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I:\R8\R8_委託事業\調整中調査票等\R8実施調査_都道府県送付調査票等（１）から（１０）\"/>
    </mc:Choice>
  </mc:AlternateContent>
  <xr:revisionPtr revIDLastSave="0" documentId="13_ncr:1_{23B646F3-9659-4C30-AC3F-ED14B4F7F561}" xr6:coauthVersionLast="47" xr6:coauthVersionMax="47" xr10:uidLastSave="{00000000-0000-0000-0000-000000000000}"/>
  <bookViews>
    <workbookView xWindow="-110" yWindow="-110" windowWidth="38620" windowHeight="21100" xr2:uid="{FF2C7B15-F4C9-4334-947E-A3185C601755}"/>
  </bookViews>
  <sheets>
    <sheet name="表紙" sheetId="6" r:id="rId1"/>
    <sheet name="【A票】【D票】" sheetId="10" r:id="rId2"/>
    <sheet name="【B票】" sheetId="13" r:id="rId3"/>
    <sheet name="【附B票】個人票" sheetId="16" r:id="rId4"/>
    <sheet name="【Ｃ票】" sheetId="11" r:id="rId5"/>
    <sheet name="【E票】" sheetId="12" r:id="rId6"/>
    <sheet name="B票集計" sheetId="18" r:id="rId7"/>
    <sheet name="C票集計" sheetId="17" r:id="rId8"/>
    <sheet name="C票【具体的な虐待の内容】記入例" sheetId="19" r:id="rId9"/>
  </sheets>
  <definedNames>
    <definedName name="_xlnm._FilterDatabase" localSheetId="1" hidden="1">【A票】【D票】!$P$1:$Q$1795</definedName>
    <definedName name="a_特別養護老人ホーム" localSheetId="2">【B票】!$AD$87:$AD$89</definedName>
    <definedName name="a・特別養護老人ホーム">【B票】!$BL$87:$BL$88</definedName>
    <definedName name="b_介護老人保健施設" localSheetId="2">【B票】!$AD$90:$AD$91</definedName>
    <definedName name="b・介護老人保健施設">【B票】!$BL$89</definedName>
    <definedName name="c_介護医療院・介護療養型医療施設" localSheetId="2">【B票】!$AD$92:$AD$94</definedName>
    <definedName name="c・介護医療院・介護療養型医療施設">【B票】!$BL$90:$BL$91</definedName>
    <definedName name="d_認知症対応型共同生活介護" localSheetId="2">【B票】!$AD$95:$AD$96</definedName>
    <definedName name="d・認知症対応型共同生活介護">【B票】!$BL$92</definedName>
    <definedName name="e_【住宅型】有料老人ホーム">【B票】!$AD$97:$AD$98</definedName>
    <definedName name="e・【住宅型】有料老人ホーム">【B票】!$BL$93</definedName>
    <definedName name="f_【介護付き】有料老人ホーム">【B票】!$AD$99:$AD$100</definedName>
    <definedName name="f・【介護付き】有料老人ホーム" localSheetId="2">【B票】!$BL$94</definedName>
    <definedName name="g_小規模多機能型居宅介護等">【B票】!$AD$101:$AD$103</definedName>
    <definedName name="g・小規模多機能型居宅介護等">【B票】!$BL$95:$BL$96</definedName>
    <definedName name="h_軽費老人ホーム">【B票】!$AD$104:$AD$105</definedName>
    <definedName name="h・軽費老人ホーム">【B票】!$BL$97</definedName>
    <definedName name="i_養護老人ホーム">【B票】!$AE$87:$AE$88</definedName>
    <definedName name="i・養護老人ホーム">【B票】!$BL$98</definedName>
    <definedName name="j_短期入所施設">【B票】!$AE$89:$AE$91</definedName>
    <definedName name="j・短期入所施設">【B票】!$BL$99:$BL$100</definedName>
    <definedName name="k_訪問介護等">【B票】!$AE$92:$AE$103</definedName>
    <definedName name="k・訪問介護等">【B票】!$BM$87:$BM$97</definedName>
    <definedName name="l_通所介護等">【B票】!$AF$87:$AF$93</definedName>
    <definedName name="l・通所介護等">【B票】!$BM$98:$BM$103</definedName>
    <definedName name="m_居宅介護支援等">【B票】!$AF$94:$AF$97</definedName>
    <definedName name="m・居宅介護支援等">【B票】!$BN$91:$BN$93</definedName>
    <definedName name="n_その他">【B票】!$AF$98:$AF$102</definedName>
    <definedName name="n・その他">【B票】!$BN$94:$BN$97</definedName>
    <definedName name="_xlnm.Print_Area" localSheetId="6">B票集計!$A$1:$R$482</definedName>
    <definedName name="愛知県">【A票】【D票】!$Q$992:$Q$1045</definedName>
    <definedName name="愛媛県">【A票】【D票】!$Q$1421:$Q$1440</definedName>
    <definedName name="茨城県">【A票】【D票】!$Q$414:$Q$457</definedName>
    <definedName name="岡山県">【A票】【D票】!$Q$1311:$Q$1337</definedName>
    <definedName name="沖縄県">【A票】【D票】!$Q$1708:$Q$1790</definedName>
    <definedName name="岩手県">【A票】【D票】!$Q$227:$Q$259</definedName>
    <definedName name="岐阜県">【A票】【D票】!$Q$915:$Q$956</definedName>
    <definedName name="宮崎県">【A票】【D票】!$Q$1639:$Q$1664</definedName>
    <definedName name="宮城県">【A票】【D票】!$Q$260:$Q$294</definedName>
    <definedName name="京都府">【A票】【D票】!$Q$1094:$Q$1119</definedName>
    <definedName name="熊本県">【A票】【D票】!$Q$1576:$Q$1620</definedName>
    <definedName name="群馬県">【A票】【D票】!$Q$483:$Q$517</definedName>
    <definedName name="広島県">【A票】【D票】!$Q$1338:$Q$1360</definedName>
    <definedName name="香川県">【A票】【D票】!$Q$1404:$Q$1420</definedName>
    <definedName name="高知県">【A票】【D票】!$Q$1441:$Q$1474</definedName>
    <definedName name="佐賀県">【A票】【D票】!$Q$1535:$Q$1554</definedName>
    <definedName name="埼玉県">【A票】【D票】!$Q$518:$Q$580</definedName>
    <definedName name="三重県">【A票】【D票】!$Q$1046:$Q$1074</definedName>
    <definedName name="山形県">【A票】【D票】!$Q$320:$Q$354</definedName>
    <definedName name="山口県">【A票】【D票】!$Q$1361:$Q$1379</definedName>
    <definedName name="山梨県">【A票】【D票】!$Q$811:$Q$837</definedName>
    <definedName name="滋賀県">【A票】【D票】!$Q$1075:$Q$1093</definedName>
    <definedName name="鹿児島県">【A票】【D票】!$Q$1665:$Q$1712</definedName>
    <definedName name="秋田県">【A票】【D票】!$Q$295:$Q$319</definedName>
    <definedName name="新潟県">【A票】【D票】!$Q$730:$Q$759</definedName>
    <definedName name="神奈川県">【A票】【D票】!$Q$697:$Q$729</definedName>
    <definedName name="青森県">【A票】【D票】!$Q$187:$Q$226</definedName>
    <definedName name="静岡県">【A票】【D票】!$Q$957:$Q$991</definedName>
    <definedName name="石川県">【A票】【D票】!$Q$775:$Q$793</definedName>
    <definedName name="千葉県">【A票】【D票】!$Q$581:$Q$634</definedName>
    <definedName name="大阪府">【A票】【D票】!$Q$1120:$Q$1162</definedName>
    <definedName name="大分県">【A票】【D票】!$Q$1621:$Q$1638</definedName>
    <definedName name="長崎県">【A票】【D票】!$Q$1555:$Q$1575</definedName>
    <definedName name="長野県">【A票】【D票】!$Q$838:$Q$914</definedName>
    <definedName name="鳥取県">【A票】【D票】!$Q$1273:$Q$1291</definedName>
    <definedName name="島根県">【A票】【D票】!$Q$1292:$Q$1310</definedName>
    <definedName name="東京都">【A票】【D票】!$Q$635:$Q$696</definedName>
    <definedName name="徳島県">【A票】【D票】!$Q$1380:$Q$1403</definedName>
    <definedName name="栃木県">【A票】【D票】!$Q$458:$Q$482</definedName>
    <definedName name="奈良県">【A票】【D票】!$Q$1204:$Q$1242</definedName>
    <definedName name="富山県">【A票】【D票】!$Q$760:$Q$774</definedName>
    <definedName name="福井県">【A票】【D票】!$Q$794:$Q$810</definedName>
    <definedName name="福岡県">【A票】【D票】!$Q$1475:$Q$1534</definedName>
    <definedName name="福島県">【A票】【D票】!$Q$355:$Q$413</definedName>
    <definedName name="兵庫県">【A票】【D票】!$Q$1163:$Q$1203</definedName>
    <definedName name="北海道">【A票】【D票】!$Q$2:$Q$186</definedName>
    <definedName name="和歌山県">【A票】【D票】!$Q$1243:$Q$1272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W122" i="13" l="1"/>
  <c r="AU122" i="13" s="1"/>
  <c r="AT122" i="13"/>
  <c r="DY122" i="13" s="1"/>
  <c r="AT120" i="13"/>
  <c r="EI120" i="13" s="1"/>
  <c r="AW130" i="13"/>
  <c r="AU130" i="13" s="1"/>
  <c r="AW129" i="13"/>
  <c r="AU129" i="13" s="1"/>
  <c r="AW128" i="13"/>
  <c r="AU128" i="13" s="1"/>
  <c r="AW127" i="13"/>
  <c r="AU127" i="13" s="1"/>
  <c r="AW126" i="13"/>
  <c r="AU126" i="13" s="1"/>
  <c r="AW125" i="13"/>
  <c r="AU125" i="13" s="1"/>
  <c r="AW124" i="13"/>
  <c r="AU124" i="13" s="1"/>
  <c r="AW123" i="13"/>
  <c r="AU123" i="13" s="1"/>
  <c r="AW121" i="13"/>
  <c r="AU121" i="13" s="1"/>
  <c r="AW120" i="13"/>
  <c r="AU120" i="13" s="1"/>
  <c r="AW119" i="13"/>
  <c r="AU119" i="13" s="1"/>
  <c r="AT130" i="13"/>
  <c r="AT129" i="13"/>
  <c r="AT128" i="13"/>
  <c r="FB128" i="13" s="1"/>
  <c r="AT127" i="13"/>
  <c r="EO127" i="13" s="1"/>
  <c r="AT126" i="13"/>
  <c r="DL126" i="13" s="1"/>
  <c r="AT125" i="13"/>
  <c r="DY125" i="13" s="1"/>
  <c r="AT124" i="13"/>
  <c r="EI124" i="13" s="1"/>
  <c r="AT123" i="13"/>
  <c r="DL123" i="13" s="1"/>
  <c r="AT121" i="13"/>
  <c r="DL121" i="13" s="1"/>
  <c r="AT119" i="13"/>
  <c r="EO119" i="13" s="1"/>
  <c r="FC91" i="11"/>
  <c r="FB91" i="11"/>
  <c r="FA91" i="11"/>
  <c r="EZ91" i="11"/>
  <c r="EY91" i="11"/>
  <c r="EX91" i="11"/>
  <c r="EW91" i="11"/>
  <c r="DZ120" i="13"/>
  <c r="EJ120" i="13"/>
  <c r="FC92" i="11"/>
  <c r="FB92" i="11"/>
  <c r="FA92" i="11"/>
  <c r="EZ92" i="11"/>
  <c r="EY92" i="11"/>
  <c r="EX92" i="11"/>
  <c r="EX94" i="11"/>
  <c r="EY94" i="11"/>
  <c r="EZ94" i="11"/>
  <c r="FA94" i="11"/>
  <c r="FB94" i="11"/>
  <c r="FC94" i="11"/>
  <c r="EX95" i="11"/>
  <c r="EY95" i="11"/>
  <c r="EZ95" i="11"/>
  <c r="FA95" i="11"/>
  <c r="FB95" i="11"/>
  <c r="FC95" i="11"/>
  <c r="EX96" i="11"/>
  <c r="EY96" i="11"/>
  <c r="EZ96" i="11"/>
  <c r="FA96" i="11"/>
  <c r="FB96" i="11"/>
  <c r="FC96" i="11"/>
  <c r="EX97" i="11"/>
  <c r="EY97" i="11"/>
  <c r="EZ97" i="11"/>
  <c r="FA97" i="11"/>
  <c r="FB97" i="11"/>
  <c r="FC97" i="11"/>
  <c r="EX98" i="11"/>
  <c r="EY98" i="11"/>
  <c r="EZ98" i="11"/>
  <c r="FA98" i="11"/>
  <c r="FB98" i="11"/>
  <c r="FC98" i="11"/>
  <c r="EX99" i="11"/>
  <c r="EY99" i="11"/>
  <c r="EZ99" i="11"/>
  <c r="FA99" i="11"/>
  <c r="FB99" i="11"/>
  <c r="FC99" i="11"/>
  <c r="EX100" i="11"/>
  <c r="EY100" i="11"/>
  <c r="EZ100" i="11"/>
  <c r="FA100" i="11"/>
  <c r="FB100" i="11"/>
  <c r="FC100" i="11"/>
  <c r="EX101" i="11"/>
  <c r="EY101" i="11"/>
  <c r="EZ101" i="11"/>
  <c r="FA101" i="11"/>
  <c r="FB101" i="11"/>
  <c r="FC101" i="11"/>
  <c r="EX102" i="11"/>
  <c r="EY102" i="11"/>
  <c r="EZ102" i="11"/>
  <c r="FA102" i="11"/>
  <c r="FB102" i="11"/>
  <c r="FC102" i="11"/>
  <c r="EX103" i="11"/>
  <c r="EY103" i="11"/>
  <c r="EZ103" i="11"/>
  <c r="FA103" i="11"/>
  <c r="FB103" i="11"/>
  <c r="FC103" i="11"/>
  <c r="EX104" i="11"/>
  <c r="EY104" i="11"/>
  <c r="EZ104" i="11"/>
  <c r="FA104" i="11"/>
  <c r="FB104" i="11"/>
  <c r="FC104" i="11"/>
  <c r="EX105" i="11"/>
  <c r="EY105" i="11"/>
  <c r="EZ105" i="11"/>
  <c r="FA105" i="11"/>
  <c r="FB105" i="11"/>
  <c r="FC105" i="11"/>
  <c r="EX106" i="11"/>
  <c r="EY106" i="11"/>
  <c r="EZ106" i="11"/>
  <c r="FA106" i="11"/>
  <c r="FB106" i="11"/>
  <c r="FC106" i="11"/>
  <c r="EX107" i="11"/>
  <c r="EY107" i="11"/>
  <c r="EZ107" i="11"/>
  <c r="FA107" i="11"/>
  <c r="FB107" i="11"/>
  <c r="FC107" i="11"/>
  <c r="EX108" i="11"/>
  <c r="EY108" i="11"/>
  <c r="EZ108" i="11"/>
  <c r="FA108" i="11"/>
  <c r="FB108" i="11"/>
  <c r="FC108" i="11"/>
  <c r="EX109" i="11"/>
  <c r="EY109" i="11"/>
  <c r="EZ109" i="11"/>
  <c r="FA109" i="11"/>
  <c r="FB109" i="11"/>
  <c r="FC109" i="11"/>
  <c r="EX110" i="11"/>
  <c r="EY110" i="11"/>
  <c r="EZ110" i="11"/>
  <c r="FA110" i="11"/>
  <c r="FB110" i="11"/>
  <c r="FC110" i="11"/>
  <c r="EX111" i="11"/>
  <c r="EY111" i="11"/>
  <c r="EZ111" i="11"/>
  <c r="FA111" i="11"/>
  <c r="FB111" i="11"/>
  <c r="FC111" i="11"/>
  <c r="EX112" i="11"/>
  <c r="EY112" i="11"/>
  <c r="EZ112" i="11"/>
  <c r="FA112" i="11"/>
  <c r="FB112" i="11"/>
  <c r="FC112" i="11"/>
  <c r="EX113" i="11"/>
  <c r="EY113" i="11"/>
  <c r="EZ113" i="11"/>
  <c r="FA113" i="11"/>
  <c r="FB113" i="11"/>
  <c r="FC113" i="11"/>
  <c r="EX114" i="11"/>
  <c r="EY114" i="11"/>
  <c r="EZ114" i="11"/>
  <c r="FA114" i="11"/>
  <c r="FB114" i="11"/>
  <c r="FC114" i="11"/>
  <c r="EX115" i="11"/>
  <c r="EY115" i="11"/>
  <c r="EZ115" i="11"/>
  <c r="FA115" i="11"/>
  <c r="FB115" i="11"/>
  <c r="FC115" i="11"/>
  <c r="EX116" i="11"/>
  <c r="EY116" i="11"/>
  <c r="EZ116" i="11"/>
  <c r="FA116" i="11"/>
  <c r="FB116" i="11"/>
  <c r="FC116" i="11"/>
  <c r="EX117" i="11"/>
  <c r="EY117" i="11"/>
  <c r="EZ117" i="11"/>
  <c r="FA117" i="11"/>
  <c r="FB117" i="11"/>
  <c r="FC117" i="11"/>
  <c r="EX118" i="11"/>
  <c r="EY118" i="11"/>
  <c r="EZ118" i="11"/>
  <c r="FA118" i="11"/>
  <c r="FB118" i="11"/>
  <c r="FC118" i="11"/>
  <c r="EX119" i="11"/>
  <c r="EY119" i="11"/>
  <c r="EZ119" i="11"/>
  <c r="FA119" i="11"/>
  <c r="FB119" i="11"/>
  <c r="FC119" i="11"/>
  <c r="EX120" i="11"/>
  <c r="EY120" i="11"/>
  <c r="EZ120" i="11"/>
  <c r="FA120" i="11"/>
  <c r="FB120" i="11"/>
  <c r="FC120" i="11"/>
  <c r="EX121" i="11"/>
  <c r="EY121" i="11"/>
  <c r="EZ121" i="11"/>
  <c r="FA121" i="11"/>
  <c r="FB121" i="11"/>
  <c r="FC121" i="11"/>
  <c r="EX122" i="11"/>
  <c r="EY122" i="11"/>
  <c r="EZ122" i="11"/>
  <c r="FA122" i="11"/>
  <c r="FB122" i="11"/>
  <c r="FC122" i="11"/>
  <c r="EX123" i="11"/>
  <c r="EY123" i="11"/>
  <c r="EZ123" i="11"/>
  <c r="FA123" i="11"/>
  <c r="FB123" i="11"/>
  <c r="FC123" i="11"/>
  <c r="EX124" i="11"/>
  <c r="EY124" i="11"/>
  <c r="EZ124" i="11"/>
  <c r="FA124" i="11"/>
  <c r="FB124" i="11"/>
  <c r="FC124" i="11"/>
  <c r="EX125" i="11"/>
  <c r="EY125" i="11"/>
  <c r="EZ125" i="11"/>
  <c r="FA125" i="11"/>
  <c r="FB125" i="11"/>
  <c r="FC125" i="11"/>
  <c r="EX126" i="11"/>
  <c r="EY126" i="11"/>
  <c r="EZ126" i="11"/>
  <c r="FA126" i="11"/>
  <c r="FB126" i="11"/>
  <c r="FC126" i="11"/>
  <c r="EX127" i="11"/>
  <c r="EY127" i="11"/>
  <c r="EZ127" i="11"/>
  <c r="FA127" i="11"/>
  <c r="FB127" i="11"/>
  <c r="FC127" i="11"/>
  <c r="EX128" i="11"/>
  <c r="EY128" i="11"/>
  <c r="EZ128" i="11"/>
  <c r="FA128" i="11"/>
  <c r="FB128" i="11"/>
  <c r="FC128" i="11"/>
  <c r="EX129" i="11"/>
  <c r="EY129" i="11"/>
  <c r="EZ129" i="11"/>
  <c r="FA129" i="11"/>
  <c r="FB129" i="11"/>
  <c r="FC129" i="11"/>
  <c r="EX130" i="11"/>
  <c r="EY130" i="11"/>
  <c r="EZ130" i="11"/>
  <c r="FA130" i="11"/>
  <c r="FB130" i="11"/>
  <c r="FC130" i="11"/>
  <c r="EX131" i="11"/>
  <c r="EY131" i="11"/>
  <c r="EZ131" i="11"/>
  <c r="FA131" i="11"/>
  <c r="FB131" i="11"/>
  <c r="FC131" i="11"/>
  <c r="EX132" i="11"/>
  <c r="EY132" i="11"/>
  <c r="EZ132" i="11"/>
  <c r="FA132" i="11"/>
  <c r="FB132" i="11"/>
  <c r="FC132" i="11"/>
  <c r="EX133" i="11"/>
  <c r="EY133" i="11"/>
  <c r="EZ133" i="11"/>
  <c r="FA133" i="11"/>
  <c r="FB133" i="11"/>
  <c r="FC133" i="11"/>
  <c r="EX134" i="11"/>
  <c r="EY134" i="11"/>
  <c r="EZ134" i="11"/>
  <c r="FA134" i="11"/>
  <c r="FB134" i="11"/>
  <c r="FC134" i="11"/>
  <c r="EX135" i="11"/>
  <c r="EY135" i="11"/>
  <c r="EZ135" i="11"/>
  <c r="FA135" i="11"/>
  <c r="FB135" i="11"/>
  <c r="FC135" i="11"/>
  <c r="EX136" i="11"/>
  <c r="EY136" i="11"/>
  <c r="EZ136" i="11"/>
  <c r="FA136" i="11"/>
  <c r="FB136" i="11"/>
  <c r="FC136" i="11"/>
  <c r="EX137" i="11"/>
  <c r="EY137" i="11"/>
  <c r="EZ137" i="11"/>
  <c r="FA137" i="11"/>
  <c r="FB137" i="11"/>
  <c r="FC137" i="11"/>
  <c r="EX138" i="11"/>
  <c r="EY138" i="11"/>
  <c r="EZ138" i="11"/>
  <c r="FA138" i="11"/>
  <c r="FB138" i="11"/>
  <c r="FC138" i="11"/>
  <c r="EX139" i="11"/>
  <c r="EY139" i="11"/>
  <c r="EZ139" i="11"/>
  <c r="FA139" i="11"/>
  <c r="FB139" i="11"/>
  <c r="FC139" i="11"/>
  <c r="EX140" i="11"/>
  <c r="EY140" i="11"/>
  <c r="EZ140" i="11"/>
  <c r="FA140" i="11"/>
  <c r="FB140" i="11"/>
  <c r="FC140" i="11"/>
  <c r="EX141" i="11"/>
  <c r="EY141" i="11"/>
  <c r="EZ141" i="11"/>
  <c r="FA141" i="11"/>
  <c r="FB141" i="11"/>
  <c r="FC141" i="11"/>
  <c r="EX142" i="11"/>
  <c r="EY142" i="11"/>
  <c r="EZ142" i="11"/>
  <c r="FA142" i="11"/>
  <c r="FB142" i="11"/>
  <c r="FC142" i="11"/>
  <c r="EX143" i="11"/>
  <c r="EY143" i="11"/>
  <c r="EZ143" i="11"/>
  <c r="FA143" i="11"/>
  <c r="FB143" i="11"/>
  <c r="FC143" i="11"/>
  <c r="EX144" i="11"/>
  <c r="EY144" i="11"/>
  <c r="EZ144" i="11"/>
  <c r="FA144" i="11"/>
  <c r="FB144" i="11"/>
  <c r="FC144" i="11"/>
  <c r="EX145" i="11"/>
  <c r="EY145" i="11"/>
  <c r="EZ145" i="11"/>
  <c r="FA145" i="11"/>
  <c r="FB145" i="11"/>
  <c r="FC145" i="11"/>
  <c r="EX146" i="11"/>
  <c r="EY146" i="11"/>
  <c r="EZ146" i="11"/>
  <c r="FA146" i="11"/>
  <c r="FB146" i="11"/>
  <c r="FC146" i="11"/>
  <c r="EX147" i="11"/>
  <c r="EY147" i="11"/>
  <c r="EZ147" i="11"/>
  <c r="FA147" i="11"/>
  <c r="FB147" i="11"/>
  <c r="FC147" i="11"/>
  <c r="EX148" i="11"/>
  <c r="EY148" i="11"/>
  <c r="EZ148" i="11"/>
  <c r="FA148" i="11"/>
  <c r="FB148" i="11"/>
  <c r="FC148" i="11"/>
  <c r="EX149" i="11"/>
  <c r="EY149" i="11"/>
  <c r="EZ149" i="11"/>
  <c r="FA149" i="11"/>
  <c r="FB149" i="11"/>
  <c r="FC149" i="11"/>
  <c r="EX150" i="11"/>
  <c r="EY150" i="11"/>
  <c r="EZ150" i="11"/>
  <c r="FA150" i="11"/>
  <c r="FB150" i="11"/>
  <c r="FC150" i="11"/>
  <c r="EX151" i="11"/>
  <c r="EY151" i="11"/>
  <c r="EZ151" i="11"/>
  <c r="FA151" i="11"/>
  <c r="FB151" i="11"/>
  <c r="FC151" i="11"/>
  <c r="EX152" i="11"/>
  <c r="EY152" i="11"/>
  <c r="EZ152" i="11"/>
  <c r="FA152" i="11"/>
  <c r="FB152" i="11"/>
  <c r="FC152" i="11"/>
  <c r="EX153" i="11"/>
  <c r="EY153" i="11"/>
  <c r="EZ153" i="11"/>
  <c r="FA153" i="11"/>
  <c r="FB153" i="11"/>
  <c r="FC153" i="11"/>
  <c r="EX154" i="11"/>
  <c r="EY154" i="11"/>
  <c r="EZ154" i="11"/>
  <c r="FA154" i="11"/>
  <c r="FB154" i="11"/>
  <c r="FC154" i="11"/>
  <c r="EX155" i="11"/>
  <c r="EY155" i="11"/>
  <c r="EZ155" i="11"/>
  <c r="FA155" i="11"/>
  <c r="FB155" i="11"/>
  <c r="FC155" i="11"/>
  <c r="EX156" i="11"/>
  <c r="EY156" i="11"/>
  <c r="EZ156" i="11"/>
  <c r="FA156" i="11"/>
  <c r="FB156" i="11"/>
  <c r="FC156" i="11"/>
  <c r="EX157" i="11"/>
  <c r="EY157" i="11"/>
  <c r="EZ157" i="11"/>
  <c r="FA157" i="11"/>
  <c r="FB157" i="11"/>
  <c r="FC157" i="11"/>
  <c r="EX158" i="11"/>
  <c r="EY158" i="11"/>
  <c r="EZ158" i="11"/>
  <c r="FA158" i="11"/>
  <c r="FB158" i="11"/>
  <c r="FC158" i="11"/>
  <c r="EX159" i="11"/>
  <c r="EY159" i="11"/>
  <c r="EZ159" i="11"/>
  <c r="FA159" i="11"/>
  <c r="FB159" i="11"/>
  <c r="FC159" i="11"/>
  <c r="EX160" i="11"/>
  <c r="EY160" i="11"/>
  <c r="EZ160" i="11"/>
  <c r="FA160" i="11"/>
  <c r="FB160" i="11"/>
  <c r="FC160" i="11"/>
  <c r="EX161" i="11"/>
  <c r="EY161" i="11"/>
  <c r="EZ161" i="11"/>
  <c r="FA161" i="11"/>
  <c r="FB161" i="11"/>
  <c r="FC161" i="11"/>
  <c r="EX162" i="11"/>
  <c r="EY162" i="11"/>
  <c r="EZ162" i="11"/>
  <c r="FA162" i="11"/>
  <c r="FB162" i="11"/>
  <c r="FC162" i="11"/>
  <c r="EX163" i="11"/>
  <c r="EY163" i="11"/>
  <c r="EZ163" i="11"/>
  <c r="FA163" i="11"/>
  <c r="FB163" i="11"/>
  <c r="FC163" i="11"/>
  <c r="EX164" i="11"/>
  <c r="EY164" i="11"/>
  <c r="EZ164" i="11"/>
  <c r="FA164" i="11"/>
  <c r="FB164" i="11"/>
  <c r="FC164" i="11"/>
  <c r="EX165" i="11"/>
  <c r="EY165" i="11"/>
  <c r="EZ165" i="11"/>
  <c r="FA165" i="11"/>
  <c r="FB165" i="11"/>
  <c r="FC165" i="11"/>
  <c r="EX166" i="11"/>
  <c r="EY166" i="11"/>
  <c r="EZ166" i="11"/>
  <c r="FA166" i="11"/>
  <c r="FB166" i="11"/>
  <c r="FC166" i="11"/>
  <c r="EX167" i="11"/>
  <c r="EY167" i="11"/>
  <c r="EZ167" i="11"/>
  <c r="FA167" i="11"/>
  <c r="FB167" i="11"/>
  <c r="FC167" i="11"/>
  <c r="EX168" i="11"/>
  <c r="EY168" i="11"/>
  <c r="EZ168" i="11"/>
  <c r="FA168" i="11"/>
  <c r="FB168" i="11"/>
  <c r="FC168" i="11"/>
  <c r="EX169" i="11"/>
  <c r="EY169" i="11"/>
  <c r="EZ169" i="11"/>
  <c r="FA169" i="11"/>
  <c r="FB169" i="11"/>
  <c r="FC169" i="11"/>
  <c r="EX170" i="11"/>
  <c r="EY170" i="11"/>
  <c r="EZ170" i="11"/>
  <c r="FA170" i="11"/>
  <c r="FB170" i="11"/>
  <c r="FC170" i="11"/>
  <c r="EX171" i="11"/>
  <c r="EY171" i="11"/>
  <c r="EZ171" i="11"/>
  <c r="FA171" i="11"/>
  <c r="FB171" i="11"/>
  <c r="FC171" i="11"/>
  <c r="EX172" i="11"/>
  <c r="EY172" i="11"/>
  <c r="EZ172" i="11"/>
  <c r="FA172" i="11"/>
  <c r="FB172" i="11"/>
  <c r="FC172" i="11"/>
  <c r="EX173" i="11"/>
  <c r="EY173" i="11"/>
  <c r="EZ173" i="11"/>
  <c r="FA173" i="11"/>
  <c r="FB173" i="11"/>
  <c r="FC173" i="11"/>
  <c r="EX174" i="11"/>
  <c r="EY174" i="11"/>
  <c r="EZ174" i="11"/>
  <c r="FA174" i="11"/>
  <c r="FB174" i="11"/>
  <c r="FC174" i="11"/>
  <c r="EX175" i="11"/>
  <c r="EY175" i="11"/>
  <c r="EZ175" i="11"/>
  <c r="FA175" i="11"/>
  <c r="FB175" i="11"/>
  <c r="FC175" i="11"/>
  <c r="EX176" i="11"/>
  <c r="EY176" i="11"/>
  <c r="EZ176" i="11"/>
  <c r="FA176" i="11"/>
  <c r="FB176" i="11"/>
  <c r="FC176" i="11"/>
  <c r="EX177" i="11"/>
  <c r="EY177" i="11"/>
  <c r="EZ177" i="11"/>
  <c r="FA177" i="11"/>
  <c r="FB177" i="11"/>
  <c r="FC177" i="11"/>
  <c r="EX178" i="11"/>
  <c r="EY178" i="11"/>
  <c r="EZ178" i="11"/>
  <c r="FA178" i="11"/>
  <c r="FB178" i="11"/>
  <c r="FC178" i="11"/>
  <c r="EX179" i="11"/>
  <c r="EY179" i="11"/>
  <c r="EZ179" i="11"/>
  <c r="FA179" i="11"/>
  <c r="FB179" i="11"/>
  <c r="FC179" i="11"/>
  <c r="EX180" i="11"/>
  <c r="EY180" i="11"/>
  <c r="EZ180" i="11"/>
  <c r="FA180" i="11"/>
  <c r="FB180" i="11"/>
  <c r="FC180" i="11"/>
  <c r="EX181" i="11"/>
  <c r="EY181" i="11"/>
  <c r="EZ181" i="11"/>
  <c r="FA181" i="11"/>
  <c r="FB181" i="11"/>
  <c r="FC181" i="11"/>
  <c r="EX182" i="11"/>
  <c r="EY182" i="11"/>
  <c r="EZ182" i="11"/>
  <c r="FA182" i="11"/>
  <c r="FB182" i="11"/>
  <c r="FC182" i="11"/>
  <c r="EX183" i="11"/>
  <c r="EY183" i="11"/>
  <c r="EZ183" i="11"/>
  <c r="FA183" i="11"/>
  <c r="FB183" i="11"/>
  <c r="FC183" i="11"/>
  <c r="EX184" i="11"/>
  <c r="EY184" i="11"/>
  <c r="EZ184" i="11"/>
  <c r="FA184" i="11"/>
  <c r="FB184" i="11"/>
  <c r="FC184" i="11"/>
  <c r="EX185" i="11"/>
  <c r="EY185" i="11"/>
  <c r="EZ185" i="11"/>
  <c r="FA185" i="11"/>
  <c r="FB185" i="11"/>
  <c r="FC185" i="11"/>
  <c r="EX186" i="11"/>
  <c r="EY186" i="11"/>
  <c r="EZ186" i="11"/>
  <c r="FA186" i="11"/>
  <c r="FB186" i="11"/>
  <c r="FC186" i="11"/>
  <c r="EX187" i="11"/>
  <c r="EY187" i="11"/>
  <c r="EZ187" i="11"/>
  <c r="FA187" i="11"/>
  <c r="FB187" i="11"/>
  <c r="FC187" i="11"/>
  <c r="EX188" i="11"/>
  <c r="EY188" i="11"/>
  <c r="EZ188" i="11"/>
  <c r="FA188" i="11"/>
  <c r="FB188" i="11"/>
  <c r="FC188" i="11"/>
  <c r="EX189" i="11"/>
  <c r="EY189" i="11"/>
  <c r="EZ189" i="11"/>
  <c r="FA189" i="11"/>
  <c r="FB189" i="11"/>
  <c r="FC189" i="11"/>
  <c r="EX190" i="11"/>
  <c r="EY190" i="11"/>
  <c r="EZ190" i="11"/>
  <c r="FA190" i="11"/>
  <c r="FB190" i="11"/>
  <c r="FC190" i="11"/>
  <c r="EX191" i="11"/>
  <c r="EY191" i="11"/>
  <c r="EZ191" i="11"/>
  <c r="FA191" i="11"/>
  <c r="FB191" i="11"/>
  <c r="FC191" i="11"/>
  <c r="EX192" i="11"/>
  <c r="EY192" i="11"/>
  <c r="EZ192" i="11"/>
  <c r="FA192" i="11"/>
  <c r="FB192" i="11"/>
  <c r="FC192" i="11"/>
  <c r="EX193" i="11"/>
  <c r="EY193" i="11"/>
  <c r="EZ193" i="11"/>
  <c r="FA193" i="11"/>
  <c r="FB193" i="11"/>
  <c r="FC193" i="11"/>
  <c r="EX194" i="11"/>
  <c r="EY194" i="11"/>
  <c r="EZ194" i="11"/>
  <c r="FA194" i="11"/>
  <c r="FB194" i="11"/>
  <c r="FC194" i="11"/>
  <c r="EX195" i="11"/>
  <c r="EY195" i="11"/>
  <c r="EZ195" i="11"/>
  <c r="FA195" i="11"/>
  <c r="FB195" i="11"/>
  <c r="FC195" i="11"/>
  <c r="EX196" i="11"/>
  <c r="EY196" i="11"/>
  <c r="EZ196" i="11"/>
  <c r="FA196" i="11"/>
  <c r="FB196" i="11"/>
  <c r="FC196" i="11"/>
  <c r="EX197" i="11"/>
  <c r="EY197" i="11"/>
  <c r="EZ197" i="11"/>
  <c r="FA197" i="11"/>
  <c r="FB197" i="11"/>
  <c r="FC197" i="11"/>
  <c r="EX198" i="11"/>
  <c r="EY198" i="11"/>
  <c r="EZ198" i="11"/>
  <c r="FA198" i="11"/>
  <c r="FB198" i="11"/>
  <c r="FC198" i="11"/>
  <c r="EX199" i="11"/>
  <c r="EY199" i="11"/>
  <c r="EZ199" i="11"/>
  <c r="FA199" i="11"/>
  <c r="FB199" i="11"/>
  <c r="FC199" i="11"/>
  <c r="EX200" i="11"/>
  <c r="EY200" i="11"/>
  <c r="EZ200" i="11"/>
  <c r="FA200" i="11"/>
  <c r="FB200" i="11"/>
  <c r="FC200" i="11"/>
  <c r="EX201" i="11"/>
  <c r="EY201" i="11"/>
  <c r="EZ201" i="11"/>
  <c r="FA201" i="11"/>
  <c r="FB201" i="11"/>
  <c r="FC201" i="11"/>
  <c r="EX202" i="11"/>
  <c r="EY202" i="11"/>
  <c r="EZ202" i="11"/>
  <c r="FA202" i="11"/>
  <c r="FB202" i="11"/>
  <c r="FC202" i="11"/>
  <c r="EX203" i="11"/>
  <c r="EY203" i="11"/>
  <c r="EZ203" i="11"/>
  <c r="FA203" i="11"/>
  <c r="FB203" i="11"/>
  <c r="FC203" i="11"/>
  <c r="EX204" i="11"/>
  <c r="EY204" i="11"/>
  <c r="EZ204" i="11"/>
  <c r="FA204" i="11"/>
  <c r="FB204" i="11"/>
  <c r="FC204" i="11"/>
  <c r="EX205" i="11"/>
  <c r="EY205" i="11"/>
  <c r="EZ205" i="11"/>
  <c r="FA205" i="11"/>
  <c r="FB205" i="11"/>
  <c r="FC205" i="11"/>
  <c r="EX206" i="11"/>
  <c r="EY206" i="11"/>
  <c r="EZ206" i="11"/>
  <c r="FA206" i="11"/>
  <c r="FB206" i="11"/>
  <c r="FC206" i="11"/>
  <c r="EX207" i="11"/>
  <c r="EY207" i="11"/>
  <c r="EZ207" i="11"/>
  <c r="FA207" i="11"/>
  <c r="FB207" i="11"/>
  <c r="FC207" i="11"/>
  <c r="EX208" i="11"/>
  <c r="EY208" i="11"/>
  <c r="EZ208" i="11"/>
  <c r="FA208" i="11"/>
  <c r="FB208" i="11"/>
  <c r="FC208" i="11"/>
  <c r="EX209" i="11"/>
  <c r="EY209" i="11"/>
  <c r="EZ209" i="11"/>
  <c r="FA209" i="11"/>
  <c r="FB209" i="11"/>
  <c r="FC209" i="11"/>
  <c r="EX210" i="11"/>
  <c r="EY210" i="11"/>
  <c r="EZ210" i="11"/>
  <c r="FA210" i="11"/>
  <c r="FB210" i="11"/>
  <c r="FC210" i="11"/>
  <c r="EX211" i="11"/>
  <c r="EY211" i="11"/>
  <c r="EZ211" i="11"/>
  <c r="FA211" i="11"/>
  <c r="FB211" i="11"/>
  <c r="FC211" i="11"/>
  <c r="EX212" i="11"/>
  <c r="EY212" i="11"/>
  <c r="EZ212" i="11"/>
  <c r="FA212" i="11"/>
  <c r="FB212" i="11"/>
  <c r="FC212" i="11"/>
  <c r="EX213" i="11"/>
  <c r="EY213" i="11"/>
  <c r="EZ213" i="11"/>
  <c r="FA213" i="11"/>
  <c r="FB213" i="11"/>
  <c r="FC213" i="11"/>
  <c r="EX214" i="11"/>
  <c r="EY214" i="11"/>
  <c r="EZ214" i="11"/>
  <c r="FA214" i="11"/>
  <c r="FB214" i="11"/>
  <c r="FC214" i="11"/>
  <c r="EX215" i="11"/>
  <c r="EY215" i="11"/>
  <c r="EZ215" i="11"/>
  <c r="FA215" i="11"/>
  <c r="FB215" i="11"/>
  <c r="FC215" i="11"/>
  <c r="EX216" i="11"/>
  <c r="EY216" i="11"/>
  <c r="EZ216" i="11"/>
  <c r="FA216" i="11"/>
  <c r="FB216" i="11"/>
  <c r="FC216" i="11"/>
  <c r="EX217" i="11"/>
  <c r="EY217" i="11"/>
  <c r="EZ217" i="11"/>
  <c r="FA217" i="11"/>
  <c r="FB217" i="11"/>
  <c r="FC217" i="11"/>
  <c r="EX218" i="11"/>
  <c r="EY218" i="11"/>
  <c r="EZ218" i="11"/>
  <c r="FA218" i="11"/>
  <c r="FB218" i="11"/>
  <c r="FC218" i="11"/>
  <c r="EX219" i="11"/>
  <c r="EY219" i="11"/>
  <c r="EZ219" i="11"/>
  <c r="FA219" i="11"/>
  <c r="FB219" i="11"/>
  <c r="FC219" i="11"/>
  <c r="EX220" i="11"/>
  <c r="EY220" i="11"/>
  <c r="EZ220" i="11"/>
  <c r="FA220" i="11"/>
  <c r="FB220" i="11"/>
  <c r="FC220" i="11"/>
  <c r="EX221" i="11"/>
  <c r="EY221" i="11"/>
  <c r="EZ221" i="11"/>
  <c r="FA221" i="11"/>
  <c r="FB221" i="11"/>
  <c r="FC221" i="11"/>
  <c r="EX222" i="11"/>
  <c r="EY222" i="11"/>
  <c r="EZ222" i="11"/>
  <c r="FA222" i="11"/>
  <c r="FB222" i="11"/>
  <c r="FC222" i="11"/>
  <c r="EX223" i="11"/>
  <c r="EY223" i="11"/>
  <c r="EZ223" i="11"/>
  <c r="FA223" i="11"/>
  <c r="FB223" i="11"/>
  <c r="FC223" i="11"/>
  <c r="EX224" i="11"/>
  <c r="EY224" i="11"/>
  <c r="EZ224" i="11"/>
  <c r="FA224" i="11"/>
  <c r="FB224" i="11"/>
  <c r="FC224" i="11"/>
  <c r="EX225" i="11"/>
  <c r="EY225" i="11"/>
  <c r="EZ225" i="11"/>
  <c r="FA225" i="11"/>
  <c r="FB225" i="11"/>
  <c r="FC225" i="11"/>
  <c r="EX226" i="11"/>
  <c r="EY226" i="11"/>
  <c r="EZ226" i="11"/>
  <c r="FA226" i="11"/>
  <c r="FB226" i="11"/>
  <c r="FC226" i="11"/>
  <c r="EX227" i="11"/>
  <c r="EY227" i="11"/>
  <c r="EZ227" i="11"/>
  <c r="FA227" i="11"/>
  <c r="FB227" i="11"/>
  <c r="FC227" i="11"/>
  <c r="EX228" i="11"/>
  <c r="EY228" i="11"/>
  <c r="EZ228" i="11"/>
  <c r="FA228" i="11"/>
  <c r="FB228" i="11"/>
  <c r="FC228" i="11"/>
  <c r="EX229" i="11"/>
  <c r="EY229" i="11"/>
  <c r="EZ229" i="11"/>
  <c r="FA229" i="11"/>
  <c r="FB229" i="11"/>
  <c r="FC229" i="11"/>
  <c r="EX230" i="11"/>
  <c r="EY230" i="11"/>
  <c r="EZ230" i="11"/>
  <c r="FA230" i="11"/>
  <c r="FB230" i="11"/>
  <c r="FC230" i="11"/>
  <c r="EX231" i="11"/>
  <c r="EY231" i="11"/>
  <c r="EZ231" i="11"/>
  <c r="FA231" i="11"/>
  <c r="FB231" i="11"/>
  <c r="FC231" i="11"/>
  <c r="EX232" i="11"/>
  <c r="EY232" i="11"/>
  <c r="EZ232" i="11"/>
  <c r="FA232" i="11"/>
  <c r="FB232" i="11"/>
  <c r="FC232" i="11"/>
  <c r="EX233" i="11"/>
  <c r="EY233" i="11"/>
  <c r="EZ233" i="11"/>
  <c r="FA233" i="11"/>
  <c r="FB233" i="11"/>
  <c r="FC233" i="11"/>
  <c r="EX234" i="11"/>
  <c r="EY234" i="11"/>
  <c r="EZ234" i="11"/>
  <c r="FA234" i="11"/>
  <c r="FB234" i="11"/>
  <c r="FC234" i="11"/>
  <c r="EX235" i="11"/>
  <c r="EY235" i="11"/>
  <c r="EZ235" i="11"/>
  <c r="FA235" i="11"/>
  <c r="FB235" i="11"/>
  <c r="FC235" i="11"/>
  <c r="EX236" i="11"/>
  <c r="EY236" i="11"/>
  <c r="EZ236" i="11"/>
  <c r="FA236" i="11"/>
  <c r="FB236" i="11"/>
  <c r="FC236" i="11"/>
  <c r="EX237" i="11"/>
  <c r="EY237" i="11"/>
  <c r="EZ237" i="11"/>
  <c r="FA237" i="11"/>
  <c r="FB237" i="11"/>
  <c r="FC237" i="11"/>
  <c r="EX238" i="11"/>
  <c r="EY238" i="11"/>
  <c r="EZ238" i="11"/>
  <c r="FA238" i="11"/>
  <c r="FB238" i="11"/>
  <c r="FC238" i="11"/>
  <c r="EX239" i="11"/>
  <c r="EY239" i="11"/>
  <c r="EZ239" i="11"/>
  <c r="FA239" i="11"/>
  <c r="FB239" i="11"/>
  <c r="FC239" i="11"/>
  <c r="EX240" i="11"/>
  <c r="EY240" i="11"/>
  <c r="EZ240" i="11"/>
  <c r="FA240" i="11"/>
  <c r="FB240" i="11"/>
  <c r="FC240" i="11"/>
  <c r="EX241" i="11"/>
  <c r="EY241" i="11"/>
  <c r="EZ241" i="11"/>
  <c r="FA241" i="11"/>
  <c r="FB241" i="11"/>
  <c r="FC241" i="11"/>
  <c r="EX242" i="11"/>
  <c r="EY242" i="11"/>
  <c r="EZ242" i="11"/>
  <c r="FA242" i="11"/>
  <c r="FB242" i="11"/>
  <c r="FC242" i="11"/>
  <c r="EX243" i="11"/>
  <c r="EY243" i="11"/>
  <c r="EZ243" i="11"/>
  <c r="FA243" i="11"/>
  <c r="FB243" i="11"/>
  <c r="FC243" i="11"/>
  <c r="EX244" i="11"/>
  <c r="EY244" i="11"/>
  <c r="EZ244" i="11"/>
  <c r="FA244" i="11"/>
  <c r="FB244" i="11"/>
  <c r="FC244" i="11"/>
  <c r="EX245" i="11"/>
  <c r="EY245" i="11"/>
  <c r="EZ245" i="11"/>
  <c r="FA245" i="11"/>
  <c r="FB245" i="11"/>
  <c r="FC245" i="11"/>
  <c r="EX246" i="11"/>
  <c r="EY246" i="11"/>
  <c r="EZ246" i="11"/>
  <c r="FA246" i="11"/>
  <c r="FB246" i="11"/>
  <c r="FC246" i="11"/>
  <c r="EX247" i="11"/>
  <c r="EY247" i="11"/>
  <c r="EZ247" i="11"/>
  <c r="FA247" i="11"/>
  <c r="FB247" i="11"/>
  <c r="FC247" i="11"/>
  <c r="EX248" i="11"/>
  <c r="EY248" i="11"/>
  <c r="EZ248" i="11"/>
  <c r="FA248" i="11"/>
  <c r="FB248" i="11"/>
  <c r="FC248" i="11"/>
  <c r="EX249" i="11"/>
  <c r="EY249" i="11"/>
  <c r="EZ249" i="11"/>
  <c r="FA249" i="11"/>
  <c r="FB249" i="11"/>
  <c r="FC249" i="11"/>
  <c r="EX250" i="11"/>
  <c r="EY250" i="11"/>
  <c r="EZ250" i="11"/>
  <c r="FA250" i="11"/>
  <c r="FB250" i="11"/>
  <c r="FC250" i="11"/>
  <c r="EX251" i="11"/>
  <c r="EY251" i="11"/>
  <c r="EZ251" i="11"/>
  <c r="FA251" i="11"/>
  <c r="FB251" i="11"/>
  <c r="FC251" i="11"/>
  <c r="EX252" i="11"/>
  <c r="EY252" i="11"/>
  <c r="EZ252" i="11"/>
  <c r="FA252" i="11"/>
  <c r="FB252" i="11"/>
  <c r="FC252" i="11"/>
  <c r="EX253" i="11"/>
  <c r="EY253" i="11"/>
  <c r="EZ253" i="11"/>
  <c r="FA253" i="11"/>
  <c r="FB253" i="11"/>
  <c r="FC253" i="11"/>
  <c r="EX254" i="11"/>
  <c r="EY254" i="11"/>
  <c r="EZ254" i="11"/>
  <c r="FA254" i="11"/>
  <c r="FB254" i="11"/>
  <c r="FC254" i="11"/>
  <c r="EX255" i="11"/>
  <c r="EY255" i="11"/>
  <c r="EZ255" i="11"/>
  <c r="FA255" i="11"/>
  <c r="FB255" i="11"/>
  <c r="FC255" i="11"/>
  <c r="EX256" i="11"/>
  <c r="EY256" i="11"/>
  <c r="EZ256" i="11"/>
  <c r="FA256" i="11"/>
  <c r="FB256" i="11"/>
  <c r="FC256" i="11"/>
  <c r="EX257" i="11"/>
  <c r="EY257" i="11"/>
  <c r="EZ257" i="11"/>
  <c r="FA257" i="11"/>
  <c r="FB257" i="11"/>
  <c r="FC257" i="11"/>
  <c r="EX258" i="11"/>
  <c r="EY258" i="11"/>
  <c r="EZ258" i="11"/>
  <c r="FA258" i="11"/>
  <c r="FB258" i="11"/>
  <c r="FC258" i="11"/>
  <c r="EX259" i="11"/>
  <c r="EY259" i="11"/>
  <c r="EZ259" i="11"/>
  <c r="FA259" i="11"/>
  <c r="FB259" i="11"/>
  <c r="FC259" i="11"/>
  <c r="EX260" i="11"/>
  <c r="EY260" i="11"/>
  <c r="EZ260" i="11"/>
  <c r="FA260" i="11"/>
  <c r="FB260" i="11"/>
  <c r="FC260" i="11"/>
  <c r="EX261" i="11"/>
  <c r="EY261" i="11"/>
  <c r="EZ261" i="11"/>
  <c r="FA261" i="11"/>
  <c r="FB261" i="11"/>
  <c r="FC261" i="11"/>
  <c r="EX262" i="11"/>
  <c r="EY262" i="11"/>
  <c r="EZ262" i="11"/>
  <c r="FA262" i="11"/>
  <c r="FB262" i="11"/>
  <c r="FC262" i="11"/>
  <c r="EX263" i="11"/>
  <c r="EY263" i="11"/>
  <c r="EZ263" i="11"/>
  <c r="FA263" i="11"/>
  <c r="FB263" i="11"/>
  <c r="FC263" i="11"/>
  <c r="EX264" i="11"/>
  <c r="EY264" i="11"/>
  <c r="EZ264" i="11"/>
  <c r="FA264" i="11"/>
  <c r="FB264" i="11"/>
  <c r="FC264" i="11"/>
  <c r="EX265" i="11"/>
  <c r="EY265" i="11"/>
  <c r="EZ265" i="11"/>
  <c r="FA265" i="11"/>
  <c r="FB265" i="11"/>
  <c r="FC265" i="11"/>
  <c r="EX266" i="11"/>
  <c r="EY266" i="11"/>
  <c r="EZ266" i="11"/>
  <c r="FA266" i="11"/>
  <c r="FB266" i="11"/>
  <c r="FC266" i="11"/>
  <c r="EX267" i="11"/>
  <c r="EY267" i="11"/>
  <c r="EZ267" i="11"/>
  <c r="FA267" i="11"/>
  <c r="FB267" i="11"/>
  <c r="FC267" i="11"/>
  <c r="EX268" i="11"/>
  <c r="EY268" i="11"/>
  <c r="EZ268" i="11"/>
  <c r="FA268" i="11"/>
  <c r="FB268" i="11"/>
  <c r="FC268" i="11"/>
  <c r="EX269" i="11"/>
  <c r="EY269" i="11"/>
  <c r="EZ269" i="11"/>
  <c r="FA269" i="11"/>
  <c r="FB269" i="11"/>
  <c r="FC269" i="11"/>
  <c r="EX270" i="11"/>
  <c r="EY270" i="11"/>
  <c r="EZ270" i="11"/>
  <c r="FA270" i="11"/>
  <c r="FB270" i="11"/>
  <c r="FC270" i="11"/>
  <c r="EX271" i="11"/>
  <c r="EY271" i="11"/>
  <c r="EZ271" i="11"/>
  <c r="FA271" i="11"/>
  <c r="FB271" i="11"/>
  <c r="FC271" i="11"/>
  <c r="EX272" i="11"/>
  <c r="EY272" i="11"/>
  <c r="EZ272" i="11"/>
  <c r="FA272" i="11"/>
  <c r="FB272" i="11"/>
  <c r="FC272" i="11"/>
  <c r="EX273" i="11"/>
  <c r="EY273" i="11"/>
  <c r="EZ273" i="11"/>
  <c r="FA273" i="11"/>
  <c r="FB273" i="11"/>
  <c r="FC273" i="11"/>
  <c r="EX274" i="11"/>
  <c r="EY274" i="11"/>
  <c r="EZ274" i="11"/>
  <c r="FA274" i="11"/>
  <c r="FB274" i="11"/>
  <c r="FC274" i="11"/>
  <c r="EX275" i="11"/>
  <c r="EY275" i="11"/>
  <c r="EZ275" i="11"/>
  <c r="FA275" i="11"/>
  <c r="FB275" i="11"/>
  <c r="FC275" i="11"/>
  <c r="EX276" i="11"/>
  <c r="EY276" i="11"/>
  <c r="EZ276" i="11"/>
  <c r="FA276" i="11"/>
  <c r="FB276" i="11"/>
  <c r="FC276" i="11"/>
  <c r="EX277" i="11"/>
  <c r="EY277" i="11"/>
  <c r="EZ277" i="11"/>
  <c r="FA277" i="11"/>
  <c r="FB277" i="11"/>
  <c r="FC277" i="11"/>
  <c r="EX278" i="11"/>
  <c r="EY278" i="11"/>
  <c r="EZ278" i="11"/>
  <c r="FA278" i="11"/>
  <c r="FB278" i="11"/>
  <c r="FC278" i="11"/>
  <c r="EX279" i="11"/>
  <c r="EY279" i="11"/>
  <c r="EZ279" i="11"/>
  <c r="FA279" i="11"/>
  <c r="FB279" i="11"/>
  <c r="FC279" i="11"/>
  <c r="EX280" i="11"/>
  <c r="EY280" i="11"/>
  <c r="EZ280" i="11"/>
  <c r="FA280" i="11"/>
  <c r="FB280" i="11"/>
  <c r="FC280" i="11"/>
  <c r="EX281" i="11"/>
  <c r="EY281" i="11"/>
  <c r="EZ281" i="11"/>
  <c r="FA281" i="11"/>
  <c r="FB281" i="11"/>
  <c r="FC281" i="11"/>
  <c r="EX282" i="11"/>
  <c r="EY282" i="11"/>
  <c r="EZ282" i="11"/>
  <c r="FA282" i="11"/>
  <c r="FB282" i="11"/>
  <c r="FC282" i="11"/>
  <c r="EX283" i="11"/>
  <c r="EY283" i="11"/>
  <c r="EZ283" i="11"/>
  <c r="FA283" i="11"/>
  <c r="FB283" i="11"/>
  <c r="FC283" i="11"/>
  <c r="EX284" i="11"/>
  <c r="EY284" i="11"/>
  <c r="EZ284" i="11"/>
  <c r="FA284" i="11"/>
  <c r="FB284" i="11"/>
  <c r="FC284" i="11"/>
  <c r="EX285" i="11"/>
  <c r="EY285" i="11"/>
  <c r="EZ285" i="11"/>
  <c r="FA285" i="11"/>
  <c r="FB285" i="11"/>
  <c r="FC285" i="11"/>
  <c r="EX286" i="11"/>
  <c r="EY286" i="11"/>
  <c r="EZ286" i="11"/>
  <c r="FA286" i="11"/>
  <c r="FB286" i="11"/>
  <c r="FC286" i="11"/>
  <c r="EX287" i="11"/>
  <c r="EY287" i="11"/>
  <c r="EZ287" i="11"/>
  <c r="FA287" i="11"/>
  <c r="FB287" i="11"/>
  <c r="FC287" i="11"/>
  <c r="EX288" i="11"/>
  <c r="EY288" i="11"/>
  <c r="EZ288" i="11"/>
  <c r="FA288" i="11"/>
  <c r="FB288" i="11"/>
  <c r="FC288" i="11"/>
  <c r="EX289" i="11"/>
  <c r="EY289" i="11"/>
  <c r="EZ289" i="11"/>
  <c r="FA289" i="11"/>
  <c r="FB289" i="11"/>
  <c r="FC289" i="11"/>
  <c r="EX290" i="11"/>
  <c r="EY290" i="11"/>
  <c r="EZ290" i="11"/>
  <c r="FA290" i="11"/>
  <c r="FB290" i="11"/>
  <c r="FC290" i="11"/>
  <c r="EX291" i="11"/>
  <c r="EY291" i="11"/>
  <c r="EZ291" i="11"/>
  <c r="FA291" i="11"/>
  <c r="FB291" i="11"/>
  <c r="FC291" i="11"/>
  <c r="EX292" i="11"/>
  <c r="EY292" i="11"/>
  <c r="EZ292" i="11"/>
  <c r="FA292" i="11"/>
  <c r="FB292" i="11"/>
  <c r="FC292" i="11"/>
  <c r="EX293" i="11"/>
  <c r="EY293" i="11"/>
  <c r="EZ293" i="11"/>
  <c r="FA293" i="11"/>
  <c r="FB293" i="11"/>
  <c r="FC293" i="11"/>
  <c r="EX294" i="11"/>
  <c r="EY294" i="11"/>
  <c r="EZ294" i="11"/>
  <c r="FA294" i="11"/>
  <c r="FB294" i="11"/>
  <c r="FC294" i="11"/>
  <c r="EX295" i="11"/>
  <c r="EY295" i="11"/>
  <c r="EZ295" i="11"/>
  <c r="FA295" i="11"/>
  <c r="FB295" i="11"/>
  <c r="FC295" i="11"/>
  <c r="EX296" i="11"/>
  <c r="EY296" i="11"/>
  <c r="EZ296" i="11"/>
  <c r="FA296" i="11"/>
  <c r="FB296" i="11"/>
  <c r="FC296" i="11"/>
  <c r="EX297" i="11"/>
  <c r="EY297" i="11"/>
  <c r="EZ297" i="11"/>
  <c r="FA297" i="11"/>
  <c r="FB297" i="11"/>
  <c r="FC297" i="11"/>
  <c r="EX298" i="11"/>
  <c r="EY298" i="11"/>
  <c r="EZ298" i="11"/>
  <c r="FA298" i="11"/>
  <c r="FB298" i="11"/>
  <c r="FC298" i="11"/>
  <c r="EX299" i="11"/>
  <c r="EY299" i="11"/>
  <c r="EZ299" i="11"/>
  <c r="FA299" i="11"/>
  <c r="FB299" i="11"/>
  <c r="FC299" i="11"/>
  <c r="EX300" i="11"/>
  <c r="EY300" i="11"/>
  <c r="EZ300" i="11"/>
  <c r="FA300" i="11"/>
  <c r="FB300" i="11"/>
  <c r="FC300" i="11"/>
  <c r="EX301" i="11"/>
  <c r="EY301" i="11"/>
  <c r="EZ301" i="11"/>
  <c r="FA301" i="11"/>
  <c r="FB301" i="11"/>
  <c r="FC301" i="11"/>
  <c r="EX302" i="11"/>
  <c r="EY302" i="11"/>
  <c r="EZ302" i="11"/>
  <c r="FA302" i="11"/>
  <c r="FB302" i="11"/>
  <c r="FC302" i="11"/>
  <c r="EX303" i="11"/>
  <c r="EY303" i="11"/>
  <c r="EZ303" i="11"/>
  <c r="FA303" i="11"/>
  <c r="FB303" i="11"/>
  <c r="FC303" i="11"/>
  <c r="EX304" i="11"/>
  <c r="EY304" i="11"/>
  <c r="EZ304" i="11"/>
  <c r="FA304" i="11"/>
  <c r="FB304" i="11"/>
  <c r="FC304" i="11"/>
  <c r="EX305" i="11"/>
  <c r="EY305" i="11"/>
  <c r="EZ305" i="11"/>
  <c r="FA305" i="11"/>
  <c r="FB305" i="11"/>
  <c r="FC305" i="11"/>
  <c r="EX306" i="11"/>
  <c r="EY306" i="11"/>
  <c r="EZ306" i="11"/>
  <c r="FA306" i="11"/>
  <c r="FB306" i="11"/>
  <c r="FC306" i="11"/>
  <c r="EX307" i="11"/>
  <c r="EY307" i="11"/>
  <c r="EZ307" i="11"/>
  <c r="FA307" i="11"/>
  <c r="FB307" i="11"/>
  <c r="FC307" i="11"/>
  <c r="EX308" i="11"/>
  <c r="EY308" i="11"/>
  <c r="EZ308" i="11"/>
  <c r="FA308" i="11"/>
  <c r="FB308" i="11"/>
  <c r="FC308" i="11"/>
  <c r="EX309" i="11"/>
  <c r="EY309" i="11"/>
  <c r="EZ309" i="11"/>
  <c r="FA309" i="11"/>
  <c r="FB309" i="11"/>
  <c r="FC309" i="11"/>
  <c r="EX310" i="11"/>
  <c r="EY310" i="11"/>
  <c r="EZ310" i="11"/>
  <c r="FA310" i="11"/>
  <c r="FB310" i="11"/>
  <c r="FC310" i="11"/>
  <c r="EX311" i="11"/>
  <c r="EY311" i="11"/>
  <c r="EZ311" i="11"/>
  <c r="FA311" i="11"/>
  <c r="FB311" i="11"/>
  <c r="FC311" i="11"/>
  <c r="EX312" i="11"/>
  <c r="EY312" i="11"/>
  <c r="EZ312" i="11"/>
  <c r="FA312" i="11"/>
  <c r="FB312" i="11"/>
  <c r="FC312" i="11"/>
  <c r="EX313" i="11"/>
  <c r="EY313" i="11"/>
  <c r="EZ313" i="11"/>
  <c r="FA313" i="11"/>
  <c r="FB313" i="11"/>
  <c r="FC313" i="11"/>
  <c r="EX314" i="11"/>
  <c r="EY314" i="11"/>
  <c r="EZ314" i="11"/>
  <c r="FA314" i="11"/>
  <c r="FB314" i="11"/>
  <c r="FC314" i="11"/>
  <c r="EX315" i="11"/>
  <c r="EY315" i="11"/>
  <c r="EZ315" i="11"/>
  <c r="FA315" i="11"/>
  <c r="FB315" i="11"/>
  <c r="FC315" i="11"/>
  <c r="EX316" i="11"/>
  <c r="EY316" i="11"/>
  <c r="EZ316" i="11"/>
  <c r="FA316" i="11"/>
  <c r="FB316" i="11"/>
  <c r="FC316" i="11"/>
  <c r="EX317" i="11"/>
  <c r="EY317" i="11"/>
  <c r="EZ317" i="11"/>
  <c r="FA317" i="11"/>
  <c r="FB317" i="11"/>
  <c r="FC317" i="11"/>
  <c r="EX318" i="11"/>
  <c r="EY318" i="11"/>
  <c r="EZ318" i="11"/>
  <c r="FA318" i="11"/>
  <c r="FB318" i="11"/>
  <c r="FC318" i="11"/>
  <c r="EX319" i="11"/>
  <c r="EY319" i="11"/>
  <c r="EZ319" i="11"/>
  <c r="FA319" i="11"/>
  <c r="FB319" i="11"/>
  <c r="FC319" i="11"/>
  <c r="EX320" i="11"/>
  <c r="EY320" i="11"/>
  <c r="EZ320" i="11"/>
  <c r="FA320" i="11"/>
  <c r="FB320" i="11"/>
  <c r="FC320" i="11"/>
  <c r="EX321" i="11"/>
  <c r="EY321" i="11"/>
  <c r="EZ321" i="11"/>
  <c r="FA321" i="11"/>
  <c r="FB321" i="11"/>
  <c r="FC321" i="11"/>
  <c r="EX322" i="11"/>
  <c r="EY322" i="11"/>
  <c r="EZ322" i="11"/>
  <c r="FA322" i="11"/>
  <c r="FB322" i="11"/>
  <c r="FC322" i="11"/>
  <c r="EX323" i="11"/>
  <c r="EY323" i="11"/>
  <c r="EZ323" i="11"/>
  <c r="FA323" i="11"/>
  <c r="FB323" i="11"/>
  <c r="FC323" i="11"/>
  <c r="EX324" i="11"/>
  <c r="EY324" i="11"/>
  <c r="EZ324" i="11"/>
  <c r="FA324" i="11"/>
  <c r="FB324" i="11"/>
  <c r="FC324" i="11"/>
  <c r="EX325" i="11"/>
  <c r="EY325" i="11"/>
  <c r="EZ325" i="11"/>
  <c r="FA325" i="11"/>
  <c r="FB325" i="11"/>
  <c r="FC325" i="11"/>
  <c r="EX326" i="11"/>
  <c r="EY326" i="11"/>
  <c r="EZ326" i="11"/>
  <c r="FA326" i="11"/>
  <c r="FB326" i="11"/>
  <c r="FC326" i="11"/>
  <c r="EX327" i="11"/>
  <c r="EY327" i="11"/>
  <c r="EZ327" i="11"/>
  <c r="FA327" i="11"/>
  <c r="FB327" i="11"/>
  <c r="FC327" i="11"/>
  <c r="EX328" i="11"/>
  <c r="EY328" i="11"/>
  <c r="EZ328" i="11"/>
  <c r="FA328" i="11"/>
  <c r="FB328" i="11"/>
  <c r="FC328" i="11"/>
  <c r="EX329" i="11"/>
  <c r="EY329" i="11"/>
  <c r="EZ329" i="11"/>
  <c r="FA329" i="11"/>
  <c r="FB329" i="11"/>
  <c r="FC329" i="11"/>
  <c r="EX330" i="11"/>
  <c r="EY330" i="11"/>
  <c r="EZ330" i="11"/>
  <c r="FA330" i="11"/>
  <c r="FB330" i="11"/>
  <c r="FC330" i="11"/>
  <c r="EX331" i="11"/>
  <c r="EY331" i="11"/>
  <c r="EZ331" i="11"/>
  <c r="FA331" i="11"/>
  <c r="FB331" i="11"/>
  <c r="FC331" i="11"/>
  <c r="EX332" i="11"/>
  <c r="EY332" i="11"/>
  <c r="EZ332" i="11"/>
  <c r="FA332" i="11"/>
  <c r="FB332" i="11"/>
  <c r="FC332" i="11"/>
  <c r="EX333" i="11"/>
  <c r="EY333" i="11"/>
  <c r="EZ333" i="11"/>
  <c r="FA333" i="11"/>
  <c r="FB333" i="11"/>
  <c r="FC333" i="11"/>
  <c r="EX334" i="11"/>
  <c r="EY334" i="11"/>
  <c r="EZ334" i="11"/>
  <c r="FA334" i="11"/>
  <c r="FB334" i="11"/>
  <c r="FC334" i="11"/>
  <c r="EX335" i="11"/>
  <c r="EY335" i="11"/>
  <c r="EZ335" i="11"/>
  <c r="FA335" i="11"/>
  <c r="FB335" i="11"/>
  <c r="FC335" i="11"/>
  <c r="EX336" i="11"/>
  <c r="EY336" i="11"/>
  <c r="EZ336" i="11"/>
  <c r="FA336" i="11"/>
  <c r="FB336" i="11"/>
  <c r="FC336" i="11"/>
  <c r="EX337" i="11"/>
  <c r="EY337" i="11"/>
  <c r="EZ337" i="11"/>
  <c r="FA337" i="11"/>
  <c r="FB337" i="11"/>
  <c r="FC337" i="11"/>
  <c r="EX338" i="11"/>
  <c r="EY338" i="11"/>
  <c r="EZ338" i="11"/>
  <c r="FA338" i="11"/>
  <c r="FB338" i="11"/>
  <c r="FC338" i="11"/>
  <c r="EX339" i="11"/>
  <c r="EY339" i="11"/>
  <c r="EZ339" i="11"/>
  <c r="FA339" i="11"/>
  <c r="FB339" i="11"/>
  <c r="FC339" i="11"/>
  <c r="EX340" i="11"/>
  <c r="EY340" i="11"/>
  <c r="EZ340" i="11"/>
  <c r="FA340" i="11"/>
  <c r="FB340" i="11"/>
  <c r="FC340" i="11"/>
  <c r="EX341" i="11"/>
  <c r="EY341" i="11"/>
  <c r="EZ341" i="11"/>
  <c r="FA341" i="11"/>
  <c r="FB341" i="11"/>
  <c r="FC341" i="11"/>
  <c r="EX342" i="11"/>
  <c r="EY342" i="11"/>
  <c r="EZ342" i="11"/>
  <c r="FA342" i="11"/>
  <c r="FB342" i="11"/>
  <c r="FC342" i="11"/>
  <c r="EX343" i="11"/>
  <c r="EY343" i="11"/>
  <c r="EZ343" i="11"/>
  <c r="FA343" i="11"/>
  <c r="FB343" i="11"/>
  <c r="FC343" i="11"/>
  <c r="EX344" i="11"/>
  <c r="EY344" i="11"/>
  <c r="EZ344" i="11"/>
  <c r="FA344" i="11"/>
  <c r="FB344" i="11"/>
  <c r="FC344" i="11"/>
  <c r="EX345" i="11"/>
  <c r="EY345" i="11"/>
  <c r="EZ345" i="11"/>
  <c r="FA345" i="11"/>
  <c r="FB345" i="11"/>
  <c r="FC345" i="11"/>
  <c r="EX346" i="11"/>
  <c r="EY346" i="11"/>
  <c r="EZ346" i="11"/>
  <c r="FA346" i="11"/>
  <c r="FB346" i="11"/>
  <c r="FC346" i="11"/>
  <c r="EX347" i="11"/>
  <c r="EY347" i="11"/>
  <c r="EZ347" i="11"/>
  <c r="FA347" i="11"/>
  <c r="FB347" i="11"/>
  <c r="FC347" i="11"/>
  <c r="EX348" i="11"/>
  <c r="EY348" i="11"/>
  <c r="EZ348" i="11"/>
  <c r="FA348" i="11"/>
  <c r="FB348" i="11"/>
  <c r="FC348" i="11"/>
  <c r="EX349" i="11"/>
  <c r="EY349" i="11"/>
  <c r="EZ349" i="11"/>
  <c r="FA349" i="11"/>
  <c r="FB349" i="11"/>
  <c r="FC349" i="11"/>
  <c r="EX350" i="11"/>
  <c r="EY350" i="11"/>
  <c r="EZ350" i="11"/>
  <c r="FA350" i="11"/>
  <c r="FB350" i="11"/>
  <c r="FC350" i="11"/>
  <c r="EX351" i="11"/>
  <c r="EY351" i="11"/>
  <c r="EZ351" i="11"/>
  <c r="FA351" i="11"/>
  <c r="FB351" i="11"/>
  <c r="FC351" i="11"/>
  <c r="EX352" i="11"/>
  <c r="EY352" i="11"/>
  <c r="EZ352" i="11"/>
  <c r="FA352" i="11"/>
  <c r="FB352" i="11"/>
  <c r="FC352" i="11"/>
  <c r="EX353" i="11"/>
  <c r="EY353" i="11"/>
  <c r="EZ353" i="11"/>
  <c r="FA353" i="11"/>
  <c r="FB353" i="11"/>
  <c r="FC353" i="11"/>
  <c r="EX354" i="11"/>
  <c r="EY354" i="11"/>
  <c r="EZ354" i="11"/>
  <c r="FA354" i="11"/>
  <c r="FB354" i="11"/>
  <c r="FC354" i="11"/>
  <c r="EX355" i="11"/>
  <c r="EY355" i="11"/>
  <c r="EZ355" i="11"/>
  <c r="FA355" i="11"/>
  <c r="FB355" i="11"/>
  <c r="FC355" i="11"/>
  <c r="EX356" i="11"/>
  <c r="EY356" i="11"/>
  <c r="EZ356" i="11"/>
  <c r="FA356" i="11"/>
  <c r="FB356" i="11"/>
  <c r="FC356" i="11"/>
  <c r="EX357" i="11"/>
  <c r="EY357" i="11"/>
  <c r="EZ357" i="11"/>
  <c r="FA357" i="11"/>
  <c r="FB357" i="11"/>
  <c r="FC357" i="11"/>
  <c r="EX358" i="11"/>
  <c r="EY358" i="11"/>
  <c r="EZ358" i="11"/>
  <c r="FA358" i="11"/>
  <c r="FB358" i="11"/>
  <c r="FC358" i="11"/>
  <c r="EX359" i="11"/>
  <c r="EY359" i="11"/>
  <c r="EZ359" i="11"/>
  <c r="FA359" i="11"/>
  <c r="FB359" i="11"/>
  <c r="FC359" i="11"/>
  <c r="EX360" i="11"/>
  <c r="EY360" i="11"/>
  <c r="EZ360" i="11"/>
  <c r="FA360" i="11"/>
  <c r="FB360" i="11"/>
  <c r="FC360" i="11"/>
  <c r="EX361" i="11"/>
  <c r="EY361" i="11"/>
  <c r="EZ361" i="11"/>
  <c r="FA361" i="11"/>
  <c r="FB361" i="11"/>
  <c r="FC361" i="11"/>
  <c r="EX362" i="11"/>
  <c r="EY362" i="11"/>
  <c r="EZ362" i="11"/>
  <c r="FA362" i="11"/>
  <c r="FB362" i="11"/>
  <c r="FC362" i="11"/>
  <c r="EX363" i="11"/>
  <c r="EY363" i="11"/>
  <c r="EZ363" i="11"/>
  <c r="FA363" i="11"/>
  <c r="FB363" i="11"/>
  <c r="FC363" i="11"/>
  <c r="EX364" i="11"/>
  <c r="EY364" i="11"/>
  <c r="EZ364" i="11"/>
  <c r="FA364" i="11"/>
  <c r="FB364" i="11"/>
  <c r="FC364" i="11"/>
  <c r="EX365" i="11"/>
  <c r="EY365" i="11"/>
  <c r="EZ365" i="11"/>
  <c r="FA365" i="11"/>
  <c r="FB365" i="11"/>
  <c r="FC365" i="11"/>
  <c r="EX366" i="11"/>
  <c r="EY366" i="11"/>
  <c r="EZ366" i="11"/>
  <c r="FA366" i="11"/>
  <c r="FB366" i="11"/>
  <c r="FC366" i="11"/>
  <c r="EX367" i="11"/>
  <c r="EY367" i="11"/>
  <c r="EZ367" i="11"/>
  <c r="FA367" i="11"/>
  <c r="FB367" i="11"/>
  <c r="FC367" i="11"/>
  <c r="EX368" i="11"/>
  <c r="EY368" i="11"/>
  <c r="EZ368" i="11"/>
  <c r="FA368" i="11"/>
  <c r="FB368" i="11"/>
  <c r="FC368" i="11"/>
  <c r="EX369" i="11"/>
  <c r="EY369" i="11"/>
  <c r="EZ369" i="11"/>
  <c r="FA369" i="11"/>
  <c r="FB369" i="11"/>
  <c r="FC369" i="11"/>
  <c r="EX370" i="11"/>
  <c r="EY370" i="11"/>
  <c r="EZ370" i="11"/>
  <c r="FA370" i="11"/>
  <c r="FB370" i="11"/>
  <c r="FC370" i="11"/>
  <c r="EX371" i="11"/>
  <c r="EY371" i="11"/>
  <c r="EZ371" i="11"/>
  <c r="FA371" i="11"/>
  <c r="FB371" i="11"/>
  <c r="FC371" i="11"/>
  <c r="EX372" i="11"/>
  <c r="EY372" i="11"/>
  <c r="EZ372" i="11"/>
  <c r="FA372" i="11"/>
  <c r="FB372" i="11"/>
  <c r="FC372" i="11"/>
  <c r="EX373" i="11"/>
  <c r="EY373" i="11"/>
  <c r="EZ373" i="11"/>
  <c r="FA373" i="11"/>
  <c r="FB373" i="11"/>
  <c r="FC373" i="11"/>
  <c r="EX374" i="11"/>
  <c r="EY374" i="11"/>
  <c r="EZ374" i="11"/>
  <c r="FA374" i="11"/>
  <c r="FB374" i="11"/>
  <c r="FC374" i="11"/>
  <c r="EX375" i="11"/>
  <c r="EY375" i="11"/>
  <c r="EZ375" i="11"/>
  <c r="FA375" i="11"/>
  <c r="FB375" i="11"/>
  <c r="FC375" i="11"/>
  <c r="EX376" i="11"/>
  <c r="EY376" i="11"/>
  <c r="EZ376" i="11"/>
  <c r="FA376" i="11"/>
  <c r="FB376" i="11"/>
  <c r="FC376" i="11"/>
  <c r="EX377" i="11"/>
  <c r="EY377" i="11"/>
  <c r="EZ377" i="11"/>
  <c r="FA377" i="11"/>
  <c r="FB377" i="11"/>
  <c r="FC377" i="11"/>
  <c r="EX378" i="11"/>
  <c r="EY378" i="11"/>
  <c r="EZ378" i="11"/>
  <c r="FA378" i="11"/>
  <c r="FB378" i="11"/>
  <c r="FC378" i="11"/>
  <c r="EX379" i="11"/>
  <c r="EY379" i="11"/>
  <c r="EZ379" i="11"/>
  <c r="FA379" i="11"/>
  <c r="FB379" i="11"/>
  <c r="FC379" i="11"/>
  <c r="EX380" i="11"/>
  <c r="EY380" i="11"/>
  <c r="EZ380" i="11"/>
  <c r="FA380" i="11"/>
  <c r="FB380" i="11"/>
  <c r="FC380" i="11"/>
  <c r="EX381" i="11"/>
  <c r="EY381" i="11"/>
  <c r="EZ381" i="11"/>
  <c r="FA381" i="11"/>
  <c r="FB381" i="11"/>
  <c r="FC381" i="11"/>
  <c r="EX382" i="11"/>
  <c r="EY382" i="11"/>
  <c r="EZ382" i="11"/>
  <c r="FA382" i="11"/>
  <c r="FB382" i="11"/>
  <c r="FC382" i="11"/>
  <c r="EX383" i="11"/>
  <c r="EY383" i="11"/>
  <c r="EZ383" i="11"/>
  <c r="FA383" i="11"/>
  <c r="FB383" i="11"/>
  <c r="FC383" i="11"/>
  <c r="EX384" i="11"/>
  <c r="EY384" i="11"/>
  <c r="EZ384" i="11"/>
  <c r="FA384" i="11"/>
  <c r="FB384" i="11"/>
  <c r="FC384" i="11"/>
  <c r="EX385" i="11"/>
  <c r="EY385" i="11"/>
  <c r="EZ385" i="11"/>
  <c r="FA385" i="11"/>
  <c r="FB385" i="11"/>
  <c r="FC385" i="11"/>
  <c r="EX386" i="11"/>
  <c r="EY386" i="11"/>
  <c r="EZ386" i="11"/>
  <c r="FA386" i="11"/>
  <c r="FB386" i="11"/>
  <c r="FC386" i="11"/>
  <c r="EX387" i="11"/>
  <c r="EY387" i="11"/>
  <c r="EZ387" i="11"/>
  <c r="FA387" i="11"/>
  <c r="FB387" i="11"/>
  <c r="FC387" i="11"/>
  <c r="EX388" i="11"/>
  <c r="EY388" i="11"/>
  <c r="EZ388" i="11"/>
  <c r="FA388" i="11"/>
  <c r="FB388" i="11"/>
  <c r="FC388" i="11"/>
  <c r="EX389" i="11"/>
  <c r="EY389" i="11"/>
  <c r="EZ389" i="11"/>
  <c r="FA389" i="11"/>
  <c r="FB389" i="11"/>
  <c r="FC389" i="11"/>
  <c r="EX390" i="11"/>
  <c r="EY390" i="11"/>
  <c r="EZ390" i="11"/>
  <c r="FA390" i="11"/>
  <c r="FB390" i="11"/>
  <c r="FC390" i="11"/>
  <c r="EX391" i="11"/>
  <c r="EY391" i="11"/>
  <c r="EZ391" i="11"/>
  <c r="FA391" i="11"/>
  <c r="FB391" i="11"/>
  <c r="FC391" i="11"/>
  <c r="EX392" i="11"/>
  <c r="EY392" i="11"/>
  <c r="EZ392" i="11"/>
  <c r="FA392" i="11"/>
  <c r="FB392" i="11"/>
  <c r="FC392" i="11"/>
  <c r="EX393" i="11"/>
  <c r="EY393" i="11"/>
  <c r="EZ393" i="11"/>
  <c r="FA393" i="11"/>
  <c r="FB393" i="11"/>
  <c r="FC393" i="11"/>
  <c r="EX394" i="11"/>
  <c r="EY394" i="11"/>
  <c r="EZ394" i="11"/>
  <c r="FA394" i="11"/>
  <c r="FB394" i="11"/>
  <c r="FC394" i="11"/>
  <c r="EX395" i="11"/>
  <c r="EY395" i="11"/>
  <c r="EZ395" i="11"/>
  <c r="FA395" i="11"/>
  <c r="FB395" i="11"/>
  <c r="FC395" i="11"/>
  <c r="EX396" i="11"/>
  <c r="EY396" i="11"/>
  <c r="EZ396" i="11"/>
  <c r="FA396" i="11"/>
  <c r="FB396" i="11"/>
  <c r="FC396" i="11"/>
  <c r="EX397" i="11"/>
  <c r="EY397" i="11"/>
  <c r="EZ397" i="11"/>
  <c r="FA397" i="11"/>
  <c r="FB397" i="11"/>
  <c r="FC397" i="11"/>
  <c r="EX398" i="11"/>
  <c r="EY398" i="11"/>
  <c r="EZ398" i="11"/>
  <c r="FA398" i="11"/>
  <c r="FB398" i="11"/>
  <c r="FC398" i="11"/>
  <c r="EX399" i="11"/>
  <c r="EY399" i="11"/>
  <c r="EZ399" i="11"/>
  <c r="FA399" i="11"/>
  <c r="FB399" i="11"/>
  <c r="FC399" i="11"/>
  <c r="EX400" i="11"/>
  <c r="EY400" i="11"/>
  <c r="EZ400" i="11"/>
  <c r="FA400" i="11"/>
  <c r="FB400" i="11"/>
  <c r="FC400" i="11"/>
  <c r="EX401" i="11"/>
  <c r="EY401" i="11"/>
  <c r="EZ401" i="11"/>
  <c r="FA401" i="11"/>
  <c r="FB401" i="11"/>
  <c r="FC401" i="11"/>
  <c r="EX402" i="11"/>
  <c r="EY402" i="11"/>
  <c r="EZ402" i="11"/>
  <c r="FA402" i="11"/>
  <c r="FB402" i="11"/>
  <c r="FC402" i="11"/>
  <c r="EX403" i="11"/>
  <c r="EY403" i="11"/>
  <c r="EZ403" i="11"/>
  <c r="FA403" i="11"/>
  <c r="FB403" i="11"/>
  <c r="FC403" i="11"/>
  <c r="EX404" i="11"/>
  <c r="EY404" i="11"/>
  <c r="EZ404" i="11"/>
  <c r="FA404" i="11"/>
  <c r="FB404" i="11"/>
  <c r="FC404" i="11"/>
  <c r="EX405" i="11"/>
  <c r="EY405" i="11"/>
  <c r="EZ405" i="11"/>
  <c r="FA405" i="11"/>
  <c r="FB405" i="11"/>
  <c r="FC405" i="11"/>
  <c r="EX406" i="11"/>
  <c r="EY406" i="11"/>
  <c r="EZ406" i="11"/>
  <c r="FA406" i="11"/>
  <c r="FB406" i="11"/>
  <c r="FC406" i="11"/>
  <c r="EX407" i="11"/>
  <c r="EY407" i="11"/>
  <c r="EZ407" i="11"/>
  <c r="FA407" i="11"/>
  <c r="FB407" i="11"/>
  <c r="FC407" i="11"/>
  <c r="EX408" i="11"/>
  <c r="EY408" i="11"/>
  <c r="EZ408" i="11"/>
  <c r="FA408" i="11"/>
  <c r="FB408" i="11"/>
  <c r="FC408" i="11"/>
  <c r="EX409" i="11"/>
  <c r="EY409" i="11"/>
  <c r="EZ409" i="11"/>
  <c r="FA409" i="11"/>
  <c r="FB409" i="11"/>
  <c r="FC409" i="11"/>
  <c r="EX410" i="11"/>
  <c r="EY410" i="11"/>
  <c r="EZ410" i="11"/>
  <c r="FA410" i="11"/>
  <c r="FB410" i="11"/>
  <c r="FC410" i="11"/>
  <c r="EX411" i="11"/>
  <c r="EY411" i="11"/>
  <c r="EZ411" i="11"/>
  <c r="FA411" i="11"/>
  <c r="FB411" i="11"/>
  <c r="FC411" i="11"/>
  <c r="EX412" i="11"/>
  <c r="EY412" i="11"/>
  <c r="EZ412" i="11"/>
  <c r="FA412" i="11"/>
  <c r="FB412" i="11"/>
  <c r="FC412" i="11"/>
  <c r="EX413" i="11"/>
  <c r="EY413" i="11"/>
  <c r="EZ413" i="11"/>
  <c r="FA413" i="11"/>
  <c r="FB413" i="11"/>
  <c r="FC413" i="11"/>
  <c r="EX414" i="11"/>
  <c r="EY414" i="11"/>
  <c r="EZ414" i="11"/>
  <c r="FA414" i="11"/>
  <c r="FB414" i="11"/>
  <c r="FC414" i="11"/>
  <c r="EX415" i="11"/>
  <c r="EY415" i="11"/>
  <c r="EZ415" i="11"/>
  <c r="FA415" i="11"/>
  <c r="FB415" i="11"/>
  <c r="FC415" i="11"/>
  <c r="EX416" i="11"/>
  <c r="EY416" i="11"/>
  <c r="EZ416" i="11"/>
  <c r="FA416" i="11"/>
  <c r="FB416" i="11"/>
  <c r="FC416" i="11"/>
  <c r="EX417" i="11"/>
  <c r="EY417" i="11"/>
  <c r="EZ417" i="11"/>
  <c r="FA417" i="11"/>
  <c r="FB417" i="11"/>
  <c r="FC417" i="11"/>
  <c r="EX418" i="11"/>
  <c r="EY418" i="11"/>
  <c r="EZ418" i="11"/>
  <c r="FA418" i="11"/>
  <c r="FB418" i="11"/>
  <c r="FC418" i="11"/>
  <c r="EX419" i="11"/>
  <c r="EY419" i="11"/>
  <c r="EZ419" i="11"/>
  <c r="FA419" i="11"/>
  <c r="FB419" i="11"/>
  <c r="FC419" i="11"/>
  <c r="EX420" i="11"/>
  <c r="EY420" i="11"/>
  <c r="EZ420" i="11"/>
  <c r="FA420" i="11"/>
  <c r="FB420" i="11"/>
  <c r="FC420" i="11"/>
  <c r="EX421" i="11"/>
  <c r="EY421" i="11"/>
  <c r="EZ421" i="11"/>
  <c r="FA421" i="11"/>
  <c r="FB421" i="11"/>
  <c r="FC421" i="11"/>
  <c r="EX422" i="11"/>
  <c r="EY422" i="11"/>
  <c r="EZ422" i="11"/>
  <c r="FA422" i="11"/>
  <c r="FB422" i="11"/>
  <c r="FC422" i="11"/>
  <c r="EX423" i="11"/>
  <c r="EY423" i="11"/>
  <c r="EZ423" i="11"/>
  <c r="FA423" i="11"/>
  <c r="FB423" i="11"/>
  <c r="FC423" i="11"/>
  <c r="EX424" i="11"/>
  <c r="EY424" i="11"/>
  <c r="EZ424" i="11"/>
  <c r="FA424" i="11"/>
  <c r="FB424" i="11"/>
  <c r="FC424" i="11"/>
  <c r="EX425" i="11"/>
  <c r="EY425" i="11"/>
  <c r="EZ425" i="11"/>
  <c r="FA425" i="11"/>
  <c r="FB425" i="11"/>
  <c r="FC425" i="11"/>
  <c r="EX426" i="11"/>
  <c r="EY426" i="11"/>
  <c r="EZ426" i="11"/>
  <c r="FA426" i="11"/>
  <c r="FB426" i="11"/>
  <c r="FC426" i="11"/>
  <c r="EX427" i="11"/>
  <c r="EY427" i="11"/>
  <c r="EZ427" i="11"/>
  <c r="FA427" i="11"/>
  <c r="FB427" i="11"/>
  <c r="FC427" i="11"/>
  <c r="EX428" i="11"/>
  <c r="EY428" i="11"/>
  <c r="EZ428" i="11"/>
  <c r="FA428" i="11"/>
  <c r="FB428" i="11"/>
  <c r="FC428" i="11"/>
  <c r="EX429" i="11"/>
  <c r="EY429" i="11"/>
  <c r="EZ429" i="11"/>
  <c r="FA429" i="11"/>
  <c r="FB429" i="11"/>
  <c r="FC429" i="11"/>
  <c r="EX430" i="11"/>
  <c r="EY430" i="11"/>
  <c r="EZ430" i="11"/>
  <c r="FA430" i="11"/>
  <c r="FB430" i="11"/>
  <c r="FC430" i="11"/>
  <c r="EX431" i="11"/>
  <c r="EY431" i="11"/>
  <c r="EZ431" i="11"/>
  <c r="FA431" i="11"/>
  <c r="FB431" i="11"/>
  <c r="FC431" i="11"/>
  <c r="EX432" i="11"/>
  <c r="EY432" i="11"/>
  <c r="EZ432" i="11"/>
  <c r="FA432" i="11"/>
  <c r="FB432" i="11"/>
  <c r="FC432" i="11"/>
  <c r="EX433" i="11"/>
  <c r="EY433" i="11"/>
  <c r="EZ433" i="11"/>
  <c r="FA433" i="11"/>
  <c r="FB433" i="11"/>
  <c r="FC433" i="11"/>
  <c r="EX434" i="11"/>
  <c r="EY434" i="11"/>
  <c r="EZ434" i="11"/>
  <c r="FA434" i="11"/>
  <c r="FB434" i="11"/>
  <c r="FC434" i="11"/>
  <c r="EX435" i="11"/>
  <c r="EY435" i="11"/>
  <c r="EZ435" i="11"/>
  <c r="FA435" i="11"/>
  <c r="FB435" i="11"/>
  <c r="FC435" i="11"/>
  <c r="EX436" i="11"/>
  <c r="EY436" i="11"/>
  <c r="EZ436" i="11"/>
  <c r="FA436" i="11"/>
  <c r="FB436" i="11"/>
  <c r="FC436" i="11"/>
  <c r="EX437" i="11"/>
  <c r="EY437" i="11"/>
  <c r="EZ437" i="11"/>
  <c r="FA437" i="11"/>
  <c r="FB437" i="11"/>
  <c r="FC437" i="11"/>
  <c r="EX438" i="11"/>
  <c r="EY438" i="11"/>
  <c r="EZ438" i="11"/>
  <c r="FA438" i="11"/>
  <c r="FB438" i="11"/>
  <c r="FC438" i="11"/>
  <c r="EX439" i="11"/>
  <c r="EY439" i="11"/>
  <c r="EZ439" i="11"/>
  <c r="FA439" i="11"/>
  <c r="FB439" i="11"/>
  <c r="FC439" i="11"/>
  <c r="EX440" i="11"/>
  <c r="EY440" i="11"/>
  <c r="EZ440" i="11"/>
  <c r="FA440" i="11"/>
  <c r="FB440" i="11"/>
  <c r="FC440" i="11"/>
  <c r="EX441" i="11"/>
  <c r="EY441" i="11"/>
  <c r="EZ441" i="11"/>
  <c r="FA441" i="11"/>
  <c r="FB441" i="11"/>
  <c r="FC441" i="11"/>
  <c r="EX442" i="11"/>
  <c r="EY442" i="11"/>
  <c r="EZ442" i="11"/>
  <c r="FA442" i="11"/>
  <c r="FB442" i="11"/>
  <c r="FC442" i="11"/>
  <c r="EX443" i="11"/>
  <c r="EY443" i="11"/>
  <c r="EZ443" i="11"/>
  <c r="FA443" i="11"/>
  <c r="FB443" i="11"/>
  <c r="FC443" i="11"/>
  <c r="EX444" i="11"/>
  <c r="EY444" i="11"/>
  <c r="EZ444" i="11"/>
  <c r="FA444" i="11"/>
  <c r="FB444" i="11"/>
  <c r="FC444" i="11"/>
  <c r="EX445" i="11"/>
  <c r="EY445" i="11"/>
  <c r="EZ445" i="11"/>
  <c r="FA445" i="11"/>
  <c r="FB445" i="11"/>
  <c r="FC445" i="11"/>
  <c r="EX446" i="11"/>
  <c r="EY446" i="11"/>
  <c r="EZ446" i="11"/>
  <c r="FA446" i="11"/>
  <c r="FB446" i="11"/>
  <c r="FC446" i="11"/>
  <c r="EX447" i="11"/>
  <c r="EY447" i="11"/>
  <c r="EZ447" i="11"/>
  <c r="FA447" i="11"/>
  <c r="FB447" i="11"/>
  <c r="FC447" i="11"/>
  <c r="EX448" i="11"/>
  <c r="EY448" i="11"/>
  <c r="EZ448" i="11"/>
  <c r="FA448" i="11"/>
  <c r="FB448" i="11"/>
  <c r="FC448" i="11"/>
  <c r="EX449" i="11"/>
  <c r="EY449" i="11"/>
  <c r="EZ449" i="11"/>
  <c r="FA449" i="11"/>
  <c r="FB449" i="11"/>
  <c r="FC449" i="11"/>
  <c r="EX450" i="11"/>
  <c r="EY450" i="11"/>
  <c r="EZ450" i="11"/>
  <c r="FA450" i="11"/>
  <c r="FB450" i="11"/>
  <c r="FC450" i="11"/>
  <c r="EX451" i="11"/>
  <c r="EY451" i="11"/>
  <c r="EZ451" i="11"/>
  <c r="FA451" i="11"/>
  <c r="FB451" i="11"/>
  <c r="FC451" i="11"/>
  <c r="EX452" i="11"/>
  <c r="EY452" i="11"/>
  <c r="EZ452" i="11"/>
  <c r="FA452" i="11"/>
  <c r="FB452" i="11"/>
  <c r="FC452" i="11"/>
  <c r="EX453" i="11"/>
  <c r="EY453" i="11"/>
  <c r="EZ453" i="11"/>
  <c r="FA453" i="11"/>
  <c r="FB453" i="11"/>
  <c r="FC453" i="11"/>
  <c r="EX454" i="11"/>
  <c r="EY454" i="11"/>
  <c r="EZ454" i="11"/>
  <c r="FA454" i="11"/>
  <c r="FB454" i="11"/>
  <c r="FC454" i="11"/>
  <c r="EX455" i="11"/>
  <c r="EY455" i="11"/>
  <c r="EZ455" i="11"/>
  <c r="FA455" i="11"/>
  <c r="FB455" i="11"/>
  <c r="FC455" i="11"/>
  <c r="EX456" i="11"/>
  <c r="EY456" i="11"/>
  <c r="EZ456" i="11"/>
  <c r="FA456" i="11"/>
  <c r="FB456" i="11"/>
  <c r="FC456" i="11"/>
  <c r="EX457" i="11"/>
  <c r="EY457" i="11"/>
  <c r="EZ457" i="11"/>
  <c r="FA457" i="11"/>
  <c r="FB457" i="11"/>
  <c r="FC457" i="11"/>
  <c r="EX458" i="11"/>
  <c r="EY458" i="11"/>
  <c r="EZ458" i="11"/>
  <c r="FA458" i="11"/>
  <c r="FB458" i="11"/>
  <c r="FC458" i="11"/>
  <c r="EX459" i="11"/>
  <c r="EY459" i="11"/>
  <c r="EZ459" i="11"/>
  <c r="FA459" i="11"/>
  <c r="FB459" i="11"/>
  <c r="FC459" i="11"/>
  <c r="EX460" i="11"/>
  <c r="EY460" i="11"/>
  <c r="EZ460" i="11"/>
  <c r="FA460" i="11"/>
  <c r="FB460" i="11"/>
  <c r="FC460" i="11"/>
  <c r="EX461" i="11"/>
  <c r="EY461" i="11"/>
  <c r="EZ461" i="11"/>
  <c r="FA461" i="11"/>
  <c r="FB461" i="11"/>
  <c r="FC461" i="11"/>
  <c r="EX462" i="11"/>
  <c r="EY462" i="11"/>
  <c r="EZ462" i="11"/>
  <c r="FA462" i="11"/>
  <c r="FB462" i="11"/>
  <c r="FC462" i="11"/>
  <c r="EX463" i="11"/>
  <c r="EY463" i="11"/>
  <c r="EZ463" i="11"/>
  <c r="FA463" i="11"/>
  <c r="FB463" i="11"/>
  <c r="FC463" i="11"/>
  <c r="EX464" i="11"/>
  <c r="EY464" i="11"/>
  <c r="EZ464" i="11"/>
  <c r="FA464" i="11"/>
  <c r="FB464" i="11"/>
  <c r="FC464" i="11"/>
  <c r="EX465" i="11"/>
  <c r="EY465" i="11"/>
  <c r="EZ465" i="11"/>
  <c r="FA465" i="11"/>
  <c r="FB465" i="11"/>
  <c r="FC465" i="11"/>
  <c r="EX466" i="11"/>
  <c r="EY466" i="11"/>
  <c r="EZ466" i="11"/>
  <c r="FA466" i="11"/>
  <c r="FB466" i="11"/>
  <c r="FC466" i="11"/>
  <c r="EX467" i="11"/>
  <c r="EY467" i="11"/>
  <c r="EZ467" i="11"/>
  <c r="FA467" i="11"/>
  <c r="FB467" i="11"/>
  <c r="FC467" i="11"/>
  <c r="EX468" i="11"/>
  <c r="EY468" i="11"/>
  <c r="EZ468" i="11"/>
  <c r="FA468" i="11"/>
  <c r="FB468" i="11"/>
  <c r="FC468" i="11"/>
  <c r="EX469" i="11"/>
  <c r="EY469" i="11"/>
  <c r="EZ469" i="11"/>
  <c r="FA469" i="11"/>
  <c r="FB469" i="11"/>
  <c r="FC469" i="11"/>
  <c r="EX470" i="11"/>
  <c r="EY470" i="11"/>
  <c r="EZ470" i="11"/>
  <c r="FA470" i="11"/>
  <c r="FB470" i="11"/>
  <c r="FC470" i="11"/>
  <c r="EX471" i="11"/>
  <c r="EY471" i="11"/>
  <c r="EZ471" i="11"/>
  <c r="FA471" i="11"/>
  <c r="FB471" i="11"/>
  <c r="FC471" i="11"/>
  <c r="EX472" i="11"/>
  <c r="EY472" i="11"/>
  <c r="EZ472" i="11"/>
  <c r="FA472" i="11"/>
  <c r="FB472" i="11"/>
  <c r="FC472" i="11"/>
  <c r="EX473" i="11"/>
  <c r="EY473" i="11"/>
  <c r="EZ473" i="11"/>
  <c r="FA473" i="11"/>
  <c r="FB473" i="11"/>
  <c r="FC473" i="11"/>
  <c r="EX474" i="11"/>
  <c r="EY474" i="11"/>
  <c r="EZ474" i="11"/>
  <c r="FA474" i="11"/>
  <c r="FB474" i="11"/>
  <c r="FC474" i="11"/>
  <c r="EX475" i="11"/>
  <c r="EY475" i="11"/>
  <c r="EZ475" i="11"/>
  <c r="FA475" i="11"/>
  <c r="FB475" i="11"/>
  <c r="FC475" i="11"/>
  <c r="EX476" i="11"/>
  <c r="EY476" i="11"/>
  <c r="EZ476" i="11"/>
  <c r="FA476" i="11"/>
  <c r="FB476" i="11"/>
  <c r="FC476" i="11"/>
  <c r="EX477" i="11"/>
  <c r="EY477" i="11"/>
  <c r="EZ477" i="11"/>
  <c r="FA477" i="11"/>
  <c r="FB477" i="11"/>
  <c r="FC477" i="11"/>
  <c r="EX478" i="11"/>
  <c r="EY478" i="11"/>
  <c r="EZ478" i="11"/>
  <c r="FA478" i="11"/>
  <c r="FB478" i="11"/>
  <c r="FC478" i="11"/>
  <c r="EX479" i="11"/>
  <c r="EY479" i="11"/>
  <c r="EZ479" i="11"/>
  <c r="FA479" i="11"/>
  <c r="FB479" i="11"/>
  <c r="FC479" i="11"/>
  <c r="EX480" i="11"/>
  <c r="EY480" i="11"/>
  <c r="EZ480" i="11"/>
  <c r="FA480" i="11"/>
  <c r="FB480" i="11"/>
  <c r="FC480" i="11"/>
  <c r="EX481" i="11"/>
  <c r="EY481" i="11"/>
  <c r="EZ481" i="11"/>
  <c r="FA481" i="11"/>
  <c r="FB481" i="11"/>
  <c r="FC481" i="11"/>
  <c r="EX482" i="11"/>
  <c r="EY482" i="11"/>
  <c r="EZ482" i="11"/>
  <c r="FA482" i="11"/>
  <c r="FB482" i="11"/>
  <c r="FC482" i="11"/>
  <c r="EX483" i="11"/>
  <c r="EY483" i="11"/>
  <c r="EZ483" i="11"/>
  <c r="FA483" i="11"/>
  <c r="FB483" i="11"/>
  <c r="FC483" i="11"/>
  <c r="EX484" i="11"/>
  <c r="EY484" i="11"/>
  <c r="EZ484" i="11"/>
  <c r="FA484" i="11"/>
  <c r="FB484" i="11"/>
  <c r="FC484" i="11"/>
  <c r="EX485" i="11"/>
  <c r="EY485" i="11"/>
  <c r="EZ485" i="11"/>
  <c r="FA485" i="11"/>
  <c r="FB485" i="11"/>
  <c r="FC485" i="11"/>
  <c r="EX486" i="11"/>
  <c r="EY486" i="11"/>
  <c r="EZ486" i="11"/>
  <c r="FA486" i="11"/>
  <c r="FB486" i="11"/>
  <c r="FC486" i="11"/>
  <c r="EX487" i="11"/>
  <c r="EY487" i="11"/>
  <c r="EZ487" i="11"/>
  <c r="FA487" i="11"/>
  <c r="FB487" i="11"/>
  <c r="FC487" i="11"/>
  <c r="EX488" i="11"/>
  <c r="EY488" i="11"/>
  <c r="EZ488" i="11"/>
  <c r="FA488" i="11"/>
  <c r="FB488" i="11"/>
  <c r="FC488" i="11"/>
  <c r="EX489" i="11"/>
  <c r="EY489" i="11"/>
  <c r="EZ489" i="11"/>
  <c r="FA489" i="11"/>
  <c r="FB489" i="11"/>
  <c r="FC489" i="11"/>
  <c r="EX490" i="11"/>
  <c r="EY490" i="11"/>
  <c r="EZ490" i="11"/>
  <c r="FA490" i="11"/>
  <c r="FB490" i="11"/>
  <c r="FC490" i="11"/>
  <c r="EX491" i="11"/>
  <c r="EY491" i="11"/>
  <c r="EZ491" i="11"/>
  <c r="FA491" i="11"/>
  <c r="FB491" i="11"/>
  <c r="FC491" i="11"/>
  <c r="EX492" i="11"/>
  <c r="EY492" i="11"/>
  <c r="EZ492" i="11"/>
  <c r="FA492" i="11"/>
  <c r="FB492" i="11"/>
  <c r="FC492" i="11"/>
  <c r="EX493" i="11"/>
  <c r="EY493" i="11"/>
  <c r="EZ493" i="11"/>
  <c r="FA493" i="11"/>
  <c r="FB493" i="11"/>
  <c r="FC493" i="11"/>
  <c r="EX494" i="11"/>
  <c r="EY494" i="11"/>
  <c r="EZ494" i="11"/>
  <c r="FA494" i="11"/>
  <c r="FB494" i="11"/>
  <c r="FC494" i="11"/>
  <c r="EX495" i="11"/>
  <c r="EY495" i="11"/>
  <c r="EZ495" i="11"/>
  <c r="FA495" i="11"/>
  <c r="FB495" i="11"/>
  <c r="FC495" i="11"/>
  <c r="EX496" i="11"/>
  <c r="EY496" i="11"/>
  <c r="EZ496" i="11"/>
  <c r="FA496" i="11"/>
  <c r="FB496" i="11"/>
  <c r="FC496" i="11"/>
  <c r="EX497" i="11"/>
  <c r="EY497" i="11"/>
  <c r="EZ497" i="11"/>
  <c r="FA497" i="11"/>
  <c r="FB497" i="11"/>
  <c r="FC497" i="11"/>
  <c r="EX498" i="11"/>
  <c r="EY498" i="11"/>
  <c r="EZ498" i="11"/>
  <c r="FA498" i="11"/>
  <c r="FB498" i="11"/>
  <c r="FC498" i="11"/>
  <c r="EX499" i="11"/>
  <c r="EY499" i="11"/>
  <c r="EZ499" i="11"/>
  <c r="FA499" i="11"/>
  <c r="FB499" i="11"/>
  <c r="FC499" i="11"/>
  <c r="EX500" i="11"/>
  <c r="EY500" i="11"/>
  <c r="EZ500" i="11"/>
  <c r="FA500" i="11"/>
  <c r="FB500" i="11"/>
  <c r="FC500" i="11"/>
  <c r="EX501" i="11"/>
  <c r="EY501" i="11"/>
  <c r="EZ501" i="11"/>
  <c r="FA501" i="11"/>
  <c r="FB501" i="11"/>
  <c r="FC501" i="11"/>
  <c r="EX502" i="11"/>
  <c r="EY502" i="11"/>
  <c r="EZ502" i="11"/>
  <c r="FA502" i="11"/>
  <c r="FB502" i="11"/>
  <c r="FC502" i="11"/>
  <c r="EX503" i="11"/>
  <c r="EY503" i="11"/>
  <c r="EZ503" i="11"/>
  <c r="FA503" i="11"/>
  <c r="FB503" i="11"/>
  <c r="FC503" i="11"/>
  <c r="EX504" i="11"/>
  <c r="EY504" i="11"/>
  <c r="EZ504" i="11"/>
  <c r="FA504" i="11"/>
  <c r="FB504" i="11"/>
  <c r="FC504" i="11"/>
  <c r="EX505" i="11"/>
  <c r="EY505" i="11"/>
  <c r="EZ505" i="11"/>
  <c r="FA505" i="11"/>
  <c r="FB505" i="11"/>
  <c r="FC505" i="11"/>
  <c r="EX506" i="11"/>
  <c r="EY506" i="11"/>
  <c r="EZ506" i="11"/>
  <c r="FA506" i="11"/>
  <c r="FB506" i="11"/>
  <c r="FC506" i="11"/>
  <c r="EX507" i="11"/>
  <c r="EY507" i="11"/>
  <c r="EZ507" i="11"/>
  <c r="FA507" i="11"/>
  <c r="FB507" i="11"/>
  <c r="FC507" i="11"/>
  <c r="EX508" i="11"/>
  <c r="EY508" i="11"/>
  <c r="EZ508" i="11"/>
  <c r="FA508" i="11"/>
  <c r="FB508" i="11"/>
  <c r="FC508" i="11"/>
  <c r="EX509" i="11"/>
  <c r="EY509" i="11"/>
  <c r="EZ509" i="11"/>
  <c r="FA509" i="11"/>
  <c r="FB509" i="11"/>
  <c r="FC509" i="11"/>
  <c r="EX510" i="11"/>
  <c r="EY510" i="11"/>
  <c r="EZ510" i="11"/>
  <c r="FA510" i="11"/>
  <c r="FB510" i="11"/>
  <c r="FC510" i="11"/>
  <c r="EX511" i="11"/>
  <c r="EY511" i="11"/>
  <c r="EZ511" i="11"/>
  <c r="FA511" i="11"/>
  <c r="FB511" i="11"/>
  <c r="FC511" i="11"/>
  <c r="EX512" i="11"/>
  <c r="EY512" i="11"/>
  <c r="EZ512" i="11"/>
  <c r="FA512" i="11"/>
  <c r="FB512" i="11"/>
  <c r="FC512" i="11"/>
  <c r="EX513" i="11"/>
  <c r="EY513" i="11"/>
  <c r="EZ513" i="11"/>
  <c r="FA513" i="11"/>
  <c r="FB513" i="11"/>
  <c r="FC513" i="11"/>
  <c r="EX514" i="11"/>
  <c r="EY514" i="11"/>
  <c r="EZ514" i="11"/>
  <c r="FA514" i="11"/>
  <c r="FB514" i="11"/>
  <c r="FC514" i="11"/>
  <c r="EX515" i="11"/>
  <c r="EY515" i="11"/>
  <c r="EZ515" i="11"/>
  <c r="FA515" i="11"/>
  <c r="FB515" i="11"/>
  <c r="FC515" i="11"/>
  <c r="EX516" i="11"/>
  <c r="EY516" i="11"/>
  <c r="EZ516" i="11"/>
  <c r="FA516" i="11"/>
  <c r="FB516" i="11"/>
  <c r="FC516" i="11"/>
  <c r="EX517" i="11"/>
  <c r="EY517" i="11"/>
  <c r="EZ517" i="11"/>
  <c r="FA517" i="11"/>
  <c r="FB517" i="11"/>
  <c r="FC517" i="11"/>
  <c r="EX518" i="11"/>
  <c r="EY518" i="11"/>
  <c r="EZ518" i="11"/>
  <c r="FA518" i="11"/>
  <c r="FB518" i="11"/>
  <c r="FC518" i="11"/>
  <c r="EX519" i="11"/>
  <c r="EY519" i="11"/>
  <c r="EZ519" i="11"/>
  <c r="FA519" i="11"/>
  <c r="FB519" i="11"/>
  <c r="FC519" i="11"/>
  <c r="EX520" i="11"/>
  <c r="EY520" i="11"/>
  <c r="EZ520" i="11"/>
  <c r="FA520" i="11"/>
  <c r="FB520" i="11"/>
  <c r="FC520" i="11"/>
  <c r="EX521" i="11"/>
  <c r="EY521" i="11"/>
  <c r="EZ521" i="11"/>
  <c r="FA521" i="11"/>
  <c r="FB521" i="11"/>
  <c r="FC521" i="11"/>
  <c r="EX522" i="11"/>
  <c r="EY522" i="11"/>
  <c r="EZ522" i="11"/>
  <c r="FA522" i="11"/>
  <c r="FB522" i="11"/>
  <c r="FC522" i="11"/>
  <c r="EX523" i="11"/>
  <c r="EY523" i="11"/>
  <c r="EZ523" i="11"/>
  <c r="FA523" i="11"/>
  <c r="FB523" i="11"/>
  <c r="FC523" i="11"/>
  <c r="EX524" i="11"/>
  <c r="EY524" i="11"/>
  <c r="EZ524" i="11"/>
  <c r="FA524" i="11"/>
  <c r="FB524" i="11"/>
  <c r="FC524" i="11"/>
  <c r="EX525" i="11"/>
  <c r="EY525" i="11"/>
  <c r="EZ525" i="11"/>
  <c r="FA525" i="11"/>
  <c r="FB525" i="11"/>
  <c r="FC525" i="11"/>
  <c r="EX526" i="11"/>
  <c r="EY526" i="11"/>
  <c r="EZ526" i="11"/>
  <c r="FA526" i="11"/>
  <c r="FB526" i="11"/>
  <c r="FC526" i="11"/>
  <c r="EX527" i="11"/>
  <c r="EY527" i="11"/>
  <c r="EZ527" i="11"/>
  <c r="FA527" i="11"/>
  <c r="FB527" i="11"/>
  <c r="FC527" i="11"/>
  <c r="EX528" i="11"/>
  <c r="EY528" i="11"/>
  <c r="EZ528" i="11"/>
  <c r="FA528" i="11"/>
  <c r="FB528" i="11"/>
  <c r="FC528" i="11"/>
  <c r="EX529" i="11"/>
  <c r="EY529" i="11"/>
  <c r="EZ529" i="11"/>
  <c r="FA529" i="11"/>
  <c r="FB529" i="11"/>
  <c r="FC529" i="11"/>
  <c r="EX530" i="11"/>
  <c r="EY530" i="11"/>
  <c r="EZ530" i="11"/>
  <c r="FA530" i="11"/>
  <c r="FB530" i="11"/>
  <c r="FC530" i="11"/>
  <c r="EX531" i="11"/>
  <c r="EY531" i="11"/>
  <c r="EZ531" i="11"/>
  <c r="FA531" i="11"/>
  <c r="FB531" i="11"/>
  <c r="FC531" i="11"/>
  <c r="EX532" i="11"/>
  <c r="EY532" i="11"/>
  <c r="EZ532" i="11"/>
  <c r="FA532" i="11"/>
  <c r="FB532" i="11"/>
  <c r="FC532" i="11"/>
  <c r="EX533" i="11"/>
  <c r="EY533" i="11"/>
  <c r="EZ533" i="11"/>
  <c r="FA533" i="11"/>
  <c r="FB533" i="11"/>
  <c r="FC533" i="11"/>
  <c r="EX534" i="11"/>
  <c r="EY534" i="11"/>
  <c r="EZ534" i="11"/>
  <c r="FA534" i="11"/>
  <c r="FB534" i="11"/>
  <c r="FC534" i="11"/>
  <c r="EX535" i="11"/>
  <c r="EY535" i="11"/>
  <c r="EZ535" i="11"/>
  <c r="FA535" i="11"/>
  <c r="FB535" i="11"/>
  <c r="FC535" i="11"/>
  <c r="EX536" i="11"/>
  <c r="EY536" i="11"/>
  <c r="EZ536" i="11"/>
  <c r="FA536" i="11"/>
  <c r="FB536" i="11"/>
  <c r="FC536" i="11"/>
  <c r="EX537" i="11"/>
  <c r="EY537" i="11"/>
  <c r="EZ537" i="11"/>
  <c r="FA537" i="11"/>
  <c r="FB537" i="11"/>
  <c r="FC537" i="11"/>
  <c r="EX538" i="11"/>
  <c r="EY538" i="11"/>
  <c r="EZ538" i="11"/>
  <c r="FA538" i="11"/>
  <c r="FB538" i="11"/>
  <c r="FC538" i="11"/>
  <c r="EX539" i="11"/>
  <c r="EY539" i="11"/>
  <c r="EZ539" i="11"/>
  <c r="FA539" i="11"/>
  <c r="FB539" i="11"/>
  <c r="FC539" i="11"/>
  <c r="EX540" i="11"/>
  <c r="EY540" i="11"/>
  <c r="EZ540" i="11"/>
  <c r="FA540" i="11"/>
  <c r="FB540" i="11"/>
  <c r="FC540" i="11"/>
  <c r="EX541" i="11"/>
  <c r="EY541" i="11"/>
  <c r="EZ541" i="11"/>
  <c r="FA541" i="11"/>
  <c r="FB541" i="11"/>
  <c r="FC541" i="11"/>
  <c r="EX542" i="11"/>
  <c r="EY542" i="11"/>
  <c r="EZ542" i="11"/>
  <c r="FA542" i="11"/>
  <c r="FB542" i="11"/>
  <c r="FC542" i="11"/>
  <c r="EX543" i="11"/>
  <c r="EY543" i="11"/>
  <c r="EZ543" i="11"/>
  <c r="FA543" i="11"/>
  <c r="FB543" i="11"/>
  <c r="FC543" i="11"/>
  <c r="EX544" i="11"/>
  <c r="EY544" i="11"/>
  <c r="EZ544" i="11"/>
  <c r="FA544" i="11"/>
  <c r="FB544" i="11"/>
  <c r="FC544" i="11"/>
  <c r="EX545" i="11"/>
  <c r="EY545" i="11"/>
  <c r="EZ545" i="11"/>
  <c r="FA545" i="11"/>
  <c r="FB545" i="11"/>
  <c r="FC545" i="11"/>
  <c r="EX546" i="11"/>
  <c r="EY546" i="11"/>
  <c r="EZ546" i="11"/>
  <c r="FA546" i="11"/>
  <c r="FB546" i="11"/>
  <c r="FC546" i="11"/>
  <c r="EX547" i="11"/>
  <c r="EY547" i="11"/>
  <c r="EZ547" i="11"/>
  <c r="FA547" i="11"/>
  <c r="FB547" i="11"/>
  <c r="FC547" i="11"/>
  <c r="EX548" i="11"/>
  <c r="EY548" i="11"/>
  <c r="EZ548" i="11"/>
  <c r="FA548" i="11"/>
  <c r="FB548" i="11"/>
  <c r="FC548" i="11"/>
  <c r="EX549" i="11"/>
  <c r="EY549" i="11"/>
  <c r="EZ549" i="11"/>
  <c r="FA549" i="11"/>
  <c r="FB549" i="11"/>
  <c r="FC549" i="11"/>
  <c r="EX550" i="11"/>
  <c r="EY550" i="11"/>
  <c r="EZ550" i="11"/>
  <c r="FA550" i="11"/>
  <c r="FB550" i="11"/>
  <c r="FC550" i="11"/>
  <c r="EX551" i="11"/>
  <c r="EY551" i="11"/>
  <c r="EZ551" i="11"/>
  <c r="FA551" i="11"/>
  <c r="FB551" i="11"/>
  <c r="FC551" i="11"/>
  <c r="EX552" i="11"/>
  <c r="EY552" i="11"/>
  <c r="EZ552" i="11"/>
  <c r="FA552" i="11"/>
  <c r="FB552" i="11"/>
  <c r="FC552" i="11"/>
  <c r="EX553" i="11"/>
  <c r="EY553" i="11"/>
  <c r="EZ553" i="11"/>
  <c r="FA553" i="11"/>
  <c r="FB553" i="11"/>
  <c r="FC553" i="11"/>
  <c r="EX554" i="11"/>
  <c r="EY554" i="11"/>
  <c r="EZ554" i="11"/>
  <c r="FA554" i="11"/>
  <c r="FB554" i="11"/>
  <c r="FC554" i="11"/>
  <c r="EX555" i="11"/>
  <c r="EY555" i="11"/>
  <c r="EZ555" i="11"/>
  <c r="FA555" i="11"/>
  <c r="FB555" i="11"/>
  <c r="FC555" i="11"/>
  <c r="EX556" i="11"/>
  <c r="EY556" i="11"/>
  <c r="EZ556" i="11"/>
  <c r="FA556" i="11"/>
  <c r="FB556" i="11"/>
  <c r="FC556" i="11"/>
  <c r="EX557" i="11"/>
  <c r="EY557" i="11"/>
  <c r="EZ557" i="11"/>
  <c r="FA557" i="11"/>
  <c r="FB557" i="11"/>
  <c r="FC557" i="11"/>
  <c r="EX558" i="11"/>
  <c r="EY558" i="11"/>
  <c r="EZ558" i="11"/>
  <c r="FA558" i="11"/>
  <c r="FB558" i="11"/>
  <c r="FC558" i="11"/>
  <c r="EX559" i="11"/>
  <c r="EY559" i="11"/>
  <c r="EZ559" i="11"/>
  <c r="FA559" i="11"/>
  <c r="FB559" i="11"/>
  <c r="FC559" i="11"/>
  <c r="EX560" i="11"/>
  <c r="EY560" i="11"/>
  <c r="EZ560" i="11"/>
  <c r="FA560" i="11"/>
  <c r="FB560" i="11"/>
  <c r="FC560" i="11"/>
  <c r="EX561" i="11"/>
  <c r="EY561" i="11"/>
  <c r="EZ561" i="11"/>
  <c r="FA561" i="11"/>
  <c r="FB561" i="11"/>
  <c r="FC561" i="11"/>
  <c r="EX562" i="11"/>
  <c r="EY562" i="11"/>
  <c r="EZ562" i="11"/>
  <c r="FA562" i="11"/>
  <c r="FB562" i="11"/>
  <c r="FC562" i="11"/>
  <c r="EX563" i="11"/>
  <c r="EY563" i="11"/>
  <c r="EZ563" i="11"/>
  <c r="FA563" i="11"/>
  <c r="FB563" i="11"/>
  <c r="FC563" i="11"/>
  <c r="EX564" i="11"/>
  <c r="EY564" i="11"/>
  <c r="EZ564" i="11"/>
  <c r="FA564" i="11"/>
  <c r="FB564" i="11"/>
  <c r="FC564" i="11"/>
  <c r="EX565" i="11"/>
  <c r="EY565" i="11"/>
  <c r="EZ565" i="11"/>
  <c r="FA565" i="11"/>
  <c r="FB565" i="11"/>
  <c r="FC565" i="11"/>
  <c r="EX566" i="11"/>
  <c r="EY566" i="11"/>
  <c r="EZ566" i="11"/>
  <c r="FA566" i="11"/>
  <c r="FB566" i="11"/>
  <c r="FC566" i="11"/>
  <c r="EX567" i="11"/>
  <c r="EY567" i="11"/>
  <c r="EZ567" i="11"/>
  <c r="FA567" i="11"/>
  <c r="FB567" i="11"/>
  <c r="FC567" i="11"/>
  <c r="EX568" i="11"/>
  <c r="EY568" i="11"/>
  <c r="EZ568" i="11"/>
  <c r="FA568" i="11"/>
  <c r="FB568" i="11"/>
  <c r="FC568" i="11"/>
  <c r="EX569" i="11"/>
  <c r="EY569" i="11"/>
  <c r="EZ569" i="11"/>
  <c r="FA569" i="11"/>
  <c r="FB569" i="11"/>
  <c r="FC569" i="11"/>
  <c r="EX570" i="11"/>
  <c r="EY570" i="11"/>
  <c r="EZ570" i="11"/>
  <c r="FA570" i="11"/>
  <c r="FB570" i="11"/>
  <c r="FC570" i="11"/>
  <c r="EX571" i="11"/>
  <c r="EY571" i="11"/>
  <c r="EZ571" i="11"/>
  <c r="FA571" i="11"/>
  <c r="FB571" i="11"/>
  <c r="FC571" i="11"/>
  <c r="EX572" i="11"/>
  <c r="EY572" i="11"/>
  <c r="EZ572" i="11"/>
  <c r="FA572" i="11"/>
  <c r="FB572" i="11"/>
  <c r="FC572" i="11"/>
  <c r="EX573" i="11"/>
  <c r="EY573" i="11"/>
  <c r="EZ573" i="11"/>
  <c r="FA573" i="11"/>
  <c r="FB573" i="11"/>
  <c r="FC573" i="11"/>
  <c r="EX574" i="11"/>
  <c r="EY574" i="11"/>
  <c r="EZ574" i="11"/>
  <c r="FA574" i="11"/>
  <c r="FB574" i="11"/>
  <c r="FC574" i="11"/>
  <c r="EX575" i="11"/>
  <c r="EY575" i="11"/>
  <c r="EZ575" i="11"/>
  <c r="FA575" i="11"/>
  <c r="FB575" i="11"/>
  <c r="FC575" i="11"/>
  <c r="EX576" i="11"/>
  <c r="EY576" i="11"/>
  <c r="EZ576" i="11"/>
  <c r="FA576" i="11"/>
  <c r="FB576" i="11"/>
  <c r="FC576" i="11"/>
  <c r="EX577" i="11"/>
  <c r="EY577" i="11"/>
  <c r="EZ577" i="11"/>
  <c r="FA577" i="11"/>
  <c r="FB577" i="11"/>
  <c r="FC577" i="11"/>
  <c r="EX578" i="11"/>
  <c r="EY578" i="11"/>
  <c r="EZ578" i="11"/>
  <c r="FA578" i="11"/>
  <c r="FB578" i="11"/>
  <c r="FC578" i="11"/>
  <c r="EX579" i="11"/>
  <c r="EY579" i="11"/>
  <c r="EZ579" i="11"/>
  <c r="FA579" i="11"/>
  <c r="FB579" i="11"/>
  <c r="FC579" i="11"/>
  <c r="EX580" i="11"/>
  <c r="EY580" i="11"/>
  <c r="EZ580" i="11"/>
  <c r="FA580" i="11"/>
  <c r="FB580" i="11"/>
  <c r="FC580" i="11"/>
  <c r="EX581" i="11"/>
  <c r="EY581" i="11"/>
  <c r="EZ581" i="11"/>
  <c r="FA581" i="11"/>
  <c r="FB581" i="11"/>
  <c r="FC581" i="11"/>
  <c r="EX582" i="11"/>
  <c r="EY582" i="11"/>
  <c r="EZ582" i="11"/>
  <c r="FA582" i="11"/>
  <c r="FB582" i="11"/>
  <c r="FC582" i="11"/>
  <c r="EX583" i="11"/>
  <c r="EY583" i="11"/>
  <c r="EZ583" i="11"/>
  <c r="FA583" i="11"/>
  <c r="FB583" i="11"/>
  <c r="FC583" i="11"/>
  <c r="EX584" i="11"/>
  <c r="EY584" i="11"/>
  <c r="EZ584" i="11"/>
  <c r="FA584" i="11"/>
  <c r="FB584" i="11"/>
  <c r="FC584" i="11"/>
  <c r="EX585" i="11"/>
  <c r="EY585" i="11"/>
  <c r="EZ585" i="11"/>
  <c r="FA585" i="11"/>
  <c r="FB585" i="11"/>
  <c r="FC585" i="11"/>
  <c r="EX586" i="11"/>
  <c r="EY586" i="11"/>
  <c r="EZ586" i="11"/>
  <c r="FA586" i="11"/>
  <c r="FB586" i="11"/>
  <c r="FC586" i="11"/>
  <c r="EX587" i="11"/>
  <c r="EY587" i="11"/>
  <c r="EZ587" i="11"/>
  <c r="FA587" i="11"/>
  <c r="FB587" i="11"/>
  <c r="FC587" i="11"/>
  <c r="EX588" i="11"/>
  <c r="EY588" i="11"/>
  <c r="EZ588" i="11"/>
  <c r="FA588" i="11"/>
  <c r="FB588" i="11"/>
  <c r="FC588" i="11"/>
  <c r="EX589" i="11"/>
  <c r="EY589" i="11"/>
  <c r="EZ589" i="11"/>
  <c r="FA589" i="11"/>
  <c r="FB589" i="11"/>
  <c r="FC589" i="11"/>
  <c r="EX590" i="11"/>
  <c r="EY590" i="11"/>
  <c r="EZ590" i="11"/>
  <c r="FA590" i="11"/>
  <c r="FB590" i="11"/>
  <c r="FC590" i="11"/>
  <c r="EX591" i="11"/>
  <c r="EY591" i="11"/>
  <c r="EZ591" i="11"/>
  <c r="FA591" i="11"/>
  <c r="FB591" i="11"/>
  <c r="FC591" i="11"/>
  <c r="EX592" i="11"/>
  <c r="EY592" i="11"/>
  <c r="EZ592" i="11"/>
  <c r="FA592" i="11"/>
  <c r="FB592" i="11"/>
  <c r="FC592" i="11"/>
  <c r="EX593" i="11"/>
  <c r="EY593" i="11"/>
  <c r="EZ593" i="11"/>
  <c r="FA593" i="11"/>
  <c r="FB593" i="11"/>
  <c r="FC593" i="11"/>
  <c r="EX594" i="11"/>
  <c r="EY594" i="11"/>
  <c r="EZ594" i="11"/>
  <c r="FA594" i="11"/>
  <c r="FB594" i="11"/>
  <c r="FC594" i="11"/>
  <c r="EX595" i="11"/>
  <c r="EY595" i="11"/>
  <c r="EZ595" i="11"/>
  <c r="FA595" i="11"/>
  <c r="FB595" i="11"/>
  <c r="FC595" i="11"/>
  <c r="EX596" i="11"/>
  <c r="EY596" i="11"/>
  <c r="EZ596" i="11"/>
  <c r="FA596" i="11"/>
  <c r="FB596" i="11"/>
  <c r="FC596" i="11"/>
  <c r="EX597" i="11"/>
  <c r="EY597" i="11"/>
  <c r="EZ597" i="11"/>
  <c r="FA597" i="11"/>
  <c r="FB597" i="11"/>
  <c r="FC597" i="11"/>
  <c r="EX598" i="11"/>
  <c r="EY598" i="11"/>
  <c r="EZ598" i="11"/>
  <c r="FA598" i="11"/>
  <c r="FB598" i="11"/>
  <c r="FC598" i="11"/>
  <c r="EX599" i="11"/>
  <c r="EY599" i="11"/>
  <c r="EZ599" i="11"/>
  <c r="FA599" i="11"/>
  <c r="FB599" i="11"/>
  <c r="FC599" i="11"/>
  <c r="EX600" i="11"/>
  <c r="EY600" i="11"/>
  <c r="EZ600" i="11"/>
  <c r="FA600" i="11"/>
  <c r="FB600" i="11"/>
  <c r="FC600" i="11"/>
  <c r="EX601" i="11"/>
  <c r="EY601" i="11"/>
  <c r="EZ601" i="11"/>
  <c r="FA601" i="11"/>
  <c r="FB601" i="11"/>
  <c r="FC601" i="11"/>
  <c r="EX602" i="11"/>
  <c r="EY602" i="11"/>
  <c r="EZ602" i="11"/>
  <c r="FA602" i="11"/>
  <c r="FB602" i="11"/>
  <c r="FC602" i="11"/>
  <c r="EX603" i="11"/>
  <c r="EY603" i="11"/>
  <c r="EZ603" i="11"/>
  <c r="FA603" i="11"/>
  <c r="FB603" i="11"/>
  <c r="FC603" i="11"/>
  <c r="EX604" i="11"/>
  <c r="EY604" i="11"/>
  <c r="EZ604" i="11"/>
  <c r="FA604" i="11"/>
  <c r="FB604" i="11"/>
  <c r="FC604" i="11"/>
  <c r="EX605" i="11"/>
  <c r="EY605" i="11"/>
  <c r="EZ605" i="11"/>
  <c r="FA605" i="11"/>
  <c r="FB605" i="11"/>
  <c r="FC605" i="11"/>
  <c r="EX606" i="11"/>
  <c r="EY606" i="11"/>
  <c r="EZ606" i="11"/>
  <c r="FA606" i="11"/>
  <c r="FB606" i="11"/>
  <c r="FC606" i="11"/>
  <c r="EX607" i="11"/>
  <c r="EY607" i="11"/>
  <c r="EZ607" i="11"/>
  <c r="FA607" i="11"/>
  <c r="FB607" i="11"/>
  <c r="FC607" i="11"/>
  <c r="EX608" i="11"/>
  <c r="EY608" i="11"/>
  <c r="EZ608" i="11"/>
  <c r="FA608" i="11"/>
  <c r="FB608" i="11"/>
  <c r="FC608" i="11"/>
  <c r="EX609" i="11"/>
  <c r="EY609" i="11"/>
  <c r="EZ609" i="11"/>
  <c r="FA609" i="11"/>
  <c r="FB609" i="11"/>
  <c r="FC609" i="11"/>
  <c r="EX610" i="11"/>
  <c r="EY610" i="11"/>
  <c r="EZ610" i="11"/>
  <c r="FA610" i="11"/>
  <c r="FB610" i="11"/>
  <c r="FC610" i="11"/>
  <c r="EX611" i="11"/>
  <c r="EY611" i="11"/>
  <c r="EZ611" i="11"/>
  <c r="FA611" i="11"/>
  <c r="FB611" i="11"/>
  <c r="FC611" i="11"/>
  <c r="EX612" i="11"/>
  <c r="EY612" i="11"/>
  <c r="EZ612" i="11"/>
  <c r="FA612" i="11"/>
  <c r="FB612" i="11"/>
  <c r="FC612" i="11"/>
  <c r="EX613" i="11"/>
  <c r="EY613" i="11"/>
  <c r="EZ613" i="11"/>
  <c r="FA613" i="11"/>
  <c r="FB613" i="11"/>
  <c r="FC613" i="11"/>
  <c r="EX614" i="11"/>
  <c r="EY614" i="11"/>
  <c r="EZ614" i="11"/>
  <c r="FA614" i="11"/>
  <c r="FB614" i="11"/>
  <c r="FC614" i="11"/>
  <c r="EX615" i="11"/>
  <c r="EY615" i="11"/>
  <c r="EZ615" i="11"/>
  <c r="FA615" i="11"/>
  <c r="FB615" i="11"/>
  <c r="FC615" i="11"/>
  <c r="EX616" i="11"/>
  <c r="EY616" i="11"/>
  <c r="EZ616" i="11"/>
  <c r="FA616" i="11"/>
  <c r="FB616" i="11"/>
  <c r="FC616" i="11"/>
  <c r="EX617" i="11"/>
  <c r="EY617" i="11"/>
  <c r="EZ617" i="11"/>
  <c r="FA617" i="11"/>
  <c r="FB617" i="11"/>
  <c r="FC617" i="11"/>
  <c r="EX618" i="11"/>
  <c r="EY618" i="11"/>
  <c r="EZ618" i="11"/>
  <c r="FA618" i="11"/>
  <c r="FB618" i="11"/>
  <c r="FC618" i="11"/>
  <c r="EX619" i="11"/>
  <c r="EY619" i="11"/>
  <c r="EZ619" i="11"/>
  <c r="FA619" i="11"/>
  <c r="FB619" i="11"/>
  <c r="FC619" i="11"/>
  <c r="EX620" i="11"/>
  <c r="EY620" i="11"/>
  <c r="EZ620" i="11"/>
  <c r="FA620" i="11"/>
  <c r="FB620" i="11"/>
  <c r="FC620" i="11"/>
  <c r="EX621" i="11"/>
  <c r="EY621" i="11"/>
  <c r="EZ621" i="11"/>
  <c r="FA621" i="11"/>
  <c r="FB621" i="11"/>
  <c r="FC621" i="11"/>
  <c r="EX622" i="11"/>
  <c r="EY622" i="11"/>
  <c r="EZ622" i="11"/>
  <c r="FA622" i="11"/>
  <c r="FB622" i="11"/>
  <c r="FC622" i="11"/>
  <c r="EX623" i="11"/>
  <c r="EY623" i="11"/>
  <c r="EZ623" i="11"/>
  <c r="FA623" i="11"/>
  <c r="FB623" i="11"/>
  <c r="FC623" i="11"/>
  <c r="EX624" i="11"/>
  <c r="EY624" i="11"/>
  <c r="EZ624" i="11"/>
  <c r="FA624" i="11"/>
  <c r="FB624" i="11"/>
  <c r="FC624" i="11"/>
  <c r="EX625" i="11"/>
  <c r="EY625" i="11"/>
  <c r="EZ625" i="11"/>
  <c r="FA625" i="11"/>
  <c r="FB625" i="11"/>
  <c r="FC625" i="11"/>
  <c r="EX626" i="11"/>
  <c r="EY626" i="11"/>
  <c r="EZ626" i="11"/>
  <c r="FA626" i="11"/>
  <c r="FB626" i="11"/>
  <c r="FC626" i="11"/>
  <c r="EX627" i="11"/>
  <c r="EY627" i="11"/>
  <c r="EZ627" i="11"/>
  <c r="FA627" i="11"/>
  <c r="FB627" i="11"/>
  <c r="FC627" i="11"/>
  <c r="EX628" i="11"/>
  <c r="EY628" i="11"/>
  <c r="EZ628" i="11"/>
  <c r="FA628" i="11"/>
  <c r="FB628" i="11"/>
  <c r="FC628" i="11"/>
  <c r="EX629" i="11"/>
  <c r="EY629" i="11"/>
  <c r="EZ629" i="11"/>
  <c r="FA629" i="11"/>
  <c r="FB629" i="11"/>
  <c r="FC629" i="11"/>
  <c r="EX630" i="11"/>
  <c r="EY630" i="11"/>
  <c r="EZ630" i="11"/>
  <c r="FA630" i="11"/>
  <c r="FB630" i="11"/>
  <c r="FC630" i="11"/>
  <c r="EX631" i="11"/>
  <c r="EY631" i="11"/>
  <c r="EZ631" i="11"/>
  <c r="FA631" i="11"/>
  <c r="FB631" i="11"/>
  <c r="FC631" i="11"/>
  <c r="EX632" i="11"/>
  <c r="EY632" i="11"/>
  <c r="EZ632" i="11"/>
  <c r="FA632" i="11"/>
  <c r="FB632" i="11"/>
  <c r="FC632" i="11"/>
  <c r="EX633" i="11"/>
  <c r="EY633" i="11"/>
  <c r="EZ633" i="11"/>
  <c r="FA633" i="11"/>
  <c r="FB633" i="11"/>
  <c r="FC633" i="11"/>
  <c r="EX634" i="11"/>
  <c r="EY634" i="11"/>
  <c r="EZ634" i="11"/>
  <c r="FA634" i="11"/>
  <c r="FB634" i="11"/>
  <c r="FC634" i="11"/>
  <c r="EX635" i="11"/>
  <c r="EY635" i="11"/>
  <c r="EZ635" i="11"/>
  <c r="FA635" i="11"/>
  <c r="FB635" i="11"/>
  <c r="FC635" i="11"/>
  <c r="EX636" i="11"/>
  <c r="EY636" i="11"/>
  <c r="EZ636" i="11"/>
  <c r="FA636" i="11"/>
  <c r="FB636" i="11"/>
  <c r="FC636" i="11"/>
  <c r="EX637" i="11"/>
  <c r="EY637" i="11"/>
  <c r="EZ637" i="11"/>
  <c r="FA637" i="11"/>
  <c r="FB637" i="11"/>
  <c r="FC637" i="11"/>
  <c r="EX638" i="11"/>
  <c r="EY638" i="11"/>
  <c r="EZ638" i="11"/>
  <c r="FA638" i="11"/>
  <c r="FB638" i="11"/>
  <c r="FC638" i="11"/>
  <c r="EX639" i="11"/>
  <c r="EY639" i="11"/>
  <c r="EZ639" i="11"/>
  <c r="FA639" i="11"/>
  <c r="FB639" i="11"/>
  <c r="FC639" i="11"/>
  <c r="EX640" i="11"/>
  <c r="EY640" i="11"/>
  <c r="EZ640" i="11"/>
  <c r="FA640" i="11"/>
  <c r="FB640" i="11"/>
  <c r="FC640" i="11"/>
  <c r="EX641" i="11"/>
  <c r="EY641" i="11"/>
  <c r="EZ641" i="11"/>
  <c r="FA641" i="11"/>
  <c r="FB641" i="11"/>
  <c r="FC641" i="11"/>
  <c r="EX642" i="11"/>
  <c r="EY642" i="11"/>
  <c r="EZ642" i="11"/>
  <c r="FA642" i="11"/>
  <c r="FB642" i="11"/>
  <c r="FC642" i="11"/>
  <c r="EX643" i="11"/>
  <c r="EY643" i="11"/>
  <c r="EZ643" i="11"/>
  <c r="FA643" i="11"/>
  <c r="FB643" i="11"/>
  <c r="FC643" i="11"/>
  <c r="EX644" i="11"/>
  <c r="EY644" i="11"/>
  <c r="EZ644" i="11"/>
  <c r="FA644" i="11"/>
  <c r="FB644" i="11"/>
  <c r="FC644" i="11"/>
  <c r="EX645" i="11"/>
  <c r="EY645" i="11"/>
  <c r="EZ645" i="11"/>
  <c r="FA645" i="11"/>
  <c r="FB645" i="11"/>
  <c r="FC645" i="11"/>
  <c r="EX646" i="11"/>
  <c r="EY646" i="11"/>
  <c r="EZ646" i="11"/>
  <c r="FA646" i="11"/>
  <c r="FB646" i="11"/>
  <c r="FC646" i="11"/>
  <c r="EX647" i="11"/>
  <c r="EY647" i="11"/>
  <c r="EZ647" i="11"/>
  <c r="FA647" i="11"/>
  <c r="FB647" i="11"/>
  <c r="FC647" i="11"/>
  <c r="EX648" i="11"/>
  <c r="EY648" i="11"/>
  <c r="EZ648" i="11"/>
  <c r="FA648" i="11"/>
  <c r="FB648" i="11"/>
  <c r="FC648" i="11"/>
  <c r="EX649" i="11"/>
  <c r="EY649" i="11"/>
  <c r="EZ649" i="11"/>
  <c r="FA649" i="11"/>
  <c r="FB649" i="11"/>
  <c r="FC649" i="11"/>
  <c r="EX650" i="11"/>
  <c r="EY650" i="11"/>
  <c r="EZ650" i="11"/>
  <c r="FA650" i="11"/>
  <c r="FB650" i="11"/>
  <c r="FC650" i="11"/>
  <c r="EX651" i="11"/>
  <c r="EY651" i="11"/>
  <c r="EZ651" i="11"/>
  <c r="FA651" i="11"/>
  <c r="FB651" i="11"/>
  <c r="FC651" i="11"/>
  <c r="EX652" i="11"/>
  <c r="EY652" i="11"/>
  <c r="EZ652" i="11"/>
  <c r="FA652" i="11"/>
  <c r="FB652" i="11"/>
  <c r="FC652" i="11"/>
  <c r="EX653" i="11"/>
  <c r="EY653" i="11"/>
  <c r="EZ653" i="11"/>
  <c r="FA653" i="11"/>
  <c r="FB653" i="11"/>
  <c r="FC653" i="11"/>
  <c r="EX654" i="11"/>
  <c r="EY654" i="11"/>
  <c r="EZ654" i="11"/>
  <c r="FA654" i="11"/>
  <c r="FB654" i="11"/>
  <c r="FC654" i="11"/>
  <c r="EX655" i="11"/>
  <c r="EY655" i="11"/>
  <c r="EZ655" i="11"/>
  <c r="FA655" i="11"/>
  <c r="FB655" i="11"/>
  <c r="FC655" i="11"/>
  <c r="EX656" i="11"/>
  <c r="EY656" i="11"/>
  <c r="EZ656" i="11"/>
  <c r="FA656" i="11"/>
  <c r="FB656" i="11"/>
  <c r="FC656" i="11"/>
  <c r="EX657" i="11"/>
  <c r="EY657" i="11"/>
  <c r="EZ657" i="11"/>
  <c r="FA657" i="11"/>
  <c r="FB657" i="11"/>
  <c r="FC657" i="11"/>
  <c r="EX658" i="11"/>
  <c r="EY658" i="11"/>
  <c r="EZ658" i="11"/>
  <c r="FA658" i="11"/>
  <c r="FB658" i="11"/>
  <c r="FC658" i="11"/>
  <c r="EX659" i="11"/>
  <c r="EY659" i="11"/>
  <c r="EZ659" i="11"/>
  <c r="FA659" i="11"/>
  <c r="FB659" i="11"/>
  <c r="FC659" i="11"/>
  <c r="EX660" i="11"/>
  <c r="EY660" i="11"/>
  <c r="EZ660" i="11"/>
  <c r="FA660" i="11"/>
  <c r="FB660" i="11"/>
  <c r="FC660" i="11"/>
  <c r="EX661" i="11"/>
  <c r="EY661" i="11"/>
  <c r="EZ661" i="11"/>
  <c r="FA661" i="11"/>
  <c r="FB661" i="11"/>
  <c r="FC661" i="11"/>
  <c r="EX662" i="11"/>
  <c r="EY662" i="11"/>
  <c r="EZ662" i="11"/>
  <c r="FA662" i="11"/>
  <c r="FB662" i="11"/>
  <c r="FC662" i="11"/>
  <c r="EX663" i="11"/>
  <c r="EY663" i="11"/>
  <c r="EZ663" i="11"/>
  <c r="FA663" i="11"/>
  <c r="FB663" i="11"/>
  <c r="FC663" i="11"/>
  <c r="EX664" i="11"/>
  <c r="EY664" i="11"/>
  <c r="EZ664" i="11"/>
  <c r="FA664" i="11"/>
  <c r="FB664" i="11"/>
  <c r="FC664" i="11"/>
  <c r="EX665" i="11"/>
  <c r="EY665" i="11"/>
  <c r="EZ665" i="11"/>
  <c r="FA665" i="11"/>
  <c r="FB665" i="11"/>
  <c r="FC665" i="11"/>
  <c r="EX666" i="11"/>
  <c r="EY666" i="11"/>
  <c r="EZ666" i="11"/>
  <c r="FA666" i="11"/>
  <c r="FB666" i="11"/>
  <c r="FC666" i="11"/>
  <c r="EX667" i="11"/>
  <c r="EY667" i="11"/>
  <c r="EZ667" i="11"/>
  <c r="FA667" i="11"/>
  <c r="FB667" i="11"/>
  <c r="FC667" i="11"/>
  <c r="EX668" i="11"/>
  <c r="EY668" i="11"/>
  <c r="EZ668" i="11"/>
  <c r="FA668" i="11"/>
  <c r="FB668" i="11"/>
  <c r="FC668" i="11"/>
  <c r="EX669" i="11"/>
  <c r="EY669" i="11"/>
  <c r="EZ669" i="11"/>
  <c r="FA669" i="11"/>
  <c r="FB669" i="11"/>
  <c r="FC669" i="11"/>
  <c r="EX670" i="11"/>
  <c r="EY670" i="11"/>
  <c r="EZ670" i="11"/>
  <c r="FA670" i="11"/>
  <c r="FB670" i="11"/>
  <c r="FC670" i="11"/>
  <c r="EX671" i="11"/>
  <c r="EY671" i="11"/>
  <c r="EZ671" i="11"/>
  <c r="FA671" i="11"/>
  <c r="FB671" i="11"/>
  <c r="FC671" i="11"/>
  <c r="EX672" i="11"/>
  <c r="EY672" i="11"/>
  <c r="EZ672" i="11"/>
  <c r="FA672" i="11"/>
  <c r="FB672" i="11"/>
  <c r="FC672" i="11"/>
  <c r="EX673" i="11"/>
  <c r="EY673" i="11"/>
  <c r="EZ673" i="11"/>
  <c r="FA673" i="11"/>
  <c r="FB673" i="11"/>
  <c r="FC673" i="11"/>
  <c r="EX674" i="11"/>
  <c r="EY674" i="11"/>
  <c r="EZ674" i="11"/>
  <c r="FA674" i="11"/>
  <c r="FB674" i="11"/>
  <c r="FC674" i="11"/>
  <c r="EX675" i="11"/>
  <c r="EY675" i="11"/>
  <c r="EZ675" i="11"/>
  <c r="FA675" i="11"/>
  <c r="FB675" i="11"/>
  <c r="FC675" i="11"/>
  <c r="EX676" i="11"/>
  <c r="EY676" i="11"/>
  <c r="EZ676" i="11"/>
  <c r="FA676" i="11"/>
  <c r="FB676" i="11"/>
  <c r="FC676" i="11"/>
  <c r="EX677" i="11"/>
  <c r="EY677" i="11"/>
  <c r="EZ677" i="11"/>
  <c r="FA677" i="11"/>
  <c r="FB677" i="11"/>
  <c r="FC677" i="11"/>
  <c r="EX678" i="11"/>
  <c r="EY678" i="11"/>
  <c r="EZ678" i="11"/>
  <c r="FA678" i="11"/>
  <c r="FB678" i="11"/>
  <c r="FC678" i="11"/>
  <c r="EX679" i="11"/>
  <c r="EY679" i="11"/>
  <c r="EZ679" i="11"/>
  <c r="FA679" i="11"/>
  <c r="FB679" i="11"/>
  <c r="FC679" i="11"/>
  <c r="EX680" i="11"/>
  <c r="EY680" i="11"/>
  <c r="EZ680" i="11"/>
  <c r="FA680" i="11"/>
  <c r="FB680" i="11"/>
  <c r="FC680" i="11"/>
  <c r="EX681" i="11"/>
  <c r="EY681" i="11"/>
  <c r="EZ681" i="11"/>
  <c r="FA681" i="11"/>
  <c r="FB681" i="11"/>
  <c r="FC681" i="11"/>
  <c r="EX682" i="11"/>
  <c r="EY682" i="11"/>
  <c r="EZ682" i="11"/>
  <c r="FA682" i="11"/>
  <c r="FB682" i="11"/>
  <c r="FC682" i="11"/>
  <c r="EX683" i="11"/>
  <c r="EY683" i="11"/>
  <c r="EZ683" i="11"/>
  <c r="FA683" i="11"/>
  <c r="FB683" i="11"/>
  <c r="FC683" i="11"/>
  <c r="EX684" i="11"/>
  <c r="EY684" i="11"/>
  <c r="EZ684" i="11"/>
  <c r="FA684" i="11"/>
  <c r="FB684" i="11"/>
  <c r="FC684" i="11"/>
  <c r="EX685" i="11"/>
  <c r="EY685" i="11"/>
  <c r="EZ685" i="11"/>
  <c r="FA685" i="11"/>
  <c r="FB685" i="11"/>
  <c r="FC685" i="11"/>
  <c r="EX686" i="11"/>
  <c r="EY686" i="11"/>
  <c r="EZ686" i="11"/>
  <c r="FA686" i="11"/>
  <c r="FB686" i="11"/>
  <c r="FC686" i="11"/>
  <c r="EX687" i="11"/>
  <c r="EY687" i="11"/>
  <c r="EZ687" i="11"/>
  <c r="FA687" i="11"/>
  <c r="FB687" i="11"/>
  <c r="FC687" i="11"/>
  <c r="EX688" i="11"/>
  <c r="EY688" i="11"/>
  <c r="EZ688" i="11"/>
  <c r="FA688" i="11"/>
  <c r="FB688" i="11"/>
  <c r="FC688" i="11"/>
  <c r="EX689" i="11"/>
  <c r="EY689" i="11"/>
  <c r="EZ689" i="11"/>
  <c r="FA689" i="11"/>
  <c r="FB689" i="11"/>
  <c r="FC689" i="11"/>
  <c r="EX690" i="11"/>
  <c r="EY690" i="11"/>
  <c r="EZ690" i="11"/>
  <c r="FA690" i="11"/>
  <c r="FB690" i="11"/>
  <c r="FC690" i="11"/>
  <c r="EX691" i="11"/>
  <c r="EY691" i="11"/>
  <c r="EZ691" i="11"/>
  <c r="FA691" i="11"/>
  <c r="FB691" i="11"/>
  <c r="FC691" i="11"/>
  <c r="EX692" i="11"/>
  <c r="EY692" i="11"/>
  <c r="EZ692" i="11"/>
  <c r="FA692" i="11"/>
  <c r="FB692" i="11"/>
  <c r="FC692" i="11"/>
  <c r="EX693" i="11"/>
  <c r="EY693" i="11"/>
  <c r="EZ693" i="11"/>
  <c r="FA693" i="11"/>
  <c r="FB693" i="11"/>
  <c r="FC693" i="11"/>
  <c r="EX694" i="11"/>
  <c r="EY694" i="11"/>
  <c r="EZ694" i="11"/>
  <c r="FA694" i="11"/>
  <c r="FB694" i="11"/>
  <c r="FC694" i="11"/>
  <c r="EX695" i="11"/>
  <c r="EY695" i="11"/>
  <c r="EZ695" i="11"/>
  <c r="FA695" i="11"/>
  <c r="FB695" i="11"/>
  <c r="FC695" i="11"/>
  <c r="EX696" i="11"/>
  <c r="EY696" i="11"/>
  <c r="EZ696" i="11"/>
  <c r="FA696" i="11"/>
  <c r="FB696" i="11"/>
  <c r="FC696" i="11"/>
  <c r="EX697" i="11"/>
  <c r="EY697" i="11"/>
  <c r="EZ697" i="11"/>
  <c r="FA697" i="11"/>
  <c r="FB697" i="11"/>
  <c r="FC697" i="11"/>
  <c r="EX698" i="11"/>
  <c r="EY698" i="11"/>
  <c r="EZ698" i="11"/>
  <c r="FA698" i="11"/>
  <c r="FB698" i="11"/>
  <c r="FC698" i="11"/>
  <c r="EX699" i="11"/>
  <c r="EY699" i="11"/>
  <c r="EZ699" i="11"/>
  <c r="FA699" i="11"/>
  <c r="FB699" i="11"/>
  <c r="FC699" i="11"/>
  <c r="EX700" i="11"/>
  <c r="EY700" i="11"/>
  <c r="EZ700" i="11"/>
  <c r="FA700" i="11"/>
  <c r="FB700" i="11"/>
  <c r="FC700" i="11"/>
  <c r="EX701" i="11"/>
  <c r="EY701" i="11"/>
  <c r="EZ701" i="11"/>
  <c r="FA701" i="11"/>
  <c r="FB701" i="11"/>
  <c r="FC701" i="11"/>
  <c r="EX702" i="11"/>
  <c r="EY702" i="11"/>
  <c r="EZ702" i="11"/>
  <c r="FA702" i="11"/>
  <c r="FB702" i="11"/>
  <c r="FC702" i="11"/>
  <c r="EX703" i="11"/>
  <c r="EY703" i="11"/>
  <c r="EZ703" i="11"/>
  <c r="FA703" i="11"/>
  <c r="FB703" i="11"/>
  <c r="FC703" i="11"/>
  <c r="EX704" i="11"/>
  <c r="EY704" i="11"/>
  <c r="EZ704" i="11"/>
  <c r="FA704" i="11"/>
  <c r="FB704" i="11"/>
  <c r="FC704" i="11"/>
  <c r="EX705" i="11"/>
  <c r="EY705" i="11"/>
  <c r="EZ705" i="11"/>
  <c r="FA705" i="11"/>
  <c r="FB705" i="11"/>
  <c r="FC705" i="11"/>
  <c r="EX706" i="11"/>
  <c r="EY706" i="11"/>
  <c r="EZ706" i="11"/>
  <c r="FA706" i="11"/>
  <c r="FB706" i="11"/>
  <c r="FC706" i="11"/>
  <c r="EX707" i="11"/>
  <c r="EY707" i="11"/>
  <c r="EZ707" i="11"/>
  <c r="FA707" i="11"/>
  <c r="FB707" i="11"/>
  <c r="FC707" i="11"/>
  <c r="EX708" i="11"/>
  <c r="EY708" i="11"/>
  <c r="EZ708" i="11"/>
  <c r="FA708" i="11"/>
  <c r="FB708" i="11"/>
  <c r="FC708" i="11"/>
  <c r="EX709" i="11"/>
  <c r="EY709" i="11"/>
  <c r="EZ709" i="11"/>
  <c r="FA709" i="11"/>
  <c r="FB709" i="11"/>
  <c r="FC709" i="11"/>
  <c r="EX710" i="11"/>
  <c r="EY710" i="11"/>
  <c r="EZ710" i="11"/>
  <c r="FA710" i="11"/>
  <c r="FB710" i="11"/>
  <c r="FC710" i="11"/>
  <c r="EX711" i="11"/>
  <c r="EY711" i="11"/>
  <c r="EZ711" i="11"/>
  <c r="FA711" i="11"/>
  <c r="FB711" i="11"/>
  <c r="FC711" i="11"/>
  <c r="EX712" i="11"/>
  <c r="EY712" i="11"/>
  <c r="EZ712" i="11"/>
  <c r="FA712" i="11"/>
  <c r="FB712" i="11"/>
  <c r="FC712" i="11"/>
  <c r="EX713" i="11"/>
  <c r="EY713" i="11"/>
  <c r="EZ713" i="11"/>
  <c r="FA713" i="11"/>
  <c r="FB713" i="11"/>
  <c r="FC713" i="11"/>
  <c r="EX714" i="11"/>
  <c r="EY714" i="11"/>
  <c r="EZ714" i="11"/>
  <c r="FA714" i="11"/>
  <c r="FB714" i="11"/>
  <c r="FC714" i="11"/>
  <c r="EX715" i="11"/>
  <c r="EY715" i="11"/>
  <c r="EZ715" i="11"/>
  <c r="FA715" i="11"/>
  <c r="FB715" i="11"/>
  <c r="FC715" i="11"/>
  <c r="EX716" i="11"/>
  <c r="EY716" i="11"/>
  <c r="EZ716" i="11"/>
  <c r="FA716" i="11"/>
  <c r="FB716" i="11"/>
  <c r="FC716" i="11"/>
  <c r="EX717" i="11"/>
  <c r="EY717" i="11"/>
  <c r="EZ717" i="11"/>
  <c r="FA717" i="11"/>
  <c r="FB717" i="11"/>
  <c r="FC717" i="11"/>
  <c r="EX718" i="11"/>
  <c r="EY718" i="11"/>
  <c r="EZ718" i="11"/>
  <c r="FA718" i="11"/>
  <c r="FB718" i="11"/>
  <c r="FC718" i="11"/>
  <c r="EX719" i="11"/>
  <c r="EY719" i="11"/>
  <c r="EZ719" i="11"/>
  <c r="FA719" i="11"/>
  <c r="FB719" i="11"/>
  <c r="FC719" i="11"/>
  <c r="EX720" i="11"/>
  <c r="EY720" i="11"/>
  <c r="EZ720" i="11"/>
  <c r="FA720" i="11"/>
  <c r="FB720" i="11"/>
  <c r="FC720" i="11"/>
  <c r="EX721" i="11"/>
  <c r="EY721" i="11"/>
  <c r="EZ721" i="11"/>
  <c r="FA721" i="11"/>
  <c r="FB721" i="11"/>
  <c r="FC721" i="11"/>
  <c r="EX722" i="11"/>
  <c r="EY722" i="11"/>
  <c r="EZ722" i="11"/>
  <c r="FA722" i="11"/>
  <c r="FB722" i="11"/>
  <c r="FC722" i="11"/>
  <c r="EX723" i="11"/>
  <c r="EY723" i="11"/>
  <c r="EZ723" i="11"/>
  <c r="FA723" i="11"/>
  <c r="FB723" i="11"/>
  <c r="FC723" i="11"/>
  <c r="EX724" i="11"/>
  <c r="EY724" i="11"/>
  <c r="EZ724" i="11"/>
  <c r="FA724" i="11"/>
  <c r="FB724" i="11"/>
  <c r="FC724" i="11"/>
  <c r="EX725" i="11"/>
  <c r="EY725" i="11"/>
  <c r="EZ725" i="11"/>
  <c r="FA725" i="11"/>
  <c r="FB725" i="11"/>
  <c r="FC725" i="11"/>
  <c r="EX726" i="11"/>
  <c r="EY726" i="11"/>
  <c r="EZ726" i="11"/>
  <c r="FA726" i="11"/>
  <c r="FB726" i="11"/>
  <c r="FC726" i="11"/>
  <c r="EX727" i="11"/>
  <c r="EY727" i="11"/>
  <c r="EZ727" i="11"/>
  <c r="FA727" i="11"/>
  <c r="FB727" i="11"/>
  <c r="FC727" i="11"/>
  <c r="EX728" i="11"/>
  <c r="EY728" i="11"/>
  <c r="EZ728" i="11"/>
  <c r="FA728" i="11"/>
  <c r="FB728" i="11"/>
  <c r="FC728" i="11"/>
  <c r="EX729" i="11"/>
  <c r="EY729" i="11"/>
  <c r="EZ729" i="11"/>
  <c r="FA729" i="11"/>
  <c r="FB729" i="11"/>
  <c r="FC729" i="11"/>
  <c r="EX730" i="11"/>
  <c r="EY730" i="11"/>
  <c r="EZ730" i="11"/>
  <c r="FA730" i="11"/>
  <c r="FB730" i="11"/>
  <c r="FC730" i="11"/>
  <c r="EX731" i="11"/>
  <c r="EY731" i="11"/>
  <c r="EZ731" i="11"/>
  <c r="FA731" i="11"/>
  <c r="FB731" i="11"/>
  <c r="FC731" i="11"/>
  <c r="EX732" i="11"/>
  <c r="EY732" i="11"/>
  <c r="EZ732" i="11"/>
  <c r="FA732" i="11"/>
  <c r="FB732" i="11"/>
  <c r="FC732" i="11"/>
  <c r="EX733" i="11"/>
  <c r="EY733" i="11"/>
  <c r="EZ733" i="11"/>
  <c r="FA733" i="11"/>
  <c r="FB733" i="11"/>
  <c r="FC733" i="11"/>
  <c r="EX734" i="11"/>
  <c r="EY734" i="11"/>
  <c r="EZ734" i="11"/>
  <c r="FA734" i="11"/>
  <c r="FB734" i="11"/>
  <c r="FC734" i="11"/>
  <c r="EX735" i="11"/>
  <c r="EY735" i="11"/>
  <c r="EZ735" i="11"/>
  <c r="FA735" i="11"/>
  <c r="FB735" i="11"/>
  <c r="FC735" i="11"/>
  <c r="EX736" i="11"/>
  <c r="EY736" i="11"/>
  <c r="EZ736" i="11"/>
  <c r="FA736" i="11"/>
  <c r="FB736" i="11"/>
  <c r="FC736" i="11"/>
  <c r="EX737" i="11"/>
  <c r="EY737" i="11"/>
  <c r="EZ737" i="11"/>
  <c r="FA737" i="11"/>
  <c r="FB737" i="11"/>
  <c r="FC737" i="11"/>
  <c r="EX738" i="11"/>
  <c r="EY738" i="11"/>
  <c r="EZ738" i="11"/>
  <c r="FA738" i="11"/>
  <c r="FB738" i="11"/>
  <c r="FC738" i="11"/>
  <c r="EX739" i="11"/>
  <c r="EY739" i="11"/>
  <c r="EZ739" i="11"/>
  <c r="FA739" i="11"/>
  <c r="FB739" i="11"/>
  <c r="FC739" i="11"/>
  <c r="EX740" i="11"/>
  <c r="EY740" i="11"/>
  <c r="EZ740" i="11"/>
  <c r="FA740" i="11"/>
  <c r="FB740" i="11"/>
  <c r="FC740" i="11"/>
  <c r="EX741" i="11"/>
  <c r="EY741" i="11"/>
  <c r="EZ741" i="11"/>
  <c r="FA741" i="11"/>
  <c r="FB741" i="11"/>
  <c r="FC741" i="11"/>
  <c r="EX742" i="11"/>
  <c r="EY742" i="11"/>
  <c r="EZ742" i="11"/>
  <c r="FA742" i="11"/>
  <c r="FB742" i="11"/>
  <c r="FC742" i="11"/>
  <c r="EX743" i="11"/>
  <c r="EY743" i="11"/>
  <c r="EZ743" i="11"/>
  <c r="FA743" i="11"/>
  <c r="FB743" i="11"/>
  <c r="FC743" i="11"/>
  <c r="EX744" i="11"/>
  <c r="EY744" i="11"/>
  <c r="EZ744" i="11"/>
  <c r="FA744" i="11"/>
  <c r="FB744" i="11"/>
  <c r="FC744" i="11"/>
  <c r="EX745" i="11"/>
  <c r="EY745" i="11"/>
  <c r="EZ745" i="11"/>
  <c r="FA745" i="11"/>
  <c r="FB745" i="11"/>
  <c r="FC745" i="11"/>
  <c r="EX746" i="11"/>
  <c r="EY746" i="11"/>
  <c r="EZ746" i="11"/>
  <c r="FA746" i="11"/>
  <c r="FB746" i="11"/>
  <c r="FC746" i="11"/>
  <c r="EX747" i="11"/>
  <c r="EY747" i="11"/>
  <c r="EZ747" i="11"/>
  <c r="FA747" i="11"/>
  <c r="FB747" i="11"/>
  <c r="FC747" i="11"/>
  <c r="EX748" i="11"/>
  <c r="EY748" i="11"/>
  <c r="EZ748" i="11"/>
  <c r="FA748" i="11"/>
  <c r="FB748" i="11"/>
  <c r="FC748" i="11"/>
  <c r="EX749" i="11"/>
  <c r="EY749" i="11"/>
  <c r="EZ749" i="11"/>
  <c r="FA749" i="11"/>
  <c r="FB749" i="11"/>
  <c r="FC749" i="11"/>
  <c r="EX750" i="11"/>
  <c r="EY750" i="11"/>
  <c r="EZ750" i="11"/>
  <c r="FA750" i="11"/>
  <c r="FB750" i="11"/>
  <c r="FC750" i="11"/>
  <c r="EX751" i="11"/>
  <c r="EY751" i="11"/>
  <c r="EZ751" i="11"/>
  <c r="FA751" i="11"/>
  <c r="FB751" i="11"/>
  <c r="FC751" i="11"/>
  <c r="EX752" i="11"/>
  <c r="EY752" i="11"/>
  <c r="EZ752" i="11"/>
  <c r="FA752" i="11"/>
  <c r="FB752" i="11"/>
  <c r="FC752" i="11"/>
  <c r="EX753" i="11"/>
  <c r="EY753" i="11"/>
  <c r="EZ753" i="11"/>
  <c r="FA753" i="11"/>
  <c r="FB753" i="11"/>
  <c r="FC753" i="11"/>
  <c r="EX754" i="11"/>
  <c r="EY754" i="11"/>
  <c r="EZ754" i="11"/>
  <c r="FA754" i="11"/>
  <c r="FB754" i="11"/>
  <c r="FC754" i="11"/>
  <c r="EX755" i="11"/>
  <c r="EY755" i="11"/>
  <c r="EZ755" i="11"/>
  <c r="FA755" i="11"/>
  <c r="FB755" i="11"/>
  <c r="FC755" i="11"/>
  <c r="EX756" i="11"/>
  <c r="EY756" i="11"/>
  <c r="EZ756" i="11"/>
  <c r="FA756" i="11"/>
  <c r="FB756" i="11"/>
  <c r="FC756" i="11"/>
  <c r="EX757" i="11"/>
  <c r="EY757" i="11"/>
  <c r="EZ757" i="11"/>
  <c r="FA757" i="11"/>
  <c r="FB757" i="11"/>
  <c r="FC757" i="11"/>
  <c r="EX758" i="11"/>
  <c r="EY758" i="11"/>
  <c r="EZ758" i="11"/>
  <c r="FA758" i="11"/>
  <c r="FB758" i="11"/>
  <c r="FC758" i="11"/>
  <c r="EX759" i="11"/>
  <c r="EY759" i="11"/>
  <c r="EZ759" i="11"/>
  <c r="FA759" i="11"/>
  <c r="FB759" i="11"/>
  <c r="FC759" i="11"/>
  <c r="EX760" i="11"/>
  <c r="EY760" i="11"/>
  <c r="EZ760" i="11"/>
  <c r="FA760" i="11"/>
  <c r="FB760" i="11"/>
  <c r="FC760" i="11"/>
  <c r="EX761" i="11"/>
  <c r="EY761" i="11"/>
  <c r="EZ761" i="11"/>
  <c r="FA761" i="11"/>
  <c r="FB761" i="11"/>
  <c r="FC761" i="11"/>
  <c r="EX762" i="11"/>
  <c r="EY762" i="11"/>
  <c r="EZ762" i="11"/>
  <c r="FA762" i="11"/>
  <c r="FB762" i="11"/>
  <c r="FC762" i="11"/>
  <c r="EX763" i="11"/>
  <c r="EY763" i="11"/>
  <c r="EZ763" i="11"/>
  <c r="FA763" i="11"/>
  <c r="FB763" i="11"/>
  <c r="FC763" i="11"/>
  <c r="EX764" i="11"/>
  <c r="EY764" i="11"/>
  <c r="EZ764" i="11"/>
  <c r="FA764" i="11"/>
  <c r="FB764" i="11"/>
  <c r="FC764" i="11"/>
  <c r="EX765" i="11"/>
  <c r="EY765" i="11"/>
  <c r="EZ765" i="11"/>
  <c r="FA765" i="11"/>
  <c r="FB765" i="11"/>
  <c r="FC765" i="11"/>
  <c r="EX766" i="11"/>
  <c r="EY766" i="11"/>
  <c r="EZ766" i="11"/>
  <c r="FA766" i="11"/>
  <c r="FB766" i="11"/>
  <c r="FC766" i="11"/>
  <c r="EX767" i="11"/>
  <c r="EY767" i="11"/>
  <c r="EZ767" i="11"/>
  <c r="FA767" i="11"/>
  <c r="FB767" i="11"/>
  <c r="FC767" i="11"/>
  <c r="EX768" i="11"/>
  <c r="EY768" i="11"/>
  <c r="EZ768" i="11"/>
  <c r="FA768" i="11"/>
  <c r="FB768" i="11"/>
  <c r="FC768" i="11"/>
  <c r="EX769" i="11"/>
  <c r="EY769" i="11"/>
  <c r="EZ769" i="11"/>
  <c r="FA769" i="11"/>
  <c r="FB769" i="11"/>
  <c r="FC769" i="11"/>
  <c r="EX770" i="11"/>
  <c r="EY770" i="11"/>
  <c r="EZ770" i="11"/>
  <c r="FA770" i="11"/>
  <c r="FB770" i="11"/>
  <c r="FC770" i="11"/>
  <c r="EX771" i="11"/>
  <c r="EY771" i="11"/>
  <c r="EZ771" i="11"/>
  <c r="FA771" i="11"/>
  <c r="FB771" i="11"/>
  <c r="FC771" i="11"/>
  <c r="EX772" i="11"/>
  <c r="EY772" i="11"/>
  <c r="EZ772" i="11"/>
  <c r="FA772" i="11"/>
  <c r="FB772" i="11"/>
  <c r="FC772" i="11"/>
  <c r="EX773" i="11"/>
  <c r="EY773" i="11"/>
  <c r="EZ773" i="11"/>
  <c r="FA773" i="11"/>
  <c r="FB773" i="11"/>
  <c r="FC773" i="11"/>
  <c r="EX774" i="11"/>
  <c r="EY774" i="11"/>
  <c r="EZ774" i="11"/>
  <c r="FA774" i="11"/>
  <c r="FB774" i="11"/>
  <c r="FC774" i="11"/>
  <c r="EX775" i="11"/>
  <c r="EY775" i="11"/>
  <c r="EZ775" i="11"/>
  <c r="FA775" i="11"/>
  <c r="FB775" i="11"/>
  <c r="FC775" i="11"/>
  <c r="EX776" i="11"/>
  <c r="EY776" i="11"/>
  <c r="EZ776" i="11"/>
  <c r="FA776" i="11"/>
  <c r="FB776" i="11"/>
  <c r="FC776" i="11"/>
  <c r="EX777" i="11"/>
  <c r="EY777" i="11"/>
  <c r="EZ777" i="11"/>
  <c r="FA777" i="11"/>
  <c r="FB777" i="11"/>
  <c r="FC777" i="11"/>
  <c r="EX778" i="11"/>
  <c r="EY778" i="11"/>
  <c r="EZ778" i="11"/>
  <c r="FA778" i="11"/>
  <c r="FB778" i="11"/>
  <c r="FC778" i="11"/>
  <c r="EX779" i="11"/>
  <c r="EY779" i="11"/>
  <c r="EZ779" i="11"/>
  <c r="FA779" i="11"/>
  <c r="FB779" i="11"/>
  <c r="FC779" i="11"/>
  <c r="EX780" i="11"/>
  <c r="EY780" i="11"/>
  <c r="EZ780" i="11"/>
  <c r="FA780" i="11"/>
  <c r="FB780" i="11"/>
  <c r="FC780" i="11"/>
  <c r="EX781" i="11"/>
  <c r="EY781" i="11"/>
  <c r="EZ781" i="11"/>
  <c r="FA781" i="11"/>
  <c r="FB781" i="11"/>
  <c r="FC781" i="11"/>
  <c r="EX782" i="11"/>
  <c r="EY782" i="11"/>
  <c r="EZ782" i="11"/>
  <c r="FA782" i="11"/>
  <c r="FB782" i="11"/>
  <c r="FC782" i="11"/>
  <c r="EX783" i="11"/>
  <c r="EY783" i="11"/>
  <c r="EZ783" i="11"/>
  <c r="FA783" i="11"/>
  <c r="FB783" i="11"/>
  <c r="FC783" i="11"/>
  <c r="EX784" i="11"/>
  <c r="EY784" i="11"/>
  <c r="EZ784" i="11"/>
  <c r="FA784" i="11"/>
  <c r="FB784" i="11"/>
  <c r="FC784" i="11"/>
  <c r="EX785" i="11"/>
  <c r="EY785" i="11"/>
  <c r="EZ785" i="11"/>
  <c r="FA785" i="11"/>
  <c r="FB785" i="11"/>
  <c r="FC785" i="11"/>
  <c r="EX786" i="11"/>
  <c r="EY786" i="11"/>
  <c r="EZ786" i="11"/>
  <c r="FA786" i="11"/>
  <c r="FB786" i="11"/>
  <c r="FC786" i="11"/>
  <c r="EX787" i="11"/>
  <c r="EY787" i="11"/>
  <c r="EZ787" i="11"/>
  <c r="FA787" i="11"/>
  <c r="FB787" i="11"/>
  <c r="FC787" i="11"/>
  <c r="EX788" i="11"/>
  <c r="EY788" i="11"/>
  <c r="EZ788" i="11"/>
  <c r="FA788" i="11"/>
  <c r="FB788" i="11"/>
  <c r="FC788" i="11"/>
  <c r="EX789" i="11"/>
  <c r="EY789" i="11"/>
  <c r="EZ789" i="11"/>
  <c r="FA789" i="11"/>
  <c r="FB789" i="11"/>
  <c r="FC789" i="11"/>
  <c r="EX790" i="11"/>
  <c r="EY790" i="11"/>
  <c r="EZ790" i="11"/>
  <c r="FA790" i="11"/>
  <c r="FB790" i="11"/>
  <c r="FC790" i="11"/>
  <c r="EX791" i="11"/>
  <c r="EY791" i="11"/>
  <c r="EZ791" i="11"/>
  <c r="FA791" i="11"/>
  <c r="FB791" i="11"/>
  <c r="FC791" i="11"/>
  <c r="EX792" i="11"/>
  <c r="EY792" i="11"/>
  <c r="EZ792" i="11"/>
  <c r="FA792" i="11"/>
  <c r="FB792" i="11"/>
  <c r="FC792" i="11"/>
  <c r="EX793" i="11"/>
  <c r="EY793" i="11"/>
  <c r="EZ793" i="11"/>
  <c r="FA793" i="11"/>
  <c r="FB793" i="11"/>
  <c r="FC793" i="11"/>
  <c r="EX794" i="11"/>
  <c r="EY794" i="11"/>
  <c r="EZ794" i="11"/>
  <c r="FA794" i="11"/>
  <c r="FB794" i="11"/>
  <c r="FC794" i="11"/>
  <c r="EX795" i="11"/>
  <c r="EY795" i="11"/>
  <c r="EZ795" i="11"/>
  <c r="FA795" i="11"/>
  <c r="FB795" i="11"/>
  <c r="FC795" i="11"/>
  <c r="EX796" i="11"/>
  <c r="EY796" i="11"/>
  <c r="EZ796" i="11"/>
  <c r="FA796" i="11"/>
  <c r="FB796" i="11"/>
  <c r="FC796" i="11"/>
  <c r="EX797" i="11"/>
  <c r="EY797" i="11"/>
  <c r="EZ797" i="11"/>
  <c r="FA797" i="11"/>
  <c r="FB797" i="11"/>
  <c r="FC797" i="11"/>
  <c r="EX798" i="11"/>
  <c r="EY798" i="11"/>
  <c r="EZ798" i="11"/>
  <c r="FA798" i="11"/>
  <c r="FB798" i="11"/>
  <c r="FC798" i="11"/>
  <c r="EX799" i="11"/>
  <c r="EY799" i="11"/>
  <c r="EZ799" i="11"/>
  <c r="FA799" i="11"/>
  <c r="FB799" i="11"/>
  <c r="FC799" i="11"/>
  <c r="EX800" i="11"/>
  <c r="EY800" i="11"/>
  <c r="EZ800" i="11"/>
  <c r="FA800" i="11"/>
  <c r="FB800" i="11"/>
  <c r="FC800" i="11"/>
  <c r="EX801" i="11"/>
  <c r="EY801" i="11"/>
  <c r="EZ801" i="11"/>
  <c r="FA801" i="11"/>
  <c r="FB801" i="11"/>
  <c r="FC801" i="11"/>
  <c r="EX802" i="11"/>
  <c r="EY802" i="11"/>
  <c r="EZ802" i="11"/>
  <c r="FA802" i="11"/>
  <c r="FB802" i="11"/>
  <c r="FC802" i="11"/>
  <c r="EX803" i="11"/>
  <c r="EY803" i="11"/>
  <c r="EZ803" i="11"/>
  <c r="FA803" i="11"/>
  <c r="FB803" i="11"/>
  <c r="FC803" i="11"/>
  <c r="EX804" i="11"/>
  <c r="EY804" i="11"/>
  <c r="EZ804" i="11"/>
  <c r="FA804" i="11"/>
  <c r="FB804" i="11"/>
  <c r="FC804" i="11"/>
  <c r="EX805" i="11"/>
  <c r="EY805" i="11"/>
  <c r="EZ805" i="11"/>
  <c r="FA805" i="11"/>
  <c r="FB805" i="11"/>
  <c r="FC805" i="11"/>
  <c r="EX806" i="11"/>
  <c r="EY806" i="11"/>
  <c r="EZ806" i="11"/>
  <c r="FA806" i="11"/>
  <c r="FB806" i="11"/>
  <c r="FC806" i="11"/>
  <c r="EX807" i="11"/>
  <c r="EY807" i="11"/>
  <c r="EZ807" i="11"/>
  <c r="FA807" i="11"/>
  <c r="FB807" i="11"/>
  <c r="FC807" i="11"/>
  <c r="EX808" i="11"/>
  <c r="EY808" i="11"/>
  <c r="EZ808" i="11"/>
  <c r="FA808" i="11"/>
  <c r="FB808" i="11"/>
  <c r="FC808" i="11"/>
  <c r="EX809" i="11"/>
  <c r="EY809" i="11"/>
  <c r="EZ809" i="11"/>
  <c r="FA809" i="11"/>
  <c r="FB809" i="11"/>
  <c r="FC809" i="11"/>
  <c r="EX810" i="11"/>
  <c r="EY810" i="11"/>
  <c r="EZ810" i="11"/>
  <c r="FA810" i="11"/>
  <c r="FB810" i="11"/>
  <c r="FC810" i="11"/>
  <c r="EX811" i="11"/>
  <c r="EY811" i="11"/>
  <c r="EZ811" i="11"/>
  <c r="FA811" i="11"/>
  <c r="FB811" i="11"/>
  <c r="FC811" i="11"/>
  <c r="EX812" i="11"/>
  <c r="EY812" i="11"/>
  <c r="EZ812" i="11"/>
  <c r="FA812" i="11"/>
  <c r="FB812" i="11"/>
  <c r="FC812" i="11"/>
  <c r="EX813" i="11"/>
  <c r="EY813" i="11"/>
  <c r="EZ813" i="11"/>
  <c r="FA813" i="11"/>
  <c r="FB813" i="11"/>
  <c r="FC813" i="11"/>
  <c r="EX814" i="11"/>
  <c r="EY814" i="11"/>
  <c r="EZ814" i="11"/>
  <c r="FA814" i="11"/>
  <c r="FB814" i="11"/>
  <c r="FC814" i="11"/>
  <c r="EX815" i="11"/>
  <c r="EY815" i="11"/>
  <c r="EZ815" i="11"/>
  <c r="FA815" i="11"/>
  <c r="FB815" i="11"/>
  <c r="FC815" i="11"/>
  <c r="EX816" i="11"/>
  <c r="EY816" i="11"/>
  <c r="EZ816" i="11"/>
  <c r="FA816" i="11"/>
  <c r="FB816" i="11"/>
  <c r="FC816" i="11"/>
  <c r="EX817" i="11"/>
  <c r="EY817" i="11"/>
  <c r="EZ817" i="11"/>
  <c r="FA817" i="11"/>
  <c r="FB817" i="11"/>
  <c r="FC817" i="11"/>
  <c r="EX818" i="11"/>
  <c r="EY818" i="11"/>
  <c r="EZ818" i="11"/>
  <c r="FA818" i="11"/>
  <c r="FB818" i="11"/>
  <c r="FC818" i="11"/>
  <c r="EX819" i="11"/>
  <c r="EY819" i="11"/>
  <c r="EZ819" i="11"/>
  <c r="FA819" i="11"/>
  <c r="FB819" i="11"/>
  <c r="FC819" i="11"/>
  <c r="EX820" i="11"/>
  <c r="EY820" i="11"/>
  <c r="EZ820" i="11"/>
  <c r="FA820" i="11"/>
  <c r="FB820" i="11"/>
  <c r="FC820" i="11"/>
  <c r="EX821" i="11"/>
  <c r="EY821" i="11"/>
  <c r="EZ821" i="11"/>
  <c r="FA821" i="11"/>
  <c r="FB821" i="11"/>
  <c r="FC821" i="11"/>
  <c r="EX822" i="11"/>
  <c r="EY822" i="11"/>
  <c r="EZ822" i="11"/>
  <c r="FA822" i="11"/>
  <c r="FB822" i="11"/>
  <c r="FC822" i="11"/>
  <c r="EX823" i="11"/>
  <c r="EY823" i="11"/>
  <c r="EZ823" i="11"/>
  <c r="FA823" i="11"/>
  <c r="FB823" i="11"/>
  <c r="FC823" i="11"/>
  <c r="EX824" i="11"/>
  <c r="EY824" i="11"/>
  <c r="EZ824" i="11"/>
  <c r="FA824" i="11"/>
  <c r="FB824" i="11"/>
  <c r="FC824" i="11"/>
  <c r="EX825" i="11"/>
  <c r="EY825" i="11"/>
  <c r="EZ825" i="11"/>
  <c r="FA825" i="11"/>
  <c r="FB825" i="11"/>
  <c r="FC825" i="11"/>
  <c r="EX826" i="11"/>
  <c r="EY826" i="11"/>
  <c r="EZ826" i="11"/>
  <c r="FA826" i="11"/>
  <c r="FB826" i="11"/>
  <c r="FC826" i="11"/>
  <c r="EX827" i="11"/>
  <c r="EY827" i="11"/>
  <c r="EZ827" i="11"/>
  <c r="FA827" i="11"/>
  <c r="FB827" i="11"/>
  <c r="FC827" i="11"/>
  <c r="EX828" i="11"/>
  <c r="EY828" i="11"/>
  <c r="EZ828" i="11"/>
  <c r="FA828" i="11"/>
  <c r="FB828" i="11"/>
  <c r="FC828" i="11"/>
  <c r="EX829" i="11"/>
  <c r="EY829" i="11"/>
  <c r="EZ829" i="11"/>
  <c r="FA829" i="11"/>
  <c r="FB829" i="11"/>
  <c r="FC829" i="11"/>
  <c r="EX830" i="11"/>
  <c r="EY830" i="11"/>
  <c r="EZ830" i="11"/>
  <c r="FA830" i="11"/>
  <c r="FB830" i="11"/>
  <c r="FC830" i="11"/>
  <c r="EX831" i="11"/>
  <c r="EY831" i="11"/>
  <c r="EZ831" i="11"/>
  <c r="FA831" i="11"/>
  <c r="FB831" i="11"/>
  <c r="FC831" i="11"/>
  <c r="EX832" i="11"/>
  <c r="EY832" i="11"/>
  <c r="EZ832" i="11"/>
  <c r="FA832" i="11"/>
  <c r="FB832" i="11"/>
  <c r="FC832" i="11"/>
  <c r="EX833" i="11"/>
  <c r="EY833" i="11"/>
  <c r="EZ833" i="11"/>
  <c r="FA833" i="11"/>
  <c r="FB833" i="11"/>
  <c r="FC833" i="11"/>
  <c r="EX834" i="11"/>
  <c r="EY834" i="11"/>
  <c r="EZ834" i="11"/>
  <c r="FA834" i="11"/>
  <c r="FB834" i="11"/>
  <c r="FC834" i="11"/>
  <c r="EX835" i="11"/>
  <c r="EY835" i="11"/>
  <c r="EZ835" i="11"/>
  <c r="FA835" i="11"/>
  <c r="FB835" i="11"/>
  <c r="FC835" i="11"/>
  <c r="EX836" i="11"/>
  <c r="EY836" i="11"/>
  <c r="EZ836" i="11"/>
  <c r="FA836" i="11"/>
  <c r="FB836" i="11"/>
  <c r="FC836" i="11"/>
  <c r="EX837" i="11"/>
  <c r="EY837" i="11"/>
  <c r="EZ837" i="11"/>
  <c r="FA837" i="11"/>
  <c r="FB837" i="11"/>
  <c r="FC837" i="11"/>
  <c r="EX838" i="11"/>
  <c r="EY838" i="11"/>
  <c r="EZ838" i="11"/>
  <c r="FA838" i="11"/>
  <c r="FB838" i="11"/>
  <c r="FC838" i="11"/>
  <c r="EX839" i="11"/>
  <c r="EY839" i="11"/>
  <c r="EZ839" i="11"/>
  <c r="FA839" i="11"/>
  <c r="FB839" i="11"/>
  <c r="FC839" i="11"/>
  <c r="EX840" i="11"/>
  <c r="EY840" i="11"/>
  <c r="EZ840" i="11"/>
  <c r="FA840" i="11"/>
  <c r="FB840" i="11"/>
  <c r="FC840" i="11"/>
  <c r="EX841" i="11"/>
  <c r="EY841" i="11"/>
  <c r="EZ841" i="11"/>
  <c r="FA841" i="11"/>
  <c r="FB841" i="11"/>
  <c r="FC841" i="11"/>
  <c r="EX842" i="11"/>
  <c r="EY842" i="11"/>
  <c r="EZ842" i="11"/>
  <c r="FA842" i="11"/>
  <c r="FB842" i="11"/>
  <c r="FC842" i="11"/>
  <c r="EX843" i="11"/>
  <c r="EY843" i="11"/>
  <c r="EZ843" i="11"/>
  <c r="FA843" i="11"/>
  <c r="FB843" i="11"/>
  <c r="FC843" i="11"/>
  <c r="EX844" i="11"/>
  <c r="EY844" i="11"/>
  <c r="EZ844" i="11"/>
  <c r="FA844" i="11"/>
  <c r="FB844" i="11"/>
  <c r="FC844" i="11"/>
  <c r="EX845" i="11"/>
  <c r="EY845" i="11"/>
  <c r="EZ845" i="11"/>
  <c r="FA845" i="11"/>
  <c r="FB845" i="11"/>
  <c r="FC845" i="11"/>
  <c r="EX846" i="11"/>
  <c r="EY846" i="11"/>
  <c r="EZ846" i="11"/>
  <c r="FA846" i="11"/>
  <c r="FB846" i="11"/>
  <c r="FC846" i="11"/>
  <c r="EX847" i="11"/>
  <c r="EY847" i="11"/>
  <c r="EZ847" i="11"/>
  <c r="FA847" i="11"/>
  <c r="FB847" i="11"/>
  <c r="FC847" i="11"/>
  <c r="EX848" i="11"/>
  <c r="EY848" i="11"/>
  <c r="EZ848" i="11"/>
  <c r="FA848" i="11"/>
  <c r="FB848" i="11"/>
  <c r="FC848" i="11"/>
  <c r="EX849" i="11"/>
  <c r="EY849" i="11"/>
  <c r="EZ849" i="11"/>
  <c r="FA849" i="11"/>
  <c r="FB849" i="11"/>
  <c r="FC849" i="11"/>
  <c r="EX850" i="11"/>
  <c r="EY850" i="11"/>
  <c r="EZ850" i="11"/>
  <c r="FA850" i="11"/>
  <c r="FB850" i="11"/>
  <c r="FC850" i="11"/>
  <c r="EX851" i="11"/>
  <c r="EY851" i="11"/>
  <c r="EZ851" i="11"/>
  <c r="FA851" i="11"/>
  <c r="FB851" i="11"/>
  <c r="FC851" i="11"/>
  <c r="EX852" i="11"/>
  <c r="EY852" i="11"/>
  <c r="EZ852" i="11"/>
  <c r="FA852" i="11"/>
  <c r="FB852" i="11"/>
  <c r="FC852" i="11"/>
  <c r="EX853" i="11"/>
  <c r="EY853" i="11"/>
  <c r="EZ853" i="11"/>
  <c r="FA853" i="11"/>
  <c r="FB853" i="11"/>
  <c r="FC853" i="11"/>
  <c r="EX854" i="11"/>
  <c r="EY854" i="11"/>
  <c r="EZ854" i="11"/>
  <c r="FA854" i="11"/>
  <c r="FB854" i="11"/>
  <c r="FC854" i="11"/>
  <c r="EX855" i="11"/>
  <c r="EY855" i="11"/>
  <c r="EZ855" i="11"/>
  <c r="FA855" i="11"/>
  <c r="FB855" i="11"/>
  <c r="FC855" i="11"/>
  <c r="EX856" i="11"/>
  <c r="EY856" i="11"/>
  <c r="EZ856" i="11"/>
  <c r="FA856" i="11"/>
  <c r="FB856" i="11"/>
  <c r="FC856" i="11"/>
  <c r="EX857" i="11"/>
  <c r="EY857" i="11"/>
  <c r="EZ857" i="11"/>
  <c r="FA857" i="11"/>
  <c r="FB857" i="11"/>
  <c r="FC857" i="11"/>
  <c r="EX858" i="11"/>
  <c r="EY858" i="11"/>
  <c r="EZ858" i="11"/>
  <c r="FA858" i="11"/>
  <c r="FB858" i="11"/>
  <c r="FC858" i="11"/>
  <c r="EX859" i="11"/>
  <c r="EY859" i="11"/>
  <c r="EZ859" i="11"/>
  <c r="FA859" i="11"/>
  <c r="FB859" i="11"/>
  <c r="FC859" i="11"/>
  <c r="EX860" i="11"/>
  <c r="EY860" i="11"/>
  <c r="EZ860" i="11"/>
  <c r="FA860" i="11"/>
  <c r="FB860" i="11"/>
  <c r="FC860" i="11"/>
  <c r="EX861" i="11"/>
  <c r="EY861" i="11"/>
  <c r="EZ861" i="11"/>
  <c r="FA861" i="11"/>
  <c r="FB861" i="11"/>
  <c r="FC861" i="11"/>
  <c r="EX862" i="11"/>
  <c r="EY862" i="11"/>
  <c r="EZ862" i="11"/>
  <c r="FA862" i="11"/>
  <c r="FB862" i="11"/>
  <c r="FC862" i="11"/>
  <c r="EX863" i="11"/>
  <c r="EY863" i="11"/>
  <c r="EZ863" i="11"/>
  <c r="FA863" i="11"/>
  <c r="FB863" i="11"/>
  <c r="FC863" i="11"/>
  <c r="EX864" i="11"/>
  <c r="EY864" i="11"/>
  <c r="EZ864" i="11"/>
  <c r="FA864" i="11"/>
  <c r="FB864" i="11"/>
  <c r="FC864" i="11"/>
  <c r="EX865" i="11"/>
  <c r="EY865" i="11"/>
  <c r="EZ865" i="11"/>
  <c r="FA865" i="11"/>
  <c r="FB865" i="11"/>
  <c r="FC865" i="11"/>
  <c r="EX866" i="11"/>
  <c r="EY866" i="11"/>
  <c r="EZ866" i="11"/>
  <c r="FA866" i="11"/>
  <c r="FB866" i="11"/>
  <c r="FC866" i="11"/>
  <c r="EX867" i="11"/>
  <c r="EY867" i="11"/>
  <c r="EZ867" i="11"/>
  <c r="FA867" i="11"/>
  <c r="FB867" i="11"/>
  <c r="FC867" i="11"/>
  <c r="EX868" i="11"/>
  <c r="EY868" i="11"/>
  <c r="EZ868" i="11"/>
  <c r="FA868" i="11"/>
  <c r="FB868" i="11"/>
  <c r="FC868" i="11"/>
  <c r="EX869" i="11"/>
  <c r="EY869" i="11"/>
  <c r="EZ869" i="11"/>
  <c r="FA869" i="11"/>
  <c r="FB869" i="11"/>
  <c r="FC869" i="11"/>
  <c r="EX870" i="11"/>
  <c r="EY870" i="11"/>
  <c r="EZ870" i="11"/>
  <c r="FA870" i="11"/>
  <c r="FB870" i="11"/>
  <c r="FC870" i="11"/>
  <c r="EX871" i="11"/>
  <c r="EY871" i="11"/>
  <c r="EZ871" i="11"/>
  <c r="FA871" i="11"/>
  <c r="FB871" i="11"/>
  <c r="FC871" i="11"/>
  <c r="EX872" i="11"/>
  <c r="EY872" i="11"/>
  <c r="EZ872" i="11"/>
  <c r="FA872" i="11"/>
  <c r="FB872" i="11"/>
  <c r="FC872" i="11"/>
  <c r="EX873" i="11"/>
  <c r="EY873" i="11"/>
  <c r="EZ873" i="11"/>
  <c r="FA873" i="11"/>
  <c r="FB873" i="11"/>
  <c r="FC873" i="11"/>
  <c r="EX874" i="11"/>
  <c r="EY874" i="11"/>
  <c r="EZ874" i="11"/>
  <c r="FA874" i="11"/>
  <c r="FB874" i="11"/>
  <c r="FC874" i="11"/>
  <c r="EX875" i="11"/>
  <c r="EY875" i="11"/>
  <c r="EZ875" i="11"/>
  <c r="FA875" i="11"/>
  <c r="FB875" i="11"/>
  <c r="FC875" i="11"/>
  <c r="EX876" i="11"/>
  <c r="EY876" i="11"/>
  <c r="EZ876" i="11"/>
  <c r="FA876" i="11"/>
  <c r="FB876" i="11"/>
  <c r="FC876" i="11"/>
  <c r="EX877" i="11"/>
  <c r="EY877" i="11"/>
  <c r="EZ877" i="11"/>
  <c r="FA877" i="11"/>
  <c r="FB877" i="11"/>
  <c r="FC877" i="11"/>
  <c r="EX878" i="11"/>
  <c r="EY878" i="11"/>
  <c r="EZ878" i="11"/>
  <c r="FA878" i="11"/>
  <c r="FB878" i="11"/>
  <c r="FC878" i="11"/>
  <c r="EX879" i="11"/>
  <c r="EY879" i="11"/>
  <c r="EZ879" i="11"/>
  <c r="FA879" i="11"/>
  <c r="FB879" i="11"/>
  <c r="FC879" i="11"/>
  <c r="EX880" i="11"/>
  <c r="EY880" i="11"/>
  <c r="EZ880" i="11"/>
  <c r="FA880" i="11"/>
  <c r="FB880" i="11"/>
  <c r="FC880" i="11"/>
  <c r="EX881" i="11"/>
  <c r="EY881" i="11"/>
  <c r="EZ881" i="11"/>
  <c r="FA881" i="11"/>
  <c r="FB881" i="11"/>
  <c r="FC881" i="11"/>
  <c r="EX882" i="11"/>
  <c r="EY882" i="11"/>
  <c r="EZ882" i="11"/>
  <c r="FA882" i="11"/>
  <c r="FB882" i="11"/>
  <c r="FC882" i="11"/>
  <c r="EX883" i="11"/>
  <c r="EY883" i="11"/>
  <c r="EZ883" i="11"/>
  <c r="FA883" i="11"/>
  <c r="FB883" i="11"/>
  <c r="FC883" i="11"/>
  <c r="EX884" i="11"/>
  <c r="EY884" i="11"/>
  <c r="EZ884" i="11"/>
  <c r="FA884" i="11"/>
  <c r="FB884" i="11"/>
  <c r="FC884" i="11"/>
  <c r="EX885" i="11"/>
  <c r="EY885" i="11"/>
  <c r="EZ885" i="11"/>
  <c r="FA885" i="11"/>
  <c r="FB885" i="11"/>
  <c r="FC885" i="11"/>
  <c r="EX886" i="11"/>
  <c r="EY886" i="11"/>
  <c r="EZ886" i="11"/>
  <c r="FA886" i="11"/>
  <c r="FB886" i="11"/>
  <c r="FC886" i="11"/>
  <c r="EX887" i="11"/>
  <c r="EY887" i="11"/>
  <c r="EZ887" i="11"/>
  <c r="FA887" i="11"/>
  <c r="FB887" i="11"/>
  <c r="FC887" i="11"/>
  <c r="EX888" i="11"/>
  <c r="EY888" i="11"/>
  <c r="EZ888" i="11"/>
  <c r="FA888" i="11"/>
  <c r="FB888" i="11"/>
  <c r="FC888" i="11"/>
  <c r="EX889" i="11"/>
  <c r="EY889" i="11"/>
  <c r="EZ889" i="11"/>
  <c r="FA889" i="11"/>
  <c r="FB889" i="11"/>
  <c r="FC889" i="11"/>
  <c r="EX890" i="11"/>
  <c r="EY890" i="11"/>
  <c r="EZ890" i="11"/>
  <c r="FA890" i="11"/>
  <c r="FB890" i="11"/>
  <c r="FC890" i="11"/>
  <c r="EX891" i="11"/>
  <c r="EY891" i="11"/>
  <c r="EZ891" i="11"/>
  <c r="FA891" i="11"/>
  <c r="FB891" i="11"/>
  <c r="FC891" i="11"/>
  <c r="EX892" i="11"/>
  <c r="EY892" i="11"/>
  <c r="EZ892" i="11"/>
  <c r="FA892" i="11"/>
  <c r="FB892" i="11"/>
  <c r="FC892" i="11"/>
  <c r="EX893" i="11"/>
  <c r="EY893" i="11"/>
  <c r="EZ893" i="11"/>
  <c r="FA893" i="11"/>
  <c r="FB893" i="11"/>
  <c r="FC893" i="11"/>
  <c r="EX894" i="11"/>
  <c r="EY894" i="11"/>
  <c r="EZ894" i="11"/>
  <c r="FA894" i="11"/>
  <c r="FB894" i="11"/>
  <c r="FC894" i="11"/>
  <c r="EX895" i="11"/>
  <c r="EY895" i="11"/>
  <c r="EZ895" i="11"/>
  <c r="FA895" i="11"/>
  <c r="FB895" i="11"/>
  <c r="FC895" i="11"/>
  <c r="EX896" i="11"/>
  <c r="EY896" i="11"/>
  <c r="EZ896" i="11"/>
  <c r="FA896" i="11"/>
  <c r="FB896" i="11"/>
  <c r="FC896" i="11"/>
  <c r="EX897" i="11"/>
  <c r="EY897" i="11"/>
  <c r="EZ897" i="11"/>
  <c r="FA897" i="11"/>
  <c r="FB897" i="11"/>
  <c r="FC897" i="11"/>
  <c r="EX898" i="11"/>
  <c r="EY898" i="11"/>
  <c r="EZ898" i="11"/>
  <c r="FA898" i="11"/>
  <c r="FB898" i="11"/>
  <c r="FC898" i="11"/>
  <c r="EX899" i="11"/>
  <c r="EY899" i="11"/>
  <c r="EZ899" i="11"/>
  <c r="FA899" i="11"/>
  <c r="FB899" i="11"/>
  <c r="FC899" i="11"/>
  <c r="EX900" i="11"/>
  <c r="EY900" i="11"/>
  <c r="EZ900" i="11"/>
  <c r="FA900" i="11"/>
  <c r="FB900" i="11"/>
  <c r="FC900" i="11"/>
  <c r="EX901" i="11"/>
  <c r="EY901" i="11"/>
  <c r="EZ901" i="11"/>
  <c r="FA901" i="11"/>
  <c r="FB901" i="11"/>
  <c r="FC901" i="11"/>
  <c r="EX902" i="11"/>
  <c r="EY902" i="11"/>
  <c r="EZ902" i="11"/>
  <c r="FA902" i="11"/>
  <c r="FB902" i="11"/>
  <c r="FC902" i="11"/>
  <c r="EX903" i="11"/>
  <c r="EY903" i="11"/>
  <c r="EZ903" i="11"/>
  <c r="FA903" i="11"/>
  <c r="FB903" i="11"/>
  <c r="FC903" i="11"/>
  <c r="EX904" i="11"/>
  <c r="EY904" i="11"/>
  <c r="EZ904" i="11"/>
  <c r="FA904" i="11"/>
  <c r="FB904" i="11"/>
  <c r="FC904" i="11"/>
  <c r="EX905" i="11"/>
  <c r="EY905" i="11"/>
  <c r="EZ905" i="11"/>
  <c r="FA905" i="11"/>
  <c r="FB905" i="11"/>
  <c r="FC905" i="11"/>
  <c r="EX906" i="11"/>
  <c r="EY906" i="11"/>
  <c r="EZ906" i="11"/>
  <c r="FA906" i="11"/>
  <c r="FB906" i="11"/>
  <c r="FC906" i="11"/>
  <c r="EX907" i="11"/>
  <c r="EY907" i="11"/>
  <c r="EZ907" i="11"/>
  <c r="FA907" i="11"/>
  <c r="FB907" i="11"/>
  <c r="FC907" i="11"/>
  <c r="EX908" i="11"/>
  <c r="EY908" i="11"/>
  <c r="EZ908" i="11"/>
  <c r="FA908" i="11"/>
  <c r="FB908" i="11"/>
  <c r="FC908" i="11"/>
  <c r="EX909" i="11"/>
  <c r="EY909" i="11"/>
  <c r="EZ909" i="11"/>
  <c r="FA909" i="11"/>
  <c r="FB909" i="11"/>
  <c r="FC909" i="11"/>
  <c r="EX910" i="11"/>
  <c r="EY910" i="11"/>
  <c r="EZ910" i="11"/>
  <c r="FA910" i="11"/>
  <c r="FB910" i="11"/>
  <c r="FC910" i="11"/>
  <c r="EX911" i="11"/>
  <c r="EY911" i="11"/>
  <c r="EZ911" i="11"/>
  <c r="FA911" i="11"/>
  <c r="FB911" i="11"/>
  <c r="FC911" i="11"/>
  <c r="EX912" i="11"/>
  <c r="EY912" i="11"/>
  <c r="EZ912" i="11"/>
  <c r="FA912" i="11"/>
  <c r="FB912" i="11"/>
  <c r="FC912" i="11"/>
  <c r="EX913" i="11"/>
  <c r="EY913" i="11"/>
  <c r="EZ913" i="11"/>
  <c r="FA913" i="11"/>
  <c r="FB913" i="11"/>
  <c r="FC913" i="11"/>
  <c r="EX914" i="11"/>
  <c r="EY914" i="11"/>
  <c r="EZ914" i="11"/>
  <c r="FA914" i="11"/>
  <c r="FB914" i="11"/>
  <c r="FC914" i="11"/>
  <c r="EX915" i="11"/>
  <c r="EY915" i="11"/>
  <c r="EZ915" i="11"/>
  <c r="FA915" i="11"/>
  <c r="FB915" i="11"/>
  <c r="FC915" i="11"/>
  <c r="EX916" i="11"/>
  <c r="EY916" i="11"/>
  <c r="EZ916" i="11"/>
  <c r="FA916" i="11"/>
  <c r="FB916" i="11"/>
  <c r="FC916" i="11"/>
  <c r="EX917" i="11"/>
  <c r="EY917" i="11"/>
  <c r="EZ917" i="11"/>
  <c r="FA917" i="11"/>
  <c r="FB917" i="11"/>
  <c r="FC917" i="11"/>
  <c r="EX918" i="11"/>
  <c r="EY918" i="11"/>
  <c r="EZ918" i="11"/>
  <c r="FA918" i="11"/>
  <c r="FB918" i="11"/>
  <c r="FC918" i="11"/>
  <c r="EX919" i="11"/>
  <c r="EY919" i="11"/>
  <c r="EZ919" i="11"/>
  <c r="FA919" i="11"/>
  <c r="FB919" i="11"/>
  <c r="FC919" i="11"/>
  <c r="EX920" i="11"/>
  <c r="EY920" i="11"/>
  <c r="EZ920" i="11"/>
  <c r="FA920" i="11"/>
  <c r="FB920" i="11"/>
  <c r="FC920" i="11"/>
  <c r="EX921" i="11"/>
  <c r="EY921" i="11"/>
  <c r="EZ921" i="11"/>
  <c r="FA921" i="11"/>
  <c r="FB921" i="11"/>
  <c r="FC921" i="11"/>
  <c r="EX922" i="11"/>
  <c r="EY922" i="11"/>
  <c r="EZ922" i="11"/>
  <c r="FA922" i="11"/>
  <c r="FB922" i="11"/>
  <c r="FC922" i="11"/>
  <c r="EX923" i="11"/>
  <c r="EY923" i="11"/>
  <c r="EZ923" i="11"/>
  <c r="FA923" i="11"/>
  <c r="FB923" i="11"/>
  <c r="FC923" i="11"/>
  <c r="EX924" i="11"/>
  <c r="EY924" i="11"/>
  <c r="EZ924" i="11"/>
  <c r="FA924" i="11"/>
  <c r="FB924" i="11"/>
  <c r="FC924" i="11"/>
  <c r="EX925" i="11"/>
  <c r="EY925" i="11"/>
  <c r="EZ925" i="11"/>
  <c r="FA925" i="11"/>
  <c r="FB925" i="11"/>
  <c r="FC925" i="11"/>
  <c r="EX926" i="11"/>
  <c r="EY926" i="11"/>
  <c r="EZ926" i="11"/>
  <c r="FA926" i="11"/>
  <c r="FB926" i="11"/>
  <c r="FC926" i="11"/>
  <c r="EX927" i="11"/>
  <c r="EY927" i="11"/>
  <c r="EZ927" i="11"/>
  <c r="FA927" i="11"/>
  <c r="FB927" i="11"/>
  <c r="FC927" i="11"/>
  <c r="EX928" i="11"/>
  <c r="EY928" i="11"/>
  <c r="EZ928" i="11"/>
  <c r="FA928" i="11"/>
  <c r="FB928" i="11"/>
  <c r="FC928" i="11"/>
  <c r="EX929" i="11"/>
  <c r="EY929" i="11"/>
  <c r="EZ929" i="11"/>
  <c r="FA929" i="11"/>
  <c r="FB929" i="11"/>
  <c r="FC929" i="11"/>
  <c r="EX930" i="11"/>
  <c r="EY930" i="11"/>
  <c r="EZ930" i="11"/>
  <c r="FA930" i="11"/>
  <c r="FB930" i="11"/>
  <c r="FC930" i="11"/>
  <c r="EX931" i="11"/>
  <c r="EY931" i="11"/>
  <c r="EZ931" i="11"/>
  <c r="FA931" i="11"/>
  <c r="FB931" i="11"/>
  <c r="FC931" i="11"/>
  <c r="EX932" i="11"/>
  <c r="EY932" i="11"/>
  <c r="EZ932" i="11"/>
  <c r="FA932" i="11"/>
  <c r="FB932" i="11"/>
  <c r="FC932" i="11"/>
  <c r="EX933" i="11"/>
  <c r="EY933" i="11"/>
  <c r="EZ933" i="11"/>
  <c r="FA933" i="11"/>
  <c r="FB933" i="11"/>
  <c r="FC933" i="11"/>
  <c r="EX934" i="11"/>
  <c r="EY934" i="11"/>
  <c r="EZ934" i="11"/>
  <c r="FA934" i="11"/>
  <c r="FB934" i="11"/>
  <c r="FC934" i="11"/>
  <c r="EX935" i="11"/>
  <c r="EY935" i="11"/>
  <c r="EZ935" i="11"/>
  <c r="FA935" i="11"/>
  <c r="FB935" i="11"/>
  <c r="FC935" i="11"/>
  <c r="EX936" i="11"/>
  <c r="EY936" i="11"/>
  <c r="EZ936" i="11"/>
  <c r="FA936" i="11"/>
  <c r="FB936" i="11"/>
  <c r="FC936" i="11"/>
  <c r="EX937" i="11"/>
  <c r="EY937" i="11"/>
  <c r="EZ937" i="11"/>
  <c r="FA937" i="11"/>
  <c r="FB937" i="11"/>
  <c r="FC937" i="11"/>
  <c r="EX938" i="11"/>
  <c r="EY938" i="11"/>
  <c r="EZ938" i="11"/>
  <c r="FA938" i="11"/>
  <c r="FB938" i="11"/>
  <c r="FC938" i="11"/>
  <c r="EX939" i="11"/>
  <c r="EY939" i="11"/>
  <c r="EZ939" i="11"/>
  <c r="FA939" i="11"/>
  <c r="FB939" i="11"/>
  <c r="FC939" i="11"/>
  <c r="EX940" i="11"/>
  <c r="EY940" i="11"/>
  <c r="EZ940" i="11"/>
  <c r="FA940" i="11"/>
  <c r="FB940" i="11"/>
  <c r="FC940" i="11"/>
  <c r="EX941" i="11"/>
  <c r="EY941" i="11"/>
  <c r="EZ941" i="11"/>
  <c r="FA941" i="11"/>
  <c r="FB941" i="11"/>
  <c r="FC941" i="11"/>
  <c r="EX942" i="11"/>
  <c r="EY942" i="11"/>
  <c r="EZ942" i="11"/>
  <c r="FA942" i="11"/>
  <c r="FB942" i="11"/>
  <c r="FC942" i="11"/>
  <c r="EX943" i="11"/>
  <c r="EY943" i="11"/>
  <c r="EZ943" i="11"/>
  <c r="FA943" i="11"/>
  <c r="FB943" i="11"/>
  <c r="FC943" i="11"/>
  <c r="EX944" i="11"/>
  <c r="EY944" i="11"/>
  <c r="EZ944" i="11"/>
  <c r="FA944" i="11"/>
  <c r="FB944" i="11"/>
  <c r="FC944" i="11"/>
  <c r="EX945" i="11"/>
  <c r="EY945" i="11"/>
  <c r="EZ945" i="11"/>
  <c r="FA945" i="11"/>
  <c r="FB945" i="11"/>
  <c r="FC945" i="11"/>
  <c r="EX946" i="11"/>
  <c r="EY946" i="11"/>
  <c r="EZ946" i="11"/>
  <c r="FA946" i="11"/>
  <c r="FB946" i="11"/>
  <c r="FC946" i="11"/>
  <c r="EX947" i="11"/>
  <c r="EY947" i="11"/>
  <c r="EZ947" i="11"/>
  <c r="FA947" i="11"/>
  <c r="FB947" i="11"/>
  <c r="FC947" i="11"/>
  <c r="EX948" i="11"/>
  <c r="EY948" i="11"/>
  <c r="EZ948" i="11"/>
  <c r="FA948" i="11"/>
  <c r="FB948" i="11"/>
  <c r="FC948" i="11"/>
  <c r="EX949" i="11"/>
  <c r="EY949" i="11"/>
  <c r="EZ949" i="11"/>
  <c r="FA949" i="11"/>
  <c r="FB949" i="11"/>
  <c r="FC949" i="11"/>
  <c r="EX950" i="11"/>
  <c r="EY950" i="11"/>
  <c r="EZ950" i="11"/>
  <c r="FA950" i="11"/>
  <c r="FB950" i="11"/>
  <c r="FC950" i="11"/>
  <c r="EX951" i="11"/>
  <c r="EY951" i="11"/>
  <c r="EZ951" i="11"/>
  <c r="FA951" i="11"/>
  <c r="FB951" i="11"/>
  <c r="FC951" i="11"/>
  <c r="EX952" i="11"/>
  <c r="EY952" i="11"/>
  <c r="EZ952" i="11"/>
  <c r="FA952" i="11"/>
  <c r="FB952" i="11"/>
  <c r="FC952" i="11"/>
  <c r="EX953" i="11"/>
  <c r="EY953" i="11"/>
  <c r="EZ953" i="11"/>
  <c r="FA953" i="11"/>
  <c r="FB953" i="11"/>
  <c r="FC953" i="11"/>
  <c r="EX954" i="11"/>
  <c r="EY954" i="11"/>
  <c r="EZ954" i="11"/>
  <c r="FA954" i="11"/>
  <c r="FB954" i="11"/>
  <c r="FC954" i="11"/>
  <c r="EX955" i="11"/>
  <c r="EY955" i="11"/>
  <c r="EZ955" i="11"/>
  <c r="FA955" i="11"/>
  <c r="FB955" i="11"/>
  <c r="FC955" i="11"/>
  <c r="EX956" i="11"/>
  <c r="EY956" i="11"/>
  <c r="EZ956" i="11"/>
  <c r="FA956" i="11"/>
  <c r="FB956" i="11"/>
  <c r="FC956" i="11"/>
  <c r="EX957" i="11"/>
  <c r="EY957" i="11"/>
  <c r="EZ957" i="11"/>
  <c r="FA957" i="11"/>
  <c r="FB957" i="11"/>
  <c r="FC957" i="11"/>
  <c r="EX958" i="11"/>
  <c r="EY958" i="11"/>
  <c r="EZ958" i="11"/>
  <c r="FA958" i="11"/>
  <c r="FB958" i="11"/>
  <c r="FC958" i="11"/>
  <c r="EX959" i="11"/>
  <c r="EY959" i="11"/>
  <c r="EZ959" i="11"/>
  <c r="FA959" i="11"/>
  <c r="FB959" i="11"/>
  <c r="FC959" i="11"/>
  <c r="EX960" i="11"/>
  <c r="EY960" i="11"/>
  <c r="EZ960" i="11"/>
  <c r="FA960" i="11"/>
  <c r="FB960" i="11"/>
  <c r="FC960" i="11"/>
  <c r="EX961" i="11"/>
  <c r="EY961" i="11"/>
  <c r="EZ961" i="11"/>
  <c r="FA961" i="11"/>
  <c r="FB961" i="11"/>
  <c r="FC961" i="11"/>
  <c r="EX962" i="11"/>
  <c r="EY962" i="11"/>
  <c r="EZ962" i="11"/>
  <c r="FA962" i="11"/>
  <c r="FB962" i="11"/>
  <c r="FC962" i="11"/>
  <c r="EX963" i="11"/>
  <c r="EY963" i="11"/>
  <c r="EZ963" i="11"/>
  <c r="FA963" i="11"/>
  <c r="FB963" i="11"/>
  <c r="FC963" i="11"/>
  <c r="EX964" i="11"/>
  <c r="EY964" i="11"/>
  <c r="EZ964" i="11"/>
  <c r="FA964" i="11"/>
  <c r="FB964" i="11"/>
  <c r="FC964" i="11"/>
  <c r="EX965" i="11"/>
  <c r="EY965" i="11"/>
  <c r="EZ965" i="11"/>
  <c r="FA965" i="11"/>
  <c r="FB965" i="11"/>
  <c r="FC965" i="11"/>
  <c r="EX966" i="11"/>
  <c r="EY966" i="11"/>
  <c r="EZ966" i="11"/>
  <c r="FA966" i="11"/>
  <c r="FB966" i="11"/>
  <c r="FC966" i="11"/>
  <c r="EX967" i="11"/>
  <c r="EY967" i="11"/>
  <c r="EZ967" i="11"/>
  <c r="FA967" i="11"/>
  <c r="FB967" i="11"/>
  <c r="FC967" i="11"/>
  <c r="EX968" i="11"/>
  <c r="EY968" i="11"/>
  <c r="EZ968" i="11"/>
  <c r="FA968" i="11"/>
  <c r="FB968" i="11"/>
  <c r="FC968" i="11"/>
  <c r="EX969" i="11"/>
  <c r="EY969" i="11"/>
  <c r="EZ969" i="11"/>
  <c r="FA969" i="11"/>
  <c r="FB969" i="11"/>
  <c r="FC969" i="11"/>
  <c r="EX970" i="11"/>
  <c r="EY970" i="11"/>
  <c r="EZ970" i="11"/>
  <c r="FA970" i="11"/>
  <c r="FB970" i="11"/>
  <c r="FC970" i="11"/>
  <c r="EX971" i="11"/>
  <c r="EY971" i="11"/>
  <c r="EZ971" i="11"/>
  <c r="FA971" i="11"/>
  <c r="FB971" i="11"/>
  <c r="FC971" i="11"/>
  <c r="EX972" i="11"/>
  <c r="EY972" i="11"/>
  <c r="EZ972" i="11"/>
  <c r="FA972" i="11"/>
  <c r="FB972" i="11"/>
  <c r="FC972" i="11"/>
  <c r="EX973" i="11"/>
  <c r="EY973" i="11"/>
  <c r="EZ973" i="11"/>
  <c r="FA973" i="11"/>
  <c r="FB973" i="11"/>
  <c r="FC973" i="11"/>
  <c r="EX974" i="11"/>
  <c r="EY974" i="11"/>
  <c r="EZ974" i="11"/>
  <c r="FA974" i="11"/>
  <c r="FB974" i="11"/>
  <c r="FC974" i="11"/>
  <c r="EX975" i="11"/>
  <c r="EY975" i="11"/>
  <c r="EZ975" i="11"/>
  <c r="FA975" i="11"/>
  <c r="FB975" i="11"/>
  <c r="FC975" i="11"/>
  <c r="EX976" i="11"/>
  <c r="EY976" i="11"/>
  <c r="EZ976" i="11"/>
  <c r="FA976" i="11"/>
  <c r="FB976" i="11"/>
  <c r="FC976" i="11"/>
  <c r="EX977" i="11"/>
  <c r="EY977" i="11"/>
  <c r="EZ977" i="11"/>
  <c r="FA977" i="11"/>
  <c r="FB977" i="11"/>
  <c r="FC977" i="11"/>
  <c r="EX978" i="11"/>
  <c r="EY978" i="11"/>
  <c r="EZ978" i="11"/>
  <c r="FA978" i="11"/>
  <c r="FB978" i="11"/>
  <c r="FC978" i="11"/>
  <c r="EX979" i="11"/>
  <c r="EY979" i="11"/>
  <c r="EZ979" i="11"/>
  <c r="FA979" i="11"/>
  <c r="FB979" i="11"/>
  <c r="FC979" i="11"/>
  <c r="EX980" i="11"/>
  <c r="EY980" i="11"/>
  <c r="EZ980" i="11"/>
  <c r="FA980" i="11"/>
  <c r="FB980" i="11"/>
  <c r="FC980" i="11"/>
  <c r="EX981" i="11"/>
  <c r="EY981" i="11"/>
  <c r="EZ981" i="11"/>
  <c r="FA981" i="11"/>
  <c r="FB981" i="11"/>
  <c r="FC981" i="11"/>
  <c r="EX982" i="11"/>
  <c r="EY982" i="11"/>
  <c r="EZ982" i="11"/>
  <c r="FA982" i="11"/>
  <c r="FB982" i="11"/>
  <c r="FC982" i="11"/>
  <c r="EX983" i="11"/>
  <c r="EY983" i="11"/>
  <c r="EZ983" i="11"/>
  <c r="FA983" i="11"/>
  <c r="FB983" i="11"/>
  <c r="FC983" i="11"/>
  <c r="EX984" i="11"/>
  <c r="EY984" i="11"/>
  <c r="EZ984" i="11"/>
  <c r="FA984" i="11"/>
  <c r="FB984" i="11"/>
  <c r="FC984" i="11"/>
  <c r="EX985" i="11"/>
  <c r="EY985" i="11"/>
  <c r="EZ985" i="11"/>
  <c r="FA985" i="11"/>
  <c r="FB985" i="11"/>
  <c r="FC985" i="11"/>
  <c r="EX986" i="11"/>
  <c r="EY986" i="11"/>
  <c r="EZ986" i="11"/>
  <c r="FA986" i="11"/>
  <c r="FB986" i="11"/>
  <c r="FC986" i="11"/>
  <c r="EX987" i="11"/>
  <c r="EY987" i="11"/>
  <c r="EZ987" i="11"/>
  <c r="FA987" i="11"/>
  <c r="FB987" i="11"/>
  <c r="FC987" i="11"/>
  <c r="EX988" i="11"/>
  <c r="EY988" i="11"/>
  <c r="EZ988" i="11"/>
  <c r="FA988" i="11"/>
  <c r="FB988" i="11"/>
  <c r="FC988" i="11"/>
  <c r="EX989" i="11"/>
  <c r="EY989" i="11"/>
  <c r="EZ989" i="11"/>
  <c r="FA989" i="11"/>
  <c r="FB989" i="11"/>
  <c r="FC989" i="11"/>
  <c r="EX990" i="11"/>
  <c r="EY990" i="11"/>
  <c r="EZ990" i="11"/>
  <c r="FA990" i="11"/>
  <c r="FB990" i="11"/>
  <c r="FC990" i="11"/>
  <c r="EX991" i="11"/>
  <c r="EY991" i="11"/>
  <c r="EZ991" i="11"/>
  <c r="FA991" i="11"/>
  <c r="FB991" i="11"/>
  <c r="FC991" i="11"/>
  <c r="EX992" i="11"/>
  <c r="EY992" i="11"/>
  <c r="EZ992" i="11"/>
  <c r="FA992" i="11"/>
  <c r="FB992" i="11"/>
  <c r="FC992" i="11"/>
  <c r="EX993" i="11"/>
  <c r="EY993" i="11"/>
  <c r="EZ993" i="11"/>
  <c r="FA993" i="11"/>
  <c r="FB993" i="11"/>
  <c r="FC993" i="11"/>
  <c r="EX994" i="11"/>
  <c r="EY994" i="11"/>
  <c r="EZ994" i="11"/>
  <c r="FA994" i="11"/>
  <c r="FB994" i="11"/>
  <c r="FC994" i="11"/>
  <c r="EX995" i="11"/>
  <c r="EY995" i="11"/>
  <c r="EZ995" i="11"/>
  <c r="FA995" i="11"/>
  <c r="FB995" i="11"/>
  <c r="FC995" i="11"/>
  <c r="EX996" i="11"/>
  <c r="EY996" i="11"/>
  <c r="EZ996" i="11"/>
  <c r="FA996" i="11"/>
  <c r="FB996" i="11"/>
  <c r="FC996" i="11"/>
  <c r="EX997" i="11"/>
  <c r="EY997" i="11"/>
  <c r="EZ997" i="11"/>
  <c r="FA997" i="11"/>
  <c r="FB997" i="11"/>
  <c r="FC997" i="11"/>
  <c r="EX998" i="11"/>
  <c r="EY998" i="11"/>
  <c r="EZ998" i="11"/>
  <c r="FA998" i="11"/>
  <c r="FB998" i="11"/>
  <c r="FC998" i="11"/>
  <c r="EX999" i="11"/>
  <c r="EY999" i="11"/>
  <c r="EZ999" i="11"/>
  <c r="FA999" i="11"/>
  <c r="FB999" i="11"/>
  <c r="FC999" i="11"/>
  <c r="EX1000" i="11"/>
  <c r="EY1000" i="11"/>
  <c r="EZ1000" i="11"/>
  <c r="FA1000" i="11"/>
  <c r="FB1000" i="11"/>
  <c r="FC1000" i="11"/>
  <c r="EX1001" i="11"/>
  <c r="EY1001" i="11"/>
  <c r="EZ1001" i="11"/>
  <c r="FA1001" i="11"/>
  <c r="FB1001" i="11"/>
  <c r="FC1001" i="11"/>
  <c r="EX1002" i="11"/>
  <c r="EY1002" i="11"/>
  <c r="EZ1002" i="11"/>
  <c r="FA1002" i="11"/>
  <c r="FB1002" i="11"/>
  <c r="FC1002" i="11"/>
  <c r="EX1003" i="11"/>
  <c r="EY1003" i="11"/>
  <c r="EZ1003" i="11"/>
  <c r="FA1003" i="11"/>
  <c r="FB1003" i="11"/>
  <c r="FC1003" i="11"/>
  <c r="EX1004" i="11"/>
  <c r="EY1004" i="11"/>
  <c r="EZ1004" i="11"/>
  <c r="FA1004" i="11"/>
  <c r="FB1004" i="11"/>
  <c r="FC1004" i="11"/>
  <c r="EX1005" i="11"/>
  <c r="EY1005" i="11"/>
  <c r="EZ1005" i="11"/>
  <c r="FA1005" i="11"/>
  <c r="FB1005" i="11"/>
  <c r="FC1005" i="11"/>
  <c r="EX1006" i="11"/>
  <c r="EY1006" i="11"/>
  <c r="EZ1006" i="11"/>
  <c r="FA1006" i="11"/>
  <c r="FB1006" i="11"/>
  <c r="FC1006" i="11"/>
  <c r="EX1007" i="11"/>
  <c r="EY1007" i="11"/>
  <c r="EZ1007" i="11"/>
  <c r="FA1007" i="11"/>
  <c r="FB1007" i="11"/>
  <c r="FC1007" i="11"/>
  <c r="EX1008" i="11"/>
  <c r="EY1008" i="11"/>
  <c r="EZ1008" i="11"/>
  <c r="FA1008" i="11"/>
  <c r="FB1008" i="11"/>
  <c r="FC1008" i="11"/>
  <c r="EX1009" i="11"/>
  <c r="EY1009" i="11"/>
  <c r="EZ1009" i="11"/>
  <c r="FA1009" i="11"/>
  <c r="FB1009" i="11"/>
  <c r="FC1009" i="11"/>
  <c r="EX1010" i="11"/>
  <c r="EY1010" i="11"/>
  <c r="EZ1010" i="11"/>
  <c r="FA1010" i="11"/>
  <c r="FB1010" i="11"/>
  <c r="FC1010" i="11"/>
  <c r="EX1011" i="11"/>
  <c r="EY1011" i="11"/>
  <c r="EZ1011" i="11"/>
  <c r="FA1011" i="11"/>
  <c r="FB1011" i="11"/>
  <c r="FC1011" i="11"/>
  <c r="EX1012" i="11"/>
  <c r="EY1012" i="11"/>
  <c r="EZ1012" i="11"/>
  <c r="FA1012" i="11"/>
  <c r="FB1012" i="11"/>
  <c r="FC1012" i="11"/>
  <c r="EX1013" i="11"/>
  <c r="EY1013" i="11"/>
  <c r="EZ1013" i="11"/>
  <c r="FA1013" i="11"/>
  <c r="FB1013" i="11"/>
  <c r="FC1013" i="11"/>
  <c r="EX1014" i="11"/>
  <c r="EY1014" i="11"/>
  <c r="EZ1014" i="11"/>
  <c r="FA1014" i="11"/>
  <c r="FB1014" i="11"/>
  <c r="FC1014" i="11"/>
  <c r="EX1015" i="11"/>
  <c r="EY1015" i="11"/>
  <c r="EZ1015" i="11"/>
  <c r="FA1015" i="11"/>
  <c r="FB1015" i="11"/>
  <c r="FC1015" i="11"/>
  <c r="EX1016" i="11"/>
  <c r="EY1016" i="11"/>
  <c r="EZ1016" i="11"/>
  <c r="FA1016" i="11"/>
  <c r="FB1016" i="11"/>
  <c r="FC1016" i="11"/>
  <c r="EX1017" i="11"/>
  <c r="EY1017" i="11"/>
  <c r="EZ1017" i="11"/>
  <c r="FA1017" i="11"/>
  <c r="FB1017" i="11"/>
  <c r="FC1017" i="11"/>
  <c r="EX1018" i="11"/>
  <c r="EY1018" i="11"/>
  <c r="EZ1018" i="11"/>
  <c r="FA1018" i="11"/>
  <c r="FB1018" i="11"/>
  <c r="FC1018" i="11"/>
  <c r="EX1019" i="11"/>
  <c r="EY1019" i="11"/>
  <c r="EZ1019" i="11"/>
  <c r="FA1019" i="11"/>
  <c r="FB1019" i="11"/>
  <c r="FC1019" i="11"/>
  <c r="EX1020" i="11"/>
  <c r="EY1020" i="11"/>
  <c r="EZ1020" i="11"/>
  <c r="FA1020" i="11"/>
  <c r="FB1020" i="11"/>
  <c r="FC1020" i="11"/>
  <c r="EX1021" i="11"/>
  <c r="EY1021" i="11"/>
  <c r="EZ1021" i="11"/>
  <c r="FA1021" i="11"/>
  <c r="FB1021" i="11"/>
  <c r="FC1021" i="11"/>
  <c r="EX1022" i="11"/>
  <c r="EY1022" i="11"/>
  <c r="EZ1022" i="11"/>
  <c r="FA1022" i="11"/>
  <c r="FB1022" i="11"/>
  <c r="FC1022" i="11"/>
  <c r="EX1023" i="11"/>
  <c r="EY1023" i="11"/>
  <c r="EZ1023" i="11"/>
  <c r="FA1023" i="11"/>
  <c r="FB1023" i="11"/>
  <c r="FC1023" i="11"/>
  <c r="EX1024" i="11"/>
  <c r="EY1024" i="11"/>
  <c r="EZ1024" i="11"/>
  <c r="FA1024" i="11"/>
  <c r="FB1024" i="11"/>
  <c r="FC1024" i="11"/>
  <c r="EX1025" i="11"/>
  <c r="EY1025" i="11"/>
  <c r="EZ1025" i="11"/>
  <c r="FA1025" i="11"/>
  <c r="FB1025" i="11"/>
  <c r="FC1025" i="11"/>
  <c r="EX1026" i="11"/>
  <c r="EY1026" i="11"/>
  <c r="EZ1026" i="11"/>
  <c r="FA1026" i="11"/>
  <c r="FB1026" i="11"/>
  <c r="FC1026" i="11"/>
  <c r="EX1027" i="11"/>
  <c r="EY1027" i="11"/>
  <c r="EZ1027" i="11"/>
  <c r="FA1027" i="11"/>
  <c r="FB1027" i="11"/>
  <c r="FC1027" i="11"/>
  <c r="EX1028" i="11"/>
  <c r="EY1028" i="11"/>
  <c r="EZ1028" i="11"/>
  <c r="FA1028" i="11"/>
  <c r="FB1028" i="11"/>
  <c r="FC1028" i="11"/>
  <c r="EX1029" i="11"/>
  <c r="EY1029" i="11"/>
  <c r="EZ1029" i="11"/>
  <c r="FA1029" i="11"/>
  <c r="FB1029" i="11"/>
  <c r="FC1029" i="11"/>
  <c r="EX1030" i="11"/>
  <c r="EY1030" i="11"/>
  <c r="EZ1030" i="11"/>
  <c r="FA1030" i="11"/>
  <c r="FB1030" i="11"/>
  <c r="FC1030" i="11"/>
  <c r="EX1031" i="11"/>
  <c r="EY1031" i="11"/>
  <c r="EZ1031" i="11"/>
  <c r="FA1031" i="11"/>
  <c r="FB1031" i="11"/>
  <c r="FC1031" i="11"/>
  <c r="EX1032" i="11"/>
  <c r="EY1032" i="11"/>
  <c r="EZ1032" i="11"/>
  <c r="FA1032" i="11"/>
  <c r="FB1032" i="11"/>
  <c r="FC1032" i="11"/>
  <c r="EX1033" i="11"/>
  <c r="EY1033" i="11"/>
  <c r="EZ1033" i="11"/>
  <c r="FA1033" i="11"/>
  <c r="FB1033" i="11"/>
  <c r="FC1033" i="11"/>
  <c r="EX1034" i="11"/>
  <c r="EY1034" i="11"/>
  <c r="EZ1034" i="11"/>
  <c r="FA1034" i="11"/>
  <c r="FB1034" i="11"/>
  <c r="FC1034" i="11"/>
  <c r="EX1035" i="11"/>
  <c r="EY1035" i="11"/>
  <c r="EZ1035" i="11"/>
  <c r="FA1035" i="11"/>
  <c r="FB1035" i="11"/>
  <c r="FC1035" i="11"/>
  <c r="EX1036" i="11"/>
  <c r="EY1036" i="11"/>
  <c r="EZ1036" i="11"/>
  <c r="FA1036" i="11"/>
  <c r="FB1036" i="11"/>
  <c r="FC1036" i="11"/>
  <c r="EX1037" i="11"/>
  <c r="EY1037" i="11"/>
  <c r="EZ1037" i="11"/>
  <c r="FA1037" i="11"/>
  <c r="FB1037" i="11"/>
  <c r="FC1037" i="11"/>
  <c r="EX1038" i="11"/>
  <c r="EY1038" i="11"/>
  <c r="EZ1038" i="11"/>
  <c r="FA1038" i="11"/>
  <c r="FB1038" i="11"/>
  <c r="FC1038" i="11"/>
  <c r="EX1039" i="11"/>
  <c r="EY1039" i="11"/>
  <c r="EZ1039" i="11"/>
  <c r="FA1039" i="11"/>
  <c r="FB1039" i="11"/>
  <c r="FC1039" i="11"/>
  <c r="EX1040" i="11"/>
  <c r="EY1040" i="11"/>
  <c r="EZ1040" i="11"/>
  <c r="FA1040" i="11"/>
  <c r="FB1040" i="11"/>
  <c r="FC1040" i="11"/>
  <c r="EX1041" i="11"/>
  <c r="EY1041" i="11"/>
  <c r="EZ1041" i="11"/>
  <c r="FA1041" i="11"/>
  <c r="FB1041" i="11"/>
  <c r="FC1041" i="11"/>
  <c r="EX1042" i="11"/>
  <c r="EY1042" i="11"/>
  <c r="EZ1042" i="11"/>
  <c r="FA1042" i="11"/>
  <c r="FB1042" i="11"/>
  <c r="FC1042" i="11"/>
  <c r="EX1043" i="11"/>
  <c r="EY1043" i="11"/>
  <c r="EZ1043" i="11"/>
  <c r="FA1043" i="11"/>
  <c r="FB1043" i="11"/>
  <c r="FC1043" i="11"/>
  <c r="EX1044" i="11"/>
  <c r="EY1044" i="11"/>
  <c r="EZ1044" i="11"/>
  <c r="FA1044" i="11"/>
  <c r="FB1044" i="11"/>
  <c r="FC1044" i="11"/>
  <c r="EX1045" i="11"/>
  <c r="EY1045" i="11"/>
  <c r="EZ1045" i="11"/>
  <c r="FA1045" i="11"/>
  <c r="FB1045" i="11"/>
  <c r="FC1045" i="11"/>
  <c r="EX1046" i="11"/>
  <c r="EY1046" i="11"/>
  <c r="EZ1046" i="11"/>
  <c r="FA1046" i="11"/>
  <c r="FB1046" i="11"/>
  <c r="FC1046" i="11"/>
  <c r="EX1047" i="11"/>
  <c r="EY1047" i="11"/>
  <c r="EZ1047" i="11"/>
  <c r="FA1047" i="11"/>
  <c r="FB1047" i="11"/>
  <c r="FC1047" i="11"/>
  <c r="EX1048" i="11"/>
  <c r="EY1048" i="11"/>
  <c r="EZ1048" i="11"/>
  <c r="FA1048" i="11"/>
  <c r="FB1048" i="11"/>
  <c r="FC1048" i="11"/>
  <c r="EX1049" i="11"/>
  <c r="EY1049" i="11"/>
  <c r="EZ1049" i="11"/>
  <c r="FA1049" i="11"/>
  <c r="FB1049" i="11"/>
  <c r="FC1049" i="11"/>
  <c r="EX1050" i="11"/>
  <c r="EY1050" i="11"/>
  <c r="EZ1050" i="11"/>
  <c r="FA1050" i="11"/>
  <c r="FB1050" i="11"/>
  <c r="FC1050" i="11"/>
  <c r="EX1051" i="11"/>
  <c r="EY1051" i="11"/>
  <c r="EZ1051" i="11"/>
  <c r="FA1051" i="11"/>
  <c r="FB1051" i="11"/>
  <c r="FC1051" i="11"/>
  <c r="EX1052" i="11"/>
  <c r="EY1052" i="11"/>
  <c r="EZ1052" i="11"/>
  <c r="FA1052" i="11"/>
  <c r="FB1052" i="11"/>
  <c r="FC1052" i="11"/>
  <c r="EX1053" i="11"/>
  <c r="EY1053" i="11"/>
  <c r="EZ1053" i="11"/>
  <c r="FA1053" i="11"/>
  <c r="FB1053" i="11"/>
  <c r="FC1053" i="11"/>
  <c r="EX1054" i="11"/>
  <c r="EY1054" i="11"/>
  <c r="EZ1054" i="11"/>
  <c r="FA1054" i="11"/>
  <c r="FB1054" i="11"/>
  <c r="FC1054" i="11"/>
  <c r="EX1055" i="11"/>
  <c r="EY1055" i="11"/>
  <c r="EZ1055" i="11"/>
  <c r="FA1055" i="11"/>
  <c r="FB1055" i="11"/>
  <c r="FC1055" i="11"/>
  <c r="EX1056" i="11"/>
  <c r="EY1056" i="11"/>
  <c r="EZ1056" i="11"/>
  <c r="FA1056" i="11"/>
  <c r="FB1056" i="11"/>
  <c r="FC1056" i="11"/>
  <c r="EX1057" i="11"/>
  <c r="EY1057" i="11"/>
  <c r="EZ1057" i="11"/>
  <c r="FA1057" i="11"/>
  <c r="FB1057" i="11"/>
  <c r="FC1057" i="11"/>
  <c r="EX1058" i="11"/>
  <c r="EY1058" i="11"/>
  <c r="EZ1058" i="11"/>
  <c r="FA1058" i="11"/>
  <c r="FB1058" i="11"/>
  <c r="FC1058" i="11"/>
  <c r="EX1059" i="11"/>
  <c r="EY1059" i="11"/>
  <c r="EZ1059" i="11"/>
  <c r="FA1059" i="11"/>
  <c r="FB1059" i="11"/>
  <c r="FC1059" i="11"/>
  <c r="EX1060" i="11"/>
  <c r="EY1060" i="11"/>
  <c r="EZ1060" i="11"/>
  <c r="FA1060" i="11"/>
  <c r="FB1060" i="11"/>
  <c r="FC1060" i="11"/>
  <c r="EX1061" i="11"/>
  <c r="EY1061" i="11"/>
  <c r="EZ1061" i="11"/>
  <c r="FA1061" i="11"/>
  <c r="FB1061" i="11"/>
  <c r="FC1061" i="11"/>
  <c r="EX1062" i="11"/>
  <c r="EY1062" i="11"/>
  <c r="EZ1062" i="11"/>
  <c r="FA1062" i="11"/>
  <c r="FB1062" i="11"/>
  <c r="FC1062" i="11"/>
  <c r="EX1063" i="11"/>
  <c r="EY1063" i="11"/>
  <c r="EZ1063" i="11"/>
  <c r="FA1063" i="11"/>
  <c r="FB1063" i="11"/>
  <c r="FC1063" i="11"/>
  <c r="EX1064" i="11"/>
  <c r="EY1064" i="11"/>
  <c r="EZ1064" i="11"/>
  <c r="FA1064" i="11"/>
  <c r="FB1064" i="11"/>
  <c r="FC1064" i="11"/>
  <c r="EX1065" i="11"/>
  <c r="EY1065" i="11"/>
  <c r="EZ1065" i="11"/>
  <c r="FA1065" i="11"/>
  <c r="FB1065" i="11"/>
  <c r="FC1065" i="11"/>
  <c r="EX1066" i="11"/>
  <c r="EY1066" i="11"/>
  <c r="EZ1066" i="11"/>
  <c r="FA1066" i="11"/>
  <c r="FB1066" i="11"/>
  <c r="FC1066" i="11"/>
  <c r="EX1067" i="11"/>
  <c r="EY1067" i="11"/>
  <c r="EZ1067" i="11"/>
  <c r="FA1067" i="11"/>
  <c r="FB1067" i="11"/>
  <c r="FC1067" i="11"/>
  <c r="EX1068" i="11"/>
  <c r="EY1068" i="11"/>
  <c r="EZ1068" i="11"/>
  <c r="FA1068" i="11"/>
  <c r="FB1068" i="11"/>
  <c r="FC1068" i="11"/>
  <c r="EX1069" i="11"/>
  <c r="EY1069" i="11"/>
  <c r="EZ1069" i="11"/>
  <c r="FA1069" i="11"/>
  <c r="FB1069" i="11"/>
  <c r="FC1069" i="11"/>
  <c r="EX1070" i="11"/>
  <c r="EY1070" i="11"/>
  <c r="EZ1070" i="11"/>
  <c r="FA1070" i="11"/>
  <c r="FB1070" i="11"/>
  <c r="FC1070" i="11"/>
  <c r="EX1071" i="11"/>
  <c r="EY1071" i="11"/>
  <c r="EZ1071" i="11"/>
  <c r="FA1071" i="11"/>
  <c r="FB1071" i="11"/>
  <c r="FC1071" i="11"/>
  <c r="EX1072" i="11"/>
  <c r="EY1072" i="11"/>
  <c r="EZ1072" i="11"/>
  <c r="FA1072" i="11"/>
  <c r="FB1072" i="11"/>
  <c r="FC1072" i="11"/>
  <c r="EX1073" i="11"/>
  <c r="EY1073" i="11"/>
  <c r="EZ1073" i="11"/>
  <c r="FA1073" i="11"/>
  <c r="FB1073" i="11"/>
  <c r="FC1073" i="11"/>
  <c r="EX1074" i="11"/>
  <c r="EY1074" i="11"/>
  <c r="EZ1074" i="11"/>
  <c r="FA1074" i="11"/>
  <c r="FB1074" i="11"/>
  <c r="FC1074" i="11"/>
  <c r="EX1075" i="11"/>
  <c r="EY1075" i="11"/>
  <c r="EZ1075" i="11"/>
  <c r="FA1075" i="11"/>
  <c r="FB1075" i="11"/>
  <c r="FC1075" i="11"/>
  <c r="EX1076" i="11"/>
  <c r="EY1076" i="11"/>
  <c r="EZ1076" i="11"/>
  <c r="FA1076" i="11"/>
  <c r="FB1076" i="11"/>
  <c r="FC1076" i="11"/>
  <c r="EX1077" i="11"/>
  <c r="EY1077" i="11"/>
  <c r="EZ1077" i="11"/>
  <c r="FA1077" i="11"/>
  <c r="FB1077" i="11"/>
  <c r="FC1077" i="11"/>
  <c r="EX1078" i="11"/>
  <c r="EY1078" i="11"/>
  <c r="EZ1078" i="11"/>
  <c r="FA1078" i="11"/>
  <c r="FB1078" i="11"/>
  <c r="FC1078" i="11"/>
  <c r="EX1079" i="11"/>
  <c r="EY1079" i="11"/>
  <c r="EZ1079" i="11"/>
  <c r="FA1079" i="11"/>
  <c r="FB1079" i="11"/>
  <c r="FC1079" i="11"/>
  <c r="EX1080" i="11"/>
  <c r="EY1080" i="11"/>
  <c r="EZ1080" i="11"/>
  <c r="FA1080" i="11"/>
  <c r="FB1080" i="11"/>
  <c r="FC1080" i="11"/>
  <c r="EX1081" i="11"/>
  <c r="EY1081" i="11"/>
  <c r="EZ1081" i="11"/>
  <c r="FA1081" i="11"/>
  <c r="FB1081" i="11"/>
  <c r="FC1081" i="11"/>
  <c r="EX1082" i="11"/>
  <c r="EY1082" i="11"/>
  <c r="EZ1082" i="11"/>
  <c r="FA1082" i="11"/>
  <c r="FB1082" i="11"/>
  <c r="FC1082" i="11"/>
  <c r="EX1083" i="11"/>
  <c r="EY1083" i="11"/>
  <c r="EZ1083" i="11"/>
  <c r="FA1083" i="11"/>
  <c r="FB1083" i="11"/>
  <c r="FC1083" i="11"/>
  <c r="EX1084" i="11"/>
  <c r="EY1084" i="11"/>
  <c r="EZ1084" i="11"/>
  <c r="FA1084" i="11"/>
  <c r="FB1084" i="11"/>
  <c r="FC1084" i="11"/>
  <c r="EX1085" i="11"/>
  <c r="EY1085" i="11"/>
  <c r="EZ1085" i="11"/>
  <c r="FA1085" i="11"/>
  <c r="FB1085" i="11"/>
  <c r="FC1085" i="11"/>
  <c r="EX1086" i="11"/>
  <c r="EY1086" i="11"/>
  <c r="EZ1086" i="11"/>
  <c r="FA1086" i="11"/>
  <c r="FB1086" i="11"/>
  <c r="FC1086" i="11"/>
  <c r="EX1087" i="11"/>
  <c r="EY1087" i="11"/>
  <c r="EZ1087" i="11"/>
  <c r="FA1087" i="11"/>
  <c r="FB1087" i="11"/>
  <c r="FC1087" i="11"/>
  <c r="EX1088" i="11"/>
  <c r="EY1088" i="11"/>
  <c r="EZ1088" i="11"/>
  <c r="FA1088" i="11"/>
  <c r="FB1088" i="11"/>
  <c r="FC1088" i="11"/>
  <c r="EX1089" i="11"/>
  <c r="EY1089" i="11"/>
  <c r="EZ1089" i="11"/>
  <c r="FA1089" i="11"/>
  <c r="FB1089" i="11"/>
  <c r="FC1089" i="11"/>
  <c r="EX1090" i="11"/>
  <c r="EY1090" i="11"/>
  <c r="EZ1090" i="11"/>
  <c r="FA1090" i="11"/>
  <c r="FB1090" i="11"/>
  <c r="FC1090" i="11"/>
  <c r="EX1091" i="11"/>
  <c r="EY1091" i="11"/>
  <c r="EZ1091" i="11"/>
  <c r="FA1091" i="11"/>
  <c r="FB1091" i="11"/>
  <c r="FC1091" i="11"/>
  <c r="EY93" i="11"/>
  <c r="EX93" i="11"/>
  <c r="FC93" i="11"/>
  <c r="FD131" i="13" a="1"/>
  <c r="FD131" i="13" s="1"/>
  <c r="FD130" i="13" a="1"/>
  <c r="FD130" i="13" s="1"/>
  <c r="FD129" i="13" a="1"/>
  <c r="FD129" i="13" s="1"/>
  <c r="FD128" i="13" a="1"/>
  <c r="FD128" i="13" s="1"/>
  <c r="FD127" i="13" a="1"/>
  <c r="FD127" i="13" s="1"/>
  <c r="FD126" i="13" a="1"/>
  <c r="FD126" i="13" s="1"/>
  <c r="FD125" i="13" a="1"/>
  <c r="FD125" i="13" s="1"/>
  <c r="FD124" i="13" a="1"/>
  <c r="FD124" i="13" s="1"/>
  <c r="FD123" i="13" a="1"/>
  <c r="FD123" i="13" s="1"/>
  <c r="FD122" i="13" a="1"/>
  <c r="FD122" i="13" s="1"/>
  <c r="FD121" i="13" a="1"/>
  <c r="FD121" i="13" s="1"/>
  <c r="FD120" i="13" a="1"/>
  <c r="FD120" i="13" s="1"/>
  <c r="FD119" i="13" a="1"/>
  <c r="FD119" i="13" s="1"/>
  <c r="EW139" i="13"/>
  <c r="EV139" i="13"/>
  <c r="EW138" i="13"/>
  <c r="EV138" i="13"/>
  <c r="EW137" i="13"/>
  <c r="EV137" i="13"/>
  <c r="EW136" i="13"/>
  <c r="EV136" i="13"/>
  <c r="EW135" i="13"/>
  <c r="EV135" i="13"/>
  <c r="EW134" i="13"/>
  <c r="EV134" i="13"/>
  <c r="EW133" i="13"/>
  <c r="EV133" i="13"/>
  <c r="EW132" i="13"/>
  <c r="EV132" i="13"/>
  <c r="EW131" i="13"/>
  <c r="EV131" i="13"/>
  <c r="EW130" i="13"/>
  <c r="EV130" i="13"/>
  <c r="EW129" i="13"/>
  <c r="EV129" i="13"/>
  <c r="EW128" i="13"/>
  <c r="EV128" i="13"/>
  <c r="EW127" i="13"/>
  <c r="EV127" i="13"/>
  <c r="EW126" i="13"/>
  <c r="EV126" i="13"/>
  <c r="EW125" i="13"/>
  <c r="EV125" i="13"/>
  <c r="EW124" i="13"/>
  <c r="EV124" i="13"/>
  <c r="EW123" i="13"/>
  <c r="EV123" i="13"/>
  <c r="EW122" i="13"/>
  <c r="EV122" i="13"/>
  <c r="EW121" i="13"/>
  <c r="EV121" i="13"/>
  <c r="EW120" i="13"/>
  <c r="EV120" i="13"/>
  <c r="EW119" i="13"/>
  <c r="EV119" i="13"/>
  <c r="EJ138" i="13"/>
  <c r="EJ137" i="13"/>
  <c r="EJ136" i="13"/>
  <c r="EJ135" i="13"/>
  <c r="EJ134" i="13"/>
  <c r="EJ133" i="13"/>
  <c r="EJ132" i="13"/>
  <c r="EJ131" i="13"/>
  <c r="EJ130" i="13"/>
  <c r="EJ129" i="13"/>
  <c r="EJ128" i="13"/>
  <c r="EJ127" i="13"/>
  <c r="EJ126" i="13"/>
  <c r="EJ125" i="13"/>
  <c r="EJ124" i="13"/>
  <c r="EJ123" i="13"/>
  <c r="EJ122" i="13"/>
  <c r="EJ121" i="13"/>
  <c r="EJ119" i="13"/>
  <c r="DZ138" i="13"/>
  <c r="DZ137" i="13"/>
  <c r="DZ136" i="13"/>
  <c r="DZ135" i="13"/>
  <c r="DZ134" i="13"/>
  <c r="DZ133" i="13"/>
  <c r="DZ132" i="13"/>
  <c r="DZ131" i="13"/>
  <c r="DZ130" i="13"/>
  <c r="DZ129" i="13"/>
  <c r="DZ128" i="13"/>
  <c r="DZ127" i="13"/>
  <c r="DZ126" i="13"/>
  <c r="DZ125" i="13"/>
  <c r="DZ124" i="13"/>
  <c r="DZ123" i="13"/>
  <c r="DZ122" i="13"/>
  <c r="DZ121" i="13"/>
  <c r="DZ119" i="13"/>
  <c r="AY132" i="13"/>
  <c r="AX132" i="13"/>
  <c r="AY131" i="13"/>
  <c r="AX131" i="13"/>
  <c r="AY130" i="13"/>
  <c r="AX130" i="13"/>
  <c r="AY129" i="13"/>
  <c r="AX129" i="13"/>
  <c r="AY128" i="13"/>
  <c r="AX128" i="13"/>
  <c r="AY127" i="13"/>
  <c r="AX127" i="13"/>
  <c r="AY126" i="13"/>
  <c r="AX126" i="13"/>
  <c r="AY125" i="13"/>
  <c r="AX125" i="13"/>
  <c r="AY124" i="13"/>
  <c r="AX124" i="13"/>
  <c r="AY123" i="13"/>
  <c r="AX123" i="13"/>
  <c r="AY122" i="13"/>
  <c r="AX122" i="13"/>
  <c r="AY121" i="13"/>
  <c r="AX121" i="13"/>
  <c r="AY120" i="13"/>
  <c r="AX120" i="13"/>
  <c r="AY119" i="13"/>
  <c r="AX119" i="13"/>
  <c r="AS140" i="13"/>
  <c r="AR140" i="13"/>
  <c r="AQ140" i="13"/>
  <c r="AS139" i="13"/>
  <c r="AR139" i="13"/>
  <c r="AQ139" i="13"/>
  <c r="AS138" i="13"/>
  <c r="AR138" i="13"/>
  <c r="AQ138" i="13"/>
  <c r="AS137" i="13"/>
  <c r="AR137" i="13"/>
  <c r="AQ137" i="13"/>
  <c r="AS136" i="13"/>
  <c r="AR136" i="13"/>
  <c r="AQ136" i="13"/>
  <c r="AS135" i="13"/>
  <c r="AR135" i="13"/>
  <c r="AQ135" i="13"/>
  <c r="AS134" i="13"/>
  <c r="AR134" i="13"/>
  <c r="AQ134" i="13"/>
  <c r="AS133" i="13"/>
  <c r="AR133" i="13"/>
  <c r="AQ133" i="13"/>
  <c r="AS132" i="13"/>
  <c r="AR132" i="13"/>
  <c r="AQ132" i="13"/>
  <c r="AS131" i="13"/>
  <c r="AR131" i="13"/>
  <c r="AQ131" i="13"/>
  <c r="AS130" i="13"/>
  <c r="AR130" i="13"/>
  <c r="AQ130" i="13"/>
  <c r="AS129" i="13"/>
  <c r="AR129" i="13"/>
  <c r="AQ129" i="13"/>
  <c r="AS128" i="13"/>
  <c r="AR128" i="13"/>
  <c r="AQ128" i="13"/>
  <c r="AS127" i="13"/>
  <c r="AR127" i="13"/>
  <c r="AQ127" i="13"/>
  <c r="AS126" i="13"/>
  <c r="AR126" i="13"/>
  <c r="AQ126" i="13"/>
  <c r="AS125" i="13"/>
  <c r="AR125" i="13"/>
  <c r="AQ125" i="13"/>
  <c r="AS124" i="13"/>
  <c r="AR124" i="13"/>
  <c r="AQ124" i="13"/>
  <c r="AS123" i="13"/>
  <c r="AR123" i="13"/>
  <c r="AQ123" i="13"/>
  <c r="AS122" i="13"/>
  <c r="AR122" i="13"/>
  <c r="AQ122" i="13"/>
  <c r="AS121" i="13"/>
  <c r="AR121" i="13"/>
  <c r="AQ121" i="13"/>
  <c r="AS120" i="13"/>
  <c r="AR120" i="13"/>
  <c r="AQ120" i="13"/>
  <c r="AS119" i="13"/>
  <c r="AR119" i="13"/>
  <c r="AQ119" i="13"/>
  <c r="AG136" i="13"/>
  <c r="AF136" i="13"/>
  <c r="AG135" i="13"/>
  <c r="AF135" i="13"/>
  <c r="AG134" i="13"/>
  <c r="AF134" i="13"/>
  <c r="AG133" i="13"/>
  <c r="AF133" i="13"/>
  <c r="AG132" i="13"/>
  <c r="AF132" i="13"/>
  <c r="AG131" i="13"/>
  <c r="AF131" i="13"/>
  <c r="AG130" i="13"/>
  <c r="AF130" i="13"/>
  <c r="AG129" i="13"/>
  <c r="AF129" i="13"/>
  <c r="AG128" i="13"/>
  <c r="AF128" i="13"/>
  <c r="AG127" i="13"/>
  <c r="AF127" i="13"/>
  <c r="AG126" i="13"/>
  <c r="AF126" i="13"/>
  <c r="AG125" i="13"/>
  <c r="AF125" i="13"/>
  <c r="AG124" i="13"/>
  <c r="AF124" i="13"/>
  <c r="AG123" i="13"/>
  <c r="AF123" i="13"/>
  <c r="AG122" i="13"/>
  <c r="AF122" i="13"/>
  <c r="AG121" i="13"/>
  <c r="AF121" i="13"/>
  <c r="AG120" i="13"/>
  <c r="AF120" i="13"/>
  <c r="AG119" i="13"/>
  <c r="AF119" i="13"/>
  <c r="AB131" i="13"/>
  <c r="AA131" i="13"/>
  <c r="AB130" i="13"/>
  <c r="AA130" i="13"/>
  <c r="AB129" i="13"/>
  <c r="AA129" i="13"/>
  <c r="AB128" i="13"/>
  <c r="AA128" i="13"/>
  <c r="AB127" i="13"/>
  <c r="AA127" i="13"/>
  <c r="AB126" i="13"/>
  <c r="AA126" i="13"/>
  <c r="AB125" i="13"/>
  <c r="AA125" i="13"/>
  <c r="AB124" i="13"/>
  <c r="AA124" i="13"/>
  <c r="AB123" i="13"/>
  <c r="AA123" i="13"/>
  <c r="AB122" i="13"/>
  <c r="AA122" i="13"/>
  <c r="AB121" i="13"/>
  <c r="AA121" i="13"/>
  <c r="AB120" i="13"/>
  <c r="AA120" i="13"/>
  <c r="AB119" i="13"/>
  <c r="AA119" i="13"/>
  <c r="AT131" i="13"/>
  <c r="DL131" i="13" s="1"/>
  <c r="AW131" i="13"/>
  <c r="AU131" i="13" s="1"/>
  <c r="AA132" i="13"/>
  <c r="AB132" i="13"/>
  <c r="AT132" i="13"/>
  <c r="EO132" i="13" s="1"/>
  <c r="AW132" i="13"/>
  <c r="AU132" i="13" s="1"/>
  <c r="FD132" i="13" a="1"/>
  <c r="FD132" i="13" s="1"/>
  <c r="AA133" i="13"/>
  <c r="AB133" i="13"/>
  <c r="AT133" i="13"/>
  <c r="EO133" i="13" s="1"/>
  <c r="AW133" i="13"/>
  <c r="AU133" i="13" s="1"/>
  <c r="AX133" i="13"/>
  <c r="AY133" i="13"/>
  <c r="FD133" i="13" a="1"/>
  <c r="FD133" i="13" s="1"/>
  <c r="AA134" i="13"/>
  <c r="AB134" i="13"/>
  <c r="AT134" i="13"/>
  <c r="EO134" i="13" s="1"/>
  <c r="AW134" i="13"/>
  <c r="AU134" i="13" s="1"/>
  <c r="AX134" i="13"/>
  <c r="AY134" i="13"/>
  <c r="FD134" i="13" a="1"/>
  <c r="FD134" i="13" s="1"/>
  <c r="AA135" i="13"/>
  <c r="AB135" i="13"/>
  <c r="AT135" i="13"/>
  <c r="FB135" i="13" s="1"/>
  <c r="AW135" i="13"/>
  <c r="AU135" i="13" s="1"/>
  <c r="AX135" i="13"/>
  <c r="AY135" i="13"/>
  <c r="FD135" i="13" a="1"/>
  <c r="FD135" i="13" s="1"/>
  <c r="AA136" i="13"/>
  <c r="AB136" i="13"/>
  <c r="AT136" i="13"/>
  <c r="FB136" i="13" s="1"/>
  <c r="AW136" i="13"/>
  <c r="AU136" i="13" s="1"/>
  <c r="AX136" i="13"/>
  <c r="AY136" i="13"/>
  <c r="FD136" i="13" a="1"/>
  <c r="FD136" i="13" s="1"/>
  <c r="AA137" i="13"/>
  <c r="AB137" i="13"/>
  <c r="AF137" i="13"/>
  <c r="AG137" i="13"/>
  <c r="AT137" i="13"/>
  <c r="EI137" i="13" s="1"/>
  <c r="AW137" i="13"/>
  <c r="AU137" i="13" s="1"/>
  <c r="AX137" i="13"/>
  <c r="AY137" i="13"/>
  <c r="FD137" i="13" a="1"/>
  <c r="FD137" i="13" s="1"/>
  <c r="AA138" i="13"/>
  <c r="AB138" i="13"/>
  <c r="AF138" i="13"/>
  <c r="AG138" i="13"/>
  <c r="AT138" i="13"/>
  <c r="DL138" i="13" s="1"/>
  <c r="AW138" i="13"/>
  <c r="AU138" i="13" s="1"/>
  <c r="AX138" i="13"/>
  <c r="AY138" i="13"/>
  <c r="FD138" i="13" a="1"/>
  <c r="FD138" i="13" s="1"/>
  <c r="AA139" i="13"/>
  <c r="AB139" i="13"/>
  <c r="AF139" i="13"/>
  <c r="AG139" i="13"/>
  <c r="AT139" i="13"/>
  <c r="EO139" i="13" s="1"/>
  <c r="AW139" i="13"/>
  <c r="AU139" i="13" s="1"/>
  <c r="AX139" i="13"/>
  <c r="AY139" i="13"/>
  <c r="DZ139" i="13"/>
  <c r="EJ139" i="13"/>
  <c r="FD139" i="13" a="1"/>
  <c r="FD139" i="13" s="1"/>
  <c r="AA140" i="13"/>
  <c r="AB140" i="13"/>
  <c r="AF140" i="13"/>
  <c r="AG140" i="13"/>
  <c r="AT140" i="13"/>
  <c r="FB140" i="13" s="1"/>
  <c r="AW140" i="13"/>
  <c r="AU140" i="13" s="1"/>
  <c r="AX140" i="13"/>
  <c r="AY140" i="13"/>
  <c r="DZ140" i="13"/>
  <c r="EJ140" i="13"/>
  <c r="EV140" i="13"/>
  <c r="EW140" i="13"/>
  <c r="FD140" i="13" a="1"/>
  <c r="FD140" i="13" s="1"/>
  <c r="AG10" i="16"/>
  <c r="AG4" i="16"/>
  <c r="AQ141" i="13"/>
  <c r="AQ142" i="13"/>
  <c r="AQ143" i="13"/>
  <c r="AQ144" i="13"/>
  <c r="AQ145" i="13"/>
  <c r="AQ146" i="13"/>
  <c r="AQ147" i="13"/>
  <c r="AQ148" i="13"/>
  <c r="AQ149" i="13"/>
  <c r="AQ150" i="13"/>
  <c r="AQ151" i="13"/>
  <c r="AQ152" i="13"/>
  <c r="AQ153" i="13"/>
  <c r="AQ154" i="13"/>
  <c r="AQ155" i="13"/>
  <c r="AQ156" i="13"/>
  <c r="AQ157" i="13"/>
  <c r="AQ158" i="13"/>
  <c r="AQ159" i="13"/>
  <c r="AQ160" i="13"/>
  <c r="AQ161" i="13"/>
  <c r="AQ162" i="13"/>
  <c r="AQ163" i="13"/>
  <c r="AQ164" i="13"/>
  <c r="AQ165" i="13"/>
  <c r="AQ166" i="13"/>
  <c r="AQ167" i="13"/>
  <c r="AQ168" i="13"/>
  <c r="AQ169" i="13"/>
  <c r="AQ170" i="13"/>
  <c r="AQ171" i="13"/>
  <c r="AQ172" i="13"/>
  <c r="AQ173" i="13"/>
  <c r="AQ174" i="13"/>
  <c r="AQ175" i="13"/>
  <c r="AQ176" i="13"/>
  <c r="AQ177" i="13"/>
  <c r="AQ178" i="13"/>
  <c r="AQ179" i="13"/>
  <c r="AQ180" i="13"/>
  <c r="AQ181" i="13"/>
  <c r="AQ182" i="13"/>
  <c r="AQ183" i="13"/>
  <c r="AQ184" i="13"/>
  <c r="AQ185" i="13"/>
  <c r="AQ186" i="13"/>
  <c r="AQ187" i="13"/>
  <c r="AQ188" i="13"/>
  <c r="AQ189" i="13"/>
  <c r="AQ190" i="13"/>
  <c r="AQ191" i="13"/>
  <c r="AQ192" i="13"/>
  <c r="AQ193" i="13"/>
  <c r="AQ194" i="13"/>
  <c r="AQ195" i="13"/>
  <c r="AQ196" i="13"/>
  <c r="AQ197" i="13"/>
  <c r="AQ198" i="13"/>
  <c r="AQ199" i="13"/>
  <c r="AQ200" i="13"/>
  <c r="AQ201" i="13"/>
  <c r="AQ202" i="13"/>
  <c r="AQ203" i="13"/>
  <c r="AQ204" i="13"/>
  <c r="AQ205" i="13"/>
  <c r="AQ206" i="13"/>
  <c r="AQ207" i="13"/>
  <c r="AQ208" i="13"/>
  <c r="AQ209" i="13"/>
  <c r="AQ210" i="13"/>
  <c r="AQ211" i="13"/>
  <c r="AQ212" i="13"/>
  <c r="AQ213" i="13"/>
  <c r="AQ214" i="13"/>
  <c r="AQ215" i="13"/>
  <c r="AQ216" i="13"/>
  <c r="AQ217" i="13"/>
  <c r="AQ218" i="13"/>
  <c r="AQ219" i="13"/>
  <c r="AQ220" i="13"/>
  <c r="AQ221" i="13"/>
  <c r="AQ222" i="13"/>
  <c r="AQ223" i="13"/>
  <c r="AQ224" i="13"/>
  <c r="AQ225" i="13"/>
  <c r="AQ226" i="13"/>
  <c r="AQ227" i="13"/>
  <c r="AQ228" i="13"/>
  <c r="AQ229" i="13"/>
  <c r="AQ230" i="13"/>
  <c r="AQ231" i="13"/>
  <c r="AQ232" i="13"/>
  <c r="AQ233" i="13"/>
  <c r="AQ234" i="13"/>
  <c r="AQ235" i="13"/>
  <c r="AQ236" i="13"/>
  <c r="AQ237" i="13"/>
  <c r="AQ238" i="13"/>
  <c r="AQ239" i="13"/>
  <c r="AQ240" i="13"/>
  <c r="AQ241" i="13"/>
  <c r="AQ242" i="13"/>
  <c r="AQ243" i="13"/>
  <c r="AQ244" i="13"/>
  <c r="AQ245" i="13"/>
  <c r="AQ246" i="13"/>
  <c r="AQ247" i="13"/>
  <c r="AQ248" i="13"/>
  <c r="AQ249" i="13"/>
  <c r="AQ250" i="13"/>
  <c r="AQ251" i="13"/>
  <c r="AQ252" i="13"/>
  <c r="AQ253" i="13"/>
  <c r="AQ254" i="13"/>
  <c r="AQ255" i="13"/>
  <c r="AQ256" i="13"/>
  <c r="AQ257" i="13"/>
  <c r="AQ258" i="13"/>
  <c r="AQ259" i="13"/>
  <c r="AQ260" i="13"/>
  <c r="AQ261" i="13"/>
  <c r="AQ262" i="13"/>
  <c r="AQ263" i="13"/>
  <c r="AQ264" i="13"/>
  <c r="AQ265" i="13"/>
  <c r="AQ266" i="13"/>
  <c r="AQ267" i="13"/>
  <c r="AQ268" i="13"/>
  <c r="AQ269" i="13"/>
  <c r="AQ270" i="13"/>
  <c r="AQ271" i="13"/>
  <c r="AQ272" i="13"/>
  <c r="AQ273" i="13"/>
  <c r="AQ274" i="13"/>
  <c r="AQ275" i="13"/>
  <c r="AQ276" i="13"/>
  <c r="AQ277" i="13"/>
  <c r="AQ278" i="13"/>
  <c r="AQ279" i="13"/>
  <c r="AQ280" i="13"/>
  <c r="AQ281" i="13"/>
  <c r="AQ282" i="13"/>
  <c r="AQ283" i="13"/>
  <c r="AQ284" i="13"/>
  <c r="AQ285" i="13"/>
  <c r="AQ286" i="13"/>
  <c r="AQ287" i="13"/>
  <c r="AQ288" i="13"/>
  <c r="AQ289" i="13"/>
  <c r="AQ290" i="13"/>
  <c r="AQ291" i="13"/>
  <c r="AQ292" i="13"/>
  <c r="AQ293" i="13"/>
  <c r="AQ294" i="13"/>
  <c r="AQ295" i="13"/>
  <c r="AQ296" i="13"/>
  <c r="AQ297" i="13"/>
  <c r="AQ298" i="13"/>
  <c r="AQ299" i="13"/>
  <c r="AQ300" i="13"/>
  <c r="AQ301" i="13"/>
  <c r="AQ302" i="13"/>
  <c r="AQ303" i="13"/>
  <c r="AQ304" i="13"/>
  <c r="AQ305" i="13"/>
  <c r="AQ306" i="13"/>
  <c r="AQ307" i="13"/>
  <c r="AQ308" i="13"/>
  <c r="AQ309" i="13"/>
  <c r="AQ310" i="13"/>
  <c r="AQ311" i="13"/>
  <c r="AQ312" i="13"/>
  <c r="AQ313" i="13"/>
  <c r="AQ314" i="13"/>
  <c r="AQ315" i="13"/>
  <c r="AQ316" i="13"/>
  <c r="AQ317" i="13"/>
  <c r="AQ318" i="13"/>
  <c r="AQ319" i="13"/>
  <c r="AX141" i="13"/>
  <c r="AX142" i="13"/>
  <c r="AX143" i="13"/>
  <c r="AX144" i="13"/>
  <c r="AX145" i="13"/>
  <c r="AX146" i="13"/>
  <c r="AX147" i="13"/>
  <c r="AX148" i="13"/>
  <c r="AX149" i="13"/>
  <c r="AX150" i="13"/>
  <c r="AX151" i="13"/>
  <c r="AX152" i="13"/>
  <c r="AX153" i="13"/>
  <c r="AX154" i="13"/>
  <c r="AX155" i="13"/>
  <c r="AX156" i="13"/>
  <c r="AX157" i="13"/>
  <c r="AX158" i="13"/>
  <c r="AX159" i="13"/>
  <c r="AX160" i="13"/>
  <c r="AX161" i="13"/>
  <c r="AX162" i="13"/>
  <c r="AX163" i="13"/>
  <c r="AX164" i="13"/>
  <c r="AX165" i="13"/>
  <c r="AX166" i="13"/>
  <c r="AX167" i="13"/>
  <c r="AX168" i="13"/>
  <c r="AX169" i="13"/>
  <c r="AX170" i="13"/>
  <c r="AX171" i="13"/>
  <c r="AX172" i="13"/>
  <c r="AX173" i="13"/>
  <c r="AX174" i="13"/>
  <c r="AX175" i="13"/>
  <c r="AX176" i="13"/>
  <c r="AX177" i="13"/>
  <c r="AX178" i="13"/>
  <c r="AX179" i="13"/>
  <c r="AX180" i="13"/>
  <c r="AX181" i="13"/>
  <c r="AX182" i="13"/>
  <c r="AX183" i="13"/>
  <c r="AX184" i="13"/>
  <c r="AX185" i="13"/>
  <c r="AX186" i="13"/>
  <c r="AX187" i="13"/>
  <c r="AX188" i="13"/>
  <c r="AX189" i="13"/>
  <c r="AX190" i="13"/>
  <c r="AX191" i="13"/>
  <c r="AX192" i="13"/>
  <c r="AX193" i="13"/>
  <c r="AX194" i="13"/>
  <c r="AX195" i="13"/>
  <c r="AX196" i="13"/>
  <c r="AX197" i="13"/>
  <c r="AX198" i="13"/>
  <c r="AX199" i="13"/>
  <c r="AX200" i="13"/>
  <c r="AX201" i="13"/>
  <c r="AX202" i="13"/>
  <c r="AX203" i="13"/>
  <c r="AX204" i="13"/>
  <c r="AX205" i="13"/>
  <c r="AX206" i="13"/>
  <c r="AX207" i="13"/>
  <c r="AX208" i="13"/>
  <c r="AX209" i="13"/>
  <c r="AX210" i="13"/>
  <c r="AX211" i="13"/>
  <c r="AX212" i="13"/>
  <c r="AX213" i="13"/>
  <c r="AX214" i="13"/>
  <c r="AX215" i="13"/>
  <c r="AX216" i="13"/>
  <c r="AX217" i="13"/>
  <c r="AX218" i="13"/>
  <c r="AX219" i="13"/>
  <c r="AX220" i="13"/>
  <c r="AX221" i="13"/>
  <c r="AX222" i="13"/>
  <c r="AX223" i="13"/>
  <c r="AX224" i="13"/>
  <c r="AX225" i="13"/>
  <c r="AX226" i="13"/>
  <c r="AX227" i="13"/>
  <c r="AX228" i="13"/>
  <c r="AX229" i="13"/>
  <c r="AX230" i="13"/>
  <c r="AX231" i="13"/>
  <c r="AX232" i="13"/>
  <c r="AX233" i="13"/>
  <c r="AX234" i="13"/>
  <c r="AX235" i="13"/>
  <c r="AX236" i="13"/>
  <c r="AX237" i="13"/>
  <c r="AX238" i="13"/>
  <c r="AX239" i="13"/>
  <c r="AX240" i="13"/>
  <c r="AX241" i="13"/>
  <c r="AX242" i="13"/>
  <c r="AX243" i="13"/>
  <c r="AX244" i="13"/>
  <c r="AX245" i="13"/>
  <c r="AX246" i="13"/>
  <c r="AX247" i="13"/>
  <c r="AX248" i="13"/>
  <c r="AX249" i="13"/>
  <c r="AX250" i="13"/>
  <c r="AX251" i="13"/>
  <c r="AX252" i="13"/>
  <c r="AX253" i="13"/>
  <c r="AX254" i="13"/>
  <c r="AX255" i="13"/>
  <c r="AX256" i="13"/>
  <c r="AX257" i="13"/>
  <c r="AX258" i="13"/>
  <c r="AX259" i="13"/>
  <c r="AX260" i="13"/>
  <c r="AX261" i="13"/>
  <c r="AX262" i="13"/>
  <c r="AX263" i="13"/>
  <c r="AX264" i="13"/>
  <c r="AX265" i="13"/>
  <c r="AX266" i="13"/>
  <c r="AX267" i="13"/>
  <c r="AX268" i="13"/>
  <c r="AX269" i="13"/>
  <c r="AX270" i="13"/>
  <c r="AX271" i="13"/>
  <c r="AX272" i="13"/>
  <c r="AX273" i="13"/>
  <c r="AX274" i="13"/>
  <c r="AX275" i="13"/>
  <c r="AX276" i="13"/>
  <c r="AX277" i="13"/>
  <c r="AX278" i="13"/>
  <c r="AX279" i="13"/>
  <c r="AX280" i="13"/>
  <c r="AX281" i="13"/>
  <c r="AX282" i="13"/>
  <c r="AX283" i="13"/>
  <c r="AX284" i="13"/>
  <c r="AX285" i="13"/>
  <c r="AX286" i="13"/>
  <c r="AX287" i="13"/>
  <c r="AX288" i="13"/>
  <c r="AX289" i="13"/>
  <c r="AX290" i="13"/>
  <c r="AX291" i="13"/>
  <c r="AX292" i="13"/>
  <c r="AX293" i="13"/>
  <c r="AX294" i="13"/>
  <c r="AX295" i="13"/>
  <c r="AX296" i="13"/>
  <c r="AX297" i="13"/>
  <c r="AX298" i="13"/>
  <c r="AX299" i="13"/>
  <c r="AX300" i="13"/>
  <c r="AX301" i="13"/>
  <c r="AX302" i="13"/>
  <c r="AX303" i="13"/>
  <c r="AX304" i="13"/>
  <c r="AX305" i="13"/>
  <c r="AX306" i="13"/>
  <c r="AX307" i="13"/>
  <c r="AX308" i="13"/>
  <c r="AX309" i="13"/>
  <c r="AX310" i="13"/>
  <c r="AX311" i="13"/>
  <c r="AX312" i="13"/>
  <c r="AX313" i="13"/>
  <c r="AX314" i="13"/>
  <c r="AX315" i="13"/>
  <c r="AX316" i="13"/>
  <c r="AX317" i="13"/>
  <c r="AX318" i="13"/>
  <c r="AX319" i="13"/>
  <c r="DL92" i="11"/>
  <c r="DL93" i="11"/>
  <c r="DL94" i="11"/>
  <c r="DL95" i="11"/>
  <c r="DL96" i="11"/>
  <c r="DL97" i="11"/>
  <c r="DL98" i="11"/>
  <c r="DL99" i="11"/>
  <c r="DL100" i="11"/>
  <c r="DL101" i="11"/>
  <c r="DL102" i="11"/>
  <c r="DL103" i="11"/>
  <c r="DL104" i="11"/>
  <c r="DL105" i="11"/>
  <c r="DL106" i="11"/>
  <c r="DL107" i="11"/>
  <c r="DL108" i="11"/>
  <c r="DL109" i="11"/>
  <c r="DL110" i="11"/>
  <c r="DL111" i="11"/>
  <c r="DL112" i="11"/>
  <c r="DL113" i="11"/>
  <c r="DL114" i="11"/>
  <c r="DL115" i="11"/>
  <c r="DL116" i="11"/>
  <c r="DL117" i="11"/>
  <c r="DL118" i="11"/>
  <c r="DL119" i="11"/>
  <c r="DL120" i="11"/>
  <c r="DL121" i="11"/>
  <c r="DL122" i="11"/>
  <c r="DL123" i="11"/>
  <c r="DL124" i="11"/>
  <c r="DL125" i="11"/>
  <c r="DL126" i="11"/>
  <c r="DL127" i="11"/>
  <c r="DL128" i="11"/>
  <c r="DL129" i="11"/>
  <c r="DL130" i="11"/>
  <c r="DL131" i="11"/>
  <c r="DL132" i="11"/>
  <c r="DL133" i="11"/>
  <c r="DL134" i="11"/>
  <c r="DL135" i="11"/>
  <c r="DL136" i="11"/>
  <c r="DL137" i="11"/>
  <c r="DL138" i="11"/>
  <c r="DL139" i="11"/>
  <c r="DL140" i="11"/>
  <c r="DL141" i="11"/>
  <c r="DL142" i="11"/>
  <c r="DL143" i="11"/>
  <c r="DL144" i="11"/>
  <c r="DL145" i="11"/>
  <c r="DL146" i="11"/>
  <c r="DL147" i="11"/>
  <c r="DL148" i="11"/>
  <c r="DL149" i="11"/>
  <c r="DL150" i="11"/>
  <c r="DL151" i="11"/>
  <c r="DL152" i="11"/>
  <c r="DL153" i="11"/>
  <c r="DL154" i="11"/>
  <c r="DL155" i="11"/>
  <c r="DL156" i="11"/>
  <c r="DL157" i="11"/>
  <c r="DL158" i="11"/>
  <c r="DL159" i="11"/>
  <c r="DL160" i="11"/>
  <c r="DL161" i="11"/>
  <c r="DL162" i="11"/>
  <c r="DL163" i="11"/>
  <c r="DL164" i="11"/>
  <c r="DL165" i="11"/>
  <c r="DL166" i="11"/>
  <c r="DL167" i="11"/>
  <c r="DL168" i="11"/>
  <c r="DL169" i="11"/>
  <c r="DL170" i="11"/>
  <c r="DL171" i="11"/>
  <c r="DL172" i="11"/>
  <c r="DL173" i="11"/>
  <c r="DL174" i="11"/>
  <c r="DL175" i="11"/>
  <c r="DL176" i="11"/>
  <c r="DL177" i="11"/>
  <c r="DL178" i="11"/>
  <c r="DL179" i="11"/>
  <c r="DL180" i="11"/>
  <c r="DL181" i="11"/>
  <c r="DL182" i="11"/>
  <c r="DL183" i="11"/>
  <c r="DL184" i="11"/>
  <c r="DL185" i="11"/>
  <c r="DL186" i="11"/>
  <c r="DL187" i="11"/>
  <c r="DL188" i="11"/>
  <c r="DL189" i="11"/>
  <c r="DL190" i="11"/>
  <c r="DL191" i="11"/>
  <c r="DL192" i="11"/>
  <c r="DL193" i="11"/>
  <c r="DL194" i="11"/>
  <c r="DL195" i="11"/>
  <c r="DL196" i="11"/>
  <c r="DL197" i="11"/>
  <c r="DL198" i="11"/>
  <c r="DL199" i="11"/>
  <c r="DL200" i="11"/>
  <c r="DL201" i="11"/>
  <c r="DL202" i="11"/>
  <c r="DL203" i="11"/>
  <c r="DL204" i="11"/>
  <c r="DL205" i="11"/>
  <c r="DL206" i="11"/>
  <c r="DL207" i="11"/>
  <c r="DL208" i="11"/>
  <c r="DL209" i="11"/>
  <c r="DL210" i="11"/>
  <c r="DL211" i="11"/>
  <c r="DL212" i="11"/>
  <c r="DL213" i="11"/>
  <c r="DL214" i="11"/>
  <c r="DL215" i="11"/>
  <c r="DL216" i="11"/>
  <c r="DL217" i="11"/>
  <c r="DL218" i="11"/>
  <c r="DL219" i="11"/>
  <c r="DL220" i="11"/>
  <c r="DL221" i="11"/>
  <c r="DL222" i="11"/>
  <c r="DL223" i="11"/>
  <c r="DL224" i="11"/>
  <c r="DL225" i="11"/>
  <c r="DL226" i="11"/>
  <c r="DL227" i="11"/>
  <c r="DL228" i="11"/>
  <c r="DL229" i="11"/>
  <c r="DL230" i="11"/>
  <c r="DL231" i="11"/>
  <c r="DL232" i="11"/>
  <c r="DL233" i="11"/>
  <c r="DL234" i="11"/>
  <c r="DL235" i="11"/>
  <c r="DL236" i="11"/>
  <c r="DL237" i="11"/>
  <c r="DL238" i="11"/>
  <c r="DL239" i="11"/>
  <c r="DL240" i="11"/>
  <c r="DL241" i="11"/>
  <c r="DL242" i="11"/>
  <c r="DL243" i="11"/>
  <c r="DL244" i="11"/>
  <c r="DL245" i="11"/>
  <c r="DL246" i="11"/>
  <c r="DL247" i="11"/>
  <c r="DL248" i="11"/>
  <c r="DL249" i="11"/>
  <c r="DL250" i="11"/>
  <c r="DL251" i="11"/>
  <c r="DL252" i="11"/>
  <c r="DL253" i="11"/>
  <c r="DL254" i="11"/>
  <c r="DL255" i="11"/>
  <c r="DL256" i="11"/>
  <c r="DL257" i="11"/>
  <c r="DL258" i="11"/>
  <c r="DL259" i="11"/>
  <c r="DL260" i="11"/>
  <c r="DL261" i="11"/>
  <c r="DL262" i="11"/>
  <c r="DL263" i="11"/>
  <c r="DL264" i="11"/>
  <c r="DL265" i="11"/>
  <c r="DL266" i="11"/>
  <c r="DL267" i="11"/>
  <c r="DL268" i="11"/>
  <c r="DL269" i="11"/>
  <c r="DL270" i="11"/>
  <c r="DL271" i="11"/>
  <c r="DL272" i="11"/>
  <c r="DL273" i="11"/>
  <c r="DL274" i="11"/>
  <c r="DL275" i="11"/>
  <c r="DL276" i="11"/>
  <c r="DL277" i="11"/>
  <c r="DL278" i="11"/>
  <c r="DL279" i="11"/>
  <c r="DL280" i="11"/>
  <c r="DL281" i="11"/>
  <c r="DL282" i="11"/>
  <c r="DL283" i="11"/>
  <c r="DL284" i="11"/>
  <c r="DL285" i="11"/>
  <c r="DL286" i="11"/>
  <c r="DL287" i="11"/>
  <c r="DL288" i="11"/>
  <c r="DL289" i="11"/>
  <c r="DL290" i="11"/>
  <c r="DL291" i="11"/>
  <c r="DL292" i="11"/>
  <c r="DL293" i="11"/>
  <c r="DL294" i="11"/>
  <c r="DL295" i="11"/>
  <c r="DL296" i="11"/>
  <c r="DL297" i="11"/>
  <c r="DL298" i="11"/>
  <c r="DL299" i="11"/>
  <c r="DL300" i="11"/>
  <c r="DL301" i="11"/>
  <c r="DL302" i="11"/>
  <c r="DL303" i="11"/>
  <c r="DL304" i="11"/>
  <c r="DL305" i="11"/>
  <c r="DL306" i="11"/>
  <c r="DL307" i="11"/>
  <c r="DL308" i="11"/>
  <c r="DL309" i="11"/>
  <c r="DL310" i="11"/>
  <c r="DL311" i="11"/>
  <c r="DL312" i="11"/>
  <c r="DL313" i="11"/>
  <c r="DL314" i="11"/>
  <c r="DL315" i="11"/>
  <c r="DL316" i="11"/>
  <c r="DL317" i="11"/>
  <c r="DL318" i="11"/>
  <c r="DL319" i="11"/>
  <c r="DL320" i="11"/>
  <c r="DL321" i="11"/>
  <c r="DL322" i="11"/>
  <c r="DL323" i="11"/>
  <c r="DL324" i="11"/>
  <c r="DL325" i="11"/>
  <c r="DL326" i="11"/>
  <c r="DL327" i="11"/>
  <c r="DL328" i="11"/>
  <c r="DL329" i="11"/>
  <c r="DL330" i="11"/>
  <c r="DL331" i="11"/>
  <c r="DL332" i="11"/>
  <c r="DL333" i="11"/>
  <c r="DL334" i="11"/>
  <c r="DL335" i="11"/>
  <c r="DL336" i="11"/>
  <c r="DL337" i="11"/>
  <c r="DL338" i="11"/>
  <c r="DL339" i="11"/>
  <c r="DL340" i="11"/>
  <c r="DL341" i="11"/>
  <c r="DL342" i="11"/>
  <c r="DL343" i="11"/>
  <c r="DL344" i="11"/>
  <c r="DL345" i="11"/>
  <c r="DL346" i="11"/>
  <c r="DL347" i="11"/>
  <c r="DL348" i="11"/>
  <c r="DL349" i="11"/>
  <c r="DL350" i="11"/>
  <c r="DL351" i="11"/>
  <c r="DL352" i="11"/>
  <c r="DL353" i="11"/>
  <c r="DL354" i="11"/>
  <c r="DL355" i="11"/>
  <c r="DL356" i="11"/>
  <c r="DL357" i="11"/>
  <c r="DL358" i="11"/>
  <c r="DL359" i="11"/>
  <c r="DL360" i="11"/>
  <c r="DL361" i="11"/>
  <c r="DL362" i="11"/>
  <c r="DL363" i="11"/>
  <c r="DL364" i="11"/>
  <c r="DL365" i="11"/>
  <c r="DL366" i="11"/>
  <c r="DL367" i="11"/>
  <c r="DL368" i="11"/>
  <c r="DL369" i="11"/>
  <c r="DL370" i="11"/>
  <c r="DL371" i="11"/>
  <c r="DL372" i="11"/>
  <c r="DL373" i="11"/>
  <c r="DL374" i="11"/>
  <c r="DL375" i="11"/>
  <c r="DL376" i="11"/>
  <c r="DL377" i="11"/>
  <c r="DL378" i="11"/>
  <c r="DL379" i="11"/>
  <c r="DL380" i="11"/>
  <c r="DL381" i="11"/>
  <c r="DL382" i="11"/>
  <c r="DL383" i="11"/>
  <c r="DL384" i="11"/>
  <c r="DL385" i="11"/>
  <c r="DL386" i="11"/>
  <c r="DL387" i="11"/>
  <c r="DL388" i="11"/>
  <c r="DL389" i="11"/>
  <c r="DL390" i="11"/>
  <c r="DL391" i="11"/>
  <c r="DL392" i="11"/>
  <c r="DL393" i="11"/>
  <c r="DL394" i="11"/>
  <c r="DL395" i="11"/>
  <c r="DL396" i="11"/>
  <c r="DL397" i="11"/>
  <c r="DL398" i="11"/>
  <c r="DL399" i="11"/>
  <c r="DL400" i="11"/>
  <c r="DL401" i="11"/>
  <c r="DL402" i="11"/>
  <c r="DL403" i="11"/>
  <c r="DL404" i="11"/>
  <c r="DL405" i="11"/>
  <c r="DL406" i="11"/>
  <c r="DL407" i="11"/>
  <c r="DL408" i="11"/>
  <c r="DL409" i="11"/>
  <c r="DL410" i="11"/>
  <c r="DL411" i="11"/>
  <c r="DL412" i="11"/>
  <c r="DL413" i="11"/>
  <c r="DL414" i="11"/>
  <c r="DL415" i="11"/>
  <c r="DL416" i="11"/>
  <c r="DL417" i="11"/>
  <c r="DL418" i="11"/>
  <c r="DL419" i="11"/>
  <c r="DL420" i="11"/>
  <c r="DL421" i="11"/>
  <c r="DL422" i="11"/>
  <c r="DL423" i="11"/>
  <c r="DL424" i="11"/>
  <c r="DL425" i="11"/>
  <c r="DL426" i="11"/>
  <c r="DL427" i="11"/>
  <c r="DL428" i="11"/>
  <c r="DL429" i="11"/>
  <c r="DL430" i="11"/>
  <c r="DL431" i="11"/>
  <c r="DL432" i="11"/>
  <c r="DL433" i="11"/>
  <c r="DL434" i="11"/>
  <c r="DL435" i="11"/>
  <c r="DL436" i="11"/>
  <c r="DL437" i="11"/>
  <c r="DL438" i="11"/>
  <c r="DL439" i="11"/>
  <c r="DL440" i="11"/>
  <c r="DL441" i="11"/>
  <c r="DL442" i="11"/>
  <c r="DL443" i="11"/>
  <c r="DL444" i="11"/>
  <c r="DL445" i="11"/>
  <c r="DL446" i="11"/>
  <c r="DL447" i="11"/>
  <c r="DL448" i="11"/>
  <c r="DL449" i="11"/>
  <c r="DL450" i="11"/>
  <c r="DL451" i="11"/>
  <c r="DL452" i="11"/>
  <c r="DL453" i="11"/>
  <c r="DL454" i="11"/>
  <c r="DL455" i="11"/>
  <c r="DL456" i="11"/>
  <c r="DL457" i="11"/>
  <c r="DL458" i="11"/>
  <c r="DL459" i="11"/>
  <c r="DL460" i="11"/>
  <c r="DL461" i="11"/>
  <c r="DL462" i="11"/>
  <c r="DL463" i="11"/>
  <c r="DL464" i="11"/>
  <c r="DL465" i="11"/>
  <c r="DL466" i="11"/>
  <c r="DL467" i="11"/>
  <c r="DL468" i="11"/>
  <c r="DL469" i="11"/>
  <c r="DL470" i="11"/>
  <c r="DL471" i="11"/>
  <c r="DL472" i="11"/>
  <c r="DL473" i="11"/>
  <c r="DL474" i="11"/>
  <c r="DL475" i="11"/>
  <c r="DL476" i="11"/>
  <c r="DL477" i="11"/>
  <c r="DL478" i="11"/>
  <c r="DL479" i="11"/>
  <c r="DL480" i="11"/>
  <c r="DL481" i="11"/>
  <c r="DL482" i="11"/>
  <c r="DL483" i="11"/>
  <c r="DL484" i="11"/>
  <c r="DL485" i="11"/>
  <c r="DL486" i="11"/>
  <c r="DL487" i="11"/>
  <c r="DL488" i="11"/>
  <c r="DL489" i="11"/>
  <c r="DL490" i="11"/>
  <c r="DL491" i="11"/>
  <c r="DL492" i="11"/>
  <c r="DL493" i="11"/>
  <c r="DL494" i="11"/>
  <c r="DL495" i="11"/>
  <c r="DL496" i="11"/>
  <c r="DL497" i="11"/>
  <c r="DL498" i="11"/>
  <c r="DL499" i="11"/>
  <c r="DL500" i="11"/>
  <c r="DL501" i="11"/>
  <c r="DL502" i="11"/>
  <c r="DL503" i="11"/>
  <c r="DL504" i="11"/>
  <c r="DL505" i="11"/>
  <c r="DL506" i="11"/>
  <c r="DL507" i="11"/>
  <c r="DL508" i="11"/>
  <c r="DL509" i="11"/>
  <c r="DL510" i="11"/>
  <c r="DL511" i="11"/>
  <c r="DL512" i="11"/>
  <c r="DL513" i="11"/>
  <c r="DL514" i="11"/>
  <c r="DL515" i="11"/>
  <c r="DL516" i="11"/>
  <c r="DL517" i="11"/>
  <c r="DL518" i="11"/>
  <c r="DL519" i="11"/>
  <c r="DL520" i="11"/>
  <c r="DL521" i="11"/>
  <c r="DL522" i="11"/>
  <c r="DL523" i="11"/>
  <c r="DL524" i="11"/>
  <c r="DL525" i="11"/>
  <c r="DL526" i="11"/>
  <c r="DL527" i="11"/>
  <c r="DL528" i="11"/>
  <c r="DL529" i="11"/>
  <c r="DL530" i="11"/>
  <c r="DL531" i="11"/>
  <c r="DL532" i="11"/>
  <c r="DL533" i="11"/>
  <c r="DL534" i="11"/>
  <c r="DL535" i="11"/>
  <c r="DL536" i="11"/>
  <c r="DL537" i="11"/>
  <c r="DL538" i="11"/>
  <c r="DL539" i="11"/>
  <c r="DL540" i="11"/>
  <c r="DL541" i="11"/>
  <c r="DL542" i="11"/>
  <c r="DL543" i="11"/>
  <c r="DL544" i="11"/>
  <c r="DL545" i="11"/>
  <c r="DL546" i="11"/>
  <c r="DL547" i="11"/>
  <c r="DL548" i="11"/>
  <c r="DL549" i="11"/>
  <c r="DL550" i="11"/>
  <c r="DL551" i="11"/>
  <c r="DL552" i="11"/>
  <c r="DL553" i="11"/>
  <c r="DL554" i="11"/>
  <c r="DL555" i="11"/>
  <c r="DL556" i="11"/>
  <c r="DL557" i="11"/>
  <c r="DL558" i="11"/>
  <c r="DL559" i="11"/>
  <c r="DL560" i="11"/>
  <c r="DL561" i="11"/>
  <c r="DL562" i="11"/>
  <c r="DL563" i="11"/>
  <c r="DL564" i="11"/>
  <c r="DL565" i="11"/>
  <c r="DL566" i="11"/>
  <c r="DL567" i="11"/>
  <c r="DL568" i="11"/>
  <c r="DL569" i="11"/>
  <c r="DL570" i="11"/>
  <c r="DL571" i="11"/>
  <c r="DL572" i="11"/>
  <c r="DL573" i="11"/>
  <c r="DL574" i="11"/>
  <c r="DL575" i="11"/>
  <c r="DL576" i="11"/>
  <c r="DL577" i="11"/>
  <c r="DL578" i="11"/>
  <c r="DL579" i="11"/>
  <c r="DL580" i="11"/>
  <c r="DL581" i="11"/>
  <c r="DL582" i="11"/>
  <c r="DL583" i="11"/>
  <c r="DL584" i="11"/>
  <c r="DL585" i="11"/>
  <c r="DL586" i="11"/>
  <c r="DL587" i="11"/>
  <c r="DL588" i="11"/>
  <c r="DL589" i="11"/>
  <c r="DL590" i="11"/>
  <c r="DL591" i="11"/>
  <c r="DL592" i="11"/>
  <c r="DL593" i="11"/>
  <c r="DL594" i="11"/>
  <c r="DL595" i="11"/>
  <c r="DL596" i="11"/>
  <c r="DL597" i="11"/>
  <c r="DL598" i="11"/>
  <c r="DL599" i="11"/>
  <c r="DL600" i="11"/>
  <c r="DL601" i="11"/>
  <c r="DL602" i="11"/>
  <c r="DL603" i="11"/>
  <c r="DL604" i="11"/>
  <c r="DL605" i="11"/>
  <c r="DL606" i="11"/>
  <c r="DL607" i="11"/>
  <c r="DL608" i="11"/>
  <c r="DL609" i="11"/>
  <c r="DL610" i="11"/>
  <c r="DL611" i="11"/>
  <c r="DL612" i="11"/>
  <c r="DL613" i="11"/>
  <c r="DL614" i="11"/>
  <c r="DL615" i="11"/>
  <c r="DL616" i="11"/>
  <c r="DL617" i="11"/>
  <c r="DL618" i="11"/>
  <c r="DL619" i="11"/>
  <c r="DL620" i="11"/>
  <c r="DL621" i="11"/>
  <c r="DL622" i="11"/>
  <c r="DL623" i="11"/>
  <c r="DL624" i="11"/>
  <c r="DL625" i="11"/>
  <c r="DL626" i="11"/>
  <c r="DL627" i="11"/>
  <c r="DL628" i="11"/>
  <c r="DL629" i="11"/>
  <c r="DL630" i="11"/>
  <c r="DL631" i="11"/>
  <c r="DL632" i="11"/>
  <c r="DL633" i="11"/>
  <c r="DL634" i="11"/>
  <c r="DL635" i="11"/>
  <c r="DL636" i="11"/>
  <c r="DL637" i="11"/>
  <c r="DL638" i="11"/>
  <c r="DL639" i="11"/>
  <c r="DL640" i="11"/>
  <c r="DL641" i="11"/>
  <c r="DL642" i="11"/>
  <c r="DL643" i="11"/>
  <c r="DL644" i="11"/>
  <c r="DL645" i="11"/>
  <c r="DL646" i="11"/>
  <c r="DL647" i="11"/>
  <c r="DL648" i="11"/>
  <c r="DL649" i="11"/>
  <c r="DL650" i="11"/>
  <c r="DL651" i="11"/>
  <c r="DL652" i="11"/>
  <c r="DL653" i="11"/>
  <c r="DL654" i="11"/>
  <c r="DL655" i="11"/>
  <c r="DL656" i="11"/>
  <c r="DL657" i="11"/>
  <c r="DL658" i="11"/>
  <c r="DL659" i="11"/>
  <c r="DL660" i="11"/>
  <c r="DL661" i="11"/>
  <c r="DL662" i="11"/>
  <c r="DL663" i="11"/>
  <c r="DL664" i="11"/>
  <c r="DL665" i="11"/>
  <c r="DL666" i="11"/>
  <c r="DL667" i="11"/>
  <c r="DL668" i="11"/>
  <c r="DL669" i="11"/>
  <c r="DL670" i="11"/>
  <c r="DL671" i="11"/>
  <c r="DL672" i="11"/>
  <c r="DL673" i="11"/>
  <c r="DL674" i="11"/>
  <c r="DL675" i="11"/>
  <c r="DL676" i="11"/>
  <c r="DL677" i="11"/>
  <c r="DL678" i="11"/>
  <c r="DL679" i="11"/>
  <c r="DL680" i="11"/>
  <c r="DL681" i="11"/>
  <c r="DL682" i="11"/>
  <c r="DL683" i="11"/>
  <c r="DL684" i="11"/>
  <c r="DL685" i="11"/>
  <c r="DL686" i="11"/>
  <c r="DL687" i="11"/>
  <c r="DL688" i="11"/>
  <c r="DL689" i="11"/>
  <c r="DL690" i="11"/>
  <c r="DL691" i="11"/>
  <c r="DL692" i="11"/>
  <c r="DL693" i="11"/>
  <c r="DL694" i="11"/>
  <c r="DL695" i="11"/>
  <c r="DL696" i="11"/>
  <c r="DL697" i="11"/>
  <c r="DL698" i="11"/>
  <c r="DL699" i="11"/>
  <c r="DL700" i="11"/>
  <c r="DL701" i="11"/>
  <c r="DL702" i="11"/>
  <c r="DL703" i="11"/>
  <c r="DL704" i="11"/>
  <c r="DL705" i="11"/>
  <c r="DL706" i="11"/>
  <c r="DL707" i="11"/>
  <c r="DL708" i="11"/>
  <c r="DL709" i="11"/>
  <c r="DL710" i="11"/>
  <c r="DL711" i="11"/>
  <c r="DL712" i="11"/>
  <c r="DL713" i="11"/>
  <c r="DL714" i="11"/>
  <c r="DL715" i="11"/>
  <c r="DL716" i="11"/>
  <c r="DL717" i="11"/>
  <c r="DL718" i="11"/>
  <c r="DL719" i="11"/>
  <c r="DL720" i="11"/>
  <c r="DL721" i="11"/>
  <c r="DL722" i="11"/>
  <c r="DL723" i="11"/>
  <c r="DL724" i="11"/>
  <c r="DL725" i="11"/>
  <c r="DL726" i="11"/>
  <c r="DL727" i="11"/>
  <c r="DL728" i="11"/>
  <c r="DL729" i="11"/>
  <c r="DL730" i="11"/>
  <c r="DL731" i="11"/>
  <c r="DL732" i="11"/>
  <c r="DL733" i="11"/>
  <c r="DL734" i="11"/>
  <c r="DL735" i="11"/>
  <c r="DL736" i="11"/>
  <c r="DL737" i="11"/>
  <c r="DL738" i="11"/>
  <c r="DL739" i="11"/>
  <c r="DL740" i="11"/>
  <c r="DL741" i="11"/>
  <c r="DL742" i="11"/>
  <c r="DL743" i="11"/>
  <c r="DL744" i="11"/>
  <c r="DL745" i="11"/>
  <c r="DL746" i="11"/>
  <c r="DL747" i="11"/>
  <c r="DL748" i="11"/>
  <c r="DL749" i="11"/>
  <c r="DL750" i="11"/>
  <c r="DL751" i="11"/>
  <c r="DL752" i="11"/>
  <c r="DL753" i="11"/>
  <c r="DL754" i="11"/>
  <c r="DL755" i="11"/>
  <c r="DL756" i="11"/>
  <c r="DL757" i="11"/>
  <c r="DL758" i="11"/>
  <c r="DL759" i="11"/>
  <c r="DL760" i="11"/>
  <c r="DL761" i="11"/>
  <c r="DL762" i="11"/>
  <c r="DL763" i="11"/>
  <c r="DL764" i="11"/>
  <c r="DL765" i="11"/>
  <c r="DL766" i="11"/>
  <c r="DL767" i="11"/>
  <c r="DL768" i="11"/>
  <c r="DL769" i="11"/>
  <c r="DL770" i="11"/>
  <c r="DL771" i="11"/>
  <c r="DL772" i="11"/>
  <c r="DL773" i="11"/>
  <c r="DL774" i="11"/>
  <c r="DL775" i="11"/>
  <c r="DL776" i="11"/>
  <c r="DL777" i="11"/>
  <c r="DL778" i="11"/>
  <c r="DL779" i="11"/>
  <c r="DL780" i="11"/>
  <c r="DL781" i="11"/>
  <c r="DL782" i="11"/>
  <c r="DL783" i="11"/>
  <c r="DL784" i="11"/>
  <c r="DL785" i="11"/>
  <c r="DL786" i="11"/>
  <c r="DL787" i="11"/>
  <c r="DL788" i="11"/>
  <c r="DL789" i="11"/>
  <c r="DL790" i="11"/>
  <c r="DL791" i="11"/>
  <c r="DL792" i="11"/>
  <c r="DL793" i="11"/>
  <c r="DL794" i="11"/>
  <c r="DL795" i="11"/>
  <c r="DL796" i="11"/>
  <c r="DL797" i="11"/>
  <c r="DL798" i="11"/>
  <c r="DL799" i="11"/>
  <c r="DL800" i="11"/>
  <c r="DL801" i="11"/>
  <c r="DL802" i="11"/>
  <c r="DL803" i="11"/>
  <c r="DL804" i="11"/>
  <c r="DL805" i="11"/>
  <c r="DL806" i="11"/>
  <c r="DL807" i="11"/>
  <c r="DL808" i="11"/>
  <c r="DL809" i="11"/>
  <c r="DL810" i="11"/>
  <c r="DL811" i="11"/>
  <c r="DL812" i="11"/>
  <c r="DL813" i="11"/>
  <c r="DL814" i="11"/>
  <c r="DL815" i="11"/>
  <c r="DL816" i="11"/>
  <c r="DL817" i="11"/>
  <c r="DL818" i="11"/>
  <c r="DL819" i="11"/>
  <c r="DL820" i="11"/>
  <c r="DL821" i="11"/>
  <c r="DL822" i="11"/>
  <c r="DL823" i="11"/>
  <c r="DL824" i="11"/>
  <c r="DL825" i="11"/>
  <c r="DL826" i="11"/>
  <c r="DL827" i="11"/>
  <c r="DL828" i="11"/>
  <c r="DL829" i="11"/>
  <c r="DL830" i="11"/>
  <c r="DL831" i="11"/>
  <c r="DL832" i="11"/>
  <c r="DL833" i="11"/>
  <c r="DL834" i="11"/>
  <c r="DL835" i="11"/>
  <c r="DL836" i="11"/>
  <c r="DL837" i="11"/>
  <c r="DL838" i="11"/>
  <c r="DL839" i="11"/>
  <c r="DL840" i="11"/>
  <c r="DL841" i="11"/>
  <c r="DL842" i="11"/>
  <c r="DL843" i="11"/>
  <c r="DL844" i="11"/>
  <c r="DL845" i="11"/>
  <c r="DL846" i="11"/>
  <c r="DL847" i="11"/>
  <c r="DL848" i="11"/>
  <c r="DL849" i="11"/>
  <c r="DL850" i="11"/>
  <c r="DL851" i="11"/>
  <c r="DL852" i="11"/>
  <c r="DL853" i="11"/>
  <c r="DL854" i="11"/>
  <c r="DL855" i="11"/>
  <c r="DL856" i="11"/>
  <c r="DL857" i="11"/>
  <c r="DL858" i="11"/>
  <c r="DL859" i="11"/>
  <c r="DL860" i="11"/>
  <c r="DL861" i="11"/>
  <c r="DL862" i="11"/>
  <c r="DL863" i="11"/>
  <c r="DL864" i="11"/>
  <c r="DL865" i="11"/>
  <c r="DL866" i="11"/>
  <c r="DL867" i="11"/>
  <c r="DL868" i="11"/>
  <c r="DL869" i="11"/>
  <c r="DL870" i="11"/>
  <c r="DL871" i="11"/>
  <c r="DL872" i="11"/>
  <c r="DL873" i="11"/>
  <c r="DL874" i="11"/>
  <c r="DL875" i="11"/>
  <c r="DL876" i="11"/>
  <c r="DL877" i="11"/>
  <c r="DL878" i="11"/>
  <c r="DL879" i="11"/>
  <c r="DL880" i="11"/>
  <c r="DL881" i="11"/>
  <c r="DL882" i="11"/>
  <c r="DL883" i="11"/>
  <c r="DL884" i="11"/>
  <c r="DL885" i="11"/>
  <c r="DL886" i="11"/>
  <c r="DL887" i="11"/>
  <c r="DL888" i="11"/>
  <c r="DL889" i="11"/>
  <c r="DL890" i="11"/>
  <c r="DL891" i="11"/>
  <c r="DL892" i="11"/>
  <c r="DL893" i="11"/>
  <c r="DL894" i="11"/>
  <c r="DL895" i="11"/>
  <c r="DL896" i="11"/>
  <c r="DL897" i="11"/>
  <c r="DL898" i="11"/>
  <c r="DL899" i="11"/>
  <c r="DL900" i="11"/>
  <c r="DL901" i="11"/>
  <c r="DL902" i="11"/>
  <c r="DL903" i="11"/>
  <c r="DL904" i="11"/>
  <c r="DL905" i="11"/>
  <c r="DL906" i="11"/>
  <c r="DL907" i="11"/>
  <c r="DL908" i="11"/>
  <c r="DL909" i="11"/>
  <c r="DL910" i="11"/>
  <c r="DL911" i="11"/>
  <c r="DL912" i="11"/>
  <c r="DL913" i="11"/>
  <c r="DL914" i="11"/>
  <c r="DL915" i="11"/>
  <c r="DL916" i="11"/>
  <c r="DL917" i="11"/>
  <c r="DL918" i="11"/>
  <c r="DL919" i="11"/>
  <c r="DL920" i="11"/>
  <c r="DL921" i="11"/>
  <c r="DL922" i="11"/>
  <c r="DL923" i="11"/>
  <c r="DL924" i="11"/>
  <c r="DL925" i="11"/>
  <c r="DL926" i="11"/>
  <c r="DL927" i="11"/>
  <c r="DL928" i="11"/>
  <c r="DL929" i="11"/>
  <c r="DL930" i="11"/>
  <c r="DL931" i="11"/>
  <c r="DL932" i="11"/>
  <c r="DL933" i="11"/>
  <c r="DL934" i="11"/>
  <c r="DL935" i="11"/>
  <c r="DL936" i="11"/>
  <c r="DL937" i="11"/>
  <c r="DL938" i="11"/>
  <c r="DL939" i="11"/>
  <c r="DL940" i="11"/>
  <c r="DL941" i="11"/>
  <c r="DL942" i="11"/>
  <c r="DL943" i="11"/>
  <c r="DL944" i="11"/>
  <c r="DL945" i="11"/>
  <c r="DL946" i="11"/>
  <c r="DL947" i="11"/>
  <c r="DL948" i="11"/>
  <c r="DL949" i="11"/>
  <c r="DL950" i="11"/>
  <c r="DL951" i="11"/>
  <c r="DL952" i="11"/>
  <c r="DL953" i="11"/>
  <c r="DL954" i="11"/>
  <c r="DL955" i="11"/>
  <c r="DL956" i="11"/>
  <c r="DL957" i="11"/>
  <c r="DL958" i="11"/>
  <c r="DL959" i="11"/>
  <c r="DL960" i="11"/>
  <c r="DL961" i="11"/>
  <c r="DL962" i="11"/>
  <c r="DL963" i="11"/>
  <c r="DL964" i="11"/>
  <c r="DL965" i="11"/>
  <c r="DL966" i="11"/>
  <c r="DL967" i="11"/>
  <c r="DL968" i="11"/>
  <c r="DL969" i="11"/>
  <c r="DL970" i="11"/>
  <c r="DL971" i="11"/>
  <c r="DL972" i="11"/>
  <c r="DL973" i="11"/>
  <c r="DL974" i="11"/>
  <c r="DL975" i="11"/>
  <c r="DL976" i="11"/>
  <c r="DL977" i="11"/>
  <c r="DL978" i="11"/>
  <c r="DL979" i="11"/>
  <c r="DL980" i="11"/>
  <c r="DL981" i="11"/>
  <c r="DL982" i="11"/>
  <c r="DL983" i="11"/>
  <c r="DL984" i="11"/>
  <c r="DL985" i="11"/>
  <c r="DL986" i="11"/>
  <c r="DL987" i="11"/>
  <c r="DL988" i="11"/>
  <c r="DL989" i="11"/>
  <c r="DL990" i="11"/>
  <c r="DL991" i="11"/>
  <c r="DL992" i="11"/>
  <c r="DL993" i="11"/>
  <c r="DL994" i="11"/>
  <c r="DL995" i="11"/>
  <c r="DL996" i="11"/>
  <c r="DL997" i="11"/>
  <c r="DL998" i="11"/>
  <c r="DL999" i="11"/>
  <c r="DL1000" i="11"/>
  <c r="DL1001" i="11"/>
  <c r="DL1002" i="11"/>
  <c r="DL1003" i="11"/>
  <c r="DL1004" i="11"/>
  <c r="DL1005" i="11"/>
  <c r="DL1006" i="11"/>
  <c r="DL1007" i="11"/>
  <c r="DL1008" i="11"/>
  <c r="DL1009" i="11"/>
  <c r="DL1010" i="11"/>
  <c r="DL1011" i="11"/>
  <c r="DL1012" i="11"/>
  <c r="DL1013" i="11"/>
  <c r="DL1014" i="11"/>
  <c r="DL1015" i="11"/>
  <c r="DL1016" i="11"/>
  <c r="DL1017" i="11"/>
  <c r="DL1018" i="11"/>
  <c r="DL1019" i="11"/>
  <c r="DL1020" i="11"/>
  <c r="DL1021" i="11"/>
  <c r="DL1022" i="11"/>
  <c r="DL1023" i="11"/>
  <c r="DL1024" i="11"/>
  <c r="DL1025" i="11"/>
  <c r="DL1026" i="11"/>
  <c r="DL1027" i="11"/>
  <c r="DL1028" i="11"/>
  <c r="DL1029" i="11"/>
  <c r="DL1030" i="11"/>
  <c r="DL1031" i="11"/>
  <c r="DL1032" i="11"/>
  <c r="DL1033" i="11"/>
  <c r="DL1034" i="11"/>
  <c r="DL1035" i="11"/>
  <c r="DL1036" i="11"/>
  <c r="DL1037" i="11"/>
  <c r="DL1038" i="11"/>
  <c r="DL1039" i="11"/>
  <c r="DL1040" i="11"/>
  <c r="DL1041" i="11"/>
  <c r="DL1042" i="11"/>
  <c r="DL1043" i="11"/>
  <c r="DL1044" i="11"/>
  <c r="DL1045" i="11"/>
  <c r="DL1046" i="11"/>
  <c r="DL1047" i="11"/>
  <c r="DL1048" i="11"/>
  <c r="DL1049" i="11"/>
  <c r="DL1050" i="11"/>
  <c r="DL1051" i="11"/>
  <c r="DL1052" i="11"/>
  <c r="DL1053" i="11"/>
  <c r="DL1054" i="11"/>
  <c r="DL1055" i="11"/>
  <c r="DL1056" i="11"/>
  <c r="DL1057" i="11"/>
  <c r="DL1058" i="11"/>
  <c r="DL1059" i="11"/>
  <c r="DL1060" i="11"/>
  <c r="DL1061" i="11"/>
  <c r="DL1062" i="11"/>
  <c r="DL1063" i="11"/>
  <c r="DL1064" i="11"/>
  <c r="DL1065" i="11"/>
  <c r="DL1066" i="11"/>
  <c r="DL1067" i="11"/>
  <c r="DL1068" i="11"/>
  <c r="DL1069" i="11"/>
  <c r="DL1070" i="11"/>
  <c r="DL1071" i="11"/>
  <c r="DL1072" i="11"/>
  <c r="DL1073" i="11"/>
  <c r="DL1074" i="11"/>
  <c r="DL1075" i="11"/>
  <c r="DL1076" i="11"/>
  <c r="DL1077" i="11"/>
  <c r="DL1078" i="11"/>
  <c r="DL1079" i="11"/>
  <c r="DL1080" i="11"/>
  <c r="DL1081" i="11"/>
  <c r="DL1082" i="11"/>
  <c r="DL1083" i="11"/>
  <c r="DL1084" i="11"/>
  <c r="DL1085" i="11"/>
  <c r="DL1086" i="11"/>
  <c r="DL1087" i="11"/>
  <c r="DL1088" i="11"/>
  <c r="DL1089" i="11"/>
  <c r="DL1090" i="11"/>
  <c r="DL1091" i="11"/>
  <c r="DL91" i="11"/>
  <c r="GC768" i="11" l="1"/>
  <c r="GC760" i="11"/>
  <c r="GC752" i="11"/>
  <c r="GC744" i="11"/>
  <c r="GC704" i="11"/>
  <c r="GC696" i="11"/>
  <c r="GC560" i="11"/>
  <c r="GC552" i="11"/>
  <c r="GC544" i="11"/>
  <c r="GC536" i="11"/>
  <c r="GC520" i="11"/>
  <c r="GC512" i="11"/>
  <c r="GC504" i="11"/>
  <c r="GC496" i="11"/>
  <c r="GC488" i="11"/>
  <c r="GC480" i="11"/>
  <c r="GC472" i="11"/>
  <c r="GC464" i="11"/>
  <c r="EI127" i="13"/>
  <c r="FB122" i="13"/>
  <c r="FB124" i="13"/>
  <c r="FB125" i="13"/>
  <c r="EI125" i="13"/>
  <c r="GD688" i="11"/>
  <c r="GD544" i="11"/>
  <c r="GD536" i="11"/>
  <c r="DL127" i="13"/>
  <c r="DL124" i="13"/>
  <c r="DY127" i="13"/>
  <c r="FB127" i="13"/>
  <c r="EO124" i="13"/>
  <c r="DY124" i="13"/>
  <c r="DL125" i="13"/>
  <c r="EI126" i="13"/>
  <c r="EO125" i="13"/>
  <c r="GF939" i="11"/>
  <c r="EO126" i="13"/>
  <c r="GG668" i="11"/>
  <c r="FB126" i="13"/>
  <c r="GH1029" i="11"/>
  <c r="GH997" i="11"/>
  <c r="GH981" i="11"/>
  <c r="GH949" i="11"/>
  <c r="GH933" i="11"/>
  <c r="GH917" i="11"/>
  <c r="GH773" i="11"/>
  <c r="GH741" i="11"/>
  <c r="GH637" i="11"/>
  <c r="GG717" i="11"/>
  <c r="EO122" i="13"/>
  <c r="BH124" i="13"/>
  <c r="BH126" i="13"/>
  <c r="GD176" i="11"/>
  <c r="DY126" i="13"/>
  <c r="GC93" i="11"/>
  <c r="GK940" i="11"/>
  <c r="GK892" i="11"/>
  <c r="GC1031" i="11"/>
  <c r="GC1023" i="11"/>
  <c r="GC1015" i="11"/>
  <c r="GC1007" i="11"/>
  <c r="GC999" i="11"/>
  <c r="GC991" i="11"/>
  <c r="GC983" i="11"/>
  <c r="GC975" i="11"/>
  <c r="GC967" i="11"/>
  <c r="GC951" i="11"/>
  <c r="GC943" i="11"/>
  <c r="GC935" i="11"/>
  <c r="GC927" i="11"/>
  <c r="GC919" i="11"/>
  <c r="GC911" i="11"/>
  <c r="GC903" i="11"/>
  <c r="GC895" i="11"/>
  <c r="GC887" i="11"/>
  <c r="GL777" i="11"/>
  <c r="GC1087" i="11"/>
  <c r="GC1079" i="11"/>
  <c r="GC1071" i="11"/>
  <c r="GC1063" i="11"/>
  <c r="GC1055" i="11"/>
  <c r="GC1047" i="11"/>
  <c r="GC1039" i="11"/>
  <c r="GL1033" i="11"/>
  <c r="GC1086" i="11"/>
  <c r="GC1078" i="11"/>
  <c r="GC1070" i="11"/>
  <c r="GC1062" i="11"/>
  <c r="GC1054" i="11"/>
  <c r="GC1046" i="11"/>
  <c r="GC1038" i="11"/>
  <c r="GH1077" i="11"/>
  <c r="GH1061" i="11"/>
  <c r="GH1045" i="11"/>
  <c r="GC1030" i="11"/>
  <c r="GC1022" i="11"/>
  <c r="GC1014" i="11"/>
  <c r="GC1006" i="11"/>
  <c r="GC998" i="11"/>
  <c r="GC990" i="11"/>
  <c r="GC982" i="11"/>
  <c r="GC974" i="11"/>
  <c r="GC966" i="11"/>
  <c r="GC958" i="11"/>
  <c r="GC950" i="11"/>
  <c r="GC942" i="11"/>
  <c r="GC934" i="11"/>
  <c r="GC926" i="11"/>
  <c r="GC918" i="11"/>
  <c r="GC910" i="11"/>
  <c r="GC902" i="11"/>
  <c r="GC894" i="11"/>
  <c r="GC886" i="11"/>
  <c r="GC878" i="11"/>
  <c r="GC870" i="11"/>
  <c r="GC862" i="11"/>
  <c r="GC854" i="11"/>
  <c r="GC846" i="11"/>
  <c r="GC838" i="11"/>
  <c r="GC830" i="11"/>
  <c r="GC822" i="11"/>
  <c r="GC814" i="11"/>
  <c r="GC806" i="11"/>
  <c r="GC798" i="11"/>
  <c r="GC790" i="11"/>
  <c r="GC782" i="11"/>
  <c r="GC774" i="11"/>
  <c r="GC766" i="11"/>
  <c r="GC758" i="11"/>
  <c r="GC750" i="11"/>
  <c r="GC742" i="11"/>
  <c r="GC734" i="11"/>
  <c r="GC726" i="11"/>
  <c r="GC718" i="11"/>
  <c r="GC710" i="11"/>
  <c r="GC702" i="11"/>
  <c r="GC694" i="11"/>
  <c r="GC670" i="11"/>
  <c r="GL664" i="11"/>
  <c r="GC662" i="11"/>
  <c r="GC654" i="11"/>
  <c r="GC646" i="11"/>
  <c r="GC638" i="11"/>
  <c r="GC630" i="11"/>
  <c r="GC622" i="11"/>
  <c r="GC614" i="11"/>
  <c r="GC606" i="11"/>
  <c r="GC598" i="11"/>
  <c r="GJ595" i="11"/>
  <c r="GC590" i="11"/>
  <c r="GC582" i="11"/>
  <c r="GC574" i="11"/>
  <c r="GC566" i="11"/>
  <c r="GC558" i="11"/>
  <c r="GC550" i="11"/>
  <c r="GC542" i="11"/>
  <c r="GC534" i="11"/>
  <c r="GC526" i="11"/>
  <c r="GC518" i="11"/>
  <c r="GC510" i="11"/>
  <c r="GC502" i="11"/>
  <c r="GC494" i="11"/>
  <c r="GC486" i="11"/>
  <c r="GC478" i="11"/>
  <c r="GC470" i="11"/>
  <c r="GC462" i="11"/>
  <c r="GC454" i="11"/>
  <c r="GC446" i="11"/>
  <c r="GL440" i="11"/>
  <c r="GC438" i="11"/>
  <c r="GC430" i="11"/>
  <c r="GC422" i="11"/>
  <c r="GC414" i="11"/>
  <c r="GC406" i="11"/>
  <c r="GC398" i="11"/>
  <c r="GC390" i="11"/>
  <c r="GC382" i="11"/>
  <c r="GC374" i="11"/>
  <c r="GC366" i="11"/>
  <c r="GC358" i="11"/>
  <c r="GC350" i="11"/>
  <c r="GC342" i="11"/>
  <c r="GC334" i="11"/>
  <c r="GC326" i="11"/>
  <c r="GC318" i="11"/>
  <c r="GC310" i="11"/>
  <c r="GC302" i="11"/>
  <c r="GC294" i="11"/>
  <c r="GC286" i="11"/>
  <c r="GC278" i="11"/>
  <c r="GC270" i="11"/>
  <c r="GC262" i="11"/>
  <c r="GC254" i="11"/>
  <c r="GC246" i="11"/>
  <c r="GC238" i="11"/>
  <c r="GC230" i="11"/>
  <c r="GC222" i="11"/>
  <c r="GC214" i="11"/>
  <c r="GC206" i="11"/>
  <c r="GC198" i="11"/>
  <c r="GC190" i="11"/>
  <c r="GC182" i="11"/>
  <c r="GC174" i="11"/>
  <c r="GC166" i="11"/>
  <c r="GC158" i="11"/>
  <c r="GC150" i="11"/>
  <c r="GC142" i="11"/>
  <c r="GC134" i="11"/>
  <c r="GC126" i="11"/>
  <c r="GC118" i="11"/>
  <c r="GC456" i="11"/>
  <c r="GC448" i="11"/>
  <c r="GC440" i="11"/>
  <c r="GC432" i="11"/>
  <c r="GC424" i="11"/>
  <c r="GC416" i="11"/>
  <c r="GC408" i="11"/>
  <c r="GC400" i="11"/>
  <c r="GC392" i="11"/>
  <c r="GC384" i="11"/>
  <c r="GC376" i="11"/>
  <c r="GC368" i="11"/>
  <c r="GC360" i="11"/>
  <c r="GC352" i="11"/>
  <c r="GC344" i="11"/>
  <c r="GC336" i="11"/>
  <c r="GC328" i="11"/>
  <c r="GC320" i="11"/>
  <c r="GC312" i="11"/>
  <c r="GC304" i="11"/>
  <c r="GC296" i="11"/>
  <c r="GC288" i="11"/>
  <c r="GC280" i="11"/>
  <c r="GC272" i="11"/>
  <c r="GC264" i="11"/>
  <c r="GC256" i="11"/>
  <c r="GC248" i="11"/>
  <c r="GC240" i="11"/>
  <c r="GC232" i="11"/>
  <c r="GC224" i="11"/>
  <c r="GC216" i="11"/>
  <c r="GC208" i="11"/>
  <c r="GC200" i="11"/>
  <c r="GC192" i="11"/>
  <c r="GC184" i="11"/>
  <c r="GC176" i="11"/>
  <c r="GC168" i="11"/>
  <c r="GC160" i="11"/>
  <c r="GC152" i="11"/>
  <c r="GC144" i="11"/>
  <c r="GC136" i="11"/>
  <c r="GC128" i="11"/>
  <c r="GC120" i="11"/>
  <c r="GC112" i="11"/>
  <c r="GC104" i="11"/>
  <c r="GC96" i="11"/>
  <c r="GL985" i="11"/>
  <c r="GC959" i="11"/>
  <c r="GL937" i="11"/>
  <c r="GL889" i="11"/>
  <c r="GC879" i="11"/>
  <c r="GC871" i="11"/>
  <c r="GC863" i="11"/>
  <c r="GC855" i="11"/>
  <c r="GC847" i="11"/>
  <c r="GC839" i="11"/>
  <c r="GC831" i="11"/>
  <c r="GC823" i="11"/>
  <c r="GC815" i="11"/>
  <c r="GC807" i="11"/>
  <c r="GC799" i="11"/>
  <c r="GC791" i="11"/>
  <c r="GC783" i="11"/>
  <c r="GC775" i="11"/>
  <c r="GC767" i="11"/>
  <c r="GC759" i="11"/>
  <c r="GC751" i="11"/>
  <c r="GC743" i="11"/>
  <c r="GC735" i="11"/>
  <c r="GC727" i="11"/>
  <c r="GC719" i="11"/>
  <c r="GC711" i="11"/>
  <c r="GC703" i="11"/>
  <c r="GC695" i="11"/>
  <c r="GC687" i="11"/>
  <c r="GC679" i="11"/>
  <c r="GC671" i="11"/>
  <c r="GC663" i="11"/>
  <c r="GC655" i="11"/>
  <c r="GC647" i="11"/>
  <c r="GC639" i="11"/>
  <c r="GC631" i="11"/>
  <c r="GC623" i="11"/>
  <c r="GC615" i="11"/>
  <c r="GL609" i="11"/>
  <c r="GC607" i="11"/>
  <c r="GC599" i="11"/>
  <c r="GC591" i="11"/>
  <c r="GC583" i="11"/>
  <c r="GC575" i="11"/>
  <c r="GC567" i="11"/>
  <c r="GC559" i="11"/>
  <c r="GC551" i="11"/>
  <c r="GC543" i="11"/>
  <c r="GC535" i="11"/>
  <c r="GC527" i="11"/>
  <c r="GC519" i="11"/>
  <c r="GC511" i="11"/>
  <c r="GC503" i="11"/>
  <c r="GC495" i="11"/>
  <c r="GC487" i="11"/>
  <c r="GC479" i="11"/>
  <c r="GC471" i="11"/>
  <c r="GC463" i="11"/>
  <c r="GC455" i="11"/>
  <c r="GC447" i="11"/>
  <c r="GC439" i="11"/>
  <c r="GC431" i="11"/>
  <c r="GC423" i="11"/>
  <c r="GC415" i="11"/>
  <c r="GC407" i="11"/>
  <c r="GC399" i="11"/>
  <c r="GC391" i="11"/>
  <c r="GC383" i="11"/>
  <c r="GC375" i="11"/>
  <c r="GC367" i="11"/>
  <c r="GC359" i="11"/>
  <c r="GC351" i="11"/>
  <c r="GC343" i="11"/>
  <c r="GC335" i="11"/>
  <c r="GI329" i="11"/>
  <c r="GC327" i="11"/>
  <c r="GC319" i="11"/>
  <c r="GC311" i="11"/>
  <c r="GC303" i="11"/>
  <c r="GC295" i="11"/>
  <c r="GC287" i="11"/>
  <c r="GC279" i="11"/>
  <c r="GC271" i="11"/>
  <c r="GC263" i="11"/>
  <c r="GC255" i="11"/>
  <c r="GC247" i="11"/>
  <c r="GC239" i="11"/>
  <c r="GC231" i="11"/>
  <c r="GC223" i="11"/>
  <c r="GC215" i="11"/>
  <c r="GC207" i="11"/>
  <c r="GC199" i="11"/>
  <c r="GC191" i="11"/>
  <c r="GC183" i="11"/>
  <c r="GC175" i="11"/>
  <c r="GC167" i="11"/>
  <c r="GC159" i="11"/>
  <c r="GC151" i="11"/>
  <c r="GC143" i="11"/>
  <c r="GC135" i="11"/>
  <c r="GC127" i="11"/>
  <c r="GC119" i="11"/>
  <c r="GC111" i="11"/>
  <c r="GC103" i="11"/>
  <c r="GC95" i="11"/>
  <c r="DL122" i="13"/>
  <c r="EI122" i="13"/>
  <c r="DY128" i="13"/>
  <c r="GG672" i="11"/>
  <c r="GD600" i="11"/>
  <c r="DL128" i="13"/>
  <c r="GI770" i="11"/>
  <c r="GI754" i="11"/>
  <c r="GI738" i="11"/>
  <c r="GI730" i="11"/>
  <c r="GC688" i="11"/>
  <c r="GC680" i="11"/>
  <c r="GC672" i="11"/>
  <c r="GC664" i="11"/>
  <c r="GC656" i="11"/>
  <c r="GC648" i="11"/>
  <c r="GC640" i="11"/>
  <c r="GC632" i="11"/>
  <c r="GC624" i="11"/>
  <c r="GC616" i="11"/>
  <c r="GC608" i="11"/>
  <c r="GC600" i="11"/>
  <c r="GC592" i="11"/>
  <c r="GC584" i="11"/>
  <c r="GC576" i="11"/>
  <c r="GC568" i="11"/>
  <c r="GC528" i="11"/>
  <c r="GI386" i="11"/>
  <c r="GG727" i="11"/>
  <c r="BH122" i="13"/>
  <c r="EI128" i="13"/>
  <c r="GL318" i="11"/>
  <c r="GL118" i="11"/>
  <c r="EO128" i="13"/>
  <c r="GD1073" i="11"/>
  <c r="GD1057" i="11"/>
  <c r="GD1025" i="11"/>
  <c r="GD1009" i="11"/>
  <c r="GD961" i="11"/>
  <c r="GD913" i="11"/>
  <c r="GD865" i="11"/>
  <c r="GD817" i="11"/>
  <c r="GD801" i="11"/>
  <c r="GD769" i="11"/>
  <c r="GD753" i="11"/>
  <c r="GD649" i="11"/>
  <c r="EI119" i="13"/>
  <c r="GC1089" i="11"/>
  <c r="GC1081" i="11"/>
  <c r="GC1073" i="11"/>
  <c r="GE1070" i="11"/>
  <c r="GC1065" i="11"/>
  <c r="GC1057" i="11"/>
  <c r="GE1054" i="11"/>
  <c r="GC1049" i="11"/>
  <c r="GC1041" i="11"/>
  <c r="GC1033" i="11"/>
  <c r="GC1025" i="11"/>
  <c r="GC1017" i="11"/>
  <c r="GC1009" i="11"/>
  <c r="GE1006" i="11"/>
  <c r="GC1001" i="11"/>
  <c r="GC993" i="11"/>
  <c r="GC985" i="11"/>
  <c r="GC977" i="11"/>
  <c r="GC969" i="11"/>
  <c r="GC961" i="11"/>
  <c r="GE958" i="11"/>
  <c r="GC953" i="11"/>
  <c r="GC945" i="11"/>
  <c r="GC937" i="11"/>
  <c r="GC929" i="11"/>
  <c r="GC921" i="11"/>
  <c r="GC913" i="11"/>
  <c r="GE910" i="11"/>
  <c r="GC905" i="11"/>
  <c r="GC897" i="11"/>
  <c r="GE894" i="11"/>
  <c r="GC889" i="11"/>
  <c r="GC881" i="11"/>
  <c r="GC873" i="11"/>
  <c r="GC865" i="11"/>
  <c r="GE862" i="11"/>
  <c r="GC857" i="11"/>
  <c r="GC849" i="11"/>
  <c r="GE846" i="11"/>
  <c r="GC841" i="11"/>
  <c r="GC833" i="11"/>
  <c r="GC825" i="11"/>
  <c r="GC817" i="11"/>
  <c r="GE814" i="11"/>
  <c r="GC809" i="11"/>
  <c r="GC801" i="11"/>
  <c r="GE798" i="11"/>
  <c r="GC793" i="11"/>
  <c r="GC785" i="11"/>
  <c r="GC777" i="11"/>
  <c r="GC769" i="11"/>
  <c r="GC761" i="11"/>
  <c r="GC753" i="11"/>
  <c r="GE750" i="11"/>
  <c r="GC745" i="11"/>
  <c r="GC737" i="11"/>
  <c r="GC729" i="11"/>
  <c r="GK723" i="11"/>
  <c r="GC721" i="11"/>
  <c r="GC713" i="11"/>
  <c r="GC705" i="11"/>
  <c r="GC697" i="11"/>
  <c r="GC689" i="11"/>
  <c r="GC681" i="11"/>
  <c r="GM491" i="11"/>
  <c r="BH127" i="13"/>
  <c r="BH128" i="13"/>
  <c r="BH129" i="13"/>
  <c r="BH130" i="13"/>
  <c r="BH132" i="13"/>
  <c r="EO121" i="13"/>
  <c r="FB121" i="13"/>
  <c r="EI129" i="13"/>
  <c r="DL129" i="13"/>
  <c r="EI121" i="13"/>
  <c r="DL130" i="13"/>
  <c r="EI130" i="13"/>
  <c r="BH121" i="13"/>
  <c r="DY129" i="13"/>
  <c r="EO129" i="13"/>
  <c r="DY121" i="13"/>
  <c r="EO130" i="13"/>
  <c r="BH131" i="13"/>
  <c r="DY130" i="13"/>
  <c r="BH125" i="13"/>
  <c r="FB129" i="13"/>
  <c r="FB130" i="13"/>
  <c r="FB120" i="13"/>
  <c r="DL120" i="13"/>
  <c r="BH120" i="13"/>
  <c r="DY120" i="13"/>
  <c r="DY119" i="13"/>
  <c r="BH119" i="13"/>
  <c r="DL119" i="13"/>
  <c r="FB119" i="13"/>
  <c r="BH123" i="13"/>
  <c r="EO123" i="13"/>
  <c r="EI123" i="13"/>
  <c r="FB123" i="13"/>
  <c r="DY123" i="13"/>
  <c r="EO120" i="13"/>
  <c r="GI1090" i="11"/>
  <c r="GC1088" i="11"/>
  <c r="GC1080" i="11"/>
  <c r="GI1074" i="11"/>
  <c r="GC1072" i="11"/>
  <c r="GC1064" i="11"/>
  <c r="GC1056" i="11"/>
  <c r="GC1048" i="11"/>
  <c r="GI1042" i="11"/>
  <c r="GC1040" i="11"/>
  <c r="GC1032" i="11"/>
  <c r="GI1026" i="11"/>
  <c r="GC1024" i="11"/>
  <c r="GC1016" i="11"/>
  <c r="GI1010" i="11"/>
  <c r="GC1008" i="11"/>
  <c r="GC1000" i="11"/>
  <c r="GI994" i="11"/>
  <c r="GC992" i="11"/>
  <c r="GC984" i="11"/>
  <c r="GI978" i="11"/>
  <c r="GC976" i="11"/>
  <c r="GC968" i="11"/>
  <c r="GI962" i="11"/>
  <c r="GC960" i="11"/>
  <c r="GC952" i="11"/>
  <c r="GI946" i="11"/>
  <c r="GC944" i="11"/>
  <c r="GC936" i="11"/>
  <c r="GI930" i="11"/>
  <c r="GC928" i="11"/>
  <c r="GC920" i="11"/>
  <c r="GI914" i="11"/>
  <c r="GC912" i="11"/>
  <c r="GC904" i="11"/>
  <c r="GH901" i="11"/>
  <c r="GI898" i="11"/>
  <c r="GC896" i="11"/>
  <c r="GC888" i="11"/>
  <c r="GH885" i="11"/>
  <c r="GI882" i="11"/>
  <c r="GC880" i="11"/>
  <c r="GC872" i="11"/>
  <c r="GH869" i="11"/>
  <c r="GI866" i="11"/>
  <c r="GC864" i="11"/>
  <c r="GC856" i="11"/>
  <c r="GH853" i="11"/>
  <c r="GC848" i="11"/>
  <c r="GC840" i="11"/>
  <c r="GH837" i="11"/>
  <c r="GI834" i="11"/>
  <c r="GC832" i="11"/>
  <c r="GC824" i="11"/>
  <c r="GH821" i="11"/>
  <c r="GI818" i="11"/>
  <c r="GC816" i="11"/>
  <c r="GC808" i="11"/>
  <c r="GH805" i="11"/>
  <c r="GC800" i="11"/>
  <c r="GC792" i="11"/>
  <c r="GH789" i="11"/>
  <c r="GI786" i="11"/>
  <c r="GC784" i="11"/>
  <c r="GC776" i="11"/>
  <c r="GC1090" i="11"/>
  <c r="GC1082" i="11"/>
  <c r="GC1074" i="11"/>
  <c r="GC1066" i="11"/>
  <c r="GC1058" i="11"/>
  <c r="GJ1055" i="11"/>
  <c r="GC1050" i="11"/>
  <c r="GC1042" i="11"/>
  <c r="GC1034" i="11"/>
  <c r="GC1026" i="11"/>
  <c r="GC1018" i="11"/>
  <c r="GC1010" i="11"/>
  <c r="GC1002" i="11"/>
  <c r="GC994" i="11"/>
  <c r="GC986" i="11"/>
  <c r="GC978" i="11"/>
  <c r="GC970" i="11"/>
  <c r="GC962" i="11"/>
  <c r="GC954" i="11"/>
  <c r="GC946" i="11"/>
  <c r="GC938" i="11"/>
  <c r="GC930" i="11"/>
  <c r="GC922" i="11"/>
  <c r="GC914" i="11"/>
  <c r="GC906" i="11"/>
  <c r="GC898" i="11"/>
  <c r="GC890" i="11"/>
  <c r="GC882" i="11"/>
  <c r="GC874" i="11"/>
  <c r="GC866" i="11"/>
  <c r="GC858" i="11"/>
  <c r="GC850" i="11"/>
  <c r="GJ847" i="11"/>
  <c r="GC842" i="11"/>
  <c r="GC834" i="11"/>
  <c r="GC826" i="11"/>
  <c r="GC818" i="11"/>
  <c r="GC810" i="11"/>
  <c r="GC802" i="11"/>
  <c r="GJ799" i="11"/>
  <c r="GC794" i="11"/>
  <c r="GC786" i="11"/>
  <c r="GC778" i="11"/>
  <c r="GM1078" i="11"/>
  <c r="GC916" i="11"/>
  <c r="GM822" i="11"/>
  <c r="GG1080" i="11"/>
  <c r="GG1064" i="11"/>
  <c r="GG1048" i="11"/>
  <c r="GD1032" i="11"/>
  <c r="GD1016" i="11"/>
  <c r="GG1000" i="11"/>
  <c r="GD984" i="11"/>
  <c r="GD968" i="11"/>
  <c r="GD952" i="11"/>
  <c r="GD936" i="11"/>
  <c r="GD920" i="11"/>
  <c r="GD904" i="11"/>
  <c r="GD888" i="11"/>
  <c r="GD872" i="11"/>
  <c r="GD856" i="11"/>
  <c r="GD840" i="11"/>
  <c r="GD824" i="11"/>
  <c r="GD808" i="11"/>
  <c r="GD792" i="11"/>
  <c r="GD776" i="11"/>
  <c r="GC770" i="11"/>
  <c r="GC762" i="11"/>
  <c r="GC754" i="11"/>
  <c r="GC746" i="11"/>
  <c r="GC738" i="11"/>
  <c r="GC730" i="11"/>
  <c r="GC722" i="11"/>
  <c r="GC714" i="11"/>
  <c r="GC706" i="11"/>
  <c r="GC698" i="11"/>
  <c r="GC690" i="11"/>
  <c r="GC682" i="11"/>
  <c r="GC674" i="11"/>
  <c r="GC666" i="11"/>
  <c r="GC658" i="11"/>
  <c r="GC650" i="11"/>
  <c r="GC642" i="11"/>
  <c r="GC634" i="11"/>
  <c r="GC626" i="11"/>
  <c r="GC618" i="11"/>
  <c r="GC610" i="11"/>
  <c r="GC602" i="11"/>
  <c r="GC594" i="11"/>
  <c r="GC586" i="11"/>
  <c r="GC578" i="11"/>
  <c r="GC570" i="11"/>
  <c r="GC562" i="11"/>
  <c r="GC554" i="11"/>
  <c r="GC546" i="11"/>
  <c r="GC538" i="11"/>
  <c r="GC530" i="11"/>
  <c r="GC522" i="11"/>
  <c r="GC514" i="11"/>
  <c r="GC506" i="11"/>
  <c r="GC498" i="11"/>
  <c r="GC490" i="11"/>
  <c r="GC482" i="11"/>
  <c r="GC474" i="11"/>
  <c r="GC466" i="11"/>
  <c r="GC458" i="11"/>
  <c r="GC450" i="11"/>
  <c r="GC442" i="11"/>
  <c r="GC434" i="11"/>
  <c r="GC426" i="11"/>
  <c r="GC418" i="11"/>
  <c r="GC410" i="11"/>
  <c r="GC402" i="11"/>
  <c r="GC394" i="11"/>
  <c r="GC386" i="11"/>
  <c r="GC378" i="11"/>
  <c r="GC370" i="11"/>
  <c r="GC362" i="11"/>
  <c r="GC354" i="11"/>
  <c r="GC346" i="11"/>
  <c r="GC338" i="11"/>
  <c r="GC330" i="11"/>
  <c r="GC322" i="11"/>
  <c r="GC314" i="11"/>
  <c r="GC306" i="11"/>
  <c r="GC298" i="11"/>
  <c r="GC290" i="11"/>
  <c r="GC282" i="11"/>
  <c r="GC274" i="11"/>
  <c r="GC266" i="11"/>
  <c r="GC258" i="11"/>
  <c r="GC250" i="11"/>
  <c r="GC242" i="11"/>
  <c r="GC234" i="11"/>
  <c r="GC226" i="11"/>
  <c r="GC218" i="11"/>
  <c r="GC210" i="11"/>
  <c r="GC202" i="11"/>
  <c r="GC194" i="11"/>
  <c r="GC186" i="11"/>
  <c r="GC178" i="11"/>
  <c r="GC170" i="11"/>
  <c r="GC162" i="11"/>
  <c r="GC154" i="11"/>
  <c r="GC146" i="11"/>
  <c r="GC138" i="11"/>
  <c r="GC130" i="11"/>
  <c r="GC122" i="11"/>
  <c r="GC114" i="11"/>
  <c r="GC106" i="11"/>
  <c r="GC98" i="11"/>
  <c r="GG124" i="11"/>
  <c r="GC91" i="11"/>
  <c r="GI720" i="11"/>
  <c r="GC686" i="11"/>
  <c r="GC678" i="11"/>
  <c r="GC110" i="11"/>
  <c r="GC102" i="11"/>
  <c r="GJ99" i="11"/>
  <c r="GC94" i="11"/>
  <c r="GD760" i="11"/>
  <c r="GD744" i="11"/>
  <c r="GC92" i="11"/>
  <c r="GM91" i="11"/>
  <c r="GC736" i="11"/>
  <c r="GC728" i="11"/>
  <c r="GC720" i="11"/>
  <c r="GC712" i="11"/>
  <c r="GE605" i="11"/>
  <c r="GG482" i="11"/>
  <c r="GK92" i="11"/>
  <c r="GD251" i="11"/>
  <c r="GK656" i="11"/>
  <c r="GC1091" i="11"/>
  <c r="GC1083" i="11"/>
  <c r="GC1075" i="11"/>
  <c r="GC1067" i="11"/>
  <c r="GC1059" i="11"/>
  <c r="GC1051" i="11"/>
  <c r="GC1043" i="11"/>
  <c r="GC1035" i="11"/>
  <c r="GC1027" i="11"/>
  <c r="GC1019" i="11"/>
  <c r="GC1011" i="11"/>
  <c r="GC1003" i="11"/>
  <c r="GC995" i="11"/>
  <c r="GC987" i="11"/>
  <c r="GC979" i="11"/>
  <c r="GC971" i="11"/>
  <c r="GC963" i="11"/>
  <c r="GC955" i="11"/>
  <c r="GC947" i="11"/>
  <c r="GC939" i="11"/>
  <c r="GC931" i="11"/>
  <c r="GC923" i="11"/>
  <c r="GC915" i="11"/>
  <c r="GC907" i="11"/>
  <c r="GC899" i="11"/>
  <c r="GC891" i="11"/>
  <c r="GC883" i="11"/>
  <c r="GC875" i="11"/>
  <c r="GC867" i="11"/>
  <c r="GC859" i="11"/>
  <c r="GC851" i="11"/>
  <c r="GC843" i="11"/>
  <c r="GC835" i="11"/>
  <c r="GC827" i="11"/>
  <c r="GC819" i="11"/>
  <c r="GC811" i="11"/>
  <c r="GC803" i="11"/>
  <c r="GC795" i="11"/>
  <c r="GC787" i="11"/>
  <c r="GC779" i="11"/>
  <c r="GC771" i="11"/>
  <c r="GC763" i="11"/>
  <c r="GC755" i="11"/>
  <c r="GC747" i="11"/>
  <c r="GC739" i="11"/>
  <c r="GC731" i="11"/>
  <c r="GC723" i="11"/>
  <c r="GC715" i="11"/>
  <c r="GC707" i="11"/>
  <c r="GC699" i="11"/>
  <c r="GC691" i="11"/>
  <c r="GC683" i="11"/>
  <c r="GC675" i="11"/>
  <c r="GC667" i="11"/>
  <c r="GC659" i="11"/>
  <c r="GC651" i="11"/>
  <c r="GC643" i="11"/>
  <c r="GC635" i="11"/>
  <c r="GM629" i="11"/>
  <c r="GC627" i="11"/>
  <c r="GC619" i="11"/>
  <c r="GC611" i="11"/>
  <c r="GC603" i="11"/>
  <c r="GC595" i="11"/>
  <c r="GL589" i="11"/>
  <c r="GC587" i="11"/>
  <c r="GC579" i="11"/>
  <c r="GC571" i="11"/>
  <c r="GC563" i="11"/>
  <c r="GC555" i="11"/>
  <c r="GC547" i="11"/>
  <c r="GC539" i="11"/>
  <c r="GC531" i="11"/>
  <c r="GC523" i="11"/>
  <c r="GC515" i="11"/>
  <c r="GC507" i="11"/>
  <c r="GC499" i="11"/>
  <c r="GC491" i="11"/>
  <c r="GC483" i="11"/>
  <c r="GC475" i="11"/>
  <c r="GC467" i="11"/>
  <c r="GC459" i="11"/>
  <c r="GC451" i="11"/>
  <c r="GC443" i="11"/>
  <c r="GL429" i="11"/>
  <c r="GL261" i="11"/>
  <c r="GG776" i="11"/>
  <c r="GE653" i="11"/>
  <c r="GE397" i="11"/>
  <c r="GM92" i="11"/>
  <c r="GD645" i="11"/>
  <c r="GC157" i="11"/>
  <c r="GC149" i="11"/>
  <c r="GC141" i="11"/>
  <c r="GC133" i="11"/>
  <c r="GH130" i="11"/>
  <c r="GC125" i="11"/>
  <c r="GC117" i="11"/>
  <c r="GC109" i="11"/>
  <c r="GC101" i="11"/>
  <c r="GG1032" i="11"/>
  <c r="GD135" i="11"/>
  <c r="GC1076" i="11"/>
  <c r="GC1060" i="11"/>
  <c r="GC1052" i="11"/>
  <c r="GC1044" i="11"/>
  <c r="GC1036" i="11"/>
  <c r="GM1030" i="11"/>
  <c r="GC1028" i="11"/>
  <c r="GC1012" i="11"/>
  <c r="GC1004" i="11"/>
  <c r="GC996" i="11"/>
  <c r="GC988" i="11"/>
  <c r="GM982" i="11"/>
  <c r="GC980" i="11"/>
  <c r="GC972" i="11"/>
  <c r="GC964" i="11"/>
  <c r="GC956" i="11"/>
  <c r="GC948" i="11"/>
  <c r="GC940" i="11"/>
  <c r="GM934" i="11"/>
  <c r="GC932" i="11"/>
  <c r="GC924" i="11"/>
  <c r="GC908" i="11"/>
  <c r="GC900" i="11"/>
  <c r="GC892" i="11"/>
  <c r="GM886" i="11"/>
  <c r="GC884" i="11"/>
  <c r="GC876" i="11"/>
  <c r="GM870" i="11"/>
  <c r="GC868" i="11"/>
  <c r="GC860" i="11"/>
  <c r="GC852" i="11"/>
  <c r="GC844" i="11"/>
  <c r="GC836" i="11"/>
  <c r="GC828" i="11"/>
  <c r="GC820" i="11"/>
  <c r="GC812" i="11"/>
  <c r="GC804" i="11"/>
  <c r="GC796" i="11"/>
  <c r="GC788" i="11"/>
  <c r="GC780" i="11"/>
  <c r="GM774" i="11"/>
  <c r="GC772" i="11"/>
  <c r="GC764" i="11"/>
  <c r="GC756" i="11"/>
  <c r="GC748" i="11"/>
  <c r="GC740" i="11"/>
  <c r="GC732" i="11"/>
  <c r="GC724" i="11"/>
  <c r="GC716" i="11"/>
  <c r="GC708" i="11"/>
  <c r="GC700" i="11"/>
  <c r="GC692" i="11"/>
  <c r="GC684" i="11"/>
  <c r="GC676" i="11"/>
  <c r="GC668" i="11"/>
  <c r="GC660" i="11"/>
  <c r="GC652" i="11"/>
  <c r="GC644" i="11"/>
  <c r="GC636" i="11"/>
  <c r="GC628" i="11"/>
  <c r="GC620" i="11"/>
  <c r="GC612" i="11"/>
  <c r="GC604" i="11"/>
  <c r="GC596" i="11"/>
  <c r="GC588" i="11"/>
  <c r="GC580" i="11"/>
  <c r="GC572" i="11"/>
  <c r="GC564" i="11"/>
  <c r="GC556" i="11"/>
  <c r="GC548" i="11"/>
  <c r="GC540" i="11"/>
  <c r="GC532" i="11"/>
  <c r="GC524" i="11"/>
  <c r="GC516" i="11"/>
  <c r="GC508" i="11"/>
  <c r="GM502" i="11"/>
  <c r="GC500" i="11"/>
  <c r="GC492" i="11"/>
  <c r="GC484" i="11"/>
  <c r="GC476" i="11"/>
  <c r="GC468" i="11"/>
  <c r="GC460" i="11"/>
  <c r="GC452" i="11"/>
  <c r="GC444" i="11"/>
  <c r="GC436" i="11"/>
  <c r="GC428" i="11"/>
  <c r="GC420" i="11"/>
  <c r="GC412" i="11"/>
  <c r="GC404" i="11"/>
  <c r="GC396" i="11"/>
  <c r="GC388" i="11"/>
  <c r="GC380" i="11"/>
  <c r="GC372" i="11"/>
  <c r="GC364" i="11"/>
  <c r="GC356" i="11"/>
  <c r="GC348" i="11"/>
  <c r="GC340" i="11"/>
  <c r="GC332" i="11"/>
  <c r="GC324" i="11"/>
  <c r="GC316" i="11"/>
  <c r="GC308" i="11"/>
  <c r="GC300" i="11"/>
  <c r="GC292" i="11"/>
  <c r="GC284" i="11"/>
  <c r="GC276" i="11"/>
  <c r="GC268" i="11"/>
  <c r="GC260" i="11"/>
  <c r="GC252" i="11"/>
  <c r="GC244" i="11"/>
  <c r="GC236" i="11"/>
  <c r="GC228" i="11"/>
  <c r="GC220" i="11"/>
  <c r="GC212" i="11"/>
  <c r="GC204" i="11"/>
  <c r="GC196" i="11"/>
  <c r="GC188" i="11"/>
  <c r="GC180" i="11"/>
  <c r="GC172" i="11"/>
  <c r="GC164" i="11"/>
  <c r="GC156" i="11"/>
  <c r="GC148" i="11"/>
  <c r="GC140" i="11"/>
  <c r="GC132" i="11"/>
  <c r="GC124" i="11"/>
  <c r="GC116" i="11"/>
  <c r="GC108" i="11"/>
  <c r="GC100" i="11"/>
  <c r="GF1051" i="11"/>
  <c r="GF1003" i="11"/>
  <c r="GF987" i="11"/>
  <c r="GF955" i="11"/>
  <c r="GF907" i="11"/>
  <c r="GF891" i="11"/>
  <c r="GF843" i="11"/>
  <c r="GF795" i="11"/>
  <c r="GF747" i="11"/>
  <c r="GF707" i="11"/>
  <c r="GC673" i="11"/>
  <c r="GC665" i="11"/>
  <c r="GC657" i="11"/>
  <c r="GC649" i="11"/>
  <c r="GC641" i="11"/>
  <c r="GC633" i="11"/>
  <c r="GC625" i="11"/>
  <c r="GC617" i="11"/>
  <c r="GC609" i="11"/>
  <c r="GC601" i="11"/>
  <c r="GC593" i="11"/>
  <c r="GC585" i="11"/>
  <c r="GC577" i="11"/>
  <c r="GC569" i="11"/>
  <c r="GC561" i="11"/>
  <c r="GC553" i="11"/>
  <c r="GC545" i="11"/>
  <c r="GC537" i="11"/>
  <c r="GC529" i="11"/>
  <c r="GC521" i="11"/>
  <c r="GC513" i="11"/>
  <c r="GC505" i="11"/>
  <c r="GC497" i="11"/>
  <c r="GC489" i="11"/>
  <c r="GC481" i="11"/>
  <c r="GC473" i="11"/>
  <c r="GC465" i="11"/>
  <c r="GC457" i="11"/>
  <c r="GC449" i="11"/>
  <c r="GC441" i="11"/>
  <c r="GC433" i="11"/>
  <c r="GC425" i="11"/>
  <c r="GC417" i="11"/>
  <c r="GC409" i="11"/>
  <c r="GC401" i="11"/>
  <c r="GC393" i="11"/>
  <c r="GC385" i="11"/>
  <c r="GC377" i="11"/>
  <c r="GC369" i="11"/>
  <c r="GC361" i="11"/>
  <c r="GC353" i="11"/>
  <c r="GC345" i="11"/>
  <c r="GC337" i="11"/>
  <c r="GC329" i="11"/>
  <c r="GC321" i="11"/>
  <c r="GC313" i="11"/>
  <c r="GK307" i="11"/>
  <c r="GC305" i="11"/>
  <c r="GC297" i="11"/>
  <c r="GC289" i="11"/>
  <c r="GC281" i="11"/>
  <c r="GC273" i="11"/>
  <c r="GC265" i="11"/>
  <c r="GC257" i="11"/>
  <c r="GC249" i="11"/>
  <c r="GC241" i="11"/>
  <c r="GC233" i="11"/>
  <c r="GC225" i="11"/>
  <c r="GC217" i="11"/>
  <c r="GC209" i="11"/>
  <c r="GC201" i="11"/>
  <c r="GC193" i="11"/>
  <c r="GC185" i="11"/>
  <c r="GC177" i="11"/>
  <c r="GC169" i="11"/>
  <c r="GC161" i="11"/>
  <c r="GE118" i="11"/>
  <c r="GE1090" i="11"/>
  <c r="GH1090" i="11"/>
  <c r="GJ1090" i="11"/>
  <c r="GL1087" i="11"/>
  <c r="GM1087" i="11"/>
  <c r="GF1087" i="11"/>
  <c r="GI1087" i="11"/>
  <c r="GK1087" i="11"/>
  <c r="GC1085" i="11"/>
  <c r="GE1082" i="11"/>
  <c r="GH1082" i="11"/>
  <c r="GJ1082" i="11"/>
  <c r="GF1079" i="11"/>
  <c r="GI1079" i="11"/>
  <c r="GK1079" i="11"/>
  <c r="GL1079" i="11"/>
  <c r="GM1079" i="11"/>
  <c r="GC1077" i="11"/>
  <c r="GE1074" i="11"/>
  <c r="GH1074" i="11"/>
  <c r="GJ1074" i="11"/>
  <c r="GL1071" i="11"/>
  <c r="GM1071" i="11"/>
  <c r="GF1071" i="11"/>
  <c r="GI1071" i="11"/>
  <c r="GK1071" i="11"/>
  <c r="GC1069" i="11"/>
  <c r="GE1066" i="11"/>
  <c r="GH1066" i="11"/>
  <c r="GJ1066" i="11"/>
  <c r="GF1063" i="11"/>
  <c r="GI1063" i="11"/>
  <c r="GK1063" i="11"/>
  <c r="GL1063" i="11"/>
  <c r="GM1063" i="11"/>
  <c r="GC1061" i="11"/>
  <c r="GE1058" i="11"/>
  <c r="GH1058" i="11"/>
  <c r="GJ1058" i="11"/>
  <c r="GL1055" i="11"/>
  <c r="GM1055" i="11"/>
  <c r="GF1055" i="11"/>
  <c r="GI1055" i="11"/>
  <c r="GK1055" i="11"/>
  <c r="GC1053" i="11"/>
  <c r="GE1050" i="11"/>
  <c r="GH1050" i="11"/>
  <c r="GJ1050" i="11"/>
  <c r="GF1047" i="11"/>
  <c r="GI1047" i="11"/>
  <c r="GK1047" i="11"/>
  <c r="GL1047" i="11"/>
  <c r="GM1047" i="11"/>
  <c r="GC1045" i="11"/>
  <c r="GE1042" i="11"/>
  <c r="GH1042" i="11"/>
  <c r="GJ1042" i="11"/>
  <c r="GL1039" i="11"/>
  <c r="GM1039" i="11"/>
  <c r="GF1039" i="11"/>
  <c r="GI1039" i="11"/>
  <c r="GK1039" i="11"/>
  <c r="GC1037" i="11"/>
  <c r="GE1034" i="11"/>
  <c r="GH1034" i="11"/>
  <c r="GJ1034" i="11"/>
  <c r="GF1031" i="11"/>
  <c r="GI1031" i="11"/>
  <c r="GK1031" i="11"/>
  <c r="GL1031" i="11"/>
  <c r="GM1031" i="11"/>
  <c r="GC1029" i="11"/>
  <c r="GE1026" i="11"/>
  <c r="GH1026" i="11"/>
  <c r="GJ1026" i="11"/>
  <c r="GL1023" i="11"/>
  <c r="GM1023" i="11"/>
  <c r="GF1023" i="11"/>
  <c r="GI1023" i="11"/>
  <c r="GK1023" i="11"/>
  <c r="GC1021" i="11"/>
  <c r="GE1018" i="11"/>
  <c r="GH1018" i="11"/>
  <c r="GJ1018" i="11"/>
  <c r="GF1015" i="11"/>
  <c r="GI1015" i="11"/>
  <c r="GK1015" i="11"/>
  <c r="GL1015" i="11"/>
  <c r="GM1015" i="11"/>
  <c r="GC1013" i="11"/>
  <c r="GE1010" i="11"/>
  <c r="GH1010" i="11"/>
  <c r="GJ1010" i="11"/>
  <c r="GL1007" i="11"/>
  <c r="GM1007" i="11"/>
  <c r="GF1007" i="11"/>
  <c r="GI1007" i="11"/>
  <c r="GK1007" i="11"/>
  <c r="GC1005" i="11"/>
  <c r="GE1002" i="11"/>
  <c r="GH1002" i="11"/>
  <c r="GJ1002" i="11"/>
  <c r="GF999" i="11"/>
  <c r="GI999" i="11"/>
  <c r="GK999" i="11"/>
  <c r="GL999" i="11"/>
  <c r="GM999" i="11"/>
  <c r="GC997" i="11"/>
  <c r="GE994" i="11"/>
  <c r="GH994" i="11"/>
  <c r="GJ994" i="11"/>
  <c r="GL991" i="11"/>
  <c r="GM991" i="11"/>
  <c r="GF991" i="11"/>
  <c r="GI991" i="11"/>
  <c r="GK991" i="11"/>
  <c r="GC989" i="11"/>
  <c r="GE986" i="11"/>
  <c r="GH986" i="11"/>
  <c r="GJ986" i="11"/>
  <c r="GF983" i="11"/>
  <c r="GI983" i="11"/>
  <c r="GK983" i="11"/>
  <c r="GL983" i="11"/>
  <c r="GM983" i="11"/>
  <c r="GC981" i="11"/>
  <c r="GE978" i="11"/>
  <c r="GH978" i="11"/>
  <c r="GJ978" i="11"/>
  <c r="GL975" i="11"/>
  <c r="GM975" i="11"/>
  <c r="GF975" i="11"/>
  <c r="GI975" i="11"/>
  <c r="GK975" i="11"/>
  <c r="GC973" i="11"/>
  <c r="GE970" i="11"/>
  <c r="GH970" i="11"/>
  <c r="GJ970" i="11"/>
  <c r="GF967" i="11"/>
  <c r="GI967" i="11"/>
  <c r="GK967" i="11"/>
  <c r="GL967" i="11"/>
  <c r="GM967" i="11"/>
  <c r="GC965" i="11"/>
  <c r="GE962" i="11"/>
  <c r="GH962" i="11"/>
  <c r="GJ962" i="11"/>
  <c r="GL959" i="11"/>
  <c r="GM959" i="11"/>
  <c r="GF959" i="11"/>
  <c r="GI959" i="11"/>
  <c r="GK959" i="11"/>
  <c r="GC957" i="11"/>
  <c r="GE954" i="11"/>
  <c r="GH954" i="11"/>
  <c r="GJ954" i="11"/>
  <c r="GF951" i="11"/>
  <c r="GI951" i="11"/>
  <c r="GK951" i="11"/>
  <c r="GL951" i="11"/>
  <c r="GM951" i="11"/>
  <c r="GC949" i="11"/>
  <c r="GE946" i="11"/>
  <c r="GH946" i="11"/>
  <c r="GJ946" i="11"/>
  <c r="GL943" i="11"/>
  <c r="GM943" i="11"/>
  <c r="GF943" i="11"/>
  <c r="GI943" i="11"/>
  <c r="GK943" i="11"/>
  <c r="GC941" i="11"/>
  <c r="GE938" i="11"/>
  <c r="GH938" i="11"/>
  <c r="GJ938" i="11"/>
  <c r="GF935" i="11"/>
  <c r="GI935" i="11"/>
  <c r="GK935" i="11"/>
  <c r="GL935" i="11"/>
  <c r="GM935" i="11"/>
  <c r="GC933" i="11"/>
  <c r="GE930" i="11"/>
  <c r="GH930" i="11"/>
  <c r="GJ930" i="11"/>
  <c r="GL927" i="11"/>
  <c r="GM927" i="11"/>
  <c r="GF927" i="11"/>
  <c r="GI927" i="11"/>
  <c r="GK927" i="11"/>
  <c r="GC925" i="11"/>
  <c r="GE922" i="11"/>
  <c r="GH922" i="11"/>
  <c r="GJ922" i="11"/>
  <c r="GF919" i="11"/>
  <c r="GI919" i="11"/>
  <c r="GK919" i="11"/>
  <c r="GL919" i="11"/>
  <c r="GM919" i="11"/>
  <c r="GC917" i="11"/>
  <c r="GE914" i="11"/>
  <c r="GH914" i="11"/>
  <c r="GJ914" i="11"/>
  <c r="GL911" i="11"/>
  <c r="GM911" i="11"/>
  <c r="GF911" i="11"/>
  <c r="GI911" i="11"/>
  <c r="GK911" i="11"/>
  <c r="GC909" i="11"/>
  <c r="GE906" i="11"/>
  <c r="GH906" i="11"/>
  <c r="GJ906" i="11"/>
  <c r="GF903" i="11"/>
  <c r="GI903" i="11"/>
  <c r="GK903" i="11"/>
  <c r="GL903" i="11"/>
  <c r="GM903" i="11"/>
  <c r="GC901" i="11"/>
  <c r="GE898" i="11"/>
  <c r="GH898" i="11"/>
  <c r="GJ898" i="11"/>
  <c r="GL895" i="11"/>
  <c r="GM895" i="11"/>
  <c r="GF895" i="11"/>
  <c r="GI895" i="11"/>
  <c r="GK895" i="11"/>
  <c r="GC893" i="11"/>
  <c r="GE890" i="11"/>
  <c r="GH890" i="11"/>
  <c r="GJ890" i="11"/>
  <c r="GF887" i="11"/>
  <c r="GI887" i="11"/>
  <c r="GK887" i="11"/>
  <c r="GL887" i="11"/>
  <c r="GM887" i="11"/>
  <c r="GC885" i="11"/>
  <c r="GE882" i="11"/>
  <c r="GH882" i="11"/>
  <c r="GJ882" i="11"/>
  <c r="GL879" i="11"/>
  <c r="GM879" i="11"/>
  <c r="GF879" i="11"/>
  <c r="GI879" i="11"/>
  <c r="GK879" i="11"/>
  <c r="GC877" i="11"/>
  <c r="GE874" i="11"/>
  <c r="GH874" i="11"/>
  <c r="GJ874" i="11"/>
  <c r="GF871" i="11"/>
  <c r="GI871" i="11"/>
  <c r="GK871" i="11"/>
  <c r="GL871" i="11"/>
  <c r="GM871" i="11"/>
  <c r="GC869" i="11"/>
  <c r="GE866" i="11"/>
  <c r="GH866" i="11"/>
  <c r="GJ866" i="11"/>
  <c r="GL863" i="11"/>
  <c r="GM863" i="11"/>
  <c r="GF863" i="11"/>
  <c r="GI863" i="11"/>
  <c r="GK863" i="11"/>
  <c r="GC861" i="11"/>
  <c r="GE858" i="11"/>
  <c r="GH858" i="11"/>
  <c r="GJ858" i="11"/>
  <c r="GF855" i="11"/>
  <c r="GI855" i="11"/>
  <c r="GK855" i="11"/>
  <c r="GL855" i="11"/>
  <c r="GM855" i="11"/>
  <c r="GC853" i="11"/>
  <c r="GE850" i="11"/>
  <c r="GH850" i="11"/>
  <c r="GJ850" i="11"/>
  <c r="GL847" i="11"/>
  <c r="GM847" i="11"/>
  <c r="GF847" i="11"/>
  <c r="GI847" i="11"/>
  <c r="GK847" i="11"/>
  <c r="GC845" i="11"/>
  <c r="GE842" i="11"/>
  <c r="GH842" i="11"/>
  <c r="GJ842" i="11"/>
  <c r="GF839" i="11"/>
  <c r="GI839" i="11"/>
  <c r="GK839" i="11"/>
  <c r="GL839" i="11"/>
  <c r="GM839" i="11"/>
  <c r="GC837" i="11"/>
  <c r="GE834" i="11"/>
  <c r="GH834" i="11"/>
  <c r="GJ834" i="11"/>
  <c r="GL831" i="11"/>
  <c r="GM831" i="11"/>
  <c r="GF831" i="11"/>
  <c r="GI831" i="11"/>
  <c r="GK831" i="11"/>
  <c r="GC829" i="11"/>
  <c r="GE826" i="11"/>
  <c r="GH826" i="11"/>
  <c r="GJ826" i="11"/>
  <c r="GF823" i="11"/>
  <c r="GI823" i="11"/>
  <c r="GK823" i="11"/>
  <c r="GL823" i="11"/>
  <c r="GM823" i="11"/>
  <c r="GC821" i="11"/>
  <c r="GE818" i="11"/>
  <c r="GH818" i="11"/>
  <c r="GJ818" i="11"/>
  <c r="GL815" i="11"/>
  <c r="GM815" i="11"/>
  <c r="GF815" i="11"/>
  <c r="GI815" i="11"/>
  <c r="GK815" i="11"/>
  <c r="GC813" i="11"/>
  <c r="GE810" i="11"/>
  <c r="GH810" i="11"/>
  <c r="GJ810" i="11"/>
  <c r="GF807" i="11"/>
  <c r="GI807" i="11"/>
  <c r="GK807" i="11"/>
  <c r="GL807" i="11"/>
  <c r="GM807" i="11"/>
  <c r="GC805" i="11"/>
  <c r="GE802" i="11"/>
  <c r="GH802" i="11"/>
  <c r="GJ802" i="11"/>
  <c r="GL799" i="11"/>
  <c r="GM799" i="11"/>
  <c r="GF799" i="11"/>
  <c r="GI799" i="11"/>
  <c r="GK799" i="11"/>
  <c r="GC797" i="11"/>
  <c r="GE794" i="11"/>
  <c r="GH794" i="11"/>
  <c r="GJ794" i="11"/>
  <c r="GF791" i="11"/>
  <c r="GI791" i="11"/>
  <c r="GK791" i="11"/>
  <c r="GL791" i="11"/>
  <c r="GM791" i="11"/>
  <c r="GC789" i="11"/>
  <c r="GE786" i="11"/>
  <c r="GH786" i="11"/>
  <c r="GJ786" i="11"/>
  <c r="GL783" i="11"/>
  <c r="GM783" i="11"/>
  <c r="GF783" i="11"/>
  <c r="GI783" i="11"/>
  <c r="GK783" i="11"/>
  <c r="GC781" i="11"/>
  <c r="GE778" i="11"/>
  <c r="GH778" i="11"/>
  <c r="GJ778" i="11"/>
  <c r="GF775" i="11"/>
  <c r="GI775" i="11"/>
  <c r="GK775" i="11"/>
  <c r="GL775" i="11"/>
  <c r="GM775" i="11"/>
  <c r="GC773" i="11"/>
  <c r="GE770" i="11"/>
  <c r="GH770" i="11"/>
  <c r="GJ770" i="11"/>
  <c r="GL767" i="11"/>
  <c r="GM767" i="11"/>
  <c r="GF767" i="11"/>
  <c r="GI767" i="11"/>
  <c r="GK767" i="11"/>
  <c r="GC765" i="11"/>
  <c r="GE762" i="11"/>
  <c r="GH762" i="11"/>
  <c r="GJ762" i="11"/>
  <c r="GF759" i="11"/>
  <c r="GI759" i="11"/>
  <c r="GK759" i="11"/>
  <c r="GL759" i="11"/>
  <c r="GM759" i="11"/>
  <c r="GC757" i="11"/>
  <c r="GE754" i="11"/>
  <c r="GH754" i="11"/>
  <c r="GJ754" i="11"/>
  <c r="GL751" i="11"/>
  <c r="GM751" i="11"/>
  <c r="GF751" i="11"/>
  <c r="GI751" i="11"/>
  <c r="GK751" i="11"/>
  <c r="GC749" i="11"/>
  <c r="GE746" i="11"/>
  <c r="GH746" i="11"/>
  <c r="GJ746" i="11"/>
  <c r="GF743" i="11"/>
  <c r="GI743" i="11"/>
  <c r="GK743" i="11"/>
  <c r="GL743" i="11"/>
  <c r="GM743" i="11"/>
  <c r="GC741" i="11"/>
  <c r="GE738" i="11"/>
  <c r="GH738" i="11"/>
  <c r="GJ738" i="11"/>
  <c r="GL735" i="11"/>
  <c r="GM735" i="11"/>
  <c r="GF735" i="11"/>
  <c r="GI735" i="11"/>
  <c r="GK735" i="11"/>
  <c r="GC733" i="11"/>
  <c r="GE730" i="11"/>
  <c r="GJ730" i="11"/>
  <c r="GH730" i="11"/>
  <c r="GF727" i="11"/>
  <c r="GK727" i="11"/>
  <c r="GM727" i="11"/>
  <c r="GL727" i="11"/>
  <c r="GI727" i="11"/>
  <c r="GC725" i="11"/>
  <c r="GH722" i="11"/>
  <c r="GJ722" i="11"/>
  <c r="GE722" i="11"/>
  <c r="GI719" i="11"/>
  <c r="GK719" i="11"/>
  <c r="GL719" i="11"/>
  <c r="GM719" i="11"/>
  <c r="GF719" i="11"/>
  <c r="GC717" i="11"/>
  <c r="GE714" i="11"/>
  <c r="GJ714" i="11"/>
  <c r="GH714" i="11"/>
  <c r="GF711" i="11"/>
  <c r="GK711" i="11"/>
  <c r="GM711" i="11"/>
  <c r="GI711" i="11"/>
  <c r="GL711" i="11"/>
  <c r="GC709" i="11"/>
  <c r="GH706" i="11"/>
  <c r="GJ706" i="11"/>
  <c r="GE706" i="11"/>
  <c r="GI703" i="11"/>
  <c r="GK703" i="11"/>
  <c r="GL703" i="11"/>
  <c r="GM703" i="11"/>
  <c r="GC701" i="11"/>
  <c r="GE698" i="11"/>
  <c r="GJ698" i="11"/>
  <c r="GH698" i="11"/>
  <c r="GF695" i="11"/>
  <c r="GK695" i="11"/>
  <c r="GM695" i="11"/>
  <c r="GI695" i="11"/>
  <c r="GL695" i="11"/>
  <c r="GC693" i="11"/>
  <c r="GH690" i="11"/>
  <c r="GJ690" i="11"/>
  <c r="GE690" i="11"/>
  <c r="GI687" i="11"/>
  <c r="GK687" i="11"/>
  <c r="GL687" i="11"/>
  <c r="GM687" i="11"/>
  <c r="GF687" i="11"/>
  <c r="GC685" i="11"/>
  <c r="GE682" i="11"/>
  <c r="GJ682" i="11"/>
  <c r="GH682" i="11"/>
  <c r="GF679" i="11"/>
  <c r="GK679" i="11"/>
  <c r="GM679" i="11"/>
  <c r="GI679" i="11"/>
  <c r="GL679" i="11"/>
  <c r="GC677" i="11"/>
  <c r="GH674" i="11"/>
  <c r="GJ674" i="11"/>
  <c r="GE674" i="11"/>
  <c r="GI671" i="11"/>
  <c r="GK671" i="11"/>
  <c r="GL671" i="11"/>
  <c r="GM671" i="11"/>
  <c r="GF671" i="11"/>
  <c r="GC669" i="11"/>
  <c r="GE666" i="11"/>
  <c r="GJ666" i="11"/>
  <c r="GH666" i="11"/>
  <c r="GF663" i="11"/>
  <c r="GK663" i="11"/>
  <c r="GM663" i="11"/>
  <c r="GI663" i="11"/>
  <c r="GL663" i="11"/>
  <c r="GC661" i="11"/>
  <c r="GH658" i="11"/>
  <c r="GJ658" i="11"/>
  <c r="GE658" i="11"/>
  <c r="GI655" i="11"/>
  <c r="GK655" i="11"/>
  <c r="GL655" i="11"/>
  <c r="GM655" i="11"/>
  <c r="GF655" i="11"/>
  <c r="GC653" i="11"/>
  <c r="GE650" i="11"/>
  <c r="GJ650" i="11"/>
  <c r="GH650" i="11"/>
  <c r="GF647" i="11"/>
  <c r="GK647" i="11"/>
  <c r="GM647" i="11"/>
  <c r="GI647" i="11"/>
  <c r="GL647" i="11"/>
  <c r="GC645" i="11"/>
  <c r="GH642" i="11"/>
  <c r="GJ642" i="11"/>
  <c r="GE642" i="11"/>
  <c r="GI639" i="11"/>
  <c r="GK639" i="11"/>
  <c r="GL639" i="11"/>
  <c r="GM639" i="11"/>
  <c r="GF639" i="11"/>
  <c r="GC637" i="11"/>
  <c r="GE634" i="11"/>
  <c r="GJ634" i="11"/>
  <c r="GH634" i="11"/>
  <c r="GF631" i="11"/>
  <c r="GK631" i="11"/>
  <c r="GM631" i="11"/>
  <c r="GI631" i="11"/>
  <c r="GL631" i="11"/>
  <c r="GC629" i="11"/>
  <c r="GH626" i="11"/>
  <c r="GJ626" i="11"/>
  <c r="GE626" i="11"/>
  <c r="GI623" i="11"/>
  <c r="GK623" i="11"/>
  <c r="GL623" i="11"/>
  <c r="GM623" i="11"/>
  <c r="GF623" i="11"/>
  <c r="GC621" i="11"/>
  <c r="GE618" i="11"/>
  <c r="GJ618" i="11"/>
  <c r="GH618" i="11"/>
  <c r="GF615" i="11"/>
  <c r="GK615" i="11"/>
  <c r="GM615" i="11"/>
  <c r="GI615" i="11"/>
  <c r="GL615" i="11"/>
  <c r="GC613" i="11"/>
  <c r="GH610" i="11"/>
  <c r="GJ610" i="11"/>
  <c r="GE610" i="11"/>
  <c r="GI607" i="11"/>
  <c r="GK607" i="11"/>
  <c r="GL607" i="11"/>
  <c r="GM607" i="11"/>
  <c r="GF607" i="11"/>
  <c r="GC605" i="11"/>
  <c r="GE602" i="11"/>
  <c r="GH602" i="11"/>
  <c r="GJ602" i="11"/>
  <c r="GF599" i="11"/>
  <c r="GI599" i="11"/>
  <c r="GK599" i="11"/>
  <c r="GM599" i="11"/>
  <c r="GL599" i="11"/>
  <c r="GC597" i="11"/>
  <c r="GH594" i="11"/>
  <c r="GJ594" i="11"/>
  <c r="GE594" i="11"/>
  <c r="GI591" i="11"/>
  <c r="GK591" i="11"/>
  <c r="GL591" i="11"/>
  <c r="GM591" i="11"/>
  <c r="GF591" i="11"/>
  <c r="GC589" i="11"/>
  <c r="GE586" i="11"/>
  <c r="GH586" i="11"/>
  <c r="GJ586" i="11"/>
  <c r="GF583" i="11"/>
  <c r="GI583" i="11"/>
  <c r="GK583" i="11"/>
  <c r="GM583" i="11"/>
  <c r="GL583" i="11"/>
  <c r="GC581" i="11"/>
  <c r="GH578" i="11"/>
  <c r="GJ578" i="11"/>
  <c r="GI575" i="11"/>
  <c r="GK575" i="11"/>
  <c r="GL575" i="11"/>
  <c r="GM575" i="11"/>
  <c r="GF575" i="11"/>
  <c r="GC573" i="11"/>
  <c r="GE570" i="11"/>
  <c r="GH570" i="11"/>
  <c r="GJ570" i="11"/>
  <c r="GF567" i="11"/>
  <c r="GI567" i="11"/>
  <c r="GK567" i="11"/>
  <c r="GM567" i="11"/>
  <c r="GL567" i="11"/>
  <c r="GC565" i="11"/>
  <c r="GH562" i="11"/>
  <c r="GE562" i="11"/>
  <c r="GJ562" i="11"/>
  <c r="GM559" i="11"/>
  <c r="GI559" i="11"/>
  <c r="GF559" i="11"/>
  <c r="GL559" i="11"/>
  <c r="GK559" i="11"/>
  <c r="GC557" i="11"/>
  <c r="GE554" i="11"/>
  <c r="GH554" i="11"/>
  <c r="GJ554" i="11"/>
  <c r="GL551" i="11"/>
  <c r="GF551" i="11"/>
  <c r="GI551" i="11"/>
  <c r="GK551" i="11"/>
  <c r="GC549" i="11"/>
  <c r="GH546" i="11"/>
  <c r="GJ546" i="11"/>
  <c r="GE546" i="11"/>
  <c r="GM543" i="11"/>
  <c r="GI543" i="11"/>
  <c r="GF543" i="11"/>
  <c r="GK543" i="11"/>
  <c r="GL543" i="11"/>
  <c r="GC541" i="11"/>
  <c r="GJ538" i="11"/>
  <c r="GE538" i="11"/>
  <c r="GH538" i="11"/>
  <c r="GL535" i="11"/>
  <c r="GF535" i="11"/>
  <c r="GI535" i="11"/>
  <c r="GK535" i="11"/>
  <c r="GM535" i="11"/>
  <c r="GC533" i="11"/>
  <c r="GH530" i="11"/>
  <c r="GE530" i="11"/>
  <c r="GJ530" i="11"/>
  <c r="GM527" i="11"/>
  <c r="GI527" i="11"/>
  <c r="GF527" i="11"/>
  <c r="GK527" i="11"/>
  <c r="GL527" i="11"/>
  <c r="GC525" i="11"/>
  <c r="GE522" i="11"/>
  <c r="GH522" i="11"/>
  <c r="GJ522" i="11"/>
  <c r="GL519" i="11"/>
  <c r="GF519" i="11"/>
  <c r="GI519" i="11"/>
  <c r="GK519" i="11"/>
  <c r="GM519" i="11"/>
  <c r="GC517" i="11"/>
  <c r="GH514" i="11"/>
  <c r="GE514" i="11"/>
  <c r="GJ514" i="11"/>
  <c r="GM511" i="11"/>
  <c r="GI511" i="11"/>
  <c r="GK511" i="11"/>
  <c r="GL511" i="11"/>
  <c r="GF511" i="11"/>
  <c r="GC509" i="11"/>
  <c r="GE506" i="11"/>
  <c r="GH506" i="11"/>
  <c r="GJ506" i="11"/>
  <c r="GL503" i="11"/>
  <c r="GK503" i="11"/>
  <c r="GM503" i="11"/>
  <c r="GF503" i="11"/>
  <c r="GI503" i="11"/>
  <c r="GC501" i="11"/>
  <c r="GH498" i="11"/>
  <c r="GE498" i="11"/>
  <c r="GJ498" i="11"/>
  <c r="GM495" i="11"/>
  <c r="GI495" i="11"/>
  <c r="GF495" i="11"/>
  <c r="GL495" i="11"/>
  <c r="GK495" i="11"/>
  <c r="GC493" i="11"/>
  <c r="GE490" i="11"/>
  <c r="GH490" i="11"/>
  <c r="GJ490" i="11"/>
  <c r="GL487" i="11"/>
  <c r="GF487" i="11"/>
  <c r="GI487" i="11"/>
  <c r="GK487" i="11"/>
  <c r="GM487" i="11"/>
  <c r="GC485" i="11"/>
  <c r="GH482" i="11"/>
  <c r="GJ482" i="11"/>
  <c r="GE482" i="11"/>
  <c r="GM479" i="11"/>
  <c r="GI479" i="11"/>
  <c r="GF479" i="11"/>
  <c r="GK479" i="11"/>
  <c r="GL479" i="11"/>
  <c r="GC477" i="11"/>
  <c r="GJ474" i="11"/>
  <c r="GE474" i="11"/>
  <c r="GH474" i="11"/>
  <c r="GL471" i="11"/>
  <c r="GF471" i="11"/>
  <c r="GI471" i="11"/>
  <c r="GK471" i="11"/>
  <c r="GC469" i="11"/>
  <c r="GH466" i="11"/>
  <c r="GE466" i="11"/>
  <c r="GJ466" i="11"/>
  <c r="GM463" i="11"/>
  <c r="GI463" i="11"/>
  <c r="GF463" i="11"/>
  <c r="GK463" i="11"/>
  <c r="GL463" i="11"/>
  <c r="GC461" i="11"/>
  <c r="GE458" i="11"/>
  <c r="GH458" i="11"/>
  <c r="GJ458" i="11"/>
  <c r="GL455" i="11"/>
  <c r="GF455" i="11"/>
  <c r="GI455" i="11"/>
  <c r="GK455" i="11"/>
  <c r="GM455" i="11"/>
  <c r="GC453" i="11"/>
  <c r="GH450" i="11"/>
  <c r="GE450" i="11"/>
  <c r="GJ450" i="11"/>
  <c r="GM447" i="11"/>
  <c r="GI447" i="11"/>
  <c r="GK447" i="11"/>
  <c r="GL447" i="11"/>
  <c r="GF447" i="11"/>
  <c r="GC445" i="11"/>
  <c r="GE442" i="11"/>
  <c r="GH442" i="11"/>
  <c r="GJ442" i="11"/>
  <c r="GL439" i="11"/>
  <c r="GK439" i="11"/>
  <c r="GM439" i="11"/>
  <c r="GF439" i="11"/>
  <c r="GI439" i="11"/>
  <c r="GC437" i="11"/>
  <c r="GH434" i="11"/>
  <c r="GE434" i="11"/>
  <c r="GJ434" i="11"/>
  <c r="GM431" i="11"/>
  <c r="GI431" i="11"/>
  <c r="GF431" i="11"/>
  <c r="GL431" i="11"/>
  <c r="GK431" i="11"/>
  <c r="GC429" i="11"/>
  <c r="GE426" i="11"/>
  <c r="GH426" i="11"/>
  <c r="GJ426" i="11"/>
  <c r="GL423" i="11"/>
  <c r="GF423" i="11"/>
  <c r="GI423" i="11"/>
  <c r="GK423" i="11"/>
  <c r="GM423" i="11"/>
  <c r="GC421" i="11"/>
  <c r="GH418" i="11"/>
  <c r="GJ418" i="11"/>
  <c r="GE418" i="11"/>
  <c r="GM415" i="11"/>
  <c r="GF415" i="11"/>
  <c r="GI415" i="11"/>
  <c r="GK415" i="11"/>
  <c r="GL415" i="11"/>
  <c r="GC413" i="11"/>
  <c r="GE410" i="11"/>
  <c r="GH410" i="11"/>
  <c r="GJ410" i="11"/>
  <c r="GL407" i="11"/>
  <c r="GF407" i="11"/>
  <c r="GI407" i="11"/>
  <c r="GM407" i="11"/>
  <c r="GK407" i="11"/>
  <c r="GC405" i="11"/>
  <c r="GE402" i="11"/>
  <c r="GH402" i="11"/>
  <c r="GJ402" i="11"/>
  <c r="GM399" i="11"/>
  <c r="GF399" i="11"/>
  <c r="GI399" i="11"/>
  <c r="GK399" i="11"/>
  <c r="GL399" i="11"/>
  <c r="GC397" i="11"/>
  <c r="GE394" i="11"/>
  <c r="GJ394" i="11"/>
  <c r="GH394" i="11"/>
  <c r="GL391" i="11"/>
  <c r="GF391" i="11"/>
  <c r="GI391" i="11"/>
  <c r="GK391" i="11"/>
  <c r="GM391" i="11"/>
  <c r="GC389" i="11"/>
  <c r="GE386" i="11"/>
  <c r="GH386" i="11"/>
  <c r="GJ386" i="11"/>
  <c r="GM383" i="11"/>
  <c r="GF383" i="11"/>
  <c r="GI383" i="11"/>
  <c r="GK383" i="11"/>
  <c r="GL383" i="11"/>
  <c r="GC381" i="11"/>
  <c r="GH378" i="11"/>
  <c r="GJ378" i="11"/>
  <c r="GE378" i="11"/>
  <c r="GL375" i="11"/>
  <c r="GF375" i="11"/>
  <c r="GI375" i="11"/>
  <c r="GK375" i="11"/>
  <c r="GM375" i="11"/>
  <c r="GC373" i="11"/>
  <c r="GE370" i="11"/>
  <c r="GH370" i="11"/>
  <c r="GJ370" i="11"/>
  <c r="GM367" i="11"/>
  <c r="GF367" i="11"/>
  <c r="GI367" i="11"/>
  <c r="GL367" i="11"/>
  <c r="GK367" i="11"/>
  <c r="GC365" i="11"/>
  <c r="GE362" i="11"/>
  <c r="GH362" i="11"/>
  <c r="GJ362" i="11"/>
  <c r="GL359" i="11"/>
  <c r="GI359" i="11"/>
  <c r="GK359" i="11"/>
  <c r="GM359" i="11"/>
  <c r="GF359" i="11"/>
  <c r="GC357" i="11"/>
  <c r="GE354" i="11"/>
  <c r="GH354" i="11"/>
  <c r="GJ354" i="11"/>
  <c r="GM351" i="11"/>
  <c r="GF351" i="11"/>
  <c r="GI351" i="11"/>
  <c r="GK351" i="11"/>
  <c r="GL351" i="11"/>
  <c r="GC349" i="11"/>
  <c r="GJ346" i="11"/>
  <c r="GE346" i="11"/>
  <c r="GH346" i="11"/>
  <c r="GL343" i="11"/>
  <c r="GF343" i="11"/>
  <c r="GI343" i="11"/>
  <c r="GK343" i="11"/>
  <c r="GM343" i="11"/>
  <c r="GC341" i="11"/>
  <c r="GE338" i="11"/>
  <c r="GH338" i="11"/>
  <c r="GJ338" i="11"/>
  <c r="GM335" i="11"/>
  <c r="GF335" i="11"/>
  <c r="GI335" i="11"/>
  <c r="GK335" i="11"/>
  <c r="GL335" i="11"/>
  <c r="GC333" i="11"/>
  <c r="GE330" i="11"/>
  <c r="GH330" i="11"/>
  <c r="GJ330" i="11"/>
  <c r="GL327" i="11"/>
  <c r="GK327" i="11"/>
  <c r="GM327" i="11"/>
  <c r="GI327" i="11"/>
  <c r="GF327" i="11"/>
  <c r="GC325" i="11"/>
  <c r="GE322" i="11"/>
  <c r="GH322" i="11"/>
  <c r="GJ322" i="11"/>
  <c r="GM319" i="11"/>
  <c r="GF319" i="11"/>
  <c r="GI319" i="11"/>
  <c r="GK319" i="11"/>
  <c r="GL319" i="11"/>
  <c r="GC317" i="11"/>
  <c r="GE314" i="11"/>
  <c r="GH314" i="11"/>
  <c r="GJ314" i="11"/>
  <c r="GL311" i="11"/>
  <c r="GF311" i="11"/>
  <c r="GI311" i="11"/>
  <c r="GK311" i="11"/>
  <c r="GM311" i="11"/>
  <c r="GC309" i="11"/>
  <c r="GE306" i="11"/>
  <c r="GH306" i="11"/>
  <c r="GJ306" i="11"/>
  <c r="GM303" i="11"/>
  <c r="GF303" i="11"/>
  <c r="GI303" i="11"/>
  <c r="GK303" i="11"/>
  <c r="GL303" i="11"/>
  <c r="GC301" i="11"/>
  <c r="GE298" i="11"/>
  <c r="GH298" i="11"/>
  <c r="GJ298" i="11"/>
  <c r="GL295" i="11"/>
  <c r="GM295" i="11"/>
  <c r="GF295" i="11"/>
  <c r="GK295" i="11"/>
  <c r="GI295" i="11"/>
  <c r="GC293" i="11"/>
  <c r="GE290" i="11"/>
  <c r="GH290" i="11"/>
  <c r="GJ290" i="11"/>
  <c r="GM287" i="11"/>
  <c r="GF287" i="11"/>
  <c r="GI287" i="11"/>
  <c r="GK287" i="11"/>
  <c r="GL287" i="11"/>
  <c r="GC285" i="11"/>
  <c r="GE282" i="11"/>
  <c r="GH282" i="11"/>
  <c r="GJ282" i="11"/>
  <c r="GL279" i="11"/>
  <c r="GF279" i="11"/>
  <c r="GI279" i="11"/>
  <c r="GK279" i="11"/>
  <c r="GM279" i="11"/>
  <c r="GC277" i="11"/>
  <c r="GE274" i="11"/>
  <c r="GH274" i="11"/>
  <c r="GJ274" i="11"/>
  <c r="GM271" i="11"/>
  <c r="GF271" i="11"/>
  <c r="GI271" i="11"/>
  <c r="GL271" i="11"/>
  <c r="GK271" i="11"/>
  <c r="GC269" i="11"/>
  <c r="GH266" i="11"/>
  <c r="GJ266" i="11"/>
  <c r="GE266" i="11"/>
  <c r="GL263" i="11"/>
  <c r="GI263" i="11"/>
  <c r="GK263" i="11"/>
  <c r="GM263" i="11"/>
  <c r="GF263" i="11"/>
  <c r="GC261" i="11"/>
  <c r="GE258" i="11"/>
  <c r="GH258" i="11"/>
  <c r="GJ258" i="11"/>
  <c r="GM255" i="11"/>
  <c r="GF255" i="11"/>
  <c r="GI255" i="11"/>
  <c r="GK255" i="11"/>
  <c r="GL255" i="11"/>
  <c r="GC253" i="11"/>
  <c r="GE250" i="11"/>
  <c r="GH250" i="11"/>
  <c r="GJ250" i="11"/>
  <c r="GL247" i="11"/>
  <c r="GF247" i="11"/>
  <c r="GI247" i="11"/>
  <c r="GK247" i="11"/>
  <c r="GM247" i="11"/>
  <c r="GC245" i="11"/>
  <c r="GE242" i="11"/>
  <c r="GH242" i="11"/>
  <c r="GJ242" i="11"/>
  <c r="GM239" i="11"/>
  <c r="GF239" i="11"/>
  <c r="GI239" i="11"/>
  <c r="GK239" i="11"/>
  <c r="GL239" i="11"/>
  <c r="GC237" i="11"/>
  <c r="GJ234" i="11"/>
  <c r="GH234" i="11"/>
  <c r="GE234" i="11"/>
  <c r="GL231" i="11"/>
  <c r="GF231" i="11"/>
  <c r="GK231" i="11"/>
  <c r="GM231" i="11"/>
  <c r="GI231" i="11"/>
  <c r="GC229" i="11"/>
  <c r="GE226" i="11"/>
  <c r="GH226" i="11"/>
  <c r="GJ226" i="11"/>
  <c r="GM223" i="11"/>
  <c r="GF223" i="11"/>
  <c r="GI223" i="11"/>
  <c r="GL223" i="11"/>
  <c r="GK223" i="11"/>
  <c r="GC221" i="11"/>
  <c r="GE218" i="11"/>
  <c r="GH218" i="11"/>
  <c r="GJ218" i="11"/>
  <c r="GL215" i="11"/>
  <c r="GI215" i="11"/>
  <c r="GK215" i="11"/>
  <c r="GM215" i="11"/>
  <c r="GF215" i="11"/>
  <c r="GC213" i="11"/>
  <c r="GE210" i="11"/>
  <c r="GH210" i="11"/>
  <c r="GJ210" i="11"/>
  <c r="GM207" i="11"/>
  <c r="GF207" i="11"/>
  <c r="GI207" i="11"/>
  <c r="GK207" i="11"/>
  <c r="GL207" i="11"/>
  <c r="GC205" i="11"/>
  <c r="GH202" i="11"/>
  <c r="GJ202" i="11"/>
  <c r="GE202" i="11"/>
  <c r="GI199" i="11"/>
  <c r="GM199" i="11"/>
  <c r="GF199" i="11"/>
  <c r="GK199" i="11"/>
  <c r="GL199" i="11"/>
  <c r="GC197" i="11"/>
  <c r="GE194" i="11"/>
  <c r="GJ194" i="11"/>
  <c r="GH194" i="11"/>
  <c r="GL191" i="11"/>
  <c r="GI191" i="11"/>
  <c r="GM191" i="11"/>
  <c r="GK191" i="11"/>
  <c r="GF191" i="11"/>
  <c r="GC189" i="11"/>
  <c r="GH186" i="11"/>
  <c r="GE186" i="11"/>
  <c r="GJ186" i="11"/>
  <c r="GI183" i="11"/>
  <c r="GL183" i="11"/>
  <c r="GM183" i="11"/>
  <c r="GK183" i="11"/>
  <c r="GF183" i="11"/>
  <c r="GC181" i="11"/>
  <c r="GJ178" i="11"/>
  <c r="GE178" i="11"/>
  <c r="GH178" i="11"/>
  <c r="GL175" i="11"/>
  <c r="GF175" i="11"/>
  <c r="GI175" i="11"/>
  <c r="GK175" i="11"/>
  <c r="GM175" i="11"/>
  <c r="GC173" i="11"/>
  <c r="GH170" i="11"/>
  <c r="GE170" i="11"/>
  <c r="GJ170" i="11"/>
  <c r="GI167" i="11"/>
  <c r="GK167" i="11"/>
  <c r="GL167" i="11"/>
  <c r="GM167" i="11"/>
  <c r="GF167" i="11"/>
  <c r="GC165" i="11"/>
  <c r="GJ162" i="11"/>
  <c r="GE162" i="11"/>
  <c r="GH162" i="11"/>
  <c r="GK159" i="11"/>
  <c r="GL159" i="11"/>
  <c r="GI159" i="11"/>
  <c r="GF159" i="11"/>
  <c r="GM159" i="11"/>
  <c r="GH154" i="11"/>
  <c r="GJ154" i="11"/>
  <c r="GE154" i="11"/>
  <c r="GI151" i="11"/>
  <c r="GK151" i="11"/>
  <c r="GL151" i="11"/>
  <c r="GM151" i="11"/>
  <c r="GF151" i="11"/>
  <c r="GJ146" i="11"/>
  <c r="GH146" i="11"/>
  <c r="GE146" i="11"/>
  <c r="GG824" i="11"/>
  <c r="GD1010" i="11"/>
  <c r="GG1010" i="11"/>
  <c r="GD986" i="11"/>
  <c r="GG986" i="11"/>
  <c r="GD946" i="11"/>
  <c r="GG946" i="11"/>
  <c r="GD898" i="11"/>
  <c r="GG898" i="11"/>
  <c r="GD818" i="11"/>
  <c r="GG818" i="11"/>
  <c r="GD642" i="11"/>
  <c r="GG642" i="11"/>
  <c r="GD554" i="11"/>
  <c r="GG554" i="11"/>
  <c r="GD490" i="11"/>
  <c r="GG490" i="11"/>
  <c r="GD410" i="11"/>
  <c r="GG410" i="11"/>
  <c r="GD330" i="11"/>
  <c r="GG330" i="11"/>
  <c r="GD226" i="11"/>
  <c r="GG226" i="11"/>
  <c r="GG202" i="11"/>
  <c r="GD202" i="11"/>
  <c r="GE1087" i="11"/>
  <c r="GH1087" i="11"/>
  <c r="GM1084" i="11"/>
  <c r="GF1084" i="11"/>
  <c r="GI1084" i="11"/>
  <c r="GL1084" i="11"/>
  <c r="GE1079" i="11"/>
  <c r="GH1079" i="11"/>
  <c r="GJ1079" i="11"/>
  <c r="GF1076" i="11"/>
  <c r="GI1076" i="11"/>
  <c r="GK1076" i="11"/>
  <c r="GL1076" i="11"/>
  <c r="GM1076" i="11"/>
  <c r="GE1071" i="11"/>
  <c r="GH1071" i="11"/>
  <c r="GM1068" i="11"/>
  <c r="GF1068" i="11"/>
  <c r="GI1068" i="11"/>
  <c r="GL1068" i="11"/>
  <c r="GE1063" i="11"/>
  <c r="GH1063" i="11"/>
  <c r="GJ1063" i="11"/>
  <c r="GF1060" i="11"/>
  <c r="GI1060" i="11"/>
  <c r="GK1060" i="11"/>
  <c r="GL1060" i="11"/>
  <c r="GM1060" i="11"/>
  <c r="GE1055" i="11"/>
  <c r="GH1055" i="11"/>
  <c r="GM1052" i="11"/>
  <c r="GF1052" i="11"/>
  <c r="GI1052" i="11"/>
  <c r="GL1052" i="11"/>
  <c r="GE1047" i="11"/>
  <c r="GH1047" i="11"/>
  <c r="GJ1047" i="11"/>
  <c r="GF1044" i="11"/>
  <c r="GI1044" i="11"/>
  <c r="GK1044" i="11"/>
  <c r="GL1044" i="11"/>
  <c r="GM1044" i="11"/>
  <c r="GE1039" i="11"/>
  <c r="GH1039" i="11"/>
  <c r="GM1036" i="11"/>
  <c r="GF1036" i="11"/>
  <c r="GI1036" i="11"/>
  <c r="GL1036" i="11"/>
  <c r="GE1031" i="11"/>
  <c r="GH1031" i="11"/>
  <c r="GJ1031" i="11"/>
  <c r="GF1028" i="11"/>
  <c r="GI1028" i="11"/>
  <c r="GK1028" i="11"/>
  <c r="GL1028" i="11"/>
  <c r="GM1028" i="11"/>
  <c r="GE1023" i="11"/>
  <c r="GH1023" i="11"/>
  <c r="GM1020" i="11"/>
  <c r="GF1020" i="11"/>
  <c r="GI1020" i="11"/>
  <c r="GL1020" i="11"/>
  <c r="GE1015" i="11"/>
  <c r="GH1015" i="11"/>
  <c r="GJ1015" i="11"/>
  <c r="GF1012" i="11"/>
  <c r="GI1012" i="11"/>
  <c r="GK1012" i="11"/>
  <c r="GL1012" i="11"/>
  <c r="GM1012" i="11"/>
  <c r="GE1007" i="11"/>
  <c r="GH1007" i="11"/>
  <c r="GM1004" i="11"/>
  <c r="GF1004" i="11"/>
  <c r="GI1004" i="11"/>
  <c r="GL1004" i="11"/>
  <c r="GE999" i="11"/>
  <c r="GH999" i="11"/>
  <c r="GJ999" i="11"/>
  <c r="GF996" i="11"/>
  <c r="GI996" i="11"/>
  <c r="GK996" i="11"/>
  <c r="GL996" i="11"/>
  <c r="GM996" i="11"/>
  <c r="GE991" i="11"/>
  <c r="GH991" i="11"/>
  <c r="GM988" i="11"/>
  <c r="GF988" i="11"/>
  <c r="GI988" i="11"/>
  <c r="GL988" i="11"/>
  <c r="GE983" i="11"/>
  <c r="GH983" i="11"/>
  <c r="GJ983" i="11"/>
  <c r="GF980" i="11"/>
  <c r="GI980" i="11"/>
  <c r="GK980" i="11"/>
  <c r="GL980" i="11"/>
  <c r="GM980" i="11"/>
  <c r="GE975" i="11"/>
  <c r="GH975" i="11"/>
  <c r="GM972" i="11"/>
  <c r="GF972" i="11"/>
  <c r="GI972" i="11"/>
  <c r="GL972" i="11"/>
  <c r="GE967" i="11"/>
  <c r="GH967" i="11"/>
  <c r="GJ967" i="11"/>
  <c r="GF964" i="11"/>
  <c r="GI964" i="11"/>
  <c r="GK964" i="11"/>
  <c r="GL964" i="11"/>
  <c r="GM964" i="11"/>
  <c r="GE959" i="11"/>
  <c r="GH959" i="11"/>
  <c r="GM956" i="11"/>
  <c r="GF956" i="11"/>
  <c r="GI956" i="11"/>
  <c r="GL956" i="11"/>
  <c r="GE951" i="11"/>
  <c r="GH951" i="11"/>
  <c r="GJ951" i="11"/>
  <c r="GF948" i="11"/>
  <c r="GI948" i="11"/>
  <c r="GK948" i="11"/>
  <c r="GL948" i="11"/>
  <c r="GM948" i="11"/>
  <c r="GE943" i="11"/>
  <c r="GH943" i="11"/>
  <c r="GM940" i="11"/>
  <c r="GF940" i="11"/>
  <c r="GI940" i="11"/>
  <c r="GL940" i="11"/>
  <c r="GE935" i="11"/>
  <c r="GH935" i="11"/>
  <c r="GJ935" i="11"/>
  <c r="GF932" i="11"/>
  <c r="GI932" i="11"/>
  <c r="GK932" i="11"/>
  <c r="GL932" i="11"/>
  <c r="GM932" i="11"/>
  <c r="GE927" i="11"/>
  <c r="GH927" i="11"/>
  <c r="GM924" i="11"/>
  <c r="GF924" i="11"/>
  <c r="GI924" i="11"/>
  <c r="GL924" i="11"/>
  <c r="GE919" i="11"/>
  <c r="GH919" i="11"/>
  <c r="GJ919" i="11"/>
  <c r="GF916" i="11"/>
  <c r="GI916" i="11"/>
  <c r="GK916" i="11"/>
  <c r="GL916" i="11"/>
  <c r="GM916" i="11"/>
  <c r="GE911" i="11"/>
  <c r="GH911" i="11"/>
  <c r="GM908" i="11"/>
  <c r="GF908" i="11"/>
  <c r="GI908" i="11"/>
  <c r="GL908" i="11"/>
  <c r="GE903" i="11"/>
  <c r="GH903" i="11"/>
  <c r="GJ903" i="11"/>
  <c r="GF900" i="11"/>
  <c r="GI900" i="11"/>
  <c r="GK900" i="11"/>
  <c r="GL900" i="11"/>
  <c r="GM900" i="11"/>
  <c r="GE895" i="11"/>
  <c r="GH895" i="11"/>
  <c r="GM892" i="11"/>
  <c r="GF892" i="11"/>
  <c r="GI892" i="11"/>
  <c r="GL892" i="11"/>
  <c r="GE887" i="11"/>
  <c r="GH887" i="11"/>
  <c r="GJ887" i="11"/>
  <c r="GF884" i="11"/>
  <c r="GI884" i="11"/>
  <c r="GK884" i="11"/>
  <c r="GL884" i="11"/>
  <c r="GM884" i="11"/>
  <c r="GE879" i="11"/>
  <c r="GH879" i="11"/>
  <c r="GM876" i="11"/>
  <c r="GF876" i="11"/>
  <c r="GI876" i="11"/>
  <c r="GL876" i="11"/>
  <c r="GE871" i="11"/>
  <c r="GH871" i="11"/>
  <c r="GJ871" i="11"/>
  <c r="GF868" i="11"/>
  <c r="GI868" i="11"/>
  <c r="GK868" i="11"/>
  <c r="GL868" i="11"/>
  <c r="GM868" i="11"/>
  <c r="GE863" i="11"/>
  <c r="GH863" i="11"/>
  <c r="GM860" i="11"/>
  <c r="GF860" i="11"/>
  <c r="GI860" i="11"/>
  <c r="GL860" i="11"/>
  <c r="GE855" i="11"/>
  <c r="GH855" i="11"/>
  <c r="GJ855" i="11"/>
  <c r="GF852" i="11"/>
  <c r="GI852" i="11"/>
  <c r="GK852" i="11"/>
  <c r="GL852" i="11"/>
  <c r="GM852" i="11"/>
  <c r="GE847" i="11"/>
  <c r="GH847" i="11"/>
  <c r="GM844" i="11"/>
  <c r="GF844" i="11"/>
  <c r="GI844" i="11"/>
  <c r="GL844" i="11"/>
  <c r="GE839" i="11"/>
  <c r="GH839" i="11"/>
  <c r="GJ839" i="11"/>
  <c r="GF836" i="11"/>
  <c r="GI836" i="11"/>
  <c r="GK836" i="11"/>
  <c r="GL836" i="11"/>
  <c r="GM836" i="11"/>
  <c r="GE831" i="11"/>
  <c r="GH831" i="11"/>
  <c r="GM828" i="11"/>
  <c r="GF828" i="11"/>
  <c r="GI828" i="11"/>
  <c r="GL828" i="11"/>
  <c r="GE823" i="11"/>
  <c r="GH823" i="11"/>
  <c r="GJ823" i="11"/>
  <c r="GF820" i="11"/>
  <c r="GI820" i="11"/>
  <c r="GK820" i="11"/>
  <c r="GL820" i="11"/>
  <c r="GM820" i="11"/>
  <c r="GE815" i="11"/>
  <c r="GH815" i="11"/>
  <c r="GM812" i="11"/>
  <c r="GF812" i="11"/>
  <c r="GI812" i="11"/>
  <c r="GL812" i="11"/>
  <c r="GE807" i="11"/>
  <c r="GH807" i="11"/>
  <c r="GJ807" i="11"/>
  <c r="GF804" i="11"/>
  <c r="GI804" i="11"/>
  <c r="GK804" i="11"/>
  <c r="GL804" i="11"/>
  <c r="GM804" i="11"/>
  <c r="GE799" i="11"/>
  <c r="GH799" i="11"/>
  <c r="GM796" i="11"/>
  <c r="GF796" i="11"/>
  <c r="GI796" i="11"/>
  <c r="GL796" i="11"/>
  <c r="GE791" i="11"/>
  <c r="GH791" i="11"/>
  <c r="GJ791" i="11"/>
  <c r="GF788" i="11"/>
  <c r="GI788" i="11"/>
  <c r="GK788" i="11"/>
  <c r="GL788" i="11"/>
  <c r="GM788" i="11"/>
  <c r="GE783" i="11"/>
  <c r="GH783" i="11"/>
  <c r="GM780" i="11"/>
  <c r="GF780" i="11"/>
  <c r="GI780" i="11"/>
  <c r="GL780" i="11"/>
  <c r="GE775" i="11"/>
  <c r="GH775" i="11"/>
  <c r="GJ775" i="11"/>
  <c r="GF772" i="11"/>
  <c r="GI772" i="11"/>
  <c r="GK772" i="11"/>
  <c r="GL772" i="11"/>
  <c r="GM772" i="11"/>
  <c r="GE767" i="11"/>
  <c r="GH767" i="11"/>
  <c r="GM764" i="11"/>
  <c r="GF764" i="11"/>
  <c r="GI764" i="11"/>
  <c r="GL764" i="11"/>
  <c r="GE759" i="11"/>
  <c r="GH759" i="11"/>
  <c r="GJ759" i="11"/>
  <c r="GF756" i="11"/>
  <c r="GI756" i="11"/>
  <c r="GK756" i="11"/>
  <c r="GL756" i="11"/>
  <c r="GM756" i="11"/>
  <c r="GE751" i="11"/>
  <c r="GH751" i="11"/>
  <c r="GM748" i="11"/>
  <c r="GF748" i="11"/>
  <c r="GI748" i="11"/>
  <c r="GL748" i="11"/>
  <c r="GE743" i="11"/>
  <c r="GH743" i="11"/>
  <c r="GJ743" i="11"/>
  <c r="GF740" i="11"/>
  <c r="GI740" i="11"/>
  <c r="GK740" i="11"/>
  <c r="GL740" i="11"/>
  <c r="GM740" i="11"/>
  <c r="GE735" i="11"/>
  <c r="GH735" i="11"/>
  <c r="GM732" i="11"/>
  <c r="GF732" i="11"/>
  <c r="GI732" i="11"/>
  <c r="GL732" i="11"/>
  <c r="GE727" i="11"/>
  <c r="GH727" i="11"/>
  <c r="GJ727" i="11"/>
  <c r="GF724" i="11"/>
  <c r="GI724" i="11"/>
  <c r="GL724" i="11"/>
  <c r="GK724" i="11"/>
  <c r="GM724" i="11"/>
  <c r="GE719" i="11"/>
  <c r="GH719" i="11"/>
  <c r="GJ719" i="11"/>
  <c r="GL716" i="11"/>
  <c r="GM716" i="11"/>
  <c r="GF716" i="11"/>
  <c r="GI716" i="11"/>
  <c r="GK716" i="11"/>
  <c r="GE711" i="11"/>
  <c r="GH711" i="11"/>
  <c r="GJ711" i="11"/>
  <c r="GF708" i="11"/>
  <c r="GI708" i="11"/>
  <c r="GL708" i="11"/>
  <c r="GK708" i="11"/>
  <c r="GM708" i="11"/>
  <c r="GJ703" i="11"/>
  <c r="GE703" i="11"/>
  <c r="GH703" i="11"/>
  <c r="GK700" i="11"/>
  <c r="GL700" i="11"/>
  <c r="GM700" i="11"/>
  <c r="GF700" i="11"/>
  <c r="GI700" i="11"/>
  <c r="GE695" i="11"/>
  <c r="GH695" i="11"/>
  <c r="GF692" i="11"/>
  <c r="GI692" i="11"/>
  <c r="GL692" i="11"/>
  <c r="GK692" i="11"/>
  <c r="GM692" i="11"/>
  <c r="GJ687" i="11"/>
  <c r="GE687" i="11"/>
  <c r="GH687" i="11"/>
  <c r="GK684" i="11"/>
  <c r="GL684" i="11"/>
  <c r="GM684" i="11"/>
  <c r="GF684" i="11"/>
  <c r="GI684" i="11"/>
  <c r="GE679" i="11"/>
  <c r="GH679" i="11"/>
  <c r="GJ679" i="11"/>
  <c r="GF676" i="11"/>
  <c r="GI676" i="11"/>
  <c r="GL676" i="11"/>
  <c r="GK676" i="11"/>
  <c r="GM676" i="11"/>
  <c r="GJ671" i="11"/>
  <c r="GE671" i="11"/>
  <c r="GH671" i="11"/>
  <c r="GK668" i="11"/>
  <c r="GL668" i="11"/>
  <c r="GM668" i="11"/>
  <c r="GF668" i="11"/>
  <c r="GI668" i="11"/>
  <c r="GE663" i="11"/>
  <c r="GH663" i="11"/>
  <c r="GJ663" i="11"/>
  <c r="GF660" i="11"/>
  <c r="GI660" i="11"/>
  <c r="GL660" i="11"/>
  <c r="GM660" i="11"/>
  <c r="GJ655" i="11"/>
  <c r="GE655" i="11"/>
  <c r="GH655" i="11"/>
  <c r="GK652" i="11"/>
  <c r="GL652" i="11"/>
  <c r="GM652" i="11"/>
  <c r="GF652" i="11"/>
  <c r="GI652" i="11"/>
  <c r="GE647" i="11"/>
  <c r="GH647" i="11"/>
  <c r="GJ647" i="11"/>
  <c r="GF644" i="11"/>
  <c r="GI644" i="11"/>
  <c r="GL644" i="11"/>
  <c r="GK644" i="11"/>
  <c r="GM644" i="11"/>
  <c r="GJ639" i="11"/>
  <c r="GE639" i="11"/>
  <c r="GH639" i="11"/>
  <c r="GK636" i="11"/>
  <c r="GL636" i="11"/>
  <c r="GM636" i="11"/>
  <c r="GF636" i="11"/>
  <c r="GI636" i="11"/>
  <c r="GE631" i="11"/>
  <c r="GH631" i="11"/>
  <c r="GJ631" i="11"/>
  <c r="GF628" i="11"/>
  <c r="GI628" i="11"/>
  <c r="GL628" i="11"/>
  <c r="GK628" i="11"/>
  <c r="GM628" i="11"/>
  <c r="GJ623" i="11"/>
  <c r="GE623" i="11"/>
  <c r="GH623" i="11"/>
  <c r="GK620" i="11"/>
  <c r="GL620" i="11"/>
  <c r="GM620" i="11"/>
  <c r="GF620" i="11"/>
  <c r="GI620" i="11"/>
  <c r="GE615" i="11"/>
  <c r="GH615" i="11"/>
  <c r="GJ615" i="11"/>
  <c r="GF612" i="11"/>
  <c r="GI612" i="11"/>
  <c r="GL612" i="11"/>
  <c r="GK612" i="11"/>
  <c r="GM612" i="11"/>
  <c r="GJ607" i="11"/>
  <c r="GE607" i="11"/>
  <c r="GH607" i="11"/>
  <c r="GK604" i="11"/>
  <c r="GL604" i="11"/>
  <c r="GM604" i="11"/>
  <c r="GF604" i="11"/>
  <c r="GI604" i="11"/>
  <c r="GE599" i="11"/>
  <c r="GH599" i="11"/>
  <c r="GJ599" i="11"/>
  <c r="GF596" i="11"/>
  <c r="GI596" i="11"/>
  <c r="GL596" i="11"/>
  <c r="GK596" i="11"/>
  <c r="GM596" i="11"/>
  <c r="GJ591" i="11"/>
  <c r="GE591" i="11"/>
  <c r="GH591" i="11"/>
  <c r="GK588" i="11"/>
  <c r="GL588" i="11"/>
  <c r="GM588" i="11"/>
  <c r="GF588" i="11"/>
  <c r="GI588" i="11"/>
  <c r="GE583" i="11"/>
  <c r="GH583" i="11"/>
  <c r="GJ583" i="11"/>
  <c r="GF580" i="11"/>
  <c r="GI580" i="11"/>
  <c r="GL580" i="11"/>
  <c r="GK580" i="11"/>
  <c r="GM580" i="11"/>
  <c r="GJ575" i="11"/>
  <c r="GE575" i="11"/>
  <c r="GH575" i="11"/>
  <c r="GK572" i="11"/>
  <c r="GL572" i="11"/>
  <c r="GM572" i="11"/>
  <c r="GF572" i="11"/>
  <c r="GI572" i="11"/>
  <c r="GE567" i="11"/>
  <c r="GH567" i="11"/>
  <c r="GJ567" i="11"/>
  <c r="GF564" i="11"/>
  <c r="GI564" i="11"/>
  <c r="GL564" i="11"/>
  <c r="GK564" i="11"/>
  <c r="GM564" i="11"/>
  <c r="GH559" i="11"/>
  <c r="GE559" i="11"/>
  <c r="GF556" i="11"/>
  <c r="GI556" i="11"/>
  <c r="GK556" i="11"/>
  <c r="GL556" i="11"/>
  <c r="GM556" i="11"/>
  <c r="GE551" i="11"/>
  <c r="GH551" i="11"/>
  <c r="GJ551" i="11"/>
  <c r="GF548" i="11"/>
  <c r="GI548" i="11"/>
  <c r="GM548" i="11"/>
  <c r="GK548" i="11"/>
  <c r="GL548" i="11"/>
  <c r="GE543" i="11"/>
  <c r="GH543" i="11"/>
  <c r="GJ543" i="11"/>
  <c r="GI540" i="11"/>
  <c r="GK540" i="11"/>
  <c r="GL540" i="11"/>
  <c r="GM540" i="11"/>
  <c r="GF540" i="11"/>
  <c r="GE535" i="11"/>
  <c r="GH535" i="11"/>
  <c r="GJ535" i="11"/>
  <c r="GF532" i="11"/>
  <c r="GI532" i="11"/>
  <c r="GM532" i="11"/>
  <c r="GL532" i="11"/>
  <c r="GK532" i="11"/>
  <c r="GE527" i="11"/>
  <c r="GH527" i="11"/>
  <c r="GJ527" i="11"/>
  <c r="GI524" i="11"/>
  <c r="GM524" i="11"/>
  <c r="GF524" i="11"/>
  <c r="GK524" i="11"/>
  <c r="GL524" i="11"/>
  <c r="GE519" i="11"/>
  <c r="GH519" i="11"/>
  <c r="GJ519" i="11"/>
  <c r="GF516" i="11"/>
  <c r="GI516" i="11"/>
  <c r="GM516" i="11"/>
  <c r="GL516" i="11"/>
  <c r="GK516" i="11"/>
  <c r="GH511" i="11"/>
  <c r="GJ511" i="11"/>
  <c r="GE511" i="11"/>
  <c r="GF508" i="11"/>
  <c r="GI508" i="11"/>
  <c r="GL508" i="11"/>
  <c r="GM508" i="11"/>
  <c r="GK508" i="11"/>
  <c r="GE503" i="11"/>
  <c r="GH503" i="11"/>
  <c r="GJ503" i="11"/>
  <c r="GF500" i="11"/>
  <c r="GI500" i="11"/>
  <c r="GM500" i="11"/>
  <c r="GK500" i="11"/>
  <c r="GL500" i="11"/>
  <c r="GH495" i="11"/>
  <c r="GE495" i="11"/>
  <c r="GJ495" i="11"/>
  <c r="GF492" i="11"/>
  <c r="GI492" i="11"/>
  <c r="GK492" i="11"/>
  <c r="GL492" i="11"/>
  <c r="GM492" i="11"/>
  <c r="GE487" i="11"/>
  <c r="GH487" i="11"/>
  <c r="GJ487" i="11"/>
  <c r="GF484" i="11"/>
  <c r="GI484" i="11"/>
  <c r="GM484" i="11"/>
  <c r="GK484" i="11"/>
  <c r="GL484" i="11"/>
  <c r="GE479" i="11"/>
  <c r="GH479" i="11"/>
  <c r="GJ479" i="11"/>
  <c r="GI476" i="11"/>
  <c r="GK476" i="11"/>
  <c r="GL476" i="11"/>
  <c r="GM476" i="11"/>
  <c r="GF476" i="11"/>
  <c r="GE471" i="11"/>
  <c r="GH471" i="11"/>
  <c r="GJ471" i="11"/>
  <c r="GF468" i="11"/>
  <c r="GI468" i="11"/>
  <c r="GM468" i="11"/>
  <c r="GL468" i="11"/>
  <c r="GK468" i="11"/>
  <c r="GE463" i="11"/>
  <c r="GH463" i="11"/>
  <c r="GJ463" i="11"/>
  <c r="GI460" i="11"/>
  <c r="GM460" i="11"/>
  <c r="GF460" i="11"/>
  <c r="GK460" i="11"/>
  <c r="GE455" i="11"/>
  <c r="GH455" i="11"/>
  <c r="GJ455" i="11"/>
  <c r="GF452" i="11"/>
  <c r="GI452" i="11"/>
  <c r="GM452" i="11"/>
  <c r="GK452" i="11"/>
  <c r="GL452" i="11"/>
  <c r="GH447" i="11"/>
  <c r="GJ447" i="11"/>
  <c r="GE447" i="11"/>
  <c r="GF444" i="11"/>
  <c r="GI444" i="11"/>
  <c r="GL444" i="11"/>
  <c r="GM444" i="11"/>
  <c r="GK444" i="11"/>
  <c r="GE439" i="11"/>
  <c r="GH439" i="11"/>
  <c r="GJ439" i="11"/>
  <c r="GF436" i="11"/>
  <c r="GI436" i="11"/>
  <c r="GM436" i="11"/>
  <c r="GK436" i="11"/>
  <c r="GL436" i="11"/>
  <c r="GH431" i="11"/>
  <c r="GJ431" i="11"/>
  <c r="GE431" i="11"/>
  <c r="GF428" i="11"/>
  <c r="GI428" i="11"/>
  <c r="GK428" i="11"/>
  <c r="GL428" i="11"/>
  <c r="GM428" i="11"/>
  <c r="GE423" i="11"/>
  <c r="GH423" i="11"/>
  <c r="GJ423" i="11"/>
  <c r="GF420" i="11"/>
  <c r="GI420" i="11"/>
  <c r="GM420" i="11"/>
  <c r="GK420" i="11"/>
  <c r="GL420" i="11"/>
  <c r="GE415" i="11"/>
  <c r="GH415" i="11"/>
  <c r="GJ415" i="11"/>
  <c r="GF412" i="11"/>
  <c r="GI412" i="11"/>
  <c r="GK412" i="11"/>
  <c r="GL412" i="11"/>
  <c r="GM412" i="11"/>
  <c r="GE407" i="11"/>
  <c r="GH407" i="11"/>
  <c r="GJ407" i="11"/>
  <c r="GF404" i="11"/>
  <c r="GI404" i="11"/>
  <c r="GM404" i="11"/>
  <c r="GK404" i="11"/>
  <c r="GL404" i="11"/>
  <c r="GJ399" i="11"/>
  <c r="GH399" i="11"/>
  <c r="GE399" i="11"/>
  <c r="GF396" i="11"/>
  <c r="GK396" i="11"/>
  <c r="GL396" i="11"/>
  <c r="GM396" i="11"/>
  <c r="GI396" i="11"/>
  <c r="GE391" i="11"/>
  <c r="GH391" i="11"/>
  <c r="GJ391" i="11"/>
  <c r="GF388" i="11"/>
  <c r="GI388" i="11"/>
  <c r="GM388" i="11"/>
  <c r="GL388" i="11"/>
  <c r="GK388" i="11"/>
  <c r="GE383" i="11"/>
  <c r="GH383" i="11"/>
  <c r="GJ383" i="11"/>
  <c r="GI380" i="11"/>
  <c r="GK380" i="11"/>
  <c r="GL380" i="11"/>
  <c r="GM380" i="11"/>
  <c r="GF380" i="11"/>
  <c r="GE375" i="11"/>
  <c r="GH375" i="11"/>
  <c r="GJ375" i="11"/>
  <c r="GF372" i="11"/>
  <c r="GI372" i="11"/>
  <c r="GM372" i="11"/>
  <c r="GK372" i="11"/>
  <c r="GL372" i="11"/>
  <c r="GE367" i="11"/>
  <c r="GH367" i="11"/>
  <c r="GJ367" i="11"/>
  <c r="GF364" i="11"/>
  <c r="GI364" i="11"/>
  <c r="GK364" i="11"/>
  <c r="GM364" i="11"/>
  <c r="GL364" i="11"/>
  <c r="GE359" i="11"/>
  <c r="GH359" i="11"/>
  <c r="GJ359" i="11"/>
  <c r="GF356" i="11"/>
  <c r="GI356" i="11"/>
  <c r="GM356" i="11"/>
  <c r="GK356" i="11"/>
  <c r="GL356" i="11"/>
  <c r="GE351" i="11"/>
  <c r="GH351" i="11"/>
  <c r="GJ351" i="11"/>
  <c r="GL348" i="11"/>
  <c r="GM348" i="11"/>
  <c r="GF348" i="11"/>
  <c r="GK348" i="11"/>
  <c r="GI348" i="11"/>
  <c r="GE343" i="11"/>
  <c r="GH343" i="11"/>
  <c r="GJ343" i="11"/>
  <c r="GF340" i="11"/>
  <c r="GI340" i="11"/>
  <c r="GM340" i="11"/>
  <c r="GK340" i="11"/>
  <c r="GL340" i="11"/>
  <c r="GH335" i="11"/>
  <c r="GJ335" i="11"/>
  <c r="GE335" i="11"/>
  <c r="GF332" i="11"/>
  <c r="GI332" i="11"/>
  <c r="GK332" i="11"/>
  <c r="GL332" i="11"/>
  <c r="GM332" i="11"/>
  <c r="GE327" i="11"/>
  <c r="GH327" i="11"/>
  <c r="GJ327" i="11"/>
  <c r="GF324" i="11"/>
  <c r="GI324" i="11"/>
  <c r="GM324" i="11"/>
  <c r="GK324" i="11"/>
  <c r="GL324" i="11"/>
  <c r="GE319" i="11"/>
  <c r="GH319" i="11"/>
  <c r="GJ319" i="11"/>
  <c r="GF316" i="11"/>
  <c r="GI316" i="11"/>
  <c r="GM316" i="11"/>
  <c r="GK316" i="11"/>
  <c r="GL316" i="11"/>
  <c r="GE311" i="11"/>
  <c r="GH311" i="11"/>
  <c r="GJ311" i="11"/>
  <c r="GF308" i="11"/>
  <c r="GI308" i="11"/>
  <c r="GM308" i="11"/>
  <c r="GK308" i="11"/>
  <c r="GL308" i="11"/>
  <c r="GE303" i="11"/>
  <c r="GJ303" i="11"/>
  <c r="GH303" i="11"/>
  <c r="GF300" i="11"/>
  <c r="GI300" i="11"/>
  <c r="GK300" i="11"/>
  <c r="GL300" i="11"/>
  <c r="GM300" i="11"/>
  <c r="GE295" i="11"/>
  <c r="GH295" i="11"/>
  <c r="GF292" i="11"/>
  <c r="GI292" i="11"/>
  <c r="GM292" i="11"/>
  <c r="GK292" i="11"/>
  <c r="GL292" i="11"/>
  <c r="GH287" i="11"/>
  <c r="GJ287" i="11"/>
  <c r="GE287" i="11"/>
  <c r="GF284" i="11"/>
  <c r="GI284" i="11"/>
  <c r="GK284" i="11"/>
  <c r="GL284" i="11"/>
  <c r="GE279" i="11"/>
  <c r="GH279" i="11"/>
  <c r="GJ279" i="11"/>
  <c r="GF276" i="11"/>
  <c r="GI276" i="11"/>
  <c r="GM276" i="11"/>
  <c r="GL276" i="11"/>
  <c r="GK276" i="11"/>
  <c r="GE271" i="11"/>
  <c r="GH271" i="11"/>
  <c r="GJ271" i="11"/>
  <c r="GI268" i="11"/>
  <c r="GK268" i="11"/>
  <c r="GL268" i="11"/>
  <c r="GM268" i="11"/>
  <c r="GF268" i="11"/>
  <c r="GE263" i="11"/>
  <c r="GH263" i="11"/>
  <c r="GJ263" i="11"/>
  <c r="GF260" i="11"/>
  <c r="GI260" i="11"/>
  <c r="GM260" i="11"/>
  <c r="GK260" i="11"/>
  <c r="GL260" i="11"/>
  <c r="GE255" i="11"/>
  <c r="GJ255" i="11"/>
  <c r="GH255" i="11"/>
  <c r="GF252" i="11"/>
  <c r="GI252" i="11"/>
  <c r="GL252" i="11"/>
  <c r="GM252" i="11"/>
  <c r="GK252" i="11"/>
  <c r="GE247" i="11"/>
  <c r="GH247" i="11"/>
  <c r="GJ247" i="11"/>
  <c r="GF244" i="11"/>
  <c r="GI244" i="11"/>
  <c r="GM244" i="11"/>
  <c r="GK244" i="11"/>
  <c r="GL244" i="11"/>
  <c r="GE239" i="11"/>
  <c r="GH239" i="11"/>
  <c r="GJ239" i="11"/>
  <c r="GK236" i="11"/>
  <c r="GL236" i="11"/>
  <c r="GM236" i="11"/>
  <c r="GI236" i="11"/>
  <c r="GF236" i="11"/>
  <c r="GE231" i="11"/>
  <c r="GH231" i="11"/>
  <c r="GJ231" i="11"/>
  <c r="GF228" i="11"/>
  <c r="GI228" i="11"/>
  <c r="GM228" i="11"/>
  <c r="GK228" i="11"/>
  <c r="GL228" i="11"/>
  <c r="GE223" i="11"/>
  <c r="GH223" i="11"/>
  <c r="GJ223" i="11"/>
  <c r="GF220" i="11"/>
  <c r="GI220" i="11"/>
  <c r="GK220" i="11"/>
  <c r="GL220" i="11"/>
  <c r="GM220" i="11"/>
  <c r="GE215" i="11"/>
  <c r="GH215" i="11"/>
  <c r="GJ215" i="11"/>
  <c r="GF212" i="11"/>
  <c r="GI212" i="11"/>
  <c r="GM212" i="11"/>
  <c r="GK212" i="11"/>
  <c r="GL212" i="11"/>
  <c r="GE207" i="11"/>
  <c r="GH207" i="11"/>
  <c r="GJ207" i="11"/>
  <c r="GM204" i="11"/>
  <c r="GF204" i="11"/>
  <c r="GL204" i="11"/>
  <c r="GK204" i="11"/>
  <c r="GH199" i="11"/>
  <c r="GJ199" i="11"/>
  <c r="GE199" i="11"/>
  <c r="GM196" i="11"/>
  <c r="GI196" i="11"/>
  <c r="GK196" i="11"/>
  <c r="GF196" i="11"/>
  <c r="GL196" i="11"/>
  <c r="GE191" i="11"/>
  <c r="GH191" i="11"/>
  <c r="GJ191" i="11"/>
  <c r="GF188" i="11"/>
  <c r="GI188" i="11"/>
  <c r="GK188" i="11"/>
  <c r="GM188" i="11"/>
  <c r="GL188" i="11"/>
  <c r="GH183" i="11"/>
  <c r="GE183" i="11"/>
  <c r="GJ183" i="11"/>
  <c r="GM180" i="11"/>
  <c r="GI180" i="11"/>
  <c r="GK180" i="11"/>
  <c r="GL180" i="11"/>
  <c r="GF180" i="11"/>
  <c r="GE175" i="11"/>
  <c r="GH175" i="11"/>
  <c r="GJ175" i="11"/>
  <c r="GF172" i="11"/>
  <c r="GI172" i="11"/>
  <c r="GK172" i="11"/>
  <c r="GM172" i="11"/>
  <c r="GL172" i="11"/>
  <c r="GH167" i="11"/>
  <c r="GE167" i="11"/>
  <c r="GJ167" i="11"/>
  <c r="GL164" i="11"/>
  <c r="GM164" i="11"/>
  <c r="GI164" i="11"/>
  <c r="GK164" i="11"/>
  <c r="GF164" i="11"/>
  <c r="GE159" i="11"/>
  <c r="GH159" i="11"/>
  <c r="GJ159" i="11"/>
  <c r="GF156" i="11"/>
  <c r="GI156" i="11"/>
  <c r="GK156" i="11"/>
  <c r="GL156" i="11"/>
  <c r="GM156" i="11"/>
  <c r="GH151" i="11"/>
  <c r="GJ151" i="11"/>
  <c r="GE151" i="11"/>
  <c r="GL148" i="11"/>
  <c r="GM148" i="11"/>
  <c r="GI148" i="11"/>
  <c r="GF148" i="11"/>
  <c r="GK148" i="11"/>
  <c r="GE143" i="11"/>
  <c r="GH143" i="11"/>
  <c r="GJ143" i="11"/>
  <c r="GF140" i="11"/>
  <c r="GI140" i="11"/>
  <c r="GK140" i="11"/>
  <c r="GL140" i="11"/>
  <c r="GM140" i="11"/>
  <c r="GJ1007" i="11"/>
  <c r="GG984" i="11"/>
  <c r="GK844" i="11"/>
  <c r="GJ751" i="11"/>
  <c r="GD482" i="11"/>
  <c r="GD1026" i="11"/>
  <c r="GG1026" i="11"/>
  <c r="GD922" i="11"/>
  <c r="GG922" i="11"/>
  <c r="GD834" i="11"/>
  <c r="GG834" i="11"/>
  <c r="GD794" i="11"/>
  <c r="GG794" i="11"/>
  <c r="GD730" i="11"/>
  <c r="GG730" i="11"/>
  <c r="GD690" i="11"/>
  <c r="GG690" i="11"/>
  <c r="GD626" i="11"/>
  <c r="GG626" i="11"/>
  <c r="GD562" i="11"/>
  <c r="GG562" i="11"/>
  <c r="GD506" i="11"/>
  <c r="GG506" i="11"/>
  <c r="GG466" i="11"/>
  <c r="GD466" i="11"/>
  <c r="GD426" i="11"/>
  <c r="GG426" i="11"/>
  <c r="GG338" i="11"/>
  <c r="GD338" i="11"/>
  <c r="GG170" i="11"/>
  <c r="GD170" i="11"/>
  <c r="GD1087" i="11"/>
  <c r="GG1087" i="11"/>
  <c r="GD1079" i="11"/>
  <c r="GG1079" i="11"/>
  <c r="GD1071" i="11"/>
  <c r="GG1071" i="11"/>
  <c r="GD1063" i="11"/>
  <c r="GG1063" i="11"/>
  <c r="GD1055" i="11"/>
  <c r="GG1055" i="11"/>
  <c r="GD1047" i="11"/>
  <c r="GG1047" i="11"/>
  <c r="GD1039" i="11"/>
  <c r="GG1039" i="11"/>
  <c r="GD1031" i="11"/>
  <c r="GG1031" i="11"/>
  <c r="GD1023" i="11"/>
  <c r="GG1023" i="11"/>
  <c r="GD1015" i="11"/>
  <c r="GG1015" i="11"/>
  <c r="GD1007" i="11"/>
  <c r="GG1007" i="11"/>
  <c r="GD999" i="11"/>
  <c r="GG999" i="11"/>
  <c r="GD991" i="11"/>
  <c r="GG991" i="11"/>
  <c r="GD983" i="11"/>
  <c r="GG983" i="11"/>
  <c r="GD975" i="11"/>
  <c r="GG975" i="11"/>
  <c r="GD967" i="11"/>
  <c r="GG967" i="11"/>
  <c r="GD959" i="11"/>
  <c r="GG959" i="11"/>
  <c r="GD951" i="11"/>
  <c r="GG951" i="11"/>
  <c r="GD943" i="11"/>
  <c r="GG943" i="11"/>
  <c r="GD935" i="11"/>
  <c r="GG935" i="11"/>
  <c r="GD927" i="11"/>
  <c r="GG927" i="11"/>
  <c r="GD919" i="11"/>
  <c r="GG919" i="11"/>
  <c r="GD911" i="11"/>
  <c r="GG911" i="11"/>
  <c r="GD903" i="11"/>
  <c r="GG903" i="11"/>
  <c r="GD895" i="11"/>
  <c r="GG895" i="11"/>
  <c r="GD887" i="11"/>
  <c r="GG887" i="11"/>
  <c r="GD879" i="11"/>
  <c r="GG879" i="11"/>
  <c r="GD871" i="11"/>
  <c r="GG871" i="11"/>
  <c r="GD863" i="11"/>
  <c r="GG863" i="11"/>
  <c r="GD855" i="11"/>
  <c r="GG855" i="11"/>
  <c r="GD847" i="11"/>
  <c r="GG847" i="11"/>
  <c r="GD839" i="11"/>
  <c r="GG839" i="11"/>
  <c r="GD831" i="11"/>
  <c r="GG831" i="11"/>
  <c r="GD823" i="11"/>
  <c r="GG823" i="11"/>
  <c r="GD815" i="11"/>
  <c r="GG815" i="11"/>
  <c r="GD807" i="11"/>
  <c r="GG807" i="11"/>
  <c r="GD799" i="11"/>
  <c r="GG799" i="11"/>
  <c r="GD791" i="11"/>
  <c r="GG791" i="11"/>
  <c r="GD783" i="11"/>
  <c r="GG783" i="11"/>
  <c r="GD775" i="11"/>
  <c r="GG775" i="11"/>
  <c r="GD767" i="11"/>
  <c r="GG767" i="11"/>
  <c r="GD759" i="11"/>
  <c r="GG759" i="11"/>
  <c r="GD751" i="11"/>
  <c r="GG751" i="11"/>
  <c r="GD743" i="11"/>
  <c r="GG743" i="11"/>
  <c r="GD735" i="11"/>
  <c r="GG735" i="11"/>
  <c r="GD727" i="11"/>
  <c r="GD719" i="11"/>
  <c r="GG719" i="11"/>
  <c r="GD711" i="11"/>
  <c r="GG711" i="11"/>
  <c r="GD703" i="11"/>
  <c r="GG703" i="11"/>
  <c r="GD695" i="11"/>
  <c r="GG695" i="11"/>
  <c r="GD687" i="11"/>
  <c r="GG687" i="11"/>
  <c r="GD679" i="11"/>
  <c r="GG679" i="11"/>
  <c r="GD671" i="11"/>
  <c r="GG671" i="11"/>
  <c r="GD663" i="11"/>
  <c r="GG663" i="11"/>
  <c r="GD655" i="11"/>
  <c r="GG655" i="11"/>
  <c r="GD647" i="11"/>
  <c r="GG647" i="11"/>
  <c r="GD639" i="11"/>
  <c r="GG639" i="11"/>
  <c r="GD631" i="11"/>
  <c r="GG631" i="11"/>
  <c r="GD623" i="11"/>
  <c r="GG623" i="11"/>
  <c r="GD615" i="11"/>
  <c r="GG615" i="11"/>
  <c r="GD607" i="11"/>
  <c r="GG607" i="11"/>
  <c r="GD599" i="11"/>
  <c r="GG599" i="11"/>
  <c r="GD591" i="11"/>
  <c r="GG591" i="11"/>
  <c r="GD583" i="11"/>
  <c r="GG583" i="11"/>
  <c r="GD575" i="11"/>
  <c r="GG575" i="11"/>
  <c r="GD567" i="11"/>
  <c r="GG567" i="11"/>
  <c r="GD559" i="11"/>
  <c r="GG559" i="11"/>
  <c r="GD551" i="11"/>
  <c r="GG551" i="11"/>
  <c r="GD543" i="11"/>
  <c r="GG543" i="11"/>
  <c r="GD535" i="11"/>
  <c r="GG535" i="11"/>
  <c r="GD527" i="11"/>
  <c r="GG527" i="11"/>
  <c r="GG519" i="11"/>
  <c r="GD519" i="11"/>
  <c r="GD511" i="11"/>
  <c r="GG511" i="11"/>
  <c r="GD503" i="11"/>
  <c r="GG503" i="11"/>
  <c r="GD495" i="11"/>
  <c r="GG495" i="11"/>
  <c r="GD487" i="11"/>
  <c r="GG487" i="11"/>
  <c r="GD479" i="11"/>
  <c r="GG479" i="11"/>
  <c r="GD471" i="11"/>
  <c r="GG471" i="11"/>
  <c r="GD463" i="11"/>
  <c r="GG463" i="11"/>
  <c r="GG455" i="11"/>
  <c r="GD455" i="11"/>
  <c r="GD447" i="11"/>
  <c r="GG447" i="11"/>
  <c r="GD439" i="11"/>
  <c r="GG439" i="11"/>
  <c r="GD431" i="11"/>
  <c r="GG431" i="11"/>
  <c r="GD423" i="11"/>
  <c r="GG423" i="11"/>
  <c r="GD415" i="11"/>
  <c r="GG415" i="11"/>
  <c r="GG407" i="11"/>
  <c r="GD407" i="11"/>
  <c r="GD399" i="11"/>
  <c r="GG399" i="11"/>
  <c r="GD391" i="11"/>
  <c r="GG391" i="11"/>
  <c r="GD383" i="11"/>
  <c r="GG383" i="11"/>
  <c r="GD375" i="11"/>
  <c r="GD367" i="11"/>
  <c r="GG367" i="11"/>
  <c r="GG359" i="11"/>
  <c r="GD359" i="11"/>
  <c r="GD351" i="11"/>
  <c r="GG351" i="11"/>
  <c r="GD343" i="11"/>
  <c r="GG343" i="11"/>
  <c r="GD335" i="11"/>
  <c r="GG335" i="11"/>
  <c r="GD327" i="11"/>
  <c r="GG327" i="11"/>
  <c r="GD319" i="11"/>
  <c r="GG319" i="11"/>
  <c r="GD311" i="11"/>
  <c r="GG311" i="11"/>
  <c r="GD303" i="11"/>
  <c r="GG303" i="11"/>
  <c r="GD295" i="11"/>
  <c r="GG295" i="11"/>
  <c r="GD287" i="11"/>
  <c r="GG287" i="11"/>
  <c r="GD279" i="11"/>
  <c r="GG279" i="11"/>
  <c r="GD271" i="11"/>
  <c r="GG271" i="11"/>
  <c r="GD263" i="11"/>
  <c r="GG263" i="11"/>
  <c r="GD255" i="11"/>
  <c r="GG255" i="11"/>
  <c r="GG247" i="11"/>
  <c r="GD247" i="11"/>
  <c r="GD239" i="11"/>
  <c r="GG239" i="11"/>
  <c r="GD231" i="11"/>
  <c r="GG231" i="11"/>
  <c r="GD223" i="11"/>
  <c r="GG223" i="11"/>
  <c r="GG215" i="11"/>
  <c r="GD215" i="11"/>
  <c r="GD207" i="11"/>
  <c r="GG207" i="11"/>
  <c r="GD199" i="11"/>
  <c r="GG199" i="11"/>
  <c r="GD191" i="11"/>
  <c r="GG191" i="11"/>
  <c r="GD183" i="11"/>
  <c r="GG183" i="11"/>
  <c r="GD175" i="11"/>
  <c r="GG175" i="11"/>
  <c r="GD167" i="11"/>
  <c r="GG167" i="11"/>
  <c r="GD159" i="11"/>
  <c r="GG159" i="11"/>
  <c r="GK1052" i="11"/>
  <c r="GJ959" i="11"/>
  <c r="GG936" i="11"/>
  <c r="GK796" i="11"/>
  <c r="GK660" i="11"/>
  <c r="GM471" i="11"/>
  <c r="GJ295" i="11"/>
  <c r="GD1034" i="11"/>
  <c r="GG1034" i="11"/>
  <c r="GD994" i="11"/>
  <c r="GG994" i="11"/>
  <c r="GD930" i="11"/>
  <c r="GG930" i="11"/>
  <c r="GD890" i="11"/>
  <c r="GG890" i="11"/>
  <c r="GD866" i="11"/>
  <c r="GG866" i="11"/>
  <c r="GD746" i="11"/>
  <c r="GG746" i="11"/>
  <c r="GD666" i="11"/>
  <c r="GG666" i="11"/>
  <c r="GD602" i="11"/>
  <c r="GG602" i="11"/>
  <c r="GD514" i="11"/>
  <c r="GG514" i="11"/>
  <c r="GD474" i="11"/>
  <c r="GG474" i="11"/>
  <c r="GD450" i="11"/>
  <c r="GG450" i="11"/>
  <c r="GD402" i="11"/>
  <c r="GG402" i="11"/>
  <c r="GD218" i="11"/>
  <c r="GG218" i="11"/>
  <c r="GG186" i="11"/>
  <c r="GD186" i="11"/>
  <c r="GF1089" i="11"/>
  <c r="GI1089" i="11"/>
  <c r="GK1089" i="11"/>
  <c r="GL1089" i="11"/>
  <c r="GM1089" i="11"/>
  <c r="GE1084" i="11"/>
  <c r="GH1084" i="11"/>
  <c r="GJ1084" i="11"/>
  <c r="GF1081" i="11"/>
  <c r="GI1081" i="11"/>
  <c r="GK1081" i="11"/>
  <c r="GM1081" i="11"/>
  <c r="GE1076" i="11"/>
  <c r="GH1076" i="11"/>
  <c r="GJ1076" i="11"/>
  <c r="GF1073" i="11"/>
  <c r="GI1073" i="11"/>
  <c r="GK1073" i="11"/>
  <c r="GL1073" i="11"/>
  <c r="GM1073" i="11"/>
  <c r="GE1068" i="11"/>
  <c r="GH1068" i="11"/>
  <c r="GJ1068" i="11"/>
  <c r="GF1065" i="11"/>
  <c r="GI1065" i="11"/>
  <c r="GK1065" i="11"/>
  <c r="GM1065" i="11"/>
  <c r="GE1060" i="11"/>
  <c r="GH1060" i="11"/>
  <c r="GJ1060" i="11"/>
  <c r="GF1057" i="11"/>
  <c r="GI1057" i="11"/>
  <c r="GK1057" i="11"/>
  <c r="GL1057" i="11"/>
  <c r="GM1057" i="11"/>
  <c r="GE1052" i="11"/>
  <c r="GH1052" i="11"/>
  <c r="GJ1052" i="11"/>
  <c r="GF1049" i="11"/>
  <c r="GI1049" i="11"/>
  <c r="GK1049" i="11"/>
  <c r="GM1049" i="11"/>
  <c r="GE1044" i="11"/>
  <c r="GH1044" i="11"/>
  <c r="GJ1044" i="11"/>
  <c r="GF1041" i="11"/>
  <c r="GI1041" i="11"/>
  <c r="GK1041" i="11"/>
  <c r="GL1041" i="11"/>
  <c r="GM1041" i="11"/>
  <c r="GE1036" i="11"/>
  <c r="GH1036" i="11"/>
  <c r="GJ1036" i="11"/>
  <c r="GF1033" i="11"/>
  <c r="GI1033" i="11"/>
  <c r="GK1033" i="11"/>
  <c r="GM1033" i="11"/>
  <c r="GE1028" i="11"/>
  <c r="GH1028" i="11"/>
  <c r="GJ1028" i="11"/>
  <c r="GF1025" i="11"/>
  <c r="GI1025" i="11"/>
  <c r="GK1025" i="11"/>
  <c r="GL1025" i="11"/>
  <c r="GM1025" i="11"/>
  <c r="GE1020" i="11"/>
  <c r="GH1020" i="11"/>
  <c r="GJ1020" i="11"/>
  <c r="GF1017" i="11"/>
  <c r="GI1017" i="11"/>
  <c r="GK1017" i="11"/>
  <c r="GM1017" i="11"/>
  <c r="GE1012" i="11"/>
  <c r="GH1012" i="11"/>
  <c r="GJ1012" i="11"/>
  <c r="GF1009" i="11"/>
  <c r="GI1009" i="11"/>
  <c r="GK1009" i="11"/>
  <c r="GL1009" i="11"/>
  <c r="GM1009" i="11"/>
  <c r="GE1004" i="11"/>
  <c r="GH1004" i="11"/>
  <c r="GJ1004" i="11"/>
  <c r="GF1001" i="11"/>
  <c r="GI1001" i="11"/>
  <c r="GK1001" i="11"/>
  <c r="GM1001" i="11"/>
  <c r="GE996" i="11"/>
  <c r="GH996" i="11"/>
  <c r="GJ996" i="11"/>
  <c r="GF993" i="11"/>
  <c r="GI993" i="11"/>
  <c r="GK993" i="11"/>
  <c r="GL993" i="11"/>
  <c r="GM993" i="11"/>
  <c r="GE988" i="11"/>
  <c r="GH988" i="11"/>
  <c r="GJ988" i="11"/>
  <c r="GF985" i="11"/>
  <c r="GI985" i="11"/>
  <c r="GK985" i="11"/>
  <c r="GM985" i="11"/>
  <c r="GE980" i="11"/>
  <c r="GH980" i="11"/>
  <c r="GJ980" i="11"/>
  <c r="GF977" i="11"/>
  <c r="GI977" i="11"/>
  <c r="GK977" i="11"/>
  <c r="GL977" i="11"/>
  <c r="GM977" i="11"/>
  <c r="GE972" i="11"/>
  <c r="GH972" i="11"/>
  <c r="GJ972" i="11"/>
  <c r="GF969" i="11"/>
  <c r="GI969" i="11"/>
  <c r="GK969" i="11"/>
  <c r="GM969" i="11"/>
  <c r="GE964" i="11"/>
  <c r="GH964" i="11"/>
  <c r="GJ964" i="11"/>
  <c r="GF961" i="11"/>
  <c r="GI961" i="11"/>
  <c r="GK961" i="11"/>
  <c r="GL961" i="11"/>
  <c r="GM961" i="11"/>
  <c r="GE956" i="11"/>
  <c r="GH956" i="11"/>
  <c r="GJ956" i="11"/>
  <c r="GF953" i="11"/>
  <c r="GI953" i="11"/>
  <c r="GK953" i="11"/>
  <c r="GM953" i="11"/>
  <c r="GE948" i="11"/>
  <c r="GH948" i="11"/>
  <c r="GJ948" i="11"/>
  <c r="GF945" i="11"/>
  <c r="GI945" i="11"/>
  <c r="GK945" i="11"/>
  <c r="GL945" i="11"/>
  <c r="GM945" i="11"/>
  <c r="GE940" i="11"/>
  <c r="GH940" i="11"/>
  <c r="GJ940" i="11"/>
  <c r="GF937" i="11"/>
  <c r="GI937" i="11"/>
  <c r="GK937" i="11"/>
  <c r="GM937" i="11"/>
  <c r="GE932" i="11"/>
  <c r="GH932" i="11"/>
  <c r="GJ932" i="11"/>
  <c r="GF929" i="11"/>
  <c r="GI929" i="11"/>
  <c r="GK929" i="11"/>
  <c r="GL929" i="11"/>
  <c r="GM929" i="11"/>
  <c r="GE924" i="11"/>
  <c r="GH924" i="11"/>
  <c r="GJ924" i="11"/>
  <c r="GF921" i="11"/>
  <c r="GI921" i="11"/>
  <c r="GK921" i="11"/>
  <c r="GM921" i="11"/>
  <c r="GE916" i="11"/>
  <c r="GH916" i="11"/>
  <c r="GJ916" i="11"/>
  <c r="GF913" i="11"/>
  <c r="GI913" i="11"/>
  <c r="GK913" i="11"/>
  <c r="GL913" i="11"/>
  <c r="GM913" i="11"/>
  <c r="GE908" i="11"/>
  <c r="GH908" i="11"/>
  <c r="GJ908" i="11"/>
  <c r="GF905" i="11"/>
  <c r="GI905" i="11"/>
  <c r="GK905" i="11"/>
  <c r="GM905" i="11"/>
  <c r="GE900" i="11"/>
  <c r="GH900" i="11"/>
  <c r="GJ900" i="11"/>
  <c r="GF897" i="11"/>
  <c r="GI897" i="11"/>
  <c r="GK897" i="11"/>
  <c r="GL897" i="11"/>
  <c r="GM897" i="11"/>
  <c r="GE892" i="11"/>
  <c r="GH892" i="11"/>
  <c r="GJ892" i="11"/>
  <c r="GF889" i="11"/>
  <c r="GI889" i="11"/>
  <c r="GK889" i="11"/>
  <c r="GM889" i="11"/>
  <c r="GE884" i="11"/>
  <c r="GH884" i="11"/>
  <c r="GJ884" i="11"/>
  <c r="GF881" i="11"/>
  <c r="GI881" i="11"/>
  <c r="GK881" i="11"/>
  <c r="GL881" i="11"/>
  <c r="GM881" i="11"/>
  <c r="GE876" i="11"/>
  <c r="GH876" i="11"/>
  <c r="GJ876" i="11"/>
  <c r="GF873" i="11"/>
  <c r="GI873" i="11"/>
  <c r="GK873" i="11"/>
  <c r="GM873" i="11"/>
  <c r="GE868" i="11"/>
  <c r="GH868" i="11"/>
  <c r="GJ868" i="11"/>
  <c r="GF865" i="11"/>
  <c r="GI865" i="11"/>
  <c r="GK865" i="11"/>
  <c r="GL865" i="11"/>
  <c r="GM865" i="11"/>
  <c r="GE860" i="11"/>
  <c r="GH860" i="11"/>
  <c r="GJ860" i="11"/>
  <c r="GF857" i="11"/>
  <c r="GI857" i="11"/>
  <c r="GK857" i="11"/>
  <c r="GM857" i="11"/>
  <c r="GE852" i="11"/>
  <c r="GH852" i="11"/>
  <c r="GJ852" i="11"/>
  <c r="GF849" i="11"/>
  <c r="GI849" i="11"/>
  <c r="GK849" i="11"/>
  <c r="GL849" i="11"/>
  <c r="GM849" i="11"/>
  <c r="GE844" i="11"/>
  <c r="GH844" i="11"/>
  <c r="GJ844" i="11"/>
  <c r="GF841" i="11"/>
  <c r="GI841" i="11"/>
  <c r="GK841" i="11"/>
  <c r="GM841" i="11"/>
  <c r="GE836" i="11"/>
  <c r="GH836" i="11"/>
  <c r="GJ836" i="11"/>
  <c r="GF833" i="11"/>
  <c r="GI833" i="11"/>
  <c r="GK833" i="11"/>
  <c r="GL833" i="11"/>
  <c r="GM833" i="11"/>
  <c r="GE828" i="11"/>
  <c r="GH828" i="11"/>
  <c r="GJ828" i="11"/>
  <c r="GF825" i="11"/>
  <c r="GI825" i="11"/>
  <c r="GK825" i="11"/>
  <c r="GM825" i="11"/>
  <c r="GE820" i="11"/>
  <c r="GH820" i="11"/>
  <c r="GJ820" i="11"/>
  <c r="GF817" i="11"/>
  <c r="GI817" i="11"/>
  <c r="GK817" i="11"/>
  <c r="GL817" i="11"/>
  <c r="GM817" i="11"/>
  <c r="GE812" i="11"/>
  <c r="GH812" i="11"/>
  <c r="GJ812" i="11"/>
  <c r="GF809" i="11"/>
  <c r="GI809" i="11"/>
  <c r="GK809" i="11"/>
  <c r="GM809" i="11"/>
  <c r="GE804" i="11"/>
  <c r="GH804" i="11"/>
  <c r="GJ804" i="11"/>
  <c r="GF801" i="11"/>
  <c r="GI801" i="11"/>
  <c r="GK801" i="11"/>
  <c r="GL801" i="11"/>
  <c r="GM801" i="11"/>
  <c r="GE796" i="11"/>
  <c r="GH796" i="11"/>
  <c r="GJ796" i="11"/>
  <c r="GF793" i="11"/>
  <c r="GI793" i="11"/>
  <c r="GK793" i="11"/>
  <c r="GM793" i="11"/>
  <c r="GE788" i="11"/>
  <c r="GH788" i="11"/>
  <c r="GJ788" i="11"/>
  <c r="GF785" i="11"/>
  <c r="GI785" i="11"/>
  <c r="GK785" i="11"/>
  <c r="GL785" i="11"/>
  <c r="GM785" i="11"/>
  <c r="GE780" i="11"/>
  <c r="GH780" i="11"/>
  <c r="GJ780" i="11"/>
  <c r="GF777" i="11"/>
  <c r="GI777" i="11"/>
  <c r="GK777" i="11"/>
  <c r="GM777" i="11"/>
  <c r="GE772" i="11"/>
  <c r="GH772" i="11"/>
  <c r="GJ772" i="11"/>
  <c r="GF769" i="11"/>
  <c r="GI769" i="11"/>
  <c r="GK769" i="11"/>
  <c r="GL769" i="11"/>
  <c r="GM769" i="11"/>
  <c r="GE764" i="11"/>
  <c r="GH764" i="11"/>
  <c r="GJ764" i="11"/>
  <c r="GF761" i="11"/>
  <c r="GI761" i="11"/>
  <c r="GK761" i="11"/>
  <c r="GM761" i="11"/>
  <c r="GE756" i="11"/>
  <c r="GH756" i="11"/>
  <c r="GJ756" i="11"/>
  <c r="GF753" i="11"/>
  <c r="GI753" i="11"/>
  <c r="GK753" i="11"/>
  <c r="GL753" i="11"/>
  <c r="GM753" i="11"/>
  <c r="GE748" i="11"/>
  <c r="GH748" i="11"/>
  <c r="GJ748" i="11"/>
  <c r="GF745" i="11"/>
  <c r="GI745" i="11"/>
  <c r="GK745" i="11"/>
  <c r="GM745" i="11"/>
  <c r="GE740" i="11"/>
  <c r="GH740" i="11"/>
  <c r="GJ740" i="11"/>
  <c r="GF737" i="11"/>
  <c r="GI737" i="11"/>
  <c r="GK737" i="11"/>
  <c r="GL737" i="11"/>
  <c r="GM737" i="11"/>
  <c r="GE732" i="11"/>
  <c r="GH732" i="11"/>
  <c r="GJ732" i="11"/>
  <c r="GK729" i="11"/>
  <c r="GM729" i="11"/>
  <c r="GF729" i="11"/>
  <c r="GI729" i="11"/>
  <c r="GL729" i="11"/>
  <c r="GE724" i="11"/>
  <c r="GH724" i="11"/>
  <c r="GJ724" i="11"/>
  <c r="GF721" i="11"/>
  <c r="GM721" i="11"/>
  <c r="GI721" i="11"/>
  <c r="GK721" i="11"/>
  <c r="GL721" i="11"/>
  <c r="GJ716" i="11"/>
  <c r="GE716" i="11"/>
  <c r="GH716" i="11"/>
  <c r="GK713" i="11"/>
  <c r="GM713" i="11"/>
  <c r="GF713" i="11"/>
  <c r="GI713" i="11"/>
  <c r="GE708" i="11"/>
  <c r="GH708" i="11"/>
  <c r="GJ708" i="11"/>
  <c r="GF705" i="11"/>
  <c r="GM705" i="11"/>
  <c r="GI705" i="11"/>
  <c r="GK705" i="11"/>
  <c r="GL705" i="11"/>
  <c r="GJ700" i="11"/>
  <c r="GE700" i="11"/>
  <c r="GH700" i="11"/>
  <c r="GK697" i="11"/>
  <c r="GL697" i="11"/>
  <c r="GM697" i="11"/>
  <c r="GF697" i="11"/>
  <c r="GI697" i="11"/>
  <c r="GE692" i="11"/>
  <c r="GH692" i="11"/>
  <c r="GJ692" i="11"/>
  <c r="GF689" i="11"/>
  <c r="GM689" i="11"/>
  <c r="GI689" i="11"/>
  <c r="GK689" i="11"/>
  <c r="GL689" i="11"/>
  <c r="GJ684" i="11"/>
  <c r="GH684" i="11"/>
  <c r="GE684" i="11"/>
  <c r="GK681" i="11"/>
  <c r="GL681" i="11"/>
  <c r="GM681" i="11"/>
  <c r="GF681" i="11"/>
  <c r="GI681" i="11"/>
  <c r="GE676" i="11"/>
  <c r="GJ676" i="11"/>
  <c r="GF673" i="11"/>
  <c r="GM673" i="11"/>
  <c r="GI673" i="11"/>
  <c r="GK673" i="11"/>
  <c r="GL673" i="11"/>
  <c r="GJ668" i="11"/>
  <c r="GE668" i="11"/>
  <c r="GH668" i="11"/>
  <c r="GK665" i="11"/>
  <c r="GL665" i="11"/>
  <c r="GM665" i="11"/>
  <c r="GF665" i="11"/>
  <c r="GI665" i="11"/>
  <c r="GE660" i="11"/>
  <c r="GH660" i="11"/>
  <c r="GJ660" i="11"/>
  <c r="GF657" i="11"/>
  <c r="GM657" i="11"/>
  <c r="GI657" i="11"/>
  <c r="GK657" i="11"/>
  <c r="GL657" i="11"/>
  <c r="GJ652" i="11"/>
  <c r="GE652" i="11"/>
  <c r="GH652" i="11"/>
  <c r="GK649" i="11"/>
  <c r="GL649" i="11"/>
  <c r="GM649" i="11"/>
  <c r="GI649" i="11"/>
  <c r="GF649" i="11"/>
  <c r="GE644" i="11"/>
  <c r="GH644" i="11"/>
  <c r="GJ644" i="11"/>
  <c r="GF641" i="11"/>
  <c r="GM641" i="11"/>
  <c r="GL641" i="11"/>
  <c r="GK641" i="11"/>
  <c r="GJ636" i="11"/>
  <c r="GE636" i="11"/>
  <c r="GH636" i="11"/>
  <c r="GK633" i="11"/>
  <c r="GL633" i="11"/>
  <c r="GM633" i="11"/>
  <c r="GF633" i="11"/>
  <c r="GI633" i="11"/>
  <c r="GE628" i="11"/>
  <c r="GH628" i="11"/>
  <c r="GJ628" i="11"/>
  <c r="GF625" i="11"/>
  <c r="GM625" i="11"/>
  <c r="GI625" i="11"/>
  <c r="GK625" i="11"/>
  <c r="GJ620" i="11"/>
  <c r="GE620" i="11"/>
  <c r="GH620" i="11"/>
  <c r="GK617" i="11"/>
  <c r="GL617" i="11"/>
  <c r="GM617" i="11"/>
  <c r="GF617" i="11"/>
  <c r="GI617" i="11"/>
  <c r="GE612" i="11"/>
  <c r="GJ612" i="11"/>
  <c r="GH612" i="11"/>
  <c r="GF609" i="11"/>
  <c r="GK609" i="11"/>
  <c r="GM609" i="11"/>
  <c r="GI609" i="11"/>
  <c r="GJ604" i="11"/>
  <c r="GE604" i="11"/>
  <c r="GH604" i="11"/>
  <c r="GK601" i="11"/>
  <c r="GL601" i="11"/>
  <c r="GM601" i="11"/>
  <c r="GF601" i="11"/>
  <c r="GI601" i="11"/>
  <c r="GE596" i="11"/>
  <c r="GJ596" i="11"/>
  <c r="GH596" i="11"/>
  <c r="GF593" i="11"/>
  <c r="GI593" i="11"/>
  <c r="GK593" i="11"/>
  <c r="GM593" i="11"/>
  <c r="GL593" i="11"/>
  <c r="GJ588" i="11"/>
  <c r="GE588" i="11"/>
  <c r="GH588" i="11"/>
  <c r="GK585" i="11"/>
  <c r="GL585" i="11"/>
  <c r="GM585" i="11"/>
  <c r="GF585" i="11"/>
  <c r="GI585" i="11"/>
  <c r="GE580" i="11"/>
  <c r="GH580" i="11"/>
  <c r="GJ580" i="11"/>
  <c r="GF577" i="11"/>
  <c r="GI577" i="11"/>
  <c r="GK577" i="11"/>
  <c r="GM577" i="11"/>
  <c r="GL577" i="11"/>
  <c r="GJ572" i="11"/>
  <c r="GE572" i="11"/>
  <c r="GH572" i="11"/>
  <c r="GK569" i="11"/>
  <c r="GL569" i="11"/>
  <c r="GM569" i="11"/>
  <c r="GF569" i="11"/>
  <c r="GI569" i="11"/>
  <c r="GE564" i="11"/>
  <c r="GH564" i="11"/>
  <c r="GJ564" i="11"/>
  <c r="GM561" i="11"/>
  <c r="GL561" i="11"/>
  <c r="GF561" i="11"/>
  <c r="GI561" i="11"/>
  <c r="GK561" i="11"/>
  <c r="GE556" i="11"/>
  <c r="GJ556" i="11"/>
  <c r="GH556" i="11"/>
  <c r="GF553" i="11"/>
  <c r="GK553" i="11"/>
  <c r="GI553" i="11"/>
  <c r="GL553" i="11"/>
  <c r="GM553" i="11"/>
  <c r="GH548" i="11"/>
  <c r="GJ548" i="11"/>
  <c r="GE548" i="11"/>
  <c r="GF545" i="11"/>
  <c r="GK545" i="11"/>
  <c r="GM545" i="11"/>
  <c r="GI545" i="11"/>
  <c r="GL545" i="11"/>
  <c r="GE540" i="11"/>
  <c r="GJ540" i="11"/>
  <c r="GH540" i="11"/>
  <c r="GF537" i="11"/>
  <c r="GK537" i="11"/>
  <c r="GI537" i="11"/>
  <c r="GM537" i="11"/>
  <c r="GL537" i="11"/>
  <c r="GE532" i="11"/>
  <c r="GH532" i="11"/>
  <c r="GJ532" i="11"/>
  <c r="GF529" i="11"/>
  <c r="GI529" i="11"/>
  <c r="GK529" i="11"/>
  <c r="GL529" i="11"/>
  <c r="GM529" i="11"/>
  <c r="GE524" i="11"/>
  <c r="GJ524" i="11"/>
  <c r="GH524" i="11"/>
  <c r="GF521" i="11"/>
  <c r="GK521" i="11"/>
  <c r="GI521" i="11"/>
  <c r="GL521" i="11"/>
  <c r="GM521" i="11"/>
  <c r="GE516" i="11"/>
  <c r="GJ516" i="11"/>
  <c r="GH516" i="11"/>
  <c r="GI513" i="11"/>
  <c r="GK513" i="11"/>
  <c r="GL513" i="11"/>
  <c r="GM513" i="11"/>
  <c r="GF513" i="11"/>
  <c r="GE508" i="11"/>
  <c r="GJ508" i="11"/>
  <c r="GH508" i="11"/>
  <c r="GF505" i="11"/>
  <c r="GK505" i="11"/>
  <c r="GL505" i="11"/>
  <c r="GM505" i="11"/>
  <c r="GI505" i="11"/>
  <c r="GE500" i="11"/>
  <c r="GH500" i="11"/>
  <c r="GJ500" i="11"/>
  <c r="GM497" i="11"/>
  <c r="GF497" i="11"/>
  <c r="GL497" i="11"/>
  <c r="GI497" i="11"/>
  <c r="GK497" i="11"/>
  <c r="GE492" i="11"/>
  <c r="GJ492" i="11"/>
  <c r="GH492" i="11"/>
  <c r="GF489" i="11"/>
  <c r="GK489" i="11"/>
  <c r="GI489" i="11"/>
  <c r="GL489" i="11"/>
  <c r="GM489" i="11"/>
  <c r="GH484" i="11"/>
  <c r="GJ484" i="11"/>
  <c r="GE484" i="11"/>
  <c r="GF481" i="11"/>
  <c r="GK481" i="11"/>
  <c r="GL481" i="11"/>
  <c r="GM481" i="11"/>
  <c r="GI481" i="11"/>
  <c r="GE476" i="11"/>
  <c r="GJ476" i="11"/>
  <c r="GH476" i="11"/>
  <c r="GF473" i="11"/>
  <c r="GK473" i="11"/>
  <c r="GI473" i="11"/>
  <c r="GM473" i="11"/>
  <c r="GL473" i="11"/>
  <c r="GE468" i="11"/>
  <c r="GH468" i="11"/>
  <c r="GJ468" i="11"/>
  <c r="GF465" i="11"/>
  <c r="GI465" i="11"/>
  <c r="GK465" i="11"/>
  <c r="GL465" i="11"/>
  <c r="GM465" i="11"/>
  <c r="GE460" i="11"/>
  <c r="GJ460" i="11"/>
  <c r="GH460" i="11"/>
  <c r="GF457" i="11"/>
  <c r="GK457" i="11"/>
  <c r="GI457" i="11"/>
  <c r="GL457" i="11"/>
  <c r="GM457" i="11"/>
  <c r="GE452" i="11"/>
  <c r="GJ452" i="11"/>
  <c r="GH452" i="11"/>
  <c r="GI449" i="11"/>
  <c r="GK449" i="11"/>
  <c r="GL449" i="11"/>
  <c r="GM449" i="11"/>
  <c r="GF449" i="11"/>
  <c r="GE444" i="11"/>
  <c r="GJ444" i="11"/>
  <c r="GH444" i="11"/>
  <c r="GF441" i="11"/>
  <c r="GK441" i="11"/>
  <c r="GL441" i="11"/>
  <c r="GM441" i="11"/>
  <c r="GI441" i="11"/>
  <c r="GE436" i="11"/>
  <c r="GH436" i="11"/>
  <c r="GJ436" i="11"/>
  <c r="GM433" i="11"/>
  <c r="GF433" i="11"/>
  <c r="GL433" i="11"/>
  <c r="GI433" i="11"/>
  <c r="GK433" i="11"/>
  <c r="GE428" i="11"/>
  <c r="GJ428" i="11"/>
  <c r="GH428" i="11"/>
  <c r="GF425" i="11"/>
  <c r="GK425" i="11"/>
  <c r="GI425" i="11"/>
  <c r="GL425" i="11"/>
  <c r="GM425" i="11"/>
  <c r="GH420" i="11"/>
  <c r="GJ420" i="11"/>
  <c r="GE420" i="11"/>
  <c r="GF417" i="11"/>
  <c r="GK417" i="11"/>
  <c r="GL417" i="11"/>
  <c r="GM417" i="11"/>
  <c r="GI417" i="11"/>
  <c r="GE412" i="11"/>
  <c r="GJ412" i="11"/>
  <c r="GH412" i="11"/>
  <c r="GF409" i="11"/>
  <c r="GK409" i="11"/>
  <c r="GI409" i="11"/>
  <c r="GM409" i="11"/>
  <c r="GL409" i="11"/>
  <c r="GE404" i="11"/>
  <c r="GH404" i="11"/>
  <c r="GJ404" i="11"/>
  <c r="GK401" i="11"/>
  <c r="GL401" i="11"/>
  <c r="GM401" i="11"/>
  <c r="GI401" i="11"/>
  <c r="GF401" i="11"/>
  <c r="GE396" i="11"/>
  <c r="GJ396" i="11"/>
  <c r="GH396" i="11"/>
  <c r="GF393" i="11"/>
  <c r="GK393" i="11"/>
  <c r="GI393" i="11"/>
  <c r="GL393" i="11"/>
  <c r="GM393" i="11"/>
  <c r="GE388" i="11"/>
  <c r="GH388" i="11"/>
  <c r="GJ388" i="11"/>
  <c r="GF385" i="11"/>
  <c r="GI385" i="11"/>
  <c r="GK385" i="11"/>
  <c r="GL385" i="11"/>
  <c r="GM385" i="11"/>
  <c r="GE380" i="11"/>
  <c r="GJ380" i="11"/>
  <c r="GH380" i="11"/>
  <c r="GF377" i="11"/>
  <c r="GK377" i="11"/>
  <c r="GL377" i="11"/>
  <c r="GM377" i="11"/>
  <c r="GI377" i="11"/>
  <c r="GE372" i="11"/>
  <c r="GH372" i="11"/>
  <c r="GJ372" i="11"/>
  <c r="GM369" i="11"/>
  <c r="GF369" i="11"/>
  <c r="GL369" i="11"/>
  <c r="GI369" i="11"/>
  <c r="GK369" i="11"/>
  <c r="GE364" i="11"/>
  <c r="GJ364" i="11"/>
  <c r="GH364" i="11"/>
  <c r="GF361" i="11"/>
  <c r="GK361" i="11"/>
  <c r="GI361" i="11"/>
  <c r="GL361" i="11"/>
  <c r="GM361" i="11"/>
  <c r="GE356" i="11"/>
  <c r="GH356" i="11"/>
  <c r="GJ356" i="11"/>
  <c r="GF353" i="11"/>
  <c r="GI353" i="11"/>
  <c r="GK353" i="11"/>
  <c r="GL353" i="11"/>
  <c r="GM353" i="11"/>
  <c r="GE348" i="11"/>
  <c r="GJ348" i="11"/>
  <c r="GH348" i="11"/>
  <c r="GF345" i="11"/>
  <c r="GK345" i="11"/>
  <c r="GI345" i="11"/>
  <c r="GM345" i="11"/>
  <c r="GL345" i="11"/>
  <c r="GH340" i="11"/>
  <c r="GJ340" i="11"/>
  <c r="GE340" i="11"/>
  <c r="GI337" i="11"/>
  <c r="GK337" i="11"/>
  <c r="GF337" i="11"/>
  <c r="GL337" i="11"/>
  <c r="GM337" i="11"/>
  <c r="GE332" i="11"/>
  <c r="GJ332" i="11"/>
  <c r="GH332" i="11"/>
  <c r="GF329" i="11"/>
  <c r="GK329" i="11"/>
  <c r="GL329" i="11"/>
  <c r="GM329" i="11"/>
  <c r="GE324" i="11"/>
  <c r="GH324" i="11"/>
  <c r="GJ324" i="11"/>
  <c r="GF321" i="11"/>
  <c r="GI321" i="11"/>
  <c r="GK321" i="11"/>
  <c r="GL321" i="11"/>
  <c r="GM321" i="11"/>
  <c r="GE316" i="11"/>
  <c r="GJ316" i="11"/>
  <c r="GH316" i="11"/>
  <c r="GF313" i="11"/>
  <c r="GK313" i="11"/>
  <c r="GI313" i="11"/>
  <c r="GL313" i="11"/>
  <c r="GM313" i="11"/>
  <c r="GJ308" i="11"/>
  <c r="GH308" i="11"/>
  <c r="GE308" i="11"/>
  <c r="GF305" i="11"/>
  <c r="GK305" i="11"/>
  <c r="GL305" i="11"/>
  <c r="GM305" i="11"/>
  <c r="GI305" i="11"/>
  <c r="GE300" i="11"/>
  <c r="GJ300" i="11"/>
  <c r="GH300" i="11"/>
  <c r="GF297" i="11"/>
  <c r="GK297" i="11"/>
  <c r="GI297" i="11"/>
  <c r="GM297" i="11"/>
  <c r="GL297" i="11"/>
  <c r="GE292" i="11"/>
  <c r="GH292" i="11"/>
  <c r="GJ292" i="11"/>
  <c r="GI289" i="11"/>
  <c r="GK289" i="11"/>
  <c r="GL289" i="11"/>
  <c r="GM289" i="11"/>
  <c r="GF289" i="11"/>
  <c r="GE284" i="11"/>
  <c r="GJ284" i="11"/>
  <c r="GH284" i="11"/>
  <c r="GF281" i="11"/>
  <c r="GK281" i="11"/>
  <c r="GI281" i="11"/>
  <c r="GL281" i="11"/>
  <c r="GM281" i="11"/>
  <c r="GE276" i="11"/>
  <c r="GH276" i="11"/>
  <c r="GJ276" i="11"/>
  <c r="GF273" i="11"/>
  <c r="GI273" i="11"/>
  <c r="GK273" i="11"/>
  <c r="GM273" i="11"/>
  <c r="GE268" i="11"/>
  <c r="GJ268" i="11"/>
  <c r="GH268" i="11"/>
  <c r="GF265" i="11"/>
  <c r="GK265" i="11"/>
  <c r="GI265" i="11"/>
  <c r="GL265" i="11"/>
  <c r="GM265" i="11"/>
  <c r="GE260" i="11"/>
  <c r="GH260" i="11"/>
  <c r="GJ260" i="11"/>
  <c r="GL257" i="11"/>
  <c r="GM257" i="11"/>
  <c r="GF257" i="11"/>
  <c r="GK257" i="11"/>
  <c r="GI257" i="11"/>
  <c r="GE252" i="11"/>
  <c r="GJ252" i="11"/>
  <c r="GH252" i="11"/>
  <c r="GF249" i="11"/>
  <c r="GK249" i="11"/>
  <c r="GI249" i="11"/>
  <c r="GL249" i="11"/>
  <c r="GM249" i="11"/>
  <c r="GH244" i="11"/>
  <c r="GJ244" i="11"/>
  <c r="GE244" i="11"/>
  <c r="GF241" i="11"/>
  <c r="GI241" i="11"/>
  <c r="GK241" i="11"/>
  <c r="GL241" i="11"/>
  <c r="GM241" i="11"/>
  <c r="GE236" i="11"/>
  <c r="GJ236" i="11"/>
  <c r="GH236" i="11"/>
  <c r="GF233" i="11"/>
  <c r="GK233" i="11"/>
  <c r="GI233" i="11"/>
  <c r="GL233" i="11"/>
  <c r="GM233" i="11"/>
  <c r="GE228" i="11"/>
  <c r="GH228" i="11"/>
  <c r="GJ228" i="11"/>
  <c r="GF225" i="11"/>
  <c r="GI225" i="11"/>
  <c r="GM225" i="11"/>
  <c r="GK225" i="11"/>
  <c r="GL225" i="11"/>
  <c r="GE220" i="11"/>
  <c r="GJ220" i="11"/>
  <c r="GH220" i="11"/>
  <c r="GF217" i="11"/>
  <c r="GK217" i="11"/>
  <c r="GL217" i="11"/>
  <c r="GM217" i="11"/>
  <c r="GI217" i="11"/>
  <c r="GE212" i="11"/>
  <c r="GJ212" i="11"/>
  <c r="GH212" i="11"/>
  <c r="GF209" i="11"/>
  <c r="GI209" i="11"/>
  <c r="GK209" i="11"/>
  <c r="GL209" i="11"/>
  <c r="GM209" i="11"/>
  <c r="GE204" i="11"/>
  <c r="GJ204" i="11"/>
  <c r="GH204" i="11"/>
  <c r="GL201" i="11"/>
  <c r="GI201" i="11"/>
  <c r="GF201" i="11"/>
  <c r="GK201" i="11"/>
  <c r="GM201" i="11"/>
  <c r="GJ196" i="11"/>
  <c r="GE196" i="11"/>
  <c r="GH196" i="11"/>
  <c r="GK193" i="11"/>
  <c r="GF193" i="11"/>
  <c r="GI193" i="11"/>
  <c r="GL193" i="11"/>
  <c r="GM193" i="11"/>
  <c r="GE188" i="11"/>
  <c r="GH188" i="11"/>
  <c r="GJ188" i="11"/>
  <c r="GF185" i="11"/>
  <c r="GL185" i="11"/>
  <c r="GK185" i="11"/>
  <c r="GI185" i="11"/>
  <c r="GM185" i="11"/>
  <c r="GJ180" i="11"/>
  <c r="GE180" i="11"/>
  <c r="GH180" i="11"/>
  <c r="GK177" i="11"/>
  <c r="GF177" i="11"/>
  <c r="GM177" i="11"/>
  <c r="GI177" i="11"/>
  <c r="GL177" i="11"/>
  <c r="GE172" i="11"/>
  <c r="GH172" i="11"/>
  <c r="GJ172" i="11"/>
  <c r="GF169" i="11"/>
  <c r="GL169" i="11"/>
  <c r="GK169" i="11"/>
  <c r="GI169" i="11"/>
  <c r="GM169" i="11"/>
  <c r="GJ164" i="11"/>
  <c r="GE164" i="11"/>
  <c r="GH164" i="11"/>
  <c r="GK161" i="11"/>
  <c r="GM161" i="11"/>
  <c r="GF161" i="11"/>
  <c r="GL161" i="11"/>
  <c r="GI161" i="11"/>
  <c r="GE156" i="11"/>
  <c r="GH156" i="11"/>
  <c r="GJ156" i="11"/>
  <c r="GF153" i="11"/>
  <c r="GI153" i="11"/>
  <c r="GL153" i="11"/>
  <c r="GM153" i="11"/>
  <c r="GK153" i="11"/>
  <c r="GJ148" i="11"/>
  <c r="GE148" i="11"/>
  <c r="GH148" i="11"/>
  <c r="GK145" i="11"/>
  <c r="GM145" i="11"/>
  <c r="GF145" i="11"/>
  <c r="GI145" i="11"/>
  <c r="GL145" i="11"/>
  <c r="GE140" i="11"/>
  <c r="GH140" i="11"/>
  <c r="GJ140" i="11"/>
  <c r="GF137" i="11"/>
  <c r="GI137" i="11"/>
  <c r="GL137" i="11"/>
  <c r="GM137" i="11"/>
  <c r="GK137" i="11"/>
  <c r="GJ132" i="11"/>
  <c r="GE132" i="11"/>
  <c r="GH132" i="11"/>
  <c r="GK129" i="11"/>
  <c r="GM129" i="11"/>
  <c r="GF129" i="11"/>
  <c r="GI129" i="11"/>
  <c r="GL129" i="11"/>
  <c r="GE124" i="11"/>
  <c r="GH124" i="11"/>
  <c r="GJ124" i="11"/>
  <c r="GF121" i="11"/>
  <c r="GI121" i="11"/>
  <c r="GL121" i="11"/>
  <c r="GM121" i="11"/>
  <c r="GK121" i="11"/>
  <c r="GK1004" i="11"/>
  <c r="GJ911" i="11"/>
  <c r="GG888" i="11"/>
  <c r="GL841" i="11"/>
  <c r="GK748" i="11"/>
  <c r="GL460" i="11"/>
  <c r="GM284" i="11"/>
  <c r="GI93" i="11"/>
  <c r="GF93" i="11"/>
  <c r="GD1084" i="11"/>
  <c r="GG1084" i="11"/>
  <c r="GG1076" i="11"/>
  <c r="GD1076" i="11"/>
  <c r="GD1068" i="11"/>
  <c r="GG1068" i="11"/>
  <c r="GG1060" i="11"/>
  <c r="GD1060" i="11"/>
  <c r="GD1052" i="11"/>
  <c r="GG1052" i="11"/>
  <c r="GG1044" i="11"/>
  <c r="GD1044" i="11"/>
  <c r="GD1036" i="11"/>
  <c r="GG1036" i="11"/>
  <c r="GG1028" i="11"/>
  <c r="GD1028" i="11"/>
  <c r="GD1020" i="11"/>
  <c r="GG1020" i="11"/>
  <c r="GG1012" i="11"/>
  <c r="GD1012" i="11"/>
  <c r="GD1004" i="11"/>
  <c r="GG1004" i="11"/>
  <c r="GG996" i="11"/>
  <c r="GD996" i="11"/>
  <c r="GD988" i="11"/>
  <c r="GG988" i="11"/>
  <c r="GG980" i="11"/>
  <c r="GD980" i="11"/>
  <c r="GD972" i="11"/>
  <c r="GG972" i="11"/>
  <c r="GG964" i="11"/>
  <c r="GD964" i="11"/>
  <c r="GD956" i="11"/>
  <c r="GG956" i="11"/>
  <c r="GG948" i="11"/>
  <c r="GD948" i="11"/>
  <c r="GD940" i="11"/>
  <c r="GG940" i="11"/>
  <c r="GG932" i="11"/>
  <c r="GD932" i="11"/>
  <c r="GD924" i="11"/>
  <c r="GG924" i="11"/>
  <c r="GG916" i="11"/>
  <c r="GD916" i="11"/>
  <c r="GD908" i="11"/>
  <c r="GG908" i="11"/>
  <c r="GG900" i="11"/>
  <c r="GD900" i="11"/>
  <c r="GD892" i="11"/>
  <c r="GG892" i="11"/>
  <c r="GG884" i="11"/>
  <c r="GD884" i="11"/>
  <c r="GD876" i="11"/>
  <c r="GG876" i="11"/>
  <c r="GG868" i="11"/>
  <c r="GD868" i="11"/>
  <c r="GD860" i="11"/>
  <c r="GG860" i="11"/>
  <c r="GG852" i="11"/>
  <c r="GD852" i="11"/>
  <c r="GD844" i="11"/>
  <c r="GG844" i="11"/>
  <c r="GG836" i="11"/>
  <c r="GD836" i="11"/>
  <c r="GD828" i="11"/>
  <c r="GG828" i="11"/>
  <c r="GG820" i="11"/>
  <c r="GD820" i="11"/>
  <c r="GD812" i="11"/>
  <c r="GG812" i="11"/>
  <c r="GG804" i="11"/>
  <c r="GD804" i="11"/>
  <c r="GD796" i="11"/>
  <c r="GG796" i="11"/>
  <c r="GG788" i="11"/>
  <c r="GD788" i="11"/>
  <c r="GD780" i="11"/>
  <c r="GG780" i="11"/>
  <c r="GG772" i="11"/>
  <c r="GD772" i="11"/>
  <c r="GD764" i="11"/>
  <c r="GG764" i="11"/>
  <c r="GG756" i="11"/>
  <c r="GD756" i="11"/>
  <c r="GD748" i="11"/>
  <c r="GG748" i="11"/>
  <c r="GG740" i="11"/>
  <c r="GD740" i="11"/>
  <c r="GD732" i="11"/>
  <c r="GG732" i="11"/>
  <c r="GD724" i="11"/>
  <c r="GG724" i="11"/>
  <c r="GD716" i="11"/>
  <c r="GG716" i="11"/>
  <c r="GD708" i="11"/>
  <c r="GG708" i="11"/>
  <c r="GD700" i="11"/>
  <c r="GG700" i="11"/>
  <c r="GD692" i="11"/>
  <c r="GG692" i="11"/>
  <c r="GD684" i="11"/>
  <c r="GG684" i="11"/>
  <c r="GD676" i="11"/>
  <c r="GG676" i="11"/>
  <c r="GD668" i="11"/>
  <c r="GD660" i="11"/>
  <c r="GG660" i="11"/>
  <c r="GD652" i="11"/>
  <c r="GG652" i="11"/>
  <c r="GD644" i="11"/>
  <c r="GG644" i="11"/>
  <c r="GD636" i="11"/>
  <c r="GG636" i="11"/>
  <c r="GD628" i="11"/>
  <c r="GG628" i="11"/>
  <c r="GD620" i="11"/>
  <c r="GG620" i="11"/>
  <c r="GD612" i="11"/>
  <c r="GG612" i="11"/>
  <c r="GD604" i="11"/>
  <c r="GG604" i="11"/>
  <c r="GD596" i="11"/>
  <c r="GG596" i="11"/>
  <c r="GD588" i="11"/>
  <c r="GG588" i="11"/>
  <c r="GD580" i="11"/>
  <c r="GG580" i="11"/>
  <c r="GD572" i="11"/>
  <c r="GD564" i="11"/>
  <c r="GG564" i="11"/>
  <c r="GD556" i="11"/>
  <c r="GG556" i="11"/>
  <c r="GG548" i="11"/>
  <c r="GD548" i="11"/>
  <c r="GD540" i="11"/>
  <c r="GG540" i="11"/>
  <c r="GD532" i="11"/>
  <c r="GG532" i="11"/>
  <c r="GD524" i="11"/>
  <c r="GG524" i="11"/>
  <c r="GD516" i="11"/>
  <c r="GG516" i="11"/>
  <c r="GD508" i="11"/>
  <c r="GG508" i="11"/>
  <c r="GD500" i="11"/>
  <c r="GG500" i="11"/>
  <c r="GD492" i="11"/>
  <c r="GG492" i="11"/>
  <c r="GG484" i="11"/>
  <c r="GD484" i="11"/>
  <c r="GD476" i="11"/>
  <c r="GG476" i="11"/>
  <c r="GD468" i="11"/>
  <c r="GG468" i="11"/>
  <c r="GD460" i="11"/>
  <c r="GG460" i="11"/>
  <c r="GD452" i="11"/>
  <c r="GG452" i="11"/>
  <c r="GD444" i="11"/>
  <c r="GG444" i="11"/>
  <c r="GD436" i="11"/>
  <c r="GG436" i="11"/>
  <c r="GD428" i="11"/>
  <c r="GG428" i="11"/>
  <c r="GG420" i="11"/>
  <c r="GD420" i="11"/>
  <c r="GG412" i="11"/>
  <c r="GD412" i="11"/>
  <c r="GD404" i="11"/>
  <c r="GG404" i="11"/>
  <c r="GG396" i="11"/>
  <c r="GD396" i="11"/>
  <c r="GG388" i="11"/>
  <c r="GD388" i="11"/>
  <c r="GG380" i="11"/>
  <c r="GD380" i="11"/>
  <c r="GD372" i="11"/>
  <c r="GG372" i="11"/>
  <c r="GG364" i="11"/>
  <c r="GD364" i="11"/>
  <c r="GD356" i="11"/>
  <c r="GG356" i="11"/>
  <c r="GG348" i="11"/>
  <c r="GD348" i="11"/>
  <c r="GG340" i="11"/>
  <c r="GD340" i="11"/>
  <c r="GG332" i="11"/>
  <c r="GD332" i="11"/>
  <c r="GD324" i="11"/>
  <c r="GG324" i="11"/>
  <c r="GG316" i="11"/>
  <c r="GD316" i="11"/>
  <c r="GD308" i="11"/>
  <c r="GG308" i="11"/>
  <c r="GG300" i="11"/>
  <c r="GD300" i="11"/>
  <c r="GD292" i="11"/>
  <c r="GG292" i="11"/>
  <c r="GG284" i="11"/>
  <c r="GD284" i="11"/>
  <c r="GD276" i="11"/>
  <c r="GG276" i="11"/>
  <c r="GG268" i="11"/>
  <c r="GD268" i="11"/>
  <c r="GD260" i="11"/>
  <c r="GG260" i="11"/>
  <c r="GG252" i="11"/>
  <c r="GD252" i="11"/>
  <c r="GD244" i="11"/>
  <c r="GG244" i="11"/>
  <c r="GG236" i="11"/>
  <c r="GD236" i="11"/>
  <c r="GG228" i="11"/>
  <c r="GD228" i="11"/>
  <c r="GG220" i="11"/>
  <c r="GD220" i="11"/>
  <c r="GD212" i="11"/>
  <c r="GG212" i="11"/>
  <c r="GG204" i="11"/>
  <c r="GD204" i="11"/>
  <c r="GD196" i="11"/>
  <c r="GG196" i="11"/>
  <c r="GG188" i="11"/>
  <c r="GD188" i="11"/>
  <c r="GD180" i="11"/>
  <c r="GG180" i="11"/>
  <c r="GG172" i="11"/>
  <c r="GD172" i="11"/>
  <c r="GD164" i="11"/>
  <c r="GG164" i="11"/>
  <c r="GL1049" i="11"/>
  <c r="GK956" i="11"/>
  <c r="GJ863" i="11"/>
  <c r="GG840" i="11"/>
  <c r="GL793" i="11"/>
  <c r="GL713" i="11"/>
  <c r="GL273" i="11"/>
  <c r="GH1089" i="11"/>
  <c r="GJ1089" i="11"/>
  <c r="GE1089" i="11"/>
  <c r="GI1086" i="11"/>
  <c r="GK1086" i="11"/>
  <c r="GL1086" i="11"/>
  <c r="GM1086" i="11"/>
  <c r="GF1086" i="11"/>
  <c r="GC1084" i="11"/>
  <c r="GE1081" i="11"/>
  <c r="GH1081" i="11"/>
  <c r="GJ1081" i="11"/>
  <c r="GF1078" i="11"/>
  <c r="GI1078" i="11"/>
  <c r="GK1078" i="11"/>
  <c r="GL1078" i="11"/>
  <c r="GH1073" i="11"/>
  <c r="GJ1073" i="11"/>
  <c r="GE1073" i="11"/>
  <c r="GI1070" i="11"/>
  <c r="GK1070" i="11"/>
  <c r="GL1070" i="11"/>
  <c r="GM1070" i="11"/>
  <c r="GF1070" i="11"/>
  <c r="GC1068" i="11"/>
  <c r="GE1065" i="11"/>
  <c r="GH1065" i="11"/>
  <c r="GJ1065" i="11"/>
  <c r="GF1062" i="11"/>
  <c r="GI1062" i="11"/>
  <c r="GK1062" i="11"/>
  <c r="GL1062" i="11"/>
  <c r="GH1057" i="11"/>
  <c r="GJ1057" i="11"/>
  <c r="GE1057" i="11"/>
  <c r="GI1054" i="11"/>
  <c r="GK1054" i="11"/>
  <c r="GL1054" i="11"/>
  <c r="GM1054" i="11"/>
  <c r="GF1054" i="11"/>
  <c r="GE1049" i="11"/>
  <c r="GH1049" i="11"/>
  <c r="GJ1049" i="11"/>
  <c r="GF1046" i="11"/>
  <c r="GI1046" i="11"/>
  <c r="GK1046" i="11"/>
  <c r="GL1046" i="11"/>
  <c r="GH1041" i="11"/>
  <c r="GJ1041" i="11"/>
  <c r="GE1041" i="11"/>
  <c r="GI1038" i="11"/>
  <c r="GK1038" i="11"/>
  <c r="GL1038" i="11"/>
  <c r="GM1038" i="11"/>
  <c r="GF1038" i="11"/>
  <c r="GE1033" i="11"/>
  <c r="GH1033" i="11"/>
  <c r="GJ1033" i="11"/>
  <c r="GF1030" i="11"/>
  <c r="GI1030" i="11"/>
  <c r="GK1030" i="11"/>
  <c r="GL1030" i="11"/>
  <c r="GH1025" i="11"/>
  <c r="GJ1025" i="11"/>
  <c r="GE1025" i="11"/>
  <c r="GI1022" i="11"/>
  <c r="GK1022" i="11"/>
  <c r="GL1022" i="11"/>
  <c r="GM1022" i="11"/>
  <c r="GF1022" i="11"/>
  <c r="GC1020" i="11"/>
  <c r="GE1017" i="11"/>
  <c r="GH1017" i="11"/>
  <c r="GJ1017" i="11"/>
  <c r="GF1014" i="11"/>
  <c r="GI1014" i="11"/>
  <c r="GK1014" i="11"/>
  <c r="GL1014" i="11"/>
  <c r="GH1009" i="11"/>
  <c r="GJ1009" i="11"/>
  <c r="GE1009" i="11"/>
  <c r="GI1006" i="11"/>
  <c r="GK1006" i="11"/>
  <c r="GL1006" i="11"/>
  <c r="GM1006" i="11"/>
  <c r="GF1006" i="11"/>
  <c r="GE1001" i="11"/>
  <c r="GH1001" i="11"/>
  <c r="GJ1001" i="11"/>
  <c r="GF998" i="11"/>
  <c r="GI998" i="11"/>
  <c r="GK998" i="11"/>
  <c r="GL998" i="11"/>
  <c r="GH993" i="11"/>
  <c r="GJ993" i="11"/>
  <c r="GE993" i="11"/>
  <c r="GI990" i="11"/>
  <c r="GK990" i="11"/>
  <c r="GL990" i="11"/>
  <c r="GM990" i="11"/>
  <c r="GF990" i="11"/>
  <c r="GE985" i="11"/>
  <c r="GH985" i="11"/>
  <c r="GJ985" i="11"/>
  <c r="GF982" i="11"/>
  <c r="GI982" i="11"/>
  <c r="GK982" i="11"/>
  <c r="GL982" i="11"/>
  <c r="GH977" i="11"/>
  <c r="GJ977" i="11"/>
  <c r="GE977" i="11"/>
  <c r="GI974" i="11"/>
  <c r="GK974" i="11"/>
  <c r="GL974" i="11"/>
  <c r="GM974" i="11"/>
  <c r="GF974" i="11"/>
  <c r="GE969" i="11"/>
  <c r="GH969" i="11"/>
  <c r="GJ969" i="11"/>
  <c r="GF966" i="11"/>
  <c r="GI966" i="11"/>
  <c r="GK966" i="11"/>
  <c r="GL966" i="11"/>
  <c r="GH961" i="11"/>
  <c r="GJ961" i="11"/>
  <c r="GE961" i="11"/>
  <c r="GI958" i="11"/>
  <c r="GK958" i="11"/>
  <c r="GL958" i="11"/>
  <c r="GM958" i="11"/>
  <c r="GF958" i="11"/>
  <c r="GE953" i="11"/>
  <c r="GH953" i="11"/>
  <c r="GJ953" i="11"/>
  <c r="GF950" i="11"/>
  <c r="GI950" i="11"/>
  <c r="GK950" i="11"/>
  <c r="GL950" i="11"/>
  <c r="GH945" i="11"/>
  <c r="GJ945" i="11"/>
  <c r="GE945" i="11"/>
  <c r="GI942" i="11"/>
  <c r="GK942" i="11"/>
  <c r="GL942" i="11"/>
  <c r="GM942" i="11"/>
  <c r="GF942" i="11"/>
  <c r="GE937" i="11"/>
  <c r="GH937" i="11"/>
  <c r="GJ937" i="11"/>
  <c r="GF934" i="11"/>
  <c r="GI934" i="11"/>
  <c r="GK934" i="11"/>
  <c r="GL934" i="11"/>
  <c r="GH929" i="11"/>
  <c r="GJ929" i="11"/>
  <c r="GE929" i="11"/>
  <c r="GI926" i="11"/>
  <c r="GK926" i="11"/>
  <c r="GL926" i="11"/>
  <c r="GM926" i="11"/>
  <c r="GF926" i="11"/>
  <c r="GE921" i="11"/>
  <c r="GH921" i="11"/>
  <c r="GJ921" i="11"/>
  <c r="GF918" i="11"/>
  <c r="GI918" i="11"/>
  <c r="GK918" i="11"/>
  <c r="GL918" i="11"/>
  <c r="GH913" i="11"/>
  <c r="GJ913" i="11"/>
  <c r="GE913" i="11"/>
  <c r="GI910" i="11"/>
  <c r="GK910" i="11"/>
  <c r="GL910" i="11"/>
  <c r="GM910" i="11"/>
  <c r="GF910" i="11"/>
  <c r="GE905" i="11"/>
  <c r="GH905" i="11"/>
  <c r="GJ905" i="11"/>
  <c r="GF902" i="11"/>
  <c r="GI902" i="11"/>
  <c r="GK902" i="11"/>
  <c r="GL902" i="11"/>
  <c r="GH897" i="11"/>
  <c r="GJ897" i="11"/>
  <c r="GE897" i="11"/>
  <c r="GI894" i="11"/>
  <c r="GK894" i="11"/>
  <c r="GL894" i="11"/>
  <c r="GM894" i="11"/>
  <c r="GF894" i="11"/>
  <c r="GE889" i="11"/>
  <c r="GH889" i="11"/>
  <c r="GJ889" i="11"/>
  <c r="GF886" i="11"/>
  <c r="GI886" i="11"/>
  <c r="GK886" i="11"/>
  <c r="GL886" i="11"/>
  <c r="GH881" i="11"/>
  <c r="GJ881" i="11"/>
  <c r="GE881" i="11"/>
  <c r="GI878" i="11"/>
  <c r="GK878" i="11"/>
  <c r="GL878" i="11"/>
  <c r="GM878" i="11"/>
  <c r="GF878" i="11"/>
  <c r="GE873" i="11"/>
  <c r="GH873" i="11"/>
  <c r="GJ873" i="11"/>
  <c r="GF870" i="11"/>
  <c r="GI870" i="11"/>
  <c r="GK870" i="11"/>
  <c r="GL870" i="11"/>
  <c r="GH865" i="11"/>
  <c r="GJ865" i="11"/>
  <c r="GE865" i="11"/>
  <c r="GI862" i="11"/>
  <c r="GK862" i="11"/>
  <c r="GL862" i="11"/>
  <c r="GM862" i="11"/>
  <c r="GF862" i="11"/>
  <c r="GE857" i="11"/>
  <c r="GH857" i="11"/>
  <c r="GJ857" i="11"/>
  <c r="GF854" i="11"/>
  <c r="GI854" i="11"/>
  <c r="GK854" i="11"/>
  <c r="GL854" i="11"/>
  <c r="GH849" i="11"/>
  <c r="GJ849" i="11"/>
  <c r="GE849" i="11"/>
  <c r="GI846" i="11"/>
  <c r="GK846" i="11"/>
  <c r="GL846" i="11"/>
  <c r="GM846" i="11"/>
  <c r="GF846" i="11"/>
  <c r="GE841" i="11"/>
  <c r="GH841" i="11"/>
  <c r="GJ841" i="11"/>
  <c r="GF838" i="11"/>
  <c r="GI838" i="11"/>
  <c r="GK838" i="11"/>
  <c r="GL838" i="11"/>
  <c r="GH833" i="11"/>
  <c r="GJ833" i="11"/>
  <c r="GE833" i="11"/>
  <c r="GI830" i="11"/>
  <c r="GK830" i="11"/>
  <c r="GL830" i="11"/>
  <c r="GM830" i="11"/>
  <c r="GF830" i="11"/>
  <c r="GE825" i="11"/>
  <c r="GH825" i="11"/>
  <c r="GJ825" i="11"/>
  <c r="GF822" i="11"/>
  <c r="GI822" i="11"/>
  <c r="GK822" i="11"/>
  <c r="GL822" i="11"/>
  <c r="GH817" i="11"/>
  <c r="GJ817" i="11"/>
  <c r="GE817" i="11"/>
  <c r="GI814" i="11"/>
  <c r="GK814" i="11"/>
  <c r="GL814" i="11"/>
  <c r="GM814" i="11"/>
  <c r="GF814" i="11"/>
  <c r="GE809" i="11"/>
  <c r="GH809" i="11"/>
  <c r="GJ809" i="11"/>
  <c r="GF806" i="11"/>
  <c r="GI806" i="11"/>
  <c r="GK806" i="11"/>
  <c r="GL806" i="11"/>
  <c r="GH801" i="11"/>
  <c r="GJ801" i="11"/>
  <c r="GE801" i="11"/>
  <c r="GI798" i="11"/>
  <c r="GK798" i="11"/>
  <c r="GL798" i="11"/>
  <c r="GM798" i="11"/>
  <c r="GF798" i="11"/>
  <c r="GE793" i="11"/>
  <c r="GH793" i="11"/>
  <c r="GJ793" i="11"/>
  <c r="GF790" i="11"/>
  <c r="GI790" i="11"/>
  <c r="GK790" i="11"/>
  <c r="GL790" i="11"/>
  <c r="GH785" i="11"/>
  <c r="GJ785" i="11"/>
  <c r="GE785" i="11"/>
  <c r="GI782" i="11"/>
  <c r="GK782" i="11"/>
  <c r="GL782" i="11"/>
  <c r="GM782" i="11"/>
  <c r="GF782" i="11"/>
  <c r="GE777" i="11"/>
  <c r="GH777" i="11"/>
  <c r="GJ777" i="11"/>
  <c r="GF774" i="11"/>
  <c r="GI774" i="11"/>
  <c r="GK774" i="11"/>
  <c r="GL774" i="11"/>
  <c r="GH769" i="11"/>
  <c r="GJ769" i="11"/>
  <c r="GE769" i="11"/>
  <c r="GI766" i="11"/>
  <c r="GK766" i="11"/>
  <c r="GL766" i="11"/>
  <c r="GM766" i="11"/>
  <c r="GF766" i="11"/>
  <c r="GE761" i="11"/>
  <c r="GH761" i="11"/>
  <c r="GJ761" i="11"/>
  <c r="GF758" i="11"/>
  <c r="GI758" i="11"/>
  <c r="GK758" i="11"/>
  <c r="GL758" i="11"/>
  <c r="GH753" i="11"/>
  <c r="GJ753" i="11"/>
  <c r="GE753" i="11"/>
  <c r="GI750" i="11"/>
  <c r="GK750" i="11"/>
  <c r="GL750" i="11"/>
  <c r="GM750" i="11"/>
  <c r="GF750" i="11"/>
  <c r="GE745" i="11"/>
  <c r="GH745" i="11"/>
  <c r="GJ745" i="11"/>
  <c r="GF742" i="11"/>
  <c r="GI742" i="11"/>
  <c r="GK742" i="11"/>
  <c r="GL742" i="11"/>
  <c r="GH737" i="11"/>
  <c r="GJ737" i="11"/>
  <c r="GE737" i="11"/>
  <c r="GI734" i="11"/>
  <c r="GK734" i="11"/>
  <c r="GL734" i="11"/>
  <c r="GM734" i="11"/>
  <c r="GF734" i="11"/>
  <c r="GE729" i="11"/>
  <c r="GJ729" i="11"/>
  <c r="GH729" i="11"/>
  <c r="GL726" i="11"/>
  <c r="GF726" i="11"/>
  <c r="GK726" i="11"/>
  <c r="GI726" i="11"/>
  <c r="GM726" i="11"/>
  <c r="GE721" i="11"/>
  <c r="GH721" i="11"/>
  <c r="GJ721" i="11"/>
  <c r="GF718" i="11"/>
  <c r="GI718" i="11"/>
  <c r="GK718" i="11"/>
  <c r="GL718" i="11"/>
  <c r="GM718" i="11"/>
  <c r="GE713" i="11"/>
  <c r="GJ713" i="11"/>
  <c r="GH713" i="11"/>
  <c r="GL710" i="11"/>
  <c r="GF710" i="11"/>
  <c r="GK710" i="11"/>
  <c r="GM710" i="11"/>
  <c r="GE705" i="11"/>
  <c r="GH705" i="11"/>
  <c r="GJ705" i="11"/>
  <c r="GF702" i="11"/>
  <c r="GI702" i="11"/>
  <c r="GK702" i="11"/>
  <c r="GL702" i="11"/>
  <c r="GM702" i="11"/>
  <c r="GE697" i="11"/>
  <c r="GJ697" i="11"/>
  <c r="GH697" i="11"/>
  <c r="GL694" i="11"/>
  <c r="GM694" i="11"/>
  <c r="GF694" i="11"/>
  <c r="GK694" i="11"/>
  <c r="GI694" i="11"/>
  <c r="GE689" i="11"/>
  <c r="GH689" i="11"/>
  <c r="GJ689" i="11"/>
  <c r="GF686" i="11"/>
  <c r="GI686" i="11"/>
  <c r="GK686" i="11"/>
  <c r="GL686" i="11"/>
  <c r="GM686" i="11"/>
  <c r="GE681" i="11"/>
  <c r="GJ681" i="11"/>
  <c r="GH681" i="11"/>
  <c r="GL678" i="11"/>
  <c r="GM678" i="11"/>
  <c r="GF678" i="11"/>
  <c r="GK678" i="11"/>
  <c r="GI678" i="11"/>
  <c r="GE673" i="11"/>
  <c r="GH673" i="11"/>
  <c r="GJ673" i="11"/>
  <c r="GF670" i="11"/>
  <c r="GI670" i="11"/>
  <c r="GK670" i="11"/>
  <c r="GL670" i="11"/>
  <c r="GM670" i="11"/>
  <c r="GE665" i="11"/>
  <c r="GJ665" i="11"/>
  <c r="GH665" i="11"/>
  <c r="GL662" i="11"/>
  <c r="GM662" i="11"/>
  <c r="GF662" i="11"/>
  <c r="GK662" i="11"/>
  <c r="GI662" i="11"/>
  <c r="GE657" i="11"/>
  <c r="GH657" i="11"/>
  <c r="GJ657" i="11"/>
  <c r="GF654" i="11"/>
  <c r="GI654" i="11"/>
  <c r="GK654" i="11"/>
  <c r="GL654" i="11"/>
  <c r="GM654" i="11"/>
  <c r="GE649" i="11"/>
  <c r="GJ649" i="11"/>
  <c r="GH649" i="11"/>
  <c r="GL646" i="11"/>
  <c r="GM646" i="11"/>
  <c r="GF646" i="11"/>
  <c r="GK646" i="11"/>
  <c r="GI646" i="11"/>
  <c r="GE641" i="11"/>
  <c r="GH641" i="11"/>
  <c r="GJ641" i="11"/>
  <c r="GF638" i="11"/>
  <c r="GI638" i="11"/>
  <c r="GK638" i="11"/>
  <c r="GL638" i="11"/>
  <c r="GM638" i="11"/>
  <c r="GE633" i="11"/>
  <c r="GJ633" i="11"/>
  <c r="GL630" i="11"/>
  <c r="GM630" i="11"/>
  <c r="GF630" i="11"/>
  <c r="GK630" i="11"/>
  <c r="GI630" i="11"/>
  <c r="GE625" i="11"/>
  <c r="GH625" i="11"/>
  <c r="GJ625" i="11"/>
  <c r="GF622" i="11"/>
  <c r="GI622" i="11"/>
  <c r="GK622" i="11"/>
  <c r="GL622" i="11"/>
  <c r="GM622" i="11"/>
  <c r="GE617" i="11"/>
  <c r="GJ617" i="11"/>
  <c r="GH617" i="11"/>
  <c r="GL614" i="11"/>
  <c r="GM614" i="11"/>
  <c r="GF614" i="11"/>
  <c r="GK614" i="11"/>
  <c r="GI614" i="11"/>
  <c r="GE609" i="11"/>
  <c r="GH609" i="11"/>
  <c r="GJ609" i="11"/>
  <c r="GF606" i="11"/>
  <c r="GI606" i="11"/>
  <c r="GK606" i="11"/>
  <c r="GL606" i="11"/>
  <c r="GM606" i="11"/>
  <c r="GE601" i="11"/>
  <c r="GJ601" i="11"/>
  <c r="GH601" i="11"/>
  <c r="GL598" i="11"/>
  <c r="GM598" i="11"/>
  <c r="GF598" i="11"/>
  <c r="GK598" i="11"/>
  <c r="GI598" i="11"/>
  <c r="GE593" i="11"/>
  <c r="GH593" i="11"/>
  <c r="GJ593" i="11"/>
  <c r="GF590" i="11"/>
  <c r="GI590" i="11"/>
  <c r="GK590" i="11"/>
  <c r="GL590" i="11"/>
  <c r="GM590" i="11"/>
  <c r="GE585" i="11"/>
  <c r="GJ585" i="11"/>
  <c r="GH585" i="11"/>
  <c r="GL582" i="11"/>
  <c r="GM582" i="11"/>
  <c r="GF582" i="11"/>
  <c r="GK582" i="11"/>
  <c r="GI582" i="11"/>
  <c r="GE577" i="11"/>
  <c r="GH577" i="11"/>
  <c r="GJ577" i="11"/>
  <c r="GF574" i="11"/>
  <c r="GI574" i="11"/>
  <c r="GK574" i="11"/>
  <c r="GL574" i="11"/>
  <c r="GM574" i="11"/>
  <c r="GE569" i="11"/>
  <c r="GJ569" i="11"/>
  <c r="GH569" i="11"/>
  <c r="GL566" i="11"/>
  <c r="GM566" i="11"/>
  <c r="GF566" i="11"/>
  <c r="GK566" i="11"/>
  <c r="GJ561" i="11"/>
  <c r="GE561" i="11"/>
  <c r="GH561" i="11"/>
  <c r="GK558" i="11"/>
  <c r="GF558" i="11"/>
  <c r="GI558" i="11"/>
  <c r="GL558" i="11"/>
  <c r="GM558" i="11"/>
  <c r="GE553" i="11"/>
  <c r="GH553" i="11"/>
  <c r="GJ553" i="11"/>
  <c r="GL550" i="11"/>
  <c r="GF550" i="11"/>
  <c r="GI550" i="11"/>
  <c r="GK550" i="11"/>
  <c r="GM550" i="11"/>
  <c r="GJ545" i="11"/>
  <c r="GE545" i="11"/>
  <c r="GH545" i="11"/>
  <c r="GK542" i="11"/>
  <c r="GI542" i="11"/>
  <c r="GL542" i="11"/>
  <c r="GM542" i="11"/>
  <c r="GF542" i="11"/>
  <c r="GE537" i="11"/>
  <c r="GH537" i="11"/>
  <c r="GJ537" i="11"/>
  <c r="GL534" i="11"/>
  <c r="GK534" i="11"/>
  <c r="GM534" i="11"/>
  <c r="GF534" i="11"/>
  <c r="GI534" i="11"/>
  <c r="GJ529" i="11"/>
  <c r="GE529" i="11"/>
  <c r="GH529" i="11"/>
  <c r="GK526" i="11"/>
  <c r="GF526" i="11"/>
  <c r="GI526" i="11"/>
  <c r="GM526" i="11"/>
  <c r="GL526" i="11"/>
  <c r="GE521" i="11"/>
  <c r="GH521" i="11"/>
  <c r="GJ521" i="11"/>
  <c r="GL518" i="11"/>
  <c r="GF518" i="11"/>
  <c r="GI518" i="11"/>
  <c r="GK518" i="11"/>
  <c r="GM518" i="11"/>
  <c r="GJ513" i="11"/>
  <c r="GH513" i="11"/>
  <c r="GE513" i="11"/>
  <c r="GK510" i="11"/>
  <c r="GF510" i="11"/>
  <c r="GI510" i="11"/>
  <c r="GL510" i="11"/>
  <c r="GM510" i="11"/>
  <c r="GJ505" i="11"/>
  <c r="GE505" i="11"/>
  <c r="GH505" i="11"/>
  <c r="GL502" i="11"/>
  <c r="GF502" i="11"/>
  <c r="GI502" i="11"/>
  <c r="GK502" i="11"/>
  <c r="GJ497" i="11"/>
  <c r="GE497" i="11"/>
  <c r="GH497" i="11"/>
  <c r="GK494" i="11"/>
  <c r="GF494" i="11"/>
  <c r="GI494" i="11"/>
  <c r="GL494" i="11"/>
  <c r="GM494" i="11"/>
  <c r="GE489" i="11"/>
  <c r="GH489" i="11"/>
  <c r="GJ489" i="11"/>
  <c r="GL486" i="11"/>
  <c r="GF486" i="11"/>
  <c r="GI486" i="11"/>
  <c r="GK486" i="11"/>
  <c r="GM486" i="11"/>
  <c r="GJ481" i="11"/>
  <c r="GE481" i="11"/>
  <c r="GH481" i="11"/>
  <c r="GK478" i="11"/>
  <c r="GI478" i="11"/>
  <c r="GL478" i="11"/>
  <c r="GM478" i="11"/>
  <c r="GF478" i="11"/>
  <c r="GE473" i="11"/>
  <c r="GH473" i="11"/>
  <c r="GJ473" i="11"/>
  <c r="GL470" i="11"/>
  <c r="GK470" i="11"/>
  <c r="GM470" i="11"/>
  <c r="GF470" i="11"/>
  <c r="GI470" i="11"/>
  <c r="GJ465" i="11"/>
  <c r="GE465" i="11"/>
  <c r="GH465" i="11"/>
  <c r="GK462" i="11"/>
  <c r="GF462" i="11"/>
  <c r="GI462" i="11"/>
  <c r="GM462" i="11"/>
  <c r="GL462" i="11"/>
  <c r="GE457" i="11"/>
  <c r="GH457" i="11"/>
  <c r="GJ457" i="11"/>
  <c r="GL454" i="11"/>
  <c r="GF454" i="11"/>
  <c r="GI454" i="11"/>
  <c r="GK454" i="11"/>
  <c r="GM454" i="11"/>
  <c r="GJ449" i="11"/>
  <c r="GH449" i="11"/>
  <c r="GE449" i="11"/>
  <c r="GK446" i="11"/>
  <c r="GF446" i="11"/>
  <c r="GI446" i="11"/>
  <c r="GL446" i="11"/>
  <c r="GM446" i="11"/>
  <c r="GJ441" i="11"/>
  <c r="GE441" i="11"/>
  <c r="GH441" i="11"/>
  <c r="GL438" i="11"/>
  <c r="GF438" i="11"/>
  <c r="GI438" i="11"/>
  <c r="GK438" i="11"/>
  <c r="GM438" i="11"/>
  <c r="GJ433" i="11"/>
  <c r="GE433" i="11"/>
  <c r="GH433" i="11"/>
  <c r="GK430" i="11"/>
  <c r="GF430" i="11"/>
  <c r="GI430" i="11"/>
  <c r="GL430" i="11"/>
  <c r="GM430" i="11"/>
  <c r="GE425" i="11"/>
  <c r="GH425" i="11"/>
  <c r="GJ425" i="11"/>
  <c r="GL422" i="11"/>
  <c r="GF422" i="11"/>
  <c r="GI422" i="11"/>
  <c r="GK422" i="11"/>
  <c r="GM422" i="11"/>
  <c r="GJ417" i="11"/>
  <c r="GE417" i="11"/>
  <c r="GH417" i="11"/>
  <c r="GK414" i="11"/>
  <c r="GI414" i="11"/>
  <c r="GL414" i="11"/>
  <c r="GM414" i="11"/>
  <c r="GF414" i="11"/>
  <c r="GH409" i="11"/>
  <c r="GJ409" i="11"/>
  <c r="GI406" i="11"/>
  <c r="GL406" i="11"/>
  <c r="GF406" i="11"/>
  <c r="GK406" i="11"/>
  <c r="GM406" i="11"/>
  <c r="GJ401" i="11"/>
  <c r="GE401" i="11"/>
  <c r="GH401" i="11"/>
  <c r="GK398" i="11"/>
  <c r="GF398" i="11"/>
  <c r="GI398" i="11"/>
  <c r="GL398" i="11"/>
  <c r="GM398" i="11"/>
  <c r="GH393" i="11"/>
  <c r="GE393" i="11"/>
  <c r="GJ393" i="11"/>
  <c r="GI390" i="11"/>
  <c r="GL390" i="11"/>
  <c r="GF390" i="11"/>
  <c r="GK390" i="11"/>
  <c r="GM390" i="11"/>
  <c r="GJ385" i="11"/>
  <c r="GE385" i="11"/>
  <c r="GH385" i="11"/>
  <c r="GK382" i="11"/>
  <c r="GL382" i="11"/>
  <c r="GM382" i="11"/>
  <c r="GI382" i="11"/>
  <c r="GF382" i="11"/>
  <c r="GH377" i="11"/>
  <c r="GE377" i="11"/>
  <c r="GJ377" i="11"/>
  <c r="GI374" i="11"/>
  <c r="GL374" i="11"/>
  <c r="GF374" i="11"/>
  <c r="GK374" i="11"/>
  <c r="GM374" i="11"/>
  <c r="GJ369" i="11"/>
  <c r="GE369" i="11"/>
  <c r="GH369" i="11"/>
  <c r="GK366" i="11"/>
  <c r="GF366" i="11"/>
  <c r="GI366" i="11"/>
  <c r="GL366" i="11"/>
  <c r="GM366" i="11"/>
  <c r="GH361" i="11"/>
  <c r="GJ361" i="11"/>
  <c r="GE361" i="11"/>
  <c r="GI358" i="11"/>
  <c r="GL358" i="11"/>
  <c r="GF358" i="11"/>
  <c r="GK358" i="11"/>
  <c r="GM358" i="11"/>
  <c r="GJ353" i="11"/>
  <c r="GE353" i="11"/>
  <c r="GH353" i="11"/>
  <c r="GK350" i="11"/>
  <c r="GM350" i="11"/>
  <c r="GF350" i="11"/>
  <c r="GL350" i="11"/>
  <c r="GI350" i="11"/>
  <c r="GH345" i="11"/>
  <c r="GE345" i="11"/>
  <c r="GJ345" i="11"/>
  <c r="GI342" i="11"/>
  <c r="GL342" i="11"/>
  <c r="GK342" i="11"/>
  <c r="GM342" i="11"/>
  <c r="GF342" i="11"/>
  <c r="GJ337" i="11"/>
  <c r="GE337" i="11"/>
  <c r="GH337" i="11"/>
  <c r="GK334" i="11"/>
  <c r="GF334" i="11"/>
  <c r="GI334" i="11"/>
  <c r="GL334" i="11"/>
  <c r="GM334" i="11"/>
  <c r="GH329" i="11"/>
  <c r="GE329" i="11"/>
  <c r="GJ329" i="11"/>
  <c r="GI326" i="11"/>
  <c r="GL326" i="11"/>
  <c r="GF326" i="11"/>
  <c r="GM326" i="11"/>
  <c r="GK326" i="11"/>
  <c r="GJ321" i="11"/>
  <c r="GH321" i="11"/>
  <c r="GE321" i="11"/>
  <c r="GK318" i="11"/>
  <c r="GI318" i="11"/>
  <c r="GF318" i="11"/>
  <c r="GM318" i="11"/>
  <c r="GH313" i="11"/>
  <c r="GE313" i="11"/>
  <c r="GJ313" i="11"/>
  <c r="GI310" i="11"/>
  <c r="GL310" i="11"/>
  <c r="GK310" i="11"/>
  <c r="GM310" i="11"/>
  <c r="GF310" i="11"/>
  <c r="GJ305" i="11"/>
  <c r="GE305" i="11"/>
  <c r="GH305" i="11"/>
  <c r="GK302" i="11"/>
  <c r="GF302" i="11"/>
  <c r="GI302" i="11"/>
  <c r="GL302" i="11"/>
  <c r="GM302" i="11"/>
  <c r="GH297" i="11"/>
  <c r="GE297" i="11"/>
  <c r="GJ297" i="11"/>
  <c r="GI294" i="11"/>
  <c r="GL294" i="11"/>
  <c r="GF294" i="11"/>
  <c r="GK294" i="11"/>
  <c r="GM294" i="11"/>
  <c r="GJ289" i="11"/>
  <c r="GH289" i="11"/>
  <c r="GE289" i="11"/>
  <c r="GK286" i="11"/>
  <c r="GF286" i="11"/>
  <c r="GL286" i="11"/>
  <c r="GM286" i="11"/>
  <c r="GI286" i="11"/>
  <c r="GH281" i="11"/>
  <c r="GE281" i="11"/>
  <c r="GJ281" i="11"/>
  <c r="GI278" i="11"/>
  <c r="GL278" i="11"/>
  <c r="GF278" i="11"/>
  <c r="GM278" i="11"/>
  <c r="GK278" i="11"/>
  <c r="GJ273" i="11"/>
  <c r="GE273" i="11"/>
  <c r="GH273" i="11"/>
  <c r="GK270" i="11"/>
  <c r="GI270" i="11"/>
  <c r="GL270" i="11"/>
  <c r="GM270" i="11"/>
  <c r="GF270" i="11"/>
  <c r="GH265" i="11"/>
  <c r="GE265" i="11"/>
  <c r="GJ265" i="11"/>
  <c r="GI262" i="11"/>
  <c r="GL262" i="11"/>
  <c r="GF262" i="11"/>
  <c r="GK262" i="11"/>
  <c r="GM262" i="11"/>
  <c r="GJ257" i="11"/>
  <c r="GE257" i="11"/>
  <c r="GH257" i="11"/>
  <c r="GK254" i="11"/>
  <c r="GF254" i="11"/>
  <c r="GI254" i="11"/>
  <c r="GM254" i="11"/>
  <c r="GL254" i="11"/>
  <c r="GH249" i="11"/>
  <c r="GJ249" i="11"/>
  <c r="GE249" i="11"/>
  <c r="GI246" i="11"/>
  <c r="GL246" i="11"/>
  <c r="GK246" i="11"/>
  <c r="GF246" i="11"/>
  <c r="GM246" i="11"/>
  <c r="GJ241" i="11"/>
  <c r="GE241" i="11"/>
  <c r="GH241" i="11"/>
  <c r="GK238" i="11"/>
  <c r="GL238" i="11"/>
  <c r="GM238" i="11"/>
  <c r="GF238" i="11"/>
  <c r="GI238" i="11"/>
  <c r="GH233" i="11"/>
  <c r="GE233" i="11"/>
  <c r="GJ233" i="11"/>
  <c r="GI230" i="11"/>
  <c r="GL230" i="11"/>
  <c r="GF230" i="11"/>
  <c r="GK230" i="11"/>
  <c r="GM230" i="11"/>
  <c r="GJ225" i="11"/>
  <c r="GH225" i="11"/>
  <c r="GE225" i="11"/>
  <c r="GK222" i="11"/>
  <c r="GF222" i="11"/>
  <c r="GI222" i="11"/>
  <c r="GL222" i="11"/>
  <c r="GM222" i="11"/>
  <c r="GH217" i="11"/>
  <c r="GJ217" i="11"/>
  <c r="GI214" i="11"/>
  <c r="GL214" i="11"/>
  <c r="GF214" i="11"/>
  <c r="GK214" i="11"/>
  <c r="GM214" i="11"/>
  <c r="GJ209" i="11"/>
  <c r="GE209" i="11"/>
  <c r="GH209" i="11"/>
  <c r="GK206" i="11"/>
  <c r="GF206" i="11"/>
  <c r="GI206" i="11"/>
  <c r="GM206" i="11"/>
  <c r="GL206" i="11"/>
  <c r="GJ201" i="11"/>
  <c r="GE201" i="11"/>
  <c r="GH201" i="11"/>
  <c r="GK198" i="11"/>
  <c r="GM198" i="11"/>
  <c r="GF198" i="11"/>
  <c r="GI198" i="11"/>
  <c r="GL198" i="11"/>
  <c r="GJ193" i="11"/>
  <c r="GH193" i="11"/>
  <c r="GE193" i="11"/>
  <c r="GL190" i="11"/>
  <c r="GK190" i="11"/>
  <c r="GM190" i="11"/>
  <c r="GF190" i="11"/>
  <c r="GI190" i="11"/>
  <c r="GJ185" i="11"/>
  <c r="GE185" i="11"/>
  <c r="GH185" i="11"/>
  <c r="GK182" i="11"/>
  <c r="GM182" i="11"/>
  <c r="GF182" i="11"/>
  <c r="GI182" i="11"/>
  <c r="GL182" i="11"/>
  <c r="GJ177" i="11"/>
  <c r="GE177" i="11"/>
  <c r="GH177" i="11"/>
  <c r="GL174" i="11"/>
  <c r="GK174" i="11"/>
  <c r="GI174" i="11"/>
  <c r="GM174" i="11"/>
  <c r="GF174" i="11"/>
  <c r="GE169" i="11"/>
  <c r="GJ169" i="11"/>
  <c r="GH169" i="11"/>
  <c r="GF166" i="11"/>
  <c r="GK166" i="11"/>
  <c r="GM166" i="11"/>
  <c r="GI166" i="11"/>
  <c r="GL166" i="11"/>
  <c r="GE161" i="11"/>
  <c r="GJ161" i="11"/>
  <c r="GH161" i="11"/>
  <c r="GL158" i="11"/>
  <c r="GF158" i="11"/>
  <c r="GK158" i="11"/>
  <c r="GM158" i="11"/>
  <c r="GI158" i="11"/>
  <c r="GE153" i="11"/>
  <c r="GJ153" i="11"/>
  <c r="GH153" i="11"/>
  <c r="GF150" i="11"/>
  <c r="GK150" i="11"/>
  <c r="GM150" i="11"/>
  <c r="GI150" i="11"/>
  <c r="GL150" i="11"/>
  <c r="GE145" i="11"/>
  <c r="GJ145" i="11"/>
  <c r="GH145" i="11"/>
  <c r="GL142" i="11"/>
  <c r="GF142" i="11"/>
  <c r="GK142" i="11"/>
  <c r="GI142" i="11"/>
  <c r="GM142" i="11"/>
  <c r="GE137" i="11"/>
  <c r="GJ137" i="11"/>
  <c r="GH137" i="11"/>
  <c r="GF134" i="11"/>
  <c r="GK134" i="11"/>
  <c r="GM134" i="11"/>
  <c r="GL134" i="11"/>
  <c r="GI134" i="11"/>
  <c r="GJ1071" i="11"/>
  <c r="GL1001" i="11"/>
  <c r="GK908" i="11"/>
  <c r="GM838" i="11"/>
  <c r="GJ815" i="11"/>
  <c r="GG792" i="11"/>
  <c r="GL745" i="11"/>
  <c r="GI710" i="11"/>
  <c r="GE578" i="11"/>
  <c r="GD1066" i="11"/>
  <c r="GG1066" i="11"/>
  <c r="GD1042" i="11"/>
  <c r="GG1042" i="11"/>
  <c r="GD1002" i="11"/>
  <c r="GG1002" i="11"/>
  <c r="GD938" i="11"/>
  <c r="GG938" i="11"/>
  <c r="GD786" i="11"/>
  <c r="GG786" i="11"/>
  <c r="GD762" i="11"/>
  <c r="GG762" i="11"/>
  <c r="GD722" i="11"/>
  <c r="GG722" i="11"/>
  <c r="GD618" i="11"/>
  <c r="GG618" i="11"/>
  <c r="GD594" i="11"/>
  <c r="GG594" i="11"/>
  <c r="GG530" i="11"/>
  <c r="GD530" i="11"/>
  <c r="GD386" i="11"/>
  <c r="GG386" i="11"/>
  <c r="GD346" i="11"/>
  <c r="GG346" i="11"/>
  <c r="GD314" i="11"/>
  <c r="GG314" i="11"/>
  <c r="GD250" i="11"/>
  <c r="GG250" i="11"/>
  <c r="GD210" i="11"/>
  <c r="GG210" i="11"/>
  <c r="GD162" i="11"/>
  <c r="GG162" i="11"/>
  <c r="GG1089" i="11"/>
  <c r="GD1081" i="11"/>
  <c r="GG1081" i="11"/>
  <c r="GG1073" i="11"/>
  <c r="GD1065" i="11"/>
  <c r="GG1065" i="11"/>
  <c r="GG1057" i="11"/>
  <c r="GD1049" i="11"/>
  <c r="GG1049" i="11"/>
  <c r="GG1041" i="11"/>
  <c r="GD1033" i="11"/>
  <c r="GG1033" i="11"/>
  <c r="GG1025" i="11"/>
  <c r="GD1017" i="11"/>
  <c r="GG1017" i="11"/>
  <c r="GG1009" i="11"/>
  <c r="GD1001" i="11"/>
  <c r="GG1001" i="11"/>
  <c r="GG993" i="11"/>
  <c r="GD985" i="11"/>
  <c r="GG985" i="11"/>
  <c r="GG977" i="11"/>
  <c r="GD969" i="11"/>
  <c r="GG969" i="11"/>
  <c r="GG961" i="11"/>
  <c r="GD953" i="11"/>
  <c r="GG953" i="11"/>
  <c r="GG945" i="11"/>
  <c r="GD937" i="11"/>
  <c r="GG937" i="11"/>
  <c r="GG929" i="11"/>
  <c r="GD921" i="11"/>
  <c r="GG921" i="11"/>
  <c r="GG913" i="11"/>
  <c r="GD905" i="11"/>
  <c r="GG905" i="11"/>
  <c r="GG897" i="11"/>
  <c r="GD889" i="11"/>
  <c r="GG889" i="11"/>
  <c r="GG881" i="11"/>
  <c r="GD873" i="11"/>
  <c r="GG873" i="11"/>
  <c r="GG865" i="11"/>
  <c r="GD857" i="11"/>
  <c r="GG857" i="11"/>
  <c r="GG849" i="11"/>
  <c r="GD841" i="11"/>
  <c r="GG841" i="11"/>
  <c r="GG833" i="11"/>
  <c r="GD825" i="11"/>
  <c r="GG825" i="11"/>
  <c r="GG817" i="11"/>
  <c r="GD809" i="11"/>
  <c r="GG809" i="11"/>
  <c r="GG801" i="11"/>
  <c r="GD793" i="11"/>
  <c r="GG793" i="11"/>
  <c r="GG785" i="11"/>
  <c r="GD777" i="11"/>
  <c r="GG777" i="11"/>
  <c r="GG769" i="11"/>
  <c r="GD761" i="11"/>
  <c r="GG761" i="11"/>
  <c r="GG753" i="11"/>
  <c r="GD745" i="11"/>
  <c r="GG745" i="11"/>
  <c r="GG737" i="11"/>
  <c r="GG729" i="11"/>
  <c r="GD729" i="11"/>
  <c r="GG721" i="11"/>
  <c r="GD721" i="11"/>
  <c r="GG713" i="11"/>
  <c r="GD713" i="11"/>
  <c r="GD705" i="11"/>
  <c r="GG705" i="11"/>
  <c r="GG697" i="11"/>
  <c r="GD697" i="11"/>
  <c r="GD689" i="11"/>
  <c r="GG689" i="11"/>
  <c r="GG681" i="11"/>
  <c r="GD681" i="11"/>
  <c r="GD673" i="11"/>
  <c r="GG673" i="11"/>
  <c r="GG665" i="11"/>
  <c r="GD665" i="11"/>
  <c r="GD657" i="11"/>
  <c r="GG657" i="11"/>
  <c r="GG649" i="11"/>
  <c r="GD641" i="11"/>
  <c r="GG641" i="11"/>
  <c r="GG633" i="11"/>
  <c r="GD633" i="11"/>
  <c r="GD625" i="11"/>
  <c r="GG625" i="11"/>
  <c r="GG617" i="11"/>
  <c r="GD617" i="11"/>
  <c r="GD609" i="11"/>
  <c r="GG609" i="11"/>
  <c r="GG601" i="11"/>
  <c r="GD601" i="11"/>
  <c r="GD593" i="11"/>
  <c r="GG593" i="11"/>
  <c r="GG585" i="11"/>
  <c r="GD585" i="11"/>
  <c r="GD577" i="11"/>
  <c r="GG577" i="11"/>
  <c r="GG569" i="11"/>
  <c r="GD569" i="11"/>
  <c r="GG561" i="11"/>
  <c r="GD561" i="11"/>
  <c r="GD553" i="11"/>
  <c r="GG553" i="11"/>
  <c r="GG545" i="11"/>
  <c r="GD545" i="11"/>
  <c r="GD537" i="11"/>
  <c r="GG537" i="11"/>
  <c r="GG529" i="11"/>
  <c r="GD529" i="11"/>
  <c r="GG521" i="11"/>
  <c r="GD521" i="11"/>
  <c r="GG513" i="11"/>
  <c r="GD505" i="11"/>
  <c r="GG505" i="11"/>
  <c r="GG497" i="11"/>
  <c r="GD497" i="11"/>
  <c r="GD489" i="11"/>
  <c r="GG489" i="11"/>
  <c r="GG481" i="11"/>
  <c r="GD481" i="11"/>
  <c r="GD473" i="11"/>
  <c r="GG473" i="11"/>
  <c r="GG465" i="11"/>
  <c r="GD465" i="11"/>
  <c r="GG457" i="11"/>
  <c r="GD457" i="11"/>
  <c r="GG449" i="11"/>
  <c r="GD449" i="11"/>
  <c r="GD441" i="11"/>
  <c r="GG441" i="11"/>
  <c r="GG433" i="11"/>
  <c r="GD433" i="11"/>
  <c r="GD425" i="11"/>
  <c r="GG425" i="11"/>
  <c r="GG417" i="11"/>
  <c r="GD417" i="11"/>
  <c r="GD409" i="11"/>
  <c r="GG409" i="11"/>
  <c r="GG401" i="11"/>
  <c r="GD401" i="11"/>
  <c r="GG393" i="11"/>
  <c r="GD393" i="11"/>
  <c r="GG385" i="11"/>
  <c r="GD385" i="11"/>
  <c r="GD377" i="11"/>
  <c r="GG377" i="11"/>
  <c r="GG369" i="11"/>
  <c r="GD369" i="11"/>
  <c r="GG361" i="11"/>
  <c r="GD361" i="11"/>
  <c r="GG353" i="11"/>
  <c r="GD353" i="11"/>
  <c r="GD345" i="11"/>
  <c r="GG345" i="11"/>
  <c r="GG337" i="11"/>
  <c r="GD337" i="11"/>
  <c r="GD329" i="11"/>
  <c r="GG329" i="11"/>
  <c r="GG321" i="11"/>
  <c r="GD321" i="11"/>
  <c r="GD313" i="11"/>
  <c r="GG313" i="11"/>
  <c r="GG305" i="11"/>
  <c r="GD305" i="11"/>
  <c r="GG297" i="11"/>
  <c r="GD297" i="11"/>
  <c r="GG289" i="11"/>
  <c r="GD289" i="11"/>
  <c r="GD281" i="11"/>
  <c r="GG281" i="11"/>
  <c r="GG273" i="11"/>
  <c r="GD273" i="11"/>
  <c r="GD265" i="11"/>
  <c r="GG265" i="11"/>
  <c r="GG257" i="11"/>
  <c r="GD257" i="11"/>
  <c r="GG249" i="11"/>
  <c r="GD249" i="11"/>
  <c r="GG241" i="11"/>
  <c r="GD241" i="11"/>
  <c r="GD233" i="11"/>
  <c r="GG233" i="11"/>
  <c r="GG225" i="11"/>
  <c r="GD225" i="11"/>
  <c r="GD217" i="11"/>
  <c r="GG217" i="11"/>
  <c r="GG209" i="11"/>
  <c r="GD209" i="11"/>
  <c r="GG201" i="11"/>
  <c r="GD201" i="11"/>
  <c r="GD193" i="11"/>
  <c r="GG193" i="11"/>
  <c r="GG185" i="11"/>
  <c r="GD185" i="11"/>
  <c r="GD177" i="11"/>
  <c r="GG177" i="11"/>
  <c r="GG169" i="11"/>
  <c r="GD169" i="11"/>
  <c r="GD161" i="11"/>
  <c r="GG161" i="11"/>
  <c r="GM1046" i="11"/>
  <c r="GJ1023" i="11"/>
  <c r="GD977" i="11"/>
  <c r="GL953" i="11"/>
  <c r="GK860" i="11"/>
  <c r="GM790" i="11"/>
  <c r="GJ767" i="11"/>
  <c r="GG744" i="11"/>
  <c r="GG572" i="11"/>
  <c r="GD1018" i="11"/>
  <c r="GG1018" i="11"/>
  <c r="GD978" i="11"/>
  <c r="GG978" i="11"/>
  <c r="GD954" i="11"/>
  <c r="GG954" i="11"/>
  <c r="GD826" i="11"/>
  <c r="GG826" i="11"/>
  <c r="GD802" i="11"/>
  <c r="GG802" i="11"/>
  <c r="GD738" i="11"/>
  <c r="GG738" i="11"/>
  <c r="GD650" i="11"/>
  <c r="GG650" i="11"/>
  <c r="GD586" i="11"/>
  <c r="GG586" i="11"/>
  <c r="GD538" i="11"/>
  <c r="GG538" i="11"/>
  <c r="GD458" i="11"/>
  <c r="GG458" i="11"/>
  <c r="GG418" i="11"/>
  <c r="GD418" i="11"/>
  <c r="GG306" i="11"/>
  <c r="GD306" i="11"/>
  <c r="GD282" i="11"/>
  <c r="GG282" i="11"/>
  <c r="GD178" i="11"/>
  <c r="GG178" i="11"/>
  <c r="GF1091" i="11"/>
  <c r="GI1091" i="11"/>
  <c r="GK1091" i="11"/>
  <c r="GL1091" i="11"/>
  <c r="GM1091" i="11"/>
  <c r="GH1086" i="11"/>
  <c r="GJ1086" i="11"/>
  <c r="GI1083" i="11"/>
  <c r="GK1083" i="11"/>
  <c r="GL1083" i="11"/>
  <c r="GM1083" i="11"/>
  <c r="GE1078" i="11"/>
  <c r="GH1078" i="11"/>
  <c r="GJ1078" i="11"/>
  <c r="GF1075" i="11"/>
  <c r="GI1075" i="11"/>
  <c r="GK1075" i="11"/>
  <c r="GL1075" i="11"/>
  <c r="GM1075" i="11"/>
  <c r="GH1070" i="11"/>
  <c r="GJ1070" i="11"/>
  <c r="GI1067" i="11"/>
  <c r="GK1067" i="11"/>
  <c r="GL1067" i="11"/>
  <c r="GM1067" i="11"/>
  <c r="GE1062" i="11"/>
  <c r="GH1062" i="11"/>
  <c r="GJ1062" i="11"/>
  <c r="GF1059" i="11"/>
  <c r="GI1059" i="11"/>
  <c r="GK1059" i="11"/>
  <c r="GL1059" i="11"/>
  <c r="GM1059" i="11"/>
  <c r="GH1054" i="11"/>
  <c r="GJ1054" i="11"/>
  <c r="GI1051" i="11"/>
  <c r="GK1051" i="11"/>
  <c r="GL1051" i="11"/>
  <c r="GM1051" i="11"/>
  <c r="GE1046" i="11"/>
  <c r="GH1046" i="11"/>
  <c r="GJ1046" i="11"/>
  <c r="GF1043" i="11"/>
  <c r="GI1043" i="11"/>
  <c r="GK1043" i="11"/>
  <c r="GL1043" i="11"/>
  <c r="GM1043" i="11"/>
  <c r="GH1038" i="11"/>
  <c r="GJ1038" i="11"/>
  <c r="GI1035" i="11"/>
  <c r="GK1035" i="11"/>
  <c r="GL1035" i="11"/>
  <c r="GM1035" i="11"/>
  <c r="GE1030" i="11"/>
  <c r="GH1030" i="11"/>
  <c r="GJ1030" i="11"/>
  <c r="GF1027" i="11"/>
  <c r="GI1027" i="11"/>
  <c r="GK1027" i="11"/>
  <c r="GL1027" i="11"/>
  <c r="GM1027" i="11"/>
  <c r="GH1022" i="11"/>
  <c r="GJ1022" i="11"/>
  <c r="GI1019" i="11"/>
  <c r="GK1019" i="11"/>
  <c r="GL1019" i="11"/>
  <c r="GM1019" i="11"/>
  <c r="GE1014" i="11"/>
  <c r="GH1014" i="11"/>
  <c r="GJ1014" i="11"/>
  <c r="GF1011" i="11"/>
  <c r="GI1011" i="11"/>
  <c r="GK1011" i="11"/>
  <c r="GL1011" i="11"/>
  <c r="GM1011" i="11"/>
  <c r="GH1006" i="11"/>
  <c r="GJ1006" i="11"/>
  <c r="GI1003" i="11"/>
  <c r="GK1003" i="11"/>
  <c r="GL1003" i="11"/>
  <c r="GM1003" i="11"/>
  <c r="GE998" i="11"/>
  <c r="GH998" i="11"/>
  <c r="GJ998" i="11"/>
  <c r="GF995" i="11"/>
  <c r="GI995" i="11"/>
  <c r="GK995" i="11"/>
  <c r="GL995" i="11"/>
  <c r="GM995" i="11"/>
  <c r="GH990" i="11"/>
  <c r="GJ990" i="11"/>
  <c r="GI987" i="11"/>
  <c r="GK987" i="11"/>
  <c r="GL987" i="11"/>
  <c r="GM987" i="11"/>
  <c r="GE982" i="11"/>
  <c r="GH982" i="11"/>
  <c r="GJ982" i="11"/>
  <c r="GF979" i="11"/>
  <c r="GI979" i="11"/>
  <c r="GK979" i="11"/>
  <c r="GL979" i="11"/>
  <c r="GM979" i="11"/>
  <c r="GH974" i="11"/>
  <c r="GJ974" i="11"/>
  <c r="GI971" i="11"/>
  <c r="GK971" i="11"/>
  <c r="GL971" i="11"/>
  <c r="GM971" i="11"/>
  <c r="GE966" i="11"/>
  <c r="GH966" i="11"/>
  <c r="GJ966" i="11"/>
  <c r="GF963" i="11"/>
  <c r="GI963" i="11"/>
  <c r="GK963" i="11"/>
  <c r="GL963" i="11"/>
  <c r="GM963" i="11"/>
  <c r="GH958" i="11"/>
  <c r="GJ958" i="11"/>
  <c r="GI955" i="11"/>
  <c r="GK955" i="11"/>
  <c r="GL955" i="11"/>
  <c r="GM955" i="11"/>
  <c r="GE950" i="11"/>
  <c r="GH950" i="11"/>
  <c r="GJ950" i="11"/>
  <c r="GF947" i="11"/>
  <c r="GI947" i="11"/>
  <c r="GK947" i="11"/>
  <c r="GL947" i="11"/>
  <c r="GM947" i="11"/>
  <c r="GH942" i="11"/>
  <c r="GJ942" i="11"/>
  <c r="GI939" i="11"/>
  <c r="GK939" i="11"/>
  <c r="GL939" i="11"/>
  <c r="GM939" i="11"/>
  <c r="GE934" i="11"/>
  <c r="GH934" i="11"/>
  <c r="GJ934" i="11"/>
  <c r="GF931" i="11"/>
  <c r="GI931" i="11"/>
  <c r="GK931" i="11"/>
  <c r="GL931" i="11"/>
  <c r="GM931" i="11"/>
  <c r="GH926" i="11"/>
  <c r="GJ926" i="11"/>
  <c r="GI923" i="11"/>
  <c r="GK923" i="11"/>
  <c r="GL923" i="11"/>
  <c r="GM923" i="11"/>
  <c r="GE918" i="11"/>
  <c r="GH918" i="11"/>
  <c r="GJ918" i="11"/>
  <c r="GF915" i="11"/>
  <c r="GI915" i="11"/>
  <c r="GK915" i="11"/>
  <c r="GL915" i="11"/>
  <c r="GM915" i="11"/>
  <c r="GH910" i="11"/>
  <c r="GJ910" i="11"/>
  <c r="GI907" i="11"/>
  <c r="GK907" i="11"/>
  <c r="GL907" i="11"/>
  <c r="GM907" i="11"/>
  <c r="GE902" i="11"/>
  <c r="GH902" i="11"/>
  <c r="GJ902" i="11"/>
  <c r="GF899" i="11"/>
  <c r="GI899" i="11"/>
  <c r="GK899" i="11"/>
  <c r="GL899" i="11"/>
  <c r="GM899" i="11"/>
  <c r="GH894" i="11"/>
  <c r="GJ894" i="11"/>
  <c r="GI891" i="11"/>
  <c r="GK891" i="11"/>
  <c r="GL891" i="11"/>
  <c r="GM891" i="11"/>
  <c r="GE886" i="11"/>
  <c r="GH886" i="11"/>
  <c r="GJ886" i="11"/>
  <c r="GF883" i="11"/>
  <c r="GI883" i="11"/>
  <c r="GK883" i="11"/>
  <c r="GL883" i="11"/>
  <c r="GM883" i="11"/>
  <c r="GH878" i="11"/>
  <c r="GJ878" i="11"/>
  <c r="GI875" i="11"/>
  <c r="GK875" i="11"/>
  <c r="GL875" i="11"/>
  <c r="GM875" i="11"/>
  <c r="GE870" i="11"/>
  <c r="GH870" i="11"/>
  <c r="GJ870" i="11"/>
  <c r="GF867" i="11"/>
  <c r="GI867" i="11"/>
  <c r="GK867" i="11"/>
  <c r="GL867" i="11"/>
  <c r="GM867" i="11"/>
  <c r="GH862" i="11"/>
  <c r="GJ862" i="11"/>
  <c r="GI859" i="11"/>
  <c r="GK859" i="11"/>
  <c r="GL859" i="11"/>
  <c r="GM859" i="11"/>
  <c r="GE854" i="11"/>
  <c r="GH854" i="11"/>
  <c r="GJ854" i="11"/>
  <c r="GF851" i="11"/>
  <c r="GI851" i="11"/>
  <c r="GK851" i="11"/>
  <c r="GL851" i="11"/>
  <c r="GM851" i="11"/>
  <c r="GH846" i="11"/>
  <c r="GJ846" i="11"/>
  <c r="GI843" i="11"/>
  <c r="GK843" i="11"/>
  <c r="GL843" i="11"/>
  <c r="GM843" i="11"/>
  <c r="GE838" i="11"/>
  <c r="GH838" i="11"/>
  <c r="GJ838" i="11"/>
  <c r="GF835" i="11"/>
  <c r="GI835" i="11"/>
  <c r="GK835" i="11"/>
  <c r="GL835" i="11"/>
  <c r="GM835" i="11"/>
  <c r="GH830" i="11"/>
  <c r="GJ830" i="11"/>
  <c r="GI827" i="11"/>
  <c r="GK827" i="11"/>
  <c r="GL827" i="11"/>
  <c r="GM827" i="11"/>
  <c r="GE822" i="11"/>
  <c r="GH822" i="11"/>
  <c r="GJ822" i="11"/>
  <c r="GF819" i="11"/>
  <c r="GI819" i="11"/>
  <c r="GK819" i="11"/>
  <c r="GL819" i="11"/>
  <c r="GM819" i="11"/>
  <c r="GH814" i="11"/>
  <c r="GJ814" i="11"/>
  <c r="GI811" i="11"/>
  <c r="GK811" i="11"/>
  <c r="GL811" i="11"/>
  <c r="GM811" i="11"/>
  <c r="GE806" i="11"/>
  <c r="GH806" i="11"/>
  <c r="GJ806" i="11"/>
  <c r="GF803" i="11"/>
  <c r="GI803" i="11"/>
  <c r="GK803" i="11"/>
  <c r="GL803" i="11"/>
  <c r="GM803" i="11"/>
  <c r="GH798" i="11"/>
  <c r="GJ798" i="11"/>
  <c r="GI795" i="11"/>
  <c r="GK795" i="11"/>
  <c r="GL795" i="11"/>
  <c r="GM795" i="11"/>
  <c r="GE790" i="11"/>
  <c r="GH790" i="11"/>
  <c r="GJ790" i="11"/>
  <c r="GF787" i="11"/>
  <c r="GI787" i="11"/>
  <c r="GK787" i="11"/>
  <c r="GL787" i="11"/>
  <c r="GM787" i="11"/>
  <c r="GH782" i="11"/>
  <c r="GJ782" i="11"/>
  <c r="GI779" i="11"/>
  <c r="GK779" i="11"/>
  <c r="GL779" i="11"/>
  <c r="GM779" i="11"/>
  <c r="GE774" i="11"/>
  <c r="GH774" i="11"/>
  <c r="GJ774" i="11"/>
  <c r="GF771" i="11"/>
  <c r="GI771" i="11"/>
  <c r="GK771" i="11"/>
  <c r="GL771" i="11"/>
  <c r="GM771" i="11"/>
  <c r="GH766" i="11"/>
  <c r="GJ766" i="11"/>
  <c r="GI763" i="11"/>
  <c r="GK763" i="11"/>
  <c r="GL763" i="11"/>
  <c r="GM763" i="11"/>
  <c r="GE758" i="11"/>
  <c r="GH758" i="11"/>
  <c r="GJ758" i="11"/>
  <c r="GF755" i="11"/>
  <c r="GI755" i="11"/>
  <c r="GK755" i="11"/>
  <c r="GL755" i="11"/>
  <c r="GM755" i="11"/>
  <c r="GH750" i="11"/>
  <c r="GJ750" i="11"/>
  <c r="GI747" i="11"/>
  <c r="GK747" i="11"/>
  <c r="GL747" i="11"/>
  <c r="GM747" i="11"/>
  <c r="GE742" i="11"/>
  <c r="GH742" i="11"/>
  <c r="GJ742" i="11"/>
  <c r="GF739" i="11"/>
  <c r="GI739" i="11"/>
  <c r="GK739" i="11"/>
  <c r="GL739" i="11"/>
  <c r="GM739" i="11"/>
  <c r="GH734" i="11"/>
  <c r="GJ734" i="11"/>
  <c r="GL731" i="11"/>
  <c r="GF731" i="11"/>
  <c r="GI731" i="11"/>
  <c r="GK731" i="11"/>
  <c r="GM731" i="11"/>
  <c r="GH726" i="11"/>
  <c r="GE726" i="11"/>
  <c r="GJ726" i="11"/>
  <c r="GM723" i="11"/>
  <c r="GI723" i="11"/>
  <c r="GL723" i="11"/>
  <c r="GF723" i="11"/>
  <c r="GH718" i="11"/>
  <c r="GE718" i="11"/>
  <c r="GJ718" i="11"/>
  <c r="GI715" i="11"/>
  <c r="GL715" i="11"/>
  <c r="GF715" i="11"/>
  <c r="GK715" i="11"/>
  <c r="GM715" i="11"/>
  <c r="GH710" i="11"/>
  <c r="GE710" i="11"/>
  <c r="GJ710" i="11"/>
  <c r="GM707" i="11"/>
  <c r="GI707" i="11"/>
  <c r="GL707" i="11"/>
  <c r="GK707" i="11"/>
  <c r="GE702" i="11"/>
  <c r="GH702" i="11"/>
  <c r="GJ702" i="11"/>
  <c r="GF699" i="11"/>
  <c r="GI699" i="11"/>
  <c r="GL699" i="11"/>
  <c r="GM699" i="11"/>
  <c r="GH694" i="11"/>
  <c r="GE694" i="11"/>
  <c r="GJ694" i="11"/>
  <c r="GM691" i="11"/>
  <c r="GI691" i="11"/>
  <c r="GL691" i="11"/>
  <c r="GF691" i="11"/>
  <c r="GK691" i="11"/>
  <c r="GE686" i="11"/>
  <c r="GH686" i="11"/>
  <c r="GJ686" i="11"/>
  <c r="GF683" i="11"/>
  <c r="GI683" i="11"/>
  <c r="GL683" i="11"/>
  <c r="GK683" i="11"/>
  <c r="GM683" i="11"/>
  <c r="GH678" i="11"/>
  <c r="GE678" i="11"/>
  <c r="GJ678" i="11"/>
  <c r="GM675" i="11"/>
  <c r="GI675" i="11"/>
  <c r="GL675" i="11"/>
  <c r="GF675" i="11"/>
  <c r="GK675" i="11"/>
  <c r="GE670" i="11"/>
  <c r="GH670" i="11"/>
  <c r="GJ670" i="11"/>
  <c r="GF667" i="11"/>
  <c r="GI667" i="11"/>
  <c r="GL667" i="11"/>
  <c r="GK667" i="11"/>
  <c r="GM667" i="11"/>
  <c r="GH662" i="11"/>
  <c r="GE662" i="11"/>
  <c r="GJ662" i="11"/>
  <c r="GM659" i="11"/>
  <c r="GI659" i="11"/>
  <c r="GL659" i="11"/>
  <c r="GF659" i="11"/>
  <c r="GK659" i="11"/>
  <c r="GE654" i="11"/>
  <c r="GH654" i="11"/>
  <c r="GJ654" i="11"/>
  <c r="GF651" i="11"/>
  <c r="GI651" i="11"/>
  <c r="GL651" i="11"/>
  <c r="GK651" i="11"/>
  <c r="GM651" i="11"/>
  <c r="GH646" i="11"/>
  <c r="GE646" i="11"/>
  <c r="GJ646" i="11"/>
  <c r="GM643" i="11"/>
  <c r="GI643" i="11"/>
  <c r="GL643" i="11"/>
  <c r="GF643" i="11"/>
  <c r="GK643" i="11"/>
  <c r="GE638" i="11"/>
  <c r="GH638" i="11"/>
  <c r="GJ638" i="11"/>
  <c r="GF635" i="11"/>
  <c r="GI635" i="11"/>
  <c r="GL635" i="11"/>
  <c r="GK635" i="11"/>
  <c r="GM635" i="11"/>
  <c r="GH630" i="11"/>
  <c r="GE630" i="11"/>
  <c r="GJ630" i="11"/>
  <c r="GM627" i="11"/>
  <c r="GI627" i="11"/>
  <c r="GL627" i="11"/>
  <c r="GF627" i="11"/>
  <c r="GK627" i="11"/>
  <c r="GE622" i="11"/>
  <c r="GH622" i="11"/>
  <c r="GJ622" i="11"/>
  <c r="GF619" i="11"/>
  <c r="GI619" i="11"/>
  <c r="GL619" i="11"/>
  <c r="GK619" i="11"/>
  <c r="GM619" i="11"/>
  <c r="GH614" i="11"/>
  <c r="GJ614" i="11"/>
  <c r="GM611" i="11"/>
  <c r="GI611" i="11"/>
  <c r="GL611" i="11"/>
  <c r="GF611" i="11"/>
  <c r="GK611" i="11"/>
  <c r="GE606" i="11"/>
  <c r="GH606" i="11"/>
  <c r="GJ606" i="11"/>
  <c r="GF603" i="11"/>
  <c r="GI603" i="11"/>
  <c r="GL603" i="11"/>
  <c r="GM603" i="11"/>
  <c r="GK603" i="11"/>
  <c r="GH598" i="11"/>
  <c r="GE598" i="11"/>
  <c r="GJ598" i="11"/>
  <c r="GM595" i="11"/>
  <c r="GI595" i="11"/>
  <c r="GL595" i="11"/>
  <c r="GF595" i="11"/>
  <c r="GK595" i="11"/>
  <c r="GE590" i="11"/>
  <c r="GH590" i="11"/>
  <c r="GJ590" i="11"/>
  <c r="GF587" i="11"/>
  <c r="GI587" i="11"/>
  <c r="GK587" i="11"/>
  <c r="GL587" i="11"/>
  <c r="GM587" i="11"/>
  <c r="GH582" i="11"/>
  <c r="GE582" i="11"/>
  <c r="GJ582" i="11"/>
  <c r="GM579" i="11"/>
  <c r="GI579" i="11"/>
  <c r="GL579" i="11"/>
  <c r="GF579" i="11"/>
  <c r="GK579" i="11"/>
  <c r="GE574" i="11"/>
  <c r="GH574" i="11"/>
  <c r="GJ574" i="11"/>
  <c r="GF571" i="11"/>
  <c r="GI571" i="11"/>
  <c r="GK571" i="11"/>
  <c r="GL571" i="11"/>
  <c r="GM571" i="11"/>
  <c r="GH566" i="11"/>
  <c r="GE566" i="11"/>
  <c r="GJ566" i="11"/>
  <c r="GL563" i="11"/>
  <c r="GM563" i="11"/>
  <c r="GK563" i="11"/>
  <c r="GF563" i="11"/>
  <c r="GI563" i="11"/>
  <c r="GH558" i="11"/>
  <c r="GE558" i="11"/>
  <c r="GJ558" i="11"/>
  <c r="GI555" i="11"/>
  <c r="GL555" i="11"/>
  <c r="GF555" i="11"/>
  <c r="GK555" i="11"/>
  <c r="GM555" i="11"/>
  <c r="GH550" i="11"/>
  <c r="GJ550" i="11"/>
  <c r="GE550" i="11"/>
  <c r="GM547" i="11"/>
  <c r="GF547" i="11"/>
  <c r="GL547" i="11"/>
  <c r="GI547" i="11"/>
  <c r="GK547" i="11"/>
  <c r="GH542" i="11"/>
  <c r="GJ542" i="11"/>
  <c r="GE542" i="11"/>
  <c r="GI539" i="11"/>
  <c r="GL539" i="11"/>
  <c r="GF539" i="11"/>
  <c r="GM539" i="11"/>
  <c r="GK539" i="11"/>
  <c r="GJ534" i="11"/>
  <c r="GE534" i="11"/>
  <c r="GH534" i="11"/>
  <c r="GM531" i="11"/>
  <c r="GF531" i="11"/>
  <c r="GI531" i="11"/>
  <c r="GK531" i="11"/>
  <c r="GL531" i="11"/>
  <c r="GH526" i="11"/>
  <c r="GE526" i="11"/>
  <c r="GJ526" i="11"/>
  <c r="GI523" i="11"/>
  <c r="GL523" i="11"/>
  <c r="GF523" i="11"/>
  <c r="GK523" i="11"/>
  <c r="GM523" i="11"/>
  <c r="GE518" i="11"/>
  <c r="GH518" i="11"/>
  <c r="GJ518" i="11"/>
  <c r="GM515" i="11"/>
  <c r="GI515" i="11"/>
  <c r="GK515" i="11"/>
  <c r="GL515" i="11"/>
  <c r="GF515" i="11"/>
  <c r="GH510" i="11"/>
  <c r="GE510" i="11"/>
  <c r="GJ510" i="11"/>
  <c r="GI507" i="11"/>
  <c r="GL507" i="11"/>
  <c r="GK507" i="11"/>
  <c r="GM507" i="11"/>
  <c r="GF507" i="11"/>
  <c r="GE502" i="11"/>
  <c r="GH502" i="11"/>
  <c r="GJ502" i="11"/>
  <c r="GM499" i="11"/>
  <c r="GL499" i="11"/>
  <c r="GF499" i="11"/>
  <c r="GK499" i="11"/>
  <c r="GI499" i="11"/>
  <c r="GH494" i="11"/>
  <c r="GE494" i="11"/>
  <c r="GJ494" i="11"/>
  <c r="GI491" i="11"/>
  <c r="GL491" i="11"/>
  <c r="GF491" i="11"/>
  <c r="GK491" i="11"/>
  <c r="GH486" i="11"/>
  <c r="GJ486" i="11"/>
  <c r="GE486" i="11"/>
  <c r="GM483" i="11"/>
  <c r="GF483" i="11"/>
  <c r="GK483" i="11"/>
  <c r="GL483" i="11"/>
  <c r="GI483" i="11"/>
  <c r="GH478" i="11"/>
  <c r="GJ478" i="11"/>
  <c r="GE478" i="11"/>
  <c r="GI475" i="11"/>
  <c r="GL475" i="11"/>
  <c r="GF475" i="11"/>
  <c r="GM475" i="11"/>
  <c r="GK475" i="11"/>
  <c r="GE470" i="11"/>
  <c r="GJ470" i="11"/>
  <c r="GH470" i="11"/>
  <c r="GM467" i="11"/>
  <c r="GF467" i="11"/>
  <c r="GI467" i="11"/>
  <c r="GK467" i="11"/>
  <c r="GL467" i="11"/>
  <c r="GH462" i="11"/>
  <c r="GJ462" i="11"/>
  <c r="GE462" i="11"/>
  <c r="GI459" i="11"/>
  <c r="GL459" i="11"/>
  <c r="GF459" i="11"/>
  <c r="GK459" i="11"/>
  <c r="GM459" i="11"/>
  <c r="GE454" i="11"/>
  <c r="GJ454" i="11"/>
  <c r="GH454" i="11"/>
  <c r="GM451" i="11"/>
  <c r="GI451" i="11"/>
  <c r="GK451" i="11"/>
  <c r="GL451" i="11"/>
  <c r="GF451" i="11"/>
  <c r="GH446" i="11"/>
  <c r="GE446" i="11"/>
  <c r="GJ446" i="11"/>
  <c r="GI443" i="11"/>
  <c r="GL443" i="11"/>
  <c r="GK443" i="11"/>
  <c r="GM443" i="11"/>
  <c r="GF443" i="11"/>
  <c r="GE438" i="11"/>
  <c r="GH438" i="11"/>
  <c r="GJ438" i="11"/>
  <c r="GM435" i="11"/>
  <c r="GL435" i="11"/>
  <c r="GF435" i="11"/>
  <c r="GK435" i="11"/>
  <c r="GI435" i="11"/>
  <c r="GH430" i="11"/>
  <c r="GE430" i="11"/>
  <c r="GJ430" i="11"/>
  <c r="GI427" i="11"/>
  <c r="GL427" i="11"/>
  <c r="GF427" i="11"/>
  <c r="GK427" i="11"/>
  <c r="GM427" i="11"/>
  <c r="GH422" i="11"/>
  <c r="GJ422" i="11"/>
  <c r="GE422" i="11"/>
  <c r="GM419" i="11"/>
  <c r="GF419" i="11"/>
  <c r="GK419" i="11"/>
  <c r="GL419" i="11"/>
  <c r="GI419" i="11"/>
  <c r="GH414" i="11"/>
  <c r="GJ414" i="11"/>
  <c r="GE414" i="11"/>
  <c r="GI411" i="11"/>
  <c r="GL411" i="11"/>
  <c r="GF411" i="11"/>
  <c r="GK411" i="11"/>
  <c r="GM411" i="11"/>
  <c r="GE406" i="11"/>
  <c r="GH406" i="11"/>
  <c r="GJ406" i="11"/>
  <c r="GM403" i="11"/>
  <c r="GL403" i="11"/>
  <c r="GF403" i="11"/>
  <c r="GK403" i="11"/>
  <c r="GI403" i="11"/>
  <c r="GH398" i="11"/>
  <c r="GE398" i="11"/>
  <c r="GJ398" i="11"/>
  <c r="GI395" i="11"/>
  <c r="GL395" i="11"/>
  <c r="GK395" i="11"/>
  <c r="GM395" i="11"/>
  <c r="GF395" i="11"/>
  <c r="GH390" i="11"/>
  <c r="GJ390" i="11"/>
  <c r="GE390" i="11"/>
  <c r="GM387" i="11"/>
  <c r="GF387" i="11"/>
  <c r="GI387" i="11"/>
  <c r="GK387" i="11"/>
  <c r="GL387" i="11"/>
  <c r="GH382" i="11"/>
  <c r="GJ382" i="11"/>
  <c r="GE382" i="11"/>
  <c r="GI379" i="11"/>
  <c r="GL379" i="11"/>
  <c r="GF379" i="11"/>
  <c r="GK379" i="11"/>
  <c r="GM379" i="11"/>
  <c r="GE374" i="11"/>
  <c r="GH374" i="11"/>
  <c r="GJ374" i="11"/>
  <c r="GM371" i="11"/>
  <c r="GF371" i="11"/>
  <c r="GI371" i="11"/>
  <c r="GK371" i="11"/>
  <c r="GL371" i="11"/>
  <c r="GH366" i="11"/>
  <c r="GE366" i="11"/>
  <c r="GJ366" i="11"/>
  <c r="GI363" i="11"/>
  <c r="GL363" i="11"/>
  <c r="GK363" i="11"/>
  <c r="GM363" i="11"/>
  <c r="GF363" i="11"/>
  <c r="GE358" i="11"/>
  <c r="GJ358" i="11"/>
  <c r="GH358" i="11"/>
  <c r="GM355" i="11"/>
  <c r="GF355" i="11"/>
  <c r="GI355" i="11"/>
  <c r="GK355" i="11"/>
  <c r="GL355" i="11"/>
  <c r="GH350" i="11"/>
  <c r="GE350" i="11"/>
  <c r="GJ350" i="11"/>
  <c r="GI347" i="11"/>
  <c r="GL347" i="11"/>
  <c r="GF347" i="11"/>
  <c r="GK347" i="11"/>
  <c r="GM347" i="11"/>
  <c r="GH342" i="11"/>
  <c r="GJ342" i="11"/>
  <c r="GE342" i="11"/>
  <c r="GM339" i="11"/>
  <c r="GF339" i="11"/>
  <c r="GI339" i="11"/>
  <c r="GK339" i="11"/>
  <c r="GL339" i="11"/>
  <c r="GH334" i="11"/>
  <c r="GE334" i="11"/>
  <c r="GJ334" i="11"/>
  <c r="GI331" i="11"/>
  <c r="GL331" i="11"/>
  <c r="GM331" i="11"/>
  <c r="GF331" i="11"/>
  <c r="GK331" i="11"/>
  <c r="GE326" i="11"/>
  <c r="GH326" i="11"/>
  <c r="GJ326" i="11"/>
  <c r="GM323" i="11"/>
  <c r="GI323" i="11"/>
  <c r="GK323" i="11"/>
  <c r="GL323" i="11"/>
  <c r="GF323" i="11"/>
  <c r="GH318" i="11"/>
  <c r="GE318" i="11"/>
  <c r="GJ318" i="11"/>
  <c r="GI315" i="11"/>
  <c r="GL315" i="11"/>
  <c r="GF315" i="11"/>
  <c r="GK315" i="11"/>
  <c r="GM315" i="11"/>
  <c r="GE310" i="11"/>
  <c r="GJ310" i="11"/>
  <c r="GH310" i="11"/>
  <c r="GM307" i="11"/>
  <c r="GF307" i="11"/>
  <c r="GI307" i="11"/>
  <c r="GL307" i="11"/>
  <c r="GH302" i="11"/>
  <c r="GJ302" i="11"/>
  <c r="GE302" i="11"/>
  <c r="GI299" i="11"/>
  <c r="GL299" i="11"/>
  <c r="GF299" i="11"/>
  <c r="GK299" i="11"/>
  <c r="GM299" i="11"/>
  <c r="GE294" i="11"/>
  <c r="GH294" i="11"/>
  <c r="GJ294" i="11"/>
  <c r="GM291" i="11"/>
  <c r="GK291" i="11"/>
  <c r="GL291" i="11"/>
  <c r="GI291" i="11"/>
  <c r="GF291" i="11"/>
  <c r="GH286" i="11"/>
  <c r="GE286" i="11"/>
  <c r="GJ286" i="11"/>
  <c r="GI283" i="11"/>
  <c r="GL283" i="11"/>
  <c r="GF283" i="11"/>
  <c r="GK283" i="11"/>
  <c r="GM283" i="11"/>
  <c r="GE278" i="11"/>
  <c r="GH278" i="11"/>
  <c r="GJ278" i="11"/>
  <c r="GM275" i="11"/>
  <c r="GF275" i="11"/>
  <c r="GI275" i="11"/>
  <c r="GK275" i="11"/>
  <c r="GL275" i="11"/>
  <c r="GH270" i="11"/>
  <c r="GJ270" i="11"/>
  <c r="GE270" i="11"/>
  <c r="GI267" i="11"/>
  <c r="GL267" i="11"/>
  <c r="GF267" i="11"/>
  <c r="GK267" i="11"/>
  <c r="GM267" i="11"/>
  <c r="GE262" i="11"/>
  <c r="GH262" i="11"/>
  <c r="GJ262" i="11"/>
  <c r="GM259" i="11"/>
  <c r="GF259" i="11"/>
  <c r="GL259" i="11"/>
  <c r="GI259" i="11"/>
  <c r="GK259" i="11"/>
  <c r="GH254" i="11"/>
  <c r="GE254" i="11"/>
  <c r="GJ254" i="11"/>
  <c r="GI251" i="11"/>
  <c r="GL251" i="11"/>
  <c r="GK251" i="11"/>
  <c r="GM251" i="11"/>
  <c r="GF251" i="11"/>
  <c r="GE246" i="11"/>
  <c r="GH246" i="11"/>
  <c r="GJ246" i="11"/>
  <c r="GM243" i="11"/>
  <c r="GF243" i="11"/>
  <c r="GI243" i="11"/>
  <c r="GK243" i="11"/>
  <c r="GL243" i="11"/>
  <c r="GH238" i="11"/>
  <c r="GE238" i="11"/>
  <c r="GJ238" i="11"/>
  <c r="GI235" i="11"/>
  <c r="GL235" i="11"/>
  <c r="GF235" i="11"/>
  <c r="GM235" i="11"/>
  <c r="GK235" i="11"/>
  <c r="GH230" i="11"/>
  <c r="GJ230" i="11"/>
  <c r="GE230" i="11"/>
  <c r="GM227" i="11"/>
  <c r="GI227" i="11"/>
  <c r="GK227" i="11"/>
  <c r="GF227" i="11"/>
  <c r="GL227" i="11"/>
  <c r="GH222" i="11"/>
  <c r="GE222" i="11"/>
  <c r="GJ222" i="11"/>
  <c r="GI219" i="11"/>
  <c r="GL219" i="11"/>
  <c r="GK219" i="11"/>
  <c r="GM219" i="11"/>
  <c r="GF219" i="11"/>
  <c r="GE214" i="11"/>
  <c r="GH214" i="11"/>
  <c r="GJ214" i="11"/>
  <c r="GM211" i="11"/>
  <c r="GF211" i="11"/>
  <c r="GI211" i="11"/>
  <c r="GK211" i="11"/>
  <c r="GL211" i="11"/>
  <c r="GH206" i="11"/>
  <c r="GE206" i="11"/>
  <c r="GJ206" i="11"/>
  <c r="GI203" i="11"/>
  <c r="GL203" i="11"/>
  <c r="GF203" i="11"/>
  <c r="GK203" i="11"/>
  <c r="GM203" i="11"/>
  <c r="GH198" i="11"/>
  <c r="GE198" i="11"/>
  <c r="GJ198" i="11"/>
  <c r="GI195" i="11"/>
  <c r="GL195" i="11"/>
  <c r="GF195" i="11"/>
  <c r="GK195" i="11"/>
  <c r="GM195" i="11"/>
  <c r="GE190" i="11"/>
  <c r="GH190" i="11"/>
  <c r="GJ190" i="11"/>
  <c r="GM187" i="11"/>
  <c r="GF187" i="11"/>
  <c r="GL187" i="11"/>
  <c r="GI187" i="11"/>
  <c r="GK187" i="11"/>
  <c r="GH182" i="11"/>
  <c r="GJ182" i="11"/>
  <c r="GE182" i="11"/>
  <c r="GI179" i="11"/>
  <c r="GL179" i="11"/>
  <c r="GK179" i="11"/>
  <c r="GF179" i="11"/>
  <c r="GM179" i="11"/>
  <c r="GE174" i="11"/>
  <c r="GH174" i="11"/>
  <c r="GJ174" i="11"/>
  <c r="GM171" i="11"/>
  <c r="GF171" i="11"/>
  <c r="GL171" i="11"/>
  <c r="GI171" i="11"/>
  <c r="GK171" i="11"/>
  <c r="GH166" i="11"/>
  <c r="GE166" i="11"/>
  <c r="GJ166" i="11"/>
  <c r="GI163" i="11"/>
  <c r="GL163" i="11"/>
  <c r="GF163" i="11"/>
  <c r="GM163" i="11"/>
  <c r="GK163" i="11"/>
  <c r="GH158" i="11"/>
  <c r="GK1068" i="11"/>
  <c r="GE1022" i="11"/>
  <c r="GM998" i="11"/>
  <c r="GJ975" i="11"/>
  <c r="GG952" i="11"/>
  <c r="GD929" i="11"/>
  <c r="GL905" i="11"/>
  <c r="GF859" i="11"/>
  <c r="GK812" i="11"/>
  <c r="GE766" i="11"/>
  <c r="GM742" i="11"/>
  <c r="GF703" i="11"/>
  <c r="GI641" i="11"/>
  <c r="GI566" i="11"/>
  <c r="GG1086" i="11"/>
  <c r="GD1086" i="11"/>
  <c r="GD1078" i="11"/>
  <c r="GG1078" i="11"/>
  <c r="GG1070" i="11"/>
  <c r="GD1070" i="11"/>
  <c r="GD1062" i="11"/>
  <c r="GG1062" i="11"/>
  <c r="GG1054" i="11"/>
  <c r="GD1054" i="11"/>
  <c r="GD1046" i="11"/>
  <c r="GG1046" i="11"/>
  <c r="GG1038" i="11"/>
  <c r="GD1038" i="11"/>
  <c r="GD1030" i="11"/>
  <c r="GG1030" i="11"/>
  <c r="GG1022" i="11"/>
  <c r="GD1022" i="11"/>
  <c r="GD1014" i="11"/>
  <c r="GG1014" i="11"/>
  <c r="GG1006" i="11"/>
  <c r="GD1006" i="11"/>
  <c r="GD998" i="11"/>
  <c r="GG998" i="11"/>
  <c r="GG990" i="11"/>
  <c r="GD990" i="11"/>
  <c r="GD982" i="11"/>
  <c r="GG982" i="11"/>
  <c r="GG974" i="11"/>
  <c r="GD974" i="11"/>
  <c r="GD966" i="11"/>
  <c r="GG966" i="11"/>
  <c r="GG958" i="11"/>
  <c r="GD958" i="11"/>
  <c r="GD950" i="11"/>
  <c r="GG950" i="11"/>
  <c r="GG942" i="11"/>
  <c r="GD942" i="11"/>
  <c r="GD934" i="11"/>
  <c r="GG934" i="11"/>
  <c r="GG926" i="11"/>
  <c r="GD926" i="11"/>
  <c r="GD918" i="11"/>
  <c r="GG918" i="11"/>
  <c r="GG910" i="11"/>
  <c r="GD910" i="11"/>
  <c r="GD902" i="11"/>
  <c r="GG902" i="11"/>
  <c r="GG894" i="11"/>
  <c r="GD894" i="11"/>
  <c r="GD886" i="11"/>
  <c r="GG886" i="11"/>
  <c r="GG878" i="11"/>
  <c r="GD878" i="11"/>
  <c r="GD870" i="11"/>
  <c r="GG870" i="11"/>
  <c r="GG862" i="11"/>
  <c r="GD862" i="11"/>
  <c r="GD854" i="11"/>
  <c r="GG854" i="11"/>
  <c r="GG846" i="11"/>
  <c r="GD846" i="11"/>
  <c r="GD838" i="11"/>
  <c r="GG838" i="11"/>
  <c r="GG830" i="11"/>
  <c r="GD830" i="11"/>
  <c r="GD822" i="11"/>
  <c r="GG822" i="11"/>
  <c r="GG814" i="11"/>
  <c r="GD814" i="11"/>
  <c r="GD806" i="11"/>
  <c r="GG806" i="11"/>
  <c r="GG798" i="11"/>
  <c r="GD798" i="11"/>
  <c r="GD790" i="11"/>
  <c r="GG790" i="11"/>
  <c r="GG782" i="11"/>
  <c r="GD782" i="11"/>
  <c r="GD774" i="11"/>
  <c r="GG774" i="11"/>
  <c r="GG766" i="11"/>
  <c r="GD766" i="11"/>
  <c r="GD758" i="11"/>
  <c r="GG758" i="11"/>
  <c r="GG750" i="11"/>
  <c r="GD750" i="11"/>
  <c r="GD742" i="11"/>
  <c r="GG742" i="11"/>
  <c r="GG734" i="11"/>
  <c r="GD734" i="11"/>
  <c r="GD726" i="11"/>
  <c r="GG726" i="11"/>
  <c r="GD718" i="11"/>
  <c r="GG718" i="11"/>
  <c r="GD710" i="11"/>
  <c r="GG710" i="11"/>
  <c r="GD702" i="11"/>
  <c r="GG702" i="11"/>
  <c r="GD694" i="11"/>
  <c r="GG694" i="11"/>
  <c r="GD686" i="11"/>
  <c r="GG686" i="11"/>
  <c r="GD678" i="11"/>
  <c r="GG678" i="11"/>
  <c r="GD670" i="11"/>
  <c r="GG670" i="11"/>
  <c r="GD662" i="11"/>
  <c r="GG662" i="11"/>
  <c r="GD654" i="11"/>
  <c r="GG654" i="11"/>
  <c r="GD646" i="11"/>
  <c r="GG646" i="11"/>
  <c r="GD638" i="11"/>
  <c r="GG638" i="11"/>
  <c r="GG630" i="11"/>
  <c r="GD630" i="11"/>
  <c r="GD622" i="11"/>
  <c r="GG622" i="11"/>
  <c r="GD614" i="11"/>
  <c r="GG614" i="11"/>
  <c r="GD606" i="11"/>
  <c r="GG606" i="11"/>
  <c r="GD598" i="11"/>
  <c r="GG598" i="11"/>
  <c r="GD590" i="11"/>
  <c r="GG590" i="11"/>
  <c r="GD582" i="11"/>
  <c r="GG582" i="11"/>
  <c r="GD574" i="11"/>
  <c r="GG574" i="11"/>
  <c r="GD566" i="11"/>
  <c r="GG566" i="11"/>
  <c r="GD558" i="11"/>
  <c r="GG558" i="11"/>
  <c r="GG550" i="11"/>
  <c r="GD550" i="11"/>
  <c r="GD542" i="11"/>
  <c r="GG542" i="11"/>
  <c r="GG534" i="11"/>
  <c r="GD534" i="11"/>
  <c r="GD526" i="11"/>
  <c r="GG526" i="11"/>
  <c r="GG518" i="11"/>
  <c r="GD518" i="11"/>
  <c r="GD510" i="11"/>
  <c r="GG510" i="11"/>
  <c r="GG502" i="11"/>
  <c r="GD502" i="11"/>
  <c r="GD494" i="11"/>
  <c r="GG494" i="11"/>
  <c r="GG486" i="11"/>
  <c r="GD486" i="11"/>
  <c r="GD478" i="11"/>
  <c r="GG478" i="11"/>
  <c r="GG470" i="11"/>
  <c r="GD470" i="11"/>
  <c r="GD462" i="11"/>
  <c r="GG462" i="11"/>
  <c r="GG454" i="11"/>
  <c r="GD454" i="11"/>
  <c r="GD446" i="11"/>
  <c r="GG446" i="11"/>
  <c r="GG438" i="11"/>
  <c r="GD438" i="11"/>
  <c r="GD430" i="11"/>
  <c r="GG430" i="11"/>
  <c r="GG422" i="11"/>
  <c r="GD422" i="11"/>
  <c r="GD414" i="11"/>
  <c r="GG414" i="11"/>
  <c r="GG406" i="11"/>
  <c r="GD406" i="11"/>
  <c r="GD398" i="11"/>
  <c r="GG398" i="11"/>
  <c r="GG390" i="11"/>
  <c r="GD390" i="11"/>
  <c r="GD382" i="11"/>
  <c r="GG382" i="11"/>
  <c r="GG374" i="11"/>
  <c r="GD374" i="11"/>
  <c r="GD366" i="11"/>
  <c r="GG366" i="11"/>
  <c r="GG358" i="11"/>
  <c r="GD358" i="11"/>
  <c r="GD350" i="11"/>
  <c r="GG350" i="11"/>
  <c r="GG342" i="11"/>
  <c r="GD342" i="11"/>
  <c r="GD334" i="11"/>
  <c r="GG334" i="11"/>
  <c r="GG326" i="11"/>
  <c r="GD326" i="11"/>
  <c r="GD318" i="11"/>
  <c r="GG318" i="11"/>
  <c r="GG310" i="11"/>
  <c r="GD310" i="11"/>
  <c r="GD302" i="11"/>
  <c r="GG302" i="11"/>
  <c r="GG294" i="11"/>
  <c r="GD294" i="11"/>
  <c r="GD286" i="11"/>
  <c r="GG286" i="11"/>
  <c r="GG278" i="11"/>
  <c r="GD278" i="11"/>
  <c r="GD270" i="11"/>
  <c r="GG270" i="11"/>
  <c r="GG262" i="11"/>
  <c r="GD262" i="11"/>
  <c r="GD254" i="11"/>
  <c r="GG254" i="11"/>
  <c r="GG246" i="11"/>
  <c r="GD246" i="11"/>
  <c r="GD238" i="11"/>
  <c r="GG238" i="11"/>
  <c r="GG230" i="11"/>
  <c r="GD230" i="11"/>
  <c r="GD222" i="11"/>
  <c r="GG222" i="11"/>
  <c r="GG214" i="11"/>
  <c r="GD214" i="11"/>
  <c r="GD206" i="11"/>
  <c r="GG206" i="11"/>
  <c r="GD198" i="11"/>
  <c r="GG198" i="11"/>
  <c r="GG190" i="11"/>
  <c r="GD190" i="11"/>
  <c r="GD182" i="11"/>
  <c r="GG182" i="11"/>
  <c r="GG174" i="11"/>
  <c r="GD174" i="11"/>
  <c r="GD166" i="11"/>
  <c r="GG166" i="11"/>
  <c r="GG158" i="11"/>
  <c r="GD158" i="11"/>
  <c r="GF1067" i="11"/>
  <c r="GK1020" i="11"/>
  <c r="GE974" i="11"/>
  <c r="GM950" i="11"/>
  <c r="GJ927" i="11"/>
  <c r="GG904" i="11"/>
  <c r="GD881" i="11"/>
  <c r="GL857" i="11"/>
  <c r="GF811" i="11"/>
  <c r="GK764" i="11"/>
  <c r="GK699" i="11"/>
  <c r="GJ559" i="11"/>
  <c r="GE409" i="11"/>
  <c r="GE1091" i="11"/>
  <c r="GH1091" i="11"/>
  <c r="GJ1091" i="11"/>
  <c r="GF1088" i="11"/>
  <c r="GI1088" i="11"/>
  <c r="GK1088" i="11"/>
  <c r="GL1088" i="11"/>
  <c r="GM1088" i="11"/>
  <c r="GH1083" i="11"/>
  <c r="GJ1083" i="11"/>
  <c r="GE1083" i="11"/>
  <c r="GI1080" i="11"/>
  <c r="GK1080" i="11"/>
  <c r="GL1080" i="11"/>
  <c r="GM1080" i="11"/>
  <c r="GF1080" i="11"/>
  <c r="GE1075" i="11"/>
  <c r="GH1075" i="11"/>
  <c r="GJ1075" i="11"/>
  <c r="GF1072" i="11"/>
  <c r="GI1072" i="11"/>
  <c r="GK1072" i="11"/>
  <c r="GL1072" i="11"/>
  <c r="GM1072" i="11"/>
  <c r="GH1067" i="11"/>
  <c r="GJ1067" i="11"/>
  <c r="GE1067" i="11"/>
  <c r="GI1064" i="11"/>
  <c r="GK1064" i="11"/>
  <c r="GL1064" i="11"/>
  <c r="GM1064" i="11"/>
  <c r="GF1064" i="11"/>
  <c r="GE1059" i="11"/>
  <c r="GH1059" i="11"/>
  <c r="GJ1059" i="11"/>
  <c r="GF1056" i="11"/>
  <c r="GI1056" i="11"/>
  <c r="GK1056" i="11"/>
  <c r="GL1056" i="11"/>
  <c r="GM1056" i="11"/>
  <c r="GH1051" i="11"/>
  <c r="GJ1051" i="11"/>
  <c r="GE1051" i="11"/>
  <c r="GI1048" i="11"/>
  <c r="GK1048" i="11"/>
  <c r="GL1048" i="11"/>
  <c r="GM1048" i="11"/>
  <c r="GF1048" i="11"/>
  <c r="GE1043" i="11"/>
  <c r="GH1043" i="11"/>
  <c r="GJ1043" i="11"/>
  <c r="GF1040" i="11"/>
  <c r="GI1040" i="11"/>
  <c r="GK1040" i="11"/>
  <c r="GL1040" i="11"/>
  <c r="GM1040" i="11"/>
  <c r="GH1035" i="11"/>
  <c r="GJ1035" i="11"/>
  <c r="GE1035" i="11"/>
  <c r="GI1032" i="11"/>
  <c r="GK1032" i="11"/>
  <c r="GL1032" i="11"/>
  <c r="GM1032" i="11"/>
  <c r="GF1032" i="11"/>
  <c r="GE1027" i="11"/>
  <c r="GH1027" i="11"/>
  <c r="GJ1027" i="11"/>
  <c r="GF1024" i="11"/>
  <c r="GI1024" i="11"/>
  <c r="GK1024" i="11"/>
  <c r="GL1024" i="11"/>
  <c r="GM1024" i="11"/>
  <c r="GH1019" i="11"/>
  <c r="GJ1019" i="11"/>
  <c r="GE1019" i="11"/>
  <c r="GI1016" i="11"/>
  <c r="GK1016" i="11"/>
  <c r="GL1016" i="11"/>
  <c r="GM1016" i="11"/>
  <c r="GF1016" i="11"/>
  <c r="GE1011" i="11"/>
  <c r="GH1011" i="11"/>
  <c r="GJ1011" i="11"/>
  <c r="GF1008" i="11"/>
  <c r="GI1008" i="11"/>
  <c r="GK1008" i="11"/>
  <c r="GL1008" i="11"/>
  <c r="GM1008" i="11"/>
  <c r="GH1003" i="11"/>
  <c r="GJ1003" i="11"/>
  <c r="GE1003" i="11"/>
  <c r="GI1000" i="11"/>
  <c r="GK1000" i="11"/>
  <c r="GL1000" i="11"/>
  <c r="GM1000" i="11"/>
  <c r="GF1000" i="11"/>
  <c r="GE995" i="11"/>
  <c r="GH995" i="11"/>
  <c r="GJ995" i="11"/>
  <c r="GF992" i="11"/>
  <c r="GI992" i="11"/>
  <c r="GK992" i="11"/>
  <c r="GL992" i="11"/>
  <c r="GM992" i="11"/>
  <c r="GH987" i="11"/>
  <c r="GJ987" i="11"/>
  <c r="GE987" i="11"/>
  <c r="GI984" i="11"/>
  <c r="GK984" i="11"/>
  <c r="GL984" i="11"/>
  <c r="GM984" i="11"/>
  <c r="GF984" i="11"/>
  <c r="GE979" i="11"/>
  <c r="GH979" i="11"/>
  <c r="GJ979" i="11"/>
  <c r="GF976" i="11"/>
  <c r="GI976" i="11"/>
  <c r="GK976" i="11"/>
  <c r="GL976" i="11"/>
  <c r="GM976" i="11"/>
  <c r="GH971" i="11"/>
  <c r="GJ971" i="11"/>
  <c r="GE971" i="11"/>
  <c r="GI968" i="11"/>
  <c r="GK968" i="11"/>
  <c r="GL968" i="11"/>
  <c r="GM968" i="11"/>
  <c r="GF968" i="11"/>
  <c r="GE963" i="11"/>
  <c r="GH963" i="11"/>
  <c r="GJ963" i="11"/>
  <c r="GF960" i="11"/>
  <c r="GI960" i="11"/>
  <c r="GK960" i="11"/>
  <c r="GL960" i="11"/>
  <c r="GM960" i="11"/>
  <c r="GH955" i="11"/>
  <c r="GJ955" i="11"/>
  <c r="GE955" i="11"/>
  <c r="GI952" i="11"/>
  <c r="GK952" i="11"/>
  <c r="GL952" i="11"/>
  <c r="GM952" i="11"/>
  <c r="GF952" i="11"/>
  <c r="GE947" i="11"/>
  <c r="GH947" i="11"/>
  <c r="GJ947" i="11"/>
  <c r="GF944" i="11"/>
  <c r="GI944" i="11"/>
  <c r="GK944" i="11"/>
  <c r="GL944" i="11"/>
  <c r="GM944" i="11"/>
  <c r="GH939" i="11"/>
  <c r="GJ939" i="11"/>
  <c r="GE939" i="11"/>
  <c r="GI936" i="11"/>
  <c r="GK936" i="11"/>
  <c r="GL936" i="11"/>
  <c r="GM936" i="11"/>
  <c r="GF936" i="11"/>
  <c r="GE931" i="11"/>
  <c r="GH931" i="11"/>
  <c r="GJ931" i="11"/>
  <c r="GF928" i="11"/>
  <c r="GI928" i="11"/>
  <c r="GK928" i="11"/>
  <c r="GL928" i="11"/>
  <c r="GM928" i="11"/>
  <c r="GH923" i="11"/>
  <c r="GJ923" i="11"/>
  <c r="GE923" i="11"/>
  <c r="GI920" i="11"/>
  <c r="GK920" i="11"/>
  <c r="GL920" i="11"/>
  <c r="GM920" i="11"/>
  <c r="GF920" i="11"/>
  <c r="GE915" i="11"/>
  <c r="GH915" i="11"/>
  <c r="GJ915" i="11"/>
  <c r="GF912" i="11"/>
  <c r="GI912" i="11"/>
  <c r="GK912" i="11"/>
  <c r="GL912" i="11"/>
  <c r="GM912" i="11"/>
  <c r="GH907" i="11"/>
  <c r="GJ907" i="11"/>
  <c r="GE907" i="11"/>
  <c r="GI904" i="11"/>
  <c r="GK904" i="11"/>
  <c r="GL904" i="11"/>
  <c r="GM904" i="11"/>
  <c r="GF904" i="11"/>
  <c r="GE899" i="11"/>
  <c r="GH899" i="11"/>
  <c r="GJ899" i="11"/>
  <c r="GF896" i="11"/>
  <c r="GI896" i="11"/>
  <c r="GK896" i="11"/>
  <c r="GL896" i="11"/>
  <c r="GM896" i="11"/>
  <c r="GH891" i="11"/>
  <c r="GJ891" i="11"/>
  <c r="GE891" i="11"/>
  <c r="GI888" i="11"/>
  <c r="GK888" i="11"/>
  <c r="GL888" i="11"/>
  <c r="GM888" i="11"/>
  <c r="GF888" i="11"/>
  <c r="GE883" i="11"/>
  <c r="GH883" i="11"/>
  <c r="GJ883" i="11"/>
  <c r="GF880" i="11"/>
  <c r="GI880" i="11"/>
  <c r="GK880" i="11"/>
  <c r="GL880" i="11"/>
  <c r="GM880" i="11"/>
  <c r="GH875" i="11"/>
  <c r="GJ875" i="11"/>
  <c r="GE875" i="11"/>
  <c r="GI872" i="11"/>
  <c r="GK872" i="11"/>
  <c r="GL872" i="11"/>
  <c r="GM872" i="11"/>
  <c r="GF872" i="11"/>
  <c r="GE867" i="11"/>
  <c r="GH867" i="11"/>
  <c r="GJ867" i="11"/>
  <c r="GF864" i="11"/>
  <c r="GI864" i="11"/>
  <c r="GK864" i="11"/>
  <c r="GL864" i="11"/>
  <c r="GM864" i="11"/>
  <c r="GH859" i="11"/>
  <c r="GJ859" i="11"/>
  <c r="GE859" i="11"/>
  <c r="GI856" i="11"/>
  <c r="GK856" i="11"/>
  <c r="GL856" i="11"/>
  <c r="GM856" i="11"/>
  <c r="GF856" i="11"/>
  <c r="GE851" i="11"/>
  <c r="GH851" i="11"/>
  <c r="GJ851" i="11"/>
  <c r="GF848" i="11"/>
  <c r="GI848" i="11"/>
  <c r="GK848" i="11"/>
  <c r="GL848" i="11"/>
  <c r="GM848" i="11"/>
  <c r="GH843" i="11"/>
  <c r="GJ843" i="11"/>
  <c r="GE843" i="11"/>
  <c r="GI840" i="11"/>
  <c r="GK840" i="11"/>
  <c r="GL840" i="11"/>
  <c r="GM840" i="11"/>
  <c r="GF840" i="11"/>
  <c r="GE835" i="11"/>
  <c r="GH835" i="11"/>
  <c r="GJ835" i="11"/>
  <c r="GF832" i="11"/>
  <c r="GI832" i="11"/>
  <c r="GK832" i="11"/>
  <c r="GL832" i="11"/>
  <c r="GM832" i="11"/>
  <c r="GH827" i="11"/>
  <c r="GJ827" i="11"/>
  <c r="GE827" i="11"/>
  <c r="GI824" i="11"/>
  <c r="GK824" i="11"/>
  <c r="GL824" i="11"/>
  <c r="GM824" i="11"/>
  <c r="GF824" i="11"/>
  <c r="GE819" i="11"/>
  <c r="GH819" i="11"/>
  <c r="GJ819" i="11"/>
  <c r="GF816" i="11"/>
  <c r="GI816" i="11"/>
  <c r="GK816" i="11"/>
  <c r="GL816" i="11"/>
  <c r="GM816" i="11"/>
  <c r="GH811" i="11"/>
  <c r="GJ811" i="11"/>
  <c r="GE811" i="11"/>
  <c r="GI808" i="11"/>
  <c r="GK808" i="11"/>
  <c r="GL808" i="11"/>
  <c r="GM808" i="11"/>
  <c r="GF808" i="11"/>
  <c r="GE803" i="11"/>
  <c r="GH803" i="11"/>
  <c r="GJ803" i="11"/>
  <c r="GF800" i="11"/>
  <c r="GI800" i="11"/>
  <c r="GK800" i="11"/>
  <c r="GL800" i="11"/>
  <c r="GM800" i="11"/>
  <c r="GH795" i="11"/>
  <c r="GJ795" i="11"/>
  <c r="GE795" i="11"/>
  <c r="GI792" i="11"/>
  <c r="GK792" i="11"/>
  <c r="GL792" i="11"/>
  <c r="GM792" i="11"/>
  <c r="GF792" i="11"/>
  <c r="GE787" i="11"/>
  <c r="GH787" i="11"/>
  <c r="GJ787" i="11"/>
  <c r="GF784" i="11"/>
  <c r="GI784" i="11"/>
  <c r="GK784" i="11"/>
  <c r="GL784" i="11"/>
  <c r="GM784" i="11"/>
  <c r="GH779" i="11"/>
  <c r="GJ779" i="11"/>
  <c r="GE779" i="11"/>
  <c r="GI776" i="11"/>
  <c r="GK776" i="11"/>
  <c r="GL776" i="11"/>
  <c r="GM776" i="11"/>
  <c r="GF776" i="11"/>
  <c r="GE771" i="11"/>
  <c r="GH771" i="11"/>
  <c r="GJ771" i="11"/>
  <c r="GF768" i="11"/>
  <c r="GI768" i="11"/>
  <c r="GK768" i="11"/>
  <c r="GL768" i="11"/>
  <c r="GM768" i="11"/>
  <c r="GH763" i="11"/>
  <c r="GJ763" i="11"/>
  <c r="GE763" i="11"/>
  <c r="GI760" i="11"/>
  <c r="GK760" i="11"/>
  <c r="GL760" i="11"/>
  <c r="GM760" i="11"/>
  <c r="GF760" i="11"/>
  <c r="GE755" i="11"/>
  <c r="GH755" i="11"/>
  <c r="GJ755" i="11"/>
  <c r="GF752" i="11"/>
  <c r="GI752" i="11"/>
  <c r="GK752" i="11"/>
  <c r="GL752" i="11"/>
  <c r="GM752" i="11"/>
  <c r="GH747" i="11"/>
  <c r="GJ747" i="11"/>
  <c r="GE747" i="11"/>
  <c r="GI744" i="11"/>
  <c r="GK744" i="11"/>
  <c r="GL744" i="11"/>
  <c r="GM744" i="11"/>
  <c r="GF744" i="11"/>
  <c r="GE739" i="11"/>
  <c r="GH739" i="11"/>
  <c r="GJ739" i="11"/>
  <c r="GF736" i="11"/>
  <c r="GI736" i="11"/>
  <c r="GK736" i="11"/>
  <c r="GL736" i="11"/>
  <c r="GM736" i="11"/>
  <c r="GE731" i="11"/>
  <c r="GH731" i="11"/>
  <c r="GJ731" i="11"/>
  <c r="GF728" i="11"/>
  <c r="GI728" i="11"/>
  <c r="GK728" i="11"/>
  <c r="GM728" i="11"/>
  <c r="GL728" i="11"/>
  <c r="GE723" i="11"/>
  <c r="GH723" i="11"/>
  <c r="GJ723" i="11"/>
  <c r="GM720" i="11"/>
  <c r="GL720" i="11"/>
  <c r="GF720" i="11"/>
  <c r="GK720" i="11"/>
  <c r="GE715" i="11"/>
  <c r="GH715" i="11"/>
  <c r="GJ715" i="11"/>
  <c r="GF712" i="11"/>
  <c r="GI712" i="11"/>
  <c r="GK712" i="11"/>
  <c r="GM712" i="11"/>
  <c r="GL712" i="11"/>
  <c r="GJ707" i="11"/>
  <c r="GE707" i="11"/>
  <c r="GH707" i="11"/>
  <c r="GM704" i="11"/>
  <c r="GF704" i="11"/>
  <c r="GI704" i="11"/>
  <c r="GK704" i="11"/>
  <c r="GL704" i="11"/>
  <c r="GE699" i="11"/>
  <c r="GH699" i="11"/>
  <c r="GJ699" i="11"/>
  <c r="GF696" i="11"/>
  <c r="GI696" i="11"/>
  <c r="GK696" i="11"/>
  <c r="GM696" i="11"/>
  <c r="GL696" i="11"/>
  <c r="GE691" i="11"/>
  <c r="GH691" i="11"/>
  <c r="GM688" i="11"/>
  <c r="GI688" i="11"/>
  <c r="GK688" i="11"/>
  <c r="GL688" i="11"/>
  <c r="GF688" i="11"/>
  <c r="GE683" i="11"/>
  <c r="GH683" i="11"/>
  <c r="GJ683" i="11"/>
  <c r="GF680" i="11"/>
  <c r="GI680" i="11"/>
  <c r="GK680" i="11"/>
  <c r="GM680" i="11"/>
  <c r="GL680" i="11"/>
  <c r="GE675" i="11"/>
  <c r="GH675" i="11"/>
  <c r="GJ675" i="11"/>
  <c r="GM672" i="11"/>
  <c r="GK672" i="11"/>
  <c r="GL672" i="11"/>
  <c r="GF672" i="11"/>
  <c r="GI672" i="11"/>
  <c r="GE667" i="11"/>
  <c r="GH667" i="11"/>
  <c r="GJ667" i="11"/>
  <c r="GF664" i="11"/>
  <c r="GI664" i="11"/>
  <c r="GK664" i="11"/>
  <c r="GM664" i="11"/>
  <c r="GE659" i="11"/>
  <c r="GH659" i="11"/>
  <c r="GJ659" i="11"/>
  <c r="GM656" i="11"/>
  <c r="GF656" i="11"/>
  <c r="GI656" i="11"/>
  <c r="GL656" i="11"/>
  <c r="GE651" i="11"/>
  <c r="GH651" i="11"/>
  <c r="GJ651" i="11"/>
  <c r="GF648" i="11"/>
  <c r="GI648" i="11"/>
  <c r="GK648" i="11"/>
  <c r="GM648" i="11"/>
  <c r="GL648" i="11"/>
  <c r="GE643" i="11"/>
  <c r="GH643" i="11"/>
  <c r="GJ643" i="11"/>
  <c r="GM640" i="11"/>
  <c r="GF640" i="11"/>
  <c r="GI640" i="11"/>
  <c r="GK640" i="11"/>
  <c r="GL640" i="11"/>
  <c r="GE635" i="11"/>
  <c r="GH635" i="11"/>
  <c r="GJ635" i="11"/>
  <c r="GF632" i="11"/>
  <c r="GI632" i="11"/>
  <c r="GK632" i="11"/>
  <c r="GM632" i="11"/>
  <c r="GL632" i="11"/>
  <c r="GE627" i="11"/>
  <c r="GH627" i="11"/>
  <c r="GJ627" i="11"/>
  <c r="GM624" i="11"/>
  <c r="GF624" i="11"/>
  <c r="GI624" i="11"/>
  <c r="GK624" i="11"/>
  <c r="GL624" i="11"/>
  <c r="GE619" i="11"/>
  <c r="GH619" i="11"/>
  <c r="GJ619" i="11"/>
  <c r="GF616" i="11"/>
  <c r="GI616" i="11"/>
  <c r="GK616" i="11"/>
  <c r="GM616" i="11"/>
  <c r="GL616" i="11"/>
  <c r="GE611" i="11"/>
  <c r="GH611" i="11"/>
  <c r="GJ611" i="11"/>
  <c r="GF608" i="11"/>
  <c r="GM608" i="11"/>
  <c r="GI608" i="11"/>
  <c r="GK608" i="11"/>
  <c r="GL608" i="11"/>
  <c r="GE603" i="11"/>
  <c r="GH603" i="11"/>
  <c r="GJ603" i="11"/>
  <c r="GF600" i="11"/>
  <c r="GI600" i="11"/>
  <c r="GK600" i="11"/>
  <c r="GM600" i="11"/>
  <c r="GL600" i="11"/>
  <c r="GE595" i="11"/>
  <c r="GH595" i="11"/>
  <c r="GF592" i="11"/>
  <c r="GM592" i="11"/>
  <c r="GI592" i="11"/>
  <c r="GK592" i="11"/>
  <c r="GL592" i="11"/>
  <c r="GE587" i="11"/>
  <c r="GH587" i="11"/>
  <c r="GJ587" i="11"/>
  <c r="GF584" i="11"/>
  <c r="GI584" i="11"/>
  <c r="GK584" i="11"/>
  <c r="GL584" i="11"/>
  <c r="GM584" i="11"/>
  <c r="GE579" i="11"/>
  <c r="GH579" i="11"/>
  <c r="GJ579" i="11"/>
  <c r="GF576" i="11"/>
  <c r="GM576" i="11"/>
  <c r="GI576" i="11"/>
  <c r="GK576" i="11"/>
  <c r="GL576" i="11"/>
  <c r="GE571" i="11"/>
  <c r="GH571" i="11"/>
  <c r="GJ571" i="11"/>
  <c r="GF568" i="11"/>
  <c r="GI568" i="11"/>
  <c r="GK568" i="11"/>
  <c r="GL568" i="11"/>
  <c r="GM568" i="11"/>
  <c r="GH563" i="11"/>
  <c r="GE563" i="11"/>
  <c r="GJ563" i="11"/>
  <c r="GI560" i="11"/>
  <c r="GF560" i="11"/>
  <c r="GK560" i="11"/>
  <c r="GL560" i="11"/>
  <c r="GM560" i="11"/>
  <c r="GE555" i="11"/>
  <c r="GJ555" i="11"/>
  <c r="GH555" i="11"/>
  <c r="GM552" i="11"/>
  <c r="GF552" i="11"/>
  <c r="GI552" i="11"/>
  <c r="GK552" i="11"/>
  <c r="GL552" i="11"/>
  <c r="GH547" i="11"/>
  <c r="GE547" i="11"/>
  <c r="GJ547" i="11"/>
  <c r="GI544" i="11"/>
  <c r="GK544" i="11"/>
  <c r="GL544" i="11"/>
  <c r="GM544" i="11"/>
  <c r="GF544" i="11"/>
  <c r="GE539" i="11"/>
  <c r="GH539" i="11"/>
  <c r="GJ539" i="11"/>
  <c r="GM536" i="11"/>
  <c r="GF536" i="11"/>
  <c r="GK536" i="11"/>
  <c r="GL536" i="11"/>
  <c r="GI536" i="11"/>
  <c r="GH531" i="11"/>
  <c r="GE531" i="11"/>
  <c r="GJ531" i="11"/>
  <c r="GI528" i="11"/>
  <c r="GM528" i="11"/>
  <c r="GF528" i="11"/>
  <c r="GL528" i="11"/>
  <c r="GK528" i="11"/>
  <c r="GE523" i="11"/>
  <c r="GH523" i="11"/>
  <c r="GJ523" i="11"/>
  <c r="GM520" i="11"/>
  <c r="GF520" i="11"/>
  <c r="GK520" i="11"/>
  <c r="GI520" i="11"/>
  <c r="GH515" i="11"/>
  <c r="GJ515" i="11"/>
  <c r="GE515" i="11"/>
  <c r="GI512" i="11"/>
  <c r="GF512" i="11"/>
  <c r="GK512" i="11"/>
  <c r="GL512" i="11"/>
  <c r="GM512" i="11"/>
  <c r="GE507" i="11"/>
  <c r="GJ507" i="11"/>
  <c r="GH507" i="11"/>
  <c r="GM504" i="11"/>
  <c r="GF504" i="11"/>
  <c r="GI504" i="11"/>
  <c r="GK504" i="11"/>
  <c r="GL504" i="11"/>
  <c r="GH499" i="11"/>
  <c r="GE499" i="11"/>
  <c r="GJ499" i="11"/>
  <c r="GI496" i="11"/>
  <c r="GF496" i="11"/>
  <c r="GK496" i="11"/>
  <c r="GL496" i="11"/>
  <c r="GM496" i="11"/>
  <c r="GE491" i="11"/>
  <c r="GH491" i="11"/>
  <c r="GJ491" i="11"/>
  <c r="GM488" i="11"/>
  <c r="GF488" i="11"/>
  <c r="GI488" i="11"/>
  <c r="GK488" i="11"/>
  <c r="GL488" i="11"/>
  <c r="GH483" i="11"/>
  <c r="GE483" i="11"/>
  <c r="GJ483" i="11"/>
  <c r="GI480" i="11"/>
  <c r="GK480" i="11"/>
  <c r="GL480" i="11"/>
  <c r="GM480" i="11"/>
  <c r="GF480" i="11"/>
  <c r="GE475" i="11"/>
  <c r="GH475" i="11"/>
  <c r="GJ475" i="11"/>
  <c r="GM472" i="11"/>
  <c r="GF472" i="11"/>
  <c r="GK472" i="11"/>
  <c r="GL472" i="11"/>
  <c r="GI472" i="11"/>
  <c r="GH467" i="11"/>
  <c r="GE467" i="11"/>
  <c r="GJ467" i="11"/>
  <c r="GI464" i="11"/>
  <c r="GM464" i="11"/>
  <c r="GF464" i="11"/>
  <c r="GL464" i="11"/>
  <c r="GK464" i="11"/>
  <c r="GE459" i="11"/>
  <c r="GH459" i="11"/>
  <c r="GJ459" i="11"/>
  <c r="GM456" i="11"/>
  <c r="GF456" i="11"/>
  <c r="GI456" i="11"/>
  <c r="GK456" i="11"/>
  <c r="GL456" i="11"/>
  <c r="GH451" i="11"/>
  <c r="GJ451" i="11"/>
  <c r="GE451" i="11"/>
  <c r="GI448" i="11"/>
  <c r="GF448" i="11"/>
  <c r="GK448" i="11"/>
  <c r="GL448" i="11"/>
  <c r="GM448" i="11"/>
  <c r="GE443" i="11"/>
  <c r="GJ443" i="11"/>
  <c r="GH443" i="11"/>
  <c r="GM440" i="11"/>
  <c r="GF440" i="11"/>
  <c r="GI440" i="11"/>
  <c r="GK440" i="11"/>
  <c r="GH435" i="11"/>
  <c r="GE435" i="11"/>
  <c r="GJ435" i="11"/>
  <c r="GI432" i="11"/>
  <c r="GF432" i="11"/>
  <c r="GK432" i="11"/>
  <c r="GL432" i="11"/>
  <c r="GM432" i="11"/>
  <c r="GE427" i="11"/>
  <c r="GH427" i="11"/>
  <c r="GJ427" i="11"/>
  <c r="GM424" i="11"/>
  <c r="GF424" i="11"/>
  <c r="GI424" i="11"/>
  <c r="GK424" i="11"/>
  <c r="GL424" i="11"/>
  <c r="GH419" i="11"/>
  <c r="GE419" i="11"/>
  <c r="GJ419" i="11"/>
  <c r="GI416" i="11"/>
  <c r="GK416" i="11"/>
  <c r="GL416" i="11"/>
  <c r="GM416" i="11"/>
  <c r="GF416" i="11"/>
  <c r="GE411" i="11"/>
  <c r="GH411" i="11"/>
  <c r="GJ411" i="11"/>
  <c r="GM408" i="11"/>
  <c r="GF408" i="11"/>
  <c r="GI408" i="11"/>
  <c r="GK408" i="11"/>
  <c r="GL408" i="11"/>
  <c r="GH403" i="11"/>
  <c r="GJ403" i="11"/>
  <c r="GE403" i="11"/>
  <c r="GI400" i="11"/>
  <c r="GK400" i="11"/>
  <c r="GF400" i="11"/>
  <c r="GM400" i="11"/>
  <c r="GL400" i="11"/>
  <c r="GE395" i="11"/>
  <c r="GH395" i="11"/>
  <c r="GJ395" i="11"/>
  <c r="GM392" i="11"/>
  <c r="GF392" i="11"/>
  <c r="GI392" i="11"/>
  <c r="GK392" i="11"/>
  <c r="GL392" i="11"/>
  <c r="GH387" i="11"/>
  <c r="GJ387" i="11"/>
  <c r="GE387" i="11"/>
  <c r="GI384" i="11"/>
  <c r="GK384" i="11"/>
  <c r="GL384" i="11"/>
  <c r="GM384" i="11"/>
  <c r="GF384" i="11"/>
  <c r="GE379" i="11"/>
  <c r="GH379" i="11"/>
  <c r="GJ379" i="11"/>
  <c r="GM376" i="11"/>
  <c r="GF376" i="11"/>
  <c r="GI376" i="11"/>
  <c r="GK376" i="11"/>
  <c r="GL376" i="11"/>
  <c r="GH371" i="11"/>
  <c r="GJ371" i="11"/>
  <c r="GE371" i="11"/>
  <c r="GI368" i="11"/>
  <c r="GK368" i="11"/>
  <c r="GF368" i="11"/>
  <c r="GL368" i="11"/>
  <c r="GM368" i="11"/>
  <c r="GE363" i="11"/>
  <c r="GJ363" i="11"/>
  <c r="GH363" i="11"/>
  <c r="GM360" i="11"/>
  <c r="GF360" i="11"/>
  <c r="GK360" i="11"/>
  <c r="GL360" i="11"/>
  <c r="GI360" i="11"/>
  <c r="GH355" i="11"/>
  <c r="GJ355" i="11"/>
  <c r="GE355" i="11"/>
  <c r="GI352" i="11"/>
  <c r="GK352" i="11"/>
  <c r="GF352" i="11"/>
  <c r="GM352" i="11"/>
  <c r="GL352" i="11"/>
  <c r="GE347" i="11"/>
  <c r="GH347" i="11"/>
  <c r="GJ347" i="11"/>
  <c r="GM344" i="11"/>
  <c r="GF344" i="11"/>
  <c r="GI344" i="11"/>
  <c r="GK344" i="11"/>
  <c r="GL344" i="11"/>
  <c r="GH339" i="11"/>
  <c r="GJ339" i="11"/>
  <c r="GE339" i="11"/>
  <c r="GI336" i="11"/>
  <c r="GK336" i="11"/>
  <c r="GF336" i="11"/>
  <c r="GL336" i="11"/>
  <c r="GM336" i="11"/>
  <c r="GE331" i="11"/>
  <c r="GH331" i="11"/>
  <c r="GJ331" i="11"/>
  <c r="GM328" i="11"/>
  <c r="GF328" i="11"/>
  <c r="GI328" i="11"/>
  <c r="GK328" i="11"/>
  <c r="GL328" i="11"/>
  <c r="GH323" i="11"/>
  <c r="GJ323" i="11"/>
  <c r="GE323" i="11"/>
  <c r="GI320" i="11"/>
  <c r="GK320" i="11"/>
  <c r="GF320" i="11"/>
  <c r="GL320" i="11"/>
  <c r="GM320" i="11"/>
  <c r="GE315" i="11"/>
  <c r="GH315" i="11"/>
  <c r="GJ315" i="11"/>
  <c r="GM312" i="11"/>
  <c r="GF312" i="11"/>
  <c r="GL312" i="11"/>
  <c r="GK312" i="11"/>
  <c r="GI312" i="11"/>
  <c r="GH307" i="11"/>
  <c r="GJ307" i="11"/>
  <c r="GE307" i="11"/>
  <c r="GI304" i="11"/>
  <c r="GK304" i="11"/>
  <c r="GL304" i="11"/>
  <c r="GM304" i="11"/>
  <c r="GF304" i="11"/>
  <c r="GE299" i="11"/>
  <c r="GH299" i="11"/>
  <c r="GJ299" i="11"/>
  <c r="GM296" i="11"/>
  <c r="GF296" i="11"/>
  <c r="GI296" i="11"/>
  <c r="GK296" i="11"/>
  <c r="GL296" i="11"/>
  <c r="GH291" i="11"/>
  <c r="GJ291" i="11"/>
  <c r="GE291" i="11"/>
  <c r="GI288" i="11"/>
  <c r="GK288" i="11"/>
  <c r="GF288" i="11"/>
  <c r="GL288" i="11"/>
  <c r="GM288" i="11"/>
  <c r="GE283" i="11"/>
  <c r="GH283" i="11"/>
  <c r="GJ283" i="11"/>
  <c r="GM280" i="11"/>
  <c r="GF280" i="11"/>
  <c r="GI280" i="11"/>
  <c r="GK280" i="11"/>
  <c r="GL280" i="11"/>
  <c r="GH275" i="11"/>
  <c r="GJ275" i="11"/>
  <c r="GE275" i="11"/>
  <c r="GI272" i="11"/>
  <c r="GK272" i="11"/>
  <c r="GL272" i="11"/>
  <c r="GM272" i="11"/>
  <c r="GF272" i="11"/>
  <c r="GE267" i="11"/>
  <c r="GJ267" i="11"/>
  <c r="GH267" i="11"/>
  <c r="GM264" i="11"/>
  <c r="GF264" i="11"/>
  <c r="GI264" i="11"/>
  <c r="GK264" i="11"/>
  <c r="GL264" i="11"/>
  <c r="GH259" i="11"/>
  <c r="GJ259" i="11"/>
  <c r="GE259" i="11"/>
  <c r="GI256" i="11"/>
  <c r="GK256" i="11"/>
  <c r="GF256" i="11"/>
  <c r="GL256" i="11"/>
  <c r="GM256" i="11"/>
  <c r="GE251" i="11"/>
  <c r="GH251" i="11"/>
  <c r="GJ251" i="11"/>
  <c r="GM248" i="11"/>
  <c r="GF248" i="11"/>
  <c r="GI248" i="11"/>
  <c r="GK248" i="11"/>
  <c r="GL248" i="11"/>
  <c r="GH243" i="11"/>
  <c r="GJ243" i="11"/>
  <c r="GE243" i="11"/>
  <c r="GI240" i="11"/>
  <c r="GK240" i="11"/>
  <c r="GM240" i="11"/>
  <c r="GF240" i="11"/>
  <c r="GL240" i="11"/>
  <c r="GE235" i="11"/>
  <c r="GH235" i="11"/>
  <c r="GJ235" i="11"/>
  <c r="GM232" i="11"/>
  <c r="GF232" i="11"/>
  <c r="GI232" i="11"/>
  <c r="GK232" i="11"/>
  <c r="GL232" i="11"/>
  <c r="GH227" i="11"/>
  <c r="GJ227" i="11"/>
  <c r="GE227" i="11"/>
  <c r="GI224" i="11"/>
  <c r="GK224" i="11"/>
  <c r="GF224" i="11"/>
  <c r="GL224" i="11"/>
  <c r="GM224" i="11"/>
  <c r="GE219" i="11"/>
  <c r="GJ219" i="11"/>
  <c r="GH219" i="11"/>
  <c r="GM216" i="11"/>
  <c r="GF216" i="11"/>
  <c r="GI216" i="11"/>
  <c r="GL216" i="11"/>
  <c r="GK216" i="11"/>
  <c r="GH211" i="11"/>
  <c r="GJ211" i="11"/>
  <c r="GE211" i="11"/>
  <c r="GI208" i="11"/>
  <c r="GK208" i="11"/>
  <c r="GF208" i="11"/>
  <c r="GL208" i="11"/>
  <c r="GM208" i="11"/>
  <c r="GE203" i="11"/>
  <c r="GH203" i="11"/>
  <c r="GJ203" i="11"/>
  <c r="GI200" i="11"/>
  <c r="GM200" i="11"/>
  <c r="GF200" i="11"/>
  <c r="GK200" i="11"/>
  <c r="GL200" i="11"/>
  <c r="GE195" i="11"/>
  <c r="GH195" i="11"/>
  <c r="GJ195" i="11"/>
  <c r="GF192" i="11"/>
  <c r="GI192" i="11"/>
  <c r="GM192" i="11"/>
  <c r="GK192" i="11"/>
  <c r="GL192" i="11"/>
  <c r="GH187" i="11"/>
  <c r="GE187" i="11"/>
  <c r="GJ187" i="11"/>
  <c r="GI184" i="11"/>
  <c r="GM184" i="11"/>
  <c r="GF184" i="11"/>
  <c r="GL184" i="11"/>
  <c r="GK184" i="11"/>
  <c r="GE179" i="11"/>
  <c r="GH179" i="11"/>
  <c r="GJ179" i="11"/>
  <c r="GF176" i="11"/>
  <c r="GI176" i="11"/>
  <c r="GM176" i="11"/>
  <c r="GL176" i="11"/>
  <c r="GK176" i="11"/>
  <c r="GH171" i="11"/>
  <c r="GE171" i="11"/>
  <c r="GJ171" i="11"/>
  <c r="GI168" i="11"/>
  <c r="GM168" i="11"/>
  <c r="GF168" i="11"/>
  <c r="GL168" i="11"/>
  <c r="GK168" i="11"/>
  <c r="GE163" i="11"/>
  <c r="GH163" i="11"/>
  <c r="GJ163" i="11"/>
  <c r="GF160" i="11"/>
  <c r="GI160" i="11"/>
  <c r="GL160" i="11"/>
  <c r="GM160" i="11"/>
  <c r="GK160" i="11"/>
  <c r="GH155" i="11"/>
  <c r="GE155" i="11"/>
  <c r="GJ155" i="11"/>
  <c r="GI152" i="11"/>
  <c r="GM152" i="11"/>
  <c r="GF152" i="11"/>
  <c r="GK152" i="11"/>
  <c r="GL152" i="11"/>
  <c r="GD1089" i="11"/>
  <c r="GL1065" i="11"/>
  <c r="GF1019" i="11"/>
  <c r="GK972" i="11"/>
  <c r="GE926" i="11"/>
  <c r="GM902" i="11"/>
  <c r="GJ879" i="11"/>
  <c r="GG856" i="11"/>
  <c r="GD833" i="11"/>
  <c r="GL809" i="11"/>
  <c r="GF763" i="11"/>
  <c r="GJ695" i="11"/>
  <c r="GH633" i="11"/>
  <c r="GM551" i="11"/>
  <c r="GE217" i="11"/>
  <c r="GD1090" i="11"/>
  <c r="GG1090" i="11"/>
  <c r="GD1050" i="11"/>
  <c r="GG1050" i="11"/>
  <c r="GD962" i="11"/>
  <c r="GG962" i="11"/>
  <c r="GD882" i="11"/>
  <c r="GG882" i="11"/>
  <c r="GD842" i="11"/>
  <c r="GG842" i="11"/>
  <c r="GD778" i="11"/>
  <c r="GG778" i="11"/>
  <c r="GD754" i="11"/>
  <c r="GG754" i="11"/>
  <c r="GD714" i="11"/>
  <c r="GG714" i="11"/>
  <c r="GD698" i="11"/>
  <c r="GG698" i="11"/>
  <c r="GD610" i="11"/>
  <c r="GG610" i="11"/>
  <c r="GG546" i="11"/>
  <c r="GD546" i="11"/>
  <c r="GD522" i="11"/>
  <c r="GG522" i="11"/>
  <c r="GD498" i="11"/>
  <c r="GG498" i="11"/>
  <c r="GD434" i="11"/>
  <c r="GG434" i="11"/>
  <c r="GD362" i="11"/>
  <c r="GG362" i="11"/>
  <c r="GD322" i="11"/>
  <c r="GG322" i="11"/>
  <c r="GD258" i="11"/>
  <c r="GG258" i="11"/>
  <c r="GG242" i="11"/>
  <c r="GD242" i="11"/>
  <c r="GD1091" i="11"/>
  <c r="GG1091" i="11"/>
  <c r="GD1083" i="11"/>
  <c r="GG1083" i="11"/>
  <c r="GD1075" i="11"/>
  <c r="GG1075" i="11"/>
  <c r="GD1067" i="11"/>
  <c r="GG1067" i="11"/>
  <c r="GD1059" i="11"/>
  <c r="GG1059" i="11"/>
  <c r="GD1051" i="11"/>
  <c r="GG1051" i="11"/>
  <c r="GD1043" i="11"/>
  <c r="GG1043" i="11"/>
  <c r="GD1035" i="11"/>
  <c r="GG1035" i="11"/>
  <c r="GD1027" i="11"/>
  <c r="GG1027" i="11"/>
  <c r="GD1019" i="11"/>
  <c r="GG1019" i="11"/>
  <c r="GD1011" i="11"/>
  <c r="GG1011" i="11"/>
  <c r="GD1003" i="11"/>
  <c r="GG1003" i="11"/>
  <c r="GD995" i="11"/>
  <c r="GG995" i="11"/>
  <c r="GD987" i="11"/>
  <c r="GG987" i="11"/>
  <c r="GD979" i="11"/>
  <c r="GG979" i="11"/>
  <c r="GD971" i="11"/>
  <c r="GG971" i="11"/>
  <c r="GD963" i="11"/>
  <c r="GG963" i="11"/>
  <c r="GD955" i="11"/>
  <c r="GG955" i="11"/>
  <c r="GD947" i="11"/>
  <c r="GG947" i="11"/>
  <c r="GD939" i="11"/>
  <c r="GG939" i="11"/>
  <c r="GD931" i="11"/>
  <c r="GG931" i="11"/>
  <c r="GD923" i="11"/>
  <c r="GG923" i="11"/>
  <c r="GD915" i="11"/>
  <c r="GG915" i="11"/>
  <c r="GD907" i="11"/>
  <c r="GG907" i="11"/>
  <c r="GD899" i="11"/>
  <c r="GG899" i="11"/>
  <c r="GD891" i="11"/>
  <c r="GG891" i="11"/>
  <c r="GD883" i="11"/>
  <c r="GG883" i="11"/>
  <c r="GD875" i="11"/>
  <c r="GG875" i="11"/>
  <c r="GD867" i="11"/>
  <c r="GG867" i="11"/>
  <c r="GD859" i="11"/>
  <c r="GG859" i="11"/>
  <c r="GD851" i="11"/>
  <c r="GG851" i="11"/>
  <c r="GD843" i="11"/>
  <c r="GG843" i="11"/>
  <c r="GD835" i="11"/>
  <c r="GG835" i="11"/>
  <c r="GD827" i="11"/>
  <c r="GG827" i="11"/>
  <c r="GD819" i="11"/>
  <c r="GG819" i="11"/>
  <c r="GD811" i="11"/>
  <c r="GG811" i="11"/>
  <c r="GD803" i="11"/>
  <c r="GG803" i="11"/>
  <c r="GD795" i="11"/>
  <c r="GG795" i="11"/>
  <c r="GD787" i="11"/>
  <c r="GG787" i="11"/>
  <c r="GD779" i="11"/>
  <c r="GG779" i="11"/>
  <c r="GD771" i="11"/>
  <c r="GG771" i="11"/>
  <c r="GD763" i="11"/>
  <c r="GG763" i="11"/>
  <c r="GD755" i="11"/>
  <c r="GG755" i="11"/>
  <c r="GD747" i="11"/>
  <c r="GG747" i="11"/>
  <c r="GD739" i="11"/>
  <c r="GG739" i="11"/>
  <c r="GG731" i="11"/>
  <c r="GD731" i="11"/>
  <c r="GD723" i="11"/>
  <c r="GG723" i="11"/>
  <c r="GG715" i="11"/>
  <c r="GD715" i="11"/>
  <c r="GD707" i="11"/>
  <c r="GG707" i="11"/>
  <c r="GG699" i="11"/>
  <c r="GD699" i="11"/>
  <c r="GD691" i="11"/>
  <c r="GG691" i="11"/>
  <c r="GG683" i="11"/>
  <c r="GD683" i="11"/>
  <c r="GD675" i="11"/>
  <c r="GG675" i="11"/>
  <c r="GG667" i="11"/>
  <c r="GD667" i="11"/>
  <c r="GD659" i="11"/>
  <c r="GG659" i="11"/>
  <c r="GG651" i="11"/>
  <c r="GD651" i="11"/>
  <c r="GD643" i="11"/>
  <c r="GG643" i="11"/>
  <c r="GG635" i="11"/>
  <c r="GD635" i="11"/>
  <c r="GD627" i="11"/>
  <c r="GG627" i="11"/>
  <c r="GG619" i="11"/>
  <c r="GD619" i="11"/>
  <c r="GD611" i="11"/>
  <c r="GG611" i="11"/>
  <c r="GG603" i="11"/>
  <c r="GD603" i="11"/>
  <c r="GD595" i="11"/>
  <c r="GG595" i="11"/>
  <c r="GG587" i="11"/>
  <c r="GD587" i="11"/>
  <c r="GD579" i="11"/>
  <c r="GG579" i="11"/>
  <c r="GG571" i="11"/>
  <c r="GD571" i="11"/>
  <c r="GD563" i="11"/>
  <c r="GG563" i="11"/>
  <c r="GD555" i="11"/>
  <c r="GG555" i="11"/>
  <c r="GD547" i="11"/>
  <c r="GG547" i="11"/>
  <c r="GD539" i="11"/>
  <c r="GG539" i="11"/>
  <c r="GD531" i="11"/>
  <c r="GG531" i="11"/>
  <c r="GD523" i="11"/>
  <c r="GG523" i="11"/>
  <c r="GD515" i="11"/>
  <c r="GG515" i="11"/>
  <c r="GD507" i="11"/>
  <c r="GG507" i="11"/>
  <c r="GD499" i="11"/>
  <c r="GG499" i="11"/>
  <c r="GD491" i="11"/>
  <c r="GG491" i="11"/>
  <c r="GD483" i="11"/>
  <c r="GG483" i="11"/>
  <c r="GD475" i="11"/>
  <c r="GG475" i="11"/>
  <c r="GD467" i="11"/>
  <c r="GG467" i="11"/>
  <c r="GD459" i="11"/>
  <c r="GG459" i="11"/>
  <c r="GD451" i="11"/>
  <c r="GG451" i="11"/>
  <c r="GD443" i="11"/>
  <c r="GG443" i="11"/>
  <c r="GD435" i="11"/>
  <c r="GG435" i="11"/>
  <c r="GD427" i="11"/>
  <c r="GG427" i="11"/>
  <c r="GD419" i="11"/>
  <c r="GG419" i="11"/>
  <c r="GD411" i="11"/>
  <c r="GG411" i="11"/>
  <c r="GD403" i="11"/>
  <c r="GG403" i="11"/>
  <c r="GG395" i="11"/>
  <c r="GD395" i="11"/>
  <c r="GD387" i="11"/>
  <c r="GG387" i="11"/>
  <c r="GD379" i="11"/>
  <c r="GG379" i="11"/>
  <c r="GD371" i="11"/>
  <c r="GG371" i="11"/>
  <c r="GD363" i="11"/>
  <c r="GD355" i="11"/>
  <c r="GG355" i="11"/>
  <c r="GD347" i="11"/>
  <c r="GG347" i="11"/>
  <c r="GD339" i="11"/>
  <c r="GG339" i="11"/>
  <c r="GD331" i="11"/>
  <c r="GG331" i="11"/>
  <c r="GD323" i="11"/>
  <c r="GG323" i="11"/>
  <c r="GD315" i="11"/>
  <c r="GG315" i="11"/>
  <c r="GD307" i="11"/>
  <c r="GG307" i="11"/>
  <c r="GD299" i="11"/>
  <c r="GG299" i="11"/>
  <c r="GD291" i="11"/>
  <c r="GG291" i="11"/>
  <c r="GG283" i="11"/>
  <c r="GD283" i="11"/>
  <c r="GD275" i="11"/>
  <c r="GG275" i="11"/>
  <c r="GD267" i="11"/>
  <c r="GG267" i="11"/>
  <c r="GD259" i="11"/>
  <c r="GG259" i="11"/>
  <c r="GG251" i="11"/>
  <c r="GD243" i="11"/>
  <c r="GG243" i="11"/>
  <c r="GD235" i="11"/>
  <c r="GG235" i="11"/>
  <c r="GD227" i="11"/>
  <c r="GG227" i="11"/>
  <c r="GD219" i="11"/>
  <c r="GG219" i="11"/>
  <c r="GD211" i="11"/>
  <c r="GG211" i="11"/>
  <c r="GD203" i="11"/>
  <c r="GG203" i="11"/>
  <c r="GD195" i="11"/>
  <c r="GG195" i="11"/>
  <c r="GD187" i="11"/>
  <c r="GG187" i="11"/>
  <c r="GD179" i="11"/>
  <c r="GG179" i="11"/>
  <c r="GD171" i="11"/>
  <c r="GG171" i="11"/>
  <c r="GG163" i="11"/>
  <c r="GD163" i="11"/>
  <c r="GJ1087" i="11"/>
  <c r="GD1041" i="11"/>
  <c r="GL1017" i="11"/>
  <c r="GF971" i="11"/>
  <c r="GK924" i="11"/>
  <c r="GE878" i="11"/>
  <c r="GM854" i="11"/>
  <c r="GJ831" i="11"/>
  <c r="GG808" i="11"/>
  <c r="GD785" i="11"/>
  <c r="GL761" i="11"/>
  <c r="GJ691" i="11"/>
  <c r="GI204" i="11"/>
  <c r="GD1074" i="11"/>
  <c r="GG1074" i="11"/>
  <c r="GD914" i="11"/>
  <c r="GG914" i="11"/>
  <c r="GD850" i="11"/>
  <c r="GG850" i="11"/>
  <c r="GD810" i="11"/>
  <c r="GG810" i="11"/>
  <c r="GD674" i="11"/>
  <c r="GG674" i="11"/>
  <c r="GD578" i="11"/>
  <c r="GG578" i="11"/>
  <c r="GD442" i="11"/>
  <c r="GG442" i="11"/>
  <c r="GD378" i="11"/>
  <c r="GG378" i="11"/>
  <c r="GD290" i="11"/>
  <c r="GG290" i="11"/>
  <c r="GD266" i="11"/>
  <c r="GG266" i="11"/>
  <c r="GE1088" i="11"/>
  <c r="GH1088" i="11"/>
  <c r="GJ1088" i="11"/>
  <c r="GF1085" i="11"/>
  <c r="GI1085" i="11"/>
  <c r="GK1085" i="11"/>
  <c r="GL1085" i="11"/>
  <c r="GM1085" i="11"/>
  <c r="GJ1080" i="11"/>
  <c r="GE1080" i="11"/>
  <c r="GH1080" i="11"/>
  <c r="GK1077" i="11"/>
  <c r="GL1077" i="11"/>
  <c r="GM1077" i="11"/>
  <c r="GF1077" i="11"/>
  <c r="GI1077" i="11"/>
  <c r="GE1072" i="11"/>
  <c r="GH1072" i="11"/>
  <c r="GJ1072" i="11"/>
  <c r="GF1069" i="11"/>
  <c r="GI1069" i="11"/>
  <c r="GK1069" i="11"/>
  <c r="GL1069" i="11"/>
  <c r="GM1069" i="11"/>
  <c r="GJ1064" i="11"/>
  <c r="GE1064" i="11"/>
  <c r="GH1064" i="11"/>
  <c r="GK1061" i="11"/>
  <c r="GL1061" i="11"/>
  <c r="GM1061" i="11"/>
  <c r="GF1061" i="11"/>
  <c r="GI1061" i="11"/>
  <c r="GE1056" i="11"/>
  <c r="GH1056" i="11"/>
  <c r="GJ1056" i="11"/>
  <c r="GF1053" i="11"/>
  <c r="GI1053" i="11"/>
  <c r="GK1053" i="11"/>
  <c r="GL1053" i="11"/>
  <c r="GM1053" i="11"/>
  <c r="GJ1048" i="11"/>
  <c r="GE1048" i="11"/>
  <c r="GH1048" i="11"/>
  <c r="GK1045" i="11"/>
  <c r="GL1045" i="11"/>
  <c r="GM1045" i="11"/>
  <c r="GF1045" i="11"/>
  <c r="GI1045" i="11"/>
  <c r="GE1040" i="11"/>
  <c r="GH1040" i="11"/>
  <c r="GJ1040" i="11"/>
  <c r="GF1037" i="11"/>
  <c r="GI1037" i="11"/>
  <c r="GK1037" i="11"/>
  <c r="GL1037" i="11"/>
  <c r="GM1037" i="11"/>
  <c r="GJ1032" i="11"/>
  <c r="GE1032" i="11"/>
  <c r="GH1032" i="11"/>
  <c r="GK1029" i="11"/>
  <c r="GL1029" i="11"/>
  <c r="GM1029" i="11"/>
  <c r="GF1029" i="11"/>
  <c r="GI1029" i="11"/>
  <c r="GE1024" i="11"/>
  <c r="GH1024" i="11"/>
  <c r="GJ1024" i="11"/>
  <c r="GF1021" i="11"/>
  <c r="GI1021" i="11"/>
  <c r="GK1021" i="11"/>
  <c r="GL1021" i="11"/>
  <c r="GM1021" i="11"/>
  <c r="GJ1016" i="11"/>
  <c r="GE1016" i="11"/>
  <c r="GH1016" i="11"/>
  <c r="GK1013" i="11"/>
  <c r="GL1013" i="11"/>
  <c r="GM1013" i="11"/>
  <c r="GF1013" i="11"/>
  <c r="GI1013" i="11"/>
  <c r="GE1008" i="11"/>
  <c r="GH1008" i="11"/>
  <c r="GJ1008" i="11"/>
  <c r="GF1005" i="11"/>
  <c r="GI1005" i="11"/>
  <c r="GK1005" i="11"/>
  <c r="GL1005" i="11"/>
  <c r="GM1005" i="11"/>
  <c r="GJ1000" i="11"/>
  <c r="GE1000" i="11"/>
  <c r="GH1000" i="11"/>
  <c r="GK997" i="11"/>
  <c r="GL997" i="11"/>
  <c r="GM997" i="11"/>
  <c r="GF997" i="11"/>
  <c r="GI997" i="11"/>
  <c r="GE992" i="11"/>
  <c r="GH992" i="11"/>
  <c r="GJ992" i="11"/>
  <c r="GF989" i="11"/>
  <c r="GI989" i="11"/>
  <c r="GK989" i="11"/>
  <c r="GL989" i="11"/>
  <c r="GM989" i="11"/>
  <c r="GJ984" i="11"/>
  <c r="GE984" i="11"/>
  <c r="GH984" i="11"/>
  <c r="GK981" i="11"/>
  <c r="GL981" i="11"/>
  <c r="GM981" i="11"/>
  <c r="GF981" i="11"/>
  <c r="GI981" i="11"/>
  <c r="GE976" i="11"/>
  <c r="GH976" i="11"/>
  <c r="GJ976" i="11"/>
  <c r="GF973" i="11"/>
  <c r="GI973" i="11"/>
  <c r="GK973" i="11"/>
  <c r="GL973" i="11"/>
  <c r="GM973" i="11"/>
  <c r="GJ968" i="11"/>
  <c r="GE968" i="11"/>
  <c r="GH968" i="11"/>
  <c r="GK965" i="11"/>
  <c r="GL965" i="11"/>
  <c r="GM965" i="11"/>
  <c r="GF965" i="11"/>
  <c r="GI965" i="11"/>
  <c r="GE960" i="11"/>
  <c r="GH960" i="11"/>
  <c r="GJ960" i="11"/>
  <c r="GF957" i="11"/>
  <c r="GI957" i="11"/>
  <c r="GK957" i="11"/>
  <c r="GL957" i="11"/>
  <c r="GM957" i="11"/>
  <c r="GJ952" i="11"/>
  <c r="GE952" i="11"/>
  <c r="GH952" i="11"/>
  <c r="GK949" i="11"/>
  <c r="GL949" i="11"/>
  <c r="GM949" i="11"/>
  <c r="GF949" i="11"/>
  <c r="GI949" i="11"/>
  <c r="GE944" i="11"/>
  <c r="GH944" i="11"/>
  <c r="GJ944" i="11"/>
  <c r="GF941" i="11"/>
  <c r="GI941" i="11"/>
  <c r="GK941" i="11"/>
  <c r="GL941" i="11"/>
  <c r="GM941" i="11"/>
  <c r="GJ936" i="11"/>
  <c r="GE936" i="11"/>
  <c r="GH936" i="11"/>
  <c r="GK933" i="11"/>
  <c r="GL933" i="11"/>
  <c r="GM933" i="11"/>
  <c r="GF933" i="11"/>
  <c r="GI933" i="11"/>
  <c r="GE928" i="11"/>
  <c r="GH928" i="11"/>
  <c r="GJ928" i="11"/>
  <c r="GF925" i="11"/>
  <c r="GI925" i="11"/>
  <c r="GK925" i="11"/>
  <c r="GL925" i="11"/>
  <c r="GM925" i="11"/>
  <c r="GJ920" i="11"/>
  <c r="GE920" i="11"/>
  <c r="GH920" i="11"/>
  <c r="GK917" i="11"/>
  <c r="GL917" i="11"/>
  <c r="GM917" i="11"/>
  <c r="GF917" i="11"/>
  <c r="GI917" i="11"/>
  <c r="GE912" i="11"/>
  <c r="GH912" i="11"/>
  <c r="GJ912" i="11"/>
  <c r="GF909" i="11"/>
  <c r="GI909" i="11"/>
  <c r="GK909" i="11"/>
  <c r="GL909" i="11"/>
  <c r="GM909" i="11"/>
  <c r="GJ904" i="11"/>
  <c r="GE904" i="11"/>
  <c r="GH904" i="11"/>
  <c r="GK901" i="11"/>
  <c r="GL901" i="11"/>
  <c r="GM901" i="11"/>
  <c r="GF901" i="11"/>
  <c r="GI901" i="11"/>
  <c r="GE896" i="11"/>
  <c r="GH896" i="11"/>
  <c r="GJ896" i="11"/>
  <c r="GF893" i="11"/>
  <c r="GI893" i="11"/>
  <c r="GK893" i="11"/>
  <c r="GL893" i="11"/>
  <c r="GM893" i="11"/>
  <c r="GJ888" i="11"/>
  <c r="GE888" i="11"/>
  <c r="GH888" i="11"/>
  <c r="GK885" i="11"/>
  <c r="GL885" i="11"/>
  <c r="GM885" i="11"/>
  <c r="GF885" i="11"/>
  <c r="GI885" i="11"/>
  <c r="GE880" i="11"/>
  <c r="GH880" i="11"/>
  <c r="GJ880" i="11"/>
  <c r="GF877" i="11"/>
  <c r="GI877" i="11"/>
  <c r="GK877" i="11"/>
  <c r="GL877" i="11"/>
  <c r="GM877" i="11"/>
  <c r="GJ872" i="11"/>
  <c r="GE872" i="11"/>
  <c r="GH872" i="11"/>
  <c r="GK869" i="11"/>
  <c r="GL869" i="11"/>
  <c r="GM869" i="11"/>
  <c r="GF869" i="11"/>
  <c r="GI869" i="11"/>
  <c r="GE864" i="11"/>
  <c r="GH864" i="11"/>
  <c r="GJ864" i="11"/>
  <c r="GF861" i="11"/>
  <c r="GI861" i="11"/>
  <c r="GK861" i="11"/>
  <c r="GL861" i="11"/>
  <c r="GM861" i="11"/>
  <c r="GJ856" i="11"/>
  <c r="GE856" i="11"/>
  <c r="GH856" i="11"/>
  <c r="GK853" i="11"/>
  <c r="GL853" i="11"/>
  <c r="GM853" i="11"/>
  <c r="GF853" i="11"/>
  <c r="GI853" i="11"/>
  <c r="GE848" i="11"/>
  <c r="GH848" i="11"/>
  <c r="GJ848" i="11"/>
  <c r="GF845" i="11"/>
  <c r="GI845" i="11"/>
  <c r="GK845" i="11"/>
  <c r="GL845" i="11"/>
  <c r="GM845" i="11"/>
  <c r="GJ840" i="11"/>
  <c r="GE840" i="11"/>
  <c r="GH840" i="11"/>
  <c r="GK837" i="11"/>
  <c r="GL837" i="11"/>
  <c r="GM837" i="11"/>
  <c r="GF837" i="11"/>
  <c r="GI837" i="11"/>
  <c r="GE832" i="11"/>
  <c r="GH832" i="11"/>
  <c r="GJ832" i="11"/>
  <c r="GF829" i="11"/>
  <c r="GI829" i="11"/>
  <c r="GK829" i="11"/>
  <c r="GL829" i="11"/>
  <c r="GM829" i="11"/>
  <c r="GJ824" i="11"/>
  <c r="GE824" i="11"/>
  <c r="GH824" i="11"/>
  <c r="GK821" i="11"/>
  <c r="GL821" i="11"/>
  <c r="GM821" i="11"/>
  <c r="GF821" i="11"/>
  <c r="GI821" i="11"/>
  <c r="GE816" i="11"/>
  <c r="GH816" i="11"/>
  <c r="GJ816" i="11"/>
  <c r="GF813" i="11"/>
  <c r="GI813" i="11"/>
  <c r="GK813" i="11"/>
  <c r="GL813" i="11"/>
  <c r="GM813" i="11"/>
  <c r="GJ808" i="11"/>
  <c r="GE808" i="11"/>
  <c r="GH808" i="11"/>
  <c r="GK805" i="11"/>
  <c r="GL805" i="11"/>
  <c r="GM805" i="11"/>
  <c r="GF805" i="11"/>
  <c r="GI805" i="11"/>
  <c r="GE800" i="11"/>
  <c r="GH800" i="11"/>
  <c r="GJ800" i="11"/>
  <c r="GF797" i="11"/>
  <c r="GI797" i="11"/>
  <c r="GK797" i="11"/>
  <c r="GL797" i="11"/>
  <c r="GM797" i="11"/>
  <c r="GJ792" i="11"/>
  <c r="GE792" i="11"/>
  <c r="GH792" i="11"/>
  <c r="GK789" i="11"/>
  <c r="GL789" i="11"/>
  <c r="GM789" i="11"/>
  <c r="GF789" i="11"/>
  <c r="GI789" i="11"/>
  <c r="GE784" i="11"/>
  <c r="GH784" i="11"/>
  <c r="GJ784" i="11"/>
  <c r="GF781" i="11"/>
  <c r="GI781" i="11"/>
  <c r="GK781" i="11"/>
  <c r="GL781" i="11"/>
  <c r="GM781" i="11"/>
  <c r="GJ776" i="11"/>
  <c r="GE776" i="11"/>
  <c r="GH776" i="11"/>
  <c r="GK773" i="11"/>
  <c r="GL773" i="11"/>
  <c r="GM773" i="11"/>
  <c r="GF773" i="11"/>
  <c r="GI773" i="11"/>
  <c r="GE768" i="11"/>
  <c r="GH768" i="11"/>
  <c r="GJ768" i="11"/>
  <c r="GF765" i="11"/>
  <c r="GI765" i="11"/>
  <c r="GK765" i="11"/>
  <c r="GL765" i="11"/>
  <c r="GM765" i="11"/>
  <c r="GJ760" i="11"/>
  <c r="GE760" i="11"/>
  <c r="GH760" i="11"/>
  <c r="GK757" i="11"/>
  <c r="GL757" i="11"/>
  <c r="GM757" i="11"/>
  <c r="GF757" i="11"/>
  <c r="GI757" i="11"/>
  <c r="GE752" i="11"/>
  <c r="GH752" i="11"/>
  <c r="GJ752" i="11"/>
  <c r="GF749" i="11"/>
  <c r="GI749" i="11"/>
  <c r="GK749" i="11"/>
  <c r="GL749" i="11"/>
  <c r="GM749" i="11"/>
  <c r="GJ744" i="11"/>
  <c r="GE744" i="11"/>
  <c r="GH744" i="11"/>
  <c r="GK741" i="11"/>
  <c r="GL741" i="11"/>
  <c r="GM741" i="11"/>
  <c r="GF741" i="11"/>
  <c r="GI741" i="11"/>
  <c r="GE736" i="11"/>
  <c r="GH736" i="11"/>
  <c r="GJ736" i="11"/>
  <c r="GF733" i="11"/>
  <c r="GI733" i="11"/>
  <c r="GK733" i="11"/>
  <c r="GL733" i="11"/>
  <c r="GM733" i="11"/>
  <c r="GH728" i="11"/>
  <c r="GJ728" i="11"/>
  <c r="GE728" i="11"/>
  <c r="GI725" i="11"/>
  <c r="GK725" i="11"/>
  <c r="GL725" i="11"/>
  <c r="GF725" i="11"/>
  <c r="GM725" i="11"/>
  <c r="GE720" i="11"/>
  <c r="GH720" i="11"/>
  <c r="GJ720" i="11"/>
  <c r="GF717" i="11"/>
  <c r="GI717" i="11"/>
  <c r="GK717" i="11"/>
  <c r="GL717" i="11"/>
  <c r="GM717" i="11"/>
  <c r="GH712" i="11"/>
  <c r="GJ712" i="11"/>
  <c r="GE712" i="11"/>
  <c r="GI709" i="11"/>
  <c r="GK709" i="11"/>
  <c r="GL709" i="11"/>
  <c r="GF709" i="11"/>
  <c r="GM709" i="11"/>
  <c r="GE704" i="11"/>
  <c r="GH704" i="11"/>
  <c r="GJ704" i="11"/>
  <c r="GF701" i="11"/>
  <c r="GI701" i="11"/>
  <c r="GK701" i="11"/>
  <c r="GL701" i="11"/>
  <c r="GM701" i="11"/>
  <c r="GH696" i="11"/>
  <c r="GJ696" i="11"/>
  <c r="GE696" i="11"/>
  <c r="GI693" i="11"/>
  <c r="GK693" i="11"/>
  <c r="GL693" i="11"/>
  <c r="GF693" i="11"/>
  <c r="GM693" i="11"/>
  <c r="GE688" i="11"/>
  <c r="GH688" i="11"/>
  <c r="GJ688" i="11"/>
  <c r="GF685" i="11"/>
  <c r="GI685" i="11"/>
  <c r="GK685" i="11"/>
  <c r="GL685" i="11"/>
  <c r="GM685" i="11"/>
  <c r="GH680" i="11"/>
  <c r="GJ680" i="11"/>
  <c r="GE680" i="11"/>
  <c r="GI677" i="11"/>
  <c r="GK677" i="11"/>
  <c r="GL677" i="11"/>
  <c r="GF677" i="11"/>
  <c r="GM677" i="11"/>
  <c r="GE672" i="11"/>
  <c r="GH672" i="11"/>
  <c r="GJ672" i="11"/>
  <c r="GF669" i="11"/>
  <c r="GI669" i="11"/>
  <c r="GK669" i="11"/>
  <c r="GL669" i="11"/>
  <c r="GM669" i="11"/>
  <c r="GH664" i="11"/>
  <c r="GJ664" i="11"/>
  <c r="GE664" i="11"/>
  <c r="GI661" i="11"/>
  <c r="GK661" i="11"/>
  <c r="GL661" i="11"/>
  <c r="GF661" i="11"/>
  <c r="GM661" i="11"/>
  <c r="GE656" i="11"/>
  <c r="GH656" i="11"/>
  <c r="GJ656" i="11"/>
  <c r="GF653" i="11"/>
  <c r="GI653" i="11"/>
  <c r="GK653" i="11"/>
  <c r="GL653" i="11"/>
  <c r="GM653" i="11"/>
  <c r="GH648" i="11"/>
  <c r="GJ648" i="11"/>
  <c r="GE648" i="11"/>
  <c r="GI645" i="11"/>
  <c r="GK645" i="11"/>
  <c r="GL645" i="11"/>
  <c r="GF645" i="11"/>
  <c r="GM645" i="11"/>
  <c r="GE640" i="11"/>
  <c r="GH640" i="11"/>
  <c r="GJ640" i="11"/>
  <c r="GF637" i="11"/>
  <c r="GI637" i="11"/>
  <c r="GK637" i="11"/>
  <c r="GL637" i="11"/>
  <c r="GM637" i="11"/>
  <c r="GH632" i="11"/>
  <c r="GJ632" i="11"/>
  <c r="GE632" i="11"/>
  <c r="GI629" i="11"/>
  <c r="GK629" i="11"/>
  <c r="GL629" i="11"/>
  <c r="GF629" i="11"/>
  <c r="GE624" i="11"/>
  <c r="GH624" i="11"/>
  <c r="GJ624" i="11"/>
  <c r="GF621" i="11"/>
  <c r="GI621" i="11"/>
  <c r="GK621" i="11"/>
  <c r="GM621" i="11"/>
  <c r="GH616" i="11"/>
  <c r="GJ616" i="11"/>
  <c r="GE616" i="11"/>
  <c r="GI613" i="11"/>
  <c r="GK613" i="11"/>
  <c r="GL613" i="11"/>
  <c r="GF613" i="11"/>
  <c r="GM613" i="11"/>
  <c r="GE608" i="11"/>
  <c r="GH608" i="11"/>
  <c r="GJ608" i="11"/>
  <c r="GF605" i="11"/>
  <c r="GI605" i="11"/>
  <c r="GK605" i="11"/>
  <c r="GL605" i="11"/>
  <c r="GM605" i="11"/>
  <c r="GH600" i="11"/>
  <c r="GJ600" i="11"/>
  <c r="GE600" i="11"/>
  <c r="GI597" i="11"/>
  <c r="GK597" i="11"/>
  <c r="GL597" i="11"/>
  <c r="GF597" i="11"/>
  <c r="GM597" i="11"/>
  <c r="GE592" i="11"/>
  <c r="GH592" i="11"/>
  <c r="GJ592" i="11"/>
  <c r="GF589" i="11"/>
  <c r="GI589" i="11"/>
  <c r="GK589" i="11"/>
  <c r="GM589" i="11"/>
  <c r="GH584" i="11"/>
  <c r="GJ584" i="11"/>
  <c r="GE584" i="11"/>
  <c r="GI581" i="11"/>
  <c r="GK581" i="11"/>
  <c r="GL581" i="11"/>
  <c r="GM581" i="11"/>
  <c r="GF581" i="11"/>
  <c r="GE576" i="11"/>
  <c r="GH576" i="11"/>
  <c r="GJ576" i="11"/>
  <c r="GF573" i="11"/>
  <c r="GI573" i="11"/>
  <c r="GK573" i="11"/>
  <c r="GL573" i="11"/>
  <c r="GM573" i="11"/>
  <c r="GH568" i="11"/>
  <c r="GJ568" i="11"/>
  <c r="GE568" i="11"/>
  <c r="GI565" i="11"/>
  <c r="GK565" i="11"/>
  <c r="GL565" i="11"/>
  <c r="GM565" i="11"/>
  <c r="GF565" i="11"/>
  <c r="GE560" i="11"/>
  <c r="GH560" i="11"/>
  <c r="GJ560" i="11"/>
  <c r="GF557" i="11"/>
  <c r="GI557" i="11"/>
  <c r="GM557" i="11"/>
  <c r="GK557" i="11"/>
  <c r="GL557" i="11"/>
  <c r="GJ552" i="11"/>
  <c r="GE552" i="11"/>
  <c r="GH552" i="11"/>
  <c r="GK549" i="11"/>
  <c r="GF549" i="11"/>
  <c r="GI549" i="11"/>
  <c r="GL549" i="11"/>
  <c r="GM549" i="11"/>
  <c r="GE544" i="11"/>
  <c r="GH544" i="11"/>
  <c r="GJ544" i="11"/>
  <c r="GF541" i="11"/>
  <c r="GI541" i="11"/>
  <c r="GL541" i="11"/>
  <c r="GK541" i="11"/>
  <c r="GM541" i="11"/>
  <c r="GJ536" i="11"/>
  <c r="GE536" i="11"/>
  <c r="GH536" i="11"/>
  <c r="GK533" i="11"/>
  <c r="GF533" i="11"/>
  <c r="GI533" i="11"/>
  <c r="GL533" i="11"/>
  <c r="GM533" i="11"/>
  <c r="GE528" i="11"/>
  <c r="GH528" i="11"/>
  <c r="GF525" i="11"/>
  <c r="GI525" i="11"/>
  <c r="GK525" i="11"/>
  <c r="GL525" i="11"/>
  <c r="GM525" i="11"/>
  <c r="GJ520" i="11"/>
  <c r="GE520" i="11"/>
  <c r="GH520" i="11"/>
  <c r="GK517" i="11"/>
  <c r="GF517" i="11"/>
  <c r="GI517" i="11"/>
  <c r="GL517" i="11"/>
  <c r="GM517" i="11"/>
  <c r="GE512" i="11"/>
  <c r="GH512" i="11"/>
  <c r="GJ512" i="11"/>
  <c r="GF509" i="11"/>
  <c r="GI509" i="11"/>
  <c r="GK509" i="11"/>
  <c r="GL509" i="11"/>
  <c r="GM509" i="11"/>
  <c r="GJ504" i="11"/>
  <c r="GE504" i="11"/>
  <c r="GH504" i="11"/>
  <c r="GK501" i="11"/>
  <c r="GL501" i="11"/>
  <c r="GM501" i="11"/>
  <c r="GF501" i="11"/>
  <c r="GI501" i="11"/>
  <c r="GE496" i="11"/>
  <c r="GH496" i="11"/>
  <c r="GJ496" i="11"/>
  <c r="GF493" i="11"/>
  <c r="GI493" i="11"/>
  <c r="GM493" i="11"/>
  <c r="GK493" i="11"/>
  <c r="GL493" i="11"/>
  <c r="GJ488" i="11"/>
  <c r="GE488" i="11"/>
  <c r="GH488" i="11"/>
  <c r="GK485" i="11"/>
  <c r="GF485" i="11"/>
  <c r="GI485" i="11"/>
  <c r="GL485" i="11"/>
  <c r="GM485" i="11"/>
  <c r="GE480" i="11"/>
  <c r="GH480" i="11"/>
  <c r="GJ480" i="11"/>
  <c r="GF477" i="11"/>
  <c r="GI477" i="11"/>
  <c r="GL477" i="11"/>
  <c r="GM477" i="11"/>
  <c r="GK477" i="11"/>
  <c r="GJ472" i="11"/>
  <c r="GE472" i="11"/>
  <c r="GH472" i="11"/>
  <c r="GK469" i="11"/>
  <c r="GF469" i="11"/>
  <c r="GI469" i="11"/>
  <c r="GL469" i="11"/>
  <c r="GM469" i="11"/>
  <c r="GE464" i="11"/>
  <c r="GH464" i="11"/>
  <c r="GJ464" i="11"/>
  <c r="GF461" i="11"/>
  <c r="GI461" i="11"/>
  <c r="GK461" i="11"/>
  <c r="GL461" i="11"/>
  <c r="GM461" i="11"/>
  <c r="GJ456" i="11"/>
  <c r="GE456" i="11"/>
  <c r="GH456" i="11"/>
  <c r="GK453" i="11"/>
  <c r="GF453" i="11"/>
  <c r="GI453" i="11"/>
  <c r="GL453" i="11"/>
  <c r="GM453" i="11"/>
  <c r="GE448" i="11"/>
  <c r="GH448" i="11"/>
  <c r="GJ448" i="11"/>
  <c r="GF445" i="11"/>
  <c r="GI445" i="11"/>
  <c r="GK445" i="11"/>
  <c r="GL445" i="11"/>
  <c r="GM445" i="11"/>
  <c r="GJ440" i="11"/>
  <c r="GE440" i="11"/>
  <c r="GH440" i="11"/>
  <c r="GK437" i="11"/>
  <c r="GL437" i="11"/>
  <c r="GM437" i="11"/>
  <c r="GF437" i="11"/>
  <c r="GI437" i="11"/>
  <c r="GC435" i="11"/>
  <c r="GE432" i="11"/>
  <c r="GH432" i="11"/>
  <c r="GJ432" i="11"/>
  <c r="GF429" i="11"/>
  <c r="GI429" i="11"/>
  <c r="GM429" i="11"/>
  <c r="GK429" i="11"/>
  <c r="GC427" i="11"/>
  <c r="GJ424" i="11"/>
  <c r="GE424" i="11"/>
  <c r="GH424" i="11"/>
  <c r="GK421" i="11"/>
  <c r="GF421" i="11"/>
  <c r="GI421" i="11"/>
  <c r="GL421" i="11"/>
  <c r="GM421" i="11"/>
  <c r="GC419" i="11"/>
  <c r="GE416" i="11"/>
  <c r="GH416" i="11"/>
  <c r="GJ416" i="11"/>
  <c r="GF413" i="11"/>
  <c r="GL413" i="11"/>
  <c r="GI413" i="11"/>
  <c r="GK413" i="11"/>
  <c r="GM413" i="11"/>
  <c r="GC411" i="11"/>
  <c r="GJ408" i="11"/>
  <c r="GE408" i="11"/>
  <c r="GH408" i="11"/>
  <c r="GK405" i="11"/>
  <c r="GM405" i="11"/>
  <c r="GF405" i="11"/>
  <c r="GL405" i="11"/>
  <c r="GI405" i="11"/>
  <c r="GC403" i="11"/>
  <c r="GE400" i="11"/>
  <c r="GH400" i="11"/>
  <c r="GJ400" i="11"/>
  <c r="GF397" i="11"/>
  <c r="GL397" i="11"/>
  <c r="GI397" i="11"/>
  <c r="GK397" i="11"/>
  <c r="GM397" i="11"/>
  <c r="GC395" i="11"/>
  <c r="GJ392" i="11"/>
  <c r="GE392" i="11"/>
  <c r="GH392" i="11"/>
  <c r="GK389" i="11"/>
  <c r="GF389" i="11"/>
  <c r="GI389" i="11"/>
  <c r="GL389" i="11"/>
  <c r="GM389" i="11"/>
  <c r="GC387" i="11"/>
  <c r="GE384" i="11"/>
  <c r="GJ384" i="11"/>
  <c r="GH384" i="11"/>
  <c r="GF381" i="11"/>
  <c r="GL381" i="11"/>
  <c r="GI381" i="11"/>
  <c r="GM381" i="11"/>
  <c r="GK381" i="11"/>
  <c r="GC379" i="11"/>
  <c r="GJ376" i="11"/>
  <c r="GH376" i="11"/>
  <c r="GE376" i="11"/>
  <c r="GK373" i="11"/>
  <c r="GI373" i="11"/>
  <c r="GF373" i="11"/>
  <c r="GL373" i="11"/>
  <c r="GM373" i="11"/>
  <c r="GC371" i="11"/>
  <c r="GE368" i="11"/>
  <c r="GH368" i="11"/>
  <c r="GJ368" i="11"/>
  <c r="GF365" i="11"/>
  <c r="GL365" i="11"/>
  <c r="GK365" i="11"/>
  <c r="GM365" i="11"/>
  <c r="GI365" i="11"/>
  <c r="GC363" i="11"/>
  <c r="GJ360" i="11"/>
  <c r="GE360" i="11"/>
  <c r="GH360" i="11"/>
  <c r="GK357" i="11"/>
  <c r="GF357" i="11"/>
  <c r="GI357" i="11"/>
  <c r="GL357" i="11"/>
  <c r="GM357" i="11"/>
  <c r="GC355" i="11"/>
  <c r="GE352" i="11"/>
  <c r="GH352" i="11"/>
  <c r="GF349" i="11"/>
  <c r="GL349" i="11"/>
  <c r="GI349" i="11"/>
  <c r="GK349" i="11"/>
  <c r="GM349" i="11"/>
  <c r="GC347" i="11"/>
  <c r="GJ344" i="11"/>
  <c r="GH344" i="11"/>
  <c r="GE344" i="11"/>
  <c r="GK341" i="11"/>
  <c r="GF341" i="11"/>
  <c r="GL341" i="11"/>
  <c r="GM341" i="11"/>
  <c r="GC339" i="11"/>
  <c r="GE336" i="11"/>
  <c r="GH336" i="11"/>
  <c r="GJ336" i="11"/>
  <c r="GF333" i="11"/>
  <c r="GL333" i="11"/>
  <c r="GM333" i="11"/>
  <c r="GI333" i="11"/>
  <c r="GK333" i="11"/>
  <c r="GC331" i="11"/>
  <c r="GJ328" i="11"/>
  <c r="GE328" i="11"/>
  <c r="GH328" i="11"/>
  <c r="GK325" i="11"/>
  <c r="GI325" i="11"/>
  <c r="GL325" i="11"/>
  <c r="GM325" i="11"/>
  <c r="GF325" i="11"/>
  <c r="GC323" i="11"/>
  <c r="GE320" i="11"/>
  <c r="GH320" i="11"/>
  <c r="GJ320" i="11"/>
  <c r="GF317" i="11"/>
  <c r="GL317" i="11"/>
  <c r="GI317" i="11"/>
  <c r="GK317" i="11"/>
  <c r="GM317" i="11"/>
  <c r="GC315" i="11"/>
  <c r="GJ312" i="11"/>
  <c r="GE312" i="11"/>
  <c r="GH312" i="11"/>
  <c r="GK309" i="11"/>
  <c r="GF309" i="11"/>
  <c r="GI309" i="11"/>
  <c r="GM309" i="11"/>
  <c r="GL309" i="11"/>
  <c r="GC307" i="11"/>
  <c r="GE304" i="11"/>
  <c r="GH304" i="11"/>
  <c r="GJ304" i="11"/>
  <c r="GF301" i="11"/>
  <c r="GL301" i="11"/>
  <c r="GI301" i="11"/>
  <c r="GK301" i="11"/>
  <c r="GM301" i="11"/>
  <c r="GC299" i="11"/>
  <c r="GJ296" i="11"/>
  <c r="GE296" i="11"/>
  <c r="GH296" i="11"/>
  <c r="GK293" i="11"/>
  <c r="GL293" i="11"/>
  <c r="GM293" i="11"/>
  <c r="GF293" i="11"/>
  <c r="GI293" i="11"/>
  <c r="GC291" i="11"/>
  <c r="GE288" i="11"/>
  <c r="GH288" i="11"/>
  <c r="GJ288" i="11"/>
  <c r="GF285" i="11"/>
  <c r="GL285" i="11"/>
  <c r="GI285" i="11"/>
  <c r="GK285" i="11"/>
  <c r="GM285" i="11"/>
  <c r="GC283" i="11"/>
  <c r="GJ280" i="11"/>
  <c r="GH280" i="11"/>
  <c r="GE280" i="11"/>
  <c r="GK277" i="11"/>
  <c r="GF277" i="11"/>
  <c r="GI277" i="11"/>
  <c r="GL277" i="11"/>
  <c r="GM277" i="11"/>
  <c r="GC275" i="11"/>
  <c r="GE272" i="11"/>
  <c r="GJ272" i="11"/>
  <c r="GH272" i="11"/>
  <c r="GF269" i="11"/>
  <c r="GL269" i="11"/>
  <c r="GK269" i="11"/>
  <c r="GM269" i="11"/>
  <c r="GI269" i="11"/>
  <c r="GC267" i="11"/>
  <c r="GJ264" i="11"/>
  <c r="GE264" i="11"/>
  <c r="GH264" i="11"/>
  <c r="GK261" i="11"/>
  <c r="GF261" i="11"/>
  <c r="GI261" i="11"/>
  <c r="GM261" i="11"/>
  <c r="GC259" i="11"/>
  <c r="GE256" i="11"/>
  <c r="GH256" i="11"/>
  <c r="GJ256" i="11"/>
  <c r="GF253" i="11"/>
  <c r="GL253" i="11"/>
  <c r="GI253" i="11"/>
  <c r="GK253" i="11"/>
  <c r="GM253" i="11"/>
  <c r="GC251" i="11"/>
  <c r="GJ248" i="11"/>
  <c r="GE248" i="11"/>
  <c r="GH248" i="11"/>
  <c r="GK245" i="11"/>
  <c r="GF245" i="11"/>
  <c r="GI245" i="11"/>
  <c r="GL245" i="11"/>
  <c r="GM245" i="11"/>
  <c r="GC243" i="11"/>
  <c r="GE240" i="11"/>
  <c r="GJ240" i="11"/>
  <c r="GH240" i="11"/>
  <c r="GF237" i="11"/>
  <c r="GL237" i="11"/>
  <c r="GI237" i="11"/>
  <c r="GK237" i="11"/>
  <c r="GM237" i="11"/>
  <c r="GC235" i="11"/>
  <c r="GJ232" i="11"/>
  <c r="GH232" i="11"/>
  <c r="GE232" i="11"/>
  <c r="GK229" i="11"/>
  <c r="GF229" i="11"/>
  <c r="GI229" i="11"/>
  <c r="GL229" i="11"/>
  <c r="GM229" i="11"/>
  <c r="GC227" i="11"/>
  <c r="GE224" i="11"/>
  <c r="GH224" i="11"/>
  <c r="GJ224" i="11"/>
  <c r="GF221" i="11"/>
  <c r="GL221" i="11"/>
  <c r="GM221" i="11"/>
  <c r="GK221" i="11"/>
  <c r="GI221" i="11"/>
  <c r="GC219" i="11"/>
  <c r="GJ216" i="11"/>
  <c r="GE216" i="11"/>
  <c r="GH216" i="11"/>
  <c r="GK213" i="11"/>
  <c r="GI213" i="11"/>
  <c r="GL213" i="11"/>
  <c r="GM213" i="11"/>
  <c r="GF213" i="11"/>
  <c r="GC211" i="11"/>
  <c r="GE208" i="11"/>
  <c r="GH208" i="11"/>
  <c r="GJ208" i="11"/>
  <c r="GF205" i="11"/>
  <c r="GL205" i="11"/>
  <c r="GI205" i="11"/>
  <c r="GK205" i="11"/>
  <c r="GM205" i="11"/>
  <c r="GC203" i="11"/>
  <c r="GE200" i="11"/>
  <c r="GJ200" i="11"/>
  <c r="GH200" i="11"/>
  <c r="GF197" i="11"/>
  <c r="GL197" i="11"/>
  <c r="GI197" i="11"/>
  <c r="GK197" i="11"/>
  <c r="GM197" i="11"/>
  <c r="GC195" i="11"/>
  <c r="GJ192" i="11"/>
  <c r="GE192" i="11"/>
  <c r="GH192" i="11"/>
  <c r="GK189" i="11"/>
  <c r="GF189" i="11"/>
  <c r="GI189" i="11"/>
  <c r="GL189" i="11"/>
  <c r="GM189" i="11"/>
  <c r="GC187" i="11"/>
  <c r="GE184" i="11"/>
  <c r="GH184" i="11"/>
  <c r="GJ184" i="11"/>
  <c r="GF181" i="11"/>
  <c r="GK181" i="11"/>
  <c r="GI181" i="11"/>
  <c r="GL181" i="11"/>
  <c r="GM181" i="11"/>
  <c r="GC179" i="11"/>
  <c r="GJ176" i="11"/>
  <c r="GE176" i="11"/>
  <c r="GH176" i="11"/>
  <c r="GK173" i="11"/>
  <c r="GF173" i="11"/>
  <c r="GM173" i="11"/>
  <c r="GI173" i="11"/>
  <c r="GL173" i="11"/>
  <c r="GC171" i="11"/>
  <c r="GE168" i="11"/>
  <c r="GJ168" i="11"/>
  <c r="GH168" i="11"/>
  <c r="GF165" i="11"/>
  <c r="GI165" i="11"/>
  <c r="GK165" i="11"/>
  <c r="GL165" i="11"/>
  <c r="GM165" i="11"/>
  <c r="GC163" i="11"/>
  <c r="GH160" i="11"/>
  <c r="GJ160" i="11"/>
  <c r="GE160" i="11"/>
  <c r="GC147" i="11"/>
  <c r="GE1086" i="11"/>
  <c r="GM1062" i="11"/>
  <c r="GJ1039" i="11"/>
  <c r="GG1016" i="11"/>
  <c r="GD993" i="11"/>
  <c r="GL969" i="11"/>
  <c r="GF923" i="11"/>
  <c r="GK876" i="11"/>
  <c r="GE830" i="11"/>
  <c r="GM806" i="11"/>
  <c r="GJ783" i="11"/>
  <c r="GG760" i="11"/>
  <c r="GD737" i="11"/>
  <c r="GL625" i="11"/>
  <c r="GG536" i="11"/>
  <c r="GG375" i="11"/>
  <c r="GD874" i="11"/>
  <c r="GG874" i="11"/>
  <c r="GD1088" i="11"/>
  <c r="GG1088" i="11"/>
  <c r="GD1080" i="11"/>
  <c r="GD1072" i="11"/>
  <c r="GG1072" i="11"/>
  <c r="GD1064" i="11"/>
  <c r="GD1056" i="11"/>
  <c r="GG1056" i="11"/>
  <c r="GD1048" i="11"/>
  <c r="GD1040" i="11"/>
  <c r="GG1040" i="11"/>
  <c r="GD1024" i="11"/>
  <c r="GG1024" i="11"/>
  <c r="GD1008" i="11"/>
  <c r="GG1008" i="11"/>
  <c r="GD1000" i="11"/>
  <c r="GD992" i="11"/>
  <c r="GG992" i="11"/>
  <c r="GD976" i="11"/>
  <c r="GG976" i="11"/>
  <c r="GD960" i="11"/>
  <c r="GG960" i="11"/>
  <c r="GD944" i="11"/>
  <c r="GG944" i="11"/>
  <c r="GD928" i="11"/>
  <c r="GG928" i="11"/>
  <c r="GD912" i="11"/>
  <c r="GG912" i="11"/>
  <c r="GD896" i="11"/>
  <c r="GG896" i="11"/>
  <c r="GD880" i="11"/>
  <c r="GG880" i="11"/>
  <c r="GD864" i="11"/>
  <c r="GG864" i="11"/>
  <c r="GD848" i="11"/>
  <c r="GG848" i="11"/>
  <c r="GD832" i="11"/>
  <c r="GG832" i="11"/>
  <c r="GD816" i="11"/>
  <c r="GG816" i="11"/>
  <c r="GD800" i="11"/>
  <c r="GG800" i="11"/>
  <c r="GD784" i="11"/>
  <c r="GG784" i="11"/>
  <c r="GD768" i="11"/>
  <c r="GG768" i="11"/>
  <c r="GD752" i="11"/>
  <c r="GG752" i="11"/>
  <c r="GD736" i="11"/>
  <c r="GG736" i="11"/>
  <c r="GD728" i="11"/>
  <c r="GG728" i="11"/>
  <c r="GD720" i="11"/>
  <c r="GG720" i="11"/>
  <c r="GD712" i="11"/>
  <c r="GG712" i="11"/>
  <c r="GD704" i="11"/>
  <c r="GG704" i="11"/>
  <c r="GG696" i="11"/>
  <c r="GD696" i="11"/>
  <c r="GG688" i="11"/>
  <c r="GG680" i="11"/>
  <c r="GD680" i="11"/>
  <c r="GD672" i="11"/>
  <c r="GG664" i="11"/>
  <c r="GD664" i="11"/>
  <c r="GD656" i="11"/>
  <c r="GG656" i="11"/>
  <c r="GG648" i="11"/>
  <c r="GD648" i="11"/>
  <c r="GD640" i="11"/>
  <c r="GG640" i="11"/>
  <c r="GG632" i="11"/>
  <c r="GD632" i="11"/>
  <c r="GD624" i="11"/>
  <c r="GG624" i="11"/>
  <c r="GG616" i="11"/>
  <c r="GD616" i="11"/>
  <c r="GD608" i="11"/>
  <c r="GG608" i="11"/>
  <c r="GG600" i="11"/>
  <c r="GD592" i="11"/>
  <c r="GG592" i="11"/>
  <c r="GG584" i="11"/>
  <c r="GD584" i="11"/>
  <c r="GD576" i="11"/>
  <c r="GG576" i="11"/>
  <c r="GG568" i="11"/>
  <c r="GD568" i="11"/>
  <c r="GD560" i="11"/>
  <c r="GG560" i="11"/>
  <c r="GG552" i="11"/>
  <c r="GD552" i="11"/>
  <c r="GG544" i="11"/>
  <c r="GD528" i="11"/>
  <c r="GG528" i="11"/>
  <c r="GD520" i="11"/>
  <c r="GG520" i="11"/>
  <c r="GD512" i="11"/>
  <c r="GG512" i="11"/>
  <c r="GD504" i="11"/>
  <c r="GG504" i="11"/>
  <c r="GD496" i="11"/>
  <c r="GG496" i="11"/>
  <c r="GG488" i="11"/>
  <c r="GD488" i="11"/>
  <c r="GG480" i="11"/>
  <c r="GD480" i="11"/>
  <c r="GD472" i="11"/>
  <c r="GG472" i="11"/>
  <c r="GG464" i="11"/>
  <c r="GD464" i="11"/>
  <c r="GD456" i="11"/>
  <c r="GG456" i="11"/>
  <c r="GD448" i="11"/>
  <c r="GG448" i="11"/>
  <c r="GD440" i="11"/>
  <c r="GG440" i="11"/>
  <c r="GD432" i="11"/>
  <c r="GG432" i="11"/>
  <c r="GG424" i="11"/>
  <c r="GD424" i="11"/>
  <c r="GG416" i="11"/>
  <c r="GD416" i="11"/>
  <c r="GD408" i="11"/>
  <c r="GG408" i="11"/>
  <c r="GD400" i="11"/>
  <c r="GG400" i="11"/>
  <c r="GD392" i="11"/>
  <c r="GG392" i="11"/>
  <c r="GD384" i="11"/>
  <c r="GG384" i="11"/>
  <c r="GG376" i="11"/>
  <c r="GD376" i="11"/>
  <c r="GD368" i="11"/>
  <c r="GG368" i="11"/>
  <c r="GD360" i="11"/>
  <c r="GG360" i="11"/>
  <c r="GG352" i="11"/>
  <c r="GD352" i="11"/>
  <c r="GD344" i="11"/>
  <c r="GG344" i="11"/>
  <c r="GD336" i="11"/>
  <c r="GG336" i="11"/>
  <c r="GD328" i="11"/>
  <c r="GG328" i="11"/>
  <c r="GD320" i="11"/>
  <c r="GG320" i="11"/>
  <c r="GD312" i="11"/>
  <c r="GG312" i="11"/>
  <c r="GG304" i="11"/>
  <c r="GD304" i="11"/>
  <c r="GD296" i="11"/>
  <c r="GG296" i="11"/>
  <c r="GD288" i="11"/>
  <c r="GG288" i="11"/>
  <c r="GD280" i="11"/>
  <c r="GG280" i="11"/>
  <c r="GD272" i="11"/>
  <c r="GG272" i="11"/>
  <c r="GG264" i="11"/>
  <c r="GD264" i="11"/>
  <c r="GD256" i="11"/>
  <c r="GG256" i="11"/>
  <c r="GD248" i="11"/>
  <c r="GG248" i="11"/>
  <c r="GD240" i="11"/>
  <c r="GG240" i="11"/>
  <c r="GG232" i="11"/>
  <c r="GD232" i="11"/>
  <c r="GD224" i="11"/>
  <c r="GG224" i="11"/>
  <c r="GD216" i="11"/>
  <c r="GG216" i="11"/>
  <c r="GD208" i="11"/>
  <c r="GG208" i="11"/>
  <c r="GG200" i="11"/>
  <c r="GD200" i="11"/>
  <c r="GD192" i="11"/>
  <c r="GG192" i="11"/>
  <c r="GG184" i="11"/>
  <c r="GD184" i="11"/>
  <c r="GG176" i="11"/>
  <c r="GG168" i="11"/>
  <c r="GD168" i="11"/>
  <c r="GD160" i="11"/>
  <c r="GG160" i="11"/>
  <c r="GD152" i="11"/>
  <c r="GG152" i="11"/>
  <c r="GD144" i="11"/>
  <c r="GG144" i="11"/>
  <c r="GD136" i="11"/>
  <c r="GG136" i="11"/>
  <c r="GG128" i="11"/>
  <c r="GD128" i="11"/>
  <c r="GD120" i="11"/>
  <c r="GG120" i="11"/>
  <c r="GG112" i="11"/>
  <c r="GD112" i="11"/>
  <c r="GD104" i="11"/>
  <c r="GG104" i="11"/>
  <c r="GD96" i="11"/>
  <c r="GG96" i="11"/>
  <c r="GK1084" i="11"/>
  <c r="GE1038" i="11"/>
  <c r="GM1014" i="11"/>
  <c r="GJ991" i="11"/>
  <c r="GG968" i="11"/>
  <c r="GD945" i="11"/>
  <c r="GL921" i="11"/>
  <c r="GF875" i="11"/>
  <c r="GK828" i="11"/>
  <c r="GE782" i="11"/>
  <c r="GM758" i="11"/>
  <c r="GJ735" i="11"/>
  <c r="GL621" i="11"/>
  <c r="GJ528" i="11"/>
  <c r="GG363" i="11"/>
  <c r="GG135" i="11"/>
  <c r="GD1082" i="11"/>
  <c r="GG1082" i="11"/>
  <c r="GD1058" i="11"/>
  <c r="GG1058" i="11"/>
  <c r="GD970" i="11"/>
  <c r="GG970" i="11"/>
  <c r="GD906" i="11"/>
  <c r="GG906" i="11"/>
  <c r="GD858" i="11"/>
  <c r="GG858" i="11"/>
  <c r="GD770" i="11"/>
  <c r="GG770" i="11"/>
  <c r="GD706" i="11"/>
  <c r="GG706" i="11"/>
  <c r="GD682" i="11"/>
  <c r="GG682" i="11"/>
  <c r="GD658" i="11"/>
  <c r="GG658" i="11"/>
  <c r="GD634" i="11"/>
  <c r="GG634" i="11"/>
  <c r="GD570" i="11"/>
  <c r="GG570" i="11"/>
  <c r="GD394" i="11"/>
  <c r="GG394" i="11"/>
  <c r="GD370" i="11"/>
  <c r="GG370" i="11"/>
  <c r="GD354" i="11"/>
  <c r="GG354" i="11"/>
  <c r="GD298" i="11"/>
  <c r="GG298" i="11"/>
  <c r="GD274" i="11"/>
  <c r="GG274" i="11"/>
  <c r="GD234" i="11"/>
  <c r="GG234" i="11"/>
  <c r="GD194" i="11"/>
  <c r="GG194" i="11"/>
  <c r="GK1090" i="11"/>
  <c r="GL1090" i="11"/>
  <c r="GM1090" i="11"/>
  <c r="GF1090" i="11"/>
  <c r="GE1085" i="11"/>
  <c r="GH1085" i="11"/>
  <c r="GJ1085" i="11"/>
  <c r="GF1082" i="11"/>
  <c r="GI1082" i="11"/>
  <c r="GK1082" i="11"/>
  <c r="GL1082" i="11"/>
  <c r="GM1082" i="11"/>
  <c r="GJ1077" i="11"/>
  <c r="GE1077" i="11"/>
  <c r="GK1074" i="11"/>
  <c r="GL1074" i="11"/>
  <c r="GM1074" i="11"/>
  <c r="GF1074" i="11"/>
  <c r="GE1069" i="11"/>
  <c r="GH1069" i="11"/>
  <c r="GJ1069" i="11"/>
  <c r="GF1066" i="11"/>
  <c r="GI1066" i="11"/>
  <c r="GK1066" i="11"/>
  <c r="GL1066" i="11"/>
  <c r="GM1066" i="11"/>
  <c r="GJ1061" i="11"/>
  <c r="GE1061" i="11"/>
  <c r="GK1058" i="11"/>
  <c r="GL1058" i="11"/>
  <c r="GM1058" i="11"/>
  <c r="GF1058" i="11"/>
  <c r="GE1053" i="11"/>
  <c r="GH1053" i="11"/>
  <c r="GJ1053" i="11"/>
  <c r="GF1050" i="11"/>
  <c r="GI1050" i="11"/>
  <c r="GK1050" i="11"/>
  <c r="GL1050" i="11"/>
  <c r="GM1050" i="11"/>
  <c r="GJ1045" i="11"/>
  <c r="GE1045" i="11"/>
  <c r="GK1042" i="11"/>
  <c r="GL1042" i="11"/>
  <c r="GM1042" i="11"/>
  <c r="GF1042" i="11"/>
  <c r="GE1037" i="11"/>
  <c r="GH1037" i="11"/>
  <c r="GJ1037" i="11"/>
  <c r="GF1034" i="11"/>
  <c r="GI1034" i="11"/>
  <c r="GK1034" i="11"/>
  <c r="GL1034" i="11"/>
  <c r="GM1034" i="11"/>
  <c r="GJ1029" i="11"/>
  <c r="GE1029" i="11"/>
  <c r="GK1026" i="11"/>
  <c r="GL1026" i="11"/>
  <c r="GM1026" i="11"/>
  <c r="GF1026" i="11"/>
  <c r="GE1021" i="11"/>
  <c r="GH1021" i="11"/>
  <c r="GJ1021" i="11"/>
  <c r="GF1018" i="11"/>
  <c r="GI1018" i="11"/>
  <c r="GK1018" i="11"/>
  <c r="GL1018" i="11"/>
  <c r="GM1018" i="11"/>
  <c r="GJ1013" i="11"/>
  <c r="GE1013" i="11"/>
  <c r="GK1010" i="11"/>
  <c r="GL1010" i="11"/>
  <c r="GM1010" i="11"/>
  <c r="GF1010" i="11"/>
  <c r="GE1005" i="11"/>
  <c r="GH1005" i="11"/>
  <c r="GJ1005" i="11"/>
  <c r="GF1002" i="11"/>
  <c r="GI1002" i="11"/>
  <c r="GK1002" i="11"/>
  <c r="GL1002" i="11"/>
  <c r="GM1002" i="11"/>
  <c r="GJ997" i="11"/>
  <c r="GE997" i="11"/>
  <c r="GK994" i="11"/>
  <c r="GL994" i="11"/>
  <c r="GM994" i="11"/>
  <c r="GF994" i="11"/>
  <c r="GE989" i="11"/>
  <c r="GH989" i="11"/>
  <c r="GJ989" i="11"/>
  <c r="GF986" i="11"/>
  <c r="GI986" i="11"/>
  <c r="GK986" i="11"/>
  <c r="GL986" i="11"/>
  <c r="GM986" i="11"/>
  <c r="GJ981" i="11"/>
  <c r="GE981" i="11"/>
  <c r="GK978" i="11"/>
  <c r="GL978" i="11"/>
  <c r="GM978" i="11"/>
  <c r="GF978" i="11"/>
  <c r="GE973" i="11"/>
  <c r="GH973" i="11"/>
  <c r="GJ973" i="11"/>
  <c r="GF970" i="11"/>
  <c r="GI970" i="11"/>
  <c r="GK970" i="11"/>
  <c r="GL970" i="11"/>
  <c r="GM970" i="11"/>
  <c r="GJ965" i="11"/>
  <c r="GE965" i="11"/>
  <c r="GK962" i="11"/>
  <c r="GL962" i="11"/>
  <c r="GM962" i="11"/>
  <c r="GF962" i="11"/>
  <c r="GE957" i="11"/>
  <c r="GH957" i="11"/>
  <c r="GJ957" i="11"/>
  <c r="GF954" i="11"/>
  <c r="GI954" i="11"/>
  <c r="GK954" i="11"/>
  <c r="GL954" i="11"/>
  <c r="GM954" i="11"/>
  <c r="GJ949" i="11"/>
  <c r="GE949" i="11"/>
  <c r="GK946" i="11"/>
  <c r="GL946" i="11"/>
  <c r="GM946" i="11"/>
  <c r="GF946" i="11"/>
  <c r="GE941" i="11"/>
  <c r="GH941" i="11"/>
  <c r="GJ941" i="11"/>
  <c r="GF938" i="11"/>
  <c r="GI938" i="11"/>
  <c r="GK938" i="11"/>
  <c r="GL938" i="11"/>
  <c r="GM938" i="11"/>
  <c r="GJ933" i="11"/>
  <c r="GE933" i="11"/>
  <c r="GK930" i="11"/>
  <c r="GL930" i="11"/>
  <c r="GM930" i="11"/>
  <c r="GF930" i="11"/>
  <c r="GE925" i="11"/>
  <c r="GH925" i="11"/>
  <c r="GJ925" i="11"/>
  <c r="GF922" i="11"/>
  <c r="GI922" i="11"/>
  <c r="GK922" i="11"/>
  <c r="GL922" i="11"/>
  <c r="GM922" i="11"/>
  <c r="GJ917" i="11"/>
  <c r="GE917" i="11"/>
  <c r="GK914" i="11"/>
  <c r="GL914" i="11"/>
  <c r="GM914" i="11"/>
  <c r="GF914" i="11"/>
  <c r="GE909" i="11"/>
  <c r="GH909" i="11"/>
  <c r="GJ909" i="11"/>
  <c r="GF906" i="11"/>
  <c r="GI906" i="11"/>
  <c r="GK906" i="11"/>
  <c r="GL906" i="11"/>
  <c r="GM906" i="11"/>
  <c r="GJ901" i="11"/>
  <c r="GE901" i="11"/>
  <c r="GK898" i="11"/>
  <c r="GL898" i="11"/>
  <c r="GM898" i="11"/>
  <c r="GF898" i="11"/>
  <c r="GE893" i="11"/>
  <c r="GH893" i="11"/>
  <c r="GJ893" i="11"/>
  <c r="GF890" i="11"/>
  <c r="GI890" i="11"/>
  <c r="GK890" i="11"/>
  <c r="GL890" i="11"/>
  <c r="GM890" i="11"/>
  <c r="GJ885" i="11"/>
  <c r="GE885" i="11"/>
  <c r="GK882" i="11"/>
  <c r="GL882" i="11"/>
  <c r="GM882" i="11"/>
  <c r="GF882" i="11"/>
  <c r="GE877" i="11"/>
  <c r="GH877" i="11"/>
  <c r="GJ877" i="11"/>
  <c r="GF874" i="11"/>
  <c r="GI874" i="11"/>
  <c r="GK874" i="11"/>
  <c r="GL874" i="11"/>
  <c r="GM874" i="11"/>
  <c r="GJ869" i="11"/>
  <c r="GE869" i="11"/>
  <c r="GK866" i="11"/>
  <c r="GL866" i="11"/>
  <c r="GM866" i="11"/>
  <c r="GF866" i="11"/>
  <c r="GE861" i="11"/>
  <c r="GH861" i="11"/>
  <c r="GJ861" i="11"/>
  <c r="GF858" i="11"/>
  <c r="GI858" i="11"/>
  <c r="GK858" i="11"/>
  <c r="GL858" i="11"/>
  <c r="GM858" i="11"/>
  <c r="GJ853" i="11"/>
  <c r="GE853" i="11"/>
  <c r="GK850" i="11"/>
  <c r="GL850" i="11"/>
  <c r="GM850" i="11"/>
  <c r="GF850" i="11"/>
  <c r="GE845" i="11"/>
  <c r="GH845" i="11"/>
  <c r="GJ845" i="11"/>
  <c r="GF842" i="11"/>
  <c r="GI842" i="11"/>
  <c r="GK842" i="11"/>
  <c r="GL842" i="11"/>
  <c r="GM842" i="11"/>
  <c r="GJ837" i="11"/>
  <c r="GE837" i="11"/>
  <c r="GK834" i="11"/>
  <c r="GL834" i="11"/>
  <c r="GM834" i="11"/>
  <c r="GF834" i="11"/>
  <c r="GE829" i="11"/>
  <c r="GH829" i="11"/>
  <c r="GJ829" i="11"/>
  <c r="GF826" i="11"/>
  <c r="GI826" i="11"/>
  <c r="GK826" i="11"/>
  <c r="GL826" i="11"/>
  <c r="GM826" i="11"/>
  <c r="GJ821" i="11"/>
  <c r="GE821" i="11"/>
  <c r="GK818" i="11"/>
  <c r="GL818" i="11"/>
  <c r="GM818" i="11"/>
  <c r="GF818" i="11"/>
  <c r="GE813" i="11"/>
  <c r="GH813" i="11"/>
  <c r="GJ813" i="11"/>
  <c r="GF810" i="11"/>
  <c r="GI810" i="11"/>
  <c r="GK810" i="11"/>
  <c r="GL810" i="11"/>
  <c r="GM810" i="11"/>
  <c r="GJ805" i="11"/>
  <c r="GE805" i="11"/>
  <c r="GK802" i="11"/>
  <c r="GL802" i="11"/>
  <c r="GM802" i="11"/>
  <c r="GF802" i="11"/>
  <c r="GE797" i="11"/>
  <c r="GH797" i="11"/>
  <c r="GJ797" i="11"/>
  <c r="GF794" i="11"/>
  <c r="GI794" i="11"/>
  <c r="GK794" i="11"/>
  <c r="GL794" i="11"/>
  <c r="GM794" i="11"/>
  <c r="GJ789" i="11"/>
  <c r="GE789" i="11"/>
  <c r="GK786" i="11"/>
  <c r="GL786" i="11"/>
  <c r="GM786" i="11"/>
  <c r="GF786" i="11"/>
  <c r="GE781" i="11"/>
  <c r="GH781" i="11"/>
  <c r="GJ781" i="11"/>
  <c r="GF778" i="11"/>
  <c r="GI778" i="11"/>
  <c r="GK778" i="11"/>
  <c r="GL778" i="11"/>
  <c r="GM778" i="11"/>
  <c r="GJ773" i="11"/>
  <c r="GE773" i="11"/>
  <c r="GK770" i="11"/>
  <c r="GL770" i="11"/>
  <c r="GM770" i="11"/>
  <c r="GF770" i="11"/>
  <c r="GE765" i="11"/>
  <c r="GH765" i="11"/>
  <c r="GJ765" i="11"/>
  <c r="GF762" i="11"/>
  <c r="GI762" i="11"/>
  <c r="GK762" i="11"/>
  <c r="GL762" i="11"/>
  <c r="GM762" i="11"/>
  <c r="GJ757" i="11"/>
  <c r="GE757" i="11"/>
  <c r="GK754" i="11"/>
  <c r="GL754" i="11"/>
  <c r="GM754" i="11"/>
  <c r="GF754" i="11"/>
  <c r="GE749" i="11"/>
  <c r="GH749" i="11"/>
  <c r="GJ749" i="11"/>
  <c r="GF746" i="11"/>
  <c r="GI746" i="11"/>
  <c r="GK746" i="11"/>
  <c r="GL746" i="11"/>
  <c r="GM746" i="11"/>
  <c r="GJ741" i="11"/>
  <c r="GE741" i="11"/>
  <c r="GK738" i="11"/>
  <c r="GL738" i="11"/>
  <c r="GM738" i="11"/>
  <c r="GF738" i="11"/>
  <c r="GE733" i="11"/>
  <c r="GH733" i="11"/>
  <c r="GJ733" i="11"/>
  <c r="GL730" i="11"/>
  <c r="GM730" i="11"/>
  <c r="GF730" i="11"/>
  <c r="GK730" i="11"/>
  <c r="GJ725" i="11"/>
  <c r="GE725" i="11"/>
  <c r="GH725" i="11"/>
  <c r="GK722" i="11"/>
  <c r="GL722" i="11"/>
  <c r="GM722" i="11"/>
  <c r="GF722" i="11"/>
  <c r="GI722" i="11"/>
  <c r="GJ717" i="11"/>
  <c r="GE717" i="11"/>
  <c r="GH717" i="11"/>
  <c r="GL714" i="11"/>
  <c r="GI714" i="11"/>
  <c r="GK714" i="11"/>
  <c r="GM714" i="11"/>
  <c r="GF714" i="11"/>
  <c r="GJ709" i="11"/>
  <c r="GE709" i="11"/>
  <c r="GH709" i="11"/>
  <c r="GI706" i="11"/>
  <c r="GK706" i="11"/>
  <c r="GL706" i="11"/>
  <c r="GM706" i="11"/>
  <c r="GF706" i="11"/>
  <c r="GE701" i="11"/>
  <c r="GH701" i="11"/>
  <c r="GJ701" i="11"/>
  <c r="GL698" i="11"/>
  <c r="GF698" i="11"/>
  <c r="GI698" i="11"/>
  <c r="GK698" i="11"/>
  <c r="GM698" i="11"/>
  <c r="GH693" i="11"/>
  <c r="GJ693" i="11"/>
  <c r="GE693" i="11"/>
  <c r="GI690" i="11"/>
  <c r="GK690" i="11"/>
  <c r="GL690" i="11"/>
  <c r="GM690" i="11"/>
  <c r="GF690" i="11"/>
  <c r="GE685" i="11"/>
  <c r="GH685" i="11"/>
  <c r="GJ685" i="11"/>
  <c r="GL682" i="11"/>
  <c r="GF682" i="11"/>
  <c r="GI682" i="11"/>
  <c r="GK682" i="11"/>
  <c r="GM682" i="11"/>
  <c r="GH677" i="11"/>
  <c r="GJ677" i="11"/>
  <c r="GE677" i="11"/>
  <c r="GI674" i="11"/>
  <c r="GK674" i="11"/>
  <c r="GL674" i="11"/>
  <c r="GM674" i="11"/>
  <c r="GF674" i="11"/>
  <c r="GE669" i="11"/>
  <c r="GH669" i="11"/>
  <c r="GJ669" i="11"/>
  <c r="GL666" i="11"/>
  <c r="GF666" i="11"/>
  <c r="GI666" i="11"/>
  <c r="GK666" i="11"/>
  <c r="GM666" i="11"/>
  <c r="GH661" i="11"/>
  <c r="GJ661" i="11"/>
  <c r="GE661" i="11"/>
  <c r="GI658" i="11"/>
  <c r="GK658" i="11"/>
  <c r="GL658" i="11"/>
  <c r="GM658" i="11"/>
  <c r="GF658" i="11"/>
  <c r="GH653" i="11"/>
  <c r="GJ653" i="11"/>
  <c r="GL650" i="11"/>
  <c r="GF650" i="11"/>
  <c r="GI650" i="11"/>
  <c r="GK650" i="11"/>
  <c r="GM650" i="11"/>
  <c r="GH645" i="11"/>
  <c r="GJ645" i="11"/>
  <c r="GE645" i="11"/>
  <c r="GI642" i="11"/>
  <c r="GK642" i="11"/>
  <c r="GL642" i="11"/>
  <c r="GM642" i="11"/>
  <c r="GF642" i="11"/>
  <c r="GE637" i="11"/>
  <c r="GJ637" i="11"/>
  <c r="GL634" i="11"/>
  <c r="GF634" i="11"/>
  <c r="GI634" i="11"/>
  <c r="GK634" i="11"/>
  <c r="GM634" i="11"/>
  <c r="GH629" i="11"/>
  <c r="GJ629" i="11"/>
  <c r="GE629" i="11"/>
  <c r="GI626" i="11"/>
  <c r="GK626" i="11"/>
  <c r="GL626" i="11"/>
  <c r="GM626" i="11"/>
  <c r="GF626" i="11"/>
  <c r="GE621" i="11"/>
  <c r="GH621" i="11"/>
  <c r="GJ621" i="11"/>
  <c r="GL618" i="11"/>
  <c r="GI618" i="11"/>
  <c r="GK618" i="11"/>
  <c r="GM618" i="11"/>
  <c r="GH613" i="11"/>
  <c r="GJ613" i="11"/>
  <c r="GE613" i="11"/>
  <c r="GI610" i="11"/>
  <c r="GK610" i="11"/>
  <c r="GL610" i="11"/>
  <c r="GM610" i="11"/>
  <c r="GF610" i="11"/>
  <c r="GJ605" i="11"/>
  <c r="GH605" i="11"/>
  <c r="GL602" i="11"/>
  <c r="GF602" i="11"/>
  <c r="GI602" i="11"/>
  <c r="GK602" i="11"/>
  <c r="GM602" i="11"/>
  <c r="GH597" i="11"/>
  <c r="GJ597" i="11"/>
  <c r="GE597" i="11"/>
  <c r="GI594" i="11"/>
  <c r="GK594" i="11"/>
  <c r="GL594" i="11"/>
  <c r="GM594" i="11"/>
  <c r="GF594" i="11"/>
  <c r="GE589" i="11"/>
  <c r="GH589" i="11"/>
  <c r="GJ589" i="11"/>
  <c r="GF586" i="11"/>
  <c r="GL586" i="11"/>
  <c r="GI586" i="11"/>
  <c r="GK586" i="11"/>
  <c r="GM586" i="11"/>
  <c r="GH581" i="11"/>
  <c r="GJ581" i="11"/>
  <c r="GE581" i="11"/>
  <c r="GI578" i="11"/>
  <c r="GK578" i="11"/>
  <c r="GL578" i="11"/>
  <c r="GM578" i="11"/>
  <c r="GF578" i="11"/>
  <c r="GE573" i="11"/>
  <c r="GH573" i="11"/>
  <c r="GJ573" i="11"/>
  <c r="GF570" i="11"/>
  <c r="GL570" i="11"/>
  <c r="GI570" i="11"/>
  <c r="GK570" i="11"/>
  <c r="GM570" i="11"/>
  <c r="GH565" i="11"/>
  <c r="GJ565" i="11"/>
  <c r="GE565" i="11"/>
  <c r="GL562" i="11"/>
  <c r="GF562" i="11"/>
  <c r="GI562" i="11"/>
  <c r="GK562" i="11"/>
  <c r="GM562" i="11"/>
  <c r="GJ557" i="11"/>
  <c r="GE557" i="11"/>
  <c r="GH557" i="11"/>
  <c r="GK554" i="11"/>
  <c r="GF554" i="11"/>
  <c r="GI554" i="11"/>
  <c r="GL554" i="11"/>
  <c r="GM554" i="11"/>
  <c r="GE549" i="11"/>
  <c r="GH549" i="11"/>
  <c r="GJ549" i="11"/>
  <c r="GL546" i="11"/>
  <c r="GI546" i="11"/>
  <c r="GK546" i="11"/>
  <c r="GM546" i="11"/>
  <c r="GF546" i="11"/>
  <c r="GJ541" i="11"/>
  <c r="GE541" i="11"/>
  <c r="GH541" i="11"/>
  <c r="GK538" i="11"/>
  <c r="GL538" i="11"/>
  <c r="GM538" i="11"/>
  <c r="GI538" i="11"/>
  <c r="GF538" i="11"/>
  <c r="GE533" i="11"/>
  <c r="GH533" i="11"/>
  <c r="GJ533" i="11"/>
  <c r="GL530" i="11"/>
  <c r="GM530" i="11"/>
  <c r="GK530" i="11"/>
  <c r="GF530" i="11"/>
  <c r="GI530" i="11"/>
  <c r="GJ525" i="11"/>
  <c r="GE525" i="11"/>
  <c r="GH525" i="11"/>
  <c r="GK522" i="11"/>
  <c r="GF522" i="11"/>
  <c r="GI522" i="11"/>
  <c r="GL522" i="11"/>
  <c r="GM522" i="11"/>
  <c r="GH517" i="11"/>
  <c r="GJ517" i="11"/>
  <c r="GE517" i="11"/>
  <c r="GL514" i="11"/>
  <c r="GF514" i="11"/>
  <c r="GM514" i="11"/>
  <c r="GI514" i="11"/>
  <c r="GK514" i="11"/>
  <c r="GJ509" i="11"/>
  <c r="GH509" i="11"/>
  <c r="GE509" i="11"/>
  <c r="GK506" i="11"/>
  <c r="GF506" i="11"/>
  <c r="GI506" i="11"/>
  <c r="GM506" i="11"/>
  <c r="GL506" i="11"/>
  <c r="GE501" i="11"/>
  <c r="GJ501" i="11"/>
  <c r="GH501" i="11"/>
  <c r="GL498" i="11"/>
  <c r="GF498" i="11"/>
  <c r="GI498" i="11"/>
  <c r="GK498" i="11"/>
  <c r="GM498" i="11"/>
  <c r="GJ493" i="11"/>
  <c r="GH493" i="11"/>
  <c r="GE493" i="11"/>
  <c r="GK490" i="11"/>
  <c r="GF490" i="11"/>
  <c r="GI490" i="11"/>
  <c r="GL490" i="11"/>
  <c r="GM490" i="11"/>
  <c r="GE485" i="11"/>
  <c r="GJ485" i="11"/>
  <c r="GH485" i="11"/>
  <c r="GL482" i="11"/>
  <c r="GI482" i="11"/>
  <c r="GK482" i="11"/>
  <c r="GM482" i="11"/>
  <c r="GF482" i="11"/>
  <c r="GJ477" i="11"/>
  <c r="GE477" i="11"/>
  <c r="GH477" i="11"/>
  <c r="GK474" i="11"/>
  <c r="GL474" i="11"/>
  <c r="GM474" i="11"/>
  <c r="GI474" i="11"/>
  <c r="GF474" i="11"/>
  <c r="GE469" i="11"/>
  <c r="GH469" i="11"/>
  <c r="GJ469" i="11"/>
  <c r="GL466" i="11"/>
  <c r="GM466" i="11"/>
  <c r="GF466" i="11"/>
  <c r="GK466" i="11"/>
  <c r="GI466" i="11"/>
  <c r="GJ461" i="11"/>
  <c r="GE461" i="11"/>
  <c r="GH461" i="11"/>
  <c r="GK458" i="11"/>
  <c r="GI458" i="11"/>
  <c r="GF458" i="11"/>
  <c r="GL458" i="11"/>
  <c r="GM458" i="11"/>
  <c r="GH453" i="11"/>
  <c r="GJ453" i="11"/>
  <c r="GE453" i="11"/>
  <c r="GL450" i="11"/>
  <c r="GF450" i="11"/>
  <c r="GK450" i="11"/>
  <c r="GM450" i="11"/>
  <c r="GI450" i="11"/>
  <c r="GJ445" i="11"/>
  <c r="GH445" i="11"/>
  <c r="GE445" i="11"/>
  <c r="GK442" i="11"/>
  <c r="GF442" i="11"/>
  <c r="GI442" i="11"/>
  <c r="GM442" i="11"/>
  <c r="GL442" i="11"/>
  <c r="GE437" i="11"/>
  <c r="GJ437" i="11"/>
  <c r="GH437" i="11"/>
  <c r="GL434" i="11"/>
  <c r="GF434" i="11"/>
  <c r="GI434" i="11"/>
  <c r="GK434" i="11"/>
  <c r="GM434" i="11"/>
  <c r="GJ429" i="11"/>
  <c r="GH429" i="11"/>
  <c r="GE429" i="11"/>
  <c r="GK426" i="11"/>
  <c r="GF426" i="11"/>
  <c r="GI426" i="11"/>
  <c r="GL426" i="11"/>
  <c r="GM426" i="11"/>
  <c r="GE421" i="11"/>
  <c r="GJ421" i="11"/>
  <c r="GH421" i="11"/>
  <c r="GL418" i="11"/>
  <c r="GI418" i="11"/>
  <c r="GK418" i="11"/>
  <c r="GM418" i="11"/>
  <c r="GF418" i="11"/>
  <c r="GJ413" i="11"/>
  <c r="GE413" i="11"/>
  <c r="GH413" i="11"/>
  <c r="GK410" i="11"/>
  <c r="GM410" i="11"/>
  <c r="GF410" i="11"/>
  <c r="GI410" i="11"/>
  <c r="GL410" i="11"/>
  <c r="GE405" i="11"/>
  <c r="GH405" i="11"/>
  <c r="GJ405" i="11"/>
  <c r="GL402" i="11"/>
  <c r="GF402" i="11"/>
  <c r="GI402" i="11"/>
  <c r="GK402" i="11"/>
  <c r="GM402" i="11"/>
  <c r="GJ397" i="11"/>
  <c r="GH397" i="11"/>
  <c r="GK394" i="11"/>
  <c r="GM394" i="11"/>
  <c r="GF394" i="11"/>
  <c r="GI394" i="11"/>
  <c r="GL394" i="11"/>
  <c r="GE389" i="11"/>
  <c r="GH389" i="11"/>
  <c r="GJ389" i="11"/>
  <c r="GL386" i="11"/>
  <c r="GM386" i="11"/>
  <c r="GF386" i="11"/>
  <c r="GK386" i="11"/>
  <c r="GJ381" i="11"/>
  <c r="GE381" i="11"/>
  <c r="GH381" i="11"/>
  <c r="GK378" i="11"/>
  <c r="GM378" i="11"/>
  <c r="GI378" i="11"/>
  <c r="GL378" i="11"/>
  <c r="GF378" i="11"/>
  <c r="GE373" i="11"/>
  <c r="GH373" i="11"/>
  <c r="GJ373" i="11"/>
  <c r="GL370" i="11"/>
  <c r="GF370" i="11"/>
  <c r="GI370" i="11"/>
  <c r="GK370" i="11"/>
  <c r="GM370" i="11"/>
  <c r="GJ365" i="11"/>
  <c r="GE365" i="11"/>
  <c r="GH365" i="11"/>
  <c r="GK362" i="11"/>
  <c r="GM362" i="11"/>
  <c r="GF362" i="11"/>
  <c r="GI362" i="11"/>
  <c r="GL362" i="11"/>
  <c r="GH357" i="11"/>
  <c r="GJ357" i="11"/>
  <c r="GE357" i="11"/>
  <c r="GL354" i="11"/>
  <c r="GI354" i="11"/>
  <c r="GF354" i="11"/>
  <c r="GK354" i="11"/>
  <c r="GM354" i="11"/>
  <c r="GJ349" i="11"/>
  <c r="GE349" i="11"/>
  <c r="GH349" i="11"/>
  <c r="GK346" i="11"/>
  <c r="GM346" i="11"/>
  <c r="GL346" i="11"/>
  <c r="GI346" i="11"/>
  <c r="GF346" i="11"/>
  <c r="GE341" i="11"/>
  <c r="GH341" i="11"/>
  <c r="GJ341" i="11"/>
  <c r="GL338" i="11"/>
  <c r="GF338" i="11"/>
  <c r="GI338" i="11"/>
  <c r="GK338" i="11"/>
  <c r="GM338" i="11"/>
  <c r="GJ333" i="11"/>
  <c r="GE333" i="11"/>
  <c r="GH333" i="11"/>
  <c r="GK330" i="11"/>
  <c r="GM330" i="11"/>
  <c r="GF330" i="11"/>
  <c r="GI330" i="11"/>
  <c r="GL330" i="11"/>
  <c r="GJ325" i="11"/>
  <c r="GH325" i="11"/>
  <c r="GE325" i="11"/>
  <c r="GL322" i="11"/>
  <c r="GF322" i="11"/>
  <c r="GK322" i="11"/>
  <c r="GM322" i="11"/>
  <c r="GI322" i="11"/>
  <c r="GJ317" i="11"/>
  <c r="GE317" i="11"/>
  <c r="GH317" i="11"/>
  <c r="GK314" i="11"/>
  <c r="GM314" i="11"/>
  <c r="GF314" i="11"/>
  <c r="GL314" i="11"/>
  <c r="GI314" i="11"/>
  <c r="GE309" i="11"/>
  <c r="GH309" i="11"/>
  <c r="GJ309" i="11"/>
  <c r="GL306" i="11"/>
  <c r="GI306" i="11"/>
  <c r="GK306" i="11"/>
  <c r="GM306" i="11"/>
  <c r="GF306" i="11"/>
  <c r="GJ301" i="11"/>
  <c r="GE301" i="11"/>
  <c r="GH301" i="11"/>
  <c r="GK298" i="11"/>
  <c r="GM298" i="11"/>
  <c r="GF298" i="11"/>
  <c r="GI298" i="11"/>
  <c r="GL298" i="11"/>
  <c r="GE293" i="11"/>
  <c r="GJ293" i="11"/>
  <c r="GH293" i="11"/>
  <c r="GL290" i="11"/>
  <c r="GF290" i="11"/>
  <c r="GI290" i="11"/>
  <c r="GM290" i="11"/>
  <c r="GK290" i="11"/>
  <c r="GJ285" i="11"/>
  <c r="GH285" i="11"/>
  <c r="GE285" i="11"/>
  <c r="GK282" i="11"/>
  <c r="GM282" i="11"/>
  <c r="GI282" i="11"/>
  <c r="GF282" i="11"/>
  <c r="GL282" i="11"/>
  <c r="GE277" i="11"/>
  <c r="GH277" i="11"/>
  <c r="GJ277" i="11"/>
  <c r="GL274" i="11"/>
  <c r="GK274" i="11"/>
  <c r="GM274" i="11"/>
  <c r="GF274" i="11"/>
  <c r="GI274" i="11"/>
  <c r="GJ269" i="11"/>
  <c r="GE269" i="11"/>
  <c r="GH269" i="11"/>
  <c r="GK266" i="11"/>
  <c r="GM266" i="11"/>
  <c r="GF266" i="11"/>
  <c r="GI266" i="11"/>
  <c r="GL266" i="11"/>
  <c r="GH261" i="11"/>
  <c r="GE261" i="11"/>
  <c r="GJ261" i="11"/>
  <c r="GL258" i="11"/>
  <c r="GF258" i="11"/>
  <c r="GI258" i="11"/>
  <c r="GK258" i="11"/>
  <c r="GM258" i="11"/>
  <c r="GJ253" i="11"/>
  <c r="GH253" i="11"/>
  <c r="GE253" i="11"/>
  <c r="GK250" i="11"/>
  <c r="GM250" i="11"/>
  <c r="GF250" i="11"/>
  <c r="GL250" i="11"/>
  <c r="GI250" i="11"/>
  <c r="GE245" i="11"/>
  <c r="GH245" i="11"/>
  <c r="GJ245" i="11"/>
  <c r="GL242" i="11"/>
  <c r="GF242" i="11"/>
  <c r="GI242" i="11"/>
  <c r="GM242" i="11"/>
  <c r="GK242" i="11"/>
  <c r="GJ237" i="11"/>
  <c r="GE237" i="11"/>
  <c r="GH237" i="11"/>
  <c r="GK234" i="11"/>
  <c r="GM234" i="11"/>
  <c r="GI234" i="11"/>
  <c r="GL234" i="11"/>
  <c r="GF234" i="11"/>
  <c r="GE229" i="11"/>
  <c r="GJ229" i="11"/>
  <c r="GH229" i="11"/>
  <c r="GL226" i="11"/>
  <c r="GF226" i="11"/>
  <c r="GI226" i="11"/>
  <c r="GK226" i="11"/>
  <c r="GM226" i="11"/>
  <c r="GJ221" i="11"/>
  <c r="GE221" i="11"/>
  <c r="GH221" i="11"/>
  <c r="GK218" i="11"/>
  <c r="GM218" i="11"/>
  <c r="GF218" i="11"/>
  <c r="GI218" i="11"/>
  <c r="GL218" i="11"/>
  <c r="GH213" i="11"/>
  <c r="GJ213" i="11"/>
  <c r="GE213" i="11"/>
  <c r="GL210" i="11"/>
  <c r="GF210" i="11"/>
  <c r="GI210" i="11"/>
  <c r="GK210" i="11"/>
  <c r="GM210" i="11"/>
  <c r="GJ205" i="11"/>
  <c r="GE205" i="11"/>
  <c r="GH205" i="11"/>
  <c r="GL202" i="11"/>
  <c r="GM202" i="11"/>
  <c r="GK202" i="11"/>
  <c r="GI202" i="11"/>
  <c r="GF202" i="11"/>
  <c r="GH197" i="11"/>
  <c r="GJ197" i="11"/>
  <c r="GE197" i="11"/>
  <c r="GI194" i="11"/>
  <c r="GK194" i="11"/>
  <c r="GF194" i="11"/>
  <c r="GL194" i="11"/>
  <c r="GM194" i="11"/>
  <c r="GJ189" i="11"/>
  <c r="GH189" i="11"/>
  <c r="GE189" i="11"/>
  <c r="GK186" i="11"/>
  <c r="GL186" i="11"/>
  <c r="GF186" i="11"/>
  <c r="GM186" i="11"/>
  <c r="GI186" i="11"/>
  <c r="GH181" i="11"/>
  <c r="GJ181" i="11"/>
  <c r="GE181" i="11"/>
  <c r="GI178" i="11"/>
  <c r="GK178" i="11"/>
  <c r="GF178" i="11"/>
  <c r="GL178" i="11"/>
  <c r="GM178" i="11"/>
  <c r="GJ173" i="11"/>
  <c r="GH173" i="11"/>
  <c r="GE173" i="11"/>
  <c r="GK170" i="11"/>
  <c r="GL170" i="11"/>
  <c r="GM170" i="11"/>
  <c r="GF170" i="11"/>
  <c r="GI170" i="11"/>
  <c r="GH165" i="11"/>
  <c r="GJ165" i="11"/>
  <c r="GE165" i="11"/>
  <c r="GF162" i="11"/>
  <c r="GI162" i="11"/>
  <c r="GK162" i="11"/>
  <c r="GM162" i="11"/>
  <c r="GL162" i="11"/>
  <c r="GJ157" i="11"/>
  <c r="GE157" i="11"/>
  <c r="GH157" i="11"/>
  <c r="GK154" i="11"/>
  <c r="GL154" i="11"/>
  <c r="GF154" i="11"/>
  <c r="GI154" i="11"/>
  <c r="GM154" i="11"/>
  <c r="GE149" i="11"/>
  <c r="GH149" i="11"/>
  <c r="GJ149" i="11"/>
  <c r="GF146" i="11"/>
  <c r="GI146" i="11"/>
  <c r="GK146" i="11"/>
  <c r="GL146" i="11"/>
  <c r="GM146" i="11"/>
  <c r="GJ141" i="11"/>
  <c r="GE141" i="11"/>
  <c r="GH141" i="11"/>
  <c r="GK138" i="11"/>
  <c r="GL138" i="11"/>
  <c r="GI138" i="11"/>
  <c r="GF138" i="11"/>
  <c r="GM138" i="11"/>
  <c r="GE133" i="11"/>
  <c r="GH133" i="11"/>
  <c r="GJ133" i="11"/>
  <c r="GF130" i="11"/>
  <c r="GI130" i="11"/>
  <c r="GK130" i="11"/>
  <c r="GM130" i="11"/>
  <c r="GL130" i="11"/>
  <c r="GJ125" i="11"/>
  <c r="GE125" i="11"/>
  <c r="GH125" i="11"/>
  <c r="GK122" i="11"/>
  <c r="GL122" i="11"/>
  <c r="GF122" i="11"/>
  <c r="GI122" i="11"/>
  <c r="GM122" i="11"/>
  <c r="GE117" i="11"/>
  <c r="GH117" i="11"/>
  <c r="GJ117" i="11"/>
  <c r="GF114" i="11"/>
  <c r="GI114" i="11"/>
  <c r="GK114" i="11"/>
  <c r="GL114" i="11"/>
  <c r="GM114" i="11"/>
  <c r="GJ109" i="11"/>
  <c r="GE109" i="11"/>
  <c r="GH109" i="11"/>
  <c r="GK106" i="11"/>
  <c r="GL106" i="11"/>
  <c r="GM106" i="11"/>
  <c r="GI106" i="11"/>
  <c r="GF106" i="11"/>
  <c r="GE101" i="11"/>
  <c r="GH101" i="11"/>
  <c r="GJ101" i="11"/>
  <c r="GF98" i="11"/>
  <c r="GI98" i="11"/>
  <c r="GK98" i="11"/>
  <c r="GL98" i="11"/>
  <c r="GM98" i="11"/>
  <c r="GG92" i="11"/>
  <c r="GD92" i="11"/>
  <c r="GF1083" i="11"/>
  <c r="GK1036" i="11"/>
  <c r="GH1013" i="11"/>
  <c r="GE990" i="11"/>
  <c r="GM966" i="11"/>
  <c r="GJ943" i="11"/>
  <c r="GG920" i="11"/>
  <c r="GD897" i="11"/>
  <c r="GL873" i="11"/>
  <c r="GI850" i="11"/>
  <c r="GF827" i="11"/>
  <c r="GK780" i="11"/>
  <c r="GH757" i="11"/>
  <c r="GE734" i="11"/>
  <c r="GF618" i="11"/>
  <c r="GL520" i="11"/>
  <c r="GJ352" i="11"/>
  <c r="GD1085" i="11"/>
  <c r="GG1085" i="11"/>
  <c r="GD1077" i="11"/>
  <c r="GG1077" i="11"/>
  <c r="GD1069" i="11"/>
  <c r="GG1069" i="11"/>
  <c r="GD1061" i="11"/>
  <c r="GG1061" i="11"/>
  <c r="GD1053" i="11"/>
  <c r="GG1053" i="11"/>
  <c r="GD1045" i="11"/>
  <c r="GG1045" i="11"/>
  <c r="GD1037" i="11"/>
  <c r="GG1037" i="11"/>
  <c r="GD1029" i="11"/>
  <c r="GG1029" i="11"/>
  <c r="GD1021" i="11"/>
  <c r="GG1021" i="11"/>
  <c r="GD1013" i="11"/>
  <c r="GG1013" i="11"/>
  <c r="GD1005" i="11"/>
  <c r="GG1005" i="11"/>
  <c r="GD997" i="11"/>
  <c r="GG997" i="11"/>
  <c r="GD989" i="11"/>
  <c r="GG989" i="11"/>
  <c r="GD981" i="11"/>
  <c r="GG981" i="11"/>
  <c r="GD973" i="11"/>
  <c r="GG973" i="11"/>
  <c r="GD965" i="11"/>
  <c r="GG965" i="11"/>
  <c r="GD957" i="11"/>
  <c r="GG957" i="11"/>
  <c r="GD949" i="11"/>
  <c r="GG949" i="11"/>
  <c r="GD941" i="11"/>
  <c r="GG941" i="11"/>
  <c r="GD933" i="11"/>
  <c r="GG933" i="11"/>
  <c r="GD925" i="11"/>
  <c r="GG925" i="11"/>
  <c r="GD917" i="11"/>
  <c r="GG917" i="11"/>
  <c r="GD909" i="11"/>
  <c r="GG909" i="11"/>
  <c r="GD901" i="11"/>
  <c r="GG901" i="11"/>
  <c r="GD893" i="11"/>
  <c r="GG893" i="11"/>
  <c r="GD885" i="11"/>
  <c r="GG885" i="11"/>
  <c r="GD877" i="11"/>
  <c r="GG877" i="11"/>
  <c r="GD869" i="11"/>
  <c r="GG869" i="11"/>
  <c r="GD861" i="11"/>
  <c r="GG861" i="11"/>
  <c r="GD853" i="11"/>
  <c r="GG853" i="11"/>
  <c r="GD845" i="11"/>
  <c r="GG845" i="11"/>
  <c r="GD837" i="11"/>
  <c r="GG837" i="11"/>
  <c r="GD829" i="11"/>
  <c r="GG829" i="11"/>
  <c r="GD821" i="11"/>
  <c r="GG821" i="11"/>
  <c r="GD813" i="11"/>
  <c r="GG813" i="11"/>
  <c r="GD805" i="11"/>
  <c r="GG805" i="11"/>
  <c r="GD797" i="11"/>
  <c r="GG797" i="11"/>
  <c r="GD789" i="11"/>
  <c r="GG789" i="11"/>
  <c r="GD781" i="11"/>
  <c r="GG781" i="11"/>
  <c r="GD773" i="11"/>
  <c r="GG773" i="11"/>
  <c r="GD765" i="11"/>
  <c r="GG765" i="11"/>
  <c r="GD757" i="11"/>
  <c r="GG757" i="11"/>
  <c r="GD749" i="11"/>
  <c r="GG749" i="11"/>
  <c r="GD741" i="11"/>
  <c r="GG741" i="11"/>
  <c r="GD733" i="11"/>
  <c r="GG733" i="11"/>
  <c r="GG725" i="11"/>
  <c r="GD725" i="11"/>
  <c r="GD717" i="11"/>
  <c r="GG709" i="11"/>
  <c r="GD709" i="11"/>
  <c r="GD701" i="11"/>
  <c r="GG701" i="11"/>
  <c r="GG693" i="11"/>
  <c r="GD693" i="11"/>
  <c r="GD685" i="11"/>
  <c r="GG685" i="11"/>
  <c r="GG677" i="11"/>
  <c r="GD677" i="11"/>
  <c r="GD669" i="11"/>
  <c r="GG669" i="11"/>
  <c r="GG661" i="11"/>
  <c r="GD661" i="11"/>
  <c r="GD653" i="11"/>
  <c r="GG653" i="11"/>
  <c r="GG645" i="11"/>
  <c r="GD637" i="11"/>
  <c r="GG637" i="11"/>
  <c r="GG629" i="11"/>
  <c r="GD629" i="11"/>
  <c r="GD621" i="11"/>
  <c r="GG621" i="11"/>
  <c r="GG613" i="11"/>
  <c r="GD613" i="11"/>
  <c r="GD605" i="11"/>
  <c r="GG605" i="11"/>
  <c r="GG597" i="11"/>
  <c r="GD597" i="11"/>
  <c r="GD589" i="11"/>
  <c r="GG589" i="11"/>
  <c r="GG581" i="11"/>
  <c r="GD581" i="11"/>
  <c r="GD573" i="11"/>
  <c r="GG573" i="11"/>
  <c r="GG565" i="11"/>
  <c r="GD565" i="11"/>
  <c r="GD557" i="11"/>
  <c r="GG557" i="11"/>
  <c r="GG549" i="11"/>
  <c r="GD549" i="11"/>
  <c r="GD541" i="11"/>
  <c r="GG541" i="11"/>
  <c r="GG533" i="11"/>
  <c r="GD533" i="11"/>
  <c r="GD525" i="11"/>
  <c r="GG525" i="11"/>
  <c r="GG517" i="11"/>
  <c r="GD517" i="11"/>
  <c r="GD509" i="11"/>
  <c r="GG509" i="11"/>
  <c r="GG501" i="11"/>
  <c r="GD501" i="11"/>
  <c r="GD493" i="11"/>
  <c r="GG493" i="11"/>
  <c r="GG485" i="11"/>
  <c r="GD485" i="11"/>
  <c r="GD477" i="11"/>
  <c r="GG477" i="11"/>
  <c r="GG469" i="11"/>
  <c r="GD469" i="11"/>
  <c r="GD461" i="11"/>
  <c r="GG461" i="11"/>
  <c r="GG453" i="11"/>
  <c r="GD453" i="11"/>
  <c r="GD445" i="11"/>
  <c r="GG445" i="11"/>
  <c r="GG437" i="11"/>
  <c r="GD437" i="11"/>
  <c r="GD429" i="11"/>
  <c r="GG429" i="11"/>
  <c r="GG421" i="11"/>
  <c r="GD421" i="11"/>
  <c r="GD413" i="11"/>
  <c r="GG413" i="11"/>
  <c r="GD405" i="11"/>
  <c r="GG405" i="11"/>
  <c r="GG397" i="11"/>
  <c r="GD397" i="11"/>
  <c r="GD389" i="11"/>
  <c r="GG389" i="11"/>
  <c r="GD381" i="11"/>
  <c r="GG381" i="11"/>
  <c r="GD373" i="11"/>
  <c r="GG373" i="11"/>
  <c r="GD365" i="11"/>
  <c r="GG365" i="11"/>
  <c r="GD357" i="11"/>
  <c r="GG357" i="11"/>
  <c r="GD349" i="11"/>
  <c r="GG349" i="11"/>
  <c r="GD341" i="11"/>
  <c r="GG341" i="11"/>
  <c r="GG333" i="11"/>
  <c r="GD333" i="11"/>
  <c r="GD325" i="11"/>
  <c r="GG325" i="11"/>
  <c r="GD317" i="11"/>
  <c r="GG317" i="11"/>
  <c r="GD309" i="11"/>
  <c r="GG309" i="11"/>
  <c r="GD301" i="11"/>
  <c r="GG301" i="11"/>
  <c r="GD293" i="11"/>
  <c r="GG293" i="11"/>
  <c r="GG285" i="11"/>
  <c r="GD285" i="11"/>
  <c r="GD277" i="11"/>
  <c r="GG277" i="11"/>
  <c r="GD269" i="11"/>
  <c r="GG269" i="11"/>
  <c r="GD261" i="11"/>
  <c r="GG261" i="11"/>
  <c r="GD253" i="11"/>
  <c r="GG253" i="11"/>
  <c r="GD245" i="11"/>
  <c r="GG245" i="11"/>
  <c r="GD237" i="11"/>
  <c r="GG237" i="11"/>
  <c r="GD229" i="11"/>
  <c r="GG229" i="11"/>
  <c r="GD221" i="11"/>
  <c r="GG221" i="11"/>
  <c r="GD213" i="11"/>
  <c r="GG213" i="11"/>
  <c r="GD205" i="11"/>
  <c r="GG205" i="11"/>
  <c r="GD197" i="11"/>
  <c r="GG197" i="11"/>
  <c r="GG189" i="11"/>
  <c r="GD189" i="11"/>
  <c r="GD181" i="11"/>
  <c r="GG181" i="11"/>
  <c r="GG173" i="11"/>
  <c r="GD173" i="11"/>
  <c r="GG165" i="11"/>
  <c r="GD165" i="11"/>
  <c r="GG157" i="11"/>
  <c r="GD157" i="11"/>
  <c r="GJ92" i="11"/>
  <c r="GL1081" i="11"/>
  <c r="GI1058" i="11"/>
  <c r="GF1035" i="11"/>
  <c r="GK988" i="11"/>
  <c r="GH965" i="11"/>
  <c r="GE942" i="11"/>
  <c r="GM918" i="11"/>
  <c r="GJ895" i="11"/>
  <c r="GG872" i="11"/>
  <c r="GD849" i="11"/>
  <c r="GL825" i="11"/>
  <c r="GI802" i="11"/>
  <c r="GF779" i="11"/>
  <c r="GK732" i="11"/>
  <c r="GH676" i="11"/>
  <c r="GE614" i="11"/>
  <c r="GD513" i="11"/>
  <c r="GI341" i="11"/>
  <c r="GI157" i="11"/>
  <c r="GK157" i="11"/>
  <c r="GM157" i="11"/>
  <c r="GF157" i="11"/>
  <c r="GL157" i="11"/>
  <c r="GC155" i="11"/>
  <c r="GE152" i="11"/>
  <c r="GH152" i="11"/>
  <c r="GJ152" i="11"/>
  <c r="GF149" i="11"/>
  <c r="GI149" i="11"/>
  <c r="GK149" i="11"/>
  <c r="GL149" i="11"/>
  <c r="GM149" i="11"/>
  <c r="GH144" i="11"/>
  <c r="GJ144" i="11"/>
  <c r="GE144" i="11"/>
  <c r="GI141" i="11"/>
  <c r="GK141" i="11"/>
  <c r="GM141" i="11"/>
  <c r="GF141" i="11"/>
  <c r="GL141" i="11"/>
  <c r="GC139" i="11"/>
  <c r="GE136" i="11"/>
  <c r="GH136" i="11"/>
  <c r="GJ136" i="11"/>
  <c r="GF133" i="11"/>
  <c r="GI133" i="11"/>
  <c r="GM133" i="11"/>
  <c r="GK133" i="11"/>
  <c r="GL133" i="11"/>
  <c r="GC131" i="11"/>
  <c r="GH128" i="11"/>
  <c r="GJ128" i="11"/>
  <c r="GE128" i="11"/>
  <c r="GI125" i="11"/>
  <c r="GK125" i="11"/>
  <c r="GM125" i="11"/>
  <c r="GF125" i="11"/>
  <c r="GL125" i="11"/>
  <c r="GC123" i="11"/>
  <c r="GE120" i="11"/>
  <c r="GH120" i="11"/>
  <c r="GJ120" i="11"/>
  <c r="GF117" i="11"/>
  <c r="GI117" i="11"/>
  <c r="GK117" i="11"/>
  <c r="GL117" i="11"/>
  <c r="GM117" i="11"/>
  <c r="GC115" i="11"/>
  <c r="GH112" i="11"/>
  <c r="GJ112" i="11"/>
  <c r="GE112" i="11"/>
  <c r="GI109" i="11"/>
  <c r="GK109" i="11"/>
  <c r="GM109" i="11"/>
  <c r="GF109" i="11"/>
  <c r="GL109" i="11"/>
  <c r="GC107" i="11"/>
  <c r="GE104" i="11"/>
  <c r="GH104" i="11"/>
  <c r="GJ104" i="11"/>
  <c r="GF101" i="11"/>
  <c r="GI101" i="11"/>
  <c r="GM101" i="11"/>
  <c r="GK101" i="11"/>
  <c r="GL101" i="11"/>
  <c r="GC99" i="11"/>
  <c r="GH96" i="11"/>
  <c r="GJ96" i="11"/>
  <c r="GE96" i="11"/>
  <c r="GL92" i="11"/>
  <c r="GD149" i="11"/>
  <c r="GG149" i="11"/>
  <c r="GG141" i="11"/>
  <c r="GD141" i="11"/>
  <c r="GD133" i="11"/>
  <c r="GG133" i="11"/>
  <c r="GG125" i="11"/>
  <c r="GD125" i="11"/>
  <c r="GD117" i="11"/>
  <c r="GG117" i="11"/>
  <c r="GG109" i="11"/>
  <c r="GD109" i="11"/>
  <c r="GD101" i="11"/>
  <c r="GG101" i="11"/>
  <c r="GK143" i="11"/>
  <c r="GL143" i="11"/>
  <c r="GI143" i="11"/>
  <c r="GF143" i="11"/>
  <c r="GM143" i="11"/>
  <c r="GH138" i="11"/>
  <c r="GJ138" i="11"/>
  <c r="GE138" i="11"/>
  <c r="GI135" i="11"/>
  <c r="GK135" i="11"/>
  <c r="GL135" i="11"/>
  <c r="GM135" i="11"/>
  <c r="GF135" i="11"/>
  <c r="GJ130" i="11"/>
  <c r="GE130" i="11"/>
  <c r="GK127" i="11"/>
  <c r="GL127" i="11"/>
  <c r="GF127" i="11"/>
  <c r="GI127" i="11"/>
  <c r="GM127" i="11"/>
  <c r="GH122" i="11"/>
  <c r="GJ122" i="11"/>
  <c r="GE122" i="11"/>
  <c r="GI119" i="11"/>
  <c r="GK119" i="11"/>
  <c r="GL119" i="11"/>
  <c r="GM119" i="11"/>
  <c r="GF119" i="11"/>
  <c r="GJ114" i="11"/>
  <c r="GE114" i="11"/>
  <c r="GH114" i="11"/>
  <c r="GK111" i="11"/>
  <c r="GL111" i="11"/>
  <c r="GI111" i="11"/>
  <c r="GF111" i="11"/>
  <c r="GM111" i="11"/>
  <c r="GH106" i="11"/>
  <c r="GJ106" i="11"/>
  <c r="GI103" i="11"/>
  <c r="GK103" i="11"/>
  <c r="GL103" i="11"/>
  <c r="GM103" i="11"/>
  <c r="GF103" i="11"/>
  <c r="GJ98" i="11"/>
  <c r="GE98" i="11"/>
  <c r="GH98" i="11"/>
  <c r="GI95" i="11"/>
  <c r="GK95" i="11"/>
  <c r="GL95" i="11"/>
  <c r="GM95" i="11"/>
  <c r="GF95" i="11"/>
  <c r="GG154" i="11"/>
  <c r="GD154" i="11"/>
  <c r="GD146" i="11"/>
  <c r="GG146" i="11"/>
  <c r="GG138" i="11"/>
  <c r="GD138" i="11"/>
  <c r="GD130" i="11"/>
  <c r="GG130" i="11"/>
  <c r="GG122" i="11"/>
  <c r="GD122" i="11"/>
  <c r="GD114" i="11"/>
  <c r="GG114" i="11"/>
  <c r="GG106" i="11"/>
  <c r="GD106" i="11"/>
  <c r="GD98" i="11"/>
  <c r="GG98" i="11"/>
  <c r="GH135" i="11"/>
  <c r="GJ135" i="11"/>
  <c r="GE135" i="11"/>
  <c r="GL132" i="11"/>
  <c r="GM132" i="11"/>
  <c r="GI132" i="11"/>
  <c r="GF132" i="11"/>
  <c r="GK132" i="11"/>
  <c r="GE127" i="11"/>
  <c r="GH127" i="11"/>
  <c r="GJ127" i="11"/>
  <c r="GF124" i="11"/>
  <c r="GI124" i="11"/>
  <c r="GK124" i="11"/>
  <c r="GL124" i="11"/>
  <c r="GM124" i="11"/>
  <c r="GH119" i="11"/>
  <c r="GJ119" i="11"/>
  <c r="GE119" i="11"/>
  <c r="GL116" i="11"/>
  <c r="GM116" i="11"/>
  <c r="GI116" i="11"/>
  <c r="GK116" i="11"/>
  <c r="GF116" i="11"/>
  <c r="GE111" i="11"/>
  <c r="GH111" i="11"/>
  <c r="GJ111" i="11"/>
  <c r="GF108" i="11"/>
  <c r="GI108" i="11"/>
  <c r="GK108" i="11"/>
  <c r="GL108" i="11"/>
  <c r="GM108" i="11"/>
  <c r="GH103" i="11"/>
  <c r="GE103" i="11"/>
  <c r="GJ103" i="11"/>
  <c r="GL100" i="11"/>
  <c r="GM100" i="11"/>
  <c r="GI100" i="11"/>
  <c r="GK100" i="11"/>
  <c r="GE95" i="11"/>
  <c r="GH95" i="11"/>
  <c r="GJ95" i="11"/>
  <c r="GD151" i="11"/>
  <c r="GG151" i="11"/>
  <c r="GD143" i="11"/>
  <c r="GG143" i="11"/>
  <c r="GD127" i="11"/>
  <c r="GG127" i="11"/>
  <c r="GD119" i="11"/>
  <c r="GG119" i="11"/>
  <c r="GD111" i="11"/>
  <c r="GG111" i="11"/>
  <c r="GD103" i="11"/>
  <c r="GG103" i="11"/>
  <c r="GD95" i="11"/>
  <c r="GG95" i="11"/>
  <c r="GJ116" i="11"/>
  <c r="GE116" i="11"/>
  <c r="GH116" i="11"/>
  <c r="GK113" i="11"/>
  <c r="GM113" i="11"/>
  <c r="GF113" i="11"/>
  <c r="GI113" i="11"/>
  <c r="GL113" i="11"/>
  <c r="GE108" i="11"/>
  <c r="GH108" i="11"/>
  <c r="GJ108" i="11"/>
  <c r="GF105" i="11"/>
  <c r="GI105" i="11"/>
  <c r="GL105" i="11"/>
  <c r="GM105" i="11"/>
  <c r="GK105" i="11"/>
  <c r="GJ100" i="11"/>
  <c r="GE100" i="11"/>
  <c r="GH100" i="11"/>
  <c r="GK97" i="11"/>
  <c r="GM97" i="11"/>
  <c r="GF97" i="11"/>
  <c r="GI97" i="11"/>
  <c r="GL97" i="11"/>
  <c r="GD156" i="11"/>
  <c r="GG156" i="11"/>
  <c r="GD148" i="11"/>
  <c r="GG148" i="11"/>
  <c r="GD140" i="11"/>
  <c r="GG140" i="11"/>
  <c r="GD132" i="11"/>
  <c r="GG132" i="11"/>
  <c r="GD124" i="11"/>
  <c r="GD116" i="11"/>
  <c r="GG116" i="11"/>
  <c r="GD108" i="11"/>
  <c r="GG108" i="11"/>
  <c r="GD100" i="11"/>
  <c r="GG100" i="11"/>
  <c r="GE92" i="11"/>
  <c r="GE129" i="11"/>
  <c r="GJ129" i="11"/>
  <c r="GH129" i="11"/>
  <c r="GL126" i="11"/>
  <c r="GF126" i="11"/>
  <c r="GK126" i="11"/>
  <c r="GM126" i="11"/>
  <c r="GI126" i="11"/>
  <c r="GE121" i="11"/>
  <c r="GJ121" i="11"/>
  <c r="GH121" i="11"/>
  <c r="GF118" i="11"/>
  <c r="GK118" i="11"/>
  <c r="GM118" i="11"/>
  <c r="GI118" i="11"/>
  <c r="GE113" i="11"/>
  <c r="GJ113" i="11"/>
  <c r="GH113" i="11"/>
  <c r="GL110" i="11"/>
  <c r="GF110" i="11"/>
  <c r="GK110" i="11"/>
  <c r="GI110" i="11"/>
  <c r="GM110" i="11"/>
  <c r="GE105" i="11"/>
  <c r="GJ105" i="11"/>
  <c r="GH105" i="11"/>
  <c r="GF102" i="11"/>
  <c r="GK102" i="11"/>
  <c r="GM102" i="11"/>
  <c r="GI102" i="11"/>
  <c r="GL102" i="11"/>
  <c r="GE97" i="11"/>
  <c r="GJ97" i="11"/>
  <c r="GH97" i="11"/>
  <c r="GL94" i="11"/>
  <c r="GF94" i="11"/>
  <c r="GK94" i="11"/>
  <c r="GI94" i="11"/>
  <c r="GM94" i="11"/>
  <c r="GF92" i="11"/>
  <c r="GG153" i="11"/>
  <c r="GD153" i="11"/>
  <c r="GD145" i="11"/>
  <c r="GG145" i="11"/>
  <c r="GG137" i="11"/>
  <c r="GD137" i="11"/>
  <c r="GD129" i="11"/>
  <c r="GG129" i="11"/>
  <c r="GG121" i="11"/>
  <c r="GD121" i="11"/>
  <c r="GD113" i="11"/>
  <c r="GG113" i="11"/>
  <c r="GG105" i="11"/>
  <c r="GD105" i="11"/>
  <c r="GD97" i="11"/>
  <c r="GG97" i="11"/>
  <c r="GE106" i="11"/>
  <c r="GE158" i="11"/>
  <c r="GJ158" i="11"/>
  <c r="GM155" i="11"/>
  <c r="GF155" i="11"/>
  <c r="GL155" i="11"/>
  <c r="GI155" i="11"/>
  <c r="GK155" i="11"/>
  <c r="GC153" i="11"/>
  <c r="GH150" i="11"/>
  <c r="GJ150" i="11"/>
  <c r="GE150" i="11"/>
  <c r="GI147" i="11"/>
  <c r="GK147" i="11"/>
  <c r="GL147" i="11"/>
  <c r="GF147" i="11"/>
  <c r="GM147" i="11"/>
  <c r="GC145" i="11"/>
  <c r="GE142" i="11"/>
  <c r="GH142" i="11"/>
  <c r="GJ142" i="11"/>
  <c r="GM139" i="11"/>
  <c r="GF139" i="11"/>
  <c r="GL139" i="11"/>
  <c r="GI139" i="11"/>
  <c r="GK139" i="11"/>
  <c r="GC137" i="11"/>
  <c r="GH134" i="11"/>
  <c r="GJ134" i="11"/>
  <c r="GE134" i="11"/>
  <c r="GI131" i="11"/>
  <c r="GK131" i="11"/>
  <c r="GL131" i="11"/>
  <c r="GM131" i="11"/>
  <c r="GF131" i="11"/>
  <c r="GC129" i="11"/>
  <c r="GE126" i="11"/>
  <c r="GH126" i="11"/>
  <c r="GJ126" i="11"/>
  <c r="GM123" i="11"/>
  <c r="GF123" i="11"/>
  <c r="GL123" i="11"/>
  <c r="GI123" i="11"/>
  <c r="GK123" i="11"/>
  <c r="GC121" i="11"/>
  <c r="GH118" i="11"/>
  <c r="GJ118" i="11"/>
  <c r="GI115" i="11"/>
  <c r="GK115" i="11"/>
  <c r="GL115" i="11"/>
  <c r="GF115" i="11"/>
  <c r="GM115" i="11"/>
  <c r="GC113" i="11"/>
  <c r="GE110" i="11"/>
  <c r="GJ110" i="11"/>
  <c r="GH110" i="11"/>
  <c r="GM107" i="11"/>
  <c r="GF107" i="11"/>
  <c r="GL107" i="11"/>
  <c r="GI107" i="11"/>
  <c r="GK107" i="11"/>
  <c r="GC105" i="11"/>
  <c r="GH102" i="11"/>
  <c r="GJ102" i="11"/>
  <c r="GE102" i="11"/>
  <c r="GI99" i="11"/>
  <c r="GK99" i="11"/>
  <c r="GL99" i="11"/>
  <c r="GM99" i="11"/>
  <c r="GF99" i="11"/>
  <c r="GC97" i="11"/>
  <c r="GE94" i="11"/>
  <c r="GJ94" i="11"/>
  <c r="GH94" i="11"/>
  <c r="GH92" i="11"/>
  <c r="GF100" i="11"/>
  <c r="GD150" i="11"/>
  <c r="GG150" i="11"/>
  <c r="GG142" i="11"/>
  <c r="GD142" i="11"/>
  <c r="GD134" i="11"/>
  <c r="GG134" i="11"/>
  <c r="GG126" i="11"/>
  <c r="GD126" i="11"/>
  <c r="GD118" i="11"/>
  <c r="GG118" i="11"/>
  <c r="GG110" i="11"/>
  <c r="GD110" i="11"/>
  <c r="GD102" i="11"/>
  <c r="GG102" i="11"/>
  <c r="GD94" i="11"/>
  <c r="GG94" i="11"/>
  <c r="GI92" i="11"/>
  <c r="GE147" i="11"/>
  <c r="GH147" i="11"/>
  <c r="GJ147" i="11"/>
  <c r="GF144" i="11"/>
  <c r="GI144" i="11"/>
  <c r="GL144" i="11"/>
  <c r="GM144" i="11"/>
  <c r="GK144" i="11"/>
  <c r="GH139" i="11"/>
  <c r="GJ139" i="11"/>
  <c r="GE139" i="11"/>
  <c r="GI136" i="11"/>
  <c r="GM136" i="11"/>
  <c r="GF136" i="11"/>
  <c r="GL136" i="11"/>
  <c r="GK136" i="11"/>
  <c r="GE131" i="11"/>
  <c r="GH131" i="11"/>
  <c r="GJ131" i="11"/>
  <c r="GF128" i="11"/>
  <c r="GI128" i="11"/>
  <c r="GL128" i="11"/>
  <c r="GM128" i="11"/>
  <c r="GK128" i="11"/>
  <c r="GH123" i="11"/>
  <c r="GE123" i="11"/>
  <c r="GJ123" i="11"/>
  <c r="GI120" i="11"/>
  <c r="GM120" i="11"/>
  <c r="GF120" i="11"/>
  <c r="GK120" i="11"/>
  <c r="GL120" i="11"/>
  <c r="GE115" i="11"/>
  <c r="GH115" i="11"/>
  <c r="GJ115" i="11"/>
  <c r="GF112" i="11"/>
  <c r="GI112" i="11"/>
  <c r="GL112" i="11"/>
  <c r="GM112" i="11"/>
  <c r="GK112" i="11"/>
  <c r="GH107" i="11"/>
  <c r="GJ107" i="11"/>
  <c r="GE107" i="11"/>
  <c r="GI104" i="11"/>
  <c r="GM104" i="11"/>
  <c r="GK104" i="11"/>
  <c r="GL104" i="11"/>
  <c r="GF104" i="11"/>
  <c r="GE99" i="11"/>
  <c r="GH99" i="11"/>
  <c r="GF96" i="11"/>
  <c r="GI96" i="11"/>
  <c r="GL96" i="11"/>
  <c r="GM96" i="11"/>
  <c r="GK96" i="11"/>
  <c r="GG91" i="11"/>
  <c r="GD155" i="11"/>
  <c r="GG155" i="11"/>
  <c r="GG147" i="11"/>
  <c r="GD147" i="11"/>
  <c r="GD139" i="11"/>
  <c r="GG139" i="11"/>
  <c r="GG131" i="11"/>
  <c r="GD131" i="11"/>
  <c r="GD123" i="11"/>
  <c r="GG123" i="11"/>
  <c r="GG115" i="11"/>
  <c r="GD115" i="11"/>
  <c r="GD107" i="11"/>
  <c r="GG107" i="11"/>
  <c r="GG99" i="11"/>
  <c r="GD99" i="11"/>
  <c r="GJ91" i="11"/>
  <c r="GE91" i="11"/>
  <c r="GD91" i="11"/>
  <c r="GF91" i="11"/>
  <c r="GH91" i="11"/>
  <c r="GI91" i="11"/>
  <c r="GK91" i="11"/>
  <c r="GL91" i="11"/>
  <c r="FM91" i="11"/>
  <c r="BH133" i="13"/>
  <c r="BH135" i="13"/>
  <c r="FB139" i="13"/>
  <c r="EO140" i="13"/>
  <c r="EI139" i="13"/>
  <c r="EI140" i="13"/>
  <c r="DL140" i="13"/>
  <c r="DY135" i="13"/>
  <c r="FB138" i="13"/>
  <c r="DY136" i="13"/>
  <c r="EI132" i="13"/>
  <c r="DY137" i="13"/>
  <c r="EI133" i="13"/>
  <c r="BH134" i="13"/>
  <c r="DY138" i="13"/>
  <c r="EI134" i="13"/>
  <c r="FB132" i="13"/>
  <c r="DY131" i="13"/>
  <c r="EI135" i="13"/>
  <c r="EO136" i="13"/>
  <c r="DL136" i="13"/>
  <c r="DY132" i="13"/>
  <c r="EI136" i="13"/>
  <c r="DY133" i="13"/>
  <c r="EO131" i="13"/>
  <c r="BH136" i="13"/>
  <c r="DY134" i="13"/>
  <c r="EI138" i="13"/>
  <c r="EI131" i="13"/>
  <c r="BH140" i="13"/>
  <c r="DL134" i="13"/>
  <c r="EO137" i="13"/>
  <c r="DL137" i="13"/>
  <c r="BH137" i="13"/>
  <c r="DY140" i="13"/>
  <c r="DY139" i="13"/>
  <c r="DL139" i="13"/>
  <c r="EO138" i="13"/>
  <c r="EO135" i="13"/>
  <c r="DL135" i="13"/>
  <c r="BH139" i="13"/>
  <c r="BH138" i="13"/>
  <c r="DL132" i="13"/>
  <c r="FB131" i="13"/>
  <c r="DL133" i="13"/>
  <c r="FB134" i="13"/>
  <c r="FB133" i="13"/>
  <c r="FB137" i="13"/>
  <c r="AK48" i="16"/>
  <c r="AK49" i="16"/>
  <c r="AK50" i="16"/>
  <c r="AK51" i="16"/>
  <c r="AK52" i="16"/>
  <c r="AK53" i="16"/>
  <c r="AK54" i="16"/>
  <c r="AK55" i="16"/>
  <c r="AK56" i="16"/>
  <c r="AK57" i="16"/>
  <c r="AK58" i="16"/>
  <c r="AK59" i="16"/>
  <c r="AK60" i="16"/>
  <c r="AK61" i="16"/>
  <c r="AK62" i="16"/>
  <c r="AK63" i="16"/>
  <c r="AK64" i="16"/>
  <c r="AK65" i="16"/>
  <c r="AK66" i="16"/>
  <c r="AK67" i="16"/>
  <c r="AK68" i="16"/>
  <c r="AK69" i="16"/>
  <c r="AK70" i="16"/>
  <c r="AK71" i="16"/>
  <c r="AK72" i="16"/>
  <c r="AK73" i="16"/>
  <c r="AK74" i="16"/>
  <c r="AK75" i="16"/>
  <c r="AK76" i="16"/>
  <c r="AK77" i="16"/>
  <c r="AK78" i="16"/>
  <c r="AK79" i="16"/>
  <c r="AK80" i="16"/>
  <c r="AK81" i="16"/>
  <c r="AK82" i="16"/>
  <c r="AK83" i="16"/>
  <c r="AK84" i="16"/>
  <c r="AK85" i="16"/>
  <c r="AK86" i="16"/>
  <c r="AK87" i="16"/>
  <c r="AK88" i="16"/>
  <c r="AK89" i="16"/>
  <c r="AK90" i="16"/>
  <c r="AK91" i="16"/>
  <c r="AK92" i="16"/>
  <c r="AK93" i="16"/>
  <c r="AK94" i="16"/>
  <c r="AK95" i="16"/>
  <c r="AK96" i="16"/>
  <c r="AK97" i="16"/>
  <c r="AK98" i="16"/>
  <c r="AK99" i="16"/>
  <c r="AK100" i="16"/>
  <c r="AK101" i="16"/>
  <c r="AK102" i="16"/>
  <c r="AK103" i="16"/>
  <c r="AK104" i="16"/>
  <c r="AK105" i="16"/>
  <c r="AK106" i="16"/>
  <c r="AK107" i="16"/>
  <c r="AK108" i="16"/>
  <c r="AK109" i="16"/>
  <c r="AK110" i="16"/>
  <c r="AK111" i="16"/>
  <c r="AK112" i="16"/>
  <c r="AK113" i="16"/>
  <c r="AK114" i="16"/>
  <c r="AK115" i="16"/>
  <c r="AK116" i="16"/>
  <c r="AK117" i="16"/>
  <c r="AK118" i="16"/>
  <c r="AK119" i="16"/>
  <c r="AK120" i="16"/>
  <c r="AK121" i="16"/>
  <c r="AK122" i="16"/>
  <c r="AK123" i="16"/>
  <c r="AK124" i="16"/>
  <c r="AK125" i="16"/>
  <c r="AK126" i="16"/>
  <c r="AK127" i="16"/>
  <c r="AK128" i="16"/>
  <c r="AK129" i="16"/>
  <c r="AK130" i="16"/>
  <c r="AK131" i="16"/>
  <c r="AK132" i="16"/>
  <c r="AK133" i="16"/>
  <c r="AK134" i="16"/>
  <c r="AK135" i="16"/>
  <c r="AK136" i="16"/>
  <c r="AK137" i="16"/>
  <c r="AK138" i="16"/>
  <c r="AK139" i="16"/>
  <c r="AK140" i="16"/>
  <c r="AK141" i="16"/>
  <c r="AK142" i="16"/>
  <c r="AK143" i="16"/>
  <c r="AK144" i="16"/>
  <c r="AK145" i="16"/>
  <c r="AK146" i="16"/>
  <c r="AK147" i="16"/>
  <c r="AK148" i="16"/>
  <c r="AK149" i="16"/>
  <c r="AK150" i="16"/>
  <c r="AK151" i="16"/>
  <c r="AK152" i="16"/>
  <c r="AK153" i="16"/>
  <c r="AK154" i="16"/>
  <c r="AK155" i="16"/>
  <c r="AK156" i="16"/>
  <c r="AK157" i="16"/>
  <c r="AK158" i="16"/>
  <c r="AK159" i="16"/>
  <c r="AK160" i="16"/>
  <c r="AK161" i="16"/>
  <c r="AK162" i="16"/>
  <c r="AK163" i="16"/>
  <c r="AK164" i="16"/>
  <c r="AK165" i="16"/>
  <c r="AK166" i="16"/>
  <c r="AK167" i="16"/>
  <c r="AK168" i="16"/>
  <c r="AK169" i="16"/>
  <c r="AK170" i="16"/>
  <c r="AK171" i="16"/>
  <c r="AK172" i="16"/>
  <c r="AK173" i="16"/>
  <c r="AK174" i="16"/>
  <c r="AK175" i="16"/>
  <c r="AK176" i="16"/>
  <c r="AK177" i="16"/>
  <c r="AK178" i="16"/>
  <c r="AK179" i="16"/>
  <c r="AK180" i="16"/>
  <c r="AK181" i="16"/>
  <c r="AK182" i="16"/>
  <c r="AK183" i="16"/>
  <c r="AK184" i="16"/>
  <c r="AK185" i="16"/>
  <c r="AK186" i="16"/>
  <c r="AK187" i="16"/>
  <c r="AK188" i="16"/>
  <c r="AK189" i="16"/>
  <c r="AK190" i="16"/>
  <c r="AK191" i="16"/>
  <c r="AK192" i="16"/>
  <c r="AK193" i="16"/>
  <c r="AK194" i="16"/>
  <c r="AK195" i="16"/>
  <c r="AK196" i="16"/>
  <c r="AK197" i="16"/>
  <c r="AK198" i="16"/>
  <c r="AK199" i="16"/>
  <c r="AK200" i="16"/>
  <c r="AK201" i="16"/>
  <c r="AK202" i="16"/>
  <c r="AK203" i="16"/>
  <c r="AK204" i="16"/>
  <c r="AK205" i="16"/>
  <c r="AK206" i="16"/>
  <c r="AK207" i="16"/>
  <c r="AK208" i="16"/>
  <c r="AK209" i="16"/>
  <c r="AK210" i="16"/>
  <c r="AK211" i="16"/>
  <c r="AK212" i="16"/>
  <c r="AK213" i="16"/>
  <c r="AK214" i="16"/>
  <c r="AK215" i="16"/>
  <c r="AK216" i="16"/>
  <c r="AK217" i="16"/>
  <c r="AK218" i="16"/>
  <c r="AK219" i="16"/>
  <c r="AK220" i="16"/>
  <c r="AK221" i="16"/>
  <c r="AK222" i="16"/>
  <c r="AK223" i="16"/>
  <c r="AK224" i="16"/>
  <c r="AK225" i="16"/>
  <c r="AK226" i="16"/>
  <c r="AK227" i="16"/>
  <c r="AK228" i="16"/>
  <c r="AK229" i="16"/>
  <c r="AK230" i="16"/>
  <c r="AK231" i="16"/>
  <c r="AK232" i="16"/>
  <c r="AK233" i="16"/>
  <c r="AK234" i="16"/>
  <c r="AK235" i="16"/>
  <c r="AK236" i="16"/>
  <c r="AK237" i="16"/>
  <c r="AK238" i="16"/>
  <c r="AK239" i="16"/>
  <c r="AK240" i="16"/>
  <c r="AK241" i="16"/>
  <c r="AK242" i="16"/>
  <c r="AK243" i="16"/>
  <c r="AK244" i="16"/>
  <c r="AK245" i="16"/>
  <c r="AK246" i="16"/>
  <c r="AK247" i="16"/>
  <c r="AK248" i="16"/>
  <c r="AK249" i="16"/>
  <c r="AK250" i="16"/>
  <c r="AK251" i="16"/>
  <c r="AK252" i="16"/>
  <c r="AK253" i="16"/>
  <c r="AK254" i="16"/>
  <c r="AK255" i="16"/>
  <c r="AK256" i="16"/>
  <c r="AK257" i="16"/>
  <c r="AK258" i="16"/>
  <c r="AK259" i="16"/>
  <c r="AK260" i="16"/>
  <c r="AK261" i="16"/>
  <c r="AK262" i="16"/>
  <c r="AK263" i="16"/>
  <c r="AK264" i="16"/>
  <c r="AK265" i="16"/>
  <c r="AK266" i="16"/>
  <c r="AK267" i="16"/>
  <c r="AK268" i="16"/>
  <c r="AK269" i="16"/>
  <c r="AK270" i="16"/>
  <c r="AK271" i="16"/>
  <c r="AK272" i="16"/>
  <c r="AK273" i="16"/>
  <c r="AK274" i="16"/>
  <c r="AK275" i="16"/>
  <c r="AK276" i="16"/>
  <c r="AK277" i="16"/>
  <c r="AK278" i="16"/>
  <c r="AK279" i="16"/>
  <c r="AK280" i="16"/>
  <c r="AK281" i="16"/>
  <c r="AK282" i="16"/>
  <c r="AK283" i="16"/>
  <c r="AK284" i="16"/>
  <c r="AK285" i="16"/>
  <c r="AK286" i="16"/>
  <c r="AK287" i="16"/>
  <c r="AK288" i="16"/>
  <c r="AK289" i="16"/>
  <c r="AK290" i="16"/>
  <c r="AK291" i="16"/>
  <c r="AK292" i="16"/>
  <c r="AK293" i="16"/>
  <c r="AK294" i="16"/>
  <c r="AK295" i="16"/>
  <c r="AK296" i="16"/>
  <c r="AK297" i="16"/>
  <c r="AK298" i="16"/>
  <c r="AK299" i="16"/>
  <c r="AK300" i="16"/>
  <c r="AK301" i="16"/>
  <c r="AK302" i="16"/>
  <c r="AK303" i="16"/>
  <c r="AK304" i="16"/>
  <c r="AK305" i="16"/>
  <c r="AK306" i="16"/>
  <c r="AK307" i="16"/>
  <c r="AK308" i="16"/>
  <c r="AK309" i="16"/>
  <c r="AK310" i="16"/>
  <c r="AK311" i="16"/>
  <c r="AK312" i="16"/>
  <c r="AK313" i="16"/>
  <c r="AK314" i="16"/>
  <c r="AK315" i="16"/>
  <c r="AK316" i="16"/>
  <c r="AK317" i="16"/>
  <c r="AK318" i="16"/>
  <c r="AK319" i="16"/>
  <c r="AK320" i="16"/>
  <c r="AK321" i="16"/>
  <c r="AK322" i="16"/>
  <c r="AK323" i="16"/>
  <c r="AK324" i="16"/>
  <c r="AK325" i="16"/>
  <c r="AK326" i="16"/>
  <c r="AK327" i="16"/>
  <c r="AK328" i="16"/>
  <c r="AK329" i="16"/>
  <c r="AK330" i="16"/>
  <c r="AK331" i="16"/>
  <c r="AK332" i="16"/>
  <c r="AK333" i="16"/>
  <c r="AK334" i="16"/>
  <c r="AK335" i="16"/>
  <c r="AK336" i="16"/>
  <c r="AK337" i="16"/>
  <c r="AK338" i="16"/>
  <c r="AK339" i="16"/>
  <c r="AK340" i="16"/>
  <c r="AK341" i="16"/>
  <c r="AK342" i="16"/>
  <c r="AK343" i="16"/>
  <c r="AK344" i="16"/>
  <c r="AK345" i="16"/>
  <c r="AK346" i="16"/>
  <c r="AK47" i="16"/>
  <c r="BW92" i="11"/>
  <c r="H117" i="10"/>
  <c r="GN663" i="11" l="1"/>
  <c r="GN991" i="11"/>
  <c r="GN891" i="11"/>
  <c r="GN987" i="11"/>
  <c r="GN359" i="11"/>
  <c r="GN375" i="11"/>
  <c r="GN519" i="11"/>
  <c r="GN631" i="11"/>
  <c r="GN647" i="11"/>
  <c r="GN684" i="11"/>
  <c r="GN231" i="11"/>
  <c r="GN487" i="11"/>
  <c r="GN905" i="11"/>
  <c r="GN841" i="11"/>
  <c r="GN503" i="11"/>
  <c r="GN620" i="11"/>
  <c r="GN863" i="11"/>
  <c r="GN404" i="11"/>
  <c r="GN304" i="11"/>
  <c r="GN727" i="11"/>
  <c r="GN855" i="11"/>
  <c r="GN983" i="11"/>
  <c r="GN901" i="11"/>
  <c r="GN1029" i="11"/>
  <c r="GN854" i="11"/>
  <c r="GN837" i="11"/>
  <c r="GN965" i="11"/>
  <c r="GN1061" i="11"/>
  <c r="GN875" i="11"/>
  <c r="GN214" i="11"/>
  <c r="GN230" i="11"/>
  <c r="GN278" i="11"/>
  <c r="GN843" i="11"/>
  <c r="GN955" i="11"/>
  <c r="GN889" i="11"/>
  <c r="GN588" i="11"/>
  <c r="GN652" i="11"/>
  <c r="GN844" i="11"/>
  <c r="GN985" i="11"/>
  <c r="GN1084" i="11"/>
  <c r="GN247" i="11"/>
  <c r="GN895" i="11"/>
  <c r="GN959" i="11"/>
  <c r="GN1023" i="11"/>
  <c r="GN1087" i="11"/>
  <c r="GN204" i="11"/>
  <c r="GN236" i="11"/>
  <c r="GN252" i="11"/>
  <c r="GN268" i="11"/>
  <c r="GN284" i="11"/>
  <c r="GN300" i="11"/>
  <c r="GN316" i="11"/>
  <c r="GN332" i="11"/>
  <c r="GN364" i="11"/>
  <c r="GN380" i="11"/>
  <c r="GN396" i="11"/>
  <c r="GN412" i="11"/>
  <c r="GN428" i="11"/>
  <c r="GN444" i="11"/>
  <c r="GN492" i="11"/>
  <c r="GN524" i="11"/>
  <c r="GN540" i="11"/>
  <c r="GN775" i="11"/>
  <c r="GN903" i="11"/>
  <c r="GN940" i="11"/>
  <c r="GN1031" i="11"/>
  <c r="GN151" i="11"/>
  <c r="GN250" i="11"/>
  <c r="GN279" i="11"/>
  <c r="GN391" i="11"/>
  <c r="GN407" i="11"/>
  <c r="GN679" i="11"/>
  <c r="GN695" i="11"/>
  <c r="GN807" i="11"/>
  <c r="GN823" i="11"/>
  <c r="GN879" i="11"/>
  <c r="GN935" i="11"/>
  <c r="GN951" i="11"/>
  <c r="GN1007" i="11"/>
  <c r="GN1063" i="11"/>
  <c r="GN1079" i="11"/>
  <c r="GN460" i="11"/>
  <c r="GN508" i="11"/>
  <c r="GN426" i="11"/>
  <c r="GN362" i="11"/>
  <c r="GN410" i="11"/>
  <c r="GN1045" i="11"/>
  <c r="GN442" i="11"/>
  <c r="GN885" i="11"/>
  <c r="GN949" i="11"/>
  <c r="GN1013" i="11"/>
  <c r="GN266" i="11"/>
  <c r="GN502" i="11"/>
  <c r="GN550" i="11"/>
  <c r="GN140" i="11"/>
  <c r="GN454" i="11"/>
  <c r="GN646" i="11"/>
  <c r="GN710" i="11"/>
  <c r="GN774" i="11"/>
  <c r="GN838" i="11"/>
  <c r="GN1030" i="11"/>
  <c r="GN933" i="11"/>
  <c r="GN224" i="11"/>
  <c r="GN166" i="11"/>
  <c r="GN294" i="11"/>
  <c r="GN828" i="11"/>
  <c r="GN212" i="11"/>
  <c r="GN276" i="11"/>
  <c r="GN340" i="11"/>
  <c r="GN604" i="11"/>
  <c r="GN796" i="11"/>
  <c r="GN1052" i="11"/>
  <c r="GN716" i="11"/>
  <c r="GN971" i="11"/>
  <c r="GN217" i="11"/>
  <c r="GN859" i="11"/>
  <c r="GN551" i="11"/>
  <c r="GN182" i="11"/>
  <c r="GN246" i="11"/>
  <c r="GN438" i="11"/>
  <c r="GN822" i="11"/>
  <c r="GN1078" i="11"/>
  <c r="GN572" i="11"/>
  <c r="GN953" i="11"/>
  <c r="GN228" i="11"/>
  <c r="GN1004" i="11"/>
  <c r="GN853" i="11"/>
  <c r="GN917" i="11"/>
  <c r="GN981" i="11"/>
  <c r="GN869" i="11"/>
  <c r="GN997" i="11"/>
  <c r="GN784" i="11"/>
  <c r="GN790" i="11"/>
  <c r="GN106" i="11"/>
  <c r="GN124" i="11"/>
  <c r="GN122" i="11"/>
  <c r="GN394" i="11"/>
  <c r="GN92" i="11"/>
  <c r="GN103" i="11"/>
  <c r="GN1056" i="11"/>
  <c r="GN923" i="11"/>
  <c r="GN138" i="11"/>
  <c r="GN732" i="11"/>
  <c r="GN860" i="11"/>
  <c r="GN988" i="11"/>
  <c r="GN244" i="11"/>
  <c r="GN617" i="11"/>
  <c r="GN764" i="11"/>
  <c r="GN921" i="11"/>
  <c r="GN969" i="11"/>
  <c r="GN1020" i="11"/>
  <c r="GN199" i="11"/>
  <c r="GN263" i="11"/>
  <c r="GN327" i="11"/>
  <c r="GN847" i="11"/>
  <c r="GN911" i="11"/>
  <c r="GN975" i="11"/>
  <c r="GN1039" i="11"/>
  <c r="GN156" i="11"/>
  <c r="GN172" i="11"/>
  <c r="GN188" i="11"/>
  <c r="GN750" i="11"/>
  <c r="GN939" i="11"/>
  <c r="GN857" i="11"/>
  <c r="GN1033" i="11"/>
  <c r="GN662" i="11"/>
  <c r="GN678" i="11"/>
  <c r="GN1077" i="11"/>
  <c r="GN234" i="11"/>
  <c r="GN726" i="11"/>
  <c r="GN742" i="11"/>
  <c r="GN998" i="11"/>
  <c r="GN1017" i="11"/>
  <c r="GN1065" i="11"/>
  <c r="GN1081" i="11"/>
  <c r="GN220" i="11"/>
  <c r="GN348" i="11"/>
  <c r="GN476" i="11"/>
  <c r="GN537" i="11"/>
  <c r="GN700" i="11"/>
  <c r="GN937" i="11"/>
  <c r="GN956" i="11"/>
  <c r="GN972" i="11"/>
  <c r="GN186" i="11"/>
  <c r="GN471" i="11"/>
  <c r="GN535" i="11"/>
  <c r="GN791" i="11"/>
  <c r="GN919" i="11"/>
  <c r="GN1047" i="11"/>
  <c r="GN372" i="11"/>
  <c r="GN743" i="11"/>
  <c r="GN871" i="11"/>
  <c r="GN892" i="11"/>
  <c r="GN582" i="11"/>
  <c r="GN630" i="11"/>
  <c r="GN982" i="11"/>
  <c r="GN1001" i="11"/>
  <c r="GN1049" i="11"/>
  <c r="GN1068" i="11"/>
  <c r="GN356" i="11"/>
  <c r="GN748" i="11"/>
  <c r="GN812" i="11"/>
  <c r="GN876" i="11"/>
  <c r="GN636" i="11"/>
  <c r="GN108" i="11"/>
  <c r="GN119" i="11"/>
  <c r="GN135" i="11"/>
  <c r="GN840" i="11"/>
  <c r="GN856" i="11"/>
  <c r="GN888" i="11"/>
  <c r="GN984" i="11"/>
  <c r="GN1035" i="11"/>
  <c r="GN1051" i="11"/>
  <c r="GN1067" i="11"/>
  <c r="GN1083" i="11"/>
  <c r="GN907" i="11"/>
  <c r="GN873" i="11"/>
  <c r="GN314" i="11"/>
  <c r="GN342" i="11"/>
  <c r="GN358" i="11"/>
  <c r="GN374" i="11"/>
  <c r="GN406" i="11"/>
  <c r="GN422" i="11"/>
  <c r="GN486" i="11"/>
  <c r="GN1003" i="11"/>
  <c r="GN1019" i="11"/>
  <c r="GN198" i="11"/>
  <c r="GN262" i="11"/>
  <c r="GN326" i="11"/>
  <c r="GN390" i="11"/>
  <c r="GN518" i="11"/>
  <c r="GN599" i="11"/>
  <c r="GN708" i="11"/>
  <c r="GN759" i="11"/>
  <c r="GN780" i="11"/>
  <c r="GN887" i="11"/>
  <c r="GN908" i="11"/>
  <c r="GN943" i="11"/>
  <c r="GN1015" i="11"/>
  <c r="GN1071" i="11"/>
  <c r="GN154" i="11"/>
  <c r="GN167" i="11"/>
  <c r="GN282" i="11"/>
  <c r="GN295" i="11"/>
  <c r="GN311" i="11"/>
  <c r="GN423" i="11"/>
  <c r="GN567" i="11"/>
  <c r="GN583" i="11"/>
  <c r="GN711" i="11"/>
  <c r="GN839" i="11"/>
  <c r="GN967" i="11"/>
  <c r="GN292" i="11"/>
  <c r="GN420" i="11"/>
  <c r="GN668" i="11"/>
  <c r="GN202" i="11"/>
  <c r="GN330" i="11"/>
  <c r="GN927" i="11"/>
  <c r="GN999" i="11"/>
  <c r="GN1055" i="11"/>
  <c r="GN170" i="11"/>
  <c r="GN183" i="11"/>
  <c r="GN215" i="11"/>
  <c r="GN298" i="11"/>
  <c r="GN343" i="11"/>
  <c r="GN439" i="11"/>
  <c r="GN455" i="11"/>
  <c r="GN615" i="11"/>
  <c r="GN457" i="11"/>
  <c r="GN308" i="11"/>
  <c r="GN436" i="11"/>
  <c r="GN556" i="11"/>
  <c r="GN924" i="11"/>
  <c r="GN1036" i="11"/>
  <c r="GN218" i="11"/>
  <c r="GN346" i="11"/>
  <c r="GN384" i="11"/>
  <c r="GN766" i="11"/>
  <c r="GN546" i="11"/>
  <c r="GN150" i="11"/>
  <c r="GN614" i="11"/>
  <c r="GN880" i="11"/>
  <c r="GN470" i="11"/>
  <c r="GN598" i="11"/>
  <c r="GN1046" i="11"/>
  <c r="GN966" i="11"/>
  <c r="GN786" i="11"/>
  <c r="GN624" i="11"/>
  <c r="GN904" i="11"/>
  <c r="GN936" i="11"/>
  <c r="GN952" i="11"/>
  <c r="GN1032" i="11"/>
  <c r="GN745" i="11"/>
  <c r="GN902" i="11"/>
  <c r="GN870" i="11"/>
  <c r="GN174" i="11"/>
  <c r="GN814" i="11"/>
  <c r="GN758" i="11"/>
  <c r="GN832" i="11"/>
  <c r="GN566" i="11"/>
  <c r="GN694" i="11"/>
  <c r="GN886" i="11"/>
  <c r="GN377" i="11"/>
  <c r="GN682" i="11"/>
  <c r="GN378" i="11"/>
  <c r="GN922" i="11"/>
  <c r="GN490" i="11"/>
  <c r="GN506" i="11"/>
  <c r="GN554" i="11"/>
  <c r="GN637" i="11"/>
  <c r="GN522" i="11"/>
  <c r="GN185" i="11"/>
  <c r="GN233" i="11"/>
  <c r="GN265" i="11"/>
  <c r="GN297" i="11"/>
  <c r="GN313" i="11"/>
  <c r="GN104" i="11"/>
  <c r="GN120" i="11"/>
  <c r="GN136" i="11"/>
  <c r="GN102" i="11"/>
  <c r="GN573" i="11"/>
  <c r="GN826" i="11"/>
  <c r="GN1066" i="11"/>
  <c r="GN890" i="11"/>
  <c r="GN310" i="11"/>
  <c r="GN806" i="11"/>
  <c r="GN934" i="11"/>
  <c r="GN1062" i="11"/>
  <c r="GN368" i="11"/>
  <c r="GN1050" i="11"/>
  <c r="GN950" i="11"/>
  <c r="GN1014" i="11"/>
  <c r="GN954" i="11"/>
  <c r="GN618" i="11"/>
  <c r="GN858" i="11"/>
  <c r="GN179" i="11"/>
  <c r="GN299" i="11"/>
  <c r="GN467" i="11"/>
  <c r="GN118" i="11"/>
  <c r="GN626" i="11"/>
  <c r="GN797" i="11"/>
  <c r="GN698" i="11"/>
  <c r="GN458" i="11"/>
  <c r="GN500" i="11"/>
  <c r="GN474" i="11"/>
  <c r="GN610" i="11"/>
  <c r="GN906" i="11"/>
  <c r="GN810" i="11"/>
  <c r="GN992" i="11"/>
  <c r="GN400" i="11"/>
  <c r="GN640" i="11"/>
  <c r="GN672" i="11"/>
  <c r="GN752" i="11"/>
  <c r="GN816" i="11"/>
  <c r="GN714" i="11"/>
  <c r="GN538" i="11"/>
  <c r="GN1018" i="11"/>
  <c r="GN762" i="11"/>
  <c r="GN1034" i="11"/>
  <c r="GN95" i="11"/>
  <c r="GN111" i="11"/>
  <c r="GN127" i="11"/>
  <c r="GN274" i="11"/>
  <c r="GN306" i="11"/>
  <c r="GN322" i="11"/>
  <c r="GN570" i="11"/>
  <c r="GN970" i="11"/>
  <c r="GN755" i="11"/>
  <c r="GN730" i="11"/>
  <c r="GN134" i="11"/>
  <c r="GN405" i="11"/>
  <c r="GN469" i="11"/>
  <c r="GN533" i="11"/>
  <c r="GN874" i="11"/>
  <c r="GN586" i="11"/>
  <c r="GN602" i="11"/>
  <c r="GN181" i="11"/>
  <c r="GN213" i="11"/>
  <c r="GN245" i="11"/>
  <c r="GN277" i="11"/>
  <c r="GN634" i="11"/>
  <c r="GN534" i="11"/>
  <c r="GN665" i="11"/>
  <c r="GN865" i="11"/>
  <c r="GN794" i="11"/>
  <c r="GN99" i="11"/>
  <c r="GN142" i="11"/>
  <c r="GN288" i="11"/>
  <c r="GN448" i="11"/>
  <c r="GN464" i="11"/>
  <c r="GN480" i="11"/>
  <c r="GN496" i="11"/>
  <c r="GN512" i="11"/>
  <c r="GN544" i="11"/>
  <c r="GN778" i="11"/>
  <c r="GN475" i="11"/>
  <c r="GN918" i="11"/>
  <c r="GN650" i="11"/>
  <c r="GN938" i="11"/>
  <c r="GN666" i="11"/>
  <c r="GN986" i="11"/>
  <c r="GN1082" i="11"/>
  <c r="GN669" i="11"/>
  <c r="GN701" i="11"/>
  <c r="GN805" i="11"/>
  <c r="GN176" i="11"/>
  <c r="GN842" i="11"/>
  <c r="GN1002" i="11"/>
  <c r="GN746" i="11"/>
  <c r="GN91" i="11"/>
  <c r="GN121" i="11"/>
  <c r="GN144" i="11"/>
  <c r="GN237" i="11"/>
  <c r="GN253" i="11"/>
  <c r="GN269" i="11"/>
  <c r="GN285" i="11"/>
  <c r="GN301" i="11"/>
  <c r="GN397" i="11"/>
  <c r="GN413" i="11"/>
  <c r="GN429" i="11"/>
  <c r="GN445" i="11"/>
  <c r="GN461" i="11"/>
  <c r="GN477" i="11"/>
  <c r="GN493" i="11"/>
  <c r="GN509" i="11"/>
  <c r="GN525" i="11"/>
  <c r="GN541" i="11"/>
  <c r="GN605" i="11"/>
  <c r="GN829" i="11"/>
  <c r="GN704" i="11"/>
  <c r="GN192" i="11"/>
  <c r="GN320" i="11"/>
  <c r="GN227" i="11"/>
  <c r="GN395" i="11"/>
  <c r="GN520" i="11"/>
  <c r="GN611" i="11"/>
  <c r="GN795" i="11"/>
  <c r="GN963" i="11"/>
  <c r="GN190" i="11"/>
  <c r="GN830" i="11"/>
  <c r="GN633" i="11"/>
  <c r="GN649" i="11"/>
  <c r="GN681" i="11"/>
  <c r="GN697" i="11"/>
  <c r="GN713" i="11"/>
  <c r="GN729" i="11"/>
  <c r="GN1006" i="11"/>
  <c r="GN1022" i="11"/>
  <c r="GN801" i="11"/>
  <c r="GN852" i="11"/>
  <c r="GN303" i="11"/>
  <c r="GN703" i="11"/>
  <c r="GN815" i="11"/>
  <c r="GN94" i="11"/>
  <c r="GN210" i="11"/>
  <c r="GN242" i="11"/>
  <c r="GN290" i="11"/>
  <c r="GN317" i="11"/>
  <c r="GN333" i="11"/>
  <c r="GN349" i="11"/>
  <c r="GN365" i="11"/>
  <c r="GN381" i="11"/>
  <c r="GN514" i="11"/>
  <c r="GN557" i="11"/>
  <c r="GN738" i="11"/>
  <c r="GN757" i="11"/>
  <c r="GN957" i="11"/>
  <c r="GN152" i="11"/>
  <c r="GN243" i="11"/>
  <c r="GN411" i="11"/>
  <c r="GN443" i="11"/>
  <c r="GN488" i="11"/>
  <c r="GN627" i="11"/>
  <c r="GN707" i="11"/>
  <c r="GN811" i="11"/>
  <c r="GN979" i="11"/>
  <c r="GN505" i="11"/>
  <c r="GN569" i="11"/>
  <c r="GN585" i="11"/>
  <c r="GN601" i="11"/>
  <c r="GN990" i="11"/>
  <c r="GN785" i="11"/>
  <c r="GN836" i="11"/>
  <c r="GN159" i="11"/>
  <c r="GN431" i="11"/>
  <c r="GN946" i="11"/>
  <c r="GN1074" i="11"/>
  <c r="GN98" i="11"/>
  <c r="GN114" i="11"/>
  <c r="GN130" i="11"/>
  <c r="GN146" i="11"/>
  <c r="GN162" i="11"/>
  <c r="GN226" i="11"/>
  <c r="GN258" i="11"/>
  <c r="GN402" i="11"/>
  <c r="GN434" i="11"/>
  <c r="GN466" i="11"/>
  <c r="GN498" i="11"/>
  <c r="GN658" i="11"/>
  <c r="GN674" i="11"/>
  <c r="GN690" i="11"/>
  <c r="GN706" i="11"/>
  <c r="GN813" i="11"/>
  <c r="GN336" i="11"/>
  <c r="GN352" i="11"/>
  <c r="GN168" i="11"/>
  <c r="GN259" i="11"/>
  <c r="GN427" i="11"/>
  <c r="GN504" i="11"/>
  <c r="GN552" i="11"/>
  <c r="GN643" i="11"/>
  <c r="GN659" i="11"/>
  <c r="GN675" i="11"/>
  <c r="GN691" i="11"/>
  <c r="GN723" i="11"/>
  <c r="GN827" i="11"/>
  <c r="GN995" i="11"/>
  <c r="GN361" i="11"/>
  <c r="GN441" i="11"/>
  <c r="GN521" i="11"/>
  <c r="GN553" i="11"/>
  <c r="GN974" i="11"/>
  <c r="GN769" i="11"/>
  <c r="GN820" i="11"/>
  <c r="GN1076" i="11"/>
  <c r="GN319" i="11"/>
  <c r="GN575" i="11"/>
  <c r="GN719" i="11"/>
  <c r="GN831" i="11"/>
  <c r="GN178" i="11"/>
  <c r="GN194" i="11"/>
  <c r="GN338" i="11"/>
  <c r="GN354" i="11"/>
  <c r="GN370" i="11"/>
  <c r="GN386" i="11"/>
  <c r="GN418" i="11"/>
  <c r="GN450" i="11"/>
  <c r="GN482" i="11"/>
  <c r="GN530" i="11"/>
  <c r="GN562" i="11"/>
  <c r="GN642" i="11"/>
  <c r="GN722" i="11"/>
  <c r="GN741" i="11"/>
  <c r="GN941" i="11"/>
  <c r="GN1085" i="11"/>
  <c r="GN208" i="11"/>
  <c r="GN184" i="11"/>
  <c r="GN216" i="11"/>
  <c r="GN275" i="11"/>
  <c r="GN459" i="11"/>
  <c r="GN739" i="11"/>
  <c r="GN1011" i="11"/>
  <c r="GN206" i="11"/>
  <c r="GN270" i="11"/>
  <c r="GN334" i="11"/>
  <c r="GN398" i="11"/>
  <c r="GN462" i="11"/>
  <c r="GN526" i="11"/>
  <c r="GN590" i="11"/>
  <c r="GN654" i="11"/>
  <c r="GN718" i="11"/>
  <c r="GN249" i="11"/>
  <c r="GN329" i="11"/>
  <c r="GN345" i="11"/>
  <c r="GN393" i="11"/>
  <c r="GN425" i="11"/>
  <c r="GN473" i="11"/>
  <c r="GN489" i="11"/>
  <c r="GN958" i="11"/>
  <c r="GN1057" i="11"/>
  <c r="GN1073" i="11"/>
  <c r="GN1089" i="11"/>
  <c r="GN753" i="11"/>
  <c r="GN804" i="11"/>
  <c r="GN1060" i="11"/>
  <c r="GN447" i="11"/>
  <c r="GN591" i="11"/>
  <c r="GN962" i="11"/>
  <c r="GN1090" i="11"/>
  <c r="GN153" i="11"/>
  <c r="GN155" i="11"/>
  <c r="GN200" i="11"/>
  <c r="GN232" i="11"/>
  <c r="GN291" i="11"/>
  <c r="GN568" i="11"/>
  <c r="GN1027" i="11"/>
  <c r="GN782" i="11"/>
  <c r="GN281" i="11"/>
  <c r="GN942" i="11"/>
  <c r="GN1041" i="11"/>
  <c r="GN721" i="11"/>
  <c r="GN737" i="11"/>
  <c r="GN788" i="11"/>
  <c r="GN1044" i="11"/>
  <c r="GN175" i="11"/>
  <c r="GN207" i="11"/>
  <c r="GN335" i="11"/>
  <c r="GN463" i="11"/>
  <c r="GN100" i="11"/>
  <c r="GN116" i="11"/>
  <c r="GN132" i="11"/>
  <c r="GN101" i="11"/>
  <c r="GN117" i="11"/>
  <c r="GN133" i="11"/>
  <c r="GN149" i="11"/>
  <c r="GN578" i="11"/>
  <c r="GN594" i="11"/>
  <c r="GN661" i="11"/>
  <c r="GN677" i="11"/>
  <c r="GN693" i="11"/>
  <c r="GN781" i="11"/>
  <c r="GN925" i="11"/>
  <c r="GN1069" i="11"/>
  <c r="GN171" i="11"/>
  <c r="GN248" i="11"/>
  <c r="GN307" i="11"/>
  <c r="GN323" i="11"/>
  <c r="GN339" i="11"/>
  <c r="GN491" i="11"/>
  <c r="GN507" i="11"/>
  <c r="GN523" i="11"/>
  <c r="GN539" i="11"/>
  <c r="GN555" i="11"/>
  <c r="GN584" i="11"/>
  <c r="GN600" i="11"/>
  <c r="GN771" i="11"/>
  <c r="GN1043" i="11"/>
  <c r="GN201" i="11"/>
  <c r="GN926" i="11"/>
  <c r="GN1009" i="11"/>
  <c r="GN1025" i="11"/>
  <c r="GN401" i="11"/>
  <c r="GN449" i="11"/>
  <c r="GN513" i="11"/>
  <c r="GN689" i="11"/>
  <c r="GN705" i="11"/>
  <c r="GN772" i="11"/>
  <c r="GN1028" i="11"/>
  <c r="GN260" i="11"/>
  <c r="GN479" i="11"/>
  <c r="GN607" i="11"/>
  <c r="GN850" i="11"/>
  <c r="GN978" i="11"/>
  <c r="GN110" i="11"/>
  <c r="GN165" i="11"/>
  <c r="GN197" i="11"/>
  <c r="GN261" i="11"/>
  <c r="GN645" i="11"/>
  <c r="GN709" i="11"/>
  <c r="GN725" i="11"/>
  <c r="GN1053" i="11"/>
  <c r="GN240" i="11"/>
  <c r="GN187" i="11"/>
  <c r="GN203" i="11"/>
  <c r="GN219" i="11"/>
  <c r="GN264" i="11"/>
  <c r="GN312" i="11"/>
  <c r="GN355" i="11"/>
  <c r="GN616" i="11"/>
  <c r="GN787" i="11"/>
  <c r="GN1059" i="11"/>
  <c r="GN137" i="11"/>
  <c r="GN169" i="11"/>
  <c r="GN910" i="11"/>
  <c r="GN993" i="11"/>
  <c r="GN289" i="11"/>
  <c r="GN641" i="11"/>
  <c r="GN657" i="11"/>
  <c r="GN673" i="11"/>
  <c r="GN756" i="11"/>
  <c r="GN1012" i="11"/>
  <c r="GN191" i="11"/>
  <c r="GN351" i="11"/>
  <c r="GN735" i="11"/>
  <c r="GN107" i="11"/>
  <c r="GN123" i="11"/>
  <c r="GN139" i="11"/>
  <c r="GN229" i="11"/>
  <c r="GN293" i="11"/>
  <c r="GN309" i="11"/>
  <c r="GN341" i="11"/>
  <c r="GN373" i="11"/>
  <c r="GN389" i="11"/>
  <c r="GN421" i="11"/>
  <c r="GN437" i="11"/>
  <c r="GN453" i="11"/>
  <c r="GN485" i="11"/>
  <c r="GN501" i="11"/>
  <c r="GN517" i="11"/>
  <c r="GN549" i="11"/>
  <c r="GN613" i="11"/>
  <c r="GN629" i="11"/>
  <c r="GN765" i="11"/>
  <c r="GN834" i="11"/>
  <c r="GN909" i="11"/>
  <c r="GN280" i="11"/>
  <c r="GN371" i="11"/>
  <c r="GN571" i="11"/>
  <c r="GN632" i="11"/>
  <c r="GN664" i="11"/>
  <c r="GN696" i="11"/>
  <c r="GN803" i="11"/>
  <c r="GN1075" i="11"/>
  <c r="GN1091" i="11"/>
  <c r="GN222" i="11"/>
  <c r="GN286" i="11"/>
  <c r="GN350" i="11"/>
  <c r="GN414" i="11"/>
  <c r="GN478" i="11"/>
  <c r="GN542" i="11"/>
  <c r="GN606" i="11"/>
  <c r="GN670" i="11"/>
  <c r="GN894" i="11"/>
  <c r="GN977" i="11"/>
  <c r="GN337" i="11"/>
  <c r="GN561" i="11"/>
  <c r="GN625" i="11"/>
  <c r="GN724" i="11"/>
  <c r="GN740" i="11"/>
  <c r="GN996" i="11"/>
  <c r="GN180" i="11"/>
  <c r="GN223" i="11"/>
  <c r="GN623" i="11"/>
  <c r="GN866" i="11"/>
  <c r="GN994" i="11"/>
  <c r="GN357" i="11"/>
  <c r="GN565" i="11"/>
  <c r="GN581" i="11"/>
  <c r="GN597" i="11"/>
  <c r="GN818" i="11"/>
  <c r="GN1037" i="11"/>
  <c r="GN656" i="11"/>
  <c r="GN688" i="11"/>
  <c r="GN720" i="11"/>
  <c r="GN736" i="11"/>
  <c r="GN768" i="11"/>
  <c r="GN800" i="11"/>
  <c r="GN848" i="11"/>
  <c r="GN864" i="11"/>
  <c r="GN896" i="11"/>
  <c r="GN912" i="11"/>
  <c r="GN928" i="11"/>
  <c r="GN944" i="11"/>
  <c r="GN960" i="11"/>
  <c r="GN976" i="11"/>
  <c r="GN1008" i="11"/>
  <c r="GN1024" i="11"/>
  <c r="GN1040" i="11"/>
  <c r="GN1072" i="11"/>
  <c r="GN1088" i="11"/>
  <c r="GN235" i="11"/>
  <c r="GN296" i="11"/>
  <c r="GN328" i="11"/>
  <c r="GN360" i="11"/>
  <c r="GN387" i="11"/>
  <c r="GN587" i="11"/>
  <c r="GN603" i="11"/>
  <c r="GN648" i="11"/>
  <c r="GN680" i="11"/>
  <c r="GN712" i="11"/>
  <c r="GN728" i="11"/>
  <c r="GN819" i="11"/>
  <c r="GN158" i="11"/>
  <c r="GN734" i="11"/>
  <c r="GN798" i="11"/>
  <c r="GN878" i="11"/>
  <c r="GN961" i="11"/>
  <c r="GN369" i="11"/>
  <c r="GN433" i="11"/>
  <c r="GN497" i="11"/>
  <c r="GN609" i="11"/>
  <c r="GN676" i="11"/>
  <c r="GN692" i="11"/>
  <c r="GN980" i="11"/>
  <c r="GN239" i="11"/>
  <c r="GN495" i="11"/>
  <c r="GN751" i="11"/>
  <c r="GN97" i="11"/>
  <c r="GN113" i="11"/>
  <c r="GN325" i="11"/>
  <c r="GN749" i="11"/>
  <c r="GN893" i="11"/>
  <c r="GN256" i="11"/>
  <c r="GN272" i="11"/>
  <c r="GN251" i="11"/>
  <c r="GN267" i="11"/>
  <c r="GN344" i="11"/>
  <c r="GN403" i="11"/>
  <c r="GN619" i="11"/>
  <c r="GN835" i="11"/>
  <c r="GN862" i="11"/>
  <c r="GN945" i="11"/>
  <c r="GN129" i="11"/>
  <c r="GN145" i="11"/>
  <c r="GN161" i="11"/>
  <c r="GN257" i="11"/>
  <c r="GN353" i="11"/>
  <c r="GN385" i="11"/>
  <c r="GN417" i="11"/>
  <c r="GN465" i="11"/>
  <c r="GN481" i="11"/>
  <c r="GN529" i="11"/>
  <c r="GN545" i="11"/>
  <c r="GN577" i="11"/>
  <c r="GN593" i="11"/>
  <c r="GN644" i="11"/>
  <c r="GN660" i="11"/>
  <c r="GN964" i="11"/>
  <c r="GN367" i="11"/>
  <c r="GN639" i="11"/>
  <c r="GN882" i="11"/>
  <c r="GN1010" i="11"/>
  <c r="GN126" i="11"/>
  <c r="GN96" i="11"/>
  <c r="GN802" i="11"/>
  <c r="GN821" i="11"/>
  <c r="GN1021" i="11"/>
  <c r="GN416" i="11"/>
  <c r="GN592" i="11"/>
  <c r="GN608" i="11"/>
  <c r="GN419" i="11"/>
  <c r="GN635" i="11"/>
  <c r="GN667" i="11"/>
  <c r="GN699" i="11"/>
  <c r="GN744" i="11"/>
  <c r="GN851" i="11"/>
  <c r="GN409" i="11"/>
  <c r="GN825" i="11"/>
  <c r="GN846" i="11"/>
  <c r="GN929" i="11"/>
  <c r="GN177" i="11"/>
  <c r="GN193" i="11"/>
  <c r="GN273" i="11"/>
  <c r="GN305" i="11"/>
  <c r="GN321" i="11"/>
  <c r="GN484" i="11"/>
  <c r="GN548" i="11"/>
  <c r="GN628" i="11"/>
  <c r="GN948" i="11"/>
  <c r="GN148" i="11"/>
  <c r="GN164" i="11"/>
  <c r="GN255" i="11"/>
  <c r="GN383" i="11"/>
  <c r="GN511" i="11"/>
  <c r="GN767" i="11"/>
  <c r="GN143" i="11"/>
  <c r="GN733" i="11"/>
  <c r="GN877" i="11"/>
  <c r="GN432" i="11"/>
  <c r="GN528" i="11"/>
  <c r="GN560" i="11"/>
  <c r="GN576" i="11"/>
  <c r="GN163" i="11"/>
  <c r="GN283" i="11"/>
  <c r="GN376" i="11"/>
  <c r="GN435" i="11"/>
  <c r="GN451" i="11"/>
  <c r="GN651" i="11"/>
  <c r="GN683" i="11"/>
  <c r="GN715" i="11"/>
  <c r="GN731" i="11"/>
  <c r="GN760" i="11"/>
  <c r="GN867" i="11"/>
  <c r="GN883" i="11"/>
  <c r="GN238" i="11"/>
  <c r="GN302" i="11"/>
  <c r="GN366" i="11"/>
  <c r="GN430" i="11"/>
  <c r="GN494" i="11"/>
  <c r="GN558" i="11"/>
  <c r="GN622" i="11"/>
  <c r="GN686" i="11"/>
  <c r="GN809" i="11"/>
  <c r="GN913" i="11"/>
  <c r="GN209" i="11"/>
  <c r="GN225" i="11"/>
  <c r="GN241" i="11"/>
  <c r="GN612" i="11"/>
  <c r="GN932" i="11"/>
  <c r="GN527" i="11"/>
  <c r="GN655" i="11"/>
  <c r="GN898" i="11"/>
  <c r="GN1026" i="11"/>
  <c r="GN112" i="11"/>
  <c r="GN685" i="11"/>
  <c r="GN1005" i="11"/>
  <c r="GN315" i="11"/>
  <c r="GN331" i="11"/>
  <c r="GN392" i="11"/>
  <c r="GN776" i="11"/>
  <c r="GN899" i="11"/>
  <c r="GN793" i="11"/>
  <c r="GN897" i="11"/>
  <c r="GN388" i="11"/>
  <c r="GN452" i="11"/>
  <c r="GN468" i="11"/>
  <c r="GN516" i="11"/>
  <c r="GN532" i="11"/>
  <c r="GN564" i="11"/>
  <c r="GN580" i="11"/>
  <c r="GN596" i="11"/>
  <c r="GN916" i="11"/>
  <c r="GN399" i="11"/>
  <c r="GN783" i="11"/>
  <c r="GN621" i="11"/>
  <c r="GN653" i="11"/>
  <c r="GN770" i="11"/>
  <c r="GN861" i="11"/>
  <c r="GN989" i="11"/>
  <c r="GN195" i="11"/>
  <c r="GN347" i="11"/>
  <c r="GN363" i="11"/>
  <c r="GN408" i="11"/>
  <c r="GN483" i="11"/>
  <c r="GN747" i="11"/>
  <c r="GN792" i="11"/>
  <c r="GN915" i="11"/>
  <c r="GN777" i="11"/>
  <c r="GN881" i="11"/>
  <c r="GN196" i="11"/>
  <c r="GN324" i="11"/>
  <c r="GN900" i="11"/>
  <c r="GN271" i="11"/>
  <c r="GN543" i="11"/>
  <c r="GN671" i="11"/>
  <c r="GN914" i="11"/>
  <c r="GN1042" i="11"/>
  <c r="GN115" i="11"/>
  <c r="GN131" i="11"/>
  <c r="GN147" i="11"/>
  <c r="GN128" i="11"/>
  <c r="GN717" i="11"/>
  <c r="GN789" i="11"/>
  <c r="GN160" i="11"/>
  <c r="GN424" i="11"/>
  <c r="GN440" i="11"/>
  <c r="GN472" i="11"/>
  <c r="GN499" i="11"/>
  <c r="GN531" i="11"/>
  <c r="GN547" i="11"/>
  <c r="GN763" i="11"/>
  <c r="GN808" i="11"/>
  <c r="GN931" i="11"/>
  <c r="GN761" i="11"/>
  <c r="GN1054" i="11"/>
  <c r="GN1070" i="11"/>
  <c r="GN1086" i="11"/>
  <c r="GN833" i="11"/>
  <c r="GN884" i="11"/>
  <c r="GN287" i="11"/>
  <c r="GN415" i="11"/>
  <c r="GN799" i="11"/>
  <c r="GN105" i="11"/>
  <c r="GN109" i="11"/>
  <c r="GN125" i="11"/>
  <c r="GN141" i="11"/>
  <c r="GN157" i="11"/>
  <c r="GN173" i="11"/>
  <c r="GN189" i="11"/>
  <c r="GN205" i="11"/>
  <c r="GN221" i="11"/>
  <c r="GN589" i="11"/>
  <c r="GN754" i="11"/>
  <c r="GN773" i="11"/>
  <c r="GN845" i="11"/>
  <c r="GN973" i="11"/>
  <c r="GN872" i="11"/>
  <c r="GN920" i="11"/>
  <c r="GN968" i="11"/>
  <c r="GN1000" i="11"/>
  <c r="GN1016" i="11"/>
  <c r="GN1048" i="11"/>
  <c r="GN1064" i="11"/>
  <c r="GN1080" i="11"/>
  <c r="GN211" i="11"/>
  <c r="GN379" i="11"/>
  <c r="GN456" i="11"/>
  <c r="GN515" i="11"/>
  <c r="GN536" i="11"/>
  <c r="GN563" i="11"/>
  <c r="GN579" i="11"/>
  <c r="GN595" i="11"/>
  <c r="GN779" i="11"/>
  <c r="GN824" i="11"/>
  <c r="GN947" i="11"/>
  <c r="GN254" i="11"/>
  <c r="GN318" i="11"/>
  <c r="GN382" i="11"/>
  <c r="GN446" i="11"/>
  <c r="GN510" i="11"/>
  <c r="GN574" i="11"/>
  <c r="GN638" i="11"/>
  <c r="GN702" i="11"/>
  <c r="GN849" i="11"/>
  <c r="GN1038" i="11"/>
  <c r="GN817" i="11"/>
  <c r="GN868" i="11"/>
  <c r="GN559" i="11"/>
  <c r="GN687" i="11"/>
  <c r="GN930" i="11"/>
  <c r="GN1058" i="11"/>
  <c r="K10" i="10"/>
  <c r="M73" i="10"/>
  <c r="M74" i="10"/>
  <c r="M72" i="10"/>
  <c r="M100" i="10"/>
  <c r="EA91" i="11"/>
  <c r="EA93" i="11"/>
  <c r="EA94" i="11"/>
  <c r="EA95" i="11"/>
  <c r="EA96" i="11"/>
  <c r="EA97" i="11"/>
  <c r="EA98" i="11"/>
  <c r="EA99" i="11"/>
  <c r="EA100" i="11"/>
  <c r="EA101" i="11"/>
  <c r="EA102" i="11"/>
  <c r="EA103" i="11"/>
  <c r="EA104" i="11"/>
  <c r="EA105" i="11"/>
  <c r="EA106" i="11"/>
  <c r="EA107" i="11"/>
  <c r="EA108" i="11"/>
  <c r="EA109" i="11"/>
  <c r="EA110" i="11"/>
  <c r="EA111" i="11"/>
  <c r="EA112" i="11"/>
  <c r="EA113" i="11"/>
  <c r="EA114" i="11"/>
  <c r="EA115" i="11"/>
  <c r="EA116" i="11"/>
  <c r="EA117" i="11"/>
  <c r="EA118" i="11"/>
  <c r="EA119" i="11"/>
  <c r="EA120" i="11"/>
  <c r="EA121" i="11"/>
  <c r="EA122" i="11"/>
  <c r="EA123" i="11"/>
  <c r="EA124" i="11"/>
  <c r="EA125" i="11"/>
  <c r="EA126" i="11"/>
  <c r="EA127" i="11"/>
  <c r="EA128" i="11"/>
  <c r="EA129" i="11"/>
  <c r="EA130" i="11"/>
  <c r="EA131" i="11"/>
  <c r="EA132" i="11"/>
  <c r="EA133" i="11"/>
  <c r="EA134" i="11"/>
  <c r="EA135" i="11"/>
  <c r="EA136" i="11"/>
  <c r="EA137" i="11"/>
  <c r="EA138" i="11"/>
  <c r="EA139" i="11"/>
  <c r="EA140" i="11"/>
  <c r="EA141" i="11"/>
  <c r="EA142" i="11"/>
  <c r="EA143" i="11"/>
  <c r="EA144" i="11"/>
  <c r="EA145" i="11"/>
  <c r="EA146" i="11"/>
  <c r="EA147" i="11"/>
  <c r="EA148" i="11"/>
  <c r="EA149" i="11"/>
  <c r="EA150" i="11"/>
  <c r="EA151" i="11"/>
  <c r="EA152" i="11"/>
  <c r="EA153" i="11"/>
  <c r="EA154" i="11"/>
  <c r="EA155" i="11"/>
  <c r="EA156" i="11"/>
  <c r="EA157" i="11"/>
  <c r="EA158" i="11"/>
  <c r="EA159" i="11"/>
  <c r="EA160" i="11"/>
  <c r="EA161" i="11"/>
  <c r="EA162" i="11"/>
  <c r="EA163" i="11"/>
  <c r="EA164" i="11"/>
  <c r="EA165" i="11"/>
  <c r="EA166" i="11"/>
  <c r="EA167" i="11"/>
  <c r="EA168" i="11"/>
  <c r="EA169" i="11"/>
  <c r="EA170" i="11"/>
  <c r="EA171" i="11"/>
  <c r="EA172" i="11"/>
  <c r="EA173" i="11"/>
  <c r="EA174" i="11"/>
  <c r="EA175" i="11"/>
  <c r="EA176" i="11"/>
  <c r="EA177" i="11"/>
  <c r="EA178" i="11"/>
  <c r="EA179" i="11"/>
  <c r="EA180" i="11"/>
  <c r="EA181" i="11"/>
  <c r="EA182" i="11"/>
  <c r="EA183" i="11"/>
  <c r="EA184" i="11"/>
  <c r="EA185" i="11"/>
  <c r="EA186" i="11"/>
  <c r="EA187" i="11"/>
  <c r="EA188" i="11"/>
  <c r="EA189" i="11"/>
  <c r="EA190" i="11"/>
  <c r="EA191" i="11"/>
  <c r="EA192" i="11"/>
  <c r="EA193" i="11"/>
  <c r="EA194" i="11"/>
  <c r="EA195" i="11"/>
  <c r="EA196" i="11"/>
  <c r="EA197" i="11"/>
  <c r="EA198" i="11"/>
  <c r="EA199" i="11"/>
  <c r="EA200" i="11"/>
  <c r="EA201" i="11"/>
  <c r="EA202" i="11"/>
  <c r="EA203" i="11"/>
  <c r="EA204" i="11"/>
  <c r="EA205" i="11"/>
  <c r="EA206" i="11"/>
  <c r="EA207" i="11"/>
  <c r="EA208" i="11"/>
  <c r="EA209" i="11"/>
  <c r="EA210" i="11"/>
  <c r="EA211" i="11"/>
  <c r="EA212" i="11"/>
  <c r="EA213" i="11"/>
  <c r="EA214" i="11"/>
  <c r="EA215" i="11"/>
  <c r="EA216" i="11"/>
  <c r="EA217" i="11"/>
  <c r="EA218" i="11"/>
  <c r="EA219" i="11"/>
  <c r="EA220" i="11"/>
  <c r="EA221" i="11"/>
  <c r="EA222" i="11"/>
  <c r="EA223" i="11"/>
  <c r="EA224" i="11"/>
  <c r="EA225" i="11"/>
  <c r="EA226" i="11"/>
  <c r="EA227" i="11"/>
  <c r="EA228" i="11"/>
  <c r="EA229" i="11"/>
  <c r="EA230" i="11"/>
  <c r="EA231" i="11"/>
  <c r="EA232" i="11"/>
  <c r="EA233" i="11"/>
  <c r="EA234" i="11"/>
  <c r="EA235" i="11"/>
  <c r="EA236" i="11"/>
  <c r="EA237" i="11"/>
  <c r="EA238" i="11"/>
  <c r="EA239" i="11"/>
  <c r="EA240" i="11"/>
  <c r="EA241" i="11"/>
  <c r="EA242" i="11"/>
  <c r="EA243" i="11"/>
  <c r="EA244" i="11"/>
  <c r="EA245" i="11"/>
  <c r="EA246" i="11"/>
  <c r="EA247" i="11"/>
  <c r="EA248" i="11"/>
  <c r="EA249" i="11"/>
  <c r="EA250" i="11"/>
  <c r="EA251" i="11"/>
  <c r="EA252" i="11"/>
  <c r="EA253" i="11"/>
  <c r="EA254" i="11"/>
  <c r="EA255" i="11"/>
  <c r="EA256" i="11"/>
  <c r="EA257" i="11"/>
  <c r="EA258" i="11"/>
  <c r="EA259" i="11"/>
  <c r="EA260" i="11"/>
  <c r="EA261" i="11"/>
  <c r="EA262" i="11"/>
  <c r="EA263" i="11"/>
  <c r="EA264" i="11"/>
  <c r="EA265" i="11"/>
  <c r="EA266" i="11"/>
  <c r="EA267" i="11"/>
  <c r="EA268" i="11"/>
  <c r="EA269" i="11"/>
  <c r="EA270" i="11"/>
  <c r="EA271" i="11"/>
  <c r="EA272" i="11"/>
  <c r="EA273" i="11"/>
  <c r="EA274" i="11"/>
  <c r="EA275" i="11"/>
  <c r="EA276" i="11"/>
  <c r="EA277" i="11"/>
  <c r="EA278" i="11"/>
  <c r="EA279" i="11"/>
  <c r="EA280" i="11"/>
  <c r="EA281" i="11"/>
  <c r="EA282" i="11"/>
  <c r="EA283" i="11"/>
  <c r="EA284" i="11"/>
  <c r="EA285" i="11"/>
  <c r="EA286" i="11"/>
  <c r="EA287" i="11"/>
  <c r="EA288" i="11"/>
  <c r="EA289" i="11"/>
  <c r="EA290" i="11"/>
  <c r="EA291" i="11"/>
  <c r="EA292" i="11"/>
  <c r="EA293" i="11"/>
  <c r="EA294" i="11"/>
  <c r="EA295" i="11"/>
  <c r="EA296" i="11"/>
  <c r="EA297" i="11"/>
  <c r="EA298" i="11"/>
  <c r="EA299" i="11"/>
  <c r="EA300" i="11"/>
  <c r="EA301" i="11"/>
  <c r="EA302" i="11"/>
  <c r="EA303" i="11"/>
  <c r="EA304" i="11"/>
  <c r="EA305" i="11"/>
  <c r="EA306" i="11"/>
  <c r="EA307" i="11"/>
  <c r="EA308" i="11"/>
  <c r="EA309" i="11"/>
  <c r="EA310" i="11"/>
  <c r="EA311" i="11"/>
  <c r="EA312" i="11"/>
  <c r="EA313" i="11"/>
  <c r="EA314" i="11"/>
  <c r="EA315" i="11"/>
  <c r="EA316" i="11"/>
  <c r="EA317" i="11"/>
  <c r="EA318" i="11"/>
  <c r="EA319" i="11"/>
  <c r="EA320" i="11"/>
  <c r="EA321" i="11"/>
  <c r="EA322" i="11"/>
  <c r="EA323" i="11"/>
  <c r="EA324" i="11"/>
  <c r="EA325" i="11"/>
  <c r="EA326" i="11"/>
  <c r="EA327" i="11"/>
  <c r="EA328" i="11"/>
  <c r="EA329" i="11"/>
  <c r="EA330" i="11"/>
  <c r="EA331" i="11"/>
  <c r="EA332" i="11"/>
  <c r="EA333" i="11"/>
  <c r="EA334" i="11"/>
  <c r="EA335" i="11"/>
  <c r="EA336" i="11"/>
  <c r="EA337" i="11"/>
  <c r="EA338" i="11"/>
  <c r="EA339" i="11"/>
  <c r="EA340" i="11"/>
  <c r="EA341" i="11"/>
  <c r="EA342" i="11"/>
  <c r="EA343" i="11"/>
  <c r="EA344" i="11"/>
  <c r="EA345" i="11"/>
  <c r="EA346" i="11"/>
  <c r="EA347" i="11"/>
  <c r="EA348" i="11"/>
  <c r="EA349" i="11"/>
  <c r="EA350" i="11"/>
  <c r="EA351" i="11"/>
  <c r="EA352" i="11"/>
  <c r="EA353" i="11"/>
  <c r="EA354" i="11"/>
  <c r="EA355" i="11"/>
  <c r="EA356" i="11"/>
  <c r="EA357" i="11"/>
  <c r="EA358" i="11"/>
  <c r="EA359" i="11"/>
  <c r="EA360" i="11"/>
  <c r="EA361" i="11"/>
  <c r="EA362" i="11"/>
  <c r="EA363" i="11"/>
  <c r="EA364" i="11"/>
  <c r="EA365" i="11"/>
  <c r="EA366" i="11"/>
  <c r="EA367" i="11"/>
  <c r="EA368" i="11"/>
  <c r="EA369" i="11"/>
  <c r="EA370" i="11"/>
  <c r="EA371" i="11"/>
  <c r="EA372" i="11"/>
  <c r="EA373" i="11"/>
  <c r="EA374" i="11"/>
  <c r="EA375" i="11"/>
  <c r="EA376" i="11"/>
  <c r="EA377" i="11"/>
  <c r="EA378" i="11"/>
  <c r="EA379" i="11"/>
  <c r="EA380" i="11"/>
  <c r="EA381" i="11"/>
  <c r="EA382" i="11"/>
  <c r="EA383" i="11"/>
  <c r="EA384" i="11"/>
  <c r="EA385" i="11"/>
  <c r="EA386" i="11"/>
  <c r="EA387" i="11"/>
  <c r="EA388" i="11"/>
  <c r="EA389" i="11"/>
  <c r="EA390" i="11"/>
  <c r="EA391" i="11"/>
  <c r="EA392" i="11"/>
  <c r="EA393" i="11"/>
  <c r="EA394" i="11"/>
  <c r="EA395" i="11"/>
  <c r="EA396" i="11"/>
  <c r="EA397" i="11"/>
  <c r="EA398" i="11"/>
  <c r="EA399" i="11"/>
  <c r="EA400" i="11"/>
  <c r="EA401" i="11"/>
  <c r="EA402" i="11"/>
  <c r="EA403" i="11"/>
  <c r="EA404" i="11"/>
  <c r="EA405" i="11"/>
  <c r="EA406" i="11"/>
  <c r="EA407" i="11"/>
  <c r="EA408" i="11"/>
  <c r="EA409" i="11"/>
  <c r="EA410" i="11"/>
  <c r="EA411" i="11"/>
  <c r="EA412" i="11"/>
  <c r="EA413" i="11"/>
  <c r="EA414" i="11"/>
  <c r="EA415" i="11"/>
  <c r="EA416" i="11"/>
  <c r="EA417" i="11"/>
  <c r="EA418" i="11"/>
  <c r="EA419" i="11"/>
  <c r="EA420" i="11"/>
  <c r="EA421" i="11"/>
  <c r="EA422" i="11"/>
  <c r="EA423" i="11"/>
  <c r="EA424" i="11"/>
  <c r="EA425" i="11"/>
  <c r="EA426" i="11"/>
  <c r="EA427" i="11"/>
  <c r="EA428" i="11"/>
  <c r="EA429" i="11"/>
  <c r="EA430" i="11"/>
  <c r="EA431" i="11"/>
  <c r="EA432" i="11"/>
  <c r="EA433" i="11"/>
  <c r="EA434" i="11"/>
  <c r="EA435" i="11"/>
  <c r="EA436" i="11"/>
  <c r="EA437" i="11"/>
  <c r="EA438" i="11"/>
  <c r="EA439" i="11"/>
  <c r="EA440" i="11"/>
  <c r="EA441" i="11"/>
  <c r="EA442" i="11"/>
  <c r="EA443" i="11"/>
  <c r="EA444" i="11"/>
  <c r="EA445" i="11"/>
  <c r="EA446" i="11"/>
  <c r="EA447" i="11"/>
  <c r="EA448" i="11"/>
  <c r="EA449" i="11"/>
  <c r="EA450" i="11"/>
  <c r="EA451" i="11"/>
  <c r="EA452" i="11"/>
  <c r="EA453" i="11"/>
  <c r="EA454" i="11"/>
  <c r="EA455" i="11"/>
  <c r="EA456" i="11"/>
  <c r="EA457" i="11"/>
  <c r="EA458" i="11"/>
  <c r="EA459" i="11"/>
  <c r="EA460" i="11"/>
  <c r="EA461" i="11"/>
  <c r="EA462" i="11"/>
  <c r="EA463" i="11"/>
  <c r="EA464" i="11"/>
  <c r="EA465" i="11"/>
  <c r="EA466" i="11"/>
  <c r="EA467" i="11"/>
  <c r="EA468" i="11"/>
  <c r="EA469" i="11"/>
  <c r="EA470" i="11"/>
  <c r="EA471" i="11"/>
  <c r="EA472" i="11"/>
  <c r="EA473" i="11"/>
  <c r="EA474" i="11"/>
  <c r="EA475" i="11"/>
  <c r="EA476" i="11"/>
  <c r="EA477" i="11"/>
  <c r="EA478" i="11"/>
  <c r="EA479" i="11"/>
  <c r="EA480" i="11"/>
  <c r="EA481" i="11"/>
  <c r="EA482" i="11"/>
  <c r="EA483" i="11"/>
  <c r="EA484" i="11"/>
  <c r="EA485" i="11"/>
  <c r="EA486" i="11"/>
  <c r="EA487" i="11"/>
  <c r="EA488" i="11"/>
  <c r="EA489" i="11"/>
  <c r="EA490" i="11"/>
  <c r="EA491" i="11"/>
  <c r="EA492" i="11"/>
  <c r="EA493" i="11"/>
  <c r="EA494" i="11"/>
  <c r="EA495" i="11"/>
  <c r="EA496" i="11"/>
  <c r="EA497" i="11"/>
  <c r="EA498" i="11"/>
  <c r="EA499" i="11"/>
  <c r="EA500" i="11"/>
  <c r="EA501" i="11"/>
  <c r="EA502" i="11"/>
  <c r="EA503" i="11"/>
  <c r="EA504" i="11"/>
  <c r="EA505" i="11"/>
  <c r="EA506" i="11"/>
  <c r="EA507" i="11"/>
  <c r="EA508" i="11"/>
  <c r="EA509" i="11"/>
  <c r="EA510" i="11"/>
  <c r="EA511" i="11"/>
  <c r="EA512" i="11"/>
  <c r="EA513" i="11"/>
  <c r="EA514" i="11"/>
  <c r="EA515" i="11"/>
  <c r="EA516" i="11"/>
  <c r="EA517" i="11"/>
  <c r="EA518" i="11"/>
  <c r="EA519" i="11"/>
  <c r="EA520" i="11"/>
  <c r="EA521" i="11"/>
  <c r="EA522" i="11"/>
  <c r="EA523" i="11"/>
  <c r="EA524" i="11"/>
  <c r="EA525" i="11"/>
  <c r="EA526" i="11"/>
  <c r="EA527" i="11"/>
  <c r="EA528" i="11"/>
  <c r="EA529" i="11"/>
  <c r="EA530" i="11"/>
  <c r="EA531" i="11"/>
  <c r="EA532" i="11"/>
  <c r="EA533" i="11"/>
  <c r="EA534" i="11"/>
  <c r="EA535" i="11"/>
  <c r="EA536" i="11"/>
  <c r="EA537" i="11"/>
  <c r="EA538" i="11"/>
  <c r="EA539" i="11"/>
  <c r="EA540" i="11"/>
  <c r="EA541" i="11"/>
  <c r="EA542" i="11"/>
  <c r="EA543" i="11"/>
  <c r="EA544" i="11"/>
  <c r="EA545" i="11"/>
  <c r="EA546" i="11"/>
  <c r="EA547" i="11"/>
  <c r="EA548" i="11"/>
  <c r="EA549" i="11"/>
  <c r="EA550" i="11"/>
  <c r="EA551" i="11"/>
  <c r="EA552" i="11"/>
  <c r="EA553" i="11"/>
  <c r="EA554" i="11"/>
  <c r="EA555" i="11"/>
  <c r="EA556" i="11"/>
  <c r="EA557" i="11"/>
  <c r="EA558" i="11"/>
  <c r="EA559" i="11"/>
  <c r="EA560" i="11"/>
  <c r="EA561" i="11"/>
  <c r="EA562" i="11"/>
  <c r="EA563" i="11"/>
  <c r="EA564" i="11"/>
  <c r="EA565" i="11"/>
  <c r="EA566" i="11"/>
  <c r="EA567" i="11"/>
  <c r="EA568" i="11"/>
  <c r="EA569" i="11"/>
  <c r="EA570" i="11"/>
  <c r="EA571" i="11"/>
  <c r="EA572" i="11"/>
  <c r="EA573" i="11"/>
  <c r="EA574" i="11"/>
  <c r="EA575" i="11"/>
  <c r="EA576" i="11"/>
  <c r="EA577" i="11"/>
  <c r="EA578" i="11"/>
  <c r="EA579" i="11"/>
  <c r="EA580" i="11"/>
  <c r="EA581" i="11"/>
  <c r="EA582" i="11"/>
  <c r="EA583" i="11"/>
  <c r="EA584" i="11"/>
  <c r="EA585" i="11"/>
  <c r="EA586" i="11"/>
  <c r="EA587" i="11"/>
  <c r="EA588" i="11"/>
  <c r="EA589" i="11"/>
  <c r="EA590" i="11"/>
  <c r="EA591" i="11"/>
  <c r="EA592" i="11"/>
  <c r="EA593" i="11"/>
  <c r="EA594" i="11"/>
  <c r="EA595" i="11"/>
  <c r="EA596" i="11"/>
  <c r="EA597" i="11"/>
  <c r="EA598" i="11"/>
  <c r="EA599" i="11"/>
  <c r="EA600" i="11"/>
  <c r="EA601" i="11"/>
  <c r="EA602" i="11"/>
  <c r="EA603" i="11"/>
  <c r="EA604" i="11"/>
  <c r="EA605" i="11"/>
  <c r="EA606" i="11"/>
  <c r="EA607" i="11"/>
  <c r="EA608" i="11"/>
  <c r="EA609" i="11"/>
  <c r="EA610" i="11"/>
  <c r="EA611" i="11"/>
  <c r="EA612" i="11"/>
  <c r="EA613" i="11"/>
  <c r="EA614" i="11"/>
  <c r="EA615" i="11"/>
  <c r="EA616" i="11"/>
  <c r="EA617" i="11"/>
  <c r="EA618" i="11"/>
  <c r="EA619" i="11"/>
  <c r="EA620" i="11"/>
  <c r="EA621" i="11"/>
  <c r="EA622" i="11"/>
  <c r="EA623" i="11"/>
  <c r="EA624" i="11"/>
  <c r="EA625" i="11"/>
  <c r="EA626" i="11"/>
  <c r="EA627" i="11"/>
  <c r="EA628" i="11"/>
  <c r="EA629" i="11"/>
  <c r="EA630" i="11"/>
  <c r="EA631" i="11"/>
  <c r="EA632" i="11"/>
  <c r="EA633" i="11"/>
  <c r="EA634" i="11"/>
  <c r="EA635" i="11"/>
  <c r="EA636" i="11"/>
  <c r="EA637" i="11"/>
  <c r="EA638" i="11"/>
  <c r="EA639" i="11"/>
  <c r="EA640" i="11"/>
  <c r="EA641" i="11"/>
  <c r="EA642" i="11"/>
  <c r="EA643" i="11"/>
  <c r="EA644" i="11"/>
  <c r="EA645" i="11"/>
  <c r="EA646" i="11"/>
  <c r="EA647" i="11"/>
  <c r="EA648" i="11"/>
  <c r="EA649" i="11"/>
  <c r="EA650" i="11"/>
  <c r="EA651" i="11"/>
  <c r="EA652" i="11"/>
  <c r="EA653" i="11"/>
  <c r="EA654" i="11"/>
  <c r="EA655" i="11"/>
  <c r="EA656" i="11"/>
  <c r="EA657" i="11"/>
  <c r="EA658" i="11"/>
  <c r="EA659" i="11"/>
  <c r="EA660" i="11"/>
  <c r="EA661" i="11"/>
  <c r="EA662" i="11"/>
  <c r="EA663" i="11"/>
  <c r="EA664" i="11"/>
  <c r="EA665" i="11"/>
  <c r="EA666" i="11"/>
  <c r="EA667" i="11"/>
  <c r="EA668" i="11"/>
  <c r="EA669" i="11"/>
  <c r="EA670" i="11"/>
  <c r="EA671" i="11"/>
  <c r="EA672" i="11"/>
  <c r="EA673" i="11"/>
  <c r="EA674" i="11"/>
  <c r="EA675" i="11"/>
  <c r="EA676" i="11"/>
  <c r="EA677" i="11"/>
  <c r="EA678" i="11"/>
  <c r="EA679" i="11"/>
  <c r="EA680" i="11"/>
  <c r="EA681" i="11"/>
  <c r="EA682" i="11"/>
  <c r="EA683" i="11"/>
  <c r="EA684" i="11"/>
  <c r="EA685" i="11"/>
  <c r="EA686" i="11"/>
  <c r="EA687" i="11"/>
  <c r="EA688" i="11"/>
  <c r="EA689" i="11"/>
  <c r="EA690" i="11"/>
  <c r="EA691" i="11"/>
  <c r="EA692" i="11"/>
  <c r="EA693" i="11"/>
  <c r="EA694" i="11"/>
  <c r="EA695" i="11"/>
  <c r="EA696" i="11"/>
  <c r="EA697" i="11"/>
  <c r="EA698" i="11"/>
  <c r="EA699" i="11"/>
  <c r="EA700" i="11"/>
  <c r="EA701" i="11"/>
  <c r="EA702" i="11"/>
  <c r="EA703" i="11"/>
  <c r="EA704" i="11"/>
  <c r="EA705" i="11"/>
  <c r="EA706" i="11"/>
  <c r="EA707" i="11"/>
  <c r="EA708" i="11"/>
  <c r="EA709" i="11"/>
  <c r="EA710" i="11"/>
  <c r="EA711" i="11"/>
  <c r="EA712" i="11"/>
  <c r="EA713" i="11"/>
  <c r="EA714" i="11"/>
  <c r="EA715" i="11"/>
  <c r="EA716" i="11"/>
  <c r="EA717" i="11"/>
  <c r="EA718" i="11"/>
  <c r="EA719" i="11"/>
  <c r="EA720" i="11"/>
  <c r="EA721" i="11"/>
  <c r="EA722" i="11"/>
  <c r="EA723" i="11"/>
  <c r="EA724" i="11"/>
  <c r="EA725" i="11"/>
  <c r="EA726" i="11"/>
  <c r="EA727" i="11"/>
  <c r="EA728" i="11"/>
  <c r="EA729" i="11"/>
  <c r="EA730" i="11"/>
  <c r="EA731" i="11"/>
  <c r="EA732" i="11"/>
  <c r="EA733" i="11"/>
  <c r="EA734" i="11"/>
  <c r="EA735" i="11"/>
  <c r="EA736" i="11"/>
  <c r="EA737" i="11"/>
  <c r="EA738" i="11"/>
  <c r="EA739" i="11"/>
  <c r="EA740" i="11"/>
  <c r="EA741" i="11"/>
  <c r="EA742" i="11"/>
  <c r="EA743" i="11"/>
  <c r="EA744" i="11"/>
  <c r="EA745" i="11"/>
  <c r="EA746" i="11"/>
  <c r="EA747" i="11"/>
  <c r="EA748" i="11"/>
  <c r="EA749" i="11"/>
  <c r="EA750" i="11"/>
  <c r="EA751" i="11"/>
  <c r="EA752" i="11"/>
  <c r="EA753" i="11"/>
  <c r="EA754" i="11"/>
  <c r="EA755" i="11"/>
  <c r="EA756" i="11"/>
  <c r="EA757" i="11"/>
  <c r="EA758" i="11"/>
  <c r="EA759" i="11"/>
  <c r="EA760" i="11"/>
  <c r="EA761" i="11"/>
  <c r="EA762" i="11"/>
  <c r="EA763" i="11"/>
  <c r="EA764" i="11"/>
  <c r="EA765" i="11"/>
  <c r="EA766" i="11"/>
  <c r="EA767" i="11"/>
  <c r="EA768" i="11"/>
  <c r="EA769" i="11"/>
  <c r="EA770" i="11"/>
  <c r="EA771" i="11"/>
  <c r="EA772" i="11"/>
  <c r="EA773" i="11"/>
  <c r="EA774" i="11"/>
  <c r="EA775" i="11"/>
  <c r="EA776" i="11"/>
  <c r="EA777" i="11"/>
  <c r="EA778" i="11"/>
  <c r="EA779" i="11"/>
  <c r="EA780" i="11"/>
  <c r="EA781" i="11"/>
  <c r="EA782" i="11"/>
  <c r="EA783" i="11"/>
  <c r="EA784" i="11"/>
  <c r="EA785" i="11"/>
  <c r="EA786" i="11"/>
  <c r="EA787" i="11"/>
  <c r="EA788" i="11"/>
  <c r="EA789" i="11"/>
  <c r="EA790" i="11"/>
  <c r="EA791" i="11"/>
  <c r="EA792" i="11"/>
  <c r="EA793" i="11"/>
  <c r="EA794" i="11"/>
  <c r="EA795" i="11"/>
  <c r="EA796" i="11"/>
  <c r="EA797" i="11"/>
  <c r="EA798" i="11"/>
  <c r="EA799" i="11"/>
  <c r="EA800" i="11"/>
  <c r="EA801" i="11"/>
  <c r="EA802" i="11"/>
  <c r="EA803" i="11"/>
  <c r="EA804" i="11"/>
  <c r="EA805" i="11"/>
  <c r="EA806" i="11"/>
  <c r="EA807" i="11"/>
  <c r="EA808" i="11"/>
  <c r="EA809" i="11"/>
  <c r="EA810" i="11"/>
  <c r="EA811" i="11"/>
  <c r="EA812" i="11"/>
  <c r="EA813" i="11"/>
  <c r="EA814" i="11"/>
  <c r="EA815" i="11"/>
  <c r="EA816" i="11"/>
  <c r="EA817" i="11"/>
  <c r="EA818" i="11"/>
  <c r="EA819" i="11"/>
  <c r="EA820" i="11"/>
  <c r="EA821" i="11"/>
  <c r="EA822" i="11"/>
  <c r="EA823" i="11"/>
  <c r="EA824" i="11"/>
  <c r="EA825" i="11"/>
  <c r="EA826" i="11"/>
  <c r="EA827" i="11"/>
  <c r="EA828" i="11"/>
  <c r="EA829" i="11"/>
  <c r="EA830" i="11"/>
  <c r="EA831" i="11"/>
  <c r="EA832" i="11"/>
  <c r="EA833" i="11"/>
  <c r="EA834" i="11"/>
  <c r="EA835" i="11"/>
  <c r="EA836" i="11"/>
  <c r="EA837" i="11"/>
  <c r="EA838" i="11"/>
  <c r="EA839" i="11"/>
  <c r="EA840" i="11"/>
  <c r="EA841" i="11"/>
  <c r="EA842" i="11"/>
  <c r="EA843" i="11"/>
  <c r="EA844" i="11"/>
  <c r="EA845" i="11"/>
  <c r="EA846" i="11"/>
  <c r="EA847" i="11"/>
  <c r="EA848" i="11"/>
  <c r="EA849" i="11"/>
  <c r="EA850" i="11"/>
  <c r="EA851" i="11"/>
  <c r="EA852" i="11"/>
  <c r="EA853" i="11"/>
  <c r="EA854" i="11"/>
  <c r="EA855" i="11"/>
  <c r="EA856" i="11"/>
  <c r="EA857" i="11"/>
  <c r="EA858" i="11"/>
  <c r="EA859" i="11"/>
  <c r="EA860" i="11"/>
  <c r="EA861" i="11"/>
  <c r="EA862" i="11"/>
  <c r="EA863" i="11"/>
  <c r="EA864" i="11"/>
  <c r="EA865" i="11"/>
  <c r="EA866" i="11"/>
  <c r="EA867" i="11"/>
  <c r="EA868" i="11"/>
  <c r="EA869" i="11"/>
  <c r="EA870" i="11"/>
  <c r="EA871" i="11"/>
  <c r="EA872" i="11"/>
  <c r="EA873" i="11"/>
  <c r="EA874" i="11"/>
  <c r="EA875" i="11"/>
  <c r="EA876" i="11"/>
  <c r="EA877" i="11"/>
  <c r="EA878" i="11"/>
  <c r="EA879" i="11"/>
  <c r="EA880" i="11"/>
  <c r="EA881" i="11"/>
  <c r="EA882" i="11"/>
  <c r="EA883" i="11"/>
  <c r="EA884" i="11"/>
  <c r="EA885" i="11"/>
  <c r="EA886" i="11"/>
  <c r="EA887" i="11"/>
  <c r="EA888" i="11"/>
  <c r="EA889" i="11"/>
  <c r="EA890" i="11"/>
  <c r="EA891" i="11"/>
  <c r="EA892" i="11"/>
  <c r="EA893" i="11"/>
  <c r="EA894" i="11"/>
  <c r="EA895" i="11"/>
  <c r="EA896" i="11"/>
  <c r="EA897" i="11"/>
  <c r="EA898" i="11"/>
  <c r="EA899" i="11"/>
  <c r="EA900" i="11"/>
  <c r="EA901" i="11"/>
  <c r="EA902" i="11"/>
  <c r="EA903" i="11"/>
  <c r="EA904" i="11"/>
  <c r="EA905" i="11"/>
  <c r="EA906" i="11"/>
  <c r="EA907" i="11"/>
  <c r="EA908" i="11"/>
  <c r="EA909" i="11"/>
  <c r="EA910" i="11"/>
  <c r="EA911" i="11"/>
  <c r="EA912" i="11"/>
  <c r="EA913" i="11"/>
  <c r="EA914" i="11"/>
  <c r="EA915" i="11"/>
  <c r="EA916" i="11"/>
  <c r="EA917" i="11"/>
  <c r="EA918" i="11"/>
  <c r="EA919" i="11"/>
  <c r="EA920" i="11"/>
  <c r="EA921" i="11"/>
  <c r="EA922" i="11"/>
  <c r="EA923" i="11"/>
  <c r="EA924" i="11"/>
  <c r="EA925" i="11"/>
  <c r="EA926" i="11"/>
  <c r="EA927" i="11"/>
  <c r="EA928" i="11"/>
  <c r="EA929" i="11"/>
  <c r="EA930" i="11"/>
  <c r="EA931" i="11"/>
  <c r="EA932" i="11"/>
  <c r="EA933" i="11"/>
  <c r="EA934" i="11"/>
  <c r="EA935" i="11"/>
  <c r="EA936" i="11"/>
  <c r="EA937" i="11"/>
  <c r="EA938" i="11"/>
  <c r="EA939" i="11"/>
  <c r="EA940" i="11"/>
  <c r="EA941" i="11"/>
  <c r="EA942" i="11"/>
  <c r="EA943" i="11"/>
  <c r="EA944" i="11"/>
  <c r="EA945" i="11"/>
  <c r="EA946" i="11"/>
  <c r="EA947" i="11"/>
  <c r="EA948" i="11"/>
  <c r="EA949" i="11"/>
  <c r="EA950" i="11"/>
  <c r="EA951" i="11"/>
  <c r="EA952" i="11"/>
  <c r="EA953" i="11"/>
  <c r="EA954" i="11"/>
  <c r="EA955" i="11"/>
  <c r="EA956" i="11"/>
  <c r="EA957" i="11"/>
  <c r="EA958" i="11"/>
  <c r="EA959" i="11"/>
  <c r="EA960" i="11"/>
  <c r="EA961" i="11"/>
  <c r="EA962" i="11"/>
  <c r="EA963" i="11"/>
  <c r="EA964" i="11"/>
  <c r="EA965" i="11"/>
  <c r="EA966" i="11"/>
  <c r="EA967" i="11"/>
  <c r="EA968" i="11"/>
  <c r="EA969" i="11"/>
  <c r="EA970" i="11"/>
  <c r="EA971" i="11"/>
  <c r="EA972" i="11"/>
  <c r="EA973" i="11"/>
  <c r="EA974" i="11"/>
  <c r="EA975" i="11"/>
  <c r="EA976" i="11"/>
  <c r="EA977" i="11"/>
  <c r="EA978" i="11"/>
  <c r="EA979" i="11"/>
  <c r="EA980" i="11"/>
  <c r="EA981" i="11"/>
  <c r="EA982" i="11"/>
  <c r="EA983" i="11"/>
  <c r="EA984" i="11"/>
  <c r="EA985" i="11"/>
  <c r="EA986" i="11"/>
  <c r="EA987" i="11"/>
  <c r="EA988" i="11"/>
  <c r="EA989" i="11"/>
  <c r="EA990" i="11"/>
  <c r="EA991" i="11"/>
  <c r="EA992" i="11"/>
  <c r="EA993" i="11"/>
  <c r="EA994" i="11"/>
  <c r="EA995" i="11"/>
  <c r="EA996" i="11"/>
  <c r="EA997" i="11"/>
  <c r="EA998" i="11"/>
  <c r="EA999" i="11"/>
  <c r="EA1000" i="11"/>
  <c r="EA1001" i="11"/>
  <c r="EA1002" i="11"/>
  <c r="EA1003" i="11"/>
  <c r="EA1004" i="11"/>
  <c r="EA1005" i="11"/>
  <c r="EA1006" i="11"/>
  <c r="EA1007" i="11"/>
  <c r="EA1008" i="11"/>
  <c r="EA1009" i="11"/>
  <c r="EA1010" i="11"/>
  <c r="EA1011" i="11"/>
  <c r="EA1012" i="11"/>
  <c r="EA1013" i="11"/>
  <c r="EA1014" i="11"/>
  <c r="EA1015" i="11"/>
  <c r="EA1016" i="11"/>
  <c r="EA1017" i="11"/>
  <c r="EA1018" i="11"/>
  <c r="EA1019" i="11"/>
  <c r="EA1020" i="11"/>
  <c r="EA1021" i="11"/>
  <c r="EA1022" i="11"/>
  <c r="EA1023" i="11"/>
  <c r="EA1024" i="11"/>
  <c r="EA1025" i="11"/>
  <c r="EA1026" i="11"/>
  <c r="EA1027" i="11"/>
  <c r="EA1028" i="11"/>
  <c r="EA1029" i="11"/>
  <c r="EA1030" i="11"/>
  <c r="EA1031" i="11"/>
  <c r="EA1032" i="11"/>
  <c r="EA1033" i="11"/>
  <c r="EA1034" i="11"/>
  <c r="EA1035" i="11"/>
  <c r="EA1036" i="11"/>
  <c r="EA1037" i="11"/>
  <c r="EA1038" i="11"/>
  <c r="EA1039" i="11"/>
  <c r="EA1040" i="11"/>
  <c r="EA1041" i="11"/>
  <c r="EA1042" i="11"/>
  <c r="EA1043" i="11"/>
  <c r="EA1044" i="11"/>
  <c r="EA1045" i="11"/>
  <c r="EA1046" i="11"/>
  <c r="EA1047" i="11"/>
  <c r="EA1048" i="11"/>
  <c r="EA1049" i="11"/>
  <c r="EA1050" i="11"/>
  <c r="EA1051" i="11"/>
  <c r="EA1052" i="11"/>
  <c r="EA1053" i="11"/>
  <c r="EA1054" i="11"/>
  <c r="EA1055" i="11"/>
  <c r="EA1056" i="11"/>
  <c r="EA1057" i="11"/>
  <c r="EA1058" i="11"/>
  <c r="EA1059" i="11"/>
  <c r="EA1060" i="11"/>
  <c r="EA1061" i="11"/>
  <c r="EA1062" i="11"/>
  <c r="EA1063" i="11"/>
  <c r="EA1064" i="11"/>
  <c r="EA1065" i="11"/>
  <c r="EA1066" i="11"/>
  <c r="EA1067" i="11"/>
  <c r="EA1068" i="11"/>
  <c r="EA1069" i="11"/>
  <c r="EA1070" i="11"/>
  <c r="EA1071" i="11"/>
  <c r="EA1072" i="11"/>
  <c r="EA1073" i="11"/>
  <c r="EA1074" i="11"/>
  <c r="EA1075" i="11"/>
  <c r="EA1076" i="11"/>
  <c r="EA1077" i="11"/>
  <c r="EA1078" i="11"/>
  <c r="EA1079" i="11"/>
  <c r="EA1080" i="11"/>
  <c r="EA1081" i="11"/>
  <c r="EA1082" i="11"/>
  <c r="EA1083" i="11"/>
  <c r="EA1084" i="11"/>
  <c r="EA1085" i="11"/>
  <c r="EA1086" i="11"/>
  <c r="EA1087" i="11"/>
  <c r="EA1088" i="11"/>
  <c r="EA1089" i="11"/>
  <c r="EA1090" i="11"/>
  <c r="EA1091" i="11"/>
  <c r="EA92" i="11"/>
  <c r="DE91" i="11"/>
  <c r="DE93" i="11"/>
  <c r="DE94" i="11"/>
  <c r="DE95" i="11"/>
  <c r="DE96" i="11"/>
  <c r="DE97" i="11"/>
  <c r="DE98" i="11"/>
  <c r="DE99" i="11"/>
  <c r="DE100" i="11"/>
  <c r="DE101" i="11"/>
  <c r="DE102" i="11"/>
  <c r="DE103" i="11"/>
  <c r="DE104" i="11"/>
  <c r="DE105" i="11"/>
  <c r="DE106" i="11"/>
  <c r="DE107" i="11"/>
  <c r="DE108" i="11"/>
  <c r="DE109" i="11"/>
  <c r="DE110" i="11"/>
  <c r="DE111" i="11"/>
  <c r="DE112" i="11"/>
  <c r="DE113" i="11"/>
  <c r="DE114" i="11"/>
  <c r="DE115" i="11"/>
  <c r="DE116" i="11"/>
  <c r="DE117" i="11"/>
  <c r="DE118" i="11"/>
  <c r="DE119" i="11"/>
  <c r="DE120" i="11"/>
  <c r="DE121" i="11"/>
  <c r="DE122" i="11"/>
  <c r="DE123" i="11"/>
  <c r="DE124" i="11"/>
  <c r="DE125" i="11"/>
  <c r="DE126" i="11"/>
  <c r="DE127" i="11"/>
  <c r="DE128" i="11"/>
  <c r="DE129" i="11"/>
  <c r="DE130" i="11"/>
  <c r="DE131" i="11"/>
  <c r="DE132" i="11"/>
  <c r="DE133" i="11"/>
  <c r="DE134" i="11"/>
  <c r="DE135" i="11"/>
  <c r="DE136" i="11"/>
  <c r="DE137" i="11"/>
  <c r="DE138" i="11"/>
  <c r="DE139" i="11"/>
  <c r="DE140" i="11"/>
  <c r="DE141" i="11"/>
  <c r="DE142" i="11"/>
  <c r="DE143" i="11"/>
  <c r="DE144" i="11"/>
  <c r="DE145" i="11"/>
  <c r="DE146" i="11"/>
  <c r="DE147" i="11"/>
  <c r="DE148" i="11"/>
  <c r="DE149" i="11"/>
  <c r="DE150" i="11"/>
  <c r="DE151" i="11"/>
  <c r="DE152" i="11"/>
  <c r="DE153" i="11"/>
  <c r="DE154" i="11"/>
  <c r="DE155" i="11"/>
  <c r="DE156" i="11"/>
  <c r="DE157" i="11"/>
  <c r="DE158" i="11"/>
  <c r="DE159" i="11"/>
  <c r="DE160" i="11"/>
  <c r="DE161" i="11"/>
  <c r="DE162" i="11"/>
  <c r="DE163" i="11"/>
  <c r="DE164" i="11"/>
  <c r="DE165" i="11"/>
  <c r="DE166" i="11"/>
  <c r="DE167" i="11"/>
  <c r="DE168" i="11"/>
  <c r="DE169" i="11"/>
  <c r="DE170" i="11"/>
  <c r="DE171" i="11"/>
  <c r="DE172" i="11"/>
  <c r="DE173" i="11"/>
  <c r="DE174" i="11"/>
  <c r="DE175" i="11"/>
  <c r="DE176" i="11"/>
  <c r="DE177" i="11"/>
  <c r="DE178" i="11"/>
  <c r="DE179" i="11"/>
  <c r="DE180" i="11"/>
  <c r="DE181" i="11"/>
  <c r="DE182" i="11"/>
  <c r="DE183" i="11"/>
  <c r="DE184" i="11"/>
  <c r="DE185" i="11"/>
  <c r="DE186" i="11"/>
  <c r="DE187" i="11"/>
  <c r="DE188" i="11"/>
  <c r="DE189" i="11"/>
  <c r="DE190" i="11"/>
  <c r="DE191" i="11"/>
  <c r="DE192" i="11"/>
  <c r="DE193" i="11"/>
  <c r="DE194" i="11"/>
  <c r="DE195" i="11"/>
  <c r="DE196" i="11"/>
  <c r="DE197" i="11"/>
  <c r="DE198" i="11"/>
  <c r="DE199" i="11"/>
  <c r="DE200" i="11"/>
  <c r="DE201" i="11"/>
  <c r="DE202" i="11"/>
  <c r="DE203" i="11"/>
  <c r="DE204" i="11"/>
  <c r="DE205" i="11"/>
  <c r="DE206" i="11"/>
  <c r="DE207" i="11"/>
  <c r="DE208" i="11"/>
  <c r="DE209" i="11"/>
  <c r="DE210" i="11"/>
  <c r="DE211" i="11"/>
  <c r="DE212" i="11"/>
  <c r="DE213" i="11"/>
  <c r="DE214" i="11"/>
  <c r="DE215" i="11"/>
  <c r="DE216" i="11"/>
  <c r="DE217" i="11"/>
  <c r="DE218" i="11"/>
  <c r="DE219" i="11"/>
  <c r="DE220" i="11"/>
  <c r="DE221" i="11"/>
  <c r="DE222" i="11"/>
  <c r="DE223" i="11"/>
  <c r="DE224" i="11"/>
  <c r="DE225" i="11"/>
  <c r="DE226" i="11"/>
  <c r="DE227" i="11"/>
  <c r="DE228" i="11"/>
  <c r="DE229" i="11"/>
  <c r="DE230" i="11"/>
  <c r="DE231" i="11"/>
  <c r="DE232" i="11"/>
  <c r="DE233" i="11"/>
  <c r="DE234" i="11"/>
  <c r="DE235" i="11"/>
  <c r="DE236" i="11"/>
  <c r="DE237" i="11"/>
  <c r="DE238" i="11"/>
  <c r="DE239" i="11"/>
  <c r="DE240" i="11"/>
  <c r="DE241" i="11"/>
  <c r="DE242" i="11"/>
  <c r="DE243" i="11"/>
  <c r="DE244" i="11"/>
  <c r="DE245" i="11"/>
  <c r="DE246" i="11"/>
  <c r="DE247" i="11"/>
  <c r="DE248" i="11"/>
  <c r="DE249" i="11"/>
  <c r="DE250" i="11"/>
  <c r="DE251" i="11"/>
  <c r="DE252" i="11"/>
  <c r="DE253" i="11"/>
  <c r="DE254" i="11"/>
  <c r="DE255" i="11"/>
  <c r="DE256" i="11"/>
  <c r="DE257" i="11"/>
  <c r="DE258" i="11"/>
  <c r="DE259" i="11"/>
  <c r="DE260" i="11"/>
  <c r="DE261" i="11"/>
  <c r="DE262" i="11"/>
  <c r="DE263" i="11"/>
  <c r="DE264" i="11"/>
  <c r="DE265" i="11"/>
  <c r="DE266" i="11"/>
  <c r="DE267" i="11"/>
  <c r="DE268" i="11"/>
  <c r="DE269" i="11"/>
  <c r="DE270" i="11"/>
  <c r="DE271" i="11"/>
  <c r="DE272" i="11"/>
  <c r="DE273" i="11"/>
  <c r="DE274" i="11"/>
  <c r="DE275" i="11"/>
  <c r="DE276" i="11"/>
  <c r="DE277" i="11"/>
  <c r="DE278" i="11"/>
  <c r="DE279" i="11"/>
  <c r="DE280" i="11"/>
  <c r="DE281" i="11"/>
  <c r="DE282" i="11"/>
  <c r="DE283" i="11"/>
  <c r="DE284" i="11"/>
  <c r="DE285" i="11"/>
  <c r="DE286" i="11"/>
  <c r="DE287" i="11"/>
  <c r="DE288" i="11"/>
  <c r="DE289" i="11"/>
  <c r="DE290" i="11"/>
  <c r="DE291" i="11"/>
  <c r="DE292" i="11"/>
  <c r="DE293" i="11"/>
  <c r="DE294" i="11"/>
  <c r="DE295" i="11"/>
  <c r="DE296" i="11"/>
  <c r="DE297" i="11"/>
  <c r="DE298" i="11"/>
  <c r="DE299" i="11"/>
  <c r="DE300" i="11"/>
  <c r="DE301" i="11"/>
  <c r="DE302" i="11"/>
  <c r="DE303" i="11"/>
  <c r="DE304" i="11"/>
  <c r="DE305" i="11"/>
  <c r="DE306" i="11"/>
  <c r="DE307" i="11"/>
  <c r="DE308" i="11"/>
  <c r="DE309" i="11"/>
  <c r="DE310" i="11"/>
  <c r="DE311" i="11"/>
  <c r="DE312" i="11"/>
  <c r="DE313" i="11"/>
  <c r="DE314" i="11"/>
  <c r="DE315" i="11"/>
  <c r="DE316" i="11"/>
  <c r="DE317" i="11"/>
  <c r="DE318" i="11"/>
  <c r="DE319" i="11"/>
  <c r="DE320" i="11"/>
  <c r="DE321" i="11"/>
  <c r="DE322" i="11"/>
  <c r="DE323" i="11"/>
  <c r="DE324" i="11"/>
  <c r="DE325" i="11"/>
  <c r="DE326" i="11"/>
  <c r="DE327" i="11"/>
  <c r="DE328" i="11"/>
  <c r="DE329" i="11"/>
  <c r="DE330" i="11"/>
  <c r="DE331" i="11"/>
  <c r="DE332" i="11"/>
  <c r="DE333" i="11"/>
  <c r="DE334" i="11"/>
  <c r="DE335" i="11"/>
  <c r="DE336" i="11"/>
  <c r="DE337" i="11"/>
  <c r="DE338" i="11"/>
  <c r="DE339" i="11"/>
  <c r="DE340" i="11"/>
  <c r="DE341" i="11"/>
  <c r="DE342" i="11"/>
  <c r="DE343" i="11"/>
  <c r="DE344" i="11"/>
  <c r="DE345" i="11"/>
  <c r="DE346" i="11"/>
  <c r="DE347" i="11"/>
  <c r="DE348" i="11"/>
  <c r="DE349" i="11"/>
  <c r="DE350" i="11"/>
  <c r="DE351" i="11"/>
  <c r="DE352" i="11"/>
  <c r="DE353" i="11"/>
  <c r="DE354" i="11"/>
  <c r="DE355" i="11"/>
  <c r="DE356" i="11"/>
  <c r="DE357" i="11"/>
  <c r="DE358" i="11"/>
  <c r="DE359" i="11"/>
  <c r="DE360" i="11"/>
  <c r="DE361" i="11"/>
  <c r="DE362" i="11"/>
  <c r="DE363" i="11"/>
  <c r="DE364" i="11"/>
  <c r="DE365" i="11"/>
  <c r="DE366" i="11"/>
  <c r="DE367" i="11"/>
  <c r="DE368" i="11"/>
  <c r="DE369" i="11"/>
  <c r="DE370" i="11"/>
  <c r="DE371" i="11"/>
  <c r="DE372" i="11"/>
  <c r="DE373" i="11"/>
  <c r="DE374" i="11"/>
  <c r="DE375" i="11"/>
  <c r="DE376" i="11"/>
  <c r="DE377" i="11"/>
  <c r="DE378" i="11"/>
  <c r="DE379" i="11"/>
  <c r="DE380" i="11"/>
  <c r="DE381" i="11"/>
  <c r="DE382" i="11"/>
  <c r="DE383" i="11"/>
  <c r="DE384" i="11"/>
  <c r="DE385" i="11"/>
  <c r="DE386" i="11"/>
  <c r="DE387" i="11"/>
  <c r="DE388" i="11"/>
  <c r="DE389" i="11"/>
  <c r="DE390" i="11"/>
  <c r="DE391" i="11"/>
  <c r="DE392" i="11"/>
  <c r="DE393" i="11"/>
  <c r="DE394" i="11"/>
  <c r="DE395" i="11"/>
  <c r="DE396" i="11"/>
  <c r="DE397" i="11"/>
  <c r="DE398" i="11"/>
  <c r="DE399" i="11"/>
  <c r="DE400" i="11"/>
  <c r="DE401" i="11"/>
  <c r="DE402" i="11"/>
  <c r="DE403" i="11"/>
  <c r="DE404" i="11"/>
  <c r="DE405" i="11"/>
  <c r="DE406" i="11"/>
  <c r="DE407" i="11"/>
  <c r="DE408" i="11"/>
  <c r="DE409" i="11"/>
  <c r="DE410" i="11"/>
  <c r="DE411" i="11"/>
  <c r="DE412" i="11"/>
  <c r="DE413" i="11"/>
  <c r="DE414" i="11"/>
  <c r="DE415" i="11"/>
  <c r="DE416" i="11"/>
  <c r="DE417" i="11"/>
  <c r="DE418" i="11"/>
  <c r="DE419" i="11"/>
  <c r="DE420" i="11"/>
  <c r="DE421" i="11"/>
  <c r="DE422" i="11"/>
  <c r="DE423" i="11"/>
  <c r="DE424" i="11"/>
  <c r="DE425" i="11"/>
  <c r="DE426" i="11"/>
  <c r="DE427" i="11"/>
  <c r="DE428" i="11"/>
  <c r="DE429" i="11"/>
  <c r="DE430" i="11"/>
  <c r="DE431" i="11"/>
  <c r="DE432" i="11"/>
  <c r="DE433" i="11"/>
  <c r="DE434" i="11"/>
  <c r="DE435" i="11"/>
  <c r="DE436" i="11"/>
  <c r="DE437" i="11"/>
  <c r="DE438" i="11"/>
  <c r="DE439" i="11"/>
  <c r="DE440" i="11"/>
  <c r="DE441" i="11"/>
  <c r="DE442" i="11"/>
  <c r="DE443" i="11"/>
  <c r="DE444" i="11"/>
  <c r="DE445" i="11"/>
  <c r="DE446" i="11"/>
  <c r="DE447" i="11"/>
  <c r="DE448" i="11"/>
  <c r="DE449" i="11"/>
  <c r="DE450" i="11"/>
  <c r="DE451" i="11"/>
  <c r="DE452" i="11"/>
  <c r="DE453" i="11"/>
  <c r="DE454" i="11"/>
  <c r="DE455" i="11"/>
  <c r="DE456" i="11"/>
  <c r="DE457" i="11"/>
  <c r="DE458" i="11"/>
  <c r="DE459" i="11"/>
  <c r="DE460" i="11"/>
  <c r="DE461" i="11"/>
  <c r="DE462" i="11"/>
  <c r="DE463" i="11"/>
  <c r="DE464" i="11"/>
  <c r="DE465" i="11"/>
  <c r="DE466" i="11"/>
  <c r="DE467" i="11"/>
  <c r="DE468" i="11"/>
  <c r="DE469" i="11"/>
  <c r="DE470" i="11"/>
  <c r="DE471" i="11"/>
  <c r="DE472" i="11"/>
  <c r="DE473" i="11"/>
  <c r="DE474" i="11"/>
  <c r="DE475" i="11"/>
  <c r="DE476" i="11"/>
  <c r="DE477" i="11"/>
  <c r="DE478" i="11"/>
  <c r="DE479" i="11"/>
  <c r="DE480" i="11"/>
  <c r="DE481" i="11"/>
  <c r="DE482" i="11"/>
  <c r="DE483" i="11"/>
  <c r="DE484" i="11"/>
  <c r="DE485" i="11"/>
  <c r="DE486" i="11"/>
  <c r="DE487" i="11"/>
  <c r="DE488" i="11"/>
  <c r="DE489" i="11"/>
  <c r="DE490" i="11"/>
  <c r="DE491" i="11"/>
  <c r="DE492" i="11"/>
  <c r="DE493" i="11"/>
  <c r="DE494" i="11"/>
  <c r="DE495" i="11"/>
  <c r="DE496" i="11"/>
  <c r="DE497" i="11"/>
  <c r="DE498" i="11"/>
  <c r="DE499" i="11"/>
  <c r="DE500" i="11"/>
  <c r="DE501" i="11"/>
  <c r="DE502" i="11"/>
  <c r="DE503" i="11"/>
  <c r="DE504" i="11"/>
  <c r="DE505" i="11"/>
  <c r="DE506" i="11"/>
  <c r="DE507" i="11"/>
  <c r="DE508" i="11"/>
  <c r="DE509" i="11"/>
  <c r="DE510" i="11"/>
  <c r="DE511" i="11"/>
  <c r="DE512" i="11"/>
  <c r="DE513" i="11"/>
  <c r="DE514" i="11"/>
  <c r="DE515" i="11"/>
  <c r="DE516" i="11"/>
  <c r="DE517" i="11"/>
  <c r="DE518" i="11"/>
  <c r="DE519" i="11"/>
  <c r="DE520" i="11"/>
  <c r="DE521" i="11"/>
  <c r="DE522" i="11"/>
  <c r="DE523" i="11"/>
  <c r="DE524" i="11"/>
  <c r="DE525" i="11"/>
  <c r="DE526" i="11"/>
  <c r="DE527" i="11"/>
  <c r="DE528" i="11"/>
  <c r="DE529" i="11"/>
  <c r="DE530" i="11"/>
  <c r="DE531" i="11"/>
  <c r="DE532" i="11"/>
  <c r="DE533" i="11"/>
  <c r="DE534" i="11"/>
  <c r="DE535" i="11"/>
  <c r="DE536" i="11"/>
  <c r="DE537" i="11"/>
  <c r="DE538" i="11"/>
  <c r="DE539" i="11"/>
  <c r="DE540" i="11"/>
  <c r="DE541" i="11"/>
  <c r="DE542" i="11"/>
  <c r="DE543" i="11"/>
  <c r="DE544" i="11"/>
  <c r="DE545" i="11"/>
  <c r="DE546" i="11"/>
  <c r="DE547" i="11"/>
  <c r="DE548" i="11"/>
  <c r="DE549" i="11"/>
  <c r="DE550" i="11"/>
  <c r="DE551" i="11"/>
  <c r="DE552" i="11"/>
  <c r="DE553" i="11"/>
  <c r="DE554" i="11"/>
  <c r="DE555" i="11"/>
  <c r="DE556" i="11"/>
  <c r="DE557" i="11"/>
  <c r="DE558" i="11"/>
  <c r="DE559" i="11"/>
  <c r="DE560" i="11"/>
  <c r="DE561" i="11"/>
  <c r="DE562" i="11"/>
  <c r="DE563" i="11"/>
  <c r="DE564" i="11"/>
  <c r="DE565" i="11"/>
  <c r="DE566" i="11"/>
  <c r="DE567" i="11"/>
  <c r="DE568" i="11"/>
  <c r="DE569" i="11"/>
  <c r="DE570" i="11"/>
  <c r="DE571" i="11"/>
  <c r="DE572" i="11"/>
  <c r="DE573" i="11"/>
  <c r="DE574" i="11"/>
  <c r="DE575" i="11"/>
  <c r="DE576" i="11"/>
  <c r="DE577" i="11"/>
  <c r="DE578" i="11"/>
  <c r="DE579" i="11"/>
  <c r="DE580" i="11"/>
  <c r="DE581" i="11"/>
  <c r="DE582" i="11"/>
  <c r="DE583" i="11"/>
  <c r="DE584" i="11"/>
  <c r="DE585" i="11"/>
  <c r="DE586" i="11"/>
  <c r="DE587" i="11"/>
  <c r="DE588" i="11"/>
  <c r="DE589" i="11"/>
  <c r="DE590" i="11"/>
  <c r="DE591" i="11"/>
  <c r="DE592" i="11"/>
  <c r="DE593" i="11"/>
  <c r="DE594" i="11"/>
  <c r="DE595" i="11"/>
  <c r="DE596" i="11"/>
  <c r="DE597" i="11"/>
  <c r="DE598" i="11"/>
  <c r="DE599" i="11"/>
  <c r="DE600" i="11"/>
  <c r="DE601" i="11"/>
  <c r="DE602" i="11"/>
  <c r="DE603" i="11"/>
  <c r="DE604" i="11"/>
  <c r="DE605" i="11"/>
  <c r="DE606" i="11"/>
  <c r="DE607" i="11"/>
  <c r="DE608" i="11"/>
  <c r="DE609" i="11"/>
  <c r="DE610" i="11"/>
  <c r="DE611" i="11"/>
  <c r="DE612" i="11"/>
  <c r="DE613" i="11"/>
  <c r="DE614" i="11"/>
  <c r="DE615" i="11"/>
  <c r="DE616" i="11"/>
  <c r="DE617" i="11"/>
  <c r="DE618" i="11"/>
  <c r="DE619" i="11"/>
  <c r="DE620" i="11"/>
  <c r="DE621" i="11"/>
  <c r="DE622" i="11"/>
  <c r="DE623" i="11"/>
  <c r="DE624" i="11"/>
  <c r="DE625" i="11"/>
  <c r="DE626" i="11"/>
  <c r="DE627" i="11"/>
  <c r="DE628" i="11"/>
  <c r="DE629" i="11"/>
  <c r="DE630" i="11"/>
  <c r="DE631" i="11"/>
  <c r="DE632" i="11"/>
  <c r="DE633" i="11"/>
  <c r="DE634" i="11"/>
  <c r="DE635" i="11"/>
  <c r="DE636" i="11"/>
  <c r="DE637" i="11"/>
  <c r="DE638" i="11"/>
  <c r="DE639" i="11"/>
  <c r="DE640" i="11"/>
  <c r="DE641" i="11"/>
  <c r="DE642" i="11"/>
  <c r="DE643" i="11"/>
  <c r="DE644" i="11"/>
  <c r="DE645" i="11"/>
  <c r="DE646" i="11"/>
  <c r="DE647" i="11"/>
  <c r="DE648" i="11"/>
  <c r="DE649" i="11"/>
  <c r="DE650" i="11"/>
  <c r="DE651" i="11"/>
  <c r="DE652" i="11"/>
  <c r="DE653" i="11"/>
  <c r="DE654" i="11"/>
  <c r="DE655" i="11"/>
  <c r="DE656" i="11"/>
  <c r="DE657" i="11"/>
  <c r="DE658" i="11"/>
  <c r="DE659" i="11"/>
  <c r="DE660" i="11"/>
  <c r="DE661" i="11"/>
  <c r="DE662" i="11"/>
  <c r="DE663" i="11"/>
  <c r="DE664" i="11"/>
  <c r="DE665" i="11"/>
  <c r="DE666" i="11"/>
  <c r="DE667" i="11"/>
  <c r="DE668" i="11"/>
  <c r="DE669" i="11"/>
  <c r="DE670" i="11"/>
  <c r="DE671" i="11"/>
  <c r="DE672" i="11"/>
  <c r="DE673" i="11"/>
  <c r="DE674" i="11"/>
  <c r="DE675" i="11"/>
  <c r="DE676" i="11"/>
  <c r="DE677" i="11"/>
  <c r="DE678" i="11"/>
  <c r="DE679" i="11"/>
  <c r="DE680" i="11"/>
  <c r="DE681" i="11"/>
  <c r="DE682" i="11"/>
  <c r="DE683" i="11"/>
  <c r="DE684" i="11"/>
  <c r="DE685" i="11"/>
  <c r="DE686" i="11"/>
  <c r="DE687" i="11"/>
  <c r="DE688" i="11"/>
  <c r="DE689" i="11"/>
  <c r="DE690" i="11"/>
  <c r="DE691" i="11"/>
  <c r="DE692" i="11"/>
  <c r="DE693" i="11"/>
  <c r="DE694" i="11"/>
  <c r="DE695" i="11"/>
  <c r="DE696" i="11"/>
  <c r="DE697" i="11"/>
  <c r="DE698" i="11"/>
  <c r="DE699" i="11"/>
  <c r="DE700" i="11"/>
  <c r="DE701" i="11"/>
  <c r="DE702" i="11"/>
  <c r="DE703" i="11"/>
  <c r="DE704" i="11"/>
  <c r="DE705" i="11"/>
  <c r="DE706" i="11"/>
  <c r="DE707" i="11"/>
  <c r="DE708" i="11"/>
  <c r="DE709" i="11"/>
  <c r="DE710" i="11"/>
  <c r="DE711" i="11"/>
  <c r="DE712" i="11"/>
  <c r="DE713" i="11"/>
  <c r="DE714" i="11"/>
  <c r="DE715" i="11"/>
  <c r="DE716" i="11"/>
  <c r="DE717" i="11"/>
  <c r="DE718" i="11"/>
  <c r="DE719" i="11"/>
  <c r="DE720" i="11"/>
  <c r="DE721" i="11"/>
  <c r="DE722" i="11"/>
  <c r="DE723" i="11"/>
  <c r="DE724" i="11"/>
  <c r="DE725" i="11"/>
  <c r="DE726" i="11"/>
  <c r="DE727" i="11"/>
  <c r="DE728" i="11"/>
  <c r="DE729" i="11"/>
  <c r="DE730" i="11"/>
  <c r="DE731" i="11"/>
  <c r="DE732" i="11"/>
  <c r="DE733" i="11"/>
  <c r="DE734" i="11"/>
  <c r="DE735" i="11"/>
  <c r="DE736" i="11"/>
  <c r="DE737" i="11"/>
  <c r="DE738" i="11"/>
  <c r="DE739" i="11"/>
  <c r="DE740" i="11"/>
  <c r="DE741" i="11"/>
  <c r="DE742" i="11"/>
  <c r="DE743" i="11"/>
  <c r="DE744" i="11"/>
  <c r="DE745" i="11"/>
  <c r="DE746" i="11"/>
  <c r="DE747" i="11"/>
  <c r="DE748" i="11"/>
  <c r="DE749" i="11"/>
  <c r="DE750" i="11"/>
  <c r="DE751" i="11"/>
  <c r="DE752" i="11"/>
  <c r="DE753" i="11"/>
  <c r="DE754" i="11"/>
  <c r="DE755" i="11"/>
  <c r="DE756" i="11"/>
  <c r="DE757" i="11"/>
  <c r="DE758" i="11"/>
  <c r="DE759" i="11"/>
  <c r="DE760" i="11"/>
  <c r="DE761" i="11"/>
  <c r="DE762" i="11"/>
  <c r="DE763" i="11"/>
  <c r="DE764" i="11"/>
  <c r="DE765" i="11"/>
  <c r="DE766" i="11"/>
  <c r="DE767" i="11"/>
  <c r="DE768" i="11"/>
  <c r="DE769" i="11"/>
  <c r="DE770" i="11"/>
  <c r="DE771" i="11"/>
  <c r="DE772" i="11"/>
  <c r="DE773" i="11"/>
  <c r="DE774" i="11"/>
  <c r="DE775" i="11"/>
  <c r="DE776" i="11"/>
  <c r="DE777" i="11"/>
  <c r="DE778" i="11"/>
  <c r="DE779" i="11"/>
  <c r="DE780" i="11"/>
  <c r="DE781" i="11"/>
  <c r="DE782" i="11"/>
  <c r="DE783" i="11"/>
  <c r="DE784" i="11"/>
  <c r="DE785" i="11"/>
  <c r="DE786" i="11"/>
  <c r="DE787" i="11"/>
  <c r="DE788" i="11"/>
  <c r="DE789" i="11"/>
  <c r="DE790" i="11"/>
  <c r="DE791" i="11"/>
  <c r="DE792" i="11"/>
  <c r="DE793" i="11"/>
  <c r="DE794" i="11"/>
  <c r="DE795" i="11"/>
  <c r="DE796" i="11"/>
  <c r="DE797" i="11"/>
  <c r="DE798" i="11"/>
  <c r="DE799" i="11"/>
  <c r="DE800" i="11"/>
  <c r="DE801" i="11"/>
  <c r="DE802" i="11"/>
  <c r="DE803" i="11"/>
  <c r="DE804" i="11"/>
  <c r="DE805" i="11"/>
  <c r="DE806" i="11"/>
  <c r="DE807" i="11"/>
  <c r="DE808" i="11"/>
  <c r="DE809" i="11"/>
  <c r="DE810" i="11"/>
  <c r="DE811" i="11"/>
  <c r="DE812" i="11"/>
  <c r="DE813" i="11"/>
  <c r="DE814" i="11"/>
  <c r="DE815" i="11"/>
  <c r="DE816" i="11"/>
  <c r="DE817" i="11"/>
  <c r="DE818" i="11"/>
  <c r="DE819" i="11"/>
  <c r="DE820" i="11"/>
  <c r="DE821" i="11"/>
  <c r="DE822" i="11"/>
  <c r="DE823" i="11"/>
  <c r="DE824" i="11"/>
  <c r="DE825" i="11"/>
  <c r="DE826" i="11"/>
  <c r="DE827" i="11"/>
  <c r="DE828" i="11"/>
  <c r="DE829" i="11"/>
  <c r="DE830" i="11"/>
  <c r="DE831" i="11"/>
  <c r="DE832" i="11"/>
  <c r="DE833" i="11"/>
  <c r="DE834" i="11"/>
  <c r="DE835" i="11"/>
  <c r="DE836" i="11"/>
  <c r="DE837" i="11"/>
  <c r="DE838" i="11"/>
  <c r="DE839" i="11"/>
  <c r="DE840" i="11"/>
  <c r="DE841" i="11"/>
  <c r="DE842" i="11"/>
  <c r="DE843" i="11"/>
  <c r="DE844" i="11"/>
  <c r="DE845" i="11"/>
  <c r="DE846" i="11"/>
  <c r="DE847" i="11"/>
  <c r="DE848" i="11"/>
  <c r="DE849" i="11"/>
  <c r="DE850" i="11"/>
  <c r="DE851" i="11"/>
  <c r="DE852" i="11"/>
  <c r="DE853" i="11"/>
  <c r="DE854" i="11"/>
  <c r="DE855" i="11"/>
  <c r="DE856" i="11"/>
  <c r="DE857" i="11"/>
  <c r="DE858" i="11"/>
  <c r="DE859" i="11"/>
  <c r="DE860" i="11"/>
  <c r="DE861" i="11"/>
  <c r="DE862" i="11"/>
  <c r="DE863" i="11"/>
  <c r="DE864" i="11"/>
  <c r="DE865" i="11"/>
  <c r="DE866" i="11"/>
  <c r="DE867" i="11"/>
  <c r="DE868" i="11"/>
  <c r="DE869" i="11"/>
  <c r="DE870" i="11"/>
  <c r="DE871" i="11"/>
  <c r="DE872" i="11"/>
  <c r="DE873" i="11"/>
  <c r="DE874" i="11"/>
  <c r="DE875" i="11"/>
  <c r="DE876" i="11"/>
  <c r="DE877" i="11"/>
  <c r="DE878" i="11"/>
  <c r="DE879" i="11"/>
  <c r="DE880" i="11"/>
  <c r="DE881" i="11"/>
  <c r="DE882" i="11"/>
  <c r="DE883" i="11"/>
  <c r="DE884" i="11"/>
  <c r="DE885" i="11"/>
  <c r="DE886" i="11"/>
  <c r="DE887" i="11"/>
  <c r="DE888" i="11"/>
  <c r="DE889" i="11"/>
  <c r="DE890" i="11"/>
  <c r="DE891" i="11"/>
  <c r="DE892" i="11"/>
  <c r="DE893" i="11"/>
  <c r="DE894" i="11"/>
  <c r="DE895" i="11"/>
  <c r="DE896" i="11"/>
  <c r="DE897" i="11"/>
  <c r="DE898" i="11"/>
  <c r="DE899" i="11"/>
  <c r="DE900" i="11"/>
  <c r="DE901" i="11"/>
  <c r="DE902" i="11"/>
  <c r="DE903" i="11"/>
  <c r="DE904" i="11"/>
  <c r="DE905" i="11"/>
  <c r="DE906" i="11"/>
  <c r="DE907" i="11"/>
  <c r="DE908" i="11"/>
  <c r="DE909" i="11"/>
  <c r="DE910" i="11"/>
  <c r="DE911" i="11"/>
  <c r="DE912" i="11"/>
  <c r="DE913" i="11"/>
  <c r="DE914" i="11"/>
  <c r="DE915" i="11"/>
  <c r="DE916" i="11"/>
  <c r="DE917" i="11"/>
  <c r="DE918" i="11"/>
  <c r="DE919" i="11"/>
  <c r="DE920" i="11"/>
  <c r="DE921" i="11"/>
  <c r="DE922" i="11"/>
  <c r="DE923" i="11"/>
  <c r="DE924" i="11"/>
  <c r="DE925" i="11"/>
  <c r="DE926" i="11"/>
  <c r="DE927" i="11"/>
  <c r="DE928" i="11"/>
  <c r="DE929" i="11"/>
  <c r="DE930" i="11"/>
  <c r="DE931" i="11"/>
  <c r="DE932" i="11"/>
  <c r="DE933" i="11"/>
  <c r="DE934" i="11"/>
  <c r="DE935" i="11"/>
  <c r="DE936" i="11"/>
  <c r="DE937" i="11"/>
  <c r="DE938" i="11"/>
  <c r="DE939" i="11"/>
  <c r="DE940" i="11"/>
  <c r="DE941" i="11"/>
  <c r="DE942" i="11"/>
  <c r="DE943" i="11"/>
  <c r="DE944" i="11"/>
  <c r="DE945" i="11"/>
  <c r="DE946" i="11"/>
  <c r="DE947" i="11"/>
  <c r="DE948" i="11"/>
  <c r="DE949" i="11"/>
  <c r="DE950" i="11"/>
  <c r="DE951" i="11"/>
  <c r="DE952" i="11"/>
  <c r="DE953" i="11"/>
  <c r="DE954" i="11"/>
  <c r="DE955" i="11"/>
  <c r="DE956" i="11"/>
  <c r="DE957" i="11"/>
  <c r="DE958" i="11"/>
  <c r="DE959" i="11"/>
  <c r="DE960" i="11"/>
  <c r="DE961" i="11"/>
  <c r="DE962" i="11"/>
  <c r="DE963" i="11"/>
  <c r="DE964" i="11"/>
  <c r="DE965" i="11"/>
  <c r="DE966" i="11"/>
  <c r="DE967" i="11"/>
  <c r="DE968" i="11"/>
  <c r="DE969" i="11"/>
  <c r="DE970" i="11"/>
  <c r="DE971" i="11"/>
  <c r="DE972" i="11"/>
  <c r="DE973" i="11"/>
  <c r="DE974" i="11"/>
  <c r="DE975" i="11"/>
  <c r="DE976" i="11"/>
  <c r="DE977" i="11"/>
  <c r="DE978" i="11"/>
  <c r="DE979" i="11"/>
  <c r="DE980" i="11"/>
  <c r="DE981" i="11"/>
  <c r="DE982" i="11"/>
  <c r="DE983" i="11"/>
  <c r="DE984" i="11"/>
  <c r="DE985" i="11"/>
  <c r="DE986" i="11"/>
  <c r="DE987" i="11"/>
  <c r="DE988" i="11"/>
  <c r="DE989" i="11"/>
  <c r="DE990" i="11"/>
  <c r="DE991" i="11"/>
  <c r="DE992" i="11"/>
  <c r="DE993" i="11"/>
  <c r="DE994" i="11"/>
  <c r="DE995" i="11"/>
  <c r="DE996" i="11"/>
  <c r="DE997" i="11"/>
  <c r="DE998" i="11"/>
  <c r="DE999" i="11"/>
  <c r="DE1000" i="11"/>
  <c r="DE1001" i="11"/>
  <c r="DE1002" i="11"/>
  <c r="DE1003" i="11"/>
  <c r="DE1004" i="11"/>
  <c r="DE1005" i="11"/>
  <c r="DE1006" i="11"/>
  <c r="DE1007" i="11"/>
  <c r="DE1008" i="11"/>
  <c r="DE1009" i="11"/>
  <c r="DE1010" i="11"/>
  <c r="DE1011" i="11"/>
  <c r="DE1012" i="11"/>
  <c r="DE1013" i="11"/>
  <c r="DE1014" i="11"/>
  <c r="DE1015" i="11"/>
  <c r="DE1016" i="11"/>
  <c r="DE1017" i="11"/>
  <c r="DE1018" i="11"/>
  <c r="DE1019" i="11"/>
  <c r="DE1020" i="11"/>
  <c r="DE1021" i="11"/>
  <c r="DE1022" i="11"/>
  <c r="DE1023" i="11"/>
  <c r="DE1024" i="11"/>
  <c r="DE1025" i="11"/>
  <c r="DE1026" i="11"/>
  <c r="DE1027" i="11"/>
  <c r="DE1028" i="11"/>
  <c r="DE1029" i="11"/>
  <c r="DE1030" i="11"/>
  <c r="DE1031" i="11"/>
  <c r="DE1032" i="11"/>
  <c r="DE1033" i="11"/>
  <c r="DE1034" i="11"/>
  <c r="DE1035" i="11"/>
  <c r="DE1036" i="11"/>
  <c r="DE1037" i="11"/>
  <c r="DE1038" i="11"/>
  <c r="DE1039" i="11"/>
  <c r="DE1040" i="11"/>
  <c r="DE1041" i="11"/>
  <c r="DE1042" i="11"/>
  <c r="DE1043" i="11"/>
  <c r="DE1044" i="11"/>
  <c r="DE1045" i="11"/>
  <c r="DE1046" i="11"/>
  <c r="DE1047" i="11"/>
  <c r="DE1048" i="11"/>
  <c r="DE1049" i="11"/>
  <c r="DE1050" i="11"/>
  <c r="DE1051" i="11"/>
  <c r="DE1052" i="11"/>
  <c r="DE1053" i="11"/>
  <c r="DE1054" i="11"/>
  <c r="DE1055" i="11"/>
  <c r="DE1056" i="11"/>
  <c r="DE1057" i="11"/>
  <c r="DE1058" i="11"/>
  <c r="DE1059" i="11"/>
  <c r="DE1060" i="11"/>
  <c r="DE1061" i="11"/>
  <c r="DE1062" i="11"/>
  <c r="DE1063" i="11"/>
  <c r="DE1064" i="11"/>
  <c r="DE1065" i="11"/>
  <c r="DE1066" i="11"/>
  <c r="DE1067" i="11"/>
  <c r="DE1068" i="11"/>
  <c r="DE1069" i="11"/>
  <c r="DE1070" i="11"/>
  <c r="DE1071" i="11"/>
  <c r="DE1072" i="11"/>
  <c r="DE1073" i="11"/>
  <c r="DE1074" i="11"/>
  <c r="DE1075" i="11"/>
  <c r="DE1076" i="11"/>
  <c r="DE1077" i="11"/>
  <c r="DE1078" i="11"/>
  <c r="DE1079" i="11"/>
  <c r="DE1080" i="11"/>
  <c r="DE1081" i="11"/>
  <c r="DE1082" i="11"/>
  <c r="DE1083" i="11"/>
  <c r="DE1084" i="11"/>
  <c r="DE1085" i="11"/>
  <c r="DE1086" i="11"/>
  <c r="DE1087" i="11"/>
  <c r="DE1088" i="11"/>
  <c r="DE1089" i="11"/>
  <c r="DE1090" i="11"/>
  <c r="DE1091" i="11"/>
  <c r="DE92" i="11"/>
  <c r="AK46" i="16" l="1"/>
  <c r="EN92" i="11"/>
  <c r="G469" i="18" l="1"/>
  <c r="EW1091" i="11"/>
  <c r="FM1091" i="11" s="1"/>
  <c r="EW1090" i="11"/>
  <c r="FM1090" i="11" s="1"/>
  <c r="EW1089" i="11"/>
  <c r="FM1089" i="11" s="1"/>
  <c r="EW1088" i="11"/>
  <c r="FM1088" i="11" s="1"/>
  <c r="EW1087" i="11"/>
  <c r="FM1087" i="11" s="1"/>
  <c r="EW1086" i="11"/>
  <c r="FM1086" i="11" s="1"/>
  <c r="EW1085" i="11"/>
  <c r="FM1085" i="11" s="1"/>
  <c r="EW1084" i="11"/>
  <c r="FM1084" i="11" s="1"/>
  <c r="EW1083" i="11"/>
  <c r="FM1083" i="11" s="1"/>
  <c r="EW1082" i="11"/>
  <c r="FM1082" i="11" s="1"/>
  <c r="EW1081" i="11"/>
  <c r="FM1081" i="11" s="1"/>
  <c r="EW1080" i="11"/>
  <c r="FM1080" i="11" s="1"/>
  <c r="EW1079" i="11"/>
  <c r="FM1079" i="11" s="1"/>
  <c r="EW1078" i="11"/>
  <c r="FM1078" i="11" s="1"/>
  <c r="EW1077" i="11"/>
  <c r="FM1077" i="11" s="1"/>
  <c r="EW1076" i="11"/>
  <c r="FM1076" i="11" s="1"/>
  <c r="EW1075" i="11"/>
  <c r="FM1075" i="11" s="1"/>
  <c r="EW1074" i="11"/>
  <c r="FM1074" i="11" s="1"/>
  <c r="EW1073" i="11"/>
  <c r="FM1073" i="11" s="1"/>
  <c r="EW1072" i="11"/>
  <c r="FM1072" i="11" s="1"/>
  <c r="EW1071" i="11"/>
  <c r="FM1071" i="11" s="1"/>
  <c r="EW1070" i="11"/>
  <c r="FM1070" i="11" s="1"/>
  <c r="EW1069" i="11"/>
  <c r="FM1069" i="11" s="1"/>
  <c r="EW1068" i="11"/>
  <c r="FM1068" i="11" s="1"/>
  <c r="EW1067" i="11"/>
  <c r="FM1067" i="11" s="1"/>
  <c r="EW1066" i="11"/>
  <c r="FM1066" i="11" s="1"/>
  <c r="EW1065" i="11"/>
  <c r="FM1065" i="11" s="1"/>
  <c r="EW1064" i="11"/>
  <c r="FM1064" i="11" s="1"/>
  <c r="EW1063" i="11"/>
  <c r="FM1063" i="11" s="1"/>
  <c r="EW1062" i="11"/>
  <c r="FM1062" i="11" s="1"/>
  <c r="EW1061" i="11"/>
  <c r="FM1061" i="11" s="1"/>
  <c r="EW1060" i="11"/>
  <c r="FM1060" i="11" s="1"/>
  <c r="EW1059" i="11"/>
  <c r="FM1059" i="11" s="1"/>
  <c r="EW1058" i="11"/>
  <c r="FM1058" i="11" s="1"/>
  <c r="EW1057" i="11"/>
  <c r="FM1057" i="11" s="1"/>
  <c r="EW1056" i="11"/>
  <c r="FM1056" i="11" s="1"/>
  <c r="EW1055" i="11"/>
  <c r="FM1055" i="11" s="1"/>
  <c r="EW1054" i="11"/>
  <c r="FM1054" i="11" s="1"/>
  <c r="EW1053" i="11"/>
  <c r="FM1053" i="11" s="1"/>
  <c r="EW1052" i="11"/>
  <c r="FM1052" i="11" s="1"/>
  <c r="EW1051" i="11"/>
  <c r="FM1051" i="11" s="1"/>
  <c r="EW1050" i="11"/>
  <c r="FM1050" i="11" s="1"/>
  <c r="EW1049" i="11"/>
  <c r="FM1049" i="11" s="1"/>
  <c r="EW1048" i="11"/>
  <c r="FM1048" i="11" s="1"/>
  <c r="EW1047" i="11"/>
  <c r="FM1047" i="11" s="1"/>
  <c r="EW1046" i="11"/>
  <c r="FM1046" i="11" s="1"/>
  <c r="EW1045" i="11"/>
  <c r="FM1045" i="11" s="1"/>
  <c r="EW1044" i="11"/>
  <c r="FM1044" i="11" s="1"/>
  <c r="EW1043" i="11"/>
  <c r="FM1043" i="11" s="1"/>
  <c r="EW1042" i="11"/>
  <c r="FM1042" i="11" s="1"/>
  <c r="EW1041" i="11"/>
  <c r="FM1041" i="11" s="1"/>
  <c r="EW1040" i="11"/>
  <c r="FM1040" i="11" s="1"/>
  <c r="EW1039" i="11"/>
  <c r="FM1039" i="11" s="1"/>
  <c r="EW1038" i="11"/>
  <c r="FM1038" i="11" s="1"/>
  <c r="EW1037" i="11"/>
  <c r="FM1037" i="11" s="1"/>
  <c r="EW1036" i="11"/>
  <c r="FM1036" i="11" s="1"/>
  <c r="EW1035" i="11"/>
  <c r="FM1035" i="11" s="1"/>
  <c r="EW1034" i="11"/>
  <c r="FM1034" i="11" s="1"/>
  <c r="EW1033" i="11"/>
  <c r="FM1033" i="11" s="1"/>
  <c r="EW1032" i="11"/>
  <c r="FM1032" i="11" s="1"/>
  <c r="EW1031" i="11"/>
  <c r="FM1031" i="11" s="1"/>
  <c r="EW1030" i="11"/>
  <c r="FM1030" i="11" s="1"/>
  <c r="EW1029" i="11"/>
  <c r="FM1029" i="11" s="1"/>
  <c r="EW1028" i="11"/>
  <c r="FM1028" i="11" s="1"/>
  <c r="EW1027" i="11"/>
  <c r="FM1027" i="11" s="1"/>
  <c r="EW1026" i="11"/>
  <c r="FM1026" i="11" s="1"/>
  <c r="EW1025" i="11"/>
  <c r="FM1025" i="11" s="1"/>
  <c r="EW1024" i="11"/>
  <c r="FM1024" i="11" s="1"/>
  <c r="EW1023" i="11"/>
  <c r="FM1023" i="11" s="1"/>
  <c r="EW1022" i="11"/>
  <c r="FM1022" i="11" s="1"/>
  <c r="EW1021" i="11"/>
  <c r="FM1021" i="11" s="1"/>
  <c r="EW1020" i="11"/>
  <c r="FM1020" i="11" s="1"/>
  <c r="EW1019" i="11"/>
  <c r="FM1019" i="11" s="1"/>
  <c r="EW1018" i="11"/>
  <c r="FM1018" i="11" s="1"/>
  <c r="EW1017" i="11"/>
  <c r="FM1017" i="11" s="1"/>
  <c r="EW1016" i="11"/>
  <c r="FM1016" i="11" s="1"/>
  <c r="EW1015" i="11"/>
  <c r="FM1015" i="11" s="1"/>
  <c r="EW1014" i="11"/>
  <c r="FM1014" i="11" s="1"/>
  <c r="EW1013" i="11"/>
  <c r="FM1013" i="11" s="1"/>
  <c r="EW1012" i="11"/>
  <c r="FM1012" i="11" s="1"/>
  <c r="EW1011" i="11"/>
  <c r="FM1011" i="11" s="1"/>
  <c r="EW1010" i="11"/>
  <c r="FM1010" i="11" s="1"/>
  <c r="EW1009" i="11"/>
  <c r="FM1009" i="11" s="1"/>
  <c r="EW1008" i="11"/>
  <c r="FM1008" i="11" s="1"/>
  <c r="EW1007" i="11"/>
  <c r="FM1007" i="11" s="1"/>
  <c r="EW1006" i="11"/>
  <c r="FM1006" i="11" s="1"/>
  <c r="EW1005" i="11"/>
  <c r="FM1005" i="11" s="1"/>
  <c r="EW1004" i="11"/>
  <c r="FM1004" i="11" s="1"/>
  <c r="EW1003" i="11"/>
  <c r="FM1003" i="11" s="1"/>
  <c r="EW1002" i="11"/>
  <c r="FM1002" i="11" s="1"/>
  <c r="EW1001" i="11"/>
  <c r="FM1001" i="11" s="1"/>
  <c r="EW1000" i="11"/>
  <c r="FM1000" i="11" s="1"/>
  <c r="EW999" i="11"/>
  <c r="FM999" i="11" s="1"/>
  <c r="EW998" i="11"/>
  <c r="FM998" i="11" s="1"/>
  <c r="EW997" i="11"/>
  <c r="FM997" i="11" s="1"/>
  <c r="EW996" i="11"/>
  <c r="FM996" i="11" s="1"/>
  <c r="EW995" i="11"/>
  <c r="FM995" i="11" s="1"/>
  <c r="EW994" i="11"/>
  <c r="FM994" i="11" s="1"/>
  <c r="EW993" i="11"/>
  <c r="FM993" i="11" s="1"/>
  <c r="EW992" i="11"/>
  <c r="FM992" i="11" s="1"/>
  <c r="EW991" i="11"/>
  <c r="FM991" i="11" s="1"/>
  <c r="EW990" i="11"/>
  <c r="FM990" i="11" s="1"/>
  <c r="EW989" i="11"/>
  <c r="FM989" i="11" s="1"/>
  <c r="EW988" i="11"/>
  <c r="FM988" i="11" s="1"/>
  <c r="EW987" i="11"/>
  <c r="FM987" i="11" s="1"/>
  <c r="EW986" i="11"/>
  <c r="FM986" i="11" s="1"/>
  <c r="EW985" i="11"/>
  <c r="FM985" i="11" s="1"/>
  <c r="EW984" i="11"/>
  <c r="FM984" i="11" s="1"/>
  <c r="EW983" i="11"/>
  <c r="FM983" i="11" s="1"/>
  <c r="EW982" i="11"/>
  <c r="FM982" i="11" s="1"/>
  <c r="EW981" i="11"/>
  <c r="FM981" i="11" s="1"/>
  <c r="EW980" i="11"/>
  <c r="FM980" i="11" s="1"/>
  <c r="EW979" i="11"/>
  <c r="FM979" i="11" s="1"/>
  <c r="EW978" i="11"/>
  <c r="FM978" i="11" s="1"/>
  <c r="EW977" i="11"/>
  <c r="FM977" i="11" s="1"/>
  <c r="EW976" i="11"/>
  <c r="FM976" i="11" s="1"/>
  <c r="EW975" i="11"/>
  <c r="FM975" i="11" s="1"/>
  <c r="EW974" i="11"/>
  <c r="FM974" i="11" s="1"/>
  <c r="EW973" i="11"/>
  <c r="FM973" i="11" s="1"/>
  <c r="EW972" i="11"/>
  <c r="FM972" i="11" s="1"/>
  <c r="EW971" i="11"/>
  <c r="FM971" i="11" s="1"/>
  <c r="EW970" i="11"/>
  <c r="FM970" i="11" s="1"/>
  <c r="EW969" i="11"/>
  <c r="FM969" i="11" s="1"/>
  <c r="EW968" i="11"/>
  <c r="FM968" i="11" s="1"/>
  <c r="EW967" i="11"/>
  <c r="FM967" i="11" s="1"/>
  <c r="EW966" i="11"/>
  <c r="FM966" i="11" s="1"/>
  <c r="EW965" i="11"/>
  <c r="FM965" i="11" s="1"/>
  <c r="EW964" i="11"/>
  <c r="FM964" i="11" s="1"/>
  <c r="EW963" i="11"/>
  <c r="FM963" i="11" s="1"/>
  <c r="EW962" i="11"/>
  <c r="FM962" i="11" s="1"/>
  <c r="EW961" i="11"/>
  <c r="FM961" i="11" s="1"/>
  <c r="EW960" i="11"/>
  <c r="FM960" i="11" s="1"/>
  <c r="EW959" i="11"/>
  <c r="FM959" i="11" s="1"/>
  <c r="EW958" i="11"/>
  <c r="FM958" i="11" s="1"/>
  <c r="EW957" i="11"/>
  <c r="FM957" i="11" s="1"/>
  <c r="EW956" i="11"/>
  <c r="FM956" i="11" s="1"/>
  <c r="EW955" i="11"/>
  <c r="FM955" i="11" s="1"/>
  <c r="EW954" i="11"/>
  <c r="FM954" i="11" s="1"/>
  <c r="EW953" i="11"/>
  <c r="FM953" i="11" s="1"/>
  <c r="EW952" i="11"/>
  <c r="FM952" i="11" s="1"/>
  <c r="EW951" i="11"/>
  <c r="FM951" i="11" s="1"/>
  <c r="EW950" i="11"/>
  <c r="FM950" i="11" s="1"/>
  <c r="EW949" i="11"/>
  <c r="FM949" i="11" s="1"/>
  <c r="EW948" i="11"/>
  <c r="FM948" i="11" s="1"/>
  <c r="EW947" i="11"/>
  <c r="FM947" i="11" s="1"/>
  <c r="EW946" i="11"/>
  <c r="FM946" i="11" s="1"/>
  <c r="EW945" i="11"/>
  <c r="FM945" i="11" s="1"/>
  <c r="EW944" i="11"/>
  <c r="FM944" i="11" s="1"/>
  <c r="EW943" i="11"/>
  <c r="FM943" i="11" s="1"/>
  <c r="EW942" i="11"/>
  <c r="FM942" i="11" s="1"/>
  <c r="EW941" i="11"/>
  <c r="FM941" i="11" s="1"/>
  <c r="EW940" i="11"/>
  <c r="FM940" i="11" s="1"/>
  <c r="EW939" i="11"/>
  <c r="FM939" i="11" s="1"/>
  <c r="EW938" i="11"/>
  <c r="FM938" i="11" s="1"/>
  <c r="EW937" i="11"/>
  <c r="FM937" i="11" s="1"/>
  <c r="EW936" i="11"/>
  <c r="FM936" i="11" s="1"/>
  <c r="EW935" i="11"/>
  <c r="FM935" i="11" s="1"/>
  <c r="EW934" i="11"/>
  <c r="FM934" i="11" s="1"/>
  <c r="EW933" i="11"/>
  <c r="FM933" i="11" s="1"/>
  <c r="EW932" i="11"/>
  <c r="FM932" i="11" s="1"/>
  <c r="EW931" i="11"/>
  <c r="FM931" i="11" s="1"/>
  <c r="EW930" i="11"/>
  <c r="FM930" i="11" s="1"/>
  <c r="EW929" i="11"/>
  <c r="FM929" i="11" s="1"/>
  <c r="EW928" i="11"/>
  <c r="FM928" i="11" s="1"/>
  <c r="EW927" i="11"/>
  <c r="FM927" i="11" s="1"/>
  <c r="EW926" i="11"/>
  <c r="FM926" i="11" s="1"/>
  <c r="EW925" i="11"/>
  <c r="FM925" i="11" s="1"/>
  <c r="EW924" i="11"/>
  <c r="FM924" i="11" s="1"/>
  <c r="EW923" i="11"/>
  <c r="FM923" i="11" s="1"/>
  <c r="EW922" i="11"/>
  <c r="FM922" i="11" s="1"/>
  <c r="EW921" i="11"/>
  <c r="FM921" i="11" s="1"/>
  <c r="EW920" i="11"/>
  <c r="FM920" i="11" s="1"/>
  <c r="EW919" i="11"/>
  <c r="FM919" i="11" s="1"/>
  <c r="EW918" i="11"/>
  <c r="FM918" i="11" s="1"/>
  <c r="EW917" i="11"/>
  <c r="FM917" i="11" s="1"/>
  <c r="EW916" i="11"/>
  <c r="FM916" i="11" s="1"/>
  <c r="EW915" i="11"/>
  <c r="FM915" i="11" s="1"/>
  <c r="EW914" i="11"/>
  <c r="FM914" i="11" s="1"/>
  <c r="EW913" i="11"/>
  <c r="FM913" i="11" s="1"/>
  <c r="EW912" i="11"/>
  <c r="FM912" i="11" s="1"/>
  <c r="EW911" i="11"/>
  <c r="FM911" i="11" s="1"/>
  <c r="EW910" i="11"/>
  <c r="FM910" i="11" s="1"/>
  <c r="EW909" i="11"/>
  <c r="FM909" i="11" s="1"/>
  <c r="EW908" i="11"/>
  <c r="FM908" i="11" s="1"/>
  <c r="EW907" i="11"/>
  <c r="FM907" i="11" s="1"/>
  <c r="EW906" i="11"/>
  <c r="FM906" i="11" s="1"/>
  <c r="EW905" i="11"/>
  <c r="FM905" i="11" s="1"/>
  <c r="EW904" i="11"/>
  <c r="FM904" i="11" s="1"/>
  <c r="EW903" i="11"/>
  <c r="FM903" i="11" s="1"/>
  <c r="EW902" i="11"/>
  <c r="FM902" i="11" s="1"/>
  <c r="EW901" i="11"/>
  <c r="FM901" i="11" s="1"/>
  <c r="EW900" i="11"/>
  <c r="FM900" i="11" s="1"/>
  <c r="EW899" i="11"/>
  <c r="FM899" i="11" s="1"/>
  <c r="EW898" i="11"/>
  <c r="FM898" i="11" s="1"/>
  <c r="EW897" i="11"/>
  <c r="FM897" i="11" s="1"/>
  <c r="EW896" i="11"/>
  <c r="FM896" i="11" s="1"/>
  <c r="EW895" i="11"/>
  <c r="FM895" i="11" s="1"/>
  <c r="EW894" i="11"/>
  <c r="FM894" i="11" s="1"/>
  <c r="EW893" i="11"/>
  <c r="FM893" i="11" s="1"/>
  <c r="EW892" i="11"/>
  <c r="FM892" i="11" s="1"/>
  <c r="EW891" i="11"/>
  <c r="FM891" i="11" s="1"/>
  <c r="EW890" i="11"/>
  <c r="FM890" i="11" s="1"/>
  <c r="EW889" i="11"/>
  <c r="FM889" i="11" s="1"/>
  <c r="EW888" i="11"/>
  <c r="FM888" i="11" s="1"/>
  <c r="EW887" i="11"/>
  <c r="FM887" i="11" s="1"/>
  <c r="EW886" i="11"/>
  <c r="FM886" i="11" s="1"/>
  <c r="EW885" i="11"/>
  <c r="FM885" i="11" s="1"/>
  <c r="EW884" i="11"/>
  <c r="FM884" i="11" s="1"/>
  <c r="EW883" i="11"/>
  <c r="FM883" i="11" s="1"/>
  <c r="EW882" i="11"/>
  <c r="FM882" i="11" s="1"/>
  <c r="EW881" i="11"/>
  <c r="FM881" i="11" s="1"/>
  <c r="EW880" i="11"/>
  <c r="FM880" i="11" s="1"/>
  <c r="EW879" i="11"/>
  <c r="FM879" i="11" s="1"/>
  <c r="EW878" i="11"/>
  <c r="FM878" i="11" s="1"/>
  <c r="EW877" i="11"/>
  <c r="FM877" i="11" s="1"/>
  <c r="EW876" i="11"/>
  <c r="FM876" i="11" s="1"/>
  <c r="EW875" i="11"/>
  <c r="FM875" i="11" s="1"/>
  <c r="EW874" i="11"/>
  <c r="FM874" i="11" s="1"/>
  <c r="EW873" i="11"/>
  <c r="FM873" i="11" s="1"/>
  <c r="EW872" i="11"/>
  <c r="FM872" i="11" s="1"/>
  <c r="EW871" i="11"/>
  <c r="FM871" i="11" s="1"/>
  <c r="EW870" i="11"/>
  <c r="FM870" i="11" s="1"/>
  <c r="EW869" i="11"/>
  <c r="FM869" i="11" s="1"/>
  <c r="EW868" i="11"/>
  <c r="FM868" i="11" s="1"/>
  <c r="EW867" i="11"/>
  <c r="FM867" i="11" s="1"/>
  <c r="EW866" i="11"/>
  <c r="FM866" i="11" s="1"/>
  <c r="EW865" i="11"/>
  <c r="FM865" i="11" s="1"/>
  <c r="EW864" i="11"/>
  <c r="FM864" i="11" s="1"/>
  <c r="EW863" i="11"/>
  <c r="FM863" i="11" s="1"/>
  <c r="EW862" i="11"/>
  <c r="FM862" i="11" s="1"/>
  <c r="EW861" i="11"/>
  <c r="FM861" i="11" s="1"/>
  <c r="EW860" i="11"/>
  <c r="FM860" i="11" s="1"/>
  <c r="EW859" i="11"/>
  <c r="FM859" i="11" s="1"/>
  <c r="EW858" i="11"/>
  <c r="FM858" i="11" s="1"/>
  <c r="EW857" i="11"/>
  <c r="FM857" i="11" s="1"/>
  <c r="EW856" i="11"/>
  <c r="FM856" i="11" s="1"/>
  <c r="EW855" i="11"/>
  <c r="FM855" i="11" s="1"/>
  <c r="EW854" i="11"/>
  <c r="FM854" i="11" s="1"/>
  <c r="EW853" i="11"/>
  <c r="FM853" i="11" s="1"/>
  <c r="EW852" i="11"/>
  <c r="FM852" i="11" s="1"/>
  <c r="EW851" i="11"/>
  <c r="FM851" i="11" s="1"/>
  <c r="EW850" i="11"/>
  <c r="FM850" i="11" s="1"/>
  <c r="EW849" i="11"/>
  <c r="FM849" i="11" s="1"/>
  <c r="EW848" i="11"/>
  <c r="FM848" i="11" s="1"/>
  <c r="EW847" i="11"/>
  <c r="FM847" i="11" s="1"/>
  <c r="EW846" i="11"/>
  <c r="FM846" i="11" s="1"/>
  <c r="EW845" i="11"/>
  <c r="FM845" i="11" s="1"/>
  <c r="EW844" i="11"/>
  <c r="FM844" i="11" s="1"/>
  <c r="EW843" i="11"/>
  <c r="FM843" i="11" s="1"/>
  <c r="EW842" i="11"/>
  <c r="FM842" i="11" s="1"/>
  <c r="EW841" i="11"/>
  <c r="FM841" i="11" s="1"/>
  <c r="EW840" i="11"/>
  <c r="FM840" i="11" s="1"/>
  <c r="EW839" i="11"/>
  <c r="FM839" i="11" s="1"/>
  <c r="EW838" i="11"/>
  <c r="FM838" i="11" s="1"/>
  <c r="EW837" i="11"/>
  <c r="FM837" i="11" s="1"/>
  <c r="EW836" i="11"/>
  <c r="FM836" i="11" s="1"/>
  <c r="EW835" i="11"/>
  <c r="FM835" i="11" s="1"/>
  <c r="EW834" i="11"/>
  <c r="FM834" i="11" s="1"/>
  <c r="EW833" i="11"/>
  <c r="FM833" i="11" s="1"/>
  <c r="EW832" i="11"/>
  <c r="FM832" i="11" s="1"/>
  <c r="EW831" i="11"/>
  <c r="FM831" i="11" s="1"/>
  <c r="EW830" i="11"/>
  <c r="FM830" i="11" s="1"/>
  <c r="EW829" i="11"/>
  <c r="FM829" i="11" s="1"/>
  <c r="EW828" i="11"/>
  <c r="FM828" i="11" s="1"/>
  <c r="EW827" i="11"/>
  <c r="FM827" i="11" s="1"/>
  <c r="EW826" i="11"/>
  <c r="FM826" i="11" s="1"/>
  <c r="EW825" i="11"/>
  <c r="FM825" i="11" s="1"/>
  <c r="EW824" i="11"/>
  <c r="FM824" i="11" s="1"/>
  <c r="EW823" i="11"/>
  <c r="FM823" i="11" s="1"/>
  <c r="EW822" i="11"/>
  <c r="FM822" i="11" s="1"/>
  <c r="EW821" i="11"/>
  <c r="FM821" i="11" s="1"/>
  <c r="EW820" i="11"/>
  <c r="FM820" i="11" s="1"/>
  <c r="EW819" i="11"/>
  <c r="FM819" i="11" s="1"/>
  <c r="EW818" i="11"/>
  <c r="FM818" i="11" s="1"/>
  <c r="EW817" i="11"/>
  <c r="FM817" i="11" s="1"/>
  <c r="EW816" i="11"/>
  <c r="FM816" i="11" s="1"/>
  <c r="EW815" i="11"/>
  <c r="FM815" i="11" s="1"/>
  <c r="EW814" i="11"/>
  <c r="FM814" i="11" s="1"/>
  <c r="EW813" i="11"/>
  <c r="FM813" i="11" s="1"/>
  <c r="EW812" i="11"/>
  <c r="FM812" i="11" s="1"/>
  <c r="EW811" i="11"/>
  <c r="FM811" i="11" s="1"/>
  <c r="EW810" i="11"/>
  <c r="FM810" i="11" s="1"/>
  <c r="EW809" i="11"/>
  <c r="FM809" i="11" s="1"/>
  <c r="EW808" i="11"/>
  <c r="FM808" i="11" s="1"/>
  <c r="EW807" i="11"/>
  <c r="FM807" i="11" s="1"/>
  <c r="EW806" i="11"/>
  <c r="FM806" i="11" s="1"/>
  <c r="EW805" i="11"/>
  <c r="FM805" i="11" s="1"/>
  <c r="EW804" i="11"/>
  <c r="FM804" i="11" s="1"/>
  <c r="EW803" i="11"/>
  <c r="FM803" i="11" s="1"/>
  <c r="EW802" i="11"/>
  <c r="FM802" i="11" s="1"/>
  <c r="EW801" i="11"/>
  <c r="FM801" i="11" s="1"/>
  <c r="EW800" i="11"/>
  <c r="FM800" i="11" s="1"/>
  <c r="EW799" i="11"/>
  <c r="FM799" i="11" s="1"/>
  <c r="EW798" i="11"/>
  <c r="FM798" i="11" s="1"/>
  <c r="EW797" i="11"/>
  <c r="FM797" i="11" s="1"/>
  <c r="EW796" i="11"/>
  <c r="FM796" i="11" s="1"/>
  <c r="EW795" i="11"/>
  <c r="FM795" i="11" s="1"/>
  <c r="EW794" i="11"/>
  <c r="FM794" i="11" s="1"/>
  <c r="EW793" i="11"/>
  <c r="FM793" i="11" s="1"/>
  <c r="EW792" i="11"/>
  <c r="FM792" i="11" s="1"/>
  <c r="EW791" i="11"/>
  <c r="FM791" i="11" s="1"/>
  <c r="EW790" i="11"/>
  <c r="FM790" i="11" s="1"/>
  <c r="EW789" i="11"/>
  <c r="FM789" i="11" s="1"/>
  <c r="EW788" i="11"/>
  <c r="FM788" i="11" s="1"/>
  <c r="EW787" i="11"/>
  <c r="FM787" i="11" s="1"/>
  <c r="EW786" i="11"/>
  <c r="FM786" i="11" s="1"/>
  <c r="EW785" i="11"/>
  <c r="FM785" i="11" s="1"/>
  <c r="EW784" i="11"/>
  <c r="FM784" i="11" s="1"/>
  <c r="EW783" i="11"/>
  <c r="FM783" i="11" s="1"/>
  <c r="EW782" i="11"/>
  <c r="FM782" i="11" s="1"/>
  <c r="EW781" i="11"/>
  <c r="FM781" i="11" s="1"/>
  <c r="EW780" i="11"/>
  <c r="FM780" i="11" s="1"/>
  <c r="EW779" i="11"/>
  <c r="FM779" i="11" s="1"/>
  <c r="EW778" i="11"/>
  <c r="FM778" i="11" s="1"/>
  <c r="EW777" i="11"/>
  <c r="FM777" i="11" s="1"/>
  <c r="EW776" i="11"/>
  <c r="FM776" i="11" s="1"/>
  <c r="EW775" i="11"/>
  <c r="FM775" i="11" s="1"/>
  <c r="EW774" i="11"/>
  <c r="FM774" i="11" s="1"/>
  <c r="EW773" i="11"/>
  <c r="FM773" i="11" s="1"/>
  <c r="EW772" i="11"/>
  <c r="FM772" i="11" s="1"/>
  <c r="EW771" i="11"/>
  <c r="FM771" i="11" s="1"/>
  <c r="EW770" i="11"/>
  <c r="FM770" i="11" s="1"/>
  <c r="EW769" i="11"/>
  <c r="FM769" i="11" s="1"/>
  <c r="EW768" i="11"/>
  <c r="FM768" i="11" s="1"/>
  <c r="EW767" i="11"/>
  <c r="FM767" i="11" s="1"/>
  <c r="EW766" i="11"/>
  <c r="FM766" i="11" s="1"/>
  <c r="EW765" i="11"/>
  <c r="FM765" i="11" s="1"/>
  <c r="EW764" i="11"/>
  <c r="FM764" i="11" s="1"/>
  <c r="EW763" i="11"/>
  <c r="FM763" i="11" s="1"/>
  <c r="EW762" i="11"/>
  <c r="FM762" i="11" s="1"/>
  <c r="EW761" i="11"/>
  <c r="FM761" i="11" s="1"/>
  <c r="EW760" i="11"/>
  <c r="FM760" i="11" s="1"/>
  <c r="EW759" i="11"/>
  <c r="FM759" i="11" s="1"/>
  <c r="EW758" i="11"/>
  <c r="FM758" i="11" s="1"/>
  <c r="EW757" i="11"/>
  <c r="FM757" i="11" s="1"/>
  <c r="EW756" i="11"/>
  <c r="FM756" i="11" s="1"/>
  <c r="EW755" i="11"/>
  <c r="FM755" i="11" s="1"/>
  <c r="EW754" i="11"/>
  <c r="FM754" i="11" s="1"/>
  <c r="EW753" i="11"/>
  <c r="FM753" i="11" s="1"/>
  <c r="EW752" i="11"/>
  <c r="FM752" i="11" s="1"/>
  <c r="EW751" i="11"/>
  <c r="FM751" i="11" s="1"/>
  <c r="EW750" i="11"/>
  <c r="FM750" i="11" s="1"/>
  <c r="EW749" i="11"/>
  <c r="FM749" i="11" s="1"/>
  <c r="EW748" i="11"/>
  <c r="FM748" i="11" s="1"/>
  <c r="EW747" i="11"/>
  <c r="FM747" i="11" s="1"/>
  <c r="EW746" i="11"/>
  <c r="FM746" i="11" s="1"/>
  <c r="EW745" i="11"/>
  <c r="FM745" i="11" s="1"/>
  <c r="EW744" i="11"/>
  <c r="FM744" i="11" s="1"/>
  <c r="EW743" i="11"/>
  <c r="FM743" i="11" s="1"/>
  <c r="EW742" i="11"/>
  <c r="FM742" i="11" s="1"/>
  <c r="EW741" i="11"/>
  <c r="FM741" i="11" s="1"/>
  <c r="EW740" i="11"/>
  <c r="FM740" i="11" s="1"/>
  <c r="EW739" i="11"/>
  <c r="FM739" i="11" s="1"/>
  <c r="EW738" i="11"/>
  <c r="FM738" i="11" s="1"/>
  <c r="EW737" i="11"/>
  <c r="FM737" i="11" s="1"/>
  <c r="EW736" i="11"/>
  <c r="FM736" i="11" s="1"/>
  <c r="EW735" i="11"/>
  <c r="FM735" i="11" s="1"/>
  <c r="EW734" i="11"/>
  <c r="FM734" i="11" s="1"/>
  <c r="EW733" i="11"/>
  <c r="FM733" i="11" s="1"/>
  <c r="EW732" i="11"/>
  <c r="FM732" i="11" s="1"/>
  <c r="EW731" i="11"/>
  <c r="FM731" i="11" s="1"/>
  <c r="EW730" i="11"/>
  <c r="FM730" i="11" s="1"/>
  <c r="EW729" i="11"/>
  <c r="FM729" i="11" s="1"/>
  <c r="EW728" i="11"/>
  <c r="FM728" i="11" s="1"/>
  <c r="EW727" i="11"/>
  <c r="FM727" i="11" s="1"/>
  <c r="EW726" i="11"/>
  <c r="FM726" i="11" s="1"/>
  <c r="EW725" i="11"/>
  <c r="FM725" i="11" s="1"/>
  <c r="EW724" i="11"/>
  <c r="FM724" i="11" s="1"/>
  <c r="EW723" i="11"/>
  <c r="FM723" i="11" s="1"/>
  <c r="EW722" i="11"/>
  <c r="FM722" i="11" s="1"/>
  <c r="EW721" i="11"/>
  <c r="FM721" i="11" s="1"/>
  <c r="EW720" i="11"/>
  <c r="FM720" i="11" s="1"/>
  <c r="EW719" i="11"/>
  <c r="FM719" i="11" s="1"/>
  <c r="EW718" i="11"/>
  <c r="FM718" i="11" s="1"/>
  <c r="EW717" i="11"/>
  <c r="FM717" i="11" s="1"/>
  <c r="EW716" i="11"/>
  <c r="FM716" i="11" s="1"/>
  <c r="EW715" i="11"/>
  <c r="FM715" i="11" s="1"/>
  <c r="EW714" i="11"/>
  <c r="FM714" i="11" s="1"/>
  <c r="EW713" i="11"/>
  <c r="FM713" i="11" s="1"/>
  <c r="EW712" i="11"/>
  <c r="FM712" i="11" s="1"/>
  <c r="EW711" i="11"/>
  <c r="FM711" i="11" s="1"/>
  <c r="EW710" i="11"/>
  <c r="FM710" i="11" s="1"/>
  <c r="EW709" i="11"/>
  <c r="FM709" i="11" s="1"/>
  <c r="EW708" i="11"/>
  <c r="FM708" i="11" s="1"/>
  <c r="EW707" i="11"/>
  <c r="FM707" i="11" s="1"/>
  <c r="EW706" i="11"/>
  <c r="FM706" i="11" s="1"/>
  <c r="EW705" i="11"/>
  <c r="FM705" i="11" s="1"/>
  <c r="EW704" i="11"/>
  <c r="FM704" i="11" s="1"/>
  <c r="EW703" i="11"/>
  <c r="FM703" i="11" s="1"/>
  <c r="EW702" i="11"/>
  <c r="FM702" i="11" s="1"/>
  <c r="EW701" i="11"/>
  <c r="FM701" i="11" s="1"/>
  <c r="EW700" i="11"/>
  <c r="FM700" i="11" s="1"/>
  <c r="EW699" i="11"/>
  <c r="FM699" i="11" s="1"/>
  <c r="EW698" i="11"/>
  <c r="FM698" i="11" s="1"/>
  <c r="EW697" i="11"/>
  <c r="FM697" i="11" s="1"/>
  <c r="EW696" i="11"/>
  <c r="FM696" i="11" s="1"/>
  <c r="EW695" i="11"/>
  <c r="FM695" i="11" s="1"/>
  <c r="EW694" i="11"/>
  <c r="FM694" i="11" s="1"/>
  <c r="EW693" i="11"/>
  <c r="FM693" i="11" s="1"/>
  <c r="EW692" i="11"/>
  <c r="FM692" i="11" s="1"/>
  <c r="EW691" i="11"/>
  <c r="FM691" i="11" s="1"/>
  <c r="EW690" i="11"/>
  <c r="FM690" i="11" s="1"/>
  <c r="EW689" i="11"/>
  <c r="FM689" i="11" s="1"/>
  <c r="EW688" i="11"/>
  <c r="FM688" i="11" s="1"/>
  <c r="EW687" i="11"/>
  <c r="FM687" i="11" s="1"/>
  <c r="EW686" i="11"/>
  <c r="FM686" i="11" s="1"/>
  <c r="EW685" i="11"/>
  <c r="FM685" i="11" s="1"/>
  <c r="EW684" i="11"/>
  <c r="FM684" i="11" s="1"/>
  <c r="EW683" i="11"/>
  <c r="FM683" i="11" s="1"/>
  <c r="EW682" i="11"/>
  <c r="FM682" i="11" s="1"/>
  <c r="EW681" i="11"/>
  <c r="FM681" i="11" s="1"/>
  <c r="EW680" i="11"/>
  <c r="FM680" i="11" s="1"/>
  <c r="EW679" i="11"/>
  <c r="FM679" i="11" s="1"/>
  <c r="EW678" i="11"/>
  <c r="FM678" i="11" s="1"/>
  <c r="EW677" i="11"/>
  <c r="FM677" i="11" s="1"/>
  <c r="EW676" i="11"/>
  <c r="FM676" i="11" s="1"/>
  <c r="EW675" i="11"/>
  <c r="FM675" i="11" s="1"/>
  <c r="EW674" i="11"/>
  <c r="FM674" i="11" s="1"/>
  <c r="EW673" i="11"/>
  <c r="FM673" i="11" s="1"/>
  <c r="EW672" i="11"/>
  <c r="FM672" i="11" s="1"/>
  <c r="EW671" i="11"/>
  <c r="FM671" i="11" s="1"/>
  <c r="EW670" i="11"/>
  <c r="FM670" i="11" s="1"/>
  <c r="EW669" i="11"/>
  <c r="FM669" i="11" s="1"/>
  <c r="EW668" i="11"/>
  <c r="FM668" i="11" s="1"/>
  <c r="EW667" i="11"/>
  <c r="FM667" i="11" s="1"/>
  <c r="EW666" i="11"/>
  <c r="FM666" i="11" s="1"/>
  <c r="EW665" i="11"/>
  <c r="FM665" i="11" s="1"/>
  <c r="EW664" i="11"/>
  <c r="FM664" i="11" s="1"/>
  <c r="EW663" i="11"/>
  <c r="FM663" i="11" s="1"/>
  <c r="EW662" i="11"/>
  <c r="FM662" i="11" s="1"/>
  <c r="EW661" i="11"/>
  <c r="FM661" i="11" s="1"/>
  <c r="EW660" i="11"/>
  <c r="FM660" i="11" s="1"/>
  <c r="EW659" i="11"/>
  <c r="FM659" i="11" s="1"/>
  <c r="EW658" i="11"/>
  <c r="FM658" i="11" s="1"/>
  <c r="EW657" i="11"/>
  <c r="FM657" i="11" s="1"/>
  <c r="EW656" i="11"/>
  <c r="FM656" i="11" s="1"/>
  <c r="EW655" i="11"/>
  <c r="FM655" i="11" s="1"/>
  <c r="EW654" i="11"/>
  <c r="FM654" i="11" s="1"/>
  <c r="EW653" i="11"/>
  <c r="FM653" i="11" s="1"/>
  <c r="EW652" i="11"/>
  <c r="FM652" i="11" s="1"/>
  <c r="EW651" i="11"/>
  <c r="FM651" i="11" s="1"/>
  <c r="EW650" i="11"/>
  <c r="FM650" i="11" s="1"/>
  <c r="EW649" i="11"/>
  <c r="FM649" i="11" s="1"/>
  <c r="EW648" i="11"/>
  <c r="FM648" i="11" s="1"/>
  <c r="EW647" i="11"/>
  <c r="FM647" i="11" s="1"/>
  <c r="EW646" i="11"/>
  <c r="FM646" i="11" s="1"/>
  <c r="EW645" i="11"/>
  <c r="FM645" i="11" s="1"/>
  <c r="EW644" i="11"/>
  <c r="FM644" i="11" s="1"/>
  <c r="EW643" i="11"/>
  <c r="FM643" i="11" s="1"/>
  <c r="EW642" i="11"/>
  <c r="FM642" i="11" s="1"/>
  <c r="EW641" i="11"/>
  <c r="FM641" i="11" s="1"/>
  <c r="EW640" i="11"/>
  <c r="FM640" i="11" s="1"/>
  <c r="EW639" i="11"/>
  <c r="FM639" i="11" s="1"/>
  <c r="EW638" i="11"/>
  <c r="FM638" i="11" s="1"/>
  <c r="EW637" i="11"/>
  <c r="FM637" i="11" s="1"/>
  <c r="EW636" i="11"/>
  <c r="FM636" i="11" s="1"/>
  <c r="EW635" i="11"/>
  <c r="FM635" i="11" s="1"/>
  <c r="EW634" i="11"/>
  <c r="FM634" i="11" s="1"/>
  <c r="EW633" i="11"/>
  <c r="FM633" i="11" s="1"/>
  <c r="EW632" i="11"/>
  <c r="FM632" i="11" s="1"/>
  <c r="EW631" i="11"/>
  <c r="FM631" i="11" s="1"/>
  <c r="EW630" i="11"/>
  <c r="FM630" i="11" s="1"/>
  <c r="EW629" i="11"/>
  <c r="FM629" i="11" s="1"/>
  <c r="EW628" i="11"/>
  <c r="FM628" i="11" s="1"/>
  <c r="EW627" i="11"/>
  <c r="FM627" i="11" s="1"/>
  <c r="EW626" i="11"/>
  <c r="FM626" i="11" s="1"/>
  <c r="EW625" i="11"/>
  <c r="FM625" i="11" s="1"/>
  <c r="EW624" i="11"/>
  <c r="FM624" i="11" s="1"/>
  <c r="EW623" i="11"/>
  <c r="FM623" i="11" s="1"/>
  <c r="EW622" i="11"/>
  <c r="FM622" i="11" s="1"/>
  <c r="EW621" i="11"/>
  <c r="FM621" i="11" s="1"/>
  <c r="EW620" i="11"/>
  <c r="FM620" i="11" s="1"/>
  <c r="EW619" i="11"/>
  <c r="FM619" i="11" s="1"/>
  <c r="EW618" i="11"/>
  <c r="FM618" i="11" s="1"/>
  <c r="EW617" i="11"/>
  <c r="FM617" i="11" s="1"/>
  <c r="EW616" i="11"/>
  <c r="FM616" i="11" s="1"/>
  <c r="EW615" i="11"/>
  <c r="FM615" i="11" s="1"/>
  <c r="EW614" i="11"/>
  <c r="FM614" i="11" s="1"/>
  <c r="EW613" i="11"/>
  <c r="FM613" i="11" s="1"/>
  <c r="EW612" i="11"/>
  <c r="FM612" i="11" s="1"/>
  <c r="EW611" i="11"/>
  <c r="FM611" i="11" s="1"/>
  <c r="EW610" i="11"/>
  <c r="FM610" i="11" s="1"/>
  <c r="EW609" i="11"/>
  <c r="FM609" i="11" s="1"/>
  <c r="EW608" i="11"/>
  <c r="FM608" i="11" s="1"/>
  <c r="EW607" i="11"/>
  <c r="FM607" i="11" s="1"/>
  <c r="EW606" i="11"/>
  <c r="FM606" i="11" s="1"/>
  <c r="EW605" i="11"/>
  <c r="FM605" i="11" s="1"/>
  <c r="EW604" i="11"/>
  <c r="FM604" i="11" s="1"/>
  <c r="EW603" i="11"/>
  <c r="FM603" i="11" s="1"/>
  <c r="EW602" i="11"/>
  <c r="FM602" i="11" s="1"/>
  <c r="EW601" i="11"/>
  <c r="FM601" i="11" s="1"/>
  <c r="EW600" i="11"/>
  <c r="FM600" i="11" s="1"/>
  <c r="EW599" i="11"/>
  <c r="FM599" i="11" s="1"/>
  <c r="EW598" i="11"/>
  <c r="FM598" i="11" s="1"/>
  <c r="EW597" i="11"/>
  <c r="FM597" i="11" s="1"/>
  <c r="EW596" i="11"/>
  <c r="FM596" i="11" s="1"/>
  <c r="EW595" i="11"/>
  <c r="FM595" i="11" s="1"/>
  <c r="EW594" i="11"/>
  <c r="FM594" i="11" s="1"/>
  <c r="EW593" i="11"/>
  <c r="FM593" i="11" s="1"/>
  <c r="EW592" i="11"/>
  <c r="FM592" i="11" s="1"/>
  <c r="EW591" i="11"/>
  <c r="FM591" i="11" s="1"/>
  <c r="EW590" i="11"/>
  <c r="FM590" i="11" s="1"/>
  <c r="EW589" i="11"/>
  <c r="FM589" i="11" s="1"/>
  <c r="EW588" i="11"/>
  <c r="FM588" i="11" s="1"/>
  <c r="EW587" i="11"/>
  <c r="FM587" i="11" s="1"/>
  <c r="EW586" i="11"/>
  <c r="FM586" i="11" s="1"/>
  <c r="EW585" i="11"/>
  <c r="FM585" i="11" s="1"/>
  <c r="EW584" i="11"/>
  <c r="FM584" i="11" s="1"/>
  <c r="EW583" i="11"/>
  <c r="FM583" i="11" s="1"/>
  <c r="EW582" i="11"/>
  <c r="FM582" i="11" s="1"/>
  <c r="EW581" i="11"/>
  <c r="FM581" i="11" s="1"/>
  <c r="EW580" i="11"/>
  <c r="FM580" i="11" s="1"/>
  <c r="EW579" i="11"/>
  <c r="FM579" i="11" s="1"/>
  <c r="EW578" i="11"/>
  <c r="FM578" i="11" s="1"/>
  <c r="EW577" i="11"/>
  <c r="FM577" i="11" s="1"/>
  <c r="EW576" i="11"/>
  <c r="FM576" i="11" s="1"/>
  <c r="EW575" i="11"/>
  <c r="FM575" i="11" s="1"/>
  <c r="EW574" i="11"/>
  <c r="FM574" i="11" s="1"/>
  <c r="EW573" i="11"/>
  <c r="FM573" i="11" s="1"/>
  <c r="EW572" i="11"/>
  <c r="FM572" i="11" s="1"/>
  <c r="EW571" i="11"/>
  <c r="FM571" i="11" s="1"/>
  <c r="EW570" i="11"/>
  <c r="FM570" i="11" s="1"/>
  <c r="EW569" i="11"/>
  <c r="FM569" i="11" s="1"/>
  <c r="EW568" i="11"/>
  <c r="FM568" i="11" s="1"/>
  <c r="EW567" i="11"/>
  <c r="FM567" i="11" s="1"/>
  <c r="EW566" i="11"/>
  <c r="FM566" i="11" s="1"/>
  <c r="EW565" i="11"/>
  <c r="FM565" i="11" s="1"/>
  <c r="EW564" i="11"/>
  <c r="FM564" i="11" s="1"/>
  <c r="EW563" i="11"/>
  <c r="FM563" i="11" s="1"/>
  <c r="EW562" i="11"/>
  <c r="FM562" i="11" s="1"/>
  <c r="EW561" i="11"/>
  <c r="FM561" i="11" s="1"/>
  <c r="EW560" i="11"/>
  <c r="FM560" i="11" s="1"/>
  <c r="EW559" i="11"/>
  <c r="FM559" i="11" s="1"/>
  <c r="EW558" i="11"/>
  <c r="FM558" i="11" s="1"/>
  <c r="EW557" i="11"/>
  <c r="FM557" i="11" s="1"/>
  <c r="EW556" i="11"/>
  <c r="FM556" i="11" s="1"/>
  <c r="EW555" i="11"/>
  <c r="FM555" i="11" s="1"/>
  <c r="EW554" i="11"/>
  <c r="FM554" i="11" s="1"/>
  <c r="EW553" i="11"/>
  <c r="FM553" i="11" s="1"/>
  <c r="EW552" i="11"/>
  <c r="FM552" i="11" s="1"/>
  <c r="EW551" i="11"/>
  <c r="FM551" i="11" s="1"/>
  <c r="EW550" i="11"/>
  <c r="FM550" i="11" s="1"/>
  <c r="EW549" i="11"/>
  <c r="FM549" i="11" s="1"/>
  <c r="EW548" i="11"/>
  <c r="FM548" i="11" s="1"/>
  <c r="EW547" i="11"/>
  <c r="FM547" i="11" s="1"/>
  <c r="EW546" i="11"/>
  <c r="FM546" i="11" s="1"/>
  <c r="EW545" i="11"/>
  <c r="FM545" i="11" s="1"/>
  <c r="EW544" i="11"/>
  <c r="FM544" i="11" s="1"/>
  <c r="EW543" i="11"/>
  <c r="FM543" i="11" s="1"/>
  <c r="EW542" i="11"/>
  <c r="FM542" i="11" s="1"/>
  <c r="EW541" i="11"/>
  <c r="FM541" i="11" s="1"/>
  <c r="EW540" i="11"/>
  <c r="FM540" i="11" s="1"/>
  <c r="EW539" i="11"/>
  <c r="FM539" i="11" s="1"/>
  <c r="EW538" i="11"/>
  <c r="FM538" i="11" s="1"/>
  <c r="EW537" i="11"/>
  <c r="FM537" i="11" s="1"/>
  <c r="EW536" i="11"/>
  <c r="FM536" i="11" s="1"/>
  <c r="EW535" i="11"/>
  <c r="FM535" i="11" s="1"/>
  <c r="EW534" i="11"/>
  <c r="FM534" i="11" s="1"/>
  <c r="EW533" i="11"/>
  <c r="FM533" i="11" s="1"/>
  <c r="EW532" i="11"/>
  <c r="FM532" i="11" s="1"/>
  <c r="EW531" i="11"/>
  <c r="FM531" i="11" s="1"/>
  <c r="EW530" i="11"/>
  <c r="FM530" i="11" s="1"/>
  <c r="EW529" i="11"/>
  <c r="FM529" i="11" s="1"/>
  <c r="EW528" i="11"/>
  <c r="FM528" i="11" s="1"/>
  <c r="EW527" i="11"/>
  <c r="FM527" i="11" s="1"/>
  <c r="EW526" i="11"/>
  <c r="FM526" i="11" s="1"/>
  <c r="EW525" i="11"/>
  <c r="FM525" i="11" s="1"/>
  <c r="EW524" i="11"/>
  <c r="FM524" i="11" s="1"/>
  <c r="EW523" i="11"/>
  <c r="FM523" i="11" s="1"/>
  <c r="EW522" i="11"/>
  <c r="FM522" i="11" s="1"/>
  <c r="EW521" i="11"/>
  <c r="FM521" i="11" s="1"/>
  <c r="EW520" i="11"/>
  <c r="FM520" i="11" s="1"/>
  <c r="EW519" i="11"/>
  <c r="FM519" i="11" s="1"/>
  <c r="EW518" i="11"/>
  <c r="FM518" i="11" s="1"/>
  <c r="EW517" i="11"/>
  <c r="FM517" i="11" s="1"/>
  <c r="EW516" i="11"/>
  <c r="FM516" i="11" s="1"/>
  <c r="EW515" i="11"/>
  <c r="FM515" i="11" s="1"/>
  <c r="EW514" i="11"/>
  <c r="FM514" i="11" s="1"/>
  <c r="EW513" i="11"/>
  <c r="FM513" i="11" s="1"/>
  <c r="EW512" i="11"/>
  <c r="FM512" i="11" s="1"/>
  <c r="EW511" i="11"/>
  <c r="FM511" i="11" s="1"/>
  <c r="EW510" i="11"/>
  <c r="FM510" i="11" s="1"/>
  <c r="EW509" i="11"/>
  <c r="FM509" i="11" s="1"/>
  <c r="EW508" i="11"/>
  <c r="FM508" i="11" s="1"/>
  <c r="EW507" i="11"/>
  <c r="FM507" i="11" s="1"/>
  <c r="EW506" i="11"/>
  <c r="FM506" i="11" s="1"/>
  <c r="EW505" i="11"/>
  <c r="FM505" i="11" s="1"/>
  <c r="EW504" i="11"/>
  <c r="FM504" i="11" s="1"/>
  <c r="EW503" i="11"/>
  <c r="FM503" i="11" s="1"/>
  <c r="EW502" i="11"/>
  <c r="FM502" i="11" s="1"/>
  <c r="EW501" i="11"/>
  <c r="FM501" i="11" s="1"/>
  <c r="EW500" i="11"/>
  <c r="FM500" i="11" s="1"/>
  <c r="EW499" i="11"/>
  <c r="FM499" i="11" s="1"/>
  <c r="EW498" i="11"/>
  <c r="FM498" i="11" s="1"/>
  <c r="EW497" i="11"/>
  <c r="FM497" i="11" s="1"/>
  <c r="EW496" i="11"/>
  <c r="FM496" i="11" s="1"/>
  <c r="EW495" i="11"/>
  <c r="FM495" i="11" s="1"/>
  <c r="EW494" i="11"/>
  <c r="FM494" i="11" s="1"/>
  <c r="EW493" i="11"/>
  <c r="FM493" i="11" s="1"/>
  <c r="EW492" i="11"/>
  <c r="FM492" i="11" s="1"/>
  <c r="EW491" i="11"/>
  <c r="FM491" i="11" s="1"/>
  <c r="EW490" i="11"/>
  <c r="FM490" i="11" s="1"/>
  <c r="EW489" i="11"/>
  <c r="FM489" i="11" s="1"/>
  <c r="EW488" i="11"/>
  <c r="FM488" i="11" s="1"/>
  <c r="EW487" i="11"/>
  <c r="FM487" i="11" s="1"/>
  <c r="EW486" i="11"/>
  <c r="FM486" i="11" s="1"/>
  <c r="EW485" i="11"/>
  <c r="FM485" i="11" s="1"/>
  <c r="EW484" i="11"/>
  <c r="FM484" i="11" s="1"/>
  <c r="EW483" i="11"/>
  <c r="FM483" i="11" s="1"/>
  <c r="EW482" i="11"/>
  <c r="FM482" i="11" s="1"/>
  <c r="EW481" i="11"/>
  <c r="FM481" i="11" s="1"/>
  <c r="EW480" i="11"/>
  <c r="FM480" i="11" s="1"/>
  <c r="EW479" i="11"/>
  <c r="FM479" i="11" s="1"/>
  <c r="EW478" i="11"/>
  <c r="FM478" i="11" s="1"/>
  <c r="EW477" i="11"/>
  <c r="FM477" i="11" s="1"/>
  <c r="EW476" i="11"/>
  <c r="FM476" i="11" s="1"/>
  <c r="EW475" i="11"/>
  <c r="FM475" i="11" s="1"/>
  <c r="EW474" i="11"/>
  <c r="FM474" i="11" s="1"/>
  <c r="EW473" i="11"/>
  <c r="FM473" i="11" s="1"/>
  <c r="EW472" i="11"/>
  <c r="FM472" i="11" s="1"/>
  <c r="EW471" i="11"/>
  <c r="FM471" i="11" s="1"/>
  <c r="EW470" i="11"/>
  <c r="FM470" i="11" s="1"/>
  <c r="EW469" i="11"/>
  <c r="FM469" i="11" s="1"/>
  <c r="EW468" i="11"/>
  <c r="FM468" i="11" s="1"/>
  <c r="EW467" i="11"/>
  <c r="FM467" i="11" s="1"/>
  <c r="EW466" i="11"/>
  <c r="FM466" i="11" s="1"/>
  <c r="EW465" i="11"/>
  <c r="FM465" i="11" s="1"/>
  <c r="EW464" i="11"/>
  <c r="FM464" i="11" s="1"/>
  <c r="EW463" i="11"/>
  <c r="FM463" i="11" s="1"/>
  <c r="EW462" i="11"/>
  <c r="FM462" i="11" s="1"/>
  <c r="EW461" i="11"/>
  <c r="FM461" i="11" s="1"/>
  <c r="EW460" i="11"/>
  <c r="FM460" i="11" s="1"/>
  <c r="EW459" i="11"/>
  <c r="FM459" i="11" s="1"/>
  <c r="EW458" i="11"/>
  <c r="FM458" i="11" s="1"/>
  <c r="EW457" i="11"/>
  <c r="FM457" i="11" s="1"/>
  <c r="EW456" i="11"/>
  <c r="FM456" i="11" s="1"/>
  <c r="EW455" i="11"/>
  <c r="FM455" i="11" s="1"/>
  <c r="EW454" i="11"/>
  <c r="FM454" i="11" s="1"/>
  <c r="EW453" i="11"/>
  <c r="FM453" i="11" s="1"/>
  <c r="EW452" i="11"/>
  <c r="FM452" i="11" s="1"/>
  <c r="EW451" i="11"/>
  <c r="FM451" i="11" s="1"/>
  <c r="EW450" i="11"/>
  <c r="FM450" i="11" s="1"/>
  <c r="EW449" i="11"/>
  <c r="FM449" i="11" s="1"/>
  <c r="EW448" i="11"/>
  <c r="FM448" i="11" s="1"/>
  <c r="EW447" i="11"/>
  <c r="FM447" i="11" s="1"/>
  <c r="EW446" i="11"/>
  <c r="FM446" i="11" s="1"/>
  <c r="EW445" i="11"/>
  <c r="FM445" i="11" s="1"/>
  <c r="EW444" i="11"/>
  <c r="FM444" i="11" s="1"/>
  <c r="EW443" i="11"/>
  <c r="FM443" i="11" s="1"/>
  <c r="EW442" i="11"/>
  <c r="FM442" i="11" s="1"/>
  <c r="EW441" i="11"/>
  <c r="FM441" i="11" s="1"/>
  <c r="EW440" i="11"/>
  <c r="FM440" i="11" s="1"/>
  <c r="EW439" i="11"/>
  <c r="FM439" i="11" s="1"/>
  <c r="EW438" i="11"/>
  <c r="FM438" i="11" s="1"/>
  <c r="EW437" i="11"/>
  <c r="FM437" i="11" s="1"/>
  <c r="EW436" i="11"/>
  <c r="FM436" i="11" s="1"/>
  <c r="EW435" i="11"/>
  <c r="FM435" i="11" s="1"/>
  <c r="EW434" i="11"/>
  <c r="FM434" i="11" s="1"/>
  <c r="EW433" i="11"/>
  <c r="FM433" i="11" s="1"/>
  <c r="EW432" i="11"/>
  <c r="FM432" i="11" s="1"/>
  <c r="EW431" i="11"/>
  <c r="FM431" i="11" s="1"/>
  <c r="EW430" i="11"/>
  <c r="FM430" i="11" s="1"/>
  <c r="EW429" i="11"/>
  <c r="FM429" i="11" s="1"/>
  <c r="EW428" i="11"/>
  <c r="FM428" i="11" s="1"/>
  <c r="EW427" i="11"/>
  <c r="FM427" i="11" s="1"/>
  <c r="EW426" i="11"/>
  <c r="FM426" i="11" s="1"/>
  <c r="EW425" i="11"/>
  <c r="FM425" i="11" s="1"/>
  <c r="EW424" i="11"/>
  <c r="FM424" i="11" s="1"/>
  <c r="EW423" i="11"/>
  <c r="FM423" i="11" s="1"/>
  <c r="EW422" i="11"/>
  <c r="FM422" i="11" s="1"/>
  <c r="EW421" i="11"/>
  <c r="FM421" i="11" s="1"/>
  <c r="EW420" i="11"/>
  <c r="FM420" i="11" s="1"/>
  <c r="EW419" i="11"/>
  <c r="FM419" i="11" s="1"/>
  <c r="EW418" i="11"/>
  <c r="FM418" i="11" s="1"/>
  <c r="EW417" i="11"/>
  <c r="FM417" i="11" s="1"/>
  <c r="EW416" i="11"/>
  <c r="FM416" i="11" s="1"/>
  <c r="EW415" i="11"/>
  <c r="FM415" i="11" s="1"/>
  <c r="EW414" i="11"/>
  <c r="FM414" i="11" s="1"/>
  <c r="EW413" i="11"/>
  <c r="FM413" i="11" s="1"/>
  <c r="EW412" i="11"/>
  <c r="FM412" i="11" s="1"/>
  <c r="EW411" i="11"/>
  <c r="FM411" i="11" s="1"/>
  <c r="EW410" i="11"/>
  <c r="FM410" i="11" s="1"/>
  <c r="EW409" i="11"/>
  <c r="FM409" i="11" s="1"/>
  <c r="EW408" i="11"/>
  <c r="FM408" i="11" s="1"/>
  <c r="EW407" i="11"/>
  <c r="FM407" i="11" s="1"/>
  <c r="EW406" i="11"/>
  <c r="FM406" i="11" s="1"/>
  <c r="EW405" i="11"/>
  <c r="FM405" i="11" s="1"/>
  <c r="EW404" i="11"/>
  <c r="FM404" i="11" s="1"/>
  <c r="EW403" i="11"/>
  <c r="FM403" i="11" s="1"/>
  <c r="EW402" i="11"/>
  <c r="FM402" i="11" s="1"/>
  <c r="EW401" i="11"/>
  <c r="FM401" i="11" s="1"/>
  <c r="EW400" i="11"/>
  <c r="FM400" i="11" s="1"/>
  <c r="EW399" i="11"/>
  <c r="FM399" i="11" s="1"/>
  <c r="EW398" i="11"/>
  <c r="FM398" i="11" s="1"/>
  <c r="EW397" i="11"/>
  <c r="FM397" i="11" s="1"/>
  <c r="EW396" i="11"/>
  <c r="FM396" i="11" s="1"/>
  <c r="EW395" i="11"/>
  <c r="FM395" i="11" s="1"/>
  <c r="EW394" i="11"/>
  <c r="FM394" i="11" s="1"/>
  <c r="EW393" i="11"/>
  <c r="FM393" i="11" s="1"/>
  <c r="EW392" i="11"/>
  <c r="FM392" i="11" s="1"/>
  <c r="EW391" i="11"/>
  <c r="FM391" i="11" s="1"/>
  <c r="EW390" i="11"/>
  <c r="FM390" i="11" s="1"/>
  <c r="EW389" i="11"/>
  <c r="FM389" i="11" s="1"/>
  <c r="EW388" i="11"/>
  <c r="FM388" i="11" s="1"/>
  <c r="EW387" i="11"/>
  <c r="FM387" i="11" s="1"/>
  <c r="EW386" i="11"/>
  <c r="FM386" i="11" s="1"/>
  <c r="EW385" i="11"/>
  <c r="FM385" i="11" s="1"/>
  <c r="EW384" i="11"/>
  <c r="FM384" i="11" s="1"/>
  <c r="EW383" i="11"/>
  <c r="FM383" i="11" s="1"/>
  <c r="EW382" i="11"/>
  <c r="FM382" i="11" s="1"/>
  <c r="EW381" i="11"/>
  <c r="FM381" i="11" s="1"/>
  <c r="EW380" i="11"/>
  <c r="FM380" i="11" s="1"/>
  <c r="EW379" i="11"/>
  <c r="FM379" i="11" s="1"/>
  <c r="EW378" i="11"/>
  <c r="FM378" i="11" s="1"/>
  <c r="EW377" i="11"/>
  <c r="FM377" i="11" s="1"/>
  <c r="EW376" i="11"/>
  <c r="FM376" i="11" s="1"/>
  <c r="EW375" i="11"/>
  <c r="FM375" i="11" s="1"/>
  <c r="EW374" i="11"/>
  <c r="FM374" i="11" s="1"/>
  <c r="EW373" i="11"/>
  <c r="FM373" i="11" s="1"/>
  <c r="EW372" i="11"/>
  <c r="FM372" i="11" s="1"/>
  <c r="EW371" i="11"/>
  <c r="FM371" i="11" s="1"/>
  <c r="EW370" i="11"/>
  <c r="FM370" i="11" s="1"/>
  <c r="EW369" i="11"/>
  <c r="FM369" i="11" s="1"/>
  <c r="EW368" i="11"/>
  <c r="FM368" i="11" s="1"/>
  <c r="EW367" i="11"/>
  <c r="FM367" i="11" s="1"/>
  <c r="EW366" i="11"/>
  <c r="FM366" i="11" s="1"/>
  <c r="EW365" i="11"/>
  <c r="FM365" i="11" s="1"/>
  <c r="EW364" i="11"/>
  <c r="FM364" i="11" s="1"/>
  <c r="EW363" i="11"/>
  <c r="FM363" i="11" s="1"/>
  <c r="EW362" i="11"/>
  <c r="FM362" i="11" s="1"/>
  <c r="EW361" i="11"/>
  <c r="FM361" i="11" s="1"/>
  <c r="EW360" i="11"/>
  <c r="FM360" i="11" s="1"/>
  <c r="EW359" i="11"/>
  <c r="FM359" i="11" s="1"/>
  <c r="EW358" i="11"/>
  <c r="FM358" i="11" s="1"/>
  <c r="EW357" i="11"/>
  <c r="FM357" i="11" s="1"/>
  <c r="EW356" i="11"/>
  <c r="FM356" i="11" s="1"/>
  <c r="EW355" i="11"/>
  <c r="FM355" i="11" s="1"/>
  <c r="EW354" i="11"/>
  <c r="FM354" i="11" s="1"/>
  <c r="EW353" i="11"/>
  <c r="FM353" i="11" s="1"/>
  <c r="EW352" i="11"/>
  <c r="FM352" i="11" s="1"/>
  <c r="EW351" i="11"/>
  <c r="FM351" i="11" s="1"/>
  <c r="EW350" i="11"/>
  <c r="FM350" i="11" s="1"/>
  <c r="EW349" i="11"/>
  <c r="FM349" i="11" s="1"/>
  <c r="EW348" i="11"/>
  <c r="FM348" i="11" s="1"/>
  <c r="EW347" i="11"/>
  <c r="FM347" i="11" s="1"/>
  <c r="EW346" i="11"/>
  <c r="FM346" i="11" s="1"/>
  <c r="EW345" i="11"/>
  <c r="FM345" i="11" s="1"/>
  <c r="EW344" i="11"/>
  <c r="FM344" i="11" s="1"/>
  <c r="EW343" i="11"/>
  <c r="FM343" i="11" s="1"/>
  <c r="EW342" i="11"/>
  <c r="FM342" i="11" s="1"/>
  <c r="EW341" i="11"/>
  <c r="FM341" i="11" s="1"/>
  <c r="EW340" i="11"/>
  <c r="FM340" i="11" s="1"/>
  <c r="EW339" i="11"/>
  <c r="FM339" i="11" s="1"/>
  <c r="EW338" i="11"/>
  <c r="FM338" i="11" s="1"/>
  <c r="EW337" i="11"/>
  <c r="FM337" i="11" s="1"/>
  <c r="EW336" i="11"/>
  <c r="FM336" i="11" s="1"/>
  <c r="EW335" i="11"/>
  <c r="FM335" i="11" s="1"/>
  <c r="EW334" i="11"/>
  <c r="FM334" i="11" s="1"/>
  <c r="EW333" i="11"/>
  <c r="FM333" i="11" s="1"/>
  <c r="EW332" i="11"/>
  <c r="FM332" i="11" s="1"/>
  <c r="EW331" i="11"/>
  <c r="FM331" i="11" s="1"/>
  <c r="EW330" i="11"/>
  <c r="FM330" i="11" s="1"/>
  <c r="EW329" i="11"/>
  <c r="FM329" i="11" s="1"/>
  <c r="EW328" i="11"/>
  <c r="FM328" i="11" s="1"/>
  <c r="EW327" i="11"/>
  <c r="FM327" i="11" s="1"/>
  <c r="EW326" i="11"/>
  <c r="FM326" i="11" s="1"/>
  <c r="EW325" i="11"/>
  <c r="FM325" i="11" s="1"/>
  <c r="EW324" i="11"/>
  <c r="FM324" i="11" s="1"/>
  <c r="EW323" i="11"/>
  <c r="FM323" i="11" s="1"/>
  <c r="EW322" i="11"/>
  <c r="FM322" i="11" s="1"/>
  <c r="EW321" i="11"/>
  <c r="FM321" i="11" s="1"/>
  <c r="EW320" i="11"/>
  <c r="FM320" i="11" s="1"/>
  <c r="EW319" i="11"/>
  <c r="FM319" i="11" s="1"/>
  <c r="EW318" i="11"/>
  <c r="FM318" i="11" s="1"/>
  <c r="EW317" i="11"/>
  <c r="FM317" i="11" s="1"/>
  <c r="EW316" i="11"/>
  <c r="FM316" i="11" s="1"/>
  <c r="EW315" i="11"/>
  <c r="FM315" i="11" s="1"/>
  <c r="EW314" i="11"/>
  <c r="FM314" i="11" s="1"/>
  <c r="EW313" i="11"/>
  <c r="FM313" i="11" s="1"/>
  <c r="EW312" i="11"/>
  <c r="FM312" i="11" s="1"/>
  <c r="EW311" i="11"/>
  <c r="FM311" i="11" s="1"/>
  <c r="EW310" i="11"/>
  <c r="FM310" i="11" s="1"/>
  <c r="EW309" i="11"/>
  <c r="FM309" i="11" s="1"/>
  <c r="EW308" i="11"/>
  <c r="FM308" i="11" s="1"/>
  <c r="EW307" i="11"/>
  <c r="FM307" i="11" s="1"/>
  <c r="EW306" i="11"/>
  <c r="FM306" i="11" s="1"/>
  <c r="EW305" i="11"/>
  <c r="FM305" i="11" s="1"/>
  <c r="EW304" i="11"/>
  <c r="FM304" i="11" s="1"/>
  <c r="EW303" i="11"/>
  <c r="FM303" i="11" s="1"/>
  <c r="EW302" i="11"/>
  <c r="FM302" i="11" s="1"/>
  <c r="EW301" i="11"/>
  <c r="FM301" i="11" s="1"/>
  <c r="EW300" i="11"/>
  <c r="FM300" i="11" s="1"/>
  <c r="EW299" i="11"/>
  <c r="FM299" i="11" s="1"/>
  <c r="EW298" i="11"/>
  <c r="FM298" i="11" s="1"/>
  <c r="EW297" i="11"/>
  <c r="FM297" i="11" s="1"/>
  <c r="EW296" i="11"/>
  <c r="FM296" i="11" s="1"/>
  <c r="EW295" i="11"/>
  <c r="FM295" i="11" s="1"/>
  <c r="EW294" i="11"/>
  <c r="FM294" i="11" s="1"/>
  <c r="EW293" i="11"/>
  <c r="FM293" i="11" s="1"/>
  <c r="EW292" i="11"/>
  <c r="FM292" i="11" s="1"/>
  <c r="EW291" i="11"/>
  <c r="FM291" i="11" s="1"/>
  <c r="EW290" i="11"/>
  <c r="FM290" i="11" s="1"/>
  <c r="EW289" i="11"/>
  <c r="FM289" i="11" s="1"/>
  <c r="EW288" i="11"/>
  <c r="FM288" i="11" s="1"/>
  <c r="EW287" i="11"/>
  <c r="FM287" i="11" s="1"/>
  <c r="EW286" i="11"/>
  <c r="FM286" i="11" s="1"/>
  <c r="EW285" i="11"/>
  <c r="FM285" i="11" s="1"/>
  <c r="EW284" i="11"/>
  <c r="FM284" i="11" s="1"/>
  <c r="EW283" i="11"/>
  <c r="FM283" i="11" s="1"/>
  <c r="EW282" i="11"/>
  <c r="FM282" i="11" s="1"/>
  <c r="EW281" i="11"/>
  <c r="FM281" i="11" s="1"/>
  <c r="EW280" i="11"/>
  <c r="FM280" i="11" s="1"/>
  <c r="EW279" i="11"/>
  <c r="FM279" i="11" s="1"/>
  <c r="EW278" i="11"/>
  <c r="FM278" i="11" s="1"/>
  <c r="EW277" i="11"/>
  <c r="FM277" i="11" s="1"/>
  <c r="EW276" i="11"/>
  <c r="FM276" i="11" s="1"/>
  <c r="EW275" i="11"/>
  <c r="FM275" i="11" s="1"/>
  <c r="EW274" i="11"/>
  <c r="FM274" i="11" s="1"/>
  <c r="EW273" i="11"/>
  <c r="FM273" i="11" s="1"/>
  <c r="EW272" i="11"/>
  <c r="FM272" i="11" s="1"/>
  <c r="EW271" i="11"/>
  <c r="FM271" i="11" s="1"/>
  <c r="EW270" i="11"/>
  <c r="FM270" i="11" s="1"/>
  <c r="EW269" i="11"/>
  <c r="FM269" i="11" s="1"/>
  <c r="EW268" i="11"/>
  <c r="FM268" i="11" s="1"/>
  <c r="EW267" i="11"/>
  <c r="FM267" i="11" s="1"/>
  <c r="EW266" i="11"/>
  <c r="FM266" i="11" s="1"/>
  <c r="EW265" i="11"/>
  <c r="FM265" i="11" s="1"/>
  <c r="EW264" i="11"/>
  <c r="FM264" i="11" s="1"/>
  <c r="EW263" i="11"/>
  <c r="FM263" i="11" s="1"/>
  <c r="EW262" i="11"/>
  <c r="FM262" i="11" s="1"/>
  <c r="EW261" i="11"/>
  <c r="FM261" i="11" s="1"/>
  <c r="EW260" i="11"/>
  <c r="FM260" i="11" s="1"/>
  <c r="EW259" i="11"/>
  <c r="FM259" i="11" s="1"/>
  <c r="EW258" i="11"/>
  <c r="FM258" i="11" s="1"/>
  <c r="EW257" i="11"/>
  <c r="FM257" i="11" s="1"/>
  <c r="EW256" i="11"/>
  <c r="FM256" i="11" s="1"/>
  <c r="EW255" i="11"/>
  <c r="FM255" i="11" s="1"/>
  <c r="EW254" i="11"/>
  <c r="FM254" i="11" s="1"/>
  <c r="EW253" i="11"/>
  <c r="FM253" i="11" s="1"/>
  <c r="EW252" i="11"/>
  <c r="FM252" i="11" s="1"/>
  <c r="EW251" i="11"/>
  <c r="FM251" i="11" s="1"/>
  <c r="EW250" i="11"/>
  <c r="FM250" i="11" s="1"/>
  <c r="EW249" i="11"/>
  <c r="FM249" i="11" s="1"/>
  <c r="EW248" i="11"/>
  <c r="FM248" i="11" s="1"/>
  <c r="EW247" i="11"/>
  <c r="FM247" i="11" s="1"/>
  <c r="EW246" i="11"/>
  <c r="FM246" i="11" s="1"/>
  <c r="EW245" i="11"/>
  <c r="FM245" i="11" s="1"/>
  <c r="EW244" i="11"/>
  <c r="FM244" i="11" s="1"/>
  <c r="EW243" i="11"/>
  <c r="FM243" i="11" s="1"/>
  <c r="EW242" i="11"/>
  <c r="FM242" i="11" s="1"/>
  <c r="EW241" i="11"/>
  <c r="FM241" i="11" s="1"/>
  <c r="EW240" i="11"/>
  <c r="FM240" i="11" s="1"/>
  <c r="EW239" i="11"/>
  <c r="FM239" i="11" s="1"/>
  <c r="EW238" i="11"/>
  <c r="FM238" i="11" s="1"/>
  <c r="EW237" i="11"/>
  <c r="FM237" i="11" s="1"/>
  <c r="EW236" i="11"/>
  <c r="FM236" i="11" s="1"/>
  <c r="EW235" i="11"/>
  <c r="FM235" i="11" s="1"/>
  <c r="EW234" i="11"/>
  <c r="FM234" i="11" s="1"/>
  <c r="EW233" i="11"/>
  <c r="FM233" i="11" s="1"/>
  <c r="EW232" i="11"/>
  <c r="FM232" i="11" s="1"/>
  <c r="EW231" i="11"/>
  <c r="FM231" i="11" s="1"/>
  <c r="EW230" i="11"/>
  <c r="FM230" i="11" s="1"/>
  <c r="EW229" i="11"/>
  <c r="FM229" i="11" s="1"/>
  <c r="EW228" i="11"/>
  <c r="FM228" i="11" s="1"/>
  <c r="EW227" i="11"/>
  <c r="FM227" i="11" s="1"/>
  <c r="EW226" i="11"/>
  <c r="FM226" i="11" s="1"/>
  <c r="EW225" i="11"/>
  <c r="FM225" i="11" s="1"/>
  <c r="EW224" i="11"/>
  <c r="FM224" i="11" s="1"/>
  <c r="EW223" i="11"/>
  <c r="FM223" i="11" s="1"/>
  <c r="EW222" i="11"/>
  <c r="FM222" i="11" s="1"/>
  <c r="EW221" i="11"/>
  <c r="FM221" i="11" s="1"/>
  <c r="EW220" i="11"/>
  <c r="FM220" i="11" s="1"/>
  <c r="EW219" i="11"/>
  <c r="FM219" i="11" s="1"/>
  <c r="EW218" i="11"/>
  <c r="FM218" i="11" s="1"/>
  <c r="EW217" i="11"/>
  <c r="FM217" i="11" s="1"/>
  <c r="EW216" i="11"/>
  <c r="FM216" i="11" s="1"/>
  <c r="EW215" i="11"/>
  <c r="FM215" i="11" s="1"/>
  <c r="EW214" i="11"/>
  <c r="FM214" i="11" s="1"/>
  <c r="EW213" i="11"/>
  <c r="FM213" i="11" s="1"/>
  <c r="EW212" i="11"/>
  <c r="FM212" i="11" s="1"/>
  <c r="EW211" i="11"/>
  <c r="FM211" i="11" s="1"/>
  <c r="EW210" i="11"/>
  <c r="FM210" i="11" s="1"/>
  <c r="EW209" i="11"/>
  <c r="FM209" i="11" s="1"/>
  <c r="EW208" i="11"/>
  <c r="FM208" i="11" s="1"/>
  <c r="EW207" i="11"/>
  <c r="FM207" i="11" s="1"/>
  <c r="EW206" i="11"/>
  <c r="FM206" i="11" s="1"/>
  <c r="EW205" i="11"/>
  <c r="FM205" i="11" s="1"/>
  <c r="EW204" i="11"/>
  <c r="FM204" i="11" s="1"/>
  <c r="EW203" i="11"/>
  <c r="FM203" i="11" s="1"/>
  <c r="EW202" i="11"/>
  <c r="FM202" i="11" s="1"/>
  <c r="EW201" i="11"/>
  <c r="FM201" i="11" s="1"/>
  <c r="EW200" i="11"/>
  <c r="FM200" i="11" s="1"/>
  <c r="EW199" i="11"/>
  <c r="FM199" i="11" s="1"/>
  <c r="EW198" i="11"/>
  <c r="FM198" i="11" s="1"/>
  <c r="EW197" i="11"/>
  <c r="FM197" i="11" s="1"/>
  <c r="EW196" i="11"/>
  <c r="FM196" i="11" s="1"/>
  <c r="EW195" i="11"/>
  <c r="FM195" i="11" s="1"/>
  <c r="EW194" i="11"/>
  <c r="FM194" i="11" s="1"/>
  <c r="EW193" i="11"/>
  <c r="FM193" i="11" s="1"/>
  <c r="EW192" i="11"/>
  <c r="FM192" i="11" s="1"/>
  <c r="EW191" i="11"/>
  <c r="FM191" i="11" s="1"/>
  <c r="EW190" i="11"/>
  <c r="FM190" i="11" s="1"/>
  <c r="EW189" i="11"/>
  <c r="FM189" i="11" s="1"/>
  <c r="EW188" i="11"/>
  <c r="FM188" i="11" s="1"/>
  <c r="EW187" i="11"/>
  <c r="FM187" i="11" s="1"/>
  <c r="EW186" i="11"/>
  <c r="FM186" i="11" s="1"/>
  <c r="EW185" i="11"/>
  <c r="FM185" i="11" s="1"/>
  <c r="EW184" i="11"/>
  <c r="FM184" i="11" s="1"/>
  <c r="EW183" i="11"/>
  <c r="FM183" i="11" s="1"/>
  <c r="EW182" i="11"/>
  <c r="FM182" i="11" s="1"/>
  <c r="EW181" i="11"/>
  <c r="FM181" i="11" s="1"/>
  <c r="EW180" i="11"/>
  <c r="FM180" i="11" s="1"/>
  <c r="EW179" i="11"/>
  <c r="FM179" i="11" s="1"/>
  <c r="EW178" i="11"/>
  <c r="FM178" i="11" s="1"/>
  <c r="EW177" i="11"/>
  <c r="FM177" i="11" s="1"/>
  <c r="EW176" i="11"/>
  <c r="FM176" i="11" s="1"/>
  <c r="EW175" i="11"/>
  <c r="FM175" i="11" s="1"/>
  <c r="EW174" i="11"/>
  <c r="FM174" i="11" s="1"/>
  <c r="EW173" i="11"/>
  <c r="FM173" i="11" s="1"/>
  <c r="EW172" i="11"/>
  <c r="FM172" i="11" s="1"/>
  <c r="EW171" i="11"/>
  <c r="FM171" i="11" s="1"/>
  <c r="EW170" i="11"/>
  <c r="FM170" i="11" s="1"/>
  <c r="EW169" i="11"/>
  <c r="FM169" i="11" s="1"/>
  <c r="EW168" i="11"/>
  <c r="FM168" i="11" s="1"/>
  <c r="EW167" i="11"/>
  <c r="FM167" i="11" s="1"/>
  <c r="EW166" i="11"/>
  <c r="FM166" i="11" s="1"/>
  <c r="EW165" i="11"/>
  <c r="FM165" i="11" s="1"/>
  <c r="EW164" i="11"/>
  <c r="FM164" i="11" s="1"/>
  <c r="EW163" i="11"/>
  <c r="FM163" i="11" s="1"/>
  <c r="EW162" i="11"/>
  <c r="FM162" i="11" s="1"/>
  <c r="EW161" i="11"/>
  <c r="FM161" i="11" s="1"/>
  <c r="EW160" i="11"/>
  <c r="FM160" i="11" s="1"/>
  <c r="EW159" i="11"/>
  <c r="FM159" i="11" s="1"/>
  <c r="EW158" i="11"/>
  <c r="FM158" i="11" s="1"/>
  <c r="EW157" i="11"/>
  <c r="FM157" i="11" s="1"/>
  <c r="EW156" i="11"/>
  <c r="FM156" i="11" s="1"/>
  <c r="EW155" i="11"/>
  <c r="FM155" i="11" s="1"/>
  <c r="EW154" i="11"/>
  <c r="FM154" i="11" s="1"/>
  <c r="EW153" i="11"/>
  <c r="FM153" i="11" s="1"/>
  <c r="EW152" i="11"/>
  <c r="FM152" i="11" s="1"/>
  <c r="EW151" i="11"/>
  <c r="FM151" i="11" s="1"/>
  <c r="EW150" i="11"/>
  <c r="FM150" i="11" s="1"/>
  <c r="EW149" i="11"/>
  <c r="FM149" i="11" s="1"/>
  <c r="EW148" i="11"/>
  <c r="FM148" i="11" s="1"/>
  <c r="EW147" i="11"/>
  <c r="FM147" i="11" s="1"/>
  <c r="EW146" i="11"/>
  <c r="FM146" i="11" s="1"/>
  <c r="EW145" i="11"/>
  <c r="FM145" i="11" s="1"/>
  <c r="EW144" i="11"/>
  <c r="FM144" i="11" s="1"/>
  <c r="EW143" i="11"/>
  <c r="FM143" i="11" s="1"/>
  <c r="EW142" i="11"/>
  <c r="FM142" i="11" s="1"/>
  <c r="EW141" i="11"/>
  <c r="FM141" i="11" s="1"/>
  <c r="EW140" i="11"/>
  <c r="FM140" i="11" s="1"/>
  <c r="EW139" i="11"/>
  <c r="FM139" i="11" s="1"/>
  <c r="EW138" i="11"/>
  <c r="FM138" i="11" s="1"/>
  <c r="EW137" i="11"/>
  <c r="FM137" i="11" s="1"/>
  <c r="EW136" i="11"/>
  <c r="FM136" i="11" s="1"/>
  <c r="EW135" i="11"/>
  <c r="FM135" i="11" s="1"/>
  <c r="EW134" i="11"/>
  <c r="FM134" i="11" s="1"/>
  <c r="EW133" i="11"/>
  <c r="FM133" i="11" s="1"/>
  <c r="EW132" i="11"/>
  <c r="FM132" i="11" s="1"/>
  <c r="EW131" i="11"/>
  <c r="FM131" i="11" s="1"/>
  <c r="EW130" i="11"/>
  <c r="FM130" i="11" s="1"/>
  <c r="EW129" i="11"/>
  <c r="FM129" i="11" s="1"/>
  <c r="EW128" i="11"/>
  <c r="FM128" i="11" s="1"/>
  <c r="EW127" i="11"/>
  <c r="FM127" i="11" s="1"/>
  <c r="EW126" i="11"/>
  <c r="FM126" i="11" s="1"/>
  <c r="EW125" i="11"/>
  <c r="FM125" i="11" s="1"/>
  <c r="EW124" i="11"/>
  <c r="FM124" i="11" s="1"/>
  <c r="EW123" i="11"/>
  <c r="FM123" i="11" s="1"/>
  <c r="EW122" i="11"/>
  <c r="FM122" i="11" s="1"/>
  <c r="EW121" i="11"/>
  <c r="FM121" i="11" s="1"/>
  <c r="EW120" i="11"/>
  <c r="FM120" i="11" s="1"/>
  <c r="EW119" i="11"/>
  <c r="FM119" i="11" s="1"/>
  <c r="EW118" i="11"/>
  <c r="FM118" i="11" s="1"/>
  <c r="EW117" i="11"/>
  <c r="FM117" i="11" s="1"/>
  <c r="EW116" i="11"/>
  <c r="FM116" i="11" s="1"/>
  <c r="EW115" i="11"/>
  <c r="FM115" i="11" s="1"/>
  <c r="EW114" i="11"/>
  <c r="FM114" i="11" s="1"/>
  <c r="EW113" i="11"/>
  <c r="FM113" i="11" s="1"/>
  <c r="EW112" i="11"/>
  <c r="FM112" i="11" s="1"/>
  <c r="EW111" i="11"/>
  <c r="FM111" i="11" s="1"/>
  <c r="EW110" i="11"/>
  <c r="FM110" i="11" s="1"/>
  <c r="EW109" i="11"/>
  <c r="FM109" i="11" s="1"/>
  <c r="EW108" i="11"/>
  <c r="FM108" i="11" s="1"/>
  <c r="EW107" i="11"/>
  <c r="FM107" i="11" s="1"/>
  <c r="EW106" i="11"/>
  <c r="FM106" i="11" s="1"/>
  <c r="EW105" i="11"/>
  <c r="FM105" i="11" s="1"/>
  <c r="EW104" i="11"/>
  <c r="FM104" i="11" s="1"/>
  <c r="EW103" i="11"/>
  <c r="FM103" i="11" s="1"/>
  <c r="EW102" i="11"/>
  <c r="FM102" i="11" s="1"/>
  <c r="EW101" i="11"/>
  <c r="FM101" i="11" s="1"/>
  <c r="EW100" i="11"/>
  <c r="FM100" i="11" s="1"/>
  <c r="EW99" i="11"/>
  <c r="FM99" i="11" s="1"/>
  <c r="EW98" i="11"/>
  <c r="FM98" i="11" s="1"/>
  <c r="EW97" i="11"/>
  <c r="FM97" i="11" s="1"/>
  <c r="EW96" i="11"/>
  <c r="FM96" i="11" s="1"/>
  <c r="EW95" i="11"/>
  <c r="FM95" i="11" s="1"/>
  <c r="EW94" i="11"/>
  <c r="FM94" i="11" s="1"/>
  <c r="FB93" i="11"/>
  <c r="GM93" i="11" s="1"/>
  <c r="FA93" i="11"/>
  <c r="EZ93" i="11"/>
  <c r="EW93" i="11"/>
  <c r="EW92" i="11"/>
  <c r="FM92" i="11" s="1"/>
  <c r="FW319" i="13"/>
  <c r="FV319" i="13"/>
  <c r="FU319" i="13"/>
  <c r="FT319" i="13"/>
  <c r="FS319" i="13"/>
  <c r="FR319" i="13"/>
  <c r="FQ319" i="13"/>
  <c r="FP319" i="13"/>
  <c r="FO319" i="13"/>
  <c r="FN319" i="13"/>
  <c r="FW318" i="13"/>
  <c r="FV318" i="13"/>
  <c r="FU318" i="13"/>
  <c r="FT318" i="13"/>
  <c r="FS318" i="13"/>
  <c r="FR318" i="13"/>
  <c r="FQ318" i="13"/>
  <c r="FP318" i="13"/>
  <c r="FO318" i="13"/>
  <c r="FN318" i="13"/>
  <c r="FW317" i="13"/>
  <c r="FV317" i="13"/>
  <c r="FU317" i="13"/>
  <c r="FT317" i="13"/>
  <c r="FS317" i="13"/>
  <c r="FR317" i="13"/>
  <c r="FQ317" i="13"/>
  <c r="FP317" i="13"/>
  <c r="FO317" i="13"/>
  <c r="FN317" i="13"/>
  <c r="FW316" i="13"/>
  <c r="FV316" i="13"/>
  <c r="FU316" i="13"/>
  <c r="FT316" i="13"/>
  <c r="FS316" i="13"/>
  <c r="FR316" i="13"/>
  <c r="FQ316" i="13"/>
  <c r="FP316" i="13"/>
  <c r="FO316" i="13"/>
  <c r="FN316" i="13"/>
  <c r="FW315" i="13"/>
  <c r="FV315" i="13"/>
  <c r="FU315" i="13"/>
  <c r="FT315" i="13"/>
  <c r="FS315" i="13"/>
  <c r="FR315" i="13"/>
  <c r="FQ315" i="13"/>
  <c r="FP315" i="13"/>
  <c r="FO315" i="13"/>
  <c r="FN315" i="13"/>
  <c r="FW314" i="13"/>
  <c r="FV314" i="13"/>
  <c r="FU314" i="13"/>
  <c r="FT314" i="13"/>
  <c r="FS314" i="13"/>
  <c r="FR314" i="13"/>
  <c r="FQ314" i="13"/>
  <c r="FP314" i="13"/>
  <c r="FO314" i="13"/>
  <c r="FN314" i="13"/>
  <c r="FW313" i="13"/>
  <c r="FV313" i="13"/>
  <c r="FU313" i="13"/>
  <c r="FT313" i="13"/>
  <c r="FS313" i="13"/>
  <c r="FR313" i="13"/>
  <c r="FQ313" i="13"/>
  <c r="FP313" i="13"/>
  <c r="FO313" i="13"/>
  <c r="FN313" i="13"/>
  <c r="FW312" i="13"/>
  <c r="FV312" i="13"/>
  <c r="FU312" i="13"/>
  <c r="FT312" i="13"/>
  <c r="FS312" i="13"/>
  <c r="FR312" i="13"/>
  <c r="FQ312" i="13"/>
  <c r="FP312" i="13"/>
  <c r="FO312" i="13"/>
  <c r="FN312" i="13"/>
  <c r="FW311" i="13"/>
  <c r="FV311" i="13"/>
  <c r="FU311" i="13"/>
  <c r="FT311" i="13"/>
  <c r="FS311" i="13"/>
  <c r="FR311" i="13"/>
  <c r="FQ311" i="13"/>
  <c r="FP311" i="13"/>
  <c r="FO311" i="13"/>
  <c r="FN311" i="13"/>
  <c r="FW310" i="13"/>
  <c r="FV310" i="13"/>
  <c r="FU310" i="13"/>
  <c r="FT310" i="13"/>
  <c r="FS310" i="13"/>
  <c r="FR310" i="13"/>
  <c r="FQ310" i="13"/>
  <c r="FP310" i="13"/>
  <c r="FO310" i="13"/>
  <c r="FN310" i="13"/>
  <c r="FW309" i="13"/>
  <c r="FV309" i="13"/>
  <c r="FU309" i="13"/>
  <c r="FT309" i="13"/>
  <c r="FS309" i="13"/>
  <c r="FR309" i="13"/>
  <c r="FQ309" i="13"/>
  <c r="FP309" i="13"/>
  <c r="FO309" i="13"/>
  <c r="FN309" i="13"/>
  <c r="FW308" i="13"/>
  <c r="FV308" i="13"/>
  <c r="FU308" i="13"/>
  <c r="FT308" i="13"/>
  <c r="FS308" i="13"/>
  <c r="FR308" i="13"/>
  <c r="FQ308" i="13"/>
  <c r="FP308" i="13"/>
  <c r="FO308" i="13"/>
  <c r="FN308" i="13"/>
  <c r="FW307" i="13"/>
  <c r="FV307" i="13"/>
  <c r="FU307" i="13"/>
  <c r="FT307" i="13"/>
  <c r="FS307" i="13"/>
  <c r="FR307" i="13"/>
  <c r="FQ307" i="13"/>
  <c r="FP307" i="13"/>
  <c r="FO307" i="13"/>
  <c r="FN307" i="13"/>
  <c r="FW306" i="13"/>
  <c r="FV306" i="13"/>
  <c r="FU306" i="13"/>
  <c r="FT306" i="13"/>
  <c r="FS306" i="13"/>
  <c r="FR306" i="13"/>
  <c r="FQ306" i="13"/>
  <c r="FP306" i="13"/>
  <c r="FO306" i="13"/>
  <c r="FN306" i="13"/>
  <c r="FW305" i="13"/>
  <c r="FV305" i="13"/>
  <c r="FU305" i="13"/>
  <c r="FT305" i="13"/>
  <c r="FS305" i="13"/>
  <c r="FR305" i="13"/>
  <c r="FQ305" i="13"/>
  <c r="FP305" i="13"/>
  <c r="FO305" i="13"/>
  <c r="FN305" i="13"/>
  <c r="FW304" i="13"/>
  <c r="FV304" i="13"/>
  <c r="FU304" i="13"/>
  <c r="FT304" i="13"/>
  <c r="FS304" i="13"/>
  <c r="FR304" i="13"/>
  <c r="FQ304" i="13"/>
  <c r="FP304" i="13"/>
  <c r="FO304" i="13"/>
  <c r="FN304" i="13"/>
  <c r="FW303" i="13"/>
  <c r="FV303" i="13"/>
  <c r="FU303" i="13"/>
  <c r="FT303" i="13"/>
  <c r="HI303" i="13" s="1"/>
  <c r="FS303" i="13"/>
  <c r="FR303" i="13"/>
  <c r="FQ303" i="13"/>
  <c r="FP303" i="13"/>
  <c r="FO303" i="13"/>
  <c r="FN303" i="13"/>
  <c r="FW302" i="13"/>
  <c r="FV302" i="13"/>
  <c r="FU302" i="13"/>
  <c r="FT302" i="13"/>
  <c r="FS302" i="13"/>
  <c r="FR302" i="13"/>
  <c r="FQ302" i="13"/>
  <c r="FP302" i="13"/>
  <c r="FO302" i="13"/>
  <c r="FN302" i="13"/>
  <c r="FW301" i="13"/>
  <c r="FV301" i="13"/>
  <c r="FU301" i="13"/>
  <c r="FT301" i="13"/>
  <c r="FS301" i="13"/>
  <c r="FR301" i="13"/>
  <c r="FQ301" i="13"/>
  <c r="FP301" i="13"/>
  <c r="FO301" i="13"/>
  <c r="FN301" i="13"/>
  <c r="FW300" i="13"/>
  <c r="FV300" i="13"/>
  <c r="FU300" i="13"/>
  <c r="FT300" i="13"/>
  <c r="FS300" i="13"/>
  <c r="FR300" i="13"/>
  <c r="FQ300" i="13"/>
  <c r="FP300" i="13"/>
  <c r="FO300" i="13"/>
  <c r="FN300" i="13"/>
  <c r="FW299" i="13"/>
  <c r="FV299" i="13"/>
  <c r="FU299" i="13"/>
  <c r="FT299" i="13"/>
  <c r="FS299" i="13"/>
  <c r="FR299" i="13"/>
  <c r="FQ299" i="13"/>
  <c r="FP299" i="13"/>
  <c r="FO299" i="13"/>
  <c r="FN299" i="13"/>
  <c r="FW298" i="13"/>
  <c r="FV298" i="13"/>
  <c r="FU298" i="13"/>
  <c r="FT298" i="13"/>
  <c r="FS298" i="13"/>
  <c r="FR298" i="13"/>
  <c r="FQ298" i="13"/>
  <c r="FP298" i="13"/>
  <c r="FO298" i="13"/>
  <c r="FN298" i="13"/>
  <c r="FW297" i="13"/>
  <c r="FV297" i="13"/>
  <c r="FU297" i="13"/>
  <c r="FT297" i="13"/>
  <c r="FS297" i="13"/>
  <c r="FR297" i="13"/>
  <c r="FQ297" i="13"/>
  <c r="FP297" i="13"/>
  <c r="FO297" i="13"/>
  <c r="FN297" i="13"/>
  <c r="FW296" i="13"/>
  <c r="FV296" i="13"/>
  <c r="FU296" i="13"/>
  <c r="FT296" i="13"/>
  <c r="FS296" i="13"/>
  <c r="FR296" i="13"/>
  <c r="FQ296" i="13"/>
  <c r="FP296" i="13"/>
  <c r="FO296" i="13"/>
  <c r="FN296" i="13"/>
  <c r="FW295" i="13"/>
  <c r="FV295" i="13"/>
  <c r="FU295" i="13"/>
  <c r="FT295" i="13"/>
  <c r="HI295" i="13" s="1"/>
  <c r="FS295" i="13"/>
  <c r="FR295" i="13"/>
  <c r="FQ295" i="13"/>
  <c r="FP295" i="13"/>
  <c r="FO295" i="13"/>
  <c r="FN295" i="13"/>
  <c r="FW294" i="13"/>
  <c r="FV294" i="13"/>
  <c r="FU294" i="13"/>
  <c r="FT294" i="13"/>
  <c r="FS294" i="13"/>
  <c r="FR294" i="13"/>
  <c r="FQ294" i="13"/>
  <c r="FP294" i="13"/>
  <c r="FO294" i="13"/>
  <c r="FN294" i="13"/>
  <c r="FW293" i="13"/>
  <c r="FV293" i="13"/>
  <c r="FU293" i="13"/>
  <c r="FT293" i="13"/>
  <c r="FS293" i="13"/>
  <c r="FR293" i="13"/>
  <c r="FQ293" i="13"/>
  <c r="FP293" i="13"/>
  <c r="FO293" i="13"/>
  <c r="FN293" i="13"/>
  <c r="FW292" i="13"/>
  <c r="FV292" i="13"/>
  <c r="FU292" i="13"/>
  <c r="FT292" i="13"/>
  <c r="FS292" i="13"/>
  <c r="FR292" i="13"/>
  <c r="FQ292" i="13"/>
  <c r="FP292" i="13"/>
  <c r="FO292" i="13"/>
  <c r="FN292" i="13"/>
  <c r="FW291" i="13"/>
  <c r="FV291" i="13"/>
  <c r="FU291" i="13"/>
  <c r="FT291" i="13"/>
  <c r="FS291" i="13"/>
  <c r="FR291" i="13"/>
  <c r="FQ291" i="13"/>
  <c r="FP291" i="13"/>
  <c r="FO291" i="13"/>
  <c r="FN291" i="13"/>
  <c r="FW290" i="13"/>
  <c r="FV290" i="13"/>
  <c r="FU290" i="13"/>
  <c r="FT290" i="13"/>
  <c r="FS290" i="13"/>
  <c r="FR290" i="13"/>
  <c r="FQ290" i="13"/>
  <c r="FP290" i="13"/>
  <c r="FO290" i="13"/>
  <c r="FN290" i="13"/>
  <c r="FW289" i="13"/>
  <c r="FV289" i="13"/>
  <c r="FU289" i="13"/>
  <c r="FT289" i="13"/>
  <c r="FS289" i="13"/>
  <c r="FR289" i="13"/>
  <c r="FQ289" i="13"/>
  <c r="FP289" i="13"/>
  <c r="FO289" i="13"/>
  <c r="FN289" i="13"/>
  <c r="FW288" i="13"/>
  <c r="FV288" i="13"/>
  <c r="FU288" i="13"/>
  <c r="FT288" i="13"/>
  <c r="FS288" i="13"/>
  <c r="HH288" i="13" s="1"/>
  <c r="FR288" i="13"/>
  <c r="FQ288" i="13"/>
  <c r="FP288" i="13"/>
  <c r="FO288" i="13"/>
  <c r="FN288" i="13"/>
  <c r="FW287" i="13"/>
  <c r="FV287" i="13"/>
  <c r="FU287" i="13"/>
  <c r="FT287" i="13"/>
  <c r="FS287" i="13"/>
  <c r="FR287" i="13"/>
  <c r="FQ287" i="13"/>
  <c r="FP287" i="13"/>
  <c r="FO287" i="13"/>
  <c r="FN287" i="13"/>
  <c r="FW286" i="13"/>
  <c r="FV286" i="13"/>
  <c r="FU286" i="13"/>
  <c r="FT286" i="13"/>
  <c r="FS286" i="13"/>
  <c r="FR286" i="13"/>
  <c r="FQ286" i="13"/>
  <c r="FP286" i="13"/>
  <c r="FO286" i="13"/>
  <c r="FN286" i="13"/>
  <c r="FW285" i="13"/>
  <c r="FV285" i="13"/>
  <c r="FU285" i="13"/>
  <c r="FT285" i="13"/>
  <c r="FS285" i="13"/>
  <c r="FR285" i="13"/>
  <c r="FQ285" i="13"/>
  <c r="FP285" i="13"/>
  <c r="FO285" i="13"/>
  <c r="FN285" i="13"/>
  <c r="FW284" i="13"/>
  <c r="FV284" i="13"/>
  <c r="FU284" i="13"/>
  <c r="FT284" i="13"/>
  <c r="FS284" i="13"/>
  <c r="FR284" i="13"/>
  <c r="FQ284" i="13"/>
  <c r="FP284" i="13"/>
  <c r="FO284" i="13"/>
  <c r="FN284" i="13"/>
  <c r="FW283" i="13"/>
  <c r="FV283" i="13"/>
  <c r="FU283" i="13"/>
  <c r="FT283" i="13"/>
  <c r="FS283" i="13"/>
  <c r="FR283" i="13"/>
  <c r="FQ283" i="13"/>
  <c r="FP283" i="13"/>
  <c r="FO283" i="13"/>
  <c r="FN283" i="13"/>
  <c r="FW282" i="13"/>
  <c r="FV282" i="13"/>
  <c r="FU282" i="13"/>
  <c r="FT282" i="13"/>
  <c r="FS282" i="13"/>
  <c r="FR282" i="13"/>
  <c r="FQ282" i="13"/>
  <c r="FP282" i="13"/>
  <c r="FO282" i="13"/>
  <c r="FN282" i="13"/>
  <c r="FW281" i="13"/>
  <c r="FV281" i="13"/>
  <c r="FU281" i="13"/>
  <c r="FT281" i="13"/>
  <c r="FS281" i="13"/>
  <c r="FR281" i="13"/>
  <c r="FQ281" i="13"/>
  <c r="FP281" i="13"/>
  <c r="FO281" i="13"/>
  <c r="FN281" i="13"/>
  <c r="FW280" i="13"/>
  <c r="FV280" i="13"/>
  <c r="FU280" i="13"/>
  <c r="FT280" i="13"/>
  <c r="FS280" i="13"/>
  <c r="FR280" i="13"/>
  <c r="FQ280" i="13"/>
  <c r="FP280" i="13"/>
  <c r="FO280" i="13"/>
  <c r="FN280" i="13"/>
  <c r="FW279" i="13"/>
  <c r="FV279" i="13"/>
  <c r="FU279" i="13"/>
  <c r="FT279" i="13"/>
  <c r="HI279" i="13" s="1"/>
  <c r="FS279" i="13"/>
  <c r="FR279" i="13"/>
  <c r="FQ279" i="13"/>
  <c r="FP279" i="13"/>
  <c r="FO279" i="13"/>
  <c r="FN279" i="13"/>
  <c r="FW278" i="13"/>
  <c r="FV278" i="13"/>
  <c r="FU278" i="13"/>
  <c r="FT278" i="13"/>
  <c r="FS278" i="13"/>
  <c r="FR278" i="13"/>
  <c r="FQ278" i="13"/>
  <c r="FP278" i="13"/>
  <c r="FO278" i="13"/>
  <c r="FN278" i="13"/>
  <c r="FW277" i="13"/>
  <c r="FV277" i="13"/>
  <c r="FU277" i="13"/>
  <c r="FT277" i="13"/>
  <c r="FS277" i="13"/>
  <c r="FR277" i="13"/>
  <c r="FQ277" i="13"/>
  <c r="FP277" i="13"/>
  <c r="FO277" i="13"/>
  <c r="FN277" i="13"/>
  <c r="FW276" i="13"/>
  <c r="FV276" i="13"/>
  <c r="FU276" i="13"/>
  <c r="FT276" i="13"/>
  <c r="FS276" i="13"/>
  <c r="FR276" i="13"/>
  <c r="FQ276" i="13"/>
  <c r="FP276" i="13"/>
  <c r="FO276" i="13"/>
  <c r="FN276" i="13"/>
  <c r="FW275" i="13"/>
  <c r="FV275" i="13"/>
  <c r="FU275" i="13"/>
  <c r="FT275" i="13"/>
  <c r="FS275" i="13"/>
  <c r="FR275" i="13"/>
  <c r="FQ275" i="13"/>
  <c r="FP275" i="13"/>
  <c r="FO275" i="13"/>
  <c r="FN275" i="13"/>
  <c r="FW274" i="13"/>
  <c r="FV274" i="13"/>
  <c r="FU274" i="13"/>
  <c r="FT274" i="13"/>
  <c r="FS274" i="13"/>
  <c r="FR274" i="13"/>
  <c r="FQ274" i="13"/>
  <c r="FP274" i="13"/>
  <c r="FO274" i="13"/>
  <c r="FN274" i="13"/>
  <c r="FW273" i="13"/>
  <c r="FV273" i="13"/>
  <c r="FU273" i="13"/>
  <c r="FT273" i="13"/>
  <c r="FS273" i="13"/>
  <c r="FR273" i="13"/>
  <c r="FQ273" i="13"/>
  <c r="FP273" i="13"/>
  <c r="FO273" i="13"/>
  <c r="FN273" i="13"/>
  <c r="FW272" i="13"/>
  <c r="FV272" i="13"/>
  <c r="FU272" i="13"/>
  <c r="FT272" i="13"/>
  <c r="FS272" i="13"/>
  <c r="FR272" i="13"/>
  <c r="FQ272" i="13"/>
  <c r="FP272" i="13"/>
  <c r="FO272" i="13"/>
  <c r="FN272" i="13"/>
  <c r="FW271" i="13"/>
  <c r="FV271" i="13"/>
  <c r="FU271" i="13"/>
  <c r="FT271" i="13"/>
  <c r="FS271" i="13"/>
  <c r="FR271" i="13"/>
  <c r="FQ271" i="13"/>
  <c r="FP271" i="13"/>
  <c r="FO271" i="13"/>
  <c r="FN271" i="13"/>
  <c r="FW270" i="13"/>
  <c r="FV270" i="13"/>
  <c r="FU270" i="13"/>
  <c r="FT270" i="13"/>
  <c r="FS270" i="13"/>
  <c r="FR270" i="13"/>
  <c r="FQ270" i="13"/>
  <c r="FP270" i="13"/>
  <c r="FO270" i="13"/>
  <c r="FN270" i="13"/>
  <c r="HC270" i="13" s="1"/>
  <c r="FW269" i="13"/>
  <c r="FV269" i="13"/>
  <c r="FU269" i="13"/>
  <c r="FT269" i="13"/>
  <c r="FS269" i="13"/>
  <c r="FR269" i="13"/>
  <c r="FQ269" i="13"/>
  <c r="FP269" i="13"/>
  <c r="FO269" i="13"/>
  <c r="FN269" i="13"/>
  <c r="FW268" i="13"/>
  <c r="FV268" i="13"/>
  <c r="FU268" i="13"/>
  <c r="FT268" i="13"/>
  <c r="FS268" i="13"/>
  <c r="FR268" i="13"/>
  <c r="FQ268" i="13"/>
  <c r="FP268" i="13"/>
  <c r="FO268" i="13"/>
  <c r="FN268" i="13"/>
  <c r="FW267" i="13"/>
  <c r="FV267" i="13"/>
  <c r="FU267" i="13"/>
  <c r="FT267" i="13"/>
  <c r="FS267" i="13"/>
  <c r="FR267" i="13"/>
  <c r="FQ267" i="13"/>
  <c r="FP267" i="13"/>
  <c r="FO267" i="13"/>
  <c r="FN267" i="13"/>
  <c r="FW266" i="13"/>
  <c r="FV266" i="13"/>
  <c r="FU266" i="13"/>
  <c r="FT266" i="13"/>
  <c r="FS266" i="13"/>
  <c r="FR266" i="13"/>
  <c r="FQ266" i="13"/>
  <c r="FP266" i="13"/>
  <c r="FO266" i="13"/>
  <c r="FN266" i="13"/>
  <c r="FW265" i="13"/>
  <c r="FV265" i="13"/>
  <c r="FU265" i="13"/>
  <c r="FT265" i="13"/>
  <c r="FS265" i="13"/>
  <c r="FR265" i="13"/>
  <c r="FQ265" i="13"/>
  <c r="FP265" i="13"/>
  <c r="FO265" i="13"/>
  <c r="FN265" i="13"/>
  <c r="FW264" i="13"/>
  <c r="FV264" i="13"/>
  <c r="FU264" i="13"/>
  <c r="FT264" i="13"/>
  <c r="FS264" i="13"/>
  <c r="FR264" i="13"/>
  <c r="FQ264" i="13"/>
  <c r="FP264" i="13"/>
  <c r="FO264" i="13"/>
  <c r="FN264" i="13"/>
  <c r="FW263" i="13"/>
  <c r="FV263" i="13"/>
  <c r="FU263" i="13"/>
  <c r="FT263" i="13"/>
  <c r="FS263" i="13"/>
  <c r="FR263" i="13"/>
  <c r="FQ263" i="13"/>
  <c r="FP263" i="13"/>
  <c r="FO263" i="13"/>
  <c r="FN263" i="13"/>
  <c r="FW262" i="13"/>
  <c r="FV262" i="13"/>
  <c r="FU262" i="13"/>
  <c r="FT262" i="13"/>
  <c r="FS262" i="13"/>
  <c r="FR262" i="13"/>
  <c r="FQ262" i="13"/>
  <c r="FP262" i="13"/>
  <c r="FO262" i="13"/>
  <c r="FN262" i="13"/>
  <c r="HC262" i="13" s="1"/>
  <c r="FW261" i="13"/>
  <c r="FV261" i="13"/>
  <c r="FU261" i="13"/>
  <c r="FT261" i="13"/>
  <c r="FS261" i="13"/>
  <c r="FR261" i="13"/>
  <c r="FQ261" i="13"/>
  <c r="FP261" i="13"/>
  <c r="FO261" i="13"/>
  <c r="FN261" i="13"/>
  <c r="FW260" i="13"/>
  <c r="FV260" i="13"/>
  <c r="FU260" i="13"/>
  <c r="FT260" i="13"/>
  <c r="FS260" i="13"/>
  <c r="FR260" i="13"/>
  <c r="FQ260" i="13"/>
  <c r="FP260" i="13"/>
  <c r="FO260" i="13"/>
  <c r="FN260" i="13"/>
  <c r="FW259" i="13"/>
  <c r="FV259" i="13"/>
  <c r="FU259" i="13"/>
  <c r="FT259" i="13"/>
  <c r="FS259" i="13"/>
  <c r="FR259" i="13"/>
  <c r="FQ259" i="13"/>
  <c r="FP259" i="13"/>
  <c r="FO259" i="13"/>
  <c r="FN259" i="13"/>
  <c r="FW258" i="13"/>
  <c r="FV258" i="13"/>
  <c r="FU258" i="13"/>
  <c r="FT258" i="13"/>
  <c r="FS258" i="13"/>
  <c r="FR258" i="13"/>
  <c r="FQ258" i="13"/>
  <c r="FP258" i="13"/>
  <c r="FO258" i="13"/>
  <c r="FN258" i="13"/>
  <c r="FW257" i="13"/>
  <c r="FV257" i="13"/>
  <c r="FU257" i="13"/>
  <c r="FT257" i="13"/>
  <c r="FS257" i="13"/>
  <c r="FR257" i="13"/>
  <c r="FQ257" i="13"/>
  <c r="FP257" i="13"/>
  <c r="FO257" i="13"/>
  <c r="FN257" i="13"/>
  <c r="FW256" i="13"/>
  <c r="FV256" i="13"/>
  <c r="FU256" i="13"/>
  <c r="FT256" i="13"/>
  <c r="FS256" i="13"/>
  <c r="FR256" i="13"/>
  <c r="FQ256" i="13"/>
  <c r="FP256" i="13"/>
  <c r="FO256" i="13"/>
  <c r="FN256" i="13"/>
  <c r="FW255" i="13"/>
  <c r="FV255" i="13"/>
  <c r="FU255" i="13"/>
  <c r="FT255" i="13"/>
  <c r="HI255" i="13" s="1"/>
  <c r="FS255" i="13"/>
  <c r="HH255" i="13" s="1"/>
  <c r="FR255" i="13"/>
  <c r="FQ255" i="13"/>
  <c r="FP255" i="13"/>
  <c r="FO255" i="13"/>
  <c r="FN255" i="13"/>
  <c r="FW254" i="13"/>
  <c r="FV254" i="13"/>
  <c r="FU254" i="13"/>
  <c r="FT254" i="13"/>
  <c r="FS254" i="13"/>
  <c r="FR254" i="13"/>
  <c r="FQ254" i="13"/>
  <c r="FP254" i="13"/>
  <c r="FO254" i="13"/>
  <c r="FN254" i="13"/>
  <c r="HC254" i="13" s="1"/>
  <c r="FW253" i="13"/>
  <c r="FV253" i="13"/>
  <c r="FU253" i="13"/>
  <c r="FT253" i="13"/>
  <c r="FS253" i="13"/>
  <c r="FR253" i="13"/>
  <c r="FQ253" i="13"/>
  <c r="FP253" i="13"/>
  <c r="FO253" i="13"/>
  <c r="FN253" i="13"/>
  <c r="FW252" i="13"/>
  <c r="FV252" i="13"/>
  <c r="FU252" i="13"/>
  <c r="FT252" i="13"/>
  <c r="FS252" i="13"/>
  <c r="FR252" i="13"/>
  <c r="FQ252" i="13"/>
  <c r="FP252" i="13"/>
  <c r="FO252" i="13"/>
  <c r="FN252" i="13"/>
  <c r="FW251" i="13"/>
  <c r="FV251" i="13"/>
  <c r="FU251" i="13"/>
  <c r="FT251" i="13"/>
  <c r="FS251" i="13"/>
  <c r="FR251" i="13"/>
  <c r="FQ251" i="13"/>
  <c r="FP251" i="13"/>
  <c r="FO251" i="13"/>
  <c r="FN251" i="13"/>
  <c r="FW250" i="13"/>
  <c r="FV250" i="13"/>
  <c r="FU250" i="13"/>
  <c r="FT250" i="13"/>
  <c r="FS250" i="13"/>
  <c r="FR250" i="13"/>
  <c r="FQ250" i="13"/>
  <c r="FP250" i="13"/>
  <c r="FO250" i="13"/>
  <c r="FN250" i="13"/>
  <c r="FW249" i="13"/>
  <c r="FV249" i="13"/>
  <c r="FU249" i="13"/>
  <c r="FT249" i="13"/>
  <c r="FS249" i="13"/>
  <c r="FR249" i="13"/>
  <c r="FQ249" i="13"/>
  <c r="FP249" i="13"/>
  <c r="FO249" i="13"/>
  <c r="FN249" i="13"/>
  <c r="FW248" i="13"/>
  <c r="FV248" i="13"/>
  <c r="FU248" i="13"/>
  <c r="FT248" i="13"/>
  <c r="FS248" i="13"/>
  <c r="FR248" i="13"/>
  <c r="FQ248" i="13"/>
  <c r="FP248" i="13"/>
  <c r="FO248" i="13"/>
  <c r="FN248" i="13"/>
  <c r="FW247" i="13"/>
  <c r="FV247" i="13"/>
  <c r="FU247" i="13"/>
  <c r="FT247" i="13"/>
  <c r="HI247" i="13" s="1"/>
  <c r="FS247" i="13"/>
  <c r="HH247" i="13" s="1"/>
  <c r="FR247" i="13"/>
  <c r="FQ247" i="13"/>
  <c r="FP247" i="13"/>
  <c r="FO247" i="13"/>
  <c r="FN247" i="13"/>
  <c r="FW246" i="13"/>
  <c r="FV246" i="13"/>
  <c r="FU246" i="13"/>
  <c r="FT246" i="13"/>
  <c r="FS246" i="13"/>
  <c r="FR246" i="13"/>
  <c r="FQ246" i="13"/>
  <c r="FP246" i="13"/>
  <c r="FO246" i="13"/>
  <c r="FN246" i="13"/>
  <c r="HC246" i="13" s="1"/>
  <c r="FW245" i="13"/>
  <c r="FV245" i="13"/>
  <c r="FU245" i="13"/>
  <c r="FT245" i="13"/>
  <c r="FS245" i="13"/>
  <c r="FR245" i="13"/>
  <c r="FQ245" i="13"/>
  <c r="FP245" i="13"/>
  <c r="FO245" i="13"/>
  <c r="FN245" i="13"/>
  <c r="FW244" i="13"/>
  <c r="FV244" i="13"/>
  <c r="FU244" i="13"/>
  <c r="FT244" i="13"/>
  <c r="FS244" i="13"/>
  <c r="FR244" i="13"/>
  <c r="FQ244" i="13"/>
  <c r="FP244" i="13"/>
  <c r="FO244" i="13"/>
  <c r="FN244" i="13"/>
  <c r="FW243" i="13"/>
  <c r="FV243" i="13"/>
  <c r="FU243" i="13"/>
  <c r="FT243" i="13"/>
  <c r="FS243" i="13"/>
  <c r="FR243" i="13"/>
  <c r="FQ243" i="13"/>
  <c r="FP243" i="13"/>
  <c r="FO243" i="13"/>
  <c r="FN243" i="13"/>
  <c r="FW242" i="13"/>
  <c r="FV242" i="13"/>
  <c r="FU242" i="13"/>
  <c r="FT242" i="13"/>
  <c r="FS242" i="13"/>
  <c r="FR242" i="13"/>
  <c r="FQ242" i="13"/>
  <c r="FP242" i="13"/>
  <c r="FO242" i="13"/>
  <c r="FN242" i="13"/>
  <c r="FW241" i="13"/>
  <c r="FV241" i="13"/>
  <c r="FU241" i="13"/>
  <c r="FT241" i="13"/>
  <c r="FS241" i="13"/>
  <c r="FR241" i="13"/>
  <c r="FQ241" i="13"/>
  <c r="FP241" i="13"/>
  <c r="FO241" i="13"/>
  <c r="FN241" i="13"/>
  <c r="FW240" i="13"/>
  <c r="FV240" i="13"/>
  <c r="FU240" i="13"/>
  <c r="FT240" i="13"/>
  <c r="HI240" i="13" s="1"/>
  <c r="FS240" i="13"/>
  <c r="HH240" i="13" s="1"/>
  <c r="FR240" i="13"/>
  <c r="FQ240" i="13"/>
  <c r="FP240" i="13"/>
  <c r="FO240" i="13"/>
  <c r="FN240" i="13"/>
  <c r="FW239" i="13"/>
  <c r="FV239" i="13"/>
  <c r="FU239" i="13"/>
  <c r="FT239" i="13"/>
  <c r="HI239" i="13" s="1"/>
  <c r="FS239" i="13"/>
  <c r="HH239" i="13" s="1"/>
  <c r="FR239" i="13"/>
  <c r="FQ239" i="13"/>
  <c r="FP239" i="13"/>
  <c r="FO239" i="13"/>
  <c r="FN239" i="13"/>
  <c r="FW238" i="13"/>
  <c r="FV238" i="13"/>
  <c r="FU238" i="13"/>
  <c r="FT238" i="13"/>
  <c r="FS238" i="13"/>
  <c r="FR238" i="13"/>
  <c r="FQ238" i="13"/>
  <c r="FP238" i="13"/>
  <c r="FO238" i="13"/>
  <c r="FN238" i="13"/>
  <c r="HC238" i="13" s="1"/>
  <c r="FW237" i="13"/>
  <c r="FV237" i="13"/>
  <c r="FU237" i="13"/>
  <c r="FT237" i="13"/>
  <c r="FS237" i="13"/>
  <c r="FR237" i="13"/>
  <c r="FQ237" i="13"/>
  <c r="FP237" i="13"/>
  <c r="FO237" i="13"/>
  <c r="FN237" i="13"/>
  <c r="FW236" i="13"/>
  <c r="FV236" i="13"/>
  <c r="FU236" i="13"/>
  <c r="FT236" i="13"/>
  <c r="FS236" i="13"/>
  <c r="FR236" i="13"/>
  <c r="FQ236" i="13"/>
  <c r="FP236" i="13"/>
  <c r="FO236" i="13"/>
  <c r="FN236" i="13"/>
  <c r="FW235" i="13"/>
  <c r="FV235" i="13"/>
  <c r="FU235" i="13"/>
  <c r="FT235" i="13"/>
  <c r="FS235" i="13"/>
  <c r="FR235" i="13"/>
  <c r="FQ235" i="13"/>
  <c r="FP235" i="13"/>
  <c r="FO235" i="13"/>
  <c r="FN235" i="13"/>
  <c r="FW234" i="13"/>
  <c r="FV234" i="13"/>
  <c r="FU234" i="13"/>
  <c r="FT234" i="13"/>
  <c r="FS234" i="13"/>
  <c r="FR234" i="13"/>
  <c r="FQ234" i="13"/>
  <c r="FP234" i="13"/>
  <c r="FO234" i="13"/>
  <c r="FN234" i="13"/>
  <c r="FW233" i="13"/>
  <c r="FV233" i="13"/>
  <c r="FU233" i="13"/>
  <c r="FT233" i="13"/>
  <c r="FS233" i="13"/>
  <c r="FR233" i="13"/>
  <c r="FQ233" i="13"/>
  <c r="FP233" i="13"/>
  <c r="FO233" i="13"/>
  <c r="FN233" i="13"/>
  <c r="FW232" i="13"/>
  <c r="FV232" i="13"/>
  <c r="FU232" i="13"/>
  <c r="FT232" i="13"/>
  <c r="FS232" i="13"/>
  <c r="FR232" i="13"/>
  <c r="FQ232" i="13"/>
  <c r="FP232" i="13"/>
  <c r="FO232" i="13"/>
  <c r="FN232" i="13"/>
  <c r="FW231" i="13"/>
  <c r="FV231" i="13"/>
  <c r="FU231" i="13"/>
  <c r="FT231" i="13"/>
  <c r="HI231" i="13" s="1"/>
  <c r="FS231" i="13"/>
  <c r="HH231" i="13" s="1"/>
  <c r="FR231" i="13"/>
  <c r="FQ231" i="13"/>
  <c r="FP231" i="13"/>
  <c r="FO231" i="13"/>
  <c r="FN231" i="13"/>
  <c r="FW230" i="13"/>
  <c r="FV230" i="13"/>
  <c r="FU230" i="13"/>
  <c r="FT230" i="13"/>
  <c r="FS230" i="13"/>
  <c r="FR230" i="13"/>
  <c r="FQ230" i="13"/>
  <c r="FP230" i="13"/>
  <c r="FO230" i="13"/>
  <c r="FN230" i="13"/>
  <c r="HC230" i="13" s="1"/>
  <c r="FW229" i="13"/>
  <c r="FV229" i="13"/>
  <c r="FU229" i="13"/>
  <c r="FT229" i="13"/>
  <c r="FS229" i="13"/>
  <c r="FR229" i="13"/>
  <c r="FQ229" i="13"/>
  <c r="FP229" i="13"/>
  <c r="FO229" i="13"/>
  <c r="FN229" i="13"/>
  <c r="FW228" i="13"/>
  <c r="FV228" i="13"/>
  <c r="FU228" i="13"/>
  <c r="FT228" i="13"/>
  <c r="FS228" i="13"/>
  <c r="FR228" i="13"/>
  <c r="FQ228" i="13"/>
  <c r="FP228" i="13"/>
  <c r="FO228" i="13"/>
  <c r="FN228" i="13"/>
  <c r="FW227" i="13"/>
  <c r="FV227" i="13"/>
  <c r="FU227" i="13"/>
  <c r="FT227" i="13"/>
  <c r="FS227" i="13"/>
  <c r="FR227" i="13"/>
  <c r="FQ227" i="13"/>
  <c r="FP227" i="13"/>
  <c r="FO227" i="13"/>
  <c r="FN227" i="13"/>
  <c r="FW226" i="13"/>
  <c r="FV226" i="13"/>
  <c r="FU226" i="13"/>
  <c r="FT226" i="13"/>
  <c r="FS226" i="13"/>
  <c r="FR226" i="13"/>
  <c r="FQ226" i="13"/>
  <c r="FP226" i="13"/>
  <c r="FO226" i="13"/>
  <c r="FN226" i="13"/>
  <c r="FW225" i="13"/>
  <c r="FV225" i="13"/>
  <c r="FU225" i="13"/>
  <c r="FT225" i="13"/>
  <c r="FS225" i="13"/>
  <c r="FR225" i="13"/>
  <c r="FQ225" i="13"/>
  <c r="FP225" i="13"/>
  <c r="FO225" i="13"/>
  <c r="FN225" i="13"/>
  <c r="FW224" i="13"/>
  <c r="FV224" i="13"/>
  <c r="FU224" i="13"/>
  <c r="FT224" i="13"/>
  <c r="FS224" i="13"/>
  <c r="FR224" i="13"/>
  <c r="FQ224" i="13"/>
  <c r="FP224" i="13"/>
  <c r="FO224" i="13"/>
  <c r="FN224" i="13"/>
  <c r="FW223" i="13"/>
  <c r="FV223" i="13"/>
  <c r="FU223" i="13"/>
  <c r="FT223" i="13"/>
  <c r="FS223" i="13"/>
  <c r="FR223" i="13"/>
  <c r="FQ223" i="13"/>
  <c r="FP223" i="13"/>
  <c r="FO223" i="13"/>
  <c r="FN223" i="13"/>
  <c r="FW222" i="13"/>
  <c r="FV222" i="13"/>
  <c r="FU222" i="13"/>
  <c r="FT222" i="13"/>
  <c r="FS222" i="13"/>
  <c r="FR222" i="13"/>
  <c r="FQ222" i="13"/>
  <c r="FP222" i="13"/>
  <c r="FO222" i="13"/>
  <c r="FN222" i="13"/>
  <c r="HC222" i="13" s="1"/>
  <c r="FW221" i="13"/>
  <c r="FV221" i="13"/>
  <c r="FU221" i="13"/>
  <c r="FT221" i="13"/>
  <c r="FS221" i="13"/>
  <c r="FR221" i="13"/>
  <c r="FQ221" i="13"/>
  <c r="FP221" i="13"/>
  <c r="FO221" i="13"/>
  <c r="FN221" i="13"/>
  <c r="FW220" i="13"/>
  <c r="FV220" i="13"/>
  <c r="FU220" i="13"/>
  <c r="FT220" i="13"/>
  <c r="FS220" i="13"/>
  <c r="FR220" i="13"/>
  <c r="FQ220" i="13"/>
  <c r="FP220" i="13"/>
  <c r="FO220" i="13"/>
  <c r="FN220" i="13"/>
  <c r="FW219" i="13"/>
  <c r="FV219" i="13"/>
  <c r="FU219" i="13"/>
  <c r="FT219" i="13"/>
  <c r="FS219" i="13"/>
  <c r="FR219" i="13"/>
  <c r="FQ219" i="13"/>
  <c r="FP219" i="13"/>
  <c r="FO219" i="13"/>
  <c r="FN219" i="13"/>
  <c r="FW218" i="13"/>
  <c r="FV218" i="13"/>
  <c r="FU218" i="13"/>
  <c r="FT218" i="13"/>
  <c r="FS218" i="13"/>
  <c r="FR218" i="13"/>
  <c r="FQ218" i="13"/>
  <c r="FP218" i="13"/>
  <c r="FO218" i="13"/>
  <c r="FN218" i="13"/>
  <c r="FW217" i="13"/>
  <c r="FV217" i="13"/>
  <c r="FU217" i="13"/>
  <c r="FT217" i="13"/>
  <c r="FS217" i="13"/>
  <c r="FR217" i="13"/>
  <c r="FQ217" i="13"/>
  <c r="FP217" i="13"/>
  <c r="FO217" i="13"/>
  <c r="FN217" i="13"/>
  <c r="FW216" i="13"/>
  <c r="FV216" i="13"/>
  <c r="FU216" i="13"/>
  <c r="FT216" i="13"/>
  <c r="FS216" i="13"/>
  <c r="FR216" i="13"/>
  <c r="FQ216" i="13"/>
  <c r="FP216" i="13"/>
  <c r="FO216" i="13"/>
  <c r="FN216" i="13"/>
  <c r="FW215" i="13"/>
  <c r="FV215" i="13"/>
  <c r="FU215" i="13"/>
  <c r="FT215" i="13"/>
  <c r="HI215" i="13" s="1"/>
  <c r="FS215" i="13"/>
  <c r="HH215" i="13" s="1"/>
  <c r="FR215" i="13"/>
  <c r="FQ215" i="13"/>
  <c r="FP215" i="13"/>
  <c r="FO215" i="13"/>
  <c r="FN215" i="13"/>
  <c r="FW214" i="13"/>
  <c r="FV214" i="13"/>
  <c r="FU214" i="13"/>
  <c r="FT214" i="13"/>
  <c r="FS214" i="13"/>
  <c r="FR214" i="13"/>
  <c r="FQ214" i="13"/>
  <c r="FP214" i="13"/>
  <c r="FO214" i="13"/>
  <c r="FN214" i="13"/>
  <c r="HC214" i="13" s="1"/>
  <c r="FW213" i="13"/>
  <c r="FV213" i="13"/>
  <c r="FU213" i="13"/>
  <c r="FT213" i="13"/>
  <c r="FS213" i="13"/>
  <c r="FR213" i="13"/>
  <c r="FQ213" i="13"/>
  <c r="FP213" i="13"/>
  <c r="FO213" i="13"/>
  <c r="FN213" i="13"/>
  <c r="FW212" i="13"/>
  <c r="FV212" i="13"/>
  <c r="FU212" i="13"/>
  <c r="FT212" i="13"/>
  <c r="FS212" i="13"/>
  <c r="FR212" i="13"/>
  <c r="FQ212" i="13"/>
  <c r="FP212" i="13"/>
  <c r="FO212" i="13"/>
  <c r="FN212" i="13"/>
  <c r="FW211" i="13"/>
  <c r="FV211" i="13"/>
  <c r="FU211" i="13"/>
  <c r="FT211" i="13"/>
  <c r="FS211" i="13"/>
  <c r="FR211" i="13"/>
  <c r="FQ211" i="13"/>
  <c r="FP211" i="13"/>
  <c r="FO211" i="13"/>
  <c r="FN211" i="13"/>
  <c r="FW210" i="13"/>
  <c r="FV210" i="13"/>
  <c r="FU210" i="13"/>
  <c r="FT210" i="13"/>
  <c r="FS210" i="13"/>
  <c r="FR210" i="13"/>
  <c r="FQ210" i="13"/>
  <c r="FP210" i="13"/>
  <c r="FO210" i="13"/>
  <c r="FN210" i="13"/>
  <c r="FW209" i="13"/>
  <c r="FV209" i="13"/>
  <c r="FU209" i="13"/>
  <c r="FT209" i="13"/>
  <c r="FS209" i="13"/>
  <c r="FR209" i="13"/>
  <c r="FQ209" i="13"/>
  <c r="FP209" i="13"/>
  <c r="FO209" i="13"/>
  <c r="FN209" i="13"/>
  <c r="FW208" i="13"/>
  <c r="FV208" i="13"/>
  <c r="FU208" i="13"/>
  <c r="FT208" i="13"/>
  <c r="FS208" i="13"/>
  <c r="FR208" i="13"/>
  <c r="FQ208" i="13"/>
  <c r="FP208" i="13"/>
  <c r="FO208" i="13"/>
  <c r="FN208" i="13"/>
  <c r="FW207" i="13"/>
  <c r="FV207" i="13"/>
  <c r="FU207" i="13"/>
  <c r="FT207" i="13"/>
  <c r="HI207" i="13" s="1"/>
  <c r="FS207" i="13"/>
  <c r="FR207" i="13"/>
  <c r="FQ207" i="13"/>
  <c r="FP207" i="13"/>
  <c r="FO207" i="13"/>
  <c r="FN207" i="13"/>
  <c r="FW206" i="13"/>
  <c r="FV206" i="13"/>
  <c r="FU206" i="13"/>
  <c r="FT206" i="13"/>
  <c r="FS206" i="13"/>
  <c r="FR206" i="13"/>
  <c r="FQ206" i="13"/>
  <c r="FP206" i="13"/>
  <c r="FO206" i="13"/>
  <c r="FN206" i="13"/>
  <c r="HC206" i="13" s="1"/>
  <c r="FW205" i="13"/>
  <c r="FV205" i="13"/>
  <c r="FU205" i="13"/>
  <c r="FT205" i="13"/>
  <c r="FS205" i="13"/>
  <c r="FR205" i="13"/>
  <c r="FQ205" i="13"/>
  <c r="FP205" i="13"/>
  <c r="FO205" i="13"/>
  <c r="FN205" i="13"/>
  <c r="FW204" i="13"/>
  <c r="FV204" i="13"/>
  <c r="FU204" i="13"/>
  <c r="FT204" i="13"/>
  <c r="FS204" i="13"/>
  <c r="FR204" i="13"/>
  <c r="FQ204" i="13"/>
  <c r="FP204" i="13"/>
  <c r="FO204" i="13"/>
  <c r="FN204" i="13"/>
  <c r="FW203" i="13"/>
  <c r="FV203" i="13"/>
  <c r="FU203" i="13"/>
  <c r="FT203" i="13"/>
  <c r="FS203" i="13"/>
  <c r="FR203" i="13"/>
  <c r="FQ203" i="13"/>
  <c r="FP203" i="13"/>
  <c r="FO203" i="13"/>
  <c r="FN203" i="13"/>
  <c r="FW202" i="13"/>
  <c r="FV202" i="13"/>
  <c r="FU202" i="13"/>
  <c r="FT202" i="13"/>
  <c r="FS202" i="13"/>
  <c r="FR202" i="13"/>
  <c r="FQ202" i="13"/>
  <c r="FP202" i="13"/>
  <c r="FO202" i="13"/>
  <c r="FN202" i="13"/>
  <c r="FW201" i="13"/>
  <c r="FV201" i="13"/>
  <c r="FU201" i="13"/>
  <c r="FT201" i="13"/>
  <c r="FS201" i="13"/>
  <c r="FR201" i="13"/>
  <c r="FQ201" i="13"/>
  <c r="FP201" i="13"/>
  <c r="FO201" i="13"/>
  <c r="FN201" i="13"/>
  <c r="FW200" i="13"/>
  <c r="FV200" i="13"/>
  <c r="FU200" i="13"/>
  <c r="FT200" i="13"/>
  <c r="FS200" i="13"/>
  <c r="FR200" i="13"/>
  <c r="FQ200" i="13"/>
  <c r="FP200" i="13"/>
  <c r="FO200" i="13"/>
  <c r="FN200" i="13"/>
  <c r="FW199" i="13"/>
  <c r="FV199" i="13"/>
  <c r="FU199" i="13"/>
  <c r="FT199" i="13"/>
  <c r="FS199" i="13"/>
  <c r="FR199" i="13"/>
  <c r="FQ199" i="13"/>
  <c r="FP199" i="13"/>
  <c r="FO199" i="13"/>
  <c r="FN199" i="13"/>
  <c r="FW198" i="13"/>
  <c r="FV198" i="13"/>
  <c r="FU198" i="13"/>
  <c r="FT198" i="13"/>
  <c r="FS198" i="13"/>
  <c r="FR198" i="13"/>
  <c r="FQ198" i="13"/>
  <c r="FP198" i="13"/>
  <c r="FO198" i="13"/>
  <c r="FN198" i="13"/>
  <c r="HC198" i="13" s="1"/>
  <c r="FW197" i="13"/>
  <c r="FV197" i="13"/>
  <c r="FU197" i="13"/>
  <c r="FT197" i="13"/>
  <c r="FS197" i="13"/>
  <c r="FR197" i="13"/>
  <c r="FQ197" i="13"/>
  <c r="FP197" i="13"/>
  <c r="FO197" i="13"/>
  <c r="FN197" i="13"/>
  <c r="FW196" i="13"/>
  <c r="FV196" i="13"/>
  <c r="FU196" i="13"/>
  <c r="FT196" i="13"/>
  <c r="FS196" i="13"/>
  <c r="FR196" i="13"/>
  <c r="FQ196" i="13"/>
  <c r="FP196" i="13"/>
  <c r="FO196" i="13"/>
  <c r="FN196" i="13"/>
  <c r="FW195" i="13"/>
  <c r="FV195" i="13"/>
  <c r="FU195" i="13"/>
  <c r="FT195" i="13"/>
  <c r="FS195" i="13"/>
  <c r="FR195" i="13"/>
  <c r="FQ195" i="13"/>
  <c r="FP195" i="13"/>
  <c r="FO195" i="13"/>
  <c r="FN195" i="13"/>
  <c r="FW194" i="13"/>
  <c r="FV194" i="13"/>
  <c r="FU194" i="13"/>
  <c r="FT194" i="13"/>
  <c r="FS194" i="13"/>
  <c r="FR194" i="13"/>
  <c r="FQ194" i="13"/>
  <c r="FP194" i="13"/>
  <c r="FO194" i="13"/>
  <c r="FN194" i="13"/>
  <c r="FW193" i="13"/>
  <c r="FV193" i="13"/>
  <c r="FU193" i="13"/>
  <c r="FT193" i="13"/>
  <c r="FS193" i="13"/>
  <c r="FR193" i="13"/>
  <c r="FQ193" i="13"/>
  <c r="FP193" i="13"/>
  <c r="FO193" i="13"/>
  <c r="FN193" i="13"/>
  <c r="FW192" i="13"/>
  <c r="FV192" i="13"/>
  <c r="FU192" i="13"/>
  <c r="FT192" i="13"/>
  <c r="FS192" i="13"/>
  <c r="FR192" i="13"/>
  <c r="FQ192" i="13"/>
  <c r="FP192" i="13"/>
  <c r="FO192" i="13"/>
  <c r="FN192" i="13"/>
  <c r="FW191" i="13"/>
  <c r="FV191" i="13"/>
  <c r="FU191" i="13"/>
  <c r="FT191" i="13"/>
  <c r="FS191" i="13"/>
  <c r="FR191" i="13"/>
  <c r="FQ191" i="13"/>
  <c r="FP191" i="13"/>
  <c r="FO191" i="13"/>
  <c r="FN191" i="13"/>
  <c r="FW190" i="13"/>
  <c r="FV190" i="13"/>
  <c r="FU190" i="13"/>
  <c r="FT190" i="13"/>
  <c r="FS190" i="13"/>
  <c r="FR190" i="13"/>
  <c r="FQ190" i="13"/>
  <c r="FP190" i="13"/>
  <c r="FO190" i="13"/>
  <c r="FN190" i="13"/>
  <c r="HC190" i="13" s="1"/>
  <c r="FW189" i="13"/>
  <c r="FV189" i="13"/>
  <c r="FU189" i="13"/>
  <c r="FT189" i="13"/>
  <c r="FS189" i="13"/>
  <c r="FR189" i="13"/>
  <c r="FQ189" i="13"/>
  <c r="FP189" i="13"/>
  <c r="FO189" i="13"/>
  <c r="FN189" i="13"/>
  <c r="FW188" i="13"/>
  <c r="FV188" i="13"/>
  <c r="FU188" i="13"/>
  <c r="FT188" i="13"/>
  <c r="FS188" i="13"/>
  <c r="FR188" i="13"/>
  <c r="FQ188" i="13"/>
  <c r="FP188" i="13"/>
  <c r="FO188" i="13"/>
  <c r="FN188" i="13"/>
  <c r="FW187" i="13"/>
  <c r="FV187" i="13"/>
  <c r="FU187" i="13"/>
  <c r="FT187" i="13"/>
  <c r="FS187" i="13"/>
  <c r="FR187" i="13"/>
  <c r="FQ187" i="13"/>
  <c r="FP187" i="13"/>
  <c r="FO187" i="13"/>
  <c r="FN187" i="13"/>
  <c r="FW186" i="13"/>
  <c r="FV186" i="13"/>
  <c r="FU186" i="13"/>
  <c r="FT186" i="13"/>
  <c r="FS186" i="13"/>
  <c r="FR186" i="13"/>
  <c r="FQ186" i="13"/>
  <c r="FP186" i="13"/>
  <c r="FO186" i="13"/>
  <c r="FN186" i="13"/>
  <c r="FW185" i="13"/>
  <c r="FV185" i="13"/>
  <c r="FU185" i="13"/>
  <c r="FT185" i="13"/>
  <c r="FS185" i="13"/>
  <c r="FR185" i="13"/>
  <c r="FQ185" i="13"/>
  <c r="FP185" i="13"/>
  <c r="FO185" i="13"/>
  <c r="FN185" i="13"/>
  <c r="FW184" i="13"/>
  <c r="FV184" i="13"/>
  <c r="FU184" i="13"/>
  <c r="FT184" i="13"/>
  <c r="FS184" i="13"/>
  <c r="FR184" i="13"/>
  <c r="FQ184" i="13"/>
  <c r="FP184" i="13"/>
  <c r="FO184" i="13"/>
  <c r="FN184" i="13"/>
  <c r="FW183" i="13"/>
  <c r="FV183" i="13"/>
  <c r="FU183" i="13"/>
  <c r="FT183" i="13"/>
  <c r="HI183" i="13" s="1"/>
  <c r="FS183" i="13"/>
  <c r="HH183" i="13" s="1"/>
  <c r="FR183" i="13"/>
  <c r="FQ183" i="13"/>
  <c r="FP183" i="13"/>
  <c r="FO183" i="13"/>
  <c r="FN183" i="13"/>
  <c r="FW182" i="13"/>
  <c r="FV182" i="13"/>
  <c r="FU182" i="13"/>
  <c r="FT182" i="13"/>
  <c r="FS182" i="13"/>
  <c r="FR182" i="13"/>
  <c r="FQ182" i="13"/>
  <c r="FP182" i="13"/>
  <c r="FO182" i="13"/>
  <c r="FN182" i="13"/>
  <c r="FW181" i="13"/>
  <c r="FV181" i="13"/>
  <c r="FU181" i="13"/>
  <c r="FT181" i="13"/>
  <c r="FS181" i="13"/>
  <c r="FR181" i="13"/>
  <c r="FQ181" i="13"/>
  <c r="FP181" i="13"/>
  <c r="FO181" i="13"/>
  <c r="FN181" i="13"/>
  <c r="FW180" i="13"/>
  <c r="FV180" i="13"/>
  <c r="FU180" i="13"/>
  <c r="FT180" i="13"/>
  <c r="FS180" i="13"/>
  <c r="FR180" i="13"/>
  <c r="FQ180" i="13"/>
  <c r="FP180" i="13"/>
  <c r="FO180" i="13"/>
  <c r="FN180" i="13"/>
  <c r="FW179" i="13"/>
  <c r="FV179" i="13"/>
  <c r="FU179" i="13"/>
  <c r="FT179" i="13"/>
  <c r="FS179" i="13"/>
  <c r="FR179" i="13"/>
  <c r="FQ179" i="13"/>
  <c r="FP179" i="13"/>
  <c r="FO179" i="13"/>
  <c r="FN179" i="13"/>
  <c r="FW178" i="13"/>
  <c r="FV178" i="13"/>
  <c r="FU178" i="13"/>
  <c r="FT178" i="13"/>
  <c r="FS178" i="13"/>
  <c r="FR178" i="13"/>
  <c r="FQ178" i="13"/>
  <c r="FP178" i="13"/>
  <c r="FO178" i="13"/>
  <c r="FN178" i="13"/>
  <c r="FW177" i="13"/>
  <c r="FV177" i="13"/>
  <c r="FU177" i="13"/>
  <c r="FT177" i="13"/>
  <c r="FS177" i="13"/>
  <c r="FR177" i="13"/>
  <c r="FQ177" i="13"/>
  <c r="FP177" i="13"/>
  <c r="FO177" i="13"/>
  <c r="FN177" i="13"/>
  <c r="FW176" i="13"/>
  <c r="FV176" i="13"/>
  <c r="FU176" i="13"/>
  <c r="FT176" i="13"/>
  <c r="HI176" i="13" s="1"/>
  <c r="FS176" i="13"/>
  <c r="HH176" i="13" s="1"/>
  <c r="FR176" i="13"/>
  <c r="FQ176" i="13"/>
  <c r="FP176" i="13"/>
  <c r="FO176" i="13"/>
  <c r="FN176" i="13"/>
  <c r="FW175" i="13"/>
  <c r="FV175" i="13"/>
  <c r="FU175" i="13"/>
  <c r="FT175" i="13"/>
  <c r="FS175" i="13"/>
  <c r="FR175" i="13"/>
  <c r="FQ175" i="13"/>
  <c r="FP175" i="13"/>
  <c r="FO175" i="13"/>
  <c r="FN175" i="13"/>
  <c r="FW174" i="13"/>
  <c r="FV174" i="13"/>
  <c r="FU174" i="13"/>
  <c r="FT174" i="13"/>
  <c r="FS174" i="13"/>
  <c r="FR174" i="13"/>
  <c r="FQ174" i="13"/>
  <c r="FP174" i="13"/>
  <c r="FO174" i="13"/>
  <c r="FN174" i="13"/>
  <c r="FW173" i="13"/>
  <c r="FV173" i="13"/>
  <c r="FU173" i="13"/>
  <c r="FT173" i="13"/>
  <c r="FS173" i="13"/>
  <c r="FR173" i="13"/>
  <c r="FQ173" i="13"/>
  <c r="FP173" i="13"/>
  <c r="FO173" i="13"/>
  <c r="FN173" i="13"/>
  <c r="FW172" i="13"/>
  <c r="FV172" i="13"/>
  <c r="FU172" i="13"/>
  <c r="FT172" i="13"/>
  <c r="FS172" i="13"/>
  <c r="FR172" i="13"/>
  <c r="GV172" i="13" s="1"/>
  <c r="FQ172" i="13"/>
  <c r="FP172" i="13"/>
  <c r="FO172" i="13"/>
  <c r="FN172" i="13"/>
  <c r="FW171" i="13"/>
  <c r="FV171" i="13"/>
  <c r="FU171" i="13"/>
  <c r="FT171" i="13"/>
  <c r="FS171" i="13"/>
  <c r="FR171" i="13"/>
  <c r="FQ171" i="13"/>
  <c r="FP171" i="13"/>
  <c r="FO171" i="13"/>
  <c r="FN171" i="13"/>
  <c r="FW170" i="13"/>
  <c r="FV170" i="13"/>
  <c r="FU170" i="13"/>
  <c r="FT170" i="13"/>
  <c r="FS170" i="13"/>
  <c r="FR170" i="13"/>
  <c r="FQ170" i="13"/>
  <c r="FP170" i="13"/>
  <c r="FO170" i="13"/>
  <c r="FN170" i="13"/>
  <c r="FW169" i="13"/>
  <c r="FV169" i="13"/>
  <c r="FU169" i="13"/>
  <c r="FT169" i="13"/>
  <c r="FS169" i="13"/>
  <c r="FR169" i="13"/>
  <c r="FQ169" i="13"/>
  <c r="FP169" i="13"/>
  <c r="FO169" i="13"/>
  <c r="FN169" i="13"/>
  <c r="FW168" i="13"/>
  <c r="FV168" i="13"/>
  <c r="FU168" i="13"/>
  <c r="FT168" i="13"/>
  <c r="HI168" i="13" s="1"/>
  <c r="FS168" i="13"/>
  <c r="HH168" i="13" s="1"/>
  <c r="FR168" i="13"/>
  <c r="FQ168" i="13"/>
  <c r="FP168" i="13"/>
  <c r="FO168" i="13"/>
  <c r="FN168" i="13"/>
  <c r="FW167" i="13"/>
  <c r="FV167" i="13"/>
  <c r="FU167" i="13"/>
  <c r="FT167" i="13"/>
  <c r="HI167" i="13" s="1"/>
  <c r="FS167" i="13"/>
  <c r="FR167" i="13"/>
  <c r="FQ167" i="13"/>
  <c r="FP167" i="13"/>
  <c r="FO167" i="13"/>
  <c r="FN167" i="13"/>
  <c r="FW166" i="13"/>
  <c r="FV166" i="13"/>
  <c r="FU166" i="13"/>
  <c r="FT166" i="13"/>
  <c r="FS166" i="13"/>
  <c r="FR166" i="13"/>
  <c r="FQ166" i="13"/>
  <c r="FP166" i="13"/>
  <c r="FO166" i="13"/>
  <c r="FN166" i="13"/>
  <c r="FW165" i="13"/>
  <c r="FV165" i="13"/>
  <c r="FU165" i="13"/>
  <c r="FT165" i="13"/>
  <c r="FS165" i="13"/>
  <c r="FR165" i="13"/>
  <c r="FQ165" i="13"/>
  <c r="FP165" i="13"/>
  <c r="FO165" i="13"/>
  <c r="FN165" i="13"/>
  <c r="FW164" i="13"/>
  <c r="FV164" i="13"/>
  <c r="FU164" i="13"/>
  <c r="FT164" i="13"/>
  <c r="FS164" i="13"/>
  <c r="FR164" i="13"/>
  <c r="GV164" i="13" s="1"/>
  <c r="FQ164" i="13"/>
  <c r="FP164" i="13"/>
  <c r="FO164" i="13"/>
  <c r="FN164" i="13"/>
  <c r="FW163" i="13"/>
  <c r="FV163" i="13"/>
  <c r="FU163" i="13"/>
  <c r="FT163" i="13"/>
  <c r="FS163" i="13"/>
  <c r="FR163" i="13"/>
  <c r="FQ163" i="13"/>
  <c r="FP163" i="13"/>
  <c r="FO163" i="13"/>
  <c r="FN163" i="13"/>
  <c r="FW162" i="13"/>
  <c r="FV162" i="13"/>
  <c r="FU162" i="13"/>
  <c r="FT162" i="13"/>
  <c r="FS162" i="13"/>
  <c r="FR162" i="13"/>
  <c r="FQ162" i="13"/>
  <c r="FP162" i="13"/>
  <c r="FO162" i="13"/>
  <c r="FN162" i="13"/>
  <c r="FW161" i="13"/>
  <c r="FV161" i="13"/>
  <c r="FU161" i="13"/>
  <c r="FT161" i="13"/>
  <c r="FS161" i="13"/>
  <c r="FR161" i="13"/>
  <c r="FQ161" i="13"/>
  <c r="FP161" i="13"/>
  <c r="FO161" i="13"/>
  <c r="FN161" i="13"/>
  <c r="FW160" i="13"/>
  <c r="FV160" i="13"/>
  <c r="FU160" i="13"/>
  <c r="FT160" i="13"/>
  <c r="FS160" i="13"/>
  <c r="FR160" i="13"/>
  <c r="FQ160" i="13"/>
  <c r="FP160" i="13"/>
  <c r="FO160" i="13"/>
  <c r="FN160" i="13"/>
  <c r="FW159" i="13"/>
  <c r="FV159" i="13"/>
  <c r="FU159" i="13"/>
  <c r="FT159" i="13"/>
  <c r="FS159" i="13"/>
  <c r="FR159" i="13"/>
  <c r="FQ159" i="13"/>
  <c r="FP159" i="13"/>
  <c r="FO159" i="13"/>
  <c r="FN159" i="13"/>
  <c r="FW158" i="13"/>
  <c r="FV158" i="13"/>
  <c r="FU158" i="13"/>
  <c r="FT158" i="13"/>
  <c r="FS158" i="13"/>
  <c r="FR158" i="13"/>
  <c r="FQ158" i="13"/>
  <c r="FP158" i="13"/>
  <c r="FO158" i="13"/>
  <c r="FN158" i="13"/>
  <c r="FW157" i="13"/>
  <c r="FV157" i="13"/>
  <c r="FU157" i="13"/>
  <c r="FT157" i="13"/>
  <c r="FS157" i="13"/>
  <c r="FR157" i="13"/>
  <c r="FQ157" i="13"/>
  <c r="FP157" i="13"/>
  <c r="FO157" i="13"/>
  <c r="FN157" i="13"/>
  <c r="FW156" i="13"/>
  <c r="FV156" i="13"/>
  <c r="FU156" i="13"/>
  <c r="FT156" i="13"/>
  <c r="FS156" i="13"/>
  <c r="FR156" i="13"/>
  <c r="FQ156" i="13"/>
  <c r="FP156" i="13"/>
  <c r="FO156" i="13"/>
  <c r="FN156" i="13"/>
  <c r="FW155" i="13"/>
  <c r="FV155" i="13"/>
  <c r="FU155" i="13"/>
  <c r="FT155" i="13"/>
  <c r="FS155" i="13"/>
  <c r="FR155" i="13"/>
  <c r="FQ155" i="13"/>
  <c r="FP155" i="13"/>
  <c r="FO155" i="13"/>
  <c r="FN155" i="13"/>
  <c r="FW154" i="13"/>
  <c r="FV154" i="13"/>
  <c r="FU154" i="13"/>
  <c r="FT154" i="13"/>
  <c r="FS154" i="13"/>
  <c r="FR154" i="13"/>
  <c r="FQ154" i="13"/>
  <c r="FP154" i="13"/>
  <c r="FO154" i="13"/>
  <c r="FN154" i="13"/>
  <c r="FW153" i="13"/>
  <c r="FV153" i="13"/>
  <c r="FU153" i="13"/>
  <c r="FT153" i="13"/>
  <c r="FS153" i="13"/>
  <c r="FR153" i="13"/>
  <c r="FQ153" i="13"/>
  <c r="FP153" i="13"/>
  <c r="FO153" i="13"/>
  <c r="FN153" i="13"/>
  <c r="FW152" i="13"/>
  <c r="FV152" i="13"/>
  <c r="FU152" i="13"/>
  <c r="FT152" i="13"/>
  <c r="HI152" i="13" s="1"/>
  <c r="FS152" i="13"/>
  <c r="HH152" i="13" s="1"/>
  <c r="FR152" i="13"/>
  <c r="FQ152" i="13"/>
  <c r="FP152" i="13"/>
  <c r="FO152" i="13"/>
  <c r="FN152" i="13"/>
  <c r="FW151" i="13"/>
  <c r="FV151" i="13"/>
  <c r="FU151" i="13"/>
  <c r="FT151" i="13"/>
  <c r="FS151" i="13"/>
  <c r="HH151" i="13" s="1"/>
  <c r="FR151" i="13"/>
  <c r="FQ151" i="13"/>
  <c r="FP151" i="13"/>
  <c r="FO151" i="13"/>
  <c r="FN151" i="13"/>
  <c r="FW150" i="13"/>
  <c r="FV150" i="13"/>
  <c r="FU150" i="13"/>
  <c r="FT150" i="13"/>
  <c r="FS150" i="13"/>
  <c r="FR150" i="13"/>
  <c r="FQ150" i="13"/>
  <c r="FP150" i="13"/>
  <c r="FO150" i="13"/>
  <c r="FN150" i="13"/>
  <c r="FW149" i="13"/>
  <c r="FV149" i="13"/>
  <c r="FU149" i="13"/>
  <c r="FT149" i="13"/>
  <c r="FS149" i="13"/>
  <c r="FR149" i="13"/>
  <c r="FQ149" i="13"/>
  <c r="FP149" i="13"/>
  <c r="FO149" i="13"/>
  <c r="FN149" i="13"/>
  <c r="FW148" i="13"/>
  <c r="FV148" i="13"/>
  <c r="FU148" i="13"/>
  <c r="FT148" i="13"/>
  <c r="FS148" i="13"/>
  <c r="FR148" i="13"/>
  <c r="FQ148" i="13"/>
  <c r="FP148" i="13"/>
  <c r="FO148" i="13"/>
  <c r="FN148" i="13"/>
  <c r="FW147" i="13"/>
  <c r="FV147" i="13"/>
  <c r="FU147" i="13"/>
  <c r="FT147" i="13"/>
  <c r="FS147" i="13"/>
  <c r="FR147" i="13"/>
  <c r="FQ147" i="13"/>
  <c r="FP147" i="13"/>
  <c r="FO147" i="13"/>
  <c r="FN147" i="13"/>
  <c r="FW146" i="13"/>
  <c r="FV146" i="13"/>
  <c r="FU146" i="13"/>
  <c r="FT146" i="13"/>
  <c r="FS146" i="13"/>
  <c r="FR146" i="13"/>
  <c r="FQ146" i="13"/>
  <c r="FP146" i="13"/>
  <c r="FO146" i="13"/>
  <c r="FN146" i="13"/>
  <c r="FW145" i="13"/>
  <c r="FV145" i="13"/>
  <c r="FU145" i="13"/>
  <c r="FT145" i="13"/>
  <c r="FS145" i="13"/>
  <c r="FR145" i="13"/>
  <c r="FQ145" i="13"/>
  <c r="FP145" i="13"/>
  <c r="FO145" i="13"/>
  <c r="FN145" i="13"/>
  <c r="FW144" i="13"/>
  <c r="FV144" i="13"/>
  <c r="FU144" i="13"/>
  <c r="FT144" i="13"/>
  <c r="HI144" i="13" s="1"/>
  <c r="FS144" i="13"/>
  <c r="HH144" i="13" s="1"/>
  <c r="FR144" i="13"/>
  <c r="FQ144" i="13"/>
  <c r="FP144" i="13"/>
  <c r="FO144" i="13"/>
  <c r="FN144" i="13"/>
  <c r="FW143" i="13"/>
  <c r="FV143" i="13"/>
  <c r="FU143" i="13"/>
  <c r="FT143" i="13"/>
  <c r="FS143" i="13"/>
  <c r="HH143" i="13" s="1"/>
  <c r="FR143" i="13"/>
  <c r="FQ143" i="13"/>
  <c r="FP143" i="13"/>
  <c r="FO143" i="13"/>
  <c r="FN143" i="13"/>
  <c r="FW142" i="13"/>
  <c r="FV142" i="13"/>
  <c r="FU142" i="13"/>
  <c r="FT142" i="13"/>
  <c r="FS142" i="13"/>
  <c r="FR142" i="13"/>
  <c r="FQ142" i="13"/>
  <c r="FP142" i="13"/>
  <c r="FO142" i="13"/>
  <c r="FN142" i="13"/>
  <c r="FW141" i="13"/>
  <c r="FV141" i="13"/>
  <c r="FU141" i="13"/>
  <c r="FT141" i="13"/>
  <c r="FS141" i="13"/>
  <c r="FR141" i="13"/>
  <c r="FQ141" i="13"/>
  <c r="FP141" i="13"/>
  <c r="FO141" i="13"/>
  <c r="FN141" i="13"/>
  <c r="FW140" i="13"/>
  <c r="FV140" i="13"/>
  <c r="FU140" i="13"/>
  <c r="FT140" i="13"/>
  <c r="FS140" i="13"/>
  <c r="FR140" i="13"/>
  <c r="FQ140" i="13"/>
  <c r="FP140" i="13"/>
  <c r="FO140" i="13"/>
  <c r="FN140" i="13"/>
  <c r="FW139" i="13"/>
  <c r="FV139" i="13"/>
  <c r="FU139" i="13"/>
  <c r="FT139" i="13"/>
  <c r="FS139" i="13"/>
  <c r="FR139" i="13"/>
  <c r="FQ139" i="13"/>
  <c r="FP139" i="13"/>
  <c r="FO139" i="13"/>
  <c r="FN139" i="13"/>
  <c r="FW138" i="13"/>
  <c r="FV138" i="13"/>
  <c r="FU138" i="13"/>
  <c r="FT138" i="13"/>
  <c r="FS138" i="13"/>
  <c r="FR138" i="13"/>
  <c r="FQ138" i="13"/>
  <c r="FP138" i="13"/>
  <c r="FO138" i="13"/>
  <c r="FN138" i="13"/>
  <c r="FW137" i="13"/>
  <c r="FV137" i="13"/>
  <c r="FU137" i="13"/>
  <c r="FT137" i="13"/>
  <c r="FS137" i="13"/>
  <c r="FR137" i="13"/>
  <c r="FQ137" i="13"/>
  <c r="FP137" i="13"/>
  <c r="FO137" i="13"/>
  <c r="FN137" i="13"/>
  <c r="FW136" i="13"/>
  <c r="FV136" i="13"/>
  <c r="FU136" i="13"/>
  <c r="FT136" i="13"/>
  <c r="FS136" i="13"/>
  <c r="FR136" i="13"/>
  <c r="FQ136" i="13"/>
  <c r="FP136" i="13"/>
  <c r="FO136" i="13"/>
  <c r="FN136" i="13"/>
  <c r="FW135" i="13"/>
  <c r="FV135" i="13"/>
  <c r="FU135" i="13"/>
  <c r="FT135" i="13"/>
  <c r="HI135" i="13" s="1"/>
  <c r="FS135" i="13"/>
  <c r="HH135" i="13" s="1"/>
  <c r="FR135" i="13"/>
  <c r="FQ135" i="13"/>
  <c r="FP135" i="13"/>
  <c r="FO135" i="13"/>
  <c r="FN135" i="13"/>
  <c r="FW134" i="13"/>
  <c r="FV134" i="13"/>
  <c r="FU134" i="13"/>
  <c r="FT134" i="13"/>
  <c r="FS134" i="13"/>
  <c r="FR134" i="13"/>
  <c r="FQ134" i="13"/>
  <c r="FP134" i="13"/>
  <c r="FO134" i="13"/>
  <c r="FN134" i="13"/>
  <c r="FW133" i="13"/>
  <c r="FV133" i="13"/>
  <c r="FU133" i="13"/>
  <c r="FT133" i="13"/>
  <c r="FS133" i="13"/>
  <c r="FR133" i="13"/>
  <c r="FQ133" i="13"/>
  <c r="FP133" i="13"/>
  <c r="FO133" i="13"/>
  <c r="FN133" i="13"/>
  <c r="FW132" i="13"/>
  <c r="FV132" i="13"/>
  <c r="FU132" i="13"/>
  <c r="FT132" i="13"/>
  <c r="FS132" i="13"/>
  <c r="FR132" i="13"/>
  <c r="FQ132" i="13"/>
  <c r="FP132" i="13"/>
  <c r="FO132" i="13"/>
  <c r="FN132" i="13"/>
  <c r="FW131" i="13"/>
  <c r="FV131" i="13"/>
  <c r="FU131" i="13"/>
  <c r="FT131" i="13"/>
  <c r="FS131" i="13"/>
  <c r="FR131" i="13"/>
  <c r="FQ131" i="13"/>
  <c r="FP131" i="13"/>
  <c r="FO131" i="13"/>
  <c r="FN131" i="13"/>
  <c r="FW130" i="13"/>
  <c r="FV130" i="13"/>
  <c r="FU130" i="13"/>
  <c r="FT130" i="13"/>
  <c r="FS130" i="13"/>
  <c r="FR130" i="13"/>
  <c r="FQ130" i="13"/>
  <c r="FP130" i="13"/>
  <c r="FO130" i="13"/>
  <c r="FN130" i="13"/>
  <c r="FW129" i="13"/>
  <c r="FV129" i="13"/>
  <c r="FU129" i="13"/>
  <c r="FT129" i="13"/>
  <c r="FS129" i="13"/>
  <c r="FR129" i="13"/>
  <c r="FQ129" i="13"/>
  <c r="FP129" i="13"/>
  <c r="FO129" i="13"/>
  <c r="FN129" i="13"/>
  <c r="FW128" i="13"/>
  <c r="FV128" i="13"/>
  <c r="FU128" i="13"/>
  <c r="FT128" i="13"/>
  <c r="FS128" i="13"/>
  <c r="FR128" i="13"/>
  <c r="FQ128" i="13"/>
  <c r="FP128" i="13"/>
  <c r="FO128" i="13"/>
  <c r="FN128" i="13"/>
  <c r="FW127" i="13"/>
  <c r="FV127" i="13"/>
  <c r="FU127" i="13"/>
  <c r="FT127" i="13"/>
  <c r="HI127" i="13" s="1"/>
  <c r="FS127" i="13"/>
  <c r="HH127" i="13" s="1"/>
  <c r="FR127" i="13"/>
  <c r="FQ127" i="13"/>
  <c r="FP127" i="13"/>
  <c r="FO127" i="13"/>
  <c r="FN127" i="13"/>
  <c r="FW126" i="13"/>
  <c r="FV126" i="13"/>
  <c r="FU126" i="13"/>
  <c r="FT126" i="13"/>
  <c r="FS126" i="13"/>
  <c r="FR126" i="13"/>
  <c r="FQ126" i="13"/>
  <c r="FP126" i="13"/>
  <c r="FO126" i="13"/>
  <c r="FN126" i="13"/>
  <c r="FW125" i="13"/>
  <c r="FV125" i="13"/>
  <c r="FU125" i="13"/>
  <c r="FT125" i="13"/>
  <c r="FS125" i="13"/>
  <c r="FR125" i="13"/>
  <c r="FQ125" i="13"/>
  <c r="FP125" i="13"/>
  <c r="FO125" i="13"/>
  <c r="FN125" i="13"/>
  <c r="FW124" i="13"/>
  <c r="FV124" i="13"/>
  <c r="FU124" i="13"/>
  <c r="FT124" i="13"/>
  <c r="FS124" i="13"/>
  <c r="FR124" i="13"/>
  <c r="FQ124" i="13"/>
  <c r="FP124" i="13"/>
  <c r="FO124" i="13"/>
  <c r="FN124" i="13"/>
  <c r="FW123" i="13"/>
  <c r="FV123" i="13"/>
  <c r="FU123" i="13"/>
  <c r="FT123" i="13"/>
  <c r="FS123" i="13"/>
  <c r="FR123" i="13"/>
  <c r="FQ123" i="13"/>
  <c r="FP123" i="13"/>
  <c r="FO123" i="13"/>
  <c r="FN123" i="13"/>
  <c r="FW122" i="13"/>
  <c r="FV122" i="13"/>
  <c r="FU122" i="13"/>
  <c r="FT122" i="13"/>
  <c r="FS122" i="13"/>
  <c r="FR122" i="13"/>
  <c r="FQ122" i="13"/>
  <c r="FP122" i="13"/>
  <c r="FO122" i="13"/>
  <c r="FN122" i="13"/>
  <c r="FW121" i="13"/>
  <c r="FV121" i="13"/>
  <c r="FU121" i="13"/>
  <c r="FT121" i="13"/>
  <c r="FS121" i="13"/>
  <c r="FR121" i="13"/>
  <c r="FQ121" i="13"/>
  <c r="FP121" i="13"/>
  <c r="FO121" i="13"/>
  <c r="FN121" i="13"/>
  <c r="FO119" i="13"/>
  <c r="FO120" i="13"/>
  <c r="FO107" i="13"/>
  <c r="FW119" i="13"/>
  <c r="FV119" i="13"/>
  <c r="FU119" i="13"/>
  <c r="FT119" i="13"/>
  <c r="FS119" i="13"/>
  <c r="FR119" i="13"/>
  <c r="FQ119" i="13"/>
  <c r="FP119" i="13"/>
  <c r="FN119" i="13"/>
  <c r="FO108" i="13"/>
  <c r="FW120" i="13"/>
  <c r="FV120" i="13"/>
  <c r="FU120" i="13"/>
  <c r="FT120" i="13"/>
  <c r="FS120" i="13"/>
  <c r="FR120" i="13"/>
  <c r="FQ120" i="13"/>
  <c r="FP120" i="13"/>
  <c r="FN120" i="13"/>
  <c r="HI315" i="13" l="1"/>
  <c r="HH304" i="13"/>
  <c r="HH159" i="13"/>
  <c r="HH279" i="13"/>
  <c r="HH295" i="13"/>
  <c r="HH175" i="13"/>
  <c r="HI175" i="13"/>
  <c r="HH160" i="13"/>
  <c r="HH248" i="13"/>
  <c r="HH256" i="13"/>
  <c r="HH272" i="13"/>
  <c r="HI160" i="13"/>
  <c r="HI248" i="13"/>
  <c r="HI256" i="13"/>
  <c r="HI272" i="13"/>
  <c r="HH271" i="13"/>
  <c r="HH303" i="13"/>
  <c r="HH311" i="13"/>
  <c r="HI151" i="13"/>
  <c r="HI271" i="13"/>
  <c r="HI311" i="13"/>
  <c r="HI307" i="13"/>
  <c r="HH223" i="13"/>
  <c r="HH263" i="13"/>
  <c r="HI223" i="13"/>
  <c r="HI263" i="13"/>
  <c r="HH191" i="13"/>
  <c r="HH199" i="13"/>
  <c r="HH287" i="13"/>
  <c r="HI199" i="13"/>
  <c r="HI287" i="13"/>
  <c r="HI319" i="13"/>
  <c r="HH128" i="13"/>
  <c r="HH136" i="13"/>
  <c r="HI136" i="13"/>
  <c r="HI264" i="13"/>
  <c r="HH319" i="13"/>
  <c r="HI159" i="13"/>
  <c r="HI191" i="13"/>
  <c r="HH264" i="13"/>
  <c r="HH167" i="13"/>
  <c r="HC126" i="13"/>
  <c r="HC134" i="13"/>
  <c r="HC142" i="13"/>
  <c r="HI143" i="13"/>
  <c r="HC150" i="13"/>
  <c r="HC158" i="13"/>
  <c r="HC166" i="13"/>
  <c r="HC174" i="13"/>
  <c r="HC182" i="13"/>
  <c r="HH299" i="13"/>
  <c r="HI299" i="13"/>
  <c r="HH280" i="13"/>
  <c r="HH312" i="13"/>
  <c r="HI312" i="13"/>
  <c r="HH274" i="13"/>
  <c r="HH282" i="13"/>
  <c r="HH290" i="13"/>
  <c r="HH298" i="13"/>
  <c r="HI290" i="13"/>
  <c r="HI298" i="13"/>
  <c r="HI128" i="13"/>
  <c r="GT142" i="13"/>
  <c r="GT150" i="13"/>
  <c r="GT158" i="13"/>
  <c r="GT166" i="13"/>
  <c r="GT174" i="13"/>
  <c r="HH129" i="13"/>
  <c r="HI121" i="13"/>
  <c r="HI129" i="13"/>
  <c r="HI137" i="13"/>
  <c r="HI145" i="13"/>
  <c r="HI153" i="13"/>
  <c r="GV158" i="13"/>
  <c r="HI161" i="13"/>
  <c r="GV166" i="13"/>
  <c r="HI169" i="13"/>
  <c r="GV174" i="13"/>
  <c r="HI177" i="13"/>
  <c r="GV182" i="13"/>
  <c r="HI185" i="13"/>
  <c r="GV190" i="13"/>
  <c r="HI193" i="13"/>
  <c r="GV198" i="13"/>
  <c r="HI201" i="13"/>
  <c r="HH307" i="13"/>
  <c r="HH296" i="13"/>
  <c r="HI280" i="13"/>
  <c r="HH130" i="13"/>
  <c r="HH138" i="13"/>
  <c r="HH146" i="13"/>
  <c r="HH162" i="13"/>
  <c r="HH170" i="13"/>
  <c r="HH178" i="13"/>
  <c r="HH186" i="13"/>
  <c r="HH194" i="13"/>
  <c r="HH202" i="13"/>
  <c r="HH210" i="13"/>
  <c r="HH218" i="13"/>
  <c r="HH226" i="13"/>
  <c r="HH234" i="13"/>
  <c r="HH242" i="13"/>
  <c r="HH250" i="13"/>
  <c r="HH258" i="13"/>
  <c r="HH266" i="13"/>
  <c r="HI146" i="13"/>
  <c r="HI162" i="13"/>
  <c r="HI282" i="13"/>
  <c r="GT182" i="13"/>
  <c r="GT190" i="13"/>
  <c r="GT198" i="13"/>
  <c r="GT206" i="13"/>
  <c r="GV206" i="13"/>
  <c r="HK121" i="13"/>
  <c r="HC125" i="13"/>
  <c r="HI126" i="13"/>
  <c r="HK129" i="13"/>
  <c r="HC133" i="13"/>
  <c r="HI134" i="13"/>
  <c r="HK137" i="13"/>
  <c r="HC141" i="13"/>
  <c r="HI142" i="13"/>
  <c r="HK145" i="13"/>
  <c r="HC149" i="13"/>
  <c r="HI150" i="13"/>
  <c r="HK153" i="13"/>
  <c r="HC157" i="13"/>
  <c r="HI158" i="13"/>
  <c r="HK161" i="13"/>
  <c r="HC165" i="13"/>
  <c r="HC173" i="13"/>
  <c r="HC181" i="13"/>
  <c r="HH184" i="13"/>
  <c r="HH192" i="13"/>
  <c r="HH200" i="13"/>
  <c r="HH208" i="13"/>
  <c r="HH216" i="13"/>
  <c r="HH224" i="13"/>
  <c r="HH232" i="13"/>
  <c r="HI184" i="13"/>
  <c r="HI192" i="13"/>
  <c r="HI200" i="13"/>
  <c r="HI208" i="13"/>
  <c r="HI216" i="13"/>
  <c r="HI224" i="13"/>
  <c r="HI232" i="13"/>
  <c r="HI304" i="13"/>
  <c r="HH154" i="13"/>
  <c r="HI194" i="13"/>
  <c r="HC278" i="13"/>
  <c r="HC286" i="13"/>
  <c r="HC294" i="13"/>
  <c r="HC302" i="13"/>
  <c r="HC310" i="13"/>
  <c r="HC318" i="13"/>
  <c r="HI209" i="13"/>
  <c r="GV214" i="13"/>
  <c r="HI217" i="13"/>
  <c r="GV222" i="13"/>
  <c r="HI225" i="13"/>
  <c r="GV230" i="13"/>
  <c r="HI233" i="13"/>
  <c r="HI241" i="13"/>
  <c r="HI249" i="13"/>
  <c r="HI257" i="13"/>
  <c r="HI265" i="13"/>
  <c r="HI273" i="13"/>
  <c r="HH126" i="13"/>
  <c r="HH134" i="13"/>
  <c r="HH142" i="13"/>
  <c r="HH150" i="13"/>
  <c r="HH158" i="13"/>
  <c r="HH166" i="13"/>
  <c r="HH174" i="13"/>
  <c r="HH182" i="13"/>
  <c r="HH190" i="13"/>
  <c r="HH198" i="13"/>
  <c r="HH206" i="13"/>
  <c r="HH214" i="13"/>
  <c r="HH222" i="13"/>
  <c r="HH230" i="13"/>
  <c r="HH238" i="13"/>
  <c r="HH246" i="13"/>
  <c r="HH254" i="13"/>
  <c r="HH262" i="13"/>
  <c r="HH270" i="13"/>
  <c r="HH278" i="13"/>
  <c r="HH286" i="13"/>
  <c r="HH294" i="13"/>
  <c r="HI166" i="13"/>
  <c r="HK169" i="13"/>
  <c r="HI174" i="13"/>
  <c r="HK177" i="13"/>
  <c r="HI182" i="13"/>
  <c r="HK185" i="13"/>
  <c r="HI190" i="13"/>
  <c r="HK193" i="13"/>
  <c r="HI198" i="13"/>
  <c r="HK201" i="13"/>
  <c r="HI206" i="13"/>
  <c r="HK209" i="13"/>
  <c r="HI214" i="13"/>
  <c r="HK217" i="13"/>
  <c r="HI222" i="13"/>
  <c r="HK225" i="13"/>
  <c r="HI230" i="13"/>
  <c r="HK233" i="13"/>
  <c r="HI238" i="13"/>
  <c r="HK241" i="13"/>
  <c r="HI246" i="13"/>
  <c r="HK249" i="13"/>
  <c r="HI254" i="13"/>
  <c r="HK257" i="13"/>
  <c r="HI262" i="13"/>
  <c r="HK265" i="13"/>
  <c r="HI270" i="13"/>
  <c r="HK273" i="13"/>
  <c r="HI278" i="13"/>
  <c r="HK281" i="13"/>
  <c r="HI286" i="13"/>
  <c r="HK289" i="13"/>
  <c r="HI294" i="13"/>
  <c r="HK297" i="13"/>
  <c r="HI302" i="13"/>
  <c r="HK305" i="13"/>
  <c r="HI310" i="13"/>
  <c r="HK313" i="13"/>
  <c r="HI318" i="13"/>
  <c r="HI125" i="13"/>
  <c r="HI133" i="13"/>
  <c r="HI141" i="13"/>
  <c r="HI149" i="13"/>
  <c r="HI157" i="13"/>
  <c r="HI165" i="13"/>
  <c r="HI173" i="13"/>
  <c r="HI181" i="13"/>
  <c r="HK184" i="13"/>
  <c r="HI189" i="13"/>
  <c r="HI197" i="13"/>
  <c r="HI205" i="13"/>
  <c r="HI213" i="13"/>
  <c r="HI221" i="13"/>
  <c r="HI229" i="13"/>
  <c r="HI237" i="13"/>
  <c r="HI245" i="13"/>
  <c r="HI253" i="13"/>
  <c r="HI261" i="13"/>
  <c r="HI269" i="13"/>
  <c r="HI277" i="13"/>
  <c r="HI285" i="13"/>
  <c r="HI293" i="13"/>
  <c r="HI301" i="13"/>
  <c r="HH122" i="13"/>
  <c r="HH207" i="13"/>
  <c r="HC124" i="13"/>
  <c r="HC148" i="13"/>
  <c r="HC156" i="13"/>
  <c r="HC164" i="13"/>
  <c r="HC172" i="13"/>
  <c r="HC196" i="13"/>
  <c r="HC204" i="13"/>
  <c r="HC212" i="13"/>
  <c r="HC220" i="13"/>
  <c r="HC228" i="13"/>
  <c r="HC236" i="13"/>
  <c r="HC244" i="13"/>
  <c r="HC268" i="13"/>
  <c r="HC276" i="13"/>
  <c r="HC284" i="13"/>
  <c r="HC292" i="13"/>
  <c r="HC300" i="13"/>
  <c r="HC308" i="13"/>
  <c r="HC316" i="13"/>
  <c r="HK120" i="13"/>
  <c r="HJ122" i="13"/>
  <c r="HJ130" i="13"/>
  <c r="HJ138" i="13"/>
  <c r="HJ146" i="13"/>
  <c r="HJ154" i="13"/>
  <c r="HJ162" i="13"/>
  <c r="HJ170" i="13"/>
  <c r="HJ178" i="13"/>
  <c r="HJ186" i="13"/>
  <c r="HJ194" i="13"/>
  <c r="HJ202" i="13"/>
  <c r="HJ210" i="13"/>
  <c r="HJ218" i="13"/>
  <c r="HJ226" i="13"/>
  <c r="HJ234" i="13"/>
  <c r="HJ242" i="13"/>
  <c r="HJ250" i="13"/>
  <c r="HJ258" i="13"/>
  <c r="HJ266" i="13"/>
  <c r="HJ274" i="13"/>
  <c r="HJ282" i="13"/>
  <c r="HJ290" i="13"/>
  <c r="HJ298" i="13"/>
  <c r="HJ306" i="13"/>
  <c r="HJ314" i="13"/>
  <c r="HK170" i="13"/>
  <c r="HK234" i="13"/>
  <c r="HK242" i="13"/>
  <c r="HK250" i="13"/>
  <c r="HK258" i="13"/>
  <c r="HK266" i="13"/>
  <c r="HK274" i="13"/>
  <c r="HK282" i="13"/>
  <c r="HK290" i="13"/>
  <c r="HK298" i="13"/>
  <c r="HK306" i="13"/>
  <c r="HK314" i="13"/>
  <c r="HK130" i="13"/>
  <c r="HK202" i="13"/>
  <c r="HK218" i="13"/>
  <c r="HK122" i="13"/>
  <c r="HK162" i="13"/>
  <c r="HK186" i="13"/>
  <c r="HK194" i="13"/>
  <c r="HK210" i="13"/>
  <c r="HK226" i="13"/>
  <c r="HK132" i="13"/>
  <c r="HK148" i="13"/>
  <c r="HK156" i="13"/>
  <c r="HK164" i="13"/>
  <c r="HK172" i="13"/>
  <c r="HK180" i="13"/>
  <c r="HK188" i="13"/>
  <c r="HK196" i="13"/>
  <c r="HK204" i="13"/>
  <c r="HK220" i="13"/>
  <c r="HK228" i="13"/>
  <c r="HK236" i="13"/>
  <c r="HK244" i="13"/>
  <c r="HK252" i="13"/>
  <c r="HK260" i="13"/>
  <c r="HK268" i="13"/>
  <c r="HI281" i="13"/>
  <c r="HI289" i="13"/>
  <c r="HI297" i="13"/>
  <c r="HK300" i="13"/>
  <c r="HI305" i="13"/>
  <c r="HK308" i="13"/>
  <c r="HI313" i="13"/>
  <c r="HK146" i="13"/>
  <c r="HK124" i="13"/>
  <c r="HK140" i="13"/>
  <c r="HC189" i="13"/>
  <c r="HC197" i="13"/>
  <c r="HC205" i="13"/>
  <c r="HC213" i="13"/>
  <c r="HC221" i="13"/>
  <c r="HC229" i="13"/>
  <c r="HC237" i="13"/>
  <c r="HC245" i="13"/>
  <c r="HC253" i="13"/>
  <c r="HC261" i="13"/>
  <c r="HC269" i="13"/>
  <c r="HC277" i="13"/>
  <c r="HC285" i="13"/>
  <c r="HC293" i="13"/>
  <c r="HC301" i="13"/>
  <c r="HC309" i="13"/>
  <c r="HC317" i="13"/>
  <c r="HH315" i="13"/>
  <c r="HK138" i="13"/>
  <c r="HC127" i="13"/>
  <c r="HF127" i="13" s="1"/>
  <c r="HC135" i="13"/>
  <c r="HC143" i="13"/>
  <c r="HF143" i="13" s="1"/>
  <c r="HC151" i="13"/>
  <c r="HC159" i="13"/>
  <c r="HC167" i="13"/>
  <c r="HC175" i="13"/>
  <c r="HC183" i="13"/>
  <c r="HC191" i="13"/>
  <c r="HC199" i="13"/>
  <c r="HC207" i="13"/>
  <c r="HC215" i="13"/>
  <c r="HC223" i="13"/>
  <c r="HC231" i="13"/>
  <c r="HC239" i="13"/>
  <c r="HC247" i="13"/>
  <c r="HC255" i="13"/>
  <c r="HC263" i="13"/>
  <c r="HC271" i="13"/>
  <c r="HC279" i="13"/>
  <c r="HC287" i="13"/>
  <c r="HI288" i="13"/>
  <c r="HC295" i="13"/>
  <c r="HI296" i="13"/>
  <c r="HC303" i="13"/>
  <c r="HC311" i="13"/>
  <c r="HC319" i="13"/>
  <c r="HK154" i="13"/>
  <c r="HK178" i="13"/>
  <c r="HC132" i="13"/>
  <c r="HC140" i="13"/>
  <c r="HC180" i="13"/>
  <c r="HC188" i="13"/>
  <c r="HC252" i="13"/>
  <c r="HC260" i="13"/>
  <c r="HM181" i="13"/>
  <c r="HL181" i="13"/>
  <c r="HK123" i="13"/>
  <c r="HK131" i="13"/>
  <c r="HK128" i="13"/>
  <c r="HK136" i="13"/>
  <c r="HK144" i="13"/>
  <c r="HK152" i="13"/>
  <c r="HD127" i="13"/>
  <c r="HE127" i="13"/>
  <c r="HG127" i="13"/>
  <c r="HJ133" i="13"/>
  <c r="HE135" i="13"/>
  <c r="HG135" i="13"/>
  <c r="HD135" i="13"/>
  <c r="HL136" i="13"/>
  <c r="HM136" i="13"/>
  <c r="HD143" i="13"/>
  <c r="HE143" i="13"/>
  <c r="HG143" i="13"/>
  <c r="HJ120" i="13"/>
  <c r="HC121" i="13"/>
  <c r="HI122" i="13"/>
  <c r="HK125" i="13"/>
  <c r="HC129" i="13"/>
  <c r="HI130" i="13"/>
  <c r="HK133" i="13"/>
  <c r="HC137" i="13"/>
  <c r="HI138" i="13"/>
  <c r="HK141" i="13"/>
  <c r="HC145" i="13"/>
  <c r="HK149" i="13"/>
  <c r="HC153" i="13"/>
  <c r="HI154" i="13"/>
  <c r="HK157" i="13"/>
  <c r="HC161" i="13"/>
  <c r="HK165" i="13"/>
  <c r="HC169" i="13"/>
  <c r="HI170" i="13"/>
  <c r="HK173" i="13"/>
  <c r="HC177" i="13"/>
  <c r="HI178" i="13"/>
  <c r="HK181" i="13"/>
  <c r="HC185" i="13"/>
  <c r="HI186" i="13"/>
  <c r="HK189" i="13"/>
  <c r="HC193" i="13"/>
  <c r="HK197" i="13"/>
  <c r="HC201" i="13"/>
  <c r="HI202" i="13"/>
  <c r="HK205" i="13"/>
  <c r="HC209" i="13"/>
  <c r="HI210" i="13"/>
  <c r="HK213" i="13"/>
  <c r="HC217" i="13"/>
  <c r="HI218" i="13"/>
  <c r="HK221" i="13"/>
  <c r="HC225" i="13"/>
  <c r="HI226" i="13"/>
  <c r="HK229" i="13"/>
  <c r="HC233" i="13"/>
  <c r="HI234" i="13"/>
  <c r="HK237" i="13"/>
  <c r="HC241" i="13"/>
  <c r="HI242" i="13"/>
  <c r="HK245" i="13"/>
  <c r="HC249" i="13"/>
  <c r="HI250" i="13"/>
  <c r="HK253" i="13"/>
  <c r="HC257" i="13"/>
  <c r="HI258" i="13"/>
  <c r="HK261" i="13"/>
  <c r="HC265" i="13"/>
  <c r="HI266" i="13"/>
  <c r="HK269" i="13"/>
  <c r="HC273" i="13"/>
  <c r="HI274" i="13"/>
  <c r="HK277" i="13"/>
  <c r="HC281" i="13"/>
  <c r="HK285" i="13"/>
  <c r="HC289" i="13"/>
  <c r="HK293" i="13"/>
  <c r="HC297" i="13"/>
  <c r="HK301" i="13"/>
  <c r="HC305" i="13"/>
  <c r="HI306" i="13"/>
  <c r="HK309" i="13"/>
  <c r="HC313" i="13"/>
  <c r="HI314" i="13"/>
  <c r="HK317" i="13"/>
  <c r="HM133" i="13"/>
  <c r="HL133" i="13"/>
  <c r="HL157" i="13"/>
  <c r="HM157" i="13"/>
  <c r="HL221" i="13"/>
  <c r="HM221" i="13"/>
  <c r="HG244" i="13"/>
  <c r="HD244" i="13"/>
  <c r="HE244" i="13"/>
  <c r="HL269" i="13"/>
  <c r="HM269" i="13"/>
  <c r="HD300" i="13"/>
  <c r="HG300" i="13"/>
  <c r="HE300" i="13"/>
  <c r="HF300" i="13" s="1"/>
  <c r="HD124" i="13"/>
  <c r="HG124" i="13"/>
  <c r="HE124" i="13"/>
  <c r="HL141" i="13"/>
  <c r="HM141" i="13"/>
  <c r="HM293" i="13"/>
  <c r="HL293" i="13"/>
  <c r="HD316" i="13"/>
  <c r="HF316" i="13" s="1"/>
  <c r="HG316" i="13"/>
  <c r="HE316" i="13"/>
  <c r="HD121" i="13"/>
  <c r="HE121" i="13"/>
  <c r="HG121" i="13"/>
  <c r="HM122" i="13"/>
  <c r="HL122" i="13"/>
  <c r="HH124" i="13"/>
  <c r="HJ127" i="13"/>
  <c r="HE129" i="13"/>
  <c r="HD129" i="13"/>
  <c r="HG129" i="13"/>
  <c r="HL130" i="13"/>
  <c r="HM130" i="13"/>
  <c r="HH132" i="13"/>
  <c r="HJ135" i="13"/>
  <c r="HD137" i="13"/>
  <c r="HE137" i="13"/>
  <c r="HG137" i="13"/>
  <c r="HM138" i="13"/>
  <c r="HL138" i="13"/>
  <c r="HH140" i="13"/>
  <c r="HJ143" i="13"/>
  <c r="HE145" i="13"/>
  <c r="HD145" i="13"/>
  <c r="HG145" i="13"/>
  <c r="HL146" i="13"/>
  <c r="HM146" i="13"/>
  <c r="HH148" i="13"/>
  <c r="HJ151" i="13"/>
  <c r="HD153" i="13"/>
  <c r="HE153" i="13"/>
  <c r="HG153" i="13"/>
  <c r="HM154" i="13"/>
  <c r="HL154" i="13"/>
  <c r="HH156" i="13"/>
  <c r="HJ159" i="13"/>
  <c r="HE161" i="13"/>
  <c r="HD161" i="13"/>
  <c r="HG161" i="13"/>
  <c r="HL162" i="13"/>
  <c r="HM162" i="13"/>
  <c r="HH164" i="13"/>
  <c r="HJ167" i="13"/>
  <c r="HD169" i="13"/>
  <c r="HE169" i="13"/>
  <c r="HG169" i="13"/>
  <c r="HM170" i="13"/>
  <c r="HL170" i="13"/>
  <c r="HH172" i="13"/>
  <c r="HJ175" i="13"/>
  <c r="HE177" i="13"/>
  <c r="HD177" i="13"/>
  <c r="HG177" i="13"/>
  <c r="HL178" i="13"/>
  <c r="HM178" i="13"/>
  <c r="HH180" i="13"/>
  <c r="HJ183" i="13"/>
  <c r="HD185" i="13"/>
  <c r="HE185" i="13"/>
  <c r="HG185" i="13"/>
  <c r="HM186" i="13"/>
  <c r="HL186" i="13"/>
  <c r="HH188" i="13"/>
  <c r="HJ191" i="13"/>
  <c r="HE193" i="13"/>
  <c r="HD193" i="13"/>
  <c r="HG193" i="13"/>
  <c r="HL194" i="13"/>
  <c r="HM194" i="13"/>
  <c r="HH196" i="13"/>
  <c r="HJ199" i="13"/>
  <c r="HD201" i="13"/>
  <c r="HE201" i="13"/>
  <c r="HG201" i="13"/>
  <c r="HM202" i="13"/>
  <c r="HL202" i="13"/>
  <c r="HH204" i="13"/>
  <c r="HJ207" i="13"/>
  <c r="HE209" i="13"/>
  <c r="HD209" i="13"/>
  <c r="HG209" i="13"/>
  <c r="HL210" i="13"/>
  <c r="HM210" i="13"/>
  <c r="HH212" i="13"/>
  <c r="HJ215" i="13"/>
  <c r="HD217" i="13"/>
  <c r="HE217" i="13"/>
  <c r="HG217" i="13"/>
  <c r="HM218" i="13"/>
  <c r="HL218" i="13"/>
  <c r="HH220" i="13"/>
  <c r="HJ223" i="13"/>
  <c r="HE225" i="13"/>
  <c r="HD225" i="13"/>
  <c r="HG225" i="13"/>
  <c r="HL226" i="13"/>
  <c r="HM226" i="13"/>
  <c r="HH228" i="13"/>
  <c r="HJ231" i="13"/>
  <c r="HD233" i="13"/>
  <c r="HE233" i="13"/>
  <c r="HG233" i="13"/>
  <c r="HM234" i="13"/>
  <c r="HL234" i="13"/>
  <c r="HH236" i="13"/>
  <c r="HJ239" i="13"/>
  <c r="HE241" i="13"/>
  <c r="HD241" i="13"/>
  <c r="HG241" i="13"/>
  <c r="HL242" i="13"/>
  <c r="HM242" i="13"/>
  <c r="HH244" i="13"/>
  <c r="HJ247" i="13"/>
  <c r="HD249" i="13"/>
  <c r="HE249" i="13"/>
  <c r="HG249" i="13"/>
  <c r="HM250" i="13"/>
  <c r="HL250" i="13"/>
  <c r="HH252" i="13"/>
  <c r="HJ255" i="13"/>
  <c r="HE257" i="13"/>
  <c r="HD257" i="13"/>
  <c r="HG257" i="13"/>
  <c r="HL258" i="13"/>
  <c r="HM258" i="13"/>
  <c r="HH260" i="13"/>
  <c r="HJ263" i="13"/>
  <c r="HD265" i="13"/>
  <c r="HE265" i="13"/>
  <c r="HG265" i="13"/>
  <c r="HM266" i="13"/>
  <c r="HL266" i="13"/>
  <c r="HH268" i="13"/>
  <c r="HJ271" i="13"/>
  <c r="HE273" i="13"/>
  <c r="HD273" i="13"/>
  <c r="HG273" i="13"/>
  <c r="HL274" i="13"/>
  <c r="HM274" i="13"/>
  <c r="HH276" i="13"/>
  <c r="HJ279" i="13"/>
  <c r="HD281" i="13"/>
  <c r="HE281" i="13"/>
  <c r="HG281" i="13"/>
  <c r="HM282" i="13"/>
  <c r="HL282" i="13"/>
  <c r="HH284" i="13"/>
  <c r="HJ287" i="13"/>
  <c r="HE289" i="13"/>
  <c r="HD289" i="13"/>
  <c r="HG289" i="13"/>
  <c r="HL290" i="13"/>
  <c r="HM290" i="13"/>
  <c r="HH292" i="13"/>
  <c r="HJ295" i="13"/>
  <c r="HD297" i="13"/>
  <c r="HE297" i="13"/>
  <c r="HG297" i="13"/>
  <c r="HM298" i="13"/>
  <c r="HL298" i="13"/>
  <c r="HH300" i="13"/>
  <c r="HJ303" i="13"/>
  <c r="HE305" i="13"/>
  <c r="HD305" i="13"/>
  <c r="HG305" i="13"/>
  <c r="HL306" i="13"/>
  <c r="HM306" i="13"/>
  <c r="HH308" i="13"/>
  <c r="HJ311" i="13"/>
  <c r="HD313" i="13"/>
  <c r="HE313" i="13"/>
  <c r="HG313" i="13"/>
  <c r="HM314" i="13"/>
  <c r="HL314" i="13"/>
  <c r="HH316" i="13"/>
  <c r="HJ319" i="13"/>
  <c r="HG148" i="13"/>
  <c r="HD148" i="13"/>
  <c r="HE148" i="13"/>
  <c r="HL173" i="13"/>
  <c r="HM173" i="13"/>
  <c r="HD220" i="13"/>
  <c r="HG220" i="13"/>
  <c r="HE220" i="13"/>
  <c r="HL237" i="13"/>
  <c r="HM237" i="13"/>
  <c r="HG260" i="13"/>
  <c r="HD260" i="13"/>
  <c r="HE260" i="13"/>
  <c r="HM309" i="13"/>
  <c r="HL309" i="13"/>
  <c r="HC123" i="13"/>
  <c r="HI132" i="13"/>
  <c r="HK135" i="13"/>
  <c r="HC139" i="13"/>
  <c r="HI140" i="13"/>
  <c r="HK143" i="13"/>
  <c r="HC147" i="13"/>
  <c r="HI148" i="13"/>
  <c r="HK151" i="13"/>
  <c r="GV153" i="13"/>
  <c r="HC155" i="13"/>
  <c r="HI156" i="13"/>
  <c r="HK159" i="13"/>
  <c r="GV161" i="13"/>
  <c r="HC163" i="13"/>
  <c r="HI164" i="13"/>
  <c r="HK167" i="13"/>
  <c r="HC171" i="13"/>
  <c r="HI172" i="13"/>
  <c r="HK175" i="13"/>
  <c r="GV177" i="13"/>
  <c r="HC179" i="13"/>
  <c r="HI180" i="13"/>
  <c r="HK183" i="13"/>
  <c r="GV185" i="13"/>
  <c r="HC187" i="13"/>
  <c r="HI188" i="13"/>
  <c r="HK191" i="13"/>
  <c r="GV193" i="13"/>
  <c r="HC195" i="13"/>
  <c r="HI196" i="13"/>
  <c r="HK199" i="13"/>
  <c r="GV201" i="13"/>
  <c r="HC203" i="13"/>
  <c r="HI204" i="13"/>
  <c r="HK207" i="13"/>
  <c r="HC211" i="13"/>
  <c r="HI212" i="13"/>
  <c r="GT214" i="13"/>
  <c r="HK215" i="13"/>
  <c r="HC219" i="13"/>
  <c r="HI220" i="13"/>
  <c r="GT222" i="13"/>
  <c r="HK223" i="13"/>
  <c r="HC227" i="13"/>
  <c r="HI228" i="13"/>
  <c r="GT230" i="13"/>
  <c r="HK231" i="13"/>
  <c r="HC235" i="13"/>
  <c r="HI236" i="13"/>
  <c r="GT238" i="13"/>
  <c r="HK239" i="13"/>
  <c r="HC243" i="13"/>
  <c r="HI244" i="13"/>
  <c r="GT246" i="13"/>
  <c r="HK247" i="13"/>
  <c r="HC251" i="13"/>
  <c r="HI252" i="13"/>
  <c r="GT254" i="13"/>
  <c r="HK255" i="13"/>
  <c r="HC259" i="13"/>
  <c r="HI260" i="13"/>
  <c r="GT262" i="13"/>
  <c r="HK263" i="13"/>
  <c r="GV265" i="13"/>
  <c r="HC267" i="13"/>
  <c r="HI268" i="13"/>
  <c r="GT270" i="13"/>
  <c r="HK271" i="13"/>
  <c r="GV273" i="13"/>
  <c r="HC275" i="13"/>
  <c r="HI276" i="13"/>
  <c r="GT278" i="13"/>
  <c r="HK279" i="13"/>
  <c r="GV281" i="13"/>
  <c r="HC283" i="13"/>
  <c r="HI284" i="13"/>
  <c r="GT286" i="13"/>
  <c r="HK287" i="13"/>
  <c r="GV289" i="13"/>
  <c r="HC291" i="13"/>
  <c r="HI292" i="13"/>
  <c r="HK295" i="13"/>
  <c r="GV297" i="13"/>
  <c r="HC299" i="13"/>
  <c r="HI300" i="13"/>
  <c r="HK303" i="13"/>
  <c r="HC307" i="13"/>
  <c r="HI308" i="13"/>
  <c r="HK311" i="13"/>
  <c r="HC315" i="13"/>
  <c r="HI316" i="13"/>
  <c r="HK319" i="13"/>
  <c r="HL125" i="13"/>
  <c r="HM125" i="13"/>
  <c r="HG196" i="13"/>
  <c r="HD196" i="13"/>
  <c r="HE196" i="13"/>
  <c r="HD284" i="13"/>
  <c r="HG284" i="13"/>
  <c r="HE284" i="13"/>
  <c r="HL317" i="13"/>
  <c r="HM317" i="13"/>
  <c r="HI124" i="13"/>
  <c r="HK127" i="13"/>
  <c r="HC131" i="13"/>
  <c r="HH121" i="13"/>
  <c r="HJ124" i="13"/>
  <c r="HD126" i="13"/>
  <c r="HE126" i="13"/>
  <c r="HG126" i="13"/>
  <c r="HL127" i="13"/>
  <c r="HM127" i="13"/>
  <c r="HJ132" i="13"/>
  <c r="HG134" i="13"/>
  <c r="HE134" i="13"/>
  <c r="HD134" i="13"/>
  <c r="HL135" i="13"/>
  <c r="HM135" i="13"/>
  <c r="HH137" i="13"/>
  <c r="HJ140" i="13"/>
  <c r="HD142" i="13"/>
  <c r="HF142" i="13" s="1"/>
  <c r="HE142" i="13"/>
  <c r="HG142" i="13"/>
  <c r="HL143" i="13"/>
  <c r="HM143" i="13"/>
  <c r="HH145" i="13"/>
  <c r="HJ148" i="13"/>
  <c r="HG150" i="13"/>
  <c r="HE150" i="13"/>
  <c r="HD150" i="13"/>
  <c r="HM151" i="13"/>
  <c r="HL151" i="13"/>
  <c r="HH153" i="13"/>
  <c r="HJ156" i="13"/>
  <c r="HD158" i="13"/>
  <c r="HF158" i="13" s="1"/>
  <c r="HE158" i="13"/>
  <c r="HG158" i="13"/>
  <c r="HL159" i="13"/>
  <c r="HM159" i="13"/>
  <c r="HH161" i="13"/>
  <c r="HJ164" i="13"/>
  <c r="HG166" i="13"/>
  <c r="HE166" i="13"/>
  <c r="HD166" i="13"/>
  <c r="HL167" i="13"/>
  <c r="HM167" i="13"/>
  <c r="HH169" i="13"/>
  <c r="HJ172" i="13"/>
  <c r="HD174" i="13"/>
  <c r="HE174" i="13"/>
  <c r="HG174" i="13"/>
  <c r="HL175" i="13"/>
  <c r="HM175" i="13"/>
  <c r="HH177" i="13"/>
  <c r="HJ180" i="13"/>
  <c r="HG182" i="13"/>
  <c r="HE182" i="13"/>
  <c r="HD182" i="13"/>
  <c r="HL183" i="13"/>
  <c r="HM183" i="13"/>
  <c r="HH185" i="13"/>
  <c r="HJ188" i="13"/>
  <c r="HD190" i="13"/>
  <c r="HE190" i="13"/>
  <c r="HG190" i="13"/>
  <c r="HL191" i="13"/>
  <c r="HM191" i="13"/>
  <c r="HH193" i="13"/>
  <c r="HJ196" i="13"/>
  <c r="HG198" i="13"/>
  <c r="HE198" i="13"/>
  <c r="HD198" i="13"/>
  <c r="HM199" i="13"/>
  <c r="HL199" i="13"/>
  <c r="HH201" i="13"/>
  <c r="HJ204" i="13"/>
  <c r="HD206" i="13"/>
  <c r="HE206" i="13"/>
  <c r="HG206" i="13"/>
  <c r="HL207" i="13"/>
  <c r="HM207" i="13"/>
  <c r="HH209" i="13"/>
  <c r="HJ212" i="13"/>
  <c r="HG214" i="13"/>
  <c r="HE214" i="13"/>
  <c r="HD214" i="13"/>
  <c r="HL215" i="13"/>
  <c r="HM215" i="13"/>
  <c r="HH217" i="13"/>
  <c r="HJ220" i="13"/>
  <c r="HD222" i="13"/>
  <c r="HE222" i="13"/>
  <c r="HG222" i="13"/>
  <c r="HL223" i="13"/>
  <c r="HM223" i="13"/>
  <c r="HH225" i="13"/>
  <c r="HJ228" i="13"/>
  <c r="HG230" i="13"/>
  <c r="HE230" i="13"/>
  <c r="HD230" i="13"/>
  <c r="HL231" i="13"/>
  <c r="HM231" i="13"/>
  <c r="HH233" i="13"/>
  <c r="HJ236" i="13"/>
  <c r="HD238" i="13"/>
  <c r="HE238" i="13"/>
  <c r="HG238" i="13"/>
  <c r="HL239" i="13"/>
  <c r="HM239" i="13"/>
  <c r="HH241" i="13"/>
  <c r="HJ244" i="13"/>
  <c r="HG246" i="13"/>
  <c r="HE246" i="13"/>
  <c r="HD246" i="13"/>
  <c r="HM247" i="13"/>
  <c r="HL247" i="13"/>
  <c r="HH249" i="13"/>
  <c r="HJ252" i="13"/>
  <c r="HD254" i="13"/>
  <c r="HE254" i="13"/>
  <c r="HG254" i="13"/>
  <c r="HL255" i="13"/>
  <c r="HM255" i="13"/>
  <c r="HH257" i="13"/>
  <c r="HJ260" i="13"/>
  <c r="HG262" i="13"/>
  <c r="HE262" i="13"/>
  <c r="HD262" i="13"/>
  <c r="HM263" i="13"/>
  <c r="HL263" i="13"/>
  <c r="HH265" i="13"/>
  <c r="HJ268" i="13"/>
  <c r="HD270" i="13"/>
  <c r="HF270" i="13" s="1"/>
  <c r="HE270" i="13"/>
  <c r="HG270" i="13"/>
  <c r="HL271" i="13"/>
  <c r="HM271" i="13"/>
  <c r="HH273" i="13"/>
  <c r="HJ276" i="13"/>
  <c r="HG278" i="13"/>
  <c r="HE278" i="13"/>
  <c r="HD278" i="13"/>
  <c r="HL279" i="13"/>
  <c r="HM279" i="13"/>
  <c r="HH281" i="13"/>
  <c r="HJ284" i="13"/>
  <c r="HD286" i="13"/>
  <c r="HE286" i="13"/>
  <c r="HG286" i="13"/>
  <c r="HL287" i="13"/>
  <c r="HM287" i="13"/>
  <c r="HH289" i="13"/>
  <c r="HJ292" i="13"/>
  <c r="HG294" i="13"/>
  <c r="HE294" i="13"/>
  <c r="HD294" i="13"/>
  <c r="HL295" i="13"/>
  <c r="HM295" i="13"/>
  <c r="HH297" i="13"/>
  <c r="HJ300" i="13"/>
  <c r="HD302" i="13"/>
  <c r="HE302" i="13"/>
  <c r="HG302" i="13"/>
  <c r="HL303" i="13"/>
  <c r="HM303" i="13"/>
  <c r="HH305" i="13"/>
  <c r="HJ308" i="13"/>
  <c r="HG310" i="13"/>
  <c r="HE310" i="13"/>
  <c r="HD310" i="13"/>
  <c r="HM311" i="13"/>
  <c r="HL311" i="13"/>
  <c r="HH313" i="13"/>
  <c r="HJ316" i="13"/>
  <c r="HD318" i="13"/>
  <c r="HE318" i="13"/>
  <c r="HG318" i="13"/>
  <c r="HL319" i="13"/>
  <c r="HM319" i="13"/>
  <c r="HC128" i="13"/>
  <c r="HC144" i="13"/>
  <c r="HC152" i="13"/>
  <c r="HC168" i="13"/>
  <c r="HC176" i="13"/>
  <c r="HC184" i="13"/>
  <c r="HC192" i="13"/>
  <c r="HC208" i="13"/>
  <c r="HK212" i="13"/>
  <c r="HC224" i="13"/>
  <c r="HC232" i="13"/>
  <c r="HC240" i="13"/>
  <c r="HC248" i="13"/>
  <c r="HC256" i="13"/>
  <c r="HC264" i="13"/>
  <c r="HC272" i="13"/>
  <c r="HK276" i="13"/>
  <c r="HC280" i="13"/>
  <c r="HK284" i="13"/>
  <c r="HC288" i="13"/>
  <c r="HK292" i="13"/>
  <c r="HC296" i="13"/>
  <c r="HC304" i="13"/>
  <c r="HC312" i="13"/>
  <c r="HK316" i="13"/>
  <c r="HD172" i="13"/>
  <c r="HG172" i="13"/>
  <c r="HE172" i="13"/>
  <c r="HD188" i="13"/>
  <c r="HG188" i="13"/>
  <c r="HE188" i="13"/>
  <c r="HG228" i="13"/>
  <c r="HD228" i="13"/>
  <c r="HE228" i="13"/>
  <c r="HC136" i="13"/>
  <c r="HC160" i="13"/>
  <c r="HC200" i="13"/>
  <c r="HC216" i="13"/>
  <c r="HJ121" i="13"/>
  <c r="HG123" i="13"/>
  <c r="HD123" i="13"/>
  <c r="HE123" i="13"/>
  <c r="HM124" i="13"/>
  <c r="HL124" i="13"/>
  <c r="HJ129" i="13"/>
  <c r="HE131" i="13"/>
  <c r="HG131" i="13"/>
  <c r="HD131" i="13"/>
  <c r="HL132" i="13"/>
  <c r="HM132" i="13"/>
  <c r="HJ137" i="13"/>
  <c r="HG139" i="13"/>
  <c r="HE139" i="13"/>
  <c r="HD139" i="13"/>
  <c r="HM140" i="13"/>
  <c r="HL140" i="13"/>
  <c r="HJ145" i="13"/>
  <c r="HE147" i="13"/>
  <c r="HG147" i="13"/>
  <c r="HD147" i="13"/>
  <c r="HL148" i="13"/>
  <c r="HM148" i="13"/>
  <c r="HJ153" i="13"/>
  <c r="HG155" i="13"/>
  <c r="HD155" i="13"/>
  <c r="HE155" i="13"/>
  <c r="HM156" i="13"/>
  <c r="HL156" i="13"/>
  <c r="HJ161" i="13"/>
  <c r="HE163" i="13"/>
  <c r="HG163" i="13"/>
  <c r="HD163" i="13"/>
  <c r="HL164" i="13"/>
  <c r="HM164" i="13"/>
  <c r="HJ169" i="13"/>
  <c r="HG171" i="13"/>
  <c r="HD171" i="13"/>
  <c r="HE171" i="13"/>
  <c r="HM172" i="13"/>
  <c r="HL172" i="13"/>
  <c r="HJ177" i="13"/>
  <c r="HE179" i="13"/>
  <c r="HG179" i="13"/>
  <c r="HD179" i="13"/>
  <c r="HL180" i="13"/>
  <c r="HM180" i="13"/>
  <c r="HJ185" i="13"/>
  <c r="HG187" i="13"/>
  <c r="HD187" i="13"/>
  <c r="HE187" i="13"/>
  <c r="HM188" i="13"/>
  <c r="HL188" i="13"/>
  <c r="HJ193" i="13"/>
  <c r="HE195" i="13"/>
  <c r="HG195" i="13"/>
  <c r="HD195" i="13"/>
  <c r="HL196" i="13"/>
  <c r="HM196" i="13"/>
  <c r="HJ201" i="13"/>
  <c r="HG203" i="13"/>
  <c r="HE203" i="13"/>
  <c r="HD203" i="13"/>
  <c r="HM204" i="13"/>
  <c r="HL204" i="13"/>
  <c r="HJ209" i="13"/>
  <c r="HE211" i="13"/>
  <c r="HG211" i="13"/>
  <c r="HD211" i="13"/>
  <c r="HL212" i="13"/>
  <c r="HM212" i="13"/>
  <c r="HJ217" i="13"/>
  <c r="HG219" i="13"/>
  <c r="HD219" i="13"/>
  <c r="HE219" i="13"/>
  <c r="HM220" i="13"/>
  <c r="HL220" i="13"/>
  <c r="HJ225" i="13"/>
  <c r="HE227" i="13"/>
  <c r="HG227" i="13"/>
  <c r="HD227" i="13"/>
  <c r="HL228" i="13"/>
  <c r="HM228" i="13"/>
  <c r="HJ233" i="13"/>
  <c r="HG235" i="13"/>
  <c r="HD235" i="13"/>
  <c r="HE235" i="13"/>
  <c r="HM236" i="13"/>
  <c r="HL236" i="13"/>
  <c r="HJ241" i="13"/>
  <c r="HE243" i="13"/>
  <c r="HG243" i="13"/>
  <c r="HD243" i="13"/>
  <c r="HL244" i="13"/>
  <c r="HM244" i="13"/>
  <c r="HJ249" i="13"/>
  <c r="HG251" i="13"/>
  <c r="HD251" i="13"/>
  <c r="HE251" i="13"/>
  <c r="HM252" i="13"/>
  <c r="HL252" i="13"/>
  <c r="HJ257" i="13"/>
  <c r="HE259" i="13"/>
  <c r="HG259" i="13"/>
  <c r="HD259" i="13"/>
  <c r="HL260" i="13"/>
  <c r="HM260" i="13"/>
  <c r="HJ265" i="13"/>
  <c r="HG267" i="13"/>
  <c r="HD267" i="13"/>
  <c r="HE267" i="13"/>
  <c r="HM268" i="13"/>
  <c r="HL268" i="13"/>
  <c r="HJ273" i="13"/>
  <c r="HE275" i="13"/>
  <c r="HG275" i="13"/>
  <c r="HD275" i="13"/>
  <c r="HL276" i="13"/>
  <c r="HM276" i="13"/>
  <c r="HJ281" i="13"/>
  <c r="HG283" i="13"/>
  <c r="HE283" i="13"/>
  <c r="HD283" i="13"/>
  <c r="HM284" i="13"/>
  <c r="HL284" i="13"/>
  <c r="HJ289" i="13"/>
  <c r="HE291" i="13"/>
  <c r="HG291" i="13"/>
  <c r="HD291" i="13"/>
  <c r="HL292" i="13"/>
  <c r="HM292" i="13"/>
  <c r="HJ297" i="13"/>
  <c r="HG299" i="13"/>
  <c r="HD299" i="13"/>
  <c r="HE299" i="13"/>
  <c r="HM300" i="13"/>
  <c r="HL300" i="13"/>
  <c r="HH302" i="13"/>
  <c r="HJ305" i="13"/>
  <c r="HE307" i="13"/>
  <c r="HG307" i="13"/>
  <c r="HD307" i="13"/>
  <c r="HL308" i="13"/>
  <c r="HM308" i="13"/>
  <c r="HH310" i="13"/>
  <c r="HJ313" i="13"/>
  <c r="HG315" i="13"/>
  <c r="HD315" i="13"/>
  <c r="HE315" i="13"/>
  <c r="HM316" i="13"/>
  <c r="HL316" i="13"/>
  <c r="HH318" i="13"/>
  <c r="HD204" i="13"/>
  <c r="HG204" i="13"/>
  <c r="HE204" i="13"/>
  <c r="HL285" i="13"/>
  <c r="HM285" i="13"/>
  <c r="GG93" i="11"/>
  <c r="GD93" i="11"/>
  <c r="GK93" i="11"/>
  <c r="HM149" i="13"/>
  <c r="HL149" i="13"/>
  <c r="HG212" i="13"/>
  <c r="HD212" i="13"/>
  <c r="HE212" i="13"/>
  <c r="HM229" i="13"/>
  <c r="HL229" i="13"/>
  <c r="HD252" i="13"/>
  <c r="HG252" i="13"/>
  <c r="HE252" i="13"/>
  <c r="HL121" i="13"/>
  <c r="HM121" i="13"/>
  <c r="HH123" i="13"/>
  <c r="HJ126" i="13"/>
  <c r="HG128" i="13"/>
  <c r="HD128" i="13"/>
  <c r="HE128" i="13"/>
  <c r="HL129" i="13"/>
  <c r="HM129" i="13"/>
  <c r="HH131" i="13"/>
  <c r="HJ134" i="13"/>
  <c r="HD136" i="13"/>
  <c r="HG136" i="13"/>
  <c r="HE136" i="13"/>
  <c r="HL137" i="13"/>
  <c r="HM137" i="13"/>
  <c r="HH139" i="13"/>
  <c r="HJ142" i="13"/>
  <c r="HG144" i="13"/>
  <c r="HD144" i="13"/>
  <c r="HE144" i="13"/>
  <c r="HL145" i="13"/>
  <c r="HM145" i="13"/>
  <c r="HH147" i="13"/>
  <c r="HJ150" i="13"/>
  <c r="HD152" i="13"/>
  <c r="HE152" i="13"/>
  <c r="HG152" i="13"/>
  <c r="HL153" i="13"/>
  <c r="HM153" i="13"/>
  <c r="HH155" i="13"/>
  <c r="HJ158" i="13"/>
  <c r="HG160" i="13"/>
  <c r="HE160" i="13"/>
  <c r="HD160" i="13"/>
  <c r="HL161" i="13"/>
  <c r="HM161" i="13"/>
  <c r="HH163" i="13"/>
  <c r="HJ166" i="13"/>
  <c r="HD168" i="13"/>
  <c r="HG168" i="13"/>
  <c r="HE168" i="13"/>
  <c r="HL169" i="13"/>
  <c r="HM169" i="13"/>
  <c r="HH171" i="13"/>
  <c r="HJ174" i="13"/>
  <c r="HG176" i="13"/>
  <c r="HD176" i="13"/>
  <c r="HE176" i="13"/>
  <c r="HL177" i="13"/>
  <c r="HM177" i="13"/>
  <c r="HH179" i="13"/>
  <c r="HJ182" i="13"/>
  <c r="HD184" i="13"/>
  <c r="HE184" i="13"/>
  <c r="HG184" i="13"/>
  <c r="HL185" i="13"/>
  <c r="HM185" i="13"/>
  <c r="HH187" i="13"/>
  <c r="HJ190" i="13"/>
  <c r="HG192" i="13"/>
  <c r="HD192" i="13"/>
  <c r="HE192" i="13"/>
  <c r="HL193" i="13"/>
  <c r="HM193" i="13"/>
  <c r="HH195" i="13"/>
  <c r="HJ198" i="13"/>
  <c r="HD200" i="13"/>
  <c r="HG200" i="13"/>
  <c r="HE200" i="13"/>
  <c r="HL201" i="13"/>
  <c r="HM201" i="13"/>
  <c r="HH203" i="13"/>
  <c r="HJ206" i="13"/>
  <c r="HG208" i="13"/>
  <c r="HE208" i="13"/>
  <c r="HD208" i="13"/>
  <c r="HL209" i="13"/>
  <c r="HM209" i="13"/>
  <c r="HH211" i="13"/>
  <c r="HJ214" i="13"/>
  <c r="HD216" i="13"/>
  <c r="HE216" i="13"/>
  <c r="HG216" i="13"/>
  <c r="HL217" i="13"/>
  <c r="HM217" i="13"/>
  <c r="HH219" i="13"/>
  <c r="HJ222" i="13"/>
  <c r="HG224" i="13"/>
  <c r="HD224" i="13"/>
  <c r="HE224" i="13"/>
  <c r="HL225" i="13"/>
  <c r="HM225" i="13"/>
  <c r="HH227" i="13"/>
  <c r="HJ230" i="13"/>
  <c r="HD232" i="13"/>
  <c r="HF232" i="13" s="1"/>
  <c r="HE232" i="13"/>
  <c r="HG232" i="13"/>
  <c r="HL233" i="13"/>
  <c r="HM233" i="13"/>
  <c r="HH235" i="13"/>
  <c r="HJ238" i="13"/>
  <c r="HG240" i="13"/>
  <c r="HD240" i="13"/>
  <c r="HE240" i="13"/>
  <c r="HL241" i="13"/>
  <c r="HM241" i="13"/>
  <c r="HH243" i="13"/>
  <c r="HJ246" i="13"/>
  <c r="HD248" i="13"/>
  <c r="HE248" i="13"/>
  <c r="HG248" i="13"/>
  <c r="HL249" i="13"/>
  <c r="HM249" i="13"/>
  <c r="HH251" i="13"/>
  <c r="HJ254" i="13"/>
  <c r="HG256" i="13"/>
  <c r="HD256" i="13"/>
  <c r="HE256" i="13"/>
  <c r="HL257" i="13"/>
  <c r="HM257" i="13"/>
  <c r="HH259" i="13"/>
  <c r="HJ262" i="13"/>
  <c r="HD264" i="13"/>
  <c r="HG264" i="13"/>
  <c r="HE264" i="13"/>
  <c r="HL265" i="13"/>
  <c r="HM265" i="13"/>
  <c r="HH267" i="13"/>
  <c r="HJ270" i="13"/>
  <c r="HG272" i="13"/>
  <c r="HE272" i="13"/>
  <c r="HD272" i="13"/>
  <c r="HL273" i="13"/>
  <c r="HM273" i="13"/>
  <c r="HH275" i="13"/>
  <c r="HJ278" i="13"/>
  <c r="HD280" i="13"/>
  <c r="HG280" i="13"/>
  <c r="HE280" i="13"/>
  <c r="HL281" i="13"/>
  <c r="HM281" i="13"/>
  <c r="HH283" i="13"/>
  <c r="HJ286" i="13"/>
  <c r="HG288" i="13"/>
  <c r="HD288" i="13"/>
  <c r="HE288" i="13"/>
  <c r="HL289" i="13"/>
  <c r="HM289" i="13"/>
  <c r="HH291" i="13"/>
  <c r="HJ294" i="13"/>
  <c r="HD296" i="13"/>
  <c r="HE296" i="13"/>
  <c r="HG296" i="13"/>
  <c r="HL297" i="13"/>
  <c r="HM297" i="13"/>
  <c r="HJ302" i="13"/>
  <c r="HG304" i="13"/>
  <c r="HD304" i="13"/>
  <c r="HE304" i="13"/>
  <c r="HL305" i="13"/>
  <c r="HM305" i="13"/>
  <c r="HJ310" i="13"/>
  <c r="HD312" i="13"/>
  <c r="HG312" i="13"/>
  <c r="HE312" i="13"/>
  <c r="HL313" i="13"/>
  <c r="HM313" i="13"/>
  <c r="HJ318" i="13"/>
  <c r="GJ93" i="11"/>
  <c r="GH93" i="11"/>
  <c r="GE93" i="11"/>
  <c r="GL93" i="11"/>
  <c r="HG132" i="13"/>
  <c r="HN132" i="13" s="1"/>
  <c r="HD132" i="13"/>
  <c r="HE132" i="13"/>
  <c r="HL189" i="13"/>
  <c r="HM189" i="13"/>
  <c r="HM213" i="13"/>
  <c r="HL213" i="13"/>
  <c r="HM261" i="13"/>
  <c r="HL261" i="13"/>
  <c r="HM277" i="13"/>
  <c r="HL277" i="13"/>
  <c r="HG292" i="13"/>
  <c r="HD292" i="13"/>
  <c r="HE292" i="13"/>
  <c r="HC120" i="13"/>
  <c r="HC122" i="13"/>
  <c r="HI123" i="13"/>
  <c r="HK126" i="13"/>
  <c r="HC130" i="13"/>
  <c r="HI131" i="13"/>
  <c r="HK134" i="13"/>
  <c r="HC138" i="13"/>
  <c r="HI139" i="13"/>
  <c r="HK142" i="13"/>
  <c r="HC146" i="13"/>
  <c r="HI147" i="13"/>
  <c r="HK150" i="13"/>
  <c r="HC154" i="13"/>
  <c r="HI155" i="13"/>
  <c r="HK158" i="13"/>
  <c r="HC162" i="13"/>
  <c r="HI163" i="13"/>
  <c r="HK166" i="13"/>
  <c r="HC170" i="13"/>
  <c r="HI171" i="13"/>
  <c r="HK174" i="13"/>
  <c r="HC178" i="13"/>
  <c r="HI179" i="13"/>
  <c r="HK182" i="13"/>
  <c r="HC186" i="13"/>
  <c r="HI187" i="13"/>
  <c r="HK190" i="13"/>
  <c r="HC194" i="13"/>
  <c r="HI195" i="13"/>
  <c r="HK198" i="13"/>
  <c r="HC202" i="13"/>
  <c r="HI203" i="13"/>
  <c r="HK206" i="13"/>
  <c r="HC210" i="13"/>
  <c r="HI211" i="13"/>
  <c r="HK214" i="13"/>
  <c r="HC218" i="13"/>
  <c r="HI219" i="13"/>
  <c r="HK222" i="13"/>
  <c r="HC226" i="13"/>
  <c r="HI227" i="13"/>
  <c r="HK230" i="13"/>
  <c r="HC234" i="13"/>
  <c r="HI235" i="13"/>
  <c r="HK238" i="13"/>
  <c r="HC242" i="13"/>
  <c r="HI243" i="13"/>
  <c r="HK246" i="13"/>
  <c r="HC250" i="13"/>
  <c r="HI251" i="13"/>
  <c r="HK254" i="13"/>
  <c r="HC258" i="13"/>
  <c r="HI259" i="13"/>
  <c r="HK262" i="13"/>
  <c r="HC266" i="13"/>
  <c r="HI267" i="13"/>
  <c r="HK270" i="13"/>
  <c r="HC274" i="13"/>
  <c r="HI275" i="13"/>
  <c r="HK278" i="13"/>
  <c r="HC282" i="13"/>
  <c r="HI283" i="13"/>
  <c r="HK286" i="13"/>
  <c r="HC290" i="13"/>
  <c r="HI291" i="13"/>
  <c r="HK294" i="13"/>
  <c r="HC298" i="13"/>
  <c r="HK302" i="13"/>
  <c r="HC306" i="13"/>
  <c r="HK310" i="13"/>
  <c r="HC314" i="13"/>
  <c r="HK318" i="13"/>
  <c r="HD156" i="13"/>
  <c r="HG156" i="13"/>
  <c r="HE156" i="13"/>
  <c r="HL205" i="13"/>
  <c r="HM205" i="13"/>
  <c r="HM245" i="13"/>
  <c r="HL245" i="13"/>
  <c r="HD268" i="13"/>
  <c r="HG268" i="13"/>
  <c r="HE268" i="13"/>
  <c r="HF268" i="13" s="1"/>
  <c r="HL301" i="13"/>
  <c r="HM301" i="13"/>
  <c r="HJ123" i="13"/>
  <c r="HD125" i="13"/>
  <c r="HE125" i="13"/>
  <c r="HG125" i="13"/>
  <c r="HL126" i="13"/>
  <c r="HM126" i="13"/>
  <c r="HJ131" i="13"/>
  <c r="HG133" i="13"/>
  <c r="HD133" i="13"/>
  <c r="HE133" i="13"/>
  <c r="HM134" i="13"/>
  <c r="HL134" i="13"/>
  <c r="HJ139" i="13"/>
  <c r="HD141" i="13"/>
  <c r="HE141" i="13"/>
  <c r="HG141" i="13"/>
  <c r="HL142" i="13"/>
  <c r="HM142" i="13"/>
  <c r="HJ147" i="13"/>
  <c r="HG149" i="13"/>
  <c r="HD149" i="13"/>
  <c r="HE149" i="13"/>
  <c r="HM150" i="13"/>
  <c r="HL150" i="13"/>
  <c r="HJ155" i="13"/>
  <c r="HD157" i="13"/>
  <c r="HE157" i="13"/>
  <c r="HG157" i="13"/>
  <c r="HL158" i="13"/>
  <c r="HM158" i="13"/>
  <c r="HJ163" i="13"/>
  <c r="HG165" i="13"/>
  <c r="HD165" i="13"/>
  <c r="HE165" i="13"/>
  <c r="HM166" i="13"/>
  <c r="HL166" i="13"/>
  <c r="HJ171" i="13"/>
  <c r="HD173" i="13"/>
  <c r="HE173" i="13"/>
  <c r="HG173" i="13"/>
  <c r="HL174" i="13"/>
  <c r="HM174" i="13"/>
  <c r="HJ179" i="13"/>
  <c r="HG181" i="13"/>
  <c r="HD181" i="13"/>
  <c r="HE181" i="13"/>
  <c r="HM182" i="13"/>
  <c r="HL182" i="13"/>
  <c r="HJ187" i="13"/>
  <c r="HD189" i="13"/>
  <c r="HE189" i="13"/>
  <c r="HG189" i="13"/>
  <c r="HL190" i="13"/>
  <c r="HM190" i="13"/>
  <c r="HJ195" i="13"/>
  <c r="HG197" i="13"/>
  <c r="HD197" i="13"/>
  <c r="HE197" i="13"/>
  <c r="HM198" i="13"/>
  <c r="HL198" i="13"/>
  <c r="HJ203" i="13"/>
  <c r="HD205" i="13"/>
  <c r="HE205" i="13"/>
  <c r="HG205" i="13"/>
  <c r="HM206" i="13"/>
  <c r="HL206" i="13"/>
  <c r="HJ211" i="13"/>
  <c r="HG213" i="13"/>
  <c r="HD213" i="13"/>
  <c r="HE213" i="13"/>
  <c r="HM214" i="13"/>
  <c r="HL214" i="13"/>
  <c r="HJ219" i="13"/>
  <c r="HD221" i="13"/>
  <c r="HE221" i="13"/>
  <c r="HG221" i="13"/>
  <c r="HL222" i="13"/>
  <c r="HM222" i="13"/>
  <c r="HJ227" i="13"/>
  <c r="HG229" i="13"/>
  <c r="HD229" i="13"/>
  <c r="HE229" i="13"/>
  <c r="HM230" i="13"/>
  <c r="HL230" i="13"/>
  <c r="HJ235" i="13"/>
  <c r="HD237" i="13"/>
  <c r="HE237" i="13"/>
  <c r="HG237" i="13"/>
  <c r="HL238" i="13"/>
  <c r="HM238" i="13"/>
  <c r="HJ243" i="13"/>
  <c r="HG245" i="13"/>
  <c r="HD245" i="13"/>
  <c r="HE245" i="13"/>
  <c r="HM246" i="13"/>
  <c r="HL246" i="13"/>
  <c r="HJ251" i="13"/>
  <c r="HD253" i="13"/>
  <c r="HE253" i="13"/>
  <c r="HG253" i="13"/>
  <c r="HM254" i="13"/>
  <c r="HL254" i="13"/>
  <c r="HJ259" i="13"/>
  <c r="HG261" i="13"/>
  <c r="HD261" i="13"/>
  <c r="HE261" i="13"/>
  <c r="HM262" i="13"/>
  <c r="HL262" i="13"/>
  <c r="HJ267" i="13"/>
  <c r="HD269" i="13"/>
  <c r="HE269" i="13"/>
  <c r="HG269" i="13"/>
  <c r="HM270" i="13"/>
  <c r="HL270" i="13"/>
  <c r="HJ275" i="13"/>
  <c r="HG277" i="13"/>
  <c r="HD277" i="13"/>
  <c r="HE277" i="13"/>
  <c r="HM278" i="13"/>
  <c r="HL278" i="13"/>
  <c r="HJ283" i="13"/>
  <c r="HD285" i="13"/>
  <c r="HE285" i="13"/>
  <c r="HG285" i="13"/>
  <c r="HL286" i="13"/>
  <c r="HM286" i="13"/>
  <c r="HJ291" i="13"/>
  <c r="HG293" i="13"/>
  <c r="HD293" i="13"/>
  <c r="HE293" i="13"/>
  <c r="HM294" i="13"/>
  <c r="HL294" i="13"/>
  <c r="HJ299" i="13"/>
  <c r="HD301" i="13"/>
  <c r="HE301" i="13"/>
  <c r="HG301" i="13"/>
  <c r="HL302" i="13"/>
  <c r="HM302" i="13"/>
  <c r="HJ307" i="13"/>
  <c r="HG309" i="13"/>
  <c r="HD309" i="13"/>
  <c r="HE309" i="13"/>
  <c r="HM310" i="13"/>
  <c r="HL310" i="13"/>
  <c r="HJ315" i="13"/>
  <c r="HD317" i="13"/>
  <c r="HE317" i="13"/>
  <c r="HG317" i="13"/>
  <c r="HM318" i="13"/>
  <c r="HL318" i="13"/>
  <c r="HM165" i="13"/>
  <c r="HL165" i="13"/>
  <c r="HK147" i="13"/>
  <c r="HK155" i="13"/>
  <c r="HK179" i="13"/>
  <c r="HK203" i="13"/>
  <c r="HK211" i="13"/>
  <c r="HK219" i="13"/>
  <c r="HK227" i="13"/>
  <c r="HK235" i="13"/>
  <c r="HK243" i="13"/>
  <c r="HK251" i="13"/>
  <c r="HK259" i="13"/>
  <c r="HK267" i="13"/>
  <c r="HK275" i="13"/>
  <c r="HK283" i="13"/>
  <c r="HK291" i="13"/>
  <c r="HK299" i="13"/>
  <c r="HK307" i="13"/>
  <c r="HK315" i="13"/>
  <c r="HG180" i="13"/>
  <c r="HD180" i="13"/>
  <c r="HE180" i="13"/>
  <c r="HM197" i="13"/>
  <c r="HL197" i="13"/>
  <c r="HD236" i="13"/>
  <c r="HG236" i="13"/>
  <c r="HE236" i="13"/>
  <c r="HK139" i="13"/>
  <c r="HK163" i="13"/>
  <c r="HK171" i="13"/>
  <c r="HK187" i="13"/>
  <c r="HK195" i="13"/>
  <c r="HD122" i="13"/>
  <c r="HE122" i="13"/>
  <c r="HG122" i="13"/>
  <c r="HL123" i="13"/>
  <c r="HM123" i="13"/>
  <c r="HH125" i="13"/>
  <c r="HJ128" i="13"/>
  <c r="HD130" i="13"/>
  <c r="HE130" i="13"/>
  <c r="HG130" i="13"/>
  <c r="HL131" i="13"/>
  <c r="HM131" i="13"/>
  <c r="HH133" i="13"/>
  <c r="HJ136" i="13"/>
  <c r="HD138" i="13"/>
  <c r="HE138" i="13"/>
  <c r="HG138" i="13"/>
  <c r="HL139" i="13"/>
  <c r="HM139" i="13"/>
  <c r="HH141" i="13"/>
  <c r="HJ144" i="13"/>
  <c r="HD146" i="13"/>
  <c r="HE146" i="13"/>
  <c r="HG146" i="13"/>
  <c r="HL147" i="13"/>
  <c r="HM147" i="13"/>
  <c r="HH149" i="13"/>
  <c r="HJ152" i="13"/>
  <c r="HD154" i="13"/>
  <c r="HE154" i="13"/>
  <c r="HG154" i="13"/>
  <c r="HL155" i="13"/>
  <c r="HM155" i="13"/>
  <c r="HH157" i="13"/>
  <c r="HJ160" i="13"/>
  <c r="HD162" i="13"/>
  <c r="HE162" i="13"/>
  <c r="HG162" i="13"/>
  <c r="HN162" i="13" s="1"/>
  <c r="HL163" i="13"/>
  <c r="HM163" i="13"/>
  <c r="HH165" i="13"/>
  <c r="HJ168" i="13"/>
  <c r="HD170" i="13"/>
  <c r="HE170" i="13"/>
  <c r="HG170" i="13"/>
  <c r="HL171" i="13"/>
  <c r="HM171" i="13"/>
  <c r="HH173" i="13"/>
  <c r="HJ176" i="13"/>
  <c r="HD178" i="13"/>
  <c r="HE178" i="13"/>
  <c r="HG178" i="13"/>
  <c r="HL179" i="13"/>
  <c r="HM179" i="13"/>
  <c r="HH181" i="13"/>
  <c r="HJ184" i="13"/>
  <c r="HD186" i="13"/>
  <c r="HE186" i="13"/>
  <c r="HG186" i="13"/>
  <c r="HL187" i="13"/>
  <c r="HM187" i="13"/>
  <c r="HH189" i="13"/>
  <c r="HJ192" i="13"/>
  <c r="HD194" i="13"/>
  <c r="HE194" i="13"/>
  <c r="HG194" i="13"/>
  <c r="HL195" i="13"/>
  <c r="HM195" i="13"/>
  <c r="HH197" i="13"/>
  <c r="HJ200" i="13"/>
  <c r="HD202" i="13"/>
  <c r="HE202" i="13"/>
  <c r="HG202" i="13"/>
  <c r="HL203" i="13"/>
  <c r="HM203" i="13"/>
  <c r="HH205" i="13"/>
  <c r="HJ208" i="13"/>
  <c r="HD210" i="13"/>
  <c r="HE210" i="13"/>
  <c r="HG210" i="13"/>
  <c r="HL211" i="13"/>
  <c r="HM211" i="13"/>
  <c r="HH213" i="13"/>
  <c r="HJ216" i="13"/>
  <c r="HD218" i="13"/>
  <c r="HE218" i="13"/>
  <c r="HG218" i="13"/>
  <c r="HL219" i="13"/>
  <c r="HM219" i="13"/>
  <c r="HH221" i="13"/>
  <c r="HJ224" i="13"/>
  <c r="HD226" i="13"/>
  <c r="HE226" i="13"/>
  <c r="HG226" i="13"/>
  <c r="HL227" i="13"/>
  <c r="HM227" i="13"/>
  <c r="HH229" i="13"/>
  <c r="HJ232" i="13"/>
  <c r="HD234" i="13"/>
  <c r="HE234" i="13"/>
  <c r="HG234" i="13"/>
  <c r="HL235" i="13"/>
  <c r="HM235" i="13"/>
  <c r="HH237" i="13"/>
  <c r="HJ240" i="13"/>
  <c r="HD242" i="13"/>
  <c r="HE242" i="13"/>
  <c r="HG242" i="13"/>
  <c r="HL243" i="13"/>
  <c r="HM243" i="13"/>
  <c r="HH245" i="13"/>
  <c r="HJ248" i="13"/>
  <c r="HD250" i="13"/>
  <c r="HE250" i="13"/>
  <c r="HG250" i="13"/>
  <c r="HL251" i="13"/>
  <c r="HM251" i="13"/>
  <c r="HH253" i="13"/>
  <c r="HJ256" i="13"/>
  <c r="HD258" i="13"/>
  <c r="HE258" i="13"/>
  <c r="HG258" i="13"/>
  <c r="HL259" i="13"/>
  <c r="HM259" i="13"/>
  <c r="HH261" i="13"/>
  <c r="HJ264" i="13"/>
  <c r="HD266" i="13"/>
  <c r="HE266" i="13"/>
  <c r="HG266" i="13"/>
  <c r="HL267" i="13"/>
  <c r="HM267" i="13"/>
  <c r="HH269" i="13"/>
  <c r="HJ272" i="13"/>
  <c r="HD274" i="13"/>
  <c r="HE274" i="13"/>
  <c r="HG274" i="13"/>
  <c r="HL275" i="13"/>
  <c r="HM275" i="13"/>
  <c r="HH277" i="13"/>
  <c r="HJ280" i="13"/>
  <c r="HD282" i="13"/>
  <c r="HE282" i="13"/>
  <c r="HG282" i="13"/>
  <c r="HL283" i="13"/>
  <c r="HM283" i="13"/>
  <c r="HH285" i="13"/>
  <c r="HJ288" i="13"/>
  <c r="HD290" i="13"/>
  <c r="HE290" i="13"/>
  <c r="HG290" i="13"/>
  <c r="HN290" i="13" s="1"/>
  <c r="HL291" i="13"/>
  <c r="HM291" i="13"/>
  <c r="HH293" i="13"/>
  <c r="HJ296" i="13"/>
  <c r="HD298" i="13"/>
  <c r="HE298" i="13"/>
  <c r="HG298" i="13"/>
  <c r="HL299" i="13"/>
  <c r="HM299" i="13"/>
  <c r="HH301" i="13"/>
  <c r="HJ304" i="13"/>
  <c r="HD306" i="13"/>
  <c r="HE306" i="13"/>
  <c r="HG306" i="13"/>
  <c r="HL307" i="13"/>
  <c r="HM307" i="13"/>
  <c r="HH309" i="13"/>
  <c r="HJ312" i="13"/>
  <c r="HD314" i="13"/>
  <c r="HE314" i="13"/>
  <c r="HG314" i="13"/>
  <c r="HL315" i="13"/>
  <c r="HM315" i="13"/>
  <c r="HH317" i="13"/>
  <c r="HG164" i="13"/>
  <c r="HD164" i="13"/>
  <c r="HE164" i="13"/>
  <c r="HL253" i="13"/>
  <c r="HM253" i="13"/>
  <c r="HG276" i="13"/>
  <c r="HD276" i="13"/>
  <c r="HE276" i="13"/>
  <c r="HG308" i="13"/>
  <c r="HD308" i="13"/>
  <c r="HE308" i="13"/>
  <c r="HK160" i="13"/>
  <c r="HF172" i="13"/>
  <c r="HK176" i="13"/>
  <c r="HK192" i="13"/>
  <c r="HK200" i="13"/>
  <c r="HK208" i="13"/>
  <c r="HF212" i="13"/>
  <c r="HK216" i="13"/>
  <c r="HK224" i="13"/>
  <c r="HF228" i="13"/>
  <c r="HK232" i="13"/>
  <c r="HK240" i="13"/>
  <c r="HF244" i="13"/>
  <c r="HK248" i="13"/>
  <c r="HK256" i="13"/>
  <c r="HK264" i="13"/>
  <c r="HK272" i="13"/>
  <c r="HK280" i="13"/>
  <c r="HK288" i="13"/>
  <c r="HK296" i="13"/>
  <c r="HK304" i="13"/>
  <c r="HI309" i="13"/>
  <c r="HK312" i="13"/>
  <c r="HI317" i="13"/>
  <c r="HD140" i="13"/>
  <c r="HG140" i="13"/>
  <c r="HE140" i="13"/>
  <c r="HK168" i="13"/>
  <c r="HJ125" i="13"/>
  <c r="HL128" i="13"/>
  <c r="HM128" i="13"/>
  <c r="HJ141" i="13"/>
  <c r="HL144" i="13"/>
  <c r="HM144" i="13"/>
  <c r="HJ149" i="13"/>
  <c r="HE151" i="13"/>
  <c r="HG151" i="13"/>
  <c r="HD151" i="13"/>
  <c r="HL152" i="13"/>
  <c r="HM152" i="13"/>
  <c r="HJ157" i="13"/>
  <c r="HD159" i="13"/>
  <c r="HE159" i="13"/>
  <c r="HG159" i="13"/>
  <c r="HL160" i="13"/>
  <c r="HM160" i="13"/>
  <c r="HJ165" i="13"/>
  <c r="HE167" i="13"/>
  <c r="HG167" i="13"/>
  <c r="HD167" i="13"/>
  <c r="HL168" i="13"/>
  <c r="HM168" i="13"/>
  <c r="HJ173" i="13"/>
  <c r="HD175" i="13"/>
  <c r="HE175" i="13"/>
  <c r="HG175" i="13"/>
  <c r="HL176" i="13"/>
  <c r="HM176" i="13"/>
  <c r="HJ181" i="13"/>
  <c r="HE183" i="13"/>
  <c r="HG183" i="13"/>
  <c r="HD183" i="13"/>
  <c r="HL184" i="13"/>
  <c r="HM184" i="13"/>
  <c r="HJ189" i="13"/>
  <c r="HD191" i="13"/>
  <c r="HE191" i="13"/>
  <c r="HG191" i="13"/>
  <c r="HL192" i="13"/>
  <c r="HM192" i="13"/>
  <c r="HJ197" i="13"/>
  <c r="HE199" i="13"/>
  <c r="HG199" i="13"/>
  <c r="HD199" i="13"/>
  <c r="HL200" i="13"/>
  <c r="HM200" i="13"/>
  <c r="HJ205" i="13"/>
  <c r="HD207" i="13"/>
  <c r="HE207" i="13"/>
  <c r="HG207" i="13"/>
  <c r="HL208" i="13"/>
  <c r="HM208" i="13"/>
  <c r="HJ213" i="13"/>
  <c r="HE215" i="13"/>
  <c r="HG215" i="13"/>
  <c r="HD215" i="13"/>
  <c r="HL216" i="13"/>
  <c r="HM216" i="13"/>
  <c r="HJ221" i="13"/>
  <c r="HD223" i="13"/>
  <c r="HE223" i="13"/>
  <c r="HG223" i="13"/>
  <c r="HL224" i="13"/>
  <c r="HM224" i="13"/>
  <c r="HJ229" i="13"/>
  <c r="HE231" i="13"/>
  <c r="HG231" i="13"/>
  <c r="HD231" i="13"/>
  <c r="HL232" i="13"/>
  <c r="HM232" i="13"/>
  <c r="HJ237" i="13"/>
  <c r="HD239" i="13"/>
  <c r="HE239" i="13"/>
  <c r="HG239" i="13"/>
  <c r="HL240" i="13"/>
  <c r="HM240" i="13"/>
  <c r="HJ245" i="13"/>
  <c r="HE247" i="13"/>
  <c r="HG247" i="13"/>
  <c r="HD247" i="13"/>
  <c r="HL248" i="13"/>
  <c r="HM248" i="13"/>
  <c r="HJ253" i="13"/>
  <c r="HD255" i="13"/>
  <c r="HE255" i="13"/>
  <c r="HG255" i="13"/>
  <c r="HL256" i="13"/>
  <c r="HM256" i="13"/>
  <c r="HJ261" i="13"/>
  <c r="HE263" i="13"/>
  <c r="HG263" i="13"/>
  <c r="HD263" i="13"/>
  <c r="HL264" i="13"/>
  <c r="HM264" i="13"/>
  <c r="HJ269" i="13"/>
  <c r="HD271" i="13"/>
  <c r="HE271" i="13"/>
  <c r="HG271" i="13"/>
  <c r="HL272" i="13"/>
  <c r="HM272" i="13"/>
  <c r="HJ277" i="13"/>
  <c r="HE279" i="13"/>
  <c r="HG279" i="13"/>
  <c r="HD279" i="13"/>
  <c r="HL280" i="13"/>
  <c r="HM280" i="13"/>
  <c r="HJ285" i="13"/>
  <c r="HD287" i="13"/>
  <c r="HE287" i="13"/>
  <c r="HG287" i="13"/>
  <c r="HL288" i="13"/>
  <c r="HM288" i="13"/>
  <c r="HJ293" i="13"/>
  <c r="HE295" i="13"/>
  <c r="HG295" i="13"/>
  <c r="HD295" i="13"/>
  <c r="HL296" i="13"/>
  <c r="HM296" i="13"/>
  <c r="HJ301" i="13"/>
  <c r="HD303" i="13"/>
  <c r="HE303" i="13"/>
  <c r="HG303" i="13"/>
  <c r="HL304" i="13"/>
  <c r="HM304" i="13"/>
  <c r="HH306" i="13"/>
  <c r="HJ309" i="13"/>
  <c r="HE311" i="13"/>
  <c r="HG311" i="13"/>
  <c r="HD311" i="13"/>
  <c r="HL312" i="13"/>
  <c r="HM312" i="13"/>
  <c r="HH314" i="13"/>
  <c r="HJ317" i="13"/>
  <c r="HD319" i="13"/>
  <c r="HE319" i="13"/>
  <c r="HG319" i="13"/>
  <c r="HH120" i="13"/>
  <c r="HI120" i="13"/>
  <c r="HC119" i="13"/>
  <c r="HH119" i="13"/>
  <c r="HI119" i="13"/>
  <c r="HG120" i="13"/>
  <c r="HE120" i="13"/>
  <c r="HD120" i="13"/>
  <c r="HM120" i="13"/>
  <c r="HL120" i="13"/>
  <c r="HG119" i="13"/>
  <c r="HE119" i="13"/>
  <c r="HD119" i="13"/>
  <c r="HJ119" i="13"/>
  <c r="HK119" i="13"/>
  <c r="HM119" i="13"/>
  <c r="HL119" i="13"/>
  <c r="GT177" i="13"/>
  <c r="GT185" i="13"/>
  <c r="GT193" i="13"/>
  <c r="GT201" i="13"/>
  <c r="GT294" i="13"/>
  <c r="GT302" i="13"/>
  <c r="GT310" i="13"/>
  <c r="GV238" i="13"/>
  <c r="GV246" i="13"/>
  <c r="GV254" i="13"/>
  <c r="GV262" i="13"/>
  <c r="GV270" i="13"/>
  <c r="GV278" i="13"/>
  <c r="GV286" i="13"/>
  <c r="GV294" i="13"/>
  <c r="GV302" i="13"/>
  <c r="GV310" i="13"/>
  <c r="GV318" i="13"/>
  <c r="GV142" i="13"/>
  <c r="GV150" i="13"/>
  <c r="GT138" i="13"/>
  <c r="GT146" i="13"/>
  <c r="GT154" i="13"/>
  <c r="GT162" i="13"/>
  <c r="GT178" i="13"/>
  <c r="GV146" i="13"/>
  <c r="GV154" i="13"/>
  <c r="GV186" i="13"/>
  <c r="GV194" i="13"/>
  <c r="GV202" i="13"/>
  <c r="GV282" i="13"/>
  <c r="GV290" i="13"/>
  <c r="FE93" i="11"/>
  <c r="FM93" i="11"/>
  <c r="FY92" i="11"/>
  <c r="FN92" i="11"/>
  <c r="FJ92" i="11"/>
  <c r="FI92" i="11"/>
  <c r="FH92" i="11"/>
  <c r="FG92" i="11"/>
  <c r="FF92" i="11"/>
  <c r="FE92" i="11"/>
  <c r="FY101" i="11"/>
  <c r="FI101" i="11"/>
  <c r="FQ101" i="11"/>
  <c r="FQ117" i="11"/>
  <c r="FY117" i="11"/>
  <c r="FI117" i="11"/>
  <c r="FQ133" i="11"/>
  <c r="FY133" i="11"/>
  <c r="FI133" i="11"/>
  <c r="FQ149" i="11"/>
  <c r="FI149" i="11"/>
  <c r="FY149" i="11"/>
  <c r="FQ165" i="11"/>
  <c r="FY165" i="11"/>
  <c r="FI165" i="11"/>
  <c r="FQ181" i="11"/>
  <c r="FY181" i="11"/>
  <c r="FI181" i="11"/>
  <c r="FY197" i="11"/>
  <c r="FI197" i="11"/>
  <c r="FQ197" i="11"/>
  <c r="FI213" i="11"/>
  <c r="FQ213" i="11"/>
  <c r="FY213" i="11"/>
  <c r="FQ229" i="11"/>
  <c r="FY229" i="11"/>
  <c r="FI229" i="11"/>
  <c r="FQ245" i="11"/>
  <c r="FY245" i="11"/>
  <c r="FI245" i="11"/>
  <c r="FY261" i="11"/>
  <c r="FI261" i="11"/>
  <c r="FQ261" i="11"/>
  <c r="FI277" i="11"/>
  <c r="FQ277" i="11"/>
  <c r="FY277" i="11"/>
  <c r="FI293" i="11"/>
  <c r="FQ293" i="11"/>
  <c r="FY293" i="11"/>
  <c r="FQ309" i="11"/>
  <c r="FY309" i="11"/>
  <c r="FI309" i="11"/>
  <c r="FY325" i="11"/>
  <c r="FI325" i="11"/>
  <c r="FQ325" i="11"/>
  <c r="FQ341" i="11"/>
  <c r="FY341" i="11"/>
  <c r="FI341" i="11"/>
  <c r="FI357" i="11"/>
  <c r="FQ357" i="11"/>
  <c r="FY357" i="11"/>
  <c r="FI373" i="11"/>
  <c r="FQ373" i="11"/>
  <c r="FY373" i="11"/>
  <c r="FY389" i="11"/>
  <c r="FQ389" i="11"/>
  <c r="FI389" i="11"/>
  <c r="FI405" i="11"/>
  <c r="FQ405" i="11"/>
  <c r="FY405" i="11"/>
  <c r="FI421" i="11"/>
  <c r="FQ421" i="11"/>
  <c r="FY421" i="11"/>
  <c r="FI437" i="11"/>
  <c r="FQ437" i="11"/>
  <c r="FY437" i="11"/>
  <c r="FQ453" i="11"/>
  <c r="FI453" i="11"/>
  <c r="FY453" i="11"/>
  <c r="FQ469" i="11"/>
  <c r="FI469" i="11"/>
  <c r="FY469" i="11"/>
  <c r="FY485" i="11"/>
  <c r="FQ485" i="11"/>
  <c r="FI485" i="11"/>
  <c r="FI501" i="11"/>
  <c r="FY501" i="11"/>
  <c r="FQ501" i="11"/>
  <c r="FQ517" i="11"/>
  <c r="FY517" i="11"/>
  <c r="FI517" i="11"/>
  <c r="FY533" i="11"/>
  <c r="FQ533" i="11"/>
  <c r="FI533" i="11"/>
  <c r="FI549" i="11"/>
  <c r="FY549" i="11"/>
  <c r="FQ549" i="11"/>
  <c r="FY565" i="11"/>
  <c r="FQ565" i="11"/>
  <c r="FI565" i="11"/>
  <c r="FQ581" i="11"/>
  <c r="FY581" i="11"/>
  <c r="FI581" i="11"/>
  <c r="FI597" i="11"/>
  <c r="FY597" i="11"/>
  <c r="FQ597" i="11"/>
  <c r="FQ613" i="11"/>
  <c r="FI613" i="11"/>
  <c r="FY613" i="11"/>
  <c r="FY629" i="11"/>
  <c r="FQ629" i="11"/>
  <c r="FI629" i="11"/>
  <c r="FQ645" i="11"/>
  <c r="FI645" i="11"/>
  <c r="FY645" i="11"/>
  <c r="FI661" i="11"/>
  <c r="FY661" i="11"/>
  <c r="FQ661" i="11"/>
  <c r="FQ677" i="11"/>
  <c r="FY677" i="11"/>
  <c r="FI677" i="11"/>
  <c r="FI693" i="11"/>
  <c r="FY693" i="11"/>
  <c r="FQ693" i="11"/>
  <c r="FQ709" i="11"/>
  <c r="FI709" i="11"/>
  <c r="FY709" i="11"/>
  <c r="FY725" i="11"/>
  <c r="FQ725" i="11"/>
  <c r="FI725" i="11"/>
  <c r="FQ741" i="11"/>
  <c r="FY741" i="11"/>
  <c r="FI741" i="11"/>
  <c r="FI757" i="11"/>
  <c r="FY757" i="11"/>
  <c r="FQ757" i="11"/>
  <c r="FQ773" i="11"/>
  <c r="FI773" i="11"/>
  <c r="FY773" i="11"/>
  <c r="FY789" i="11"/>
  <c r="FI789" i="11"/>
  <c r="FQ789" i="11"/>
  <c r="FQ805" i="11"/>
  <c r="FI805" i="11"/>
  <c r="FY805" i="11"/>
  <c r="FI821" i="11"/>
  <c r="FY821" i="11"/>
  <c r="FQ821" i="11"/>
  <c r="FQ837" i="11"/>
  <c r="FI837" i="11"/>
  <c r="FY837" i="11"/>
  <c r="FI853" i="11"/>
  <c r="FY853" i="11"/>
  <c r="FQ853" i="11"/>
  <c r="FQ869" i="11"/>
  <c r="FI869" i="11"/>
  <c r="FY869" i="11"/>
  <c r="FI885" i="11"/>
  <c r="FY885" i="11"/>
  <c r="FQ885" i="11"/>
  <c r="FQ901" i="11"/>
  <c r="FI901" i="11"/>
  <c r="FY901" i="11"/>
  <c r="FI917" i="11"/>
  <c r="FY917" i="11"/>
  <c r="FQ917" i="11"/>
  <c r="FQ933" i="11"/>
  <c r="FY933" i="11"/>
  <c r="FI933" i="11"/>
  <c r="FI949" i="11"/>
  <c r="FY949" i="11"/>
  <c r="FQ949" i="11"/>
  <c r="FQ965" i="11"/>
  <c r="FI965" i="11"/>
  <c r="FY965" i="11"/>
  <c r="FI981" i="11"/>
  <c r="FY981" i="11"/>
  <c r="FQ981" i="11"/>
  <c r="FQ997" i="11"/>
  <c r="FY997" i="11"/>
  <c r="FI997" i="11"/>
  <c r="FI1013" i="11"/>
  <c r="FY1013" i="11"/>
  <c r="FQ1013" i="11"/>
  <c r="FY1029" i="11"/>
  <c r="FQ1029" i="11"/>
  <c r="FI1029" i="11"/>
  <c r="FY1045" i="11"/>
  <c r="FQ1045" i="11"/>
  <c r="FI1045" i="11"/>
  <c r="FY1061" i="11"/>
  <c r="FI1061" i="11"/>
  <c r="FQ1061" i="11"/>
  <c r="FY1077" i="11"/>
  <c r="FQ1077" i="11"/>
  <c r="FI1077" i="11"/>
  <c r="FY102" i="11"/>
  <c r="FQ102" i="11"/>
  <c r="FI102" i="11"/>
  <c r="FY118" i="11"/>
  <c r="FQ118" i="11"/>
  <c r="FI118" i="11"/>
  <c r="FQ134" i="11"/>
  <c r="FI134" i="11"/>
  <c r="FY134" i="11"/>
  <c r="FY150" i="11"/>
  <c r="FQ150" i="11"/>
  <c r="FI150" i="11"/>
  <c r="FY166" i="11"/>
  <c r="FQ166" i="11"/>
  <c r="FI166" i="11"/>
  <c r="FY182" i="11"/>
  <c r="FQ182" i="11"/>
  <c r="FI182" i="11"/>
  <c r="FQ198" i="11"/>
  <c r="FI198" i="11"/>
  <c r="FY198" i="11"/>
  <c r="FY214" i="11"/>
  <c r="FQ214" i="11"/>
  <c r="FI214" i="11"/>
  <c r="FY230" i="11"/>
  <c r="FI230" i="11"/>
  <c r="FQ230" i="11"/>
  <c r="FY246" i="11"/>
  <c r="FQ246" i="11"/>
  <c r="FI246" i="11"/>
  <c r="FY262" i="11"/>
  <c r="FQ262" i="11"/>
  <c r="FI262" i="11"/>
  <c r="FY278" i="11"/>
  <c r="FQ278" i="11"/>
  <c r="FI278" i="11"/>
  <c r="FY294" i="11"/>
  <c r="FQ294" i="11"/>
  <c r="FI294" i="11"/>
  <c r="FY310" i="11"/>
  <c r="FQ310" i="11"/>
  <c r="FI310" i="11"/>
  <c r="FI326" i="11"/>
  <c r="FQ326" i="11"/>
  <c r="FY326" i="11"/>
  <c r="FY342" i="11"/>
  <c r="FQ342" i="11"/>
  <c r="FI342" i="11"/>
  <c r="FY358" i="11"/>
  <c r="FQ358" i="11"/>
  <c r="FI358" i="11"/>
  <c r="FQ374" i="11"/>
  <c r="FI374" i="11"/>
  <c r="FY374" i="11"/>
  <c r="FY390" i="11"/>
  <c r="FI390" i="11"/>
  <c r="FQ390" i="11"/>
  <c r="FY406" i="11"/>
  <c r="FQ406" i="11"/>
  <c r="FI406" i="11"/>
  <c r="FY422" i="11"/>
  <c r="FQ422" i="11"/>
  <c r="FI422" i="11"/>
  <c r="FY438" i="11"/>
  <c r="FQ438" i="11"/>
  <c r="FI438" i="11"/>
  <c r="FY454" i="11"/>
  <c r="FQ454" i="11"/>
  <c r="FI454" i="11"/>
  <c r="FY470" i="11"/>
  <c r="FQ470" i="11"/>
  <c r="FI470" i="11"/>
  <c r="FY486" i="11"/>
  <c r="FQ486" i="11"/>
  <c r="FI486" i="11"/>
  <c r="FY502" i="11"/>
  <c r="FQ502" i="11"/>
  <c r="FI502" i="11"/>
  <c r="FY518" i="11"/>
  <c r="FQ518" i="11"/>
  <c r="FI518" i="11"/>
  <c r="FY534" i="11"/>
  <c r="FQ534" i="11"/>
  <c r="FI534" i="11"/>
  <c r="FQ550" i="11"/>
  <c r="FY550" i="11"/>
  <c r="FI550" i="11"/>
  <c r="FQ566" i="11"/>
  <c r="FY566" i="11"/>
  <c r="FI566" i="11"/>
  <c r="FI582" i="11"/>
  <c r="FQ582" i="11"/>
  <c r="FY582" i="11"/>
  <c r="FQ598" i="11"/>
  <c r="FY598" i="11"/>
  <c r="FI598" i="11"/>
  <c r="FQ614" i="11"/>
  <c r="FY614" i="11"/>
  <c r="FI614" i="11"/>
  <c r="FY630" i="11"/>
  <c r="FI630" i="11"/>
  <c r="FQ630" i="11"/>
  <c r="FQ646" i="11"/>
  <c r="FY646" i="11"/>
  <c r="FI646" i="11"/>
  <c r="FQ662" i="11"/>
  <c r="FY662" i="11"/>
  <c r="FI662" i="11"/>
  <c r="FQ678" i="11"/>
  <c r="FY678" i="11"/>
  <c r="FI678" i="11"/>
  <c r="FQ694" i="11"/>
  <c r="FY694" i="11"/>
  <c r="FI694" i="11"/>
  <c r="FQ710" i="11"/>
  <c r="FY710" i="11"/>
  <c r="FI710" i="11"/>
  <c r="FQ726" i="11"/>
  <c r="FY726" i="11"/>
  <c r="FI726" i="11"/>
  <c r="FQ742" i="11"/>
  <c r="FY742" i="11"/>
  <c r="FI742" i="11"/>
  <c r="FQ758" i="11"/>
  <c r="FY758" i="11"/>
  <c r="FI758" i="11"/>
  <c r="FQ774" i="11"/>
  <c r="FY774" i="11"/>
  <c r="FI774" i="11"/>
  <c r="FQ790" i="11"/>
  <c r="FY790" i="11"/>
  <c r="FI790" i="11"/>
  <c r="FQ806" i="11"/>
  <c r="FY806" i="11"/>
  <c r="FI806" i="11"/>
  <c r="FQ822" i="11"/>
  <c r="FY822" i="11"/>
  <c r="FI822" i="11"/>
  <c r="FI838" i="11"/>
  <c r="FQ838" i="11"/>
  <c r="FY838" i="11"/>
  <c r="FQ854" i="11"/>
  <c r="FY854" i="11"/>
  <c r="FI854" i="11"/>
  <c r="FQ870" i="11"/>
  <c r="FY870" i="11"/>
  <c r="FI870" i="11"/>
  <c r="FY886" i="11"/>
  <c r="FI886" i="11"/>
  <c r="FQ886" i="11"/>
  <c r="FQ902" i="11"/>
  <c r="FY902" i="11"/>
  <c r="FI902" i="11"/>
  <c r="FY918" i="11"/>
  <c r="FQ918" i="11"/>
  <c r="FI918" i="11"/>
  <c r="FQ934" i="11"/>
  <c r="FY934" i="11"/>
  <c r="FI934" i="11"/>
  <c r="FQ950" i="11"/>
  <c r="FY950" i="11"/>
  <c r="FI950" i="11"/>
  <c r="FQ966" i="11"/>
  <c r="FY966" i="11"/>
  <c r="FI966" i="11"/>
  <c r="FQ982" i="11"/>
  <c r="FY982" i="11"/>
  <c r="FI982" i="11"/>
  <c r="FQ998" i="11"/>
  <c r="FY998" i="11"/>
  <c r="FI998" i="11"/>
  <c r="FQ1014" i="11"/>
  <c r="FY1014" i="11"/>
  <c r="FI1014" i="11"/>
  <c r="FY1030" i="11"/>
  <c r="FI1030" i="11"/>
  <c r="FQ1030" i="11"/>
  <c r="FQ1046" i="11"/>
  <c r="FY1046" i="11"/>
  <c r="FI1046" i="11"/>
  <c r="FQ1062" i="11"/>
  <c r="FY1062" i="11"/>
  <c r="FI1062" i="11"/>
  <c r="FQ1078" i="11"/>
  <c r="FY1078" i="11"/>
  <c r="FI1078" i="11"/>
  <c r="FY103" i="11"/>
  <c r="FI103" i="11"/>
  <c r="FQ103" i="11"/>
  <c r="FY119" i="11"/>
  <c r="FQ119" i="11"/>
  <c r="FI119" i="11"/>
  <c r="FY135" i="11"/>
  <c r="FQ135" i="11"/>
  <c r="FI135" i="11"/>
  <c r="FY151" i="11"/>
  <c r="FQ151" i="11"/>
  <c r="FI151" i="11"/>
  <c r="FI167" i="11"/>
  <c r="FY167" i="11"/>
  <c r="FQ167" i="11"/>
  <c r="FI183" i="11"/>
  <c r="FY183" i="11"/>
  <c r="FQ183" i="11"/>
  <c r="FI199" i="11"/>
  <c r="FQ199" i="11"/>
  <c r="FY199" i="11"/>
  <c r="FY215" i="11"/>
  <c r="FQ215" i="11"/>
  <c r="FI215" i="11"/>
  <c r="FI231" i="11"/>
  <c r="FY231" i="11"/>
  <c r="FQ231" i="11"/>
  <c r="FY247" i="11"/>
  <c r="FQ247" i="11"/>
  <c r="FI247" i="11"/>
  <c r="FI263" i="11"/>
  <c r="FY263" i="11"/>
  <c r="FQ263" i="11"/>
  <c r="FI279" i="11"/>
  <c r="FY279" i="11"/>
  <c r="FQ279" i="11"/>
  <c r="FI295" i="11"/>
  <c r="FY295" i="11"/>
  <c r="FQ295" i="11"/>
  <c r="FI311" i="11"/>
  <c r="FQ311" i="11"/>
  <c r="FY311" i="11"/>
  <c r="FI327" i="11"/>
  <c r="FY327" i="11"/>
  <c r="FQ327" i="11"/>
  <c r="FI343" i="11"/>
  <c r="FQ343" i="11"/>
  <c r="FY343" i="11"/>
  <c r="FY359" i="11"/>
  <c r="FQ359" i="11"/>
  <c r="FI359" i="11"/>
  <c r="FI375" i="11"/>
  <c r="FQ375" i="11"/>
  <c r="FY375" i="11"/>
  <c r="FI391" i="11"/>
  <c r="FQ391" i="11"/>
  <c r="FY391" i="11"/>
  <c r="FQ407" i="11"/>
  <c r="FY407" i="11"/>
  <c r="FI407" i="11"/>
  <c r="FI423" i="11"/>
  <c r="FY423" i="11"/>
  <c r="FQ423" i="11"/>
  <c r="FI439" i="11"/>
  <c r="FQ439" i="11"/>
  <c r="FY439" i="11"/>
  <c r="FI455" i="11"/>
  <c r="FY455" i="11"/>
  <c r="FQ455" i="11"/>
  <c r="FI471" i="11"/>
  <c r="FQ471" i="11"/>
  <c r="FY471" i="11"/>
  <c r="FI487" i="11"/>
  <c r="FQ487" i="11"/>
  <c r="FY487" i="11"/>
  <c r="FI503" i="11"/>
  <c r="FQ503" i="11"/>
  <c r="FY503" i="11"/>
  <c r="FI519" i="11"/>
  <c r="FY519" i="11"/>
  <c r="FQ519" i="11"/>
  <c r="FI535" i="11"/>
  <c r="FY535" i="11"/>
  <c r="FQ535" i="11"/>
  <c r="FI551" i="11"/>
  <c r="FQ551" i="11"/>
  <c r="FY551" i="11"/>
  <c r="FI567" i="11"/>
  <c r="FQ567" i="11"/>
  <c r="FY567" i="11"/>
  <c r="FY583" i="11"/>
  <c r="FQ583" i="11"/>
  <c r="FI583" i="11"/>
  <c r="FI599" i="11"/>
  <c r="FQ599" i="11"/>
  <c r="FY599" i="11"/>
  <c r="FI615" i="11"/>
  <c r="FQ615" i="11"/>
  <c r="FY615" i="11"/>
  <c r="FQ631" i="11"/>
  <c r="FY631" i="11"/>
  <c r="FI631" i="11"/>
  <c r="FI647" i="11"/>
  <c r="FY647" i="11"/>
  <c r="FQ647" i="11"/>
  <c r="FI663" i="11"/>
  <c r="FQ663" i="11"/>
  <c r="FY663" i="11"/>
  <c r="FI679" i="11"/>
  <c r="FY679" i="11"/>
  <c r="FQ679" i="11"/>
  <c r="FQ695" i="11"/>
  <c r="FY695" i="11"/>
  <c r="FI695" i="11"/>
  <c r="FI711" i="11"/>
  <c r="FY711" i="11"/>
  <c r="FQ711" i="11"/>
  <c r="FI727" i="11"/>
  <c r="FQ727" i="11"/>
  <c r="FY727" i="11"/>
  <c r="FQ743" i="11"/>
  <c r="FY743" i="11"/>
  <c r="FI743" i="11"/>
  <c r="FQ759" i="11"/>
  <c r="FY759" i="11"/>
  <c r="FI759" i="11"/>
  <c r="FI775" i="11"/>
  <c r="FQ775" i="11"/>
  <c r="FY775" i="11"/>
  <c r="FI791" i="11"/>
  <c r="FQ791" i="11"/>
  <c r="FY791" i="11"/>
  <c r="FI807" i="11"/>
  <c r="FQ807" i="11"/>
  <c r="FY807" i="11"/>
  <c r="FQ823" i="11"/>
  <c r="FY823" i="11"/>
  <c r="FI823" i="11"/>
  <c r="FI839" i="11"/>
  <c r="FY839" i="11"/>
  <c r="FQ839" i="11"/>
  <c r="FI855" i="11"/>
  <c r="FQ855" i="11"/>
  <c r="FY855" i="11"/>
  <c r="FI871" i="11"/>
  <c r="FQ871" i="11"/>
  <c r="FY871" i="11"/>
  <c r="FQ887" i="11"/>
  <c r="FY887" i="11"/>
  <c r="FI887" i="11"/>
  <c r="FI903" i="11"/>
  <c r="FQ903" i="11"/>
  <c r="FY903" i="11"/>
  <c r="FI919" i="11"/>
  <c r="FY919" i="11"/>
  <c r="FQ919" i="11"/>
  <c r="FI935" i="11"/>
  <c r="FQ935" i="11"/>
  <c r="FY935" i="11"/>
  <c r="FI951" i="11"/>
  <c r="FQ951" i="11"/>
  <c r="FY951" i="11"/>
  <c r="FI967" i="11"/>
  <c r="FQ967" i="11"/>
  <c r="FY967" i="11"/>
  <c r="FQ983" i="11"/>
  <c r="FY983" i="11"/>
  <c r="FI983" i="11"/>
  <c r="FI999" i="11"/>
  <c r="FQ999" i="11"/>
  <c r="FY999" i="11"/>
  <c r="FQ1015" i="11"/>
  <c r="FY1015" i="11"/>
  <c r="FI1015" i="11"/>
  <c r="FQ1031" i="11"/>
  <c r="FY1031" i="11"/>
  <c r="FI1031" i="11"/>
  <c r="FY1047" i="11"/>
  <c r="FQ1047" i="11"/>
  <c r="FI1047" i="11"/>
  <c r="FQ1063" i="11"/>
  <c r="FY1063" i="11"/>
  <c r="FI1063" i="11"/>
  <c r="FQ1079" i="11"/>
  <c r="FY1079" i="11"/>
  <c r="FI1079" i="11"/>
  <c r="FQ92" i="11"/>
  <c r="FY104" i="11"/>
  <c r="FI104" i="11"/>
  <c r="FQ104" i="11"/>
  <c r="FY120" i="11"/>
  <c r="FQ120" i="11"/>
  <c r="FI120" i="11"/>
  <c r="FI136" i="11"/>
  <c r="FY136" i="11"/>
  <c r="FQ136" i="11"/>
  <c r="FY152" i="11"/>
  <c r="FQ152" i="11"/>
  <c r="FI152" i="11"/>
  <c r="FI168" i="11"/>
  <c r="FQ168" i="11"/>
  <c r="FY168" i="11"/>
  <c r="FY184" i="11"/>
  <c r="FI184" i="11"/>
  <c r="FQ184" i="11"/>
  <c r="FQ200" i="11"/>
  <c r="FY200" i="11"/>
  <c r="FI200" i="11"/>
  <c r="FY216" i="11"/>
  <c r="FQ216" i="11"/>
  <c r="FI216" i="11"/>
  <c r="FQ232" i="11"/>
  <c r="FI232" i="11"/>
  <c r="FY232" i="11"/>
  <c r="FY248" i="11"/>
  <c r="FI248" i="11"/>
  <c r="FQ248" i="11"/>
  <c r="FI264" i="11"/>
  <c r="FQ264" i="11"/>
  <c r="FY264" i="11"/>
  <c r="FQ280" i="11"/>
  <c r="FY280" i="11"/>
  <c r="FI280" i="11"/>
  <c r="FI296" i="11"/>
  <c r="FY296" i="11"/>
  <c r="FQ296" i="11"/>
  <c r="FQ312" i="11"/>
  <c r="FY312" i="11"/>
  <c r="FI312" i="11"/>
  <c r="FQ328" i="11"/>
  <c r="FY328" i="11"/>
  <c r="FI328" i="11"/>
  <c r="FQ344" i="11"/>
  <c r="FY344" i="11"/>
  <c r="FI344" i="11"/>
  <c r="FI360" i="11"/>
  <c r="FY360" i="11"/>
  <c r="FQ360" i="11"/>
  <c r="FQ376" i="11"/>
  <c r="FY376" i="11"/>
  <c r="FI376" i="11"/>
  <c r="FY392" i="11"/>
  <c r="FQ392" i="11"/>
  <c r="FI392" i="11"/>
  <c r="FQ408" i="11"/>
  <c r="FY408" i="11"/>
  <c r="FI408" i="11"/>
  <c r="FI424" i="11"/>
  <c r="FY424" i="11"/>
  <c r="FQ424" i="11"/>
  <c r="FQ440" i="11"/>
  <c r="FY440" i="11"/>
  <c r="FI440" i="11"/>
  <c r="FI456" i="11"/>
  <c r="FQ456" i="11"/>
  <c r="FY456" i="11"/>
  <c r="FI472" i="11"/>
  <c r="FQ472" i="11"/>
  <c r="FY472" i="11"/>
  <c r="FQ488" i="11"/>
  <c r="FI488" i="11"/>
  <c r="FY488" i="11"/>
  <c r="FQ504" i="11"/>
  <c r="FY504" i="11"/>
  <c r="FI504" i="11"/>
  <c r="FQ520" i="11"/>
  <c r="FY520" i="11"/>
  <c r="FI520" i="11"/>
  <c r="FY536" i="11"/>
  <c r="FQ536" i="11"/>
  <c r="FI536" i="11"/>
  <c r="FI552" i="11"/>
  <c r="FQ552" i="11"/>
  <c r="FY552" i="11"/>
  <c r="FY568" i="11"/>
  <c r="FQ568" i="11"/>
  <c r="FI568" i="11"/>
  <c r="FY584" i="11"/>
  <c r="FI584" i="11"/>
  <c r="FQ584" i="11"/>
  <c r="FQ600" i="11"/>
  <c r="FY600" i="11"/>
  <c r="FI600" i="11"/>
  <c r="FQ616" i="11"/>
  <c r="FI616" i="11"/>
  <c r="FY616" i="11"/>
  <c r="FQ632" i="11"/>
  <c r="FY632" i="11"/>
  <c r="FI632" i="11"/>
  <c r="FQ648" i="11"/>
  <c r="FY648" i="11"/>
  <c r="FI648" i="11"/>
  <c r="FQ664" i="11"/>
  <c r="FY664" i="11"/>
  <c r="FI664" i="11"/>
  <c r="FY680" i="11"/>
  <c r="FQ680" i="11"/>
  <c r="FI680" i="11"/>
  <c r="FQ696" i="11"/>
  <c r="FY696" i="11"/>
  <c r="FI696" i="11"/>
  <c r="FI712" i="11"/>
  <c r="FQ712" i="11"/>
  <c r="FY712" i="11"/>
  <c r="FQ728" i="11"/>
  <c r="FY728" i="11"/>
  <c r="FI728" i="11"/>
  <c r="FQ744" i="11"/>
  <c r="FI744" i="11"/>
  <c r="FY744" i="11"/>
  <c r="FQ760" i="11"/>
  <c r="FY760" i="11"/>
  <c r="FI760" i="11"/>
  <c r="FI776" i="11"/>
  <c r="FY776" i="11"/>
  <c r="FQ776" i="11"/>
  <c r="FQ792" i="11"/>
  <c r="FY792" i="11"/>
  <c r="FI792" i="11"/>
  <c r="FQ808" i="11"/>
  <c r="FY808" i="11"/>
  <c r="FI808" i="11"/>
  <c r="FQ824" i="11"/>
  <c r="FY824" i="11"/>
  <c r="FI824" i="11"/>
  <c r="FI840" i="11"/>
  <c r="FQ840" i="11"/>
  <c r="FY840" i="11"/>
  <c r="FY856" i="11"/>
  <c r="FQ856" i="11"/>
  <c r="FI856" i="11"/>
  <c r="FY872" i="11"/>
  <c r="FQ872" i="11"/>
  <c r="FI872" i="11"/>
  <c r="FY888" i="11"/>
  <c r="FQ888" i="11"/>
  <c r="FI888" i="11"/>
  <c r="FI904" i="11"/>
  <c r="FY904" i="11"/>
  <c r="FQ904" i="11"/>
  <c r="FY920" i="11"/>
  <c r="FQ920" i="11"/>
  <c r="FI920" i="11"/>
  <c r="FQ936" i="11"/>
  <c r="FY936" i="11"/>
  <c r="FI936" i="11"/>
  <c r="FY952" i="11"/>
  <c r="FQ952" i="11"/>
  <c r="FI952" i="11"/>
  <c r="FI968" i="11"/>
  <c r="FY968" i="11"/>
  <c r="FQ968" i="11"/>
  <c r="FY984" i="11"/>
  <c r="FQ984" i="11"/>
  <c r="FI984" i="11"/>
  <c r="FY1000" i="11"/>
  <c r="FI1000" i="11"/>
  <c r="FQ1000" i="11"/>
  <c r="FY1016" i="11"/>
  <c r="FQ1016" i="11"/>
  <c r="FI1016" i="11"/>
  <c r="FY1032" i="11"/>
  <c r="FQ1032" i="11"/>
  <c r="FI1032" i="11"/>
  <c r="FI1048" i="11"/>
  <c r="FY1048" i="11"/>
  <c r="FQ1048" i="11"/>
  <c r="FY1064" i="11"/>
  <c r="FQ1064" i="11"/>
  <c r="FI1064" i="11"/>
  <c r="FY1080" i="11"/>
  <c r="FQ1080" i="11"/>
  <c r="FI1080" i="11"/>
  <c r="FY91" i="11"/>
  <c r="FQ91" i="11"/>
  <c r="FI91" i="11"/>
  <c r="FI105" i="11"/>
  <c r="FY105" i="11"/>
  <c r="FQ105" i="11"/>
  <c r="FI121" i="11"/>
  <c r="FY121" i="11"/>
  <c r="FQ121" i="11"/>
  <c r="FI137" i="11"/>
  <c r="FY137" i="11"/>
  <c r="FQ137" i="11"/>
  <c r="FY153" i="11"/>
  <c r="FQ153" i="11"/>
  <c r="FI153" i="11"/>
  <c r="FI169" i="11"/>
  <c r="FQ169" i="11"/>
  <c r="FY169" i="11"/>
  <c r="FI185" i="11"/>
  <c r="FY185" i="11"/>
  <c r="FQ185" i="11"/>
  <c r="FI201" i="11"/>
  <c r="FQ201" i="11"/>
  <c r="FY201" i="11"/>
  <c r="FI217" i="11"/>
  <c r="FY217" i="11"/>
  <c r="FQ217" i="11"/>
  <c r="FI233" i="11"/>
  <c r="FQ233" i="11"/>
  <c r="FY233" i="11"/>
  <c r="FI249" i="11"/>
  <c r="FY249" i="11"/>
  <c r="FQ249" i="11"/>
  <c r="FI265" i="11"/>
  <c r="FQ265" i="11"/>
  <c r="FY265" i="11"/>
  <c r="FI281" i="11"/>
  <c r="FY281" i="11"/>
  <c r="FQ281" i="11"/>
  <c r="FI297" i="11"/>
  <c r="FY297" i="11"/>
  <c r="FQ297" i="11"/>
  <c r="FI313" i="11"/>
  <c r="FQ313" i="11"/>
  <c r="FY313" i="11"/>
  <c r="FI329" i="11"/>
  <c r="FQ329" i="11"/>
  <c r="FY329" i="11"/>
  <c r="FI345" i="11"/>
  <c r="FY345" i="11"/>
  <c r="FQ345" i="11"/>
  <c r="FI361" i="11"/>
  <c r="FY361" i="11"/>
  <c r="FQ361" i="11"/>
  <c r="FI377" i="11"/>
  <c r="FY377" i="11"/>
  <c r="FQ377" i="11"/>
  <c r="FI393" i="11"/>
  <c r="FQ393" i="11"/>
  <c r="FY393" i="11"/>
  <c r="FI409" i="11"/>
  <c r="FY409" i="11"/>
  <c r="FQ409" i="11"/>
  <c r="FI425" i="11"/>
  <c r="FY425" i="11"/>
  <c r="FQ425" i="11"/>
  <c r="FI441" i="11"/>
  <c r="FQ441" i="11"/>
  <c r="FY441" i="11"/>
  <c r="FQ457" i="11"/>
  <c r="FI457" i="11"/>
  <c r="FY457" i="11"/>
  <c r="FI473" i="11"/>
  <c r="FY473" i="11"/>
  <c r="FQ473" i="11"/>
  <c r="FI489" i="11"/>
  <c r="FQ489" i="11"/>
  <c r="FY489" i="11"/>
  <c r="FI505" i="11"/>
  <c r="FQ505" i="11"/>
  <c r="FY505" i="11"/>
  <c r="FI521" i="11"/>
  <c r="FQ521" i="11"/>
  <c r="FY521" i="11"/>
  <c r="FI537" i="11"/>
  <c r="FY537" i="11"/>
  <c r="FQ537" i="11"/>
  <c r="FI553" i="11"/>
  <c r="FQ553" i="11"/>
  <c r="FY553" i="11"/>
  <c r="FI569" i="11"/>
  <c r="FY569" i="11"/>
  <c r="FQ569" i="11"/>
  <c r="FI585" i="11"/>
  <c r="FY585" i="11"/>
  <c r="FQ585" i="11"/>
  <c r="FI601" i="11"/>
  <c r="FQ601" i="11"/>
  <c r="FY601" i="11"/>
  <c r="FI617" i="11"/>
  <c r="FQ617" i="11"/>
  <c r="FY617" i="11"/>
  <c r="FI633" i="11"/>
  <c r="FQ633" i="11"/>
  <c r="FY633" i="11"/>
  <c r="FI649" i="11"/>
  <c r="FY649" i="11"/>
  <c r="FQ649" i="11"/>
  <c r="FI665" i="11"/>
  <c r="FY665" i="11"/>
  <c r="FQ665" i="11"/>
  <c r="FI681" i="11"/>
  <c r="FY681" i="11"/>
  <c r="FQ681" i="11"/>
  <c r="FI697" i="11"/>
  <c r="FY697" i="11"/>
  <c r="FQ697" i="11"/>
  <c r="FI713" i="11"/>
  <c r="FQ713" i="11"/>
  <c r="FY713" i="11"/>
  <c r="FI729" i="11"/>
  <c r="FY729" i="11"/>
  <c r="FQ729" i="11"/>
  <c r="FI745" i="11"/>
  <c r="FY745" i="11"/>
  <c r="FQ745" i="11"/>
  <c r="FI761" i="11"/>
  <c r="FY761" i="11"/>
  <c r="FQ761" i="11"/>
  <c r="FI777" i="11"/>
  <c r="FQ777" i="11"/>
  <c r="FY777" i="11"/>
  <c r="FI793" i="11"/>
  <c r="FY793" i="11"/>
  <c r="FQ793" i="11"/>
  <c r="FI809" i="11"/>
  <c r="FY809" i="11"/>
  <c r="FQ809" i="11"/>
  <c r="FI825" i="11"/>
  <c r="FY825" i="11"/>
  <c r="FQ825" i="11"/>
  <c r="FQ841" i="11"/>
  <c r="FI841" i="11"/>
  <c r="FY841" i="11"/>
  <c r="FI857" i="11"/>
  <c r="FY857" i="11"/>
  <c r="FQ857" i="11"/>
  <c r="FQ873" i="11"/>
  <c r="FI873" i="11"/>
  <c r="FY873" i="11"/>
  <c r="FI889" i="11"/>
  <c r="FY889" i="11"/>
  <c r="FQ889" i="11"/>
  <c r="FI905" i="11"/>
  <c r="FQ905" i="11"/>
  <c r="FY905" i="11"/>
  <c r="FI921" i="11"/>
  <c r="FY921" i="11"/>
  <c r="FQ921" i="11"/>
  <c r="FQ937" i="11"/>
  <c r="FI937" i="11"/>
  <c r="FY937" i="11"/>
  <c r="FI953" i="11"/>
  <c r="FY953" i="11"/>
  <c r="FQ953" i="11"/>
  <c r="FQ969" i="11"/>
  <c r="FI969" i="11"/>
  <c r="FY969" i="11"/>
  <c r="FI985" i="11"/>
  <c r="FY985" i="11"/>
  <c r="FQ985" i="11"/>
  <c r="FI1001" i="11"/>
  <c r="FQ1001" i="11"/>
  <c r="FY1001" i="11"/>
  <c r="FI1017" i="11"/>
  <c r="FY1017" i="11"/>
  <c r="FQ1017" i="11"/>
  <c r="FI1033" i="11"/>
  <c r="FQ1033" i="11"/>
  <c r="FY1033" i="11"/>
  <c r="FY1049" i="11"/>
  <c r="FQ1049" i="11"/>
  <c r="FI1049" i="11"/>
  <c r="FY1065" i="11"/>
  <c r="FQ1065" i="11"/>
  <c r="FI1065" i="11"/>
  <c r="FY1081" i="11"/>
  <c r="FQ1081" i="11"/>
  <c r="FI1081" i="11"/>
  <c r="FI106" i="11"/>
  <c r="FQ106" i="11"/>
  <c r="FY106" i="11"/>
  <c r="FQ122" i="11"/>
  <c r="FY122" i="11"/>
  <c r="FI122" i="11"/>
  <c r="FQ138" i="11"/>
  <c r="FY138" i="11"/>
  <c r="FI138" i="11"/>
  <c r="FQ154" i="11"/>
  <c r="FY154" i="11"/>
  <c r="FI154" i="11"/>
  <c r="FQ170" i="11"/>
  <c r="FY170" i="11"/>
  <c r="FI170" i="11"/>
  <c r="FQ186" i="11"/>
  <c r="FY186" i="11"/>
  <c r="FI186" i="11"/>
  <c r="FQ202" i="11"/>
  <c r="FY202" i="11"/>
  <c r="FI202" i="11"/>
  <c r="FQ218" i="11"/>
  <c r="FY218" i="11"/>
  <c r="FI218" i="11"/>
  <c r="FQ234" i="11"/>
  <c r="FY234" i="11"/>
  <c r="FI234" i="11"/>
  <c r="FI250" i="11"/>
  <c r="FQ250" i="11"/>
  <c r="FY250" i="11"/>
  <c r="FQ266" i="11"/>
  <c r="FY266" i="11"/>
  <c r="FI266" i="11"/>
  <c r="FQ282" i="11"/>
  <c r="FY282" i="11"/>
  <c r="FI282" i="11"/>
  <c r="FY298" i="11"/>
  <c r="FI298" i="11"/>
  <c r="FQ298" i="11"/>
  <c r="FQ314" i="11"/>
  <c r="FY314" i="11"/>
  <c r="FI314" i="11"/>
  <c r="FQ330" i="11"/>
  <c r="FY330" i="11"/>
  <c r="FI330" i="11"/>
  <c r="FQ346" i="11"/>
  <c r="FY346" i="11"/>
  <c r="FI346" i="11"/>
  <c r="FY362" i="11"/>
  <c r="FQ362" i="11"/>
  <c r="FI362" i="11"/>
  <c r="FQ378" i="11"/>
  <c r="FY378" i="11"/>
  <c r="FI378" i="11"/>
  <c r="FQ394" i="11"/>
  <c r="FY394" i="11"/>
  <c r="FI394" i="11"/>
  <c r="FY410" i="11"/>
  <c r="FQ410" i="11"/>
  <c r="FI410" i="11"/>
  <c r="FY426" i="11"/>
  <c r="FQ426" i="11"/>
  <c r="FI426" i="11"/>
  <c r="FQ442" i="11"/>
  <c r="FY442" i="11"/>
  <c r="FI442" i="11"/>
  <c r="FQ458" i="11"/>
  <c r="FY458" i="11"/>
  <c r="FI458" i="11"/>
  <c r="FY474" i="11"/>
  <c r="FQ474" i="11"/>
  <c r="FI474" i="11"/>
  <c r="FQ490" i="11"/>
  <c r="FY490" i="11"/>
  <c r="FI490" i="11"/>
  <c r="FI506" i="11"/>
  <c r="FQ506" i="11"/>
  <c r="FY506" i="11"/>
  <c r="FQ522" i="11"/>
  <c r="FY522" i="11"/>
  <c r="FI522" i="11"/>
  <c r="FY538" i="11"/>
  <c r="FQ538" i="11"/>
  <c r="FI538" i="11"/>
  <c r="FI554" i="11"/>
  <c r="FQ554" i="11"/>
  <c r="FY554" i="11"/>
  <c r="FY570" i="11"/>
  <c r="FQ570" i="11"/>
  <c r="FI570" i="11"/>
  <c r="FY586" i="11"/>
  <c r="FI586" i="11"/>
  <c r="FQ586" i="11"/>
  <c r="FY602" i="11"/>
  <c r="FQ602" i="11"/>
  <c r="FI602" i="11"/>
  <c r="FY618" i="11"/>
  <c r="FQ618" i="11"/>
  <c r="FI618" i="11"/>
  <c r="FY634" i="11"/>
  <c r="FI634" i="11"/>
  <c r="FQ634" i="11"/>
  <c r="FY650" i="11"/>
  <c r="FQ650" i="11"/>
  <c r="FI650" i="11"/>
  <c r="FY666" i="11"/>
  <c r="FQ666" i="11"/>
  <c r="FI666" i="11"/>
  <c r="FY682" i="11"/>
  <c r="FI682" i="11"/>
  <c r="FQ682" i="11"/>
  <c r="FY698" i="11"/>
  <c r="FQ698" i="11"/>
  <c r="FI698" i="11"/>
  <c r="FY714" i="11"/>
  <c r="FI714" i="11"/>
  <c r="FQ714" i="11"/>
  <c r="FY730" i="11"/>
  <c r="FQ730" i="11"/>
  <c r="FI730" i="11"/>
  <c r="FY746" i="11"/>
  <c r="FQ746" i="11"/>
  <c r="FI746" i="11"/>
  <c r="FQ762" i="11"/>
  <c r="FY762" i="11"/>
  <c r="FI762" i="11"/>
  <c r="FY778" i="11"/>
  <c r="FQ778" i="11"/>
  <c r="FI778" i="11"/>
  <c r="FY794" i="11"/>
  <c r="FI794" i="11"/>
  <c r="FQ794" i="11"/>
  <c r="FI810" i="11"/>
  <c r="FQ810" i="11"/>
  <c r="FY810" i="11"/>
  <c r="FY826" i="11"/>
  <c r="FQ826" i="11"/>
  <c r="FI826" i="11"/>
  <c r="FY842" i="11"/>
  <c r="FI842" i="11"/>
  <c r="FQ842" i="11"/>
  <c r="FY858" i="11"/>
  <c r="FI858" i="11"/>
  <c r="FQ858" i="11"/>
  <c r="FY874" i="11"/>
  <c r="FQ874" i="11"/>
  <c r="FI874" i="11"/>
  <c r="FY890" i="11"/>
  <c r="FQ890" i="11"/>
  <c r="FI890" i="11"/>
  <c r="FY906" i="11"/>
  <c r="FI906" i="11"/>
  <c r="FQ906" i="11"/>
  <c r="FY922" i="11"/>
  <c r="FI922" i="11"/>
  <c r="FQ922" i="11"/>
  <c r="FI938" i="11"/>
  <c r="FY938" i="11"/>
  <c r="FQ938" i="11"/>
  <c r="FY954" i="11"/>
  <c r="FQ954" i="11"/>
  <c r="FI954" i="11"/>
  <c r="FY970" i="11"/>
  <c r="FI970" i="11"/>
  <c r="FQ970" i="11"/>
  <c r="FY986" i="11"/>
  <c r="FI986" i="11"/>
  <c r="FQ986" i="11"/>
  <c r="FY1002" i="11"/>
  <c r="FQ1002" i="11"/>
  <c r="FI1002" i="11"/>
  <c r="FY1018" i="11"/>
  <c r="FQ1018" i="11"/>
  <c r="FI1018" i="11"/>
  <c r="FY1034" i="11"/>
  <c r="FI1034" i="11"/>
  <c r="FQ1034" i="11"/>
  <c r="FQ1050" i="11"/>
  <c r="FI1050" i="11"/>
  <c r="FY1050" i="11"/>
  <c r="FY1066" i="11"/>
  <c r="FQ1066" i="11"/>
  <c r="FI1066" i="11"/>
  <c r="FY1082" i="11"/>
  <c r="FQ1082" i="11"/>
  <c r="FI1082" i="11"/>
  <c r="FQ107" i="11"/>
  <c r="FY107" i="11"/>
  <c r="FI107" i="11"/>
  <c r="FQ123" i="11"/>
  <c r="FY123" i="11"/>
  <c r="FI123" i="11"/>
  <c r="FI139" i="11"/>
  <c r="FQ139" i="11"/>
  <c r="FY139" i="11"/>
  <c r="FQ155" i="11"/>
  <c r="FY155" i="11"/>
  <c r="FI155" i="11"/>
  <c r="FQ171" i="11"/>
  <c r="FY171" i="11"/>
  <c r="FI171" i="11"/>
  <c r="FQ187" i="11"/>
  <c r="FY187" i="11"/>
  <c r="FI187" i="11"/>
  <c r="FY203" i="11"/>
  <c r="FI203" i="11"/>
  <c r="FQ203" i="11"/>
  <c r="FQ219" i="11"/>
  <c r="FY219" i="11"/>
  <c r="FI219" i="11"/>
  <c r="FQ235" i="11"/>
  <c r="FY235" i="11"/>
  <c r="FI235" i="11"/>
  <c r="FY251" i="11"/>
  <c r="FI251" i="11"/>
  <c r="FQ251" i="11"/>
  <c r="FY267" i="11"/>
  <c r="FI267" i="11"/>
  <c r="FQ267" i="11"/>
  <c r="FQ283" i="11"/>
  <c r="FY283" i="11"/>
  <c r="FI283" i="11"/>
  <c r="FQ299" i="11"/>
  <c r="FY299" i="11"/>
  <c r="FI299" i="11"/>
  <c r="FQ315" i="11"/>
  <c r="FY315" i="11"/>
  <c r="FI315" i="11"/>
  <c r="FY331" i="11"/>
  <c r="FI331" i="11"/>
  <c r="FQ331" i="11"/>
  <c r="FQ347" i="11"/>
  <c r="FY347" i="11"/>
  <c r="FI347" i="11"/>
  <c r="FQ363" i="11"/>
  <c r="FY363" i="11"/>
  <c r="FI363" i="11"/>
  <c r="FQ379" i="11"/>
  <c r="FY379" i="11"/>
  <c r="FI379" i="11"/>
  <c r="FY395" i="11"/>
  <c r="FI395" i="11"/>
  <c r="FQ395" i="11"/>
  <c r="FQ411" i="11"/>
  <c r="FY411" i="11"/>
  <c r="FI411" i="11"/>
  <c r="FQ427" i="11"/>
  <c r="FY427" i="11"/>
  <c r="FI427" i="11"/>
  <c r="FY443" i="11"/>
  <c r="FI443" i="11"/>
  <c r="FQ443" i="11"/>
  <c r="FQ459" i="11"/>
  <c r="FI459" i="11"/>
  <c r="FY459" i="11"/>
  <c r="FY475" i="11"/>
  <c r="FQ475" i="11"/>
  <c r="FI475" i="11"/>
  <c r="FQ491" i="11"/>
  <c r="FY491" i="11"/>
  <c r="FI491" i="11"/>
  <c r="FQ507" i="11"/>
  <c r="FY507" i="11"/>
  <c r="FI507" i="11"/>
  <c r="FQ523" i="11"/>
  <c r="FI523" i="11"/>
  <c r="FY523" i="11"/>
  <c r="FY539" i="11"/>
  <c r="FQ539" i="11"/>
  <c r="FI539" i="11"/>
  <c r="FY555" i="11"/>
  <c r="FI555" i="11"/>
  <c r="FQ555" i="11"/>
  <c r="FY571" i="11"/>
  <c r="FQ571" i="11"/>
  <c r="FI571" i="11"/>
  <c r="FI587" i="11"/>
  <c r="FQ587" i="11"/>
  <c r="FY587" i="11"/>
  <c r="FY603" i="11"/>
  <c r="FQ603" i="11"/>
  <c r="FI603" i="11"/>
  <c r="FY619" i="11"/>
  <c r="FQ619" i="11"/>
  <c r="FI619" i="11"/>
  <c r="FQ635" i="11"/>
  <c r="FY635" i="11"/>
  <c r="FI635" i="11"/>
  <c r="FY651" i="11"/>
  <c r="FQ651" i="11"/>
  <c r="FI651" i="11"/>
  <c r="FY667" i="11"/>
  <c r="FQ667" i="11"/>
  <c r="FI667" i="11"/>
  <c r="FY683" i="11"/>
  <c r="FI683" i="11"/>
  <c r="FQ683" i="11"/>
  <c r="FQ699" i="11"/>
  <c r="FY699" i="11"/>
  <c r="FI699" i="11"/>
  <c r="FY715" i="11"/>
  <c r="FQ715" i="11"/>
  <c r="FI715" i="11"/>
  <c r="FY731" i="11"/>
  <c r="FQ731" i="11"/>
  <c r="FI731" i="11"/>
  <c r="FY747" i="11"/>
  <c r="FQ747" i="11"/>
  <c r="FI747" i="11"/>
  <c r="FY763" i="11"/>
  <c r="FQ763" i="11"/>
  <c r="FI763" i="11"/>
  <c r="FI779" i="11"/>
  <c r="FY779" i="11"/>
  <c r="FQ779" i="11"/>
  <c r="FY795" i="11"/>
  <c r="FQ795" i="11"/>
  <c r="FI795" i="11"/>
  <c r="FY811" i="11"/>
  <c r="FQ811" i="11"/>
  <c r="FI811" i="11"/>
  <c r="FQ827" i="11"/>
  <c r="FI827" i="11"/>
  <c r="FY827" i="11"/>
  <c r="FI843" i="11"/>
  <c r="FY843" i="11"/>
  <c r="FQ843" i="11"/>
  <c r="FY859" i="11"/>
  <c r="FQ859" i="11"/>
  <c r="FI859" i="11"/>
  <c r="FY875" i="11"/>
  <c r="FQ875" i="11"/>
  <c r="FI875" i="11"/>
  <c r="FY891" i="11"/>
  <c r="FQ891" i="11"/>
  <c r="FI891" i="11"/>
  <c r="FY907" i="11"/>
  <c r="FQ907" i="11"/>
  <c r="FI907" i="11"/>
  <c r="FY923" i="11"/>
  <c r="FQ923" i="11"/>
  <c r="FI923" i="11"/>
  <c r="FQ939" i="11"/>
  <c r="FI939" i="11"/>
  <c r="FY939" i="11"/>
  <c r="FY955" i="11"/>
  <c r="FQ955" i="11"/>
  <c r="FI955" i="11"/>
  <c r="FI971" i="11"/>
  <c r="FY971" i="11"/>
  <c r="FQ971" i="11"/>
  <c r="FY987" i="11"/>
  <c r="FQ987" i="11"/>
  <c r="FI987" i="11"/>
  <c r="FY1003" i="11"/>
  <c r="FQ1003" i="11"/>
  <c r="FI1003" i="11"/>
  <c r="FY1019" i="11"/>
  <c r="FQ1019" i="11"/>
  <c r="FI1019" i="11"/>
  <c r="FY1035" i="11"/>
  <c r="FQ1035" i="11"/>
  <c r="FI1035" i="11"/>
  <c r="FQ1051" i="11"/>
  <c r="FI1051" i="11"/>
  <c r="FY1051" i="11"/>
  <c r="FY1067" i="11"/>
  <c r="FQ1067" i="11"/>
  <c r="FI1067" i="11"/>
  <c r="FY1083" i="11"/>
  <c r="FI1083" i="11"/>
  <c r="FQ1083" i="11"/>
  <c r="FY108" i="11"/>
  <c r="FQ108" i="11"/>
  <c r="FI108" i="11"/>
  <c r="FI124" i="11"/>
  <c r="FY124" i="11"/>
  <c r="FQ124" i="11"/>
  <c r="FY140" i="11"/>
  <c r="FQ140" i="11"/>
  <c r="FI140" i="11"/>
  <c r="FI156" i="11"/>
  <c r="FY156" i="11"/>
  <c r="FQ156" i="11"/>
  <c r="FQ172" i="11"/>
  <c r="FY172" i="11"/>
  <c r="FI172" i="11"/>
  <c r="FY188" i="11"/>
  <c r="FQ188" i="11"/>
  <c r="FI188" i="11"/>
  <c r="FY204" i="11"/>
  <c r="FQ204" i="11"/>
  <c r="FI204" i="11"/>
  <c r="FY220" i="11"/>
  <c r="FI220" i="11"/>
  <c r="FQ220" i="11"/>
  <c r="FI236" i="11"/>
  <c r="FY236" i="11"/>
  <c r="FQ236" i="11"/>
  <c r="FQ252" i="11"/>
  <c r="FI252" i="11"/>
  <c r="FY252" i="11"/>
  <c r="FY268" i="11"/>
  <c r="FQ268" i="11"/>
  <c r="FI268" i="11"/>
  <c r="FY284" i="11"/>
  <c r="FQ284" i="11"/>
  <c r="FI284" i="11"/>
  <c r="FQ300" i="11"/>
  <c r="FY300" i="11"/>
  <c r="FI300" i="11"/>
  <c r="FY316" i="11"/>
  <c r="FQ316" i="11"/>
  <c r="FI316" i="11"/>
  <c r="FY332" i="11"/>
  <c r="FQ332" i="11"/>
  <c r="FI332" i="11"/>
  <c r="FY348" i="11"/>
  <c r="FI348" i="11"/>
  <c r="FQ348" i="11"/>
  <c r="FI364" i="11"/>
  <c r="FY364" i="11"/>
  <c r="FQ364" i="11"/>
  <c r="FQ380" i="11"/>
  <c r="FI380" i="11"/>
  <c r="FY380" i="11"/>
  <c r="FY396" i="11"/>
  <c r="FQ396" i="11"/>
  <c r="FI396" i="11"/>
  <c r="FI412" i="11"/>
  <c r="FY412" i="11"/>
  <c r="FQ412" i="11"/>
  <c r="FQ428" i="11"/>
  <c r="FY428" i="11"/>
  <c r="FI428" i="11"/>
  <c r="FY444" i="11"/>
  <c r="FQ444" i="11"/>
  <c r="FI444" i="11"/>
  <c r="FY460" i="11"/>
  <c r="FQ460" i="11"/>
  <c r="FI460" i="11"/>
  <c r="FY476" i="11"/>
  <c r="FQ476" i="11"/>
  <c r="FI476" i="11"/>
  <c r="FI492" i="11"/>
  <c r="FY492" i="11"/>
  <c r="FQ492" i="11"/>
  <c r="FI508" i="11"/>
  <c r="FY508" i="11"/>
  <c r="FQ508" i="11"/>
  <c r="FI524" i="11"/>
  <c r="FY524" i="11"/>
  <c r="FQ524" i="11"/>
  <c r="FI540" i="11"/>
  <c r="FQ540" i="11"/>
  <c r="FY540" i="11"/>
  <c r="FY556" i="11"/>
  <c r="FQ556" i="11"/>
  <c r="FI556" i="11"/>
  <c r="FI572" i="11"/>
  <c r="FY572" i="11"/>
  <c r="FQ572" i="11"/>
  <c r="FI588" i="11"/>
  <c r="FY588" i="11"/>
  <c r="FQ588" i="11"/>
  <c r="FI604" i="11"/>
  <c r="FY604" i="11"/>
  <c r="FQ604" i="11"/>
  <c r="FI620" i="11"/>
  <c r="FQ620" i="11"/>
  <c r="FY620" i="11"/>
  <c r="FI636" i="11"/>
  <c r="FY636" i="11"/>
  <c r="FQ636" i="11"/>
  <c r="FY652" i="11"/>
  <c r="FI652" i="11"/>
  <c r="FQ652" i="11"/>
  <c r="FI668" i="11"/>
  <c r="FY668" i="11"/>
  <c r="FQ668" i="11"/>
  <c r="FI684" i="11"/>
  <c r="FY684" i="11"/>
  <c r="FQ684" i="11"/>
  <c r="FI700" i="11"/>
  <c r="FY700" i="11"/>
  <c r="FQ700" i="11"/>
  <c r="FQ716" i="11"/>
  <c r="FI716" i="11"/>
  <c r="FY716" i="11"/>
  <c r="FI732" i="11"/>
  <c r="FY732" i="11"/>
  <c r="FQ732" i="11"/>
  <c r="FI748" i="11"/>
  <c r="FY748" i="11"/>
  <c r="FQ748" i="11"/>
  <c r="FI764" i="11"/>
  <c r="FY764" i="11"/>
  <c r="FQ764" i="11"/>
  <c r="FY780" i="11"/>
  <c r="FQ780" i="11"/>
  <c r="FI780" i="11"/>
  <c r="FI796" i="11"/>
  <c r="FQ796" i="11"/>
  <c r="FY796" i="11"/>
  <c r="FI812" i="11"/>
  <c r="FY812" i="11"/>
  <c r="FQ812" i="11"/>
  <c r="FI828" i="11"/>
  <c r="FY828" i="11"/>
  <c r="FQ828" i="11"/>
  <c r="FY844" i="11"/>
  <c r="FQ844" i="11"/>
  <c r="FI844" i="11"/>
  <c r="FI860" i="11"/>
  <c r="FY860" i="11"/>
  <c r="FQ860" i="11"/>
  <c r="FI876" i="11"/>
  <c r="FY876" i="11"/>
  <c r="FQ876" i="11"/>
  <c r="FI892" i="11"/>
  <c r="FY892" i="11"/>
  <c r="FQ892" i="11"/>
  <c r="FY908" i="11"/>
  <c r="FI908" i="11"/>
  <c r="FQ908" i="11"/>
  <c r="FQ924" i="11"/>
  <c r="FY924" i="11"/>
  <c r="FI924" i="11"/>
  <c r="FI940" i="11"/>
  <c r="FY940" i="11"/>
  <c r="FQ940" i="11"/>
  <c r="FY956" i="11"/>
  <c r="FI956" i="11"/>
  <c r="FQ956" i="11"/>
  <c r="FY972" i="11"/>
  <c r="FQ972" i="11"/>
  <c r="FI972" i="11"/>
  <c r="FY988" i="11"/>
  <c r="FQ988" i="11"/>
  <c r="FI988" i="11"/>
  <c r="FY1004" i="11"/>
  <c r="FQ1004" i="11"/>
  <c r="FI1004" i="11"/>
  <c r="FY1020" i="11"/>
  <c r="FI1020" i="11"/>
  <c r="FQ1020" i="11"/>
  <c r="FY1036" i="11"/>
  <c r="FQ1036" i="11"/>
  <c r="FI1036" i="11"/>
  <c r="FY1052" i="11"/>
  <c r="FQ1052" i="11"/>
  <c r="FI1052" i="11"/>
  <c r="FY1068" i="11"/>
  <c r="FQ1068" i="11"/>
  <c r="FI1068" i="11"/>
  <c r="FQ1084" i="11"/>
  <c r="FI1084" i="11"/>
  <c r="FY1084" i="11"/>
  <c r="FY93" i="11"/>
  <c r="FI93" i="11"/>
  <c r="FQ93" i="11"/>
  <c r="FI109" i="11"/>
  <c r="FY109" i="11"/>
  <c r="FQ109" i="11"/>
  <c r="FY125" i="11"/>
  <c r="FI125" i="11"/>
  <c r="FQ125" i="11"/>
  <c r="FY141" i="11"/>
  <c r="FQ141" i="11"/>
  <c r="FI141" i="11"/>
  <c r="FY157" i="11"/>
  <c r="FI157" i="11"/>
  <c r="FQ157" i="11"/>
  <c r="FY173" i="11"/>
  <c r="FQ173" i="11"/>
  <c r="FI173" i="11"/>
  <c r="FY189" i="11"/>
  <c r="FQ189" i="11"/>
  <c r="FI189" i="11"/>
  <c r="FI205" i="11"/>
  <c r="FY205" i="11"/>
  <c r="FQ205" i="11"/>
  <c r="FY221" i="11"/>
  <c r="FI221" i="11"/>
  <c r="FQ221" i="11"/>
  <c r="FI237" i="11"/>
  <c r="FY237" i="11"/>
  <c r="FQ237" i="11"/>
  <c r="FY253" i="11"/>
  <c r="FQ253" i="11"/>
  <c r="FI253" i="11"/>
  <c r="FI269" i="11"/>
  <c r="FY269" i="11"/>
  <c r="FQ269" i="11"/>
  <c r="FI285" i="11"/>
  <c r="FY285" i="11"/>
  <c r="FQ285" i="11"/>
  <c r="FY301" i="11"/>
  <c r="FQ301" i="11"/>
  <c r="FI301" i="11"/>
  <c r="FI317" i="11"/>
  <c r="FY317" i="11"/>
  <c r="FQ317" i="11"/>
  <c r="FQ333" i="11"/>
  <c r="FI333" i="11"/>
  <c r="FY333" i="11"/>
  <c r="FI349" i="11"/>
  <c r="FY349" i="11"/>
  <c r="FQ349" i="11"/>
  <c r="FY365" i="11"/>
  <c r="FQ365" i="11"/>
  <c r="FI365" i="11"/>
  <c r="FI381" i="11"/>
  <c r="FY381" i="11"/>
  <c r="FQ381" i="11"/>
  <c r="FI397" i="11"/>
  <c r="FY397" i="11"/>
  <c r="FQ397" i="11"/>
  <c r="FI413" i="11"/>
  <c r="FY413" i="11"/>
  <c r="FQ413" i="11"/>
  <c r="FI429" i="11"/>
  <c r="FY429" i="11"/>
  <c r="FQ429" i="11"/>
  <c r="FY445" i="11"/>
  <c r="FQ445" i="11"/>
  <c r="FI445" i="11"/>
  <c r="FI461" i="11"/>
  <c r="FY461" i="11"/>
  <c r="FQ461" i="11"/>
  <c r="FI477" i="11"/>
  <c r="FY477" i="11"/>
  <c r="FQ477" i="11"/>
  <c r="FI493" i="11"/>
  <c r="FY493" i="11"/>
  <c r="FQ493" i="11"/>
  <c r="FY509" i="11"/>
  <c r="FQ509" i="11"/>
  <c r="FI509" i="11"/>
  <c r="FI525" i="11"/>
  <c r="FY525" i="11"/>
  <c r="FQ525" i="11"/>
  <c r="FY541" i="11"/>
  <c r="FI541" i="11"/>
  <c r="FQ541" i="11"/>
  <c r="FY557" i="11"/>
  <c r="FQ557" i="11"/>
  <c r="FI557" i="11"/>
  <c r="FI573" i="11"/>
  <c r="FY573" i="11"/>
  <c r="FQ573" i="11"/>
  <c r="FY589" i="11"/>
  <c r="FQ589" i="11"/>
  <c r="FI589" i="11"/>
  <c r="FQ605" i="11"/>
  <c r="FY605" i="11"/>
  <c r="FI605" i="11"/>
  <c r="FI621" i="11"/>
  <c r="FY621" i="11"/>
  <c r="FQ621" i="11"/>
  <c r="FI637" i="11"/>
  <c r="FY637" i="11"/>
  <c r="FQ637" i="11"/>
  <c r="FY653" i="11"/>
  <c r="FQ653" i="11"/>
  <c r="FI653" i="11"/>
  <c r="FI669" i="11"/>
  <c r="FY669" i="11"/>
  <c r="FQ669" i="11"/>
  <c r="FI685" i="11"/>
  <c r="FY685" i="11"/>
  <c r="FQ685" i="11"/>
  <c r="FI701" i="11"/>
  <c r="FY701" i="11"/>
  <c r="FQ701" i="11"/>
  <c r="FY717" i="11"/>
  <c r="FI717" i="11"/>
  <c r="FQ717" i="11"/>
  <c r="FI733" i="11"/>
  <c r="FY733" i="11"/>
  <c r="FQ733" i="11"/>
  <c r="FI749" i="11"/>
  <c r="FY749" i="11"/>
  <c r="FQ749" i="11"/>
  <c r="FI765" i="11"/>
  <c r="FY765" i="11"/>
  <c r="FQ765" i="11"/>
  <c r="FY781" i="11"/>
  <c r="FQ781" i="11"/>
  <c r="FI781" i="11"/>
  <c r="FI797" i="11"/>
  <c r="FY797" i="11"/>
  <c r="FQ797" i="11"/>
  <c r="FI813" i="11"/>
  <c r="FY813" i="11"/>
  <c r="FQ813" i="11"/>
  <c r="FY829" i="11"/>
  <c r="FQ829" i="11"/>
  <c r="FI829" i="11"/>
  <c r="FI845" i="11"/>
  <c r="FY845" i="11"/>
  <c r="FQ845" i="11"/>
  <c r="FI861" i="11"/>
  <c r="FY861" i="11"/>
  <c r="FQ861" i="11"/>
  <c r="FI877" i="11"/>
  <c r="FY877" i="11"/>
  <c r="FQ877" i="11"/>
  <c r="FY893" i="11"/>
  <c r="FQ893" i="11"/>
  <c r="FI893" i="11"/>
  <c r="FI909" i="11"/>
  <c r="FY909" i="11"/>
  <c r="FQ909" i="11"/>
  <c r="FI925" i="11"/>
  <c r="FY925" i="11"/>
  <c r="FQ925" i="11"/>
  <c r="FI941" i="11"/>
  <c r="FY941" i="11"/>
  <c r="FQ941" i="11"/>
  <c r="FY957" i="11"/>
  <c r="FQ957" i="11"/>
  <c r="FI957" i="11"/>
  <c r="FQ973" i="11"/>
  <c r="FY973" i="11"/>
  <c r="FI973" i="11"/>
  <c r="FI989" i="11"/>
  <c r="FY989" i="11"/>
  <c r="FQ989" i="11"/>
  <c r="FI1005" i="11"/>
  <c r="FY1005" i="11"/>
  <c r="FQ1005" i="11"/>
  <c r="FY1021" i="11"/>
  <c r="FQ1021" i="11"/>
  <c r="FI1021" i="11"/>
  <c r="FY1037" i="11"/>
  <c r="FQ1037" i="11"/>
  <c r="FI1037" i="11"/>
  <c r="FQ1053" i="11"/>
  <c r="FI1053" i="11"/>
  <c r="FY1053" i="11"/>
  <c r="FY1069" i="11"/>
  <c r="FQ1069" i="11"/>
  <c r="FI1069" i="11"/>
  <c r="FY1085" i="11"/>
  <c r="FQ1085" i="11"/>
  <c r="FI1085" i="11"/>
  <c r="FY94" i="11"/>
  <c r="FQ94" i="11"/>
  <c r="FI94" i="11"/>
  <c r="FQ110" i="11"/>
  <c r="FI110" i="11"/>
  <c r="FY110" i="11"/>
  <c r="FY126" i="11"/>
  <c r="FI126" i="11"/>
  <c r="FQ126" i="11"/>
  <c r="FY142" i="11"/>
  <c r="FQ142" i="11"/>
  <c r="FI142" i="11"/>
  <c r="FQ158" i="11"/>
  <c r="FY158" i="11"/>
  <c r="FI158" i="11"/>
  <c r="FY174" i="11"/>
  <c r="FQ174" i="11"/>
  <c r="FI174" i="11"/>
  <c r="FY190" i="11"/>
  <c r="FQ190" i="11"/>
  <c r="FI190" i="11"/>
  <c r="FY206" i="11"/>
  <c r="FQ206" i="11"/>
  <c r="FI206" i="11"/>
  <c r="FY222" i="11"/>
  <c r="FQ222" i="11"/>
  <c r="FI222" i="11"/>
  <c r="FY238" i="11"/>
  <c r="FQ238" i="11"/>
  <c r="FI238" i="11"/>
  <c r="FY254" i="11"/>
  <c r="FI254" i="11"/>
  <c r="FQ254" i="11"/>
  <c r="FY270" i="11"/>
  <c r="FQ270" i="11"/>
  <c r="FI270" i="11"/>
  <c r="FI286" i="11"/>
  <c r="FY286" i="11"/>
  <c r="FQ286" i="11"/>
  <c r="FY302" i="11"/>
  <c r="FQ302" i="11"/>
  <c r="FI302" i="11"/>
  <c r="FY318" i="11"/>
  <c r="FQ318" i="11"/>
  <c r="FI318" i="11"/>
  <c r="FY334" i="11"/>
  <c r="FQ334" i="11"/>
  <c r="FI334" i="11"/>
  <c r="FY350" i="11"/>
  <c r="FQ350" i="11"/>
  <c r="FI350" i="11"/>
  <c r="FY366" i="11"/>
  <c r="FQ366" i="11"/>
  <c r="FI366" i="11"/>
  <c r="FY382" i="11"/>
  <c r="FQ382" i="11"/>
  <c r="FI382" i="11"/>
  <c r="FY398" i="11"/>
  <c r="FQ398" i="11"/>
  <c r="FI398" i="11"/>
  <c r="FY414" i="11"/>
  <c r="FQ414" i="11"/>
  <c r="FI414" i="11"/>
  <c r="FI430" i="11"/>
  <c r="FY430" i="11"/>
  <c r="FQ430" i="11"/>
  <c r="FY446" i="11"/>
  <c r="FQ446" i="11"/>
  <c r="FI446" i="11"/>
  <c r="FY462" i="11"/>
  <c r="FQ462" i="11"/>
  <c r="FI462" i="11"/>
  <c r="FQ478" i="11"/>
  <c r="FI478" i="11"/>
  <c r="FY478" i="11"/>
  <c r="FY494" i="11"/>
  <c r="FQ494" i="11"/>
  <c r="FI494" i="11"/>
  <c r="FY510" i="11"/>
  <c r="FQ510" i="11"/>
  <c r="FI510" i="11"/>
  <c r="FY526" i="11"/>
  <c r="FQ526" i="11"/>
  <c r="FI526" i="11"/>
  <c r="FI542" i="11"/>
  <c r="FY542" i="11"/>
  <c r="FQ542" i="11"/>
  <c r="FY558" i="11"/>
  <c r="FQ558" i="11"/>
  <c r="FI558" i="11"/>
  <c r="FY574" i="11"/>
  <c r="FQ574" i="11"/>
  <c r="FI574" i="11"/>
  <c r="FY590" i="11"/>
  <c r="FQ590" i="11"/>
  <c r="FI590" i="11"/>
  <c r="FY606" i="11"/>
  <c r="FQ606" i="11"/>
  <c r="FI606" i="11"/>
  <c r="FY622" i="11"/>
  <c r="FQ622" i="11"/>
  <c r="FI622" i="11"/>
  <c r="FY638" i="11"/>
  <c r="FQ638" i="11"/>
  <c r="FI638" i="11"/>
  <c r="FY654" i="11"/>
  <c r="FQ654" i="11"/>
  <c r="FI654" i="11"/>
  <c r="FY670" i="11"/>
  <c r="FI670" i="11"/>
  <c r="FQ670" i="11"/>
  <c r="FI686" i="11"/>
  <c r="FY686" i="11"/>
  <c r="FQ686" i="11"/>
  <c r="FY702" i="11"/>
  <c r="FQ702" i="11"/>
  <c r="FI702" i="11"/>
  <c r="FY718" i="11"/>
  <c r="FQ718" i="11"/>
  <c r="FI718" i="11"/>
  <c r="FQ734" i="11"/>
  <c r="FY734" i="11"/>
  <c r="FI734" i="11"/>
  <c r="FY750" i="11"/>
  <c r="FQ750" i="11"/>
  <c r="FI750" i="11"/>
  <c r="FY766" i="11"/>
  <c r="FQ766" i="11"/>
  <c r="FI766" i="11"/>
  <c r="FY782" i="11"/>
  <c r="FQ782" i="11"/>
  <c r="FI782" i="11"/>
  <c r="FY798" i="11"/>
  <c r="FQ798" i="11"/>
  <c r="FI798" i="11"/>
  <c r="FY814" i="11"/>
  <c r="FQ814" i="11"/>
  <c r="FI814" i="11"/>
  <c r="FY830" i="11"/>
  <c r="FQ830" i="11"/>
  <c r="FI830" i="11"/>
  <c r="FY846" i="11"/>
  <c r="FQ846" i="11"/>
  <c r="FI846" i="11"/>
  <c r="FY862" i="11"/>
  <c r="FQ862" i="11"/>
  <c r="FI862" i="11"/>
  <c r="FY878" i="11"/>
  <c r="FQ878" i="11"/>
  <c r="FI878" i="11"/>
  <c r="FY894" i="11"/>
  <c r="FQ894" i="11"/>
  <c r="FI894" i="11"/>
  <c r="FY910" i="11"/>
  <c r="FQ910" i="11"/>
  <c r="FI910" i="11"/>
  <c r="FY926" i="11"/>
  <c r="FQ926" i="11"/>
  <c r="FI926" i="11"/>
  <c r="FY942" i="11"/>
  <c r="FQ942" i="11"/>
  <c r="FI942" i="11"/>
  <c r="FY958" i="11"/>
  <c r="FQ958" i="11"/>
  <c r="FI958" i="11"/>
  <c r="FY974" i="11"/>
  <c r="FQ974" i="11"/>
  <c r="FI974" i="11"/>
  <c r="FI990" i="11"/>
  <c r="FY990" i="11"/>
  <c r="FQ990" i="11"/>
  <c r="FY1006" i="11"/>
  <c r="FQ1006" i="11"/>
  <c r="FI1006" i="11"/>
  <c r="FY1022" i="11"/>
  <c r="FQ1022" i="11"/>
  <c r="FI1022" i="11"/>
  <c r="FY1038" i="11"/>
  <c r="FQ1038" i="11"/>
  <c r="FI1038" i="11"/>
  <c r="FY1054" i="11"/>
  <c r="FQ1054" i="11"/>
  <c r="FI1054" i="11"/>
  <c r="FY1070" i="11"/>
  <c r="FQ1070" i="11"/>
  <c r="FI1070" i="11"/>
  <c r="FY1086" i="11"/>
  <c r="FQ1086" i="11"/>
  <c r="FI1086" i="11"/>
  <c r="FQ95" i="11"/>
  <c r="FI95" i="11"/>
  <c r="FY95" i="11"/>
  <c r="FY111" i="11"/>
  <c r="FQ111" i="11"/>
  <c r="FI111" i="11"/>
  <c r="FI127" i="11"/>
  <c r="FY127" i="11"/>
  <c r="FQ127" i="11"/>
  <c r="FI143" i="11"/>
  <c r="FY143" i="11"/>
  <c r="FQ143" i="11"/>
  <c r="FI159" i="11"/>
  <c r="FY159" i="11"/>
  <c r="FQ159" i="11"/>
  <c r="FI175" i="11"/>
  <c r="FY175" i="11"/>
  <c r="FQ175" i="11"/>
  <c r="FY191" i="11"/>
  <c r="FQ191" i="11"/>
  <c r="FI191" i="11"/>
  <c r="FI207" i="11"/>
  <c r="FQ207" i="11"/>
  <c r="FY207" i="11"/>
  <c r="FI223" i="11"/>
  <c r="FY223" i="11"/>
  <c r="FQ223" i="11"/>
  <c r="FI239" i="11"/>
  <c r="FY239" i="11"/>
  <c r="FQ239" i="11"/>
  <c r="FI255" i="11"/>
  <c r="FY255" i="11"/>
  <c r="FQ255" i="11"/>
  <c r="FI271" i="11"/>
  <c r="FY271" i="11"/>
  <c r="FQ271" i="11"/>
  <c r="FI287" i="11"/>
  <c r="FY287" i="11"/>
  <c r="FQ287" i="11"/>
  <c r="FY303" i="11"/>
  <c r="FQ303" i="11"/>
  <c r="FI303" i="11"/>
  <c r="FI319" i="11"/>
  <c r="FY319" i="11"/>
  <c r="FQ319" i="11"/>
  <c r="FI335" i="11"/>
  <c r="FY335" i="11"/>
  <c r="FQ335" i="11"/>
  <c r="FI351" i="11"/>
  <c r="FY351" i="11"/>
  <c r="FQ351" i="11"/>
  <c r="FI367" i="11"/>
  <c r="FY367" i="11"/>
  <c r="FQ367" i="11"/>
  <c r="FY383" i="11"/>
  <c r="FQ383" i="11"/>
  <c r="FI383" i="11"/>
  <c r="FI399" i="11"/>
  <c r="FY399" i="11"/>
  <c r="FQ399" i="11"/>
  <c r="FI415" i="11"/>
  <c r="FY415" i="11"/>
  <c r="FQ415" i="11"/>
  <c r="FI431" i="11"/>
  <c r="FY431" i="11"/>
  <c r="FQ431" i="11"/>
  <c r="FI447" i="11"/>
  <c r="FY447" i="11"/>
  <c r="FQ447" i="11"/>
  <c r="FI463" i="11"/>
  <c r="FY463" i="11"/>
  <c r="FQ463" i="11"/>
  <c r="FI479" i="11"/>
  <c r="FY479" i="11"/>
  <c r="FQ479" i="11"/>
  <c r="FI495" i="11"/>
  <c r="FY495" i="11"/>
  <c r="FQ495" i="11"/>
  <c r="FY511" i="11"/>
  <c r="FI511" i="11"/>
  <c r="FQ511" i="11"/>
  <c r="FI527" i="11"/>
  <c r="FY527" i="11"/>
  <c r="FQ527" i="11"/>
  <c r="FI543" i="11"/>
  <c r="FY543" i="11"/>
  <c r="FQ543" i="11"/>
  <c r="FY559" i="11"/>
  <c r="FQ559" i="11"/>
  <c r="FI559" i="11"/>
  <c r="FI575" i="11"/>
  <c r="FY575" i="11"/>
  <c r="FQ575" i="11"/>
  <c r="FI591" i="11"/>
  <c r="FY591" i="11"/>
  <c r="FQ591" i="11"/>
  <c r="FY607" i="11"/>
  <c r="FQ607" i="11"/>
  <c r="FI607" i="11"/>
  <c r="FI623" i="11"/>
  <c r="FY623" i="11"/>
  <c r="FQ623" i="11"/>
  <c r="FI639" i="11"/>
  <c r="FY639" i="11"/>
  <c r="FQ639" i="11"/>
  <c r="FI655" i="11"/>
  <c r="FY655" i="11"/>
  <c r="FQ655" i="11"/>
  <c r="FY671" i="11"/>
  <c r="FQ671" i="11"/>
  <c r="FI671" i="11"/>
  <c r="FI687" i="11"/>
  <c r="FY687" i="11"/>
  <c r="FQ687" i="11"/>
  <c r="FI703" i="11"/>
  <c r="FY703" i="11"/>
  <c r="FQ703" i="11"/>
  <c r="FI719" i="11"/>
  <c r="FY719" i="11"/>
  <c r="FQ719" i="11"/>
  <c r="FI735" i="11"/>
  <c r="FY735" i="11"/>
  <c r="FQ735" i="11"/>
  <c r="FI751" i="11"/>
  <c r="FY751" i="11"/>
  <c r="FQ751" i="11"/>
  <c r="FI767" i="11"/>
  <c r="FY767" i="11"/>
  <c r="FQ767" i="11"/>
  <c r="FI783" i="11"/>
  <c r="FY783" i="11"/>
  <c r="FQ783" i="11"/>
  <c r="FI799" i="11"/>
  <c r="FY799" i="11"/>
  <c r="FQ799" i="11"/>
  <c r="FI815" i="11"/>
  <c r="FY815" i="11"/>
  <c r="FQ815" i="11"/>
  <c r="FI831" i="11"/>
  <c r="FY831" i="11"/>
  <c r="FQ831" i="11"/>
  <c r="FI847" i="11"/>
  <c r="FY847" i="11"/>
  <c r="FQ847" i="11"/>
  <c r="FI863" i="11"/>
  <c r="FQ863" i="11"/>
  <c r="FY863" i="11"/>
  <c r="FI879" i="11"/>
  <c r="FY879" i="11"/>
  <c r="FQ879" i="11"/>
  <c r="FQ895" i="11"/>
  <c r="FI895" i="11"/>
  <c r="FY895" i="11"/>
  <c r="FQ911" i="11"/>
  <c r="FI911" i="11"/>
  <c r="FY911" i="11"/>
  <c r="FI927" i="11"/>
  <c r="FQ927" i="11"/>
  <c r="FY927" i="11"/>
  <c r="FI943" i="11"/>
  <c r="FY943" i="11"/>
  <c r="FQ943" i="11"/>
  <c r="FI959" i="11"/>
  <c r="FY959" i="11"/>
  <c r="FQ959" i="11"/>
  <c r="FY975" i="11"/>
  <c r="FQ975" i="11"/>
  <c r="FI975" i="11"/>
  <c r="FY991" i="11"/>
  <c r="FQ991" i="11"/>
  <c r="FI991" i="11"/>
  <c r="FY1007" i="11"/>
  <c r="FQ1007" i="11"/>
  <c r="FI1007" i="11"/>
  <c r="FY1023" i="11"/>
  <c r="FI1023" i="11"/>
  <c r="FQ1023" i="11"/>
  <c r="FQ1039" i="11"/>
  <c r="FI1039" i="11"/>
  <c r="FY1039" i="11"/>
  <c r="FY1055" i="11"/>
  <c r="FI1055" i="11"/>
  <c r="FQ1055" i="11"/>
  <c r="FY1071" i="11"/>
  <c r="FQ1071" i="11"/>
  <c r="FI1071" i="11"/>
  <c r="FY1087" i="11"/>
  <c r="FQ1087" i="11"/>
  <c r="FI1087" i="11"/>
  <c r="FY96" i="11"/>
  <c r="FQ96" i="11"/>
  <c r="FI96" i="11"/>
  <c r="FY112" i="11"/>
  <c r="FQ112" i="11"/>
  <c r="FI112" i="11"/>
  <c r="FI128" i="11"/>
  <c r="FY128" i="11"/>
  <c r="FQ128" i="11"/>
  <c r="FY144" i="11"/>
  <c r="FQ144" i="11"/>
  <c r="FI144" i="11"/>
  <c r="FQ160" i="11"/>
  <c r="FI160" i="11"/>
  <c r="FY160" i="11"/>
  <c r="FI176" i="11"/>
  <c r="FY176" i="11"/>
  <c r="FQ176" i="11"/>
  <c r="FY192" i="11"/>
  <c r="FQ192" i="11"/>
  <c r="FI192" i="11"/>
  <c r="FI208" i="11"/>
  <c r="FY208" i="11"/>
  <c r="FQ208" i="11"/>
  <c r="FY224" i="11"/>
  <c r="FQ224" i="11"/>
  <c r="FI224" i="11"/>
  <c r="FI240" i="11"/>
  <c r="FY240" i="11"/>
  <c r="FQ240" i="11"/>
  <c r="FI256" i="11"/>
  <c r="FY256" i="11"/>
  <c r="FQ256" i="11"/>
  <c r="FY272" i="11"/>
  <c r="FQ272" i="11"/>
  <c r="FI272" i="11"/>
  <c r="FY288" i="11"/>
  <c r="FQ288" i="11"/>
  <c r="FI288" i="11"/>
  <c r="FY304" i="11"/>
  <c r="FQ304" i="11"/>
  <c r="FI304" i="11"/>
  <c r="FI320" i="11"/>
  <c r="FY320" i="11"/>
  <c r="FQ320" i="11"/>
  <c r="FI336" i="11"/>
  <c r="FY336" i="11"/>
  <c r="FQ336" i="11"/>
  <c r="FI352" i="11"/>
  <c r="FY352" i="11"/>
  <c r="FQ352" i="11"/>
  <c r="FI368" i="11"/>
  <c r="FY368" i="11"/>
  <c r="FQ368" i="11"/>
  <c r="FY384" i="11"/>
  <c r="FQ384" i="11"/>
  <c r="FI384" i="11"/>
  <c r="FI400" i="11"/>
  <c r="FY400" i="11"/>
  <c r="FQ400" i="11"/>
  <c r="FI416" i="11"/>
  <c r="FY416" i="11"/>
  <c r="FQ416" i="11"/>
  <c r="FY432" i="11"/>
  <c r="FQ432" i="11"/>
  <c r="FI432" i="11"/>
  <c r="FY448" i="11"/>
  <c r="FQ448" i="11"/>
  <c r="FI448" i="11"/>
  <c r="FI464" i="11"/>
  <c r="FY464" i="11"/>
  <c r="FQ464" i="11"/>
  <c r="FI480" i="11"/>
  <c r="FY480" i="11"/>
  <c r="FQ480" i="11"/>
  <c r="FI496" i="11"/>
  <c r="FY496" i="11"/>
  <c r="FQ496" i="11"/>
  <c r="FI512" i="11"/>
  <c r="FY512" i="11"/>
  <c r="FQ512" i="11"/>
  <c r="FI528" i="11"/>
  <c r="FY528" i="11"/>
  <c r="FQ528" i="11"/>
  <c r="FI544" i="11"/>
  <c r="FY544" i="11"/>
  <c r="FQ544" i="11"/>
  <c r="FY560" i="11"/>
  <c r="FQ560" i="11"/>
  <c r="FI560" i="11"/>
  <c r="FI576" i="11"/>
  <c r="FY576" i="11"/>
  <c r="FQ576" i="11"/>
  <c r="FY592" i="11"/>
  <c r="FI592" i="11"/>
  <c r="FQ592" i="11"/>
  <c r="FI608" i="11"/>
  <c r="FY608" i="11"/>
  <c r="FQ608" i="11"/>
  <c r="FY624" i="11"/>
  <c r="FQ624" i="11"/>
  <c r="FI624" i="11"/>
  <c r="FI640" i="11"/>
  <c r="FY640" i="11"/>
  <c r="FQ640" i="11"/>
  <c r="FY656" i="11"/>
  <c r="FQ656" i="11"/>
  <c r="FI656" i="11"/>
  <c r="FY672" i="11"/>
  <c r="FQ672" i="11"/>
  <c r="FI672" i="11"/>
  <c r="FY688" i="11"/>
  <c r="FI688" i="11"/>
  <c r="FQ688" i="11"/>
  <c r="FQ704" i="11"/>
  <c r="FI704" i="11"/>
  <c r="FY704" i="11"/>
  <c r="FY720" i="11"/>
  <c r="FI720" i="11"/>
  <c r="FQ720" i="11"/>
  <c r="FQ736" i="11"/>
  <c r="FY736" i="11"/>
  <c r="FI736" i="11"/>
  <c r="FY752" i="11"/>
  <c r="FI752" i="11"/>
  <c r="FQ752" i="11"/>
  <c r="FI768" i="11"/>
  <c r="FQ768" i="11"/>
  <c r="FY768" i="11"/>
  <c r="FY784" i="11"/>
  <c r="FQ784" i="11"/>
  <c r="FI784" i="11"/>
  <c r="FQ800" i="11"/>
  <c r="FY800" i="11"/>
  <c r="FI800" i="11"/>
  <c r="FY816" i="11"/>
  <c r="FQ816" i="11"/>
  <c r="FI816" i="11"/>
  <c r="FI832" i="11"/>
  <c r="FY832" i="11"/>
  <c r="FQ832" i="11"/>
  <c r="FY848" i="11"/>
  <c r="FI848" i="11"/>
  <c r="FQ848" i="11"/>
  <c r="FY864" i="11"/>
  <c r="FQ864" i="11"/>
  <c r="FI864" i="11"/>
  <c r="FY880" i="11"/>
  <c r="FQ880" i="11"/>
  <c r="FI880" i="11"/>
  <c r="FI896" i="11"/>
  <c r="FY896" i="11"/>
  <c r="FQ896" i="11"/>
  <c r="FY912" i="11"/>
  <c r="FI912" i="11"/>
  <c r="FQ912" i="11"/>
  <c r="FQ928" i="11"/>
  <c r="FY928" i="11"/>
  <c r="FI928" i="11"/>
  <c r="FI944" i="11"/>
  <c r="FY944" i="11"/>
  <c r="FQ944" i="11"/>
  <c r="FY960" i="11"/>
  <c r="FQ960" i="11"/>
  <c r="FI960" i="11"/>
  <c r="FI976" i="11"/>
  <c r="FY976" i="11"/>
  <c r="FQ976" i="11"/>
  <c r="FY992" i="11"/>
  <c r="FQ992" i="11"/>
  <c r="FI992" i="11"/>
  <c r="FY1008" i="11"/>
  <c r="FQ1008" i="11"/>
  <c r="FI1008" i="11"/>
  <c r="FY1024" i="11"/>
  <c r="FQ1024" i="11"/>
  <c r="FI1024" i="11"/>
  <c r="FY1040" i="11"/>
  <c r="FQ1040" i="11"/>
  <c r="FI1040" i="11"/>
  <c r="FY1056" i="11"/>
  <c r="FQ1056" i="11"/>
  <c r="FI1056" i="11"/>
  <c r="FY1072" i="11"/>
  <c r="FQ1072" i="11"/>
  <c r="FI1072" i="11"/>
  <c r="FQ1088" i="11"/>
  <c r="FI1088" i="11"/>
  <c r="FY1088" i="11"/>
  <c r="FY97" i="11"/>
  <c r="FQ97" i="11"/>
  <c r="FI97" i="11"/>
  <c r="FY113" i="11"/>
  <c r="FQ113" i="11"/>
  <c r="FI113" i="11"/>
  <c r="FY129" i="11"/>
  <c r="FQ129" i="11"/>
  <c r="FI129" i="11"/>
  <c r="FY145" i="11"/>
  <c r="FQ145" i="11"/>
  <c r="FI145" i="11"/>
  <c r="FI161" i="11"/>
  <c r="FY161" i="11"/>
  <c r="FQ161" i="11"/>
  <c r="FI177" i="11"/>
  <c r="FY177" i="11"/>
  <c r="FQ177" i="11"/>
  <c r="FI193" i="11"/>
  <c r="FY193" i="11"/>
  <c r="FQ193" i="11"/>
  <c r="FI209" i="11"/>
  <c r="FY209" i="11"/>
  <c r="FQ209" i="11"/>
  <c r="FI225" i="11"/>
  <c r="FY225" i="11"/>
  <c r="FQ225" i="11"/>
  <c r="FI241" i="11"/>
  <c r="FQ241" i="11"/>
  <c r="FY241" i="11"/>
  <c r="FI257" i="11"/>
  <c r="FY257" i="11"/>
  <c r="FQ257" i="11"/>
  <c r="FI273" i="11"/>
  <c r="FY273" i="11"/>
  <c r="FQ273" i="11"/>
  <c r="FI289" i="11"/>
  <c r="FY289" i="11"/>
  <c r="FQ289" i="11"/>
  <c r="FI305" i="11"/>
  <c r="FY305" i="11"/>
  <c r="FQ305" i="11"/>
  <c r="FI321" i="11"/>
  <c r="FY321" i="11"/>
  <c r="FQ321" i="11"/>
  <c r="FI337" i="11"/>
  <c r="FY337" i="11"/>
  <c r="FQ337" i="11"/>
  <c r="FI353" i="11"/>
  <c r="FY353" i="11"/>
  <c r="FQ353" i="11"/>
  <c r="FI369" i="11"/>
  <c r="FY369" i="11"/>
  <c r="FQ369" i="11"/>
  <c r="FI385" i="11"/>
  <c r="FY385" i="11"/>
  <c r="FQ385" i="11"/>
  <c r="FI401" i="11"/>
  <c r="FY401" i="11"/>
  <c r="FQ401" i="11"/>
  <c r="FI417" i="11"/>
  <c r="FY417" i="11"/>
  <c r="FQ417" i="11"/>
  <c r="FI433" i="11"/>
  <c r="FY433" i="11"/>
  <c r="FQ433" i="11"/>
  <c r="FI449" i="11"/>
  <c r="FY449" i="11"/>
  <c r="FQ449" i="11"/>
  <c r="FI465" i="11"/>
  <c r="FY465" i="11"/>
  <c r="FQ465" i="11"/>
  <c r="FI481" i="11"/>
  <c r="FY481" i="11"/>
  <c r="FQ481" i="11"/>
  <c r="FI497" i="11"/>
  <c r="FY497" i="11"/>
  <c r="FQ497" i="11"/>
  <c r="FI513" i="11"/>
  <c r="FY513" i="11"/>
  <c r="FQ513" i="11"/>
  <c r="FI529" i="11"/>
  <c r="FY529" i="11"/>
  <c r="FQ529" i="11"/>
  <c r="FI545" i="11"/>
  <c r="FY545" i="11"/>
  <c r="FQ545" i="11"/>
  <c r="FI561" i="11"/>
  <c r="FQ561" i="11"/>
  <c r="FY561" i="11"/>
  <c r="FY577" i="11"/>
  <c r="FQ577" i="11"/>
  <c r="FI577" i="11"/>
  <c r="FI593" i="11"/>
  <c r="FY593" i="11"/>
  <c r="FQ593" i="11"/>
  <c r="FI609" i="11"/>
  <c r="FY609" i="11"/>
  <c r="FQ609" i="11"/>
  <c r="FI625" i="11"/>
  <c r="FY625" i="11"/>
  <c r="FQ625" i="11"/>
  <c r="FI641" i="11"/>
  <c r="FY641" i="11"/>
  <c r="FQ641" i="11"/>
  <c r="FI657" i="11"/>
  <c r="FY657" i="11"/>
  <c r="FQ657" i="11"/>
  <c r="FI673" i="11"/>
  <c r="FY673" i="11"/>
  <c r="FQ673" i="11"/>
  <c r="FI689" i="11"/>
  <c r="FY689" i="11"/>
  <c r="FQ689" i="11"/>
  <c r="FI705" i="11"/>
  <c r="FY705" i="11"/>
  <c r="FQ705" i="11"/>
  <c r="FI721" i="11"/>
  <c r="FY721" i="11"/>
  <c r="FQ721" i="11"/>
  <c r="FI737" i="11"/>
  <c r="FY737" i="11"/>
  <c r="FQ737" i="11"/>
  <c r="FI753" i="11"/>
  <c r="FY753" i="11"/>
  <c r="FQ753" i="11"/>
  <c r="FI769" i="11"/>
  <c r="FY769" i="11"/>
  <c r="FQ769" i="11"/>
  <c r="FI785" i="11"/>
  <c r="FY785" i="11"/>
  <c r="FQ785" i="11"/>
  <c r="FI801" i="11"/>
  <c r="FY801" i="11"/>
  <c r="FQ801" i="11"/>
  <c r="FI817" i="11"/>
  <c r="FQ817" i="11"/>
  <c r="FY817" i="11"/>
  <c r="FI833" i="11"/>
  <c r="FY833" i="11"/>
  <c r="FQ833" i="11"/>
  <c r="FI849" i="11"/>
  <c r="FY849" i="11"/>
  <c r="FQ849" i="11"/>
  <c r="FI865" i="11"/>
  <c r="FY865" i="11"/>
  <c r="FQ865" i="11"/>
  <c r="FI881" i="11"/>
  <c r="FY881" i="11"/>
  <c r="FQ881" i="11"/>
  <c r="FI897" i="11"/>
  <c r="FY897" i="11"/>
  <c r="FQ897" i="11"/>
  <c r="FI913" i="11"/>
  <c r="FY913" i="11"/>
  <c r="FQ913" i="11"/>
  <c r="FI929" i="11"/>
  <c r="FY929" i="11"/>
  <c r="FQ929" i="11"/>
  <c r="FI945" i="11"/>
  <c r="FY945" i="11"/>
  <c r="FQ945" i="11"/>
  <c r="FI961" i="11"/>
  <c r="FY961" i="11"/>
  <c r="FQ961" i="11"/>
  <c r="FI977" i="11"/>
  <c r="FY977" i="11"/>
  <c r="FQ977" i="11"/>
  <c r="FI993" i="11"/>
  <c r="FY993" i="11"/>
  <c r="FQ993" i="11"/>
  <c r="FI1009" i="11"/>
  <c r="FQ1009" i="11"/>
  <c r="FY1009" i="11"/>
  <c r="FI1025" i="11"/>
  <c r="FY1025" i="11"/>
  <c r="FQ1025" i="11"/>
  <c r="FY1041" i="11"/>
  <c r="FI1041" i="11"/>
  <c r="FQ1041" i="11"/>
  <c r="FY1057" i="11"/>
  <c r="FQ1057" i="11"/>
  <c r="FI1057" i="11"/>
  <c r="FI1073" i="11"/>
  <c r="FQ1073" i="11"/>
  <c r="FY1073" i="11"/>
  <c r="FY1089" i="11"/>
  <c r="FQ1089" i="11"/>
  <c r="FI1089" i="11"/>
  <c r="FI98" i="11"/>
  <c r="FY98" i="11"/>
  <c r="FQ98" i="11"/>
  <c r="FI114" i="11"/>
  <c r="FY114" i="11"/>
  <c r="FQ114" i="11"/>
  <c r="FY130" i="11"/>
  <c r="FQ130" i="11"/>
  <c r="FI130" i="11"/>
  <c r="FY146" i="11"/>
  <c r="FQ146" i="11"/>
  <c r="FI146" i="11"/>
  <c r="FY162" i="11"/>
  <c r="FQ162" i="11"/>
  <c r="FI162" i="11"/>
  <c r="FI178" i="11"/>
  <c r="FY178" i="11"/>
  <c r="FQ178" i="11"/>
  <c r="FY194" i="11"/>
  <c r="FQ194" i="11"/>
  <c r="FI194" i="11"/>
  <c r="FI210" i="11"/>
  <c r="FY210" i="11"/>
  <c r="FQ210" i="11"/>
  <c r="FI226" i="11"/>
  <c r="FY226" i="11"/>
  <c r="FQ226" i="11"/>
  <c r="FY242" i="11"/>
  <c r="FQ242" i="11"/>
  <c r="FI242" i="11"/>
  <c r="FI258" i="11"/>
  <c r="FY258" i="11"/>
  <c r="FQ258" i="11"/>
  <c r="FY274" i="11"/>
  <c r="FQ274" i="11"/>
  <c r="FI274" i="11"/>
  <c r="FI290" i="11"/>
  <c r="FY290" i="11"/>
  <c r="FQ290" i="11"/>
  <c r="FI306" i="11"/>
  <c r="FY306" i="11"/>
  <c r="FQ306" i="11"/>
  <c r="FI322" i="11"/>
  <c r="FY322" i="11"/>
  <c r="FQ322" i="11"/>
  <c r="FY338" i="11"/>
  <c r="FQ338" i="11"/>
  <c r="FI338" i="11"/>
  <c r="FY354" i="11"/>
  <c r="FQ354" i="11"/>
  <c r="FI354" i="11"/>
  <c r="FI370" i="11"/>
  <c r="FY370" i="11"/>
  <c r="FQ370" i="11"/>
  <c r="FI386" i="11"/>
  <c r="FY386" i="11"/>
  <c r="FQ386" i="11"/>
  <c r="FI402" i="11"/>
  <c r="FQ402" i="11"/>
  <c r="FY402" i="11"/>
  <c r="FI418" i="11"/>
  <c r="FY418" i="11"/>
  <c r="FQ418" i="11"/>
  <c r="FY434" i="11"/>
  <c r="FQ434" i="11"/>
  <c r="FI434" i="11"/>
  <c r="FI450" i="11"/>
  <c r="FY450" i="11"/>
  <c r="FQ450" i="11"/>
  <c r="FI466" i="11"/>
  <c r="FY466" i="11"/>
  <c r="FQ466" i="11"/>
  <c r="FY482" i="11"/>
  <c r="FQ482" i="11"/>
  <c r="FI482" i="11"/>
  <c r="FI498" i="11"/>
  <c r="FY498" i="11"/>
  <c r="FQ498" i="11"/>
  <c r="FI514" i="11"/>
  <c r="FY514" i="11"/>
  <c r="FQ514" i="11"/>
  <c r="FY530" i="11"/>
  <c r="FQ530" i="11"/>
  <c r="FI530" i="11"/>
  <c r="FI546" i="11"/>
  <c r="FY546" i="11"/>
  <c r="FQ546" i="11"/>
  <c r="FY562" i="11"/>
  <c r="FI562" i="11"/>
  <c r="FQ562" i="11"/>
  <c r="FY578" i="11"/>
  <c r="FQ578" i="11"/>
  <c r="FI578" i="11"/>
  <c r="FI594" i="11"/>
  <c r="FY594" i="11"/>
  <c r="FQ594" i="11"/>
  <c r="FI610" i="11"/>
  <c r="FY610" i="11"/>
  <c r="FQ610" i="11"/>
  <c r="FY626" i="11"/>
  <c r="FQ626" i="11"/>
  <c r="FI626" i="11"/>
  <c r="FI642" i="11"/>
  <c r="FY642" i="11"/>
  <c r="FQ642" i="11"/>
  <c r="FI658" i="11"/>
  <c r="FQ658" i="11"/>
  <c r="FY658" i="11"/>
  <c r="FI674" i="11"/>
  <c r="FY674" i="11"/>
  <c r="FQ674" i="11"/>
  <c r="FI690" i="11"/>
  <c r="FY690" i="11"/>
  <c r="FQ690" i="11"/>
  <c r="FI706" i="11"/>
  <c r="FY706" i="11"/>
  <c r="FQ706" i="11"/>
  <c r="FI722" i="11"/>
  <c r="FY722" i="11"/>
  <c r="FQ722" i="11"/>
  <c r="FY738" i="11"/>
  <c r="FQ738" i="11"/>
  <c r="FI738" i="11"/>
  <c r="FI754" i="11"/>
  <c r="FY754" i="11"/>
  <c r="FQ754" i="11"/>
  <c r="FI770" i="11"/>
  <c r="FY770" i="11"/>
  <c r="FQ770" i="11"/>
  <c r="FY786" i="11"/>
  <c r="FI786" i="11"/>
  <c r="FQ786" i="11"/>
  <c r="FY802" i="11"/>
  <c r="FQ802" i="11"/>
  <c r="FI802" i="11"/>
  <c r="FI818" i="11"/>
  <c r="FY818" i="11"/>
  <c r="FQ818" i="11"/>
  <c r="FI834" i="11"/>
  <c r="FY834" i="11"/>
  <c r="FQ834" i="11"/>
  <c r="FY850" i="11"/>
  <c r="FQ850" i="11"/>
  <c r="FI850" i="11"/>
  <c r="FY866" i="11"/>
  <c r="FQ866" i="11"/>
  <c r="FI866" i="11"/>
  <c r="FY882" i="11"/>
  <c r="FI882" i="11"/>
  <c r="FQ882" i="11"/>
  <c r="FI898" i="11"/>
  <c r="FY898" i="11"/>
  <c r="FQ898" i="11"/>
  <c r="FY914" i="11"/>
  <c r="FQ914" i="11"/>
  <c r="FI914" i="11"/>
  <c r="FI930" i="11"/>
  <c r="FY930" i="11"/>
  <c r="FQ930" i="11"/>
  <c r="FQ946" i="11"/>
  <c r="FI946" i="11"/>
  <c r="FY946" i="11"/>
  <c r="FI962" i="11"/>
  <c r="FY962" i="11"/>
  <c r="FQ962" i="11"/>
  <c r="FY978" i="11"/>
  <c r="FQ978" i="11"/>
  <c r="FI978" i="11"/>
  <c r="FY994" i="11"/>
  <c r="FQ994" i="11"/>
  <c r="FI994" i="11"/>
  <c r="FI1010" i="11"/>
  <c r="FY1010" i="11"/>
  <c r="FQ1010" i="11"/>
  <c r="FY1026" i="11"/>
  <c r="FQ1026" i="11"/>
  <c r="FI1026" i="11"/>
  <c r="FY1042" i="11"/>
  <c r="FQ1042" i="11"/>
  <c r="FI1042" i="11"/>
  <c r="FY1058" i="11"/>
  <c r="FQ1058" i="11"/>
  <c r="FI1058" i="11"/>
  <c r="FY1074" i="11"/>
  <c r="FI1074" i="11"/>
  <c r="FQ1074" i="11"/>
  <c r="FY1090" i="11"/>
  <c r="FQ1090" i="11"/>
  <c r="FI1090" i="11"/>
  <c r="FQ99" i="11"/>
  <c r="FY99" i="11"/>
  <c r="FI99" i="11"/>
  <c r="FY115" i="11"/>
  <c r="FQ115" i="11"/>
  <c r="FI115" i="11"/>
  <c r="FQ131" i="11"/>
  <c r="FY131" i="11"/>
  <c r="FI131" i="11"/>
  <c r="FQ147" i="11"/>
  <c r="FY147" i="11"/>
  <c r="FI147" i="11"/>
  <c r="FI163" i="11"/>
  <c r="FQ163" i="11"/>
  <c r="FY163" i="11"/>
  <c r="FQ179" i="11"/>
  <c r="FY179" i="11"/>
  <c r="FI179" i="11"/>
  <c r="FQ195" i="11"/>
  <c r="FY195" i="11"/>
  <c r="FI195" i="11"/>
  <c r="FQ211" i="11"/>
  <c r="FY211" i="11"/>
  <c r="FI211" i="11"/>
  <c r="FI227" i="11"/>
  <c r="FQ227" i="11"/>
  <c r="FY227" i="11"/>
  <c r="FQ243" i="11"/>
  <c r="FY243" i="11"/>
  <c r="FI243" i="11"/>
  <c r="FQ259" i="11"/>
  <c r="FY259" i="11"/>
  <c r="FI259" i="11"/>
  <c r="FQ275" i="11"/>
  <c r="FY275" i="11"/>
  <c r="FI275" i="11"/>
  <c r="FI291" i="11"/>
  <c r="FQ291" i="11"/>
  <c r="FY291" i="11"/>
  <c r="FQ307" i="11"/>
  <c r="FY307" i="11"/>
  <c r="FI307" i="11"/>
  <c r="FQ323" i="11"/>
  <c r="FY323" i="11"/>
  <c r="FI323" i="11"/>
  <c r="FQ339" i="11"/>
  <c r="FY339" i="11"/>
  <c r="FI339" i="11"/>
  <c r="FI355" i="11"/>
  <c r="FQ355" i="11"/>
  <c r="FY355" i="11"/>
  <c r="FQ371" i="11"/>
  <c r="FY371" i="11"/>
  <c r="FI371" i="11"/>
  <c r="FQ387" i="11"/>
  <c r="FY387" i="11"/>
  <c r="FI387" i="11"/>
  <c r="FQ403" i="11"/>
  <c r="FY403" i="11"/>
  <c r="FI403" i="11"/>
  <c r="FI419" i="11"/>
  <c r="FQ419" i="11"/>
  <c r="FY419" i="11"/>
  <c r="FQ435" i="11"/>
  <c r="FY435" i="11"/>
  <c r="FI435" i="11"/>
  <c r="FY451" i="11"/>
  <c r="FI451" i="11"/>
  <c r="FQ451" i="11"/>
  <c r="FY467" i="11"/>
  <c r="FI467" i="11"/>
  <c r="FQ467" i="11"/>
  <c r="FQ483" i="11"/>
  <c r="FY483" i="11"/>
  <c r="FI483" i="11"/>
  <c r="FY499" i="11"/>
  <c r="FI499" i="11"/>
  <c r="FQ499" i="11"/>
  <c r="FY515" i="11"/>
  <c r="FI515" i="11"/>
  <c r="FQ515" i="11"/>
  <c r="FY531" i="11"/>
  <c r="FI531" i="11"/>
  <c r="FQ531" i="11"/>
  <c r="FQ547" i="11"/>
  <c r="FY547" i="11"/>
  <c r="FI547" i="11"/>
  <c r="FY563" i="11"/>
  <c r="FI563" i="11"/>
  <c r="FQ563" i="11"/>
  <c r="FY579" i="11"/>
  <c r="FI579" i="11"/>
  <c r="FQ579" i="11"/>
  <c r="FY595" i="11"/>
  <c r="FI595" i="11"/>
  <c r="FQ595" i="11"/>
  <c r="FI611" i="11"/>
  <c r="FQ611" i="11"/>
  <c r="FY611" i="11"/>
  <c r="FY627" i="11"/>
  <c r="FI627" i="11"/>
  <c r="FQ627" i="11"/>
  <c r="FY643" i="11"/>
  <c r="FI643" i="11"/>
  <c r="FQ643" i="11"/>
  <c r="FY659" i="11"/>
  <c r="FI659" i="11"/>
  <c r="FQ659" i="11"/>
  <c r="FQ675" i="11"/>
  <c r="FI675" i="11"/>
  <c r="FY675" i="11"/>
  <c r="FY691" i="11"/>
  <c r="FI691" i="11"/>
  <c r="FQ691" i="11"/>
  <c r="FY707" i="11"/>
  <c r="FI707" i="11"/>
  <c r="FQ707" i="11"/>
  <c r="FQ723" i="11"/>
  <c r="FI723" i="11"/>
  <c r="FY723" i="11"/>
  <c r="FY739" i="11"/>
  <c r="FI739" i="11"/>
  <c r="FQ739" i="11"/>
  <c r="FY755" i="11"/>
  <c r="FI755" i="11"/>
  <c r="FQ755" i="11"/>
  <c r="FI771" i="11"/>
  <c r="FQ771" i="11"/>
  <c r="FY771" i="11"/>
  <c r="FY787" i="11"/>
  <c r="FI787" i="11"/>
  <c r="FQ787" i="11"/>
  <c r="FQ803" i="11"/>
  <c r="FY803" i="11"/>
  <c r="FI803" i="11"/>
  <c r="FY819" i="11"/>
  <c r="FQ819" i="11"/>
  <c r="FI819" i="11"/>
  <c r="FY835" i="11"/>
  <c r="FI835" i="11"/>
  <c r="FQ835" i="11"/>
  <c r="FY851" i="11"/>
  <c r="FI851" i="11"/>
  <c r="FQ851" i="11"/>
  <c r="FY867" i="11"/>
  <c r="FI867" i="11"/>
  <c r="FQ867" i="11"/>
  <c r="FI883" i="11"/>
  <c r="FY883" i="11"/>
  <c r="FQ883" i="11"/>
  <c r="FY899" i="11"/>
  <c r="FI899" i="11"/>
  <c r="FQ899" i="11"/>
  <c r="FQ915" i="11"/>
  <c r="FI915" i="11"/>
  <c r="FY915" i="11"/>
  <c r="FY931" i="11"/>
  <c r="FI931" i="11"/>
  <c r="FQ931" i="11"/>
  <c r="FY947" i="11"/>
  <c r="FI947" i="11"/>
  <c r="FQ947" i="11"/>
  <c r="FY963" i="11"/>
  <c r="FI963" i="11"/>
  <c r="FQ963" i="11"/>
  <c r="FY979" i="11"/>
  <c r="FI979" i="11"/>
  <c r="FQ979" i="11"/>
  <c r="FY995" i="11"/>
  <c r="FI995" i="11"/>
  <c r="FQ995" i="11"/>
  <c r="FQ1011" i="11"/>
  <c r="FY1011" i="11"/>
  <c r="FI1011" i="11"/>
  <c r="FY1027" i="11"/>
  <c r="FI1027" i="11"/>
  <c r="FQ1027" i="11"/>
  <c r="FY1043" i="11"/>
  <c r="FI1043" i="11"/>
  <c r="FQ1043" i="11"/>
  <c r="FY1059" i="11"/>
  <c r="FQ1059" i="11"/>
  <c r="FI1059" i="11"/>
  <c r="FY1075" i="11"/>
  <c r="FI1075" i="11"/>
  <c r="FQ1075" i="11"/>
  <c r="FY1091" i="11"/>
  <c r="FQ1091" i="11"/>
  <c r="FI1091" i="11"/>
  <c r="FY100" i="11"/>
  <c r="FI100" i="11"/>
  <c r="FQ100" i="11"/>
  <c r="FY116" i="11"/>
  <c r="FQ116" i="11"/>
  <c r="FI116" i="11"/>
  <c r="FQ132" i="11"/>
  <c r="FY132" i="11"/>
  <c r="FI132" i="11"/>
  <c r="FI148" i="11"/>
  <c r="FY148" i="11"/>
  <c r="FQ148" i="11"/>
  <c r="FY164" i="11"/>
  <c r="FQ164" i="11"/>
  <c r="FI164" i="11"/>
  <c r="FQ180" i="11"/>
  <c r="FY180" i="11"/>
  <c r="FI180" i="11"/>
  <c r="FQ196" i="11"/>
  <c r="FY196" i="11"/>
  <c r="FI196" i="11"/>
  <c r="FQ212" i="11"/>
  <c r="FY212" i="11"/>
  <c r="FI212" i="11"/>
  <c r="FQ228" i="11"/>
  <c r="FY228" i="11"/>
  <c r="FI228" i="11"/>
  <c r="FQ244" i="11"/>
  <c r="FY244" i="11"/>
  <c r="FI244" i="11"/>
  <c r="FI260" i="11"/>
  <c r="FQ260" i="11"/>
  <c r="FY260" i="11"/>
  <c r="FY276" i="11"/>
  <c r="FI276" i="11"/>
  <c r="FQ276" i="11"/>
  <c r="FQ292" i="11"/>
  <c r="FY292" i="11"/>
  <c r="FI292" i="11"/>
  <c r="FQ308" i="11"/>
  <c r="FY308" i="11"/>
  <c r="FI308" i="11"/>
  <c r="FQ324" i="11"/>
  <c r="FY324" i="11"/>
  <c r="FI324" i="11"/>
  <c r="FQ340" i="11"/>
  <c r="FI340" i="11"/>
  <c r="FY340" i="11"/>
  <c r="FQ356" i="11"/>
  <c r="FY356" i="11"/>
  <c r="FI356" i="11"/>
  <c r="FQ372" i="11"/>
  <c r="FY372" i="11"/>
  <c r="FI372" i="11"/>
  <c r="FQ388" i="11"/>
  <c r="FI388" i="11"/>
  <c r="FY388" i="11"/>
  <c r="FY404" i="11"/>
  <c r="FI404" i="11"/>
  <c r="FQ404" i="11"/>
  <c r="FQ420" i="11"/>
  <c r="FY420" i="11"/>
  <c r="FI420" i="11"/>
  <c r="FQ436" i="11"/>
  <c r="FY436" i="11"/>
  <c r="FI436" i="11"/>
  <c r="FY452" i="11"/>
  <c r="FI452" i="11"/>
  <c r="FQ452" i="11"/>
  <c r="FY468" i="11"/>
  <c r="FQ468" i="11"/>
  <c r="FI468" i="11"/>
  <c r="FY484" i="11"/>
  <c r="FI484" i="11"/>
  <c r="FQ484" i="11"/>
  <c r="FY500" i="11"/>
  <c r="FI500" i="11"/>
  <c r="FQ500" i="11"/>
  <c r="FI516" i="11"/>
  <c r="FY516" i="11"/>
  <c r="FQ516" i="11"/>
  <c r="FY532" i="11"/>
  <c r="FI532" i="11"/>
  <c r="FQ532" i="11"/>
  <c r="FY548" i="11"/>
  <c r="FI548" i="11"/>
  <c r="FQ548" i="11"/>
  <c r="FY564" i="11"/>
  <c r="FI564" i="11"/>
  <c r="FQ564" i="11"/>
  <c r="FY580" i="11"/>
  <c r="FI580" i="11"/>
  <c r="FQ580" i="11"/>
  <c r="FY596" i="11"/>
  <c r="FI596" i="11"/>
  <c r="FQ596" i="11"/>
  <c r="FI612" i="11"/>
  <c r="FQ612" i="11"/>
  <c r="FY612" i="11"/>
  <c r="FY628" i="11"/>
  <c r="FI628" i="11"/>
  <c r="FQ628" i="11"/>
  <c r="FQ644" i="11"/>
  <c r="FY644" i="11"/>
  <c r="FI644" i="11"/>
  <c r="FY660" i="11"/>
  <c r="FI660" i="11"/>
  <c r="FQ660" i="11"/>
  <c r="FY676" i="11"/>
  <c r="FI676" i="11"/>
  <c r="FQ676" i="11"/>
  <c r="FQ692" i="11"/>
  <c r="FI692" i="11"/>
  <c r="FY692" i="11"/>
  <c r="FY708" i="11"/>
  <c r="FI708" i="11"/>
  <c r="FQ708" i="11"/>
  <c r="FY724" i="11"/>
  <c r="FI724" i="11"/>
  <c r="FQ724" i="11"/>
  <c r="FY740" i="11"/>
  <c r="FI740" i="11"/>
  <c r="FQ740" i="11"/>
  <c r="FY756" i="11"/>
  <c r="FI756" i="11"/>
  <c r="FQ756" i="11"/>
  <c r="FY772" i="11"/>
  <c r="FI772" i="11"/>
  <c r="FQ772" i="11"/>
  <c r="FY788" i="11"/>
  <c r="FI788" i="11"/>
  <c r="FQ788" i="11"/>
  <c r="FY804" i="11"/>
  <c r="FI804" i="11"/>
  <c r="FQ804" i="11"/>
  <c r="FY820" i="11"/>
  <c r="FQ820" i="11"/>
  <c r="FI820" i="11"/>
  <c r="FY836" i="11"/>
  <c r="FI836" i="11"/>
  <c r="FQ836" i="11"/>
  <c r="FQ852" i="11"/>
  <c r="FY852" i="11"/>
  <c r="FI852" i="11"/>
  <c r="FY868" i="11"/>
  <c r="FI868" i="11"/>
  <c r="FQ868" i="11"/>
  <c r="FY884" i="11"/>
  <c r="FI884" i="11"/>
  <c r="FQ884" i="11"/>
  <c r="FQ900" i="11"/>
  <c r="FI900" i="11"/>
  <c r="FY900" i="11"/>
  <c r="FY916" i="11"/>
  <c r="FI916" i="11"/>
  <c r="FQ916" i="11"/>
  <c r="FY932" i="11"/>
  <c r="FI932" i="11"/>
  <c r="FQ932" i="11"/>
  <c r="FY948" i="11"/>
  <c r="FI948" i="11"/>
  <c r="FQ948" i="11"/>
  <c r="FY964" i="11"/>
  <c r="FI964" i="11"/>
  <c r="FQ964" i="11"/>
  <c r="FY980" i="11"/>
  <c r="FI980" i="11"/>
  <c r="FQ980" i="11"/>
  <c r="FY996" i="11"/>
  <c r="FI996" i="11"/>
  <c r="FQ996" i="11"/>
  <c r="FY1012" i="11"/>
  <c r="FI1012" i="11"/>
  <c r="FQ1012" i="11"/>
  <c r="FY1028" i="11"/>
  <c r="FI1028" i="11"/>
  <c r="FQ1028" i="11"/>
  <c r="FQ1044" i="11"/>
  <c r="FY1044" i="11"/>
  <c r="FI1044" i="11"/>
  <c r="FY1060" i="11"/>
  <c r="FQ1060" i="11"/>
  <c r="FI1060" i="11"/>
  <c r="FY1076" i="11"/>
  <c r="FQ1076" i="11"/>
  <c r="FI1076" i="11"/>
  <c r="GT170" i="13"/>
  <c r="GT143" i="13"/>
  <c r="GT159" i="13"/>
  <c r="GT167" i="13"/>
  <c r="GT175" i="13"/>
  <c r="GT183" i="13"/>
  <c r="GT191" i="13"/>
  <c r="GT199" i="13"/>
  <c r="GT207" i="13"/>
  <c r="GT215" i="13"/>
  <c r="GT223" i="13"/>
  <c r="GT231" i="13"/>
  <c r="GT239" i="13"/>
  <c r="GT263" i="13"/>
  <c r="GT295" i="13"/>
  <c r="GT319" i="13"/>
  <c r="GV143" i="13"/>
  <c r="GV151" i="13"/>
  <c r="GV159" i="13"/>
  <c r="GV167" i="13"/>
  <c r="GV175" i="13"/>
  <c r="GV183" i="13"/>
  <c r="GV191" i="13"/>
  <c r="GV199" i="13"/>
  <c r="GV207" i="13"/>
  <c r="GV215" i="13"/>
  <c r="GV255" i="13"/>
  <c r="GV263" i="13"/>
  <c r="GV271" i="13"/>
  <c r="GV279" i="13"/>
  <c r="GV287" i="13"/>
  <c r="GV295" i="13"/>
  <c r="GV303" i="13"/>
  <c r="GT151" i="13"/>
  <c r="GZ167" i="13"/>
  <c r="GZ175" i="13"/>
  <c r="GY132" i="13"/>
  <c r="HA135" i="13"/>
  <c r="GW137" i="13"/>
  <c r="HA143" i="13"/>
  <c r="GW145" i="13"/>
  <c r="GY148" i="13"/>
  <c r="HA151" i="13"/>
  <c r="GW153" i="13"/>
  <c r="GY156" i="13"/>
  <c r="HA159" i="13"/>
  <c r="GW161" i="13"/>
  <c r="GY164" i="13"/>
  <c r="HA167" i="13"/>
  <c r="GW169" i="13"/>
  <c r="GY172" i="13"/>
  <c r="HA175" i="13"/>
  <c r="GW177" i="13"/>
  <c r="GY180" i="13"/>
  <c r="HA183" i="13"/>
  <c r="GW185" i="13"/>
  <c r="GY188" i="13"/>
  <c r="HA191" i="13"/>
  <c r="GW193" i="13"/>
  <c r="GY196" i="13"/>
  <c r="HA199" i="13"/>
  <c r="GW201" i="13"/>
  <c r="GY204" i="13"/>
  <c r="HA207" i="13"/>
  <c r="GW209" i="13"/>
  <c r="GY212" i="13"/>
  <c r="HA215" i="13"/>
  <c r="GW217" i="13"/>
  <c r="GY220" i="13"/>
  <c r="HA223" i="13"/>
  <c r="GW225" i="13"/>
  <c r="GY228" i="13"/>
  <c r="HA231" i="13"/>
  <c r="GW233" i="13"/>
  <c r="GY236" i="13"/>
  <c r="HA239" i="13"/>
  <c r="GW241" i="13"/>
  <c r="GY244" i="13"/>
  <c r="HA247" i="13"/>
  <c r="GW249" i="13"/>
  <c r="GY252" i="13"/>
  <c r="HA255" i="13"/>
  <c r="GW257" i="13"/>
  <c r="GY260" i="13"/>
  <c r="HA263" i="13"/>
  <c r="GW265" i="13"/>
  <c r="GY268" i="13"/>
  <c r="HA271" i="13"/>
  <c r="GW273" i="13"/>
  <c r="GY276" i="13"/>
  <c r="HA279" i="13"/>
  <c r="GW281" i="13"/>
  <c r="GY284" i="13"/>
  <c r="HA287" i="13"/>
  <c r="GW289" i="13"/>
  <c r="GY292" i="13"/>
  <c r="HA295" i="13"/>
  <c r="GW297" i="13"/>
  <c r="HA303" i="13"/>
  <c r="GW305" i="13"/>
  <c r="HA311" i="13"/>
  <c r="GW313" i="13"/>
  <c r="HA319" i="13"/>
  <c r="FP119" i="11"/>
  <c r="FO119" i="11"/>
  <c r="FN119" i="11"/>
  <c r="FE119" i="11"/>
  <c r="FF119" i="11"/>
  <c r="FG119" i="11"/>
  <c r="FH119" i="11"/>
  <c r="FJ119" i="11"/>
  <c r="FX119" i="11"/>
  <c r="FZ119" i="11"/>
  <c r="FR119" i="11"/>
  <c r="FU119" i="11"/>
  <c r="FV119" i="11"/>
  <c r="FW119" i="11"/>
  <c r="FO135" i="11"/>
  <c r="FP135" i="11"/>
  <c r="FN135" i="11"/>
  <c r="FJ135" i="11"/>
  <c r="FE135" i="11"/>
  <c r="FF135" i="11"/>
  <c r="FG135" i="11"/>
  <c r="FH135" i="11"/>
  <c r="FR135" i="11"/>
  <c r="FZ135" i="11"/>
  <c r="FX135" i="11"/>
  <c r="FV135" i="11"/>
  <c r="FU135" i="11"/>
  <c r="FW135" i="11"/>
  <c r="FO151" i="11"/>
  <c r="FP151" i="11"/>
  <c r="FN151" i="11"/>
  <c r="FE151" i="11"/>
  <c r="FF151" i="11"/>
  <c r="FG151" i="11"/>
  <c r="FH151" i="11"/>
  <c r="FJ151" i="11"/>
  <c r="FX151" i="11"/>
  <c r="FR151" i="11"/>
  <c r="FZ151" i="11"/>
  <c r="FU151" i="11"/>
  <c r="FV151" i="11"/>
  <c r="FW151" i="11"/>
  <c r="FO167" i="11"/>
  <c r="FP167" i="11"/>
  <c r="FF167" i="11"/>
  <c r="FG167" i="11"/>
  <c r="FH167" i="11"/>
  <c r="FJ167" i="11"/>
  <c r="FN167" i="11"/>
  <c r="FE167" i="11"/>
  <c r="FR167" i="11"/>
  <c r="FX167" i="11"/>
  <c r="FZ167" i="11"/>
  <c r="FV167" i="11"/>
  <c r="FU167" i="11"/>
  <c r="FW167" i="11"/>
  <c r="FO183" i="11"/>
  <c r="FP183" i="11"/>
  <c r="FN183" i="11"/>
  <c r="FE183" i="11"/>
  <c r="FF183" i="11"/>
  <c r="FG183" i="11"/>
  <c r="FH183" i="11"/>
  <c r="FJ183" i="11"/>
  <c r="FZ183" i="11"/>
  <c r="FX183" i="11"/>
  <c r="FR183" i="11"/>
  <c r="FU183" i="11"/>
  <c r="FV183" i="11"/>
  <c r="FW183" i="11"/>
  <c r="FO199" i="11"/>
  <c r="FP199" i="11"/>
  <c r="FE199" i="11"/>
  <c r="FF199" i="11"/>
  <c r="FG199" i="11"/>
  <c r="FH199" i="11"/>
  <c r="FJ199" i="11"/>
  <c r="FN199" i="11"/>
  <c r="FZ199" i="11"/>
  <c r="FX199" i="11"/>
  <c r="FR199" i="11"/>
  <c r="FV199" i="11"/>
  <c r="FU199" i="11"/>
  <c r="FW199" i="11"/>
  <c r="FO215" i="11"/>
  <c r="FP215" i="11"/>
  <c r="FN215" i="11"/>
  <c r="FH215" i="11"/>
  <c r="FJ215" i="11"/>
  <c r="FE215" i="11"/>
  <c r="FF215" i="11"/>
  <c r="FG215" i="11"/>
  <c r="FR215" i="11"/>
  <c r="FX215" i="11"/>
  <c r="FZ215" i="11"/>
  <c r="FW215" i="11"/>
  <c r="FU215" i="11"/>
  <c r="FV215" i="11"/>
  <c r="FO231" i="11"/>
  <c r="FN231" i="11"/>
  <c r="FP231" i="11"/>
  <c r="FE231" i="11"/>
  <c r="FF231" i="11"/>
  <c r="FG231" i="11"/>
  <c r="FH231" i="11"/>
  <c r="FJ231" i="11"/>
  <c r="FR231" i="11"/>
  <c r="FZ231" i="11"/>
  <c r="FX231" i="11"/>
  <c r="FW231" i="11"/>
  <c r="FV231" i="11"/>
  <c r="FU231" i="11"/>
  <c r="FO247" i="11"/>
  <c r="FP247" i="11"/>
  <c r="FN247" i="11"/>
  <c r="FE247" i="11"/>
  <c r="FF247" i="11"/>
  <c r="FG247" i="11"/>
  <c r="FH247" i="11"/>
  <c r="FJ247" i="11"/>
  <c r="FR247" i="11"/>
  <c r="FX247" i="11"/>
  <c r="FZ247" i="11"/>
  <c r="FW247" i="11"/>
  <c r="FU247" i="11"/>
  <c r="FV247" i="11"/>
  <c r="FO263" i="11"/>
  <c r="FP263" i="11"/>
  <c r="FJ263" i="11"/>
  <c r="FN263" i="11"/>
  <c r="FE263" i="11"/>
  <c r="FF263" i="11"/>
  <c r="FG263" i="11"/>
  <c r="FH263" i="11"/>
  <c r="FX263" i="11"/>
  <c r="FR263" i="11"/>
  <c r="FZ263" i="11"/>
  <c r="FW263" i="11"/>
  <c r="FV263" i="11"/>
  <c r="FU263" i="11"/>
  <c r="FO279" i="11"/>
  <c r="FP279" i="11"/>
  <c r="FE279" i="11"/>
  <c r="FF279" i="11"/>
  <c r="FG279" i="11"/>
  <c r="FN279" i="11"/>
  <c r="FH279" i="11"/>
  <c r="FJ279" i="11"/>
  <c r="FZ279" i="11"/>
  <c r="FR279" i="11"/>
  <c r="FX279" i="11"/>
  <c r="FW279" i="11"/>
  <c r="FU279" i="11"/>
  <c r="FV279" i="11"/>
  <c r="FN295" i="11"/>
  <c r="FO295" i="11"/>
  <c r="FF295" i="11"/>
  <c r="FG295" i="11"/>
  <c r="FH295" i="11"/>
  <c r="FJ295" i="11"/>
  <c r="FP295" i="11"/>
  <c r="FE295" i="11"/>
  <c r="FZ295" i="11"/>
  <c r="FX295" i="11"/>
  <c r="FR295" i="11"/>
  <c r="FW295" i="11"/>
  <c r="FV295" i="11"/>
  <c r="FU295" i="11"/>
  <c r="FN311" i="11"/>
  <c r="FO311" i="11"/>
  <c r="FP311" i="11"/>
  <c r="FJ311" i="11"/>
  <c r="FE311" i="11"/>
  <c r="FF311" i="11"/>
  <c r="FG311" i="11"/>
  <c r="FH311" i="11"/>
  <c r="FR311" i="11"/>
  <c r="FZ311" i="11"/>
  <c r="FX311" i="11"/>
  <c r="FW311" i="11"/>
  <c r="FU311" i="11"/>
  <c r="FV311" i="11"/>
  <c r="FN327" i="11"/>
  <c r="FO327" i="11"/>
  <c r="FP327" i="11"/>
  <c r="FJ327" i="11"/>
  <c r="FE327" i="11"/>
  <c r="FF327" i="11"/>
  <c r="FG327" i="11"/>
  <c r="FH327" i="11"/>
  <c r="FR327" i="11"/>
  <c r="FX327" i="11"/>
  <c r="FZ327" i="11"/>
  <c r="FW327" i="11"/>
  <c r="FV327" i="11"/>
  <c r="FU327" i="11"/>
  <c r="FO343" i="11"/>
  <c r="FP343" i="11"/>
  <c r="FN343" i="11"/>
  <c r="FJ343" i="11"/>
  <c r="FE343" i="11"/>
  <c r="FF343" i="11"/>
  <c r="FG343" i="11"/>
  <c r="FH343" i="11"/>
  <c r="FR343" i="11"/>
  <c r="FZ343" i="11"/>
  <c r="FW343" i="11"/>
  <c r="FX343" i="11"/>
  <c r="FU343" i="11"/>
  <c r="FV343" i="11"/>
  <c r="FO359" i="11"/>
  <c r="FJ359" i="11"/>
  <c r="FP359" i="11"/>
  <c r="FN359" i="11"/>
  <c r="FE359" i="11"/>
  <c r="FF359" i="11"/>
  <c r="FG359" i="11"/>
  <c r="FH359" i="11"/>
  <c r="FR359" i="11"/>
  <c r="FX359" i="11"/>
  <c r="FZ359" i="11"/>
  <c r="FW359" i="11"/>
  <c r="FV359" i="11"/>
  <c r="FU359" i="11"/>
  <c r="FO375" i="11"/>
  <c r="FP375" i="11"/>
  <c r="FN375" i="11"/>
  <c r="FJ375" i="11"/>
  <c r="FE375" i="11"/>
  <c r="FF375" i="11"/>
  <c r="FG375" i="11"/>
  <c r="FH375" i="11"/>
  <c r="FX375" i="11"/>
  <c r="FR375" i="11"/>
  <c r="FZ375" i="11"/>
  <c r="FW375" i="11"/>
  <c r="FU375" i="11"/>
  <c r="FV375" i="11"/>
  <c r="FO391" i="11"/>
  <c r="FP391" i="11"/>
  <c r="FN391" i="11"/>
  <c r="FJ391" i="11"/>
  <c r="FE391" i="11"/>
  <c r="FF391" i="11"/>
  <c r="FG391" i="11"/>
  <c r="FH391" i="11"/>
  <c r="FZ391" i="11"/>
  <c r="FX391" i="11"/>
  <c r="FR391" i="11"/>
  <c r="FW391" i="11"/>
  <c r="FV391" i="11"/>
  <c r="FU391" i="11"/>
  <c r="FO407" i="11"/>
  <c r="FP407" i="11"/>
  <c r="FN407" i="11"/>
  <c r="FJ407" i="11"/>
  <c r="FE407" i="11"/>
  <c r="FF407" i="11"/>
  <c r="FG407" i="11"/>
  <c r="FH407" i="11"/>
  <c r="FX407" i="11"/>
  <c r="FZ407" i="11"/>
  <c r="FR407" i="11"/>
  <c r="FW407" i="11"/>
  <c r="FU407" i="11"/>
  <c r="FV407" i="11"/>
  <c r="FP423" i="11"/>
  <c r="FO423" i="11"/>
  <c r="FJ423" i="11"/>
  <c r="FN423" i="11"/>
  <c r="FE423" i="11"/>
  <c r="FF423" i="11"/>
  <c r="FG423" i="11"/>
  <c r="FH423" i="11"/>
  <c r="FR423" i="11"/>
  <c r="FZ423" i="11"/>
  <c r="FX423" i="11"/>
  <c r="FW423" i="11"/>
  <c r="FV423" i="11"/>
  <c r="FU423" i="11"/>
  <c r="FN439" i="11"/>
  <c r="FO439" i="11"/>
  <c r="FP439" i="11"/>
  <c r="FJ439" i="11"/>
  <c r="FE439" i="11"/>
  <c r="FH439" i="11"/>
  <c r="FF439" i="11"/>
  <c r="FG439" i="11"/>
  <c r="FR439" i="11"/>
  <c r="FX439" i="11"/>
  <c r="FZ439" i="11"/>
  <c r="FW439" i="11"/>
  <c r="FU439" i="11"/>
  <c r="FV439" i="11"/>
  <c r="FN455" i="11"/>
  <c r="FO455" i="11"/>
  <c r="FP455" i="11"/>
  <c r="FJ455" i="11"/>
  <c r="FE455" i="11"/>
  <c r="FH455" i="11"/>
  <c r="FF455" i="11"/>
  <c r="FG455" i="11"/>
  <c r="FX455" i="11"/>
  <c r="FR455" i="11"/>
  <c r="FZ455" i="11"/>
  <c r="FW455" i="11"/>
  <c r="FV455" i="11"/>
  <c r="FU455" i="11"/>
  <c r="FO471" i="11"/>
  <c r="FP471" i="11"/>
  <c r="FJ471" i="11"/>
  <c r="FN471" i="11"/>
  <c r="FE471" i="11"/>
  <c r="FH471" i="11"/>
  <c r="FF471" i="11"/>
  <c r="FG471" i="11"/>
  <c r="FR471" i="11"/>
  <c r="FX471" i="11"/>
  <c r="FZ471" i="11"/>
  <c r="FW471" i="11"/>
  <c r="FU471" i="11"/>
  <c r="FV471" i="11"/>
  <c r="FO487" i="11"/>
  <c r="FP487" i="11"/>
  <c r="FJ487" i="11"/>
  <c r="FN487" i="11"/>
  <c r="FE487" i="11"/>
  <c r="FH487" i="11"/>
  <c r="FF487" i="11"/>
  <c r="FG487" i="11"/>
  <c r="FX487" i="11"/>
  <c r="FR487" i="11"/>
  <c r="FZ487" i="11"/>
  <c r="FW487" i="11"/>
  <c r="FV487" i="11"/>
  <c r="FU487" i="11"/>
  <c r="FO503" i="11"/>
  <c r="FP503" i="11"/>
  <c r="FJ503" i="11"/>
  <c r="FN503" i="11"/>
  <c r="FE503" i="11"/>
  <c r="FH503" i="11"/>
  <c r="FF503" i="11"/>
  <c r="FG503" i="11"/>
  <c r="FZ503" i="11"/>
  <c r="FX503" i="11"/>
  <c r="FR503" i="11"/>
  <c r="FW503" i="11"/>
  <c r="FU503" i="11"/>
  <c r="FV503" i="11"/>
  <c r="FO519" i="11"/>
  <c r="FP519" i="11"/>
  <c r="FN519" i="11"/>
  <c r="FJ519" i="11"/>
  <c r="FE519" i="11"/>
  <c r="FH519" i="11"/>
  <c r="FF519" i="11"/>
  <c r="FG519" i="11"/>
  <c r="FZ519" i="11"/>
  <c r="FR519" i="11"/>
  <c r="FX519" i="11"/>
  <c r="FW519" i="11"/>
  <c r="FV519" i="11"/>
  <c r="FU519" i="11"/>
  <c r="FO535" i="11"/>
  <c r="FP535" i="11"/>
  <c r="FJ535" i="11"/>
  <c r="FN535" i="11"/>
  <c r="FE535" i="11"/>
  <c r="FH535" i="11"/>
  <c r="FF535" i="11"/>
  <c r="FG535" i="11"/>
  <c r="FZ535" i="11"/>
  <c r="FX535" i="11"/>
  <c r="FR535" i="11"/>
  <c r="FW535" i="11"/>
  <c r="FU535" i="11"/>
  <c r="FV535" i="11"/>
  <c r="FP551" i="11"/>
  <c r="FO551" i="11"/>
  <c r="FJ551" i="11"/>
  <c r="FE551" i="11"/>
  <c r="FN551" i="11"/>
  <c r="FH551" i="11"/>
  <c r="FF551" i="11"/>
  <c r="FG551" i="11"/>
  <c r="FR551" i="11"/>
  <c r="FZ551" i="11"/>
  <c r="FX551" i="11"/>
  <c r="FW551" i="11"/>
  <c r="FV551" i="11"/>
  <c r="FU551" i="11"/>
  <c r="FN567" i="11"/>
  <c r="FO567" i="11"/>
  <c r="FP567" i="11"/>
  <c r="FE567" i="11"/>
  <c r="FF567" i="11"/>
  <c r="FG567" i="11"/>
  <c r="FH567" i="11"/>
  <c r="FJ567" i="11"/>
  <c r="FX567" i="11"/>
  <c r="FR567" i="11"/>
  <c r="FZ567" i="11"/>
  <c r="FW567" i="11"/>
  <c r="FU567" i="11"/>
  <c r="FV567" i="11"/>
  <c r="FN583" i="11"/>
  <c r="FO583" i="11"/>
  <c r="FP583" i="11"/>
  <c r="FE583" i="11"/>
  <c r="FF583" i="11"/>
  <c r="FG583" i="11"/>
  <c r="FH583" i="11"/>
  <c r="FJ583" i="11"/>
  <c r="FR583" i="11"/>
  <c r="FX583" i="11"/>
  <c r="FZ583" i="11"/>
  <c r="FW583" i="11"/>
  <c r="FV583" i="11"/>
  <c r="FU583" i="11"/>
  <c r="FO599" i="11"/>
  <c r="FP599" i="11"/>
  <c r="FJ599" i="11"/>
  <c r="FN599" i="11"/>
  <c r="FE599" i="11"/>
  <c r="FF599" i="11"/>
  <c r="FG599" i="11"/>
  <c r="FH599" i="11"/>
  <c r="FX599" i="11"/>
  <c r="FR599" i="11"/>
  <c r="FZ599" i="11"/>
  <c r="FW599" i="11"/>
  <c r="FU599" i="11"/>
  <c r="FV599" i="11"/>
  <c r="FO615" i="11"/>
  <c r="FP615" i="11"/>
  <c r="FN615" i="11"/>
  <c r="FG615" i="11"/>
  <c r="FH615" i="11"/>
  <c r="FJ615" i="11"/>
  <c r="FE615" i="11"/>
  <c r="FF615" i="11"/>
  <c r="FR615" i="11"/>
  <c r="FX615" i="11"/>
  <c r="FZ615" i="11"/>
  <c r="FW615" i="11"/>
  <c r="FV615" i="11"/>
  <c r="FU615" i="11"/>
  <c r="FO631" i="11"/>
  <c r="FP631" i="11"/>
  <c r="FF631" i="11"/>
  <c r="FG631" i="11"/>
  <c r="FH631" i="11"/>
  <c r="FN631" i="11"/>
  <c r="FE631" i="11"/>
  <c r="FJ631" i="11"/>
  <c r="FX631" i="11"/>
  <c r="FZ631" i="11"/>
  <c r="FR631" i="11"/>
  <c r="FW631" i="11"/>
  <c r="FU631" i="11"/>
  <c r="FV631" i="11"/>
  <c r="FO647" i="11"/>
  <c r="FP647" i="11"/>
  <c r="FN647" i="11"/>
  <c r="FE647" i="11"/>
  <c r="FF647" i="11"/>
  <c r="FG647" i="11"/>
  <c r="FH647" i="11"/>
  <c r="FJ647" i="11"/>
  <c r="FU647" i="11"/>
  <c r="FZ647" i="11"/>
  <c r="FW647" i="11"/>
  <c r="FX647" i="11"/>
  <c r="FV647" i="11"/>
  <c r="FR647" i="11"/>
  <c r="FO663" i="11"/>
  <c r="FP663" i="11"/>
  <c r="FJ663" i="11"/>
  <c r="FN663" i="11"/>
  <c r="FE663" i="11"/>
  <c r="FF663" i="11"/>
  <c r="FG663" i="11"/>
  <c r="FH663" i="11"/>
  <c r="FW663" i="11"/>
  <c r="FR663" i="11"/>
  <c r="FV663" i="11"/>
  <c r="FZ663" i="11"/>
  <c r="FU663" i="11"/>
  <c r="FX663" i="11"/>
  <c r="FP679" i="11"/>
  <c r="FO679" i="11"/>
  <c r="FH679" i="11"/>
  <c r="FJ679" i="11"/>
  <c r="FN679" i="11"/>
  <c r="FG679" i="11"/>
  <c r="FE679" i="11"/>
  <c r="FF679" i="11"/>
  <c r="FX679" i="11"/>
  <c r="FV679" i="11"/>
  <c r="FR679" i="11"/>
  <c r="FU679" i="11"/>
  <c r="FZ679" i="11"/>
  <c r="FW679" i="11"/>
  <c r="FN695" i="11"/>
  <c r="FO695" i="11"/>
  <c r="FP695" i="11"/>
  <c r="FE695" i="11"/>
  <c r="FF695" i="11"/>
  <c r="FG695" i="11"/>
  <c r="FH695" i="11"/>
  <c r="FJ695" i="11"/>
  <c r="FZ695" i="11"/>
  <c r="FV695" i="11"/>
  <c r="FU695" i="11"/>
  <c r="FR695" i="11"/>
  <c r="FX695" i="11"/>
  <c r="FW695" i="11"/>
  <c r="FN711" i="11"/>
  <c r="FO711" i="11"/>
  <c r="FP711" i="11"/>
  <c r="FF711" i="11"/>
  <c r="FE711" i="11"/>
  <c r="FG711" i="11"/>
  <c r="FH711" i="11"/>
  <c r="FJ711" i="11"/>
  <c r="FX711" i="11"/>
  <c r="FV711" i="11"/>
  <c r="FU711" i="11"/>
  <c r="FZ711" i="11"/>
  <c r="FW711" i="11"/>
  <c r="FR711" i="11"/>
  <c r="FO727" i="11"/>
  <c r="FP727" i="11"/>
  <c r="FJ727" i="11"/>
  <c r="FN727" i="11"/>
  <c r="FG727" i="11"/>
  <c r="FH727" i="11"/>
  <c r="FE727" i="11"/>
  <c r="FF727" i="11"/>
  <c r="FU727" i="11"/>
  <c r="FV727" i="11"/>
  <c r="FR727" i="11"/>
  <c r="FW727" i="11"/>
  <c r="FZ727" i="11"/>
  <c r="FX727" i="11"/>
  <c r="FO743" i="11"/>
  <c r="FP743" i="11"/>
  <c r="FN743" i="11"/>
  <c r="FE743" i="11"/>
  <c r="FF743" i="11"/>
  <c r="FG743" i="11"/>
  <c r="FH743" i="11"/>
  <c r="FJ743" i="11"/>
  <c r="FV743" i="11"/>
  <c r="FX743" i="11"/>
  <c r="FW743" i="11"/>
  <c r="FR743" i="11"/>
  <c r="FZ743" i="11"/>
  <c r="FU743" i="11"/>
  <c r="FO759" i="11"/>
  <c r="FP759" i="11"/>
  <c r="FF759" i="11"/>
  <c r="FH759" i="11"/>
  <c r="FN759" i="11"/>
  <c r="FE759" i="11"/>
  <c r="FG759" i="11"/>
  <c r="FJ759" i="11"/>
  <c r="FW759" i="11"/>
  <c r="FV759" i="11"/>
  <c r="FZ759" i="11"/>
  <c r="FX759" i="11"/>
  <c r="FR759" i="11"/>
  <c r="FU759" i="11"/>
  <c r="FO775" i="11"/>
  <c r="FP775" i="11"/>
  <c r="FN775" i="11"/>
  <c r="FJ775" i="11"/>
  <c r="FE775" i="11"/>
  <c r="FF775" i="11"/>
  <c r="FG775" i="11"/>
  <c r="FH775" i="11"/>
  <c r="FZ775" i="11"/>
  <c r="FU775" i="11"/>
  <c r="FW775" i="11"/>
  <c r="FX775" i="11"/>
  <c r="FR775" i="11"/>
  <c r="FV775" i="11"/>
  <c r="FO791" i="11"/>
  <c r="FP791" i="11"/>
  <c r="FJ791" i="11"/>
  <c r="FN791" i="11"/>
  <c r="FE791" i="11"/>
  <c r="FF791" i="11"/>
  <c r="FG791" i="11"/>
  <c r="FH791" i="11"/>
  <c r="FR791" i="11"/>
  <c r="FU791" i="11"/>
  <c r="FX791" i="11"/>
  <c r="FZ791" i="11"/>
  <c r="FW791" i="11"/>
  <c r="FV791" i="11"/>
  <c r="FP807" i="11"/>
  <c r="FO807" i="11"/>
  <c r="FN807" i="11"/>
  <c r="FE807" i="11"/>
  <c r="FF807" i="11"/>
  <c r="FG807" i="11"/>
  <c r="FH807" i="11"/>
  <c r="FJ807" i="11"/>
  <c r="FU807" i="11"/>
  <c r="FR807" i="11"/>
  <c r="FW807" i="11"/>
  <c r="FX807" i="11"/>
  <c r="FZ807" i="11"/>
  <c r="FV807" i="11"/>
  <c r="FN823" i="11"/>
  <c r="FO823" i="11"/>
  <c r="FP823" i="11"/>
  <c r="FE823" i="11"/>
  <c r="FF823" i="11"/>
  <c r="FG823" i="11"/>
  <c r="FH823" i="11"/>
  <c r="FJ823" i="11"/>
  <c r="FZ823" i="11"/>
  <c r="FX823" i="11"/>
  <c r="FW823" i="11"/>
  <c r="FR823" i="11"/>
  <c r="FV823" i="11"/>
  <c r="FU823" i="11"/>
  <c r="FN839" i="11"/>
  <c r="FO839" i="11"/>
  <c r="FP839" i="11"/>
  <c r="FE839" i="11"/>
  <c r="FF839" i="11"/>
  <c r="FG839" i="11"/>
  <c r="FH839" i="11"/>
  <c r="FJ839" i="11"/>
  <c r="FW839" i="11"/>
  <c r="FZ839" i="11"/>
  <c r="FX839" i="11"/>
  <c r="FV839" i="11"/>
  <c r="FU839" i="11"/>
  <c r="FR839" i="11"/>
  <c r="FO855" i="11"/>
  <c r="FN855" i="11"/>
  <c r="FE855" i="11"/>
  <c r="FF855" i="11"/>
  <c r="FG855" i="11"/>
  <c r="FH855" i="11"/>
  <c r="FJ855" i="11"/>
  <c r="FP855" i="11"/>
  <c r="FR855" i="11"/>
  <c r="FX855" i="11"/>
  <c r="FU855" i="11"/>
  <c r="FZ855" i="11"/>
  <c r="FV855" i="11"/>
  <c r="FW855" i="11"/>
  <c r="FO871" i="11"/>
  <c r="FP871" i="11"/>
  <c r="FN871" i="11"/>
  <c r="FE871" i="11"/>
  <c r="FF871" i="11"/>
  <c r="FG871" i="11"/>
  <c r="FH871" i="11"/>
  <c r="FJ871" i="11"/>
  <c r="FU871" i="11"/>
  <c r="FR871" i="11"/>
  <c r="FV871" i="11"/>
  <c r="FX871" i="11"/>
  <c r="FW871" i="11"/>
  <c r="FZ871" i="11"/>
  <c r="FO887" i="11"/>
  <c r="FP887" i="11"/>
  <c r="FN887" i="11"/>
  <c r="FE887" i="11"/>
  <c r="FF887" i="11"/>
  <c r="FG887" i="11"/>
  <c r="FH887" i="11"/>
  <c r="FJ887" i="11"/>
  <c r="FX887" i="11"/>
  <c r="FZ887" i="11"/>
  <c r="FU887" i="11"/>
  <c r="FW887" i="11"/>
  <c r="FV887" i="11"/>
  <c r="FR887" i="11"/>
  <c r="FO903" i="11"/>
  <c r="FP903" i="11"/>
  <c r="FN903" i="11"/>
  <c r="FE903" i="11"/>
  <c r="FF903" i="11"/>
  <c r="FG903" i="11"/>
  <c r="FH903" i="11"/>
  <c r="FJ903" i="11"/>
  <c r="FU903" i="11"/>
  <c r="FW903" i="11"/>
  <c r="FZ903" i="11"/>
  <c r="FX903" i="11"/>
  <c r="FV903" i="11"/>
  <c r="FR903" i="11"/>
  <c r="FO919" i="11"/>
  <c r="FP919" i="11"/>
  <c r="FN919" i="11"/>
  <c r="FE919" i="11"/>
  <c r="FF919" i="11"/>
  <c r="FG919" i="11"/>
  <c r="FH919" i="11"/>
  <c r="FJ919" i="11"/>
  <c r="FW919" i="11"/>
  <c r="FR919" i="11"/>
  <c r="FV919" i="11"/>
  <c r="FZ919" i="11"/>
  <c r="FU919" i="11"/>
  <c r="FX919" i="11"/>
  <c r="FP935" i="11"/>
  <c r="FO935" i="11"/>
  <c r="FN935" i="11"/>
  <c r="FE935" i="11"/>
  <c r="FF935" i="11"/>
  <c r="FG935" i="11"/>
  <c r="FH935" i="11"/>
  <c r="FJ935" i="11"/>
  <c r="FX935" i="11"/>
  <c r="FV935" i="11"/>
  <c r="FR935" i="11"/>
  <c r="FU935" i="11"/>
  <c r="FZ935" i="11"/>
  <c r="FW935" i="11"/>
  <c r="FO951" i="11"/>
  <c r="FP951" i="11"/>
  <c r="FN951" i="11"/>
  <c r="FE951" i="11"/>
  <c r="FF951" i="11"/>
  <c r="FG951" i="11"/>
  <c r="FH951" i="11"/>
  <c r="FJ951" i="11"/>
  <c r="FZ951" i="11"/>
  <c r="FV951" i="11"/>
  <c r="FU951" i="11"/>
  <c r="FR951" i="11"/>
  <c r="FX951" i="11"/>
  <c r="FW951" i="11"/>
  <c r="FN967" i="11"/>
  <c r="FO967" i="11"/>
  <c r="FE967" i="11"/>
  <c r="FF967" i="11"/>
  <c r="FG967" i="11"/>
  <c r="FH967" i="11"/>
  <c r="FJ967" i="11"/>
  <c r="FV967" i="11"/>
  <c r="FX967" i="11"/>
  <c r="FU967" i="11"/>
  <c r="FZ967" i="11"/>
  <c r="FW967" i="11"/>
  <c r="FP967" i="11"/>
  <c r="FR967" i="11"/>
  <c r="FO983" i="11"/>
  <c r="FN983" i="11"/>
  <c r="FE983" i="11"/>
  <c r="FF983" i="11"/>
  <c r="FG983" i="11"/>
  <c r="FH983" i="11"/>
  <c r="FJ983" i="11"/>
  <c r="FP983" i="11"/>
  <c r="FU983" i="11"/>
  <c r="FV983" i="11"/>
  <c r="FZ983" i="11"/>
  <c r="FW983" i="11"/>
  <c r="FX983" i="11"/>
  <c r="FR983" i="11"/>
  <c r="FO999" i="11"/>
  <c r="FP999" i="11"/>
  <c r="FN999" i="11"/>
  <c r="FE999" i="11"/>
  <c r="FF999" i="11"/>
  <c r="FG999" i="11"/>
  <c r="FH999" i="11"/>
  <c r="FJ999" i="11"/>
  <c r="FR999" i="11"/>
  <c r="FV999" i="11"/>
  <c r="FX999" i="11"/>
  <c r="FW999" i="11"/>
  <c r="FZ999" i="11"/>
  <c r="FU999" i="11"/>
  <c r="FO1015" i="11"/>
  <c r="FP1015" i="11"/>
  <c r="FN1015" i="11"/>
  <c r="FE1015" i="11"/>
  <c r="FF1015" i="11"/>
  <c r="FG1015" i="11"/>
  <c r="FH1015" i="11"/>
  <c r="FJ1015" i="11"/>
  <c r="FW1015" i="11"/>
  <c r="FV1015" i="11"/>
  <c r="FR1015" i="11"/>
  <c r="FX1015" i="11"/>
  <c r="FZ1015" i="11"/>
  <c r="FU1015" i="11"/>
  <c r="FO1031" i="11"/>
  <c r="FN1031" i="11"/>
  <c r="FE1031" i="11"/>
  <c r="FF1031" i="11"/>
  <c r="FG1031" i="11"/>
  <c r="FH1031" i="11"/>
  <c r="FJ1031" i="11"/>
  <c r="FR1031" i="11"/>
  <c r="FU1031" i="11"/>
  <c r="FZ1031" i="11"/>
  <c r="FW1031" i="11"/>
  <c r="FP1031" i="11"/>
  <c r="FX1031" i="11"/>
  <c r="FV1031" i="11"/>
  <c r="FO1047" i="11"/>
  <c r="FN1047" i="11"/>
  <c r="FF1047" i="11"/>
  <c r="FG1047" i="11"/>
  <c r="FH1047" i="11"/>
  <c r="FJ1047" i="11"/>
  <c r="FE1047" i="11"/>
  <c r="FP1047" i="11"/>
  <c r="FU1047" i="11"/>
  <c r="FR1047" i="11"/>
  <c r="FX1047" i="11"/>
  <c r="FW1047" i="11"/>
  <c r="FZ1047" i="11"/>
  <c r="FV1047" i="11"/>
  <c r="FO1063" i="11"/>
  <c r="FN1063" i="11"/>
  <c r="FE1063" i="11"/>
  <c r="FF1063" i="11"/>
  <c r="FG1063" i="11"/>
  <c r="FH1063" i="11"/>
  <c r="FJ1063" i="11"/>
  <c r="FU1063" i="11"/>
  <c r="FR1063" i="11"/>
  <c r="FZ1063" i="11"/>
  <c r="FP1063" i="11"/>
  <c r="FX1063" i="11"/>
  <c r="FV1063" i="11"/>
  <c r="FW1063" i="11"/>
  <c r="FO1079" i="11"/>
  <c r="FN1079" i="11"/>
  <c r="FE1079" i="11"/>
  <c r="FF1079" i="11"/>
  <c r="FG1079" i="11"/>
  <c r="FH1079" i="11"/>
  <c r="FJ1079" i="11"/>
  <c r="FP1079" i="11"/>
  <c r="FX1079" i="11"/>
  <c r="FR1079" i="11"/>
  <c r="FV1079" i="11"/>
  <c r="FZ1079" i="11"/>
  <c r="FW1079" i="11"/>
  <c r="FU1079" i="11"/>
  <c r="GX145" i="13"/>
  <c r="GX153" i="13"/>
  <c r="GX161" i="13"/>
  <c r="GZ164" i="13"/>
  <c r="GX169" i="13"/>
  <c r="GZ172" i="13"/>
  <c r="GX177" i="13"/>
  <c r="GZ180" i="13"/>
  <c r="GX185" i="13"/>
  <c r="GZ188" i="13"/>
  <c r="GX193" i="13"/>
  <c r="GZ196" i="13"/>
  <c r="GX201" i="13"/>
  <c r="GZ204" i="13"/>
  <c r="GX209" i="13"/>
  <c r="GZ212" i="13"/>
  <c r="GX217" i="13"/>
  <c r="GZ220" i="13"/>
  <c r="GX225" i="13"/>
  <c r="GZ228" i="13"/>
  <c r="GX233" i="13"/>
  <c r="GZ236" i="13"/>
  <c r="GX241" i="13"/>
  <c r="GZ244" i="13"/>
  <c r="GX249" i="13"/>
  <c r="GZ252" i="13"/>
  <c r="GX257" i="13"/>
  <c r="GZ260" i="13"/>
  <c r="GX265" i="13"/>
  <c r="GZ268" i="13"/>
  <c r="GX273" i="13"/>
  <c r="GZ276" i="13"/>
  <c r="GX281" i="13"/>
  <c r="GX289" i="13"/>
  <c r="GX297" i="13"/>
  <c r="GX305" i="13"/>
  <c r="GX313" i="13"/>
  <c r="FP120" i="11"/>
  <c r="FO120" i="11"/>
  <c r="FN120" i="11"/>
  <c r="FF120" i="11"/>
  <c r="FG120" i="11"/>
  <c r="FH120" i="11"/>
  <c r="FJ120" i="11"/>
  <c r="FZ120" i="11"/>
  <c r="FR120" i="11"/>
  <c r="FW120" i="11"/>
  <c r="FV120" i="11"/>
  <c r="FU120" i="11"/>
  <c r="FX120" i="11"/>
  <c r="FE120" i="11"/>
  <c r="FO136" i="11"/>
  <c r="FP136" i="11"/>
  <c r="FN136" i="11"/>
  <c r="FF136" i="11"/>
  <c r="FG136" i="11"/>
  <c r="FH136" i="11"/>
  <c r="FJ136" i="11"/>
  <c r="FV136" i="11"/>
  <c r="FW136" i="11"/>
  <c r="FX136" i="11"/>
  <c r="FU136" i="11"/>
  <c r="FZ136" i="11"/>
  <c r="FR136" i="11"/>
  <c r="FE136" i="11"/>
  <c r="FO152" i="11"/>
  <c r="FP152" i="11"/>
  <c r="FN152" i="11"/>
  <c r="FR152" i="11"/>
  <c r="FF152" i="11"/>
  <c r="FG152" i="11"/>
  <c r="FH152" i="11"/>
  <c r="FJ152" i="11"/>
  <c r="FZ152" i="11"/>
  <c r="FX152" i="11"/>
  <c r="FV152" i="11"/>
  <c r="FU152" i="11"/>
  <c r="FE152" i="11"/>
  <c r="FW152" i="11"/>
  <c r="FP168" i="11"/>
  <c r="FN168" i="11"/>
  <c r="FR168" i="11"/>
  <c r="FF168" i="11"/>
  <c r="FG168" i="11"/>
  <c r="FH168" i="11"/>
  <c r="FJ168" i="11"/>
  <c r="FO168" i="11"/>
  <c r="FV168" i="11"/>
  <c r="FW168" i="11"/>
  <c r="FX168" i="11"/>
  <c r="FZ168" i="11"/>
  <c r="FU168" i="11"/>
  <c r="FE168" i="11"/>
  <c r="FO184" i="11"/>
  <c r="FP184" i="11"/>
  <c r="FG184" i="11"/>
  <c r="FH184" i="11"/>
  <c r="FJ184" i="11"/>
  <c r="FN184" i="11"/>
  <c r="FF184" i="11"/>
  <c r="FZ184" i="11"/>
  <c r="FX184" i="11"/>
  <c r="FR184" i="11"/>
  <c r="FW184" i="11"/>
  <c r="FV184" i="11"/>
  <c r="FU184" i="11"/>
  <c r="FE184" i="11"/>
  <c r="FO200" i="11"/>
  <c r="FP200" i="11"/>
  <c r="FF200" i="11"/>
  <c r="FG200" i="11"/>
  <c r="FH200" i="11"/>
  <c r="FJ200" i="11"/>
  <c r="FN200" i="11"/>
  <c r="FV200" i="11"/>
  <c r="FZ200" i="11"/>
  <c r="FR200" i="11"/>
  <c r="FX200" i="11"/>
  <c r="FU200" i="11"/>
  <c r="FW200" i="11"/>
  <c r="FE200" i="11"/>
  <c r="FO216" i="11"/>
  <c r="FP216" i="11"/>
  <c r="FN216" i="11"/>
  <c r="FF216" i="11"/>
  <c r="FG216" i="11"/>
  <c r="FH216" i="11"/>
  <c r="FJ216" i="11"/>
  <c r="FV216" i="11"/>
  <c r="FW216" i="11"/>
  <c r="FX216" i="11"/>
  <c r="FZ216" i="11"/>
  <c r="FR216" i="11"/>
  <c r="FU216" i="11"/>
  <c r="FE216" i="11"/>
  <c r="FP232" i="11"/>
  <c r="FN232" i="11"/>
  <c r="FJ232" i="11"/>
  <c r="FO232" i="11"/>
  <c r="FF232" i="11"/>
  <c r="FG232" i="11"/>
  <c r="FH232" i="11"/>
  <c r="FV232" i="11"/>
  <c r="FZ232" i="11"/>
  <c r="FR232" i="11"/>
  <c r="FX232" i="11"/>
  <c r="FU232" i="11"/>
  <c r="FE232" i="11"/>
  <c r="FW232" i="11"/>
  <c r="FO248" i="11"/>
  <c r="FP248" i="11"/>
  <c r="FN248" i="11"/>
  <c r="FF248" i="11"/>
  <c r="FG248" i="11"/>
  <c r="FH248" i="11"/>
  <c r="FJ248" i="11"/>
  <c r="FU248" i="11"/>
  <c r="FX248" i="11"/>
  <c r="FW248" i="11"/>
  <c r="FV248" i="11"/>
  <c r="FZ248" i="11"/>
  <c r="FR248" i="11"/>
  <c r="FE248" i="11"/>
  <c r="FO264" i="11"/>
  <c r="FP264" i="11"/>
  <c r="FF264" i="11"/>
  <c r="FG264" i="11"/>
  <c r="FH264" i="11"/>
  <c r="FN264" i="11"/>
  <c r="FJ264" i="11"/>
  <c r="FZ264" i="11"/>
  <c r="FV264" i="11"/>
  <c r="FR264" i="11"/>
  <c r="FX264" i="11"/>
  <c r="FU264" i="11"/>
  <c r="FW264" i="11"/>
  <c r="FE264" i="11"/>
  <c r="FO280" i="11"/>
  <c r="FP280" i="11"/>
  <c r="FR280" i="11"/>
  <c r="FN280" i="11"/>
  <c r="FF280" i="11"/>
  <c r="FG280" i="11"/>
  <c r="FH280" i="11"/>
  <c r="FJ280" i="11"/>
  <c r="FU280" i="11"/>
  <c r="FZ280" i="11"/>
  <c r="FV280" i="11"/>
  <c r="FX280" i="11"/>
  <c r="FE280" i="11"/>
  <c r="FW280" i="11"/>
  <c r="FP296" i="11"/>
  <c r="FF296" i="11"/>
  <c r="FG296" i="11"/>
  <c r="FH296" i="11"/>
  <c r="FJ296" i="11"/>
  <c r="FO296" i="11"/>
  <c r="FR296" i="11"/>
  <c r="FN296" i="11"/>
  <c r="FV296" i="11"/>
  <c r="FU296" i="11"/>
  <c r="FX296" i="11"/>
  <c r="FZ296" i="11"/>
  <c r="FW296" i="11"/>
  <c r="FE296" i="11"/>
  <c r="FN312" i="11"/>
  <c r="FO312" i="11"/>
  <c r="FP312" i="11"/>
  <c r="FE312" i="11"/>
  <c r="FF312" i="11"/>
  <c r="FG312" i="11"/>
  <c r="FH312" i="11"/>
  <c r="FJ312" i="11"/>
  <c r="FU312" i="11"/>
  <c r="FW312" i="11"/>
  <c r="FZ312" i="11"/>
  <c r="FR312" i="11"/>
  <c r="FX312" i="11"/>
  <c r="FV312" i="11"/>
  <c r="FN328" i="11"/>
  <c r="FO328" i="11"/>
  <c r="FP328" i="11"/>
  <c r="FE328" i="11"/>
  <c r="FF328" i="11"/>
  <c r="FG328" i="11"/>
  <c r="FH328" i="11"/>
  <c r="FJ328" i="11"/>
  <c r="FV328" i="11"/>
  <c r="FX328" i="11"/>
  <c r="FU328" i="11"/>
  <c r="FZ328" i="11"/>
  <c r="FR328" i="11"/>
  <c r="FW328" i="11"/>
  <c r="FO344" i="11"/>
  <c r="FP344" i="11"/>
  <c r="FN344" i="11"/>
  <c r="FE344" i="11"/>
  <c r="FF344" i="11"/>
  <c r="FG344" i="11"/>
  <c r="FH344" i="11"/>
  <c r="FJ344" i="11"/>
  <c r="FZ344" i="11"/>
  <c r="FX344" i="11"/>
  <c r="FR344" i="11"/>
  <c r="FU344" i="11"/>
  <c r="FW344" i="11"/>
  <c r="FV344" i="11"/>
  <c r="FP360" i="11"/>
  <c r="FO360" i="11"/>
  <c r="FE360" i="11"/>
  <c r="FF360" i="11"/>
  <c r="FG360" i="11"/>
  <c r="FH360" i="11"/>
  <c r="FJ360" i="11"/>
  <c r="FN360" i="11"/>
  <c r="FV360" i="11"/>
  <c r="FU360" i="11"/>
  <c r="FZ360" i="11"/>
  <c r="FR360" i="11"/>
  <c r="FX360" i="11"/>
  <c r="FW360" i="11"/>
  <c r="FO376" i="11"/>
  <c r="FP376" i="11"/>
  <c r="FN376" i="11"/>
  <c r="FE376" i="11"/>
  <c r="FF376" i="11"/>
  <c r="FG376" i="11"/>
  <c r="FH376" i="11"/>
  <c r="FJ376" i="11"/>
  <c r="FZ376" i="11"/>
  <c r="FR376" i="11"/>
  <c r="FW376" i="11"/>
  <c r="FV376" i="11"/>
  <c r="FX376" i="11"/>
  <c r="FU376" i="11"/>
  <c r="FO392" i="11"/>
  <c r="FP392" i="11"/>
  <c r="FN392" i="11"/>
  <c r="FE392" i="11"/>
  <c r="FF392" i="11"/>
  <c r="FG392" i="11"/>
  <c r="FH392" i="11"/>
  <c r="FJ392" i="11"/>
  <c r="FV392" i="11"/>
  <c r="FW392" i="11"/>
  <c r="FZ392" i="11"/>
  <c r="FR392" i="11"/>
  <c r="FU392" i="11"/>
  <c r="FX392" i="11"/>
  <c r="FO408" i="11"/>
  <c r="FP408" i="11"/>
  <c r="FN408" i="11"/>
  <c r="FR408" i="11"/>
  <c r="FE408" i="11"/>
  <c r="FF408" i="11"/>
  <c r="FG408" i="11"/>
  <c r="FH408" i="11"/>
  <c r="FJ408" i="11"/>
  <c r="FU408" i="11"/>
  <c r="FX408" i="11"/>
  <c r="FV408" i="11"/>
  <c r="FZ408" i="11"/>
  <c r="FW408" i="11"/>
  <c r="FR424" i="11"/>
  <c r="FP424" i="11"/>
  <c r="FE424" i="11"/>
  <c r="FF424" i="11"/>
  <c r="FG424" i="11"/>
  <c r="FH424" i="11"/>
  <c r="FJ424" i="11"/>
  <c r="FO424" i="11"/>
  <c r="FN424" i="11"/>
  <c r="FV424" i="11"/>
  <c r="FX424" i="11"/>
  <c r="FZ424" i="11"/>
  <c r="FU424" i="11"/>
  <c r="FW424" i="11"/>
  <c r="FO440" i="11"/>
  <c r="FN440" i="11"/>
  <c r="FE440" i="11"/>
  <c r="FF440" i="11"/>
  <c r="FH440" i="11"/>
  <c r="FJ440" i="11"/>
  <c r="FP440" i="11"/>
  <c r="FG440" i="11"/>
  <c r="FX440" i="11"/>
  <c r="FV440" i="11"/>
  <c r="FU440" i="11"/>
  <c r="FZ440" i="11"/>
  <c r="FR440" i="11"/>
  <c r="FW440" i="11"/>
  <c r="FN456" i="11"/>
  <c r="FO456" i="11"/>
  <c r="FP456" i="11"/>
  <c r="FE456" i="11"/>
  <c r="FF456" i="11"/>
  <c r="FH456" i="11"/>
  <c r="FJ456" i="11"/>
  <c r="FG456" i="11"/>
  <c r="FV456" i="11"/>
  <c r="FZ456" i="11"/>
  <c r="FR456" i="11"/>
  <c r="FU456" i="11"/>
  <c r="FX456" i="11"/>
  <c r="FW456" i="11"/>
  <c r="FO472" i="11"/>
  <c r="FP472" i="11"/>
  <c r="FE472" i="11"/>
  <c r="FF472" i="11"/>
  <c r="FN472" i="11"/>
  <c r="FH472" i="11"/>
  <c r="FJ472" i="11"/>
  <c r="FG472" i="11"/>
  <c r="FW472" i="11"/>
  <c r="FZ472" i="11"/>
  <c r="FV472" i="11"/>
  <c r="FR472" i="11"/>
  <c r="FX472" i="11"/>
  <c r="FU472" i="11"/>
  <c r="FP488" i="11"/>
  <c r="FO488" i="11"/>
  <c r="FE488" i="11"/>
  <c r="FF488" i="11"/>
  <c r="FH488" i="11"/>
  <c r="FJ488" i="11"/>
  <c r="FN488" i="11"/>
  <c r="FG488" i="11"/>
  <c r="FR488" i="11"/>
  <c r="FV488" i="11"/>
  <c r="FX488" i="11"/>
  <c r="FU488" i="11"/>
  <c r="FZ488" i="11"/>
  <c r="FW488" i="11"/>
  <c r="FO504" i="11"/>
  <c r="FE504" i="11"/>
  <c r="FF504" i="11"/>
  <c r="FN504" i="11"/>
  <c r="FP504" i="11"/>
  <c r="FH504" i="11"/>
  <c r="FJ504" i="11"/>
  <c r="FG504" i="11"/>
  <c r="FW504" i="11"/>
  <c r="FX504" i="11"/>
  <c r="FU504" i="11"/>
  <c r="FZ504" i="11"/>
  <c r="FR504" i="11"/>
  <c r="FV504" i="11"/>
  <c r="FO520" i="11"/>
  <c r="FP520" i="11"/>
  <c r="FN520" i="11"/>
  <c r="FE520" i="11"/>
  <c r="FF520" i="11"/>
  <c r="FH520" i="11"/>
  <c r="FJ520" i="11"/>
  <c r="FG520" i="11"/>
  <c r="FX520" i="11"/>
  <c r="FV520" i="11"/>
  <c r="FZ520" i="11"/>
  <c r="FR520" i="11"/>
  <c r="FW520" i="11"/>
  <c r="FU520" i="11"/>
  <c r="FP536" i="11"/>
  <c r="FN536" i="11"/>
  <c r="FE536" i="11"/>
  <c r="FF536" i="11"/>
  <c r="FH536" i="11"/>
  <c r="FJ536" i="11"/>
  <c r="FO536" i="11"/>
  <c r="FG536" i="11"/>
  <c r="FZ536" i="11"/>
  <c r="FV536" i="11"/>
  <c r="FU536" i="11"/>
  <c r="FR536" i="11"/>
  <c r="FX536" i="11"/>
  <c r="FW536" i="11"/>
  <c r="FP552" i="11"/>
  <c r="FE552" i="11"/>
  <c r="FF552" i="11"/>
  <c r="FH552" i="11"/>
  <c r="FJ552" i="11"/>
  <c r="FO552" i="11"/>
  <c r="FN552" i="11"/>
  <c r="FG552" i="11"/>
  <c r="FV552" i="11"/>
  <c r="FU552" i="11"/>
  <c r="FZ552" i="11"/>
  <c r="FX552" i="11"/>
  <c r="FW552" i="11"/>
  <c r="FR552" i="11"/>
  <c r="FO568" i="11"/>
  <c r="FJ568" i="11"/>
  <c r="FN568" i="11"/>
  <c r="FP568" i="11"/>
  <c r="FH568" i="11"/>
  <c r="FF568" i="11"/>
  <c r="FG568" i="11"/>
  <c r="FU568" i="11"/>
  <c r="FZ568" i="11"/>
  <c r="FR568" i="11"/>
  <c r="FX568" i="11"/>
  <c r="FV568" i="11"/>
  <c r="FW568" i="11"/>
  <c r="FE568" i="11"/>
  <c r="FN584" i="11"/>
  <c r="FO584" i="11"/>
  <c r="FP584" i="11"/>
  <c r="FF584" i="11"/>
  <c r="FG584" i="11"/>
  <c r="FH584" i="11"/>
  <c r="FJ584" i="11"/>
  <c r="FV584" i="11"/>
  <c r="FX584" i="11"/>
  <c r="FZ584" i="11"/>
  <c r="FR584" i="11"/>
  <c r="FU584" i="11"/>
  <c r="FE584" i="11"/>
  <c r="FW584" i="11"/>
  <c r="FO600" i="11"/>
  <c r="FP600" i="11"/>
  <c r="FF600" i="11"/>
  <c r="FG600" i="11"/>
  <c r="FH600" i="11"/>
  <c r="FN600" i="11"/>
  <c r="FJ600" i="11"/>
  <c r="FR600" i="11"/>
  <c r="FX600" i="11"/>
  <c r="FW600" i="11"/>
  <c r="FV600" i="11"/>
  <c r="FU600" i="11"/>
  <c r="FZ600" i="11"/>
  <c r="FE600" i="11"/>
  <c r="FP616" i="11"/>
  <c r="FN616" i="11"/>
  <c r="FO616" i="11"/>
  <c r="FJ616" i="11"/>
  <c r="FF616" i="11"/>
  <c r="FG616" i="11"/>
  <c r="FH616" i="11"/>
  <c r="FV616" i="11"/>
  <c r="FZ616" i="11"/>
  <c r="FR616" i="11"/>
  <c r="FU616" i="11"/>
  <c r="FX616" i="11"/>
  <c r="FW616" i="11"/>
  <c r="FE616" i="11"/>
  <c r="FO632" i="11"/>
  <c r="FP632" i="11"/>
  <c r="FH632" i="11"/>
  <c r="FJ632" i="11"/>
  <c r="FN632" i="11"/>
  <c r="FF632" i="11"/>
  <c r="FG632" i="11"/>
  <c r="FV632" i="11"/>
  <c r="FX632" i="11"/>
  <c r="FU632" i="11"/>
  <c r="FZ632" i="11"/>
  <c r="FR632" i="11"/>
  <c r="FW632" i="11"/>
  <c r="FE632" i="11"/>
  <c r="FO648" i="11"/>
  <c r="FP648" i="11"/>
  <c r="FV648" i="11"/>
  <c r="FN648" i="11"/>
  <c r="FG648" i="11"/>
  <c r="FH648" i="11"/>
  <c r="FF648" i="11"/>
  <c r="FJ648" i="11"/>
  <c r="FZ648" i="11"/>
  <c r="FR648" i="11"/>
  <c r="FU648" i="11"/>
  <c r="FX648" i="11"/>
  <c r="FW648" i="11"/>
  <c r="FE648" i="11"/>
  <c r="FP664" i="11"/>
  <c r="FV664" i="11"/>
  <c r="FN664" i="11"/>
  <c r="FF664" i="11"/>
  <c r="FO664" i="11"/>
  <c r="FG664" i="11"/>
  <c r="FH664" i="11"/>
  <c r="FJ664" i="11"/>
  <c r="FU664" i="11"/>
  <c r="FX664" i="11"/>
  <c r="FR664" i="11"/>
  <c r="FW664" i="11"/>
  <c r="FZ664" i="11"/>
  <c r="FE664" i="11"/>
  <c r="FP680" i="11"/>
  <c r="FV680" i="11"/>
  <c r="FO680" i="11"/>
  <c r="FN680" i="11"/>
  <c r="FJ680" i="11"/>
  <c r="FF680" i="11"/>
  <c r="FG680" i="11"/>
  <c r="FH680" i="11"/>
  <c r="FU680" i="11"/>
  <c r="FZ680" i="11"/>
  <c r="FR680" i="11"/>
  <c r="FX680" i="11"/>
  <c r="FW680" i="11"/>
  <c r="FE680" i="11"/>
  <c r="FO696" i="11"/>
  <c r="FV696" i="11"/>
  <c r="FJ696" i="11"/>
  <c r="FP696" i="11"/>
  <c r="FN696" i="11"/>
  <c r="FH696" i="11"/>
  <c r="FF696" i="11"/>
  <c r="FG696" i="11"/>
  <c r="FU696" i="11"/>
  <c r="FW696" i="11"/>
  <c r="FZ696" i="11"/>
  <c r="FR696" i="11"/>
  <c r="FE696" i="11"/>
  <c r="FX696" i="11"/>
  <c r="FV712" i="11"/>
  <c r="FN712" i="11"/>
  <c r="FO712" i="11"/>
  <c r="FP712" i="11"/>
  <c r="FH712" i="11"/>
  <c r="FF712" i="11"/>
  <c r="FG712" i="11"/>
  <c r="FJ712" i="11"/>
  <c r="FZ712" i="11"/>
  <c r="FR712" i="11"/>
  <c r="FW712" i="11"/>
  <c r="FU712" i="11"/>
  <c r="FX712" i="11"/>
  <c r="FE712" i="11"/>
  <c r="FV728" i="11"/>
  <c r="FO728" i="11"/>
  <c r="FP728" i="11"/>
  <c r="FN728" i="11"/>
  <c r="FG728" i="11"/>
  <c r="FF728" i="11"/>
  <c r="FH728" i="11"/>
  <c r="FJ728" i="11"/>
  <c r="FW728" i="11"/>
  <c r="FZ728" i="11"/>
  <c r="FR728" i="11"/>
  <c r="FU728" i="11"/>
  <c r="FX728" i="11"/>
  <c r="FE728" i="11"/>
  <c r="FV744" i="11"/>
  <c r="FP744" i="11"/>
  <c r="FN744" i="11"/>
  <c r="FO744" i="11"/>
  <c r="FJ744" i="11"/>
  <c r="FF744" i="11"/>
  <c r="FG744" i="11"/>
  <c r="FH744" i="11"/>
  <c r="FR744" i="11"/>
  <c r="FX744" i="11"/>
  <c r="FU744" i="11"/>
  <c r="FZ744" i="11"/>
  <c r="FW744" i="11"/>
  <c r="FE744" i="11"/>
  <c r="FO760" i="11"/>
  <c r="FV760" i="11"/>
  <c r="FN760" i="11"/>
  <c r="FP760" i="11"/>
  <c r="FJ760" i="11"/>
  <c r="FF760" i="11"/>
  <c r="FG760" i="11"/>
  <c r="FH760" i="11"/>
  <c r="FZ760" i="11"/>
  <c r="FX760" i="11"/>
  <c r="FR760" i="11"/>
  <c r="FU760" i="11"/>
  <c r="FW760" i="11"/>
  <c r="FE760" i="11"/>
  <c r="FO776" i="11"/>
  <c r="FP776" i="11"/>
  <c r="FN776" i="11"/>
  <c r="FV776" i="11"/>
  <c r="FE776" i="11"/>
  <c r="FF776" i="11"/>
  <c r="FG776" i="11"/>
  <c r="FH776" i="11"/>
  <c r="FJ776" i="11"/>
  <c r="FX776" i="11"/>
  <c r="FU776" i="11"/>
  <c r="FZ776" i="11"/>
  <c r="FW776" i="11"/>
  <c r="FR776" i="11"/>
  <c r="FV792" i="11"/>
  <c r="FP792" i="11"/>
  <c r="FN792" i="11"/>
  <c r="FO792" i="11"/>
  <c r="FE792" i="11"/>
  <c r="FF792" i="11"/>
  <c r="FG792" i="11"/>
  <c r="FH792" i="11"/>
  <c r="FJ792" i="11"/>
  <c r="FR792" i="11"/>
  <c r="FZ792" i="11"/>
  <c r="FX792" i="11"/>
  <c r="FU792" i="11"/>
  <c r="FW792" i="11"/>
  <c r="FP808" i="11"/>
  <c r="FV808" i="11"/>
  <c r="FX808" i="11"/>
  <c r="FO808" i="11"/>
  <c r="FN808" i="11"/>
  <c r="FG808" i="11"/>
  <c r="FH808" i="11"/>
  <c r="FJ808" i="11"/>
  <c r="FE808" i="11"/>
  <c r="FF808" i="11"/>
  <c r="FW808" i="11"/>
  <c r="FU808" i="11"/>
  <c r="FZ808" i="11"/>
  <c r="FR808" i="11"/>
  <c r="FV824" i="11"/>
  <c r="FO824" i="11"/>
  <c r="FN824" i="11"/>
  <c r="FP824" i="11"/>
  <c r="FG824" i="11"/>
  <c r="FH824" i="11"/>
  <c r="FJ824" i="11"/>
  <c r="FE824" i="11"/>
  <c r="FF824" i="11"/>
  <c r="FZ824" i="11"/>
  <c r="FR824" i="11"/>
  <c r="FW824" i="11"/>
  <c r="FU824" i="11"/>
  <c r="FX824" i="11"/>
  <c r="FN840" i="11"/>
  <c r="FV840" i="11"/>
  <c r="FO840" i="11"/>
  <c r="FP840" i="11"/>
  <c r="FG840" i="11"/>
  <c r="FH840" i="11"/>
  <c r="FJ840" i="11"/>
  <c r="FE840" i="11"/>
  <c r="FF840" i="11"/>
  <c r="FW840" i="11"/>
  <c r="FU840" i="11"/>
  <c r="FZ840" i="11"/>
  <c r="FR840" i="11"/>
  <c r="FX840" i="11"/>
  <c r="FN856" i="11"/>
  <c r="FO856" i="11"/>
  <c r="FP856" i="11"/>
  <c r="FV856" i="11"/>
  <c r="FG856" i="11"/>
  <c r="FH856" i="11"/>
  <c r="FJ856" i="11"/>
  <c r="FE856" i="11"/>
  <c r="FF856" i="11"/>
  <c r="FR856" i="11"/>
  <c r="FW856" i="11"/>
  <c r="FU856" i="11"/>
  <c r="FZ856" i="11"/>
  <c r="FX856" i="11"/>
  <c r="FV872" i="11"/>
  <c r="FP872" i="11"/>
  <c r="FO872" i="11"/>
  <c r="FN872" i="11"/>
  <c r="FG872" i="11"/>
  <c r="FH872" i="11"/>
  <c r="FJ872" i="11"/>
  <c r="FE872" i="11"/>
  <c r="FF872" i="11"/>
  <c r="FU872" i="11"/>
  <c r="FZ872" i="11"/>
  <c r="FR872" i="11"/>
  <c r="FX872" i="11"/>
  <c r="FW872" i="11"/>
  <c r="FV888" i="11"/>
  <c r="FO888" i="11"/>
  <c r="FN888" i="11"/>
  <c r="FP888" i="11"/>
  <c r="FG888" i="11"/>
  <c r="FH888" i="11"/>
  <c r="FJ888" i="11"/>
  <c r="FE888" i="11"/>
  <c r="FF888" i="11"/>
  <c r="FX888" i="11"/>
  <c r="FZ888" i="11"/>
  <c r="FR888" i="11"/>
  <c r="FW888" i="11"/>
  <c r="FU888" i="11"/>
  <c r="FO904" i="11"/>
  <c r="FP904" i="11"/>
  <c r="FV904" i="11"/>
  <c r="FN904" i="11"/>
  <c r="FG904" i="11"/>
  <c r="FH904" i="11"/>
  <c r="FJ904" i="11"/>
  <c r="FE904" i="11"/>
  <c r="FF904" i="11"/>
  <c r="FX904" i="11"/>
  <c r="FZ904" i="11"/>
  <c r="FR904" i="11"/>
  <c r="FW904" i="11"/>
  <c r="FU904" i="11"/>
  <c r="FP920" i="11"/>
  <c r="FV920" i="11"/>
  <c r="FN920" i="11"/>
  <c r="FO920" i="11"/>
  <c r="FG920" i="11"/>
  <c r="FH920" i="11"/>
  <c r="FJ920" i="11"/>
  <c r="FE920" i="11"/>
  <c r="FF920" i="11"/>
  <c r="FR920" i="11"/>
  <c r="FX920" i="11"/>
  <c r="FW920" i="11"/>
  <c r="FU920" i="11"/>
  <c r="FZ920" i="11"/>
  <c r="FP936" i="11"/>
  <c r="FX936" i="11"/>
  <c r="FV936" i="11"/>
  <c r="FN936" i="11"/>
  <c r="FO936" i="11"/>
  <c r="FG936" i="11"/>
  <c r="FH936" i="11"/>
  <c r="FJ936" i="11"/>
  <c r="FE936" i="11"/>
  <c r="FF936" i="11"/>
  <c r="FZ936" i="11"/>
  <c r="FR936" i="11"/>
  <c r="FW936" i="11"/>
  <c r="FU936" i="11"/>
  <c r="FO952" i="11"/>
  <c r="FV952" i="11"/>
  <c r="FP952" i="11"/>
  <c r="FN952" i="11"/>
  <c r="FG952" i="11"/>
  <c r="FH952" i="11"/>
  <c r="FJ952" i="11"/>
  <c r="FE952" i="11"/>
  <c r="FF952" i="11"/>
  <c r="FZ952" i="11"/>
  <c r="FW952" i="11"/>
  <c r="FR952" i="11"/>
  <c r="FU952" i="11"/>
  <c r="FX952" i="11"/>
  <c r="FV968" i="11"/>
  <c r="FN968" i="11"/>
  <c r="FO968" i="11"/>
  <c r="FP968" i="11"/>
  <c r="FG968" i="11"/>
  <c r="FH968" i="11"/>
  <c r="FJ968" i="11"/>
  <c r="FE968" i="11"/>
  <c r="FF968" i="11"/>
  <c r="FW968" i="11"/>
  <c r="FZ968" i="11"/>
  <c r="FU968" i="11"/>
  <c r="FR968" i="11"/>
  <c r="FX968" i="11"/>
  <c r="FN984" i="11"/>
  <c r="FV984" i="11"/>
  <c r="FO984" i="11"/>
  <c r="FP984" i="11"/>
  <c r="FG984" i="11"/>
  <c r="FH984" i="11"/>
  <c r="FJ984" i="11"/>
  <c r="FE984" i="11"/>
  <c r="FF984" i="11"/>
  <c r="FW984" i="11"/>
  <c r="FU984" i="11"/>
  <c r="FZ984" i="11"/>
  <c r="FR984" i="11"/>
  <c r="FX984" i="11"/>
  <c r="FV1000" i="11"/>
  <c r="FP1000" i="11"/>
  <c r="FN1000" i="11"/>
  <c r="FO1000" i="11"/>
  <c r="FG1000" i="11"/>
  <c r="FH1000" i="11"/>
  <c r="FJ1000" i="11"/>
  <c r="FE1000" i="11"/>
  <c r="FF1000" i="11"/>
  <c r="FR1000" i="11"/>
  <c r="FX1000" i="11"/>
  <c r="FU1000" i="11"/>
  <c r="FZ1000" i="11"/>
  <c r="FW1000" i="11"/>
  <c r="FO1016" i="11"/>
  <c r="FV1016" i="11"/>
  <c r="FP1016" i="11"/>
  <c r="FN1016" i="11"/>
  <c r="FG1016" i="11"/>
  <c r="FH1016" i="11"/>
  <c r="FJ1016" i="11"/>
  <c r="FE1016" i="11"/>
  <c r="FF1016" i="11"/>
  <c r="FZ1016" i="11"/>
  <c r="FX1016" i="11"/>
  <c r="FU1016" i="11"/>
  <c r="FR1016" i="11"/>
  <c r="FW1016" i="11"/>
  <c r="FO1032" i="11"/>
  <c r="FP1032" i="11"/>
  <c r="FV1032" i="11"/>
  <c r="FN1032" i="11"/>
  <c r="FF1032" i="11"/>
  <c r="FG1032" i="11"/>
  <c r="FH1032" i="11"/>
  <c r="FJ1032" i="11"/>
  <c r="FX1032" i="11"/>
  <c r="FU1032" i="11"/>
  <c r="FZ1032" i="11"/>
  <c r="FR1032" i="11"/>
  <c r="FW1032" i="11"/>
  <c r="FE1032" i="11"/>
  <c r="FV1048" i="11"/>
  <c r="FP1048" i="11"/>
  <c r="FN1048" i="11"/>
  <c r="FO1048" i="11"/>
  <c r="FF1048" i="11"/>
  <c r="FG1048" i="11"/>
  <c r="FH1048" i="11"/>
  <c r="FJ1048" i="11"/>
  <c r="FX1048" i="11"/>
  <c r="FW1048" i="11"/>
  <c r="FZ1048" i="11"/>
  <c r="FR1048" i="11"/>
  <c r="FU1048" i="11"/>
  <c r="FE1048" i="11"/>
  <c r="FP1064" i="11"/>
  <c r="FV1064" i="11"/>
  <c r="FX1064" i="11"/>
  <c r="FO1064" i="11"/>
  <c r="FN1064" i="11"/>
  <c r="FG1064" i="11"/>
  <c r="FH1064" i="11"/>
  <c r="FJ1064" i="11"/>
  <c r="FF1064" i="11"/>
  <c r="FR1064" i="11"/>
  <c r="FW1064" i="11"/>
  <c r="FU1064" i="11"/>
  <c r="FZ1064" i="11"/>
  <c r="FE1064" i="11"/>
  <c r="FV1080" i="11"/>
  <c r="FO1080" i="11"/>
  <c r="FP1080" i="11"/>
  <c r="FN1080" i="11"/>
  <c r="FF1080" i="11"/>
  <c r="FG1080" i="11"/>
  <c r="FH1080" i="11"/>
  <c r="FJ1080" i="11"/>
  <c r="FZ1080" i="11"/>
  <c r="FU1080" i="11"/>
  <c r="FW1080" i="11"/>
  <c r="FR1080" i="11"/>
  <c r="FE1080" i="11"/>
  <c r="FX1080" i="11"/>
  <c r="GZ148" i="13"/>
  <c r="GZ156" i="13"/>
  <c r="GW142" i="13"/>
  <c r="GY145" i="13"/>
  <c r="HA148" i="13"/>
  <c r="GW150" i="13"/>
  <c r="GY153" i="13"/>
  <c r="HA156" i="13"/>
  <c r="GW158" i="13"/>
  <c r="GY161" i="13"/>
  <c r="HA164" i="13"/>
  <c r="GW166" i="13"/>
  <c r="GY169" i="13"/>
  <c r="HA172" i="13"/>
  <c r="GW174" i="13"/>
  <c r="GY177" i="13"/>
  <c r="HA180" i="13"/>
  <c r="GW182" i="13"/>
  <c r="GY185" i="13"/>
  <c r="HA188" i="13"/>
  <c r="GW190" i="13"/>
  <c r="GY193" i="13"/>
  <c r="HA196" i="13"/>
  <c r="GW198" i="13"/>
  <c r="GY201" i="13"/>
  <c r="HA204" i="13"/>
  <c r="GW206" i="13"/>
  <c r="GY209" i="13"/>
  <c r="HA212" i="13"/>
  <c r="GW214" i="13"/>
  <c r="GY217" i="13"/>
  <c r="HA220" i="13"/>
  <c r="GW222" i="13"/>
  <c r="GY225" i="13"/>
  <c r="HA228" i="13"/>
  <c r="GW230" i="13"/>
  <c r="GY233" i="13"/>
  <c r="HA236" i="13"/>
  <c r="GW238" i="13"/>
  <c r="GY241" i="13"/>
  <c r="HA244" i="13"/>
  <c r="GW246" i="13"/>
  <c r="GY249" i="13"/>
  <c r="HA252" i="13"/>
  <c r="GW254" i="13"/>
  <c r="GY257" i="13"/>
  <c r="GW262" i="13"/>
  <c r="GY265" i="13"/>
  <c r="GW270" i="13"/>
  <c r="GY273" i="13"/>
  <c r="GW278" i="13"/>
  <c r="GY281" i="13"/>
  <c r="GW286" i="13"/>
  <c r="GY289" i="13"/>
  <c r="GW294" i="13"/>
  <c r="GY297" i="13"/>
  <c r="GW302" i="13"/>
  <c r="GY305" i="13"/>
  <c r="GW310" i="13"/>
  <c r="GY313" i="13"/>
  <c r="FP121" i="11"/>
  <c r="FO121" i="11"/>
  <c r="FN121" i="11"/>
  <c r="FR121" i="11"/>
  <c r="FJ121" i="11"/>
  <c r="FE121" i="11"/>
  <c r="FF121" i="11"/>
  <c r="FG121" i="11"/>
  <c r="FH121" i="11"/>
  <c r="FU121" i="11"/>
  <c r="FV121" i="11"/>
  <c r="FW121" i="11"/>
  <c r="FZ121" i="11"/>
  <c r="FX121" i="11"/>
  <c r="FR137" i="11"/>
  <c r="FO137" i="11"/>
  <c r="FP137" i="11"/>
  <c r="FN137" i="11"/>
  <c r="FE137" i="11"/>
  <c r="FF137" i="11"/>
  <c r="FG137" i="11"/>
  <c r="FH137" i="11"/>
  <c r="FJ137" i="11"/>
  <c r="FU137" i="11"/>
  <c r="FX137" i="11"/>
  <c r="FW137" i="11"/>
  <c r="FV137" i="11"/>
  <c r="FZ137" i="11"/>
  <c r="FR153" i="11"/>
  <c r="FO153" i="11"/>
  <c r="FP153" i="11"/>
  <c r="FN153" i="11"/>
  <c r="FE153" i="11"/>
  <c r="FF153" i="11"/>
  <c r="FG153" i="11"/>
  <c r="FH153" i="11"/>
  <c r="FJ153" i="11"/>
  <c r="FU153" i="11"/>
  <c r="FV153" i="11"/>
  <c r="FW153" i="11"/>
  <c r="FZ153" i="11"/>
  <c r="FX153" i="11"/>
  <c r="FO169" i="11"/>
  <c r="FP169" i="11"/>
  <c r="FN169" i="11"/>
  <c r="FR169" i="11"/>
  <c r="FE169" i="11"/>
  <c r="FF169" i="11"/>
  <c r="FG169" i="11"/>
  <c r="FH169" i="11"/>
  <c r="FJ169" i="11"/>
  <c r="FU169" i="11"/>
  <c r="FX169" i="11"/>
  <c r="FW169" i="11"/>
  <c r="FV169" i="11"/>
  <c r="FZ169" i="11"/>
  <c r="FR185" i="11"/>
  <c r="FN185" i="11"/>
  <c r="FO185" i="11"/>
  <c r="FP185" i="11"/>
  <c r="FE185" i="11"/>
  <c r="FF185" i="11"/>
  <c r="FG185" i="11"/>
  <c r="FH185" i="11"/>
  <c r="FJ185" i="11"/>
  <c r="FU185" i="11"/>
  <c r="FV185" i="11"/>
  <c r="FW185" i="11"/>
  <c r="FZ185" i="11"/>
  <c r="FX185" i="11"/>
  <c r="FR201" i="11"/>
  <c r="FO201" i="11"/>
  <c r="FP201" i="11"/>
  <c r="FG201" i="11"/>
  <c r="FH201" i="11"/>
  <c r="FJ201" i="11"/>
  <c r="FE201" i="11"/>
  <c r="FN201" i="11"/>
  <c r="FF201" i="11"/>
  <c r="FU201" i="11"/>
  <c r="FX201" i="11"/>
  <c r="FW201" i="11"/>
  <c r="FV201" i="11"/>
  <c r="FZ201" i="11"/>
  <c r="FR217" i="11"/>
  <c r="FO217" i="11"/>
  <c r="FP217" i="11"/>
  <c r="FN217" i="11"/>
  <c r="FE217" i="11"/>
  <c r="FF217" i="11"/>
  <c r="FG217" i="11"/>
  <c r="FH217" i="11"/>
  <c r="FJ217" i="11"/>
  <c r="FU217" i="11"/>
  <c r="FV217" i="11"/>
  <c r="FW217" i="11"/>
  <c r="FZ217" i="11"/>
  <c r="FX217" i="11"/>
  <c r="FR233" i="11"/>
  <c r="FO233" i="11"/>
  <c r="FP233" i="11"/>
  <c r="FN233" i="11"/>
  <c r="FE233" i="11"/>
  <c r="FF233" i="11"/>
  <c r="FG233" i="11"/>
  <c r="FH233" i="11"/>
  <c r="FJ233" i="11"/>
  <c r="FU233" i="11"/>
  <c r="FX233" i="11"/>
  <c r="FW233" i="11"/>
  <c r="FV233" i="11"/>
  <c r="FZ233" i="11"/>
  <c r="FO249" i="11"/>
  <c r="FR249" i="11"/>
  <c r="FN249" i="11"/>
  <c r="FJ249" i="11"/>
  <c r="FP249" i="11"/>
  <c r="FE249" i="11"/>
  <c r="FF249" i="11"/>
  <c r="FG249" i="11"/>
  <c r="FH249" i="11"/>
  <c r="FU249" i="11"/>
  <c r="FV249" i="11"/>
  <c r="FW249" i="11"/>
  <c r="FZ249" i="11"/>
  <c r="FX249" i="11"/>
  <c r="FR265" i="11"/>
  <c r="FO265" i="11"/>
  <c r="FP265" i="11"/>
  <c r="FN265" i="11"/>
  <c r="FE265" i="11"/>
  <c r="FF265" i="11"/>
  <c r="FG265" i="11"/>
  <c r="FH265" i="11"/>
  <c r="FJ265" i="11"/>
  <c r="FU265" i="11"/>
  <c r="FX265" i="11"/>
  <c r="FW265" i="11"/>
  <c r="FV265" i="11"/>
  <c r="FZ265" i="11"/>
  <c r="FR281" i="11"/>
  <c r="FO281" i="11"/>
  <c r="FP281" i="11"/>
  <c r="FE281" i="11"/>
  <c r="FF281" i="11"/>
  <c r="FG281" i="11"/>
  <c r="FH281" i="11"/>
  <c r="FJ281" i="11"/>
  <c r="FN281" i="11"/>
  <c r="FU281" i="11"/>
  <c r="FV281" i="11"/>
  <c r="FW281" i="11"/>
  <c r="FZ281" i="11"/>
  <c r="FX281" i="11"/>
  <c r="FO297" i="11"/>
  <c r="FP297" i="11"/>
  <c r="FR297" i="11"/>
  <c r="FE297" i="11"/>
  <c r="FF297" i="11"/>
  <c r="FG297" i="11"/>
  <c r="FH297" i="11"/>
  <c r="FN297" i="11"/>
  <c r="FJ297" i="11"/>
  <c r="FU297" i="11"/>
  <c r="FX297" i="11"/>
  <c r="FW297" i="11"/>
  <c r="FV297" i="11"/>
  <c r="FZ297" i="11"/>
  <c r="FR313" i="11"/>
  <c r="FO313" i="11"/>
  <c r="FP313" i="11"/>
  <c r="FN313" i="11"/>
  <c r="FE313" i="11"/>
  <c r="FF313" i="11"/>
  <c r="FG313" i="11"/>
  <c r="FH313" i="11"/>
  <c r="FJ313" i="11"/>
  <c r="FU313" i="11"/>
  <c r="FV313" i="11"/>
  <c r="FW313" i="11"/>
  <c r="FZ313" i="11"/>
  <c r="FX313" i="11"/>
  <c r="FR329" i="11"/>
  <c r="FN329" i="11"/>
  <c r="FO329" i="11"/>
  <c r="FP329" i="11"/>
  <c r="FE329" i="11"/>
  <c r="FF329" i="11"/>
  <c r="FG329" i="11"/>
  <c r="FH329" i="11"/>
  <c r="FJ329" i="11"/>
  <c r="FU329" i="11"/>
  <c r="FX329" i="11"/>
  <c r="FW329" i="11"/>
  <c r="FV329" i="11"/>
  <c r="FZ329" i="11"/>
  <c r="FR345" i="11"/>
  <c r="FN345" i="11"/>
  <c r="FO345" i="11"/>
  <c r="FP345" i="11"/>
  <c r="FE345" i="11"/>
  <c r="FF345" i="11"/>
  <c r="FG345" i="11"/>
  <c r="FH345" i="11"/>
  <c r="FJ345" i="11"/>
  <c r="FU345" i="11"/>
  <c r="FV345" i="11"/>
  <c r="FW345" i="11"/>
  <c r="FZ345" i="11"/>
  <c r="FX345" i="11"/>
  <c r="FO361" i="11"/>
  <c r="FP361" i="11"/>
  <c r="FR361" i="11"/>
  <c r="FE361" i="11"/>
  <c r="FN361" i="11"/>
  <c r="FF361" i="11"/>
  <c r="FG361" i="11"/>
  <c r="FH361" i="11"/>
  <c r="FJ361" i="11"/>
  <c r="FU361" i="11"/>
  <c r="FX361" i="11"/>
  <c r="FW361" i="11"/>
  <c r="FV361" i="11"/>
  <c r="FZ361" i="11"/>
  <c r="FR377" i="11"/>
  <c r="FO377" i="11"/>
  <c r="FP377" i="11"/>
  <c r="FE377" i="11"/>
  <c r="FF377" i="11"/>
  <c r="FG377" i="11"/>
  <c r="FH377" i="11"/>
  <c r="FJ377" i="11"/>
  <c r="FN377" i="11"/>
  <c r="FU377" i="11"/>
  <c r="FV377" i="11"/>
  <c r="FW377" i="11"/>
  <c r="FZ377" i="11"/>
  <c r="FX377" i="11"/>
  <c r="FR393" i="11"/>
  <c r="FO393" i="11"/>
  <c r="FP393" i="11"/>
  <c r="FN393" i="11"/>
  <c r="FE393" i="11"/>
  <c r="FF393" i="11"/>
  <c r="FG393" i="11"/>
  <c r="FH393" i="11"/>
  <c r="FJ393" i="11"/>
  <c r="FU393" i="11"/>
  <c r="FX393" i="11"/>
  <c r="FW393" i="11"/>
  <c r="FV393" i="11"/>
  <c r="FZ393" i="11"/>
  <c r="FR409" i="11"/>
  <c r="FO409" i="11"/>
  <c r="FP409" i="11"/>
  <c r="FN409" i="11"/>
  <c r="FE409" i="11"/>
  <c r="FF409" i="11"/>
  <c r="FG409" i="11"/>
  <c r="FH409" i="11"/>
  <c r="FJ409" i="11"/>
  <c r="FU409" i="11"/>
  <c r="FV409" i="11"/>
  <c r="FW409" i="11"/>
  <c r="FZ409" i="11"/>
  <c r="FX409" i="11"/>
  <c r="FO425" i="11"/>
  <c r="FR425" i="11"/>
  <c r="FP425" i="11"/>
  <c r="FE425" i="11"/>
  <c r="FF425" i="11"/>
  <c r="FN425" i="11"/>
  <c r="FG425" i="11"/>
  <c r="FH425" i="11"/>
  <c r="FJ425" i="11"/>
  <c r="FU425" i="11"/>
  <c r="FX425" i="11"/>
  <c r="FW425" i="11"/>
  <c r="FV425" i="11"/>
  <c r="FZ425" i="11"/>
  <c r="FP441" i="11"/>
  <c r="FR441" i="11"/>
  <c r="FO441" i="11"/>
  <c r="FN441" i="11"/>
  <c r="FE441" i="11"/>
  <c r="FF441" i="11"/>
  <c r="FG441" i="11"/>
  <c r="FH441" i="11"/>
  <c r="FJ441" i="11"/>
  <c r="FU441" i="11"/>
  <c r="FV441" i="11"/>
  <c r="FW441" i="11"/>
  <c r="FZ441" i="11"/>
  <c r="FX441" i="11"/>
  <c r="FR457" i="11"/>
  <c r="FN457" i="11"/>
  <c r="FO457" i="11"/>
  <c r="FP457" i="11"/>
  <c r="FE457" i="11"/>
  <c r="FF457" i="11"/>
  <c r="FG457" i="11"/>
  <c r="FH457" i="11"/>
  <c r="FJ457" i="11"/>
  <c r="FU457" i="11"/>
  <c r="FX457" i="11"/>
  <c r="FW457" i="11"/>
  <c r="FV457" i="11"/>
  <c r="FZ457" i="11"/>
  <c r="FR473" i="11"/>
  <c r="FN473" i="11"/>
  <c r="FO473" i="11"/>
  <c r="FP473" i="11"/>
  <c r="FE473" i="11"/>
  <c r="FF473" i="11"/>
  <c r="FG473" i="11"/>
  <c r="FH473" i="11"/>
  <c r="FJ473" i="11"/>
  <c r="FU473" i="11"/>
  <c r="FV473" i="11"/>
  <c r="FW473" i="11"/>
  <c r="FZ473" i="11"/>
  <c r="FX473" i="11"/>
  <c r="FO489" i="11"/>
  <c r="FP489" i="11"/>
  <c r="FR489" i="11"/>
  <c r="FE489" i="11"/>
  <c r="FF489" i="11"/>
  <c r="FG489" i="11"/>
  <c r="FN489" i="11"/>
  <c r="FH489" i="11"/>
  <c r="FJ489" i="11"/>
  <c r="FU489" i="11"/>
  <c r="FX489" i="11"/>
  <c r="FW489" i="11"/>
  <c r="FV489" i="11"/>
  <c r="FZ489" i="11"/>
  <c r="FO505" i="11"/>
  <c r="FP505" i="11"/>
  <c r="FR505" i="11"/>
  <c r="FN505" i="11"/>
  <c r="FE505" i="11"/>
  <c r="FF505" i="11"/>
  <c r="FG505" i="11"/>
  <c r="FH505" i="11"/>
  <c r="FJ505" i="11"/>
  <c r="FU505" i="11"/>
  <c r="FV505" i="11"/>
  <c r="FW505" i="11"/>
  <c r="FZ505" i="11"/>
  <c r="FX505" i="11"/>
  <c r="FR521" i="11"/>
  <c r="FO521" i="11"/>
  <c r="FP521" i="11"/>
  <c r="FE521" i="11"/>
  <c r="FF521" i="11"/>
  <c r="FG521" i="11"/>
  <c r="FN521" i="11"/>
  <c r="FH521" i="11"/>
  <c r="FJ521" i="11"/>
  <c r="FU521" i="11"/>
  <c r="FX521" i="11"/>
  <c r="FW521" i="11"/>
  <c r="FV521" i="11"/>
  <c r="FZ521" i="11"/>
  <c r="FR537" i="11"/>
  <c r="FO537" i="11"/>
  <c r="FP537" i="11"/>
  <c r="FN537" i="11"/>
  <c r="FE537" i="11"/>
  <c r="FF537" i="11"/>
  <c r="FG537" i="11"/>
  <c r="FH537" i="11"/>
  <c r="FJ537" i="11"/>
  <c r="FU537" i="11"/>
  <c r="FV537" i="11"/>
  <c r="FW537" i="11"/>
  <c r="FZ537" i="11"/>
  <c r="FX537" i="11"/>
  <c r="FO553" i="11"/>
  <c r="FP553" i="11"/>
  <c r="FR553" i="11"/>
  <c r="FN553" i="11"/>
  <c r="FE553" i="11"/>
  <c r="FF553" i="11"/>
  <c r="FG553" i="11"/>
  <c r="FH553" i="11"/>
  <c r="FJ553" i="11"/>
  <c r="FU553" i="11"/>
  <c r="FX553" i="11"/>
  <c r="FW553" i="11"/>
  <c r="FV553" i="11"/>
  <c r="FZ553" i="11"/>
  <c r="FP569" i="11"/>
  <c r="FR569" i="11"/>
  <c r="FO569" i="11"/>
  <c r="FE569" i="11"/>
  <c r="FF569" i="11"/>
  <c r="FH569" i="11"/>
  <c r="FJ569" i="11"/>
  <c r="FN569" i="11"/>
  <c r="FG569" i="11"/>
  <c r="FU569" i="11"/>
  <c r="FV569" i="11"/>
  <c r="FW569" i="11"/>
  <c r="FZ569" i="11"/>
  <c r="FX569" i="11"/>
  <c r="FR585" i="11"/>
  <c r="FN585" i="11"/>
  <c r="FO585" i="11"/>
  <c r="FP585" i="11"/>
  <c r="FJ585" i="11"/>
  <c r="FH585" i="11"/>
  <c r="FE585" i="11"/>
  <c r="FF585" i="11"/>
  <c r="FG585" i="11"/>
  <c r="FU585" i="11"/>
  <c r="FX585" i="11"/>
  <c r="FW585" i="11"/>
  <c r="FV585" i="11"/>
  <c r="FZ585" i="11"/>
  <c r="FR601" i="11"/>
  <c r="FN601" i="11"/>
  <c r="FO601" i="11"/>
  <c r="FP601" i="11"/>
  <c r="FF601" i="11"/>
  <c r="FG601" i="11"/>
  <c r="FH601" i="11"/>
  <c r="FE601" i="11"/>
  <c r="FJ601" i="11"/>
  <c r="FU601" i="11"/>
  <c r="FV601" i="11"/>
  <c r="FW601" i="11"/>
  <c r="FZ601" i="11"/>
  <c r="FX601" i="11"/>
  <c r="FO617" i="11"/>
  <c r="FR617" i="11"/>
  <c r="FP617" i="11"/>
  <c r="FE617" i="11"/>
  <c r="FF617" i="11"/>
  <c r="FG617" i="11"/>
  <c r="FN617" i="11"/>
  <c r="FH617" i="11"/>
  <c r="FJ617" i="11"/>
  <c r="FU617" i="11"/>
  <c r="FX617" i="11"/>
  <c r="FW617" i="11"/>
  <c r="FV617" i="11"/>
  <c r="FZ617" i="11"/>
  <c r="FR633" i="11"/>
  <c r="FO633" i="11"/>
  <c r="FP633" i="11"/>
  <c r="FN633" i="11"/>
  <c r="FJ633" i="11"/>
  <c r="FE633" i="11"/>
  <c r="FF633" i="11"/>
  <c r="FG633" i="11"/>
  <c r="FH633" i="11"/>
  <c r="FU633" i="11"/>
  <c r="FV633" i="11"/>
  <c r="FW633" i="11"/>
  <c r="FZ633" i="11"/>
  <c r="FX633" i="11"/>
  <c r="FO649" i="11"/>
  <c r="FP649" i="11"/>
  <c r="FN649" i="11"/>
  <c r="FR649" i="11"/>
  <c r="FH649" i="11"/>
  <c r="FJ649" i="11"/>
  <c r="FE649" i="11"/>
  <c r="FF649" i="11"/>
  <c r="FG649" i="11"/>
  <c r="FW649" i="11"/>
  <c r="FU649" i="11"/>
  <c r="FZ649" i="11"/>
  <c r="FV649" i="11"/>
  <c r="FX649" i="11"/>
  <c r="FR665" i="11"/>
  <c r="FO665" i="11"/>
  <c r="FP665" i="11"/>
  <c r="FN665" i="11"/>
  <c r="FG665" i="11"/>
  <c r="FH665" i="11"/>
  <c r="FF665" i="11"/>
  <c r="FE665" i="11"/>
  <c r="FJ665" i="11"/>
  <c r="FU665" i="11"/>
  <c r="FW665" i="11"/>
  <c r="FZ665" i="11"/>
  <c r="FX665" i="11"/>
  <c r="FV665" i="11"/>
  <c r="FO681" i="11"/>
  <c r="FP681" i="11"/>
  <c r="FR681" i="11"/>
  <c r="FN681" i="11"/>
  <c r="FE681" i="11"/>
  <c r="FF681" i="11"/>
  <c r="FJ681" i="11"/>
  <c r="FG681" i="11"/>
  <c r="FH681" i="11"/>
  <c r="FU681" i="11"/>
  <c r="FW681" i="11"/>
  <c r="FZ681" i="11"/>
  <c r="FX681" i="11"/>
  <c r="FV681" i="11"/>
  <c r="FP697" i="11"/>
  <c r="FR697" i="11"/>
  <c r="FO697" i="11"/>
  <c r="FE697" i="11"/>
  <c r="FJ697" i="11"/>
  <c r="FN697" i="11"/>
  <c r="FG697" i="11"/>
  <c r="FH697" i="11"/>
  <c r="FF697" i="11"/>
  <c r="FU697" i="11"/>
  <c r="FW697" i="11"/>
  <c r="FX697" i="11"/>
  <c r="FV697" i="11"/>
  <c r="FZ697" i="11"/>
  <c r="FR713" i="11"/>
  <c r="FN713" i="11"/>
  <c r="FO713" i="11"/>
  <c r="FP713" i="11"/>
  <c r="FG713" i="11"/>
  <c r="FH713" i="11"/>
  <c r="FJ713" i="11"/>
  <c r="FE713" i="11"/>
  <c r="FF713" i="11"/>
  <c r="FU713" i="11"/>
  <c r="FW713" i="11"/>
  <c r="FZ713" i="11"/>
  <c r="FV713" i="11"/>
  <c r="FX713" i="11"/>
  <c r="FR729" i="11"/>
  <c r="FN729" i="11"/>
  <c r="FO729" i="11"/>
  <c r="FP729" i="11"/>
  <c r="FH729" i="11"/>
  <c r="FE729" i="11"/>
  <c r="FF729" i="11"/>
  <c r="FG729" i="11"/>
  <c r="FJ729" i="11"/>
  <c r="FW729" i="11"/>
  <c r="FU729" i="11"/>
  <c r="FZ729" i="11"/>
  <c r="FX729" i="11"/>
  <c r="FV729" i="11"/>
  <c r="FR745" i="11"/>
  <c r="FO745" i="11"/>
  <c r="FP745" i="11"/>
  <c r="FE745" i="11"/>
  <c r="FG745" i="11"/>
  <c r="FN745" i="11"/>
  <c r="FF745" i="11"/>
  <c r="FH745" i="11"/>
  <c r="FJ745" i="11"/>
  <c r="FW745" i="11"/>
  <c r="FU745" i="11"/>
  <c r="FX745" i="11"/>
  <c r="FV745" i="11"/>
  <c r="FZ745" i="11"/>
  <c r="FO761" i="11"/>
  <c r="FR761" i="11"/>
  <c r="FP761" i="11"/>
  <c r="FN761" i="11"/>
  <c r="FE761" i="11"/>
  <c r="FF761" i="11"/>
  <c r="FG761" i="11"/>
  <c r="FH761" i="11"/>
  <c r="FJ761" i="11"/>
  <c r="FW761" i="11"/>
  <c r="FU761" i="11"/>
  <c r="FV761" i="11"/>
  <c r="FZ761" i="11"/>
  <c r="FX761" i="11"/>
  <c r="FO777" i="11"/>
  <c r="FP777" i="11"/>
  <c r="FR777" i="11"/>
  <c r="FN777" i="11"/>
  <c r="FH777" i="11"/>
  <c r="FJ777" i="11"/>
  <c r="FE777" i="11"/>
  <c r="FF777" i="11"/>
  <c r="FG777" i="11"/>
  <c r="FW777" i="11"/>
  <c r="FU777" i="11"/>
  <c r="FZ777" i="11"/>
  <c r="FV777" i="11"/>
  <c r="FX777" i="11"/>
  <c r="FR793" i="11"/>
  <c r="FO793" i="11"/>
  <c r="FP793" i="11"/>
  <c r="FN793" i="11"/>
  <c r="FE793" i="11"/>
  <c r="FF793" i="11"/>
  <c r="FG793" i="11"/>
  <c r="FH793" i="11"/>
  <c r="FJ793" i="11"/>
  <c r="FU793" i="11"/>
  <c r="FW793" i="11"/>
  <c r="FZ793" i="11"/>
  <c r="FX793" i="11"/>
  <c r="FV793" i="11"/>
  <c r="FO809" i="11"/>
  <c r="FP809" i="11"/>
  <c r="FR809" i="11"/>
  <c r="FN809" i="11"/>
  <c r="FE809" i="11"/>
  <c r="FF809" i="11"/>
  <c r="FG809" i="11"/>
  <c r="FH809" i="11"/>
  <c r="FJ809" i="11"/>
  <c r="FU809" i="11"/>
  <c r="FW809" i="11"/>
  <c r="FZ809" i="11"/>
  <c r="FX809" i="11"/>
  <c r="FV809" i="11"/>
  <c r="FP825" i="11"/>
  <c r="FR825" i="11"/>
  <c r="FO825" i="11"/>
  <c r="FN825" i="11"/>
  <c r="FE825" i="11"/>
  <c r="FF825" i="11"/>
  <c r="FG825" i="11"/>
  <c r="FH825" i="11"/>
  <c r="FJ825" i="11"/>
  <c r="FU825" i="11"/>
  <c r="FW825" i="11"/>
  <c r="FX825" i="11"/>
  <c r="FV825" i="11"/>
  <c r="FZ825" i="11"/>
  <c r="FR841" i="11"/>
  <c r="FO841" i="11"/>
  <c r="FP841" i="11"/>
  <c r="FN841" i="11"/>
  <c r="FE841" i="11"/>
  <c r="FF841" i="11"/>
  <c r="FG841" i="11"/>
  <c r="FH841" i="11"/>
  <c r="FJ841" i="11"/>
  <c r="FU841" i="11"/>
  <c r="FW841" i="11"/>
  <c r="FZ841" i="11"/>
  <c r="FV841" i="11"/>
  <c r="FX841" i="11"/>
  <c r="FR857" i="11"/>
  <c r="FN857" i="11"/>
  <c r="FO857" i="11"/>
  <c r="FP857" i="11"/>
  <c r="FE857" i="11"/>
  <c r="FF857" i="11"/>
  <c r="FG857" i="11"/>
  <c r="FH857" i="11"/>
  <c r="FJ857" i="11"/>
  <c r="FW857" i="11"/>
  <c r="FU857" i="11"/>
  <c r="FZ857" i="11"/>
  <c r="FV857" i="11"/>
  <c r="FX857" i="11"/>
  <c r="FO873" i="11"/>
  <c r="FR873" i="11"/>
  <c r="FP873" i="11"/>
  <c r="FN873" i="11"/>
  <c r="FE873" i="11"/>
  <c r="FF873" i="11"/>
  <c r="FG873" i="11"/>
  <c r="FH873" i="11"/>
  <c r="FJ873" i="11"/>
  <c r="FW873" i="11"/>
  <c r="FU873" i="11"/>
  <c r="FX873" i="11"/>
  <c r="FV873" i="11"/>
  <c r="FZ873" i="11"/>
  <c r="FR889" i="11"/>
  <c r="FO889" i="11"/>
  <c r="FP889" i="11"/>
  <c r="FN889" i="11"/>
  <c r="FE889" i="11"/>
  <c r="FF889" i="11"/>
  <c r="FG889" i="11"/>
  <c r="FH889" i="11"/>
  <c r="FJ889" i="11"/>
  <c r="FW889" i="11"/>
  <c r="FU889" i="11"/>
  <c r="FV889" i="11"/>
  <c r="FZ889" i="11"/>
  <c r="FX889" i="11"/>
  <c r="FO905" i="11"/>
  <c r="FP905" i="11"/>
  <c r="FN905" i="11"/>
  <c r="FR905" i="11"/>
  <c r="FE905" i="11"/>
  <c r="FF905" i="11"/>
  <c r="FG905" i="11"/>
  <c r="FH905" i="11"/>
  <c r="FJ905" i="11"/>
  <c r="FW905" i="11"/>
  <c r="FU905" i="11"/>
  <c r="FZ905" i="11"/>
  <c r="FV905" i="11"/>
  <c r="FX905" i="11"/>
  <c r="FR921" i="11"/>
  <c r="FO921" i="11"/>
  <c r="FP921" i="11"/>
  <c r="FN921" i="11"/>
  <c r="FE921" i="11"/>
  <c r="FF921" i="11"/>
  <c r="FG921" i="11"/>
  <c r="FH921" i="11"/>
  <c r="FJ921" i="11"/>
  <c r="FU921" i="11"/>
  <c r="FW921" i="11"/>
  <c r="FX921" i="11"/>
  <c r="FZ921" i="11"/>
  <c r="FV921" i="11"/>
  <c r="FO937" i="11"/>
  <c r="FP937" i="11"/>
  <c r="FR937" i="11"/>
  <c r="FN937" i="11"/>
  <c r="FE937" i="11"/>
  <c r="FF937" i="11"/>
  <c r="FG937" i="11"/>
  <c r="FH937" i="11"/>
  <c r="FJ937" i="11"/>
  <c r="FU937" i="11"/>
  <c r="FW937" i="11"/>
  <c r="FZ937" i="11"/>
  <c r="FX937" i="11"/>
  <c r="FV937" i="11"/>
  <c r="FP953" i="11"/>
  <c r="FR953" i="11"/>
  <c r="FO953" i="11"/>
  <c r="FN953" i="11"/>
  <c r="FE953" i="11"/>
  <c r="FF953" i="11"/>
  <c r="FG953" i="11"/>
  <c r="FH953" i="11"/>
  <c r="FJ953" i="11"/>
  <c r="FV953" i="11"/>
  <c r="FU953" i="11"/>
  <c r="FW953" i="11"/>
  <c r="FX953" i="11"/>
  <c r="FZ953" i="11"/>
  <c r="FR969" i="11"/>
  <c r="FO969" i="11"/>
  <c r="FP969" i="11"/>
  <c r="FN969" i="11"/>
  <c r="FE969" i="11"/>
  <c r="FF969" i="11"/>
  <c r="FG969" i="11"/>
  <c r="FH969" i="11"/>
  <c r="FJ969" i="11"/>
  <c r="FU969" i="11"/>
  <c r="FW969" i="11"/>
  <c r="FV969" i="11"/>
  <c r="FX969" i="11"/>
  <c r="FZ969" i="11"/>
  <c r="FR985" i="11"/>
  <c r="FN985" i="11"/>
  <c r="FO985" i="11"/>
  <c r="FP985" i="11"/>
  <c r="FE985" i="11"/>
  <c r="FF985" i="11"/>
  <c r="FG985" i="11"/>
  <c r="FH985" i="11"/>
  <c r="FJ985" i="11"/>
  <c r="FV985" i="11"/>
  <c r="FW985" i="11"/>
  <c r="FU985" i="11"/>
  <c r="FZ985" i="11"/>
  <c r="FX985" i="11"/>
  <c r="FR1001" i="11"/>
  <c r="FO1001" i="11"/>
  <c r="FP1001" i="11"/>
  <c r="FN1001" i="11"/>
  <c r="FE1001" i="11"/>
  <c r="FF1001" i="11"/>
  <c r="FG1001" i="11"/>
  <c r="FH1001" i="11"/>
  <c r="FJ1001" i="11"/>
  <c r="FV1001" i="11"/>
  <c r="FW1001" i="11"/>
  <c r="FU1001" i="11"/>
  <c r="FX1001" i="11"/>
  <c r="FZ1001" i="11"/>
  <c r="FO1017" i="11"/>
  <c r="FP1017" i="11"/>
  <c r="FR1017" i="11"/>
  <c r="FN1017" i="11"/>
  <c r="FE1017" i="11"/>
  <c r="FF1017" i="11"/>
  <c r="FG1017" i="11"/>
  <c r="FH1017" i="11"/>
  <c r="FJ1017" i="11"/>
  <c r="FW1017" i="11"/>
  <c r="FU1017" i="11"/>
  <c r="FV1017" i="11"/>
  <c r="FZ1017" i="11"/>
  <c r="FX1017" i="11"/>
  <c r="FR1033" i="11"/>
  <c r="FO1033" i="11"/>
  <c r="FP1033" i="11"/>
  <c r="FN1033" i="11"/>
  <c r="FE1033" i="11"/>
  <c r="FF1033" i="11"/>
  <c r="FG1033" i="11"/>
  <c r="FH1033" i="11"/>
  <c r="FJ1033" i="11"/>
  <c r="FW1033" i="11"/>
  <c r="FV1033" i="11"/>
  <c r="FU1033" i="11"/>
  <c r="FZ1033" i="11"/>
  <c r="FX1033" i="11"/>
  <c r="FR1049" i="11"/>
  <c r="FO1049" i="11"/>
  <c r="FP1049" i="11"/>
  <c r="FN1049" i="11"/>
  <c r="FE1049" i="11"/>
  <c r="FF1049" i="11"/>
  <c r="FG1049" i="11"/>
  <c r="FH1049" i="11"/>
  <c r="FJ1049" i="11"/>
  <c r="FU1049" i="11"/>
  <c r="FW1049" i="11"/>
  <c r="FV1049" i="11"/>
  <c r="FX1049" i="11"/>
  <c r="FZ1049" i="11"/>
  <c r="FO1065" i="11"/>
  <c r="FR1065" i="11"/>
  <c r="FP1065" i="11"/>
  <c r="FN1065" i="11"/>
  <c r="FE1065" i="11"/>
  <c r="FF1065" i="11"/>
  <c r="FG1065" i="11"/>
  <c r="FH1065" i="11"/>
  <c r="FJ1065" i="11"/>
  <c r="FU1065" i="11"/>
  <c r="FV1065" i="11"/>
  <c r="FW1065" i="11"/>
  <c r="FZ1065" i="11"/>
  <c r="FX1065" i="11"/>
  <c r="FP1081" i="11"/>
  <c r="FR1081" i="11"/>
  <c r="FO1081" i="11"/>
  <c r="FN1081" i="11"/>
  <c r="FG1081" i="11"/>
  <c r="FH1081" i="11"/>
  <c r="FJ1081" i="11"/>
  <c r="FE1081" i="11"/>
  <c r="FF1081" i="11"/>
  <c r="FU1081" i="11"/>
  <c r="FW1081" i="11"/>
  <c r="FV1081" i="11"/>
  <c r="FX1081" i="11"/>
  <c r="FZ1081" i="11"/>
  <c r="GX142" i="13"/>
  <c r="GX150" i="13"/>
  <c r="GX174" i="13"/>
  <c r="GX182" i="13"/>
  <c r="GX190" i="13"/>
  <c r="GX198" i="13"/>
  <c r="FR106" i="11"/>
  <c r="FN106" i="11"/>
  <c r="FO106" i="11"/>
  <c r="FE106" i="11"/>
  <c r="FF106" i="11"/>
  <c r="FG106" i="11"/>
  <c r="FH106" i="11"/>
  <c r="FJ106" i="11"/>
  <c r="FV106" i="11"/>
  <c r="FW106" i="11"/>
  <c r="FP106" i="11"/>
  <c r="FX106" i="11"/>
  <c r="FZ106" i="11"/>
  <c r="FU106" i="11"/>
  <c r="FR122" i="11"/>
  <c r="FE122" i="11"/>
  <c r="FF122" i="11"/>
  <c r="FG122" i="11"/>
  <c r="FH122" i="11"/>
  <c r="FJ122" i="11"/>
  <c r="FO122" i="11"/>
  <c r="FN122" i="11"/>
  <c r="FW122" i="11"/>
  <c r="FZ122" i="11"/>
  <c r="FP122" i="11"/>
  <c r="FV122" i="11"/>
  <c r="FX122" i="11"/>
  <c r="FU122" i="11"/>
  <c r="FR138" i="11"/>
  <c r="FO138" i="11"/>
  <c r="FJ138" i="11"/>
  <c r="FN138" i="11"/>
  <c r="FE138" i="11"/>
  <c r="FF138" i="11"/>
  <c r="FG138" i="11"/>
  <c r="FH138" i="11"/>
  <c r="FX138" i="11"/>
  <c r="FW138" i="11"/>
  <c r="FV138" i="11"/>
  <c r="FZ138" i="11"/>
  <c r="FP138" i="11"/>
  <c r="FU138" i="11"/>
  <c r="FR154" i="11"/>
  <c r="FO154" i="11"/>
  <c r="FN154" i="11"/>
  <c r="FE154" i="11"/>
  <c r="FF154" i="11"/>
  <c r="FG154" i="11"/>
  <c r="FH154" i="11"/>
  <c r="FJ154" i="11"/>
  <c r="FP154" i="11"/>
  <c r="FX154" i="11"/>
  <c r="FW154" i="11"/>
  <c r="FZ154" i="11"/>
  <c r="FV154" i="11"/>
  <c r="FU154" i="11"/>
  <c r="FO170" i="11"/>
  <c r="FN170" i="11"/>
  <c r="FR170" i="11"/>
  <c r="FE170" i="11"/>
  <c r="FF170" i="11"/>
  <c r="FG170" i="11"/>
  <c r="FH170" i="11"/>
  <c r="FJ170" i="11"/>
  <c r="FP170" i="11"/>
  <c r="FW170" i="11"/>
  <c r="FV170" i="11"/>
  <c r="FX170" i="11"/>
  <c r="FZ170" i="11"/>
  <c r="FU170" i="11"/>
  <c r="FR186" i="11"/>
  <c r="FN186" i="11"/>
  <c r="FE186" i="11"/>
  <c r="FF186" i="11"/>
  <c r="FG186" i="11"/>
  <c r="FH186" i="11"/>
  <c r="FO186" i="11"/>
  <c r="FJ186" i="11"/>
  <c r="FV186" i="11"/>
  <c r="FW186" i="11"/>
  <c r="FZ186" i="11"/>
  <c r="FP186" i="11"/>
  <c r="FX186" i="11"/>
  <c r="FU186" i="11"/>
  <c r="FR202" i="11"/>
  <c r="FN202" i="11"/>
  <c r="FO202" i="11"/>
  <c r="FE202" i="11"/>
  <c r="FF202" i="11"/>
  <c r="FG202" i="11"/>
  <c r="FH202" i="11"/>
  <c r="FJ202" i="11"/>
  <c r="FW202" i="11"/>
  <c r="FV202" i="11"/>
  <c r="FP202" i="11"/>
  <c r="FZ202" i="11"/>
  <c r="FX202" i="11"/>
  <c r="FU202" i="11"/>
  <c r="FR218" i="11"/>
  <c r="FO218" i="11"/>
  <c r="FG218" i="11"/>
  <c r="FH218" i="11"/>
  <c r="FJ218" i="11"/>
  <c r="FN218" i="11"/>
  <c r="FE218" i="11"/>
  <c r="FF218" i="11"/>
  <c r="FX218" i="11"/>
  <c r="FV218" i="11"/>
  <c r="FW218" i="11"/>
  <c r="FZ218" i="11"/>
  <c r="FP218" i="11"/>
  <c r="FU218" i="11"/>
  <c r="FR234" i="11"/>
  <c r="FO234" i="11"/>
  <c r="FN234" i="11"/>
  <c r="FE234" i="11"/>
  <c r="FF234" i="11"/>
  <c r="FG234" i="11"/>
  <c r="FH234" i="11"/>
  <c r="FJ234" i="11"/>
  <c r="FX234" i="11"/>
  <c r="FW234" i="11"/>
  <c r="FV234" i="11"/>
  <c r="FU234" i="11"/>
  <c r="FZ234" i="11"/>
  <c r="FP234" i="11"/>
  <c r="FR250" i="11"/>
  <c r="FN250" i="11"/>
  <c r="FE250" i="11"/>
  <c r="FF250" i="11"/>
  <c r="FG250" i="11"/>
  <c r="FO250" i="11"/>
  <c r="FH250" i="11"/>
  <c r="FJ250" i="11"/>
  <c r="FP250" i="11"/>
  <c r="FX250" i="11"/>
  <c r="FV250" i="11"/>
  <c r="FW250" i="11"/>
  <c r="FZ250" i="11"/>
  <c r="FU250" i="11"/>
  <c r="FR266" i="11"/>
  <c r="FO266" i="11"/>
  <c r="FN266" i="11"/>
  <c r="FJ266" i="11"/>
  <c r="FE266" i="11"/>
  <c r="FF266" i="11"/>
  <c r="FG266" i="11"/>
  <c r="FH266" i="11"/>
  <c r="FP266" i="11"/>
  <c r="FW266" i="11"/>
  <c r="FX266" i="11"/>
  <c r="FU266" i="11"/>
  <c r="FV266" i="11"/>
  <c r="FZ266" i="11"/>
  <c r="FR282" i="11"/>
  <c r="FO282" i="11"/>
  <c r="FN282" i="11"/>
  <c r="FE282" i="11"/>
  <c r="FF282" i="11"/>
  <c r="FG282" i="11"/>
  <c r="FH282" i="11"/>
  <c r="FJ282" i="11"/>
  <c r="FP282" i="11"/>
  <c r="FW282" i="11"/>
  <c r="FZ282" i="11"/>
  <c r="FV282" i="11"/>
  <c r="FX282" i="11"/>
  <c r="FU282" i="11"/>
  <c r="FO298" i="11"/>
  <c r="FR298" i="11"/>
  <c r="FN298" i="11"/>
  <c r="FE298" i="11"/>
  <c r="FF298" i="11"/>
  <c r="FG298" i="11"/>
  <c r="FH298" i="11"/>
  <c r="FJ298" i="11"/>
  <c r="FW298" i="11"/>
  <c r="FP298" i="11"/>
  <c r="FX298" i="11"/>
  <c r="FU298" i="11"/>
  <c r="FZ298" i="11"/>
  <c r="FV298" i="11"/>
  <c r="FR314" i="11"/>
  <c r="FG314" i="11"/>
  <c r="FH314" i="11"/>
  <c r="FJ314" i="11"/>
  <c r="FN314" i="11"/>
  <c r="FO314" i="11"/>
  <c r="FE314" i="11"/>
  <c r="FF314" i="11"/>
  <c r="FW314" i="11"/>
  <c r="FZ314" i="11"/>
  <c r="FV314" i="11"/>
  <c r="FP314" i="11"/>
  <c r="FU314" i="11"/>
  <c r="FX314" i="11"/>
  <c r="FR330" i="11"/>
  <c r="FO330" i="11"/>
  <c r="FG330" i="11"/>
  <c r="FH330" i="11"/>
  <c r="FJ330" i="11"/>
  <c r="FN330" i="11"/>
  <c r="FE330" i="11"/>
  <c r="FF330" i="11"/>
  <c r="FV330" i="11"/>
  <c r="FX330" i="11"/>
  <c r="FW330" i="11"/>
  <c r="FU330" i="11"/>
  <c r="FZ330" i="11"/>
  <c r="FP330" i="11"/>
  <c r="FR346" i="11"/>
  <c r="FN346" i="11"/>
  <c r="FO346" i="11"/>
  <c r="FG346" i="11"/>
  <c r="FH346" i="11"/>
  <c r="FJ346" i="11"/>
  <c r="FE346" i="11"/>
  <c r="FF346" i="11"/>
  <c r="FP346" i="11"/>
  <c r="FX346" i="11"/>
  <c r="FW346" i="11"/>
  <c r="FZ346" i="11"/>
  <c r="FV346" i="11"/>
  <c r="FU346" i="11"/>
  <c r="FR362" i="11"/>
  <c r="FO362" i="11"/>
  <c r="FG362" i="11"/>
  <c r="FH362" i="11"/>
  <c r="FJ362" i="11"/>
  <c r="FN362" i="11"/>
  <c r="FE362" i="11"/>
  <c r="FF362" i="11"/>
  <c r="FP362" i="11"/>
  <c r="FV362" i="11"/>
  <c r="FW362" i="11"/>
  <c r="FX362" i="11"/>
  <c r="FU362" i="11"/>
  <c r="FZ362" i="11"/>
  <c r="FR378" i="11"/>
  <c r="FN378" i="11"/>
  <c r="FG378" i="11"/>
  <c r="FH378" i="11"/>
  <c r="FO378" i="11"/>
  <c r="FJ378" i="11"/>
  <c r="FE378" i="11"/>
  <c r="FF378" i="11"/>
  <c r="FP378" i="11"/>
  <c r="FW378" i="11"/>
  <c r="FZ378" i="11"/>
  <c r="FX378" i="11"/>
  <c r="FV378" i="11"/>
  <c r="FU378" i="11"/>
  <c r="FR394" i="11"/>
  <c r="FO394" i="11"/>
  <c r="FG394" i="11"/>
  <c r="FH394" i="11"/>
  <c r="FJ394" i="11"/>
  <c r="FN394" i="11"/>
  <c r="FE394" i="11"/>
  <c r="FF394" i="11"/>
  <c r="FW394" i="11"/>
  <c r="FV394" i="11"/>
  <c r="FP394" i="11"/>
  <c r="FX394" i="11"/>
  <c r="FU394" i="11"/>
  <c r="FZ394" i="11"/>
  <c r="FR410" i="11"/>
  <c r="FO410" i="11"/>
  <c r="FN410" i="11"/>
  <c r="FG410" i="11"/>
  <c r="FH410" i="11"/>
  <c r="FJ410" i="11"/>
  <c r="FE410" i="11"/>
  <c r="FF410" i="11"/>
  <c r="FW410" i="11"/>
  <c r="FZ410" i="11"/>
  <c r="FP410" i="11"/>
  <c r="FU410" i="11"/>
  <c r="FX410" i="11"/>
  <c r="FV410" i="11"/>
  <c r="FO426" i="11"/>
  <c r="FR426" i="11"/>
  <c r="FN426" i="11"/>
  <c r="FG426" i="11"/>
  <c r="FH426" i="11"/>
  <c r="FJ426" i="11"/>
  <c r="FE426" i="11"/>
  <c r="FF426" i="11"/>
  <c r="FW426" i="11"/>
  <c r="FV426" i="11"/>
  <c r="FP426" i="11"/>
  <c r="FU426" i="11"/>
  <c r="FZ426" i="11"/>
  <c r="FX426" i="11"/>
  <c r="FG442" i="11"/>
  <c r="FH442" i="11"/>
  <c r="FN442" i="11"/>
  <c r="FJ442" i="11"/>
  <c r="FO442" i="11"/>
  <c r="FR442" i="11"/>
  <c r="FF442" i="11"/>
  <c r="FE442" i="11"/>
  <c r="FV442" i="11"/>
  <c r="FX442" i="11"/>
  <c r="FW442" i="11"/>
  <c r="FZ442" i="11"/>
  <c r="FU442" i="11"/>
  <c r="FP442" i="11"/>
  <c r="FR458" i="11"/>
  <c r="FO458" i="11"/>
  <c r="FG458" i="11"/>
  <c r="FH458" i="11"/>
  <c r="FJ458" i="11"/>
  <c r="FN458" i="11"/>
  <c r="FF458" i="11"/>
  <c r="FE458" i="11"/>
  <c r="FX458" i="11"/>
  <c r="FW458" i="11"/>
  <c r="FU458" i="11"/>
  <c r="FZ458" i="11"/>
  <c r="FV458" i="11"/>
  <c r="FP458" i="11"/>
  <c r="FR474" i="11"/>
  <c r="FN474" i="11"/>
  <c r="FO474" i="11"/>
  <c r="FG474" i="11"/>
  <c r="FH474" i="11"/>
  <c r="FJ474" i="11"/>
  <c r="FF474" i="11"/>
  <c r="FE474" i="11"/>
  <c r="FP474" i="11"/>
  <c r="FX474" i="11"/>
  <c r="FW474" i="11"/>
  <c r="FZ474" i="11"/>
  <c r="FV474" i="11"/>
  <c r="FU474" i="11"/>
  <c r="FR490" i="11"/>
  <c r="FO490" i="11"/>
  <c r="FG490" i="11"/>
  <c r="FH490" i="11"/>
  <c r="FJ490" i="11"/>
  <c r="FN490" i="11"/>
  <c r="FF490" i="11"/>
  <c r="FE490" i="11"/>
  <c r="FP490" i="11"/>
  <c r="FW490" i="11"/>
  <c r="FX490" i="11"/>
  <c r="FU490" i="11"/>
  <c r="FV490" i="11"/>
  <c r="FZ490" i="11"/>
  <c r="FR506" i="11"/>
  <c r="FG506" i="11"/>
  <c r="FH506" i="11"/>
  <c r="FJ506" i="11"/>
  <c r="FO506" i="11"/>
  <c r="FN506" i="11"/>
  <c r="FF506" i="11"/>
  <c r="FE506" i="11"/>
  <c r="FV506" i="11"/>
  <c r="FP506" i="11"/>
  <c r="FW506" i="11"/>
  <c r="FZ506" i="11"/>
  <c r="FX506" i="11"/>
  <c r="FU506" i="11"/>
  <c r="FR522" i="11"/>
  <c r="FO522" i="11"/>
  <c r="FG522" i="11"/>
  <c r="FH522" i="11"/>
  <c r="FJ522" i="11"/>
  <c r="FN522" i="11"/>
  <c r="FF522" i="11"/>
  <c r="FE522" i="11"/>
  <c r="FW522" i="11"/>
  <c r="FP522" i="11"/>
  <c r="FV522" i="11"/>
  <c r="FX522" i="11"/>
  <c r="FU522" i="11"/>
  <c r="FZ522" i="11"/>
  <c r="FR538" i="11"/>
  <c r="FO538" i="11"/>
  <c r="FN538" i="11"/>
  <c r="FG538" i="11"/>
  <c r="FH538" i="11"/>
  <c r="FJ538" i="11"/>
  <c r="FF538" i="11"/>
  <c r="FE538" i="11"/>
  <c r="FV538" i="11"/>
  <c r="FW538" i="11"/>
  <c r="FZ538" i="11"/>
  <c r="FP538" i="11"/>
  <c r="FU538" i="11"/>
  <c r="FX538" i="11"/>
  <c r="FN554" i="11"/>
  <c r="FR554" i="11"/>
  <c r="FG554" i="11"/>
  <c r="FH554" i="11"/>
  <c r="FJ554" i="11"/>
  <c r="FO554" i="11"/>
  <c r="FF554" i="11"/>
  <c r="FE554" i="11"/>
  <c r="FW554" i="11"/>
  <c r="FV554" i="11"/>
  <c r="FP554" i="11"/>
  <c r="FU554" i="11"/>
  <c r="FZ554" i="11"/>
  <c r="FX554" i="11"/>
  <c r="FR570" i="11"/>
  <c r="FE570" i="11"/>
  <c r="FN570" i="11"/>
  <c r="FF570" i="11"/>
  <c r="FG570" i="11"/>
  <c r="FJ570" i="11"/>
  <c r="FO570" i="11"/>
  <c r="FH570" i="11"/>
  <c r="FX570" i="11"/>
  <c r="FW570" i="11"/>
  <c r="FZ570" i="11"/>
  <c r="FU570" i="11"/>
  <c r="FP570" i="11"/>
  <c r="FV570" i="11"/>
  <c r="FR586" i="11"/>
  <c r="FO586" i="11"/>
  <c r="FN586" i="11"/>
  <c r="FE586" i="11"/>
  <c r="FF586" i="11"/>
  <c r="FG586" i="11"/>
  <c r="FH586" i="11"/>
  <c r="FJ586" i="11"/>
  <c r="FX586" i="11"/>
  <c r="FW586" i="11"/>
  <c r="FV586" i="11"/>
  <c r="FU586" i="11"/>
  <c r="FZ586" i="11"/>
  <c r="FP586" i="11"/>
  <c r="FR602" i="11"/>
  <c r="FN602" i="11"/>
  <c r="FO602" i="11"/>
  <c r="FJ602" i="11"/>
  <c r="FH602" i="11"/>
  <c r="FE602" i="11"/>
  <c r="FF602" i="11"/>
  <c r="FG602" i="11"/>
  <c r="FP602" i="11"/>
  <c r="FX602" i="11"/>
  <c r="FW602" i="11"/>
  <c r="FZ602" i="11"/>
  <c r="FU602" i="11"/>
  <c r="FV602" i="11"/>
  <c r="FR618" i="11"/>
  <c r="FO618" i="11"/>
  <c r="FN618" i="11"/>
  <c r="FF618" i="11"/>
  <c r="FG618" i="11"/>
  <c r="FH618" i="11"/>
  <c r="FJ618" i="11"/>
  <c r="FE618" i="11"/>
  <c r="FP618" i="11"/>
  <c r="FW618" i="11"/>
  <c r="FV618" i="11"/>
  <c r="FX618" i="11"/>
  <c r="FU618" i="11"/>
  <c r="FZ618" i="11"/>
  <c r="FR634" i="11"/>
  <c r="FE634" i="11"/>
  <c r="FF634" i="11"/>
  <c r="FG634" i="11"/>
  <c r="FO634" i="11"/>
  <c r="FN634" i="11"/>
  <c r="FH634" i="11"/>
  <c r="FJ634" i="11"/>
  <c r="FP634" i="11"/>
  <c r="FW634" i="11"/>
  <c r="FZ634" i="11"/>
  <c r="FX634" i="11"/>
  <c r="FV634" i="11"/>
  <c r="FU634" i="11"/>
  <c r="FR650" i="11"/>
  <c r="FO650" i="11"/>
  <c r="FN650" i="11"/>
  <c r="FE650" i="11"/>
  <c r="FF650" i="11"/>
  <c r="FG650" i="11"/>
  <c r="FH650" i="11"/>
  <c r="FJ650" i="11"/>
  <c r="FZ650" i="11"/>
  <c r="FV650" i="11"/>
  <c r="FU650" i="11"/>
  <c r="FP650" i="11"/>
  <c r="FX650" i="11"/>
  <c r="FW650" i="11"/>
  <c r="FR666" i="11"/>
  <c r="FO666" i="11"/>
  <c r="FN666" i="11"/>
  <c r="FH666" i="11"/>
  <c r="FJ666" i="11"/>
  <c r="FE666" i="11"/>
  <c r="FF666" i="11"/>
  <c r="FG666" i="11"/>
  <c r="FU666" i="11"/>
  <c r="FX666" i="11"/>
  <c r="FV666" i="11"/>
  <c r="FZ666" i="11"/>
  <c r="FP666" i="11"/>
  <c r="FW666" i="11"/>
  <c r="FR682" i="11"/>
  <c r="FN682" i="11"/>
  <c r="FG682" i="11"/>
  <c r="FH682" i="11"/>
  <c r="FO682" i="11"/>
  <c r="FJ682" i="11"/>
  <c r="FF682" i="11"/>
  <c r="FE682" i="11"/>
  <c r="FV682" i="11"/>
  <c r="FP682" i="11"/>
  <c r="FZ682" i="11"/>
  <c r="FX682" i="11"/>
  <c r="FU682" i="11"/>
  <c r="FW682" i="11"/>
  <c r="FR698" i="11"/>
  <c r="FO698" i="11"/>
  <c r="FE698" i="11"/>
  <c r="FF698" i="11"/>
  <c r="FN698" i="11"/>
  <c r="FG698" i="11"/>
  <c r="FH698" i="11"/>
  <c r="FJ698" i="11"/>
  <c r="FP698" i="11"/>
  <c r="FV698" i="11"/>
  <c r="FX698" i="11"/>
  <c r="FU698" i="11"/>
  <c r="FZ698" i="11"/>
  <c r="FW698" i="11"/>
  <c r="FR714" i="11"/>
  <c r="FO714" i="11"/>
  <c r="FE714" i="11"/>
  <c r="FN714" i="11"/>
  <c r="FF714" i="11"/>
  <c r="FG714" i="11"/>
  <c r="FH714" i="11"/>
  <c r="FJ714" i="11"/>
  <c r="FU714" i="11"/>
  <c r="FZ714" i="11"/>
  <c r="FP714" i="11"/>
  <c r="FX714" i="11"/>
  <c r="FV714" i="11"/>
  <c r="FW714" i="11"/>
  <c r="FR730" i="11"/>
  <c r="FN730" i="11"/>
  <c r="FO730" i="11"/>
  <c r="FJ730" i="11"/>
  <c r="FE730" i="11"/>
  <c r="FF730" i="11"/>
  <c r="FG730" i="11"/>
  <c r="FH730" i="11"/>
  <c r="FX730" i="11"/>
  <c r="FZ730" i="11"/>
  <c r="FU730" i="11"/>
  <c r="FV730" i="11"/>
  <c r="FP730" i="11"/>
  <c r="FW730" i="11"/>
  <c r="FR746" i="11"/>
  <c r="FO746" i="11"/>
  <c r="FH746" i="11"/>
  <c r="FN746" i="11"/>
  <c r="FE746" i="11"/>
  <c r="FF746" i="11"/>
  <c r="FG746" i="11"/>
  <c r="FJ746" i="11"/>
  <c r="FP746" i="11"/>
  <c r="FU746" i="11"/>
  <c r="FX746" i="11"/>
  <c r="FZ746" i="11"/>
  <c r="FV746" i="11"/>
  <c r="FW746" i="11"/>
  <c r="FR762" i="11"/>
  <c r="FE762" i="11"/>
  <c r="FN762" i="11"/>
  <c r="FG762" i="11"/>
  <c r="FO762" i="11"/>
  <c r="FH762" i="11"/>
  <c r="FJ762" i="11"/>
  <c r="FF762" i="11"/>
  <c r="FV762" i="11"/>
  <c r="FP762" i="11"/>
  <c r="FZ762" i="11"/>
  <c r="FX762" i="11"/>
  <c r="FU762" i="11"/>
  <c r="FW762" i="11"/>
  <c r="FR778" i="11"/>
  <c r="FO778" i="11"/>
  <c r="FH778" i="11"/>
  <c r="FN778" i="11"/>
  <c r="FE778" i="11"/>
  <c r="FF778" i="11"/>
  <c r="FG778" i="11"/>
  <c r="FJ778" i="11"/>
  <c r="FZ778" i="11"/>
  <c r="FP778" i="11"/>
  <c r="FV778" i="11"/>
  <c r="FU778" i="11"/>
  <c r="FX778" i="11"/>
  <c r="FW778" i="11"/>
  <c r="FR794" i="11"/>
  <c r="FO794" i="11"/>
  <c r="FN794" i="11"/>
  <c r="FH794" i="11"/>
  <c r="FJ794" i="11"/>
  <c r="FE794" i="11"/>
  <c r="FF794" i="11"/>
  <c r="FG794" i="11"/>
  <c r="FX794" i="11"/>
  <c r="FV794" i="11"/>
  <c r="FU794" i="11"/>
  <c r="FZ794" i="11"/>
  <c r="FP794" i="11"/>
  <c r="FW794" i="11"/>
  <c r="FN810" i="11"/>
  <c r="FR810" i="11"/>
  <c r="FO810" i="11"/>
  <c r="FE810" i="11"/>
  <c r="FF810" i="11"/>
  <c r="FG810" i="11"/>
  <c r="FH810" i="11"/>
  <c r="FJ810" i="11"/>
  <c r="FP810" i="11"/>
  <c r="FZ810" i="11"/>
  <c r="FX810" i="11"/>
  <c r="FU810" i="11"/>
  <c r="FV810" i="11"/>
  <c r="FW810" i="11"/>
  <c r="FR826" i="11"/>
  <c r="FN826" i="11"/>
  <c r="FO826" i="11"/>
  <c r="FE826" i="11"/>
  <c r="FF826" i="11"/>
  <c r="FG826" i="11"/>
  <c r="FH826" i="11"/>
  <c r="FJ826" i="11"/>
  <c r="FU826" i="11"/>
  <c r="FP826" i="11"/>
  <c r="FX826" i="11"/>
  <c r="FZ826" i="11"/>
  <c r="FV826" i="11"/>
  <c r="FW826" i="11"/>
  <c r="FR842" i="11"/>
  <c r="FO842" i="11"/>
  <c r="FN842" i="11"/>
  <c r="FE842" i="11"/>
  <c r="FF842" i="11"/>
  <c r="FG842" i="11"/>
  <c r="FH842" i="11"/>
  <c r="FJ842" i="11"/>
  <c r="FU842" i="11"/>
  <c r="FV842" i="11"/>
  <c r="FZ842" i="11"/>
  <c r="FP842" i="11"/>
  <c r="FX842" i="11"/>
  <c r="FW842" i="11"/>
  <c r="FR858" i="11"/>
  <c r="FN858" i="11"/>
  <c r="FO858" i="11"/>
  <c r="FE858" i="11"/>
  <c r="FF858" i="11"/>
  <c r="FG858" i="11"/>
  <c r="FH858" i="11"/>
  <c r="FJ858" i="11"/>
  <c r="FV858" i="11"/>
  <c r="FX858" i="11"/>
  <c r="FZ858" i="11"/>
  <c r="FU858" i="11"/>
  <c r="FP858" i="11"/>
  <c r="FW858" i="11"/>
  <c r="FR874" i="11"/>
  <c r="FN874" i="11"/>
  <c r="FO874" i="11"/>
  <c r="FE874" i="11"/>
  <c r="FF874" i="11"/>
  <c r="FG874" i="11"/>
  <c r="FH874" i="11"/>
  <c r="FJ874" i="11"/>
  <c r="FP874" i="11"/>
  <c r="FX874" i="11"/>
  <c r="FV874" i="11"/>
  <c r="FU874" i="11"/>
  <c r="FZ874" i="11"/>
  <c r="FW874" i="11"/>
  <c r="FR890" i="11"/>
  <c r="FO890" i="11"/>
  <c r="FN890" i="11"/>
  <c r="FE890" i="11"/>
  <c r="FF890" i="11"/>
  <c r="FG890" i="11"/>
  <c r="FH890" i="11"/>
  <c r="FJ890" i="11"/>
  <c r="FP890" i="11"/>
  <c r="FU890" i="11"/>
  <c r="FZ890" i="11"/>
  <c r="FX890" i="11"/>
  <c r="FV890" i="11"/>
  <c r="FW890" i="11"/>
  <c r="FR906" i="11"/>
  <c r="FO906" i="11"/>
  <c r="FN906" i="11"/>
  <c r="FE906" i="11"/>
  <c r="FF906" i="11"/>
  <c r="FG906" i="11"/>
  <c r="FH906" i="11"/>
  <c r="FJ906" i="11"/>
  <c r="FZ906" i="11"/>
  <c r="FV906" i="11"/>
  <c r="FU906" i="11"/>
  <c r="FP906" i="11"/>
  <c r="FX906" i="11"/>
  <c r="FW906" i="11"/>
  <c r="FR922" i="11"/>
  <c r="FO922" i="11"/>
  <c r="FN922" i="11"/>
  <c r="FE922" i="11"/>
  <c r="FF922" i="11"/>
  <c r="FG922" i="11"/>
  <c r="FH922" i="11"/>
  <c r="FJ922" i="11"/>
  <c r="FU922" i="11"/>
  <c r="FX922" i="11"/>
  <c r="FV922" i="11"/>
  <c r="FZ922" i="11"/>
  <c r="FP922" i="11"/>
  <c r="FW922" i="11"/>
  <c r="FR938" i="11"/>
  <c r="FN938" i="11"/>
  <c r="FO938" i="11"/>
  <c r="FE938" i="11"/>
  <c r="FF938" i="11"/>
  <c r="FG938" i="11"/>
  <c r="FH938" i="11"/>
  <c r="FJ938" i="11"/>
  <c r="FV938" i="11"/>
  <c r="FP938" i="11"/>
  <c r="FZ938" i="11"/>
  <c r="FX938" i="11"/>
  <c r="FU938" i="11"/>
  <c r="FW938" i="11"/>
  <c r="FR954" i="11"/>
  <c r="FN954" i="11"/>
  <c r="FO954" i="11"/>
  <c r="FE954" i="11"/>
  <c r="FF954" i="11"/>
  <c r="FG954" i="11"/>
  <c r="FH954" i="11"/>
  <c r="FJ954" i="11"/>
  <c r="FZ954" i="11"/>
  <c r="FP954" i="11"/>
  <c r="FV954" i="11"/>
  <c r="FX954" i="11"/>
  <c r="FU954" i="11"/>
  <c r="FW954" i="11"/>
  <c r="FR970" i="11"/>
  <c r="FO970" i="11"/>
  <c r="FN970" i="11"/>
  <c r="FE970" i="11"/>
  <c r="FF970" i="11"/>
  <c r="FG970" i="11"/>
  <c r="FH970" i="11"/>
  <c r="FJ970" i="11"/>
  <c r="FV970" i="11"/>
  <c r="FU970" i="11"/>
  <c r="FP970" i="11"/>
  <c r="FZ970" i="11"/>
  <c r="FW970" i="11"/>
  <c r="FX970" i="11"/>
  <c r="FR986" i="11"/>
  <c r="FN986" i="11"/>
  <c r="FO986" i="11"/>
  <c r="FE986" i="11"/>
  <c r="FF986" i="11"/>
  <c r="FG986" i="11"/>
  <c r="FH986" i="11"/>
  <c r="FJ986" i="11"/>
  <c r="FU986" i="11"/>
  <c r="FZ986" i="11"/>
  <c r="FV986" i="11"/>
  <c r="FP986" i="11"/>
  <c r="FX986" i="11"/>
  <c r="FW986" i="11"/>
  <c r="FR1002" i="11"/>
  <c r="FN1002" i="11"/>
  <c r="FO1002" i="11"/>
  <c r="FE1002" i="11"/>
  <c r="FF1002" i="11"/>
  <c r="FG1002" i="11"/>
  <c r="FH1002" i="11"/>
  <c r="FJ1002" i="11"/>
  <c r="FZ1002" i="11"/>
  <c r="FU1002" i="11"/>
  <c r="FP1002" i="11"/>
  <c r="FW1002" i="11"/>
  <c r="FV1002" i="11"/>
  <c r="FX1002" i="11"/>
  <c r="FR1018" i="11"/>
  <c r="FN1018" i="11"/>
  <c r="FO1018" i="11"/>
  <c r="FE1018" i="11"/>
  <c r="FF1018" i="11"/>
  <c r="FG1018" i="11"/>
  <c r="FH1018" i="11"/>
  <c r="FJ1018" i="11"/>
  <c r="FX1018" i="11"/>
  <c r="FV1018" i="11"/>
  <c r="FZ1018" i="11"/>
  <c r="FP1018" i="11"/>
  <c r="FW1018" i="11"/>
  <c r="FU1018" i="11"/>
  <c r="FR1034" i="11"/>
  <c r="FO1034" i="11"/>
  <c r="FN1034" i="11"/>
  <c r="FE1034" i="11"/>
  <c r="FF1034" i="11"/>
  <c r="FG1034" i="11"/>
  <c r="FH1034" i="11"/>
  <c r="FJ1034" i="11"/>
  <c r="FX1034" i="11"/>
  <c r="FZ1034" i="11"/>
  <c r="FV1034" i="11"/>
  <c r="FU1034" i="11"/>
  <c r="FW1034" i="11"/>
  <c r="FP1034" i="11"/>
  <c r="FR1050" i="11"/>
  <c r="FO1050" i="11"/>
  <c r="FN1050" i="11"/>
  <c r="FE1050" i="11"/>
  <c r="FF1050" i="11"/>
  <c r="FG1050" i="11"/>
  <c r="FH1050" i="11"/>
  <c r="FJ1050" i="11"/>
  <c r="FP1050" i="11"/>
  <c r="FV1050" i="11"/>
  <c r="FX1050" i="11"/>
  <c r="FU1050" i="11"/>
  <c r="FW1050" i="11"/>
  <c r="FZ1050" i="11"/>
  <c r="FR1066" i="11"/>
  <c r="FN1066" i="11"/>
  <c r="FO1066" i="11"/>
  <c r="FE1066" i="11"/>
  <c r="FF1066" i="11"/>
  <c r="FG1066" i="11"/>
  <c r="FH1066" i="11"/>
  <c r="FJ1066" i="11"/>
  <c r="FP1066" i="11"/>
  <c r="FX1066" i="11"/>
  <c r="FU1066" i="11"/>
  <c r="FZ1066" i="11"/>
  <c r="FV1066" i="11"/>
  <c r="FW1066" i="11"/>
  <c r="FR1082" i="11"/>
  <c r="FO1082" i="11"/>
  <c r="FN1082" i="11"/>
  <c r="FE1082" i="11"/>
  <c r="FF1082" i="11"/>
  <c r="FG1082" i="11"/>
  <c r="FH1082" i="11"/>
  <c r="FJ1082" i="11"/>
  <c r="FV1082" i="11"/>
  <c r="FZ1082" i="11"/>
  <c r="FU1082" i="11"/>
  <c r="FP1082" i="11"/>
  <c r="FX1082" i="11"/>
  <c r="FW1082" i="11"/>
  <c r="GY142" i="13"/>
  <c r="HA145" i="13"/>
  <c r="GY150" i="13"/>
  <c r="HA153" i="13"/>
  <c r="GY158" i="13"/>
  <c r="HA161" i="13"/>
  <c r="GY166" i="13"/>
  <c r="HA169" i="13"/>
  <c r="GY174" i="13"/>
  <c r="HA177" i="13"/>
  <c r="GY182" i="13"/>
  <c r="HA185" i="13"/>
  <c r="GY190" i="13"/>
  <c r="HA193" i="13"/>
  <c r="GY198" i="13"/>
  <c r="HA201" i="13"/>
  <c r="GY206" i="13"/>
  <c r="GY214" i="13"/>
  <c r="GY222" i="13"/>
  <c r="GY230" i="13"/>
  <c r="GY238" i="13"/>
  <c r="GY246" i="13"/>
  <c r="GY254" i="13"/>
  <c r="GY262" i="13"/>
  <c r="GY270" i="13"/>
  <c r="GY278" i="13"/>
  <c r="GY286" i="13"/>
  <c r="GY294" i="13"/>
  <c r="GY302" i="13"/>
  <c r="HA305" i="13"/>
  <c r="GY310" i="13"/>
  <c r="HA313" i="13"/>
  <c r="FR107" i="11"/>
  <c r="FP107" i="11"/>
  <c r="FN107" i="11"/>
  <c r="FO107" i="11"/>
  <c r="FH107" i="11"/>
  <c r="FJ107" i="11"/>
  <c r="FE107" i="11"/>
  <c r="FF107" i="11"/>
  <c r="FG107" i="11"/>
  <c r="FW107" i="11"/>
  <c r="FX107" i="11"/>
  <c r="FU107" i="11"/>
  <c r="FV107" i="11"/>
  <c r="FZ107" i="11"/>
  <c r="FO123" i="11"/>
  <c r="FN123" i="11"/>
  <c r="FR123" i="11"/>
  <c r="FE123" i="11"/>
  <c r="FF123" i="11"/>
  <c r="FG123" i="11"/>
  <c r="FH123" i="11"/>
  <c r="FP123" i="11"/>
  <c r="FJ123" i="11"/>
  <c r="FU123" i="11"/>
  <c r="FV123" i="11"/>
  <c r="FW123" i="11"/>
  <c r="FX123" i="11"/>
  <c r="FZ123" i="11"/>
  <c r="FR139" i="11"/>
  <c r="FP139" i="11"/>
  <c r="FO139" i="11"/>
  <c r="FV139" i="11"/>
  <c r="FE139" i="11"/>
  <c r="FF139" i="11"/>
  <c r="FG139" i="11"/>
  <c r="FH139" i="11"/>
  <c r="FJ139" i="11"/>
  <c r="FN139" i="11"/>
  <c r="FU139" i="11"/>
  <c r="FX139" i="11"/>
  <c r="FW139" i="11"/>
  <c r="FZ139" i="11"/>
  <c r="FR155" i="11"/>
  <c r="FP155" i="11"/>
  <c r="FO155" i="11"/>
  <c r="FJ155" i="11"/>
  <c r="FN155" i="11"/>
  <c r="FE155" i="11"/>
  <c r="FF155" i="11"/>
  <c r="FG155" i="11"/>
  <c r="FH155" i="11"/>
  <c r="FU155" i="11"/>
  <c r="FW155" i="11"/>
  <c r="FX155" i="11"/>
  <c r="FV155" i="11"/>
  <c r="FZ155" i="11"/>
  <c r="FR171" i="11"/>
  <c r="FP171" i="11"/>
  <c r="FO171" i="11"/>
  <c r="FN171" i="11"/>
  <c r="FE171" i="11"/>
  <c r="FF171" i="11"/>
  <c r="FG171" i="11"/>
  <c r="FH171" i="11"/>
  <c r="FJ171" i="11"/>
  <c r="FX171" i="11"/>
  <c r="FU171" i="11"/>
  <c r="FW171" i="11"/>
  <c r="FV171" i="11"/>
  <c r="FZ171" i="11"/>
  <c r="FP187" i="11"/>
  <c r="FO187" i="11"/>
  <c r="FR187" i="11"/>
  <c r="FN187" i="11"/>
  <c r="FF187" i="11"/>
  <c r="FG187" i="11"/>
  <c r="FH187" i="11"/>
  <c r="FJ187" i="11"/>
  <c r="FE187" i="11"/>
  <c r="FU187" i="11"/>
  <c r="FX187" i="11"/>
  <c r="FW187" i="11"/>
  <c r="FV187" i="11"/>
  <c r="FZ187" i="11"/>
  <c r="FN203" i="11"/>
  <c r="FR203" i="11"/>
  <c r="FP203" i="11"/>
  <c r="FO203" i="11"/>
  <c r="FE203" i="11"/>
  <c r="FF203" i="11"/>
  <c r="FG203" i="11"/>
  <c r="FH203" i="11"/>
  <c r="FJ203" i="11"/>
  <c r="FX203" i="11"/>
  <c r="FV203" i="11"/>
  <c r="FU203" i="11"/>
  <c r="FW203" i="11"/>
  <c r="FZ203" i="11"/>
  <c r="FR219" i="11"/>
  <c r="FP219" i="11"/>
  <c r="FO219" i="11"/>
  <c r="FE219" i="11"/>
  <c r="FF219" i="11"/>
  <c r="FN219" i="11"/>
  <c r="FG219" i="11"/>
  <c r="FH219" i="11"/>
  <c r="FJ219" i="11"/>
  <c r="FW219" i="11"/>
  <c r="FV219" i="11"/>
  <c r="FX219" i="11"/>
  <c r="FU219" i="11"/>
  <c r="FZ219" i="11"/>
  <c r="FR235" i="11"/>
  <c r="FP235" i="11"/>
  <c r="FO235" i="11"/>
  <c r="FH235" i="11"/>
  <c r="FJ235" i="11"/>
  <c r="FN235" i="11"/>
  <c r="FE235" i="11"/>
  <c r="FF235" i="11"/>
  <c r="FG235" i="11"/>
  <c r="FW235" i="11"/>
  <c r="FX235" i="11"/>
  <c r="FU235" i="11"/>
  <c r="FV235" i="11"/>
  <c r="FZ235" i="11"/>
  <c r="FP251" i="11"/>
  <c r="FO251" i="11"/>
  <c r="FR251" i="11"/>
  <c r="FN251" i="11"/>
  <c r="FE251" i="11"/>
  <c r="FF251" i="11"/>
  <c r="FG251" i="11"/>
  <c r="FH251" i="11"/>
  <c r="FJ251" i="11"/>
  <c r="FV251" i="11"/>
  <c r="FU251" i="11"/>
  <c r="FX251" i="11"/>
  <c r="FW251" i="11"/>
  <c r="FZ251" i="11"/>
  <c r="FP267" i="11"/>
  <c r="FO267" i="11"/>
  <c r="FV267" i="11"/>
  <c r="FN267" i="11"/>
  <c r="FR267" i="11"/>
  <c r="FE267" i="11"/>
  <c r="FF267" i="11"/>
  <c r="FG267" i="11"/>
  <c r="FH267" i="11"/>
  <c r="FJ267" i="11"/>
  <c r="FU267" i="11"/>
  <c r="FW267" i="11"/>
  <c r="FX267" i="11"/>
  <c r="FZ267" i="11"/>
  <c r="FR283" i="11"/>
  <c r="FP283" i="11"/>
  <c r="FO283" i="11"/>
  <c r="FN283" i="11"/>
  <c r="FJ283" i="11"/>
  <c r="FE283" i="11"/>
  <c r="FF283" i="11"/>
  <c r="FG283" i="11"/>
  <c r="FH283" i="11"/>
  <c r="FX283" i="11"/>
  <c r="FU283" i="11"/>
  <c r="FW283" i="11"/>
  <c r="FV283" i="11"/>
  <c r="FZ283" i="11"/>
  <c r="FR299" i="11"/>
  <c r="FP299" i="11"/>
  <c r="FO299" i="11"/>
  <c r="FN299" i="11"/>
  <c r="FE299" i="11"/>
  <c r="FF299" i="11"/>
  <c r="FG299" i="11"/>
  <c r="FH299" i="11"/>
  <c r="FJ299" i="11"/>
  <c r="FU299" i="11"/>
  <c r="FX299" i="11"/>
  <c r="FW299" i="11"/>
  <c r="FV299" i="11"/>
  <c r="FZ299" i="11"/>
  <c r="FP315" i="11"/>
  <c r="FO315" i="11"/>
  <c r="FR315" i="11"/>
  <c r="FE315" i="11"/>
  <c r="FF315" i="11"/>
  <c r="FN315" i="11"/>
  <c r="FG315" i="11"/>
  <c r="FH315" i="11"/>
  <c r="FJ315" i="11"/>
  <c r="FX315" i="11"/>
  <c r="FU315" i="11"/>
  <c r="FW315" i="11"/>
  <c r="FV315" i="11"/>
  <c r="FZ315" i="11"/>
  <c r="FR331" i="11"/>
  <c r="FP331" i="11"/>
  <c r="FO331" i="11"/>
  <c r="FE331" i="11"/>
  <c r="FF331" i="11"/>
  <c r="FG331" i="11"/>
  <c r="FH331" i="11"/>
  <c r="FJ331" i="11"/>
  <c r="FN331" i="11"/>
  <c r="FV331" i="11"/>
  <c r="FX331" i="11"/>
  <c r="FU331" i="11"/>
  <c r="FW331" i="11"/>
  <c r="FZ331" i="11"/>
  <c r="FR347" i="11"/>
  <c r="FN347" i="11"/>
  <c r="FP347" i="11"/>
  <c r="FO347" i="11"/>
  <c r="FE347" i="11"/>
  <c r="FF347" i="11"/>
  <c r="FH347" i="11"/>
  <c r="FJ347" i="11"/>
  <c r="FG347" i="11"/>
  <c r="FW347" i="11"/>
  <c r="FV347" i="11"/>
  <c r="FX347" i="11"/>
  <c r="FU347" i="11"/>
  <c r="FZ347" i="11"/>
  <c r="FR363" i="11"/>
  <c r="FN363" i="11"/>
  <c r="FP363" i="11"/>
  <c r="FO363" i="11"/>
  <c r="FE363" i="11"/>
  <c r="FF363" i="11"/>
  <c r="FH363" i="11"/>
  <c r="FJ363" i="11"/>
  <c r="FG363" i="11"/>
  <c r="FW363" i="11"/>
  <c r="FX363" i="11"/>
  <c r="FU363" i="11"/>
  <c r="FV363" i="11"/>
  <c r="FZ363" i="11"/>
  <c r="FR379" i="11"/>
  <c r="FP379" i="11"/>
  <c r="FO379" i="11"/>
  <c r="FN379" i="11"/>
  <c r="FE379" i="11"/>
  <c r="FF379" i="11"/>
  <c r="FH379" i="11"/>
  <c r="FJ379" i="11"/>
  <c r="FG379" i="11"/>
  <c r="FU379" i="11"/>
  <c r="FW379" i="11"/>
  <c r="FX379" i="11"/>
  <c r="FV379" i="11"/>
  <c r="FZ379" i="11"/>
  <c r="FO395" i="11"/>
  <c r="FR395" i="11"/>
  <c r="FV395" i="11"/>
  <c r="FE395" i="11"/>
  <c r="FF395" i="11"/>
  <c r="FH395" i="11"/>
  <c r="FP395" i="11"/>
  <c r="FN395" i="11"/>
  <c r="FJ395" i="11"/>
  <c r="FG395" i="11"/>
  <c r="FX395" i="11"/>
  <c r="FU395" i="11"/>
  <c r="FW395" i="11"/>
  <c r="FZ395" i="11"/>
  <c r="FR411" i="11"/>
  <c r="FO411" i="11"/>
  <c r="FP411" i="11"/>
  <c r="FN411" i="11"/>
  <c r="FE411" i="11"/>
  <c r="FF411" i="11"/>
  <c r="FH411" i="11"/>
  <c r="FJ411" i="11"/>
  <c r="FG411" i="11"/>
  <c r="FU411" i="11"/>
  <c r="FX411" i="11"/>
  <c r="FW411" i="11"/>
  <c r="FV411" i="11"/>
  <c r="FZ411" i="11"/>
  <c r="FR427" i="11"/>
  <c r="FO427" i="11"/>
  <c r="FP427" i="11"/>
  <c r="FN427" i="11"/>
  <c r="FE427" i="11"/>
  <c r="FF427" i="11"/>
  <c r="FH427" i="11"/>
  <c r="FJ427" i="11"/>
  <c r="FG427" i="11"/>
  <c r="FU427" i="11"/>
  <c r="FW427" i="11"/>
  <c r="FV427" i="11"/>
  <c r="FX427" i="11"/>
  <c r="FZ427" i="11"/>
  <c r="FO443" i="11"/>
  <c r="FP443" i="11"/>
  <c r="FR443" i="11"/>
  <c r="FN443" i="11"/>
  <c r="FF443" i="11"/>
  <c r="FH443" i="11"/>
  <c r="FJ443" i="11"/>
  <c r="FE443" i="11"/>
  <c r="FG443" i="11"/>
  <c r="FX443" i="11"/>
  <c r="FU443" i="11"/>
  <c r="FW443" i="11"/>
  <c r="FV443" i="11"/>
  <c r="FZ443" i="11"/>
  <c r="FR459" i="11"/>
  <c r="FO459" i="11"/>
  <c r="FP459" i="11"/>
  <c r="FF459" i="11"/>
  <c r="FH459" i="11"/>
  <c r="FJ459" i="11"/>
  <c r="FN459" i="11"/>
  <c r="FG459" i="11"/>
  <c r="FE459" i="11"/>
  <c r="FU459" i="11"/>
  <c r="FX459" i="11"/>
  <c r="FW459" i="11"/>
  <c r="FV459" i="11"/>
  <c r="FZ459" i="11"/>
  <c r="FR475" i="11"/>
  <c r="FN475" i="11"/>
  <c r="FO475" i="11"/>
  <c r="FP475" i="11"/>
  <c r="FF475" i="11"/>
  <c r="FH475" i="11"/>
  <c r="FJ475" i="11"/>
  <c r="FE475" i="11"/>
  <c r="FG475" i="11"/>
  <c r="FW475" i="11"/>
  <c r="FV475" i="11"/>
  <c r="FX475" i="11"/>
  <c r="FU475" i="11"/>
  <c r="FZ475" i="11"/>
  <c r="FR491" i="11"/>
  <c r="FN491" i="11"/>
  <c r="FO491" i="11"/>
  <c r="FP491" i="11"/>
  <c r="FF491" i="11"/>
  <c r="FH491" i="11"/>
  <c r="FJ491" i="11"/>
  <c r="FE491" i="11"/>
  <c r="FG491" i="11"/>
  <c r="FW491" i="11"/>
  <c r="FX491" i="11"/>
  <c r="FU491" i="11"/>
  <c r="FV491" i="11"/>
  <c r="FZ491" i="11"/>
  <c r="FO507" i="11"/>
  <c r="FP507" i="11"/>
  <c r="FR507" i="11"/>
  <c r="FF507" i="11"/>
  <c r="FN507" i="11"/>
  <c r="FH507" i="11"/>
  <c r="FJ507" i="11"/>
  <c r="FE507" i="11"/>
  <c r="FG507" i="11"/>
  <c r="FX507" i="11"/>
  <c r="FU507" i="11"/>
  <c r="FW507" i="11"/>
  <c r="FV507" i="11"/>
  <c r="FZ507" i="11"/>
  <c r="FV523" i="11"/>
  <c r="FR523" i="11"/>
  <c r="FO523" i="11"/>
  <c r="FF523" i="11"/>
  <c r="FP523" i="11"/>
  <c r="FH523" i="11"/>
  <c r="FJ523" i="11"/>
  <c r="FN523" i="11"/>
  <c r="FE523" i="11"/>
  <c r="FG523" i="11"/>
  <c r="FU523" i="11"/>
  <c r="FX523" i="11"/>
  <c r="FW523" i="11"/>
  <c r="FZ523" i="11"/>
  <c r="FR539" i="11"/>
  <c r="FO539" i="11"/>
  <c r="FP539" i="11"/>
  <c r="FF539" i="11"/>
  <c r="FN539" i="11"/>
  <c r="FH539" i="11"/>
  <c r="FJ539" i="11"/>
  <c r="FE539" i="11"/>
  <c r="FG539" i="11"/>
  <c r="FU539" i="11"/>
  <c r="FW539" i="11"/>
  <c r="FX539" i="11"/>
  <c r="FV539" i="11"/>
  <c r="FZ539" i="11"/>
  <c r="FR555" i="11"/>
  <c r="FO555" i="11"/>
  <c r="FN555" i="11"/>
  <c r="FE555" i="11"/>
  <c r="FG555" i="11"/>
  <c r="FJ555" i="11"/>
  <c r="FF555" i="11"/>
  <c r="FH555" i="11"/>
  <c r="FX555" i="11"/>
  <c r="FU555" i="11"/>
  <c r="FV555" i="11"/>
  <c r="FW555" i="11"/>
  <c r="FP555" i="11"/>
  <c r="FZ555" i="11"/>
  <c r="FO571" i="11"/>
  <c r="FP571" i="11"/>
  <c r="FR571" i="11"/>
  <c r="FH571" i="11"/>
  <c r="FJ571" i="11"/>
  <c r="FN571" i="11"/>
  <c r="FG571" i="11"/>
  <c r="FF571" i="11"/>
  <c r="FE571" i="11"/>
  <c r="FU571" i="11"/>
  <c r="FX571" i="11"/>
  <c r="FW571" i="11"/>
  <c r="FV571" i="11"/>
  <c r="FZ571" i="11"/>
  <c r="FR587" i="11"/>
  <c r="FO587" i="11"/>
  <c r="FN587" i="11"/>
  <c r="FE587" i="11"/>
  <c r="FF587" i="11"/>
  <c r="FG587" i="11"/>
  <c r="FH587" i="11"/>
  <c r="FP587" i="11"/>
  <c r="FJ587" i="11"/>
  <c r="FX587" i="11"/>
  <c r="FU587" i="11"/>
  <c r="FV587" i="11"/>
  <c r="FW587" i="11"/>
  <c r="FZ587" i="11"/>
  <c r="FR603" i="11"/>
  <c r="FN603" i="11"/>
  <c r="FO603" i="11"/>
  <c r="FP603" i="11"/>
  <c r="FE603" i="11"/>
  <c r="FF603" i="11"/>
  <c r="FG603" i="11"/>
  <c r="FH603" i="11"/>
  <c r="FJ603" i="11"/>
  <c r="FW603" i="11"/>
  <c r="FX603" i="11"/>
  <c r="FU603" i="11"/>
  <c r="FV603" i="11"/>
  <c r="FZ603" i="11"/>
  <c r="FR619" i="11"/>
  <c r="FN619" i="11"/>
  <c r="FO619" i="11"/>
  <c r="FP619" i="11"/>
  <c r="FJ619" i="11"/>
  <c r="FH619" i="11"/>
  <c r="FE619" i="11"/>
  <c r="FF619" i="11"/>
  <c r="FG619" i="11"/>
  <c r="FX619" i="11"/>
  <c r="FW619" i="11"/>
  <c r="FU619" i="11"/>
  <c r="FZ619" i="11"/>
  <c r="FV619" i="11"/>
  <c r="FR635" i="11"/>
  <c r="FO635" i="11"/>
  <c r="FP635" i="11"/>
  <c r="FG635" i="11"/>
  <c r="FH635" i="11"/>
  <c r="FN635" i="11"/>
  <c r="FE635" i="11"/>
  <c r="FF635" i="11"/>
  <c r="FJ635" i="11"/>
  <c r="FU635" i="11"/>
  <c r="FW635" i="11"/>
  <c r="FX635" i="11"/>
  <c r="FV635" i="11"/>
  <c r="FZ635" i="11"/>
  <c r="FO651" i="11"/>
  <c r="FR651" i="11"/>
  <c r="FF651" i="11"/>
  <c r="FG651" i="11"/>
  <c r="FH651" i="11"/>
  <c r="FP651" i="11"/>
  <c r="FN651" i="11"/>
  <c r="FE651" i="11"/>
  <c r="FJ651" i="11"/>
  <c r="FW651" i="11"/>
  <c r="FU651" i="11"/>
  <c r="FV651" i="11"/>
  <c r="FX651" i="11"/>
  <c r="FZ651" i="11"/>
  <c r="FO667" i="11"/>
  <c r="FR667" i="11"/>
  <c r="FE667" i="11"/>
  <c r="FN667" i="11"/>
  <c r="FF667" i="11"/>
  <c r="FG667" i="11"/>
  <c r="FH667" i="11"/>
  <c r="FJ667" i="11"/>
  <c r="FX667" i="11"/>
  <c r="FU667" i="11"/>
  <c r="FW667" i="11"/>
  <c r="FV667" i="11"/>
  <c r="FP667" i="11"/>
  <c r="FZ667" i="11"/>
  <c r="FR683" i="11"/>
  <c r="FO683" i="11"/>
  <c r="FN683" i="11"/>
  <c r="FJ683" i="11"/>
  <c r="FE683" i="11"/>
  <c r="FF683" i="11"/>
  <c r="FG683" i="11"/>
  <c r="FH683" i="11"/>
  <c r="FU683" i="11"/>
  <c r="FW683" i="11"/>
  <c r="FV683" i="11"/>
  <c r="FP683" i="11"/>
  <c r="FX683" i="11"/>
  <c r="FZ683" i="11"/>
  <c r="FO699" i="11"/>
  <c r="FP699" i="11"/>
  <c r="FR699" i="11"/>
  <c r="FN699" i="11"/>
  <c r="FH699" i="11"/>
  <c r="FJ699" i="11"/>
  <c r="FE699" i="11"/>
  <c r="FF699" i="11"/>
  <c r="FG699" i="11"/>
  <c r="FX699" i="11"/>
  <c r="FU699" i="11"/>
  <c r="FW699" i="11"/>
  <c r="FV699" i="11"/>
  <c r="FZ699" i="11"/>
  <c r="FR715" i="11"/>
  <c r="FO715" i="11"/>
  <c r="FN715" i="11"/>
  <c r="FG715" i="11"/>
  <c r="FP715" i="11"/>
  <c r="FE715" i="11"/>
  <c r="FF715" i="11"/>
  <c r="FH715" i="11"/>
  <c r="FJ715" i="11"/>
  <c r="FU715" i="11"/>
  <c r="FW715" i="11"/>
  <c r="FV715" i="11"/>
  <c r="FX715" i="11"/>
  <c r="FZ715" i="11"/>
  <c r="FR731" i="11"/>
  <c r="FN731" i="11"/>
  <c r="FO731" i="11"/>
  <c r="FF731" i="11"/>
  <c r="FE731" i="11"/>
  <c r="FG731" i="11"/>
  <c r="FH731" i="11"/>
  <c r="FJ731" i="11"/>
  <c r="FU731" i="11"/>
  <c r="FX731" i="11"/>
  <c r="FP731" i="11"/>
  <c r="FV731" i="11"/>
  <c r="FW731" i="11"/>
  <c r="FZ731" i="11"/>
  <c r="FR747" i="11"/>
  <c r="FN747" i="11"/>
  <c r="FO747" i="11"/>
  <c r="FJ747" i="11"/>
  <c r="FE747" i="11"/>
  <c r="FF747" i="11"/>
  <c r="FG747" i="11"/>
  <c r="FH747" i="11"/>
  <c r="FP747" i="11"/>
  <c r="FV747" i="11"/>
  <c r="FW747" i="11"/>
  <c r="FX747" i="11"/>
  <c r="FU747" i="11"/>
  <c r="FZ747" i="11"/>
  <c r="FO763" i="11"/>
  <c r="FR763" i="11"/>
  <c r="FN763" i="11"/>
  <c r="FE763" i="11"/>
  <c r="FF763" i="11"/>
  <c r="FG763" i="11"/>
  <c r="FH763" i="11"/>
  <c r="FJ763" i="11"/>
  <c r="FP763" i="11"/>
  <c r="FX763" i="11"/>
  <c r="FW763" i="11"/>
  <c r="FU763" i="11"/>
  <c r="FV763" i="11"/>
  <c r="FZ763" i="11"/>
  <c r="FR779" i="11"/>
  <c r="FO779" i="11"/>
  <c r="FP779" i="11"/>
  <c r="FN779" i="11"/>
  <c r="FE779" i="11"/>
  <c r="FF779" i="11"/>
  <c r="FG779" i="11"/>
  <c r="FH779" i="11"/>
  <c r="FJ779" i="11"/>
  <c r="FW779" i="11"/>
  <c r="FX779" i="11"/>
  <c r="FU779" i="11"/>
  <c r="FV779" i="11"/>
  <c r="FZ779" i="11"/>
  <c r="FO795" i="11"/>
  <c r="FN795" i="11"/>
  <c r="FR795" i="11"/>
  <c r="FE795" i="11"/>
  <c r="FF795" i="11"/>
  <c r="FG795" i="11"/>
  <c r="FH795" i="11"/>
  <c r="FJ795" i="11"/>
  <c r="FW795" i="11"/>
  <c r="FU795" i="11"/>
  <c r="FP795" i="11"/>
  <c r="FV795" i="11"/>
  <c r="FX795" i="11"/>
  <c r="FZ795" i="11"/>
  <c r="FR811" i="11"/>
  <c r="FO811" i="11"/>
  <c r="FN811" i="11"/>
  <c r="FE811" i="11"/>
  <c r="FF811" i="11"/>
  <c r="FG811" i="11"/>
  <c r="FH811" i="11"/>
  <c r="FJ811" i="11"/>
  <c r="FX811" i="11"/>
  <c r="FU811" i="11"/>
  <c r="FV811" i="11"/>
  <c r="FP811" i="11"/>
  <c r="FW811" i="11"/>
  <c r="FZ811" i="11"/>
  <c r="FO827" i="11"/>
  <c r="FR827" i="11"/>
  <c r="FN827" i="11"/>
  <c r="FE827" i="11"/>
  <c r="FF827" i="11"/>
  <c r="FG827" i="11"/>
  <c r="FH827" i="11"/>
  <c r="FJ827" i="11"/>
  <c r="FU827" i="11"/>
  <c r="FP827" i="11"/>
  <c r="FV827" i="11"/>
  <c r="FX827" i="11"/>
  <c r="FW827" i="11"/>
  <c r="FZ827" i="11"/>
  <c r="FR843" i="11"/>
  <c r="FO843" i="11"/>
  <c r="FP843" i="11"/>
  <c r="FN843" i="11"/>
  <c r="FE843" i="11"/>
  <c r="FF843" i="11"/>
  <c r="FG843" i="11"/>
  <c r="FH843" i="11"/>
  <c r="FJ843" i="11"/>
  <c r="FU843" i="11"/>
  <c r="FX843" i="11"/>
  <c r="FV843" i="11"/>
  <c r="FW843" i="11"/>
  <c r="FZ843" i="11"/>
  <c r="FR859" i="11"/>
  <c r="FO859" i="11"/>
  <c r="FN859" i="11"/>
  <c r="FE859" i="11"/>
  <c r="FF859" i="11"/>
  <c r="FG859" i="11"/>
  <c r="FH859" i="11"/>
  <c r="FJ859" i="11"/>
  <c r="FU859" i="11"/>
  <c r="FV859" i="11"/>
  <c r="FP859" i="11"/>
  <c r="FX859" i="11"/>
  <c r="FW859" i="11"/>
  <c r="FZ859" i="11"/>
  <c r="FR875" i="11"/>
  <c r="FN875" i="11"/>
  <c r="FO875" i="11"/>
  <c r="FE875" i="11"/>
  <c r="FF875" i="11"/>
  <c r="FG875" i="11"/>
  <c r="FH875" i="11"/>
  <c r="FJ875" i="11"/>
  <c r="FV875" i="11"/>
  <c r="FW875" i="11"/>
  <c r="FX875" i="11"/>
  <c r="FP875" i="11"/>
  <c r="FU875" i="11"/>
  <c r="FZ875" i="11"/>
  <c r="FR891" i="11"/>
  <c r="FO891" i="11"/>
  <c r="FN891" i="11"/>
  <c r="FE891" i="11"/>
  <c r="FF891" i="11"/>
  <c r="FG891" i="11"/>
  <c r="FH891" i="11"/>
  <c r="FJ891" i="11"/>
  <c r="FX891" i="11"/>
  <c r="FP891" i="11"/>
  <c r="FW891" i="11"/>
  <c r="FU891" i="11"/>
  <c r="FV891" i="11"/>
  <c r="FZ891" i="11"/>
  <c r="FO907" i="11"/>
  <c r="FR907" i="11"/>
  <c r="FP907" i="11"/>
  <c r="FN907" i="11"/>
  <c r="FE907" i="11"/>
  <c r="FF907" i="11"/>
  <c r="FG907" i="11"/>
  <c r="FH907" i="11"/>
  <c r="FJ907" i="11"/>
  <c r="FX907" i="11"/>
  <c r="FW907" i="11"/>
  <c r="FU907" i="11"/>
  <c r="FV907" i="11"/>
  <c r="FZ907" i="11"/>
  <c r="FO923" i="11"/>
  <c r="FR923" i="11"/>
  <c r="FN923" i="11"/>
  <c r="FE923" i="11"/>
  <c r="FF923" i="11"/>
  <c r="FG923" i="11"/>
  <c r="FH923" i="11"/>
  <c r="FJ923" i="11"/>
  <c r="FX923" i="11"/>
  <c r="FU923" i="11"/>
  <c r="FW923" i="11"/>
  <c r="FP923" i="11"/>
  <c r="FV923" i="11"/>
  <c r="FZ923" i="11"/>
  <c r="FO939" i="11"/>
  <c r="FN939" i="11"/>
  <c r="FE939" i="11"/>
  <c r="FF939" i="11"/>
  <c r="FG939" i="11"/>
  <c r="FH939" i="11"/>
  <c r="FJ939" i="11"/>
  <c r="FU939" i="11"/>
  <c r="FW939" i="11"/>
  <c r="FV939" i="11"/>
  <c r="FX939" i="11"/>
  <c r="FP939" i="11"/>
  <c r="FR939" i="11"/>
  <c r="FZ939" i="11"/>
  <c r="FO955" i="11"/>
  <c r="FN955" i="11"/>
  <c r="FR955" i="11"/>
  <c r="FE955" i="11"/>
  <c r="FF955" i="11"/>
  <c r="FG955" i="11"/>
  <c r="FH955" i="11"/>
  <c r="FJ955" i="11"/>
  <c r="FP955" i="11"/>
  <c r="FZ955" i="11"/>
  <c r="FU955" i="11"/>
  <c r="FW955" i="11"/>
  <c r="FV955" i="11"/>
  <c r="FX955" i="11"/>
  <c r="FO971" i="11"/>
  <c r="FN971" i="11"/>
  <c r="FP971" i="11"/>
  <c r="FE971" i="11"/>
  <c r="FF971" i="11"/>
  <c r="FG971" i="11"/>
  <c r="FH971" i="11"/>
  <c r="FJ971" i="11"/>
  <c r="FX971" i="11"/>
  <c r="FU971" i="11"/>
  <c r="FW971" i="11"/>
  <c r="FV971" i="11"/>
  <c r="FZ971" i="11"/>
  <c r="FR971" i="11"/>
  <c r="FO987" i="11"/>
  <c r="FN987" i="11"/>
  <c r="FE987" i="11"/>
  <c r="FF987" i="11"/>
  <c r="FG987" i="11"/>
  <c r="FH987" i="11"/>
  <c r="FJ987" i="11"/>
  <c r="FR987" i="11"/>
  <c r="FU987" i="11"/>
  <c r="FV987" i="11"/>
  <c r="FW987" i="11"/>
  <c r="FX987" i="11"/>
  <c r="FP987" i="11"/>
  <c r="FZ987" i="11"/>
  <c r="FO1003" i="11"/>
  <c r="FN1003" i="11"/>
  <c r="FE1003" i="11"/>
  <c r="FF1003" i="11"/>
  <c r="FG1003" i="11"/>
  <c r="FH1003" i="11"/>
  <c r="FJ1003" i="11"/>
  <c r="FV1003" i="11"/>
  <c r="FW1003" i="11"/>
  <c r="FZ1003" i="11"/>
  <c r="FR1003" i="11"/>
  <c r="FX1003" i="11"/>
  <c r="FP1003" i="11"/>
  <c r="FU1003" i="11"/>
  <c r="FO1019" i="11"/>
  <c r="FR1019" i="11"/>
  <c r="FN1019" i="11"/>
  <c r="FE1019" i="11"/>
  <c r="FF1019" i="11"/>
  <c r="FG1019" i="11"/>
  <c r="FH1019" i="11"/>
  <c r="FJ1019" i="11"/>
  <c r="FW1019" i="11"/>
  <c r="FU1019" i="11"/>
  <c r="FX1019" i="11"/>
  <c r="FZ1019" i="11"/>
  <c r="FP1019" i="11"/>
  <c r="FV1019" i="11"/>
  <c r="FR1035" i="11"/>
  <c r="FO1035" i="11"/>
  <c r="FN1035" i="11"/>
  <c r="FJ1035" i="11"/>
  <c r="FE1035" i="11"/>
  <c r="FF1035" i="11"/>
  <c r="FG1035" i="11"/>
  <c r="FH1035" i="11"/>
  <c r="FW1035" i="11"/>
  <c r="FX1035" i="11"/>
  <c r="FZ1035" i="11"/>
  <c r="FP1035" i="11"/>
  <c r="FU1035" i="11"/>
  <c r="FV1035" i="11"/>
  <c r="FO1051" i="11"/>
  <c r="FR1051" i="11"/>
  <c r="FN1051" i="11"/>
  <c r="FE1051" i="11"/>
  <c r="FF1051" i="11"/>
  <c r="FG1051" i="11"/>
  <c r="FH1051" i="11"/>
  <c r="FJ1051" i="11"/>
  <c r="FW1051" i="11"/>
  <c r="FX1051" i="11"/>
  <c r="FP1051" i="11"/>
  <c r="FU1051" i="11"/>
  <c r="FZ1051" i="11"/>
  <c r="FV1051" i="11"/>
  <c r="FO1067" i="11"/>
  <c r="FN1067" i="11"/>
  <c r="FF1067" i="11"/>
  <c r="FG1067" i="11"/>
  <c r="FH1067" i="11"/>
  <c r="FJ1067" i="11"/>
  <c r="FE1067" i="11"/>
  <c r="FZ1067" i="11"/>
  <c r="FR1067" i="11"/>
  <c r="FU1067" i="11"/>
  <c r="FX1067" i="11"/>
  <c r="FV1067" i="11"/>
  <c r="FP1067" i="11"/>
  <c r="FW1067" i="11"/>
  <c r="FO1083" i="11"/>
  <c r="FN1083" i="11"/>
  <c r="FE1083" i="11"/>
  <c r="FF1083" i="11"/>
  <c r="FG1083" i="11"/>
  <c r="FH1083" i="11"/>
  <c r="FJ1083" i="11"/>
  <c r="FU1083" i="11"/>
  <c r="FZ1083" i="11"/>
  <c r="FV1083" i="11"/>
  <c r="FR1083" i="11"/>
  <c r="FX1083" i="11"/>
  <c r="FW1083" i="11"/>
  <c r="FP1083" i="11"/>
  <c r="GZ142" i="13"/>
  <c r="GZ150" i="13"/>
  <c r="GZ158" i="13"/>
  <c r="GZ166" i="13"/>
  <c r="GZ174" i="13"/>
  <c r="GZ182" i="13"/>
  <c r="GZ190" i="13"/>
  <c r="GZ198" i="13"/>
  <c r="GZ206" i="13"/>
  <c r="GZ214" i="13"/>
  <c r="GZ222" i="13"/>
  <c r="GZ230" i="13"/>
  <c r="GZ238" i="13"/>
  <c r="GZ246" i="13"/>
  <c r="GZ254" i="13"/>
  <c r="GZ262" i="13"/>
  <c r="GZ270" i="13"/>
  <c r="GZ278" i="13"/>
  <c r="GZ286" i="13"/>
  <c r="GZ294" i="13"/>
  <c r="GZ302" i="13"/>
  <c r="GZ310" i="13"/>
  <c r="FR108" i="11"/>
  <c r="FP108" i="11"/>
  <c r="FN108" i="11"/>
  <c r="FO108" i="11"/>
  <c r="FE108" i="11"/>
  <c r="FF108" i="11"/>
  <c r="FG108" i="11"/>
  <c r="FH108" i="11"/>
  <c r="FJ108" i="11"/>
  <c r="FZ108" i="11"/>
  <c r="FU108" i="11"/>
  <c r="FX108" i="11"/>
  <c r="FW108" i="11"/>
  <c r="FV108" i="11"/>
  <c r="FR124" i="11"/>
  <c r="FP124" i="11"/>
  <c r="FO124" i="11"/>
  <c r="FN124" i="11"/>
  <c r="FH124" i="11"/>
  <c r="FJ124" i="11"/>
  <c r="FE124" i="11"/>
  <c r="FF124" i="11"/>
  <c r="FG124" i="11"/>
  <c r="FZ124" i="11"/>
  <c r="FX124" i="11"/>
  <c r="FU124" i="11"/>
  <c r="FV124" i="11"/>
  <c r="FW124" i="11"/>
  <c r="FR140" i="11"/>
  <c r="FN140" i="11"/>
  <c r="FE140" i="11"/>
  <c r="FF140" i="11"/>
  <c r="FO140" i="11"/>
  <c r="FG140" i="11"/>
  <c r="FH140" i="11"/>
  <c r="FJ140" i="11"/>
  <c r="FP140" i="11"/>
  <c r="FZ140" i="11"/>
  <c r="FU140" i="11"/>
  <c r="FX140" i="11"/>
  <c r="FW140" i="11"/>
  <c r="FV140" i="11"/>
  <c r="FR156" i="11"/>
  <c r="FP156" i="11"/>
  <c r="FO156" i="11"/>
  <c r="FE156" i="11"/>
  <c r="FN156" i="11"/>
  <c r="FF156" i="11"/>
  <c r="FG156" i="11"/>
  <c r="FH156" i="11"/>
  <c r="FJ156" i="11"/>
  <c r="FZ156" i="11"/>
  <c r="FX156" i="11"/>
  <c r="FU156" i="11"/>
  <c r="FV156" i="11"/>
  <c r="FW156" i="11"/>
  <c r="FR172" i="11"/>
  <c r="FP172" i="11"/>
  <c r="FO172" i="11"/>
  <c r="FJ172" i="11"/>
  <c r="FN172" i="11"/>
  <c r="FE172" i="11"/>
  <c r="FF172" i="11"/>
  <c r="FG172" i="11"/>
  <c r="FH172" i="11"/>
  <c r="FZ172" i="11"/>
  <c r="FU172" i="11"/>
  <c r="FX172" i="11"/>
  <c r="FW172" i="11"/>
  <c r="FV172" i="11"/>
  <c r="FP188" i="11"/>
  <c r="FO188" i="11"/>
  <c r="FR188" i="11"/>
  <c r="FN188" i="11"/>
  <c r="FE188" i="11"/>
  <c r="FF188" i="11"/>
  <c r="FG188" i="11"/>
  <c r="FH188" i="11"/>
  <c r="FJ188" i="11"/>
  <c r="FX188" i="11"/>
  <c r="FZ188" i="11"/>
  <c r="FU188" i="11"/>
  <c r="FV188" i="11"/>
  <c r="FW188" i="11"/>
  <c r="FN204" i="11"/>
  <c r="FR204" i="11"/>
  <c r="FO204" i="11"/>
  <c r="FF204" i="11"/>
  <c r="FG204" i="11"/>
  <c r="FH204" i="11"/>
  <c r="FP204" i="11"/>
  <c r="FJ204" i="11"/>
  <c r="FE204" i="11"/>
  <c r="FZ204" i="11"/>
  <c r="FU204" i="11"/>
  <c r="FX204" i="11"/>
  <c r="FW204" i="11"/>
  <c r="FV204" i="11"/>
  <c r="FR220" i="11"/>
  <c r="FN220" i="11"/>
  <c r="FP220" i="11"/>
  <c r="FO220" i="11"/>
  <c r="FE220" i="11"/>
  <c r="FF220" i="11"/>
  <c r="FG220" i="11"/>
  <c r="FH220" i="11"/>
  <c r="FJ220" i="11"/>
  <c r="FZ220" i="11"/>
  <c r="FX220" i="11"/>
  <c r="FU220" i="11"/>
  <c r="FV220" i="11"/>
  <c r="FW220" i="11"/>
  <c r="FR236" i="11"/>
  <c r="FP236" i="11"/>
  <c r="FO236" i="11"/>
  <c r="FE236" i="11"/>
  <c r="FF236" i="11"/>
  <c r="FG236" i="11"/>
  <c r="FH236" i="11"/>
  <c r="FJ236" i="11"/>
  <c r="FN236" i="11"/>
  <c r="FZ236" i="11"/>
  <c r="FU236" i="11"/>
  <c r="FX236" i="11"/>
  <c r="FW236" i="11"/>
  <c r="FV236" i="11"/>
  <c r="FR252" i="11"/>
  <c r="FP252" i="11"/>
  <c r="FO252" i="11"/>
  <c r="FN252" i="11"/>
  <c r="FH252" i="11"/>
  <c r="FJ252" i="11"/>
  <c r="FE252" i="11"/>
  <c r="FF252" i="11"/>
  <c r="FG252" i="11"/>
  <c r="FZ252" i="11"/>
  <c r="FX252" i="11"/>
  <c r="FU252" i="11"/>
  <c r="FV252" i="11"/>
  <c r="FW252" i="11"/>
  <c r="FR268" i="11"/>
  <c r="FN268" i="11"/>
  <c r="FO268" i="11"/>
  <c r="FE268" i="11"/>
  <c r="FF268" i="11"/>
  <c r="FG268" i="11"/>
  <c r="FH268" i="11"/>
  <c r="FP268" i="11"/>
  <c r="FJ268" i="11"/>
  <c r="FZ268" i="11"/>
  <c r="FU268" i="11"/>
  <c r="FX268" i="11"/>
  <c r="FW268" i="11"/>
  <c r="FV268" i="11"/>
  <c r="FR284" i="11"/>
  <c r="FP284" i="11"/>
  <c r="FO284" i="11"/>
  <c r="FN284" i="11"/>
  <c r="FE284" i="11"/>
  <c r="FF284" i="11"/>
  <c r="FG284" i="11"/>
  <c r="FH284" i="11"/>
  <c r="FJ284" i="11"/>
  <c r="FZ284" i="11"/>
  <c r="FX284" i="11"/>
  <c r="FU284" i="11"/>
  <c r="FV284" i="11"/>
  <c r="FW284" i="11"/>
  <c r="FR300" i="11"/>
  <c r="FP300" i="11"/>
  <c r="FO300" i="11"/>
  <c r="FN300" i="11"/>
  <c r="FJ300" i="11"/>
  <c r="FE300" i="11"/>
  <c r="FF300" i="11"/>
  <c r="FG300" i="11"/>
  <c r="FH300" i="11"/>
  <c r="FZ300" i="11"/>
  <c r="FU300" i="11"/>
  <c r="FX300" i="11"/>
  <c r="FW300" i="11"/>
  <c r="FV300" i="11"/>
  <c r="FP316" i="11"/>
  <c r="FO316" i="11"/>
  <c r="FN316" i="11"/>
  <c r="FR316" i="11"/>
  <c r="FE316" i="11"/>
  <c r="FF316" i="11"/>
  <c r="FG316" i="11"/>
  <c r="FH316" i="11"/>
  <c r="FJ316" i="11"/>
  <c r="FZ316" i="11"/>
  <c r="FX316" i="11"/>
  <c r="FU316" i="11"/>
  <c r="FV316" i="11"/>
  <c r="FW316" i="11"/>
  <c r="FR332" i="11"/>
  <c r="FP332" i="11"/>
  <c r="FE332" i="11"/>
  <c r="FF332" i="11"/>
  <c r="FG332" i="11"/>
  <c r="FN332" i="11"/>
  <c r="FH332" i="11"/>
  <c r="FO332" i="11"/>
  <c r="FJ332" i="11"/>
  <c r="FZ332" i="11"/>
  <c r="FU332" i="11"/>
  <c r="FX332" i="11"/>
  <c r="FW332" i="11"/>
  <c r="FV332" i="11"/>
  <c r="FR348" i="11"/>
  <c r="FP348" i="11"/>
  <c r="FO348" i="11"/>
  <c r="FN348" i="11"/>
  <c r="FE348" i="11"/>
  <c r="FF348" i="11"/>
  <c r="FG348" i="11"/>
  <c r="FH348" i="11"/>
  <c r="FJ348" i="11"/>
  <c r="FZ348" i="11"/>
  <c r="FX348" i="11"/>
  <c r="FU348" i="11"/>
  <c r="FV348" i="11"/>
  <c r="FW348" i="11"/>
  <c r="FR364" i="11"/>
  <c r="FN364" i="11"/>
  <c r="FP364" i="11"/>
  <c r="FO364" i="11"/>
  <c r="FE364" i="11"/>
  <c r="FF364" i="11"/>
  <c r="FG364" i="11"/>
  <c r="FH364" i="11"/>
  <c r="FJ364" i="11"/>
  <c r="FZ364" i="11"/>
  <c r="FU364" i="11"/>
  <c r="FX364" i="11"/>
  <c r="FW364" i="11"/>
  <c r="FV364" i="11"/>
  <c r="FR380" i="11"/>
  <c r="FP380" i="11"/>
  <c r="FO380" i="11"/>
  <c r="FN380" i="11"/>
  <c r="FE380" i="11"/>
  <c r="FF380" i="11"/>
  <c r="FG380" i="11"/>
  <c r="FH380" i="11"/>
  <c r="FJ380" i="11"/>
  <c r="FZ380" i="11"/>
  <c r="FX380" i="11"/>
  <c r="FU380" i="11"/>
  <c r="FV380" i="11"/>
  <c r="FW380" i="11"/>
  <c r="FR396" i="11"/>
  <c r="FP396" i="11"/>
  <c r="FO396" i="11"/>
  <c r="FN396" i="11"/>
  <c r="FE396" i="11"/>
  <c r="FF396" i="11"/>
  <c r="FG396" i="11"/>
  <c r="FH396" i="11"/>
  <c r="FJ396" i="11"/>
  <c r="FZ396" i="11"/>
  <c r="FU396" i="11"/>
  <c r="FX396" i="11"/>
  <c r="FW396" i="11"/>
  <c r="FV396" i="11"/>
  <c r="FR412" i="11"/>
  <c r="FO412" i="11"/>
  <c r="FP412" i="11"/>
  <c r="FN412" i="11"/>
  <c r="FE412" i="11"/>
  <c r="FF412" i="11"/>
  <c r="FG412" i="11"/>
  <c r="FH412" i="11"/>
  <c r="FJ412" i="11"/>
  <c r="FZ412" i="11"/>
  <c r="FX412" i="11"/>
  <c r="FU412" i="11"/>
  <c r="FV412" i="11"/>
  <c r="FW412" i="11"/>
  <c r="FR428" i="11"/>
  <c r="FO428" i="11"/>
  <c r="FP428" i="11"/>
  <c r="FN428" i="11"/>
  <c r="FE428" i="11"/>
  <c r="FF428" i="11"/>
  <c r="FG428" i="11"/>
  <c r="FH428" i="11"/>
  <c r="FJ428" i="11"/>
  <c r="FZ428" i="11"/>
  <c r="FU428" i="11"/>
  <c r="FX428" i="11"/>
  <c r="FW428" i="11"/>
  <c r="FV428" i="11"/>
  <c r="FP444" i="11"/>
  <c r="FR444" i="11"/>
  <c r="FN444" i="11"/>
  <c r="FE444" i="11"/>
  <c r="FO444" i="11"/>
  <c r="FG444" i="11"/>
  <c r="FJ444" i="11"/>
  <c r="FF444" i="11"/>
  <c r="FH444" i="11"/>
  <c r="FX444" i="11"/>
  <c r="FU444" i="11"/>
  <c r="FV444" i="11"/>
  <c r="FZ444" i="11"/>
  <c r="FW444" i="11"/>
  <c r="FP460" i="11"/>
  <c r="FR460" i="11"/>
  <c r="FE460" i="11"/>
  <c r="FG460" i="11"/>
  <c r="FO460" i="11"/>
  <c r="FN460" i="11"/>
  <c r="FJ460" i="11"/>
  <c r="FF460" i="11"/>
  <c r="FH460" i="11"/>
  <c r="FZ460" i="11"/>
  <c r="FU460" i="11"/>
  <c r="FX460" i="11"/>
  <c r="FW460" i="11"/>
  <c r="FV460" i="11"/>
  <c r="FO476" i="11"/>
  <c r="FP476" i="11"/>
  <c r="FN476" i="11"/>
  <c r="FE476" i="11"/>
  <c r="FG476" i="11"/>
  <c r="FJ476" i="11"/>
  <c r="FH476" i="11"/>
  <c r="FF476" i="11"/>
  <c r="FZ476" i="11"/>
  <c r="FR476" i="11"/>
  <c r="FX476" i="11"/>
  <c r="FU476" i="11"/>
  <c r="FV476" i="11"/>
  <c r="FW476" i="11"/>
  <c r="FN492" i="11"/>
  <c r="FO492" i="11"/>
  <c r="FP492" i="11"/>
  <c r="FE492" i="11"/>
  <c r="FG492" i="11"/>
  <c r="FJ492" i="11"/>
  <c r="FF492" i="11"/>
  <c r="FH492" i="11"/>
  <c r="FZ492" i="11"/>
  <c r="FR492" i="11"/>
  <c r="FU492" i="11"/>
  <c r="FX492" i="11"/>
  <c r="FW492" i="11"/>
  <c r="FV492" i="11"/>
  <c r="FO508" i="11"/>
  <c r="FP508" i="11"/>
  <c r="FN508" i="11"/>
  <c r="FE508" i="11"/>
  <c r="FG508" i="11"/>
  <c r="FJ508" i="11"/>
  <c r="FF508" i="11"/>
  <c r="FH508" i="11"/>
  <c r="FZ508" i="11"/>
  <c r="FR508" i="11"/>
  <c r="FX508" i="11"/>
  <c r="FU508" i="11"/>
  <c r="FV508" i="11"/>
  <c r="FW508" i="11"/>
  <c r="FR524" i="11"/>
  <c r="FP524" i="11"/>
  <c r="FN524" i="11"/>
  <c r="FO524" i="11"/>
  <c r="FE524" i="11"/>
  <c r="FG524" i="11"/>
  <c r="FJ524" i="11"/>
  <c r="FF524" i="11"/>
  <c r="FH524" i="11"/>
  <c r="FZ524" i="11"/>
  <c r="FU524" i="11"/>
  <c r="FX524" i="11"/>
  <c r="FW524" i="11"/>
  <c r="FV524" i="11"/>
  <c r="FO540" i="11"/>
  <c r="FP540" i="11"/>
  <c r="FN540" i="11"/>
  <c r="FE540" i="11"/>
  <c r="FG540" i="11"/>
  <c r="FJ540" i="11"/>
  <c r="FF540" i="11"/>
  <c r="FH540" i="11"/>
  <c r="FR540" i="11"/>
  <c r="FZ540" i="11"/>
  <c r="FX540" i="11"/>
  <c r="FU540" i="11"/>
  <c r="FV540" i="11"/>
  <c r="FW540" i="11"/>
  <c r="FO556" i="11"/>
  <c r="FP556" i="11"/>
  <c r="FN556" i="11"/>
  <c r="FE556" i="11"/>
  <c r="FF556" i="11"/>
  <c r="FH556" i="11"/>
  <c r="FG556" i="11"/>
  <c r="FJ556" i="11"/>
  <c r="FZ556" i="11"/>
  <c r="FR556" i="11"/>
  <c r="FU556" i="11"/>
  <c r="FX556" i="11"/>
  <c r="FW556" i="11"/>
  <c r="FV556" i="11"/>
  <c r="FP572" i="11"/>
  <c r="FR572" i="11"/>
  <c r="FN572" i="11"/>
  <c r="FO572" i="11"/>
  <c r="FE572" i="11"/>
  <c r="FG572" i="11"/>
  <c r="FJ572" i="11"/>
  <c r="FF572" i="11"/>
  <c r="FH572" i="11"/>
  <c r="FZ572" i="11"/>
  <c r="FX572" i="11"/>
  <c r="FU572" i="11"/>
  <c r="FV572" i="11"/>
  <c r="FW572" i="11"/>
  <c r="FP588" i="11"/>
  <c r="FR588" i="11"/>
  <c r="FH588" i="11"/>
  <c r="FO588" i="11"/>
  <c r="FJ588" i="11"/>
  <c r="FN588" i="11"/>
  <c r="FG588" i="11"/>
  <c r="FE588" i="11"/>
  <c r="FF588" i="11"/>
  <c r="FZ588" i="11"/>
  <c r="FU588" i="11"/>
  <c r="FX588" i="11"/>
  <c r="FW588" i="11"/>
  <c r="FV588" i="11"/>
  <c r="FO604" i="11"/>
  <c r="FP604" i="11"/>
  <c r="FE604" i="11"/>
  <c r="FF604" i="11"/>
  <c r="FG604" i="11"/>
  <c r="FH604" i="11"/>
  <c r="FN604" i="11"/>
  <c r="FJ604" i="11"/>
  <c r="FZ604" i="11"/>
  <c r="FR604" i="11"/>
  <c r="FX604" i="11"/>
  <c r="FU604" i="11"/>
  <c r="FV604" i="11"/>
  <c r="FW604" i="11"/>
  <c r="FN620" i="11"/>
  <c r="FO620" i="11"/>
  <c r="FP620" i="11"/>
  <c r="FE620" i="11"/>
  <c r="FF620" i="11"/>
  <c r="FG620" i="11"/>
  <c r="FH620" i="11"/>
  <c r="FJ620" i="11"/>
  <c r="FZ620" i="11"/>
  <c r="FR620" i="11"/>
  <c r="FU620" i="11"/>
  <c r="FX620" i="11"/>
  <c r="FW620" i="11"/>
  <c r="FV620" i="11"/>
  <c r="FO636" i="11"/>
  <c r="FP636" i="11"/>
  <c r="FJ636" i="11"/>
  <c r="FN636" i="11"/>
  <c r="FG636" i="11"/>
  <c r="FH636" i="11"/>
  <c r="FE636" i="11"/>
  <c r="FF636" i="11"/>
  <c r="FW636" i="11"/>
  <c r="FU636" i="11"/>
  <c r="FZ636" i="11"/>
  <c r="FR636" i="11"/>
  <c r="FV636" i="11"/>
  <c r="FX636" i="11"/>
  <c r="FP652" i="11"/>
  <c r="FR652" i="11"/>
  <c r="FN652" i="11"/>
  <c r="FG652" i="11"/>
  <c r="FH652" i="11"/>
  <c r="FO652" i="11"/>
  <c r="FE652" i="11"/>
  <c r="FF652" i="11"/>
  <c r="FJ652" i="11"/>
  <c r="FU652" i="11"/>
  <c r="FZ652" i="11"/>
  <c r="FV652" i="11"/>
  <c r="FW652" i="11"/>
  <c r="FX652" i="11"/>
  <c r="FO668" i="11"/>
  <c r="FP668" i="11"/>
  <c r="FF668" i="11"/>
  <c r="FG668" i="11"/>
  <c r="FH668" i="11"/>
  <c r="FN668" i="11"/>
  <c r="FE668" i="11"/>
  <c r="FJ668" i="11"/>
  <c r="FZ668" i="11"/>
  <c r="FR668" i="11"/>
  <c r="FW668" i="11"/>
  <c r="FV668" i="11"/>
  <c r="FU668" i="11"/>
  <c r="FX668" i="11"/>
  <c r="FO684" i="11"/>
  <c r="FP684" i="11"/>
  <c r="FN684" i="11"/>
  <c r="FE684" i="11"/>
  <c r="FF684" i="11"/>
  <c r="FG684" i="11"/>
  <c r="FH684" i="11"/>
  <c r="FJ684" i="11"/>
  <c r="FU684" i="11"/>
  <c r="FW684" i="11"/>
  <c r="FV684" i="11"/>
  <c r="FZ684" i="11"/>
  <c r="FR684" i="11"/>
  <c r="FX684" i="11"/>
  <c r="FP700" i="11"/>
  <c r="FN700" i="11"/>
  <c r="FR700" i="11"/>
  <c r="FO700" i="11"/>
  <c r="FJ700" i="11"/>
  <c r="FE700" i="11"/>
  <c r="FF700" i="11"/>
  <c r="FG700" i="11"/>
  <c r="FH700" i="11"/>
  <c r="FU700" i="11"/>
  <c r="FZ700" i="11"/>
  <c r="FW700" i="11"/>
  <c r="FV700" i="11"/>
  <c r="FX700" i="11"/>
  <c r="FP716" i="11"/>
  <c r="FH716" i="11"/>
  <c r="FJ716" i="11"/>
  <c r="FO716" i="11"/>
  <c r="FN716" i="11"/>
  <c r="FE716" i="11"/>
  <c r="FF716" i="11"/>
  <c r="FG716" i="11"/>
  <c r="FU716" i="11"/>
  <c r="FR716" i="11"/>
  <c r="FW716" i="11"/>
  <c r="FV716" i="11"/>
  <c r="FZ716" i="11"/>
  <c r="FX716" i="11"/>
  <c r="FO732" i="11"/>
  <c r="FP732" i="11"/>
  <c r="FN732" i="11"/>
  <c r="FG732" i="11"/>
  <c r="FE732" i="11"/>
  <c r="FF732" i="11"/>
  <c r="FH732" i="11"/>
  <c r="FJ732" i="11"/>
  <c r="FW732" i="11"/>
  <c r="FZ732" i="11"/>
  <c r="FR732" i="11"/>
  <c r="FV732" i="11"/>
  <c r="FU732" i="11"/>
  <c r="FX732" i="11"/>
  <c r="FN748" i="11"/>
  <c r="FO748" i="11"/>
  <c r="FP748" i="11"/>
  <c r="FF748" i="11"/>
  <c r="FH748" i="11"/>
  <c r="FJ748" i="11"/>
  <c r="FE748" i="11"/>
  <c r="FG748" i="11"/>
  <c r="FV748" i="11"/>
  <c r="FU748" i="11"/>
  <c r="FZ748" i="11"/>
  <c r="FR748" i="11"/>
  <c r="FW748" i="11"/>
  <c r="FX748" i="11"/>
  <c r="FO764" i="11"/>
  <c r="FP764" i="11"/>
  <c r="FJ764" i="11"/>
  <c r="FN764" i="11"/>
  <c r="FE764" i="11"/>
  <c r="FF764" i="11"/>
  <c r="FG764" i="11"/>
  <c r="FH764" i="11"/>
  <c r="FZ764" i="11"/>
  <c r="FR764" i="11"/>
  <c r="FU764" i="11"/>
  <c r="FV764" i="11"/>
  <c r="FW764" i="11"/>
  <c r="FX764" i="11"/>
  <c r="FR780" i="11"/>
  <c r="FP780" i="11"/>
  <c r="FO780" i="11"/>
  <c r="FN780" i="11"/>
  <c r="FG780" i="11"/>
  <c r="FH780" i="11"/>
  <c r="FJ780" i="11"/>
  <c r="FE780" i="11"/>
  <c r="FF780" i="11"/>
  <c r="FU780" i="11"/>
  <c r="FV780" i="11"/>
  <c r="FW780" i="11"/>
  <c r="FZ780" i="11"/>
  <c r="FX780" i="11"/>
  <c r="FO796" i="11"/>
  <c r="FP796" i="11"/>
  <c r="FN796" i="11"/>
  <c r="FE796" i="11"/>
  <c r="FF796" i="11"/>
  <c r="FG796" i="11"/>
  <c r="FH796" i="11"/>
  <c r="FJ796" i="11"/>
  <c r="FZ796" i="11"/>
  <c r="FR796" i="11"/>
  <c r="FW796" i="11"/>
  <c r="FV796" i="11"/>
  <c r="FU796" i="11"/>
  <c r="FX796" i="11"/>
  <c r="FO812" i="11"/>
  <c r="FP812" i="11"/>
  <c r="FN812" i="11"/>
  <c r="FE812" i="11"/>
  <c r="FF812" i="11"/>
  <c r="FG812" i="11"/>
  <c r="FH812" i="11"/>
  <c r="FJ812" i="11"/>
  <c r="FW812" i="11"/>
  <c r="FV812" i="11"/>
  <c r="FZ812" i="11"/>
  <c r="FR812" i="11"/>
  <c r="FU812" i="11"/>
  <c r="FX812" i="11"/>
  <c r="FP828" i="11"/>
  <c r="FN828" i="11"/>
  <c r="FO828" i="11"/>
  <c r="FE828" i="11"/>
  <c r="FF828" i="11"/>
  <c r="FG828" i="11"/>
  <c r="FH828" i="11"/>
  <c r="FJ828" i="11"/>
  <c r="FR828" i="11"/>
  <c r="FV828" i="11"/>
  <c r="FU828" i="11"/>
  <c r="FZ828" i="11"/>
  <c r="FW828" i="11"/>
  <c r="FX828" i="11"/>
  <c r="FP844" i="11"/>
  <c r="FN844" i="11"/>
  <c r="FO844" i="11"/>
  <c r="FE844" i="11"/>
  <c r="FF844" i="11"/>
  <c r="FG844" i="11"/>
  <c r="FH844" i="11"/>
  <c r="FJ844" i="11"/>
  <c r="FU844" i="11"/>
  <c r="FV844" i="11"/>
  <c r="FZ844" i="11"/>
  <c r="FW844" i="11"/>
  <c r="FR844" i="11"/>
  <c r="FX844" i="11"/>
  <c r="FO860" i="11"/>
  <c r="FP860" i="11"/>
  <c r="FN860" i="11"/>
  <c r="FE860" i="11"/>
  <c r="FF860" i="11"/>
  <c r="FG860" i="11"/>
  <c r="FH860" i="11"/>
  <c r="FJ860" i="11"/>
  <c r="FV860" i="11"/>
  <c r="FW860" i="11"/>
  <c r="FU860" i="11"/>
  <c r="FZ860" i="11"/>
  <c r="FR860" i="11"/>
  <c r="FX860" i="11"/>
  <c r="FN876" i="11"/>
  <c r="FO876" i="11"/>
  <c r="FP876" i="11"/>
  <c r="FE876" i="11"/>
  <c r="FF876" i="11"/>
  <c r="FG876" i="11"/>
  <c r="FH876" i="11"/>
  <c r="FJ876" i="11"/>
  <c r="FZ876" i="11"/>
  <c r="FR876" i="11"/>
  <c r="FW876" i="11"/>
  <c r="FU876" i="11"/>
  <c r="FV876" i="11"/>
  <c r="FX876" i="11"/>
  <c r="FN892" i="11"/>
  <c r="FO892" i="11"/>
  <c r="FP892" i="11"/>
  <c r="FE892" i="11"/>
  <c r="FF892" i="11"/>
  <c r="FG892" i="11"/>
  <c r="FH892" i="11"/>
  <c r="FJ892" i="11"/>
  <c r="FW892" i="11"/>
  <c r="FU892" i="11"/>
  <c r="FZ892" i="11"/>
  <c r="FR892" i="11"/>
  <c r="FV892" i="11"/>
  <c r="FX892" i="11"/>
  <c r="FP908" i="11"/>
  <c r="FN908" i="11"/>
  <c r="FO908" i="11"/>
  <c r="FE908" i="11"/>
  <c r="FF908" i="11"/>
  <c r="FG908" i="11"/>
  <c r="FH908" i="11"/>
  <c r="FJ908" i="11"/>
  <c r="FU908" i="11"/>
  <c r="FZ908" i="11"/>
  <c r="FR908" i="11"/>
  <c r="FV908" i="11"/>
  <c r="FW908" i="11"/>
  <c r="FX908" i="11"/>
  <c r="FO924" i="11"/>
  <c r="FP924" i="11"/>
  <c r="FN924" i="11"/>
  <c r="FE924" i="11"/>
  <c r="FF924" i="11"/>
  <c r="FG924" i="11"/>
  <c r="FH924" i="11"/>
  <c r="FJ924" i="11"/>
  <c r="FZ924" i="11"/>
  <c r="FR924" i="11"/>
  <c r="FW924" i="11"/>
  <c r="FU924" i="11"/>
  <c r="FV924" i="11"/>
  <c r="FX924" i="11"/>
  <c r="FO940" i="11"/>
  <c r="FP940" i="11"/>
  <c r="FN940" i="11"/>
  <c r="FE940" i="11"/>
  <c r="FF940" i="11"/>
  <c r="FG940" i="11"/>
  <c r="FH940" i="11"/>
  <c r="FJ940" i="11"/>
  <c r="FR940" i="11"/>
  <c r="FU940" i="11"/>
  <c r="FW940" i="11"/>
  <c r="FV940" i="11"/>
  <c r="FZ940" i="11"/>
  <c r="FX940" i="11"/>
  <c r="FP956" i="11"/>
  <c r="FN956" i="11"/>
  <c r="FO956" i="11"/>
  <c r="FE956" i="11"/>
  <c r="FF956" i="11"/>
  <c r="FG956" i="11"/>
  <c r="FH956" i="11"/>
  <c r="FJ956" i="11"/>
  <c r="FR956" i="11"/>
  <c r="FU956" i="11"/>
  <c r="FZ956" i="11"/>
  <c r="FW956" i="11"/>
  <c r="FV956" i="11"/>
  <c r="FX956" i="11"/>
  <c r="FP972" i="11"/>
  <c r="FO972" i="11"/>
  <c r="FN972" i="11"/>
  <c r="FE972" i="11"/>
  <c r="FF972" i="11"/>
  <c r="FG972" i="11"/>
  <c r="FH972" i="11"/>
  <c r="FJ972" i="11"/>
  <c r="FU972" i="11"/>
  <c r="FR972" i="11"/>
  <c r="FW972" i="11"/>
  <c r="FV972" i="11"/>
  <c r="FZ972" i="11"/>
  <c r="FX972" i="11"/>
  <c r="FO988" i="11"/>
  <c r="FP988" i="11"/>
  <c r="FN988" i="11"/>
  <c r="FE988" i="11"/>
  <c r="FF988" i="11"/>
  <c r="FG988" i="11"/>
  <c r="FH988" i="11"/>
  <c r="FJ988" i="11"/>
  <c r="FW988" i="11"/>
  <c r="FZ988" i="11"/>
  <c r="FR988" i="11"/>
  <c r="FV988" i="11"/>
  <c r="FU988" i="11"/>
  <c r="FX988" i="11"/>
  <c r="FN1004" i="11"/>
  <c r="FO1004" i="11"/>
  <c r="FP1004" i="11"/>
  <c r="FE1004" i="11"/>
  <c r="FF1004" i="11"/>
  <c r="FG1004" i="11"/>
  <c r="FH1004" i="11"/>
  <c r="FJ1004" i="11"/>
  <c r="FV1004" i="11"/>
  <c r="FU1004" i="11"/>
  <c r="FZ1004" i="11"/>
  <c r="FR1004" i="11"/>
  <c r="FW1004" i="11"/>
  <c r="FX1004" i="11"/>
  <c r="FN1020" i="11"/>
  <c r="FO1020" i="11"/>
  <c r="FP1020" i="11"/>
  <c r="FE1020" i="11"/>
  <c r="FF1020" i="11"/>
  <c r="FG1020" i="11"/>
  <c r="FH1020" i="11"/>
  <c r="FJ1020" i="11"/>
  <c r="FZ1020" i="11"/>
  <c r="FR1020" i="11"/>
  <c r="FU1020" i="11"/>
  <c r="FV1020" i="11"/>
  <c r="FW1020" i="11"/>
  <c r="FX1020" i="11"/>
  <c r="FP1036" i="11"/>
  <c r="FO1036" i="11"/>
  <c r="FN1036" i="11"/>
  <c r="FE1036" i="11"/>
  <c r="FF1036" i="11"/>
  <c r="FG1036" i="11"/>
  <c r="FH1036" i="11"/>
  <c r="FJ1036" i="11"/>
  <c r="FU1036" i="11"/>
  <c r="FV1036" i="11"/>
  <c r="FW1036" i="11"/>
  <c r="FZ1036" i="11"/>
  <c r="FR1036" i="11"/>
  <c r="FX1036" i="11"/>
  <c r="FO1052" i="11"/>
  <c r="FP1052" i="11"/>
  <c r="FN1052" i="11"/>
  <c r="FJ1052" i="11"/>
  <c r="FE1052" i="11"/>
  <c r="FF1052" i="11"/>
  <c r="FG1052" i="11"/>
  <c r="FH1052" i="11"/>
  <c r="FW1052" i="11"/>
  <c r="FV1052" i="11"/>
  <c r="FR1052" i="11"/>
  <c r="FU1052" i="11"/>
  <c r="FZ1052" i="11"/>
  <c r="FX1052" i="11"/>
  <c r="FO1068" i="11"/>
  <c r="FP1068" i="11"/>
  <c r="FN1068" i="11"/>
  <c r="FE1068" i="11"/>
  <c r="FF1068" i="11"/>
  <c r="FG1068" i="11"/>
  <c r="FH1068" i="11"/>
  <c r="FJ1068" i="11"/>
  <c r="FW1068" i="11"/>
  <c r="FZ1068" i="11"/>
  <c r="FV1068" i="11"/>
  <c r="FU1068" i="11"/>
  <c r="FR1068" i="11"/>
  <c r="FX1068" i="11"/>
  <c r="FP1084" i="11"/>
  <c r="FO1084" i="11"/>
  <c r="FN1084" i="11"/>
  <c r="FF1084" i="11"/>
  <c r="FG1084" i="11"/>
  <c r="FH1084" i="11"/>
  <c r="FJ1084" i="11"/>
  <c r="FE1084" i="11"/>
  <c r="FU1084" i="11"/>
  <c r="FV1084" i="11"/>
  <c r="FR1084" i="11"/>
  <c r="FZ1084" i="11"/>
  <c r="FW1084" i="11"/>
  <c r="FX1084" i="11"/>
  <c r="HA198" i="13"/>
  <c r="HA214" i="13"/>
  <c r="HA302" i="13"/>
  <c r="FR109" i="11"/>
  <c r="FP109" i="11"/>
  <c r="FE109" i="11"/>
  <c r="FF109" i="11"/>
  <c r="FH109" i="11"/>
  <c r="FJ109" i="11"/>
  <c r="FU109" i="11"/>
  <c r="FW109" i="11"/>
  <c r="FN109" i="11"/>
  <c r="FV109" i="11"/>
  <c r="FX109" i="11"/>
  <c r="FZ109" i="11"/>
  <c r="FG109" i="11"/>
  <c r="FO109" i="11"/>
  <c r="FR125" i="11"/>
  <c r="FP125" i="11"/>
  <c r="FE125" i="11"/>
  <c r="FF125" i="11"/>
  <c r="FH125" i="11"/>
  <c r="FJ125" i="11"/>
  <c r="FX125" i="11"/>
  <c r="FU125" i="11"/>
  <c r="FW125" i="11"/>
  <c r="FN125" i="11"/>
  <c r="FZ125" i="11"/>
  <c r="FV125" i="11"/>
  <c r="FG125" i="11"/>
  <c r="FO125" i="11"/>
  <c r="FR141" i="11"/>
  <c r="FP141" i="11"/>
  <c r="FJ141" i="11"/>
  <c r="FE141" i="11"/>
  <c r="FF141" i="11"/>
  <c r="FH141" i="11"/>
  <c r="FU141" i="11"/>
  <c r="FZ141" i="11"/>
  <c r="FW141" i="11"/>
  <c r="FX141" i="11"/>
  <c r="FN141" i="11"/>
  <c r="FV141" i="11"/>
  <c r="FG141" i="11"/>
  <c r="FO141" i="11"/>
  <c r="FP157" i="11"/>
  <c r="FR157" i="11"/>
  <c r="FE157" i="11"/>
  <c r="FF157" i="11"/>
  <c r="FH157" i="11"/>
  <c r="FJ157" i="11"/>
  <c r="FX157" i="11"/>
  <c r="FV157" i="11"/>
  <c r="FZ157" i="11"/>
  <c r="FU157" i="11"/>
  <c r="FW157" i="11"/>
  <c r="FN157" i="11"/>
  <c r="FG157" i="11"/>
  <c r="FO157" i="11"/>
  <c r="FR173" i="11"/>
  <c r="FP173" i="11"/>
  <c r="FE173" i="11"/>
  <c r="FF173" i="11"/>
  <c r="FH173" i="11"/>
  <c r="FJ173" i="11"/>
  <c r="FN173" i="11"/>
  <c r="FU173" i="11"/>
  <c r="FV173" i="11"/>
  <c r="FW173" i="11"/>
  <c r="FX173" i="11"/>
  <c r="FZ173" i="11"/>
  <c r="FO173" i="11"/>
  <c r="FG173" i="11"/>
  <c r="FR189" i="11"/>
  <c r="FP189" i="11"/>
  <c r="FE189" i="11"/>
  <c r="FF189" i="11"/>
  <c r="FH189" i="11"/>
  <c r="FJ189" i="11"/>
  <c r="FX189" i="11"/>
  <c r="FU189" i="11"/>
  <c r="FN189" i="11"/>
  <c r="FV189" i="11"/>
  <c r="FW189" i="11"/>
  <c r="FZ189" i="11"/>
  <c r="FG189" i="11"/>
  <c r="FO189" i="11"/>
  <c r="FP205" i="11"/>
  <c r="FR205" i="11"/>
  <c r="FE205" i="11"/>
  <c r="FF205" i="11"/>
  <c r="FH205" i="11"/>
  <c r="FJ205" i="11"/>
  <c r="FU205" i="11"/>
  <c r="FN205" i="11"/>
  <c r="FX205" i="11"/>
  <c r="FZ205" i="11"/>
  <c r="FW205" i="11"/>
  <c r="FV205" i="11"/>
  <c r="FG205" i="11"/>
  <c r="FO205" i="11"/>
  <c r="FR221" i="11"/>
  <c r="FP221" i="11"/>
  <c r="FF221" i="11"/>
  <c r="FH221" i="11"/>
  <c r="FJ221" i="11"/>
  <c r="FE221" i="11"/>
  <c r="FX221" i="11"/>
  <c r="FU221" i="11"/>
  <c r="FZ221" i="11"/>
  <c r="FN221" i="11"/>
  <c r="FW221" i="11"/>
  <c r="FV221" i="11"/>
  <c r="FG221" i="11"/>
  <c r="FO221" i="11"/>
  <c r="FR237" i="11"/>
  <c r="FP237" i="11"/>
  <c r="FE237" i="11"/>
  <c r="FF237" i="11"/>
  <c r="FH237" i="11"/>
  <c r="FJ237" i="11"/>
  <c r="FU237" i="11"/>
  <c r="FZ237" i="11"/>
  <c r="FX237" i="11"/>
  <c r="FW237" i="11"/>
  <c r="FN237" i="11"/>
  <c r="FV237" i="11"/>
  <c r="FO237" i="11"/>
  <c r="FG237" i="11"/>
  <c r="FR253" i="11"/>
  <c r="FP253" i="11"/>
  <c r="FE253" i="11"/>
  <c r="FF253" i="11"/>
  <c r="FH253" i="11"/>
  <c r="FJ253" i="11"/>
  <c r="FZ253" i="11"/>
  <c r="FX253" i="11"/>
  <c r="FU253" i="11"/>
  <c r="FW253" i="11"/>
  <c r="FN253" i="11"/>
  <c r="FV253" i="11"/>
  <c r="FO253" i="11"/>
  <c r="FG253" i="11"/>
  <c r="FP269" i="11"/>
  <c r="FR269" i="11"/>
  <c r="FJ269" i="11"/>
  <c r="FE269" i="11"/>
  <c r="FF269" i="11"/>
  <c r="FH269" i="11"/>
  <c r="FV269" i="11"/>
  <c r="FU269" i="11"/>
  <c r="FX269" i="11"/>
  <c r="FZ269" i="11"/>
  <c r="FW269" i="11"/>
  <c r="FN269" i="11"/>
  <c r="FG269" i="11"/>
  <c r="FO269" i="11"/>
  <c r="FR285" i="11"/>
  <c r="FP285" i="11"/>
  <c r="FE285" i="11"/>
  <c r="FF285" i="11"/>
  <c r="FH285" i="11"/>
  <c r="FJ285" i="11"/>
  <c r="FX285" i="11"/>
  <c r="FN285" i="11"/>
  <c r="FU285" i="11"/>
  <c r="FV285" i="11"/>
  <c r="FZ285" i="11"/>
  <c r="FG285" i="11"/>
  <c r="FW285" i="11"/>
  <c r="FO285" i="11"/>
  <c r="FR301" i="11"/>
  <c r="FP301" i="11"/>
  <c r="FE301" i="11"/>
  <c r="FF301" i="11"/>
  <c r="FH301" i="11"/>
  <c r="FJ301" i="11"/>
  <c r="FU301" i="11"/>
  <c r="FN301" i="11"/>
  <c r="FZ301" i="11"/>
  <c r="FV301" i="11"/>
  <c r="FX301" i="11"/>
  <c r="FW301" i="11"/>
  <c r="FG301" i="11"/>
  <c r="FO301" i="11"/>
  <c r="FR317" i="11"/>
  <c r="FP317" i="11"/>
  <c r="FE317" i="11"/>
  <c r="FF317" i="11"/>
  <c r="FG317" i="11"/>
  <c r="FH317" i="11"/>
  <c r="FJ317" i="11"/>
  <c r="FX317" i="11"/>
  <c r="FU317" i="11"/>
  <c r="FZ317" i="11"/>
  <c r="FO317" i="11"/>
  <c r="FN317" i="11"/>
  <c r="FW317" i="11"/>
  <c r="FV317" i="11"/>
  <c r="FP333" i="11"/>
  <c r="FR333" i="11"/>
  <c r="FE333" i="11"/>
  <c r="FF333" i="11"/>
  <c r="FG333" i="11"/>
  <c r="FH333" i="11"/>
  <c r="FJ333" i="11"/>
  <c r="FZ333" i="11"/>
  <c r="FO333" i="11"/>
  <c r="FU333" i="11"/>
  <c r="FW333" i="11"/>
  <c r="FX333" i="11"/>
  <c r="FN333" i="11"/>
  <c r="FV333" i="11"/>
  <c r="FR349" i="11"/>
  <c r="FP349" i="11"/>
  <c r="FE349" i="11"/>
  <c r="FF349" i="11"/>
  <c r="FG349" i="11"/>
  <c r="FH349" i="11"/>
  <c r="FJ349" i="11"/>
  <c r="FX349" i="11"/>
  <c r="FW349" i="11"/>
  <c r="FU349" i="11"/>
  <c r="FO349" i="11"/>
  <c r="FN349" i="11"/>
  <c r="FZ349" i="11"/>
  <c r="FV349" i="11"/>
  <c r="FR365" i="11"/>
  <c r="FP365" i="11"/>
  <c r="FE365" i="11"/>
  <c r="FF365" i="11"/>
  <c r="FG365" i="11"/>
  <c r="FH365" i="11"/>
  <c r="FJ365" i="11"/>
  <c r="FV365" i="11"/>
  <c r="FU365" i="11"/>
  <c r="FX365" i="11"/>
  <c r="FO365" i="11"/>
  <c r="FZ365" i="11"/>
  <c r="FW365" i="11"/>
  <c r="FN365" i="11"/>
  <c r="FR381" i="11"/>
  <c r="FP381" i="11"/>
  <c r="FE381" i="11"/>
  <c r="FF381" i="11"/>
  <c r="FG381" i="11"/>
  <c r="FH381" i="11"/>
  <c r="FJ381" i="11"/>
  <c r="FX381" i="11"/>
  <c r="FN381" i="11"/>
  <c r="FU381" i="11"/>
  <c r="FO381" i="11"/>
  <c r="FV381" i="11"/>
  <c r="FW381" i="11"/>
  <c r="FZ381" i="11"/>
  <c r="FR397" i="11"/>
  <c r="FP397" i="11"/>
  <c r="FE397" i="11"/>
  <c r="FF397" i="11"/>
  <c r="FG397" i="11"/>
  <c r="FH397" i="11"/>
  <c r="FJ397" i="11"/>
  <c r="FW397" i="11"/>
  <c r="FU397" i="11"/>
  <c r="FN397" i="11"/>
  <c r="FZ397" i="11"/>
  <c r="FV397" i="11"/>
  <c r="FX397" i="11"/>
  <c r="FO397" i="11"/>
  <c r="FR413" i="11"/>
  <c r="FE413" i="11"/>
  <c r="FF413" i="11"/>
  <c r="FG413" i="11"/>
  <c r="FH413" i="11"/>
  <c r="FJ413" i="11"/>
  <c r="FP413" i="11"/>
  <c r="FX413" i="11"/>
  <c r="FZ413" i="11"/>
  <c r="FU413" i="11"/>
  <c r="FN413" i="11"/>
  <c r="FV413" i="11"/>
  <c r="FO413" i="11"/>
  <c r="FW413" i="11"/>
  <c r="FR429" i="11"/>
  <c r="FP429" i="11"/>
  <c r="FE429" i="11"/>
  <c r="FF429" i="11"/>
  <c r="FG429" i="11"/>
  <c r="FH429" i="11"/>
  <c r="FJ429" i="11"/>
  <c r="FU429" i="11"/>
  <c r="FO429" i="11"/>
  <c r="FW429" i="11"/>
  <c r="FX429" i="11"/>
  <c r="FN429" i="11"/>
  <c r="FV429" i="11"/>
  <c r="FZ429" i="11"/>
  <c r="FR445" i="11"/>
  <c r="FP445" i="11"/>
  <c r="FE445" i="11"/>
  <c r="FF445" i="11"/>
  <c r="FG445" i="11"/>
  <c r="FH445" i="11"/>
  <c r="FJ445" i="11"/>
  <c r="FX445" i="11"/>
  <c r="FW445" i="11"/>
  <c r="FU445" i="11"/>
  <c r="FN445" i="11"/>
  <c r="FZ445" i="11"/>
  <c r="FV445" i="11"/>
  <c r="FO445" i="11"/>
  <c r="FP461" i="11"/>
  <c r="FR461" i="11"/>
  <c r="FE461" i="11"/>
  <c r="FF461" i="11"/>
  <c r="FG461" i="11"/>
  <c r="FH461" i="11"/>
  <c r="FJ461" i="11"/>
  <c r="FU461" i="11"/>
  <c r="FX461" i="11"/>
  <c r="FZ461" i="11"/>
  <c r="FO461" i="11"/>
  <c r="FN461" i="11"/>
  <c r="FW461" i="11"/>
  <c r="FV461" i="11"/>
  <c r="FR477" i="11"/>
  <c r="FE477" i="11"/>
  <c r="FF477" i="11"/>
  <c r="FP477" i="11"/>
  <c r="FG477" i="11"/>
  <c r="FH477" i="11"/>
  <c r="FJ477" i="11"/>
  <c r="FX477" i="11"/>
  <c r="FV477" i="11"/>
  <c r="FU477" i="11"/>
  <c r="FO477" i="11"/>
  <c r="FZ477" i="11"/>
  <c r="FW477" i="11"/>
  <c r="FN477" i="11"/>
  <c r="FR493" i="11"/>
  <c r="FP493" i="11"/>
  <c r="FE493" i="11"/>
  <c r="FF493" i="11"/>
  <c r="FG493" i="11"/>
  <c r="FH493" i="11"/>
  <c r="FJ493" i="11"/>
  <c r="FO493" i="11"/>
  <c r="FN493" i="11"/>
  <c r="FV493" i="11"/>
  <c r="FU493" i="11"/>
  <c r="FZ493" i="11"/>
  <c r="FW493" i="11"/>
  <c r="FX493" i="11"/>
  <c r="FR509" i="11"/>
  <c r="FP509" i="11"/>
  <c r="FE509" i="11"/>
  <c r="FF509" i="11"/>
  <c r="FG509" i="11"/>
  <c r="FH509" i="11"/>
  <c r="FJ509" i="11"/>
  <c r="FZ509" i="11"/>
  <c r="FX509" i="11"/>
  <c r="FN509" i="11"/>
  <c r="FU509" i="11"/>
  <c r="FV509" i="11"/>
  <c r="FO509" i="11"/>
  <c r="FW509" i="11"/>
  <c r="FR525" i="11"/>
  <c r="FP525" i="11"/>
  <c r="FE525" i="11"/>
  <c r="FF525" i="11"/>
  <c r="FG525" i="11"/>
  <c r="FH525" i="11"/>
  <c r="FJ525" i="11"/>
  <c r="FU525" i="11"/>
  <c r="FN525" i="11"/>
  <c r="FO525" i="11"/>
  <c r="FV525" i="11"/>
  <c r="FX525" i="11"/>
  <c r="FW525" i="11"/>
  <c r="FZ525" i="11"/>
  <c r="FR541" i="11"/>
  <c r="FE541" i="11"/>
  <c r="FF541" i="11"/>
  <c r="FG541" i="11"/>
  <c r="FH541" i="11"/>
  <c r="FJ541" i="11"/>
  <c r="FP541" i="11"/>
  <c r="FX541" i="11"/>
  <c r="FO541" i="11"/>
  <c r="FU541" i="11"/>
  <c r="FW541" i="11"/>
  <c r="FN541" i="11"/>
  <c r="FV541" i="11"/>
  <c r="FZ541" i="11"/>
  <c r="FR557" i="11"/>
  <c r="FP557" i="11"/>
  <c r="FF557" i="11"/>
  <c r="FH557" i="11"/>
  <c r="FJ557" i="11"/>
  <c r="FE557" i="11"/>
  <c r="FU557" i="11"/>
  <c r="FZ557" i="11"/>
  <c r="FX557" i="11"/>
  <c r="FN557" i="11"/>
  <c r="FV557" i="11"/>
  <c r="FO557" i="11"/>
  <c r="FW557" i="11"/>
  <c r="FG557" i="11"/>
  <c r="FR573" i="11"/>
  <c r="FP573" i="11"/>
  <c r="FE573" i="11"/>
  <c r="FF573" i="11"/>
  <c r="FH573" i="11"/>
  <c r="FJ573" i="11"/>
  <c r="FX573" i="11"/>
  <c r="FU573" i="11"/>
  <c r="FZ573" i="11"/>
  <c r="FG573" i="11"/>
  <c r="FW573" i="11"/>
  <c r="FN573" i="11"/>
  <c r="FV573" i="11"/>
  <c r="FO573" i="11"/>
  <c r="FP589" i="11"/>
  <c r="FR589" i="11"/>
  <c r="FE589" i="11"/>
  <c r="FJ589" i="11"/>
  <c r="FF589" i="11"/>
  <c r="FH589" i="11"/>
  <c r="FZ589" i="11"/>
  <c r="FU589" i="11"/>
  <c r="FW589" i="11"/>
  <c r="FX589" i="11"/>
  <c r="FN589" i="11"/>
  <c r="FV589" i="11"/>
  <c r="FG589" i="11"/>
  <c r="FO589" i="11"/>
  <c r="FR605" i="11"/>
  <c r="FP605" i="11"/>
  <c r="FJ605" i="11"/>
  <c r="FH605" i="11"/>
  <c r="FE605" i="11"/>
  <c r="FF605" i="11"/>
  <c r="FV605" i="11"/>
  <c r="FX605" i="11"/>
  <c r="FU605" i="11"/>
  <c r="FW605" i="11"/>
  <c r="FZ605" i="11"/>
  <c r="FN605" i="11"/>
  <c r="FO605" i="11"/>
  <c r="FG605" i="11"/>
  <c r="FR621" i="11"/>
  <c r="FP621" i="11"/>
  <c r="FE621" i="11"/>
  <c r="FF621" i="11"/>
  <c r="FH621" i="11"/>
  <c r="FJ621" i="11"/>
  <c r="FN621" i="11"/>
  <c r="FV621" i="11"/>
  <c r="FU621" i="11"/>
  <c r="FW621" i="11"/>
  <c r="FX621" i="11"/>
  <c r="FZ621" i="11"/>
  <c r="FO621" i="11"/>
  <c r="FG621" i="11"/>
  <c r="FR637" i="11"/>
  <c r="FW637" i="11"/>
  <c r="FP637" i="11"/>
  <c r="FE637" i="11"/>
  <c r="FF637" i="11"/>
  <c r="FH637" i="11"/>
  <c r="FJ637" i="11"/>
  <c r="FU637" i="11"/>
  <c r="FX637" i="11"/>
  <c r="FN637" i="11"/>
  <c r="FZ637" i="11"/>
  <c r="FV637" i="11"/>
  <c r="FG637" i="11"/>
  <c r="FO637" i="11"/>
  <c r="FW653" i="11"/>
  <c r="FP653" i="11"/>
  <c r="FR653" i="11"/>
  <c r="FJ653" i="11"/>
  <c r="FE653" i="11"/>
  <c r="FF653" i="11"/>
  <c r="FH653" i="11"/>
  <c r="FZ653" i="11"/>
  <c r="FN653" i="11"/>
  <c r="FV653" i="11"/>
  <c r="FX653" i="11"/>
  <c r="FU653" i="11"/>
  <c r="FO653" i="11"/>
  <c r="FG653" i="11"/>
  <c r="FR669" i="11"/>
  <c r="FW669" i="11"/>
  <c r="FP669" i="11"/>
  <c r="FH669" i="11"/>
  <c r="FJ669" i="11"/>
  <c r="FE669" i="11"/>
  <c r="FF669" i="11"/>
  <c r="FZ669" i="11"/>
  <c r="FX669" i="11"/>
  <c r="FV669" i="11"/>
  <c r="FU669" i="11"/>
  <c r="FN669" i="11"/>
  <c r="FO669" i="11"/>
  <c r="FG669" i="11"/>
  <c r="FP685" i="11"/>
  <c r="FW685" i="11"/>
  <c r="FF685" i="11"/>
  <c r="FH685" i="11"/>
  <c r="FR685" i="11"/>
  <c r="FE685" i="11"/>
  <c r="FJ685" i="11"/>
  <c r="FU685" i="11"/>
  <c r="FV685" i="11"/>
  <c r="FZ685" i="11"/>
  <c r="FX685" i="11"/>
  <c r="FN685" i="11"/>
  <c r="FO685" i="11"/>
  <c r="FG685" i="11"/>
  <c r="FR701" i="11"/>
  <c r="FW701" i="11"/>
  <c r="FP701" i="11"/>
  <c r="FE701" i="11"/>
  <c r="FJ701" i="11"/>
  <c r="FF701" i="11"/>
  <c r="FH701" i="11"/>
  <c r="FN701" i="11"/>
  <c r="FU701" i="11"/>
  <c r="FV701" i="11"/>
  <c r="FX701" i="11"/>
  <c r="FZ701" i="11"/>
  <c r="FG701" i="11"/>
  <c r="FO701" i="11"/>
  <c r="FP717" i="11"/>
  <c r="FW717" i="11"/>
  <c r="FR717" i="11"/>
  <c r="FE717" i="11"/>
  <c r="FF717" i="11"/>
  <c r="FH717" i="11"/>
  <c r="FJ717" i="11"/>
  <c r="FU717" i="11"/>
  <c r="FX717" i="11"/>
  <c r="FV717" i="11"/>
  <c r="FN717" i="11"/>
  <c r="FZ717" i="11"/>
  <c r="FO717" i="11"/>
  <c r="FG717" i="11"/>
  <c r="FW733" i="11"/>
  <c r="FR733" i="11"/>
  <c r="FP733" i="11"/>
  <c r="FE733" i="11"/>
  <c r="FF733" i="11"/>
  <c r="FH733" i="11"/>
  <c r="FJ733" i="11"/>
  <c r="FV733" i="11"/>
  <c r="FZ733" i="11"/>
  <c r="FN733" i="11"/>
  <c r="FX733" i="11"/>
  <c r="FU733" i="11"/>
  <c r="FO733" i="11"/>
  <c r="FG733" i="11"/>
  <c r="FR749" i="11"/>
  <c r="FW749" i="11"/>
  <c r="FP749" i="11"/>
  <c r="FH749" i="11"/>
  <c r="FE749" i="11"/>
  <c r="FF749" i="11"/>
  <c r="FJ749" i="11"/>
  <c r="FV749" i="11"/>
  <c r="FZ749" i="11"/>
  <c r="FX749" i="11"/>
  <c r="FU749" i="11"/>
  <c r="FN749" i="11"/>
  <c r="FG749" i="11"/>
  <c r="FO749" i="11"/>
  <c r="FR765" i="11"/>
  <c r="FP765" i="11"/>
  <c r="FW765" i="11"/>
  <c r="FF765" i="11"/>
  <c r="FE765" i="11"/>
  <c r="FH765" i="11"/>
  <c r="FJ765" i="11"/>
  <c r="FX765" i="11"/>
  <c r="FV765" i="11"/>
  <c r="FN765" i="11"/>
  <c r="FZ765" i="11"/>
  <c r="FU765" i="11"/>
  <c r="FO765" i="11"/>
  <c r="FG765" i="11"/>
  <c r="FR781" i="11"/>
  <c r="FP781" i="11"/>
  <c r="FW781" i="11"/>
  <c r="FF781" i="11"/>
  <c r="FE781" i="11"/>
  <c r="FG781" i="11"/>
  <c r="FH781" i="11"/>
  <c r="FJ781" i="11"/>
  <c r="FV781" i="11"/>
  <c r="FZ781" i="11"/>
  <c r="FU781" i="11"/>
  <c r="FN781" i="11"/>
  <c r="FX781" i="11"/>
  <c r="FO781" i="11"/>
  <c r="FW797" i="11"/>
  <c r="FR797" i="11"/>
  <c r="FF797" i="11"/>
  <c r="FP797" i="11"/>
  <c r="FH797" i="11"/>
  <c r="FJ797" i="11"/>
  <c r="FE797" i="11"/>
  <c r="FG797" i="11"/>
  <c r="FV797" i="11"/>
  <c r="FZ797" i="11"/>
  <c r="FU797" i="11"/>
  <c r="FX797" i="11"/>
  <c r="FO797" i="11"/>
  <c r="FN797" i="11"/>
  <c r="FW813" i="11"/>
  <c r="FP813" i="11"/>
  <c r="FR813" i="11"/>
  <c r="FJ813" i="11"/>
  <c r="FE813" i="11"/>
  <c r="FF813" i="11"/>
  <c r="FG813" i="11"/>
  <c r="FH813" i="11"/>
  <c r="FV813" i="11"/>
  <c r="FO813" i="11"/>
  <c r="FU813" i="11"/>
  <c r="FZ813" i="11"/>
  <c r="FX813" i="11"/>
  <c r="FN813" i="11"/>
  <c r="FR829" i="11"/>
  <c r="FP829" i="11"/>
  <c r="FW829" i="11"/>
  <c r="FJ829" i="11"/>
  <c r="FE829" i="11"/>
  <c r="FF829" i="11"/>
  <c r="FG829" i="11"/>
  <c r="FH829" i="11"/>
  <c r="FN829" i="11"/>
  <c r="FO829" i="11"/>
  <c r="FX829" i="11"/>
  <c r="FU829" i="11"/>
  <c r="FZ829" i="11"/>
  <c r="FV829" i="11"/>
  <c r="FP845" i="11"/>
  <c r="FW845" i="11"/>
  <c r="FR845" i="11"/>
  <c r="FJ845" i="11"/>
  <c r="FE845" i="11"/>
  <c r="FF845" i="11"/>
  <c r="FG845" i="11"/>
  <c r="FH845" i="11"/>
  <c r="FX845" i="11"/>
  <c r="FO845" i="11"/>
  <c r="FN845" i="11"/>
  <c r="FU845" i="11"/>
  <c r="FZ845" i="11"/>
  <c r="FV845" i="11"/>
  <c r="FR861" i="11"/>
  <c r="FW861" i="11"/>
  <c r="FP861" i="11"/>
  <c r="FJ861" i="11"/>
  <c r="FE861" i="11"/>
  <c r="FF861" i="11"/>
  <c r="FG861" i="11"/>
  <c r="FH861" i="11"/>
  <c r="FU861" i="11"/>
  <c r="FO861" i="11"/>
  <c r="FZ861" i="11"/>
  <c r="FN861" i="11"/>
  <c r="FV861" i="11"/>
  <c r="FX861" i="11"/>
  <c r="FR877" i="11"/>
  <c r="FW877" i="11"/>
  <c r="FP877" i="11"/>
  <c r="FJ877" i="11"/>
  <c r="FE877" i="11"/>
  <c r="FF877" i="11"/>
  <c r="FG877" i="11"/>
  <c r="FH877" i="11"/>
  <c r="FN877" i="11"/>
  <c r="FU877" i="11"/>
  <c r="FO877" i="11"/>
  <c r="FZ877" i="11"/>
  <c r="FX877" i="11"/>
  <c r="FV877" i="11"/>
  <c r="FR893" i="11"/>
  <c r="FW893" i="11"/>
  <c r="FP893" i="11"/>
  <c r="FJ893" i="11"/>
  <c r="FE893" i="11"/>
  <c r="FF893" i="11"/>
  <c r="FG893" i="11"/>
  <c r="FH893" i="11"/>
  <c r="FU893" i="11"/>
  <c r="FX893" i="11"/>
  <c r="FO893" i="11"/>
  <c r="FN893" i="11"/>
  <c r="FZ893" i="11"/>
  <c r="FV893" i="11"/>
  <c r="FW909" i="11"/>
  <c r="FP909" i="11"/>
  <c r="FR909" i="11"/>
  <c r="FJ909" i="11"/>
  <c r="FE909" i="11"/>
  <c r="FF909" i="11"/>
  <c r="FG909" i="11"/>
  <c r="FH909" i="11"/>
  <c r="FZ909" i="11"/>
  <c r="FO909" i="11"/>
  <c r="FN909" i="11"/>
  <c r="FV909" i="11"/>
  <c r="FX909" i="11"/>
  <c r="FU909" i="11"/>
  <c r="FR925" i="11"/>
  <c r="FW925" i="11"/>
  <c r="FP925" i="11"/>
  <c r="FJ925" i="11"/>
  <c r="FE925" i="11"/>
  <c r="FF925" i="11"/>
  <c r="FG925" i="11"/>
  <c r="FH925" i="11"/>
  <c r="FZ925" i="11"/>
  <c r="FO925" i="11"/>
  <c r="FX925" i="11"/>
  <c r="FV925" i="11"/>
  <c r="FU925" i="11"/>
  <c r="FN925" i="11"/>
  <c r="FP941" i="11"/>
  <c r="FW941" i="11"/>
  <c r="FR941" i="11"/>
  <c r="FJ941" i="11"/>
  <c r="FE941" i="11"/>
  <c r="FF941" i="11"/>
  <c r="FG941" i="11"/>
  <c r="FH941" i="11"/>
  <c r="FN941" i="11"/>
  <c r="FX941" i="11"/>
  <c r="FO941" i="11"/>
  <c r="FU941" i="11"/>
  <c r="FV941" i="11"/>
  <c r="FZ941" i="11"/>
  <c r="FR957" i="11"/>
  <c r="FW957" i="11"/>
  <c r="FP957" i="11"/>
  <c r="FJ957" i="11"/>
  <c r="FE957" i="11"/>
  <c r="FF957" i="11"/>
  <c r="FG957" i="11"/>
  <c r="FH957" i="11"/>
  <c r="FO957" i="11"/>
  <c r="FU957" i="11"/>
  <c r="FN957" i="11"/>
  <c r="FV957" i="11"/>
  <c r="FX957" i="11"/>
  <c r="FZ957" i="11"/>
  <c r="FP973" i="11"/>
  <c r="FW973" i="11"/>
  <c r="FR973" i="11"/>
  <c r="FJ973" i="11"/>
  <c r="FE973" i="11"/>
  <c r="FF973" i="11"/>
  <c r="FG973" i="11"/>
  <c r="FH973" i="11"/>
  <c r="FO973" i="11"/>
  <c r="FN973" i="11"/>
  <c r="FV973" i="11"/>
  <c r="FX973" i="11"/>
  <c r="FU973" i="11"/>
  <c r="FZ973" i="11"/>
  <c r="FW989" i="11"/>
  <c r="FR989" i="11"/>
  <c r="FP989" i="11"/>
  <c r="FJ989" i="11"/>
  <c r="FE989" i="11"/>
  <c r="FF989" i="11"/>
  <c r="FG989" i="11"/>
  <c r="FH989" i="11"/>
  <c r="FX989" i="11"/>
  <c r="FN989" i="11"/>
  <c r="FV989" i="11"/>
  <c r="FZ989" i="11"/>
  <c r="FU989" i="11"/>
  <c r="FO989" i="11"/>
  <c r="FR1005" i="11"/>
  <c r="FW1005" i="11"/>
  <c r="FP1005" i="11"/>
  <c r="FJ1005" i="11"/>
  <c r="FE1005" i="11"/>
  <c r="FF1005" i="11"/>
  <c r="FG1005" i="11"/>
  <c r="FH1005" i="11"/>
  <c r="FZ1005" i="11"/>
  <c r="FN1005" i="11"/>
  <c r="FV1005" i="11"/>
  <c r="FU1005" i="11"/>
  <c r="FX1005" i="11"/>
  <c r="FO1005" i="11"/>
  <c r="FR1021" i="11"/>
  <c r="FP1021" i="11"/>
  <c r="FW1021" i="11"/>
  <c r="FJ1021" i="11"/>
  <c r="FE1021" i="11"/>
  <c r="FF1021" i="11"/>
  <c r="FG1021" i="11"/>
  <c r="FH1021" i="11"/>
  <c r="FZ1021" i="11"/>
  <c r="FX1021" i="11"/>
  <c r="FN1021" i="11"/>
  <c r="FU1021" i="11"/>
  <c r="FV1021" i="11"/>
  <c r="FO1021" i="11"/>
  <c r="FR1037" i="11"/>
  <c r="FP1037" i="11"/>
  <c r="FW1037" i="11"/>
  <c r="FE1037" i="11"/>
  <c r="FF1037" i="11"/>
  <c r="FH1037" i="11"/>
  <c r="FJ1037" i="11"/>
  <c r="FZ1037" i="11"/>
  <c r="FU1037" i="11"/>
  <c r="FN1037" i="11"/>
  <c r="FO1037" i="11"/>
  <c r="FV1037" i="11"/>
  <c r="FX1037" i="11"/>
  <c r="FG1037" i="11"/>
  <c r="FR1053" i="11"/>
  <c r="FP1053" i="11"/>
  <c r="FE1053" i="11"/>
  <c r="FF1053" i="11"/>
  <c r="FH1053" i="11"/>
  <c r="FJ1053" i="11"/>
  <c r="FV1053" i="11"/>
  <c r="FW1053" i="11"/>
  <c r="FO1053" i="11"/>
  <c r="FX1053" i="11"/>
  <c r="FU1053" i="11"/>
  <c r="FN1053" i="11"/>
  <c r="FZ1053" i="11"/>
  <c r="FG1053" i="11"/>
  <c r="FR1069" i="11"/>
  <c r="FP1069" i="11"/>
  <c r="FE1069" i="11"/>
  <c r="FF1069" i="11"/>
  <c r="FH1069" i="11"/>
  <c r="FJ1069" i="11"/>
  <c r="FO1069" i="11"/>
  <c r="FN1069" i="11"/>
  <c r="FV1069" i="11"/>
  <c r="FW1069" i="11"/>
  <c r="FX1069" i="11"/>
  <c r="FU1069" i="11"/>
  <c r="FZ1069" i="11"/>
  <c r="FG1069" i="11"/>
  <c r="FR1085" i="11"/>
  <c r="FP1085" i="11"/>
  <c r="FE1085" i="11"/>
  <c r="FF1085" i="11"/>
  <c r="FH1085" i="11"/>
  <c r="FJ1085" i="11"/>
  <c r="FW1085" i="11"/>
  <c r="FN1085" i="11"/>
  <c r="FV1085" i="11"/>
  <c r="FU1085" i="11"/>
  <c r="FO1085" i="11"/>
  <c r="FX1085" i="11"/>
  <c r="FZ1085" i="11"/>
  <c r="FG1085" i="11"/>
  <c r="GT186" i="13"/>
  <c r="GT194" i="13"/>
  <c r="GT202" i="13"/>
  <c r="GT218" i="13"/>
  <c r="GT258" i="13"/>
  <c r="GT266" i="13"/>
  <c r="GT274" i="13"/>
  <c r="FR110" i="11"/>
  <c r="FN110" i="11"/>
  <c r="FP110" i="11"/>
  <c r="FO110" i="11"/>
  <c r="FG110" i="11"/>
  <c r="FH110" i="11"/>
  <c r="FJ110" i="11"/>
  <c r="FE110" i="11"/>
  <c r="FF110" i="11"/>
  <c r="FV110" i="11"/>
  <c r="FW110" i="11"/>
  <c r="FU110" i="11"/>
  <c r="FX110" i="11"/>
  <c r="FZ110" i="11"/>
  <c r="FR126" i="11"/>
  <c r="FP126" i="11"/>
  <c r="FO126" i="11"/>
  <c r="FN126" i="11"/>
  <c r="FE126" i="11"/>
  <c r="FF126" i="11"/>
  <c r="FG126" i="11"/>
  <c r="FH126" i="11"/>
  <c r="FJ126" i="11"/>
  <c r="FU126" i="11"/>
  <c r="FW126" i="11"/>
  <c r="FV126" i="11"/>
  <c r="FZ126" i="11"/>
  <c r="FX126" i="11"/>
  <c r="FR142" i="11"/>
  <c r="FO142" i="11"/>
  <c r="FP142" i="11"/>
  <c r="FN142" i="11"/>
  <c r="FE142" i="11"/>
  <c r="FF142" i="11"/>
  <c r="FG142" i="11"/>
  <c r="FH142" i="11"/>
  <c r="FJ142" i="11"/>
  <c r="FV142" i="11"/>
  <c r="FU142" i="11"/>
  <c r="FW142" i="11"/>
  <c r="FX142" i="11"/>
  <c r="FZ142" i="11"/>
  <c r="FR158" i="11"/>
  <c r="FO158" i="11"/>
  <c r="FN158" i="11"/>
  <c r="FJ158" i="11"/>
  <c r="FE158" i="11"/>
  <c r="FF158" i="11"/>
  <c r="FG158" i="11"/>
  <c r="FP158" i="11"/>
  <c r="FH158" i="11"/>
  <c r="FU158" i="11"/>
  <c r="FW158" i="11"/>
  <c r="FV158" i="11"/>
  <c r="FZ158" i="11"/>
  <c r="FX158" i="11"/>
  <c r="FR174" i="11"/>
  <c r="FO174" i="11"/>
  <c r="FP174" i="11"/>
  <c r="FE174" i="11"/>
  <c r="FN174" i="11"/>
  <c r="FF174" i="11"/>
  <c r="FG174" i="11"/>
  <c r="FH174" i="11"/>
  <c r="FJ174" i="11"/>
  <c r="FU174" i="11"/>
  <c r="FW174" i="11"/>
  <c r="FV174" i="11"/>
  <c r="FX174" i="11"/>
  <c r="FZ174" i="11"/>
  <c r="FR190" i="11"/>
  <c r="FO190" i="11"/>
  <c r="FP190" i="11"/>
  <c r="FE190" i="11"/>
  <c r="FF190" i="11"/>
  <c r="FG190" i="11"/>
  <c r="FH190" i="11"/>
  <c r="FJ190" i="11"/>
  <c r="FN190" i="11"/>
  <c r="FV190" i="11"/>
  <c r="FW190" i="11"/>
  <c r="FU190" i="11"/>
  <c r="FZ190" i="11"/>
  <c r="FX190" i="11"/>
  <c r="FO206" i="11"/>
  <c r="FP206" i="11"/>
  <c r="FN206" i="11"/>
  <c r="FR206" i="11"/>
  <c r="FE206" i="11"/>
  <c r="FF206" i="11"/>
  <c r="FG206" i="11"/>
  <c r="FH206" i="11"/>
  <c r="FJ206" i="11"/>
  <c r="FW206" i="11"/>
  <c r="FV206" i="11"/>
  <c r="FU206" i="11"/>
  <c r="FX206" i="11"/>
  <c r="FZ206" i="11"/>
  <c r="FN222" i="11"/>
  <c r="FO222" i="11"/>
  <c r="FR222" i="11"/>
  <c r="FE222" i="11"/>
  <c r="FF222" i="11"/>
  <c r="FP222" i="11"/>
  <c r="FG222" i="11"/>
  <c r="FH222" i="11"/>
  <c r="FJ222" i="11"/>
  <c r="FV222" i="11"/>
  <c r="FW222" i="11"/>
  <c r="FU222" i="11"/>
  <c r="FZ222" i="11"/>
  <c r="FX222" i="11"/>
  <c r="FR238" i="11"/>
  <c r="FO238" i="11"/>
  <c r="FP238" i="11"/>
  <c r="FG238" i="11"/>
  <c r="FH238" i="11"/>
  <c r="FJ238" i="11"/>
  <c r="FN238" i="11"/>
  <c r="FE238" i="11"/>
  <c r="FF238" i="11"/>
  <c r="FW238" i="11"/>
  <c r="FV238" i="11"/>
  <c r="FU238" i="11"/>
  <c r="FX238" i="11"/>
  <c r="FZ238" i="11"/>
  <c r="FR254" i="11"/>
  <c r="FO254" i="11"/>
  <c r="FP254" i="11"/>
  <c r="FE254" i="11"/>
  <c r="FF254" i="11"/>
  <c r="FG254" i="11"/>
  <c r="FH254" i="11"/>
  <c r="FJ254" i="11"/>
  <c r="FN254" i="11"/>
  <c r="FV254" i="11"/>
  <c r="FW254" i="11"/>
  <c r="FU254" i="11"/>
  <c r="FZ254" i="11"/>
  <c r="FX254" i="11"/>
  <c r="FR270" i="11"/>
  <c r="FO270" i="11"/>
  <c r="FP270" i="11"/>
  <c r="FN270" i="11"/>
  <c r="FE270" i="11"/>
  <c r="FF270" i="11"/>
  <c r="FG270" i="11"/>
  <c r="FH270" i="11"/>
  <c r="FJ270" i="11"/>
  <c r="FU270" i="11"/>
  <c r="FV270" i="11"/>
  <c r="FW270" i="11"/>
  <c r="FX270" i="11"/>
  <c r="FZ270" i="11"/>
  <c r="FR286" i="11"/>
  <c r="FO286" i="11"/>
  <c r="FN286" i="11"/>
  <c r="FJ286" i="11"/>
  <c r="FE286" i="11"/>
  <c r="FP286" i="11"/>
  <c r="FF286" i="11"/>
  <c r="FG286" i="11"/>
  <c r="FH286" i="11"/>
  <c r="FU286" i="11"/>
  <c r="FW286" i="11"/>
  <c r="FV286" i="11"/>
  <c r="FZ286" i="11"/>
  <c r="FX286" i="11"/>
  <c r="FR302" i="11"/>
  <c r="FO302" i="11"/>
  <c r="FP302" i="11"/>
  <c r="FN302" i="11"/>
  <c r="FE302" i="11"/>
  <c r="FF302" i="11"/>
  <c r="FG302" i="11"/>
  <c r="FH302" i="11"/>
  <c r="FJ302" i="11"/>
  <c r="FU302" i="11"/>
  <c r="FV302" i="11"/>
  <c r="FW302" i="11"/>
  <c r="FX302" i="11"/>
  <c r="FZ302" i="11"/>
  <c r="FR318" i="11"/>
  <c r="FO318" i="11"/>
  <c r="FP318" i="11"/>
  <c r="FN318" i="11"/>
  <c r="FE318" i="11"/>
  <c r="FF318" i="11"/>
  <c r="FG318" i="11"/>
  <c r="FH318" i="11"/>
  <c r="FJ318" i="11"/>
  <c r="FU318" i="11"/>
  <c r="FW318" i="11"/>
  <c r="FV318" i="11"/>
  <c r="FZ318" i="11"/>
  <c r="FX318" i="11"/>
  <c r="FO334" i="11"/>
  <c r="FP334" i="11"/>
  <c r="FR334" i="11"/>
  <c r="FE334" i="11"/>
  <c r="FF334" i="11"/>
  <c r="FG334" i="11"/>
  <c r="FH334" i="11"/>
  <c r="FJ334" i="11"/>
  <c r="FN334" i="11"/>
  <c r="FV334" i="11"/>
  <c r="FW334" i="11"/>
  <c r="FU334" i="11"/>
  <c r="FX334" i="11"/>
  <c r="FZ334" i="11"/>
  <c r="FR350" i="11"/>
  <c r="FO350" i="11"/>
  <c r="FP350" i="11"/>
  <c r="FN350" i="11"/>
  <c r="FF350" i="11"/>
  <c r="FG350" i="11"/>
  <c r="FH350" i="11"/>
  <c r="FJ350" i="11"/>
  <c r="FE350" i="11"/>
  <c r="FW350" i="11"/>
  <c r="FV350" i="11"/>
  <c r="FU350" i="11"/>
  <c r="FZ350" i="11"/>
  <c r="FX350" i="11"/>
  <c r="FR366" i="11"/>
  <c r="FN366" i="11"/>
  <c r="FO366" i="11"/>
  <c r="FP366" i="11"/>
  <c r="FF366" i="11"/>
  <c r="FG366" i="11"/>
  <c r="FH366" i="11"/>
  <c r="FJ366" i="11"/>
  <c r="FE366" i="11"/>
  <c r="FW366" i="11"/>
  <c r="FU366" i="11"/>
  <c r="FV366" i="11"/>
  <c r="FX366" i="11"/>
  <c r="FZ366" i="11"/>
  <c r="FR382" i="11"/>
  <c r="FN382" i="11"/>
  <c r="FO382" i="11"/>
  <c r="FP382" i="11"/>
  <c r="FF382" i="11"/>
  <c r="FG382" i="11"/>
  <c r="FH382" i="11"/>
  <c r="FJ382" i="11"/>
  <c r="FE382" i="11"/>
  <c r="FV382" i="11"/>
  <c r="FW382" i="11"/>
  <c r="FU382" i="11"/>
  <c r="FZ382" i="11"/>
  <c r="FX382" i="11"/>
  <c r="FR398" i="11"/>
  <c r="FO398" i="11"/>
  <c r="FP398" i="11"/>
  <c r="FF398" i="11"/>
  <c r="FG398" i="11"/>
  <c r="FH398" i="11"/>
  <c r="FN398" i="11"/>
  <c r="FJ398" i="11"/>
  <c r="FE398" i="11"/>
  <c r="FU398" i="11"/>
  <c r="FW398" i="11"/>
  <c r="FV398" i="11"/>
  <c r="FX398" i="11"/>
  <c r="FZ398" i="11"/>
  <c r="FR414" i="11"/>
  <c r="FO414" i="11"/>
  <c r="FP414" i="11"/>
  <c r="FN414" i="11"/>
  <c r="FF414" i="11"/>
  <c r="FG414" i="11"/>
  <c r="FH414" i="11"/>
  <c r="FJ414" i="11"/>
  <c r="FE414" i="11"/>
  <c r="FV414" i="11"/>
  <c r="FU414" i="11"/>
  <c r="FW414" i="11"/>
  <c r="FZ414" i="11"/>
  <c r="FX414" i="11"/>
  <c r="FR430" i="11"/>
  <c r="FO430" i="11"/>
  <c r="FP430" i="11"/>
  <c r="FF430" i="11"/>
  <c r="FG430" i="11"/>
  <c r="FH430" i="11"/>
  <c r="FN430" i="11"/>
  <c r="FJ430" i="11"/>
  <c r="FE430" i="11"/>
  <c r="FU430" i="11"/>
  <c r="FW430" i="11"/>
  <c r="FV430" i="11"/>
  <c r="FX430" i="11"/>
  <c r="FZ430" i="11"/>
  <c r="FR446" i="11"/>
  <c r="FO446" i="11"/>
  <c r="FP446" i="11"/>
  <c r="FN446" i="11"/>
  <c r="FF446" i="11"/>
  <c r="FG446" i="11"/>
  <c r="FH446" i="11"/>
  <c r="FE446" i="11"/>
  <c r="FJ446" i="11"/>
  <c r="FU446" i="11"/>
  <c r="FV446" i="11"/>
  <c r="FW446" i="11"/>
  <c r="FZ446" i="11"/>
  <c r="FX446" i="11"/>
  <c r="FO462" i="11"/>
  <c r="FP462" i="11"/>
  <c r="FR462" i="11"/>
  <c r="FF462" i="11"/>
  <c r="FG462" i="11"/>
  <c r="FH462" i="11"/>
  <c r="FN462" i="11"/>
  <c r="FE462" i="11"/>
  <c r="FJ462" i="11"/>
  <c r="FW462" i="11"/>
  <c r="FV462" i="11"/>
  <c r="FU462" i="11"/>
  <c r="FX462" i="11"/>
  <c r="FZ462" i="11"/>
  <c r="FP478" i="11"/>
  <c r="FR478" i="11"/>
  <c r="FO478" i="11"/>
  <c r="FN478" i="11"/>
  <c r="FF478" i="11"/>
  <c r="FG478" i="11"/>
  <c r="FH478" i="11"/>
  <c r="FE478" i="11"/>
  <c r="FJ478" i="11"/>
  <c r="FW478" i="11"/>
  <c r="FU478" i="11"/>
  <c r="FV478" i="11"/>
  <c r="FZ478" i="11"/>
  <c r="FX478" i="11"/>
  <c r="FR494" i="11"/>
  <c r="FN494" i="11"/>
  <c r="FO494" i="11"/>
  <c r="FP494" i="11"/>
  <c r="FF494" i="11"/>
  <c r="FG494" i="11"/>
  <c r="FH494" i="11"/>
  <c r="FE494" i="11"/>
  <c r="FJ494" i="11"/>
  <c r="FV494" i="11"/>
  <c r="FW494" i="11"/>
  <c r="FU494" i="11"/>
  <c r="FX494" i="11"/>
  <c r="FZ494" i="11"/>
  <c r="FR510" i="11"/>
  <c r="FN510" i="11"/>
  <c r="FO510" i="11"/>
  <c r="FP510" i="11"/>
  <c r="FF510" i="11"/>
  <c r="FG510" i="11"/>
  <c r="FH510" i="11"/>
  <c r="FJ510" i="11"/>
  <c r="FE510" i="11"/>
  <c r="FW510" i="11"/>
  <c r="FU510" i="11"/>
  <c r="FV510" i="11"/>
  <c r="FZ510" i="11"/>
  <c r="FX510" i="11"/>
  <c r="FR526" i="11"/>
  <c r="FO526" i="11"/>
  <c r="FP526" i="11"/>
  <c r="FN526" i="11"/>
  <c r="FF526" i="11"/>
  <c r="FG526" i="11"/>
  <c r="FH526" i="11"/>
  <c r="FE526" i="11"/>
  <c r="FJ526" i="11"/>
  <c r="FV526" i="11"/>
  <c r="FW526" i="11"/>
  <c r="FU526" i="11"/>
  <c r="FX526" i="11"/>
  <c r="FZ526" i="11"/>
  <c r="FO542" i="11"/>
  <c r="FP542" i="11"/>
  <c r="FR542" i="11"/>
  <c r="FF542" i="11"/>
  <c r="FG542" i="11"/>
  <c r="FN542" i="11"/>
  <c r="FH542" i="11"/>
  <c r="FE542" i="11"/>
  <c r="FJ542" i="11"/>
  <c r="FU542" i="11"/>
  <c r="FW542" i="11"/>
  <c r="FV542" i="11"/>
  <c r="FZ542" i="11"/>
  <c r="FX542" i="11"/>
  <c r="FR558" i="11"/>
  <c r="FO558" i="11"/>
  <c r="FP558" i="11"/>
  <c r="FN558" i="11"/>
  <c r="FF558" i="11"/>
  <c r="FH558" i="11"/>
  <c r="FJ558" i="11"/>
  <c r="FE558" i="11"/>
  <c r="FG558" i="11"/>
  <c r="FV558" i="11"/>
  <c r="FU558" i="11"/>
  <c r="FW558" i="11"/>
  <c r="FX558" i="11"/>
  <c r="FZ558" i="11"/>
  <c r="FR574" i="11"/>
  <c r="FO574" i="11"/>
  <c r="FP574" i="11"/>
  <c r="FN574" i="11"/>
  <c r="FG574" i="11"/>
  <c r="FH574" i="11"/>
  <c r="FJ574" i="11"/>
  <c r="FF574" i="11"/>
  <c r="FE574" i="11"/>
  <c r="FU574" i="11"/>
  <c r="FW574" i="11"/>
  <c r="FV574" i="11"/>
  <c r="FZ574" i="11"/>
  <c r="FX574" i="11"/>
  <c r="FO590" i="11"/>
  <c r="FP590" i="11"/>
  <c r="FR590" i="11"/>
  <c r="FN590" i="11"/>
  <c r="FE590" i="11"/>
  <c r="FF590" i="11"/>
  <c r="FG590" i="11"/>
  <c r="FH590" i="11"/>
  <c r="FJ590" i="11"/>
  <c r="FU590" i="11"/>
  <c r="FW590" i="11"/>
  <c r="FV590" i="11"/>
  <c r="FX590" i="11"/>
  <c r="FZ590" i="11"/>
  <c r="FP606" i="11"/>
  <c r="FR606" i="11"/>
  <c r="FO606" i="11"/>
  <c r="FE606" i="11"/>
  <c r="FF606" i="11"/>
  <c r="FJ606" i="11"/>
  <c r="FN606" i="11"/>
  <c r="FG606" i="11"/>
  <c r="FH606" i="11"/>
  <c r="FV606" i="11"/>
  <c r="FW606" i="11"/>
  <c r="FU606" i="11"/>
  <c r="FZ606" i="11"/>
  <c r="FX606" i="11"/>
  <c r="FR622" i="11"/>
  <c r="FN622" i="11"/>
  <c r="FO622" i="11"/>
  <c r="FP622" i="11"/>
  <c r="FJ622" i="11"/>
  <c r="FH622" i="11"/>
  <c r="FE622" i="11"/>
  <c r="FF622" i="11"/>
  <c r="FG622" i="11"/>
  <c r="FW622" i="11"/>
  <c r="FU622" i="11"/>
  <c r="FV622" i="11"/>
  <c r="FX622" i="11"/>
  <c r="FZ622" i="11"/>
  <c r="FR638" i="11"/>
  <c r="FN638" i="11"/>
  <c r="FO638" i="11"/>
  <c r="FP638" i="11"/>
  <c r="FF638" i="11"/>
  <c r="FG638" i="11"/>
  <c r="FH638" i="11"/>
  <c r="FE638" i="11"/>
  <c r="FJ638" i="11"/>
  <c r="FV638" i="11"/>
  <c r="FU638" i="11"/>
  <c r="FW638" i="11"/>
  <c r="FZ638" i="11"/>
  <c r="FX638" i="11"/>
  <c r="FR654" i="11"/>
  <c r="FO654" i="11"/>
  <c r="FP654" i="11"/>
  <c r="FE654" i="11"/>
  <c r="FF654" i="11"/>
  <c r="FG654" i="11"/>
  <c r="FN654" i="11"/>
  <c r="FH654" i="11"/>
  <c r="FJ654" i="11"/>
  <c r="FU654" i="11"/>
  <c r="FV654" i="11"/>
  <c r="FW654" i="11"/>
  <c r="FX654" i="11"/>
  <c r="FZ654" i="11"/>
  <c r="FR670" i="11"/>
  <c r="FO670" i="11"/>
  <c r="FP670" i="11"/>
  <c r="FN670" i="11"/>
  <c r="FJ670" i="11"/>
  <c r="FE670" i="11"/>
  <c r="FF670" i="11"/>
  <c r="FG670" i="11"/>
  <c r="FH670" i="11"/>
  <c r="FV670" i="11"/>
  <c r="FU670" i="11"/>
  <c r="FX670" i="11"/>
  <c r="FZ670" i="11"/>
  <c r="FW670" i="11"/>
  <c r="FR686" i="11"/>
  <c r="FO686" i="11"/>
  <c r="FP686" i="11"/>
  <c r="FN686" i="11"/>
  <c r="FH686" i="11"/>
  <c r="FJ686" i="11"/>
  <c r="FE686" i="11"/>
  <c r="FF686" i="11"/>
  <c r="FG686" i="11"/>
  <c r="FU686" i="11"/>
  <c r="FV686" i="11"/>
  <c r="FZ686" i="11"/>
  <c r="FW686" i="11"/>
  <c r="FX686" i="11"/>
  <c r="FR702" i="11"/>
  <c r="FO702" i="11"/>
  <c r="FP702" i="11"/>
  <c r="FN702" i="11"/>
  <c r="FG702" i="11"/>
  <c r="FH702" i="11"/>
  <c r="FE702" i="11"/>
  <c r="FF702" i="11"/>
  <c r="FJ702" i="11"/>
  <c r="FV702" i="11"/>
  <c r="FU702" i="11"/>
  <c r="FX702" i="11"/>
  <c r="FW702" i="11"/>
  <c r="FZ702" i="11"/>
  <c r="FO718" i="11"/>
  <c r="FP718" i="11"/>
  <c r="FR718" i="11"/>
  <c r="FF718" i="11"/>
  <c r="FN718" i="11"/>
  <c r="FE718" i="11"/>
  <c r="FG718" i="11"/>
  <c r="FH718" i="11"/>
  <c r="FJ718" i="11"/>
  <c r="FU718" i="11"/>
  <c r="FV718" i="11"/>
  <c r="FX718" i="11"/>
  <c r="FZ718" i="11"/>
  <c r="FW718" i="11"/>
  <c r="FP734" i="11"/>
  <c r="FR734" i="11"/>
  <c r="FO734" i="11"/>
  <c r="FN734" i="11"/>
  <c r="FE734" i="11"/>
  <c r="FH734" i="11"/>
  <c r="FJ734" i="11"/>
  <c r="FF734" i="11"/>
  <c r="FG734" i="11"/>
  <c r="FV734" i="11"/>
  <c r="FU734" i="11"/>
  <c r="FX734" i="11"/>
  <c r="FZ734" i="11"/>
  <c r="FW734" i="11"/>
  <c r="FR750" i="11"/>
  <c r="FN750" i="11"/>
  <c r="FO750" i="11"/>
  <c r="FP750" i="11"/>
  <c r="FE750" i="11"/>
  <c r="FF750" i="11"/>
  <c r="FG750" i="11"/>
  <c r="FH750" i="11"/>
  <c r="FJ750" i="11"/>
  <c r="FV750" i="11"/>
  <c r="FU750" i="11"/>
  <c r="FW750" i="11"/>
  <c r="FZ750" i="11"/>
  <c r="FX750" i="11"/>
  <c r="FR766" i="11"/>
  <c r="FN766" i="11"/>
  <c r="FO766" i="11"/>
  <c r="FP766" i="11"/>
  <c r="FE766" i="11"/>
  <c r="FF766" i="11"/>
  <c r="FG766" i="11"/>
  <c r="FH766" i="11"/>
  <c r="FJ766" i="11"/>
  <c r="FU766" i="11"/>
  <c r="FV766" i="11"/>
  <c r="FW766" i="11"/>
  <c r="FZ766" i="11"/>
  <c r="FX766" i="11"/>
  <c r="FR782" i="11"/>
  <c r="FO782" i="11"/>
  <c r="FP782" i="11"/>
  <c r="FN782" i="11"/>
  <c r="FE782" i="11"/>
  <c r="FF782" i="11"/>
  <c r="FG782" i="11"/>
  <c r="FH782" i="11"/>
  <c r="FJ782" i="11"/>
  <c r="FV782" i="11"/>
  <c r="FU782" i="11"/>
  <c r="FZ782" i="11"/>
  <c r="FW782" i="11"/>
  <c r="FX782" i="11"/>
  <c r="FO798" i="11"/>
  <c r="FP798" i="11"/>
  <c r="FR798" i="11"/>
  <c r="FN798" i="11"/>
  <c r="FE798" i="11"/>
  <c r="FF798" i="11"/>
  <c r="FG798" i="11"/>
  <c r="FH798" i="11"/>
  <c r="FJ798" i="11"/>
  <c r="FU798" i="11"/>
  <c r="FV798" i="11"/>
  <c r="FX798" i="11"/>
  <c r="FZ798" i="11"/>
  <c r="FW798" i="11"/>
  <c r="FR814" i="11"/>
  <c r="FO814" i="11"/>
  <c r="FP814" i="11"/>
  <c r="FN814" i="11"/>
  <c r="FE814" i="11"/>
  <c r="FF814" i="11"/>
  <c r="FG814" i="11"/>
  <c r="FH814" i="11"/>
  <c r="FJ814" i="11"/>
  <c r="FV814" i="11"/>
  <c r="FU814" i="11"/>
  <c r="FZ814" i="11"/>
  <c r="FW814" i="11"/>
  <c r="FX814" i="11"/>
  <c r="FR830" i="11"/>
  <c r="FO830" i="11"/>
  <c r="FP830" i="11"/>
  <c r="FN830" i="11"/>
  <c r="FE830" i="11"/>
  <c r="FF830" i="11"/>
  <c r="FG830" i="11"/>
  <c r="FH830" i="11"/>
  <c r="FJ830" i="11"/>
  <c r="FU830" i="11"/>
  <c r="FV830" i="11"/>
  <c r="FX830" i="11"/>
  <c r="FW830" i="11"/>
  <c r="FZ830" i="11"/>
  <c r="FO846" i="11"/>
  <c r="FP846" i="11"/>
  <c r="FR846" i="11"/>
  <c r="FE846" i="11"/>
  <c r="FF846" i="11"/>
  <c r="FG846" i="11"/>
  <c r="FH846" i="11"/>
  <c r="FJ846" i="11"/>
  <c r="FU846" i="11"/>
  <c r="FN846" i="11"/>
  <c r="FV846" i="11"/>
  <c r="FX846" i="11"/>
  <c r="FW846" i="11"/>
  <c r="FZ846" i="11"/>
  <c r="FP862" i="11"/>
  <c r="FR862" i="11"/>
  <c r="FO862" i="11"/>
  <c r="FN862" i="11"/>
  <c r="FE862" i="11"/>
  <c r="FF862" i="11"/>
  <c r="FG862" i="11"/>
  <c r="FH862" i="11"/>
  <c r="FJ862" i="11"/>
  <c r="FV862" i="11"/>
  <c r="FU862" i="11"/>
  <c r="FX862" i="11"/>
  <c r="FZ862" i="11"/>
  <c r="FW862" i="11"/>
  <c r="FR878" i="11"/>
  <c r="FO878" i="11"/>
  <c r="FP878" i="11"/>
  <c r="FN878" i="11"/>
  <c r="FE878" i="11"/>
  <c r="FF878" i="11"/>
  <c r="FG878" i="11"/>
  <c r="FH878" i="11"/>
  <c r="FJ878" i="11"/>
  <c r="FV878" i="11"/>
  <c r="FU878" i="11"/>
  <c r="FW878" i="11"/>
  <c r="FX878" i="11"/>
  <c r="FZ878" i="11"/>
  <c r="FR894" i="11"/>
  <c r="FO894" i="11"/>
  <c r="FP894" i="11"/>
  <c r="FE894" i="11"/>
  <c r="FF894" i="11"/>
  <c r="FG894" i="11"/>
  <c r="FH894" i="11"/>
  <c r="FJ894" i="11"/>
  <c r="FU894" i="11"/>
  <c r="FV894" i="11"/>
  <c r="FN894" i="11"/>
  <c r="FW894" i="11"/>
  <c r="FZ894" i="11"/>
  <c r="FX894" i="11"/>
  <c r="FR910" i="11"/>
  <c r="FO910" i="11"/>
  <c r="FP910" i="11"/>
  <c r="FN910" i="11"/>
  <c r="FE910" i="11"/>
  <c r="FF910" i="11"/>
  <c r="FG910" i="11"/>
  <c r="FH910" i="11"/>
  <c r="FJ910" i="11"/>
  <c r="FV910" i="11"/>
  <c r="FU910" i="11"/>
  <c r="FW910" i="11"/>
  <c r="FZ910" i="11"/>
  <c r="FX910" i="11"/>
  <c r="FR926" i="11"/>
  <c r="FO926" i="11"/>
  <c r="FP926" i="11"/>
  <c r="FN926" i="11"/>
  <c r="FE926" i="11"/>
  <c r="FF926" i="11"/>
  <c r="FG926" i="11"/>
  <c r="FH926" i="11"/>
  <c r="FJ926" i="11"/>
  <c r="FV926" i="11"/>
  <c r="FU926" i="11"/>
  <c r="FX926" i="11"/>
  <c r="FZ926" i="11"/>
  <c r="FW926" i="11"/>
  <c r="FR942" i="11"/>
  <c r="FO942" i="11"/>
  <c r="FP942" i="11"/>
  <c r="FN942" i="11"/>
  <c r="FE942" i="11"/>
  <c r="FF942" i="11"/>
  <c r="FG942" i="11"/>
  <c r="FH942" i="11"/>
  <c r="FJ942" i="11"/>
  <c r="FU942" i="11"/>
  <c r="FV942" i="11"/>
  <c r="FZ942" i="11"/>
  <c r="FW942" i="11"/>
  <c r="FX942" i="11"/>
  <c r="FR958" i="11"/>
  <c r="FO958" i="11"/>
  <c r="FP958" i="11"/>
  <c r="FE958" i="11"/>
  <c r="FF958" i="11"/>
  <c r="FG958" i="11"/>
  <c r="FH958" i="11"/>
  <c r="FJ958" i="11"/>
  <c r="FU958" i="11"/>
  <c r="FV958" i="11"/>
  <c r="FX958" i="11"/>
  <c r="FN958" i="11"/>
  <c r="FZ958" i="11"/>
  <c r="FW958" i="11"/>
  <c r="FO974" i="11"/>
  <c r="FP974" i="11"/>
  <c r="FR974" i="11"/>
  <c r="FE974" i="11"/>
  <c r="FF974" i="11"/>
  <c r="FG974" i="11"/>
  <c r="FH974" i="11"/>
  <c r="FJ974" i="11"/>
  <c r="FU974" i="11"/>
  <c r="FX974" i="11"/>
  <c r="FV974" i="11"/>
  <c r="FN974" i="11"/>
  <c r="FW974" i="11"/>
  <c r="FZ974" i="11"/>
  <c r="FP990" i="11"/>
  <c r="FR990" i="11"/>
  <c r="FO990" i="11"/>
  <c r="FN990" i="11"/>
  <c r="FE990" i="11"/>
  <c r="FF990" i="11"/>
  <c r="FG990" i="11"/>
  <c r="FH990" i="11"/>
  <c r="FJ990" i="11"/>
  <c r="FV990" i="11"/>
  <c r="FX990" i="11"/>
  <c r="FU990" i="11"/>
  <c r="FZ990" i="11"/>
  <c r="FW990" i="11"/>
  <c r="FR1006" i="11"/>
  <c r="FO1006" i="11"/>
  <c r="FP1006" i="11"/>
  <c r="FN1006" i="11"/>
  <c r="FE1006" i="11"/>
  <c r="FF1006" i="11"/>
  <c r="FG1006" i="11"/>
  <c r="FH1006" i="11"/>
  <c r="FJ1006" i="11"/>
  <c r="FV1006" i="11"/>
  <c r="FU1006" i="11"/>
  <c r="FX1006" i="11"/>
  <c r="FW1006" i="11"/>
  <c r="FZ1006" i="11"/>
  <c r="FR1022" i="11"/>
  <c r="FO1022" i="11"/>
  <c r="FP1022" i="11"/>
  <c r="FN1022" i="11"/>
  <c r="FE1022" i="11"/>
  <c r="FF1022" i="11"/>
  <c r="FG1022" i="11"/>
  <c r="FH1022" i="11"/>
  <c r="FJ1022" i="11"/>
  <c r="FX1022" i="11"/>
  <c r="FV1022" i="11"/>
  <c r="FU1022" i="11"/>
  <c r="FW1022" i="11"/>
  <c r="FZ1022" i="11"/>
  <c r="FR1038" i="11"/>
  <c r="FO1038" i="11"/>
  <c r="FP1038" i="11"/>
  <c r="FN1038" i="11"/>
  <c r="FJ1038" i="11"/>
  <c r="FE1038" i="11"/>
  <c r="FF1038" i="11"/>
  <c r="FG1038" i="11"/>
  <c r="FH1038" i="11"/>
  <c r="FU1038" i="11"/>
  <c r="FV1038" i="11"/>
  <c r="FX1038" i="11"/>
  <c r="FZ1038" i="11"/>
  <c r="FW1038" i="11"/>
  <c r="FO1054" i="11"/>
  <c r="FP1054" i="11"/>
  <c r="FR1054" i="11"/>
  <c r="FN1054" i="11"/>
  <c r="FE1054" i="11"/>
  <c r="FF1054" i="11"/>
  <c r="FG1054" i="11"/>
  <c r="FH1054" i="11"/>
  <c r="FJ1054" i="11"/>
  <c r="FV1054" i="11"/>
  <c r="FX1054" i="11"/>
  <c r="FU1054" i="11"/>
  <c r="FW1054" i="11"/>
  <c r="FZ1054" i="11"/>
  <c r="FO1070" i="11"/>
  <c r="FR1070" i="11"/>
  <c r="FP1070" i="11"/>
  <c r="FE1070" i="11"/>
  <c r="FF1070" i="11"/>
  <c r="FG1070" i="11"/>
  <c r="FH1070" i="11"/>
  <c r="FJ1070" i="11"/>
  <c r="FN1070" i="11"/>
  <c r="FU1070" i="11"/>
  <c r="FV1070" i="11"/>
  <c r="FX1070" i="11"/>
  <c r="FW1070" i="11"/>
  <c r="FZ1070" i="11"/>
  <c r="FR1086" i="11"/>
  <c r="FO1086" i="11"/>
  <c r="FP1086" i="11"/>
  <c r="FE1086" i="11"/>
  <c r="FF1086" i="11"/>
  <c r="FG1086" i="11"/>
  <c r="FH1086" i="11"/>
  <c r="FJ1086" i="11"/>
  <c r="FU1086" i="11"/>
  <c r="FX1086" i="11"/>
  <c r="FV1086" i="11"/>
  <c r="FN1086" i="11"/>
  <c r="FW1086" i="11"/>
  <c r="FZ1086" i="11"/>
  <c r="FN111" i="11"/>
  <c r="FP111" i="11"/>
  <c r="FO111" i="11"/>
  <c r="FE111" i="11"/>
  <c r="FF111" i="11"/>
  <c r="FG111" i="11"/>
  <c r="FH111" i="11"/>
  <c r="FJ111" i="11"/>
  <c r="FZ111" i="11"/>
  <c r="FX111" i="11"/>
  <c r="FR111" i="11"/>
  <c r="FV111" i="11"/>
  <c r="FW111" i="11"/>
  <c r="FU111" i="11"/>
  <c r="FP127" i="11"/>
  <c r="FO127" i="11"/>
  <c r="FN127" i="11"/>
  <c r="FG127" i="11"/>
  <c r="FH127" i="11"/>
  <c r="FJ127" i="11"/>
  <c r="FE127" i="11"/>
  <c r="FF127" i="11"/>
  <c r="FR127" i="11"/>
  <c r="FX127" i="11"/>
  <c r="FZ127" i="11"/>
  <c r="FW127" i="11"/>
  <c r="FU127" i="11"/>
  <c r="FV127" i="11"/>
  <c r="FO143" i="11"/>
  <c r="FP143" i="11"/>
  <c r="FN143" i="11"/>
  <c r="FE143" i="11"/>
  <c r="FF143" i="11"/>
  <c r="FG143" i="11"/>
  <c r="FH143" i="11"/>
  <c r="FJ143" i="11"/>
  <c r="FR143" i="11"/>
  <c r="FZ143" i="11"/>
  <c r="FX143" i="11"/>
  <c r="FV143" i="11"/>
  <c r="FW143" i="11"/>
  <c r="FU143" i="11"/>
  <c r="FP159" i="11"/>
  <c r="FN159" i="11"/>
  <c r="FE159" i="11"/>
  <c r="FF159" i="11"/>
  <c r="FG159" i="11"/>
  <c r="FH159" i="11"/>
  <c r="FJ159" i="11"/>
  <c r="FO159" i="11"/>
  <c r="FX159" i="11"/>
  <c r="FR159" i="11"/>
  <c r="FZ159" i="11"/>
  <c r="FW159" i="11"/>
  <c r="FU159" i="11"/>
  <c r="FV159" i="11"/>
  <c r="FO175" i="11"/>
  <c r="FP175" i="11"/>
  <c r="FN175" i="11"/>
  <c r="FJ175" i="11"/>
  <c r="FE175" i="11"/>
  <c r="FF175" i="11"/>
  <c r="FG175" i="11"/>
  <c r="FH175" i="11"/>
  <c r="FZ175" i="11"/>
  <c r="FR175" i="11"/>
  <c r="FX175" i="11"/>
  <c r="FV175" i="11"/>
  <c r="FW175" i="11"/>
  <c r="FU175" i="11"/>
  <c r="FO191" i="11"/>
  <c r="FP191" i="11"/>
  <c r="FE191" i="11"/>
  <c r="FF191" i="11"/>
  <c r="FG191" i="11"/>
  <c r="FH191" i="11"/>
  <c r="FJ191" i="11"/>
  <c r="FN191" i="11"/>
  <c r="FZ191" i="11"/>
  <c r="FX191" i="11"/>
  <c r="FR191" i="11"/>
  <c r="FW191" i="11"/>
  <c r="FU191" i="11"/>
  <c r="FV191" i="11"/>
  <c r="FO207" i="11"/>
  <c r="FP207" i="11"/>
  <c r="FN207" i="11"/>
  <c r="FE207" i="11"/>
  <c r="FF207" i="11"/>
  <c r="FG207" i="11"/>
  <c r="FH207" i="11"/>
  <c r="FJ207" i="11"/>
  <c r="FR207" i="11"/>
  <c r="FX207" i="11"/>
  <c r="FZ207" i="11"/>
  <c r="FV207" i="11"/>
  <c r="FW207" i="11"/>
  <c r="FU207" i="11"/>
  <c r="FP223" i="11"/>
  <c r="FN223" i="11"/>
  <c r="FO223" i="11"/>
  <c r="FE223" i="11"/>
  <c r="FF223" i="11"/>
  <c r="FG223" i="11"/>
  <c r="FH223" i="11"/>
  <c r="FJ223" i="11"/>
  <c r="FR223" i="11"/>
  <c r="FW223" i="11"/>
  <c r="FZ223" i="11"/>
  <c r="FX223" i="11"/>
  <c r="FU223" i="11"/>
  <c r="FV223" i="11"/>
  <c r="FN239" i="11"/>
  <c r="FO239" i="11"/>
  <c r="FP239" i="11"/>
  <c r="FE239" i="11"/>
  <c r="FF239" i="11"/>
  <c r="FG239" i="11"/>
  <c r="FH239" i="11"/>
  <c r="FJ239" i="11"/>
  <c r="FX239" i="11"/>
  <c r="FR239" i="11"/>
  <c r="FW239" i="11"/>
  <c r="FZ239" i="11"/>
  <c r="FV239" i="11"/>
  <c r="FU239" i="11"/>
  <c r="FO255" i="11"/>
  <c r="FP255" i="11"/>
  <c r="FN255" i="11"/>
  <c r="FG255" i="11"/>
  <c r="FH255" i="11"/>
  <c r="FJ255" i="11"/>
  <c r="FE255" i="11"/>
  <c r="FF255" i="11"/>
  <c r="FR255" i="11"/>
  <c r="FW255" i="11"/>
  <c r="FZ255" i="11"/>
  <c r="FX255" i="11"/>
  <c r="FU255" i="11"/>
  <c r="FV255" i="11"/>
  <c r="FO271" i="11"/>
  <c r="FP271" i="11"/>
  <c r="FN271" i="11"/>
  <c r="FE271" i="11"/>
  <c r="FF271" i="11"/>
  <c r="FG271" i="11"/>
  <c r="FH271" i="11"/>
  <c r="FJ271" i="11"/>
  <c r="FX271" i="11"/>
  <c r="FW271" i="11"/>
  <c r="FR271" i="11"/>
  <c r="FZ271" i="11"/>
  <c r="FV271" i="11"/>
  <c r="FU271" i="11"/>
  <c r="FP287" i="11"/>
  <c r="FN287" i="11"/>
  <c r="FE287" i="11"/>
  <c r="FF287" i="11"/>
  <c r="FG287" i="11"/>
  <c r="FH287" i="11"/>
  <c r="FJ287" i="11"/>
  <c r="FO287" i="11"/>
  <c r="FZ287" i="11"/>
  <c r="FW287" i="11"/>
  <c r="FR287" i="11"/>
  <c r="FX287" i="11"/>
  <c r="FU287" i="11"/>
  <c r="FV287" i="11"/>
  <c r="FO303" i="11"/>
  <c r="FP303" i="11"/>
  <c r="FN303" i="11"/>
  <c r="FJ303" i="11"/>
  <c r="FE303" i="11"/>
  <c r="FF303" i="11"/>
  <c r="FG303" i="11"/>
  <c r="FH303" i="11"/>
  <c r="FZ303" i="11"/>
  <c r="FX303" i="11"/>
  <c r="FW303" i="11"/>
  <c r="FR303" i="11"/>
  <c r="FV303" i="11"/>
  <c r="FU303" i="11"/>
  <c r="FO319" i="11"/>
  <c r="FP319" i="11"/>
  <c r="FN319" i="11"/>
  <c r="FJ319" i="11"/>
  <c r="FE319" i="11"/>
  <c r="FF319" i="11"/>
  <c r="FG319" i="11"/>
  <c r="FH319" i="11"/>
  <c r="FX319" i="11"/>
  <c r="FR319" i="11"/>
  <c r="FZ319" i="11"/>
  <c r="FW319" i="11"/>
  <c r="FU319" i="11"/>
  <c r="FV319" i="11"/>
  <c r="FO335" i="11"/>
  <c r="FP335" i="11"/>
  <c r="FN335" i="11"/>
  <c r="FJ335" i="11"/>
  <c r="FE335" i="11"/>
  <c r="FF335" i="11"/>
  <c r="FG335" i="11"/>
  <c r="FH335" i="11"/>
  <c r="FR335" i="11"/>
  <c r="FW335" i="11"/>
  <c r="FX335" i="11"/>
  <c r="FZ335" i="11"/>
  <c r="FV335" i="11"/>
  <c r="FU335" i="11"/>
  <c r="FP351" i="11"/>
  <c r="FO351" i="11"/>
  <c r="FJ351" i="11"/>
  <c r="FN351" i="11"/>
  <c r="FE351" i="11"/>
  <c r="FF351" i="11"/>
  <c r="FG351" i="11"/>
  <c r="FH351" i="11"/>
  <c r="FX351" i="11"/>
  <c r="FR351" i="11"/>
  <c r="FW351" i="11"/>
  <c r="FZ351" i="11"/>
  <c r="FU351" i="11"/>
  <c r="FV351" i="11"/>
  <c r="FO367" i="11"/>
  <c r="FP367" i="11"/>
  <c r="FJ367" i="11"/>
  <c r="FN367" i="11"/>
  <c r="FE367" i="11"/>
  <c r="FF367" i="11"/>
  <c r="FG367" i="11"/>
  <c r="FH367" i="11"/>
  <c r="FW367" i="11"/>
  <c r="FR367" i="11"/>
  <c r="FX367" i="11"/>
  <c r="FZ367" i="11"/>
  <c r="FV367" i="11"/>
  <c r="FU367" i="11"/>
  <c r="FN383" i="11"/>
  <c r="FO383" i="11"/>
  <c r="FP383" i="11"/>
  <c r="FJ383" i="11"/>
  <c r="FE383" i="11"/>
  <c r="FF383" i="11"/>
  <c r="FG383" i="11"/>
  <c r="FH383" i="11"/>
  <c r="FZ383" i="11"/>
  <c r="FX383" i="11"/>
  <c r="FW383" i="11"/>
  <c r="FR383" i="11"/>
  <c r="FU383" i="11"/>
  <c r="FV383" i="11"/>
  <c r="FO399" i="11"/>
  <c r="FP399" i="11"/>
  <c r="FJ399" i="11"/>
  <c r="FN399" i="11"/>
  <c r="FE399" i="11"/>
  <c r="FF399" i="11"/>
  <c r="FG399" i="11"/>
  <c r="FH399" i="11"/>
  <c r="FZ399" i="11"/>
  <c r="FW399" i="11"/>
  <c r="FR399" i="11"/>
  <c r="FX399" i="11"/>
  <c r="FV399" i="11"/>
  <c r="FU399" i="11"/>
  <c r="FP415" i="11"/>
  <c r="FJ415" i="11"/>
  <c r="FN415" i="11"/>
  <c r="FO415" i="11"/>
  <c r="FE415" i="11"/>
  <c r="FF415" i="11"/>
  <c r="FG415" i="11"/>
  <c r="FH415" i="11"/>
  <c r="FZ415" i="11"/>
  <c r="FX415" i="11"/>
  <c r="FW415" i="11"/>
  <c r="FR415" i="11"/>
  <c r="FU415" i="11"/>
  <c r="FV415" i="11"/>
  <c r="FO431" i="11"/>
  <c r="FJ431" i="11"/>
  <c r="FN431" i="11"/>
  <c r="FE431" i="11"/>
  <c r="FP431" i="11"/>
  <c r="FH431" i="11"/>
  <c r="FF431" i="11"/>
  <c r="FG431" i="11"/>
  <c r="FR431" i="11"/>
  <c r="FZ431" i="11"/>
  <c r="FW431" i="11"/>
  <c r="FX431" i="11"/>
  <c r="FV431" i="11"/>
  <c r="FU431" i="11"/>
  <c r="FO447" i="11"/>
  <c r="FP447" i="11"/>
  <c r="FN447" i="11"/>
  <c r="FJ447" i="11"/>
  <c r="FE447" i="11"/>
  <c r="FH447" i="11"/>
  <c r="FF447" i="11"/>
  <c r="FG447" i="11"/>
  <c r="FR447" i="11"/>
  <c r="FW447" i="11"/>
  <c r="FX447" i="11"/>
  <c r="FZ447" i="11"/>
  <c r="FU447" i="11"/>
  <c r="FV447" i="11"/>
  <c r="FP463" i="11"/>
  <c r="FN463" i="11"/>
  <c r="FJ463" i="11"/>
  <c r="FE463" i="11"/>
  <c r="FO463" i="11"/>
  <c r="FH463" i="11"/>
  <c r="FF463" i="11"/>
  <c r="FG463" i="11"/>
  <c r="FR463" i="11"/>
  <c r="FX463" i="11"/>
  <c r="FW463" i="11"/>
  <c r="FZ463" i="11"/>
  <c r="FV463" i="11"/>
  <c r="FU463" i="11"/>
  <c r="FP479" i="11"/>
  <c r="FO479" i="11"/>
  <c r="FJ479" i="11"/>
  <c r="FN479" i="11"/>
  <c r="FE479" i="11"/>
  <c r="FH479" i="11"/>
  <c r="FF479" i="11"/>
  <c r="FG479" i="11"/>
  <c r="FR479" i="11"/>
  <c r="FW479" i="11"/>
  <c r="FZ479" i="11"/>
  <c r="FX479" i="11"/>
  <c r="FU479" i="11"/>
  <c r="FV479" i="11"/>
  <c r="FO495" i="11"/>
  <c r="FJ495" i="11"/>
  <c r="FP495" i="11"/>
  <c r="FE495" i="11"/>
  <c r="FN495" i="11"/>
  <c r="FH495" i="11"/>
  <c r="FF495" i="11"/>
  <c r="FG495" i="11"/>
  <c r="FX495" i="11"/>
  <c r="FW495" i="11"/>
  <c r="FR495" i="11"/>
  <c r="FZ495" i="11"/>
  <c r="FV495" i="11"/>
  <c r="FU495" i="11"/>
  <c r="FN511" i="11"/>
  <c r="FO511" i="11"/>
  <c r="FP511" i="11"/>
  <c r="FJ511" i="11"/>
  <c r="FE511" i="11"/>
  <c r="FH511" i="11"/>
  <c r="FF511" i="11"/>
  <c r="FG511" i="11"/>
  <c r="FZ511" i="11"/>
  <c r="FW511" i="11"/>
  <c r="FX511" i="11"/>
  <c r="FR511" i="11"/>
  <c r="FU511" i="11"/>
  <c r="FV511" i="11"/>
  <c r="FO527" i="11"/>
  <c r="FP527" i="11"/>
  <c r="FJ527" i="11"/>
  <c r="FN527" i="11"/>
  <c r="FE527" i="11"/>
  <c r="FH527" i="11"/>
  <c r="FG527" i="11"/>
  <c r="FF527" i="11"/>
  <c r="FX527" i="11"/>
  <c r="FZ527" i="11"/>
  <c r="FW527" i="11"/>
  <c r="FR527" i="11"/>
  <c r="FV527" i="11"/>
  <c r="FU527" i="11"/>
  <c r="FP543" i="11"/>
  <c r="FJ543" i="11"/>
  <c r="FN543" i="11"/>
  <c r="FO543" i="11"/>
  <c r="FE543" i="11"/>
  <c r="FH543" i="11"/>
  <c r="FF543" i="11"/>
  <c r="FG543" i="11"/>
  <c r="FZ543" i="11"/>
  <c r="FW543" i="11"/>
  <c r="FX543" i="11"/>
  <c r="FR543" i="11"/>
  <c r="FU543" i="11"/>
  <c r="FV543" i="11"/>
  <c r="FO559" i="11"/>
  <c r="FN559" i="11"/>
  <c r="FE559" i="11"/>
  <c r="FP559" i="11"/>
  <c r="FG559" i="11"/>
  <c r="FJ559" i="11"/>
  <c r="FF559" i="11"/>
  <c r="FH559" i="11"/>
  <c r="FR559" i="11"/>
  <c r="FZ559" i="11"/>
  <c r="FW559" i="11"/>
  <c r="FX559" i="11"/>
  <c r="FV559" i="11"/>
  <c r="FU559" i="11"/>
  <c r="FO575" i="11"/>
  <c r="FP575" i="11"/>
  <c r="FN575" i="11"/>
  <c r="FF575" i="11"/>
  <c r="FH575" i="11"/>
  <c r="FJ575" i="11"/>
  <c r="FE575" i="11"/>
  <c r="FG575" i="11"/>
  <c r="FR575" i="11"/>
  <c r="FX575" i="11"/>
  <c r="FW575" i="11"/>
  <c r="FZ575" i="11"/>
  <c r="FU575" i="11"/>
  <c r="FV575" i="11"/>
  <c r="FP591" i="11"/>
  <c r="FN591" i="11"/>
  <c r="FG591" i="11"/>
  <c r="FH591" i="11"/>
  <c r="FO591" i="11"/>
  <c r="FJ591" i="11"/>
  <c r="FF591" i="11"/>
  <c r="FE591" i="11"/>
  <c r="FR591" i="11"/>
  <c r="FW591" i="11"/>
  <c r="FZ591" i="11"/>
  <c r="FX591" i="11"/>
  <c r="FV591" i="11"/>
  <c r="FU591" i="11"/>
  <c r="FP607" i="11"/>
  <c r="FO607" i="11"/>
  <c r="FE607" i="11"/>
  <c r="FF607" i="11"/>
  <c r="FG607" i="11"/>
  <c r="FN607" i="11"/>
  <c r="FH607" i="11"/>
  <c r="FJ607" i="11"/>
  <c r="FX607" i="11"/>
  <c r="FR607" i="11"/>
  <c r="FW607" i="11"/>
  <c r="FZ607" i="11"/>
  <c r="FU607" i="11"/>
  <c r="FV607" i="11"/>
  <c r="FO623" i="11"/>
  <c r="FP623" i="11"/>
  <c r="FE623" i="11"/>
  <c r="FF623" i="11"/>
  <c r="FN623" i="11"/>
  <c r="FJ623" i="11"/>
  <c r="FG623" i="11"/>
  <c r="FH623" i="11"/>
  <c r="FW623" i="11"/>
  <c r="FR623" i="11"/>
  <c r="FX623" i="11"/>
  <c r="FZ623" i="11"/>
  <c r="FV623" i="11"/>
  <c r="FU623" i="11"/>
  <c r="FN639" i="11"/>
  <c r="FO639" i="11"/>
  <c r="FP639" i="11"/>
  <c r="FJ639" i="11"/>
  <c r="FH639" i="11"/>
  <c r="FE639" i="11"/>
  <c r="FF639" i="11"/>
  <c r="FG639" i="11"/>
  <c r="FU639" i="11"/>
  <c r="FZ639" i="11"/>
  <c r="FX639" i="11"/>
  <c r="FR639" i="11"/>
  <c r="FW639" i="11"/>
  <c r="FV639" i="11"/>
  <c r="FO655" i="11"/>
  <c r="FP655" i="11"/>
  <c r="FF655" i="11"/>
  <c r="FN655" i="11"/>
  <c r="FG655" i="11"/>
  <c r="FH655" i="11"/>
  <c r="FE655" i="11"/>
  <c r="FJ655" i="11"/>
  <c r="FR655" i="11"/>
  <c r="FZ655" i="11"/>
  <c r="FX655" i="11"/>
  <c r="FU655" i="11"/>
  <c r="FW655" i="11"/>
  <c r="FV655" i="11"/>
  <c r="FP671" i="11"/>
  <c r="FO671" i="11"/>
  <c r="FN671" i="11"/>
  <c r="FE671" i="11"/>
  <c r="FF671" i="11"/>
  <c r="FG671" i="11"/>
  <c r="FJ671" i="11"/>
  <c r="FH671" i="11"/>
  <c r="FX671" i="11"/>
  <c r="FR671" i="11"/>
  <c r="FZ671" i="11"/>
  <c r="FU671" i="11"/>
  <c r="FW671" i="11"/>
  <c r="FV671" i="11"/>
  <c r="FO687" i="11"/>
  <c r="FN687" i="11"/>
  <c r="FP687" i="11"/>
  <c r="FJ687" i="11"/>
  <c r="FF687" i="11"/>
  <c r="FG687" i="11"/>
  <c r="FH687" i="11"/>
  <c r="FE687" i="11"/>
  <c r="FX687" i="11"/>
  <c r="FU687" i="11"/>
  <c r="FR687" i="11"/>
  <c r="FZ687" i="11"/>
  <c r="FW687" i="11"/>
  <c r="FV687" i="11"/>
  <c r="FO703" i="11"/>
  <c r="FP703" i="11"/>
  <c r="FN703" i="11"/>
  <c r="FJ703" i="11"/>
  <c r="FE703" i="11"/>
  <c r="FF703" i="11"/>
  <c r="FG703" i="11"/>
  <c r="FH703" i="11"/>
  <c r="FZ703" i="11"/>
  <c r="FU703" i="11"/>
  <c r="FR703" i="11"/>
  <c r="FX703" i="11"/>
  <c r="FW703" i="11"/>
  <c r="FV703" i="11"/>
  <c r="FP719" i="11"/>
  <c r="FN719" i="11"/>
  <c r="FG719" i="11"/>
  <c r="FO719" i="11"/>
  <c r="FE719" i="11"/>
  <c r="FF719" i="11"/>
  <c r="FH719" i="11"/>
  <c r="FJ719" i="11"/>
  <c r="FR719" i="11"/>
  <c r="FU719" i="11"/>
  <c r="FZ719" i="11"/>
  <c r="FX719" i="11"/>
  <c r="FW719" i="11"/>
  <c r="FV719" i="11"/>
  <c r="FP735" i="11"/>
  <c r="FN735" i="11"/>
  <c r="FF735" i="11"/>
  <c r="FO735" i="11"/>
  <c r="FE735" i="11"/>
  <c r="FG735" i="11"/>
  <c r="FH735" i="11"/>
  <c r="FJ735" i="11"/>
  <c r="FR735" i="11"/>
  <c r="FZ735" i="11"/>
  <c r="FX735" i="11"/>
  <c r="FU735" i="11"/>
  <c r="FV735" i="11"/>
  <c r="FW735" i="11"/>
  <c r="FO751" i="11"/>
  <c r="FP751" i="11"/>
  <c r="FE751" i="11"/>
  <c r="FN751" i="11"/>
  <c r="FJ751" i="11"/>
  <c r="FF751" i="11"/>
  <c r="FG751" i="11"/>
  <c r="FH751" i="11"/>
  <c r="FX751" i="11"/>
  <c r="FR751" i="11"/>
  <c r="FU751" i="11"/>
  <c r="FZ751" i="11"/>
  <c r="FV751" i="11"/>
  <c r="FW751" i="11"/>
  <c r="FN767" i="11"/>
  <c r="FO767" i="11"/>
  <c r="FP767" i="11"/>
  <c r="FE767" i="11"/>
  <c r="FF767" i="11"/>
  <c r="FG767" i="11"/>
  <c r="FH767" i="11"/>
  <c r="FJ767" i="11"/>
  <c r="FZ767" i="11"/>
  <c r="FU767" i="11"/>
  <c r="FX767" i="11"/>
  <c r="FR767" i="11"/>
  <c r="FV767" i="11"/>
  <c r="FW767" i="11"/>
  <c r="FO783" i="11"/>
  <c r="FP783" i="11"/>
  <c r="FJ783" i="11"/>
  <c r="FN783" i="11"/>
  <c r="FF783" i="11"/>
  <c r="FG783" i="11"/>
  <c r="FH783" i="11"/>
  <c r="FE783" i="11"/>
  <c r="FR783" i="11"/>
  <c r="FX783" i="11"/>
  <c r="FU783" i="11"/>
  <c r="FZ783" i="11"/>
  <c r="FV783" i="11"/>
  <c r="FW783" i="11"/>
  <c r="FP799" i="11"/>
  <c r="FJ799" i="11"/>
  <c r="FO799" i="11"/>
  <c r="FN799" i="11"/>
  <c r="FE799" i="11"/>
  <c r="FF799" i="11"/>
  <c r="FG799" i="11"/>
  <c r="FH799" i="11"/>
  <c r="FU799" i="11"/>
  <c r="FR799" i="11"/>
  <c r="FX799" i="11"/>
  <c r="FZ799" i="11"/>
  <c r="FV799" i="11"/>
  <c r="FW799" i="11"/>
  <c r="FO815" i="11"/>
  <c r="FP815" i="11"/>
  <c r="FN815" i="11"/>
  <c r="FE815" i="11"/>
  <c r="FF815" i="11"/>
  <c r="FG815" i="11"/>
  <c r="FH815" i="11"/>
  <c r="FJ815" i="11"/>
  <c r="FX815" i="11"/>
  <c r="FU815" i="11"/>
  <c r="FR815" i="11"/>
  <c r="FZ815" i="11"/>
  <c r="FV815" i="11"/>
  <c r="FW815" i="11"/>
  <c r="FO831" i="11"/>
  <c r="FP831" i="11"/>
  <c r="FN831" i="11"/>
  <c r="FE831" i="11"/>
  <c r="FF831" i="11"/>
  <c r="FG831" i="11"/>
  <c r="FH831" i="11"/>
  <c r="FJ831" i="11"/>
  <c r="FZ831" i="11"/>
  <c r="FX831" i="11"/>
  <c r="FR831" i="11"/>
  <c r="FU831" i="11"/>
  <c r="FV831" i="11"/>
  <c r="FW831" i="11"/>
  <c r="FN847" i="11"/>
  <c r="FO847" i="11"/>
  <c r="FE847" i="11"/>
  <c r="FF847" i="11"/>
  <c r="FG847" i="11"/>
  <c r="FH847" i="11"/>
  <c r="FJ847" i="11"/>
  <c r="FR847" i="11"/>
  <c r="FZ847" i="11"/>
  <c r="FU847" i="11"/>
  <c r="FP847" i="11"/>
  <c r="FX847" i="11"/>
  <c r="FW847" i="11"/>
  <c r="FV847" i="11"/>
  <c r="FP863" i="11"/>
  <c r="FN863" i="11"/>
  <c r="FO863" i="11"/>
  <c r="FE863" i="11"/>
  <c r="FF863" i="11"/>
  <c r="FG863" i="11"/>
  <c r="FH863" i="11"/>
  <c r="FJ863" i="11"/>
  <c r="FR863" i="11"/>
  <c r="FX863" i="11"/>
  <c r="FU863" i="11"/>
  <c r="FZ863" i="11"/>
  <c r="FW863" i="11"/>
  <c r="FV863" i="11"/>
  <c r="FO879" i="11"/>
  <c r="FN879" i="11"/>
  <c r="FP879" i="11"/>
  <c r="FE879" i="11"/>
  <c r="FF879" i="11"/>
  <c r="FG879" i="11"/>
  <c r="FH879" i="11"/>
  <c r="FJ879" i="11"/>
  <c r="FU879" i="11"/>
  <c r="FR879" i="11"/>
  <c r="FX879" i="11"/>
  <c r="FZ879" i="11"/>
  <c r="FW879" i="11"/>
  <c r="FV879" i="11"/>
  <c r="FN895" i="11"/>
  <c r="FO895" i="11"/>
  <c r="FP895" i="11"/>
  <c r="FE895" i="11"/>
  <c r="FF895" i="11"/>
  <c r="FG895" i="11"/>
  <c r="FH895" i="11"/>
  <c r="FJ895" i="11"/>
  <c r="FU895" i="11"/>
  <c r="FZ895" i="11"/>
  <c r="FX895" i="11"/>
  <c r="FR895" i="11"/>
  <c r="FW895" i="11"/>
  <c r="FV895" i="11"/>
  <c r="FN911" i="11"/>
  <c r="FO911" i="11"/>
  <c r="FP911" i="11"/>
  <c r="FE911" i="11"/>
  <c r="FF911" i="11"/>
  <c r="FG911" i="11"/>
  <c r="FH911" i="11"/>
  <c r="FJ911" i="11"/>
  <c r="FR911" i="11"/>
  <c r="FZ911" i="11"/>
  <c r="FX911" i="11"/>
  <c r="FU911" i="11"/>
  <c r="FW911" i="11"/>
  <c r="FV911" i="11"/>
  <c r="FP927" i="11"/>
  <c r="FO927" i="11"/>
  <c r="FN927" i="11"/>
  <c r="FE927" i="11"/>
  <c r="FF927" i="11"/>
  <c r="FG927" i="11"/>
  <c r="FH927" i="11"/>
  <c r="FJ927" i="11"/>
  <c r="FX927" i="11"/>
  <c r="FR927" i="11"/>
  <c r="FU927" i="11"/>
  <c r="FZ927" i="11"/>
  <c r="FW927" i="11"/>
  <c r="FV927" i="11"/>
  <c r="FO943" i="11"/>
  <c r="FP943" i="11"/>
  <c r="FN943" i="11"/>
  <c r="FE943" i="11"/>
  <c r="FF943" i="11"/>
  <c r="FG943" i="11"/>
  <c r="FH943" i="11"/>
  <c r="FJ943" i="11"/>
  <c r="FU943" i="11"/>
  <c r="FX943" i="11"/>
  <c r="FR943" i="11"/>
  <c r="FZ943" i="11"/>
  <c r="FW943" i="11"/>
  <c r="FV943" i="11"/>
  <c r="FO959" i="11"/>
  <c r="FN959" i="11"/>
  <c r="FE959" i="11"/>
  <c r="FF959" i="11"/>
  <c r="FG959" i="11"/>
  <c r="FH959" i="11"/>
  <c r="FJ959" i="11"/>
  <c r="FX959" i="11"/>
  <c r="FZ959" i="11"/>
  <c r="FU959" i="11"/>
  <c r="FP959" i="11"/>
  <c r="FR959" i="11"/>
  <c r="FW959" i="11"/>
  <c r="FV959" i="11"/>
  <c r="FN975" i="11"/>
  <c r="FO975" i="11"/>
  <c r="FE975" i="11"/>
  <c r="FF975" i="11"/>
  <c r="FG975" i="11"/>
  <c r="FH975" i="11"/>
  <c r="FJ975" i="11"/>
  <c r="FU975" i="11"/>
  <c r="FZ975" i="11"/>
  <c r="FX975" i="11"/>
  <c r="FP975" i="11"/>
  <c r="FR975" i="11"/>
  <c r="FW975" i="11"/>
  <c r="FV975" i="11"/>
  <c r="FP991" i="11"/>
  <c r="FN991" i="11"/>
  <c r="FO991" i="11"/>
  <c r="FE991" i="11"/>
  <c r="FF991" i="11"/>
  <c r="FG991" i="11"/>
  <c r="FH991" i="11"/>
  <c r="FJ991" i="11"/>
  <c r="FZ991" i="11"/>
  <c r="FX991" i="11"/>
  <c r="FU991" i="11"/>
  <c r="FR991" i="11"/>
  <c r="FV991" i="11"/>
  <c r="FW991" i="11"/>
  <c r="FO1007" i="11"/>
  <c r="FN1007" i="11"/>
  <c r="FP1007" i="11"/>
  <c r="FE1007" i="11"/>
  <c r="FF1007" i="11"/>
  <c r="FG1007" i="11"/>
  <c r="FH1007" i="11"/>
  <c r="FJ1007" i="11"/>
  <c r="FR1007" i="11"/>
  <c r="FX1007" i="11"/>
  <c r="FZ1007" i="11"/>
  <c r="FU1007" i="11"/>
  <c r="FV1007" i="11"/>
  <c r="FW1007" i="11"/>
  <c r="FN1023" i="11"/>
  <c r="FO1023" i="11"/>
  <c r="FE1023" i="11"/>
  <c r="FF1023" i="11"/>
  <c r="FG1023" i="11"/>
  <c r="FH1023" i="11"/>
  <c r="FJ1023" i="11"/>
  <c r="FR1023" i="11"/>
  <c r="FU1023" i="11"/>
  <c r="FZ1023" i="11"/>
  <c r="FP1023" i="11"/>
  <c r="FX1023" i="11"/>
  <c r="FV1023" i="11"/>
  <c r="FW1023" i="11"/>
  <c r="FN1039" i="11"/>
  <c r="FO1039" i="11"/>
  <c r="FE1039" i="11"/>
  <c r="FF1039" i="11"/>
  <c r="FG1039" i="11"/>
  <c r="FH1039" i="11"/>
  <c r="FJ1039" i="11"/>
  <c r="FX1039" i="11"/>
  <c r="FP1039" i="11"/>
  <c r="FR1039" i="11"/>
  <c r="FU1039" i="11"/>
  <c r="FZ1039" i="11"/>
  <c r="FV1039" i="11"/>
  <c r="FW1039" i="11"/>
  <c r="FN1055" i="11"/>
  <c r="FO1055" i="11"/>
  <c r="FJ1055" i="11"/>
  <c r="FE1055" i="11"/>
  <c r="FF1055" i="11"/>
  <c r="FG1055" i="11"/>
  <c r="FH1055" i="11"/>
  <c r="FU1055" i="11"/>
  <c r="FP1055" i="11"/>
  <c r="FR1055" i="11"/>
  <c r="FX1055" i="11"/>
  <c r="FZ1055" i="11"/>
  <c r="FV1055" i="11"/>
  <c r="FW1055" i="11"/>
  <c r="FO1071" i="11"/>
  <c r="FP1071" i="11"/>
  <c r="FN1071" i="11"/>
  <c r="FE1071" i="11"/>
  <c r="FF1071" i="11"/>
  <c r="FG1071" i="11"/>
  <c r="FH1071" i="11"/>
  <c r="FJ1071" i="11"/>
  <c r="FU1071" i="11"/>
  <c r="FX1071" i="11"/>
  <c r="FR1071" i="11"/>
  <c r="FZ1071" i="11"/>
  <c r="FV1071" i="11"/>
  <c r="FW1071" i="11"/>
  <c r="FO1087" i="11"/>
  <c r="FN1087" i="11"/>
  <c r="FE1087" i="11"/>
  <c r="FF1087" i="11"/>
  <c r="FG1087" i="11"/>
  <c r="FH1087" i="11"/>
  <c r="FJ1087" i="11"/>
  <c r="FZ1087" i="11"/>
  <c r="FX1087" i="11"/>
  <c r="FP1087" i="11"/>
  <c r="FR1087" i="11"/>
  <c r="FU1087" i="11"/>
  <c r="FV1087" i="11"/>
  <c r="FW1087" i="11"/>
  <c r="FR112" i="11"/>
  <c r="FN112" i="11"/>
  <c r="FP112" i="11"/>
  <c r="FO112" i="11"/>
  <c r="FF112" i="11"/>
  <c r="FG112" i="11"/>
  <c r="FH112" i="11"/>
  <c r="FJ112" i="11"/>
  <c r="FX112" i="11"/>
  <c r="FE112" i="11"/>
  <c r="FZ112" i="11"/>
  <c r="FU112" i="11"/>
  <c r="FV112" i="11"/>
  <c r="FW112" i="11"/>
  <c r="FP128" i="11"/>
  <c r="FO128" i="11"/>
  <c r="FN128" i="11"/>
  <c r="FF128" i="11"/>
  <c r="FG128" i="11"/>
  <c r="FH128" i="11"/>
  <c r="FJ128" i="11"/>
  <c r="FU128" i="11"/>
  <c r="FZ128" i="11"/>
  <c r="FR128" i="11"/>
  <c r="FX128" i="11"/>
  <c r="FV128" i="11"/>
  <c r="FW128" i="11"/>
  <c r="FE128" i="11"/>
  <c r="FO144" i="11"/>
  <c r="FP144" i="11"/>
  <c r="FN144" i="11"/>
  <c r="FH144" i="11"/>
  <c r="FJ144" i="11"/>
  <c r="FF144" i="11"/>
  <c r="FG144" i="11"/>
  <c r="FU144" i="11"/>
  <c r="FV144" i="11"/>
  <c r="FX144" i="11"/>
  <c r="FZ144" i="11"/>
  <c r="FR144" i="11"/>
  <c r="FE144" i="11"/>
  <c r="FW144" i="11"/>
  <c r="FX160" i="11"/>
  <c r="FO160" i="11"/>
  <c r="FP160" i="11"/>
  <c r="FN160" i="11"/>
  <c r="FR160" i="11"/>
  <c r="FF160" i="11"/>
  <c r="FG160" i="11"/>
  <c r="FH160" i="11"/>
  <c r="FJ160" i="11"/>
  <c r="FU160" i="11"/>
  <c r="FW160" i="11"/>
  <c r="FZ160" i="11"/>
  <c r="FV160" i="11"/>
  <c r="FE160" i="11"/>
  <c r="FR176" i="11"/>
  <c r="FO176" i="11"/>
  <c r="FN176" i="11"/>
  <c r="FP176" i="11"/>
  <c r="FF176" i="11"/>
  <c r="FG176" i="11"/>
  <c r="FH176" i="11"/>
  <c r="FJ176" i="11"/>
  <c r="FV176" i="11"/>
  <c r="FU176" i="11"/>
  <c r="FW176" i="11"/>
  <c r="FX176" i="11"/>
  <c r="FZ176" i="11"/>
  <c r="FE176" i="11"/>
  <c r="FO192" i="11"/>
  <c r="FP192" i="11"/>
  <c r="FN192" i="11"/>
  <c r="FJ192" i="11"/>
  <c r="FF192" i="11"/>
  <c r="FG192" i="11"/>
  <c r="FH192" i="11"/>
  <c r="FZ192" i="11"/>
  <c r="FR192" i="11"/>
  <c r="FU192" i="11"/>
  <c r="FV192" i="11"/>
  <c r="FX192" i="11"/>
  <c r="FE192" i="11"/>
  <c r="FW192" i="11"/>
  <c r="FO208" i="11"/>
  <c r="FP208" i="11"/>
  <c r="FN208" i="11"/>
  <c r="FF208" i="11"/>
  <c r="FG208" i="11"/>
  <c r="FH208" i="11"/>
  <c r="FJ208" i="11"/>
  <c r="FW208" i="11"/>
  <c r="FV208" i="11"/>
  <c r="FU208" i="11"/>
  <c r="FZ208" i="11"/>
  <c r="FR208" i="11"/>
  <c r="FX208" i="11"/>
  <c r="FE208" i="11"/>
  <c r="FR224" i="11"/>
  <c r="FO224" i="11"/>
  <c r="FP224" i="11"/>
  <c r="FN224" i="11"/>
  <c r="FW224" i="11"/>
  <c r="FF224" i="11"/>
  <c r="FG224" i="11"/>
  <c r="FH224" i="11"/>
  <c r="FJ224" i="11"/>
  <c r="FZ224" i="11"/>
  <c r="FU224" i="11"/>
  <c r="FV224" i="11"/>
  <c r="FE224" i="11"/>
  <c r="FX224" i="11"/>
  <c r="FN240" i="11"/>
  <c r="FR240" i="11"/>
  <c r="FO240" i="11"/>
  <c r="FP240" i="11"/>
  <c r="FF240" i="11"/>
  <c r="FG240" i="11"/>
  <c r="FH240" i="11"/>
  <c r="FJ240" i="11"/>
  <c r="FV240" i="11"/>
  <c r="FZ240" i="11"/>
  <c r="FU240" i="11"/>
  <c r="FX240" i="11"/>
  <c r="FW240" i="11"/>
  <c r="FE240" i="11"/>
  <c r="FO256" i="11"/>
  <c r="FP256" i="11"/>
  <c r="FN256" i="11"/>
  <c r="FF256" i="11"/>
  <c r="FG256" i="11"/>
  <c r="FH256" i="11"/>
  <c r="FJ256" i="11"/>
  <c r="FU256" i="11"/>
  <c r="FV256" i="11"/>
  <c r="FZ256" i="11"/>
  <c r="FW256" i="11"/>
  <c r="FR256" i="11"/>
  <c r="FE256" i="11"/>
  <c r="FX256" i="11"/>
  <c r="FO272" i="11"/>
  <c r="FP272" i="11"/>
  <c r="FH272" i="11"/>
  <c r="FJ272" i="11"/>
  <c r="FN272" i="11"/>
  <c r="FF272" i="11"/>
  <c r="FG272" i="11"/>
  <c r="FZ272" i="11"/>
  <c r="FR272" i="11"/>
  <c r="FV272" i="11"/>
  <c r="FU272" i="11"/>
  <c r="FE272" i="11"/>
  <c r="FX272" i="11"/>
  <c r="FW272" i="11"/>
  <c r="FR288" i="11"/>
  <c r="FO288" i="11"/>
  <c r="FP288" i="11"/>
  <c r="FN288" i="11"/>
  <c r="FF288" i="11"/>
  <c r="FG288" i="11"/>
  <c r="FH288" i="11"/>
  <c r="FJ288" i="11"/>
  <c r="FW288" i="11"/>
  <c r="FX288" i="11"/>
  <c r="FU288" i="11"/>
  <c r="FZ288" i="11"/>
  <c r="FV288" i="11"/>
  <c r="FE288" i="11"/>
  <c r="FO304" i="11"/>
  <c r="FR304" i="11"/>
  <c r="FN304" i="11"/>
  <c r="FE304" i="11"/>
  <c r="FF304" i="11"/>
  <c r="FG304" i="11"/>
  <c r="FH304" i="11"/>
  <c r="FJ304" i="11"/>
  <c r="FP304" i="11"/>
  <c r="FZ304" i="11"/>
  <c r="FW304" i="11"/>
  <c r="FV304" i="11"/>
  <c r="FU304" i="11"/>
  <c r="FX304" i="11"/>
  <c r="FO320" i="11"/>
  <c r="FP320" i="11"/>
  <c r="FN320" i="11"/>
  <c r="FE320" i="11"/>
  <c r="FF320" i="11"/>
  <c r="FG320" i="11"/>
  <c r="FH320" i="11"/>
  <c r="FJ320" i="11"/>
  <c r="FU320" i="11"/>
  <c r="FX320" i="11"/>
  <c r="FZ320" i="11"/>
  <c r="FR320" i="11"/>
  <c r="FV320" i="11"/>
  <c r="FW320" i="11"/>
  <c r="FO336" i="11"/>
  <c r="FP336" i="11"/>
  <c r="FN336" i="11"/>
  <c r="FE336" i="11"/>
  <c r="FF336" i="11"/>
  <c r="FG336" i="11"/>
  <c r="FH336" i="11"/>
  <c r="FJ336" i="11"/>
  <c r="FR336" i="11"/>
  <c r="FU336" i="11"/>
  <c r="FV336" i="11"/>
  <c r="FX336" i="11"/>
  <c r="FZ336" i="11"/>
  <c r="FW336" i="11"/>
  <c r="FO352" i="11"/>
  <c r="FP352" i="11"/>
  <c r="FR352" i="11"/>
  <c r="FW352" i="11"/>
  <c r="FE352" i="11"/>
  <c r="FF352" i="11"/>
  <c r="FG352" i="11"/>
  <c r="FH352" i="11"/>
  <c r="FN352" i="11"/>
  <c r="FJ352" i="11"/>
  <c r="FX352" i="11"/>
  <c r="FZ352" i="11"/>
  <c r="FV352" i="11"/>
  <c r="FU352" i="11"/>
  <c r="FR368" i="11"/>
  <c r="FO368" i="11"/>
  <c r="FE368" i="11"/>
  <c r="FF368" i="11"/>
  <c r="FG368" i="11"/>
  <c r="FH368" i="11"/>
  <c r="FP368" i="11"/>
  <c r="FJ368" i="11"/>
  <c r="FN368" i="11"/>
  <c r="FV368" i="11"/>
  <c r="FU368" i="11"/>
  <c r="FZ368" i="11"/>
  <c r="FX368" i="11"/>
  <c r="FW368" i="11"/>
  <c r="FN384" i="11"/>
  <c r="FO384" i="11"/>
  <c r="FP384" i="11"/>
  <c r="FE384" i="11"/>
  <c r="FF384" i="11"/>
  <c r="FG384" i="11"/>
  <c r="FH384" i="11"/>
  <c r="FJ384" i="11"/>
  <c r="FU384" i="11"/>
  <c r="FZ384" i="11"/>
  <c r="FR384" i="11"/>
  <c r="FX384" i="11"/>
  <c r="FW384" i="11"/>
  <c r="FV384" i="11"/>
  <c r="FN400" i="11"/>
  <c r="FO400" i="11"/>
  <c r="FP400" i="11"/>
  <c r="FE400" i="11"/>
  <c r="FF400" i="11"/>
  <c r="FG400" i="11"/>
  <c r="FH400" i="11"/>
  <c r="FJ400" i="11"/>
  <c r="FV400" i="11"/>
  <c r="FZ400" i="11"/>
  <c r="FR400" i="11"/>
  <c r="FX400" i="11"/>
  <c r="FU400" i="11"/>
  <c r="FW400" i="11"/>
  <c r="FX416" i="11"/>
  <c r="FO416" i="11"/>
  <c r="FP416" i="11"/>
  <c r="FR416" i="11"/>
  <c r="FE416" i="11"/>
  <c r="FF416" i="11"/>
  <c r="FG416" i="11"/>
  <c r="FN416" i="11"/>
  <c r="FH416" i="11"/>
  <c r="FJ416" i="11"/>
  <c r="FZ416" i="11"/>
  <c r="FU416" i="11"/>
  <c r="FV416" i="11"/>
  <c r="FW416" i="11"/>
  <c r="FR432" i="11"/>
  <c r="FO432" i="11"/>
  <c r="FP432" i="11"/>
  <c r="FE432" i="11"/>
  <c r="FF432" i="11"/>
  <c r="FG432" i="11"/>
  <c r="FH432" i="11"/>
  <c r="FJ432" i="11"/>
  <c r="FN432" i="11"/>
  <c r="FW432" i="11"/>
  <c r="FU432" i="11"/>
  <c r="FV432" i="11"/>
  <c r="FZ432" i="11"/>
  <c r="FX432" i="11"/>
  <c r="FO448" i="11"/>
  <c r="FP448" i="11"/>
  <c r="FE448" i="11"/>
  <c r="FF448" i="11"/>
  <c r="FN448" i="11"/>
  <c r="FH448" i="11"/>
  <c r="FJ448" i="11"/>
  <c r="FG448" i="11"/>
  <c r="FR448" i="11"/>
  <c r="FV448" i="11"/>
  <c r="FU448" i="11"/>
  <c r="FZ448" i="11"/>
  <c r="FX448" i="11"/>
  <c r="FW448" i="11"/>
  <c r="FO464" i="11"/>
  <c r="FP464" i="11"/>
  <c r="FN464" i="11"/>
  <c r="FE464" i="11"/>
  <c r="FF464" i="11"/>
  <c r="FH464" i="11"/>
  <c r="FJ464" i="11"/>
  <c r="FG464" i="11"/>
  <c r="FV464" i="11"/>
  <c r="FZ464" i="11"/>
  <c r="FR464" i="11"/>
  <c r="FU464" i="11"/>
  <c r="FW464" i="11"/>
  <c r="FX464" i="11"/>
  <c r="FW480" i="11"/>
  <c r="FO480" i="11"/>
  <c r="FP480" i="11"/>
  <c r="FE480" i="11"/>
  <c r="FF480" i="11"/>
  <c r="FH480" i="11"/>
  <c r="FJ480" i="11"/>
  <c r="FN480" i="11"/>
  <c r="FG480" i="11"/>
  <c r="FR480" i="11"/>
  <c r="FU480" i="11"/>
  <c r="FZ480" i="11"/>
  <c r="FV480" i="11"/>
  <c r="FX480" i="11"/>
  <c r="FP496" i="11"/>
  <c r="FO496" i="11"/>
  <c r="FN496" i="11"/>
  <c r="FE496" i="11"/>
  <c r="FF496" i="11"/>
  <c r="FH496" i="11"/>
  <c r="FJ496" i="11"/>
  <c r="FG496" i="11"/>
  <c r="FZ496" i="11"/>
  <c r="FV496" i="11"/>
  <c r="FR496" i="11"/>
  <c r="FU496" i="11"/>
  <c r="FX496" i="11"/>
  <c r="FW496" i="11"/>
  <c r="FN512" i="11"/>
  <c r="FO512" i="11"/>
  <c r="FP512" i="11"/>
  <c r="FE512" i="11"/>
  <c r="FF512" i="11"/>
  <c r="FH512" i="11"/>
  <c r="FJ512" i="11"/>
  <c r="FG512" i="11"/>
  <c r="FZ512" i="11"/>
  <c r="FW512" i="11"/>
  <c r="FR512" i="11"/>
  <c r="FU512" i="11"/>
  <c r="FV512" i="11"/>
  <c r="FX512" i="11"/>
  <c r="FN528" i="11"/>
  <c r="FO528" i="11"/>
  <c r="FP528" i="11"/>
  <c r="FE528" i="11"/>
  <c r="FF528" i="11"/>
  <c r="FH528" i="11"/>
  <c r="FJ528" i="11"/>
  <c r="FG528" i="11"/>
  <c r="FR528" i="11"/>
  <c r="FV528" i="11"/>
  <c r="FU528" i="11"/>
  <c r="FZ528" i="11"/>
  <c r="FW528" i="11"/>
  <c r="FX528" i="11"/>
  <c r="FO544" i="11"/>
  <c r="FP544" i="11"/>
  <c r="FE544" i="11"/>
  <c r="FF544" i="11"/>
  <c r="FH544" i="11"/>
  <c r="FJ544" i="11"/>
  <c r="FN544" i="11"/>
  <c r="FG544" i="11"/>
  <c r="FU544" i="11"/>
  <c r="FZ544" i="11"/>
  <c r="FX544" i="11"/>
  <c r="FR544" i="11"/>
  <c r="FV544" i="11"/>
  <c r="FW544" i="11"/>
  <c r="FO560" i="11"/>
  <c r="FP560" i="11"/>
  <c r="FF560" i="11"/>
  <c r="FG560" i="11"/>
  <c r="FH560" i="11"/>
  <c r="FN560" i="11"/>
  <c r="FJ560" i="11"/>
  <c r="FR560" i="11"/>
  <c r="FV560" i="11"/>
  <c r="FU560" i="11"/>
  <c r="FX560" i="11"/>
  <c r="FW560" i="11"/>
  <c r="FZ560" i="11"/>
  <c r="FE560" i="11"/>
  <c r="FO576" i="11"/>
  <c r="FP576" i="11"/>
  <c r="FR576" i="11"/>
  <c r="FF576" i="11"/>
  <c r="FN576" i="11"/>
  <c r="FH576" i="11"/>
  <c r="FG576" i="11"/>
  <c r="FJ576" i="11"/>
  <c r="FZ576" i="11"/>
  <c r="FU576" i="11"/>
  <c r="FX576" i="11"/>
  <c r="FV576" i="11"/>
  <c r="FE576" i="11"/>
  <c r="FW576" i="11"/>
  <c r="FO592" i="11"/>
  <c r="FP592" i="11"/>
  <c r="FN592" i="11"/>
  <c r="FJ592" i="11"/>
  <c r="FF592" i="11"/>
  <c r="FG592" i="11"/>
  <c r="FH592" i="11"/>
  <c r="FU592" i="11"/>
  <c r="FV592" i="11"/>
  <c r="FX592" i="11"/>
  <c r="FW592" i="11"/>
  <c r="FZ592" i="11"/>
  <c r="FR592" i="11"/>
  <c r="FE592" i="11"/>
  <c r="FO608" i="11"/>
  <c r="FP608" i="11"/>
  <c r="FW608" i="11"/>
  <c r="FH608" i="11"/>
  <c r="FJ608" i="11"/>
  <c r="FN608" i="11"/>
  <c r="FG608" i="11"/>
  <c r="FF608" i="11"/>
  <c r="FR608" i="11"/>
  <c r="FZ608" i="11"/>
  <c r="FX608" i="11"/>
  <c r="FU608" i="11"/>
  <c r="FV608" i="11"/>
  <c r="FE608" i="11"/>
  <c r="FP624" i="11"/>
  <c r="FO624" i="11"/>
  <c r="FN624" i="11"/>
  <c r="FF624" i="11"/>
  <c r="FG624" i="11"/>
  <c r="FH624" i="11"/>
  <c r="FJ624" i="11"/>
  <c r="FU624" i="11"/>
  <c r="FV624" i="11"/>
  <c r="FR624" i="11"/>
  <c r="FZ624" i="11"/>
  <c r="FX624" i="11"/>
  <c r="FW624" i="11"/>
  <c r="FE624" i="11"/>
  <c r="FN640" i="11"/>
  <c r="FO640" i="11"/>
  <c r="FP640" i="11"/>
  <c r="FF640" i="11"/>
  <c r="FG640" i="11"/>
  <c r="FH640" i="11"/>
  <c r="FJ640" i="11"/>
  <c r="FZ640" i="11"/>
  <c r="FR640" i="11"/>
  <c r="FX640" i="11"/>
  <c r="FU640" i="11"/>
  <c r="FV640" i="11"/>
  <c r="FW640" i="11"/>
  <c r="FE640" i="11"/>
  <c r="FN656" i="11"/>
  <c r="FO656" i="11"/>
  <c r="FP656" i="11"/>
  <c r="FJ656" i="11"/>
  <c r="FH656" i="11"/>
  <c r="FF656" i="11"/>
  <c r="FG656" i="11"/>
  <c r="FU656" i="11"/>
  <c r="FZ656" i="11"/>
  <c r="FR656" i="11"/>
  <c r="FX656" i="11"/>
  <c r="FV656" i="11"/>
  <c r="FW656" i="11"/>
  <c r="FE656" i="11"/>
  <c r="FX672" i="11"/>
  <c r="FO672" i="11"/>
  <c r="FP672" i="11"/>
  <c r="FN672" i="11"/>
  <c r="FG672" i="11"/>
  <c r="FH672" i="11"/>
  <c r="FF672" i="11"/>
  <c r="FJ672" i="11"/>
  <c r="FU672" i="11"/>
  <c r="FR672" i="11"/>
  <c r="FV672" i="11"/>
  <c r="FW672" i="11"/>
  <c r="FZ672" i="11"/>
  <c r="FE672" i="11"/>
  <c r="FO688" i="11"/>
  <c r="FP688" i="11"/>
  <c r="FF688" i="11"/>
  <c r="FG688" i="11"/>
  <c r="FH688" i="11"/>
  <c r="FN688" i="11"/>
  <c r="FJ688" i="11"/>
  <c r="FE688" i="11"/>
  <c r="FV688" i="11"/>
  <c r="FR688" i="11"/>
  <c r="FZ688" i="11"/>
  <c r="FX688" i="11"/>
  <c r="FW688" i="11"/>
  <c r="FU688" i="11"/>
  <c r="FO704" i="11"/>
  <c r="FP704" i="11"/>
  <c r="FR704" i="11"/>
  <c r="FN704" i="11"/>
  <c r="FF704" i="11"/>
  <c r="FG704" i="11"/>
  <c r="FH704" i="11"/>
  <c r="FJ704" i="11"/>
  <c r="FV704" i="11"/>
  <c r="FW704" i="11"/>
  <c r="FE704" i="11"/>
  <c r="FZ704" i="11"/>
  <c r="FU704" i="11"/>
  <c r="FX704" i="11"/>
  <c r="FO720" i="11"/>
  <c r="FP720" i="11"/>
  <c r="FN720" i="11"/>
  <c r="FH720" i="11"/>
  <c r="FJ720" i="11"/>
  <c r="FF720" i="11"/>
  <c r="FG720" i="11"/>
  <c r="FV720" i="11"/>
  <c r="FZ720" i="11"/>
  <c r="FW720" i="11"/>
  <c r="FR720" i="11"/>
  <c r="FU720" i="11"/>
  <c r="FE720" i="11"/>
  <c r="FX720" i="11"/>
  <c r="FO736" i="11"/>
  <c r="FP736" i="11"/>
  <c r="FH736" i="11"/>
  <c r="FJ736" i="11"/>
  <c r="FN736" i="11"/>
  <c r="FF736" i="11"/>
  <c r="FG736" i="11"/>
  <c r="FR736" i="11"/>
  <c r="FE736" i="11"/>
  <c r="FW736" i="11"/>
  <c r="FZ736" i="11"/>
  <c r="FV736" i="11"/>
  <c r="FX736" i="11"/>
  <c r="FU736" i="11"/>
  <c r="FP752" i="11"/>
  <c r="FO752" i="11"/>
  <c r="FG752" i="11"/>
  <c r="FN752" i="11"/>
  <c r="FF752" i="11"/>
  <c r="FH752" i="11"/>
  <c r="FJ752" i="11"/>
  <c r="FR752" i="11"/>
  <c r="FW752" i="11"/>
  <c r="FZ752" i="11"/>
  <c r="FE752" i="11"/>
  <c r="FX752" i="11"/>
  <c r="FV752" i="11"/>
  <c r="FU752" i="11"/>
  <c r="FN768" i="11"/>
  <c r="FO768" i="11"/>
  <c r="FP768" i="11"/>
  <c r="FF768" i="11"/>
  <c r="FG768" i="11"/>
  <c r="FH768" i="11"/>
  <c r="FJ768" i="11"/>
  <c r="FX768" i="11"/>
  <c r="FZ768" i="11"/>
  <c r="FR768" i="11"/>
  <c r="FU768" i="11"/>
  <c r="FV768" i="11"/>
  <c r="FE768" i="11"/>
  <c r="FW768" i="11"/>
  <c r="FN784" i="11"/>
  <c r="FO784" i="11"/>
  <c r="FP784" i="11"/>
  <c r="FE784" i="11"/>
  <c r="FF784" i="11"/>
  <c r="FG784" i="11"/>
  <c r="FH784" i="11"/>
  <c r="FJ784" i="11"/>
  <c r="FR784" i="11"/>
  <c r="FV784" i="11"/>
  <c r="FW784" i="11"/>
  <c r="FX784" i="11"/>
  <c r="FZ784" i="11"/>
  <c r="FU784" i="11"/>
  <c r="FO800" i="11"/>
  <c r="FP800" i="11"/>
  <c r="FN800" i="11"/>
  <c r="FG800" i="11"/>
  <c r="FH800" i="11"/>
  <c r="FJ800" i="11"/>
  <c r="FE800" i="11"/>
  <c r="FF800" i="11"/>
  <c r="FX800" i="11"/>
  <c r="FZ800" i="11"/>
  <c r="FV800" i="11"/>
  <c r="FW800" i="11"/>
  <c r="FR800" i="11"/>
  <c r="FU800" i="11"/>
  <c r="FO816" i="11"/>
  <c r="FP816" i="11"/>
  <c r="FN816" i="11"/>
  <c r="FG816" i="11"/>
  <c r="FH816" i="11"/>
  <c r="FJ816" i="11"/>
  <c r="FE816" i="11"/>
  <c r="FF816" i="11"/>
  <c r="FR816" i="11"/>
  <c r="FX816" i="11"/>
  <c r="FV816" i="11"/>
  <c r="FW816" i="11"/>
  <c r="FZ816" i="11"/>
  <c r="FU816" i="11"/>
  <c r="FO832" i="11"/>
  <c r="FP832" i="11"/>
  <c r="FN832" i="11"/>
  <c r="FR832" i="11"/>
  <c r="FG832" i="11"/>
  <c r="FH832" i="11"/>
  <c r="FJ832" i="11"/>
  <c r="FE832" i="11"/>
  <c r="FF832" i="11"/>
  <c r="FV832" i="11"/>
  <c r="FZ832" i="11"/>
  <c r="FW832" i="11"/>
  <c r="FU832" i="11"/>
  <c r="FX832" i="11"/>
  <c r="FO848" i="11"/>
  <c r="FP848" i="11"/>
  <c r="FN848" i="11"/>
  <c r="FG848" i="11"/>
  <c r="FH848" i="11"/>
  <c r="FJ848" i="11"/>
  <c r="FE848" i="11"/>
  <c r="FF848" i="11"/>
  <c r="FV848" i="11"/>
  <c r="FW848" i="11"/>
  <c r="FZ848" i="11"/>
  <c r="FR848" i="11"/>
  <c r="FX848" i="11"/>
  <c r="FU848" i="11"/>
  <c r="FO864" i="11"/>
  <c r="FP864" i="11"/>
  <c r="FN864" i="11"/>
  <c r="FG864" i="11"/>
  <c r="FH864" i="11"/>
  <c r="FJ864" i="11"/>
  <c r="FE864" i="11"/>
  <c r="FF864" i="11"/>
  <c r="FW864" i="11"/>
  <c r="FZ864" i="11"/>
  <c r="FR864" i="11"/>
  <c r="FV864" i="11"/>
  <c r="FU864" i="11"/>
  <c r="FX864" i="11"/>
  <c r="FP880" i="11"/>
  <c r="FO880" i="11"/>
  <c r="FN880" i="11"/>
  <c r="FG880" i="11"/>
  <c r="FH880" i="11"/>
  <c r="FJ880" i="11"/>
  <c r="FE880" i="11"/>
  <c r="FF880" i="11"/>
  <c r="FW880" i="11"/>
  <c r="FZ880" i="11"/>
  <c r="FR880" i="11"/>
  <c r="FX880" i="11"/>
  <c r="FV880" i="11"/>
  <c r="FU880" i="11"/>
  <c r="FO896" i="11"/>
  <c r="FP896" i="11"/>
  <c r="FN896" i="11"/>
  <c r="FG896" i="11"/>
  <c r="FH896" i="11"/>
  <c r="FJ896" i="11"/>
  <c r="FE896" i="11"/>
  <c r="FF896" i="11"/>
  <c r="FX896" i="11"/>
  <c r="FZ896" i="11"/>
  <c r="FR896" i="11"/>
  <c r="FV896" i="11"/>
  <c r="FW896" i="11"/>
  <c r="FU896" i="11"/>
  <c r="FN912" i="11"/>
  <c r="FO912" i="11"/>
  <c r="FP912" i="11"/>
  <c r="FG912" i="11"/>
  <c r="FH912" i="11"/>
  <c r="FJ912" i="11"/>
  <c r="FE912" i="11"/>
  <c r="FF912" i="11"/>
  <c r="FV912" i="11"/>
  <c r="FX912" i="11"/>
  <c r="FW912" i="11"/>
  <c r="FZ912" i="11"/>
  <c r="FR912" i="11"/>
  <c r="FU912" i="11"/>
  <c r="FO928" i="11"/>
  <c r="FP928" i="11"/>
  <c r="FN928" i="11"/>
  <c r="FG928" i="11"/>
  <c r="FH928" i="11"/>
  <c r="FJ928" i="11"/>
  <c r="FE928" i="11"/>
  <c r="FF928" i="11"/>
  <c r="FZ928" i="11"/>
  <c r="FR928" i="11"/>
  <c r="FX928" i="11"/>
  <c r="FV928" i="11"/>
  <c r="FW928" i="11"/>
  <c r="FU928" i="11"/>
  <c r="FO944" i="11"/>
  <c r="FP944" i="11"/>
  <c r="FN944" i="11"/>
  <c r="FG944" i="11"/>
  <c r="FH944" i="11"/>
  <c r="FJ944" i="11"/>
  <c r="FE944" i="11"/>
  <c r="FF944" i="11"/>
  <c r="FX944" i="11"/>
  <c r="FZ944" i="11"/>
  <c r="FV944" i="11"/>
  <c r="FR944" i="11"/>
  <c r="FW944" i="11"/>
  <c r="FU944" i="11"/>
  <c r="FO960" i="11"/>
  <c r="FP960" i="11"/>
  <c r="FN960" i="11"/>
  <c r="FG960" i="11"/>
  <c r="FH960" i="11"/>
  <c r="FJ960" i="11"/>
  <c r="FE960" i="11"/>
  <c r="FF960" i="11"/>
  <c r="FV960" i="11"/>
  <c r="FZ960" i="11"/>
  <c r="FW960" i="11"/>
  <c r="FR960" i="11"/>
  <c r="FU960" i="11"/>
  <c r="FX960" i="11"/>
  <c r="FO976" i="11"/>
  <c r="FP976" i="11"/>
  <c r="FN976" i="11"/>
  <c r="FG976" i="11"/>
  <c r="FH976" i="11"/>
  <c r="FJ976" i="11"/>
  <c r="FE976" i="11"/>
  <c r="FF976" i="11"/>
  <c r="FV976" i="11"/>
  <c r="FW976" i="11"/>
  <c r="FZ976" i="11"/>
  <c r="FR976" i="11"/>
  <c r="FU976" i="11"/>
  <c r="FX976" i="11"/>
  <c r="FO992" i="11"/>
  <c r="FP992" i="11"/>
  <c r="FN992" i="11"/>
  <c r="FG992" i="11"/>
  <c r="FH992" i="11"/>
  <c r="FJ992" i="11"/>
  <c r="FE992" i="11"/>
  <c r="FF992" i="11"/>
  <c r="FW992" i="11"/>
  <c r="FZ992" i="11"/>
  <c r="FR992" i="11"/>
  <c r="FV992" i="11"/>
  <c r="FU992" i="11"/>
  <c r="FX992" i="11"/>
  <c r="FP1008" i="11"/>
  <c r="FO1008" i="11"/>
  <c r="FN1008" i="11"/>
  <c r="FG1008" i="11"/>
  <c r="FH1008" i="11"/>
  <c r="FJ1008" i="11"/>
  <c r="FE1008" i="11"/>
  <c r="FF1008" i="11"/>
  <c r="FW1008" i="11"/>
  <c r="FZ1008" i="11"/>
  <c r="FR1008" i="11"/>
  <c r="FX1008" i="11"/>
  <c r="FV1008" i="11"/>
  <c r="FU1008" i="11"/>
  <c r="FO1024" i="11"/>
  <c r="FP1024" i="11"/>
  <c r="FN1024" i="11"/>
  <c r="FH1024" i="11"/>
  <c r="FJ1024" i="11"/>
  <c r="FF1024" i="11"/>
  <c r="FG1024" i="11"/>
  <c r="FX1024" i="11"/>
  <c r="FZ1024" i="11"/>
  <c r="FR1024" i="11"/>
  <c r="FV1024" i="11"/>
  <c r="FW1024" i="11"/>
  <c r="FE1024" i="11"/>
  <c r="FU1024" i="11"/>
  <c r="FO1040" i="11"/>
  <c r="FP1040" i="11"/>
  <c r="FN1040" i="11"/>
  <c r="FF1040" i="11"/>
  <c r="FG1040" i="11"/>
  <c r="FH1040" i="11"/>
  <c r="FJ1040" i="11"/>
  <c r="FV1040" i="11"/>
  <c r="FZ1040" i="11"/>
  <c r="FX1040" i="11"/>
  <c r="FR1040" i="11"/>
  <c r="FW1040" i="11"/>
  <c r="FE1040" i="11"/>
  <c r="FU1040" i="11"/>
  <c r="FO1056" i="11"/>
  <c r="FP1056" i="11"/>
  <c r="FN1056" i="11"/>
  <c r="FF1056" i="11"/>
  <c r="FG1056" i="11"/>
  <c r="FH1056" i="11"/>
  <c r="FJ1056" i="11"/>
  <c r="FR1056" i="11"/>
  <c r="FX1056" i="11"/>
  <c r="FU1056" i="11"/>
  <c r="FV1056" i="11"/>
  <c r="FW1056" i="11"/>
  <c r="FZ1056" i="11"/>
  <c r="FE1056" i="11"/>
  <c r="FO1072" i="11"/>
  <c r="FP1072" i="11"/>
  <c r="FN1072" i="11"/>
  <c r="FJ1072" i="11"/>
  <c r="FF1072" i="11"/>
  <c r="FG1072" i="11"/>
  <c r="FH1072" i="11"/>
  <c r="FX1072" i="11"/>
  <c r="FZ1072" i="11"/>
  <c r="FR1072" i="11"/>
  <c r="FV1072" i="11"/>
  <c r="FW1072" i="11"/>
  <c r="FU1072" i="11"/>
  <c r="FE1072" i="11"/>
  <c r="FO1088" i="11"/>
  <c r="FP1088" i="11"/>
  <c r="FN1088" i="11"/>
  <c r="FF1088" i="11"/>
  <c r="FG1088" i="11"/>
  <c r="FH1088" i="11"/>
  <c r="FJ1088" i="11"/>
  <c r="FZ1088" i="11"/>
  <c r="FW1088" i="11"/>
  <c r="FV1088" i="11"/>
  <c r="FR1088" i="11"/>
  <c r="FU1088" i="11"/>
  <c r="FE1088" i="11"/>
  <c r="FX1088" i="11"/>
  <c r="GW146" i="13"/>
  <c r="GW154" i="13"/>
  <c r="GW226" i="13"/>
  <c r="GW234" i="13"/>
  <c r="GW242" i="13"/>
  <c r="GW250" i="13"/>
  <c r="GW258" i="13"/>
  <c r="GW266" i="13"/>
  <c r="GW274" i="13"/>
  <c r="GW282" i="13"/>
  <c r="GW290" i="13"/>
  <c r="GW298" i="13"/>
  <c r="GW306" i="13"/>
  <c r="GW314" i="13"/>
  <c r="FR113" i="11"/>
  <c r="FN113" i="11"/>
  <c r="FF113" i="11"/>
  <c r="FG113" i="11"/>
  <c r="FH113" i="11"/>
  <c r="FJ113" i="11"/>
  <c r="FO113" i="11"/>
  <c r="FP113" i="11"/>
  <c r="FE113" i="11"/>
  <c r="FU113" i="11"/>
  <c r="FZ113" i="11"/>
  <c r="FX113" i="11"/>
  <c r="FV113" i="11"/>
  <c r="FW113" i="11"/>
  <c r="FR129" i="11"/>
  <c r="FP129" i="11"/>
  <c r="FO129" i="11"/>
  <c r="FN129" i="11"/>
  <c r="FE129" i="11"/>
  <c r="FF129" i="11"/>
  <c r="FG129" i="11"/>
  <c r="FH129" i="11"/>
  <c r="FJ129" i="11"/>
  <c r="FU129" i="11"/>
  <c r="FV129" i="11"/>
  <c r="FZ129" i="11"/>
  <c r="FX129" i="11"/>
  <c r="FW129" i="11"/>
  <c r="FR145" i="11"/>
  <c r="FO145" i="11"/>
  <c r="FP145" i="11"/>
  <c r="FN145" i="11"/>
  <c r="FE145" i="11"/>
  <c r="FF145" i="11"/>
  <c r="FG145" i="11"/>
  <c r="FH145" i="11"/>
  <c r="FJ145" i="11"/>
  <c r="FU145" i="11"/>
  <c r="FZ145" i="11"/>
  <c r="FX145" i="11"/>
  <c r="FV145" i="11"/>
  <c r="FW145" i="11"/>
  <c r="FR161" i="11"/>
  <c r="FO161" i="11"/>
  <c r="FP161" i="11"/>
  <c r="FN161" i="11"/>
  <c r="FH161" i="11"/>
  <c r="FJ161" i="11"/>
  <c r="FE161" i="11"/>
  <c r="FF161" i="11"/>
  <c r="FG161" i="11"/>
  <c r="FU161" i="11"/>
  <c r="FV161" i="11"/>
  <c r="FZ161" i="11"/>
  <c r="FX161" i="11"/>
  <c r="FW161" i="11"/>
  <c r="FR177" i="11"/>
  <c r="FP177" i="11"/>
  <c r="FN177" i="11"/>
  <c r="FE177" i="11"/>
  <c r="FF177" i="11"/>
  <c r="FG177" i="11"/>
  <c r="FH177" i="11"/>
  <c r="FJ177" i="11"/>
  <c r="FO177" i="11"/>
  <c r="FU177" i="11"/>
  <c r="FZ177" i="11"/>
  <c r="FX177" i="11"/>
  <c r="FV177" i="11"/>
  <c r="FW177" i="11"/>
  <c r="FR193" i="11"/>
  <c r="FO193" i="11"/>
  <c r="FP193" i="11"/>
  <c r="FN193" i="11"/>
  <c r="FE193" i="11"/>
  <c r="FF193" i="11"/>
  <c r="FG193" i="11"/>
  <c r="FH193" i="11"/>
  <c r="FJ193" i="11"/>
  <c r="FU193" i="11"/>
  <c r="FV193" i="11"/>
  <c r="FZ193" i="11"/>
  <c r="FX193" i="11"/>
  <c r="FW193" i="11"/>
  <c r="FR209" i="11"/>
  <c r="FO209" i="11"/>
  <c r="FP209" i="11"/>
  <c r="FJ209" i="11"/>
  <c r="FN209" i="11"/>
  <c r="FE209" i="11"/>
  <c r="FF209" i="11"/>
  <c r="FG209" i="11"/>
  <c r="FH209" i="11"/>
  <c r="FU209" i="11"/>
  <c r="FZ209" i="11"/>
  <c r="FX209" i="11"/>
  <c r="FV209" i="11"/>
  <c r="FW209" i="11"/>
  <c r="FR225" i="11"/>
  <c r="FO225" i="11"/>
  <c r="FP225" i="11"/>
  <c r="FE225" i="11"/>
  <c r="FN225" i="11"/>
  <c r="FF225" i="11"/>
  <c r="FG225" i="11"/>
  <c r="FH225" i="11"/>
  <c r="FJ225" i="11"/>
  <c r="FU225" i="11"/>
  <c r="FV225" i="11"/>
  <c r="FZ225" i="11"/>
  <c r="FX225" i="11"/>
  <c r="FW225" i="11"/>
  <c r="FP241" i="11"/>
  <c r="FN241" i="11"/>
  <c r="FR241" i="11"/>
  <c r="FF241" i="11"/>
  <c r="FG241" i="11"/>
  <c r="FH241" i="11"/>
  <c r="FO241" i="11"/>
  <c r="FJ241" i="11"/>
  <c r="FE241" i="11"/>
  <c r="FU241" i="11"/>
  <c r="FZ241" i="11"/>
  <c r="FX241" i="11"/>
  <c r="FV241" i="11"/>
  <c r="FW241" i="11"/>
  <c r="FR257" i="11"/>
  <c r="FN257" i="11"/>
  <c r="FO257" i="11"/>
  <c r="FP257" i="11"/>
  <c r="FE257" i="11"/>
  <c r="FF257" i="11"/>
  <c r="FG257" i="11"/>
  <c r="FH257" i="11"/>
  <c r="FJ257" i="11"/>
  <c r="FU257" i="11"/>
  <c r="FV257" i="11"/>
  <c r="FZ257" i="11"/>
  <c r="FX257" i="11"/>
  <c r="FW257" i="11"/>
  <c r="FR273" i="11"/>
  <c r="FO273" i="11"/>
  <c r="FP273" i="11"/>
  <c r="FE273" i="11"/>
  <c r="FF273" i="11"/>
  <c r="FG273" i="11"/>
  <c r="FN273" i="11"/>
  <c r="FH273" i="11"/>
  <c r="FJ273" i="11"/>
  <c r="FU273" i="11"/>
  <c r="FZ273" i="11"/>
  <c r="FX273" i="11"/>
  <c r="FV273" i="11"/>
  <c r="FW273" i="11"/>
  <c r="FR289" i="11"/>
  <c r="FO289" i="11"/>
  <c r="FP289" i="11"/>
  <c r="FH289" i="11"/>
  <c r="FJ289" i="11"/>
  <c r="FN289" i="11"/>
  <c r="FE289" i="11"/>
  <c r="FF289" i="11"/>
  <c r="FG289" i="11"/>
  <c r="FU289" i="11"/>
  <c r="FV289" i="11"/>
  <c r="FZ289" i="11"/>
  <c r="FX289" i="11"/>
  <c r="FW289" i="11"/>
  <c r="FR305" i="11"/>
  <c r="FP305" i="11"/>
  <c r="FN305" i="11"/>
  <c r="FE305" i="11"/>
  <c r="FF305" i="11"/>
  <c r="FG305" i="11"/>
  <c r="FO305" i="11"/>
  <c r="FH305" i="11"/>
  <c r="FJ305" i="11"/>
  <c r="FU305" i="11"/>
  <c r="FZ305" i="11"/>
  <c r="FX305" i="11"/>
  <c r="FV305" i="11"/>
  <c r="FW305" i="11"/>
  <c r="FR321" i="11"/>
  <c r="FO321" i="11"/>
  <c r="FP321" i="11"/>
  <c r="FN321" i="11"/>
  <c r="FE321" i="11"/>
  <c r="FF321" i="11"/>
  <c r="FG321" i="11"/>
  <c r="FH321" i="11"/>
  <c r="FJ321" i="11"/>
  <c r="FU321" i="11"/>
  <c r="FV321" i="11"/>
  <c r="FZ321" i="11"/>
  <c r="FX321" i="11"/>
  <c r="FW321" i="11"/>
  <c r="FR337" i="11"/>
  <c r="FO337" i="11"/>
  <c r="FP337" i="11"/>
  <c r="FN337" i="11"/>
  <c r="FE337" i="11"/>
  <c r="FF337" i="11"/>
  <c r="FG337" i="11"/>
  <c r="FH337" i="11"/>
  <c r="FJ337" i="11"/>
  <c r="FU337" i="11"/>
  <c r="FZ337" i="11"/>
  <c r="FX337" i="11"/>
  <c r="FV337" i="11"/>
  <c r="FW337" i="11"/>
  <c r="FO353" i="11"/>
  <c r="FP353" i="11"/>
  <c r="FN353" i="11"/>
  <c r="FR353" i="11"/>
  <c r="FE353" i="11"/>
  <c r="FF353" i="11"/>
  <c r="FG353" i="11"/>
  <c r="FH353" i="11"/>
  <c r="FJ353" i="11"/>
  <c r="FU353" i="11"/>
  <c r="FV353" i="11"/>
  <c r="FZ353" i="11"/>
  <c r="FX353" i="11"/>
  <c r="FW353" i="11"/>
  <c r="FP369" i="11"/>
  <c r="FR369" i="11"/>
  <c r="FO369" i="11"/>
  <c r="FE369" i="11"/>
  <c r="FF369" i="11"/>
  <c r="FG369" i="11"/>
  <c r="FH369" i="11"/>
  <c r="FN369" i="11"/>
  <c r="FJ369" i="11"/>
  <c r="FU369" i="11"/>
  <c r="FZ369" i="11"/>
  <c r="FX369" i="11"/>
  <c r="FV369" i="11"/>
  <c r="FW369" i="11"/>
  <c r="FR385" i="11"/>
  <c r="FO385" i="11"/>
  <c r="FP385" i="11"/>
  <c r="FN385" i="11"/>
  <c r="FE385" i="11"/>
  <c r="FF385" i="11"/>
  <c r="FG385" i="11"/>
  <c r="FH385" i="11"/>
  <c r="FJ385" i="11"/>
  <c r="FU385" i="11"/>
  <c r="FV385" i="11"/>
  <c r="FZ385" i="11"/>
  <c r="FX385" i="11"/>
  <c r="FW385" i="11"/>
  <c r="FR401" i="11"/>
  <c r="FN401" i="11"/>
  <c r="FO401" i="11"/>
  <c r="FP401" i="11"/>
  <c r="FE401" i="11"/>
  <c r="FF401" i="11"/>
  <c r="FG401" i="11"/>
  <c r="FH401" i="11"/>
  <c r="FJ401" i="11"/>
  <c r="FU401" i="11"/>
  <c r="FZ401" i="11"/>
  <c r="FX401" i="11"/>
  <c r="FV401" i="11"/>
  <c r="FW401" i="11"/>
  <c r="FR417" i="11"/>
  <c r="FO417" i="11"/>
  <c r="FP417" i="11"/>
  <c r="FN417" i="11"/>
  <c r="FE417" i="11"/>
  <c r="FF417" i="11"/>
  <c r="FG417" i="11"/>
  <c r="FH417" i="11"/>
  <c r="FJ417" i="11"/>
  <c r="FU417" i="11"/>
  <c r="FV417" i="11"/>
  <c r="FZ417" i="11"/>
  <c r="FX417" i="11"/>
  <c r="FW417" i="11"/>
  <c r="FR433" i="11"/>
  <c r="FP433" i="11"/>
  <c r="FE433" i="11"/>
  <c r="FO433" i="11"/>
  <c r="FF433" i="11"/>
  <c r="FG433" i="11"/>
  <c r="FH433" i="11"/>
  <c r="FN433" i="11"/>
  <c r="FJ433" i="11"/>
  <c r="FU433" i="11"/>
  <c r="FZ433" i="11"/>
  <c r="FX433" i="11"/>
  <c r="FV433" i="11"/>
  <c r="FW433" i="11"/>
  <c r="FR449" i="11"/>
  <c r="FO449" i="11"/>
  <c r="FN449" i="11"/>
  <c r="FE449" i="11"/>
  <c r="FF449" i="11"/>
  <c r="FG449" i="11"/>
  <c r="FP449" i="11"/>
  <c r="FH449" i="11"/>
  <c r="FJ449" i="11"/>
  <c r="FU449" i="11"/>
  <c r="FV449" i="11"/>
  <c r="FZ449" i="11"/>
  <c r="FX449" i="11"/>
  <c r="FW449" i="11"/>
  <c r="FR465" i="11"/>
  <c r="FO465" i="11"/>
  <c r="FP465" i="11"/>
  <c r="FN465" i="11"/>
  <c r="FE465" i="11"/>
  <c r="FF465" i="11"/>
  <c r="FG465" i="11"/>
  <c r="FH465" i="11"/>
  <c r="FJ465" i="11"/>
  <c r="FU465" i="11"/>
  <c r="FZ465" i="11"/>
  <c r="FX465" i="11"/>
  <c r="FV465" i="11"/>
  <c r="FW465" i="11"/>
  <c r="FP481" i="11"/>
  <c r="FR481" i="11"/>
  <c r="FN481" i="11"/>
  <c r="FO481" i="11"/>
  <c r="FE481" i="11"/>
  <c r="FF481" i="11"/>
  <c r="FG481" i="11"/>
  <c r="FH481" i="11"/>
  <c r="FJ481" i="11"/>
  <c r="FU481" i="11"/>
  <c r="FV481" i="11"/>
  <c r="FZ481" i="11"/>
  <c r="FX481" i="11"/>
  <c r="FW481" i="11"/>
  <c r="FP497" i="11"/>
  <c r="FR497" i="11"/>
  <c r="FN497" i="11"/>
  <c r="FO497" i="11"/>
  <c r="FE497" i="11"/>
  <c r="FF497" i="11"/>
  <c r="FG497" i="11"/>
  <c r="FH497" i="11"/>
  <c r="FJ497" i="11"/>
  <c r="FU497" i="11"/>
  <c r="FZ497" i="11"/>
  <c r="FX497" i="11"/>
  <c r="FV497" i="11"/>
  <c r="FW497" i="11"/>
  <c r="FR513" i="11"/>
  <c r="FO513" i="11"/>
  <c r="FP513" i="11"/>
  <c r="FE513" i="11"/>
  <c r="FN513" i="11"/>
  <c r="FF513" i="11"/>
  <c r="FG513" i="11"/>
  <c r="FH513" i="11"/>
  <c r="FJ513" i="11"/>
  <c r="FU513" i="11"/>
  <c r="FV513" i="11"/>
  <c r="FZ513" i="11"/>
  <c r="FX513" i="11"/>
  <c r="FW513" i="11"/>
  <c r="FR529" i="11"/>
  <c r="FN529" i="11"/>
  <c r="FO529" i="11"/>
  <c r="FP529" i="11"/>
  <c r="FE529" i="11"/>
  <c r="FF529" i="11"/>
  <c r="FG529" i="11"/>
  <c r="FH529" i="11"/>
  <c r="FJ529" i="11"/>
  <c r="FU529" i="11"/>
  <c r="FZ529" i="11"/>
  <c r="FX529" i="11"/>
  <c r="FV529" i="11"/>
  <c r="FW529" i="11"/>
  <c r="FR545" i="11"/>
  <c r="FO545" i="11"/>
  <c r="FP545" i="11"/>
  <c r="FE545" i="11"/>
  <c r="FF545" i="11"/>
  <c r="FG545" i="11"/>
  <c r="FN545" i="11"/>
  <c r="FH545" i="11"/>
  <c r="FJ545" i="11"/>
  <c r="FU545" i="11"/>
  <c r="FV545" i="11"/>
  <c r="FZ545" i="11"/>
  <c r="FX545" i="11"/>
  <c r="FW545" i="11"/>
  <c r="FR561" i="11"/>
  <c r="FP561" i="11"/>
  <c r="FN561" i="11"/>
  <c r="FE561" i="11"/>
  <c r="FG561" i="11"/>
  <c r="FH561" i="11"/>
  <c r="FJ561" i="11"/>
  <c r="FO561" i="11"/>
  <c r="FF561" i="11"/>
  <c r="FU561" i="11"/>
  <c r="FZ561" i="11"/>
  <c r="FX561" i="11"/>
  <c r="FV561" i="11"/>
  <c r="FW561" i="11"/>
  <c r="FR577" i="11"/>
  <c r="FO577" i="11"/>
  <c r="FF577" i="11"/>
  <c r="FG577" i="11"/>
  <c r="FH577" i="11"/>
  <c r="FN577" i="11"/>
  <c r="FP577" i="11"/>
  <c r="FE577" i="11"/>
  <c r="FJ577" i="11"/>
  <c r="FU577" i="11"/>
  <c r="FV577" i="11"/>
  <c r="FZ577" i="11"/>
  <c r="FW577" i="11"/>
  <c r="FX577" i="11"/>
  <c r="FR593" i="11"/>
  <c r="FO593" i="11"/>
  <c r="FP593" i="11"/>
  <c r="FN593" i="11"/>
  <c r="FE593" i="11"/>
  <c r="FF593" i="11"/>
  <c r="FJ593" i="11"/>
  <c r="FG593" i="11"/>
  <c r="FH593" i="11"/>
  <c r="FU593" i="11"/>
  <c r="FZ593" i="11"/>
  <c r="FX593" i="11"/>
  <c r="FV593" i="11"/>
  <c r="FW593" i="11"/>
  <c r="FP609" i="11"/>
  <c r="FR609" i="11"/>
  <c r="FN609" i="11"/>
  <c r="FE609" i="11"/>
  <c r="FO609" i="11"/>
  <c r="FJ609" i="11"/>
  <c r="FF609" i="11"/>
  <c r="FG609" i="11"/>
  <c r="FH609" i="11"/>
  <c r="FU609" i="11"/>
  <c r="FV609" i="11"/>
  <c r="FZ609" i="11"/>
  <c r="FW609" i="11"/>
  <c r="FX609" i="11"/>
  <c r="FP625" i="11"/>
  <c r="FR625" i="11"/>
  <c r="FH625" i="11"/>
  <c r="FJ625" i="11"/>
  <c r="FN625" i="11"/>
  <c r="FO625" i="11"/>
  <c r="FG625" i="11"/>
  <c r="FE625" i="11"/>
  <c r="FF625" i="11"/>
  <c r="FU625" i="11"/>
  <c r="FZ625" i="11"/>
  <c r="FX625" i="11"/>
  <c r="FV625" i="11"/>
  <c r="FW625" i="11"/>
  <c r="FR641" i="11"/>
  <c r="FO641" i="11"/>
  <c r="FP641" i="11"/>
  <c r="FE641" i="11"/>
  <c r="FF641" i="11"/>
  <c r="FG641" i="11"/>
  <c r="FN641" i="11"/>
  <c r="FJ641" i="11"/>
  <c r="FH641" i="11"/>
  <c r="FW641" i="11"/>
  <c r="FU641" i="11"/>
  <c r="FV641" i="11"/>
  <c r="FZ641" i="11"/>
  <c r="FX641" i="11"/>
  <c r="FR657" i="11"/>
  <c r="FN657" i="11"/>
  <c r="FO657" i="11"/>
  <c r="FP657" i="11"/>
  <c r="FE657" i="11"/>
  <c r="FF657" i="11"/>
  <c r="FG657" i="11"/>
  <c r="FH657" i="11"/>
  <c r="FJ657" i="11"/>
  <c r="FU657" i="11"/>
  <c r="FV657" i="11"/>
  <c r="FW657" i="11"/>
  <c r="FZ657" i="11"/>
  <c r="FX657" i="11"/>
  <c r="FR673" i="11"/>
  <c r="FO673" i="11"/>
  <c r="FP673" i="11"/>
  <c r="FJ673" i="11"/>
  <c r="FN673" i="11"/>
  <c r="FE673" i="11"/>
  <c r="FF673" i="11"/>
  <c r="FG673" i="11"/>
  <c r="FH673" i="11"/>
  <c r="FU673" i="11"/>
  <c r="FV673" i="11"/>
  <c r="FW673" i="11"/>
  <c r="FZ673" i="11"/>
  <c r="FX673" i="11"/>
  <c r="FR689" i="11"/>
  <c r="FP689" i="11"/>
  <c r="FO689" i="11"/>
  <c r="FG689" i="11"/>
  <c r="FH689" i="11"/>
  <c r="FN689" i="11"/>
  <c r="FE689" i="11"/>
  <c r="FF689" i="11"/>
  <c r="FJ689" i="11"/>
  <c r="FU689" i="11"/>
  <c r="FV689" i="11"/>
  <c r="FW689" i="11"/>
  <c r="FZ689" i="11"/>
  <c r="FX689" i="11"/>
  <c r="FR705" i="11"/>
  <c r="FO705" i="11"/>
  <c r="FF705" i="11"/>
  <c r="FG705" i="11"/>
  <c r="FN705" i="11"/>
  <c r="FH705" i="11"/>
  <c r="FP705" i="11"/>
  <c r="FJ705" i="11"/>
  <c r="FE705" i="11"/>
  <c r="FU705" i="11"/>
  <c r="FV705" i="11"/>
  <c r="FW705" i="11"/>
  <c r="FZ705" i="11"/>
  <c r="FX705" i="11"/>
  <c r="FR721" i="11"/>
  <c r="FO721" i="11"/>
  <c r="FP721" i="11"/>
  <c r="FN721" i="11"/>
  <c r="FE721" i="11"/>
  <c r="FF721" i="11"/>
  <c r="FG721" i="11"/>
  <c r="FH721" i="11"/>
  <c r="FJ721" i="11"/>
  <c r="FW721" i="11"/>
  <c r="FU721" i="11"/>
  <c r="FV721" i="11"/>
  <c r="FX721" i="11"/>
  <c r="FZ721" i="11"/>
  <c r="FP737" i="11"/>
  <c r="FN737" i="11"/>
  <c r="FR737" i="11"/>
  <c r="FO737" i="11"/>
  <c r="FJ737" i="11"/>
  <c r="FE737" i="11"/>
  <c r="FF737" i="11"/>
  <c r="FG737" i="11"/>
  <c r="FH737" i="11"/>
  <c r="FW737" i="11"/>
  <c r="FU737" i="11"/>
  <c r="FV737" i="11"/>
  <c r="FZ737" i="11"/>
  <c r="FX737" i="11"/>
  <c r="FP753" i="11"/>
  <c r="FR753" i="11"/>
  <c r="FH753" i="11"/>
  <c r="FJ753" i="11"/>
  <c r="FO753" i="11"/>
  <c r="FN753" i="11"/>
  <c r="FE753" i="11"/>
  <c r="FF753" i="11"/>
  <c r="FG753" i="11"/>
  <c r="FW753" i="11"/>
  <c r="FU753" i="11"/>
  <c r="FV753" i="11"/>
  <c r="FZ753" i="11"/>
  <c r="FX753" i="11"/>
  <c r="FR769" i="11"/>
  <c r="FO769" i="11"/>
  <c r="FP769" i="11"/>
  <c r="FN769" i="11"/>
  <c r="FE769" i="11"/>
  <c r="FF769" i="11"/>
  <c r="FG769" i="11"/>
  <c r="FH769" i="11"/>
  <c r="FJ769" i="11"/>
  <c r="FW769" i="11"/>
  <c r="FU769" i="11"/>
  <c r="FV769" i="11"/>
  <c r="FZ769" i="11"/>
  <c r="FX769" i="11"/>
  <c r="FR785" i="11"/>
  <c r="FN785" i="11"/>
  <c r="FO785" i="11"/>
  <c r="FP785" i="11"/>
  <c r="FE785" i="11"/>
  <c r="FF785" i="11"/>
  <c r="FG785" i="11"/>
  <c r="FH785" i="11"/>
  <c r="FJ785" i="11"/>
  <c r="FU785" i="11"/>
  <c r="FV785" i="11"/>
  <c r="FW785" i="11"/>
  <c r="FZ785" i="11"/>
  <c r="FX785" i="11"/>
  <c r="FR801" i="11"/>
  <c r="FO801" i="11"/>
  <c r="FP801" i="11"/>
  <c r="FN801" i="11"/>
  <c r="FE801" i="11"/>
  <c r="FF801" i="11"/>
  <c r="FG801" i="11"/>
  <c r="FH801" i="11"/>
  <c r="FJ801" i="11"/>
  <c r="FU801" i="11"/>
  <c r="FV801" i="11"/>
  <c r="FW801" i="11"/>
  <c r="FZ801" i="11"/>
  <c r="FX801" i="11"/>
  <c r="FR817" i="11"/>
  <c r="FP817" i="11"/>
  <c r="FN817" i="11"/>
  <c r="FO817" i="11"/>
  <c r="FE817" i="11"/>
  <c r="FF817" i="11"/>
  <c r="FG817" i="11"/>
  <c r="FH817" i="11"/>
  <c r="FJ817" i="11"/>
  <c r="FU817" i="11"/>
  <c r="FV817" i="11"/>
  <c r="FW817" i="11"/>
  <c r="FZ817" i="11"/>
  <c r="FX817" i="11"/>
  <c r="FR833" i="11"/>
  <c r="FO833" i="11"/>
  <c r="FN833" i="11"/>
  <c r="FP833" i="11"/>
  <c r="FE833" i="11"/>
  <c r="FF833" i="11"/>
  <c r="FG833" i="11"/>
  <c r="FH833" i="11"/>
  <c r="FJ833" i="11"/>
  <c r="FU833" i="11"/>
  <c r="FV833" i="11"/>
  <c r="FW833" i="11"/>
  <c r="FZ833" i="11"/>
  <c r="FX833" i="11"/>
  <c r="FR849" i="11"/>
  <c r="FO849" i="11"/>
  <c r="FP849" i="11"/>
  <c r="FN849" i="11"/>
  <c r="FE849" i="11"/>
  <c r="FF849" i="11"/>
  <c r="FG849" i="11"/>
  <c r="FH849" i="11"/>
  <c r="FJ849" i="11"/>
  <c r="FW849" i="11"/>
  <c r="FU849" i="11"/>
  <c r="FV849" i="11"/>
  <c r="FX849" i="11"/>
  <c r="FZ849" i="11"/>
  <c r="FP865" i="11"/>
  <c r="FR865" i="11"/>
  <c r="FN865" i="11"/>
  <c r="FO865" i="11"/>
  <c r="FE865" i="11"/>
  <c r="FF865" i="11"/>
  <c r="FG865" i="11"/>
  <c r="FH865" i="11"/>
  <c r="FJ865" i="11"/>
  <c r="FW865" i="11"/>
  <c r="FU865" i="11"/>
  <c r="FV865" i="11"/>
  <c r="FZ865" i="11"/>
  <c r="FX865" i="11"/>
  <c r="FP881" i="11"/>
  <c r="FR881" i="11"/>
  <c r="FO881" i="11"/>
  <c r="FN881" i="11"/>
  <c r="FE881" i="11"/>
  <c r="FF881" i="11"/>
  <c r="FG881" i="11"/>
  <c r="FH881" i="11"/>
  <c r="FJ881" i="11"/>
  <c r="FW881" i="11"/>
  <c r="FU881" i="11"/>
  <c r="FV881" i="11"/>
  <c r="FZ881" i="11"/>
  <c r="FX881" i="11"/>
  <c r="FR897" i="11"/>
  <c r="FO897" i="11"/>
  <c r="FP897" i="11"/>
  <c r="FN897" i="11"/>
  <c r="FE897" i="11"/>
  <c r="FF897" i="11"/>
  <c r="FG897" i="11"/>
  <c r="FH897" i="11"/>
  <c r="FJ897" i="11"/>
  <c r="FW897" i="11"/>
  <c r="FU897" i="11"/>
  <c r="FV897" i="11"/>
  <c r="FX897" i="11"/>
  <c r="FZ897" i="11"/>
  <c r="FR913" i="11"/>
  <c r="FN913" i="11"/>
  <c r="FO913" i="11"/>
  <c r="FP913" i="11"/>
  <c r="FE913" i="11"/>
  <c r="FF913" i="11"/>
  <c r="FG913" i="11"/>
  <c r="FH913" i="11"/>
  <c r="FJ913" i="11"/>
  <c r="FU913" i="11"/>
  <c r="FV913" i="11"/>
  <c r="FW913" i="11"/>
  <c r="FZ913" i="11"/>
  <c r="FX913" i="11"/>
  <c r="FR929" i="11"/>
  <c r="FN929" i="11"/>
  <c r="FO929" i="11"/>
  <c r="FP929" i="11"/>
  <c r="FE929" i="11"/>
  <c r="FF929" i="11"/>
  <c r="FG929" i="11"/>
  <c r="FH929" i="11"/>
  <c r="FJ929" i="11"/>
  <c r="FU929" i="11"/>
  <c r="FV929" i="11"/>
  <c r="FW929" i="11"/>
  <c r="FZ929" i="11"/>
  <c r="FX929" i="11"/>
  <c r="FR945" i="11"/>
  <c r="FP945" i="11"/>
  <c r="FN945" i="11"/>
  <c r="FO945" i="11"/>
  <c r="FE945" i="11"/>
  <c r="FF945" i="11"/>
  <c r="FG945" i="11"/>
  <c r="FH945" i="11"/>
  <c r="FJ945" i="11"/>
  <c r="FU945" i="11"/>
  <c r="FV945" i="11"/>
  <c r="FW945" i="11"/>
  <c r="FX945" i="11"/>
  <c r="FZ945" i="11"/>
  <c r="FR961" i="11"/>
  <c r="FO961" i="11"/>
  <c r="FP961" i="11"/>
  <c r="FN961" i="11"/>
  <c r="FE961" i="11"/>
  <c r="FF961" i="11"/>
  <c r="FG961" i="11"/>
  <c r="FH961" i="11"/>
  <c r="FJ961" i="11"/>
  <c r="FU961" i="11"/>
  <c r="FW961" i="11"/>
  <c r="FV961" i="11"/>
  <c r="FZ961" i="11"/>
  <c r="FX961" i="11"/>
  <c r="FR977" i="11"/>
  <c r="FO977" i="11"/>
  <c r="FP977" i="11"/>
  <c r="FN977" i="11"/>
  <c r="FE977" i="11"/>
  <c r="FF977" i="11"/>
  <c r="FG977" i="11"/>
  <c r="FH977" i="11"/>
  <c r="FJ977" i="11"/>
  <c r="FV977" i="11"/>
  <c r="FW977" i="11"/>
  <c r="FU977" i="11"/>
  <c r="FX977" i="11"/>
  <c r="FZ977" i="11"/>
  <c r="FP993" i="11"/>
  <c r="FN993" i="11"/>
  <c r="FO993" i="11"/>
  <c r="FR993" i="11"/>
  <c r="FE993" i="11"/>
  <c r="FF993" i="11"/>
  <c r="FG993" i="11"/>
  <c r="FH993" i="11"/>
  <c r="FJ993" i="11"/>
  <c r="FV993" i="11"/>
  <c r="FW993" i="11"/>
  <c r="FU993" i="11"/>
  <c r="FZ993" i="11"/>
  <c r="FX993" i="11"/>
  <c r="FP1009" i="11"/>
  <c r="FR1009" i="11"/>
  <c r="FO1009" i="11"/>
  <c r="FN1009" i="11"/>
  <c r="FE1009" i="11"/>
  <c r="FF1009" i="11"/>
  <c r="FG1009" i="11"/>
  <c r="FH1009" i="11"/>
  <c r="FJ1009" i="11"/>
  <c r="FW1009" i="11"/>
  <c r="FV1009" i="11"/>
  <c r="FU1009" i="11"/>
  <c r="FZ1009" i="11"/>
  <c r="FX1009" i="11"/>
  <c r="FR1025" i="11"/>
  <c r="FO1025" i="11"/>
  <c r="FN1025" i="11"/>
  <c r="FP1025" i="11"/>
  <c r="FE1025" i="11"/>
  <c r="FF1025" i="11"/>
  <c r="FG1025" i="11"/>
  <c r="FH1025" i="11"/>
  <c r="FJ1025" i="11"/>
  <c r="FW1025" i="11"/>
  <c r="FV1025" i="11"/>
  <c r="FU1025" i="11"/>
  <c r="FX1025" i="11"/>
  <c r="FZ1025" i="11"/>
  <c r="FR1041" i="11"/>
  <c r="FN1041" i="11"/>
  <c r="FO1041" i="11"/>
  <c r="FP1041" i="11"/>
  <c r="FH1041" i="11"/>
  <c r="FJ1041" i="11"/>
  <c r="FE1041" i="11"/>
  <c r="FF1041" i="11"/>
  <c r="FG1041" i="11"/>
  <c r="FU1041" i="11"/>
  <c r="FV1041" i="11"/>
  <c r="FW1041" i="11"/>
  <c r="FZ1041" i="11"/>
  <c r="FX1041" i="11"/>
  <c r="FR1057" i="11"/>
  <c r="FN1057" i="11"/>
  <c r="FO1057" i="11"/>
  <c r="FP1057" i="11"/>
  <c r="FE1057" i="11"/>
  <c r="FF1057" i="11"/>
  <c r="FG1057" i="11"/>
  <c r="FH1057" i="11"/>
  <c r="FJ1057" i="11"/>
  <c r="FV1057" i="11"/>
  <c r="FU1057" i="11"/>
  <c r="FW1057" i="11"/>
  <c r="FX1057" i="11"/>
  <c r="FZ1057" i="11"/>
  <c r="FP1073" i="11"/>
  <c r="FO1073" i="11"/>
  <c r="FR1073" i="11"/>
  <c r="FN1073" i="11"/>
  <c r="FE1073" i="11"/>
  <c r="FF1073" i="11"/>
  <c r="FG1073" i="11"/>
  <c r="FH1073" i="11"/>
  <c r="FJ1073" i="11"/>
  <c r="FU1073" i="11"/>
  <c r="FW1073" i="11"/>
  <c r="FV1073" i="11"/>
  <c r="FX1073" i="11"/>
  <c r="FZ1073" i="11"/>
  <c r="FO1089" i="11"/>
  <c r="FR1089" i="11"/>
  <c r="FP1089" i="11"/>
  <c r="FN1089" i="11"/>
  <c r="FJ1089" i="11"/>
  <c r="FE1089" i="11"/>
  <c r="FF1089" i="11"/>
  <c r="FG1089" i="11"/>
  <c r="FH1089" i="11"/>
  <c r="FU1089" i="11"/>
  <c r="FW1089" i="11"/>
  <c r="FV1089" i="11"/>
  <c r="FX1089" i="11"/>
  <c r="FZ1089" i="11"/>
  <c r="GX146" i="13"/>
  <c r="GX154" i="13"/>
  <c r="GX162" i="13"/>
  <c r="GX170" i="13"/>
  <c r="GX178" i="13"/>
  <c r="GX186" i="13"/>
  <c r="GX194" i="13"/>
  <c r="GX202" i="13"/>
  <c r="GX210" i="13"/>
  <c r="GX250" i="13"/>
  <c r="GX258" i="13"/>
  <c r="GX266" i="13"/>
  <c r="GX274" i="13"/>
  <c r="GX282" i="13"/>
  <c r="GX290" i="13"/>
  <c r="GX298" i="13"/>
  <c r="GV311" i="13"/>
  <c r="GV319" i="13"/>
  <c r="FO114" i="11"/>
  <c r="FR114" i="11"/>
  <c r="FE114" i="11"/>
  <c r="FN114" i="11"/>
  <c r="FF114" i="11"/>
  <c r="FG114" i="11"/>
  <c r="FH114" i="11"/>
  <c r="FJ114" i="11"/>
  <c r="FZ114" i="11"/>
  <c r="FV114" i="11"/>
  <c r="FP114" i="11"/>
  <c r="FX114" i="11"/>
  <c r="FW114" i="11"/>
  <c r="FU114" i="11"/>
  <c r="FR130" i="11"/>
  <c r="FP130" i="11"/>
  <c r="FO130" i="11"/>
  <c r="FN130" i="11"/>
  <c r="FF130" i="11"/>
  <c r="FG130" i="11"/>
  <c r="FH130" i="11"/>
  <c r="FJ130" i="11"/>
  <c r="FE130" i="11"/>
  <c r="FV130" i="11"/>
  <c r="FZ130" i="11"/>
  <c r="FW130" i="11"/>
  <c r="FX130" i="11"/>
  <c r="FU130" i="11"/>
  <c r="FR146" i="11"/>
  <c r="FO146" i="11"/>
  <c r="FN146" i="11"/>
  <c r="FE146" i="11"/>
  <c r="FF146" i="11"/>
  <c r="FG146" i="11"/>
  <c r="FH146" i="11"/>
  <c r="FJ146" i="11"/>
  <c r="FZ146" i="11"/>
  <c r="FX146" i="11"/>
  <c r="FV146" i="11"/>
  <c r="FW146" i="11"/>
  <c r="FP146" i="11"/>
  <c r="FU146" i="11"/>
  <c r="FR162" i="11"/>
  <c r="FO162" i="11"/>
  <c r="FN162" i="11"/>
  <c r="FE162" i="11"/>
  <c r="FF162" i="11"/>
  <c r="FG162" i="11"/>
  <c r="FH162" i="11"/>
  <c r="FJ162" i="11"/>
  <c r="FP162" i="11"/>
  <c r="FV162" i="11"/>
  <c r="FX162" i="11"/>
  <c r="FZ162" i="11"/>
  <c r="FW162" i="11"/>
  <c r="FU162" i="11"/>
  <c r="FR178" i="11"/>
  <c r="FO178" i="11"/>
  <c r="FN178" i="11"/>
  <c r="FH178" i="11"/>
  <c r="FJ178" i="11"/>
  <c r="FE178" i="11"/>
  <c r="FF178" i="11"/>
  <c r="FG178" i="11"/>
  <c r="FZ178" i="11"/>
  <c r="FP178" i="11"/>
  <c r="FX178" i="11"/>
  <c r="FV178" i="11"/>
  <c r="FW178" i="11"/>
  <c r="FU178" i="11"/>
  <c r="FR194" i="11"/>
  <c r="FO194" i="11"/>
  <c r="FN194" i="11"/>
  <c r="FE194" i="11"/>
  <c r="FF194" i="11"/>
  <c r="FG194" i="11"/>
  <c r="FH194" i="11"/>
  <c r="FJ194" i="11"/>
  <c r="FV194" i="11"/>
  <c r="FP194" i="11"/>
  <c r="FZ194" i="11"/>
  <c r="FX194" i="11"/>
  <c r="FW194" i="11"/>
  <c r="FU194" i="11"/>
  <c r="FR210" i="11"/>
  <c r="FO210" i="11"/>
  <c r="FN210" i="11"/>
  <c r="FE210" i="11"/>
  <c r="FF210" i="11"/>
  <c r="FG210" i="11"/>
  <c r="FH210" i="11"/>
  <c r="FJ210" i="11"/>
  <c r="FZ210" i="11"/>
  <c r="FP210" i="11"/>
  <c r="FW210" i="11"/>
  <c r="FV210" i="11"/>
  <c r="FX210" i="11"/>
  <c r="FU210" i="11"/>
  <c r="FR226" i="11"/>
  <c r="FO226" i="11"/>
  <c r="FN226" i="11"/>
  <c r="FE226" i="11"/>
  <c r="FF226" i="11"/>
  <c r="FG226" i="11"/>
  <c r="FH226" i="11"/>
  <c r="FJ226" i="11"/>
  <c r="FX226" i="11"/>
  <c r="FU226" i="11"/>
  <c r="FV226" i="11"/>
  <c r="FZ226" i="11"/>
  <c r="FP226" i="11"/>
  <c r="FW226" i="11"/>
  <c r="FO242" i="11"/>
  <c r="FN242" i="11"/>
  <c r="FR242" i="11"/>
  <c r="FE242" i="11"/>
  <c r="FF242" i="11"/>
  <c r="FG242" i="11"/>
  <c r="FH242" i="11"/>
  <c r="FJ242" i="11"/>
  <c r="FZ242" i="11"/>
  <c r="FX242" i="11"/>
  <c r="FU242" i="11"/>
  <c r="FW242" i="11"/>
  <c r="FP242" i="11"/>
  <c r="FV242" i="11"/>
  <c r="FN258" i="11"/>
  <c r="FR258" i="11"/>
  <c r="FO258" i="11"/>
  <c r="FF258" i="11"/>
  <c r="FG258" i="11"/>
  <c r="FH258" i="11"/>
  <c r="FJ258" i="11"/>
  <c r="FE258" i="11"/>
  <c r="FP258" i="11"/>
  <c r="FU258" i="11"/>
  <c r="FX258" i="11"/>
  <c r="FV258" i="11"/>
  <c r="FZ258" i="11"/>
  <c r="FW258" i="11"/>
  <c r="FR274" i="11"/>
  <c r="FO274" i="11"/>
  <c r="FN274" i="11"/>
  <c r="FE274" i="11"/>
  <c r="FF274" i="11"/>
  <c r="FG274" i="11"/>
  <c r="FH274" i="11"/>
  <c r="FJ274" i="11"/>
  <c r="FV274" i="11"/>
  <c r="FZ274" i="11"/>
  <c r="FP274" i="11"/>
  <c r="FU274" i="11"/>
  <c r="FX274" i="11"/>
  <c r="FW274" i="11"/>
  <c r="FR290" i="11"/>
  <c r="FO290" i="11"/>
  <c r="FE290" i="11"/>
  <c r="FF290" i="11"/>
  <c r="FG290" i="11"/>
  <c r="FH290" i="11"/>
  <c r="FJ290" i="11"/>
  <c r="FN290" i="11"/>
  <c r="FU290" i="11"/>
  <c r="FP290" i="11"/>
  <c r="FZ290" i="11"/>
  <c r="FX290" i="11"/>
  <c r="FV290" i="11"/>
  <c r="FW290" i="11"/>
  <c r="FO306" i="11"/>
  <c r="FR306" i="11"/>
  <c r="FG306" i="11"/>
  <c r="FN306" i="11"/>
  <c r="FH306" i="11"/>
  <c r="FJ306" i="11"/>
  <c r="FE306" i="11"/>
  <c r="FF306" i="11"/>
  <c r="FZ306" i="11"/>
  <c r="FV306" i="11"/>
  <c r="FU306" i="11"/>
  <c r="FP306" i="11"/>
  <c r="FX306" i="11"/>
  <c r="FW306" i="11"/>
  <c r="FR322" i="11"/>
  <c r="FO322" i="11"/>
  <c r="FN322" i="11"/>
  <c r="FG322" i="11"/>
  <c r="FH322" i="11"/>
  <c r="FJ322" i="11"/>
  <c r="FE322" i="11"/>
  <c r="FF322" i="11"/>
  <c r="FX322" i="11"/>
  <c r="FU322" i="11"/>
  <c r="FZ322" i="11"/>
  <c r="FP322" i="11"/>
  <c r="FV322" i="11"/>
  <c r="FW322" i="11"/>
  <c r="FR338" i="11"/>
  <c r="FO338" i="11"/>
  <c r="FN338" i="11"/>
  <c r="FG338" i="11"/>
  <c r="FH338" i="11"/>
  <c r="FJ338" i="11"/>
  <c r="FE338" i="11"/>
  <c r="FF338" i="11"/>
  <c r="FZ338" i="11"/>
  <c r="FX338" i="11"/>
  <c r="FU338" i="11"/>
  <c r="FV338" i="11"/>
  <c r="FW338" i="11"/>
  <c r="FP338" i="11"/>
  <c r="FR354" i="11"/>
  <c r="FO354" i="11"/>
  <c r="FN354" i="11"/>
  <c r="FG354" i="11"/>
  <c r="FH354" i="11"/>
  <c r="FJ354" i="11"/>
  <c r="FE354" i="11"/>
  <c r="FF354" i="11"/>
  <c r="FP354" i="11"/>
  <c r="FU354" i="11"/>
  <c r="FX354" i="11"/>
  <c r="FZ354" i="11"/>
  <c r="FW354" i="11"/>
  <c r="FV354" i="11"/>
  <c r="FR370" i="11"/>
  <c r="FO370" i="11"/>
  <c r="FG370" i="11"/>
  <c r="FH370" i="11"/>
  <c r="FJ370" i="11"/>
  <c r="FN370" i="11"/>
  <c r="FE370" i="11"/>
  <c r="FF370" i="11"/>
  <c r="FZ370" i="11"/>
  <c r="FP370" i="11"/>
  <c r="FU370" i="11"/>
  <c r="FX370" i="11"/>
  <c r="FV370" i="11"/>
  <c r="FW370" i="11"/>
  <c r="FR386" i="11"/>
  <c r="FO386" i="11"/>
  <c r="FG386" i="11"/>
  <c r="FH386" i="11"/>
  <c r="FJ386" i="11"/>
  <c r="FN386" i="11"/>
  <c r="FP386" i="11"/>
  <c r="FE386" i="11"/>
  <c r="FF386" i="11"/>
  <c r="FV386" i="11"/>
  <c r="FU386" i="11"/>
  <c r="FX386" i="11"/>
  <c r="FZ386" i="11"/>
  <c r="FW386" i="11"/>
  <c r="FR402" i="11"/>
  <c r="FN402" i="11"/>
  <c r="FO402" i="11"/>
  <c r="FG402" i="11"/>
  <c r="FH402" i="11"/>
  <c r="FJ402" i="11"/>
  <c r="FE402" i="11"/>
  <c r="FF402" i="11"/>
  <c r="FZ402" i="11"/>
  <c r="FU402" i="11"/>
  <c r="FP402" i="11"/>
  <c r="FV402" i="11"/>
  <c r="FX402" i="11"/>
  <c r="FW402" i="11"/>
  <c r="FR418" i="11"/>
  <c r="FN418" i="11"/>
  <c r="FO418" i="11"/>
  <c r="FG418" i="11"/>
  <c r="FH418" i="11"/>
  <c r="FJ418" i="11"/>
  <c r="FE418" i="11"/>
  <c r="FF418" i="11"/>
  <c r="FV418" i="11"/>
  <c r="FU418" i="11"/>
  <c r="FZ418" i="11"/>
  <c r="FP418" i="11"/>
  <c r="FW418" i="11"/>
  <c r="FX418" i="11"/>
  <c r="FR434" i="11"/>
  <c r="FO434" i="11"/>
  <c r="FG434" i="11"/>
  <c r="FH434" i="11"/>
  <c r="FJ434" i="11"/>
  <c r="FN434" i="11"/>
  <c r="FF434" i="11"/>
  <c r="FE434" i="11"/>
  <c r="FX434" i="11"/>
  <c r="FZ434" i="11"/>
  <c r="FU434" i="11"/>
  <c r="FV434" i="11"/>
  <c r="FP434" i="11"/>
  <c r="FW434" i="11"/>
  <c r="FO450" i="11"/>
  <c r="FR450" i="11"/>
  <c r="FG450" i="11"/>
  <c r="FH450" i="11"/>
  <c r="FJ450" i="11"/>
  <c r="FN450" i="11"/>
  <c r="FF450" i="11"/>
  <c r="FE450" i="11"/>
  <c r="FX450" i="11"/>
  <c r="FV450" i="11"/>
  <c r="FU450" i="11"/>
  <c r="FZ450" i="11"/>
  <c r="FW450" i="11"/>
  <c r="FP450" i="11"/>
  <c r="FR466" i="11"/>
  <c r="FO466" i="11"/>
  <c r="FG466" i="11"/>
  <c r="FH466" i="11"/>
  <c r="FJ466" i="11"/>
  <c r="FN466" i="11"/>
  <c r="FF466" i="11"/>
  <c r="FE466" i="11"/>
  <c r="FP466" i="11"/>
  <c r="FZ466" i="11"/>
  <c r="FV466" i="11"/>
  <c r="FX466" i="11"/>
  <c r="FU466" i="11"/>
  <c r="FW466" i="11"/>
  <c r="FR482" i="11"/>
  <c r="FO482" i="11"/>
  <c r="FN482" i="11"/>
  <c r="FG482" i="11"/>
  <c r="FH482" i="11"/>
  <c r="FJ482" i="11"/>
  <c r="FF482" i="11"/>
  <c r="FE482" i="11"/>
  <c r="FP482" i="11"/>
  <c r="FU482" i="11"/>
  <c r="FX482" i="11"/>
  <c r="FV482" i="11"/>
  <c r="FZ482" i="11"/>
  <c r="FW482" i="11"/>
  <c r="FO498" i="11"/>
  <c r="FR498" i="11"/>
  <c r="FG498" i="11"/>
  <c r="FH498" i="11"/>
  <c r="FN498" i="11"/>
  <c r="FJ498" i="11"/>
  <c r="FF498" i="11"/>
  <c r="FE498" i="11"/>
  <c r="FZ498" i="11"/>
  <c r="FP498" i="11"/>
  <c r="FU498" i="11"/>
  <c r="FX498" i="11"/>
  <c r="FW498" i="11"/>
  <c r="FV498" i="11"/>
  <c r="FR514" i="11"/>
  <c r="FO514" i="11"/>
  <c r="FG514" i="11"/>
  <c r="FH514" i="11"/>
  <c r="FJ514" i="11"/>
  <c r="FN514" i="11"/>
  <c r="FF514" i="11"/>
  <c r="FE514" i="11"/>
  <c r="FU514" i="11"/>
  <c r="FV514" i="11"/>
  <c r="FP514" i="11"/>
  <c r="FX514" i="11"/>
  <c r="FZ514" i="11"/>
  <c r="FW514" i="11"/>
  <c r="FR530" i="11"/>
  <c r="FN530" i="11"/>
  <c r="FO530" i="11"/>
  <c r="FG530" i="11"/>
  <c r="FH530" i="11"/>
  <c r="FJ530" i="11"/>
  <c r="FF530" i="11"/>
  <c r="FE530" i="11"/>
  <c r="FZ530" i="11"/>
  <c r="FU530" i="11"/>
  <c r="FP530" i="11"/>
  <c r="FX530" i="11"/>
  <c r="FW530" i="11"/>
  <c r="FV530" i="11"/>
  <c r="FR546" i="11"/>
  <c r="FN546" i="11"/>
  <c r="FO546" i="11"/>
  <c r="FG546" i="11"/>
  <c r="FH546" i="11"/>
  <c r="FJ546" i="11"/>
  <c r="FF546" i="11"/>
  <c r="FE546" i="11"/>
  <c r="FU546" i="11"/>
  <c r="FV546" i="11"/>
  <c r="FP546" i="11"/>
  <c r="FZ546" i="11"/>
  <c r="FW546" i="11"/>
  <c r="FX546" i="11"/>
  <c r="FR562" i="11"/>
  <c r="FO562" i="11"/>
  <c r="FN562" i="11"/>
  <c r="FF562" i="11"/>
  <c r="FJ562" i="11"/>
  <c r="FG562" i="11"/>
  <c r="FH562" i="11"/>
  <c r="FE562" i="11"/>
  <c r="FX562" i="11"/>
  <c r="FZ562" i="11"/>
  <c r="FU562" i="11"/>
  <c r="FV562" i="11"/>
  <c r="FP562" i="11"/>
  <c r="FW562" i="11"/>
  <c r="FO578" i="11"/>
  <c r="FR578" i="11"/>
  <c r="FE578" i="11"/>
  <c r="FG578" i="11"/>
  <c r="FH578" i="11"/>
  <c r="FJ578" i="11"/>
  <c r="FN578" i="11"/>
  <c r="FF578" i="11"/>
  <c r="FV578" i="11"/>
  <c r="FX578" i="11"/>
  <c r="FU578" i="11"/>
  <c r="FZ578" i="11"/>
  <c r="FW578" i="11"/>
  <c r="FP578" i="11"/>
  <c r="FO594" i="11"/>
  <c r="FR594" i="11"/>
  <c r="FF594" i="11"/>
  <c r="FG594" i="11"/>
  <c r="FH594" i="11"/>
  <c r="FJ594" i="11"/>
  <c r="FN594" i="11"/>
  <c r="FE594" i="11"/>
  <c r="FP594" i="11"/>
  <c r="FZ594" i="11"/>
  <c r="FX594" i="11"/>
  <c r="FU594" i="11"/>
  <c r="FV594" i="11"/>
  <c r="FW594" i="11"/>
  <c r="FR610" i="11"/>
  <c r="FO610" i="11"/>
  <c r="FN610" i="11"/>
  <c r="FE610" i="11"/>
  <c r="FF610" i="11"/>
  <c r="FG610" i="11"/>
  <c r="FH610" i="11"/>
  <c r="FJ610" i="11"/>
  <c r="FV610" i="11"/>
  <c r="FP610" i="11"/>
  <c r="FU610" i="11"/>
  <c r="FX610" i="11"/>
  <c r="FZ610" i="11"/>
  <c r="FW610" i="11"/>
  <c r="FO626" i="11"/>
  <c r="FR626" i="11"/>
  <c r="FE626" i="11"/>
  <c r="FJ626" i="11"/>
  <c r="FN626" i="11"/>
  <c r="FG626" i="11"/>
  <c r="FH626" i="11"/>
  <c r="FF626" i="11"/>
  <c r="FZ626" i="11"/>
  <c r="FP626" i="11"/>
  <c r="FU626" i="11"/>
  <c r="FX626" i="11"/>
  <c r="FV626" i="11"/>
  <c r="FW626" i="11"/>
  <c r="FR642" i="11"/>
  <c r="FO642" i="11"/>
  <c r="FN642" i="11"/>
  <c r="FH642" i="11"/>
  <c r="FJ642" i="11"/>
  <c r="FG642" i="11"/>
  <c r="FE642" i="11"/>
  <c r="FF642" i="11"/>
  <c r="FU642" i="11"/>
  <c r="FP642" i="11"/>
  <c r="FX642" i="11"/>
  <c r="FZ642" i="11"/>
  <c r="FV642" i="11"/>
  <c r="FW642" i="11"/>
  <c r="FR658" i="11"/>
  <c r="FN658" i="11"/>
  <c r="FO658" i="11"/>
  <c r="FE658" i="11"/>
  <c r="FF658" i="11"/>
  <c r="FG658" i="11"/>
  <c r="FH658" i="11"/>
  <c r="FJ658" i="11"/>
  <c r="FU658" i="11"/>
  <c r="FZ658" i="11"/>
  <c r="FV658" i="11"/>
  <c r="FP658" i="11"/>
  <c r="FW658" i="11"/>
  <c r="FX658" i="11"/>
  <c r="FR674" i="11"/>
  <c r="FN674" i="11"/>
  <c r="FO674" i="11"/>
  <c r="FE674" i="11"/>
  <c r="FF674" i="11"/>
  <c r="FG674" i="11"/>
  <c r="FH674" i="11"/>
  <c r="FJ674" i="11"/>
  <c r="FU674" i="11"/>
  <c r="FZ674" i="11"/>
  <c r="FX674" i="11"/>
  <c r="FW674" i="11"/>
  <c r="FV674" i="11"/>
  <c r="FP674" i="11"/>
  <c r="FO690" i="11"/>
  <c r="FR690" i="11"/>
  <c r="FN690" i="11"/>
  <c r="FJ690" i="11"/>
  <c r="FE690" i="11"/>
  <c r="FF690" i="11"/>
  <c r="FG690" i="11"/>
  <c r="FH690" i="11"/>
  <c r="FP690" i="11"/>
  <c r="FV690" i="11"/>
  <c r="FW690" i="11"/>
  <c r="FX690" i="11"/>
  <c r="FZ690" i="11"/>
  <c r="FU690" i="11"/>
  <c r="FR706" i="11"/>
  <c r="FO706" i="11"/>
  <c r="FN706" i="11"/>
  <c r="FH706" i="11"/>
  <c r="FJ706" i="11"/>
  <c r="FE706" i="11"/>
  <c r="FF706" i="11"/>
  <c r="FG706" i="11"/>
  <c r="FW706" i="11"/>
  <c r="FZ706" i="11"/>
  <c r="FP706" i="11"/>
  <c r="FU706" i="11"/>
  <c r="FV706" i="11"/>
  <c r="FX706" i="11"/>
  <c r="FO722" i="11"/>
  <c r="FF722" i="11"/>
  <c r="FH722" i="11"/>
  <c r="FR722" i="11"/>
  <c r="FN722" i="11"/>
  <c r="FE722" i="11"/>
  <c r="FG722" i="11"/>
  <c r="FJ722" i="11"/>
  <c r="FW722" i="11"/>
  <c r="FV722" i="11"/>
  <c r="FU722" i="11"/>
  <c r="FP722" i="11"/>
  <c r="FZ722" i="11"/>
  <c r="FX722" i="11"/>
  <c r="FR738" i="11"/>
  <c r="FO738" i="11"/>
  <c r="FN738" i="11"/>
  <c r="FE738" i="11"/>
  <c r="FF738" i="11"/>
  <c r="FG738" i="11"/>
  <c r="FH738" i="11"/>
  <c r="FJ738" i="11"/>
  <c r="FX738" i="11"/>
  <c r="FU738" i="11"/>
  <c r="FZ738" i="11"/>
  <c r="FV738" i="11"/>
  <c r="FW738" i="11"/>
  <c r="FP738" i="11"/>
  <c r="FO754" i="11"/>
  <c r="FR754" i="11"/>
  <c r="FN754" i="11"/>
  <c r="FE754" i="11"/>
  <c r="FF754" i="11"/>
  <c r="FG754" i="11"/>
  <c r="FH754" i="11"/>
  <c r="FJ754" i="11"/>
  <c r="FV754" i="11"/>
  <c r="FU754" i="11"/>
  <c r="FZ754" i="11"/>
  <c r="FP754" i="11"/>
  <c r="FX754" i="11"/>
  <c r="FW754" i="11"/>
  <c r="FR770" i="11"/>
  <c r="FO770" i="11"/>
  <c r="FH770" i="11"/>
  <c r="FN770" i="11"/>
  <c r="FE770" i="11"/>
  <c r="FF770" i="11"/>
  <c r="FG770" i="11"/>
  <c r="FJ770" i="11"/>
  <c r="FV770" i="11"/>
  <c r="FW770" i="11"/>
  <c r="FP770" i="11"/>
  <c r="FX770" i="11"/>
  <c r="FZ770" i="11"/>
  <c r="FU770" i="11"/>
  <c r="FR786" i="11"/>
  <c r="FN786" i="11"/>
  <c r="FO786" i="11"/>
  <c r="FH786" i="11"/>
  <c r="FE786" i="11"/>
  <c r="FF786" i="11"/>
  <c r="FG786" i="11"/>
  <c r="FJ786" i="11"/>
  <c r="FW786" i="11"/>
  <c r="FZ786" i="11"/>
  <c r="FU786" i="11"/>
  <c r="FP786" i="11"/>
  <c r="FV786" i="11"/>
  <c r="FX786" i="11"/>
  <c r="FR802" i="11"/>
  <c r="FN802" i="11"/>
  <c r="FO802" i="11"/>
  <c r="FE802" i="11"/>
  <c r="FF802" i="11"/>
  <c r="FG802" i="11"/>
  <c r="FH802" i="11"/>
  <c r="FJ802" i="11"/>
  <c r="FZ802" i="11"/>
  <c r="FW802" i="11"/>
  <c r="FX802" i="11"/>
  <c r="FV802" i="11"/>
  <c r="FU802" i="11"/>
  <c r="FP802" i="11"/>
  <c r="FR818" i="11"/>
  <c r="FO818" i="11"/>
  <c r="FN818" i="11"/>
  <c r="FE818" i="11"/>
  <c r="FF818" i="11"/>
  <c r="FG818" i="11"/>
  <c r="FH818" i="11"/>
  <c r="FJ818" i="11"/>
  <c r="FP818" i="11"/>
  <c r="FU818" i="11"/>
  <c r="FX818" i="11"/>
  <c r="FZ818" i="11"/>
  <c r="FV818" i="11"/>
  <c r="FW818" i="11"/>
  <c r="FO834" i="11"/>
  <c r="FR834" i="11"/>
  <c r="FN834" i="11"/>
  <c r="FE834" i="11"/>
  <c r="FF834" i="11"/>
  <c r="FG834" i="11"/>
  <c r="FH834" i="11"/>
  <c r="FJ834" i="11"/>
  <c r="FU834" i="11"/>
  <c r="FV834" i="11"/>
  <c r="FZ834" i="11"/>
  <c r="FP834" i="11"/>
  <c r="FW834" i="11"/>
  <c r="FX834" i="11"/>
  <c r="FO850" i="11"/>
  <c r="FR850" i="11"/>
  <c r="FN850" i="11"/>
  <c r="FE850" i="11"/>
  <c r="FF850" i="11"/>
  <c r="FG850" i="11"/>
  <c r="FH850" i="11"/>
  <c r="FJ850" i="11"/>
  <c r="FX850" i="11"/>
  <c r="FW850" i="11"/>
  <c r="FV850" i="11"/>
  <c r="FP850" i="11"/>
  <c r="FU850" i="11"/>
  <c r="FZ850" i="11"/>
  <c r="FR866" i="11"/>
  <c r="FO866" i="11"/>
  <c r="FN866" i="11"/>
  <c r="FE866" i="11"/>
  <c r="FF866" i="11"/>
  <c r="FG866" i="11"/>
  <c r="FH866" i="11"/>
  <c r="FJ866" i="11"/>
  <c r="FP866" i="11"/>
  <c r="FV866" i="11"/>
  <c r="FX866" i="11"/>
  <c r="FW866" i="11"/>
  <c r="FZ866" i="11"/>
  <c r="FU866" i="11"/>
  <c r="FO882" i="11"/>
  <c r="FN882" i="11"/>
  <c r="FR882" i="11"/>
  <c r="FE882" i="11"/>
  <c r="FF882" i="11"/>
  <c r="FG882" i="11"/>
  <c r="FH882" i="11"/>
  <c r="FJ882" i="11"/>
  <c r="FW882" i="11"/>
  <c r="FZ882" i="11"/>
  <c r="FP882" i="11"/>
  <c r="FX882" i="11"/>
  <c r="FU882" i="11"/>
  <c r="FV882" i="11"/>
  <c r="FR898" i="11"/>
  <c r="FO898" i="11"/>
  <c r="FN898" i="11"/>
  <c r="FE898" i="11"/>
  <c r="FF898" i="11"/>
  <c r="FG898" i="11"/>
  <c r="FH898" i="11"/>
  <c r="FJ898" i="11"/>
  <c r="FV898" i="11"/>
  <c r="FU898" i="11"/>
  <c r="FP898" i="11"/>
  <c r="FX898" i="11"/>
  <c r="FZ898" i="11"/>
  <c r="FW898" i="11"/>
  <c r="FR914" i="11"/>
  <c r="FO914" i="11"/>
  <c r="FN914" i="11"/>
  <c r="FE914" i="11"/>
  <c r="FF914" i="11"/>
  <c r="FG914" i="11"/>
  <c r="FH914" i="11"/>
  <c r="FJ914" i="11"/>
  <c r="FX914" i="11"/>
  <c r="FU914" i="11"/>
  <c r="FV914" i="11"/>
  <c r="FZ914" i="11"/>
  <c r="FW914" i="11"/>
  <c r="FP914" i="11"/>
  <c r="FR930" i="11"/>
  <c r="FN930" i="11"/>
  <c r="FO930" i="11"/>
  <c r="FE930" i="11"/>
  <c r="FF930" i="11"/>
  <c r="FG930" i="11"/>
  <c r="FH930" i="11"/>
  <c r="FJ930" i="11"/>
  <c r="FU930" i="11"/>
  <c r="FP930" i="11"/>
  <c r="FZ930" i="11"/>
  <c r="FX930" i="11"/>
  <c r="FW930" i="11"/>
  <c r="FV930" i="11"/>
  <c r="FO946" i="11"/>
  <c r="FR946" i="11"/>
  <c r="FN946" i="11"/>
  <c r="FE946" i="11"/>
  <c r="FF946" i="11"/>
  <c r="FG946" i="11"/>
  <c r="FH946" i="11"/>
  <c r="FJ946" i="11"/>
  <c r="FP946" i="11"/>
  <c r="FV946" i="11"/>
  <c r="FW946" i="11"/>
  <c r="FX946" i="11"/>
  <c r="FZ946" i="11"/>
  <c r="FU946" i="11"/>
  <c r="FR962" i="11"/>
  <c r="FO962" i="11"/>
  <c r="FN962" i="11"/>
  <c r="FE962" i="11"/>
  <c r="FF962" i="11"/>
  <c r="FG962" i="11"/>
  <c r="FH962" i="11"/>
  <c r="FJ962" i="11"/>
  <c r="FW962" i="11"/>
  <c r="FZ962" i="11"/>
  <c r="FP962" i="11"/>
  <c r="FU962" i="11"/>
  <c r="FV962" i="11"/>
  <c r="FX962" i="11"/>
  <c r="FO978" i="11"/>
  <c r="FN978" i="11"/>
  <c r="FR978" i="11"/>
  <c r="FE978" i="11"/>
  <c r="FF978" i="11"/>
  <c r="FG978" i="11"/>
  <c r="FH978" i="11"/>
  <c r="FJ978" i="11"/>
  <c r="FZ978" i="11"/>
  <c r="FV978" i="11"/>
  <c r="FW978" i="11"/>
  <c r="FU978" i="11"/>
  <c r="FP978" i="11"/>
  <c r="FX978" i="11"/>
  <c r="FR994" i="11"/>
  <c r="FO994" i="11"/>
  <c r="FN994" i="11"/>
  <c r="FE994" i="11"/>
  <c r="FF994" i="11"/>
  <c r="FG994" i="11"/>
  <c r="FH994" i="11"/>
  <c r="FJ994" i="11"/>
  <c r="FU994" i="11"/>
  <c r="FW994" i="11"/>
  <c r="FP994" i="11"/>
  <c r="FV994" i="11"/>
  <c r="FZ994" i="11"/>
  <c r="FX994" i="11"/>
  <c r="FO1010" i="11"/>
  <c r="FN1010" i="11"/>
  <c r="FR1010" i="11"/>
  <c r="FE1010" i="11"/>
  <c r="FF1010" i="11"/>
  <c r="FG1010" i="11"/>
  <c r="FH1010" i="11"/>
  <c r="FJ1010" i="11"/>
  <c r="FX1010" i="11"/>
  <c r="FU1010" i="11"/>
  <c r="FV1010" i="11"/>
  <c r="FW1010" i="11"/>
  <c r="FZ1010" i="11"/>
  <c r="FP1010" i="11"/>
  <c r="FR1026" i="11"/>
  <c r="FO1026" i="11"/>
  <c r="FN1026" i="11"/>
  <c r="FE1026" i="11"/>
  <c r="FF1026" i="11"/>
  <c r="FG1026" i="11"/>
  <c r="FH1026" i="11"/>
  <c r="FJ1026" i="11"/>
  <c r="FZ1026" i="11"/>
  <c r="FX1026" i="11"/>
  <c r="FW1026" i="11"/>
  <c r="FV1026" i="11"/>
  <c r="FU1026" i="11"/>
  <c r="FP1026" i="11"/>
  <c r="FR1042" i="11"/>
  <c r="FO1042" i="11"/>
  <c r="FN1042" i="11"/>
  <c r="FE1042" i="11"/>
  <c r="FF1042" i="11"/>
  <c r="FG1042" i="11"/>
  <c r="FH1042" i="11"/>
  <c r="FJ1042" i="11"/>
  <c r="FV1042" i="11"/>
  <c r="FP1042" i="11"/>
  <c r="FX1042" i="11"/>
  <c r="FW1042" i="11"/>
  <c r="FZ1042" i="11"/>
  <c r="FU1042" i="11"/>
  <c r="FR1058" i="11"/>
  <c r="FO1058" i="11"/>
  <c r="FN1058" i="11"/>
  <c r="FH1058" i="11"/>
  <c r="FJ1058" i="11"/>
  <c r="FE1058" i="11"/>
  <c r="FF1058" i="11"/>
  <c r="FG1058" i="11"/>
  <c r="FP1058" i="11"/>
  <c r="FZ1058" i="11"/>
  <c r="FX1058" i="11"/>
  <c r="FW1058" i="11"/>
  <c r="FV1058" i="11"/>
  <c r="FU1058" i="11"/>
  <c r="FR1074" i="11"/>
  <c r="FO1074" i="11"/>
  <c r="FN1074" i="11"/>
  <c r="FE1074" i="11"/>
  <c r="FF1074" i="11"/>
  <c r="FG1074" i="11"/>
  <c r="FH1074" i="11"/>
  <c r="FJ1074" i="11"/>
  <c r="FP1074" i="11"/>
  <c r="FW1074" i="11"/>
  <c r="FU1074" i="11"/>
  <c r="FX1074" i="11"/>
  <c r="FZ1074" i="11"/>
  <c r="FV1074" i="11"/>
  <c r="FO1090" i="11"/>
  <c r="FN1090" i="11"/>
  <c r="FR1090" i="11"/>
  <c r="FE1090" i="11"/>
  <c r="FF1090" i="11"/>
  <c r="FG1090" i="11"/>
  <c r="FH1090" i="11"/>
  <c r="FJ1090" i="11"/>
  <c r="FU1090" i="11"/>
  <c r="FV1090" i="11"/>
  <c r="FW1090" i="11"/>
  <c r="FP1090" i="11"/>
  <c r="FZ1090" i="11"/>
  <c r="FX1090" i="11"/>
  <c r="GW143" i="13"/>
  <c r="GY146" i="13"/>
  <c r="GW167" i="13"/>
  <c r="GY170" i="13"/>
  <c r="GW175" i="13"/>
  <c r="GW215" i="13"/>
  <c r="GW223" i="13"/>
  <c r="GY226" i="13"/>
  <c r="GW231" i="13"/>
  <c r="GY234" i="13"/>
  <c r="GW239" i="13"/>
  <c r="GY242" i="13"/>
  <c r="GW247" i="13"/>
  <c r="GY250" i="13"/>
  <c r="GW255" i="13"/>
  <c r="GY258" i="13"/>
  <c r="GW263" i="13"/>
  <c r="GY266" i="13"/>
  <c r="GW271" i="13"/>
  <c r="GY274" i="13"/>
  <c r="GW279" i="13"/>
  <c r="GY282" i="13"/>
  <c r="GW287" i="13"/>
  <c r="GY290" i="13"/>
  <c r="GW295" i="13"/>
  <c r="GY298" i="13"/>
  <c r="GW303" i="13"/>
  <c r="GY306" i="13"/>
  <c r="GW311" i="13"/>
  <c r="FP115" i="11"/>
  <c r="FN115" i="11"/>
  <c r="FO115" i="11"/>
  <c r="FR115" i="11"/>
  <c r="FE115" i="11"/>
  <c r="FF115" i="11"/>
  <c r="FG115" i="11"/>
  <c r="FH115" i="11"/>
  <c r="FJ115" i="11"/>
  <c r="FU115" i="11"/>
  <c r="FX115" i="11"/>
  <c r="FW115" i="11"/>
  <c r="FV115" i="11"/>
  <c r="FZ115" i="11"/>
  <c r="FR131" i="11"/>
  <c r="FE131" i="11"/>
  <c r="FF131" i="11"/>
  <c r="FG131" i="11"/>
  <c r="FH131" i="11"/>
  <c r="FO131" i="11"/>
  <c r="FN131" i="11"/>
  <c r="FJ131" i="11"/>
  <c r="FP131" i="11"/>
  <c r="FX131" i="11"/>
  <c r="FU131" i="11"/>
  <c r="FV131" i="11"/>
  <c r="FW131" i="11"/>
  <c r="FZ131" i="11"/>
  <c r="FR147" i="11"/>
  <c r="FP147" i="11"/>
  <c r="FO147" i="11"/>
  <c r="FN147" i="11"/>
  <c r="FG147" i="11"/>
  <c r="FH147" i="11"/>
  <c r="FJ147" i="11"/>
  <c r="FE147" i="11"/>
  <c r="FF147" i="11"/>
  <c r="FX147" i="11"/>
  <c r="FU147" i="11"/>
  <c r="FW147" i="11"/>
  <c r="FV147" i="11"/>
  <c r="FZ147" i="11"/>
  <c r="FR163" i="11"/>
  <c r="FP163" i="11"/>
  <c r="FO163" i="11"/>
  <c r="FN163" i="11"/>
  <c r="FE163" i="11"/>
  <c r="FF163" i="11"/>
  <c r="FG163" i="11"/>
  <c r="FH163" i="11"/>
  <c r="FJ163" i="11"/>
  <c r="FW163" i="11"/>
  <c r="FV163" i="11"/>
  <c r="FU163" i="11"/>
  <c r="FX163" i="11"/>
  <c r="FZ163" i="11"/>
  <c r="FR179" i="11"/>
  <c r="FP179" i="11"/>
  <c r="FO179" i="11"/>
  <c r="FN179" i="11"/>
  <c r="FE179" i="11"/>
  <c r="FF179" i="11"/>
  <c r="FG179" i="11"/>
  <c r="FH179" i="11"/>
  <c r="FJ179" i="11"/>
  <c r="FU179" i="11"/>
  <c r="FW179" i="11"/>
  <c r="FV179" i="11"/>
  <c r="FX179" i="11"/>
  <c r="FZ179" i="11"/>
  <c r="FR195" i="11"/>
  <c r="FN195" i="11"/>
  <c r="FJ195" i="11"/>
  <c r="FP195" i="11"/>
  <c r="FE195" i="11"/>
  <c r="FF195" i="11"/>
  <c r="FG195" i="11"/>
  <c r="FO195" i="11"/>
  <c r="FH195" i="11"/>
  <c r="FU195" i="11"/>
  <c r="FW195" i="11"/>
  <c r="FX195" i="11"/>
  <c r="FV195" i="11"/>
  <c r="FZ195" i="11"/>
  <c r="FR211" i="11"/>
  <c r="FP211" i="11"/>
  <c r="FO211" i="11"/>
  <c r="FN211" i="11"/>
  <c r="FE211" i="11"/>
  <c r="FF211" i="11"/>
  <c r="FG211" i="11"/>
  <c r="FH211" i="11"/>
  <c r="FJ211" i="11"/>
  <c r="FV211" i="11"/>
  <c r="FX211" i="11"/>
  <c r="FU211" i="11"/>
  <c r="FW211" i="11"/>
  <c r="FZ211" i="11"/>
  <c r="FR227" i="11"/>
  <c r="FP227" i="11"/>
  <c r="FO227" i="11"/>
  <c r="FE227" i="11"/>
  <c r="FF227" i="11"/>
  <c r="FG227" i="11"/>
  <c r="FH227" i="11"/>
  <c r="FJ227" i="11"/>
  <c r="FN227" i="11"/>
  <c r="FU227" i="11"/>
  <c r="FW227" i="11"/>
  <c r="FX227" i="11"/>
  <c r="FV227" i="11"/>
  <c r="FZ227" i="11"/>
  <c r="FP243" i="11"/>
  <c r="FO243" i="11"/>
  <c r="FE243" i="11"/>
  <c r="FR243" i="11"/>
  <c r="FF243" i="11"/>
  <c r="FN243" i="11"/>
  <c r="FG243" i="11"/>
  <c r="FH243" i="11"/>
  <c r="FJ243" i="11"/>
  <c r="FX243" i="11"/>
  <c r="FU243" i="11"/>
  <c r="FW243" i="11"/>
  <c r="FV243" i="11"/>
  <c r="FZ243" i="11"/>
  <c r="FN259" i="11"/>
  <c r="FR259" i="11"/>
  <c r="FE259" i="11"/>
  <c r="FF259" i="11"/>
  <c r="FO259" i="11"/>
  <c r="FG259" i="11"/>
  <c r="FH259" i="11"/>
  <c r="FJ259" i="11"/>
  <c r="FP259" i="11"/>
  <c r="FX259" i="11"/>
  <c r="FV259" i="11"/>
  <c r="FU259" i="11"/>
  <c r="FW259" i="11"/>
  <c r="FZ259" i="11"/>
  <c r="FR275" i="11"/>
  <c r="FN275" i="11"/>
  <c r="FP275" i="11"/>
  <c r="FO275" i="11"/>
  <c r="FG275" i="11"/>
  <c r="FH275" i="11"/>
  <c r="FJ275" i="11"/>
  <c r="FE275" i="11"/>
  <c r="FF275" i="11"/>
  <c r="FU275" i="11"/>
  <c r="FX275" i="11"/>
  <c r="FW275" i="11"/>
  <c r="FV275" i="11"/>
  <c r="FZ275" i="11"/>
  <c r="FR291" i="11"/>
  <c r="FP291" i="11"/>
  <c r="FO291" i="11"/>
  <c r="FE291" i="11"/>
  <c r="FF291" i="11"/>
  <c r="FG291" i="11"/>
  <c r="FH291" i="11"/>
  <c r="FN291" i="11"/>
  <c r="FJ291" i="11"/>
  <c r="FW291" i="11"/>
  <c r="FV291" i="11"/>
  <c r="FX291" i="11"/>
  <c r="FU291" i="11"/>
  <c r="FZ291" i="11"/>
  <c r="FR307" i="11"/>
  <c r="FP307" i="11"/>
  <c r="FO307" i="11"/>
  <c r="FN307" i="11"/>
  <c r="FE307" i="11"/>
  <c r="FF307" i="11"/>
  <c r="FG307" i="11"/>
  <c r="FH307" i="11"/>
  <c r="FJ307" i="11"/>
  <c r="FU307" i="11"/>
  <c r="FW307" i="11"/>
  <c r="FV307" i="11"/>
  <c r="FX307" i="11"/>
  <c r="FZ307" i="11"/>
  <c r="FR323" i="11"/>
  <c r="FP323" i="11"/>
  <c r="FE323" i="11"/>
  <c r="FF323" i="11"/>
  <c r="FG323" i="11"/>
  <c r="FN323" i="11"/>
  <c r="FH323" i="11"/>
  <c r="FJ323" i="11"/>
  <c r="FO323" i="11"/>
  <c r="FU323" i="11"/>
  <c r="FX323" i="11"/>
  <c r="FW323" i="11"/>
  <c r="FZ323" i="11"/>
  <c r="FV323" i="11"/>
  <c r="FR339" i="11"/>
  <c r="FP339" i="11"/>
  <c r="FO339" i="11"/>
  <c r="FN339" i="11"/>
  <c r="FE339" i="11"/>
  <c r="FF339" i="11"/>
  <c r="FH339" i="11"/>
  <c r="FJ339" i="11"/>
  <c r="FG339" i="11"/>
  <c r="FU339" i="11"/>
  <c r="FW339" i="11"/>
  <c r="FX339" i="11"/>
  <c r="FV339" i="11"/>
  <c r="FZ339" i="11"/>
  <c r="FR355" i="11"/>
  <c r="FP355" i="11"/>
  <c r="FO355" i="11"/>
  <c r="FN355" i="11"/>
  <c r="FE355" i="11"/>
  <c r="FF355" i="11"/>
  <c r="FH355" i="11"/>
  <c r="FJ355" i="11"/>
  <c r="FG355" i="11"/>
  <c r="FX355" i="11"/>
  <c r="FU355" i="11"/>
  <c r="FW355" i="11"/>
  <c r="FV355" i="11"/>
  <c r="FZ355" i="11"/>
  <c r="FR371" i="11"/>
  <c r="FP371" i="11"/>
  <c r="FO371" i="11"/>
  <c r="FN371" i="11"/>
  <c r="FE371" i="11"/>
  <c r="FF371" i="11"/>
  <c r="FH371" i="11"/>
  <c r="FJ371" i="11"/>
  <c r="FG371" i="11"/>
  <c r="FX371" i="11"/>
  <c r="FU371" i="11"/>
  <c r="FW371" i="11"/>
  <c r="FZ371" i="11"/>
  <c r="FV371" i="11"/>
  <c r="FP387" i="11"/>
  <c r="FR387" i="11"/>
  <c r="FO387" i="11"/>
  <c r="FE387" i="11"/>
  <c r="FN387" i="11"/>
  <c r="FF387" i="11"/>
  <c r="FH387" i="11"/>
  <c r="FJ387" i="11"/>
  <c r="FG387" i="11"/>
  <c r="FV387" i="11"/>
  <c r="FU387" i="11"/>
  <c r="FX387" i="11"/>
  <c r="FW387" i="11"/>
  <c r="FZ387" i="11"/>
  <c r="FR403" i="11"/>
  <c r="FO403" i="11"/>
  <c r="FP403" i="11"/>
  <c r="FE403" i="11"/>
  <c r="FF403" i="11"/>
  <c r="FH403" i="11"/>
  <c r="FJ403" i="11"/>
  <c r="FN403" i="11"/>
  <c r="FG403" i="11"/>
  <c r="FX403" i="11"/>
  <c r="FU403" i="11"/>
  <c r="FW403" i="11"/>
  <c r="FV403" i="11"/>
  <c r="FZ403" i="11"/>
  <c r="FR419" i="11"/>
  <c r="FN419" i="11"/>
  <c r="FO419" i="11"/>
  <c r="FP419" i="11"/>
  <c r="FE419" i="11"/>
  <c r="FF419" i="11"/>
  <c r="FH419" i="11"/>
  <c r="FJ419" i="11"/>
  <c r="FG419" i="11"/>
  <c r="FW419" i="11"/>
  <c r="FV419" i="11"/>
  <c r="FX419" i="11"/>
  <c r="FU419" i="11"/>
  <c r="FZ419" i="11"/>
  <c r="FR435" i="11"/>
  <c r="FO435" i="11"/>
  <c r="FP435" i="11"/>
  <c r="FN435" i="11"/>
  <c r="FF435" i="11"/>
  <c r="FH435" i="11"/>
  <c r="FJ435" i="11"/>
  <c r="FE435" i="11"/>
  <c r="FG435" i="11"/>
  <c r="FU435" i="11"/>
  <c r="FX435" i="11"/>
  <c r="FW435" i="11"/>
  <c r="FV435" i="11"/>
  <c r="FZ435" i="11"/>
  <c r="FR451" i="11"/>
  <c r="FP451" i="11"/>
  <c r="FF451" i="11"/>
  <c r="FH451" i="11"/>
  <c r="FN451" i="11"/>
  <c r="FJ451" i="11"/>
  <c r="FO451" i="11"/>
  <c r="FE451" i="11"/>
  <c r="FG451" i="11"/>
  <c r="FU451" i="11"/>
  <c r="FW451" i="11"/>
  <c r="FX451" i="11"/>
  <c r="FZ451" i="11"/>
  <c r="FV451" i="11"/>
  <c r="FR467" i="11"/>
  <c r="FO467" i="11"/>
  <c r="FP467" i="11"/>
  <c r="FN467" i="11"/>
  <c r="FF467" i="11"/>
  <c r="FH467" i="11"/>
  <c r="FJ467" i="11"/>
  <c r="FE467" i="11"/>
  <c r="FG467" i="11"/>
  <c r="FU467" i="11"/>
  <c r="FW467" i="11"/>
  <c r="FV467" i="11"/>
  <c r="FX467" i="11"/>
  <c r="FZ467" i="11"/>
  <c r="FR483" i="11"/>
  <c r="FO483" i="11"/>
  <c r="FP483" i="11"/>
  <c r="FN483" i="11"/>
  <c r="FF483" i="11"/>
  <c r="FH483" i="11"/>
  <c r="FJ483" i="11"/>
  <c r="FE483" i="11"/>
  <c r="FG483" i="11"/>
  <c r="FX483" i="11"/>
  <c r="FU483" i="11"/>
  <c r="FW483" i="11"/>
  <c r="FV483" i="11"/>
  <c r="FZ483" i="11"/>
  <c r="FP499" i="11"/>
  <c r="FN499" i="11"/>
  <c r="FR499" i="11"/>
  <c r="FO499" i="11"/>
  <c r="FF499" i="11"/>
  <c r="FH499" i="11"/>
  <c r="FJ499" i="11"/>
  <c r="FE499" i="11"/>
  <c r="FG499" i="11"/>
  <c r="FU499" i="11"/>
  <c r="FW499" i="11"/>
  <c r="FX499" i="11"/>
  <c r="FZ499" i="11"/>
  <c r="FV499" i="11"/>
  <c r="FP515" i="11"/>
  <c r="FR515" i="11"/>
  <c r="FF515" i="11"/>
  <c r="FO515" i="11"/>
  <c r="FH515" i="11"/>
  <c r="FJ515" i="11"/>
  <c r="FN515" i="11"/>
  <c r="FE515" i="11"/>
  <c r="FG515" i="11"/>
  <c r="FX515" i="11"/>
  <c r="FV515" i="11"/>
  <c r="FU515" i="11"/>
  <c r="FW515" i="11"/>
  <c r="FZ515" i="11"/>
  <c r="FR531" i="11"/>
  <c r="FO531" i="11"/>
  <c r="FP531" i="11"/>
  <c r="FN531" i="11"/>
  <c r="FF531" i="11"/>
  <c r="FH531" i="11"/>
  <c r="FJ531" i="11"/>
  <c r="FE531" i="11"/>
  <c r="FG531" i="11"/>
  <c r="FX531" i="11"/>
  <c r="FU531" i="11"/>
  <c r="FW531" i="11"/>
  <c r="FV531" i="11"/>
  <c r="FZ531" i="11"/>
  <c r="FR547" i="11"/>
  <c r="FN547" i="11"/>
  <c r="FO547" i="11"/>
  <c r="FP547" i="11"/>
  <c r="FF547" i="11"/>
  <c r="FH547" i="11"/>
  <c r="FJ547" i="11"/>
  <c r="FE547" i="11"/>
  <c r="FG547" i="11"/>
  <c r="FV547" i="11"/>
  <c r="FX547" i="11"/>
  <c r="FW547" i="11"/>
  <c r="FU547" i="11"/>
  <c r="FZ547" i="11"/>
  <c r="FR563" i="11"/>
  <c r="FO563" i="11"/>
  <c r="FE563" i="11"/>
  <c r="FF563" i="11"/>
  <c r="FG563" i="11"/>
  <c r="FH563" i="11"/>
  <c r="FJ563" i="11"/>
  <c r="FN563" i="11"/>
  <c r="FU563" i="11"/>
  <c r="FW563" i="11"/>
  <c r="FV563" i="11"/>
  <c r="FX563" i="11"/>
  <c r="FP563" i="11"/>
  <c r="FZ563" i="11"/>
  <c r="FP579" i="11"/>
  <c r="FR579" i="11"/>
  <c r="FO579" i="11"/>
  <c r="FE579" i="11"/>
  <c r="FG579" i="11"/>
  <c r="FN579" i="11"/>
  <c r="FJ579" i="11"/>
  <c r="FF579" i="11"/>
  <c r="FH579" i="11"/>
  <c r="FX579" i="11"/>
  <c r="FU579" i="11"/>
  <c r="FW579" i="11"/>
  <c r="FZ579" i="11"/>
  <c r="FV579" i="11"/>
  <c r="FR595" i="11"/>
  <c r="FO595" i="11"/>
  <c r="FP595" i="11"/>
  <c r="FN595" i="11"/>
  <c r="FH595" i="11"/>
  <c r="FJ595" i="11"/>
  <c r="FE595" i="11"/>
  <c r="FF595" i="11"/>
  <c r="FG595" i="11"/>
  <c r="FU595" i="11"/>
  <c r="FX595" i="11"/>
  <c r="FW595" i="11"/>
  <c r="FV595" i="11"/>
  <c r="FZ595" i="11"/>
  <c r="FR611" i="11"/>
  <c r="FO611" i="11"/>
  <c r="FP611" i="11"/>
  <c r="FN611" i="11"/>
  <c r="FG611" i="11"/>
  <c r="FH611" i="11"/>
  <c r="FJ611" i="11"/>
  <c r="FF611" i="11"/>
  <c r="FE611" i="11"/>
  <c r="FU611" i="11"/>
  <c r="FW611" i="11"/>
  <c r="FV611" i="11"/>
  <c r="FX611" i="11"/>
  <c r="FZ611" i="11"/>
  <c r="FP627" i="11"/>
  <c r="FN627" i="11"/>
  <c r="FR627" i="11"/>
  <c r="FE627" i="11"/>
  <c r="FO627" i="11"/>
  <c r="FF627" i="11"/>
  <c r="FG627" i="11"/>
  <c r="FH627" i="11"/>
  <c r="FJ627" i="11"/>
  <c r="FX627" i="11"/>
  <c r="FU627" i="11"/>
  <c r="FW627" i="11"/>
  <c r="FV627" i="11"/>
  <c r="FZ627" i="11"/>
  <c r="FP643" i="11"/>
  <c r="FR643" i="11"/>
  <c r="FU643" i="11"/>
  <c r="FN643" i="11"/>
  <c r="FE643" i="11"/>
  <c r="FJ643" i="11"/>
  <c r="FO643" i="11"/>
  <c r="FF643" i="11"/>
  <c r="FG643" i="11"/>
  <c r="FH643" i="11"/>
  <c r="FV643" i="11"/>
  <c r="FX643" i="11"/>
  <c r="FW643" i="11"/>
  <c r="FZ643" i="11"/>
  <c r="FR659" i="11"/>
  <c r="FU659" i="11"/>
  <c r="FO659" i="11"/>
  <c r="FP659" i="11"/>
  <c r="FJ659" i="11"/>
  <c r="FN659" i="11"/>
  <c r="FH659" i="11"/>
  <c r="FE659" i="11"/>
  <c r="FF659" i="11"/>
  <c r="FG659" i="11"/>
  <c r="FX659" i="11"/>
  <c r="FV659" i="11"/>
  <c r="FZ659" i="11"/>
  <c r="FW659" i="11"/>
  <c r="FR675" i="11"/>
  <c r="FN675" i="11"/>
  <c r="FU675" i="11"/>
  <c r="FO675" i="11"/>
  <c r="FF675" i="11"/>
  <c r="FG675" i="11"/>
  <c r="FH675" i="11"/>
  <c r="FE675" i="11"/>
  <c r="FJ675" i="11"/>
  <c r="FP675" i="11"/>
  <c r="FV675" i="11"/>
  <c r="FX675" i="11"/>
  <c r="FW675" i="11"/>
  <c r="FZ675" i="11"/>
  <c r="FR691" i="11"/>
  <c r="FO691" i="11"/>
  <c r="FU691" i="11"/>
  <c r="FE691" i="11"/>
  <c r="FF691" i="11"/>
  <c r="FG691" i="11"/>
  <c r="FN691" i="11"/>
  <c r="FH691" i="11"/>
  <c r="FJ691" i="11"/>
  <c r="FX691" i="11"/>
  <c r="FP691" i="11"/>
  <c r="FV691" i="11"/>
  <c r="FW691" i="11"/>
  <c r="FZ691" i="11"/>
  <c r="FU707" i="11"/>
  <c r="FR707" i="11"/>
  <c r="FN707" i="11"/>
  <c r="FO707" i="11"/>
  <c r="FE707" i="11"/>
  <c r="FF707" i="11"/>
  <c r="FG707" i="11"/>
  <c r="FH707" i="11"/>
  <c r="FJ707" i="11"/>
  <c r="FP707" i="11"/>
  <c r="FV707" i="11"/>
  <c r="FX707" i="11"/>
  <c r="FZ707" i="11"/>
  <c r="FW707" i="11"/>
  <c r="FR723" i="11"/>
  <c r="FU723" i="11"/>
  <c r="FO723" i="11"/>
  <c r="FJ723" i="11"/>
  <c r="FN723" i="11"/>
  <c r="FE723" i="11"/>
  <c r="FF723" i="11"/>
  <c r="FG723" i="11"/>
  <c r="FH723" i="11"/>
  <c r="FV723" i="11"/>
  <c r="FX723" i="11"/>
  <c r="FP723" i="11"/>
  <c r="FZ723" i="11"/>
  <c r="FW723" i="11"/>
  <c r="FR739" i="11"/>
  <c r="FO739" i="11"/>
  <c r="FU739" i="11"/>
  <c r="FN739" i="11"/>
  <c r="FG739" i="11"/>
  <c r="FE739" i="11"/>
  <c r="FF739" i="11"/>
  <c r="FH739" i="11"/>
  <c r="FJ739" i="11"/>
  <c r="FV739" i="11"/>
  <c r="FX739" i="11"/>
  <c r="FP739" i="11"/>
  <c r="FZ739" i="11"/>
  <c r="FW739" i="11"/>
  <c r="FR755" i="11"/>
  <c r="FU755" i="11"/>
  <c r="FN755" i="11"/>
  <c r="FF755" i="11"/>
  <c r="FO755" i="11"/>
  <c r="FH755" i="11"/>
  <c r="FJ755" i="11"/>
  <c r="FE755" i="11"/>
  <c r="FG755" i="11"/>
  <c r="FP755" i="11"/>
  <c r="FV755" i="11"/>
  <c r="FX755" i="11"/>
  <c r="FZ755" i="11"/>
  <c r="FW755" i="11"/>
  <c r="FR771" i="11"/>
  <c r="FU771" i="11"/>
  <c r="FO771" i="11"/>
  <c r="FN771" i="11"/>
  <c r="FJ771" i="11"/>
  <c r="FE771" i="11"/>
  <c r="FF771" i="11"/>
  <c r="FG771" i="11"/>
  <c r="FH771" i="11"/>
  <c r="FV771" i="11"/>
  <c r="FX771" i="11"/>
  <c r="FP771" i="11"/>
  <c r="FZ771" i="11"/>
  <c r="FW771" i="11"/>
  <c r="FR787" i="11"/>
  <c r="FU787" i="11"/>
  <c r="FO787" i="11"/>
  <c r="FN787" i="11"/>
  <c r="FE787" i="11"/>
  <c r="FF787" i="11"/>
  <c r="FG787" i="11"/>
  <c r="FH787" i="11"/>
  <c r="FJ787" i="11"/>
  <c r="FV787" i="11"/>
  <c r="FX787" i="11"/>
  <c r="FP787" i="11"/>
  <c r="FZ787" i="11"/>
  <c r="FW787" i="11"/>
  <c r="FR803" i="11"/>
  <c r="FU803" i="11"/>
  <c r="FN803" i="11"/>
  <c r="FO803" i="11"/>
  <c r="FE803" i="11"/>
  <c r="FF803" i="11"/>
  <c r="FG803" i="11"/>
  <c r="FH803" i="11"/>
  <c r="FJ803" i="11"/>
  <c r="FV803" i="11"/>
  <c r="FX803" i="11"/>
  <c r="FP803" i="11"/>
  <c r="FW803" i="11"/>
  <c r="FZ803" i="11"/>
  <c r="FR819" i="11"/>
  <c r="FU819" i="11"/>
  <c r="FO819" i="11"/>
  <c r="FN819" i="11"/>
  <c r="FE819" i="11"/>
  <c r="FF819" i="11"/>
  <c r="FG819" i="11"/>
  <c r="FH819" i="11"/>
  <c r="FJ819" i="11"/>
  <c r="FX819" i="11"/>
  <c r="FP819" i="11"/>
  <c r="FV819" i="11"/>
  <c r="FZ819" i="11"/>
  <c r="FW819" i="11"/>
  <c r="FU835" i="11"/>
  <c r="FR835" i="11"/>
  <c r="FN835" i="11"/>
  <c r="FO835" i="11"/>
  <c r="FE835" i="11"/>
  <c r="FF835" i="11"/>
  <c r="FG835" i="11"/>
  <c r="FH835" i="11"/>
  <c r="FJ835" i="11"/>
  <c r="FX835" i="11"/>
  <c r="FP835" i="11"/>
  <c r="FV835" i="11"/>
  <c r="FZ835" i="11"/>
  <c r="FW835" i="11"/>
  <c r="FR851" i="11"/>
  <c r="FO851" i="11"/>
  <c r="FU851" i="11"/>
  <c r="FN851" i="11"/>
  <c r="FE851" i="11"/>
  <c r="FF851" i="11"/>
  <c r="FG851" i="11"/>
  <c r="FH851" i="11"/>
  <c r="FJ851" i="11"/>
  <c r="FX851" i="11"/>
  <c r="FV851" i="11"/>
  <c r="FP851" i="11"/>
  <c r="FZ851" i="11"/>
  <c r="FW851" i="11"/>
  <c r="FR867" i="11"/>
  <c r="FO867" i="11"/>
  <c r="FU867" i="11"/>
  <c r="FN867" i="11"/>
  <c r="FE867" i="11"/>
  <c r="FF867" i="11"/>
  <c r="FG867" i="11"/>
  <c r="FH867" i="11"/>
  <c r="FJ867" i="11"/>
  <c r="FV867" i="11"/>
  <c r="FX867" i="11"/>
  <c r="FP867" i="11"/>
  <c r="FW867" i="11"/>
  <c r="FZ867" i="11"/>
  <c r="FU883" i="11"/>
  <c r="FN883" i="11"/>
  <c r="FR883" i="11"/>
  <c r="FO883" i="11"/>
  <c r="FE883" i="11"/>
  <c r="FF883" i="11"/>
  <c r="FG883" i="11"/>
  <c r="FH883" i="11"/>
  <c r="FJ883" i="11"/>
  <c r="FP883" i="11"/>
  <c r="FV883" i="11"/>
  <c r="FX883" i="11"/>
  <c r="FW883" i="11"/>
  <c r="FZ883" i="11"/>
  <c r="FR899" i="11"/>
  <c r="FU899" i="11"/>
  <c r="FO899" i="11"/>
  <c r="FN899" i="11"/>
  <c r="FE899" i="11"/>
  <c r="FF899" i="11"/>
  <c r="FG899" i="11"/>
  <c r="FH899" i="11"/>
  <c r="FJ899" i="11"/>
  <c r="FX899" i="11"/>
  <c r="FP899" i="11"/>
  <c r="FV899" i="11"/>
  <c r="FW899" i="11"/>
  <c r="FZ899" i="11"/>
  <c r="FU915" i="11"/>
  <c r="FO915" i="11"/>
  <c r="FN915" i="11"/>
  <c r="FE915" i="11"/>
  <c r="FF915" i="11"/>
  <c r="FG915" i="11"/>
  <c r="FH915" i="11"/>
  <c r="FJ915" i="11"/>
  <c r="FR915" i="11"/>
  <c r="FX915" i="11"/>
  <c r="FP915" i="11"/>
  <c r="FV915" i="11"/>
  <c r="FZ915" i="11"/>
  <c r="FW915" i="11"/>
  <c r="FN931" i="11"/>
  <c r="FU931" i="11"/>
  <c r="FO931" i="11"/>
  <c r="FE931" i="11"/>
  <c r="FF931" i="11"/>
  <c r="FG931" i="11"/>
  <c r="FH931" i="11"/>
  <c r="FJ931" i="11"/>
  <c r="FV931" i="11"/>
  <c r="FX931" i="11"/>
  <c r="FP931" i="11"/>
  <c r="FR931" i="11"/>
  <c r="FW931" i="11"/>
  <c r="FZ931" i="11"/>
  <c r="FN947" i="11"/>
  <c r="FO947" i="11"/>
  <c r="FU947" i="11"/>
  <c r="FE947" i="11"/>
  <c r="FF947" i="11"/>
  <c r="FG947" i="11"/>
  <c r="FH947" i="11"/>
  <c r="FJ947" i="11"/>
  <c r="FV947" i="11"/>
  <c r="FZ947" i="11"/>
  <c r="FR947" i="11"/>
  <c r="FX947" i="11"/>
  <c r="FP947" i="11"/>
  <c r="FW947" i="11"/>
  <c r="FU963" i="11"/>
  <c r="FR963" i="11"/>
  <c r="FO963" i="11"/>
  <c r="FN963" i="11"/>
  <c r="FE963" i="11"/>
  <c r="FF963" i="11"/>
  <c r="FG963" i="11"/>
  <c r="FH963" i="11"/>
  <c r="FJ963" i="11"/>
  <c r="FX963" i="11"/>
  <c r="FP963" i="11"/>
  <c r="FZ963" i="11"/>
  <c r="FV963" i="11"/>
  <c r="FW963" i="11"/>
  <c r="FU979" i="11"/>
  <c r="FO979" i="11"/>
  <c r="FR979" i="11"/>
  <c r="FN979" i="11"/>
  <c r="FE979" i="11"/>
  <c r="FF979" i="11"/>
  <c r="FG979" i="11"/>
  <c r="FH979" i="11"/>
  <c r="FJ979" i="11"/>
  <c r="FX979" i="11"/>
  <c r="FP979" i="11"/>
  <c r="FV979" i="11"/>
  <c r="FZ979" i="11"/>
  <c r="FW979" i="11"/>
  <c r="FO995" i="11"/>
  <c r="FU995" i="11"/>
  <c r="FN995" i="11"/>
  <c r="FE995" i="11"/>
  <c r="FF995" i="11"/>
  <c r="FG995" i="11"/>
  <c r="FH995" i="11"/>
  <c r="FJ995" i="11"/>
  <c r="FZ995" i="11"/>
  <c r="FR995" i="11"/>
  <c r="FV995" i="11"/>
  <c r="FX995" i="11"/>
  <c r="FP995" i="11"/>
  <c r="FW995" i="11"/>
  <c r="FR1011" i="11"/>
  <c r="FU1011" i="11"/>
  <c r="FO1011" i="11"/>
  <c r="FN1011" i="11"/>
  <c r="FE1011" i="11"/>
  <c r="FF1011" i="11"/>
  <c r="FG1011" i="11"/>
  <c r="FH1011" i="11"/>
  <c r="FJ1011" i="11"/>
  <c r="FV1011" i="11"/>
  <c r="FZ1011" i="11"/>
  <c r="FX1011" i="11"/>
  <c r="FP1011" i="11"/>
  <c r="FW1011" i="11"/>
  <c r="FU1027" i="11"/>
  <c r="FR1027" i="11"/>
  <c r="FN1027" i="11"/>
  <c r="FO1027" i="11"/>
  <c r="FG1027" i="11"/>
  <c r="FH1027" i="11"/>
  <c r="FJ1027" i="11"/>
  <c r="FE1027" i="11"/>
  <c r="FF1027" i="11"/>
  <c r="FP1027" i="11"/>
  <c r="FZ1027" i="11"/>
  <c r="FV1027" i="11"/>
  <c r="FX1027" i="11"/>
  <c r="FW1027" i="11"/>
  <c r="FU1043" i="11"/>
  <c r="FO1043" i="11"/>
  <c r="FN1043" i="11"/>
  <c r="FE1043" i="11"/>
  <c r="FF1043" i="11"/>
  <c r="FG1043" i="11"/>
  <c r="FH1043" i="11"/>
  <c r="FJ1043" i="11"/>
  <c r="FV1043" i="11"/>
  <c r="FX1043" i="11"/>
  <c r="FP1043" i="11"/>
  <c r="FZ1043" i="11"/>
  <c r="FR1043" i="11"/>
  <c r="FW1043" i="11"/>
  <c r="FU1059" i="11"/>
  <c r="FN1059" i="11"/>
  <c r="FO1059" i="11"/>
  <c r="FE1059" i="11"/>
  <c r="FF1059" i="11"/>
  <c r="FG1059" i="11"/>
  <c r="FH1059" i="11"/>
  <c r="FJ1059" i="11"/>
  <c r="FR1059" i="11"/>
  <c r="FV1059" i="11"/>
  <c r="FX1059" i="11"/>
  <c r="FP1059" i="11"/>
  <c r="FZ1059" i="11"/>
  <c r="FW1059" i="11"/>
  <c r="FN1075" i="11"/>
  <c r="FU1075" i="11"/>
  <c r="FO1075" i="11"/>
  <c r="FJ1075" i="11"/>
  <c r="FE1075" i="11"/>
  <c r="FF1075" i="11"/>
  <c r="FG1075" i="11"/>
  <c r="FH1075" i="11"/>
  <c r="FZ1075" i="11"/>
  <c r="FR1075" i="11"/>
  <c r="FX1075" i="11"/>
  <c r="FP1075" i="11"/>
  <c r="FV1075" i="11"/>
  <c r="FW1075" i="11"/>
  <c r="FR1091" i="11"/>
  <c r="FU1091" i="11"/>
  <c r="FN1091" i="11"/>
  <c r="FO1091" i="11"/>
  <c r="FE1091" i="11"/>
  <c r="FF1091" i="11"/>
  <c r="FG1091" i="11"/>
  <c r="FH1091" i="11"/>
  <c r="FJ1091" i="11"/>
  <c r="FP1091" i="11"/>
  <c r="FX1091" i="11"/>
  <c r="FZ1091" i="11"/>
  <c r="FV1091" i="11"/>
  <c r="FW1091" i="11"/>
  <c r="GZ146" i="13"/>
  <c r="GX167" i="13"/>
  <c r="GZ170" i="13"/>
  <c r="GX175" i="13"/>
  <c r="GZ178" i="13"/>
  <c r="GX183" i="13"/>
  <c r="GZ186" i="13"/>
  <c r="GX191" i="13"/>
  <c r="GZ194" i="13"/>
  <c r="GX199" i="13"/>
  <c r="GZ202" i="13"/>
  <c r="GX207" i="13"/>
  <c r="GZ210" i="13"/>
  <c r="GX215" i="13"/>
  <c r="GZ218" i="13"/>
  <c r="GX223" i="13"/>
  <c r="GZ226" i="13"/>
  <c r="GX231" i="13"/>
  <c r="GZ234" i="13"/>
  <c r="GX239" i="13"/>
  <c r="GZ242" i="13"/>
  <c r="GX247" i="13"/>
  <c r="GZ250" i="13"/>
  <c r="GZ258" i="13"/>
  <c r="GX319" i="13"/>
  <c r="FR116" i="11"/>
  <c r="FP116" i="11"/>
  <c r="FO116" i="11"/>
  <c r="FE116" i="11"/>
  <c r="FF116" i="11"/>
  <c r="FG116" i="11"/>
  <c r="FH116" i="11"/>
  <c r="FJ116" i="11"/>
  <c r="FN116" i="11"/>
  <c r="FV116" i="11"/>
  <c r="FW116" i="11"/>
  <c r="FZ116" i="11"/>
  <c r="FU116" i="11"/>
  <c r="FX116" i="11"/>
  <c r="FP132" i="11"/>
  <c r="FO132" i="11"/>
  <c r="FR132" i="11"/>
  <c r="FN132" i="11"/>
  <c r="FE132" i="11"/>
  <c r="FF132" i="11"/>
  <c r="FG132" i="11"/>
  <c r="FH132" i="11"/>
  <c r="FJ132" i="11"/>
  <c r="FX132" i="11"/>
  <c r="FW132" i="11"/>
  <c r="FZ132" i="11"/>
  <c r="FV132" i="11"/>
  <c r="FU132" i="11"/>
  <c r="FR148" i="11"/>
  <c r="FP148" i="11"/>
  <c r="FO148" i="11"/>
  <c r="FE148" i="11"/>
  <c r="FF148" i="11"/>
  <c r="FG148" i="11"/>
  <c r="FH148" i="11"/>
  <c r="FJ148" i="11"/>
  <c r="FN148" i="11"/>
  <c r="FV148" i="11"/>
  <c r="FZ148" i="11"/>
  <c r="FW148" i="11"/>
  <c r="FU148" i="11"/>
  <c r="FX148" i="11"/>
  <c r="FR164" i="11"/>
  <c r="FP164" i="11"/>
  <c r="FO164" i="11"/>
  <c r="FN164" i="11"/>
  <c r="FG164" i="11"/>
  <c r="FH164" i="11"/>
  <c r="FJ164" i="11"/>
  <c r="FE164" i="11"/>
  <c r="FF164" i="11"/>
  <c r="FX164" i="11"/>
  <c r="FW164" i="11"/>
  <c r="FV164" i="11"/>
  <c r="FU164" i="11"/>
  <c r="FZ164" i="11"/>
  <c r="FR180" i="11"/>
  <c r="FP180" i="11"/>
  <c r="FO180" i="11"/>
  <c r="FN180" i="11"/>
  <c r="FE180" i="11"/>
  <c r="FF180" i="11"/>
  <c r="FG180" i="11"/>
  <c r="FH180" i="11"/>
  <c r="FJ180" i="11"/>
  <c r="FV180" i="11"/>
  <c r="FW180" i="11"/>
  <c r="FZ180" i="11"/>
  <c r="FU180" i="11"/>
  <c r="FX180" i="11"/>
  <c r="FP196" i="11"/>
  <c r="FO196" i="11"/>
  <c r="FN196" i="11"/>
  <c r="FE196" i="11"/>
  <c r="FF196" i="11"/>
  <c r="FG196" i="11"/>
  <c r="FH196" i="11"/>
  <c r="FJ196" i="11"/>
  <c r="FR196" i="11"/>
  <c r="FX196" i="11"/>
  <c r="FW196" i="11"/>
  <c r="FV196" i="11"/>
  <c r="FU196" i="11"/>
  <c r="FZ196" i="11"/>
  <c r="FP212" i="11"/>
  <c r="FO212" i="11"/>
  <c r="FN212" i="11"/>
  <c r="FR212" i="11"/>
  <c r="FJ212" i="11"/>
  <c r="FE212" i="11"/>
  <c r="FF212" i="11"/>
  <c r="FG212" i="11"/>
  <c r="FH212" i="11"/>
  <c r="FZ212" i="11"/>
  <c r="FV212" i="11"/>
  <c r="FW212" i="11"/>
  <c r="FU212" i="11"/>
  <c r="FX212" i="11"/>
  <c r="FR228" i="11"/>
  <c r="FP228" i="11"/>
  <c r="FO228" i="11"/>
  <c r="FN228" i="11"/>
  <c r="FE228" i="11"/>
  <c r="FF228" i="11"/>
  <c r="FG228" i="11"/>
  <c r="FH228" i="11"/>
  <c r="FJ228" i="11"/>
  <c r="FZ228" i="11"/>
  <c r="FX228" i="11"/>
  <c r="FW228" i="11"/>
  <c r="FV228" i="11"/>
  <c r="FU228" i="11"/>
  <c r="FR244" i="11"/>
  <c r="FP244" i="11"/>
  <c r="FO244" i="11"/>
  <c r="FE244" i="11"/>
  <c r="FF244" i="11"/>
  <c r="FG244" i="11"/>
  <c r="FH244" i="11"/>
  <c r="FJ244" i="11"/>
  <c r="FN244" i="11"/>
  <c r="FZ244" i="11"/>
  <c r="FV244" i="11"/>
  <c r="FW244" i="11"/>
  <c r="FU244" i="11"/>
  <c r="FX244" i="11"/>
  <c r="FP260" i="11"/>
  <c r="FO260" i="11"/>
  <c r="FN260" i="11"/>
  <c r="FR260" i="11"/>
  <c r="FE260" i="11"/>
  <c r="FF260" i="11"/>
  <c r="FG260" i="11"/>
  <c r="FH260" i="11"/>
  <c r="FJ260" i="11"/>
  <c r="FZ260" i="11"/>
  <c r="FX260" i="11"/>
  <c r="FW260" i="11"/>
  <c r="FV260" i="11"/>
  <c r="FU260" i="11"/>
  <c r="FR276" i="11"/>
  <c r="FN276" i="11"/>
  <c r="FP276" i="11"/>
  <c r="FO276" i="11"/>
  <c r="FE276" i="11"/>
  <c r="FF276" i="11"/>
  <c r="FG276" i="11"/>
  <c r="FH276" i="11"/>
  <c r="FJ276" i="11"/>
  <c r="FZ276" i="11"/>
  <c r="FV276" i="11"/>
  <c r="FW276" i="11"/>
  <c r="FU276" i="11"/>
  <c r="FX276" i="11"/>
  <c r="FR292" i="11"/>
  <c r="FN292" i="11"/>
  <c r="FP292" i="11"/>
  <c r="FO292" i="11"/>
  <c r="FG292" i="11"/>
  <c r="FH292" i="11"/>
  <c r="FJ292" i="11"/>
  <c r="FE292" i="11"/>
  <c r="FF292" i="11"/>
  <c r="FZ292" i="11"/>
  <c r="FX292" i="11"/>
  <c r="FW292" i="11"/>
  <c r="FV292" i="11"/>
  <c r="FU292" i="11"/>
  <c r="FR308" i="11"/>
  <c r="FP308" i="11"/>
  <c r="FO308" i="11"/>
  <c r="FN308" i="11"/>
  <c r="FE308" i="11"/>
  <c r="FF308" i="11"/>
  <c r="FG308" i="11"/>
  <c r="FH308" i="11"/>
  <c r="FJ308" i="11"/>
  <c r="FZ308" i="11"/>
  <c r="FV308" i="11"/>
  <c r="FW308" i="11"/>
  <c r="FU308" i="11"/>
  <c r="FX308" i="11"/>
  <c r="FR324" i="11"/>
  <c r="FP324" i="11"/>
  <c r="FO324" i="11"/>
  <c r="FN324" i="11"/>
  <c r="FE324" i="11"/>
  <c r="FF324" i="11"/>
  <c r="FG324" i="11"/>
  <c r="FH324" i="11"/>
  <c r="FJ324" i="11"/>
  <c r="FZ324" i="11"/>
  <c r="FX324" i="11"/>
  <c r="FW324" i="11"/>
  <c r="FV324" i="11"/>
  <c r="FU324" i="11"/>
  <c r="FR340" i="11"/>
  <c r="FP340" i="11"/>
  <c r="FO340" i="11"/>
  <c r="FZ340" i="11"/>
  <c r="FE340" i="11"/>
  <c r="FF340" i="11"/>
  <c r="FG340" i="11"/>
  <c r="FH340" i="11"/>
  <c r="FN340" i="11"/>
  <c r="FJ340" i="11"/>
  <c r="FV340" i="11"/>
  <c r="FW340" i="11"/>
  <c r="FU340" i="11"/>
  <c r="FX340" i="11"/>
  <c r="FR356" i="11"/>
  <c r="FP356" i="11"/>
  <c r="FO356" i="11"/>
  <c r="FN356" i="11"/>
  <c r="FE356" i="11"/>
  <c r="FF356" i="11"/>
  <c r="FG356" i="11"/>
  <c r="FH356" i="11"/>
  <c r="FJ356" i="11"/>
  <c r="FZ356" i="11"/>
  <c r="FX356" i="11"/>
  <c r="FW356" i="11"/>
  <c r="FV356" i="11"/>
  <c r="FU356" i="11"/>
  <c r="FR372" i="11"/>
  <c r="FP372" i="11"/>
  <c r="FO372" i="11"/>
  <c r="FN372" i="11"/>
  <c r="FE372" i="11"/>
  <c r="FF372" i="11"/>
  <c r="FG372" i="11"/>
  <c r="FH372" i="11"/>
  <c r="FJ372" i="11"/>
  <c r="FV372" i="11"/>
  <c r="FW372" i="11"/>
  <c r="FZ372" i="11"/>
  <c r="FU372" i="11"/>
  <c r="FX372" i="11"/>
  <c r="FO388" i="11"/>
  <c r="FP388" i="11"/>
  <c r="FR388" i="11"/>
  <c r="FN388" i="11"/>
  <c r="FE388" i="11"/>
  <c r="FF388" i="11"/>
  <c r="FG388" i="11"/>
  <c r="FH388" i="11"/>
  <c r="FJ388" i="11"/>
  <c r="FX388" i="11"/>
  <c r="FW388" i="11"/>
  <c r="FZ388" i="11"/>
  <c r="FV388" i="11"/>
  <c r="FU388" i="11"/>
  <c r="FR404" i="11"/>
  <c r="FO404" i="11"/>
  <c r="FP404" i="11"/>
  <c r="FE404" i="11"/>
  <c r="FF404" i="11"/>
  <c r="FG404" i="11"/>
  <c r="FH404" i="11"/>
  <c r="FN404" i="11"/>
  <c r="FJ404" i="11"/>
  <c r="FZ404" i="11"/>
  <c r="FV404" i="11"/>
  <c r="FW404" i="11"/>
  <c r="FU404" i="11"/>
  <c r="FX404" i="11"/>
  <c r="FR420" i="11"/>
  <c r="FN420" i="11"/>
  <c r="FO420" i="11"/>
  <c r="FP420" i="11"/>
  <c r="FE420" i="11"/>
  <c r="FF420" i="11"/>
  <c r="FG420" i="11"/>
  <c r="FH420" i="11"/>
  <c r="FJ420" i="11"/>
  <c r="FX420" i="11"/>
  <c r="FW420" i="11"/>
  <c r="FV420" i="11"/>
  <c r="FU420" i="11"/>
  <c r="FZ420" i="11"/>
  <c r="FR436" i="11"/>
  <c r="FN436" i="11"/>
  <c r="FO436" i="11"/>
  <c r="FP436" i="11"/>
  <c r="FE436" i="11"/>
  <c r="FG436" i="11"/>
  <c r="FJ436" i="11"/>
  <c r="FF436" i="11"/>
  <c r="FH436" i="11"/>
  <c r="FV436" i="11"/>
  <c r="FW436" i="11"/>
  <c r="FZ436" i="11"/>
  <c r="FU436" i="11"/>
  <c r="FX436" i="11"/>
  <c r="FO452" i="11"/>
  <c r="FP452" i="11"/>
  <c r="FR452" i="11"/>
  <c r="FN452" i="11"/>
  <c r="FE452" i="11"/>
  <c r="FG452" i="11"/>
  <c r="FJ452" i="11"/>
  <c r="FF452" i="11"/>
  <c r="FH452" i="11"/>
  <c r="FZ452" i="11"/>
  <c r="FX452" i="11"/>
  <c r="FW452" i="11"/>
  <c r="FV452" i="11"/>
  <c r="FU452" i="11"/>
  <c r="FR468" i="11"/>
  <c r="FO468" i="11"/>
  <c r="FP468" i="11"/>
  <c r="FN468" i="11"/>
  <c r="FE468" i="11"/>
  <c r="FG468" i="11"/>
  <c r="FJ468" i="11"/>
  <c r="FF468" i="11"/>
  <c r="FH468" i="11"/>
  <c r="FZ468" i="11"/>
  <c r="FV468" i="11"/>
  <c r="FW468" i="11"/>
  <c r="FU468" i="11"/>
  <c r="FX468" i="11"/>
  <c r="FO484" i="11"/>
  <c r="FP484" i="11"/>
  <c r="FN484" i="11"/>
  <c r="FE484" i="11"/>
  <c r="FG484" i="11"/>
  <c r="FJ484" i="11"/>
  <c r="FF484" i="11"/>
  <c r="FH484" i="11"/>
  <c r="FZ484" i="11"/>
  <c r="FR484" i="11"/>
  <c r="FX484" i="11"/>
  <c r="FW484" i="11"/>
  <c r="FV484" i="11"/>
  <c r="FU484" i="11"/>
  <c r="FO500" i="11"/>
  <c r="FP500" i="11"/>
  <c r="FN500" i="11"/>
  <c r="FE500" i="11"/>
  <c r="FG500" i="11"/>
  <c r="FJ500" i="11"/>
  <c r="FF500" i="11"/>
  <c r="FH500" i="11"/>
  <c r="FZ500" i="11"/>
  <c r="FR500" i="11"/>
  <c r="FV500" i="11"/>
  <c r="FW500" i="11"/>
  <c r="FU500" i="11"/>
  <c r="FX500" i="11"/>
  <c r="FR516" i="11"/>
  <c r="FO516" i="11"/>
  <c r="FP516" i="11"/>
  <c r="FE516" i="11"/>
  <c r="FN516" i="11"/>
  <c r="FG516" i="11"/>
  <c r="FJ516" i="11"/>
  <c r="FF516" i="11"/>
  <c r="FH516" i="11"/>
  <c r="FZ516" i="11"/>
  <c r="FX516" i="11"/>
  <c r="FW516" i="11"/>
  <c r="FV516" i="11"/>
  <c r="FU516" i="11"/>
  <c r="FR532" i="11"/>
  <c r="FO532" i="11"/>
  <c r="FN532" i="11"/>
  <c r="FP532" i="11"/>
  <c r="FE532" i="11"/>
  <c r="FG532" i="11"/>
  <c r="FJ532" i="11"/>
  <c r="FF532" i="11"/>
  <c r="FH532" i="11"/>
  <c r="FZ532" i="11"/>
  <c r="FV532" i="11"/>
  <c r="FW532" i="11"/>
  <c r="FU532" i="11"/>
  <c r="FX532" i="11"/>
  <c r="FN548" i="11"/>
  <c r="FO548" i="11"/>
  <c r="FP548" i="11"/>
  <c r="FE548" i="11"/>
  <c r="FG548" i="11"/>
  <c r="FJ548" i="11"/>
  <c r="FF548" i="11"/>
  <c r="FH548" i="11"/>
  <c r="FR548" i="11"/>
  <c r="FZ548" i="11"/>
  <c r="FX548" i="11"/>
  <c r="FW548" i="11"/>
  <c r="FV548" i="11"/>
  <c r="FU548" i="11"/>
  <c r="FN564" i="11"/>
  <c r="FO564" i="11"/>
  <c r="FP564" i="11"/>
  <c r="FF564" i="11"/>
  <c r="FG564" i="11"/>
  <c r="FH564" i="11"/>
  <c r="FE564" i="11"/>
  <c r="FJ564" i="11"/>
  <c r="FR564" i="11"/>
  <c r="FZ564" i="11"/>
  <c r="FV564" i="11"/>
  <c r="FW564" i="11"/>
  <c r="FU564" i="11"/>
  <c r="FX564" i="11"/>
  <c r="FO580" i="11"/>
  <c r="FP580" i="11"/>
  <c r="FR580" i="11"/>
  <c r="FE580" i="11"/>
  <c r="FF580" i="11"/>
  <c r="FG580" i="11"/>
  <c r="FH580" i="11"/>
  <c r="FJ580" i="11"/>
  <c r="FN580" i="11"/>
  <c r="FZ580" i="11"/>
  <c r="FX580" i="11"/>
  <c r="FW580" i="11"/>
  <c r="FV580" i="11"/>
  <c r="FU580" i="11"/>
  <c r="FR596" i="11"/>
  <c r="FO596" i="11"/>
  <c r="FN596" i="11"/>
  <c r="FE596" i="11"/>
  <c r="FP596" i="11"/>
  <c r="FJ596" i="11"/>
  <c r="FF596" i="11"/>
  <c r="FG596" i="11"/>
  <c r="FH596" i="11"/>
  <c r="FZ596" i="11"/>
  <c r="FV596" i="11"/>
  <c r="FW596" i="11"/>
  <c r="FU596" i="11"/>
  <c r="FX596" i="11"/>
  <c r="FO612" i="11"/>
  <c r="FP612" i="11"/>
  <c r="FR612" i="11"/>
  <c r="FH612" i="11"/>
  <c r="FJ612" i="11"/>
  <c r="FN612" i="11"/>
  <c r="FE612" i="11"/>
  <c r="FF612" i="11"/>
  <c r="FG612" i="11"/>
  <c r="FZ612" i="11"/>
  <c r="FX612" i="11"/>
  <c r="FW612" i="11"/>
  <c r="FV612" i="11"/>
  <c r="FU612" i="11"/>
  <c r="FO628" i="11"/>
  <c r="FP628" i="11"/>
  <c r="FN628" i="11"/>
  <c r="FG628" i="11"/>
  <c r="FH628" i="11"/>
  <c r="FF628" i="11"/>
  <c r="FE628" i="11"/>
  <c r="FJ628" i="11"/>
  <c r="FZ628" i="11"/>
  <c r="FR628" i="11"/>
  <c r="FV628" i="11"/>
  <c r="FW628" i="11"/>
  <c r="FU628" i="11"/>
  <c r="FX628" i="11"/>
  <c r="FO644" i="11"/>
  <c r="FP644" i="11"/>
  <c r="FR644" i="11"/>
  <c r="FN644" i="11"/>
  <c r="FE644" i="11"/>
  <c r="FF644" i="11"/>
  <c r="FG644" i="11"/>
  <c r="FH644" i="11"/>
  <c r="FJ644" i="11"/>
  <c r="FU644" i="11"/>
  <c r="FZ644" i="11"/>
  <c r="FX644" i="11"/>
  <c r="FW644" i="11"/>
  <c r="FV644" i="11"/>
  <c r="FR660" i="11"/>
  <c r="FO660" i="11"/>
  <c r="FE660" i="11"/>
  <c r="FP660" i="11"/>
  <c r="FJ660" i="11"/>
  <c r="FN660" i="11"/>
  <c r="FF660" i="11"/>
  <c r="FG660" i="11"/>
  <c r="FH660" i="11"/>
  <c r="FZ660" i="11"/>
  <c r="FU660" i="11"/>
  <c r="FX660" i="11"/>
  <c r="FW660" i="11"/>
  <c r="FV660" i="11"/>
  <c r="FN676" i="11"/>
  <c r="FO676" i="11"/>
  <c r="FP676" i="11"/>
  <c r="FJ676" i="11"/>
  <c r="FH676" i="11"/>
  <c r="FE676" i="11"/>
  <c r="FF676" i="11"/>
  <c r="FG676" i="11"/>
  <c r="FU676" i="11"/>
  <c r="FZ676" i="11"/>
  <c r="FR676" i="11"/>
  <c r="FW676" i="11"/>
  <c r="FX676" i="11"/>
  <c r="FV676" i="11"/>
  <c r="FN692" i="11"/>
  <c r="FO692" i="11"/>
  <c r="FP692" i="11"/>
  <c r="FF692" i="11"/>
  <c r="FG692" i="11"/>
  <c r="FH692" i="11"/>
  <c r="FE692" i="11"/>
  <c r="FJ692" i="11"/>
  <c r="FR692" i="11"/>
  <c r="FZ692" i="11"/>
  <c r="FU692" i="11"/>
  <c r="FW692" i="11"/>
  <c r="FX692" i="11"/>
  <c r="FV692" i="11"/>
  <c r="FR708" i="11"/>
  <c r="FO708" i="11"/>
  <c r="FP708" i="11"/>
  <c r="FE708" i="11"/>
  <c r="FF708" i="11"/>
  <c r="FG708" i="11"/>
  <c r="FN708" i="11"/>
  <c r="FH708" i="11"/>
  <c r="FJ708" i="11"/>
  <c r="FU708" i="11"/>
  <c r="FZ708" i="11"/>
  <c r="FW708" i="11"/>
  <c r="FV708" i="11"/>
  <c r="FX708" i="11"/>
  <c r="FO724" i="11"/>
  <c r="FR724" i="11"/>
  <c r="FP724" i="11"/>
  <c r="FN724" i="11"/>
  <c r="FE724" i="11"/>
  <c r="FF724" i="11"/>
  <c r="FG724" i="11"/>
  <c r="FH724" i="11"/>
  <c r="FJ724" i="11"/>
  <c r="FZ724" i="11"/>
  <c r="FU724" i="11"/>
  <c r="FX724" i="11"/>
  <c r="FV724" i="11"/>
  <c r="FW724" i="11"/>
  <c r="FO740" i="11"/>
  <c r="FP740" i="11"/>
  <c r="FR740" i="11"/>
  <c r="FN740" i="11"/>
  <c r="FJ740" i="11"/>
  <c r="FE740" i="11"/>
  <c r="FF740" i="11"/>
  <c r="FG740" i="11"/>
  <c r="FH740" i="11"/>
  <c r="FZ740" i="11"/>
  <c r="FU740" i="11"/>
  <c r="FX740" i="11"/>
  <c r="FV740" i="11"/>
  <c r="FW740" i="11"/>
  <c r="FO756" i="11"/>
  <c r="FP756" i="11"/>
  <c r="FN756" i="11"/>
  <c r="FG756" i="11"/>
  <c r="FE756" i="11"/>
  <c r="FF756" i="11"/>
  <c r="FH756" i="11"/>
  <c r="FJ756" i="11"/>
  <c r="FU756" i="11"/>
  <c r="FZ756" i="11"/>
  <c r="FR756" i="11"/>
  <c r="FV756" i="11"/>
  <c r="FW756" i="11"/>
  <c r="FX756" i="11"/>
  <c r="FO772" i="11"/>
  <c r="FP772" i="11"/>
  <c r="FN772" i="11"/>
  <c r="FE772" i="11"/>
  <c r="FF772" i="11"/>
  <c r="FG772" i="11"/>
  <c r="FH772" i="11"/>
  <c r="FJ772" i="11"/>
  <c r="FU772" i="11"/>
  <c r="FZ772" i="11"/>
  <c r="FR772" i="11"/>
  <c r="FV772" i="11"/>
  <c r="FX772" i="11"/>
  <c r="FW772" i="11"/>
  <c r="FO788" i="11"/>
  <c r="FN788" i="11"/>
  <c r="FP788" i="11"/>
  <c r="FJ788" i="11"/>
  <c r="FE788" i="11"/>
  <c r="FF788" i="11"/>
  <c r="FG788" i="11"/>
  <c r="FH788" i="11"/>
  <c r="FZ788" i="11"/>
  <c r="FU788" i="11"/>
  <c r="FR788" i="11"/>
  <c r="FX788" i="11"/>
  <c r="FV788" i="11"/>
  <c r="FW788" i="11"/>
  <c r="FN804" i="11"/>
  <c r="FO804" i="11"/>
  <c r="FP804" i="11"/>
  <c r="FE804" i="11"/>
  <c r="FF804" i="11"/>
  <c r="FG804" i="11"/>
  <c r="FH804" i="11"/>
  <c r="FJ804" i="11"/>
  <c r="FR804" i="11"/>
  <c r="FZ804" i="11"/>
  <c r="FU804" i="11"/>
  <c r="FV804" i="11"/>
  <c r="FW804" i="11"/>
  <c r="FX804" i="11"/>
  <c r="FN820" i="11"/>
  <c r="FO820" i="11"/>
  <c r="FP820" i="11"/>
  <c r="FE820" i="11"/>
  <c r="FF820" i="11"/>
  <c r="FG820" i="11"/>
  <c r="FH820" i="11"/>
  <c r="FJ820" i="11"/>
  <c r="FU820" i="11"/>
  <c r="FR820" i="11"/>
  <c r="FZ820" i="11"/>
  <c r="FW820" i="11"/>
  <c r="FV820" i="11"/>
  <c r="FX820" i="11"/>
  <c r="FO836" i="11"/>
  <c r="FP836" i="11"/>
  <c r="FN836" i="11"/>
  <c r="FE836" i="11"/>
  <c r="FF836" i="11"/>
  <c r="FG836" i="11"/>
  <c r="FH836" i="11"/>
  <c r="FJ836" i="11"/>
  <c r="FZ836" i="11"/>
  <c r="FR836" i="11"/>
  <c r="FU836" i="11"/>
  <c r="FW836" i="11"/>
  <c r="FV836" i="11"/>
  <c r="FX836" i="11"/>
  <c r="FO852" i="11"/>
  <c r="FN852" i="11"/>
  <c r="FP852" i="11"/>
  <c r="FE852" i="11"/>
  <c r="FF852" i="11"/>
  <c r="FG852" i="11"/>
  <c r="FH852" i="11"/>
  <c r="FJ852" i="11"/>
  <c r="FR852" i="11"/>
  <c r="FZ852" i="11"/>
  <c r="FU852" i="11"/>
  <c r="FV852" i="11"/>
  <c r="FX852" i="11"/>
  <c r="FW852" i="11"/>
  <c r="FO868" i="11"/>
  <c r="FP868" i="11"/>
  <c r="FR868" i="11"/>
  <c r="FN868" i="11"/>
  <c r="FE868" i="11"/>
  <c r="FF868" i="11"/>
  <c r="FG868" i="11"/>
  <c r="FH868" i="11"/>
  <c r="FJ868" i="11"/>
  <c r="FZ868" i="11"/>
  <c r="FU868" i="11"/>
  <c r="FX868" i="11"/>
  <c r="FW868" i="11"/>
  <c r="FV868" i="11"/>
  <c r="FO884" i="11"/>
  <c r="FP884" i="11"/>
  <c r="FN884" i="11"/>
  <c r="FE884" i="11"/>
  <c r="FF884" i="11"/>
  <c r="FG884" i="11"/>
  <c r="FH884" i="11"/>
  <c r="FJ884" i="11"/>
  <c r="FU884" i="11"/>
  <c r="FZ884" i="11"/>
  <c r="FR884" i="11"/>
  <c r="FW884" i="11"/>
  <c r="FX884" i="11"/>
  <c r="FV884" i="11"/>
  <c r="FO900" i="11"/>
  <c r="FP900" i="11"/>
  <c r="FN900" i="11"/>
  <c r="FE900" i="11"/>
  <c r="FF900" i="11"/>
  <c r="FG900" i="11"/>
  <c r="FH900" i="11"/>
  <c r="FJ900" i="11"/>
  <c r="FU900" i="11"/>
  <c r="FZ900" i="11"/>
  <c r="FR900" i="11"/>
  <c r="FX900" i="11"/>
  <c r="FW900" i="11"/>
  <c r="FV900" i="11"/>
  <c r="FO916" i="11"/>
  <c r="FP916" i="11"/>
  <c r="FN916" i="11"/>
  <c r="FE916" i="11"/>
  <c r="FF916" i="11"/>
  <c r="FG916" i="11"/>
  <c r="FH916" i="11"/>
  <c r="FJ916" i="11"/>
  <c r="FR916" i="11"/>
  <c r="FZ916" i="11"/>
  <c r="FU916" i="11"/>
  <c r="FX916" i="11"/>
  <c r="FW916" i="11"/>
  <c r="FV916" i="11"/>
  <c r="FO932" i="11"/>
  <c r="FP932" i="11"/>
  <c r="FN932" i="11"/>
  <c r="FE932" i="11"/>
  <c r="FF932" i="11"/>
  <c r="FG932" i="11"/>
  <c r="FH932" i="11"/>
  <c r="FJ932" i="11"/>
  <c r="FU932" i="11"/>
  <c r="FZ932" i="11"/>
  <c r="FR932" i="11"/>
  <c r="FW932" i="11"/>
  <c r="FX932" i="11"/>
  <c r="FV932" i="11"/>
  <c r="FN948" i="11"/>
  <c r="FO948" i="11"/>
  <c r="FP948" i="11"/>
  <c r="FE948" i="11"/>
  <c r="FF948" i="11"/>
  <c r="FG948" i="11"/>
  <c r="FH948" i="11"/>
  <c r="FJ948" i="11"/>
  <c r="FR948" i="11"/>
  <c r="FZ948" i="11"/>
  <c r="FU948" i="11"/>
  <c r="FW948" i="11"/>
  <c r="FX948" i="11"/>
  <c r="FV948" i="11"/>
  <c r="FO964" i="11"/>
  <c r="FP964" i="11"/>
  <c r="FN964" i="11"/>
  <c r="FE964" i="11"/>
  <c r="FF964" i="11"/>
  <c r="FG964" i="11"/>
  <c r="FH964" i="11"/>
  <c r="FJ964" i="11"/>
  <c r="FU964" i="11"/>
  <c r="FR964" i="11"/>
  <c r="FZ964" i="11"/>
  <c r="FW964" i="11"/>
  <c r="FV964" i="11"/>
  <c r="FX964" i="11"/>
  <c r="FO980" i="11"/>
  <c r="FP980" i="11"/>
  <c r="FN980" i="11"/>
  <c r="FE980" i="11"/>
  <c r="FF980" i="11"/>
  <c r="FG980" i="11"/>
  <c r="FH980" i="11"/>
  <c r="FJ980" i="11"/>
  <c r="FZ980" i="11"/>
  <c r="FR980" i="11"/>
  <c r="FU980" i="11"/>
  <c r="FX980" i="11"/>
  <c r="FV980" i="11"/>
  <c r="FW980" i="11"/>
  <c r="FO996" i="11"/>
  <c r="FP996" i="11"/>
  <c r="FN996" i="11"/>
  <c r="FE996" i="11"/>
  <c r="FF996" i="11"/>
  <c r="FG996" i="11"/>
  <c r="FH996" i="11"/>
  <c r="FJ996" i="11"/>
  <c r="FZ996" i="11"/>
  <c r="FU996" i="11"/>
  <c r="FR996" i="11"/>
  <c r="FX996" i="11"/>
  <c r="FV996" i="11"/>
  <c r="FW996" i="11"/>
  <c r="FO1012" i="11"/>
  <c r="FP1012" i="11"/>
  <c r="FN1012" i="11"/>
  <c r="FE1012" i="11"/>
  <c r="FF1012" i="11"/>
  <c r="FG1012" i="11"/>
  <c r="FH1012" i="11"/>
  <c r="FJ1012" i="11"/>
  <c r="FR1012" i="11"/>
  <c r="FU1012" i="11"/>
  <c r="FZ1012" i="11"/>
  <c r="FV1012" i="11"/>
  <c r="FW1012" i="11"/>
  <c r="FX1012" i="11"/>
  <c r="FO1028" i="11"/>
  <c r="FP1028" i="11"/>
  <c r="FN1028" i="11"/>
  <c r="FE1028" i="11"/>
  <c r="FF1028" i="11"/>
  <c r="FG1028" i="11"/>
  <c r="FH1028" i="11"/>
  <c r="FJ1028" i="11"/>
  <c r="FU1028" i="11"/>
  <c r="FZ1028" i="11"/>
  <c r="FR1028" i="11"/>
  <c r="FV1028" i="11"/>
  <c r="FX1028" i="11"/>
  <c r="FW1028" i="11"/>
  <c r="FO1044" i="11"/>
  <c r="FP1044" i="11"/>
  <c r="FR1044" i="11"/>
  <c r="FN1044" i="11"/>
  <c r="FG1044" i="11"/>
  <c r="FH1044" i="11"/>
  <c r="FJ1044" i="11"/>
  <c r="FE1044" i="11"/>
  <c r="FF1044" i="11"/>
  <c r="FZ1044" i="11"/>
  <c r="FU1044" i="11"/>
  <c r="FX1044" i="11"/>
  <c r="FV1044" i="11"/>
  <c r="FW1044" i="11"/>
  <c r="FO1060" i="11"/>
  <c r="FP1060" i="11"/>
  <c r="FN1060" i="11"/>
  <c r="FE1060" i="11"/>
  <c r="FF1060" i="11"/>
  <c r="FG1060" i="11"/>
  <c r="FH1060" i="11"/>
  <c r="FJ1060" i="11"/>
  <c r="FR1060" i="11"/>
  <c r="FZ1060" i="11"/>
  <c r="FU1060" i="11"/>
  <c r="FV1060" i="11"/>
  <c r="FW1060" i="11"/>
  <c r="FX1060" i="11"/>
  <c r="FO1076" i="11"/>
  <c r="FP1076" i="11"/>
  <c r="FN1076" i="11"/>
  <c r="FE1076" i="11"/>
  <c r="FF1076" i="11"/>
  <c r="FG1076" i="11"/>
  <c r="FH1076" i="11"/>
  <c r="FJ1076" i="11"/>
  <c r="FU1076" i="11"/>
  <c r="FR1076" i="11"/>
  <c r="FZ1076" i="11"/>
  <c r="FX1076" i="11"/>
  <c r="FW1076" i="11"/>
  <c r="FV1076" i="11"/>
  <c r="GY167" i="13"/>
  <c r="HA170" i="13"/>
  <c r="GY175" i="13"/>
  <c r="HA186" i="13"/>
  <c r="GY191" i="13"/>
  <c r="HA250" i="13"/>
  <c r="GY255" i="13"/>
  <c r="HA258" i="13"/>
  <c r="GY263" i="13"/>
  <c r="HA266" i="13"/>
  <c r="GY271" i="13"/>
  <c r="HA274" i="13"/>
  <c r="GY319" i="13"/>
  <c r="FR117" i="11"/>
  <c r="FP117" i="11"/>
  <c r="FN117" i="11"/>
  <c r="FE117" i="11"/>
  <c r="FF117" i="11"/>
  <c r="FH117" i="11"/>
  <c r="FJ117" i="11"/>
  <c r="FZ117" i="11"/>
  <c r="FV117" i="11"/>
  <c r="FU117" i="11"/>
  <c r="FW117" i="11"/>
  <c r="FX117" i="11"/>
  <c r="FO117" i="11"/>
  <c r="FG117" i="11"/>
  <c r="FP133" i="11"/>
  <c r="FR133" i="11"/>
  <c r="FE133" i="11"/>
  <c r="FF133" i="11"/>
  <c r="FH133" i="11"/>
  <c r="FJ133" i="11"/>
  <c r="FN133" i="11"/>
  <c r="FX133" i="11"/>
  <c r="FU133" i="11"/>
  <c r="FV133" i="11"/>
  <c r="FW133" i="11"/>
  <c r="FZ133" i="11"/>
  <c r="FO133" i="11"/>
  <c r="FG133" i="11"/>
  <c r="FR149" i="11"/>
  <c r="FE149" i="11"/>
  <c r="FF149" i="11"/>
  <c r="FH149" i="11"/>
  <c r="FP149" i="11"/>
  <c r="FJ149" i="11"/>
  <c r="FN149" i="11"/>
  <c r="FU149" i="11"/>
  <c r="FZ149" i="11"/>
  <c r="FX149" i="11"/>
  <c r="FW149" i="11"/>
  <c r="FV149" i="11"/>
  <c r="FO149" i="11"/>
  <c r="FG149" i="11"/>
  <c r="FR165" i="11"/>
  <c r="FP165" i="11"/>
  <c r="FN165" i="11"/>
  <c r="FE165" i="11"/>
  <c r="FF165" i="11"/>
  <c r="FH165" i="11"/>
  <c r="FJ165" i="11"/>
  <c r="FV165" i="11"/>
  <c r="FX165" i="11"/>
  <c r="FZ165" i="11"/>
  <c r="FU165" i="11"/>
  <c r="FW165" i="11"/>
  <c r="FO165" i="11"/>
  <c r="FG165" i="11"/>
  <c r="FR181" i="11"/>
  <c r="FP181" i="11"/>
  <c r="FN181" i="11"/>
  <c r="FH181" i="11"/>
  <c r="FJ181" i="11"/>
  <c r="FE181" i="11"/>
  <c r="FF181" i="11"/>
  <c r="FV181" i="11"/>
  <c r="FZ181" i="11"/>
  <c r="FU181" i="11"/>
  <c r="FX181" i="11"/>
  <c r="FW181" i="11"/>
  <c r="FO181" i="11"/>
  <c r="FG181" i="11"/>
  <c r="FR197" i="11"/>
  <c r="FP197" i="11"/>
  <c r="FN197" i="11"/>
  <c r="FE197" i="11"/>
  <c r="FF197" i="11"/>
  <c r="FH197" i="11"/>
  <c r="FJ197" i="11"/>
  <c r="FW197" i="11"/>
  <c r="FZ197" i="11"/>
  <c r="FX197" i="11"/>
  <c r="FV197" i="11"/>
  <c r="FU197" i="11"/>
  <c r="FO197" i="11"/>
  <c r="FG197" i="11"/>
  <c r="FR213" i="11"/>
  <c r="FE213" i="11"/>
  <c r="FF213" i="11"/>
  <c r="FH213" i="11"/>
  <c r="FP213" i="11"/>
  <c r="FJ213" i="11"/>
  <c r="FZ213" i="11"/>
  <c r="FW213" i="11"/>
  <c r="FN213" i="11"/>
  <c r="FV213" i="11"/>
  <c r="FU213" i="11"/>
  <c r="FX213" i="11"/>
  <c r="FO213" i="11"/>
  <c r="FG213" i="11"/>
  <c r="FR229" i="11"/>
  <c r="FP229" i="11"/>
  <c r="FJ229" i="11"/>
  <c r="FE229" i="11"/>
  <c r="FF229" i="11"/>
  <c r="FH229" i="11"/>
  <c r="FW229" i="11"/>
  <c r="FX229" i="11"/>
  <c r="FN229" i="11"/>
  <c r="FU229" i="11"/>
  <c r="FV229" i="11"/>
  <c r="FZ229" i="11"/>
  <c r="FO229" i="11"/>
  <c r="FG229" i="11"/>
  <c r="FR245" i="11"/>
  <c r="FP245" i="11"/>
  <c r="FE245" i="11"/>
  <c r="FF245" i="11"/>
  <c r="FH245" i="11"/>
  <c r="FJ245" i="11"/>
  <c r="FW245" i="11"/>
  <c r="FZ245" i="11"/>
  <c r="FU245" i="11"/>
  <c r="FX245" i="11"/>
  <c r="FN245" i="11"/>
  <c r="FV245" i="11"/>
  <c r="FO245" i="11"/>
  <c r="FG245" i="11"/>
  <c r="FP261" i="11"/>
  <c r="FR261" i="11"/>
  <c r="FE261" i="11"/>
  <c r="FF261" i="11"/>
  <c r="FH261" i="11"/>
  <c r="FJ261" i="11"/>
  <c r="FV261" i="11"/>
  <c r="FX261" i="11"/>
  <c r="FW261" i="11"/>
  <c r="FZ261" i="11"/>
  <c r="FU261" i="11"/>
  <c r="FN261" i="11"/>
  <c r="FO261" i="11"/>
  <c r="FG261" i="11"/>
  <c r="FR277" i="11"/>
  <c r="FN277" i="11"/>
  <c r="FE277" i="11"/>
  <c r="FF277" i="11"/>
  <c r="FP277" i="11"/>
  <c r="FH277" i="11"/>
  <c r="FJ277" i="11"/>
  <c r="FV277" i="11"/>
  <c r="FZ277" i="11"/>
  <c r="FW277" i="11"/>
  <c r="FU277" i="11"/>
  <c r="FX277" i="11"/>
  <c r="FO277" i="11"/>
  <c r="FG277" i="11"/>
  <c r="FR293" i="11"/>
  <c r="FN293" i="11"/>
  <c r="FP293" i="11"/>
  <c r="FE293" i="11"/>
  <c r="FF293" i="11"/>
  <c r="FH293" i="11"/>
  <c r="FJ293" i="11"/>
  <c r="FZ293" i="11"/>
  <c r="FX293" i="11"/>
  <c r="FW293" i="11"/>
  <c r="FV293" i="11"/>
  <c r="FU293" i="11"/>
  <c r="FO293" i="11"/>
  <c r="FG293" i="11"/>
  <c r="FR309" i="11"/>
  <c r="FN309" i="11"/>
  <c r="FP309" i="11"/>
  <c r="FE309" i="11"/>
  <c r="FF309" i="11"/>
  <c r="FG309" i="11"/>
  <c r="FH309" i="11"/>
  <c r="FJ309" i="11"/>
  <c r="FO309" i="11"/>
  <c r="FW309" i="11"/>
  <c r="FV309" i="11"/>
  <c r="FU309" i="11"/>
  <c r="FX309" i="11"/>
  <c r="FZ309" i="11"/>
  <c r="FR325" i="11"/>
  <c r="FP325" i="11"/>
  <c r="FE325" i="11"/>
  <c r="FF325" i="11"/>
  <c r="FG325" i="11"/>
  <c r="FH325" i="11"/>
  <c r="FJ325" i="11"/>
  <c r="FN325" i="11"/>
  <c r="FX325" i="11"/>
  <c r="FU325" i="11"/>
  <c r="FZ325" i="11"/>
  <c r="FV325" i="11"/>
  <c r="FO325" i="11"/>
  <c r="FW325" i="11"/>
  <c r="FR341" i="11"/>
  <c r="FE341" i="11"/>
  <c r="FF341" i="11"/>
  <c r="FG341" i="11"/>
  <c r="FP341" i="11"/>
  <c r="FH341" i="11"/>
  <c r="FJ341" i="11"/>
  <c r="FO341" i="11"/>
  <c r="FZ341" i="11"/>
  <c r="FW341" i="11"/>
  <c r="FU341" i="11"/>
  <c r="FX341" i="11"/>
  <c r="FN341" i="11"/>
  <c r="FV341" i="11"/>
  <c r="FR357" i="11"/>
  <c r="FP357" i="11"/>
  <c r="FE357" i="11"/>
  <c r="FF357" i="11"/>
  <c r="FG357" i="11"/>
  <c r="FH357" i="11"/>
  <c r="FJ357" i="11"/>
  <c r="FV357" i="11"/>
  <c r="FO357" i="11"/>
  <c r="FX357" i="11"/>
  <c r="FZ357" i="11"/>
  <c r="FW357" i="11"/>
  <c r="FU357" i="11"/>
  <c r="FN357" i="11"/>
  <c r="FR373" i="11"/>
  <c r="FP373" i="11"/>
  <c r="FE373" i="11"/>
  <c r="FF373" i="11"/>
  <c r="FG373" i="11"/>
  <c r="FH373" i="11"/>
  <c r="FJ373" i="11"/>
  <c r="FW373" i="11"/>
  <c r="FN373" i="11"/>
  <c r="FZ373" i="11"/>
  <c r="FV373" i="11"/>
  <c r="FU373" i="11"/>
  <c r="FX373" i="11"/>
  <c r="FO373" i="11"/>
  <c r="FP389" i="11"/>
  <c r="FE389" i="11"/>
  <c r="FF389" i="11"/>
  <c r="FG389" i="11"/>
  <c r="FH389" i="11"/>
  <c r="FJ389" i="11"/>
  <c r="FR389" i="11"/>
  <c r="FN389" i="11"/>
  <c r="FX389" i="11"/>
  <c r="FV389" i="11"/>
  <c r="FO389" i="11"/>
  <c r="FU389" i="11"/>
  <c r="FW389" i="11"/>
  <c r="FZ389" i="11"/>
  <c r="FP405" i="11"/>
  <c r="FR405" i="11"/>
  <c r="FE405" i="11"/>
  <c r="FF405" i="11"/>
  <c r="FG405" i="11"/>
  <c r="FH405" i="11"/>
  <c r="FJ405" i="11"/>
  <c r="FO405" i="11"/>
  <c r="FN405" i="11"/>
  <c r="FW405" i="11"/>
  <c r="FV405" i="11"/>
  <c r="FU405" i="11"/>
  <c r="FZ405" i="11"/>
  <c r="FX405" i="11"/>
  <c r="FR421" i="11"/>
  <c r="FP421" i="11"/>
  <c r="FE421" i="11"/>
  <c r="FF421" i="11"/>
  <c r="FG421" i="11"/>
  <c r="FH421" i="11"/>
  <c r="FJ421" i="11"/>
  <c r="FW421" i="11"/>
  <c r="FX421" i="11"/>
  <c r="FN421" i="11"/>
  <c r="FZ421" i="11"/>
  <c r="FV421" i="11"/>
  <c r="FU421" i="11"/>
  <c r="FO421" i="11"/>
  <c r="FR437" i="11"/>
  <c r="FP437" i="11"/>
  <c r="FE437" i="11"/>
  <c r="FF437" i="11"/>
  <c r="FG437" i="11"/>
  <c r="FH437" i="11"/>
  <c r="FJ437" i="11"/>
  <c r="FZ437" i="11"/>
  <c r="FO437" i="11"/>
  <c r="FN437" i="11"/>
  <c r="FU437" i="11"/>
  <c r="FV437" i="11"/>
  <c r="FX437" i="11"/>
  <c r="FW437" i="11"/>
  <c r="FR453" i="11"/>
  <c r="FP453" i="11"/>
  <c r="FE453" i="11"/>
  <c r="FF453" i="11"/>
  <c r="FG453" i="11"/>
  <c r="FH453" i="11"/>
  <c r="FJ453" i="11"/>
  <c r="FZ453" i="11"/>
  <c r="FX453" i="11"/>
  <c r="FO453" i="11"/>
  <c r="FW453" i="11"/>
  <c r="FU453" i="11"/>
  <c r="FN453" i="11"/>
  <c r="FV453" i="11"/>
  <c r="FR469" i="11"/>
  <c r="FP469" i="11"/>
  <c r="FE469" i="11"/>
  <c r="FF469" i="11"/>
  <c r="FG469" i="11"/>
  <c r="FH469" i="11"/>
  <c r="FJ469" i="11"/>
  <c r="FZ469" i="11"/>
  <c r="FW469" i="11"/>
  <c r="FU469" i="11"/>
  <c r="FX469" i="11"/>
  <c r="FN469" i="11"/>
  <c r="FO469" i="11"/>
  <c r="FV469" i="11"/>
  <c r="FR485" i="11"/>
  <c r="FP485" i="11"/>
  <c r="FE485" i="11"/>
  <c r="FF485" i="11"/>
  <c r="FG485" i="11"/>
  <c r="FH485" i="11"/>
  <c r="FJ485" i="11"/>
  <c r="FV485" i="11"/>
  <c r="FX485" i="11"/>
  <c r="FO485" i="11"/>
  <c r="FU485" i="11"/>
  <c r="FZ485" i="11"/>
  <c r="FW485" i="11"/>
  <c r="FN485" i="11"/>
  <c r="FR501" i="11"/>
  <c r="FP501" i="11"/>
  <c r="FE501" i="11"/>
  <c r="FF501" i="11"/>
  <c r="FG501" i="11"/>
  <c r="FH501" i="11"/>
  <c r="FJ501" i="11"/>
  <c r="FN501" i="11"/>
  <c r="FV501" i="11"/>
  <c r="FO501" i="11"/>
  <c r="FW501" i="11"/>
  <c r="FZ501" i="11"/>
  <c r="FU501" i="11"/>
  <c r="FX501" i="11"/>
  <c r="FR517" i="11"/>
  <c r="FP517" i="11"/>
  <c r="FE517" i="11"/>
  <c r="FF517" i="11"/>
  <c r="FG517" i="11"/>
  <c r="FH517" i="11"/>
  <c r="FJ517" i="11"/>
  <c r="FO517" i="11"/>
  <c r="FW517" i="11"/>
  <c r="FN517" i="11"/>
  <c r="FX517" i="11"/>
  <c r="FV517" i="11"/>
  <c r="FZ517" i="11"/>
  <c r="FU517" i="11"/>
  <c r="FP533" i="11"/>
  <c r="FR533" i="11"/>
  <c r="FE533" i="11"/>
  <c r="FF533" i="11"/>
  <c r="FG533" i="11"/>
  <c r="FH533" i="11"/>
  <c r="FJ533" i="11"/>
  <c r="FZ533" i="11"/>
  <c r="FN533" i="11"/>
  <c r="FV533" i="11"/>
  <c r="FU533" i="11"/>
  <c r="FO533" i="11"/>
  <c r="FX533" i="11"/>
  <c r="FW533" i="11"/>
  <c r="FR549" i="11"/>
  <c r="FP549" i="11"/>
  <c r="FE549" i="11"/>
  <c r="FF549" i="11"/>
  <c r="FG549" i="11"/>
  <c r="FH549" i="11"/>
  <c r="FJ549" i="11"/>
  <c r="FZ549" i="11"/>
  <c r="FX549" i="11"/>
  <c r="FO549" i="11"/>
  <c r="FN549" i="11"/>
  <c r="FW549" i="11"/>
  <c r="FV549" i="11"/>
  <c r="FU549" i="11"/>
  <c r="FR565" i="11"/>
  <c r="FP565" i="11"/>
  <c r="FJ565" i="11"/>
  <c r="FE565" i="11"/>
  <c r="FF565" i="11"/>
  <c r="FH565" i="11"/>
  <c r="FO565" i="11"/>
  <c r="FW565" i="11"/>
  <c r="FN565" i="11"/>
  <c r="FU565" i="11"/>
  <c r="FV565" i="11"/>
  <c r="FX565" i="11"/>
  <c r="FZ565" i="11"/>
  <c r="FG565" i="11"/>
  <c r="FR581" i="11"/>
  <c r="FP581" i="11"/>
  <c r="FF581" i="11"/>
  <c r="FH581" i="11"/>
  <c r="FJ581" i="11"/>
  <c r="FE581" i="11"/>
  <c r="FX581" i="11"/>
  <c r="FU581" i="11"/>
  <c r="FZ581" i="11"/>
  <c r="FN581" i="11"/>
  <c r="FO581" i="11"/>
  <c r="FV581" i="11"/>
  <c r="FW581" i="11"/>
  <c r="FG581" i="11"/>
  <c r="FR597" i="11"/>
  <c r="FP597" i="11"/>
  <c r="FE597" i="11"/>
  <c r="FF597" i="11"/>
  <c r="FH597" i="11"/>
  <c r="FJ597" i="11"/>
  <c r="FZ597" i="11"/>
  <c r="FU597" i="11"/>
  <c r="FX597" i="11"/>
  <c r="FW597" i="11"/>
  <c r="FN597" i="11"/>
  <c r="FV597" i="11"/>
  <c r="FO597" i="11"/>
  <c r="FG597" i="11"/>
  <c r="FR613" i="11"/>
  <c r="FP613" i="11"/>
  <c r="FE613" i="11"/>
  <c r="FH613" i="11"/>
  <c r="FJ613" i="11"/>
  <c r="FF613" i="11"/>
  <c r="FV613" i="11"/>
  <c r="FZ613" i="11"/>
  <c r="FX613" i="11"/>
  <c r="FU613" i="11"/>
  <c r="FW613" i="11"/>
  <c r="FN613" i="11"/>
  <c r="FG613" i="11"/>
  <c r="FO613" i="11"/>
  <c r="FR629" i="11"/>
  <c r="FP629" i="11"/>
  <c r="FJ629" i="11"/>
  <c r="FE629" i="11"/>
  <c r="FF629" i="11"/>
  <c r="FH629" i="11"/>
  <c r="FN629" i="11"/>
  <c r="FZ629" i="11"/>
  <c r="FV629" i="11"/>
  <c r="FU629" i="11"/>
  <c r="FX629" i="11"/>
  <c r="FW629" i="11"/>
  <c r="FO629" i="11"/>
  <c r="FG629" i="11"/>
  <c r="FP645" i="11"/>
  <c r="FR645" i="11"/>
  <c r="FH645" i="11"/>
  <c r="FJ645" i="11"/>
  <c r="FF645" i="11"/>
  <c r="FE645" i="11"/>
  <c r="FN645" i="11"/>
  <c r="FX645" i="11"/>
  <c r="FW645" i="11"/>
  <c r="FU645" i="11"/>
  <c r="FZ645" i="11"/>
  <c r="FO645" i="11"/>
  <c r="FG645" i="11"/>
  <c r="FV645" i="11"/>
  <c r="FP661" i="11"/>
  <c r="FR661" i="11"/>
  <c r="FE661" i="11"/>
  <c r="FF661" i="11"/>
  <c r="FJ661" i="11"/>
  <c r="FH661" i="11"/>
  <c r="FX661" i="11"/>
  <c r="FW661" i="11"/>
  <c r="FN661" i="11"/>
  <c r="FU661" i="11"/>
  <c r="FZ661" i="11"/>
  <c r="FV661" i="11"/>
  <c r="FO661" i="11"/>
  <c r="FG661" i="11"/>
  <c r="FR677" i="11"/>
  <c r="FP677" i="11"/>
  <c r="FE677" i="11"/>
  <c r="FF677" i="11"/>
  <c r="FH677" i="11"/>
  <c r="FJ677" i="11"/>
  <c r="FW677" i="11"/>
  <c r="FU677" i="11"/>
  <c r="FZ677" i="11"/>
  <c r="FX677" i="11"/>
  <c r="FN677" i="11"/>
  <c r="FG677" i="11"/>
  <c r="FV677" i="11"/>
  <c r="FO677" i="11"/>
  <c r="FR693" i="11"/>
  <c r="FP693" i="11"/>
  <c r="FJ693" i="11"/>
  <c r="FE693" i="11"/>
  <c r="FF693" i="11"/>
  <c r="FH693" i="11"/>
  <c r="FN693" i="11"/>
  <c r="FX693" i="11"/>
  <c r="FW693" i="11"/>
  <c r="FU693" i="11"/>
  <c r="FZ693" i="11"/>
  <c r="FV693" i="11"/>
  <c r="FO693" i="11"/>
  <c r="FG693" i="11"/>
  <c r="FR709" i="11"/>
  <c r="FP709" i="11"/>
  <c r="FH709" i="11"/>
  <c r="FE709" i="11"/>
  <c r="FF709" i="11"/>
  <c r="FJ709" i="11"/>
  <c r="FU709" i="11"/>
  <c r="FW709" i="11"/>
  <c r="FZ709" i="11"/>
  <c r="FN709" i="11"/>
  <c r="FX709" i="11"/>
  <c r="FO709" i="11"/>
  <c r="FG709" i="11"/>
  <c r="FV709" i="11"/>
  <c r="FP725" i="11"/>
  <c r="FR725" i="11"/>
  <c r="FE725" i="11"/>
  <c r="FH725" i="11"/>
  <c r="FF725" i="11"/>
  <c r="FJ725" i="11"/>
  <c r="FW725" i="11"/>
  <c r="FZ725" i="11"/>
  <c r="FX725" i="11"/>
  <c r="FN725" i="11"/>
  <c r="FU725" i="11"/>
  <c r="FG725" i="11"/>
  <c r="FV725" i="11"/>
  <c r="FO725" i="11"/>
  <c r="FR741" i="11"/>
  <c r="FP741" i="11"/>
  <c r="FH741" i="11"/>
  <c r="FJ741" i="11"/>
  <c r="FE741" i="11"/>
  <c r="FF741" i="11"/>
  <c r="FZ741" i="11"/>
  <c r="FX741" i="11"/>
  <c r="FU741" i="11"/>
  <c r="FN741" i="11"/>
  <c r="FW741" i="11"/>
  <c r="FO741" i="11"/>
  <c r="FG741" i="11"/>
  <c r="FV741" i="11"/>
  <c r="FR757" i="11"/>
  <c r="FP757" i="11"/>
  <c r="FE757" i="11"/>
  <c r="FF757" i="11"/>
  <c r="FH757" i="11"/>
  <c r="FJ757" i="11"/>
  <c r="FN757" i="11"/>
  <c r="FU757" i="11"/>
  <c r="FX757" i="11"/>
  <c r="FW757" i="11"/>
  <c r="FZ757" i="11"/>
  <c r="FV757" i="11"/>
  <c r="FO757" i="11"/>
  <c r="FG757" i="11"/>
  <c r="FP773" i="11"/>
  <c r="FR773" i="11"/>
  <c r="FF773" i="11"/>
  <c r="FE773" i="11"/>
  <c r="FG773" i="11"/>
  <c r="FH773" i="11"/>
  <c r="FJ773" i="11"/>
  <c r="FO773" i="11"/>
  <c r="FX773" i="11"/>
  <c r="FN773" i="11"/>
  <c r="FU773" i="11"/>
  <c r="FW773" i="11"/>
  <c r="FZ773" i="11"/>
  <c r="FV773" i="11"/>
  <c r="FP789" i="11"/>
  <c r="FR789" i="11"/>
  <c r="FF789" i="11"/>
  <c r="FE789" i="11"/>
  <c r="FG789" i="11"/>
  <c r="FH789" i="11"/>
  <c r="FJ789" i="11"/>
  <c r="FO789" i="11"/>
  <c r="FU789" i="11"/>
  <c r="FW789" i="11"/>
  <c r="FN789" i="11"/>
  <c r="FZ789" i="11"/>
  <c r="FX789" i="11"/>
  <c r="FV789" i="11"/>
  <c r="FR805" i="11"/>
  <c r="FP805" i="11"/>
  <c r="FJ805" i="11"/>
  <c r="FE805" i="11"/>
  <c r="FF805" i="11"/>
  <c r="FG805" i="11"/>
  <c r="FH805" i="11"/>
  <c r="FU805" i="11"/>
  <c r="FO805" i="11"/>
  <c r="FW805" i="11"/>
  <c r="FZ805" i="11"/>
  <c r="FX805" i="11"/>
  <c r="FN805" i="11"/>
  <c r="FV805" i="11"/>
  <c r="FR821" i="11"/>
  <c r="FP821" i="11"/>
  <c r="FJ821" i="11"/>
  <c r="FE821" i="11"/>
  <c r="FF821" i="11"/>
  <c r="FG821" i="11"/>
  <c r="FH821" i="11"/>
  <c r="FO821" i="11"/>
  <c r="FN821" i="11"/>
  <c r="FX821" i="11"/>
  <c r="FW821" i="11"/>
  <c r="FZ821" i="11"/>
  <c r="FU821" i="11"/>
  <c r="FV821" i="11"/>
  <c r="FR837" i="11"/>
  <c r="FP837" i="11"/>
  <c r="FN837" i="11"/>
  <c r="FJ837" i="11"/>
  <c r="FE837" i="11"/>
  <c r="FF837" i="11"/>
  <c r="FG837" i="11"/>
  <c r="FH837" i="11"/>
  <c r="FW837" i="11"/>
  <c r="FZ837" i="11"/>
  <c r="FU837" i="11"/>
  <c r="FX837" i="11"/>
  <c r="FO837" i="11"/>
  <c r="FV837" i="11"/>
  <c r="FR853" i="11"/>
  <c r="FP853" i="11"/>
  <c r="FJ853" i="11"/>
  <c r="FE853" i="11"/>
  <c r="FF853" i="11"/>
  <c r="FG853" i="11"/>
  <c r="FH853" i="11"/>
  <c r="FW853" i="11"/>
  <c r="FZ853" i="11"/>
  <c r="FU853" i="11"/>
  <c r="FX853" i="11"/>
  <c r="FN853" i="11"/>
  <c r="FO853" i="11"/>
  <c r="FV853" i="11"/>
  <c r="FR869" i="11"/>
  <c r="FP869" i="11"/>
  <c r="FJ869" i="11"/>
  <c r="FE869" i="11"/>
  <c r="FF869" i="11"/>
  <c r="FG869" i="11"/>
  <c r="FH869" i="11"/>
  <c r="FZ869" i="11"/>
  <c r="FX869" i="11"/>
  <c r="FU869" i="11"/>
  <c r="FO869" i="11"/>
  <c r="FN869" i="11"/>
  <c r="FW869" i="11"/>
  <c r="FV869" i="11"/>
  <c r="FR885" i="11"/>
  <c r="FP885" i="11"/>
  <c r="FJ885" i="11"/>
  <c r="FE885" i="11"/>
  <c r="FF885" i="11"/>
  <c r="FG885" i="11"/>
  <c r="FH885" i="11"/>
  <c r="FU885" i="11"/>
  <c r="FN885" i="11"/>
  <c r="FO885" i="11"/>
  <c r="FW885" i="11"/>
  <c r="FX885" i="11"/>
  <c r="FZ885" i="11"/>
  <c r="FV885" i="11"/>
  <c r="FP901" i="11"/>
  <c r="FR901" i="11"/>
  <c r="FJ901" i="11"/>
  <c r="FE901" i="11"/>
  <c r="FF901" i="11"/>
  <c r="FG901" i="11"/>
  <c r="FH901" i="11"/>
  <c r="FN901" i="11"/>
  <c r="FX901" i="11"/>
  <c r="FW901" i="11"/>
  <c r="FO901" i="11"/>
  <c r="FZ901" i="11"/>
  <c r="FU901" i="11"/>
  <c r="FV901" i="11"/>
  <c r="FP917" i="11"/>
  <c r="FR917" i="11"/>
  <c r="FJ917" i="11"/>
  <c r="FE917" i="11"/>
  <c r="FF917" i="11"/>
  <c r="FG917" i="11"/>
  <c r="FH917" i="11"/>
  <c r="FX917" i="11"/>
  <c r="FW917" i="11"/>
  <c r="FZ917" i="11"/>
  <c r="FO917" i="11"/>
  <c r="FN917" i="11"/>
  <c r="FU917" i="11"/>
  <c r="FV917" i="11"/>
  <c r="FR933" i="11"/>
  <c r="FP933" i="11"/>
  <c r="FJ933" i="11"/>
  <c r="FE933" i="11"/>
  <c r="FF933" i="11"/>
  <c r="FG933" i="11"/>
  <c r="FH933" i="11"/>
  <c r="FW933" i="11"/>
  <c r="FU933" i="11"/>
  <c r="FZ933" i="11"/>
  <c r="FO933" i="11"/>
  <c r="FX933" i="11"/>
  <c r="FN933" i="11"/>
  <c r="FV933" i="11"/>
  <c r="FR949" i="11"/>
  <c r="FP949" i="11"/>
  <c r="FJ949" i="11"/>
  <c r="FE949" i="11"/>
  <c r="FF949" i="11"/>
  <c r="FG949" i="11"/>
  <c r="FH949" i="11"/>
  <c r="FN949" i="11"/>
  <c r="FW949" i="11"/>
  <c r="FU949" i="11"/>
  <c r="FZ949" i="11"/>
  <c r="FX949" i="11"/>
  <c r="FO949" i="11"/>
  <c r="FV949" i="11"/>
  <c r="FR965" i="11"/>
  <c r="FP965" i="11"/>
  <c r="FJ965" i="11"/>
  <c r="FE965" i="11"/>
  <c r="FF965" i="11"/>
  <c r="FG965" i="11"/>
  <c r="FH965" i="11"/>
  <c r="FX965" i="11"/>
  <c r="FU965" i="11"/>
  <c r="FW965" i="11"/>
  <c r="FZ965" i="11"/>
  <c r="FN965" i="11"/>
  <c r="FO965" i="11"/>
  <c r="FV965" i="11"/>
  <c r="FP981" i="11"/>
  <c r="FR981" i="11"/>
  <c r="FJ981" i="11"/>
  <c r="FE981" i="11"/>
  <c r="FF981" i="11"/>
  <c r="FG981" i="11"/>
  <c r="FH981" i="11"/>
  <c r="FW981" i="11"/>
  <c r="FU981" i="11"/>
  <c r="FZ981" i="11"/>
  <c r="FN981" i="11"/>
  <c r="FV981" i="11"/>
  <c r="FO981" i="11"/>
  <c r="FX981" i="11"/>
  <c r="FR997" i="11"/>
  <c r="FP997" i="11"/>
  <c r="FJ997" i="11"/>
  <c r="FE997" i="11"/>
  <c r="FF997" i="11"/>
  <c r="FG997" i="11"/>
  <c r="FH997" i="11"/>
  <c r="FZ997" i="11"/>
  <c r="FU997" i="11"/>
  <c r="FX997" i="11"/>
  <c r="FO997" i="11"/>
  <c r="FN997" i="11"/>
  <c r="FV997" i="11"/>
  <c r="FW997" i="11"/>
  <c r="FR1013" i="11"/>
  <c r="FP1013" i="11"/>
  <c r="FJ1013" i="11"/>
  <c r="FE1013" i="11"/>
  <c r="FF1013" i="11"/>
  <c r="FG1013" i="11"/>
  <c r="FH1013" i="11"/>
  <c r="FU1013" i="11"/>
  <c r="FO1013" i="11"/>
  <c r="FN1013" i="11"/>
  <c r="FV1013" i="11"/>
  <c r="FW1013" i="11"/>
  <c r="FZ1013" i="11"/>
  <c r="FX1013" i="11"/>
  <c r="FR1029" i="11"/>
  <c r="FP1029" i="11"/>
  <c r="FE1029" i="11"/>
  <c r="FF1029" i="11"/>
  <c r="FH1029" i="11"/>
  <c r="FJ1029" i="11"/>
  <c r="FU1029" i="11"/>
  <c r="FO1029" i="11"/>
  <c r="FX1029" i="11"/>
  <c r="FW1029" i="11"/>
  <c r="FN1029" i="11"/>
  <c r="FZ1029" i="11"/>
  <c r="FV1029" i="11"/>
  <c r="FG1029" i="11"/>
  <c r="FP1045" i="11"/>
  <c r="FR1045" i="11"/>
  <c r="FE1045" i="11"/>
  <c r="FF1045" i="11"/>
  <c r="FH1045" i="11"/>
  <c r="FJ1045" i="11"/>
  <c r="FW1045" i="11"/>
  <c r="FU1045" i="11"/>
  <c r="FX1045" i="11"/>
  <c r="FZ1045" i="11"/>
  <c r="FN1045" i="11"/>
  <c r="FO1045" i="11"/>
  <c r="FV1045" i="11"/>
  <c r="FG1045" i="11"/>
  <c r="FR1061" i="11"/>
  <c r="FP1061" i="11"/>
  <c r="FH1061" i="11"/>
  <c r="FJ1061" i="11"/>
  <c r="FE1061" i="11"/>
  <c r="FF1061" i="11"/>
  <c r="FV1061" i="11"/>
  <c r="FU1061" i="11"/>
  <c r="FZ1061" i="11"/>
  <c r="FO1061" i="11"/>
  <c r="FX1061" i="11"/>
  <c r="FW1061" i="11"/>
  <c r="FN1061" i="11"/>
  <c r="FG1061" i="11"/>
  <c r="FR1077" i="11"/>
  <c r="FP1077" i="11"/>
  <c r="FE1077" i="11"/>
  <c r="FF1077" i="11"/>
  <c r="FH1077" i="11"/>
  <c r="FJ1077" i="11"/>
  <c r="FN1077" i="11"/>
  <c r="FU1077" i="11"/>
  <c r="FV1077" i="11"/>
  <c r="FO1077" i="11"/>
  <c r="FX1077" i="11"/>
  <c r="FW1077" i="11"/>
  <c r="FZ1077" i="11"/>
  <c r="FG1077" i="11"/>
  <c r="GX164" i="13"/>
  <c r="GX172" i="13"/>
  <c r="GZ191" i="13"/>
  <c r="GZ207" i="13"/>
  <c r="GZ239" i="13"/>
  <c r="GZ247" i="13"/>
  <c r="GZ255" i="13"/>
  <c r="GZ263" i="13"/>
  <c r="GZ271" i="13"/>
  <c r="GZ279" i="13"/>
  <c r="GZ287" i="13"/>
  <c r="GZ295" i="13"/>
  <c r="GZ303" i="13"/>
  <c r="GZ319" i="13"/>
  <c r="FR118" i="11"/>
  <c r="FP118" i="11"/>
  <c r="FO118" i="11"/>
  <c r="FN118" i="11"/>
  <c r="FJ118" i="11"/>
  <c r="FE118" i="11"/>
  <c r="FF118" i="11"/>
  <c r="FG118" i="11"/>
  <c r="FH118" i="11"/>
  <c r="FV118" i="11"/>
  <c r="FU118" i="11"/>
  <c r="FW118" i="11"/>
  <c r="FX118" i="11"/>
  <c r="FZ118" i="11"/>
  <c r="FR134" i="11"/>
  <c r="FO134" i="11"/>
  <c r="FP134" i="11"/>
  <c r="FN134" i="11"/>
  <c r="FE134" i="11"/>
  <c r="FF134" i="11"/>
  <c r="FG134" i="11"/>
  <c r="FH134" i="11"/>
  <c r="FJ134" i="11"/>
  <c r="FU134" i="11"/>
  <c r="FV134" i="11"/>
  <c r="FW134" i="11"/>
  <c r="FZ134" i="11"/>
  <c r="FX134" i="11"/>
  <c r="FP150" i="11"/>
  <c r="FR150" i="11"/>
  <c r="FN150" i="11"/>
  <c r="FF150" i="11"/>
  <c r="FG150" i="11"/>
  <c r="FH150" i="11"/>
  <c r="FJ150" i="11"/>
  <c r="FO150" i="11"/>
  <c r="FE150" i="11"/>
  <c r="FV150" i="11"/>
  <c r="FU150" i="11"/>
  <c r="FW150" i="11"/>
  <c r="FX150" i="11"/>
  <c r="FZ150" i="11"/>
  <c r="FR166" i="11"/>
  <c r="FO166" i="11"/>
  <c r="FP166" i="11"/>
  <c r="FN166" i="11"/>
  <c r="FE166" i="11"/>
  <c r="FF166" i="11"/>
  <c r="FG166" i="11"/>
  <c r="FH166" i="11"/>
  <c r="FJ166" i="11"/>
  <c r="FU166" i="11"/>
  <c r="FV166" i="11"/>
  <c r="FW166" i="11"/>
  <c r="FZ166" i="11"/>
  <c r="FX166" i="11"/>
  <c r="FR182" i="11"/>
  <c r="FU182" i="11"/>
  <c r="FO182" i="11"/>
  <c r="FP182" i="11"/>
  <c r="FE182" i="11"/>
  <c r="FF182" i="11"/>
  <c r="FG182" i="11"/>
  <c r="FH182" i="11"/>
  <c r="FN182" i="11"/>
  <c r="FJ182" i="11"/>
  <c r="FV182" i="11"/>
  <c r="FW182" i="11"/>
  <c r="FX182" i="11"/>
  <c r="FZ182" i="11"/>
  <c r="FR198" i="11"/>
  <c r="FO198" i="11"/>
  <c r="FP198" i="11"/>
  <c r="FN198" i="11"/>
  <c r="FH198" i="11"/>
  <c r="FJ198" i="11"/>
  <c r="FE198" i="11"/>
  <c r="FF198" i="11"/>
  <c r="FG198" i="11"/>
  <c r="FV198" i="11"/>
  <c r="FU198" i="11"/>
  <c r="FW198" i="11"/>
  <c r="FZ198" i="11"/>
  <c r="FX198" i="11"/>
  <c r="FP214" i="11"/>
  <c r="FN214" i="11"/>
  <c r="FR214" i="11"/>
  <c r="FO214" i="11"/>
  <c r="FE214" i="11"/>
  <c r="FF214" i="11"/>
  <c r="FG214" i="11"/>
  <c r="FH214" i="11"/>
  <c r="FJ214" i="11"/>
  <c r="FU214" i="11"/>
  <c r="FW214" i="11"/>
  <c r="FV214" i="11"/>
  <c r="FX214" i="11"/>
  <c r="FZ214" i="11"/>
  <c r="FR230" i="11"/>
  <c r="FO230" i="11"/>
  <c r="FP230" i="11"/>
  <c r="FN230" i="11"/>
  <c r="FE230" i="11"/>
  <c r="FF230" i="11"/>
  <c r="FG230" i="11"/>
  <c r="FH230" i="11"/>
  <c r="FJ230" i="11"/>
  <c r="FV230" i="11"/>
  <c r="FU230" i="11"/>
  <c r="FW230" i="11"/>
  <c r="FZ230" i="11"/>
  <c r="FX230" i="11"/>
  <c r="FR246" i="11"/>
  <c r="FO246" i="11"/>
  <c r="FP246" i="11"/>
  <c r="FJ246" i="11"/>
  <c r="FE246" i="11"/>
  <c r="FF246" i="11"/>
  <c r="FG246" i="11"/>
  <c r="FN246" i="11"/>
  <c r="FH246" i="11"/>
  <c r="FU246" i="11"/>
  <c r="FV246" i="11"/>
  <c r="FW246" i="11"/>
  <c r="FX246" i="11"/>
  <c r="FZ246" i="11"/>
  <c r="FR262" i="11"/>
  <c r="FO262" i="11"/>
  <c r="FP262" i="11"/>
  <c r="FN262" i="11"/>
  <c r="FE262" i="11"/>
  <c r="FF262" i="11"/>
  <c r="FG262" i="11"/>
  <c r="FH262" i="11"/>
  <c r="FJ262" i="11"/>
  <c r="FV262" i="11"/>
  <c r="FU262" i="11"/>
  <c r="FW262" i="11"/>
  <c r="FZ262" i="11"/>
  <c r="FX262" i="11"/>
  <c r="FP278" i="11"/>
  <c r="FR278" i="11"/>
  <c r="FN278" i="11"/>
  <c r="FF278" i="11"/>
  <c r="FG278" i="11"/>
  <c r="FH278" i="11"/>
  <c r="FJ278" i="11"/>
  <c r="FO278" i="11"/>
  <c r="FE278" i="11"/>
  <c r="FU278" i="11"/>
  <c r="FV278" i="11"/>
  <c r="FW278" i="11"/>
  <c r="FX278" i="11"/>
  <c r="FZ278" i="11"/>
  <c r="FN294" i="11"/>
  <c r="FR294" i="11"/>
  <c r="FO294" i="11"/>
  <c r="FP294" i="11"/>
  <c r="FE294" i="11"/>
  <c r="FF294" i="11"/>
  <c r="FG294" i="11"/>
  <c r="FH294" i="11"/>
  <c r="FJ294" i="11"/>
  <c r="FV294" i="11"/>
  <c r="FU294" i="11"/>
  <c r="FW294" i="11"/>
  <c r="FZ294" i="11"/>
  <c r="FX294" i="11"/>
  <c r="FR310" i="11"/>
  <c r="FN310" i="11"/>
  <c r="FO310" i="11"/>
  <c r="FU310" i="11"/>
  <c r="FP310" i="11"/>
  <c r="FE310" i="11"/>
  <c r="FF310" i="11"/>
  <c r="FG310" i="11"/>
  <c r="FH310" i="11"/>
  <c r="FJ310" i="11"/>
  <c r="FV310" i="11"/>
  <c r="FW310" i="11"/>
  <c r="FX310" i="11"/>
  <c r="FZ310" i="11"/>
  <c r="FR326" i="11"/>
  <c r="FO326" i="11"/>
  <c r="FP326" i="11"/>
  <c r="FE326" i="11"/>
  <c r="FF326" i="11"/>
  <c r="FG326" i="11"/>
  <c r="FH326" i="11"/>
  <c r="FN326" i="11"/>
  <c r="FJ326" i="11"/>
  <c r="FW326" i="11"/>
  <c r="FV326" i="11"/>
  <c r="FU326" i="11"/>
  <c r="FZ326" i="11"/>
  <c r="FX326" i="11"/>
  <c r="FP342" i="11"/>
  <c r="FN342" i="11"/>
  <c r="FF342" i="11"/>
  <c r="FG342" i="11"/>
  <c r="FH342" i="11"/>
  <c r="FJ342" i="11"/>
  <c r="FR342" i="11"/>
  <c r="FO342" i="11"/>
  <c r="FE342" i="11"/>
  <c r="FV342" i="11"/>
  <c r="FU342" i="11"/>
  <c r="FW342" i="11"/>
  <c r="FX342" i="11"/>
  <c r="FZ342" i="11"/>
  <c r="FO358" i="11"/>
  <c r="FP358" i="11"/>
  <c r="FR358" i="11"/>
  <c r="FN358" i="11"/>
  <c r="FF358" i="11"/>
  <c r="FG358" i="11"/>
  <c r="FH358" i="11"/>
  <c r="FJ358" i="11"/>
  <c r="FE358" i="11"/>
  <c r="FU358" i="11"/>
  <c r="FV358" i="11"/>
  <c r="FW358" i="11"/>
  <c r="FZ358" i="11"/>
  <c r="FX358" i="11"/>
  <c r="FR374" i="11"/>
  <c r="FO374" i="11"/>
  <c r="FP374" i="11"/>
  <c r="FN374" i="11"/>
  <c r="FF374" i="11"/>
  <c r="FG374" i="11"/>
  <c r="FH374" i="11"/>
  <c r="FJ374" i="11"/>
  <c r="FE374" i="11"/>
  <c r="FV374" i="11"/>
  <c r="FU374" i="11"/>
  <c r="FW374" i="11"/>
  <c r="FX374" i="11"/>
  <c r="FZ374" i="11"/>
  <c r="FR390" i="11"/>
  <c r="FO390" i="11"/>
  <c r="FP390" i="11"/>
  <c r="FN390" i="11"/>
  <c r="FF390" i="11"/>
  <c r="FG390" i="11"/>
  <c r="FH390" i="11"/>
  <c r="FJ390" i="11"/>
  <c r="FE390" i="11"/>
  <c r="FU390" i="11"/>
  <c r="FV390" i="11"/>
  <c r="FW390" i="11"/>
  <c r="FZ390" i="11"/>
  <c r="FX390" i="11"/>
  <c r="FP406" i="11"/>
  <c r="FR406" i="11"/>
  <c r="FO406" i="11"/>
  <c r="FF406" i="11"/>
  <c r="FG406" i="11"/>
  <c r="FH406" i="11"/>
  <c r="FJ406" i="11"/>
  <c r="FN406" i="11"/>
  <c r="FE406" i="11"/>
  <c r="FU406" i="11"/>
  <c r="FW406" i="11"/>
  <c r="FV406" i="11"/>
  <c r="FX406" i="11"/>
  <c r="FZ406" i="11"/>
  <c r="FR422" i="11"/>
  <c r="FO422" i="11"/>
  <c r="FN422" i="11"/>
  <c r="FF422" i="11"/>
  <c r="FG422" i="11"/>
  <c r="FH422" i="11"/>
  <c r="FJ422" i="11"/>
  <c r="FP422" i="11"/>
  <c r="FE422" i="11"/>
  <c r="FU422" i="11"/>
  <c r="FV422" i="11"/>
  <c r="FW422" i="11"/>
  <c r="FZ422" i="11"/>
  <c r="FX422" i="11"/>
  <c r="FR438" i="11"/>
  <c r="FN438" i="11"/>
  <c r="FO438" i="11"/>
  <c r="FP438" i="11"/>
  <c r="FU438" i="11"/>
  <c r="FF438" i="11"/>
  <c r="FG438" i="11"/>
  <c r="FH438" i="11"/>
  <c r="FE438" i="11"/>
  <c r="FJ438" i="11"/>
  <c r="FW438" i="11"/>
  <c r="FV438" i="11"/>
  <c r="FX438" i="11"/>
  <c r="FZ438" i="11"/>
  <c r="FR454" i="11"/>
  <c r="FO454" i="11"/>
  <c r="FP454" i="11"/>
  <c r="FF454" i="11"/>
  <c r="FG454" i="11"/>
  <c r="FH454" i="11"/>
  <c r="FN454" i="11"/>
  <c r="FE454" i="11"/>
  <c r="FJ454" i="11"/>
  <c r="FU454" i="11"/>
  <c r="FV454" i="11"/>
  <c r="FW454" i="11"/>
  <c r="FZ454" i="11"/>
  <c r="FX454" i="11"/>
  <c r="FR470" i="11"/>
  <c r="FP470" i="11"/>
  <c r="FN470" i="11"/>
  <c r="FF470" i="11"/>
  <c r="FG470" i="11"/>
  <c r="FH470" i="11"/>
  <c r="FO470" i="11"/>
  <c r="FE470" i="11"/>
  <c r="FJ470" i="11"/>
  <c r="FV470" i="11"/>
  <c r="FU470" i="11"/>
  <c r="FW470" i="11"/>
  <c r="FX470" i="11"/>
  <c r="FZ470" i="11"/>
  <c r="FO486" i="11"/>
  <c r="FR486" i="11"/>
  <c r="FP486" i="11"/>
  <c r="FF486" i="11"/>
  <c r="FG486" i="11"/>
  <c r="FH486" i="11"/>
  <c r="FN486" i="11"/>
  <c r="FE486" i="11"/>
  <c r="FJ486" i="11"/>
  <c r="FV486" i="11"/>
  <c r="FU486" i="11"/>
  <c r="FW486" i="11"/>
  <c r="FZ486" i="11"/>
  <c r="FX486" i="11"/>
  <c r="FR502" i="11"/>
  <c r="FO502" i="11"/>
  <c r="FP502" i="11"/>
  <c r="FN502" i="11"/>
  <c r="FF502" i="11"/>
  <c r="FG502" i="11"/>
  <c r="FH502" i="11"/>
  <c r="FE502" i="11"/>
  <c r="FJ502" i="11"/>
  <c r="FV502" i="11"/>
  <c r="FU502" i="11"/>
  <c r="FW502" i="11"/>
  <c r="FX502" i="11"/>
  <c r="FZ502" i="11"/>
  <c r="FR518" i="11"/>
  <c r="FP518" i="11"/>
  <c r="FN518" i="11"/>
  <c r="FO518" i="11"/>
  <c r="FF518" i="11"/>
  <c r="FG518" i="11"/>
  <c r="FH518" i="11"/>
  <c r="FE518" i="11"/>
  <c r="FJ518" i="11"/>
  <c r="FU518" i="11"/>
  <c r="FW518" i="11"/>
  <c r="FV518" i="11"/>
  <c r="FZ518" i="11"/>
  <c r="FX518" i="11"/>
  <c r="FP534" i="11"/>
  <c r="FR534" i="11"/>
  <c r="FN534" i="11"/>
  <c r="FF534" i="11"/>
  <c r="FG534" i="11"/>
  <c r="FO534" i="11"/>
  <c r="FH534" i="11"/>
  <c r="FE534" i="11"/>
  <c r="FJ534" i="11"/>
  <c r="FV534" i="11"/>
  <c r="FU534" i="11"/>
  <c r="FW534" i="11"/>
  <c r="FX534" i="11"/>
  <c r="FZ534" i="11"/>
  <c r="FR550" i="11"/>
  <c r="FO550" i="11"/>
  <c r="FF550" i="11"/>
  <c r="FG550" i="11"/>
  <c r="FH550" i="11"/>
  <c r="FP550" i="11"/>
  <c r="FN550" i="11"/>
  <c r="FE550" i="11"/>
  <c r="FJ550" i="11"/>
  <c r="FU550" i="11"/>
  <c r="FV550" i="11"/>
  <c r="FW550" i="11"/>
  <c r="FZ550" i="11"/>
  <c r="FX550" i="11"/>
  <c r="FR566" i="11"/>
  <c r="FU566" i="11"/>
  <c r="FN566" i="11"/>
  <c r="FO566" i="11"/>
  <c r="FP566" i="11"/>
  <c r="FE566" i="11"/>
  <c r="FF566" i="11"/>
  <c r="FG566" i="11"/>
  <c r="FH566" i="11"/>
  <c r="FJ566" i="11"/>
  <c r="FV566" i="11"/>
  <c r="FW566" i="11"/>
  <c r="FX566" i="11"/>
  <c r="FZ566" i="11"/>
  <c r="FR582" i="11"/>
  <c r="FO582" i="11"/>
  <c r="FP582" i="11"/>
  <c r="FN582" i="11"/>
  <c r="FJ582" i="11"/>
  <c r="FE582" i="11"/>
  <c r="FF582" i="11"/>
  <c r="FG582" i="11"/>
  <c r="FH582" i="11"/>
  <c r="FU582" i="11"/>
  <c r="FV582" i="11"/>
  <c r="FW582" i="11"/>
  <c r="FZ582" i="11"/>
  <c r="FX582" i="11"/>
  <c r="FR598" i="11"/>
  <c r="FP598" i="11"/>
  <c r="FO598" i="11"/>
  <c r="FG598" i="11"/>
  <c r="FN598" i="11"/>
  <c r="FH598" i="11"/>
  <c r="FJ598" i="11"/>
  <c r="FE598" i="11"/>
  <c r="FF598" i="11"/>
  <c r="FV598" i="11"/>
  <c r="FW598" i="11"/>
  <c r="FU598" i="11"/>
  <c r="FX598" i="11"/>
  <c r="FZ598" i="11"/>
  <c r="FO614" i="11"/>
  <c r="FR614" i="11"/>
  <c r="FN614" i="11"/>
  <c r="FF614" i="11"/>
  <c r="FP614" i="11"/>
  <c r="FG614" i="11"/>
  <c r="FH614" i="11"/>
  <c r="FE614" i="11"/>
  <c r="FJ614" i="11"/>
  <c r="FV614" i="11"/>
  <c r="FU614" i="11"/>
  <c r="FW614" i="11"/>
  <c r="FZ614" i="11"/>
  <c r="FX614" i="11"/>
  <c r="FO630" i="11"/>
  <c r="FP630" i="11"/>
  <c r="FN630" i="11"/>
  <c r="FR630" i="11"/>
  <c r="FE630" i="11"/>
  <c r="FF630" i="11"/>
  <c r="FG630" i="11"/>
  <c r="FH630" i="11"/>
  <c r="FJ630" i="11"/>
  <c r="FV630" i="11"/>
  <c r="FU630" i="11"/>
  <c r="FW630" i="11"/>
  <c r="FX630" i="11"/>
  <c r="FZ630" i="11"/>
  <c r="FR646" i="11"/>
  <c r="FP646" i="11"/>
  <c r="FN646" i="11"/>
  <c r="FJ646" i="11"/>
  <c r="FO646" i="11"/>
  <c r="FH646" i="11"/>
  <c r="FE646" i="11"/>
  <c r="FF646" i="11"/>
  <c r="FG646" i="11"/>
  <c r="FV646" i="11"/>
  <c r="FW646" i="11"/>
  <c r="FU646" i="11"/>
  <c r="FZ646" i="11"/>
  <c r="FX646" i="11"/>
  <c r="FP662" i="11"/>
  <c r="FR662" i="11"/>
  <c r="FH662" i="11"/>
  <c r="FJ662" i="11"/>
  <c r="FN662" i="11"/>
  <c r="FO662" i="11"/>
  <c r="FG662" i="11"/>
  <c r="FE662" i="11"/>
  <c r="FF662" i="11"/>
  <c r="FW662" i="11"/>
  <c r="FU662" i="11"/>
  <c r="FV662" i="11"/>
  <c r="FZ662" i="11"/>
  <c r="FX662" i="11"/>
  <c r="FR678" i="11"/>
  <c r="FO678" i="11"/>
  <c r="FN678" i="11"/>
  <c r="FE678" i="11"/>
  <c r="FP678" i="11"/>
  <c r="FF678" i="11"/>
  <c r="FG678" i="11"/>
  <c r="FH678" i="11"/>
  <c r="FJ678" i="11"/>
  <c r="FW678" i="11"/>
  <c r="FV678" i="11"/>
  <c r="FU678" i="11"/>
  <c r="FX678" i="11"/>
  <c r="FZ678" i="11"/>
  <c r="FR694" i="11"/>
  <c r="FN694" i="11"/>
  <c r="FO694" i="11"/>
  <c r="FP694" i="11"/>
  <c r="FE694" i="11"/>
  <c r="FF694" i="11"/>
  <c r="FG694" i="11"/>
  <c r="FH694" i="11"/>
  <c r="FJ694" i="11"/>
  <c r="FW694" i="11"/>
  <c r="FU694" i="11"/>
  <c r="FV694" i="11"/>
  <c r="FX694" i="11"/>
  <c r="FZ694" i="11"/>
  <c r="FR710" i="11"/>
  <c r="FO710" i="11"/>
  <c r="FP710" i="11"/>
  <c r="FJ710" i="11"/>
  <c r="FN710" i="11"/>
  <c r="FE710" i="11"/>
  <c r="FF710" i="11"/>
  <c r="FG710" i="11"/>
  <c r="FH710" i="11"/>
  <c r="FW710" i="11"/>
  <c r="FU710" i="11"/>
  <c r="FV710" i="11"/>
  <c r="FZ710" i="11"/>
  <c r="FX710" i="11"/>
  <c r="FP726" i="11"/>
  <c r="FR726" i="11"/>
  <c r="FO726" i="11"/>
  <c r="FN726" i="11"/>
  <c r="FE726" i="11"/>
  <c r="FF726" i="11"/>
  <c r="FG726" i="11"/>
  <c r="FH726" i="11"/>
  <c r="FJ726" i="11"/>
  <c r="FV726" i="11"/>
  <c r="FW726" i="11"/>
  <c r="FU726" i="11"/>
  <c r="FX726" i="11"/>
  <c r="FZ726" i="11"/>
  <c r="FR742" i="11"/>
  <c r="FO742" i="11"/>
  <c r="FF742" i="11"/>
  <c r="FH742" i="11"/>
  <c r="FN742" i="11"/>
  <c r="FP742" i="11"/>
  <c r="FE742" i="11"/>
  <c r="FG742" i="11"/>
  <c r="FJ742" i="11"/>
  <c r="FV742" i="11"/>
  <c r="FW742" i="11"/>
  <c r="FU742" i="11"/>
  <c r="FZ742" i="11"/>
  <c r="FX742" i="11"/>
  <c r="FO758" i="11"/>
  <c r="FP758" i="11"/>
  <c r="FN758" i="11"/>
  <c r="FR758" i="11"/>
  <c r="FE758" i="11"/>
  <c r="FJ758" i="11"/>
  <c r="FF758" i="11"/>
  <c r="FG758" i="11"/>
  <c r="FH758" i="11"/>
  <c r="FV758" i="11"/>
  <c r="FW758" i="11"/>
  <c r="FU758" i="11"/>
  <c r="FX758" i="11"/>
  <c r="FZ758" i="11"/>
  <c r="FR774" i="11"/>
  <c r="FP774" i="11"/>
  <c r="FN774" i="11"/>
  <c r="FO774" i="11"/>
  <c r="FJ774" i="11"/>
  <c r="FE774" i="11"/>
  <c r="FF774" i="11"/>
  <c r="FG774" i="11"/>
  <c r="FH774" i="11"/>
  <c r="FW774" i="11"/>
  <c r="FU774" i="11"/>
  <c r="FV774" i="11"/>
  <c r="FZ774" i="11"/>
  <c r="FX774" i="11"/>
  <c r="FP790" i="11"/>
  <c r="FR790" i="11"/>
  <c r="FN790" i="11"/>
  <c r="FO790" i="11"/>
  <c r="FE790" i="11"/>
  <c r="FF790" i="11"/>
  <c r="FG790" i="11"/>
  <c r="FH790" i="11"/>
  <c r="FJ790" i="11"/>
  <c r="FV790" i="11"/>
  <c r="FW790" i="11"/>
  <c r="FU790" i="11"/>
  <c r="FZ790" i="11"/>
  <c r="FX790" i="11"/>
  <c r="FR806" i="11"/>
  <c r="FO806" i="11"/>
  <c r="FP806" i="11"/>
  <c r="FN806" i="11"/>
  <c r="FE806" i="11"/>
  <c r="FF806" i="11"/>
  <c r="FG806" i="11"/>
  <c r="FH806" i="11"/>
  <c r="FJ806" i="11"/>
  <c r="FW806" i="11"/>
  <c r="FU806" i="11"/>
  <c r="FV806" i="11"/>
  <c r="FX806" i="11"/>
  <c r="FZ806" i="11"/>
  <c r="FR822" i="11"/>
  <c r="FN822" i="11"/>
  <c r="FO822" i="11"/>
  <c r="FP822" i="11"/>
  <c r="FE822" i="11"/>
  <c r="FF822" i="11"/>
  <c r="FG822" i="11"/>
  <c r="FH822" i="11"/>
  <c r="FJ822" i="11"/>
  <c r="FW822" i="11"/>
  <c r="FU822" i="11"/>
  <c r="FV822" i="11"/>
  <c r="FX822" i="11"/>
  <c r="FZ822" i="11"/>
  <c r="FR838" i="11"/>
  <c r="FO838" i="11"/>
  <c r="FP838" i="11"/>
  <c r="FE838" i="11"/>
  <c r="FF838" i="11"/>
  <c r="FG838" i="11"/>
  <c r="FH838" i="11"/>
  <c r="FJ838" i="11"/>
  <c r="FW838" i="11"/>
  <c r="FU838" i="11"/>
  <c r="FN838" i="11"/>
  <c r="FV838" i="11"/>
  <c r="FZ838" i="11"/>
  <c r="FX838" i="11"/>
  <c r="FR854" i="11"/>
  <c r="FP854" i="11"/>
  <c r="FN854" i="11"/>
  <c r="FO854" i="11"/>
  <c r="FE854" i="11"/>
  <c r="FF854" i="11"/>
  <c r="FG854" i="11"/>
  <c r="FH854" i="11"/>
  <c r="FJ854" i="11"/>
  <c r="FV854" i="11"/>
  <c r="FW854" i="11"/>
  <c r="FU854" i="11"/>
  <c r="FX854" i="11"/>
  <c r="FZ854" i="11"/>
  <c r="FO870" i="11"/>
  <c r="FR870" i="11"/>
  <c r="FP870" i="11"/>
  <c r="FN870" i="11"/>
  <c r="FE870" i="11"/>
  <c r="FF870" i="11"/>
  <c r="FG870" i="11"/>
  <c r="FH870" i="11"/>
  <c r="FJ870" i="11"/>
  <c r="FV870" i="11"/>
  <c r="FW870" i="11"/>
  <c r="FU870" i="11"/>
  <c r="FX870" i="11"/>
  <c r="FZ870" i="11"/>
  <c r="FO886" i="11"/>
  <c r="FP886" i="11"/>
  <c r="FR886" i="11"/>
  <c r="FN886" i="11"/>
  <c r="FE886" i="11"/>
  <c r="FF886" i="11"/>
  <c r="FG886" i="11"/>
  <c r="FH886" i="11"/>
  <c r="FJ886" i="11"/>
  <c r="FW886" i="11"/>
  <c r="FV886" i="11"/>
  <c r="FU886" i="11"/>
  <c r="FZ886" i="11"/>
  <c r="FX886" i="11"/>
  <c r="FR902" i="11"/>
  <c r="FP902" i="11"/>
  <c r="FO902" i="11"/>
  <c r="FE902" i="11"/>
  <c r="FF902" i="11"/>
  <c r="FG902" i="11"/>
  <c r="FH902" i="11"/>
  <c r="FJ902" i="11"/>
  <c r="FW902" i="11"/>
  <c r="FU902" i="11"/>
  <c r="FV902" i="11"/>
  <c r="FN902" i="11"/>
  <c r="FZ902" i="11"/>
  <c r="FX902" i="11"/>
  <c r="FP918" i="11"/>
  <c r="FR918" i="11"/>
  <c r="FO918" i="11"/>
  <c r="FN918" i="11"/>
  <c r="FE918" i="11"/>
  <c r="FF918" i="11"/>
  <c r="FG918" i="11"/>
  <c r="FH918" i="11"/>
  <c r="FJ918" i="11"/>
  <c r="FV918" i="11"/>
  <c r="FW918" i="11"/>
  <c r="FU918" i="11"/>
  <c r="FZ918" i="11"/>
  <c r="FX918" i="11"/>
  <c r="FR934" i="11"/>
  <c r="FO934" i="11"/>
  <c r="FN934" i="11"/>
  <c r="FP934" i="11"/>
  <c r="FE934" i="11"/>
  <c r="FF934" i="11"/>
  <c r="FG934" i="11"/>
  <c r="FH934" i="11"/>
  <c r="FJ934" i="11"/>
  <c r="FW934" i="11"/>
  <c r="FU934" i="11"/>
  <c r="FV934" i="11"/>
  <c r="FZ934" i="11"/>
  <c r="FX934" i="11"/>
  <c r="FR950" i="11"/>
  <c r="FO950" i="11"/>
  <c r="FP950" i="11"/>
  <c r="FE950" i="11"/>
  <c r="FF950" i="11"/>
  <c r="FG950" i="11"/>
  <c r="FH950" i="11"/>
  <c r="FJ950" i="11"/>
  <c r="FW950" i="11"/>
  <c r="FU950" i="11"/>
  <c r="FX950" i="11"/>
  <c r="FV950" i="11"/>
  <c r="FN950" i="11"/>
  <c r="FZ950" i="11"/>
  <c r="FR966" i="11"/>
  <c r="FO966" i="11"/>
  <c r="FP966" i="11"/>
  <c r="FE966" i="11"/>
  <c r="FF966" i="11"/>
  <c r="FG966" i="11"/>
  <c r="FH966" i="11"/>
  <c r="FJ966" i="11"/>
  <c r="FU966" i="11"/>
  <c r="FW966" i="11"/>
  <c r="FV966" i="11"/>
  <c r="FN966" i="11"/>
  <c r="FX966" i="11"/>
  <c r="FZ966" i="11"/>
  <c r="FP982" i="11"/>
  <c r="FR982" i="11"/>
  <c r="FO982" i="11"/>
  <c r="FN982" i="11"/>
  <c r="FE982" i="11"/>
  <c r="FF982" i="11"/>
  <c r="FG982" i="11"/>
  <c r="FH982" i="11"/>
  <c r="FJ982" i="11"/>
  <c r="FW982" i="11"/>
  <c r="FX982" i="11"/>
  <c r="FV982" i="11"/>
  <c r="FU982" i="11"/>
  <c r="FZ982" i="11"/>
  <c r="FR998" i="11"/>
  <c r="FO998" i="11"/>
  <c r="FN998" i="11"/>
  <c r="FP998" i="11"/>
  <c r="FE998" i="11"/>
  <c r="FF998" i="11"/>
  <c r="FG998" i="11"/>
  <c r="FH998" i="11"/>
  <c r="FJ998" i="11"/>
  <c r="FV998" i="11"/>
  <c r="FX998" i="11"/>
  <c r="FU998" i="11"/>
  <c r="FW998" i="11"/>
  <c r="FZ998" i="11"/>
  <c r="FO1014" i="11"/>
  <c r="FP1014" i="11"/>
  <c r="FR1014" i="11"/>
  <c r="FN1014" i="11"/>
  <c r="FE1014" i="11"/>
  <c r="FF1014" i="11"/>
  <c r="FG1014" i="11"/>
  <c r="FH1014" i="11"/>
  <c r="FJ1014" i="11"/>
  <c r="FX1014" i="11"/>
  <c r="FV1014" i="11"/>
  <c r="FU1014" i="11"/>
  <c r="FW1014" i="11"/>
  <c r="FZ1014" i="11"/>
  <c r="FR1030" i="11"/>
  <c r="FP1030" i="11"/>
  <c r="FN1030" i="11"/>
  <c r="FO1030" i="11"/>
  <c r="FF1030" i="11"/>
  <c r="FG1030" i="11"/>
  <c r="FH1030" i="11"/>
  <c r="FJ1030" i="11"/>
  <c r="FE1030" i="11"/>
  <c r="FU1030" i="11"/>
  <c r="FV1030" i="11"/>
  <c r="FX1030" i="11"/>
  <c r="FW1030" i="11"/>
  <c r="FZ1030" i="11"/>
  <c r="FP1046" i="11"/>
  <c r="FR1046" i="11"/>
  <c r="FN1046" i="11"/>
  <c r="FO1046" i="11"/>
  <c r="FE1046" i="11"/>
  <c r="FF1046" i="11"/>
  <c r="FG1046" i="11"/>
  <c r="FH1046" i="11"/>
  <c r="FJ1046" i="11"/>
  <c r="FV1046" i="11"/>
  <c r="FX1046" i="11"/>
  <c r="FU1046" i="11"/>
  <c r="FW1046" i="11"/>
  <c r="FZ1046" i="11"/>
  <c r="FR1062" i="11"/>
  <c r="FO1062" i="11"/>
  <c r="FP1062" i="11"/>
  <c r="FN1062" i="11"/>
  <c r="FE1062" i="11"/>
  <c r="FF1062" i="11"/>
  <c r="FG1062" i="11"/>
  <c r="FH1062" i="11"/>
  <c r="FJ1062" i="11"/>
  <c r="FV1062" i="11"/>
  <c r="FU1062" i="11"/>
  <c r="FX1062" i="11"/>
  <c r="FW1062" i="11"/>
  <c r="FZ1062" i="11"/>
  <c r="FR1078" i="11"/>
  <c r="FO1078" i="11"/>
  <c r="FP1078" i="11"/>
  <c r="FH1078" i="11"/>
  <c r="FJ1078" i="11"/>
  <c r="FE1078" i="11"/>
  <c r="FF1078" i="11"/>
  <c r="FG1078" i="11"/>
  <c r="FU1078" i="11"/>
  <c r="FV1078" i="11"/>
  <c r="FN1078" i="11"/>
  <c r="FW1078" i="11"/>
  <c r="FX1078" i="11"/>
  <c r="FZ1078" i="11"/>
  <c r="FP91" i="11"/>
  <c r="FH91" i="11"/>
  <c r="FR91" i="11"/>
  <c r="FO91" i="11"/>
  <c r="FN91" i="11"/>
  <c r="FG91" i="11"/>
  <c r="FZ91" i="11"/>
  <c r="FF91" i="11"/>
  <c r="FE91" i="11"/>
  <c r="FJ91" i="11"/>
  <c r="FU91" i="11"/>
  <c r="FV91" i="11"/>
  <c r="FW91" i="11"/>
  <c r="FX91" i="11"/>
  <c r="FV101" i="11"/>
  <c r="FW101" i="11"/>
  <c r="FZ101" i="11"/>
  <c r="FX101" i="11"/>
  <c r="FR101" i="11"/>
  <c r="FU101" i="11"/>
  <c r="FP101" i="11"/>
  <c r="FO101" i="11"/>
  <c r="FP103" i="11"/>
  <c r="FZ103" i="11"/>
  <c r="FU103" i="11"/>
  <c r="FV103" i="11"/>
  <c r="FX103" i="11"/>
  <c r="FW103" i="11"/>
  <c r="FO103" i="11"/>
  <c r="FR103" i="11"/>
  <c r="FW92" i="11"/>
  <c r="FV92" i="11"/>
  <c r="FO92" i="11"/>
  <c r="FU92" i="11"/>
  <c r="FP92" i="11"/>
  <c r="FZ92" i="11"/>
  <c r="FX92" i="11"/>
  <c r="FR92" i="11"/>
  <c r="FO104" i="11"/>
  <c r="FP104" i="11"/>
  <c r="FZ104" i="11"/>
  <c r="FX104" i="11"/>
  <c r="FU104" i="11"/>
  <c r="FV104" i="11"/>
  <c r="FR104" i="11"/>
  <c r="FW104" i="11"/>
  <c r="FO105" i="11"/>
  <c r="FP105" i="11"/>
  <c r="FZ105" i="11"/>
  <c r="FE105" i="11"/>
  <c r="FF105" i="11"/>
  <c r="FX105" i="11"/>
  <c r="FG105" i="11"/>
  <c r="FR105" i="11"/>
  <c r="FH105" i="11"/>
  <c r="FU105" i="11"/>
  <c r="FN105" i="11"/>
  <c r="FV105" i="11"/>
  <c r="FJ105" i="11"/>
  <c r="FW105" i="11"/>
  <c r="FZ93" i="11"/>
  <c r="FO93" i="11"/>
  <c r="FN93" i="11"/>
  <c r="FP93" i="11"/>
  <c r="FH93" i="11"/>
  <c r="FG93" i="11"/>
  <c r="FF93" i="11"/>
  <c r="FR93" i="11"/>
  <c r="FW93" i="11"/>
  <c r="FX93" i="11"/>
  <c r="FV93" i="11"/>
  <c r="FU93" i="11"/>
  <c r="FF94" i="11"/>
  <c r="FR94" i="11"/>
  <c r="FG94" i="11"/>
  <c r="FH94" i="11"/>
  <c r="FN94" i="11"/>
  <c r="FJ94" i="11"/>
  <c r="FO94" i="11"/>
  <c r="FX94" i="11"/>
  <c r="FP94" i="11"/>
  <c r="FU94" i="11"/>
  <c r="FZ94" i="11"/>
  <c r="FV94" i="11"/>
  <c r="FW94" i="11"/>
  <c r="FE94" i="11"/>
  <c r="FN95" i="11"/>
  <c r="FE95" i="11"/>
  <c r="FF95" i="11"/>
  <c r="FG95" i="11"/>
  <c r="FO95" i="11"/>
  <c r="FH95" i="11"/>
  <c r="FP95" i="11"/>
  <c r="FJ95" i="11"/>
  <c r="FZ95" i="11"/>
  <c r="FU95" i="11"/>
  <c r="FX95" i="11"/>
  <c r="FW95" i="11"/>
  <c r="FV95" i="11"/>
  <c r="FR95" i="11"/>
  <c r="FX96" i="11"/>
  <c r="FU96" i="11"/>
  <c r="FV96" i="11"/>
  <c r="FW96" i="11"/>
  <c r="FR96" i="11"/>
  <c r="FN96" i="11"/>
  <c r="FO96" i="11"/>
  <c r="FP96" i="11"/>
  <c r="FF96" i="11"/>
  <c r="FG96" i="11"/>
  <c r="FZ96" i="11"/>
  <c r="FH96" i="11"/>
  <c r="FJ96" i="11"/>
  <c r="FE96" i="11"/>
  <c r="FE97" i="11"/>
  <c r="FX97" i="11"/>
  <c r="FF97" i="11"/>
  <c r="FG97" i="11"/>
  <c r="FU97" i="11"/>
  <c r="FR97" i="11"/>
  <c r="FH97" i="11"/>
  <c r="FV97" i="11"/>
  <c r="FW97" i="11"/>
  <c r="FJ97" i="11"/>
  <c r="FN97" i="11"/>
  <c r="FO97" i="11"/>
  <c r="FP97" i="11"/>
  <c r="FZ97" i="11"/>
  <c r="FX98" i="11"/>
  <c r="FR98" i="11"/>
  <c r="FU98" i="11"/>
  <c r="FE98" i="11"/>
  <c r="FV98" i="11"/>
  <c r="FF98" i="11"/>
  <c r="FW98" i="11"/>
  <c r="FN98" i="11"/>
  <c r="FG98" i="11"/>
  <c r="FH98" i="11"/>
  <c r="FJ98" i="11"/>
  <c r="FO98" i="11"/>
  <c r="FZ98" i="11"/>
  <c r="FP98" i="11"/>
  <c r="FZ99" i="11"/>
  <c r="FJ99" i="11"/>
  <c r="FX99" i="11"/>
  <c r="FR99" i="11"/>
  <c r="FH99" i="11"/>
  <c r="FU99" i="11"/>
  <c r="FN99" i="11"/>
  <c r="FV99" i="11"/>
  <c r="FW99" i="11"/>
  <c r="FE99" i="11"/>
  <c r="FO99" i="11"/>
  <c r="FF99" i="11"/>
  <c r="FP99" i="11"/>
  <c r="FG99" i="11"/>
  <c r="FP102" i="11"/>
  <c r="FU102" i="11"/>
  <c r="FZ102" i="11"/>
  <c r="FV102" i="11"/>
  <c r="FW102" i="11"/>
  <c r="FX102" i="11"/>
  <c r="FO102" i="11"/>
  <c r="FR102" i="11"/>
  <c r="FP100" i="11"/>
  <c r="FZ100" i="11"/>
  <c r="FE100" i="11"/>
  <c r="FF100" i="11"/>
  <c r="FG100" i="11"/>
  <c r="FX100" i="11"/>
  <c r="FH100" i="11"/>
  <c r="FR100" i="11"/>
  <c r="FJ100" i="11"/>
  <c r="FW100" i="11"/>
  <c r="FN100" i="11"/>
  <c r="FU100" i="11"/>
  <c r="FV100" i="11"/>
  <c r="FO100" i="11"/>
  <c r="FG103" i="11"/>
  <c r="FH103" i="11"/>
  <c r="FJ103" i="11"/>
  <c r="FE103" i="11"/>
  <c r="FN103" i="11"/>
  <c r="FF103" i="11"/>
  <c r="FE104" i="11"/>
  <c r="FF104" i="11"/>
  <c r="FG104" i="11"/>
  <c r="FH104" i="11"/>
  <c r="FJ104" i="11"/>
  <c r="FN104" i="11"/>
  <c r="FE102" i="11"/>
  <c r="FN102" i="11"/>
  <c r="FF102" i="11"/>
  <c r="FG102" i="11"/>
  <c r="FH102" i="11"/>
  <c r="FJ102" i="11"/>
  <c r="FN101" i="11"/>
  <c r="FE101" i="11"/>
  <c r="FF101" i="11"/>
  <c r="FG101" i="11"/>
  <c r="FH101" i="11"/>
  <c r="FJ101" i="11"/>
  <c r="GX130" i="13"/>
  <c r="GY130" i="13"/>
  <c r="GW129" i="13"/>
  <c r="GX188" i="13"/>
  <c r="GX196" i="13"/>
  <c r="GX204" i="13"/>
  <c r="GX212" i="13"/>
  <c r="GY300" i="13"/>
  <c r="GY308" i="13"/>
  <c r="GY316" i="13"/>
  <c r="GZ284" i="13"/>
  <c r="GZ292" i="13"/>
  <c r="GZ300" i="13"/>
  <c r="GZ308" i="13"/>
  <c r="GZ316" i="13"/>
  <c r="HA260" i="13"/>
  <c r="HA268" i="13"/>
  <c r="HA276" i="13"/>
  <c r="HA284" i="13"/>
  <c r="HA292" i="13"/>
  <c r="HA300" i="13"/>
  <c r="HA308" i="13"/>
  <c r="HA316" i="13"/>
  <c r="GW318" i="13"/>
  <c r="GZ145" i="13"/>
  <c r="GZ153" i="13"/>
  <c r="GX158" i="13"/>
  <c r="GZ177" i="13"/>
  <c r="GZ185" i="13"/>
  <c r="GZ193" i="13"/>
  <c r="GX214" i="13"/>
  <c r="GX222" i="13"/>
  <c r="GX230" i="13"/>
  <c r="GX238" i="13"/>
  <c r="GX246" i="13"/>
  <c r="GX294" i="13"/>
  <c r="GX302" i="13"/>
  <c r="GX310" i="13"/>
  <c r="HA209" i="13"/>
  <c r="HA217" i="13"/>
  <c r="HA225" i="13"/>
  <c r="HA233" i="13"/>
  <c r="HA241" i="13"/>
  <c r="HA249" i="13"/>
  <c r="HA257" i="13"/>
  <c r="HA265" i="13"/>
  <c r="HA273" i="13"/>
  <c r="HA281" i="13"/>
  <c r="HA289" i="13"/>
  <c r="HA297" i="13"/>
  <c r="GY318" i="13"/>
  <c r="GZ318" i="13"/>
  <c r="HA222" i="13"/>
  <c r="HA230" i="13"/>
  <c r="HA238" i="13"/>
  <c r="HA310" i="13"/>
  <c r="HA318" i="13"/>
  <c r="GT210" i="13"/>
  <c r="GT282" i="13"/>
  <c r="GT290" i="13"/>
  <c r="GV210" i="13"/>
  <c r="GT255" i="13"/>
  <c r="GT148" i="13"/>
  <c r="GT156" i="13"/>
  <c r="GT164" i="13"/>
  <c r="GT172" i="13"/>
  <c r="GT180" i="13"/>
  <c r="GT188" i="13"/>
  <c r="GT196" i="13"/>
  <c r="GT204" i="13"/>
  <c r="GT212" i="13"/>
  <c r="GW319" i="13"/>
  <c r="GV180" i="13"/>
  <c r="GV188" i="13"/>
  <c r="GV196" i="13"/>
  <c r="GV204" i="13"/>
  <c r="GT209" i="13"/>
  <c r="GV212" i="13"/>
  <c r="GT217" i="13"/>
  <c r="GV220" i="13"/>
  <c r="GT225" i="13"/>
  <c r="GV228" i="13"/>
  <c r="GT233" i="13"/>
  <c r="GX255" i="13"/>
  <c r="GX263" i="13"/>
  <c r="GX271" i="13"/>
  <c r="GW164" i="13"/>
  <c r="GW172" i="13"/>
  <c r="GW188" i="13"/>
  <c r="GW196" i="13"/>
  <c r="GY279" i="13"/>
  <c r="HA282" i="13"/>
  <c r="GY295" i="13"/>
  <c r="GS274" i="13"/>
  <c r="GU150" i="13"/>
  <c r="GU230" i="13"/>
  <c r="GU238" i="13"/>
  <c r="GU278" i="13"/>
  <c r="GU294" i="13"/>
  <c r="GU203" i="13"/>
  <c r="GU235" i="13"/>
  <c r="GU299" i="13"/>
  <c r="GW179" i="13"/>
  <c r="GU232" i="13"/>
  <c r="GU240" i="13"/>
  <c r="GU264" i="13"/>
  <c r="GW267" i="13"/>
  <c r="GU272" i="13"/>
  <c r="GU280" i="13"/>
  <c r="GW283" i="13"/>
  <c r="GU288" i="13"/>
  <c r="GW291" i="13"/>
  <c r="GU304" i="13"/>
  <c r="GU174" i="13"/>
  <c r="GU190" i="13"/>
  <c r="GU206" i="13"/>
  <c r="GU222" i="13"/>
  <c r="GU310" i="13"/>
  <c r="GW163" i="13"/>
  <c r="GW187" i="13"/>
  <c r="GW211" i="13"/>
  <c r="GW243" i="13"/>
  <c r="GU248" i="13"/>
  <c r="GW251" i="13"/>
  <c r="GU256" i="13"/>
  <c r="GW259" i="13"/>
  <c r="GW275" i="13"/>
  <c r="GW299" i="13"/>
  <c r="GS266" i="13"/>
  <c r="GU166" i="13"/>
  <c r="GV280" i="13"/>
  <c r="FZ119" i="13"/>
  <c r="GT119" i="13"/>
  <c r="GU158" i="13"/>
  <c r="GU246" i="13"/>
  <c r="GU227" i="13"/>
  <c r="GU259" i="13"/>
  <c r="GU275" i="13"/>
  <c r="GU283" i="13"/>
  <c r="GX119" i="13"/>
  <c r="GD119" i="13"/>
  <c r="GU176" i="13"/>
  <c r="GU192" i="13"/>
  <c r="GW307" i="13"/>
  <c r="GS146" i="13"/>
  <c r="GX155" i="13"/>
  <c r="GT165" i="13"/>
  <c r="GX179" i="13"/>
  <c r="GT205" i="13"/>
  <c r="GU179" i="13"/>
  <c r="GU187" i="13"/>
  <c r="GU291" i="13"/>
  <c r="GW171" i="13"/>
  <c r="GU184" i="13"/>
  <c r="GW195" i="13"/>
  <c r="GU216" i="13"/>
  <c r="GW227" i="13"/>
  <c r="GW315" i="13"/>
  <c r="GT149" i="13"/>
  <c r="GV160" i="13"/>
  <c r="GS170" i="13"/>
  <c r="GS178" i="13"/>
  <c r="GS186" i="13"/>
  <c r="GX211" i="13"/>
  <c r="GS226" i="13"/>
  <c r="GU198" i="13"/>
  <c r="GU155" i="13"/>
  <c r="GU163" i="13"/>
  <c r="GU211" i="13"/>
  <c r="GU144" i="13"/>
  <c r="GU152" i="13"/>
  <c r="GW203" i="13"/>
  <c r="GU296" i="13"/>
  <c r="GS194" i="13"/>
  <c r="GS234" i="13"/>
  <c r="GT269" i="13"/>
  <c r="GU200" i="13"/>
  <c r="GY119" i="13"/>
  <c r="GE119" i="13"/>
  <c r="GT157" i="13"/>
  <c r="GX171" i="13"/>
  <c r="GX203" i="13"/>
  <c r="GV216" i="13"/>
  <c r="GX227" i="13"/>
  <c r="GS242" i="13"/>
  <c r="GV272" i="13"/>
  <c r="GU142" i="13"/>
  <c r="GU182" i="13"/>
  <c r="GU270" i="13"/>
  <c r="GU219" i="13"/>
  <c r="GW155" i="13"/>
  <c r="GU168" i="13"/>
  <c r="GT141" i="13"/>
  <c r="GS154" i="13"/>
  <c r="GV168" i="13"/>
  <c r="GT181" i="13"/>
  <c r="GX195" i="13"/>
  <c r="GV224" i="13"/>
  <c r="GT245" i="13"/>
  <c r="GX251" i="13"/>
  <c r="GT261" i="13"/>
  <c r="GV288" i="13"/>
  <c r="GU214" i="13"/>
  <c r="GU286" i="13"/>
  <c r="GB119" i="13"/>
  <c r="GV119" i="13"/>
  <c r="GW219" i="13"/>
  <c r="GU312" i="13"/>
  <c r="GV176" i="13"/>
  <c r="GT189" i="13"/>
  <c r="GV200" i="13"/>
  <c r="GS210" i="13"/>
  <c r="GX219" i="13"/>
  <c r="GV232" i="13"/>
  <c r="GV240" i="13"/>
  <c r="GS250" i="13"/>
  <c r="GX275" i="13"/>
  <c r="GU134" i="13"/>
  <c r="GU254" i="13"/>
  <c r="GU147" i="13"/>
  <c r="GU171" i="13"/>
  <c r="GU195" i="13"/>
  <c r="GU243" i="13"/>
  <c r="GU267" i="13"/>
  <c r="GU160" i="13"/>
  <c r="GU208" i="13"/>
  <c r="GX147" i="13"/>
  <c r="GS162" i="13"/>
  <c r="GT173" i="13"/>
  <c r="GX187" i="13"/>
  <c r="GT197" i="13"/>
  <c r="GV208" i="13"/>
  <c r="GS218" i="13"/>
  <c r="GT237" i="13"/>
  <c r="GV256" i="13"/>
  <c r="GX259" i="13"/>
  <c r="GV264" i="13"/>
  <c r="GT277" i="13"/>
  <c r="GU262" i="13"/>
  <c r="GU302" i="13"/>
  <c r="GU318" i="13"/>
  <c r="GU251" i="13"/>
  <c r="GU307" i="13"/>
  <c r="GW147" i="13"/>
  <c r="GU224" i="13"/>
  <c r="GW235" i="13"/>
  <c r="GV144" i="13"/>
  <c r="GV152" i="13"/>
  <c r="GX163" i="13"/>
  <c r="GV184" i="13"/>
  <c r="GV192" i="13"/>
  <c r="GS202" i="13"/>
  <c r="GT213" i="13"/>
  <c r="GT221" i="13"/>
  <c r="GT229" i="13"/>
  <c r="GX235" i="13"/>
  <c r="GX243" i="13"/>
  <c r="GV248" i="13"/>
  <c r="GT253" i="13"/>
  <c r="GS258" i="13"/>
  <c r="GX267" i="13"/>
  <c r="GX307" i="13"/>
  <c r="FY119" i="13"/>
  <c r="GS119" i="13"/>
  <c r="GZ143" i="13"/>
  <c r="GV145" i="13"/>
  <c r="GS147" i="13"/>
  <c r="GX148" i="13"/>
  <c r="GZ151" i="13"/>
  <c r="GS155" i="13"/>
  <c r="GX156" i="13"/>
  <c r="GZ159" i="13"/>
  <c r="GS163" i="13"/>
  <c r="GV169" i="13"/>
  <c r="GS171" i="13"/>
  <c r="GS179" i="13"/>
  <c r="GX180" i="13"/>
  <c r="GZ183" i="13"/>
  <c r="GS187" i="13"/>
  <c r="GS195" i="13"/>
  <c r="GZ199" i="13"/>
  <c r="GS203" i="13"/>
  <c r="GV209" i="13"/>
  <c r="GS211" i="13"/>
  <c r="GZ215" i="13"/>
  <c r="GV217" i="13"/>
  <c r="GS219" i="13"/>
  <c r="GX220" i="13"/>
  <c r="GZ223" i="13"/>
  <c r="GV225" i="13"/>
  <c r="GS227" i="13"/>
  <c r="GX228" i="13"/>
  <c r="GZ231" i="13"/>
  <c r="GV233" i="13"/>
  <c r="GS235" i="13"/>
  <c r="GX236" i="13"/>
  <c r="GV241" i="13"/>
  <c r="GS243" i="13"/>
  <c r="GX244" i="13"/>
  <c r="GV249" i="13"/>
  <c r="GS251" i="13"/>
  <c r="GX252" i="13"/>
  <c r="GV257" i="13"/>
  <c r="GS259" i="13"/>
  <c r="GX260" i="13"/>
  <c r="GS267" i="13"/>
  <c r="GX268" i="13"/>
  <c r="GS275" i="13"/>
  <c r="GX276" i="13"/>
  <c r="GS283" i="13"/>
  <c r="GX284" i="13"/>
  <c r="GS291" i="13"/>
  <c r="GX292" i="13"/>
  <c r="GS299" i="13"/>
  <c r="GX300" i="13"/>
  <c r="GV305" i="13"/>
  <c r="GS307" i="13"/>
  <c r="GX308" i="13"/>
  <c r="GZ311" i="13"/>
  <c r="GV313" i="13"/>
  <c r="GS315" i="13"/>
  <c r="GX316" i="13"/>
  <c r="GT318" i="13"/>
  <c r="GA119" i="13"/>
  <c r="GU119" i="13"/>
  <c r="GS144" i="13"/>
  <c r="GT147" i="13"/>
  <c r="GS152" i="13"/>
  <c r="GT155" i="13"/>
  <c r="GS160" i="13"/>
  <c r="GT163" i="13"/>
  <c r="GS168" i="13"/>
  <c r="GT171" i="13"/>
  <c r="GS176" i="13"/>
  <c r="GT179" i="13"/>
  <c r="GS184" i="13"/>
  <c r="GT187" i="13"/>
  <c r="GS192" i="13"/>
  <c r="GT195" i="13"/>
  <c r="GS200" i="13"/>
  <c r="GT203" i="13"/>
  <c r="GS208" i="13"/>
  <c r="GT211" i="13"/>
  <c r="GS216" i="13"/>
  <c r="GT219" i="13"/>
  <c r="GS224" i="13"/>
  <c r="GT227" i="13"/>
  <c r="GS232" i="13"/>
  <c r="GT235" i="13"/>
  <c r="GS240" i="13"/>
  <c r="GT243" i="13"/>
  <c r="GS248" i="13"/>
  <c r="GT251" i="13"/>
  <c r="GS256" i="13"/>
  <c r="GT259" i="13"/>
  <c r="GS264" i="13"/>
  <c r="GT267" i="13"/>
  <c r="GS272" i="13"/>
  <c r="GT275" i="13"/>
  <c r="GS280" i="13"/>
  <c r="GT283" i="13"/>
  <c r="GS288" i="13"/>
  <c r="GT291" i="13"/>
  <c r="GS296" i="13"/>
  <c r="GT299" i="13"/>
  <c r="GS304" i="13"/>
  <c r="GT307" i="13"/>
  <c r="GS312" i="13"/>
  <c r="GT315" i="13"/>
  <c r="GU315" i="13"/>
  <c r="GC119" i="13"/>
  <c r="GW119" i="13"/>
  <c r="GS141" i="13"/>
  <c r="GT144" i="13"/>
  <c r="GV147" i="13"/>
  <c r="GS149" i="13"/>
  <c r="GT152" i="13"/>
  <c r="GV155" i="13"/>
  <c r="GS157" i="13"/>
  <c r="GT160" i="13"/>
  <c r="GZ161" i="13"/>
  <c r="GV163" i="13"/>
  <c r="GS165" i="13"/>
  <c r="GX166" i="13"/>
  <c r="GT168" i="13"/>
  <c r="GZ169" i="13"/>
  <c r="GV171" i="13"/>
  <c r="GS173" i="13"/>
  <c r="GT176" i="13"/>
  <c r="GV179" i="13"/>
  <c r="GS181" i="13"/>
  <c r="GT184" i="13"/>
  <c r="GV187" i="13"/>
  <c r="GS189" i="13"/>
  <c r="GT192" i="13"/>
  <c r="GV195" i="13"/>
  <c r="GS197" i="13"/>
  <c r="GT200" i="13"/>
  <c r="GZ201" i="13"/>
  <c r="GV203" i="13"/>
  <c r="GS205" i="13"/>
  <c r="GX206" i="13"/>
  <c r="GT208" i="13"/>
  <c r="GZ209" i="13"/>
  <c r="GV211" i="13"/>
  <c r="GS213" i="13"/>
  <c r="GT216" i="13"/>
  <c r="GZ217" i="13"/>
  <c r="GV219" i="13"/>
  <c r="GS221" i="13"/>
  <c r="GT224" i="13"/>
  <c r="GZ225" i="13"/>
  <c r="GV227" i="13"/>
  <c r="GS229" i="13"/>
  <c r="GT232" i="13"/>
  <c r="GZ233" i="13"/>
  <c r="GV235" i="13"/>
  <c r="GS237" i="13"/>
  <c r="GT240" i="13"/>
  <c r="GZ241" i="13"/>
  <c r="GV243" i="13"/>
  <c r="GS245" i="13"/>
  <c r="GT248" i="13"/>
  <c r="GZ249" i="13"/>
  <c r="GV251" i="13"/>
  <c r="GS253" i="13"/>
  <c r="GX254" i="13"/>
  <c r="GT256" i="13"/>
  <c r="GZ257" i="13"/>
  <c r="GV259" i="13"/>
  <c r="GS261" i="13"/>
  <c r="GX262" i="13"/>
  <c r="GT264" i="13"/>
  <c r="GZ265" i="13"/>
  <c r="GV267" i="13"/>
  <c r="GS269" i="13"/>
  <c r="GX270" i="13"/>
  <c r="GT272" i="13"/>
  <c r="GZ273" i="13"/>
  <c r="GV275" i="13"/>
  <c r="GS277" i="13"/>
  <c r="GX278" i="13"/>
  <c r="GT280" i="13"/>
  <c r="GZ281" i="13"/>
  <c r="GV283" i="13"/>
  <c r="GS285" i="13"/>
  <c r="GX286" i="13"/>
  <c r="GT288" i="13"/>
  <c r="GZ289" i="13"/>
  <c r="GV291" i="13"/>
  <c r="GS293" i="13"/>
  <c r="GT296" i="13"/>
  <c r="GZ297" i="13"/>
  <c r="GV299" i="13"/>
  <c r="GS301" i="13"/>
  <c r="GT304" i="13"/>
  <c r="GZ305" i="13"/>
  <c r="GV307" i="13"/>
  <c r="GS309" i="13"/>
  <c r="GT312" i="13"/>
  <c r="GZ313" i="13"/>
  <c r="GV315" i="13"/>
  <c r="GS317" i="13"/>
  <c r="GX318" i="13"/>
  <c r="GZ119" i="13"/>
  <c r="GF119" i="13"/>
  <c r="GU141" i="13"/>
  <c r="HA142" i="13"/>
  <c r="GW144" i="13"/>
  <c r="GY147" i="13"/>
  <c r="GU149" i="13"/>
  <c r="HA150" i="13"/>
  <c r="GW152" i="13"/>
  <c r="GY155" i="13"/>
  <c r="GU157" i="13"/>
  <c r="HA158" i="13"/>
  <c r="GW160" i="13"/>
  <c r="GY163" i="13"/>
  <c r="GU165" i="13"/>
  <c r="HA166" i="13"/>
  <c r="GW168" i="13"/>
  <c r="GY171" i="13"/>
  <c r="GU173" i="13"/>
  <c r="HA174" i="13"/>
  <c r="GW176" i="13"/>
  <c r="GY179" i="13"/>
  <c r="GU181" i="13"/>
  <c r="HA182" i="13"/>
  <c r="GW184" i="13"/>
  <c r="GY187" i="13"/>
  <c r="GU189" i="13"/>
  <c r="HA190" i="13"/>
  <c r="GW192" i="13"/>
  <c r="GY195" i="13"/>
  <c r="GU197" i="13"/>
  <c r="GW200" i="13"/>
  <c r="GY203" i="13"/>
  <c r="GU205" i="13"/>
  <c r="HA206" i="13"/>
  <c r="GW208" i="13"/>
  <c r="GY211" i="13"/>
  <c r="GU213" i="13"/>
  <c r="GW216" i="13"/>
  <c r="GY219" i="13"/>
  <c r="GU221" i="13"/>
  <c r="GW224" i="13"/>
  <c r="GY227" i="13"/>
  <c r="GU229" i="13"/>
  <c r="GW232" i="13"/>
  <c r="GY235" i="13"/>
  <c r="GU237" i="13"/>
  <c r="GW240" i="13"/>
  <c r="GY243" i="13"/>
  <c r="GU245" i="13"/>
  <c r="HA246" i="13"/>
  <c r="GW248" i="13"/>
  <c r="GY251" i="13"/>
  <c r="GU253" i="13"/>
  <c r="HA254" i="13"/>
  <c r="GW256" i="13"/>
  <c r="GY259" i="13"/>
  <c r="GU261" i="13"/>
  <c r="HA262" i="13"/>
  <c r="GW264" i="13"/>
  <c r="GY267" i="13"/>
  <c r="GU269" i="13"/>
  <c r="HA270" i="13"/>
  <c r="GW272" i="13"/>
  <c r="GY275" i="13"/>
  <c r="GU277" i="13"/>
  <c r="HA278" i="13"/>
  <c r="GW280" i="13"/>
  <c r="GY283" i="13"/>
  <c r="GU285" i="13"/>
  <c r="HA286" i="13"/>
  <c r="GW288" i="13"/>
  <c r="GY291" i="13"/>
  <c r="GU293" i="13"/>
  <c r="HA294" i="13"/>
  <c r="GW296" i="13"/>
  <c r="GY299" i="13"/>
  <c r="GU301" i="13"/>
  <c r="GW304" i="13"/>
  <c r="GY307" i="13"/>
  <c r="GU309" i="13"/>
  <c r="GW312" i="13"/>
  <c r="GY315" i="13"/>
  <c r="GU317" i="13"/>
  <c r="GV296" i="13"/>
  <c r="HA119" i="13"/>
  <c r="GG119" i="13"/>
  <c r="GV133" i="13"/>
  <c r="GS135" i="13"/>
  <c r="GV141" i="13"/>
  <c r="GS143" i="13"/>
  <c r="GX144" i="13"/>
  <c r="GZ147" i="13"/>
  <c r="GV149" i="13"/>
  <c r="GS151" i="13"/>
  <c r="GX152" i="13"/>
  <c r="GZ155" i="13"/>
  <c r="GV157" i="13"/>
  <c r="GS159" i="13"/>
  <c r="GX160" i="13"/>
  <c r="GZ163" i="13"/>
  <c r="GV165" i="13"/>
  <c r="GS167" i="13"/>
  <c r="GX168" i="13"/>
  <c r="GZ171" i="13"/>
  <c r="GV173" i="13"/>
  <c r="GS175" i="13"/>
  <c r="GX176" i="13"/>
  <c r="GZ179" i="13"/>
  <c r="GV181" i="13"/>
  <c r="GS183" i="13"/>
  <c r="GX184" i="13"/>
  <c r="GZ187" i="13"/>
  <c r="GV189" i="13"/>
  <c r="GS191" i="13"/>
  <c r="GX192" i="13"/>
  <c r="GZ195" i="13"/>
  <c r="GV197" i="13"/>
  <c r="GS199" i="13"/>
  <c r="GX200" i="13"/>
  <c r="GZ203" i="13"/>
  <c r="GV205" i="13"/>
  <c r="GS207" i="13"/>
  <c r="GX208" i="13"/>
  <c r="GZ211" i="13"/>
  <c r="GV213" i="13"/>
  <c r="GS215" i="13"/>
  <c r="GX216" i="13"/>
  <c r="GZ219" i="13"/>
  <c r="GV221" i="13"/>
  <c r="GS223" i="13"/>
  <c r="GX224" i="13"/>
  <c r="GT226" i="13"/>
  <c r="GZ227" i="13"/>
  <c r="GV229" i="13"/>
  <c r="GS231" i="13"/>
  <c r="GX232" i="13"/>
  <c r="GT234" i="13"/>
  <c r="GZ235" i="13"/>
  <c r="GV237" i="13"/>
  <c r="GS239" i="13"/>
  <c r="GX240" i="13"/>
  <c r="GT242" i="13"/>
  <c r="GZ243" i="13"/>
  <c r="GV245" i="13"/>
  <c r="GS247" i="13"/>
  <c r="GX248" i="13"/>
  <c r="GT250" i="13"/>
  <c r="GZ251" i="13"/>
  <c r="GV253" i="13"/>
  <c r="GS255" i="13"/>
  <c r="GX256" i="13"/>
  <c r="GZ259" i="13"/>
  <c r="GV261" i="13"/>
  <c r="GS263" i="13"/>
  <c r="GX264" i="13"/>
  <c r="GZ267" i="13"/>
  <c r="GV269" i="13"/>
  <c r="GS271" i="13"/>
  <c r="GX272" i="13"/>
  <c r="GZ275" i="13"/>
  <c r="GV277" i="13"/>
  <c r="GS279" i="13"/>
  <c r="GX280" i="13"/>
  <c r="GZ283" i="13"/>
  <c r="GV285" i="13"/>
  <c r="GS287" i="13"/>
  <c r="GX288" i="13"/>
  <c r="GZ291" i="13"/>
  <c r="GV293" i="13"/>
  <c r="GS295" i="13"/>
  <c r="GX296" i="13"/>
  <c r="GT298" i="13"/>
  <c r="GZ299" i="13"/>
  <c r="GV301" i="13"/>
  <c r="GS303" i="13"/>
  <c r="GX304" i="13"/>
  <c r="GT306" i="13"/>
  <c r="GZ307" i="13"/>
  <c r="GV309" i="13"/>
  <c r="GS311" i="13"/>
  <c r="GX312" i="13"/>
  <c r="GT314" i="13"/>
  <c r="GZ315" i="13"/>
  <c r="GV317" i="13"/>
  <c r="GS319" i="13"/>
  <c r="GT285" i="13"/>
  <c r="GS298" i="13"/>
  <c r="GT317" i="13"/>
  <c r="GU130" i="13"/>
  <c r="GW141" i="13"/>
  <c r="GY144" i="13"/>
  <c r="GU146" i="13"/>
  <c r="HA147" i="13"/>
  <c r="GW149" i="13"/>
  <c r="GY152" i="13"/>
  <c r="GU154" i="13"/>
  <c r="HA155" i="13"/>
  <c r="GW157" i="13"/>
  <c r="GY160" i="13"/>
  <c r="GU162" i="13"/>
  <c r="HA163" i="13"/>
  <c r="GW165" i="13"/>
  <c r="GY168" i="13"/>
  <c r="GU170" i="13"/>
  <c r="HA171" i="13"/>
  <c r="GW173" i="13"/>
  <c r="GY176" i="13"/>
  <c r="GU178" i="13"/>
  <c r="HA179" i="13"/>
  <c r="GW181" i="13"/>
  <c r="GY184" i="13"/>
  <c r="GU186" i="13"/>
  <c r="HA187" i="13"/>
  <c r="GW189" i="13"/>
  <c r="GY192" i="13"/>
  <c r="GU194" i="13"/>
  <c r="HA195" i="13"/>
  <c r="GW197" i="13"/>
  <c r="GY200" i="13"/>
  <c r="GU202" i="13"/>
  <c r="HA203" i="13"/>
  <c r="GW205" i="13"/>
  <c r="GY208" i="13"/>
  <c r="GU210" i="13"/>
  <c r="HA211" i="13"/>
  <c r="GW213" i="13"/>
  <c r="GY216" i="13"/>
  <c r="GU218" i="13"/>
  <c r="HA219" i="13"/>
  <c r="GW221" i="13"/>
  <c r="GY224" i="13"/>
  <c r="GU226" i="13"/>
  <c r="HA227" i="13"/>
  <c r="GW229" i="13"/>
  <c r="GY232" i="13"/>
  <c r="GU234" i="13"/>
  <c r="HA235" i="13"/>
  <c r="GW237" i="13"/>
  <c r="GY240" i="13"/>
  <c r="GU242" i="13"/>
  <c r="HA243" i="13"/>
  <c r="GW245" i="13"/>
  <c r="GY248" i="13"/>
  <c r="GU250" i="13"/>
  <c r="HA251" i="13"/>
  <c r="GW253" i="13"/>
  <c r="GY256" i="13"/>
  <c r="GU258" i="13"/>
  <c r="HA259" i="13"/>
  <c r="GW261" i="13"/>
  <c r="GY264" i="13"/>
  <c r="GU266" i="13"/>
  <c r="HA267" i="13"/>
  <c r="GW269" i="13"/>
  <c r="GY272" i="13"/>
  <c r="GU274" i="13"/>
  <c r="HA275" i="13"/>
  <c r="GW277" i="13"/>
  <c r="GY280" i="13"/>
  <c r="GU282" i="13"/>
  <c r="HA283" i="13"/>
  <c r="GW285" i="13"/>
  <c r="GY288" i="13"/>
  <c r="GU290" i="13"/>
  <c r="HA291" i="13"/>
  <c r="GW293" i="13"/>
  <c r="GY296" i="13"/>
  <c r="GU298" i="13"/>
  <c r="HA299" i="13"/>
  <c r="GW301" i="13"/>
  <c r="GY304" i="13"/>
  <c r="GU306" i="13"/>
  <c r="HA307" i="13"/>
  <c r="GW309" i="13"/>
  <c r="GY312" i="13"/>
  <c r="GU314" i="13"/>
  <c r="HA315" i="13"/>
  <c r="GW317" i="13"/>
  <c r="GT301" i="13"/>
  <c r="GX141" i="13"/>
  <c r="GZ144" i="13"/>
  <c r="GS148" i="13"/>
  <c r="GX149" i="13"/>
  <c r="GZ152" i="13"/>
  <c r="GS156" i="13"/>
  <c r="GX157" i="13"/>
  <c r="GZ160" i="13"/>
  <c r="GV162" i="13"/>
  <c r="GS164" i="13"/>
  <c r="GX165" i="13"/>
  <c r="GZ168" i="13"/>
  <c r="GV170" i="13"/>
  <c r="GS172" i="13"/>
  <c r="GX173" i="13"/>
  <c r="GZ176" i="13"/>
  <c r="GV178" i="13"/>
  <c r="GS180" i="13"/>
  <c r="GX181" i="13"/>
  <c r="GZ184" i="13"/>
  <c r="GS188" i="13"/>
  <c r="GX189" i="13"/>
  <c r="GZ192" i="13"/>
  <c r="GS196" i="13"/>
  <c r="GX197" i="13"/>
  <c r="GZ200" i="13"/>
  <c r="GS204" i="13"/>
  <c r="GX205" i="13"/>
  <c r="GZ208" i="13"/>
  <c r="GS212" i="13"/>
  <c r="GX213" i="13"/>
  <c r="GZ216" i="13"/>
  <c r="GV218" i="13"/>
  <c r="GS220" i="13"/>
  <c r="GX221" i="13"/>
  <c r="GZ224" i="13"/>
  <c r="GV226" i="13"/>
  <c r="GS228" i="13"/>
  <c r="GX229" i="13"/>
  <c r="GZ232" i="13"/>
  <c r="GV234" i="13"/>
  <c r="GS236" i="13"/>
  <c r="GX237" i="13"/>
  <c r="GZ240" i="13"/>
  <c r="GV242" i="13"/>
  <c r="GS244" i="13"/>
  <c r="GX245" i="13"/>
  <c r="GT247" i="13"/>
  <c r="GZ248" i="13"/>
  <c r="GV250" i="13"/>
  <c r="GS252" i="13"/>
  <c r="GX253" i="13"/>
  <c r="GZ256" i="13"/>
  <c r="GV258" i="13"/>
  <c r="GS260" i="13"/>
  <c r="GX261" i="13"/>
  <c r="GZ264" i="13"/>
  <c r="GV266" i="13"/>
  <c r="GS268" i="13"/>
  <c r="GX269" i="13"/>
  <c r="GT271" i="13"/>
  <c r="GZ272" i="13"/>
  <c r="GV274" i="13"/>
  <c r="GS276" i="13"/>
  <c r="GX277" i="13"/>
  <c r="GT279" i="13"/>
  <c r="GZ280" i="13"/>
  <c r="GS284" i="13"/>
  <c r="GX285" i="13"/>
  <c r="GT287" i="13"/>
  <c r="GZ288" i="13"/>
  <c r="GS292" i="13"/>
  <c r="GX293" i="13"/>
  <c r="GZ296" i="13"/>
  <c r="GV298" i="13"/>
  <c r="GS300" i="13"/>
  <c r="GX301" i="13"/>
  <c r="GT303" i="13"/>
  <c r="GZ304" i="13"/>
  <c r="GV306" i="13"/>
  <c r="GS308" i="13"/>
  <c r="GX309" i="13"/>
  <c r="GT311" i="13"/>
  <c r="GZ312" i="13"/>
  <c r="GV314" i="13"/>
  <c r="GS316" i="13"/>
  <c r="GX317" i="13"/>
  <c r="GX283" i="13"/>
  <c r="GX291" i="13"/>
  <c r="GX299" i="13"/>
  <c r="GV304" i="13"/>
  <c r="GT309" i="13"/>
  <c r="GY133" i="13"/>
  <c r="GU135" i="13"/>
  <c r="GY141" i="13"/>
  <c r="GU143" i="13"/>
  <c r="HA144" i="13"/>
  <c r="GY149" i="13"/>
  <c r="GU151" i="13"/>
  <c r="HA152" i="13"/>
  <c r="GY157" i="13"/>
  <c r="GU159" i="13"/>
  <c r="HA160" i="13"/>
  <c r="GW162" i="13"/>
  <c r="GY165" i="13"/>
  <c r="GU167" i="13"/>
  <c r="HA168" i="13"/>
  <c r="GW170" i="13"/>
  <c r="GY173" i="13"/>
  <c r="GU175" i="13"/>
  <c r="HA176" i="13"/>
  <c r="GW178" i="13"/>
  <c r="GY181" i="13"/>
  <c r="GU183" i="13"/>
  <c r="HA184" i="13"/>
  <c r="GW186" i="13"/>
  <c r="GY189" i="13"/>
  <c r="GU191" i="13"/>
  <c r="HA192" i="13"/>
  <c r="GW194" i="13"/>
  <c r="GY197" i="13"/>
  <c r="GU199" i="13"/>
  <c r="HA200" i="13"/>
  <c r="GW202" i="13"/>
  <c r="GY205" i="13"/>
  <c r="GU207" i="13"/>
  <c r="HA208" i="13"/>
  <c r="GW210" i="13"/>
  <c r="GY213" i="13"/>
  <c r="GU215" i="13"/>
  <c r="HA216" i="13"/>
  <c r="GW218" i="13"/>
  <c r="GY221" i="13"/>
  <c r="GU223" i="13"/>
  <c r="HA224" i="13"/>
  <c r="GY229" i="13"/>
  <c r="GU231" i="13"/>
  <c r="HA232" i="13"/>
  <c r="GY237" i="13"/>
  <c r="GU239" i="13"/>
  <c r="HA240" i="13"/>
  <c r="GY245" i="13"/>
  <c r="GU247" i="13"/>
  <c r="HA248" i="13"/>
  <c r="GY253" i="13"/>
  <c r="GU255" i="13"/>
  <c r="HA256" i="13"/>
  <c r="GY261" i="13"/>
  <c r="GU263" i="13"/>
  <c r="HA264" i="13"/>
  <c r="GY269" i="13"/>
  <c r="GU271" i="13"/>
  <c r="HA272" i="13"/>
  <c r="GY277" i="13"/>
  <c r="GU279" i="13"/>
  <c r="HA280" i="13"/>
  <c r="GY285" i="13"/>
  <c r="GU287" i="13"/>
  <c r="HA288" i="13"/>
  <c r="GY293" i="13"/>
  <c r="GU295" i="13"/>
  <c r="HA296" i="13"/>
  <c r="GY301" i="13"/>
  <c r="GU303" i="13"/>
  <c r="HA304" i="13"/>
  <c r="GY309" i="13"/>
  <c r="GU311" i="13"/>
  <c r="HA312" i="13"/>
  <c r="GY317" i="13"/>
  <c r="GU319" i="13"/>
  <c r="GZ141" i="13"/>
  <c r="GS145" i="13"/>
  <c r="GZ149" i="13"/>
  <c r="GS153" i="13"/>
  <c r="GZ157" i="13"/>
  <c r="GS161" i="13"/>
  <c r="GZ165" i="13"/>
  <c r="GS169" i="13"/>
  <c r="GZ173" i="13"/>
  <c r="GS177" i="13"/>
  <c r="GZ181" i="13"/>
  <c r="GS185" i="13"/>
  <c r="GZ189" i="13"/>
  <c r="GS193" i="13"/>
  <c r="GZ197" i="13"/>
  <c r="GS201" i="13"/>
  <c r="GZ205" i="13"/>
  <c r="GS209" i="13"/>
  <c r="GZ213" i="13"/>
  <c r="GS217" i="13"/>
  <c r="GX218" i="13"/>
  <c r="GT220" i="13"/>
  <c r="GZ221" i="13"/>
  <c r="GV223" i="13"/>
  <c r="GS225" i="13"/>
  <c r="GX226" i="13"/>
  <c r="GT228" i="13"/>
  <c r="GZ229" i="13"/>
  <c r="GV231" i="13"/>
  <c r="GS233" i="13"/>
  <c r="GX234" i="13"/>
  <c r="GT236" i="13"/>
  <c r="GZ237" i="13"/>
  <c r="GV239" i="13"/>
  <c r="GS241" i="13"/>
  <c r="GX242" i="13"/>
  <c r="GT244" i="13"/>
  <c r="GZ245" i="13"/>
  <c r="GV247" i="13"/>
  <c r="GS249" i="13"/>
  <c r="GT252" i="13"/>
  <c r="GZ253" i="13"/>
  <c r="GS257" i="13"/>
  <c r="GT260" i="13"/>
  <c r="GZ261" i="13"/>
  <c r="GS265" i="13"/>
  <c r="GT268" i="13"/>
  <c r="GZ269" i="13"/>
  <c r="GS273" i="13"/>
  <c r="GT276" i="13"/>
  <c r="GZ277" i="13"/>
  <c r="GS281" i="13"/>
  <c r="GT284" i="13"/>
  <c r="GZ285" i="13"/>
  <c r="GS289" i="13"/>
  <c r="GT292" i="13"/>
  <c r="GZ293" i="13"/>
  <c r="GS297" i="13"/>
  <c r="GT300" i="13"/>
  <c r="GZ301" i="13"/>
  <c r="GS305" i="13"/>
  <c r="GX306" i="13"/>
  <c r="GT308" i="13"/>
  <c r="GZ309" i="13"/>
  <c r="GS313" i="13"/>
  <c r="GX314" i="13"/>
  <c r="GT316" i="13"/>
  <c r="GZ317" i="13"/>
  <c r="GX315" i="13"/>
  <c r="HA141" i="13"/>
  <c r="GU148" i="13"/>
  <c r="HA149" i="13"/>
  <c r="GW151" i="13"/>
  <c r="GY154" i="13"/>
  <c r="GU156" i="13"/>
  <c r="HA157" i="13"/>
  <c r="GW159" i="13"/>
  <c r="GY162" i="13"/>
  <c r="GU164" i="13"/>
  <c r="HA165" i="13"/>
  <c r="GU172" i="13"/>
  <c r="HA173" i="13"/>
  <c r="GY178" i="13"/>
  <c r="GU180" i="13"/>
  <c r="HA181" i="13"/>
  <c r="GW183" i="13"/>
  <c r="GY186" i="13"/>
  <c r="GU188" i="13"/>
  <c r="HA189" i="13"/>
  <c r="GW191" i="13"/>
  <c r="GY194" i="13"/>
  <c r="GU196" i="13"/>
  <c r="HA197" i="13"/>
  <c r="GW199" i="13"/>
  <c r="GY202" i="13"/>
  <c r="GU204" i="13"/>
  <c r="HA205" i="13"/>
  <c r="GW207" i="13"/>
  <c r="GY210" i="13"/>
  <c r="GU212" i="13"/>
  <c r="HA213" i="13"/>
  <c r="GY218" i="13"/>
  <c r="GU220" i="13"/>
  <c r="HA221" i="13"/>
  <c r="GU228" i="13"/>
  <c r="HA229" i="13"/>
  <c r="GU236" i="13"/>
  <c r="HA237" i="13"/>
  <c r="GU244" i="13"/>
  <c r="HA245" i="13"/>
  <c r="GU252" i="13"/>
  <c r="HA253" i="13"/>
  <c r="GU260" i="13"/>
  <c r="HA261" i="13"/>
  <c r="GU268" i="13"/>
  <c r="HA269" i="13"/>
  <c r="GU276" i="13"/>
  <c r="HA277" i="13"/>
  <c r="GU284" i="13"/>
  <c r="HA285" i="13"/>
  <c r="GU292" i="13"/>
  <c r="HA293" i="13"/>
  <c r="GU300" i="13"/>
  <c r="HA301" i="13"/>
  <c r="GU308" i="13"/>
  <c r="HA309" i="13"/>
  <c r="GY314" i="13"/>
  <c r="GU316" i="13"/>
  <c r="HA317" i="13"/>
  <c r="GS290" i="13"/>
  <c r="GS306" i="13"/>
  <c r="GS314" i="13"/>
  <c r="GS142" i="13"/>
  <c r="GX143" i="13"/>
  <c r="GT145" i="13"/>
  <c r="GV148" i="13"/>
  <c r="GS150" i="13"/>
  <c r="GX151" i="13"/>
  <c r="GT153" i="13"/>
  <c r="GZ154" i="13"/>
  <c r="GV156" i="13"/>
  <c r="GS158" i="13"/>
  <c r="GX159" i="13"/>
  <c r="GT161" i="13"/>
  <c r="GZ162" i="13"/>
  <c r="GS166" i="13"/>
  <c r="GT169" i="13"/>
  <c r="GS174" i="13"/>
  <c r="GS182" i="13"/>
  <c r="GS190" i="13"/>
  <c r="GS198" i="13"/>
  <c r="GS206" i="13"/>
  <c r="GS214" i="13"/>
  <c r="GS222" i="13"/>
  <c r="GS230" i="13"/>
  <c r="GV236" i="13"/>
  <c r="GS238" i="13"/>
  <c r="GT241" i="13"/>
  <c r="GV244" i="13"/>
  <c r="GS246" i="13"/>
  <c r="GT249" i="13"/>
  <c r="GV252" i="13"/>
  <c r="GS254" i="13"/>
  <c r="GT257" i="13"/>
  <c r="GV260" i="13"/>
  <c r="GS262" i="13"/>
  <c r="GT265" i="13"/>
  <c r="GZ266" i="13"/>
  <c r="GV268" i="13"/>
  <c r="GS270" i="13"/>
  <c r="GT273" i="13"/>
  <c r="GZ274" i="13"/>
  <c r="GV276" i="13"/>
  <c r="GS278" i="13"/>
  <c r="GX279" i="13"/>
  <c r="GT281" i="13"/>
  <c r="GZ282" i="13"/>
  <c r="GV284" i="13"/>
  <c r="GS286" i="13"/>
  <c r="GX287" i="13"/>
  <c r="GT289" i="13"/>
  <c r="GZ290" i="13"/>
  <c r="GV292" i="13"/>
  <c r="GS294" i="13"/>
  <c r="GX295" i="13"/>
  <c r="GT297" i="13"/>
  <c r="GZ298" i="13"/>
  <c r="GV300" i="13"/>
  <c r="GS302" i="13"/>
  <c r="GX303" i="13"/>
  <c r="GT305" i="13"/>
  <c r="GZ306" i="13"/>
  <c r="GV308" i="13"/>
  <c r="GS310" i="13"/>
  <c r="GX311" i="13"/>
  <c r="GT313" i="13"/>
  <c r="GZ314" i="13"/>
  <c r="GV316" i="13"/>
  <c r="GS318" i="13"/>
  <c r="GS282" i="13"/>
  <c r="GT293" i="13"/>
  <c r="GV312" i="13"/>
  <c r="GY143" i="13"/>
  <c r="GU145" i="13"/>
  <c r="HA146" i="13"/>
  <c r="GW148" i="13"/>
  <c r="GY151" i="13"/>
  <c r="GU153" i="13"/>
  <c r="HA154" i="13"/>
  <c r="GW156" i="13"/>
  <c r="GY159" i="13"/>
  <c r="GU161" i="13"/>
  <c r="HA162" i="13"/>
  <c r="GU169" i="13"/>
  <c r="GU177" i="13"/>
  <c r="HA178" i="13"/>
  <c r="GW180" i="13"/>
  <c r="GY183" i="13"/>
  <c r="GU185" i="13"/>
  <c r="GU193" i="13"/>
  <c r="HA194" i="13"/>
  <c r="GY199" i="13"/>
  <c r="GU201" i="13"/>
  <c r="HA202" i="13"/>
  <c r="GW204" i="13"/>
  <c r="GY207" i="13"/>
  <c r="GU209" i="13"/>
  <c r="HA210" i="13"/>
  <c r="GW212" i="13"/>
  <c r="GY215" i="13"/>
  <c r="GU217" i="13"/>
  <c r="HA218" i="13"/>
  <c r="GW220" i="13"/>
  <c r="GY223" i="13"/>
  <c r="GU225" i="13"/>
  <c r="HA226" i="13"/>
  <c r="GW228" i="13"/>
  <c r="GY231" i="13"/>
  <c r="GU233" i="13"/>
  <c r="HA234" i="13"/>
  <c r="GW236" i="13"/>
  <c r="GY239" i="13"/>
  <c r="GU241" i="13"/>
  <c r="HA242" i="13"/>
  <c r="GW244" i="13"/>
  <c r="GY247" i="13"/>
  <c r="GU249" i="13"/>
  <c r="GW252" i="13"/>
  <c r="GU257" i="13"/>
  <c r="GW260" i="13"/>
  <c r="GU265" i="13"/>
  <c r="GW268" i="13"/>
  <c r="GU273" i="13"/>
  <c r="GW276" i="13"/>
  <c r="GU281" i="13"/>
  <c r="GW284" i="13"/>
  <c r="GY287" i="13"/>
  <c r="GU289" i="13"/>
  <c r="HA290" i="13"/>
  <c r="GW292" i="13"/>
  <c r="GU297" i="13"/>
  <c r="HA298" i="13"/>
  <c r="GW300" i="13"/>
  <c r="GY303" i="13"/>
  <c r="GU305" i="13"/>
  <c r="HA306" i="13"/>
  <c r="GW308" i="13"/>
  <c r="GY311" i="13"/>
  <c r="GU313" i="13"/>
  <c r="HA314" i="13"/>
  <c r="GW316" i="13"/>
  <c r="GV120" i="13"/>
  <c r="GU120" i="13"/>
  <c r="GT120" i="13"/>
  <c r="GS120" i="13"/>
  <c r="GX120" i="13"/>
  <c r="HA120" i="13"/>
  <c r="GZ120" i="13"/>
  <c r="GW120" i="13"/>
  <c r="GY120" i="13"/>
  <c r="GU126" i="13"/>
  <c r="GS123" i="13"/>
  <c r="GT123" i="13"/>
  <c r="GU123" i="13"/>
  <c r="GV123" i="13"/>
  <c r="GW123" i="13"/>
  <c r="GX123" i="13"/>
  <c r="GY123" i="13"/>
  <c r="GZ123" i="13"/>
  <c r="HA123" i="13"/>
  <c r="GX122" i="13"/>
  <c r="GY122" i="13"/>
  <c r="GZ122" i="13"/>
  <c r="HA122" i="13"/>
  <c r="GS122" i="13"/>
  <c r="GT122" i="13"/>
  <c r="GU122" i="13"/>
  <c r="GW122" i="13"/>
  <c r="GV122" i="13"/>
  <c r="GV125" i="13"/>
  <c r="GS127" i="13"/>
  <c r="GX128" i="13"/>
  <c r="GV124" i="13"/>
  <c r="GW124" i="13"/>
  <c r="GX124" i="13"/>
  <c r="GY124" i="13"/>
  <c r="GZ124" i="13"/>
  <c r="GT124" i="13"/>
  <c r="HA124" i="13"/>
  <c r="GS124" i="13"/>
  <c r="GU124" i="13"/>
  <c r="FY121" i="13"/>
  <c r="GU121" i="13"/>
  <c r="GT121" i="13"/>
  <c r="GS121" i="13"/>
  <c r="HA127" i="13"/>
  <c r="GY140" i="13"/>
  <c r="GV137" i="13"/>
  <c r="GS139" i="13"/>
  <c r="GX140" i="13"/>
  <c r="GX137" i="13"/>
  <c r="GT139" i="13"/>
  <c r="GZ140" i="13"/>
  <c r="GY137" i="13"/>
  <c r="GU139" i="13"/>
  <c r="HA140" i="13"/>
  <c r="GZ137" i="13"/>
  <c r="GV139" i="13"/>
  <c r="HA137" i="13"/>
  <c r="GW139" i="13"/>
  <c r="GS138" i="13"/>
  <c r="GX139" i="13"/>
  <c r="GY139" i="13"/>
  <c r="GZ139" i="13"/>
  <c r="GU138" i="13"/>
  <c r="HA139" i="13"/>
  <c r="GV138" i="13"/>
  <c r="GS140" i="13"/>
  <c r="GW138" i="13"/>
  <c r="GS137" i="13"/>
  <c r="GX138" i="13"/>
  <c r="GT140" i="13"/>
  <c r="GY138" i="13"/>
  <c r="GU140" i="13"/>
  <c r="GT137" i="13"/>
  <c r="GZ138" i="13"/>
  <c r="GV140" i="13"/>
  <c r="GU137" i="13"/>
  <c r="HA138" i="13"/>
  <c r="GW140" i="13"/>
  <c r="GT134" i="13"/>
  <c r="GZ135" i="13"/>
  <c r="GV134" i="13"/>
  <c r="GS136" i="13"/>
  <c r="GW134" i="13"/>
  <c r="GS133" i="13"/>
  <c r="GX134" i="13"/>
  <c r="GT136" i="13"/>
  <c r="GY134" i="13"/>
  <c r="GU136" i="13"/>
  <c r="GT133" i="13"/>
  <c r="GZ134" i="13"/>
  <c r="GV136" i="13"/>
  <c r="GU133" i="13"/>
  <c r="HA134" i="13"/>
  <c r="GW136" i="13"/>
  <c r="GX136" i="13"/>
  <c r="GW133" i="13"/>
  <c r="GY136" i="13"/>
  <c r="GX133" i="13"/>
  <c r="GT135" i="13"/>
  <c r="GZ136" i="13"/>
  <c r="HA136" i="13"/>
  <c r="GZ133" i="13"/>
  <c r="GV135" i="13"/>
  <c r="HA133" i="13"/>
  <c r="GW135" i="13"/>
  <c r="GS134" i="13"/>
  <c r="GX135" i="13"/>
  <c r="GY135" i="13"/>
  <c r="GV129" i="13"/>
  <c r="GS131" i="13"/>
  <c r="GX132" i="13"/>
  <c r="GX129" i="13"/>
  <c r="GT131" i="13"/>
  <c r="GZ132" i="13"/>
  <c r="GY129" i="13"/>
  <c r="GU131" i="13"/>
  <c r="HA132" i="13"/>
  <c r="GZ129" i="13"/>
  <c r="GV131" i="13"/>
  <c r="HA129" i="13"/>
  <c r="GW131" i="13"/>
  <c r="GS130" i="13"/>
  <c r="GX131" i="13"/>
  <c r="GY131" i="13"/>
  <c r="GT130" i="13"/>
  <c r="GZ131" i="13"/>
  <c r="HA131" i="13"/>
  <c r="GV130" i="13"/>
  <c r="GS132" i="13"/>
  <c r="GW130" i="13"/>
  <c r="GT132" i="13"/>
  <c r="GU132" i="13"/>
  <c r="GS129" i="13"/>
  <c r="GT129" i="13"/>
  <c r="GZ130" i="13"/>
  <c r="GV132" i="13"/>
  <c r="GU129" i="13"/>
  <c r="HA130" i="13"/>
  <c r="GW132" i="13"/>
  <c r="GT126" i="13"/>
  <c r="GZ127" i="13"/>
  <c r="GV126" i="13"/>
  <c r="GS128" i="13"/>
  <c r="GW126" i="13"/>
  <c r="GS125" i="13"/>
  <c r="GX126" i="13"/>
  <c r="GT128" i="13"/>
  <c r="GY126" i="13"/>
  <c r="GU128" i="13"/>
  <c r="GT125" i="13"/>
  <c r="GZ126" i="13"/>
  <c r="GV128" i="13"/>
  <c r="GU125" i="13"/>
  <c r="HA126" i="13"/>
  <c r="GW128" i="13"/>
  <c r="GW125" i="13"/>
  <c r="GY128" i="13"/>
  <c r="GX125" i="13"/>
  <c r="GT127" i="13"/>
  <c r="GZ128" i="13"/>
  <c r="GY125" i="13"/>
  <c r="GU127" i="13"/>
  <c r="HA128" i="13"/>
  <c r="GZ125" i="13"/>
  <c r="GV127" i="13"/>
  <c r="HA125" i="13"/>
  <c r="GW127" i="13"/>
  <c r="GS126" i="13"/>
  <c r="GX127" i="13"/>
  <c r="GY127" i="13"/>
  <c r="GE127" i="13"/>
  <c r="GO127" i="13"/>
  <c r="GO151" i="13"/>
  <c r="GE151" i="13"/>
  <c r="GA177" i="13"/>
  <c r="GK177" i="13"/>
  <c r="GO199" i="13"/>
  <c r="GE199" i="13"/>
  <c r="GA225" i="13"/>
  <c r="GK225" i="13"/>
  <c r="GO247" i="13"/>
  <c r="GE247" i="13"/>
  <c r="GC292" i="13"/>
  <c r="GM292" i="13"/>
  <c r="GA313" i="13"/>
  <c r="GK313" i="13"/>
  <c r="GF122" i="13"/>
  <c r="GP122" i="13"/>
  <c r="GL124" i="13"/>
  <c r="GB124" i="13"/>
  <c r="FY126" i="13"/>
  <c r="GI126" i="13"/>
  <c r="GD127" i="13"/>
  <c r="GN127" i="13"/>
  <c r="GJ129" i="13"/>
  <c r="FZ129" i="13"/>
  <c r="GF130" i="13"/>
  <c r="GP130" i="13"/>
  <c r="GL132" i="13"/>
  <c r="GB132" i="13"/>
  <c r="GI134" i="13"/>
  <c r="FY134" i="13"/>
  <c r="GD135" i="13"/>
  <c r="GN135" i="13"/>
  <c r="GJ137" i="13"/>
  <c r="FZ137" i="13"/>
  <c r="GP138" i="13"/>
  <c r="GF138" i="13"/>
  <c r="GB140" i="13"/>
  <c r="GL140" i="13"/>
  <c r="GI142" i="13"/>
  <c r="FY142" i="13"/>
  <c r="GD143" i="13"/>
  <c r="GN143" i="13"/>
  <c r="FZ145" i="13"/>
  <c r="GJ145" i="13"/>
  <c r="GP146" i="13"/>
  <c r="GF146" i="13"/>
  <c r="GB148" i="13"/>
  <c r="GL148" i="13"/>
  <c r="GI150" i="13"/>
  <c r="FY150" i="13"/>
  <c r="GN151" i="13"/>
  <c r="GD151" i="13"/>
  <c r="FZ153" i="13"/>
  <c r="GJ153" i="13"/>
  <c r="GF154" i="13"/>
  <c r="GP154" i="13"/>
  <c r="GL156" i="13"/>
  <c r="GB156" i="13"/>
  <c r="FY158" i="13"/>
  <c r="GI158" i="13"/>
  <c r="GN159" i="13"/>
  <c r="GD159" i="13"/>
  <c r="GJ161" i="13"/>
  <c r="FZ161" i="13"/>
  <c r="GF162" i="13"/>
  <c r="GP162" i="13"/>
  <c r="GL164" i="13"/>
  <c r="GB164" i="13"/>
  <c r="FY166" i="13"/>
  <c r="GI166" i="13"/>
  <c r="GD167" i="13"/>
  <c r="GN167" i="13"/>
  <c r="FZ169" i="13"/>
  <c r="GJ169" i="13"/>
  <c r="GP170" i="13"/>
  <c r="GF170" i="13"/>
  <c r="GB172" i="13"/>
  <c r="GL172" i="13"/>
  <c r="GI174" i="13"/>
  <c r="FY174" i="13"/>
  <c r="GD175" i="13"/>
  <c r="GN175" i="13"/>
  <c r="FZ177" i="13"/>
  <c r="GJ177" i="13"/>
  <c r="GF178" i="13"/>
  <c r="GP178" i="13"/>
  <c r="GL180" i="13"/>
  <c r="GB180" i="13"/>
  <c r="FY182" i="13"/>
  <c r="GI182" i="13"/>
  <c r="GD183" i="13"/>
  <c r="GN183" i="13"/>
  <c r="FZ185" i="13"/>
  <c r="GJ185" i="13"/>
  <c r="GP186" i="13"/>
  <c r="GF186" i="13"/>
  <c r="GB188" i="13"/>
  <c r="GL188" i="13"/>
  <c r="GI190" i="13"/>
  <c r="FY190" i="13"/>
  <c r="GD191" i="13"/>
  <c r="GN191" i="13"/>
  <c r="FZ193" i="13"/>
  <c r="GJ193" i="13"/>
  <c r="GF194" i="13"/>
  <c r="GP194" i="13"/>
  <c r="GB196" i="13"/>
  <c r="GL196" i="13"/>
  <c r="GI198" i="13"/>
  <c r="FY198" i="13"/>
  <c r="GN199" i="13"/>
  <c r="GD199" i="13"/>
  <c r="FZ201" i="13"/>
  <c r="GJ201" i="13"/>
  <c r="GF202" i="13"/>
  <c r="GP202" i="13"/>
  <c r="GL204" i="13"/>
  <c r="GB204" i="13"/>
  <c r="FY206" i="13"/>
  <c r="GI206" i="13"/>
  <c r="GD207" i="13"/>
  <c r="GN207" i="13"/>
  <c r="GJ209" i="13"/>
  <c r="FZ209" i="13"/>
  <c r="GP210" i="13"/>
  <c r="GF210" i="13"/>
  <c r="GB212" i="13"/>
  <c r="GL212" i="13"/>
  <c r="GI214" i="13"/>
  <c r="FY214" i="13"/>
  <c r="GD215" i="13"/>
  <c r="GN215" i="13"/>
  <c r="FZ217" i="13"/>
  <c r="GJ217" i="13"/>
  <c r="GP218" i="13"/>
  <c r="GF218" i="13"/>
  <c r="GB220" i="13"/>
  <c r="GL220" i="13"/>
  <c r="GI222" i="13"/>
  <c r="FY222" i="13"/>
  <c r="GN223" i="13"/>
  <c r="GD223" i="13"/>
  <c r="FZ225" i="13"/>
  <c r="GJ225" i="13"/>
  <c r="GF226" i="13"/>
  <c r="GP226" i="13"/>
  <c r="GL228" i="13"/>
  <c r="GB228" i="13"/>
  <c r="FY230" i="13"/>
  <c r="GI230" i="13"/>
  <c r="GN231" i="13"/>
  <c r="GD231" i="13"/>
  <c r="FZ233" i="13"/>
  <c r="GJ233" i="13"/>
  <c r="GF234" i="13"/>
  <c r="GP234" i="13"/>
  <c r="GB236" i="13"/>
  <c r="GL236" i="13"/>
  <c r="GI238" i="13"/>
  <c r="FY238" i="13"/>
  <c r="GD239" i="13"/>
  <c r="GN239" i="13"/>
  <c r="GJ241" i="13"/>
  <c r="FZ241" i="13"/>
  <c r="GP242" i="13"/>
  <c r="GF242" i="13"/>
  <c r="GB244" i="13"/>
  <c r="GL244" i="13"/>
  <c r="GI246" i="13"/>
  <c r="FY246" i="13"/>
  <c r="GD247" i="13"/>
  <c r="GN247" i="13"/>
  <c r="FZ249" i="13"/>
  <c r="GJ249" i="13"/>
  <c r="GP250" i="13"/>
  <c r="GF250" i="13"/>
  <c r="GB252" i="13"/>
  <c r="GL252" i="13"/>
  <c r="FY254" i="13"/>
  <c r="GI254" i="13"/>
  <c r="GN255" i="13"/>
  <c r="GD255" i="13"/>
  <c r="FZ257" i="13"/>
  <c r="GJ257" i="13"/>
  <c r="GF258" i="13"/>
  <c r="GP258" i="13"/>
  <c r="GL260" i="13"/>
  <c r="GB260" i="13"/>
  <c r="GI262" i="13"/>
  <c r="FY262" i="13"/>
  <c r="GD263" i="13"/>
  <c r="GN263" i="13"/>
  <c r="GJ265" i="13"/>
  <c r="FZ265" i="13"/>
  <c r="GP266" i="13"/>
  <c r="GF266" i="13"/>
  <c r="GB268" i="13"/>
  <c r="GL268" i="13"/>
  <c r="GI270" i="13"/>
  <c r="FY270" i="13"/>
  <c r="GN271" i="13"/>
  <c r="GD271" i="13"/>
  <c r="FZ273" i="13"/>
  <c r="GJ273" i="13"/>
  <c r="GF274" i="13"/>
  <c r="GP274" i="13"/>
  <c r="GL276" i="13"/>
  <c r="GB276" i="13"/>
  <c r="FY278" i="13"/>
  <c r="GI278" i="13"/>
  <c r="GN279" i="13"/>
  <c r="GD279" i="13"/>
  <c r="GJ281" i="13"/>
  <c r="FZ281" i="13"/>
  <c r="GF282" i="13"/>
  <c r="GP282" i="13"/>
  <c r="GB284" i="13"/>
  <c r="GL284" i="13"/>
  <c r="GI286" i="13"/>
  <c r="FY286" i="13"/>
  <c r="GD287" i="13"/>
  <c r="GN287" i="13"/>
  <c r="FZ289" i="13"/>
  <c r="GJ289" i="13"/>
  <c r="GP290" i="13"/>
  <c r="GF290" i="13"/>
  <c r="GB292" i="13"/>
  <c r="GL292" i="13"/>
  <c r="FY294" i="13"/>
  <c r="GI294" i="13"/>
  <c r="GN295" i="13"/>
  <c r="GD295" i="13"/>
  <c r="FZ297" i="13"/>
  <c r="GJ297" i="13"/>
  <c r="GF298" i="13"/>
  <c r="GP298" i="13"/>
  <c r="GL300" i="13"/>
  <c r="GB300" i="13"/>
  <c r="FY302" i="13"/>
  <c r="GI302" i="13"/>
  <c r="GD303" i="13"/>
  <c r="GN303" i="13"/>
  <c r="GJ305" i="13"/>
  <c r="FZ305" i="13"/>
  <c r="GP306" i="13"/>
  <c r="GF306" i="13"/>
  <c r="GB308" i="13"/>
  <c r="GL308" i="13"/>
  <c r="GI310" i="13"/>
  <c r="FY310" i="13"/>
  <c r="GD311" i="13"/>
  <c r="GN311" i="13"/>
  <c r="FZ313" i="13"/>
  <c r="GJ313" i="13"/>
  <c r="GP314" i="13"/>
  <c r="GF314" i="13"/>
  <c r="GB316" i="13"/>
  <c r="GL316" i="13"/>
  <c r="FY318" i="13"/>
  <c r="GI318" i="13"/>
  <c r="GN319" i="13"/>
  <c r="GD319" i="13"/>
  <c r="GK129" i="13"/>
  <c r="GA129" i="13"/>
  <c r="GM156" i="13"/>
  <c r="GC156" i="13"/>
  <c r="GM180" i="13"/>
  <c r="GC180" i="13"/>
  <c r="GG282" i="13"/>
  <c r="GQ282" i="13"/>
  <c r="GC308" i="13"/>
  <c r="GM308" i="13"/>
  <c r="FY123" i="13"/>
  <c r="GI123" i="13"/>
  <c r="GD124" i="13"/>
  <c r="GN124" i="13"/>
  <c r="FZ126" i="13"/>
  <c r="GJ126" i="13"/>
  <c r="GF127" i="13"/>
  <c r="GP127" i="13"/>
  <c r="GL129" i="13"/>
  <c r="GB129" i="13"/>
  <c r="FY131" i="13"/>
  <c r="GI131" i="13"/>
  <c r="GD132" i="13"/>
  <c r="GN132" i="13"/>
  <c r="GJ134" i="13"/>
  <c r="FZ134" i="13"/>
  <c r="GF135" i="13"/>
  <c r="GP135" i="13"/>
  <c r="GB137" i="13"/>
  <c r="GL137" i="13"/>
  <c r="GI139" i="13"/>
  <c r="FY139" i="13"/>
  <c r="GD140" i="13"/>
  <c r="GN140" i="13"/>
  <c r="GJ142" i="13"/>
  <c r="FZ142" i="13"/>
  <c r="GP143" i="13"/>
  <c r="GF143" i="13"/>
  <c r="GB145" i="13"/>
  <c r="GL145" i="13"/>
  <c r="GI147" i="13"/>
  <c r="FY147" i="13"/>
  <c r="GN148" i="13"/>
  <c r="GD148" i="13"/>
  <c r="FZ150" i="13"/>
  <c r="GJ150" i="13"/>
  <c r="GP151" i="13"/>
  <c r="GF151" i="13"/>
  <c r="GB153" i="13"/>
  <c r="GL153" i="13"/>
  <c r="FY155" i="13"/>
  <c r="GI155" i="13"/>
  <c r="GN156" i="13"/>
  <c r="GD156" i="13"/>
  <c r="FZ158" i="13"/>
  <c r="GJ158" i="13"/>
  <c r="GF159" i="13"/>
  <c r="GP159" i="13"/>
  <c r="GL161" i="13"/>
  <c r="GB161" i="13"/>
  <c r="FY163" i="13"/>
  <c r="GI163" i="13"/>
  <c r="GD164" i="13"/>
  <c r="GN164" i="13"/>
  <c r="FZ166" i="13"/>
  <c r="GJ166" i="13"/>
  <c r="GF167" i="13"/>
  <c r="GP167" i="13"/>
  <c r="GB169" i="13"/>
  <c r="GL169" i="13"/>
  <c r="GI171" i="13"/>
  <c r="FY171" i="13"/>
  <c r="GD172" i="13"/>
  <c r="GN172" i="13"/>
  <c r="GJ174" i="13"/>
  <c r="FZ174" i="13"/>
  <c r="GP175" i="13"/>
  <c r="GF175" i="13"/>
  <c r="GB177" i="13"/>
  <c r="GL177" i="13"/>
  <c r="GI179" i="13"/>
  <c r="FY179" i="13"/>
  <c r="GN180" i="13"/>
  <c r="GD180" i="13"/>
  <c r="FZ182" i="13"/>
  <c r="GJ182" i="13"/>
  <c r="GF183" i="13"/>
  <c r="GP183" i="13"/>
  <c r="GB185" i="13"/>
  <c r="GL185" i="13"/>
  <c r="GI187" i="13"/>
  <c r="FY187" i="13"/>
  <c r="GD188" i="13"/>
  <c r="GN188" i="13"/>
  <c r="GJ190" i="13"/>
  <c r="FZ190" i="13"/>
  <c r="GP191" i="13"/>
  <c r="GF191" i="13"/>
  <c r="GB193" i="13"/>
  <c r="GL193" i="13"/>
  <c r="GI195" i="13"/>
  <c r="FY195" i="13"/>
  <c r="GN196" i="13"/>
  <c r="GD196" i="13"/>
  <c r="FZ198" i="13"/>
  <c r="GJ198" i="13"/>
  <c r="GP199" i="13"/>
  <c r="GF199" i="13"/>
  <c r="GB201" i="13"/>
  <c r="GL201" i="13"/>
  <c r="FY203" i="13"/>
  <c r="GI203" i="13"/>
  <c r="GD204" i="13"/>
  <c r="GN204" i="13"/>
  <c r="GJ206" i="13"/>
  <c r="FZ206" i="13"/>
  <c r="GF207" i="13"/>
  <c r="GP207" i="13"/>
  <c r="GL209" i="13"/>
  <c r="GB209" i="13"/>
  <c r="FY211" i="13"/>
  <c r="GI211" i="13"/>
  <c r="GD212" i="13"/>
  <c r="GN212" i="13"/>
  <c r="GJ214" i="13"/>
  <c r="FZ214" i="13"/>
  <c r="GF215" i="13"/>
  <c r="GP215" i="13"/>
  <c r="GB217" i="13"/>
  <c r="GL217" i="13"/>
  <c r="GI219" i="13"/>
  <c r="FY219" i="13"/>
  <c r="GD220" i="13"/>
  <c r="GN220" i="13"/>
  <c r="FZ222" i="13"/>
  <c r="GJ222" i="13"/>
  <c r="GP223" i="13"/>
  <c r="GF223" i="13"/>
  <c r="GB225" i="13"/>
  <c r="GL225" i="13"/>
  <c r="FY227" i="13"/>
  <c r="GI227" i="13"/>
  <c r="GN228" i="13"/>
  <c r="GD228" i="13"/>
  <c r="FZ230" i="13"/>
  <c r="GJ230" i="13"/>
  <c r="GF231" i="13"/>
  <c r="GP231" i="13"/>
  <c r="GL233" i="13"/>
  <c r="GB233" i="13"/>
  <c r="FY235" i="13"/>
  <c r="GI235" i="13"/>
  <c r="GD236" i="13"/>
  <c r="GN236" i="13"/>
  <c r="GJ238" i="13"/>
  <c r="FZ238" i="13"/>
  <c r="GF239" i="13"/>
  <c r="GP239" i="13"/>
  <c r="GB241" i="13"/>
  <c r="GL241" i="13"/>
  <c r="GI243" i="13"/>
  <c r="FY243" i="13"/>
  <c r="GD244" i="13"/>
  <c r="GN244" i="13"/>
  <c r="GJ246" i="13"/>
  <c r="FZ246" i="13"/>
  <c r="GP247" i="13"/>
  <c r="GF247" i="13"/>
  <c r="GB249" i="13"/>
  <c r="GL249" i="13"/>
  <c r="GI251" i="13"/>
  <c r="FY251" i="13"/>
  <c r="GN252" i="13"/>
  <c r="GD252" i="13"/>
  <c r="FZ254" i="13"/>
  <c r="GJ254" i="13"/>
  <c r="GP255" i="13"/>
  <c r="GF255" i="13"/>
  <c r="GL257" i="13"/>
  <c r="GB257" i="13"/>
  <c r="FY259" i="13"/>
  <c r="GI259" i="13"/>
  <c r="GD260" i="13"/>
  <c r="GN260" i="13"/>
  <c r="GJ262" i="13"/>
  <c r="FZ262" i="13"/>
  <c r="GF263" i="13"/>
  <c r="GP263" i="13"/>
  <c r="GB265" i="13"/>
  <c r="GL265" i="13"/>
  <c r="GI267" i="13"/>
  <c r="FY267" i="13"/>
  <c r="GD268" i="13"/>
  <c r="GN268" i="13"/>
  <c r="FZ270" i="13"/>
  <c r="GJ270" i="13"/>
  <c r="GP271" i="13"/>
  <c r="GF271" i="13"/>
  <c r="GB273" i="13"/>
  <c r="GL273" i="13"/>
  <c r="FY275" i="13"/>
  <c r="GI275" i="13"/>
  <c r="GN276" i="13"/>
  <c r="GD276" i="13"/>
  <c r="FZ278" i="13"/>
  <c r="GJ278" i="13"/>
  <c r="GF279" i="13"/>
  <c r="GP279" i="13"/>
  <c r="GL281" i="13"/>
  <c r="GB281" i="13"/>
  <c r="FY283" i="13"/>
  <c r="GI283" i="13"/>
  <c r="GD284" i="13"/>
  <c r="GN284" i="13"/>
  <c r="GJ286" i="13"/>
  <c r="FZ286" i="13"/>
  <c r="GF287" i="13"/>
  <c r="GP287" i="13"/>
  <c r="GB289" i="13"/>
  <c r="GL289" i="13"/>
  <c r="GI291" i="13"/>
  <c r="FY291" i="13"/>
  <c r="GD292" i="13"/>
  <c r="GN292" i="13"/>
  <c r="FZ294" i="13"/>
  <c r="GJ294" i="13"/>
  <c r="GP295" i="13"/>
  <c r="GF295" i="13"/>
  <c r="GB297" i="13"/>
  <c r="GL297" i="13"/>
  <c r="FY299" i="13"/>
  <c r="GI299" i="13"/>
  <c r="GN300" i="13"/>
  <c r="GD300" i="13"/>
  <c r="FZ302" i="13"/>
  <c r="GJ302" i="13"/>
  <c r="GF303" i="13"/>
  <c r="GP303" i="13"/>
  <c r="GL305" i="13"/>
  <c r="GB305" i="13"/>
  <c r="FY307" i="13"/>
  <c r="GI307" i="13"/>
  <c r="GD308" i="13"/>
  <c r="GN308" i="13"/>
  <c r="GJ310" i="13"/>
  <c r="FZ310" i="13"/>
  <c r="GP311" i="13"/>
  <c r="GF311" i="13"/>
  <c r="GB313" i="13"/>
  <c r="GL313" i="13"/>
  <c r="GI315" i="13"/>
  <c r="FY315" i="13"/>
  <c r="GN316" i="13"/>
  <c r="GD316" i="13"/>
  <c r="FZ318" i="13"/>
  <c r="GJ318" i="13"/>
  <c r="GP319" i="13"/>
  <c r="GF319" i="13"/>
  <c r="GM124" i="13"/>
  <c r="GC124" i="13"/>
  <c r="GC140" i="13"/>
  <c r="GM140" i="13"/>
  <c r="GO159" i="13"/>
  <c r="GE159" i="13"/>
  <c r="GO175" i="13"/>
  <c r="GE175" i="13"/>
  <c r="GC204" i="13"/>
  <c r="GM204" i="13"/>
  <c r="GG226" i="13"/>
  <c r="GQ226" i="13"/>
  <c r="GM252" i="13"/>
  <c r="GC252" i="13"/>
  <c r="GC268" i="13"/>
  <c r="GM268" i="13"/>
  <c r="GA289" i="13"/>
  <c r="GK289" i="13"/>
  <c r="GO319" i="13"/>
  <c r="GE319" i="13"/>
  <c r="GE124" i="13"/>
  <c r="GO124" i="13"/>
  <c r="GM137" i="13"/>
  <c r="GC137" i="13"/>
  <c r="GO148" i="13"/>
  <c r="GE148" i="13"/>
  <c r="GA150" i="13"/>
  <c r="GK150" i="13"/>
  <c r="GQ151" i="13"/>
  <c r="GG151" i="13"/>
  <c r="GC153" i="13"/>
  <c r="GM153" i="13"/>
  <c r="GO156" i="13"/>
  <c r="GE156" i="13"/>
  <c r="GA158" i="13"/>
  <c r="GK158" i="13"/>
  <c r="GG159" i="13"/>
  <c r="GQ159" i="13"/>
  <c r="GM161" i="13"/>
  <c r="GC161" i="13"/>
  <c r="GE164" i="13"/>
  <c r="GO164" i="13"/>
  <c r="GK166" i="13"/>
  <c r="GA166" i="13"/>
  <c r="GG167" i="13"/>
  <c r="GQ167" i="13"/>
  <c r="GC169" i="13"/>
  <c r="GM169" i="13"/>
  <c r="GE172" i="13"/>
  <c r="GO172" i="13"/>
  <c r="GK174" i="13"/>
  <c r="GA174" i="13"/>
  <c r="GQ175" i="13"/>
  <c r="GG175" i="13"/>
  <c r="GC177" i="13"/>
  <c r="GM177" i="13"/>
  <c r="GE180" i="13"/>
  <c r="GO180" i="13"/>
  <c r="GK182" i="13"/>
  <c r="GA182" i="13"/>
  <c r="GG183" i="13"/>
  <c r="GQ183" i="13"/>
  <c r="GC185" i="13"/>
  <c r="GM185" i="13"/>
  <c r="GE188" i="13"/>
  <c r="GO188" i="13"/>
  <c r="GK190" i="13"/>
  <c r="GA190" i="13"/>
  <c r="GQ191" i="13"/>
  <c r="GG191" i="13"/>
  <c r="GC193" i="13"/>
  <c r="GM193" i="13"/>
  <c r="GO196" i="13"/>
  <c r="GE196" i="13"/>
  <c r="GA198" i="13"/>
  <c r="GK198" i="13"/>
  <c r="GQ199" i="13"/>
  <c r="GG199" i="13"/>
  <c r="GC201" i="13"/>
  <c r="GM201" i="13"/>
  <c r="GE204" i="13"/>
  <c r="GO204" i="13"/>
  <c r="GK206" i="13"/>
  <c r="GA206" i="13"/>
  <c r="GG207" i="13"/>
  <c r="GQ207" i="13"/>
  <c r="GM209" i="13"/>
  <c r="GC209" i="13"/>
  <c r="GE212" i="13"/>
  <c r="GO212" i="13"/>
  <c r="GK214" i="13"/>
  <c r="GA214" i="13"/>
  <c r="GG215" i="13"/>
  <c r="GQ215" i="13"/>
  <c r="GC217" i="13"/>
  <c r="GM217" i="13"/>
  <c r="GO220" i="13"/>
  <c r="GE220" i="13"/>
  <c r="GA222" i="13"/>
  <c r="GK222" i="13"/>
  <c r="GQ223" i="13"/>
  <c r="GG223" i="13"/>
  <c r="GC225" i="13"/>
  <c r="GM225" i="13"/>
  <c r="GO228" i="13"/>
  <c r="GE228" i="13"/>
  <c r="GA230" i="13"/>
  <c r="GK230" i="13"/>
  <c r="GG231" i="13"/>
  <c r="GQ231" i="13"/>
  <c r="GM233" i="13"/>
  <c r="GC233" i="13"/>
  <c r="GE236" i="13"/>
  <c r="GO236" i="13"/>
  <c r="GK238" i="13"/>
  <c r="GA238" i="13"/>
  <c r="GG239" i="13"/>
  <c r="GQ239" i="13"/>
  <c r="GC241" i="13"/>
  <c r="GM241" i="13"/>
  <c r="GE244" i="13"/>
  <c r="GO244" i="13"/>
  <c r="GA246" i="13"/>
  <c r="GK246" i="13"/>
  <c r="GQ247" i="13"/>
  <c r="GG247" i="13"/>
  <c r="GC249" i="13"/>
  <c r="GM249" i="13"/>
  <c r="GO252" i="13"/>
  <c r="GE252" i="13"/>
  <c r="GA254" i="13"/>
  <c r="GK254" i="13"/>
  <c r="GG255" i="13"/>
  <c r="GQ255" i="13"/>
  <c r="GM257" i="13"/>
  <c r="GC257" i="13"/>
  <c r="GE260" i="13"/>
  <c r="GO260" i="13"/>
  <c r="GK262" i="13"/>
  <c r="GA262" i="13"/>
  <c r="GG263" i="13"/>
  <c r="GQ263" i="13"/>
  <c r="GC265" i="13"/>
  <c r="GM265" i="13"/>
  <c r="GE268" i="13"/>
  <c r="GO268" i="13"/>
  <c r="GA270" i="13"/>
  <c r="GK270" i="13"/>
  <c r="GQ271" i="13"/>
  <c r="GG271" i="13"/>
  <c r="GC273" i="13"/>
  <c r="GM273" i="13"/>
  <c r="GO276" i="13"/>
  <c r="GE276" i="13"/>
  <c r="GA278" i="13"/>
  <c r="GK278" i="13"/>
  <c r="GG279" i="13"/>
  <c r="GQ279" i="13"/>
  <c r="GM281" i="13"/>
  <c r="GC281" i="13"/>
  <c r="GE284" i="13"/>
  <c r="GO284" i="13"/>
  <c r="GK286" i="13"/>
  <c r="GA286" i="13"/>
  <c r="GG287" i="13"/>
  <c r="GQ287" i="13"/>
  <c r="GC289" i="13"/>
  <c r="GM289" i="13"/>
  <c r="GO292" i="13"/>
  <c r="GE292" i="13"/>
  <c r="GA294" i="13"/>
  <c r="GK294" i="13"/>
  <c r="GQ295" i="13"/>
  <c r="GG295" i="13"/>
  <c r="GC297" i="13"/>
  <c r="GM297" i="13"/>
  <c r="GE300" i="13"/>
  <c r="GO300" i="13"/>
  <c r="GK302" i="13"/>
  <c r="GA302" i="13"/>
  <c r="GG303" i="13"/>
  <c r="GQ303" i="13"/>
  <c r="GM305" i="13"/>
  <c r="GC305" i="13"/>
  <c r="GE308" i="13"/>
  <c r="GO308" i="13"/>
  <c r="GK310" i="13"/>
  <c r="GA310" i="13"/>
  <c r="GQ311" i="13"/>
  <c r="GG311" i="13"/>
  <c r="GC313" i="13"/>
  <c r="GM313" i="13"/>
  <c r="GO316" i="13"/>
  <c r="GE316" i="13"/>
  <c r="GA318" i="13"/>
  <c r="GK318" i="13"/>
  <c r="GQ319" i="13"/>
  <c r="GG319" i="13"/>
  <c r="GE143" i="13"/>
  <c r="GO143" i="13"/>
  <c r="GC172" i="13"/>
  <c r="GM172" i="13"/>
  <c r="GO223" i="13"/>
  <c r="GE223" i="13"/>
  <c r="GA249" i="13"/>
  <c r="GK249" i="13"/>
  <c r="GM276" i="13"/>
  <c r="GC276" i="13"/>
  <c r="GG298" i="13"/>
  <c r="GQ298" i="13"/>
  <c r="GK134" i="13"/>
  <c r="GA134" i="13"/>
  <c r="FY128" i="13"/>
  <c r="GI128" i="13"/>
  <c r="GD137" i="13"/>
  <c r="GN137" i="13"/>
  <c r="GJ147" i="13"/>
  <c r="FZ147" i="13"/>
  <c r="GB150" i="13"/>
  <c r="GL150" i="13"/>
  <c r="GI152" i="13"/>
  <c r="FY152" i="13"/>
  <c r="GD153" i="13"/>
  <c r="GN153" i="13"/>
  <c r="FZ155" i="13"/>
  <c r="GJ155" i="13"/>
  <c r="GP156" i="13"/>
  <c r="GF156" i="13"/>
  <c r="GB158" i="13"/>
  <c r="GL158" i="13"/>
  <c r="FY160" i="13"/>
  <c r="GI160" i="13"/>
  <c r="GD161" i="13"/>
  <c r="GN161" i="13"/>
  <c r="FZ163" i="13"/>
  <c r="GJ163" i="13"/>
  <c r="GF164" i="13"/>
  <c r="GP164" i="13"/>
  <c r="GL166" i="13"/>
  <c r="GB166" i="13"/>
  <c r="FY168" i="13"/>
  <c r="GI168" i="13"/>
  <c r="GD169" i="13"/>
  <c r="GN169" i="13"/>
  <c r="GJ171" i="13"/>
  <c r="FZ171" i="13"/>
  <c r="GF172" i="13"/>
  <c r="GP172" i="13"/>
  <c r="GL174" i="13"/>
  <c r="GB174" i="13"/>
  <c r="GI176" i="13"/>
  <c r="FY176" i="13"/>
  <c r="GD177" i="13"/>
  <c r="GN177" i="13"/>
  <c r="FZ179" i="13"/>
  <c r="GJ179" i="13"/>
  <c r="GP180" i="13"/>
  <c r="GF180" i="13"/>
  <c r="GL182" i="13"/>
  <c r="GB182" i="13"/>
  <c r="FY184" i="13"/>
  <c r="GI184" i="13"/>
  <c r="GD185" i="13"/>
  <c r="GN185" i="13"/>
  <c r="GJ187" i="13"/>
  <c r="FZ187" i="13"/>
  <c r="GF188" i="13"/>
  <c r="GP188" i="13"/>
  <c r="GB190" i="13"/>
  <c r="GL190" i="13"/>
  <c r="GI192" i="13"/>
  <c r="FY192" i="13"/>
  <c r="GD193" i="13"/>
  <c r="GN193" i="13"/>
  <c r="GJ195" i="13"/>
  <c r="FZ195" i="13"/>
  <c r="GP196" i="13"/>
  <c r="GF196" i="13"/>
  <c r="GB198" i="13"/>
  <c r="GL198" i="13"/>
  <c r="GI200" i="13"/>
  <c r="FY200" i="13"/>
  <c r="GN201" i="13"/>
  <c r="GD201" i="13"/>
  <c r="FZ203" i="13"/>
  <c r="GJ203" i="13"/>
  <c r="GF204" i="13"/>
  <c r="GP204" i="13"/>
  <c r="GL206" i="13"/>
  <c r="GB206" i="13"/>
  <c r="FY208" i="13"/>
  <c r="GI208" i="13"/>
  <c r="GD209" i="13"/>
  <c r="GN209" i="13"/>
  <c r="FZ211" i="13"/>
  <c r="GJ211" i="13"/>
  <c r="GF212" i="13"/>
  <c r="GP212" i="13"/>
  <c r="GL214" i="13"/>
  <c r="GB214" i="13"/>
  <c r="GI216" i="13"/>
  <c r="FY216" i="13"/>
  <c r="GD217" i="13"/>
  <c r="GN217" i="13"/>
  <c r="GJ219" i="13"/>
  <c r="FZ219" i="13"/>
  <c r="GP220" i="13"/>
  <c r="GF220" i="13"/>
  <c r="GB222" i="13"/>
  <c r="GL222" i="13"/>
  <c r="GI224" i="13"/>
  <c r="FY224" i="13"/>
  <c r="GD225" i="13"/>
  <c r="GN225" i="13"/>
  <c r="FZ227" i="13"/>
  <c r="GJ227" i="13"/>
  <c r="GP228" i="13"/>
  <c r="GF228" i="13"/>
  <c r="GB230" i="13"/>
  <c r="GL230" i="13"/>
  <c r="FY232" i="13"/>
  <c r="GI232" i="13"/>
  <c r="GN233" i="13"/>
  <c r="GD233" i="13"/>
  <c r="FZ235" i="13"/>
  <c r="GJ235" i="13"/>
  <c r="GF236" i="13"/>
  <c r="GP236" i="13"/>
  <c r="GL238" i="13"/>
  <c r="GB238" i="13"/>
  <c r="FY240" i="13"/>
  <c r="GI240" i="13"/>
  <c r="GD241" i="13"/>
  <c r="GN241" i="13"/>
  <c r="GJ243" i="13"/>
  <c r="FZ243" i="13"/>
  <c r="GF244" i="13"/>
  <c r="GP244" i="13"/>
  <c r="GB246" i="13"/>
  <c r="GL246" i="13"/>
  <c r="GI248" i="13"/>
  <c r="FY248" i="13"/>
  <c r="GD249" i="13"/>
  <c r="GN249" i="13"/>
  <c r="GJ251" i="13"/>
  <c r="FZ251" i="13"/>
  <c r="GP252" i="13"/>
  <c r="GF252" i="13"/>
  <c r="GB254" i="13"/>
  <c r="GL254" i="13"/>
  <c r="GI256" i="13"/>
  <c r="FY256" i="13"/>
  <c r="GN257" i="13"/>
  <c r="GD257" i="13"/>
  <c r="FZ259" i="13"/>
  <c r="GJ259" i="13"/>
  <c r="GF260" i="13"/>
  <c r="GP260" i="13"/>
  <c r="GL262" i="13"/>
  <c r="GB262" i="13"/>
  <c r="FY264" i="13"/>
  <c r="GI264" i="13"/>
  <c r="GD265" i="13"/>
  <c r="GN265" i="13"/>
  <c r="GJ267" i="13"/>
  <c r="FZ267" i="13"/>
  <c r="GF268" i="13"/>
  <c r="GP268" i="13"/>
  <c r="GB270" i="13"/>
  <c r="GL270" i="13"/>
  <c r="GI272" i="13"/>
  <c r="FY272" i="13"/>
  <c r="GD273" i="13"/>
  <c r="GN273" i="13"/>
  <c r="FZ275" i="13"/>
  <c r="GJ275" i="13"/>
  <c r="GP276" i="13"/>
  <c r="GF276" i="13"/>
  <c r="GB278" i="13"/>
  <c r="GL278" i="13"/>
  <c r="FY280" i="13"/>
  <c r="GI280" i="13"/>
  <c r="GN281" i="13"/>
  <c r="GD281" i="13"/>
  <c r="FZ283" i="13"/>
  <c r="GJ283" i="13"/>
  <c r="GF284" i="13"/>
  <c r="GP284" i="13"/>
  <c r="GL286" i="13"/>
  <c r="GB286" i="13"/>
  <c r="FY288" i="13"/>
  <c r="GI288" i="13"/>
  <c r="GD289" i="13"/>
  <c r="GN289" i="13"/>
  <c r="GJ291" i="13"/>
  <c r="FZ291" i="13"/>
  <c r="GP292" i="13"/>
  <c r="GF292" i="13"/>
  <c r="GB294" i="13"/>
  <c r="GL294" i="13"/>
  <c r="GI296" i="13"/>
  <c r="FY296" i="13"/>
  <c r="GN297" i="13"/>
  <c r="GD297" i="13"/>
  <c r="FZ299" i="13"/>
  <c r="GJ299" i="13"/>
  <c r="GF300" i="13"/>
  <c r="GP300" i="13"/>
  <c r="GL302" i="13"/>
  <c r="GB302" i="13"/>
  <c r="FY304" i="13"/>
  <c r="GI304" i="13"/>
  <c r="GD305" i="13"/>
  <c r="GN305" i="13"/>
  <c r="GJ307" i="13"/>
  <c r="FZ307" i="13"/>
  <c r="GF308" i="13"/>
  <c r="GP308" i="13"/>
  <c r="GB310" i="13"/>
  <c r="GL310" i="13"/>
  <c r="GI312" i="13"/>
  <c r="FY312" i="13"/>
  <c r="GD313" i="13"/>
  <c r="GN313" i="13"/>
  <c r="GJ315" i="13"/>
  <c r="FZ315" i="13"/>
  <c r="GP316" i="13"/>
  <c r="GF316" i="13"/>
  <c r="GB318" i="13"/>
  <c r="GL318" i="13"/>
  <c r="GK137" i="13"/>
  <c r="GA137" i="13"/>
  <c r="GQ162" i="13"/>
  <c r="GG162" i="13"/>
  <c r="GA185" i="13"/>
  <c r="GK185" i="13"/>
  <c r="GK209" i="13"/>
  <c r="GA209" i="13"/>
  <c r="GC236" i="13"/>
  <c r="GM236" i="13"/>
  <c r="GK265" i="13"/>
  <c r="GA265" i="13"/>
  <c r="GE140" i="13"/>
  <c r="GO140" i="13"/>
  <c r="GN129" i="13"/>
  <c r="GD129" i="13"/>
  <c r="FY136" i="13"/>
  <c r="GI136" i="13"/>
  <c r="GE137" i="13"/>
  <c r="GO137" i="13"/>
  <c r="GC142" i="13"/>
  <c r="GM142" i="13"/>
  <c r="GE145" i="13"/>
  <c r="GO145" i="13"/>
  <c r="GQ148" i="13"/>
  <c r="GG148" i="13"/>
  <c r="GE153" i="13"/>
  <c r="GO153" i="13"/>
  <c r="GQ156" i="13"/>
  <c r="GG156" i="13"/>
  <c r="GC158" i="13"/>
  <c r="GM158" i="13"/>
  <c r="GE161" i="13"/>
  <c r="GO161" i="13"/>
  <c r="GA163" i="13"/>
  <c r="GK163" i="13"/>
  <c r="GM166" i="13"/>
  <c r="GC166" i="13"/>
  <c r="GE169" i="13"/>
  <c r="GO169" i="13"/>
  <c r="GK171" i="13"/>
  <c r="GA171" i="13"/>
  <c r="GG172" i="13"/>
  <c r="GQ172" i="13"/>
  <c r="GC174" i="13"/>
  <c r="GM174" i="13"/>
  <c r="GO177" i="13"/>
  <c r="GE177" i="13"/>
  <c r="GK179" i="13"/>
  <c r="GA179" i="13"/>
  <c r="GG180" i="13"/>
  <c r="GQ180" i="13"/>
  <c r="GM182" i="13"/>
  <c r="GC182" i="13"/>
  <c r="GE185" i="13"/>
  <c r="GO185" i="13"/>
  <c r="GK187" i="13"/>
  <c r="GA187" i="13"/>
  <c r="GG188" i="13"/>
  <c r="GQ188" i="13"/>
  <c r="GC190" i="13"/>
  <c r="GM190" i="13"/>
  <c r="GE193" i="13"/>
  <c r="GO193" i="13"/>
  <c r="GA195" i="13"/>
  <c r="GK195" i="13"/>
  <c r="GQ196" i="13"/>
  <c r="GG196" i="13"/>
  <c r="GC198" i="13"/>
  <c r="GM198" i="13"/>
  <c r="GO201" i="13"/>
  <c r="GE201" i="13"/>
  <c r="GA203" i="13"/>
  <c r="GK203" i="13"/>
  <c r="GG204" i="13"/>
  <c r="GQ204" i="13"/>
  <c r="GM206" i="13"/>
  <c r="GC206" i="13"/>
  <c r="GE209" i="13"/>
  <c r="GO209" i="13"/>
  <c r="GK211" i="13"/>
  <c r="GA211" i="13"/>
  <c r="GG212" i="13"/>
  <c r="GQ212" i="13"/>
  <c r="GM214" i="13"/>
  <c r="GC214" i="13"/>
  <c r="GE217" i="13"/>
  <c r="GO217" i="13"/>
  <c r="GK219" i="13"/>
  <c r="GA219" i="13"/>
  <c r="GQ220" i="13"/>
  <c r="GG220" i="13"/>
  <c r="GC222" i="13"/>
  <c r="GM222" i="13"/>
  <c r="GE225" i="13"/>
  <c r="GO225" i="13"/>
  <c r="GA227" i="13"/>
  <c r="GK227" i="13"/>
  <c r="GG228" i="13"/>
  <c r="GQ228" i="13"/>
  <c r="GM230" i="13"/>
  <c r="GC230" i="13"/>
  <c r="GO233" i="13"/>
  <c r="GE233" i="13"/>
  <c r="GA235" i="13"/>
  <c r="GK235" i="13"/>
  <c r="GG236" i="13"/>
  <c r="GQ236" i="13"/>
  <c r="GM238" i="13"/>
  <c r="GC238" i="13"/>
  <c r="GE241" i="13"/>
  <c r="GO241" i="13"/>
  <c r="GK243" i="13"/>
  <c r="GA243" i="13"/>
  <c r="GG244" i="13"/>
  <c r="GQ244" i="13"/>
  <c r="GC246" i="13"/>
  <c r="GM246" i="13"/>
  <c r="GE249" i="13"/>
  <c r="GO249" i="13"/>
  <c r="GA251" i="13"/>
  <c r="GK251" i="13"/>
  <c r="GQ252" i="13"/>
  <c r="GG252" i="13"/>
  <c r="GC254" i="13"/>
  <c r="GM254" i="13"/>
  <c r="GO257" i="13"/>
  <c r="GE257" i="13"/>
  <c r="GA259" i="13"/>
  <c r="GK259" i="13"/>
  <c r="GG260" i="13"/>
  <c r="GQ260" i="13"/>
  <c r="GM262" i="13"/>
  <c r="GC262" i="13"/>
  <c r="GE265" i="13"/>
  <c r="GO265" i="13"/>
  <c r="GK267" i="13"/>
  <c r="GA267" i="13"/>
  <c r="GQ268" i="13"/>
  <c r="GG268" i="13"/>
  <c r="GC270" i="13"/>
  <c r="GM270" i="13"/>
  <c r="GE273" i="13"/>
  <c r="GO273" i="13"/>
  <c r="GA275" i="13"/>
  <c r="GK275" i="13"/>
  <c r="GG276" i="13"/>
  <c r="GQ276" i="13"/>
  <c r="GM278" i="13"/>
  <c r="GC278" i="13"/>
  <c r="GO281" i="13"/>
  <c r="GE281" i="13"/>
  <c r="GA283" i="13"/>
  <c r="GK283" i="13"/>
  <c r="GG284" i="13"/>
  <c r="GQ284" i="13"/>
  <c r="GM286" i="13"/>
  <c r="GC286" i="13"/>
  <c r="GE289" i="13"/>
  <c r="GO289" i="13"/>
  <c r="GK291" i="13"/>
  <c r="GA291" i="13"/>
  <c r="GQ292" i="13"/>
  <c r="GG292" i="13"/>
  <c r="GC294" i="13"/>
  <c r="GM294" i="13"/>
  <c r="GO297" i="13"/>
  <c r="GE297" i="13"/>
  <c r="GA299" i="13"/>
  <c r="GK299" i="13"/>
  <c r="GG300" i="13"/>
  <c r="GQ300" i="13"/>
  <c r="GM302" i="13"/>
  <c r="GC302" i="13"/>
  <c r="GE305" i="13"/>
  <c r="GO305" i="13"/>
  <c r="GK307" i="13"/>
  <c r="GA307" i="13"/>
  <c r="GG308" i="13"/>
  <c r="GQ308" i="13"/>
  <c r="GC310" i="13"/>
  <c r="GM310" i="13"/>
  <c r="GE313" i="13"/>
  <c r="GO313" i="13"/>
  <c r="GA315" i="13"/>
  <c r="GK315" i="13"/>
  <c r="GQ316" i="13"/>
  <c r="GG316" i="13"/>
  <c r="GC318" i="13"/>
  <c r="GM318" i="13"/>
  <c r="GQ130" i="13"/>
  <c r="GG130" i="13"/>
  <c r="GG154" i="13"/>
  <c r="GQ154" i="13"/>
  <c r="GE183" i="13"/>
  <c r="GO183" i="13"/>
  <c r="GC220" i="13"/>
  <c r="GM220" i="13"/>
  <c r="GC260" i="13"/>
  <c r="GM260" i="13"/>
  <c r="GQ306" i="13"/>
  <c r="GG306" i="13"/>
  <c r="GM129" i="13"/>
  <c r="GC129" i="13"/>
  <c r="GQ143" i="13"/>
  <c r="GG143" i="13"/>
  <c r="FZ131" i="13"/>
  <c r="GJ131" i="13"/>
  <c r="GF140" i="13"/>
  <c r="GP140" i="13"/>
  <c r="GK131" i="13"/>
  <c r="GA131" i="13"/>
  <c r="GK139" i="13"/>
  <c r="GA139" i="13"/>
  <c r="GQ140" i="13"/>
  <c r="GG140" i="13"/>
  <c r="GA147" i="13"/>
  <c r="GK147" i="13"/>
  <c r="GC150" i="13"/>
  <c r="GM150" i="13"/>
  <c r="GA155" i="13"/>
  <c r="GK155" i="13"/>
  <c r="GG164" i="13"/>
  <c r="GQ164" i="13"/>
  <c r="GB123" i="13"/>
  <c r="GL123" i="13"/>
  <c r="FY125" i="13"/>
  <c r="GI125" i="13"/>
  <c r="GN126" i="13"/>
  <c r="GD126" i="13"/>
  <c r="FZ128" i="13"/>
  <c r="GJ128" i="13"/>
  <c r="GF129" i="13"/>
  <c r="GP129" i="13"/>
  <c r="GL131" i="13"/>
  <c r="GB131" i="13"/>
  <c r="FY133" i="13"/>
  <c r="GI133" i="13"/>
  <c r="GN134" i="13"/>
  <c r="GD134" i="13"/>
  <c r="FZ136" i="13"/>
  <c r="GJ136" i="13"/>
  <c r="GF137" i="13"/>
  <c r="GP137" i="13"/>
  <c r="GL139" i="13"/>
  <c r="GB139" i="13"/>
  <c r="FY141" i="13"/>
  <c r="GI141" i="13"/>
  <c r="GD142" i="13"/>
  <c r="GN142" i="13"/>
  <c r="GJ144" i="13"/>
  <c r="FZ144" i="13"/>
  <c r="GF145" i="13"/>
  <c r="GP145" i="13"/>
  <c r="GB147" i="13"/>
  <c r="GL147" i="13"/>
  <c r="GI149" i="13"/>
  <c r="FY149" i="13"/>
  <c r="GD150" i="13"/>
  <c r="GN150" i="13"/>
  <c r="GJ152" i="13"/>
  <c r="FZ152" i="13"/>
  <c r="GP153" i="13"/>
  <c r="GF153" i="13"/>
  <c r="GB155" i="13"/>
  <c r="GL155" i="13"/>
  <c r="GI157" i="13"/>
  <c r="FY157" i="13"/>
  <c r="GD158" i="13"/>
  <c r="GN158" i="13"/>
  <c r="FZ160" i="13"/>
  <c r="GJ160" i="13"/>
  <c r="GF161" i="13"/>
  <c r="GP161" i="13"/>
  <c r="GL163" i="13"/>
  <c r="GB163" i="13"/>
  <c r="FY165" i="13"/>
  <c r="GI165" i="13"/>
  <c r="GN166" i="13"/>
  <c r="GD166" i="13"/>
  <c r="FZ168" i="13"/>
  <c r="GJ168" i="13"/>
  <c r="GF169" i="13"/>
  <c r="GP169" i="13"/>
  <c r="GL171" i="13"/>
  <c r="GB171" i="13"/>
  <c r="FY173" i="13"/>
  <c r="GI173" i="13"/>
  <c r="GD174" i="13"/>
  <c r="GN174" i="13"/>
  <c r="GJ176" i="13"/>
  <c r="FZ176" i="13"/>
  <c r="GP177" i="13"/>
  <c r="GF177" i="13"/>
  <c r="GL179" i="13"/>
  <c r="GB179" i="13"/>
  <c r="FY181" i="13"/>
  <c r="GI181" i="13"/>
  <c r="GN182" i="13"/>
  <c r="GD182" i="13"/>
  <c r="FZ184" i="13"/>
  <c r="GJ184" i="13"/>
  <c r="GF185" i="13"/>
  <c r="GP185" i="13"/>
  <c r="GL187" i="13"/>
  <c r="GB187" i="13"/>
  <c r="FY189" i="13"/>
  <c r="GI189" i="13"/>
  <c r="GD190" i="13"/>
  <c r="GN190" i="13"/>
  <c r="GJ192" i="13"/>
  <c r="FZ192" i="13"/>
  <c r="GP193" i="13"/>
  <c r="GF193" i="13"/>
  <c r="GB195" i="13"/>
  <c r="GL195" i="13"/>
  <c r="GI197" i="13"/>
  <c r="FY197" i="13"/>
  <c r="GD198" i="13"/>
  <c r="GN198" i="13"/>
  <c r="GJ200" i="13"/>
  <c r="FZ200" i="13"/>
  <c r="GP201" i="13"/>
  <c r="GF201" i="13"/>
  <c r="GB203" i="13"/>
  <c r="GL203" i="13"/>
  <c r="FY205" i="13"/>
  <c r="GI205" i="13"/>
  <c r="GN206" i="13"/>
  <c r="GD206" i="13"/>
  <c r="FZ208" i="13"/>
  <c r="GJ208" i="13"/>
  <c r="GF209" i="13"/>
  <c r="GP209" i="13"/>
  <c r="GL211" i="13"/>
  <c r="GB211" i="13"/>
  <c r="FY213" i="13"/>
  <c r="GI213" i="13"/>
  <c r="GD214" i="13"/>
  <c r="GN214" i="13"/>
  <c r="GJ216" i="13"/>
  <c r="FZ216" i="13"/>
  <c r="GF217" i="13"/>
  <c r="GP217" i="13"/>
  <c r="GB219" i="13"/>
  <c r="GL219" i="13"/>
  <c r="GI221" i="13"/>
  <c r="FY221" i="13"/>
  <c r="GD222" i="13"/>
  <c r="GN222" i="13"/>
  <c r="GJ224" i="13"/>
  <c r="FZ224" i="13"/>
  <c r="GP225" i="13"/>
  <c r="GF225" i="13"/>
  <c r="GB227" i="13"/>
  <c r="GL227" i="13"/>
  <c r="GI229" i="13"/>
  <c r="FY229" i="13"/>
  <c r="GN230" i="13"/>
  <c r="GD230" i="13"/>
  <c r="FZ232" i="13"/>
  <c r="GJ232" i="13"/>
  <c r="GP233" i="13"/>
  <c r="GF233" i="13"/>
  <c r="GB235" i="13"/>
  <c r="GL235" i="13"/>
  <c r="FY237" i="13"/>
  <c r="GI237" i="13"/>
  <c r="GN238" i="13"/>
  <c r="GD238" i="13"/>
  <c r="FZ240" i="13"/>
  <c r="GJ240" i="13"/>
  <c r="GF241" i="13"/>
  <c r="GP241" i="13"/>
  <c r="GL243" i="13"/>
  <c r="GB243" i="13"/>
  <c r="FY245" i="13"/>
  <c r="GI245" i="13"/>
  <c r="GD246" i="13"/>
  <c r="GN246" i="13"/>
  <c r="GJ248" i="13"/>
  <c r="FZ248" i="13"/>
  <c r="GF249" i="13"/>
  <c r="GP249" i="13"/>
  <c r="GB251" i="13"/>
  <c r="GL251" i="13"/>
  <c r="GI253" i="13"/>
  <c r="FY253" i="13"/>
  <c r="GD254" i="13"/>
  <c r="GN254" i="13"/>
  <c r="FZ256" i="13"/>
  <c r="GJ256" i="13"/>
  <c r="GP257" i="13"/>
  <c r="GF257" i="13"/>
  <c r="GB259" i="13"/>
  <c r="GL259" i="13"/>
  <c r="FY261" i="13"/>
  <c r="GI261" i="13"/>
  <c r="GN262" i="13"/>
  <c r="GD262" i="13"/>
  <c r="FZ264" i="13"/>
  <c r="GJ264" i="13"/>
  <c r="GF265" i="13"/>
  <c r="GP265" i="13"/>
  <c r="GL267" i="13"/>
  <c r="GB267" i="13"/>
  <c r="FY269" i="13"/>
  <c r="GI269" i="13"/>
  <c r="GD270" i="13"/>
  <c r="GN270" i="13"/>
  <c r="GJ272" i="13"/>
  <c r="FZ272" i="13"/>
  <c r="GP273" i="13"/>
  <c r="GF273" i="13"/>
  <c r="GB275" i="13"/>
  <c r="GL275" i="13"/>
  <c r="GI277" i="13"/>
  <c r="FY277" i="13"/>
  <c r="GN278" i="13"/>
  <c r="GD278" i="13"/>
  <c r="FZ280" i="13"/>
  <c r="GJ280" i="13"/>
  <c r="GF281" i="13"/>
  <c r="GP281" i="13"/>
  <c r="GL283" i="13"/>
  <c r="GB283" i="13"/>
  <c r="FY285" i="13"/>
  <c r="GI285" i="13"/>
  <c r="GD286" i="13"/>
  <c r="GN286" i="13"/>
  <c r="FZ288" i="13"/>
  <c r="GJ288" i="13"/>
  <c r="GF289" i="13"/>
  <c r="GP289" i="13"/>
  <c r="GL291" i="13"/>
  <c r="GB291" i="13"/>
  <c r="GI293" i="13"/>
  <c r="FY293" i="13"/>
  <c r="GD294" i="13"/>
  <c r="GN294" i="13"/>
  <c r="GJ296" i="13"/>
  <c r="FZ296" i="13"/>
  <c r="GP297" i="13"/>
  <c r="GF297" i="13"/>
  <c r="GB299" i="13"/>
  <c r="GL299" i="13"/>
  <c r="FY301" i="13"/>
  <c r="GI301" i="13"/>
  <c r="GN302" i="13"/>
  <c r="GD302" i="13"/>
  <c r="FZ304" i="13"/>
  <c r="GJ304" i="13"/>
  <c r="GF305" i="13"/>
  <c r="GP305" i="13"/>
  <c r="GL307" i="13"/>
  <c r="GB307" i="13"/>
  <c r="FY309" i="13"/>
  <c r="GI309" i="13"/>
  <c r="GD310" i="13"/>
  <c r="GN310" i="13"/>
  <c r="GJ312" i="13"/>
  <c r="FZ312" i="13"/>
  <c r="GF313" i="13"/>
  <c r="GP313" i="13"/>
  <c r="GB315" i="13"/>
  <c r="GL315" i="13"/>
  <c r="GI317" i="13"/>
  <c r="FY317" i="13"/>
  <c r="GD318" i="13"/>
  <c r="GN318" i="13"/>
  <c r="GA145" i="13"/>
  <c r="GK145" i="13"/>
  <c r="GE167" i="13"/>
  <c r="GO167" i="13"/>
  <c r="GG194" i="13"/>
  <c r="GQ194" i="13"/>
  <c r="GA217" i="13"/>
  <c r="GK217" i="13"/>
  <c r="GO271" i="13"/>
  <c r="GE271" i="13"/>
  <c r="GA297" i="13"/>
  <c r="GK297" i="13"/>
  <c r="GK142" i="13"/>
  <c r="GA142" i="13"/>
  <c r="GF124" i="13"/>
  <c r="GP124" i="13"/>
  <c r="GL134" i="13"/>
  <c r="GB134" i="13"/>
  <c r="GP148" i="13"/>
  <c r="GF148" i="13"/>
  <c r="GE129" i="13"/>
  <c r="GO129" i="13"/>
  <c r="GO126" i="13"/>
  <c r="GE126" i="13"/>
  <c r="GG137" i="13"/>
  <c r="GQ137" i="13"/>
  <c r="GE142" i="13"/>
  <c r="GO142" i="13"/>
  <c r="GK152" i="13"/>
  <c r="GA152" i="13"/>
  <c r="GA160" i="13"/>
  <c r="GK160" i="13"/>
  <c r="GM163" i="13"/>
  <c r="GC163" i="13"/>
  <c r="GO166" i="13"/>
  <c r="GE166" i="13"/>
  <c r="GG169" i="13"/>
  <c r="GQ169" i="13"/>
  <c r="GK176" i="13"/>
  <c r="GA176" i="13"/>
  <c r="GQ177" i="13"/>
  <c r="GG177" i="13"/>
  <c r="GM179" i="13"/>
  <c r="GC179" i="13"/>
  <c r="GA184" i="13"/>
  <c r="GK184" i="13"/>
  <c r="GG185" i="13"/>
  <c r="GQ185" i="13"/>
  <c r="GM187" i="13"/>
  <c r="GC187" i="13"/>
  <c r="GE190" i="13"/>
  <c r="GO190" i="13"/>
  <c r="GK192" i="13"/>
  <c r="GA192" i="13"/>
  <c r="GQ193" i="13"/>
  <c r="GG193" i="13"/>
  <c r="GC195" i="13"/>
  <c r="GM195" i="13"/>
  <c r="GE198" i="13"/>
  <c r="GO198" i="13"/>
  <c r="GK200" i="13"/>
  <c r="GA200" i="13"/>
  <c r="GQ201" i="13"/>
  <c r="GG201" i="13"/>
  <c r="GC203" i="13"/>
  <c r="GM203" i="13"/>
  <c r="GO206" i="13"/>
  <c r="GE206" i="13"/>
  <c r="GA208" i="13"/>
  <c r="GK208" i="13"/>
  <c r="GG209" i="13"/>
  <c r="GQ209" i="13"/>
  <c r="GM211" i="13"/>
  <c r="GC211" i="13"/>
  <c r="GE214" i="13"/>
  <c r="GO214" i="13"/>
  <c r="GK216" i="13"/>
  <c r="GA216" i="13"/>
  <c r="GG217" i="13"/>
  <c r="GQ217" i="13"/>
  <c r="GC219" i="13"/>
  <c r="GM219" i="13"/>
  <c r="GE222" i="13"/>
  <c r="GO222" i="13"/>
  <c r="GK224" i="13"/>
  <c r="GA224" i="13"/>
  <c r="GQ225" i="13"/>
  <c r="GG225" i="13"/>
  <c r="GC227" i="13"/>
  <c r="GM227" i="13"/>
  <c r="GO230" i="13"/>
  <c r="GE230" i="13"/>
  <c r="GA232" i="13"/>
  <c r="GK232" i="13"/>
  <c r="GQ233" i="13"/>
  <c r="GG233" i="13"/>
  <c r="GC235" i="13"/>
  <c r="GM235" i="13"/>
  <c r="GE238" i="13"/>
  <c r="GO238" i="13"/>
  <c r="GA240" i="13"/>
  <c r="GK240" i="13"/>
  <c r="GG241" i="13"/>
  <c r="GQ241" i="13"/>
  <c r="GM243" i="13"/>
  <c r="GC243" i="13"/>
  <c r="GE246" i="13"/>
  <c r="GO246" i="13"/>
  <c r="GK248" i="13"/>
  <c r="GA248" i="13"/>
  <c r="GG249" i="13"/>
  <c r="GQ249" i="13"/>
  <c r="GC251" i="13"/>
  <c r="GM251" i="13"/>
  <c r="GO254" i="13"/>
  <c r="GE254" i="13"/>
  <c r="GA256" i="13"/>
  <c r="GK256" i="13"/>
  <c r="GQ257" i="13"/>
  <c r="GG257" i="13"/>
  <c r="GC259" i="13"/>
  <c r="GM259" i="13"/>
  <c r="GO262" i="13"/>
  <c r="GE262" i="13"/>
  <c r="GA264" i="13"/>
  <c r="GK264" i="13"/>
  <c r="GG265" i="13"/>
  <c r="GQ265" i="13"/>
  <c r="GM267" i="13"/>
  <c r="GC267" i="13"/>
  <c r="GE270" i="13"/>
  <c r="GO270" i="13"/>
  <c r="GK272" i="13"/>
  <c r="GA272" i="13"/>
  <c r="GQ273" i="13"/>
  <c r="GG273" i="13"/>
  <c r="GC275" i="13"/>
  <c r="GM275" i="13"/>
  <c r="GO278" i="13"/>
  <c r="GE278" i="13"/>
  <c r="GA280" i="13"/>
  <c r="GK280" i="13"/>
  <c r="GG281" i="13"/>
  <c r="GQ281" i="13"/>
  <c r="GM283" i="13"/>
  <c r="GC283" i="13"/>
  <c r="GE286" i="13"/>
  <c r="GO286" i="13"/>
  <c r="GK288" i="13"/>
  <c r="GA288" i="13"/>
  <c r="GG289" i="13"/>
  <c r="GQ289" i="13"/>
  <c r="GC291" i="13"/>
  <c r="GM291" i="13"/>
  <c r="GE294" i="13"/>
  <c r="GO294" i="13"/>
  <c r="GK296" i="13"/>
  <c r="GA296" i="13"/>
  <c r="GQ297" i="13"/>
  <c r="GG297" i="13"/>
  <c r="GC299" i="13"/>
  <c r="GM299" i="13"/>
  <c r="GO302" i="13"/>
  <c r="GE302" i="13"/>
  <c r="GA304" i="13"/>
  <c r="GK304" i="13"/>
  <c r="GG305" i="13"/>
  <c r="GQ305" i="13"/>
  <c r="GM307" i="13"/>
  <c r="GC307" i="13"/>
  <c r="GE310" i="13"/>
  <c r="GO310" i="13"/>
  <c r="GK312" i="13"/>
  <c r="GA312" i="13"/>
  <c r="GG313" i="13"/>
  <c r="GQ313" i="13"/>
  <c r="GC315" i="13"/>
  <c r="GM315" i="13"/>
  <c r="GE318" i="13"/>
  <c r="GO318" i="13"/>
  <c r="GC148" i="13"/>
  <c r="GM148" i="13"/>
  <c r="GG178" i="13"/>
  <c r="GQ178" i="13"/>
  <c r="GC212" i="13"/>
  <c r="GM212" i="13"/>
  <c r="GQ242" i="13"/>
  <c r="GG242" i="13"/>
  <c r="GG274" i="13"/>
  <c r="GQ274" i="13"/>
  <c r="GE303" i="13"/>
  <c r="GO303" i="13"/>
  <c r="GG127" i="13"/>
  <c r="GQ127" i="13"/>
  <c r="GE132" i="13"/>
  <c r="GO132" i="13"/>
  <c r="FZ123" i="13"/>
  <c r="GJ123" i="13"/>
  <c r="GL142" i="13"/>
  <c r="GB142" i="13"/>
  <c r="GM126" i="13"/>
  <c r="GC126" i="13"/>
  <c r="GM131" i="13"/>
  <c r="GC131" i="13"/>
  <c r="GM139" i="13"/>
  <c r="GC139" i="13"/>
  <c r="GG145" i="13"/>
  <c r="GQ145" i="13"/>
  <c r="GE150" i="13"/>
  <c r="GO150" i="13"/>
  <c r="GQ153" i="13"/>
  <c r="GG153" i="13"/>
  <c r="GC155" i="13"/>
  <c r="GM155" i="13"/>
  <c r="GE158" i="13"/>
  <c r="GO158" i="13"/>
  <c r="GG161" i="13"/>
  <c r="GQ161" i="13"/>
  <c r="GA168" i="13"/>
  <c r="GK168" i="13"/>
  <c r="GM171" i="13"/>
  <c r="GC171" i="13"/>
  <c r="GE174" i="13"/>
  <c r="GO174" i="13"/>
  <c r="GO182" i="13"/>
  <c r="GE182" i="13"/>
  <c r="GI122" i="13"/>
  <c r="FY122" i="13"/>
  <c r="GN123" i="13"/>
  <c r="GD123" i="13"/>
  <c r="FZ125" i="13"/>
  <c r="GJ125" i="13"/>
  <c r="GP126" i="13"/>
  <c r="GF126" i="13"/>
  <c r="GB128" i="13"/>
  <c r="GL128" i="13"/>
  <c r="FY130" i="13"/>
  <c r="GI130" i="13"/>
  <c r="GN131" i="13"/>
  <c r="GD131" i="13"/>
  <c r="FZ133" i="13"/>
  <c r="GJ133" i="13"/>
  <c r="GF134" i="13"/>
  <c r="GP134" i="13"/>
  <c r="GL136" i="13"/>
  <c r="GB136" i="13"/>
  <c r="FY138" i="13"/>
  <c r="GI138" i="13"/>
  <c r="GD139" i="13"/>
  <c r="GN139" i="13"/>
  <c r="FZ141" i="13"/>
  <c r="GJ141" i="13"/>
  <c r="GF142" i="13"/>
  <c r="GP142" i="13"/>
  <c r="GL144" i="13"/>
  <c r="GB144" i="13"/>
  <c r="FY146" i="13"/>
  <c r="GI146" i="13"/>
  <c r="GD147" i="13"/>
  <c r="GN147" i="13"/>
  <c r="GJ149" i="13"/>
  <c r="FZ149" i="13"/>
  <c r="GF150" i="13"/>
  <c r="GP150" i="13"/>
  <c r="GL152" i="13"/>
  <c r="GB152" i="13"/>
  <c r="GI154" i="13"/>
  <c r="FY154" i="13"/>
  <c r="GD155" i="13"/>
  <c r="GN155" i="13"/>
  <c r="GJ157" i="13"/>
  <c r="FZ157" i="13"/>
  <c r="GP158" i="13"/>
  <c r="GF158" i="13"/>
  <c r="GB160" i="13"/>
  <c r="GL160" i="13"/>
  <c r="FY162" i="13"/>
  <c r="GI162" i="13"/>
  <c r="GN163" i="13"/>
  <c r="GD163" i="13"/>
  <c r="FZ165" i="13"/>
  <c r="GJ165" i="13"/>
  <c r="GP166" i="13"/>
  <c r="GF166" i="13"/>
  <c r="GL168" i="13"/>
  <c r="GB168" i="13"/>
  <c r="FY170" i="13"/>
  <c r="GI170" i="13"/>
  <c r="GD171" i="13"/>
  <c r="GN171" i="13"/>
  <c r="FZ173" i="13"/>
  <c r="GJ173" i="13"/>
  <c r="GF174" i="13"/>
  <c r="GP174" i="13"/>
  <c r="GL176" i="13"/>
  <c r="GB176" i="13"/>
  <c r="GI178" i="13"/>
  <c r="FY178" i="13"/>
  <c r="GN179" i="13"/>
  <c r="GD179" i="13"/>
  <c r="GJ181" i="13"/>
  <c r="FZ181" i="13"/>
  <c r="GP182" i="13"/>
  <c r="GF182" i="13"/>
  <c r="GB184" i="13"/>
  <c r="GL184" i="13"/>
  <c r="FY186" i="13"/>
  <c r="GI186" i="13"/>
  <c r="GN187" i="13"/>
  <c r="GD187" i="13"/>
  <c r="FZ189" i="13"/>
  <c r="GJ189" i="13"/>
  <c r="GF190" i="13"/>
  <c r="GP190" i="13"/>
  <c r="GL192" i="13"/>
  <c r="GB192" i="13"/>
  <c r="FY194" i="13"/>
  <c r="GI194" i="13"/>
  <c r="GD195" i="13"/>
  <c r="GN195" i="13"/>
  <c r="GJ197" i="13"/>
  <c r="FZ197" i="13"/>
  <c r="GF198" i="13"/>
  <c r="GP198" i="13"/>
  <c r="GL200" i="13"/>
  <c r="GB200" i="13"/>
  <c r="GI202" i="13"/>
  <c r="FY202" i="13"/>
  <c r="GD203" i="13"/>
  <c r="GN203" i="13"/>
  <c r="FZ205" i="13"/>
  <c r="GJ205" i="13"/>
  <c r="GP206" i="13"/>
  <c r="GF206" i="13"/>
  <c r="GB208" i="13"/>
  <c r="GL208" i="13"/>
  <c r="FY210" i="13"/>
  <c r="GI210" i="13"/>
  <c r="GN211" i="13"/>
  <c r="GD211" i="13"/>
  <c r="FZ213" i="13"/>
  <c r="GJ213" i="13"/>
  <c r="GF214" i="13"/>
  <c r="GP214" i="13"/>
  <c r="GL216" i="13"/>
  <c r="GB216" i="13"/>
  <c r="FY218" i="13"/>
  <c r="GI218" i="13"/>
  <c r="GD219" i="13"/>
  <c r="GN219" i="13"/>
  <c r="GJ221" i="13"/>
  <c r="FZ221" i="13"/>
  <c r="GF222" i="13"/>
  <c r="GP222" i="13"/>
  <c r="GL224" i="13"/>
  <c r="GB224" i="13"/>
  <c r="GI226" i="13"/>
  <c r="FY226" i="13"/>
  <c r="GD227" i="13"/>
  <c r="GN227" i="13"/>
  <c r="GJ229" i="13"/>
  <c r="FZ229" i="13"/>
  <c r="GP230" i="13"/>
  <c r="GF230" i="13"/>
  <c r="GB232" i="13"/>
  <c r="GL232" i="13"/>
  <c r="GI234" i="13"/>
  <c r="FY234" i="13"/>
  <c r="GN235" i="13"/>
  <c r="GD235" i="13"/>
  <c r="FZ237" i="13"/>
  <c r="GJ237" i="13"/>
  <c r="GF238" i="13"/>
  <c r="GP238" i="13"/>
  <c r="GL240" i="13"/>
  <c r="GB240" i="13"/>
  <c r="FY242" i="13"/>
  <c r="GI242" i="13"/>
  <c r="GN243" i="13"/>
  <c r="GD243" i="13"/>
  <c r="FZ245" i="13"/>
  <c r="GJ245" i="13"/>
  <c r="GF246" i="13"/>
  <c r="GP246" i="13"/>
  <c r="GL248" i="13"/>
  <c r="GB248" i="13"/>
  <c r="FY250" i="13"/>
  <c r="GI250" i="13"/>
  <c r="GD251" i="13"/>
  <c r="GN251" i="13"/>
  <c r="GJ253" i="13"/>
  <c r="FZ253" i="13"/>
  <c r="GP254" i="13"/>
  <c r="GF254" i="13"/>
  <c r="GB256" i="13"/>
  <c r="GL256" i="13"/>
  <c r="GI258" i="13"/>
  <c r="FY258" i="13"/>
  <c r="GN259" i="13"/>
  <c r="GD259" i="13"/>
  <c r="FZ261" i="13"/>
  <c r="GJ261" i="13"/>
  <c r="GF262" i="13"/>
  <c r="GP262" i="13"/>
  <c r="GB264" i="13"/>
  <c r="GL264" i="13"/>
  <c r="FY266" i="13"/>
  <c r="GI266" i="13"/>
  <c r="GN267" i="13"/>
  <c r="GD267" i="13"/>
  <c r="GJ269" i="13"/>
  <c r="FZ269" i="13"/>
  <c r="GF270" i="13"/>
  <c r="GP270" i="13"/>
  <c r="GL272" i="13"/>
  <c r="GB272" i="13"/>
  <c r="GI274" i="13"/>
  <c r="FY274" i="13"/>
  <c r="GD275" i="13"/>
  <c r="GN275" i="13"/>
  <c r="GJ277" i="13"/>
  <c r="FZ277" i="13"/>
  <c r="GP278" i="13"/>
  <c r="GF278" i="13"/>
  <c r="GB280" i="13"/>
  <c r="GL280" i="13"/>
  <c r="FY282" i="13"/>
  <c r="GI282" i="13"/>
  <c r="GN283" i="13"/>
  <c r="GD283" i="13"/>
  <c r="FZ285" i="13"/>
  <c r="GJ285" i="13"/>
  <c r="GF286" i="13"/>
  <c r="GP286" i="13"/>
  <c r="GL288" i="13"/>
  <c r="GB288" i="13"/>
  <c r="FY290" i="13"/>
  <c r="GI290" i="13"/>
  <c r="GD291" i="13"/>
  <c r="GN291" i="13"/>
  <c r="GJ293" i="13"/>
  <c r="FZ293" i="13"/>
  <c r="GF294" i="13"/>
  <c r="GP294" i="13"/>
  <c r="GB296" i="13"/>
  <c r="GL296" i="13"/>
  <c r="GI298" i="13"/>
  <c r="FY298" i="13"/>
  <c r="GD299" i="13"/>
  <c r="GN299" i="13"/>
  <c r="FZ301" i="13"/>
  <c r="GJ301" i="13"/>
  <c r="GP302" i="13"/>
  <c r="GF302" i="13"/>
  <c r="GB304" i="13"/>
  <c r="GL304" i="13"/>
  <c r="FY306" i="13"/>
  <c r="GI306" i="13"/>
  <c r="GN307" i="13"/>
  <c r="GD307" i="13"/>
  <c r="FZ309" i="13"/>
  <c r="GJ309" i="13"/>
  <c r="GF310" i="13"/>
  <c r="GP310" i="13"/>
  <c r="GL312" i="13"/>
  <c r="GB312" i="13"/>
  <c r="FY314" i="13"/>
  <c r="GI314" i="13"/>
  <c r="GD315" i="13"/>
  <c r="GN315" i="13"/>
  <c r="GJ317" i="13"/>
  <c r="FZ317" i="13"/>
  <c r="GP318" i="13"/>
  <c r="GF318" i="13"/>
  <c r="GQ146" i="13"/>
  <c r="GG146" i="13"/>
  <c r="GA169" i="13"/>
  <c r="GK169" i="13"/>
  <c r="GC196" i="13"/>
  <c r="GM196" i="13"/>
  <c r="GQ218" i="13"/>
  <c r="GG218" i="13"/>
  <c r="GK241" i="13"/>
  <c r="GA241" i="13"/>
  <c r="GQ266" i="13"/>
  <c r="GG266" i="13"/>
  <c r="GQ290" i="13"/>
  <c r="GG290" i="13"/>
  <c r="GM316" i="13"/>
  <c r="GC316" i="13"/>
  <c r="GD145" i="13"/>
  <c r="GN145" i="13"/>
  <c r="GG124" i="13"/>
  <c r="GQ124" i="13"/>
  <c r="GG129" i="13"/>
  <c r="GQ129" i="13"/>
  <c r="GO134" i="13"/>
  <c r="GE134" i="13"/>
  <c r="GK144" i="13"/>
  <c r="GA144" i="13"/>
  <c r="GA125" i="13"/>
  <c r="GK125" i="13"/>
  <c r="GC128" i="13"/>
  <c r="GM128" i="13"/>
  <c r="GO131" i="13"/>
  <c r="GE131" i="13"/>
  <c r="GG134" i="13"/>
  <c r="GQ134" i="13"/>
  <c r="GO139" i="13"/>
  <c r="GE139" i="13"/>
  <c r="GG142" i="13"/>
  <c r="GQ142" i="13"/>
  <c r="GM144" i="13"/>
  <c r="GC144" i="13"/>
  <c r="GE147" i="13"/>
  <c r="GO147" i="13"/>
  <c r="GK149" i="13"/>
  <c r="GA149" i="13"/>
  <c r="GG150" i="13"/>
  <c r="GQ150" i="13"/>
  <c r="GC152" i="13"/>
  <c r="GM152" i="13"/>
  <c r="GE155" i="13"/>
  <c r="GO155" i="13"/>
  <c r="GK157" i="13"/>
  <c r="GA157" i="13"/>
  <c r="GQ158" i="13"/>
  <c r="GG158" i="13"/>
  <c r="GC160" i="13"/>
  <c r="GM160" i="13"/>
  <c r="GO163" i="13"/>
  <c r="GE163" i="13"/>
  <c r="GA165" i="13"/>
  <c r="GK165" i="13"/>
  <c r="GQ166" i="13"/>
  <c r="GG166" i="13"/>
  <c r="GM168" i="13"/>
  <c r="GC168" i="13"/>
  <c r="GE171" i="13"/>
  <c r="GO171" i="13"/>
  <c r="GA173" i="13"/>
  <c r="GK173" i="13"/>
  <c r="GG174" i="13"/>
  <c r="GQ174" i="13"/>
  <c r="GM176" i="13"/>
  <c r="GC176" i="13"/>
  <c r="GO179" i="13"/>
  <c r="GE179" i="13"/>
  <c r="GA181" i="13"/>
  <c r="GK181" i="13"/>
  <c r="GQ182" i="13"/>
  <c r="GG182" i="13"/>
  <c r="GM184" i="13"/>
  <c r="GC184" i="13"/>
  <c r="GE187" i="13"/>
  <c r="GO187" i="13"/>
  <c r="GA189" i="13"/>
  <c r="GK189" i="13"/>
  <c r="GG190" i="13"/>
  <c r="GQ190" i="13"/>
  <c r="GM192" i="13"/>
  <c r="GC192" i="13"/>
  <c r="GE195" i="13"/>
  <c r="GO195" i="13"/>
  <c r="GK197" i="13"/>
  <c r="GA197" i="13"/>
  <c r="GG198" i="13"/>
  <c r="GQ198" i="13"/>
  <c r="GC200" i="13"/>
  <c r="GM200" i="13"/>
  <c r="GE203" i="13"/>
  <c r="GO203" i="13"/>
  <c r="GA205" i="13"/>
  <c r="GK205" i="13"/>
  <c r="GG206" i="13"/>
  <c r="GQ206" i="13"/>
  <c r="GM208" i="13"/>
  <c r="GC208" i="13"/>
  <c r="GO211" i="13"/>
  <c r="GE211" i="13"/>
  <c r="GA213" i="13"/>
  <c r="GK213" i="13"/>
  <c r="GG214" i="13"/>
  <c r="GQ214" i="13"/>
  <c r="GM216" i="13"/>
  <c r="GC216" i="13"/>
  <c r="GE219" i="13"/>
  <c r="GO219" i="13"/>
  <c r="GK221" i="13"/>
  <c r="GA221" i="13"/>
  <c r="GG222" i="13"/>
  <c r="GQ222" i="13"/>
  <c r="GM224" i="13"/>
  <c r="GC224" i="13"/>
  <c r="GE227" i="13"/>
  <c r="GO227" i="13"/>
  <c r="GA229" i="13"/>
  <c r="GK229" i="13"/>
  <c r="GQ230" i="13"/>
  <c r="GG230" i="13"/>
  <c r="GC232" i="13"/>
  <c r="GM232" i="13"/>
  <c r="GO235" i="13"/>
  <c r="GE235" i="13"/>
  <c r="GA237" i="13"/>
  <c r="GK237" i="13"/>
  <c r="GG238" i="13"/>
  <c r="GQ238" i="13"/>
  <c r="GM240" i="13"/>
  <c r="GC240" i="13"/>
  <c r="GO243" i="13"/>
  <c r="GE243" i="13"/>
  <c r="GK245" i="13"/>
  <c r="GA245" i="13"/>
  <c r="GG246" i="13"/>
  <c r="GQ246" i="13"/>
  <c r="GM248" i="13"/>
  <c r="GC248" i="13"/>
  <c r="GE251" i="13"/>
  <c r="GO251" i="13"/>
  <c r="GK253" i="13"/>
  <c r="GA253" i="13"/>
  <c r="GQ254" i="13"/>
  <c r="GG254" i="13"/>
  <c r="GC256" i="13"/>
  <c r="GM256" i="13"/>
  <c r="GO259" i="13"/>
  <c r="GE259" i="13"/>
  <c r="GA261" i="13"/>
  <c r="GK261" i="13"/>
  <c r="GG262" i="13"/>
  <c r="GQ262" i="13"/>
  <c r="GM264" i="13"/>
  <c r="GC264" i="13"/>
  <c r="GE267" i="13"/>
  <c r="GO267" i="13"/>
  <c r="GK269" i="13"/>
  <c r="GA269" i="13"/>
  <c r="GG270" i="13"/>
  <c r="GQ270" i="13"/>
  <c r="GM272" i="13"/>
  <c r="GC272" i="13"/>
  <c r="GE275" i="13"/>
  <c r="GO275" i="13"/>
  <c r="GA277" i="13"/>
  <c r="GK277" i="13"/>
  <c r="GQ278" i="13"/>
  <c r="GG278" i="13"/>
  <c r="GC280" i="13"/>
  <c r="GM280" i="13"/>
  <c r="GO283" i="13"/>
  <c r="GE283" i="13"/>
  <c r="GA285" i="13"/>
  <c r="GK285" i="13"/>
  <c r="GG286" i="13"/>
  <c r="GQ286" i="13"/>
  <c r="GM288" i="13"/>
  <c r="GC288" i="13"/>
  <c r="GE291" i="13"/>
  <c r="GO291" i="13"/>
  <c r="GK293" i="13"/>
  <c r="GA293" i="13"/>
  <c r="GQ294" i="13"/>
  <c r="GG294" i="13"/>
  <c r="GC296" i="13"/>
  <c r="GM296" i="13"/>
  <c r="GE299" i="13"/>
  <c r="GO299" i="13"/>
  <c r="GA301" i="13"/>
  <c r="GK301" i="13"/>
  <c r="GQ302" i="13"/>
  <c r="GG302" i="13"/>
  <c r="GC304" i="13"/>
  <c r="GM304" i="13"/>
  <c r="GO307" i="13"/>
  <c r="GE307" i="13"/>
  <c r="GA309" i="13"/>
  <c r="GK309" i="13"/>
  <c r="GG310" i="13"/>
  <c r="GQ310" i="13"/>
  <c r="GM312" i="13"/>
  <c r="GC312" i="13"/>
  <c r="GE315" i="13"/>
  <c r="GO315" i="13"/>
  <c r="GK317" i="13"/>
  <c r="GA317" i="13"/>
  <c r="GQ318" i="13"/>
  <c r="GG318" i="13"/>
  <c r="GE207" i="13"/>
  <c r="GO207" i="13"/>
  <c r="GE231" i="13"/>
  <c r="GO231" i="13"/>
  <c r="GO255" i="13"/>
  <c r="GE255" i="13"/>
  <c r="GC284" i="13"/>
  <c r="GM284" i="13"/>
  <c r="GE311" i="13"/>
  <c r="GO311" i="13"/>
  <c r="GC145" i="13"/>
  <c r="GM145" i="13"/>
  <c r="GL126" i="13"/>
  <c r="GB126" i="13"/>
  <c r="GF132" i="13"/>
  <c r="GP132" i="13"/>
  <c r="GI144" i="13"/>
  <c r="FY144" i="13"/>
  <c r="GG132" i="13"/>
  <c r="GQ132" i="13"/>
  <c r="GC123" i="13"/>
  <c r="GM123" i="13"/>
  <c r="GA128" i="13"/>
  <c r="GK128" i="13"/>
  <c r="GA136" i="13"/>
  <c r="GK136" i="13"/>
  <c r="GC147" i="13"/>
  <c r="GM147" i="13"/>
  <c r="GO123" i="13"/>
  <c r="GE123" i="13"/>
  <c r="GQ126" i="13"/>
  <c r="GG126" i="13"/>
  <c r="GA133" i="13"/>
  <c r="GK133" i="13"/>
  <c r="GM136" i="13"/>
  <c r="GC136" i="13"/>
  <c r="GA141" i="13"/>
  <c r="GK141" i="13"/>
  <c r="GJ122" i="13"/>
  <c r="FZ122" i="13"/>
  <c r="GP123" i="13"/>
  <c r="GF123" i="13"/>
  <c r="GB125" i="13"/>
  <c r="GL125" i="13"/>
  <c r="GI127" i="13"/>
  <c r="FY127" i="13"/>
  <c r="GD128" i="13"/>
  <c r="GN128" i="13"/>
  <c r="FZ130" i="13"/>
  <c r="GJ130" i="13"/>
  <c r="GP131" i="13"/>
  <c r="GF131" i="13"/>
  <c r="GB133" i="13"/>
  <c r="GL133" i="13"/>
  <c r="GI135" i="13"/>
  <c r="FY135" i="13"/>
  <c r="GN136" i="13"/>
  <c r="GD136" i="13"/>
  <c r="FZ138" i="13"/>
  <c r="GJ138" i="13"/>
  <c r="GF139" i="13"/>
  <c r="GP139" i="13"/>
  <c r="GL141" i="13"/>
  <c r="GB141" i="13"/>
  <c r="FY143" i="13"/>
  <c r="GI143" i="13"/>
  <c r="GN144" i="13"/>
  <c r="GD144" i="13"/>
  <c r="FZ146" i="13"/>
  <c r="GJ146" i="13"/>
  <c r="GF147" i="13"/>
  <c r="GP147" i="13"/>
  <c r="GL149" i="13"/>
  <c r="GB149" i="13"/>
  <c r="FY151" i="13"/>
  <c r="GI151" i="13"/>
  <c r="GD152" i="13"/>
  <c r="GN152" i="13"/>
  <c r="GJ154" i="13"/>
  <c r="FZ154" i="13"/>
  <c r="GF155" i="13"/>
  <c r="GP155" i="13"/>
  <c r="GL157" i="13"/>
  <c r="GB157" i="13"/>
  <c r="GI159" i="13"/>
  <c r="FY159" i="13"/>
  <c r="GD160" i="13"/>
  <c r="GN160" i="13"/>
  <c r="FZ162" i="13"/>
  <c r="GJ162" i="13"/>
  <c r="GP163" i="13"/>
  <c r="GF163" i="13"/>
  <c r="GB165" i="13"/>
  <c r="GL165" i="13"/>
  <c r="GI167" i="13"/>
  <c r="FY167" i="13"/>
  <c r="GN168" i="13"/>
  <c r="GD168" i="13"/>
  <c r="FZ170" i="13"/>
  <c r="GJ170" i="13"/>
  <c r="GF171" i="13"/>
  <c r="GP171" i="13"/>
  <c r="GL173" i="13"/>
  <c r="GB173" i="13"/>
  <c r="FY175" i="13"/>
  <c r="GI175" i="13"/>
  <c r="GD176" i="13"/>
  <c r="GN176" i="13"/>
  <c r="GJ178" i="13"/>
  <c r="FZ178" i="13"/>
  <c r="GP179" i="13"/>
  <c r="GF179" i="13"/>
  <c r="GB181" i="13"/>
  <c r="GL181" i="13"/>
  <c r="GI183" i="13"/>
  <c r="FY183" i="13"/>
  <c r="GN184" i="13"/>
  <c r="GD184" i="13"/>
  <c r="FZ186" i="13"/>
  <c r="GJ186" i="13"/>
  <c r="GF187" i="13"/>
  <c r="GP187" i="13"/>
  <c r="GB189" i="13"/>
  <c r="GL189" i="13"/>
  <c r="FY191" i="13"/>
  <c r="GI191" i="13"/>
  <c r="GD192" i="13"/>
  <c r="GN192" i="13"/>
  <c r="GJ194" i="13"/>
  <c r="FZ194" i="13"/>
  <c r="GF195" i="13"/>
  <c r="GP195" i="13"/>
  <c r="GL197" i="13"/>
  <c r="GB197" i="13"/>
  <c r="FY199" i="13"/>
  <c r="GI199" i="13"/>
  <c r="GD200" i="13"/>
  <c r="GN200" i="13"/>
  <c r="GJ202" i="13"/>
  <c r="FZ202" i="13"/>
  <c r="GP203" i="13"/>
  <c r="GF203" i="13"/>
  <c r="GB205" i="13"/>
  <c r="GL205" i="13"/>
  <c r="GI207" i="13"/>
  <c r="FY207" i="13"/>
  <c r="GN208" i="13"/>
  <c r="GD208" i="13"/>
  <c r="FZ210" i="13"/>
  <c r="GJ210" i="13"/>
  <c r="GP211" i="13"/>
  <c r="GF211" i="13"/>
  <c r="GB213" i="13"/>
  <c r="GL213" i="13"/>
  <c r="FY215" i="13"/>
  <c r="GI215" i="13"/>
  <c r="GN216" i="13"/>
  <c r="GD216" i="13"/>
  <c r="FZ218" i="13"/>
  <c r="GJ218" i="13"/>
  <c r="GF219" i="13"/>
  <c r="GP219" i="13"/>
  <c r="GL221" i="13"/>
  <c r="GB221" i="13"/>
  <c r="FY223" i="13"/>
  <c r="GI223" i="13"/>
  <c r="GD224" i="13"/>
  <c r="GN224" i="13"/>
  <c r="GJ226" i="13"/>
  <c r="FZ226" i="13"/>
  <c r="GF227" i="13"/>
  <c r="GP227" i="13"/>
  <c r="GB229" i="13"/>
  <c r="GL229" i="13"/>
  <c r="GI231" i="13"/>
  <c r="FY231" i="13"/>
  <c r="GD232" i="13"/>
  <c r="GN232" i="13"/>
  <c r="GJ234" i="13"/>
  <c r="FZ234" i="13"/>
  <c r="GP235" i="13"/>
  <c r="GF235" i="13"/>
  <c r="GB237" i="13"/>
  <c r="GL237" i="13"/>
  <c r="GI239" i="13"/>
  <c r="FY239" i="13"/>
  <c r="GN240" i="13"/>
  <c r="GD240" i="13"/>
  <c r="FZ242" i="13"/>
  <c r="GJ242" i="13"/>
  <c r="GF243" i="13"/>
  <c r="GP243" i="13"/>
  <c r="GL245" i="13"/>
  <c r="GB245" i="13"/>
  <c r="FY247" i="13"/>
  <c r="GI247" i="13"/>
  <c r="GN248" i="13"/>
  <c r="GD248" i="13"/>
  <c r="GJ250" i="13"/>
  <c r="FZ250" i="13"/>
  <c r="GF251" i="13"/>
  <c r="GP251" i="13"/>
  <c r="GL253" i="13"/>
  <c r="GB253" i="13"/>
  <c r="FY255" i="13"/>
  <c r="GI255" i="13"/>
  <c r="GD256" i="13"/>
  <c r="GN256" i="13"/>
  <c r="GJ258" i="13"/>
  <c r="FZ258" i="13"/>
  <c r="GP259" i="13"/>
  <c r="GF259" i="13"/>
  <c r="GB261" i="13"/>
  <c r="GL261" i="13"/>
  <c r="GI263" i="13"/>
  <c r="FY263" i="13"/>
  <c r="GN264" i="13"/>
  <c r="GD264" i="13"/>
  <c r="FZ266" i="13"/>
  <c r="GJ266" i="13"/>
  <c r="GF267" i="13"/>
  <c r="GP267" i="13"/>
  <c r="GL269" i="13"/>
  <c r="GB269" i="13"/>
  <c r="FY271" i="13"/>
  <c r="GI271" i="13"/>
  <c r="GD272" i="13"/>
  <c r="GN272" i="13"/>
  <c r="GJ274" i="13"/>
  <c r="FZ274" i="13"/>
  <c r="GF275" i="13"/>
  <c r="GP275" i="13"/>
  <c r="GB277" i="13"/>
  <c r="GL277" i="13"/>
  <c r="GI279" i="13"/>
  <c r="FY279" i="13"/>
  <c r="GD280" i="13"/>
  <c r="GN280" i="13"/>
  <c r="FZ282" i="13"/>
  <c r="GJ282" i="13"/>
  <c r="GP283" i="13"/>
  <c r="GF283" i="13"/>
  <c r="GB285" i="13"/>
  <c r="GL285" i="13"/>
  <c r="FY287" i="13"/>
  <c r="GI287" i="13"/>
  <c r="GN288" i="13"/>
  <c r="GD288" i="13"/>
  <c r="FZ290" i="13"/>
  <c r="GJ290" i="13"/>
  <c r="GF291" i="13"/>
  <c r="GP291" i="13"/>
  <c r="GL293" i="13"/>
  <c r="GB293" i="13"/>
  <c r="FY295" i="13"/>
  <c r="GI295" i="13"/>
  <c r="GD296" i="13"/>
  <c r="GN296" i="13"/>
  <c r="GJ298" i="13"/>
  <c r="FZ298" i="13"/>
  <c r="GP299" i="13"/>
  <c r="GF299" i="13"/>
  <c r="GB301" i="13"/>
  <c r="GL301" i="13"/>
  <c r="GI303" i="13"/>
  <c r="FY303" i="13"/>
  <c r="GD304" i="13"/>
  <c r="GN304" i="13"/>
  <c r="FZ306" i="13"/>
  <c r="GJ306" i="13"/>
  <c r="GP307" i="13"/>
  <c r="GF307" i="13"/>
  <c r="GL309" i="13"/>
  <c r="GB309" i="13"/>
  <c r="FY311" i="13"/>
  <c r="GI311" i="13"/>
  <c r="GN312" i="13"/>
  <c r="GD312" i="13"/>
  <c r="GJ314" i="13"/>
  <c r="FZ314" i="13"/>
  <c r="GF315" i="13"/>
  <c r="GP315" i="13"/>
  <c r="GL317" i="13"/>
  <c r="GB317" i="13"/>
  <c r="FY319" i="13"/>
  <c r="GI319" i="13"/>
  <c r="GG122" i="13"/>
  <c r="GQ122" i="13"/>
  <c r="GE135" i="13"/>
  <c r="GO135" i="13"/>
  <c r="GA153" i="13"/>
  <c r="GK153" i="13"/>
  <c r="GQ170" i="13"/>
  <c r="GG170" i="13"/>
  <c r="GC188" i="13"/>
  <c r="GM188" i="13"/>
  <c r="GG202" i="13"/>
  <c r="GQ202" i="13"/>
  <c r="GE215" i="13"/>
  <c r="GO215" i="13"/>
  <c r="GK233" i="13"/>
  <c r="GA233" i="13"/>
  <c r="GC244" i="13"/>
  <c r="GM244" i="13"/>
  <c r="GA257" i="13"/>
  <c r="GK257" i="13"/>
  <c r="GA273" i="13"/>
  <c r="GK273" i="13"/>
  <c r="GE279" i="13"/>
  <c r="GO279" i="13"/>
  <c r="GO295" i="13"/>
  <c r="GE295" i="13"/>
  <c r="GA126" i="13"/>
  <c r="GK126" i="13"/>
  <c r="GG135" i="13"/>
  <c r="GQ135" i="13"/>
  <c r="GJ139" i="13"/>
  <c r="FZ139" i="13"/>
  <c r="GA123" i="13"/>
  <c r="GK123" i="13"/>
  <c r="GM134" i="13"/>
  <c r="GC134" i="13"/>
  <c r="GA122" i="13"/>
  <c r="GK122" i="13"/>
  <c r="GQ123" i="13"/>
  <c r="GG123" i="13"/>
  <c r="GC125" i="13"/>
  <c r="GM125" i="13"/>
  <c r="GO128" i="13"/>
  <c r="GE128" i="13"/>
  <c r="GA130" i="13"/>
  <c r="GK130" i="13"/>
  <c r="GG131" i="13"/>
  <c r="GQ131" i="13"/>
  <c r="GC133" i="13"/>
  <c r="GM133" i="13"/>
  <c r="GO136" i="13"/>
  <c r="GE136" i="13"/>
  <c r="GA138" i="13"/>
  <c r="GK138" i="13"/>
  <c r="GG139" i="13"/>
  <c r="GQ139" i="13"/>
  <c r="GM141" i="13"/>
  <c r="GC141" i="13"/>
  <c r="GO144" i="13"/>
  <c r="GE144" i="13"/>
  <c r="GK146" i="13"/>
  <c r="GA146" i="13"/>
  <c r="GG147" i="13"/>
  <c r="GQ147" i="13"/>
  <c r="GM149" i="13"/>
  <c r="GC149" i="13"/>
  <c r="GE152" i="13"/>
  <c r="GO152" i="13"/>
  <c r="GK154" i="13"/>
  <c r="GA154" i="13"/>
  <c r="GG155" i="13"/>
  <c r="GQ155" i="13"/>
  <c r="GC157" i="13"/>
  <c r="GM157" i="13"/>
  <c r="GE160" i="13"/>
  <c r="GO160" i="13"/>
  <c r="GA162" i="13"/>
  <c r="GK162" i="13"/>
  <c r="GQ163" i="13"/>
  <c r="GG163" i="13"/>
  <c r="GC165" i="13"/>
  <c r="GM165" i="13"/>
  <c r="GO168" i="13"/>
  <c r="GE168" i="13"/>
  <c r="GA170" i="13"/>
  <c r="GK170" i="13"/>
  <c r="GG171" i="13"/>
  <c r="GQ171" i="13"/>
  <c r="GM173" i="13"/>
  <c r="GC173" i="13"/>
  <c r="GE176" i="13"/>
  <c r="GO176" i="13"/>
  <c r="GK178" i="13"/>
  <c r="GA178" i="13"/>
  <c r="GQ179" i="13"/>
  <c r="GG179" i="13"/>
  <c r="GC181" i="13"/>
  <c r="GM181" i="13"/>
  <c r="GO184" i="13"/>
  <c r="GE184" i="13"/>
  <c r="GA186" i="13"/>
  <c r="GK186" i="13"/>
  <c r="GG187" i="13"/>
  <c r="GQ187" i="13"/>
  <c r="GM189" i="13"/>
  <c r="GC189" i="13"/>
  <c r="GE192" i="13"/>
  <c r="GO192" i="13"/>
  <c r="GK194" i="13"/>
  <c r="GA194" i="13"/>
  <c r="GG195" i="13"/>
  <c r="GQ195" i="13"/>
  <c r="GM197" i="13"/>
  <c r="GC197" i="13"/>
  <c r="GE200" i="13"/>
  <c r="GO200" i="13"/>
  <c r="GK202" i="13"/>
  <c r="GA202" i="13"/>
  <c r="GQ203" i="13"/>
  <c r="GG203" i="13"/>
  <c r="GC205" i="13"/>
  <c r="GM205" i="13"/>
  <c r="GO208" i="13"/>
  <c r="GE208" i="13"/>
  <c r="GA210" i="13"/>
  <c r="GK210" i="13"/>
  <c r="GQ211" i="13"/>
  <c r="GG211" i="13"/>
  <c r="GM213" i="13"/>
  <c r="GC213" i="13"/>
  <c r="GE216" i="13"/>
  <c r="GO216" i="13"/>
  <c r="GK218" i="13"/>
  <c r="GA218" i="13"/>
  <c r="GG219" i="13"/>
  <c r="GQ219" i="13"/>
  <c r="GM221" i="13"/>
  <c r="GC221" i="13"/>
  <c r="GE224" i="13"/>
  <c r="GO224" i="13"/>
  <c r="GK226" i="13"/>
  <c r="GA226" i="13"/>
  <c r="GG227" i="13"/>
  <c r="GQ227" i="13"/>
  <c r="GC229" i="13"/>
  <c r="GM229" i="13"/>
  <c r="GE232" i="13"/>
  <c r="GO232" i="13"/>
  <c r="GA234" i="13"/>
  <c r="GK234" i="13"/>
  <c r="GQ235" i="13"/>
  <c r="GG235" i="13"/>
  <c r="GC237" i="13"/>
  <c r="GM237" i="13"/>
  <c r="GO240" i="13"/>
  <c r="GE240" i="13"/>
  <c r="GA242" i="13"/>
  <c r="GK242" i="13"/>
  <c r="GG243" i="13"/>
  <c r="GQ243" i="13"/>
  <c r="GM245" i="13"/>
  <c r="GC245" i="13"/>
  <c r="GE248" i="13"/>
  <c r="GO248" i="13"/>
  <c r="GK250" i="13"/>
  <c r="GA250" i="13"/>
  <c r="GG251" i="13"/>
  <c r="GQ251" i="13"/>
  <c r="GC253" i="13"/>
  <c r="GM253" i="13"/>
  <c r="GE256" i="13"/>
  <c r="GO256" i="13"/>
  <c r="GA258" i="13"/>
  <c r="GK258" i="13"/>
  <c r="GQ259" i="13"/>
  <c r="GG259" i="13"/>
  <c r="GC261" i="13"/>
  <c r="GM261" i="13"/>
  <c r="GO264" i="13"/>
  <c r="GE264" i="13"/>
  <c r="GA266" i="13"/>
  <c r="GK266" i="13"/>
  <c r="GG267" i="13"/>
  <c r="GQ267" i="13"/>
  <c r="GM269" i="13"/>
  <c r="GC269" i="13"/>
  <c r="GE272" i="13"/>
  <c r="GO272" i="13"/>
  <c r="GK274" i="13"/>
  <c r="GA274" i="13"/>
  <c r="GG275" i="13"/>
  <c r="GQ275" i="13"/>
  <c r="GC277" i="13"/>
  <c r="GM277" i="13"/>
  <c r="GE280" i="13"/>
  <c r="GO280" i="13"/>
  <c r="GA282" i="13"/>
  <c r="GK282" i="13"/>
  <c r="GQ283" i="13"/>
  <c r="GG283" i="13"/>
  <c r="GC285" i="13"/>
  <c r="GM285" i="13"/>
  <c r="GO288" i="13"/>
  <c r="GE288" i="13"/>
  <c r="GA290" i="13"/>
  <c r="GK290" i="13"/>
  <c r="GG291" i="13"/>
  <c r="GQ291" i="13"/>
  <c r="GM293" i="13"/>
  <c r="GC293" i="13"/>
  <c r="GE296" i="13"/>
  <c r="GO296" i="13"/>
  <c r="GK298" i="13"/>
  <c r="GA298" i="13"/>
  <c r="GQ299" i="13"/>
  <c r="GG299" i="13"/>
  <c r="GC301" i="13"/>
  <c r="GM301" i="13"/>
  <c r="GO304" i="13"/>
  <c r="GE304" i="13"/>
  <c r="GA306" i="13"/>
  <c r="GK306" i="13"/>
  <c r="GG307" i="13"/>
  <c r="GQ307" i="13"/>
  <c r="GM309" i="13"/>
  <c r="GC309" i="13"/>
  <c r="GO312" i="13"/>
  <c r="GE312" i="13"/>
  <c r="GK314" i="13"/>
  <c r="GA314" i="13"/>
  <c r="GG315" i="13"/>
  <c r="GQ315" i="13"/>
  <c r="GC317" i="13"/>
  <c r="GM317" i="13"/>
  <c r="GA201" i="13"/>
  <c r="GK201" i="13"/>
  <c r="GM228" i="13"/>
  <c r="GC228" i="13"/>
  <c r="GG250" i="13"/>
  <c r="GQ250" i="13"/>
  <c r="GK281" i="13"/>
  <c r="GA281" i="13"/>
  <c r="GB122" i="13"/>
  <c r="GL122" i="13"/>
  <c r="GI124" i="13"/>
  <c r="FY124" i="13"/>
  <c r="GD125" i="13"/>
  <c r="GN125" i="13"/>
  <c r="GJ127" i="13"/>
  <c r="FZ127" i="13"/>
  <c r="GF128" i="13"/>
  <c r="GP128" i="13"/>
  <c r="GB130" i="13"/>
  <c r="GL130" i="13"/>
  <c r="GI132" i="13"/>
  <c r="FY132" i="13"/>
  <c r="GD133" i="13"/>
  <c r="GN133" i="13"/>
  <c r="FZ135" i="13"/>
  <c r="GJ135" i="13"/>
  <c r="GP136" i="13"/>
  <c r="GF136" i="13"/>
  <c r="GB138" i="13"/>
  <c r="GL138" i="13"/>
  <c r="FY140" i="13"/>
  <c r="GI140" i="13"/>
  <c r="GN141" i="13"/>
  <c r="GD141" i="13"/>
  <c r="FZ143" i="13"/>
  <c r="GJ143" i="13"/>
  <c r="GF144" i="13"/>
  <c r="GP144" i="13"/>
  <c r="GL146" i="13"/>
  <c r="GB146" i="13"/>
  <c r="FY148" i="13"/>
  <c r="GI148" i="13"/>
  <c r="GN149" i="13"/>
  <c r="GD149" i="13"/>
  <c r="FZ151" i="13"/>
  <c r="GJ151" i="13"/>
  <c r="GF152" i="13"/>
  <c r="GP152" i="13"/>
  <c r="GL154" i="13"/>
  <c r="GB154" i="13"/>
  <c r="FY156" i="13"/>
  <c r="GI156" i="13"/>
  <c r="GD157" i="13"/>
  <c r="GN157" i="13"/>
  <c r="GJ159" i="13"/>
  <c r="FZ159" i="13"/>
  <c r="GF160" i="13"/>
  <c r="GP160" i="13"/>
  <c r="GB162" i="13"/>
  <c r="GL162" i="13"/>
  <c r="GI164" i="13"/>
  <c r="FY164" i="13"/>
  <c r="GD165" i="13"/>
  <c r="GN165" i="13"/>
  <c r="GJ167" i="13"/>
  <c r="FZ167" i="13"/>
  <c r="GP168" i="13"/>
  <c r="GF168" i="13"/>
  <c r="GL170" i="13"/>
  <c r="GB170" i="13"/>
  <c r="FY172" i="13"/>
  <c r="GI172" i="13"/>
  <c r="GN173" i="13"/>
  <c r="GD173" i="13"/>
  <c r="FZ175" i="13"/>
  <c r="GJ175" i="13"/>
  <c r="GF176" i="13"/>
  <c r="GP176" i="13"/>
  <c r="GL178" i="13"/>
  <c r="GB178" i="13"/>
  <c r="GI180" i="13"/>
  <c r="FY180" i="13"/>
  <c r="GD181" i="13"/>
  <c r="GN181" i="13"/>
  <c r="GJ183" i="13"/>
  <c r="FZ183" i="13"/>
  <c r="GP184" i="13"/>
  <c r="GF184" i="13"/>
  <c r="GB186" i="13"/>
  <c r="GL186" i="13"/>
  <c r="GI188" i="13"/>
  <c r="FY188" i="13"/>
  <c r="GN189" i="13"/>
  <c r="GD189" i="13"/>
  <c r="FZ191" i="13"/>
  <c r="GJ191" i="13"/>
  <c r="GF192" i="13"/>
  <c r="GP192" i="13"/>
  <c r="GL194" i="13"/>
  <c r="GB194" i="13"/>
  <c r="FY196" i="13"/>
  <c r="GI196" i="13"/>
  <c r="GN197" i="13"/>
  <c r="GD197" i="13"/>
  <c r="FZ199" i="13"/>
  <c r="GJ199" i="13"/>
  <c r="GF200" i="13"/>
  <c r="GP200" i="13"/>
  <c r="GB202" i="13"/>
  <c r="GL202" i="13"/>
  <c r="GI204" i="13"/>
  <c r="FY204" i="13"/>
  <c r="GD205" i="13"/>
  <c r="GN205" i="13"/>
  <c r="GJ207" i="13"/>
  <c r="FZ207" i="13"/>
  <c r="GP208" i="13"/>
  <c r="GF208" i="13"/>
  <c r="GB210" i="13"/>
  <c r="GL210" i="13"/>
  <c r="GI212" i="13"/>
  <c r="FY212" i="13"/>
  <c r="GN213" i="13"/>
  <c r="GD213" i="13"/>
  <c r="FZ215" i="13"/>
  <c r="GJ215" i="13"/>
  <c r="GF216" i="13"/>
  <c r="GP216" i="13"/>
  <c r="GL218" i="13"/>
  <c r="GB218" i="13"/>
  <c r="FY220" i="13"/>
  <c r="GI220" i="13"/>
  <c r="GN221" i="13"/>
  <c r="GD221" i="13"/>
  <c r="FZ223" i="13"/>
  <c r="GJ223" i="13"/>
  <c r="GF224" i="13"/>
  <c r="GP224" i="13"/>
  <c r="GL226" i="13"/>
  <c r="GB226" i="13"/>
  <c r="FY228" i="13"/>
  <c r="GI228" i="13"/>
  <c r="GD229" i="13"/>
  <c r="GN229" i="13"/>
  <c r="GJ231" i="13"/>
  <c r="FZ231" i="13"/>
  <c r="GF232" i="13"/>
  <c r="GP232" i="13"/>
  <c r="GB234" i="13"/>
  <c r="GL234" i="13"/>
  <c r="GI236" i="13"/>
  <c r="FY236" i="13"/>
  <c r="GD237" i="13"/>
  <c r="GN237" i="13"/>
  <c r="FZ239" i="13"/>
  <c r="GJ239" i="13"/>
  <c r="GP240" i="13"/>
  <c r="GF240" i="13"/>
  <c r="GB242" i="13"/>
  <c r="GL242" i="13"/>
  <c r="FY244" i="13"/>
  <c r="GI244" i="13"/>
  <c r="GN245" i="13"/>
  <c r="GD245" i="13"/>
  <c r="FZ247" i="13"/>
  <c r="GJ247" i="13"/>
  <c r="GF248" i="13"/>
  <c r="GP248" i="13"/>
  <c r="GL250" i="13"/>
  <c r="GB250" i="13"/>
  <c r="FY252" i="13"/>
  <c r="GI252" i="13"/>
  <c r="GD253" i="13"/>
  <c r="GN253" i="13"/>
  <c r="GJ255" i="13"/>
  <c r="FZ255" i="13"/>
  <c r="GF256" i="13"/>
  <c r="GP256" i="13"/>
  <c r="GB258" i="13"/>
  <c r="GL258" i="13"/>
  <c r="GI260" i="13"/>
  <c r="FY260" i="13"/>
  <c r="GD261" i="13"/>
  <c r="GN261" i="13"/>
  <c r="GJ263" i="13"/>
  <c r="FZ263" i="13"/>
  <c r="GP264" i="13"/>
  <c r="GF264" i="13"/>
  <c r="GB266" i="13"/>
  <c r="GL266" i="13"/>
  <c r="FY268" i="13"/>
  <c r="GI268" i="13"/>
  <c r="GN269" i="13"/>
  <c r="GD269" i="13"/>
  <c r="FZ271" i="13"/>
  <c r="GJ271" i="13"/>
  <c r="GF272" i="13"/>
  <c r="GP272" i="13"/>
  <c r="GL274" i="13"/>
  <c r="GB274" i="13"/>
  <c r="FY276" i="13"/>
  <c r="GI276" i="13"/>
  <c r="GD277" i="13"/>
  <c r="GN277" i="13"/>
  <c r="GJ279" i="13"/>
  <c r="FZ279" i="13"/>
  <c r="GF280" i="13"/>
  <c r="GP280" i="13"/>
  <c r="GB282" i="13"/>
  <c r="GL282" i="13"/>
  <c r="GI284" i="13"/>
  <c r="FY284" i="13"/>
  <c r="GN285" i="13"/>
  <c r="GD285" i="13"/>
  <c r="FZ287" i="13"/>
  <c r="GJ287" i="13"/>
  <c r="GP288" i="13"/>
  <c r="GF288" i="13"/>
  <c r="GL290" i="13"/>
  <c r="GB290" i="13"/>
  <c r="FY292" i="13"/>
  <c r="GI292" i="13"/>
  <c r="GN293" i="13"/>
  <c r="GD293" i="13"/>
  <c r="FZ295" i="13"/>
  <c r="GJ295" i="13"/>
  <c r="GF296" i="13"/>
  <c r="GP296" i="13"/>
  <c r="GL298" i="13"/>
  <c r="GB298" i="13"/>
  <c r="GI300" i="13"/>
  <c r="FY300" i="13"/>
  <c r="GD301" i="13"/>
  <c r="GN301" i="13"/>
  <c r="GJ303" i="13"/>
  <c r="FZ303" i="13"/>
  <c r="GP304" i="13"/>
  <c r="GF304" i="13"/>
  <c r="GB306" i="13"/>
  <c r="GL306" i="13"/>
  <c r="FY308" i="13"/>
  <c r="GI308" i="13"/>
  <c r="GN309" i="13"/>
  <c r="GD309" i="13"/>
  <c r="FZ311" i="13"/>
  <c r="GJ311" i="13"/>
  <c r="GF312" i="13"/>
  <c r="GP312" i="13"/>
  <c r="GL314" i="13"/>
  <c r="GB314" i="13"/>
  <c r="FY316" i="13"/>
  <c r="GI316" i="13"/>
  <c r="GD317" i="13"/>
  <c r="GN317" i="13"/>
  <c r="FZ319" i="13"/>
  <c r="GJ319" i="13"/>
  <c r="GQ138" i="13"/>
  <c r="GG138" i="13"/>
  <c r="GA193" i="13"/>
  <c r="GK193" i="13"/>
  <c r="GE239" i="13"/>
  <c r="GO239" i="13"/>
  <c r="GE263" i="13"/>
  <c r="GO263" i="13"/>
  <c r="GE287" i="13"/>
  <c r="GO287" i="13"/>
  <c r="GG314" i="13"/>
  <c r="GQ314" i="13"/>
  <c r="GC122" i="13"/>
  <c r="GM122" i="13"/>
  <c r="GE125" i="13"/>
  <c r="GO125" i="13"/>
  <c r="GK127" i="13"/>
  <c r="GA127" i="13"/>
  <c r="GQ128" i="13"/>
  <c r="GG128" i="13"/>
  <c r="GC130" i="13"/>
  <c r="GM130" i="13"/>
  <c r="GO133" i="13"/>
  <c r="GE133" i="13"/>
  <c r="GA135" i="13"/>
  <c r="GK135" i="13"/>
  <c r="GQ136" i="13"/>
  <c r="GG136" i="13"/>
  <c r="GC138" i="13"/>
  <c r="GM138" i="13"/>
  <c r="GO141" i="13"/>
  <c r="GE141" i="13"/>
  <c r="GA143" i="13"/>
  <c r="GK143" i="13"/>
  <c r="GG144" i="13"/>
  <c r="GQ144" i="13"/>
  <c r="GM146" i="13"/>
  <c r="GC146" i="13"/>
  <c r="GO149" i="13"/>
  <c r="GE149" i="13"/>
  <c r="GA151" i="13"/>
  <c r="GK151" i="13"/>
  <c r="GG152" i="13"/>
  <c r="GQ152" i="13"/>
  <c r="GM154" i="13"/>
  <c r="GC154" i="13"/>
  <c r="GE157" i="13"/>
  <c r="GO157" i="13"/>
  <c r="GK159" i="13"/>
  <c r="GA159" i="13"/>
  <c r="GQ160" i="13"/>
  <c r="GG160" i="13"/>
  <c r="GC162" i="13"/>
  <c r="GM162" i="13"/>
  <c r="GE165" i="13"/>
  <c r="GO165" i="13"/>
  <c r="GA167" i="13"/>
  <c r="GK167" i="13"/>
  <c r="GQ168" i="13"/>
  <c r="GG168" i="13"/>
  <c r="GM170" i="13"/>
  <c r="GC170" i="13"/>
  <c r="GO173" i="13"/>
  <c r="GE173" i="13"/>
  <c r="GA175" i="13"/>
  <c r="GK175" i="13"/>
  <c r="GG176" i="13"/>
  <c r="GQ176" i="13"/>
  <c r="GM178" i="13"/>
  <c r="GC178" i="13"/>
  <c r="GE181" i="13"/>
  <c r="GO181" i="13"/>
  <c r="GK183" i="13"/>
  <c r="GA183" i="13"/>
  <c r="GQ184" i="13"/>
  <c r="GG184" i="13"/>
  <c r="GM186" i="13"/>
  <c r="GC186" i="13"/>
  <c r="GO189" i="13"/>
  <c r="GE189" i="13"/>
  <c r="GA191" i="13"/>
  <c r="GK191" i="13"/>
  <c r="GG192" i="13"/>
  <c r="GQ192" i="13"/>
  <c r="GM194" i="13"/>
  <c r="GC194" i="13"/>
  <c r="GO197" i="13"/>
  <c r="GE197" i="13"/>
  <c r="GA199" i="13"/>
  <c r="GK199" i="13"/>
  <c r="GG200" i="13"/>
  <c r="GQ200" i="13"/>
  <c r="GC202" i="13"/>
  <c r="GM202" i="13"/>
  <c r="GE205" i="13"/>
  <c r="GO205" i="13"/>
  <c r="GA207" i="13"/>
  <c r="GK207" i="13"/>
  <c r="GQ208" i="13"/>
  <c r="GG208" i="13"/>
  <c r="GC210" i="13"/>
  <c r="GM210" i="13"/>
  <c r="GO213" i="13"/>
  <c r="GE213" i="13"/>
  <c r="GA215" i="13"/>
  <c r="GK215" i="13"/>
  <c r="GG216" i="13"/>
  <c r="GQ216" i="13"/>
  <c r="GM218" i="13"/>
  <c r="GC218" i="13"/>
  <c r="GE221" i="13"/>
  <c r="GO221" i="13"/>
  <c r="GA223" i="13"/>
  <c r="GK223" i="13"/>
  <c r="GG224" i="13"/>
  <c r="GQ224" i="13"/>
  <c r="GM226" i="13"/>
  <c r="GC226" i="13"/>
  <c r="GE229" i="13"/>
  <c r="GO229" i="13"/>
  <c r="GK231" i="13"/>
  <c r="GA231" i="13"/>
  <c r="GG232" i="13"/>
  <c r="GQ232" i="13"/>
  <c r="GC234" i="13"/>
  <c r="GM234" i="13"/>
  <c r="GO237" i="13"/>
  <c r="GE237" i="13"/>
  <c r="GA239" i="13"/>
  <c r="GK239" i="13"/>
  <c r="GQ240" i="13"/>
  <c r="GG240" i="13"/>
  <c r="GC242" i="13"/>
  <c r="GM242" i="13"/>
  <c r="GO245" i="13"/>
  <c r="GE245" i="13"/>
  <c r="GA247" i="13"/>
  <c r="GK247" i="13"/>
  <c r="GG248" i="13"/>
  <c r="GQ248" i="13"/>
  <c r="GM250" i="13"/>
  <c r="GC250" i="13"/>
  <c r="GE253" i="13"/>
  <c r="GO253" i="13"/>
  <c r="GK255" i="13"/>
  <c r="GA255" i="13"/>
  <c r="GG256" i="13"/>
  <c r="GQ256" i="13"/>
  <c r="GC258" i="13"/>
  <c r="GM258" i="13"/>
  <c r="GE261" i="13"/>
  <c r="GO261" i="13"/>
  <c r="GA263" i="13"/>
  <c r="GK263" i="13"/>
  <c r="GQ264" i="13"/>
  <c r="GG264" i="13"/>
  <c r="GC266" i="13"/>
  <c r="GM266" i="13"/>
  <c r="GO269" i="13"/>
  <c r="GE269" i="13"/>
  <c r="GA271" i="13"/>
  <c r="GK271" i="13"/>
  <c r="GG272" i="13"/>
  <c r="GQ272" i="13"/>
  <c r="GM274" i="13"/>
  <c r="GC274" i="13"/>
  <c r="GE277" i="13"/>
  <c r="GO277" i="13"/>
  <c r="GK279" i="13"/>
  <c r="GA279" i="13"/>
  <c r="GQ280" i="13"/>
  <c r="GG280" i="13"/>
  <c r="GC282" i="13"/>
  <c r="GM282" i="13"/>
  <c r="GO285" i="13"/>
  <c r="GE285" i="13"/>
  <c r="GA287" i="13"/>
  <c r="GK287" i="13"/>
  <c r="GQ288" i="13"/>
  <c r="GG288" i="13"/>
  <c r="GM290" i="13"/>
  <c r="GC290" i="13"/>
  <c r="GE293" i="13"/>
  <c r="GO293" i="13"/>
  <c r="GA295" i="13"/>
  <c r="GK295" i="13"/>
  <c r="GG296" i="13"/>
  <c r="GQ296" i="13"/>
  <c r="GC298" i="13"/>
  <c r="GM298" i="13"/>
  <c r="GE301" i="13"/>
  <c r="GO301" i="13"/>
  <c r="GK303" i="13"/>
  <c r="GA303" i="13"/>
  <c r="GQ304" i="13"/>
  <c r="GG304" i="13"/>
  <c r="GC306" i="13"/>
  <c r="GM306" i="13"/>
  <c r="GO309" i="13"/>
  <c r="GE309" i="13"/>
  <c r="GA311" i="13"/>
  <c r="GK311" i="13"/>
  <c r="GG312" i="13"/>
  <c r="GQ312" i="13"/>
  <c r="GM314" i="13"/>
  <c r="GC314" i="13"/>
  <c r="GE317" i="13"/>
  <c r="GO317" i="13"/>
  <c r="GK319" i="13"/>
  <c r="GA319" i="13"/>
  <c r="GC132" i="13"/>
  <c r="GM132" i="13"/>
  <c r="GK161" i="13"/>
  <c r="GA161" i="13"/>
  <c r="GO191" i="13"/>
  <c r="GE191" i="13"/>
  <c r="GG258" i="13"/>
  <c r="GQ258" i="13"/>
  <c r="GK305" i="13"/>
  <c r="GA305" i="13"/>
  <c r="GD122" i="13"/>
  <c r="GN122" i="13"/>
  <c r="GJ124" i="13"/>
  <c r="FZ124" i="13"/>
  <c r="GF125" i="13"/>
  <c r="GP125" i="13"/>
  <c r="GL127" i="13"/>
  <c r="GB127" i="13"/>
  <c r="GI129" i="13"/>
  <c r="FY129" i="13"/>
  <c r="GD130" i="13"/>
  <c r="GN130" i="13"/>
  <c r="GJ132" i="13"/>
  <c r="FZ132" i="13"/>
  <c r="GP133" i="13"/>
  <c r="GF133" i="13"/>
  <c r="GB135" i="13"/>
  <c r="GL135" i="13"/>
  <c r="GI137" i="13"/>
  <c r="FY137" i="13"/>
  <c r="GN138" i="13"/>
  <c r="GD138" i="13"/>
  <c r="FZ140" i="13"/>
  <c r="GJ140" i="13"/>
  <c r="GP141" i="13"/>
  <c r="GF141" i="13"/>
  <c r="GB143" i="13"/>
  <c r="GL143" i="13"/>
  <c r="FY145" i="13"/>
  <c r="GI145" i="13"/>
  <c r="GN146" i="13"/>
  <c r="GD146" i="13"/>
  <c r="FZ148" i="13"/>
  <c r="GJ148" i="13"/>
  <c r="GF149" i="13"/>
  <c r="GP149" i="13"/>
  <c r="GB151" i="13"/>
  <c r="GL151" i="13"/>
  <c r="FY153" i="13"/>
  <c r="GI153" i="13"/>
  <c r="GN154" i="13"/>
  <c r="GD154" i="13"/>
  <c r="FZ156" i="13"/>
  <c r="GJ156" i="13"/>
  <c r="GF157" i="13"/>
  <c r="GP157" i="13"/>
  <c r="GL159" i="13"/>
  <c r="GB159" i="13"/>
  <c r="GI161" i="13"/>
  <c r="FY161" i="13"/>
  <c r="GD162" i="13"/>
  <c r="GN162" i="13"/>
  <c r="GJ164" i="13"/>
  <c r="FZ164" i="13"/>
  <c r="GF165" i="13"/>
  <c r="GP165" i="13"/>
  <c r="GB167" i="13"/>
  <c r="GL167" i="13"/>
  <c r="FY169" i="13"/>
  <c r="GI169" i="13"/>
  <c r="GN170" i="13"/>
  <c r="GD170" i="13"/>
  <c r="FZ172" i="13"/>
  <c r="GJ172" i="13"/>
  <c r="GP173" i="13"/>
  <c r="GF173" i="13"/>
  <c r="GB175" i="13"/>
  <c r="GL175" i="13"/>
  <c r="FY177" i="13"/>
  <c r="GI177" i="13"/>
  <c r="GN178" i="13"/>
  <c r="GD178" i="13"/>
  <c r="GJ180" i="13"/>
  <c r="FZ180" i="13"/>
  <c r="GF181" i="13"/>
  <c r="GP181" i="13"/>
  <c r="GB183" i="13"/>
  <c r="GL183" i="13"/>
  <c r="GI185" i="13"/>
  <c r="FY185" i="13"/>
  <c r="GN186" i="13"/>
  <c r="GD186" i="13"/>
  <c r="FZ188" i="13"/>
  <c r="GJ188" i="13"/>
  <c r="GP189" i="13"/>
  <c r="GF189" i="13"/>
  <c r="GB191" i="13"/>
  <c r="GL191" i="13"/>
  <c r="FY193" i="13"/>
  <c r="GI193" i="13"/>
  <c r="GN194" i="13"/>
  <c r="GD194" i="13"/>
  <c r="FZ196" i="13"/>
  <c r="GJ196" i="13"/>
  <c r="GF197" i="13"/>
  <c r="GP197" i="13"/>
  <c r="GB199" i="13"/>
  <c r="GL199" i="13"/>
  <c r="FY201" i="13"/>
  <c r="GI201" i="13"/>
  <c r="GD202" i="13"/>
  <c r="GN202" i="13"/>
  <c r="GJ204" i="13"/>
  <c r="FZ204" i="13"/>
  <c r="GP205" i="13"/>
  <c r="GF205" i="13"/>
  <c r="GB207" i="13"/>
  <c r="GL207" i="13"/>
  <c r="GI209" i="13"/>
  <c r="FY209" i="13"/>
  <c r="GD210" i="13"/>
  <c r="GN210" i="13"/>
  <c r="GJ212" i="13"/>
  <c r="FZ212" i="13"/>
  <c r="GP213" i="13"/>
  <c r="GF213" i="13"/>
  <c r="GB215" i="13"/>
  <c r="GL215" i="13"/>
  <c r="FY217" i="13"/>
  <c r="GI217" i="13"/>
  <c r="GN218" i="13"/>
  <c r="GD218" i="13"/>
  <c r="FZ220" i="13"/>
  <c r="GJ220" i="13"/>
  <c r="GF221" i="13"/>
  <c r="GP221" i="13"/>
  <c r="GB223" i="13"/>
  <c r="GL223" i="13"/>
  <c r="FY225" i="13"/>
  <c r="GI225" i="13"/>
  <c r="GN226" i="13"/>
  <c r="GD226" i="13"/>
  <c r="GJ228" i="13"/>
  <c r="FZ228" i="13"/>
  <c r="GF229" i="13"/>
  <c r="GP229" i="13"/>
  <c r="GL231" i="13"/>
  <c r="GB231" i="13"/>
  <c r="FY233" i="13"/>
  <c r="GI233" i="13"/>
  <c r="GD234" i="13"/>
  <c r="GN234" i="13"/>
  <c r="GJ236" i="13"/>
  <c r="FZ236" i="13"/>
  <c r="GP237" i="13"/>
  <c r="GF237" i="13"/>
  <c r="GB239" i="13"/>
  <c r="GL239" i="13"/>
  <c r="GI241" i="13"/>
  <c r="FY241" i="13"/>
  <c r="GD242" i="13"/>
  <c r="GN242" i="13"/>
  <c r="FZ244" i="13"/>
  <c r="GJ244" i="13"/>
  <c r="GP245" i="13"/>
  <c r="GF245" i="13"/>
  <c r="GB247" i="13"/>
  <c r="GL247" i="13"/>
  <c r="FY249" i="13"/>
  <c r="GI249" i="13"/>
  <c r="GN250" i="13"/>
  <c r="GD250" i="13"/>
  <c r="FZ252" i="13"/>
  <c r="GJ252" i="13"/>
  <c r="GF253" i="13"/>
  <c r="GP253" i="13"/>
  <c r="GL255" i="13"/>
  <c r="GB255" i="13"/>
  <c r="FY257" i="13"/>
  <c r="GI257" i="13"/>
  <c r="GD258" i="13"/>
  <c r="GN258" i="13"/>
  <c r="GJ260" i="13"/>
  <c r="FZ260" i="13"/>
  <c r="GP261" i="13"/>
  <c r="GF261" i="13"/>
  <c r="GB263" i="13"/>
  <c r="GL263" i="13"/>
  <c r="GI265" i="13"/>
  <c r="FY265" i="13"/>
  <c r="GN266" i="13"/>
  <c r="GD266" i="13"/>
  <c r="FZ268" i="13"/>
  <c r="GJ268" i="13"/>
  <c r="GP269" i="13"/>
  <c r="GF269" i="13"/>
  <c r="GB271" i="13"/>
  <c r="GL271" i="13"/>
  <c r="FY273" i="13"/>
  <c r="GI273" i="13"/>
  <c r="GN274" i="13"/>
  <c r="GD274" i="13"/>
  <c r="FZ276" i="13"/>
  <c r="GJ276" i="13"/>
  <c r="GF277" i="13"/>
  <c r="GP277" i="13"/>
  <c r="GL279" i="13"/>
  <c r="GB279" i="13"/>
  <c r="FY281" i="13"/>
  <c r="GI281" i="13"/>
  <c r="GD282" i="13"/>
  <c r="GN282" i="13"/>
  <c r="GJ284" i="13"/>
  <c r="FZ284" i="13"/>
  <c r="GP285" i="13"/>
  <c r="GF285" i="13"/>
  <c r="GB287" i="13"/>
  <c r="GL287" i="13"/>
  <c r="GI289" i="13"/>
  <c r="FY289" i="13"/>
  <c r="GN290" i="13"/>
  <c r="GD290" i="13"/>
  <c r="FZ292" i="13"/>
  <c r="GJ292" i="13"/>
  <c r="GF293" i="13"/>
  <c r="GP293" i="13"/>
  <c r="GL295" i="13"/>
  <c r="GB295" i="13"/>
  <c r="FY297" i="13"/>
  <c r="GI297" i="13"/>
  <c r="GD298" i="13"/>
  <c r="GN298" i="13"/>
  <c r="GJ300" i="13"/>
  <c r="FZ300" i="13"/>
  <c r="GF301" i="13"/>
  <c r="GP301" i="13"/>
  <c r="GL303" i="13"/>
  <c r="GB303" i="13"/>
  <c r="GI305" i="13"/>
  <c r="FY305" i="13"/>
  <c r="GD306" i="13"/>
  <c r="GN306" i="13"/>
  <c r="FZ308" i="13"/>
  <c r="GJ308" i="13"/>
  <c r="GP309" i="13"/>
  <c r="GF309" i="13"/>
  <c r="GB311" i="13"/>
  <c r="GL311" i="13"/>
  <c r="FY313" i="13"/>
  <c r="GI313" i="13"/>
  <c r="GN314" i="13"/>
  <c r="GD314" i="13"/>
  <c r="FZ316" i="13"/>
  <c r="GJ316" i="13"/>
  <c r="GF317" i="13"/>
  <c r="GP317" i="13"/>
  <c r="GL319" i="13"/>
  <c r="GB319" i="13"/>
  <c r="GM164" i="13"/>
  <c r="GC164" i="13"/>
  <c r="GQ186" i="13"/>
  <c r="GG186" i="13"/>
  <c r="GQ210" i="13"/>
  <c r="GG210" i="13"/>
  <c r="GG234" i="13"/>
  <c r="GQ234" i="13"/>
  <c r="GM300" i="13"/>
  <c r="GC300" i="13"/>
  <c r="GE122" i="13"/>
  <c r="GO122" i="13"/>
  <c r="GK124" i="13"/>
  <c r="GA124" i="13"/>
  <c r="GG125" i="13"/>
  <c r="GQ125" i="13"/>
  <c r="GC127" i="13"/>
  <c r="GM127" i="13"/>
  <c r="GE130" i="13"/>
  <c r="GO130" i="13"/>
  <c r="GA132" i="13"/>
  <c r="GK132" i="13"/>
  <c r="GQ133" i="13"/>
  <c r="GG133" i="13"/>
  <c r="GC135" i="13"/>
  <c r="GM135" i="13"/>
  <c r="GO138" i="13"/>
  <c r="GE138" i="13"/>
  <c r="GA140" i="13"/>
  <c r="GK140" i="13"/>
  <c r="GQ141" i="13"/>
  <c r="GG141" i="13"/>
  <c r="GC143" i="13"/>
  <c r="GM143" i="13"/>
  <c r="GO146" i="13"/>
  <c r="GE146" i="13"/>
  <c r="GA148" i="13"/>
  <c r="GK148" i="13"/>
  <c r="GG149" i="13"/>
  <c r="GQ149" i="13"/>
  <c r="GM151" i="13"/>
  <c r="GC151" i="13"/>
  <c r="GE154" i="13"/>
  <c r="GO154" i="13"/>
  <c r="GK156" i="13"/>
  <c r="GA156" i="13"/>
  <c r="GG157" i="13"/>
  <c r="GQ157" i="13"/>
  <c r="GM159" i="13"/>
  <c r="GC159" i="13"/>
  <c r="GE162" i="13"/>
  <c r="GO162" i="13"/>
  <c r="GK164" i="13"/>
  <c r="GA164" i="13"/>
  <c r="GQ165" i="13"/>
  <c r="GG165" i="13"/>
  <c r="GC167" i="13"/>
  <c r="GM167" i="13"/>
  <c r="GO170" i="13"/>
  <c r="GE170" i="13"/>
  <c r="GA172" i="13"/>
  <c r="GK172" i="13"/>
  <c r="GQ173" i="13"/>
  <c r="GG173" i="13"/>
  <c r="GC175" i="13"/>
  <c r="GM175" i="13"/>
  <c r="GE178" i="13"/>
  <c r="GO178" i="13"/>
  <c r="GK180" i="13"/>
  <c r="GA180" i="13"/>
  <c r="GQ181" i="13"/>
  <c r="GG181" i="13"/>
  <c r="GC183" i="13"/>
  <c r="GM183" i="13"/>
  <c r="GO186" i="13"/>
  <c r="GE186" i="13"/>
  <c r="GA188" i="13"/>
  <c r="GK188" i="13"/>
  <c r="GQ189" i="13"/>
  <c r="GG189" i="13"/>
  <c r="GC191" i="13"/>
  <c r="GM191" i="13"/>
  <c r="GO194" i="13"/>
  <c r="GE194" i="13"/>
  <c r="GA196" i="13"/>
  <c r="GK196" i="13"/>
  <c r="GG197" i="13"/>
  <c r="GQ197" i="13"/>
  <c r="GM199" i="13"/>
  <c r="GC199" i="13"/>
  <c r="GE202" i="13"/>
  <c r="GO202" i="13"/>
  <c r="GK204" i="13"/>
  <c r="GA204" i="13"/>
  <c r="GQ205" i="13"/>
  <c r="GG205" i="13"/>
  <c r="GC207" i="13"/>
  <c r="GM207" i="13"/>
  <c r="GE210" i="13"/>
  <c r="GO210" i="13"/>
  <c r="GA212" i="13"/>
  <c r="GK212" i="13"/>
  <c r="GQ213" i="13"/>
  <c r="GG213" i="13"/>
  <c r="GC215" i="13"/>
  <c r="GM215" i="13"/>
  <c r="GO218" i="13"/>
  <c r="GE218" i="13"/>
  <c r="GA220" i="13"/>
  <c r="GK220" i="13"/>
  <c r="GG221" i="13"/>
  <c r="GQ221" i="13"/>
  <c r="GM223" i="13"/>
  <c r="GC223" i="13"/>
  <c r="GO226" i="13"/>
  <c r="GE226" i="13"/>
  <c r="GK228" i="13"/>
  <c r="GA228" i="13"/>
  <c r="GG229" i="13"/>
  <c r="GQ229" i="13"/>
  <c r="GM231" i="13"/>
  <c r="GC231" i="13"/>
  <c r="GE234" i="13"/>
  <c r="GO234" i="13"/>
  <c r="GK236" i="13"/>
  <c r="GA236" i="13"/>
  <c r="GQ237" i="13"/>
  <c r="GG237" i="13"/>
  <c r="GC239" i="13"/>
  <c r="GM239" i="13"/>
  <c r="GO242" i="13"/>
  <c r="GE242" i="13"/>
  <c r="GA244" i="13"/>
  <c r="GK244" i="13"/>
  <c r="GQ245" i="13"/>
  <c r="GG245" i="13"/>
  <c r="GC247" i="13"/>
  <c r="GM247" i="13"/>
  <c r="GO250" i="13"/>
  <c r="GE250" i="13"/>
  <c r="GA252" i="13"/>
  <c r="GK252" i="13"/>
  <c r="GG253" i="13"/>
  <c r="GQ253" i="13"/>
  <c r="GM255" i="13"/>
  <c r="GC255" i="13"/>
  <c r="GE258" i="13"/>
  <c r="GO258" i="13"/>
  <c r="GK260" i="13"/>
  <c r="GA260" i="13"/>
  <c r="GQ261" i="13"/>
  <c r="GG261" i="13"/>
  <c r="GC263" i="13"/>
  <c r="GM263" i="13"/>
  <c r="GO266" i="13"/>
  <c r="GE266" i="13"/>
  <c r="GA268" i="13"/>
  <c r="GK268" i="13"/>
  <c r="GG269" i="13"/>
  <c r="GQ269" i="13"/>
  <c r="GC271" i="13"/>
  <c r="GM271" i="13"/>
  <c r="GE274" i="13"/>
  <c r="GO274" i="13"/>
  <c r="GK276" i="13"/>
  <c r="GA276" i="13"/>
  <c r="GG277" i="13"/>
  <c r="GQ277" i="13"/>
  <c r="GM279" i="13"/>
  <c r="GC279" i="13"/>
  <c r="GE282" i="13"/>
  <c r="GO282" i="13"/>
  <c r="GA284" i="13"/>
  <c r="GK284" i="13"/>
  <c r="GQ285" i="13"/>
  <c r="GG285" i="13"/>
  <c r="GC287" i="13"/>
  <c r="GM287" i="13"/>
  <c r="GO290" i="13"/>
  <c r="GE290" i="13"/>
  <c r="GA292" i="13"/>
  <c r="GK292" i="13"/>
  <c r="GG293" i="13"/>
  <c r="GQ293" i="13"/>
  <c r="GM295" i="13"/>
  <c r="GC295" i="13"/>
  <c r="GE298" i="13"/>
  <c r="GO298" i="13"/>
  <c r="GK300" i="13"/>
  <c r="GA300" i="13"/>
  <c r="GG301" i="13"/>
  <c r="GQ301" i="13"/>
  <c r="GC303" i="13"/>
  <c r="GM303" i="13"/>
  <c r="GE306" i="13"/>
  <c r="GO306" i="13"/>
  <c r="GA308" i="13"/>
  <c r="GK308" i="13"/>
  <c r="GQ309" i="13"/>
  <c r="GG309" i="13"/>
  <c r="GC311" i="13"/>
  <c r="GM311" i="13"/>
  <c r="GO314" i="13"/>
  <c r="GE314" i="13"/>
  <c r="GA316" i="13"/>
  <c r="GK316" i="13"/>
  <c r="GG317" i="13"/>
  <c r="GQ317" i="13"/>
  <c r="GM319" i="13"/>
  <c r="GC319" i="13"/>
  <c r="GV121" i="13"/>
  <c r="GW121" i="13"/>
  <c r="GX121" i="13"/>
  <c r="GB121" i="13"/>
  <c r="GL121" i="13"/>
  <c r="GM121" i="13"/>
  <c r="FJ93" i="11"/>
  <c r="GN121" i="13"/>
  <c r="GY121" i="13"/>
  <c r="GZ121" i="13"/>
  <c r="HA121" i="13"/>
  <c r="FK120" i="13"/>
  <c r="GO119" i="13"/>
  <c r="GL119" i="13"/>
  <c r="GM119" i="13"/>
  <c r="GN119" i="13"/>
  <c r="FJ120" i="13"/>
  <c r="GA120" i="13"/>
  <c r="FZ120" i="13"/>
  <c r="GN120" i="13"/>
  <c r="GO120" i="13"/>
  <c r="GP120" i="13"/>
  <c r="GQ120" i="13"/>
  <c r="GB120" i="13"/>
  <c r="GE120" i="13"/>
  <c r="GG120" i="13"/>
  <c r="GF120" i="13"/>
  <c r="FY120" i="13"/>
  <c r="GF121" i="13"/>
  <c r="GC120" i="13"/>
  <c r="GI121" i="13"/>
  <c r="GP119" i="13"/>
  <c r="GD120" i="13"/>
  <c r="GJ121" i="13"/>
  <c r="GQ119" i="13"/>
  <c r="GJ120" i="13"/>
  <c r="GQ121" i="13"/>
  <c r="GA121" i="13"/>
  <c r="GC121" i="13"/>
  <c r="GK120" i="13"/>
  <c r="GI119" i="13"/>
  <c r="GD121" i="13"/>
  <c r="GL120" i="13"/>
  <c r="GJ119" i="13"/>
  <c r="GE121" i="13"/>
  <c r="GM120" i="13"/>
  <c r="GK119" i="13"/>
  <c r="GK121" i="13"/>
  <c r="FZ121" i="13"/>
  <c r="GO121" i="13"/>
  <c r="GG121" i="13"/>
  <c r="GI120" i="13"/>
  <c r="GP121" i="13"/>
  <c r="AH6" i="16"/>
  <c r="B478" i="18" s="1"/>
  <c r="AH5" i="16"/>
  <c r="B477" i="18" s="1"/>
  <c r="AH4" i="16"/>
  <c r="B476" i="18" s="1"/>
  <c r="AG9" i="16"/>
  <c r="G468" i="18" s="1"/>
  <c r="AG8" i="16"/>
  <c r="G467" i="18" s="1"/>
  <c r="H92" i="11"/>
  <c r="DM92" i="11"/>
  <c r="L4" i="16"/>
  <c r="N13" i="16"/>
  <c r="K4" i="16"/>
  <c r="M6" i="16"/>
  <c r="M5" i="16"/>
  <c r="M4" i="16"/>
  <c r="N12" i="16"/>
  <c r="N11" i="16"/>
  <c r="N10" i="16"/>
  <c r="N9" i="16"/>
  <c r="N8" i="16"/>
  <c r="N7" i="16"/>
  <c r="N6" i="16"/>
  <c r="N5" i="16"/>
  <c r="N4" i="16"/>
  <c r="O12" i="16"/>
  <c r="O11" i="16"/>
  <c r="O10" i="16"/>
  <c r="O9" i="16"/>
  <c r="O8" i="16"/>
  <c r="O7" i="16"/>
  <c r="O6" i="16"/>
  <c r="O5" i="16"/>
  <c r="O4" i="16"/>
  <c r="P11" i="16"/>
  <c r="P10" i="16"/>
  <c r="P9" i="16"/>
  <c r="P8" i="16"/>
  <c r="P7" i="16"/>
  <c r="P6" i="16"/>
  <c r="P5" i="16"/>
  <c r="P4" i="16"/>
  <c r="Q9" i="16"/>
  <c r="Q8" i="16"/>
  <c r="Q7" i="16"/>
  <c r="Q6" i="16"/>
  <c r="Q5" i="16"/>
  <c r="Q4" i="16"/>
  <c r="W4" i="16"/>
  <c r="V4" i="16"/>
  <c r="U4" i="16"/>
  <c r="T4" i="16"/>
  <c r="S4" i="16"/>
  <c r="X5" i="16"/>
  <c r="X4" i="16"/>
  <c r="Z7" i="16"/>
  <c r="Z6" i="16"/>
  <c r="Z5" i="16"/>
  <c r="Z4" i="16"/>
  <c r="AA5" i="16"/>
  <c r="AA4" i="16"/>
  <c r="AC9" i="16"/>
  <c r="AC8" i="16"/>
  <c r="AC7" i="16"/>
  <c r="AC6" i="16"/>
  <c r="AC5" i="16"/>
  <c r="AC4" i="16"/>
  <c r="AD12" i="16"/>
  <c r="AD11" i="16"/>
  <c r="AD10" i="16"/>
  <c r="AD9" i="16"/>
  <c r="AD8" i="16"/>
  <c r="AD7" i="16"/>
  <c r="AD6" i="16"/>
  <c r="AD5" i="16"/>
  <c r="AD4" i="16"/>
  <c r="AF6" i="16"/>
  <c r="AF5" i="16"/>
  <c r="AF4" i="16"/>
  <c r="AG7" i="16"/>
  <c r="G466" i="18" s="1"/>
  <c r="AG6" i="16"/>
  <c r="G465" i="18" s="1"/>
  <c r="AG5" i="16"/>
  <c r="G464" i="18" s="1"/>
  <c r="G463" i="18"/>
  <c r="AC92" i="11"/>
  <c r="HF156" i="13" l="1"/>
  <c r="HF292" i="13"/>
  <c r="HN298" i="13"/>
  <c r="HF284" i="13"/>
  <c r="FS125" i="11"/>
  <c r="HN226" i="13"/>
  <c r="HF184" i="13"/>
  <c r="HF229" i="13"/>
  <c r="HF308" i="13"/>
  <c r="HF252" i="13"/>
  <c r="HF188" i="13"/>
  <c r="HF148" i="13"/>
  <c r="HN194" i="13"/>
  <c r="HF150" i="13"/>
  <c r="HF294" i="13"/>
  <c r="HF222" i="13"/>
  <c r="HF166" i="13"/>
  <c r="HF120" i="13"/>
  <c r="HF236" i="13"/>
  <c r="HF132" i="13"/>
  <c r="HF149" i="13"/>
  <c r="HF279" i="13"/>
  <c r="HF215" i="13"/>
  <c r="HF164" i="13"/>
  <c r="FK659" i="11"/>
  <c r="HF296" i="13"/>
  <c r="GA1086" i="11"/>
  <c r="GA428" i="11"/>
  <c r="HN242" i="13"/>
  <c r="HF277" i="13"/>
  <c r="HF213" i="13"/>
  <c r="HF135" i="13"/>
  <c r="HF204" i="13"/>
  <c r="HF220" i="13"/>
  <c r="HF196" i="13"/>
  <c r="HF191" i="13"/>
  <c r="HF237" i="13"/>
  <c r="HF173" i="13"/>
  <c r="HF182" i="13"/>
  <c r="HF260" i="13"/>
  <c r="HN202" i="13"/>
  <c r="HF286" i="13"/>
  <c r="HF271" i="13"/>
  <c r="HF207" i="13"/>
  <c r="HF269" i="13"/>
  <c r="HF141" i="13"/>
  <c r="HF311" i="13"/>
  <c r="HN180" i="13"/>
  <c r="HF302" i="13"/>
  <c r="HF174" i="13"/>
  <c r="HN125" i="13"/>
  <c r="HN250" i="13"/>
  <c r="HN122" i="13"/>
  <c r="HF264" i="13"/>
  <c r="HF262" i="13"/>
  <c r="HF134" i="13"/>
  <c r="HF287" i="13"/>
  <c r="HF223" i="13"/>
  <c r="HN266" i="13"/>
  <c r="HF199" i="13"/>
  <c r="HN210" i="13"/>
  <c r="HF261" i="13"/>
  <c r="HF197" i="13"/>
  <c r="HN292" i="13"/>
  <c r="HN164" i="13"/>
  <c r="HN282" i="13"/>
  <c r="HN154" i="13"/>
  <c r="HF168" i="13"/>
  <c r="HN129" i="13"/>
  <c r="HN170" i="13"/>
  <c r="HN190" i="13"/>
  <c r="HF238" i="13"/>
  <c r="HN236" i="13"/>
  <c r="HN314" i="13"/>
  <c r="HF317" i="13"/>
  <c r="HF253" i="13"/>
  <c r="HF189" i="13"/>
  <c r="HF125" i="13"/>
  <c r="HF167" i="13"/>
  <c r="HN146" i="13"/>
  <c r="HF293" i="13"/>
  <c r="HF165" i="13"/>
  <c r="HN308" i="13"/>
  <c r="HN218" i="13"/>
  <c r="HF263" i="13"/>
  <c r="FK1091" i="11"/>
  <c r="FK707" i="11"/>
  <c r="HF206" i="13"/>
  <c r="HF319" i="13"/>
  <c r="HF175" i="13"/>
  <c r="HF151" i="13"/>
  <c r="HF295" i="13"/>
  <c r="HF255" i="13"/>
  <c r="HF198" i="13"/>
  <c r="HF137" i="13"/>
  <c r="HN209" i="13"/>
  <c r="HN294" i="13"/>
  <c r="HF183" i="13"/>
  <c r="HF276" i="13"/>
  <c r="HN256" i="13"/>
  <c r="HF214" i="13"/>
  <c r="HN310" i="13"/>
  <c r="HF180" i="13"/>
  <c r="HF205" i="13"/>
  <c r="HF230" i="13"/>
  <c r="HF185" i="13"/>
  <c r="HF159" i="13"/>
  <c r="HN138" i="13"/>
  <c r="HF309" i="13"/>
  <c r="HN286" i="13"/>
  <c r="HF245" i="13"/>
  <c r="HN222" i="13"/>
  <c r="HF181" i="13"/>
  <c r="HN158" i="13"/>
  <c r="HF246" i="13"/>
  <c r="FK723" i="11"/>
  <c r="HN301" i="13"/>
  <c r="HN173" i="13"/>
  <c r="HF210" i="13"/>
  <c r="HF124" i="13"/>
  <c r="HN140" i="13"/>
  <c r="HN220" i="13"/>
  <c r="HN289" i="13"/>
  <c r="HN234" i="13"/>
  <c r="HN161" i="13"/>
  <c r="HF303" i="13"/>
  <c r="HF239" i="13"/>
  <c r="HF140" i="13"/>
  <c r="HF285" i="13"/>
  <c r="HF221" i="13"/>
  <c r="HF157" i="13"/>
  <c r="HF318" i="13"/>
  <c r="HF190" i="13"/>
  <c r="HN284" i="13"/>
  <c r="HF179" i="13"/>
  <c r="HF133" i="13"/>
  <c r="HF278" i="13"/>
  <c r="HF136" i="13"/>
  <c r="HN120" i="13"/>
  <c r="HN186" i="13"/>
  <c r="HN280" i="13"/>
  <c r="HN208" i="13"/>
  <c r="HN278" i="13"/>
  <c r="HN150" i="13"/>
  <c r="HF231" i="13"/>
  <c r="HN258" i="13"/>
  <c r="HN221" i="13"/>
  <c r="HN130" i="13"/>
  <c r="HF301" i="13"/>
  <c r="HN188" i="13"/>
  <c r="HF208" i="13"/>
  <c r="HF310" i="13"/>
  <c r="HN274" i="13"/>
  <c r="HN156" i="13"/>
  <c r="HF126" i="13"/>
  <c r="HF247" i="13"/>
  <c r="HF226" i="13"/>
  <c r="HF254" i="13"/>
  <c r="HN312" i="13"/>
  <c r="HF186" i="13"/>
  <c r="HN152" i="13"/>
  <c r="HN252" i="13"/>
  <c r="HN131" i="13"/>
  <c r="HF275" i="13"/>
  <c r="HF147" i="13"/>
  <c r="HN255" i="13"/>
  <c r="HN217" i="13"/>
  <c r="HF233" i="13"/>
  <c r="HF273" i="13"/>
  <c r="HN229" i="13"/>
  <c r="HF314" i="13"/>
  <c r="HF266" i="13"/>
  <c r="HN179" i="13"/>
  <c r="HF138" i="13"/>
  <c r="GN93" i="11"/>
  <c r="HF280" i="13"/>
  <c r="HF152" i="13"/>
  <c r="HF304" i="13"/>
  <c r="HF192" i="13"/>
  <c r="HN311" i="13"/>
  <c r="HN238" i="13"/>
  <c r="HF299" i="13"/>
  <c r="HF243" i="13"/>
  <c r="HF211" i="13"/>
  <c r="HN271" i="13"/>
  <c r="HN233" i="13"/>
  <c r="HN143" i="13"/>
  <c r="HN127" i="13"/>
  <c r="HN317" i="13"/>
  <c r="HN189" i="13"/>
  <c r="HF178" i="13"/>
  <c r="HN224" i="13"/>
  <c r="HN168" i="13"/>
  <c r="HN299" i="13"/>
  <c r="HN235" i="13"/>
  <c r="HN171" i="13"/>
  <c r="HN166" i="13"/>
  <c r="HN126" i="13"/>
  <c r="HF139" i="13"/>
  <c r="HN305" i="13"/>
  <c r="HN177" i="13"/>
  <c r="HN124" i="13"/>
  <c r="HF225" i="13"/>
  <c r="HF306" i="13"/>
  <c r="HN259" i="13"/>
  <c r="HF218" i="13"/>
  <c r="HN184" i="13"/>
  <c r="HN211" i="13"/>
  <c r="HN147" i="13"/>
  <c r="HN172" i="13"/>
  <c r="HF176" i="13"/>
  <c r="HN254" i="13"/>
  <c r="HN199" i="13"/>
  <c r="HN287" i="13"/>
  <c r="HN249" i="13"/>
  <c r="HN159" i="13"/>
  <c r="HN121" i="13"/>
  <c r="HF265" i="13"/>
  <c r="HF177" i="13"/>
  <c r="HF129" i="13"/>
  <c r="HN183" i="13"/>
  <c r="HN296" i="13"/>
  <c r="HN205" i="13"/>
  <c r="HN181" i="13"/>
  <c r="HN157" i="13"/>
  <c r="HF258" i="13"/>
  <c r="HF130" i="13"/>
  <c r="HN240" i="13"/>
  <c r="HN315" i="13"/>
  <c r="HF288" i="13"/>
  <c r="HN215" i="13"/>
  <c r="HN182" i="13"/>
  <c r="HN196" i="13"/>
  <c r="HF267" i="13"/>
  <c r="HF203" i="13"/>
  <c r="HF171" i="13"/>
  <c r="HN193" i="13"/>
  <c r="HF313" i="13"/>
  <c r="HN261" i="13"/>
  <c r="HF298" i="13"/>
  <c r="HF170" i="13"/>
  <c r="HN212" i="13"/>
  <c r="HN270" i="13"/>
  <c r="HN142" i="13"/>
  <c r="HF291" i="13"/>
  <c r="HF235" i="13"/>
  <c r="HF123" i="13"/>
  <c r="HN303" i="13"/>
  <c r="HN265" i="13"/>
  <c r="HN175" i="13"/>
  <c r="HN137" i="13"/>
  <c r="HN309" i="13"/>
  <c r="HF217" i="13"/>
  <c r="HN200" i="13"/>
  <c r="HN128" i="13"/>
  <c r="HN251" i="13"/>
  <c r="HN187" i="13"/>
  <c r="HN123" i="13"/>
  <c r="HF144" i="13"/>
  <c r="HN231" i="13"/>
  <c r="HN198" i="13"/>
  <c r="HN148" i="13"/>
  <c r="HF257" i="13"/>
  <c r="HN213" i="13"/>
  <c r="HF169" i="13"/>
  <c r="HF121" i="13"/>
  <c r="HN268" i="13"/>
  <c r="HF250" i="13"/>
  <c r="HN163" i="13"/>
  <c r="HF122" i="13"/>
  <c r="HF312" i="13"/>
  <c r="HN216" i="13"/>
  <c r="HF200" i="13"/>
  <c r="HN291" i="13"/>
  <c r="HN227" i="13"/>
  <c r="HF128" i="13"/>
  <c r="HF131" i="13"/>
  <c r="HF163" i="13"/>
  <c r="HN319" i="13"/>
  <c r="HN281" i="13"/>
  <c r="HN191" i="13"/>
  <c r="HN153" i="13"/>
  <c r="HF305" i="13"/>
  <c r="HN165" i="13"/>
  <c r="HN237" i="13"/>
  <c r="HN133" i="13"/>
  <c r="HF290" i="13"/>
  <c r="HF162" i="13"/>
  <c r="HN272" i="13"/>
  <c r="HN144" i="13"/>
  <c r="HF272" i="13"/>
  <c r="HN214" i="13"/>
  <c r="HF195" i="13"/>
  <c r="HN225" i="13"/>
  <c r="HF209" i="13"/>
  <c r="HF161" i="13"/>
  <c r="HN243" i="13"/>
  <c r="HF202" i="13"/>
  <c r="HN232" i="13"/>
  <c r="HF216" i="13"/>
  <c r="HN302" i="13"/>
  <c r="HN247" i="13"/>
  <c r="HN174" i="13"/>
  <c r="HF259" i="13"/>
  <c r="HF227" i="13"/>
  <c r="HN297" i="13"/>
  <c r="HN207" i="13"/>
  <c r="HN169" i="13"/>
  <c r="HF297" i="13"/>
  <c r="HF249" i="13"/>
  <c r="HN253" i="13"/>
  <c r="HF242" i="13"/>
  <c r="HN288" i="13"/>
  <c r="HN160" i="13"/>
  <c r="HN307" i="13"/>
  <c r="HN267" i="13"/>
  <c r="HN203" i="13"/>
  <c r="HN139" i="13"/>
  <c r="HF160" i="13"/>
  <c r="HF256" i="13"/>
  <c r="HN230" i="13"/>
  <c r="HF283" i="13"/>
  <c r="HN241" i="13"/>
  <c r="HN293" i="13"/>
  <c r="HN245" i="13"/>
  <c r="HF282" i="13"/>
  <c r="HN195" i="13"/>
  <c r="HF154" i="13"/>
  <c r="HN248" i="13"/>
  <c r="HN318" i="13"/>
  <c r="HN263" i="13"/>
  <c r="HF315" i="13"/>
  <c r="HF155" i="13"/>
  <c r="HN313" i="13"/>
  <c r="HN223" i="13"/>
  <c r="HN185" i="13"/>
  <c r="HN244" i="13"/>
  <c r="HF289" i="13"/>
  <c r="HF201" i="13"/>
  <c r="HF153" i="13"/>
  <c r="HN276" i="13"/>
  <c r="HN306" i="13"/>
  <c r="HN269" i="13"/>
  <c r="HN178" i="13"/>
  <c r="HN141" i="13"/>
  <c r="HF194" i="13"/>
  <c r="HN176" i="13"/>
  <c r="HN204" i="13"/>
  <c r="HF240" i="13"/>
  <c r="HN300" i="13"/>
  <c r="HN279" i="13"/>
  <c r="HN246" i="13"/>
  <c r="HF187" i="13"/>
  <c r="HN260" i="13"/>
  <c r="HN257" i="13"/>
  <c r="HF241" i="13"/>
  <c r="HN197" i="13"/>
  <c r="HN149" i="13"/>
  <c r="HN275" i="13"/>
  <c r="HF234" i="13"/>
  <c r="HN304" i="13"/>
  <c r="HF248" i="13"/>
  <c r="HN206" i="13"/>
  <c r="HN151" i="13"/>
  <c r="HF251" i="13"/>
  <c r="HF219" i="13"/>
  <c r="HN239" i="13"/>
  <c r="HN201" i="13"/>
  <c r="HF281" i="13"/>
  <c r="HF193" i="13"/>
  <c r="HF145" i="13"/>
  <c r="HN285" i="13"/>
  <c r="HF274" i="13"/>
  <c r="HF146" i="13"/>
  <c r="HN264" i="13"/>
  <c r="HN192" i="13"/>
  <c r="HN136" i="13"/>
  <c r="HN283" i="13"/>
  <c r="HN219" i="13"/>
  <c r="HN155" i="13"/>
  <c r="HN228" i="13"/>
  <c r="HF224" i="13"/>
  <c r="HN316" i="13"/>
  <c r="HN295" i="13"/>
  <c r="HN262" i="13"/>
  <c r="HN167" i="13"/>
  <c r="HN134" i="13"/>
  <c r="HF307" i="13"/>
  <c r="HN273" i="13"/>
  <c r="HN145" i="13"/>
  <c r="HN277" i="13"/>
  <c r="HN135" i="13"/>
  <c r="FK739" i="11"/>
  <c r="GA364" i="11"/>
  <c r="FK643" i="11"/>
  <c r="GA460" i="11"/>
  <c r="GA412" i="11"/>
  <c r="GA380" i="11"/>
  <c r="FS117" i="11"/>
  <c r="FK787" i="11"/>
  <c r="GA332" i="11"/>
  <c r="FS141" i="11"/>
  <c r="HF119" i="13"/>
  <c r="HN119" i="13"/>
  <c r="HB120" i="13"/>
  <c r="GA396" i="11"/>
  <c r="FK691" i="11"/>
  <c r="FK675" i="11"/>
  <c r="FS289" i="11"/>
  <c r="GA476" i="11"/>
  <c r="GA444" i="11"/>
  <c r="FK755" i="11"/>
  <c r="GA348" i="11"/>
  <c r="FS109" i="11"/>
  <c r="FK771" i="11"/>
  <c r="GA91" i="11"/>
  <c r="FK91" i="11"/>
  <c r="GA92" i="11"/>
  <c r="FK92" i="11"/>
  <c r="FS113" i="11"/>
  <c r="FS97" i="11"/>
  <c r="GH169" i="13"/>
  <c r="GH177" i="13"/>
  <c r="GR225" i="13"/>
  <c r="GH185" i="13"/>
  <c r="GH313" i="13"/>
  <c r="GH241" i="13"/>
  <c r="GH305" i="13"/>
  <c r="GA469" i="11"/>
  <c r="GA453" i="11"/>
  <c r="GA437" i="11"/>
  <c r="GA421" i="11"/>
  <c r="GA405" i="11"/>
  <c r="GA389" i="11"/>
  <c r="GA373" i="11"/>
  <c r="GA357" i="11"/>
  <c r="GA341" i="11"/>
  <c r="GA325" i="11"/>
  <c r="HB217" i="13"/>
  <c r="GH145" i="13"/>
  <c r="HB137" i="13"/>
  <c r="FS910" i="11"/>
  <c r="FK913" i="11"/>
  <c r="HB295" i="13"/>
  <c r="GR216" i="13"/>
  <c r="GR202" i="13"/>
  <c r="GR167" i="13"/>
  <c r="HB159" i="13"/>
  <c r="GR306" i="13"/>
  <c r="GH281" i="13"/>
  <c r="HB209" i="13"/>
  <c r="GH273" i="13"/>
  <c r="GR209" i="13"/>
  <c r="HB265" i="13"/>
  <c r="GH258" i="13"/>
  <c r="HB204" i="13"/>
  <c r="GR314" i="13"/>
  <c r="GH271" i="13"/>
  <c r="HB228" i="13"/>
  <c r="GH178" i="13"/>
  <c r="GH143" i="13"/>
  <c r="GR316" i="13"/>
  <c r="GR252" i="13"/>
  <c r="GH188" i="13"/>
  <c r="GH153" i="13"/>
  <c r="HB124" i="13"/>
  <c r="HB273" i="13"/>
  <c r="HB145" i="13"/>
  <c r="GH129" i="13"/>
  <c r="HB129" i="13"/>
  <c r="HB139" i="13"/>
  <c r="GH257" i="13"/>
  <c r="GR303" i="13"/>
  <c r="GH319" i="13"/>
  <c r="GH249" i="13"/>
  <c r="GR284" i="13"/>
  <c r="GR148" i="13"/>
  <c r="GR282" i="13"/>
  <c r="GH261" i="13"/>
  <c r="GR226" i="13"/>
  <c r="HB203" i="13"/>
  <c r="GH133" i="13"/>
  <c r="HB296" i="13"/>
  <c r="GR197" i="13"/>
  <c r="GR189" i="13"/>
  <c r="GR280" i="13"/>
  <c r="GH216" i="13"/>
  <c r="HB195" i="13"/>
  <c r="GH160" i="13"/>
  <c r="GH166" i="13"/>
  <c r="GR158" i="13"/>
  <c r="GH131" i="13"/>
  <c r="GR260" i="13"/>
  <c r="GR132" i="13"/>
  <c r="GH124" i="13"/>
  <c r="HB308" i="13"/>
  <c r="GR279" i="13"/>
  <c r="GR271" i="13"/>
  <c r="HB244" i="13"/>
  <c r="GH122" i="13"/>
  <c r="GH266" i="13"/>
  <c r="HB202" i="13"/>
  <c r="HB167" i="13"/>
  <c r="HB240" i="13"/>
  <c r="GR234" i="13"/>
  <c r="HB226" i="13"/>
  <c r="HB211" i="13"/>
  <c r="HB205" i="13"/>
  <c r="HB176" i="13"/>
  <c r="GH141" i="13"/>
  <c r="GR133" i="13"/>
  <c r="HB304" i="13"/>
  <c r="GH296" i="13"/>
  <c r="GH275" i="13"/>
  <c r="GR296" i="13"/>
  <c r="GR288" i="13"/>
  <c r="HB232" i="13"/>
  <c r="GH195" i="13"/>
  <c r="GH168" i="13"/>
  <c r="GH259" i="13"/>
  <c r="GH230" i="13"/>
  <c r="GR166" i="13"/>
  <c r="GR137" i="13"/>
  <c r="GR289" i="13"/>
  <c r="GH233" i="13"/>
  <c r="GR224" i="13"/>
  <c r="GH251" i="13"/>
  <c r="FS105" i="11"/>
  <c r="GR308" i="13"/>
  <c r="GR244" i="13"/>
  <c r="GH180" i="13"/>
  <c r="HB153" i="13"/>
  <c r="GR124" i="13"/>
  <c r="GH263" i="13"/>
  <c r="GR248" i="13"/>
  <c r="GR199" i="13"/>
  <c r="GH223" i="13"/>
  <c r="GR215" i="13"/>
  <c r="HB194" i="13"/>
  <c r="HB187" i="13"/>
  <c r="GR159" i="13"/>
  <c r="GH317" i="13"/>
  <c r="HB290" i="13"/>
  <c r="HB261" i="13"/>
  <c r="GH253" i="13"/>
  <c r="GR218" i="13"/>
  <c r="HB189" i="13"/>
  <c r="HB168" i="13"/>
  <c r="HB133" i="13"/>
  <c r="GR125" i="13"/>
  <c r="HB134" i="13"/>
  <c r="HB288" i="13"/>
  <c r="GH224" i="13"/>
  <c r="HB131" i="13"/>
  <c r="GH294" i="13"/>
  <c r="GH288" i="13"/>
  <c r="HB259" i="13"/>
  <c r="HB216" i="13"/>
  <c r="HB201" i="13"/>
  <c r="GR195" i="13"/>
  <c r="GH187" i="13"/>
  <c r="HB286" i="13"/>
  <c r="GH222" i="13"/>
  <c r="GH158" i="13"/>
  <c r="GR151" i="13"/>
  <c r="GH123" i="13"/>
  <c r="HB260" i="13"/>
  <c r="GR120" i="13"/>
  <c r="GH265" i="13"/>
  <c r="GR201" i="13"/>
  <c r="GH186" i="13"/>
  <c r="HB180" i="13"/>
  <c r="GH292" i="13"/>
  <c r="GH199" i="13"/>
  <c r="GH170" i="13"/>
  <c r="GH135" i="13"/>
  <c r="GH314" i="13"/>
  <c r="HB287" i="13"/>
  <c r="HB279" i="13"/>
  <c r="GH250" i="13"/>
  <c r="GR194" i="13"/>
  <c r="HB130" i="13"/>
  <c r="HB253" i="13"/>
  <c r="GR154" i="13"/>
  <c r="GH125" i="13"/>
  <c r="GR309" i="13"/>
  <c r="GH189" i="13"/>
  <c r="GR131" i="13"/>
  <c r="HB315" i="13"/>
  <c r="GH286" i="13"/>
  <c r="GH280" i="13"/>
  <c r="GH272" i="13"/>
  <c r="HB251" i="13"/>
  <c r="GR152" i="13"/>
  <c r="GR315" i="13"/>
  <c r="GR307" i="13"/>
  <c r="GR286" i="13"/>
  <c r="GR278" i="13"/>
  <c r="GR251" i="13"/>
  <c r="GH193" i="13"/>
  <c r="GR150" i="13"/>
  <c r="GH238" i="13"/>
  <c r="GH217" i="13"/>
  <c r="GR180" i="13"/>
  <c r="GR172" i="13"/>
  <c r="GH137" i="13"/>
  <c r="HB292" i="13"/>
  <c r="GH284" i="13"/>
  <c r="GH255" i="13"/>
  <c r="GH234" i="13"/>
  <c r="GH127" i="13"/>
  <c r="GR293" i="13"/>
  <c r="GH215" i="13"/>
  <c r="HB122" i="13"/>
  <c r="HB126" i="13"/>
  <c r="HB309" i="13"/>
  <c r="HB282" i="13"/>
  <c r="HB274" i="13"/>
  <c r="HB245" i="13"/>
  <c r="HB224" i="13"/>
  <c r="GH181" i="13"/>
  <c r="GR146" i="13"/>
  <c r="HB125" i="13"/>
  <c r="GR245" i="13"/>
  <c r="GR187" i="13"/>
  <c r="GR179" i="13"/>
  <c r="GR299" i="13"/>
  <c r="GR243" i="13"/>
  <c r="GR235" i="13"/>
  <c r="HB214" i="13"/>
  <c r="GH150" i="13"/>
  <c r="GR129" i="13"/>
  <c r="GR281" i="13"/>
  <c r="GR273" i="13"/>
  <c r="GH209" i="13"/>
  <c r="HB182" i="13"/>
  <c r="HB174" i="13"/>
  <c r="FK865" i="11"/>
  <c r="FK833" i="11"/>
  <c r="HB257" i="13"/>
  <c r="GH201" i="13"/>
  <c r="GR193" i="13"/>
  <c r="GR186" i="13"/>
  <c r="GH172" i="13"/>
  <c r="GR143" i="13"/>
  <c r="GR285" i="13"/>
  <c r="HB186" i="13"/>
  <c r="HB151" i="13"/>
  <c r="GR181" i="13"/>
  <c r="HB160" i="13"/>
  <c r="GR138" i="13"/>
  <c r="GR301" i="13"/>
  <c r="GR237" i="13"/>
  <c r="HB307" i="13"/>
  <c r="GR272" i="13"/>
  <c r="GR264" i="13"/>
  <c r="HB243" i="13"/>
  <c r="GH208" i="13"/>
  <c r="GR185" i="13"/>
  <c r="HB179" i="13"/>
  <c r="GH307" i="13"/>
  <c r="GR270" i="13"/>
  <c r="GR214" i="13"/>
  <c r="GH191" i="13"/>
  <c r="GH142" i="13"/>
  <c r="GR230" i="13"/>
  <c r="HB215" i="13"/>
  <c r="HB166" i="13"/>
  <c r="GR300" i="13"/>
  <c r="GR292" i="13"/>
  <c r="GR236" i="13"/>
  <c r="GH228" i="13"/>
  <c r="HB172" i="13"/>
  <c r="GH164" i="13"/>
  <c r="HB220" i="13"/>
  <c r="GH205" i="13"/>
  <c r="GH197" i="13"/>
  <c r="GH183" i="13"/>
  <c r="GH162" i="13"/>
  <c r="GH306" i="13"/>
  <c r="GH242" i="13"/>
  <c r="HB178" i="13"/>
  <c r="GH309" i="13"/>
  <c r="GH245" i="13"/>
  <c r="HB181" i="13"/>
  <c r="HB173" i="13"/>
  <c r="HB152" i="13"/>
  <c r="GH315" i="13"/>
  <c r="HB280" i="13"/>
  <c r="HB208" i="13"/>
  <c r="HB313" i="13"/>
  <c r="GH299" i="13"/>
  <c r="HB249" i="13"/>
  <c r="GH235" i="13"/>
  <c r="GR212" i="13"/>
  <c r="GH302" i="13"/>
  <c r="HB164" i="13"/>
  <c r="GR135" i="13"/>
  <c r="GH311" i="13"/>
  <c r="GH247" i="13"/>
  <c r="GR240" i="13"/>
  <c r="GH218" i="13"/>
  <c r="HB212" i="13"/>
  <c r="GH204" i="13"/>
  <c r="HB197" i="13"/>
  <c r="GH154" i="13"/>
  <c r="GH298" i="13"/>
  <c r="HB271" i="13"/>
  <c r="GR207" i="13"/>
  <c r="HB184" i="13"/>
  <c r="HB170" i="13"/>
  <c r="HB143" i="13"/>
  <c r="GH301" i="13"/>
  <c r="GH237" i="13"/>
  <c r="GH179" i="13"/>
  <c r="GR173" i="13"/>
  <c r="GH144" i="13"/>
  <c r="GR130" i="13"/>
  <c r="HB272" i="13"/>
  <c r="GH243" i="13"/>
  <c r="GR208" i="13"/>
  <c r="GH278" i="13"/>
  <c r="HB200" i="13"/>
  <c r="GH192" i="13"/>
  <c r="HB177" i="13"/>
  <c r="HB171" i="13"/>
  <c r="HB305" i="13"/>
  <c r="HB235" i="13"/>
  <c r="GR206" i="13"/>
  <c r="GR198" i="13"/>
  <c r="GR177" i="13"/>
  <c r="GR142" i="13"/>
  <c r="HB207" i="13"/>
  <c r="FS115" i="11"/>
  <c r="GR228" i="13"/>
  <c r="GR178" i="13"/>
  <c r="GR164" i="13"/>
  <c r="HB156" i="13"/>
  <c r="GH303" i="13"/>
  <c r="GH276" i="13"/>
  <c r="GR239" i="13"/>
  <c r="HB319" i="13"/>
  <c r="HB263" i="13"/>
  <c r="HB255" i="13"/>
  <c r="GR191" i="13"/>
  <c r="HB135" i="13"/>
  <c r="HB301" i="13"/>
  <c r="GH293" i="13"/>
  <c r="HB266" i="13"/>
  <c r="HB237" i="13"/>
  <c r="GH229" i="13"/>
  <c r="GH173" i="13"/>
  <c r="GR165" i="13"/>
  <c r="HB144" i="13"/>
  <c r="HB142" i="13"/>
  <c r="HB264" i="13"/>
  <c r="GH200" i="13"/>
  <c r="HB299" i="13"/>
  <c r="GR227" i="13"/>
  <c r="GR220" i="13"/>
  <c r="GR200" i="13"/>
  <c r="HB192" i="13"/>
  <c r="HB185" i="13"/>
  <c r="GR171" i="13"/>
  <c r="HB163" i="13"/>
  <c r="HB297" i="13"/>
  <c r="GR291" i="13"/>
  <c r="HB241" i="13"/>
  <c r="GH227" i="13"/>
  <c r="GR204" i="13"/>
  <c r="GR169" i="13"/>
  <c r="GH134" i="13"/>
  <c r="HB300" i="13"/>
  <c r="HB294" i="13"/>
  <c r="GR265" i="13"/>
  <c r="HB230" i="13"/>
  <c r="GH220" i="13"/>
  <c r="HB191" i="13"/>
  <c r="GR170" i="13"/>
  <c r="GR162" i="13"/>
  <c r="GR156" i="13"/>
  <c r="GH268" i="13"/>
  <c r="GH260" i="13"/>
  <c r="FM260" i="13" s="1"/>
  <c r="GH239" i="13"/>
  <c r="GH175" i="13"/>
  <c r="GR263" i="13"/>
  <c r="GR255" i="13"/>
  <c r="HB199" i="13"/>
  <c r="HB127" i="13"/>
  <c r="HB314" i="13"/>
  <c r="HB293" i="13"/>
  <c r="HB258" i="13"/>
  <c r="HB250" i="13"/>
  <c r="GH165" i="13"/>
  <c r="GH136" i="13"/>
  <c r="HB229" i="13"/>
  <c r="GH221" i="13"/>
  <c r="HB291" i="13"/>
  <c r="GR163" i="13"/>
  <c r="HB147" i="13"/>
  <c r="GR283" i="13"/>
  <c r="GR262" i="13"/>
  <c r="GR254" i="13"/>
  <c r="HB233" i="13"/>
  <c r="HB198" i="13"/>
  <c r="GR134" i="13"/>
  <c r="GR257" i="13"/>
  <c r="HB236" i="13"/>
  <c r="HB222" i="13"/>
  <c r="GH214" i="13"/>
  <c r="GH207" i="13"/>
  <c r="GR242" i="13"/>
  <c r="GH156" i="13"/>
  <c r="HB268" i="13"/>
  <c r="GH231" i="13"/>
  <c r="GH210" i="13"/>
  <c r="GH167" i="13"/>
  <c r="GH146" i="13"/>
  <c r="GR311" i="13"/>
  <c r="GR269" i="13"/>
  <c r="GR261" i="13"/>
  <c r="GR247" i="13"/>
  <c r="HB219" i="13"/>
  <c r="GR250" i="13"/>
  <c r="GH194" i="13"/>
  <c r="HB165" i="13"/>
  <c r="GH157" i="13"/>
  <c r="HB136" i="13"/>
  <c r="GR123" i="13"/>
  <c r="GH264" i="13"/>
  <c r="GR229" i="13"/>
  <c r="HB221" i="13"/>
  <c r="HB283" i="13"/>
  <c r="GR256" i="13"/>
  <c r="HB227" i="13"/>
  <c r="GH219" i="13"/>
  <c r="GH212" i="13"/>
  <c r="GR184" i="13"/>
  <c r="GR155" i="13"/>
  <c r="GR147" i="13"/>
  <c r="GR275" i="13"/>
  <c r="GR233" i="13"/>
  <c r="HB190" i="13"/>
  <c r="GH155" i="13"/>
  <c r="GR126" i="13"/>
  <c r="GR313" i="13"/>
  <c r="GR249" i="13"/>
  <c r="GR222" i="13"/>
  <c r="HB193" i="13"/>
  <c r="HB158" i="13"/>
  <c r="GR319" i="13"/>
  <c r="GR276" i="13"/>
  <c r="GH148" i="13"/>
  <c r="GR127" i="13"/>
  <c r="GR295" i="13"/>
  <c r="GR274" i="13"/>
  <c r="GR139" i="13"/>
  <c r="GH290" i="13"/>
  <c r="HB218" i="13"/>
  <c r="HB162" i="13"/>
  <c r="GH285" i="13"/>
  <c r="GH171" i="13"/>
  <c r="GH163" i="13"/>
  <c r="HB157" i="13"/>
  <c r="HB150" i="13"/>
  <c r="HB128" i="13"/>
  <c r="GH291" i="13"/>
  <c r="GH256" i="13"/>
  <c r="GR221" i="13"/>
  <c r="GR213" i="13"/>
  <c r="GR318" i="13"/>
  <c r="GR312" i="13"/>
  <c r="GR304" i="13"/>
  <c r="GH283" i="13"/>
  <c r="HB254" i="13"/>
  <c r="GR190" i="13"/>
  <c r="GH147" i="13"/>
  <c r="GH126" i="13"/>
  <c r="HB206" i="13"/>
  <c r="GR268" i="13"/>
  <c r="HB148" i="13"/>
  <c r="GR140" i="13"/>
  <c r="GH295" i="13"/>
  <c r="GR287" i="13"/>
  <c r="GR266" i="13"/>
  <c r="GR231" i="13"/>
  <c r="GR223" i="13"/>
  <c r="GH202" i="13"/>
  <c r="HB196" i="13"/>
  <c r="GH159" i="13"/>
  <c r="GH152" i="13"/>
  <c r="GH282" i="13"/>
  <c r="GR211" i="13"/>
  <c r="HB183" i="13"/>
  <c r="GR175" i="13"/>
  <c r="HB154" i="13"/>
  <c r="HB285" i="13"/>
  <c r="GH277" i="13"/>
  <c r="HB213" i="13"/>
  <c r="GR157" i="13"/>
  <c r="GH149" i="13"/>
  <c r="GR122" i="13"/>
  <c r="HB123" i="13"/>
  <c r="GH312" i="13"/>
  <c r="HB256" i="13"/>
  <c r="GH248" i="13"/>
  <c r="GH318" i="13"/>
  <c r="GH254" i="13"/>
  <c r="GR219" i="13"/>
  <c r="GH184" i="13"/>
  <c r="HB169" i="13"/>
  <c r="HB155" i="13"/>
  <c r="HB310" i="13"/>
  <c r="HB289" i="13"/>
  <c r="GH267" i="13"/>
  <c r="HB246" i="13"/>
  <c r="HB225" i="13"/>
  <c r="GR217" i="13"/>
  <c r="GR203" i="13"/>
  <c r="GR182" i="13"/>
  <c r="GR161" i="13"/>
  <c r="GR153" i="13"/>
  <c r="HB278" i="13"/>
  <c r="GH270" i="13"/>
  <c r="GH120" i="13"/>
  <c r="GH297" i="13"/>
  <c r="GH161" i="13"/>
  <c r="GH140" i="13"/>
  <c r="GH316" i="13"/>
  <c r="GH287" i="13"/>
  <c r="GR258" i="13"/>
  <c r="GH252" i="13"/>
  <c r="HB188" i="13"/>
  <c r="GH138" i="13"/>
  <c r="HB317" i="13"/>
  <c r="HB311" i="13"/>
  <c r="HB303" i="13"/>
  <c r="GH274" i="13"/>
  <c r="HB247" i="13"/>
  <c r="GR210" i="13"/>
  <c r="GR183" i="13"/>
  <c r="HB146" i="13"/>
  <c r="GR144" i="13"/>
  <c r="HB277" i="13"/>
  <c r="GR192" i="13"/>
  <c r="HB149" i="13"/>
  <c r="GH128" i="13"/>
  <c r="HB312" i="13"/>
  <c r="HB248" i="13"/>
  <c r="GH213" i="13"/>
  <c r="GR205" i="13"/>
  <c r="HB318" i="13"/>
  <c r="GH240" i="13"/>
  <c r="GR232" i="13"/>
  <c r="GR176" i="13"/>
  <c r="GR310" i="13"/>
  <c r="HB302" i="13"/>
  <c r="HB281" i="13"/>
  <c r="GR246" i="13"/>
  <c r="GH182" i="13"/>
  <c r="GH174" i="13"/>
  <c r="GH139" i="13"/>
  <c r="HB284" i="13"/>
  <c r="HB270" i="13"/>
  <c r="GH262" i="13"/>
  <c r="HB138" i="13"/>
  <c r="GH289" i="13"/>
  <c r="GR196" i="13"/>
  <c r="HB140" i="13"/>
  <c r="GH132" i="13"/>
  <c r="HB316" i="13"/>
  <c r="GH279" i="13"/>
  <c r="HB252" i="13"/>
  <c r="GH130" i="13"/>
  <c r="FM130" i="13" s="1"/>
  <c r="GR317" i="13"/>
  <c r="GR253" i="13"/>
  <c r="HB239" i="13"/>
  <c r="HB306" i="13"/>
  <c r="HB298" i="13"/>
  <c r="GH269" i="13"/>
  <c r="HB242" i="13"/>
  <c r="GR149" i="13"/>
  <c r="HB141" i="13"/>
  <c r="GR277" i="13"/>
  <c r="GH310" i="13"/>
  <c r="HB275" i="13"/>
  <c r="GH246" i="13"/>
  <c r="GH211" i="13"/>
  <c r="GR188" i="13"/>
  <c r="GR168" i="13"/>
  <c r="HB161" i="13"/>
  <c r="GR302" i="13"/>
  <c r="GR267" i="13"/>
  <c r="GR259" i="13"/>
  <c r="HB238" i="13"/>
  <c r="HB231" i="13"/>
  <c r="HB223" i="13"/>
  <c r="GH203" i="13"/>
  <c r="GR145" i="13"/>
  <c r="GR305" i="13"/>
  <c r="GR297" i="13"/>
  <c r="HB276" i="13"/>
  <c r="HB262" i="13"/>
  <c r="GR241" i="13"/>
  <c r="GH206" i="13"/>
  <c r="GH198" i="13"/>
  <c r="GH225" i="13"/>
  <c r="GH196" i="13"/>
  <c r="HB132" i="13"/>
  <c r="GH308" i="13"/>
  <c r="GH300" i="13"/>
  <c r="GH244" i="13"/>
  <c r="GH236" i="13"/>
  <c r="GH151" i="13"/>
  <c r="HB210" i="13"/>
  <c r="HB175" i="13"/>
  <c r="GR298" i="13"/>
  <c r="GR290" i="13"/>
  <c r="HB269" i="13"/>
  <c r="HB234" i="13"/>
  <c r="GH226" i="13"/>
  <c r="GH176" i="13"/>
  <c r="GR141" i="13"/>
  <c r="GH304" i="13"/>
  <c r="GR136" i="13"/>
  <c r="HB267" i="13"/>
  <c r="GH232" i="13"/>
  <c r="GR160" i="13"/>
  <c r="GR128" i="13"/>
  <c r="GR294" i="13"/>
  <c r="GR238" i="13"/>
  <c r="GR174" i="13"/>
  <c r="GH190" i="13"/>
  <c r="FS426" i="11"/>
  <c r="FS298" i="11"/>
  <c r="GA859" i="11"/>
  <c r="FS708" i="11"/>
  <c r="FK769" i="11"/>
  <c r="FK705" i="11"/>
  <c r="GA963" i="11"/>
  <c r="GA947" i="11"/>
  <c r="FK360" i="11"/>
  <c r="FK613" i="11"/>
  <c r="FS922" i="11"/>
  <c r="FS1009" i="11"/>
  <c r="FS929" i="11"/>
  <c r="FS305" i="11"/>
  <c r="FS273" i="11"/>
  <c r="FS257" i="11"/>
  <c r="FS241" i="11"/>
  <c r="FS225" i="11"/>
  <c r="FS209" i="11"/>
  <c r="FS193" i="11"/>
  <c r="FS177" i="11"/>
  <c r="FS161" i="11"/>
  <c r="FS128" i="11"/>
  <c r="FK1046" i="11"/>
  <c r="GA132" i="11"/>
  <c r="GA100" i="11"/>
  <c r="FS936" i="11"/>
  <c r="FS851" i="11"/>
  <c r="FS835" i="11"/>
  <c r="FS1034" i="11"/>
  <c r="FS1052" i="11"/>
  <c r="FS965" i="11"/>
  <c r="FK1068" i="11"/>
  <c r="FK1036" i="11"/>
  <c r="FK1020" i="11"/>
  <c r="FK1004" i="11"/>
  <c r="FS931" i="11"/>
  <c r="FS483" i="11"/>
  <c r="FS1054" i="11"/>
  <c r="FS1022" i="11"/>
  <c r="FS974" i="11"/>
  <c r="FS894" i="11"/>
  <c r="FS1077" i="11"/>
  <c r="FS1061" i="11"/>
  <c r="FS1045" i="11"/>
  <c r="FS1029" i="11"/>
  <c r="FS137" i="11"/>
  <c r="FS296" i="11"/>
  <c r="FS264" i="11"/>
  <c r="FS248" i="11"/>
  <c r="FS232" i="11"/>
  <c r="FS184" i="11"/>
  <c r="FS152" i="11"/>
  <c r="FS121" i="11"/>
  <c r="FS129" i="11"/>
  <c r="GA627" i="11"/>
  <c r="GA611" i="11"/>
  <c r="GA595" i="11"/>
  <c r="GA579" i="11"/>
  <c r="GA563" i="11"/>
  <c r="GA547" i="11"/>
  <c r="GA531" i="11"/>
  <c r="GA515" i="11"/>
  <c r="GA499" i="11"/>
  <c r="GA483" i="11"/>
  <c r="FS449" i="11"/>
  <c r="FS773" i="11"/>
  <c r="FS645" i="11"/>
  <c r="GA917" i="11"/>
  <c r="GA375" i="11"/>
  <c r="FS663" i="11"/>
  <c r="FS455" i="11"/>
  <c r="FS327" i="11"/>
  <c r="GA1075" i="11"/>
  <c r="GA1059" i="11"/>
  <c r="GA1043" i="11"/>
  <c r="GA1027" i="11"/>
  <c r="GA1011" i="11"/>
  <c r="GA995" i="11"/>
  <c r="GA979" i="11"/>
  <c r="FS1086" i="11"/>
  <c r="FS1038" i="11"/>
  <c r="FS958" i="11"/>
  <c r="FS942" i="11"/>
  <c r="FS772" i="11"/>
  <c r="FS756" i="11"/>
  <c r="FS692" i="11"/>
  <c r="FS644" i="11"/>
  <c r="GA996" i="11"/>
  <c r="FK459" i="11"/>
  <c r="FK411" i="11"/>
  <c r="FK395" i="11"/>
  <c r="FS628" i="11"/>
  <c r="FS612" i="11"/>
  <c r="FS596" i="11"/>
  <c r="FS580" i="11"/>
  <c r="FS564" i="11"/>
  <c r="FS548" i="11"/>
  <c r="FS532" i="11"/>
  <c r="FS516" i="11"/>
  <c r="FS500" i="11"/>
  <c r="FS484" i="11"/>
  <c r="FS625" i="11"/>
  <c r="FS609" i="11"/>
  <c r="FS593" i="11"/>
  <c r="FS577" i="11"/>
  <c r="FS561" i="11"/>
  <c r="FS545" i="11"/>
  <c r="FS529" i="11"/>
  <c r="FS513" i="11"/>
  <c r="FS497" i="11"/>
  <c r="FS481" i="11"/>
  <c r="FS689" i="11"/>
  <c r="FS673" i="11"/>
  <c r="FS657" i="11"/>
  <c r="FS641" i="11"/>
  <c r="GA625" i="11"/>
  <c r="GA513" i="11"/>
  <c r="FK915" i="11"/>
  <c r="FK899" i="11"/>
  <c r="FK883" i="11"/>
  <c r="FK867" i="11"/>
  <c r="FK851" i="11"/>
  <c r="FK835" i="11"/>
  <c r="FK819" i="11"/>
  <c r="FK803" i="11"/>
  <c r="FS108" i="11"/>
  <c r="FS755" i="11"/>
  <c r="FS739" i="11"/>
  <c r="FS723" i="11"/>
  <c r="GA926" i="11"/>
  <c r="GA631" i="11"/>
  <c r="GA615" i="11"/>
  <c r="GA599" i="11"/>
  <c r="GA583" i="11"/>
  <c r="GA567" i="11"/>
  <c r="GA551" i="11"/>
  <c r="GA535" i="11"/>
  <c r="GA519" i="11"/>
  <c r="GA503" i="11"/>
  <c r="GA487" i="11"/>
  <c r="GA151" i="11"/>
  <c r="FS615" i="11"/>
  <c r="FS599" i="11"/>
  <c r="FS487" i="11"/>
  <c r="FS140" i="11"/>
  <c r="FS933" i="11"/>
  <c r="FS1070" i="11"/>
  <c r="GA939" i="11"/>
  <c r="FS884" i="11"/>
  <c r="FS868" i="11"/>
  <c r="GA756" i="11"/>
  <c r="GA724" i="11"/>
  <c r="GA676" i="11"/>
  <c r="GA468" i="11"/>
  <c r="FK114" i="11"/>
  <c r="FS1085" i="11"/>
  <c r="GA933" i="11"/>
  <c r="FK629" i="11"/>
  <c r="FK597" i="11"/>
  <c r="FK565" i="11"/>
  <c r="FK549" i="11"/>
  <c r="FK533" i="11"/>
  <c r="FK517" i="11"/>
  <c r="FK501" i="11"/>
  <c r="FK485" i="11"/>
  <c r="FK733" i="11"/>
  <c r="GA628" i="11"/>
  <c r="GA980" i="11"/>
  <c r="GA470" i="11"/>
  <c r="GA454" i="11"/>
  <c r="GA438" i="11"/>
  <c r="FS146" i="11"/>
  <c r="FS130" i="11"/>
  <c r="FS114" i="11"/>
  <c r="FS98" i="11"/>
  <c r="FK932" i="11"/>
  <c r="FS856" i="11"/>
  <c r="FS840" i="11"/>
  <c r="FS824" i="11"/>
  <c r="FS808" i="11"/>
  <c r="FS792" i="11"/>
  <c r="FK98" i="11"/>
  <c r="FK146" i="11"/>
  <c r="GA916" i="11"/>
  <c r="GA900" i="11"/>
  <c r="GA852" i="11"/>
  <c r="GA836" i="11"/>
  <c r="GA820" i="11"/>
  <c r="GA804" i="11"/>
  <c r="FS468" i="11"/>
  <c r="FS452" i="11"/>
  <c r="FS436" i="11"/>
  <c r="FS420" i="11"/>
  <c r="FS404" i="11"/>
  <c r="FS388" i="11"/>
  <c r="FS372" i="11"/>
  <c r="FS356" i="11"/>
  <c r="FS340" i="11"/>
  <c r="FS324" i="11"/>
  <c r="GA587" i="11"/>
  <c r="GA507" i="11"/>
  <c r="GA452" i="11"/>
  <c r="GA436" i="11"/>
  <c r="GA404" i="11"/>
  <c r="GA308" i="11"/>
  <c r="GA164" i="11"/>
  <c r="FS934" i="11"/>
  <c r="FS294" i="11"/>
  <c r="FS262" i="11"/>
  <c r="FS166" i="11"/>
  <c r="GA1080" i="11"/>
  <c r="GA984" i="11"/>
  <c r="GA888" i="11"/>
  <c r="GA872" i="11"/>
  <c r="GA760" i="11"/>
  <c r="GA680" i="11"/>
  <c r="GA664" i="11"/>
  <c r="GA648" i="11"/>
  <c r="FK616" i="11"/>
  <c r="FK472" i="11"/>
  <c r="FK456" i="11"/>
  <c r="FK440" i="11"/>
  <c r="FK424" i="11"/>
  <c r="FK408" i="11"/>
  <c r="FK392" i="11"/>
  <c r="FK376" i="11"/>
  <c r="FK344" i="11"/>
  <c r="FK328" i="11"/>
  <c r="FS307" i="11"/>
  <c r="FS275" i="11"/>
  <c r="FS243" i="11"/>
  <c r="FS211" i="11"/>
  <c r="FS1006" i="11"/>
  <c r="FS990" i="11"/>
  <c r="FS789" i="11"/>
  <c r="FK1066" i="11"/>
  <c r="FK1050" i="11"/>
  <c r="FK1034" i="11"/>
  <c r="FK1018" i="11"/>
  <c r="FK1002" i="11"/>
  <c r="FK986" i="11"/>
  <c r="FK970" i="11"/>
  <c r="FK954" i="11"/>
  <c r="FK938" i="11"/>
  <c r="FK778" i="11"/>
  <c r="FK762" i="11"/>
  <c r="FK746" i="11"/>
  <c r="FK730" i="11"/>
  <c r="FK698" i="11"/>
  <c r="FK682" i="11"/>
  <c r="FK650" i="11"/>
  <c r="GA467" i="11"/>
  <c r="GA458" i="11"/>
  <c r="GA451" i="11"/>
  <c r="GA442" i="11"/>
  <c r="GA435" i="11"/>
  <c r="GA426" i="11"/>
  <c r="GA419" i="11"/>
  <c r="GA410" i="11"/>
  <c r="GA403" i="11"/>
  <c r="GA387" i="11"/>
  <c r="GA378" i="11"/>
  <c r="GA371" i="11"/>
  <c r="GA355" i="11"/>
  <c r="GA339" i="11"/>
  <c r="GA323" i="11"/>
  <c r="GA307" i="11"/>
  <c r="GA291" i="11"/>
  <c r="GA275" i="11"/>
  <c r="GA259" i="11"/>
  <c r="GA243" i="11"/>
  <c r="GA211" i="11"/>
  <c r="GA179" i="11"/>
  <c r="FS1066" i="11"/>
  <c r="FS1050" i="11"/>
  <c r="FS618" i="11"/>
  <c r="FS506" i="11"/>
  <c r="FS474" i="11"/>
  <c r="FS458" i="11"/>
  <c r="FS442" i="11"/>
  <c r="FS410" i="11"/>
  <c r="FS394" i="11"/>
  <c r="FS378" i="11"/>
  <c r="FS362" i="11"/>
  <c r="FS346" i="11"/>
  <c r="FS330" i="11"/>
  <c r="FS234" i="11"/>
  <c r="FS1068" i="11"/>
  <c r="FS1036" i="11"/>
  <c r="FS1020" i="11"/>
  <c r="FS1004" i="11"/>
  <c r="FS780" i="11"/>
  <c r="FS764" i="11"/>
  <c r="FS748" i="11"/>
  <c r="FS732" i="11"/>
  <c r="FS716" i="11"/>
  <c r="FS700" i="11"/>
  <c r="FS684" i="11"/>
  <c r="FS668" i="11"/>
  <c r="FS652" i="11"/>
  <c r="FS492" i="11"/>
  <c r="FS252" i="11"/>
  <c r="FS204" i="11"/>
  <c r="FS946" i="11"/>
  <c r="GA306" i="11"/>
  <c r="FK145" i="11"/>
  <c r="FS1076" i="11"/>
  <c r="FS932" i="11"/>
  <c r="GA891" i="11"/>
  <c r="GA779" i="11"/>
  <c r="GA772" i="11"/>
  <c r="GA740" i="11"/>
  <c r="GA715" i="11"/>
  <c r="GA708" i="11"/>
  <c r="GA692" i="11"/>
  <c r="GA660" i="11"/>
  <c r="GA644" i="11"/>
  <c r="GA1019" i="11"/>
  <c r="FS914" i="11"/>
  <c r="GA875" i="11"/>
  <c r="FK475" i="11"/>
  <c r="FK443" i="11"/>
  <c r="FK427" i="11"/>
  <c r="FK379" i="11"/>
  <c r="FK363" i="11"/>
  <c r="FK347" i="11"/>
  <c r="FK331" i="11"/>
  <c r="GA834" i="11"/>
  <c r="GA818" i="11"/>
  <c r="GA802" i="11"/>
  <c r="GA786" i="11"/>
  <c r="FS466" i="11"/>
  <c r="FS831" i="11"/>
  <c r="FK130" i="11"/>
  <c r="FK122" i="11"/>
  <c r="FK106" i="11"/>
  <c r="FK793" i="11"/>
  <c r="FK964" i="11"/>
  <c r="FK948" i="11"/>
  <c r="FK907" i="11"/>
  <c r="FK891" i="11"/>
  <c r="FK859" i="11"/>
  <c r="FK843" i="11"/>
  <c r="FK827" i="11"/>
  <c r="FK811" i="11"/>
  <c r="FK795" i="11"/>
  <c r="FS308" i="11"/>
  <c r="FS292" i="11"/>
  <c r="FS276" i="11"/>
  <c r="FS260" i="11"/>
  <c r="FS244" i="11"/>
  <c r="FS228" i="11"/>
  <c r="FS212" i="11"/>
  <c r="FS196" i="11"/>
  <c r="FS180" i="11"/>
  <c r="FS164" i="11"/>
  <c r="FK233" i="11"/>
  <c r="GA1090" i="11"/>
  <c r="GA994" i="11"/>
  <c r="GA978" i="11"/>
  <c r="GA962" i="11"/>
  <c r="GA946" i="11"/>
  <c r="GA882" i="11"/>
  <c r="GA866" i="11"/>
  <c r="FS850" i="11"/>
  <c r="FK1081" i="11"/>
  <c r="FK1065" i="11"/>
  <c r="FK1049" i="11"/>
  <c r="FK1033" i="11"/>
  <c r="FK1017" i="11"/>
  <c r="FK1001" i="11"/>
  <c r="FK985" i="11"/>
  <c r="FK969" i="11"/>
  <c r="FK953" i="11"/>
  <c r="FK937" i="11"/>
  <c r="FK921" i="11"/>
  <c r="FK777" i="11"/>
  <c r="FK761" i="11"/>
  <c r="FK745" i="11"/>
  <c r="FK729" i="11"/>
  <c r="FK713" i="11"/>
  <c r="FK697" i="11"/>
  <c r="FK681" i="11"/>
  <c r="FK665" i="11"/>
  <c r="FK649" i="11"/>
  <c r="FS142" i="11"/>
  <c r="FS126" i="11"/>
  <c r="FS110" i="11"/>
  <c r="FS882" i="11"/>
  <c r="FS866" i="11"/>
  <c r="GA841" i="11"/>
  <c r="GA770" i="11"/>
  <c r="GA754" i="11"/>
  <c r="GA738" i="11"/>
  <c r="GA722" i="11"/>
  <c r="GA706" i="11"/>
  <c r="GA690" i="11"/>
  <c r="GA674" i="11"/>
  <c r="GA658" i="11"/>
  <c r="GA642" i="11"/>
  <c r="GA427" i="11"/>
  <c r="FK416" i="11"/>
  <c r="GA395" i="11"/>
  <c r="FK240" i="11"/>
  <c r="FK176" i="11"/>
  <c r="FK142" i="11"/>
  <c r="FK126" i="11"/>
  <c r="FK110" i="11"/>
  <c r="FS1033" i="11"/>
  <c r="FS969" i="11"/>
  <c r="FS953" i="11"/>
  <c r="FS937" i="11"/>
  <c r="FS911" i="11"/>
  <c r="FS895" i="11"/>
  <c r="FS777" i="11"/>
  <c r="FS761" i="11"/>
  <c r="FS745" i="11"/>
  <c r="FS729" i="11"/>
  <c r="FS713" i="11"/>
  <c r="FS697" i="11"/>
  <c r="FS681" i="11"/>
  <c r="FS665" i="11"/>
  <c r="FS649" i="11"/>
  <c r="FS633" i="11"/>
  <c r="FS617" i="11"/>
  <c r="FS601" i="11"/>
  <c r="FS585" i="11"/>
  <c r="FS569" i="11"/>
  <c r="FS553" i="11"/>
  <c r="FS537" i="11"/>
  <c r="FS521" i="11"/>
  <c r="FS505" i="11"/>
  <c r="FS489" i="11"/>
  <c r="FS313" i="11"/>
  <c r="FS297" i="11"/>
  <c r="FS281" i="11"/>
  <c r="FK905" i="11"/>
  <c r="FK841" i="11"/>
  <c r="FK825" i="11"/>
  <c r="GA798" i="11"/>
  <c r="FK1010" i="11"/>
  <c r="GA914" i="11"/>
  <c r="GA898" i="11"/>
  <c r="FS450" i="11"/>
  <c r="FS434" i="11"/>
  <c r="FS418" i="11"/>
  <c r="FS402" i="11"/>
  <c r="FS386" i="11"/>
  <c r="FS370" i="11"/>
  <c r="FS354" i="11"/>
  <c r="FS338" i="11"/>
  <c r="FS322" i="11"/>
  <c r="GA489" i="11"/>
  <c r="FK1062" i="11"/>
  <c r="FK1030" i="11"/>
  <c r="FK1014" i="11"/>
  <c r="FS310" i="11"/>
  <c r="FS278" i="11"/>
  <c r="FS246" i="11"/>
  <c r="FS230" i="11"/>
  <c r="FS214" i="11"/>
  <c r="FS198" i="11"/>
  <c r="FS182" i="11"/>
  <c r="FS150" i="11"/>
  <c r="FS847" i="11"/>
  <c r="FS815" i="11"/>
  <c r="FS799" i="11"/>
  <c r="GA422" i="11"/>
  <c r="GA406" i="11"/>
  <c r="GA390" i="11"/>
  <c r="GA374" i="11"/>
  <c r="GA358" i="11"/>
  <c r="GA342" i="11"/>
  <c r="GA326" i="11"/>
  <c r="FK889" i="11"/>
  <c r="GA830" i="11"/>
  <c r="FS630" i="11"/>
  <c r="FS614" i="11"/>
  <c r="FS598" i="11"/>
  <c r="FS582" i="11"/>
  <c r="FS566" i="11"/>
  <c r="FS550" i="11"/>
  <c r="FS534" i="11"/>
  <c r="FS518" i="11"/>
  <c r="FS502" i="11"/>
  <c r="FS486" i="11"/>
  <c r="FK809" i="11"/>
  <c r="GA846" i="11"/>
  <c r="GA1088" i="11"/>
  <c r="GA992" i="11"/>
  <c r="GA960" i="11"/>
  <c r="GA951" i="11"/>
  <c r="GA864" i="11"/>
  <c r="GA768" i="11"/>
  <c r="GA752" i="11"/>
  <c r="GA736" i="11"/>
  <c r="GA720" i="11"/>
  <c r="GA704" i="11"/>
  <c r="GA688" i="11"/>
  <c r="GA656" i="11"/>
  <c r="GA640" i="11"/>
  <c r="FS1060" i="11"/>
  <c r="FS1044" i="11"/>
  <c r="FS1028" i="11"/>
  <c r="FS1012" i="11"/>
  <c r="FS996" i="11"/>
  <c r="FS980" i="11"/>
  <c r="FS964" i="11"/>
  <c r="FS948" i="11"/>
  <c r="GA923" i="11"/>
  <c r="FS916" i="11"/>
  <c r="FS852" i="11"/>
  <c r="FS836" i="11"/>
  <c r="FS820" i="11"/>
  <c r="FS804" i="11"/>
  <c r="GA788" i="11"/>
  <c r="FK873" i="11"/>
  <c r="GA894" i="11"/>
  <c r="GA910" i="11"/>
  <c r="FK857" i="11"/>
  <c r="GA814" i="11"/>
  <c r="FS265" i="11"/>
  <c r="FS249" i="11"/>
  <c r="FS233" i="11"/>
  <c r="FS217" i="11"/>
  <c r="FS201" i="11"/>
  <c r="FS185" i="11"/>
  <c r="FS169" i="11"/>
  <c r="FS153" i="11"/>
  <c r="FK1087" i="11"/>
  <c r="FK911" i="11"/>
  <c r="FK895" i="11"/>
  <c r="FK879" i="11"/>
  <c r="FK863" i="11"/>
  <c r="FK847" i="11"/>
  <c r="FK831" i="11"/>
  <c r="FK815" i="11"/>
  <c r="FK799" i="11"/>
  <c r="FK783" i="11"/>
  <c r="FK767" i="11"/>
  <c r="FK751" i="11"/>
  <c r="FK735" i="11"/>
  <c r="FK719" i="11"/>
  <c r="FK703" i="11"/>
  <c r="FK687" i="11"/>
  <c r="FK671" i="11"/>
  <c r="FK655" i="11"/>
  <c r="GA639" i="11"/>
  <c r="FS463" i="11"/>
  <c r="GA948" i="11"/>
  <c r="GA925" i="11"/>
  <c r="FK788" i="11"/>
  <c r="FK436" i="11"/>
  <c r="FK388" i="11"/>
  <c r="FK149" i="11"/>
  <c r="FS1000" i="11"/>
  <c r="FS984" i="11"/>
  <c r="FS968" i="11"/>
  <c r="FS952" i="11"/>
  <c r="FS920" i="11"/>
  <c r="FS904" i="11"/>
  <c r="GA856" i="11"/>
  <c r="GA840" i="11"/>
  <c r="GA824" i="11"/>
  <c r="GA808" i="11"/>
  <c r="GA792" i="11"/>
  <c r="FK632" i="11"/>
  <c r="FK600" i="11"/>
  <c r="FK584" i="11"/>
  <c r="FK568" i="11"/>
  <c r="FK552" i="11"/>
  <c r="FK536" i="11"/>
  <c r="FK520" i="11"/>
  <c r="FK504" i="11"/>
  <c r="FK488" i="11"/>
  <c r="FK312" i="11"/>
  <c r="FK296" i="11"/>
  <c r="FK280" i="11"/>
  <c r="FK264" i="11"/>
  <c r="FK248" i="11"/>
  <c r="FK232" i="11"/>
  <c r="FK216" i="11"/>
  <c r="FK200" i="11"/>
  <c r="FK184" i="11"/>
  <c r="FK168" i="11"/>
  <c r="FK152" i="11"/>
  <c r="FS1053" i="11"/>
  <c r="FS1037" i="11"/>
  <c r="FS1021" i="11"/>
  <c r="FS1005" i="11"/>
  <c r="FS915" i="11"/>
  <c r="GA1073" i="11"/>
  <c r="GA1057" i="11"/>
  <c r="GA1041" i="11"/>
  <c r="GA1025" i="11"/>
  <c r="GA1009" i="11"/>
  <c r="GA993" i="11"/>
  <c r="FS897" i="11"/>
  <c r="FS778" i="11"/>
  <c r="FS762" i="11"/>
  <c r="FS746" i="11"/>
  <c r="FS730" i="11"/>
  <c r="FS714" i="11"/>
  <c r="FS698" i="11"/>
  <c r="FS682" i="11"/>
  <c r="FS666" i="11"/>
  <c r="GA148" i="11"/>
  <c r="GA124" i="11"/>
  <c r="GA116" i="11"/>
  <c r="GA108" i="11"/>
  <c r="GA227" i="11"/>
  <c r="GA195" i="11"/>
  <c r="GA163" i="11"/>
  <c r="FS785" i="11"/>
  <c r="FS769" i="11"/>
  <c r="FS753" i="11"/>
  <c r="FS737" i="11"/>
  <c r="FS721" i="11"/>
  <c r="FS705" i="11"/>
  <c r="FS1073" i="11"/>
  <c r="GA1064" i="11"/>
  <c r="GA1048" i="11"/>
  <c r="FS1041" i="11"/>
  <c r="GA1032" i="11"/>
  <c r="FS1025" i="11"/>
  <c r="GA1016" i="11"/>
  <c r="GA1000" i="11"/>
  <c r="GA968" i="11"/>
  <c r="GA952" i="11"/>
  <c r="GA936" i="11"/>
  <c r="FS776" i="11"/>
  <c r="FS760" i="11"/>
  <c r="FS744" i="11"/>
  <c r="FS728" i="11"/>
  <c r="FS712" i="11"/>
  <c r="FS696" i="11"/>
  <c r="FS680" i="11"/>
  <c r="FS664" i="11"/>
  <c r="FS648" i="11"/>
  <c r="FK147" i="11"/>
  <c r="FK131" i="11"/>
  <c r="FK115" i="11"/>
  <c r="FK99" i="11"/>
  <c r="FK877" i="11"/>
  <c r="FK861" i="11"/>
  <c r="FK781" i="11"/>
  <c r="FK653" i="11"/>
  <c r="FK541" i="11"/>
  <c r="FK349" i="11"/>
  <c r="GA142" i="11"/>
  <c r="GA134" i="11"/>
  <c r="GA126" i="11"/>
  <c r="GA118" i="11"/>
  <c r="GA110" i="11"/>
  <c r="GA102" i="11"/>
  <c r="FS954" i="11"/>
  <c r="FS938" i="11"/>
  <c r="GA1087" i="11"/>
  <c r="FK1023" i="11"/>
  <c r="GA911" i="11"/>
  <c r="FK906" i="11"/>
  <c r="GA895" i="11"/>
  <c r="FK890" i="11"/>
  <c r="FK874" i="11"/>
  <c r="FK858" i="11"/>
  <c r="FK842" i="11"/>
  <c r="GA831" i="11"/>
  <c r="FK826" i="11"/>
  <c r="FK810" i="11"/>
  <c r="FK794" i="11"/>
  <c r="FS650" i="11"/>
  <c r="GA609" i="11"/>
  <c r="GA593" i="11"/>
  <c r="GA577" i="11"/>
  <c r="GA561" i="11"/>
  <c r="GA545" i="11"/>
  <c r="GA529" i="11"/>
  <c r="GA497" i="11"/>
  <c r="GA314" i="11"/>
  <c r="GA298" i="11"/>
  <c r="GA282" i="11"/>
  <c r="GA266" i="11"/>
  <c r="GA250" i="11"/>
  <c r="GA234" i="11"/>
  <c r="GA218" i="11"/>
  <c r="GA202" i="11"/>
  <c r="GA186" i="11"/>
  <c r="GA170" i="11"/>
  <c r="GA154" i="11"/>
  <c r="FS1084" i="11"/>
  <c r="GA924" i="11"/>
  <c r="FK572" i="11"/>
  <c r="FK309" i="11"/>
  <c r="FK293" i="11"/>
  <c r="FK277" i="11"/>
  <c r="FK261" i="11"/>
  <c r="FK245" i="11"/>
  <c r="FK229" i="11"/>
  <c r="FK213" i="11"/>
  <c r="FK197" i="11"/>
  <c r="FK181" i="11"/>
  <c r="FK165" i="11"/>
  <c r="FK581" i="11"/>
  <c r="FS634" i="11"/>
  <c r="FS602" i="11"/>
  <c r="FS586" i="11"/>
  <c r="FS570" i="11"/>
  <c r="FS554" i="11"/>
  <c r="FS538" i="11"/>
  <c r="FS522" i="11"/>
  <c r="FS490" i="11"/>
  <c r="FS314" i="11"/>
  <c r="FS282" i="11"/>
  <c r="FS266" i="11"/>
  <c r="FS250" i="11"/>
  <c r="FS218" i="11"/>
  <c r="FS202" i="11"/>
  <c r="FS186" i="11"/>
  <c r="FS170" i="11"/>
  <c r="FS154" i="11"/>
  <c r="FK1089" i="11"/>
  <c r="FK897" i="11"/>
  <c r="FK881" i="11"/>
  <c r="FK849" i="11"/>
  <c r="FK817" i="11"/>
  <c r="FK801" i="11"/>
  <c r="FK785" i="11"/>
  <c r="FK753" i="11"/>
  <c r="FK737" i="11"/>
  <c r="FK721" i="11"/>
  <c r="FK689" i="11"/>
  <c r="FK673" i="11"/>
  <c r="FK657" i="11"/>
  <c r="FK641" i="11"/>
  <c r="FK497" i="11"/>
  <c r="GA1091" i="11"/>
  <c r="FK1075" i="11"/>
  <c r="FK1059" i="11"/>
  <c r="FK1043" i="11"/>
  <c r="FK1027" i="11"/>
  <c r="FK1011" i="11"/>
  <c r="FK995" i="11"/>
  <c r="FK979" i="11"/>
  <c r="FK963" i="11"/>
  <c r="FK947" i="11"/>
  <c r="FK931" i="11"/>
  <c r="GA787" i="11"/>
  <c r="GA771" i="11"/>
  <c r="GA755" i="11"/>
  <c r="GA739" i="11"/>
  <c r="GA723" i="11"/>
  <c r="GA707" i="11"/>
  <c r="GA691" i="11"/>
  <c r="GA675" i="11"/>
  <c r="GA659" i="11"/>
  <c r="GA643" i="11"/>
  <c r="FK611" i="11"/>
  <c r="FK595" i="11"/>
  <c r="FK579" i="11"/>
  <c r="FK563" i="11"/>
  <c r="FK547" i="11"/>
  <c r="FK531" i="11"/>
  <c r="FK515" i="11"/>
  <c r="FK499" i="11"/>
  <c r="FK483" i="11"/>
  <c r="FS134" i="11"/>
  <c r="FS102" i="11"/>
  <c r="GA745" i="11"/>
  <c r="FS147" i="11"/>
  <c r="FS131" i="11"/>
  <c r="FS99" i="11"/>
  <c r="FS145" i="11"/>
  <c r="GA912" i="11"/>
  <c r="GA896" i="11"/>
  <c r="GA880" i="11"/>
  <c r="GA800" i="11"/>
  <c r="FS898" i="11"/>
  <c r="GA850" i="11"/>
  <c r="GA1072" i="11"/>
  <c r="GA1024" i="11"/>
  <c r="GA774" i="11"/>
  <c r="GA726" i="11"/>
  <c r="GA694" i="11"/>
  <c r="FK463" i="11"/>
  <c r="FK431" i="11"/>
  <c r="FK399" i="11"/>
  <c r="FS377" i="11"/>
  <c r="FK351" i="11"/>
  <c r="FS345" i="11"/>
  <c r="FS329" i="11"/>
  <c r="FK319" i="11"/>
  <c r="FK1071" i="11"/>
  <c r="FK1055" i="11"/>
  <c r="FK1039" i="11"/>
  <c r="FK1007" i="11"/>
  <c r="FK991" i="11"/>
  <c r="FK975" i="11"/>
  <c r="FK959" i="11"/>
  <c r="FK943" i="11"/>
  <c r="GA145" i="11"/>
  <c r="GA137" i="11"/>
  <c r="GA129" i="11"/>
  <c r="GA121" i="11"/>
  <c r="GA113" i="11"/>
  <c r="GA105" i="11"/>
  <c r="GA97" i="11"/>
  <c r="GA932" i="11"/>
  <c r="GA909" i="11"/>
  <c r="FK628" i="11"/>
  <c r="FK612" i="11"/>
  <c r="FK596" i="11"/>
  <c r="FK580" i="11"/>
  <c r="FK564" i="11"/>
  <c r="FK548" i="11"/>
  <c r="FK532" i="11"/>
  <c r="FK516" i="11"/>
  <c r="FK500" i="11"/>
  <c r="FK484" i="11"/>
  <c r="FK308" i="11"/>
  <c r="FK292" i="11"/>
  <c r="FK276" i="11"/>
  <c r="FK260" i="11"/>
  <c r="FK244" i="11"/>
  <c r="FK228" i="11"/>
  <c r="FK212" i="11"/>
  <c r="FK196" i="11"/>
  <c r="FK180" i="11"/>
  <c r="FK164" i="11"/>
  <c r="GA927" i="11"/>
  <c r="FS941" i="11"/>
  <c r="FS925" i="11"/>
  <c r="FS781" i="11"/>
  <c r="FS765" i="11"/>
  <c r="FS749" i="11"/>
  <c r="FS733" i="11"/>
  <c r="FS717" i="11"/>
  <c r="FS701" i="11"/>
  <c r="FS685" i="11"/>
  <c r="FS669" i="11"/>
  <c r="FS653" i="11"/>
  <c r="FS637" i="11"/>
  <c r="FS621" i="11"/>
  <c r="FS605" i="11"/>
  <c r="FS589" i="11"/>
  <c r="FS573" i="11"/>
  <c r="FS557" i="11"/>
  <c r="FS541" i="11"/>
  <c r="FS525" i="11"/>
  <c r="FS509" i="11"/>
  <c r="FS493" i="11"/>
  <c r="FS477" i="11"/>
  <c r="FK467" i="11"/>
  <c r="FS461" i="11"/>
  <c r="FK451" i="11"/>
  <c r="FS445" i="11"/>
  <c r="FK435" i="11"/>
  <c r="FS429" i="11"/>
  <c r="FK419" i="11"/>
  <c r="FS413" i="11"/>
  <c r="FK403" i="11"/>
  <c r="FS397" i="11"/>
  <c r="FK387" i="11"/>
  <c r="FS381" i="11"/>
  <c r="FK371" i="11"/>
  <c r="FS365" i="11"/>
  <c r="FK355" i="11"/>
  <c r="FS349" i="11"/>
  <c r="FK339" i="11"/>
  <c r="FS333" i="11"/>
  <c r="FK323" i="11"/>
  <c r="FS317" i="11"/>
  <c r="FS301" i="11"/>
  <c r="FS285" i="11"/>
  <c r="FS269" i="11"/>
  <c r="FS253" i="11"/>
  <c r="FS237" i="11"/>
  <c r="FS221" i="11"/>
  <c r="FS205" i="11"/>
  <c r="FS189" i="11"/>
  <c r="FS173" i="11"/>
  <c r="FS157" i="11"/>
  <c r="GA977" i="11"/>
  <c r="GA970" i="11"/>
  <c r="GA954" i="11"/>
  <c r="GA938" i="11"/>
  <c r="FS881" i="11"/>
  <c r="FS865" i="11"/>
  <c r="FS849" i="11"/>
  <c r="FS833" i="11"/>
  <c r="FS817" i="11"/>
  <c r="FS801" i="11"/>
  <c r="GA634" i="11"/>
  <c r="GA618" i="11"/>
  <c r="GA602" i="11"/>
  <c r="GA586" i="11"/>
  <c r="GA570" i="11"/>
  <c r="GA554" i="11"/>
  <c r="GA538" i="11"/>
  <c r="GA522" i="11"/>
  <c r="GA506" i="11"/>
  <c r="GA490" i="11"/>
  <c r="GA481" i="11"/>
  <c r="FS1013" i="11"/>
  <c r="FS997" i="11"/>
  <c r="FS981" i="11"/>
  <c r="GA915" i="11"/>
  <c r="GA899" i="11"/>
  <c r="GA883" i="11"/>
  <c r="GA867" i="11"/>
  <c r="GA851" i="11"/>
  <c r="GA835" i="11"/>
  <c r="GA819" i="11"/>
  <c r="GA803" i="11"/>
  <c r="FS467" i="11"/>
  <c r="FS451" i="11"/>
  <c r="FS926" i="11"/>
  <c r="FS638" i="11"/>
  <c r="FS622" i="11"/>
  <c r="FS606" i="11"/>
  <c r="FS590" i="11"/>
  <c r="FS574" i="11"/>
  <c r="FS558" i="11"/>
  <c r="FS542" i="11"/>
  <c r="FS526" i="11"/>
  <c r="FS510" i="11"/>
  <c r="FS494" i="11"/>
  <c r="FS478" i="11"/>
  <c r="FS462" i="11"/>
  <c r="FS446" i="11"/>
  <c r="FS430" i="11"/>
  <c r="FS414" i="11"/>
  <c r="FS398" i="11"/>
  <c r="FS382" i="11"/>
  <c r="FS366" i="11"/>
  <c r="FS350" i="11"/>
  <c r="FS334" i="11"/>
  <c r="GA1077" i="11"/>
  <c r="FS901" i="11"/>
  <c r="FS885" i="11"/>
  <c r="GA878" i="11"/>
  <c r="FS869" i="11"/>
  <c r="FS846" i="11"/>
  <c r="FS830" i="11"/>
  <c r="FS814" i="11"/>
  <c r="FS798" i="11"/>
  <c r="GA773" i="11"/>
  <c r="FS136" i="11"/>
  <c r="FS120" i="11"/>
  <c r="FS104" i="11"/>
  <c r="FS1091" i="11"/>
  <c r="FS963" i="11"/>
  <c r="FS947" i="11"/>
  <c r="FS883" i="11"/>
  <c r="FS867" i="11"/>
  <c r="FS819" i="11"/>
  <c r="FS803" i="11"/>
  <c r="FS627" i="11"/>
  <c r="FS611" i="11"/>
  <c r="FS595" i="11"/>
  <c r="FS579" i="11"/>
  <c r="FS563" i="11"/>
  <c r="FS547" i="11"/>
  <c r="FS531" i="11"/>
  <c r="FS515" i="11"/>
  <c r="FS499" i="11"/>
  <c r="FS291" i="11"/>
  <c r="FS259" i="11"/>
  <c r="FS227" i="11"/>
  <c r="FS195" i="11"/>
  <c r="FS179" i="11"/>
  <c r="FS163" i="11"/>
  <c r="FS133" i="11"/>
  <c r="FS101" i="11"/>
  <c r="GA1008" i="11"/>
  <c r="GA742" i="11"/>
  <c r="GA678" i="11"/>
  <c r="FS441" i="11"/>
  <c r="FS409" i="11"/>
  <c r="FK367" i="11"/>
  <c r="FK335" i="11"/>
  <c r="FK138" i="11"/>
  <c r="GA976" i="11"/>
  <c r="GA944" i="11"/>
  <c r="GA905" i="11"/>
  <c r="GA857" i="11"/>
  <c r="GA777" i="11"/>
  <c r="GA713" i="11"/>
  <c r="GA697" i="11"/>
  <c r="FK1085" i="11"/>
  <c r="FK973" i="11"/>
  <c r="FK957" i="11"/>
  <c r="FK941" i="11"/>
  <c r="FK909" i="11"/>
  <c r="FK893" i="11"/>
  <c r="FK845" i="11"/>
  <c r="FK829" i="11"/>
  <c r="FK813" i="11"/>
  <c r="FK797" i="11"/>
  <c r="FK765" i="11"/>
  <c r="FK749" i="11"/>
  <c r="FK717" i="11"/>
  <c r="FK701" i="11"/>
  <c r="FK685" i="11"/>
  <c r="FK669" i="11"/>
  <c r="FK479" i="11"/>
  <c r="FK129" i="11"/>
  <c r="FK113" i="11"/>
  <c r="FK97" i="11"/>
  <c r="GA420" i="11"/>
  <c r="GA388" i="11"/>
  <c r="GA372" i="11"/>
  <c r="GA356" i="11"/>
  <c r="GA340" i="11"/>
  <c r="GA324" i="11"/>
  <c r="GA879" i="11"/>
  <c r="GA863" i="11"/>
  <c r="GA847" i="11"/>
  <c r="GA815" i="11"/>
  <c r="GA799" i="11"/>
  <c r="GA776" i="11"/>
  <c r="GA744" i="11"/>
  <c r="GA728" i="11"/>
  <c r="GA712" i="11"/>
  <c r="GA696" i="11"/>
  <c r="GA474" i="11"/>
  <c r="GA394" i="11"/>
  <c r="GA362" i="11"/>
  <c r="GA346" i="11"/>
  <c r="GA330" i="11"/>
  <c r="FS1018" i="11"/>
  <c r="FS1002" i="11"/>
  <c r="FS986" i="11"/>
  <c r="FS970" i="11"/>
  <c r="FS949" i="11"/>
  <c r="FK1052" i="11"/>
  <c r="GA1056" i="11"/>
  <c r="GA758" i="11"/>
  <c r="GA646" i="11"/>
  <c r="FS457" i="11"/>
  <c r="FK447" i="11"/>
  <c r="FK383" i="11"/>
  <c r="FS124" i="11"/>
  <c r="GA1079" i="11"/>
  <c r="GA935" i="11"/>
  <c r="GA919" i="11"/>
  <c r="GA903" i="11"/>
  <c r="GA887" i="11"/>
  <c r="GA871" i="11"/>
  <c r="GA855" i="11"/>
  <c r="GA839" i="11"/>
  <c r="GA823" i="11"/>
  <c r="GA807" i="11"/>
  <c r="GA791" i="11"/>
  <c r="GA775" i="11"/>
  <c r="GA759" i="11"/>
  <c r="GA743" i="11"/>
  <c r="GA727" i="11"/>
  <c r="GA711" i="11"/>
  <c r="GA695" i="11"/>
  <c r="GA679" i="11"/>
  <c r="GA663" i="11"/>
  <c r="GA647" i="11"/>
  <c r="FK631" i="11"/>
  <c r="FK615" i="11"/>
  <c r="FK599" i="11"/>
  <c r="FK583" i="11"/>
  <c r="FK567" i="11"/>
  <c r="FK551" i="11"/>
  <c r="FK535" i="11"/>
  <c r="FK519" i="11"/>
  <c r="FK503" i="11"/>
  <c r="FK487" i="11"/>
  <c r="EV487" i="11" s="1"/>
  <c r="FK471" i="11"/>
  <c r="FK455" i="11"/>
  <c r="FK439" i="11"/>
  <c r="FK423" i="11"/>
  <c r="FK407" i="11"/>
  <c r="FK391" i="11"/>
  <c r="FK375" i="11"/>
  <c r="FK359" i="11"/>
  <c r="FK343" i="11"/>
  <c r="FK327" i="11"/>
  <c r="FK311" i="11"/>
  <c r="FK295" i="11"/>
  <c r="FK279" i="11"/>
  <c r="FK263" i="11"/>
  <c r="FK247" i="11"/>
  <c r="FK231" i="11"/>
  <c r="FK215" i="11"/>
  <c r="FK199" i="11"/>
  <c r="FK183" i="11"/>
  <c r="FK167" i="11"/>
  <c r="FK151" i="11"/>
  <c r="GA624" i="11"/>
  <c r="GA608" i="11"/>
  <c r="GA592" i="11"/>
  <c r="GA576" i="11"/>
  <c r="GA560" i="11"/>
  <c r="GA544" i="11"/>
  <c r="GA528" i="11"/>
  <c r="GA512" i="11"/>
  <c r="GA496" i="11"/>
  <c r="GA480" i="11"/>
  <c r="GA304" i="11"/>
  <c r="GA288" i="11"/>
  <c r="GA272" i="11"/>
  <c r="GA256" i="11"/>
  <c r="GA240" i="11"/>
  <c r="GA224" i="11"/>
  <c r="GA208" i="11"/>
  <c r="GA192" i="11"/>
  <c r="GA176" i="11"/>
  <c r="GA160" i="11"/>
  <c r="FS1078" i="11"/>
  <c r="GA934" i="11"/>
  <c r="FS886" i="11"/>
  <c r="FS870" i="11"/>
  <c r="FK303" i="11"/>
  <c r="FK287" i="11"/>
  <c r="FK271" i="11"/>
  <c r="FK255" i="11"/>
  <c r="FK239" i="11"/>
  <c r="FK223" i="11"/>
  <c r="FK207" i="11"/>
  <c r="FK191" i="11"/>
  <c r="FK175" i="11"/>
  <c r="FK159" i="11"/>
  <c r="FK148" i="11"/>
  <c r="FK140" i="11"/>
  <c r="FK132" i="11"/>
  <c r="FK124" i="11"/>
  <c r="FK116" i="11"/>
  <c r="FK108" i="11"/>
  <c r="GA920" i="11"/>
  <c r="GA904" i="11"/>
  <c r="FK307" i="11"/>
  <c r="FK291" i="11"/>
  <c r="FK275" i="11"/>
  <c r="FK259" i="11"/>
  <c r="FK243" i="11"/>
  <c r="FK227" i="11"/>
  <c r="FK211" i="11"/>
  <c r="FK195" i="11"/>
  <c r="FK179" i="11"/>
  <c r="FK163" i="11"/>
  <c r="FS988" i="11"/>
  <c r="GA876" i="11"/>
  <c r="GA860" i="11"/>
  <c r="GA1040" i="11"/>
  <c r="GA710" i="11"/>
  <c r="GA662" i="11"/>
  <c r="FK415" i="11"/>
  <c r="GA967" i="11"/>
  <c r="FS123" i="11"/>
  <c r="FS107" i="11"/>
  <c r="GA1015" i="11"/>
  <c r="FS999" i="11"/>
  <c r="FS983" i="11"/>
  <c r="FS967" i="11"/>
  <c r="FS951" i="11"/>
  <c r="FS935" i="11"/>
  <c r="FS919" i="11"/>
  <c r="FS903" i="11"/>
  <c r="FS823" i="11"/>
  <c r="FS775" i="11"/>
  <c r="FS759" i="11"/>
  <c r="FS743" i="11"/>
  <c r="FS727" i="11"/>
  <c r="FS711" i="11"/>
  <c r="FS695" i="11"/>
  <c r="FS679" i="11"/>
  <c r="FS647" i="11"/>
  <c r="FS631" i="11"/>
  <c r="FS583" i="11"/>
  <c r="FS567" i="11"/>
  <c r="FS551" i="11"/>
  <c r="FS535" i="11"/>
  <c r="FS519" i="11"/>
  <c r="FS503" i="11"/>
  <c r="FS471" i="11"/>
  <c r="FS439" i="11"/>
  <c r="FS423" i="11"/>
  <c r="FS407" i="11"/>
  <c r="FS391" i="11"/>
  <c r="FS375" i="11"/>
  <c r="FS359" i="11"/>
  <c r="FS343" i="11"/>
  <c r="GA1083" i="11"/>
  <c r="GA1076" i="11"/>
  <c r="GA1067" i="11"/>
  <c r="GA1060" i="11"/>
  <c r="GA1051" i="11"/>
  <c r="GA1044" i="11"/>
  <c r="GA1035" i="11"/>
  <c r="GA1028" i="11"/>
  <c r="GA1012" i="11"/>
  <c r="GA1003" i="11"/>
  <c r="GA987" i="11"/>
  <c r="GA971" i="11"/>
  <c r="GA955" i="11"/>
  <c r="GA884" i="11"/>
  <c r="GA868" i="11"/>
  <c r="FS788" i="11"/>
  <c r="GA763" i="11"/>
  <c r="GA747" i="11"/>
  <c r="FS740" i="11"/>
  <c r="GA731" i="11"/>
  <c r="FS724" i="11"/>
  <c r="GA699" i="11"/>
  <c r="GA683" i="11"/>
  <c r="FS676" i="11"/>
  <c r="GA667" i="11"/>
  <c r="FS660" i="11"/>
  <c r="GA651" i="11"/>
  <c r="FK623" i="11"/>
  <c r="FK607" i="11"/>
  <c r="FK591" i="11"/>
  <c r="FK575" i="11"/>
  <c r="FK559" i="11"/>
  <c r="FK543" i="11"/>
  <c r="FK527" i="11"/>
  <c r="FK511" i="11"/>
  <c r="FK495" i="11"/>
  <c r="FK627" i="11"/>
  <c r="FS900" i="11"/>
  <c r="GA843" i="11"/>
  <c r="GA827" i="11"/>
  <c r="GA811" i="11"/>
  <c r="GA795" i="11"/>
  <c r="FK635" i="11"/>
  <c r="FK619" i="11"/>
  <c r="FK603" i="11"/>
  <c r="FK587" i="11"/>
  <c r="FK571" i="11"/>
  <c r="FK555" i="11"/>
  <c r="FK539" i="11"/>
  <c r="FK523" i="11"/>
  <c r="FK507" i="11"/>
  <c r="FK491" i="11"/>
  <c r="FK315" i="11"/>
  <c r="FK299" i="11"/>
  <c r="FK283" i="11"/>
  <c r="FK267" i="11"/>
  <c r="FK251" i="11"/>
  <c r="FK235" i="11"/>
  <c r="FK219" i="11"/>
  <c r="FK203" i="11"/>
  <c r="FK187" i="11"/>
  <c r="FK171" i="11"/>
  <c r="FK155" i="11"/>
  <c r="FS912" i="11"/>
  <c r="FS896" i="11"/>
  <c r="FS880" i="11"/>
  <c r="FS864" i="11"/>
  <c r="FS832" i="11"/>
  <c r="FS816" i="11"/>
  <c r="FS800" i="11"/>
  <c r="FK144" i="11"/>
  <c r="FK128" i="11"/>
  <c r="FK112" i="11"/>
  <c r="GA1071" i="11"/>
  <c r="GA1055" i="11"/>
  <c r="GA1039" i="11"/>
  <c r="GA1023" i="11"/>
  <c r="GA1007" i="11"/>
  <c r="GA991" i="11"/>
  <c r="GA975" i="11"/>
  <c r="GA959" i="11"/>
  <c r="GA943" i="11"/>
  <c r="FK927" i="11"/>
  <c r="GA319" i="11"/>
  <c r="GA928" i="11"/>
  <c r="GA1049" i="11"/>
  <c r="FS834" i="11"/>
  <c r="FS818" i="11"/>
  <c r="FS802" i="11"/>
  <c r="FS690" i="11"/>
  <c r="GA258" i="11"/>
  <c r="GA194" i="11"/>
  <c r="FS1090" i="11"/>
  <c r="FS1074" i="11"/>
  <c r="FS1058" i="11"/>
  <c r="FS1042" i="11"/>
  <c r="FS1026" i="11"/>
  <c r="FS962" i="11"/>
  <c r="FS930" i="11"/>
  <c r="GA907" i="11"/>
  <c r="FS786" i="11"/>
  <c r="FS770" i="11"/>
  <c r="FS754" i="11"/>
  <c r="FS722" i="11"/>
  <c r="FS642" i="11"/>
  <c r="FK139" i="11"/>
  <c r="FK107" i="11"/>
  <c r="FK637" i="11"/>
  <c r="FK621" i="11"/>
  <c r="FK605" i="11"/>
  <c r="FK589" i="11"/>
  <c r="FK525" i="11"/>
  <c r="FK493" i="11"/>
  <c r="FK461" i="11"/>
  <c r="FK429" i="11"/>
  <c r="FK381" i="11"/>
  <c r="FK333" i="11"/>
  <c r="FK301" i="11"/>
  <c r="FK253" i="11"/>
  <c r="FK237" i="11"/>
  <c r="FK189" i="11"/>
  <c r="FK173" i="11"/>
  <c r="GA443" i="11"/>
  <c r="GA411" i="11"/>
  <c r="GA347" i="11"/>
  <c r="GA283" i="11"/>
  <c r="GA242" i="11"/>
  <c r="GA235" i="11"/>
  <c r="GA210" i="11"/>
  <c r="GA861" i="11"/>
  <c r="FS771" i="11"/>
  <c r="FK1028" i="11"/>
  <c r="FS112" i="11"/>
  <c r="FS738" i="11"/>
  <c r="FS658" i="11"/>
  <c r="FK1074" i="11"/>
  <c r="FK1058" i="11"/>
  <c r="FK1042" i="11"/>
  <c r="GA475" i="11"/>
  <c r="GA459" i="11"/>
  <c r="GA418" i="11"/>
  <c r="GA379" i="11"/>
  <c r="GA363" i="11"/>
  <c r="GA331" i="11"/>
  <c r="GA290" i="11"/>
  <c r="GA274" i="11"/>
  <c r="GA226" i="11"/>
  <c r="GA178" i="11"/>
  <c r="GA162" i="11"/>
  <c r="FS1017" i="11"/>
  <c r="FS144" i="11"/>
  <c r="FS706" i="11"/>
  <c r="FK123" i="11"/>
  <c r="FS393" i="11"/>
  <c r="FS973" i="11"/>
  <c r="FS371" i="11"/>
  <c r="GA1081" i="11"/>
  <c r="GA1065" i="11"/>
  <c r="GA1033" i="11"/>
  <c r="GA1017" i="11"/>
  <c r="GA1001" i="11"/>
  <c r="GA985" i="11"/>
  <c r="GA969" i="11"/>
  <c r="GA953" i="11"/>
  <c r="GA937" i="11"/>
  <c r="GA921" i="11"/>
  <c r="GA889" i="11"/>
  <c r="GA873" i="11"/>
  <c r="GA825" i="11"/>
  <c r="GA809" i="11"/>
  <c r="GA793" i="11"/>
  <c r="GA761" i="11"/>
  <c r="GA729" i="11"/>
  <c r="GA681" i="11"/>
  <c r="GA665" i="11"/>
  <c r="GA649" i="11"/>
  <c r="GA521" i="11"/>
  <c r="FS425" i="11"/>
  <c r="FS659" i="11"/>
  <c r="FS323" i="11"/>
  <c r="GA862" i="11"/>
  <c r="FK558" i="11"/>
  <c r="FK510" i="11"/>
  <c r="FK430" i="11"/>
  <c r="FK366" i="11"/>
  <c r="FK318" i="11"/>
  <c r="FK254" i="11"/>
  <c r="FK206" i="11"/>
  <c r="FK1063" i="11"/>
  <c r="FK1015" i="11"/>
  <c r="FS594" i="11"/>
  <c r="FS578" i="11"/>
  <c r="FS562" i="11"/>
  <c r="FS546" i="11"/>
  <c r="FS530" i="11"/>
  <c r="FS514" i="11"/>
  <c r="FS498" i="11"/>
  <c r="FS482" i="11"/>
  <c r="FS306" i="11"/>
  <c r="FS290" i="11"/>
  <c r="FS274" i="11"/>
  <c r="FS258" i="11"/>
  <c r="FS242" i="11"/>
  <c r="FS226" i="11"/>
  <c r="FS210" i="11"/>
  <c r="FS194" i="11"/>
  <c r="FS178" i="11"/>
  <c r="FS162" i="11"/>
  <c r="FK960" i="11"/>
  <c r="FS473" i="11"/>
  <c r="FS361" i="11"/>
  <c r="FK942" i="11"/>
  <c r="FK622" i="11"/>
  <c r="FK542" i="11"/>
  <c r="FK462" i="11"/>
  <c r="FK382" i="11"/>
  <c r="FK350" i="11"/>
  <c r="FK222" i="11"/>
  <c r="FK190" i="11"/>
  <c r="FK1031" i="11"/>
  <c r="FK967" i="11"/>
  <c r="FK903" i="11"/>
  <c r="FK871" i="11"/>
  <c r="FK743" i="11"/>
  <c r="FK695" i="11"/>
  <c r="FK663" i="11"/>
  <c r="FS199" i="11"/>
  <c r="FS151" i="11"/>
  <c r="GA845" i="11"/>
  <c r="FS707" i="11"/>
  <c r="FK590" i="11"/>
  <c r="FK526" i="11"/>
  <c r="FK446" i="11"/>
  <c r="FK398" i="11"/>
  <c r="FK302" i="11"/>
  <c r="FK174" i="11"/>
  <c r="FK1047" i="11"/>
  <c r="FK999" i="11"/>
  <c r="FK951" i="11"/>
  <c r="FS626" i="11"/>
  <c r="FS899" i="11"/>
  <c r="FS403" i="11"/>
  <c r="FK606" i="11"/>
  <c r="FK494" i="11"/>
  <c r="FK414" i="11"/>
  <c r="FK334" i="11"/>
  <c r="FK286" i="11"/>
  <c r="FK238" i="11"/>
  <c r="FK158" i="11"/>
  <c r="FK983" i="11"/>
  <c r="FS610" i="11"/>
  <c r="FS787" i="11"/>
  <c r="FS387" i="11"/>
  <c r="FK638" i="11"/>
  <c r="FK574" i="11"/>
  <c r="FK478" i="11"/>
  <c r="FK270" i="11"/>
  <c r="GA829" i="11"/>
  <c r="FS675" i="11"/>
  <c r="FS339" i="11"/>
  <c r="GA893" i="11"/>
  <c r="FS355" i="11"/>
  <c r="FS957" i="11"/>
  <c r="FS691" i="11"/>
  <c r="GA877" i="11"/>
  <c r="FS989" i="11"/>
  <c r="FS643" i="11"/>
  <c r="FK1083" i="11"/>
  <c r="FK1076" i="11"/>
  <c r="FK1067" i="11"/>
  <c r="FK1060" i="11"/>
  <c r="FK1051" i="11"/>
  <c r="FK1044" i="11"/>
  <c r="FK1035" i="11"/>
  <c r="FK1019" i="11"/>
  <c r="FK1012" i="11"/>
  <c r="FK1003" i="11"/>
  <c r="FK996" i="11"/>
  <c r="FK987" i="11"/>
  <c r="FK980" i="11"/>
  <c r="FK971" i="11"/>
  <c r="FK955" i="11"/>
  <c r="FK939" i="11"/>
  <c r="FK916" i="11"/>
  <c r="FK900" i="11"/>
  <c r="FK884" i="11"/>
  <c r="FK868" i="11"/>
  <c r="FK852" i="11"/>
  <c r="FK836" i="11"/>
  <c r="FK820" i="11"/>
  <c r="EV820" i="11" s="1"/>
  <c r="FK804" i="11"/>
  <c r="FK779" i="11"/>
  <c r="FK772" i="11"/>
  <c r="FK763" i="11"/>
  <c r="FK756" i="11"/>
  <c r="FK747" i="11"/>
  <c r="FK740" i="11"/>
  <c r="FK731" i="11"/>
  <c r="FK724" i="11"/>
  <c r="FK715" i="11"/>
  <c r="FK708" i="11"/>
  <c r="FK692" i="11"/>
  <c r="FK683" i="11"/>
  <c r="FK676" i="11"/>
  <c r="FK667" i="11"/>
  <c r="FK660" i="11"/>
  <c r="FK651" i="11"/>
  <c r="FK644" i="11"/>
  <c r="GA930" i="11"/>
  <c r="FS1088" i="11"/>
  <c r="FS1072" i="11"/>
  <c r="FS1056" i="11"/>
  <c r="FS1040" i="11"/>
  <c r="FK1072" i="11"/>
  <c r="FK768" i="11"/>
  <c r="GA384" i="11"/>
  <c r="GA249" i="11"/>
  <c r="GA185" i="11"/>
  <c r="GA169" i="11"/>
  <c r="GA153" i="11"/>
  <c r="FK133" i="11"/>
  <c r="FK117" i="11"/>
  <c r="FK101" i="11"/>
  <c r="GA1085" i="11"/>
  <c r="GA1078" i="11"/>
  <c r="GA1069" i="11"/>
  <c r="GA1053" i="11"/>
  <c r="GA1037" i="11"/>
  <c r="GA1021" i="11"/>
  <c r="GA1005" i="11"/>
  <c r="GA998" i="11"/>
  <c r="GA989" i="11"/>
  <c r="GA982" i="11"/>
  <c r="GA973" i="11"/>
  <c r="GA957" i="11"/>
  <c r="GA941" i="11"/>
  <c r="FS909" i="11"/>
  <c r="FS893" i="11"/>
  <c r="FS877" i="11"/>
  <c r="FS861" i="11"/>
  <c r="FS845" i="11"/>
  <c r="FS829" i="11"/>
  <c r="FS813" i="11"/>
  <c r="FS797" i="11"/>
  <c r="GA781" i="11"/>
  <c r="GA765" i="11"/>
  <c r="GA749" i="11"/>
  <c r="GA733" i="11"/>
  <c r="GA717" i="11"/>
  <c r="GA701" i="11"/>
  <c r="GA685" i="11"/>
  <c r="GA669" i="11"/>
  <c r="GA653" i="11"/>
  <c r="GA637" i="11"/>
  <c r="GA630" i="11"/>
  <c r="GA621" i="11"/>
  <c r="GA614" i="11"/>
  <c r="GA605" i="11"/>
  <c r="GA598" i="11"/>
  <c r="GA589" i="11"/>
  <c r="GA582" i="11"/>
  <c r="GA573" i="11"/>
  <c r="GA566" i="11"/>
  <c r="GA557" i="11"/>
  <c r="GA550" i="11"/>
  <c r="GA541" i="11"/>
  <c r="GA534" i="11"/>
  <c r="GA525" i="11"/>
  <c r="GA518" i="11"/>
  <c r="GA509" i="11"/>
  <c r="GA502" i="11"/>
  <c r="GA493" i="11"/>
  <c r="GA486" i="11"/>
  <c r="GA317" i="11"/>
  <c r="GA310" i="11"/>
  <c r="GA301" i="11"/>
  <c r="GA294" i="11"/>
  <c r="GA285" i="11"/>
  <c r="GA278" i="11"/>
  <c r="GA269" i="11"/>
  <c r="GA262" i="11"/>
  <c r="GA253" i="11"/>
  <c r="GA246" i="11"/>
  <c r="GA237" i="11"/>
  <c r="GA230" i="11"/>
  <c r="GA221" i="11"/>
  <c r="GA214" i="11"/>
  <c r="GA205" i="11"/>
  <c r="GA198" i="11"/>
  <c r="GA189" i="11"/>
  <c r="GA182" i="11"/>
  <c r="GA173" i="11"/>
  <c r="GA166" i="11"/>
  <c r="GA157" i="11"/>
  <c r="GA150" i="11"/>
  <c r="GA144" i="11"/>
  <c r="GA136" i="11"/>
  <c r="GA128" i="11"/>
  <c r="GA120" i="11"/>
  <c r="GA112" i="11"/>
  <c r="GA104" i="11"/>
  <c r="GA929" i="11"/>
  <c r="FS875" i="11"/>
  <c r="FS859" i="11"/>
  <c r="FS827" i="11"/>
  <c r="FS811" i="11"/>
  <c r="FS779" i="11"/>
  <c r="FS763" i="11"/>
  <c r="FS747" i="11"/>
  <c r="FS731" i="11"/>
  <c r="FS715" i="11"/>
  <c r="FS699" i="11"/>
  <c r="FS683" i="11"/>
  <c r="FS667" i="11"/>
  <c r="FS651" i="11"/>
  <c r="FK137" i="11"/>
  <c r="FK976" i="11"/>
  <c r="FK880" i="11"/>
  <c r="FK784" i="11"/>
  <c r="FK704" i="11"/>
  <c r="GA432" i="11"/>
  <c r="GA352" i="11"/>
  <c r="GA281" i="11"/>
  <c r="GA217" i="11"/>
  <c r="GA942" i="11"/>
  <c r="FS139" i="11"/>
  <c r="FK1079" i="11"/>
  <c r="GA1047" i="11"/>
  <c r="GA1031" i="11"/>
  <c r="GA999" i="11"/>
  <c r="GA983" i="11"/>
  <c r="FK935" i="11"/>
  <c r="FK919" i="11"/>
  <c r="FK887" i="11"/>
  <c r="FK839" i="11"/>
  <c r="FK807" i="11"/>
  <c r="FK791" i="11"/>
  <c r="FK775" i="11"/>
  <c r="FK759" i="11"/>
  <c r="FK727" i="11"/>
  <c r="FK711" i="11"/>
  <c r="FK679" i="11"/>
  <c r="FK647" i="11"/>
  <c r="GA466" i="11"/>
  <c r="GA450" i="11"/>
  <c r="GA434" i="11"/>
  <c r="GA402" i="11"/>
  <c r="GA386" i="11"/>
  <c r="GA370" i="11"/>
  <c r="GA354" i="11"/>
  <c r="GA338" i="11"/>
  <c r="FS311" i="11"/>
  <c r="FS295" i="11"/>
  <c r="FS279" i="11"/>
  <c r="FS263" i="11"/>
  <c r="FS247" i="11"/>
  <c r="FS231" i="11"/>
  <c r="FS215" i="11"/>
  <c r="FS183" i="11"/>
  <c r="FS167" i="11"/>
  <c r="FK134" i="11"/>
  <c r="FK118" i="11"/>
  <c r="FK102" i="11"/>
  <c r="GA964" i="11"/>
  <c r="GA635" i="11"/>
  <c r="GA619" i="11"/>
  <c r="GA612" i="11"/>
  <c r="GA603" i="11"/>
  <c r="GA596" i="11"/>
  <c r="GA580" i="11"/>
  <c r="GA571" i="11"/>
  <c r="GA564" i="11"/>
  <c r="GA555" i="11"/>
  <c r="GA548" i="11"/>
  <c r="GA539" i="11"/>
  <c r="GA532" i="11"/>
  <c r="GA523" i="11"/>
  <c r="GA516" i="11"/>
  <c r="GA500" i="11"/>
  <c r="GA491" i="11"/>
  <c r="GA484" i="11"/>
  <c r="FK468" i="11"/>
  <c r="FK452" i="11"/>
  <c r="FK420" i="11"/>
  <c r="FK404" i="11"/>
  <c r="EV404" i="11" s="1"/>
  <c r="FK372" i="11"/>
  <c r="FK356" i="11"/>
  <c r="FS917" i="11"/>
  <c r="FK1088" i="11"/>
  <c r="FK992" i="11"/>
  <c r="FK896" i="11"/>
  <c r="FK816" i="11"/>
  <c r="FK688" i="11"/>
  <c r="GA416" i="11"/>
  <c r="GA265" i="11"/>
  <c r="GA93" i="11"/>
  <c r="FK832" i="11"/>
  <c r="FS674" i="11"/>
  <c r="FK1040" i="11"/>
  <c r="FK944" i="11"/>
  <c r="FK720" i="11"/>
  <c r="FK640" i="11"/>
  <c r="GA400" i="11"/>
  <c r="GA313" i="11"/>
  <c r="GA233" i="11"/>
  <c r="FK823" i="11"/>
  <c r="FK121" i="11"/>
  <c r="FK1024" i="11"/>
  <c r="FK912" i="11"/>
  <c r="FK752" i="11"/>
  <c r="FK672" i="11"/>
  <c r="GA448" i="11"/>
  <c r="GA974" i="11"/>
  <c r="GA1063" i="11"/>
  <c r="FK1056" i="11"/>
  <c r="FK928" i="11"/>
  <c r="FK848" i="11"/>
  <c r="FK736" i="11"/>
  <c r="GA464" i="11"/>
  <c r="GA336" i="11"/>
  <c r="GA201" i="11"/>
  <c r="FK855" i="11"/>
  <c r="FK105" i="11"/>
  <c r="FK1008" i="11"/>
  <c r="FK864" i="11"/>
  <c r="FK800" i="11"/>
  <c r="FK656" i="11"/>
  <c r="GA368" i="11"/>
  <c r="GA297" i="11"/>
  <c r="GA958" i="11"/>
  <c r="FK1026" i="11"/>
  <c r="FS1024" i="11"/>
  <c r="FS1008" i="11"/>
  <c r="FS992" i="11"/>
  <c r="FS976" i="11"/>
  <c r="FS960" i="11"/>
  <c r="FS944" i="11"/>
  <c r="FS928" i="11"/>
  <c r="FS784" i="11"/>
  <c r="FS768" i="11"/>
  <c r="FS752" i="11"/>
  <c r="FS736" i="11"/>
  <c r="FS720" i="11"/>
  <c r="FS704" i="11"/>
  <c r="FS688" i="11"/>
  <c r="FS672" i="11"/>
  <c r="FS656" i="11"/>
  <c r="FS640" i="11"/>
  <c r="FS624" i="11"/>
  <c r="FS608" i="11"/>
  <c r="FS592" i="11"/>
  <c r="FS576" i="11"/>
  <c r="FS560" i="11"/>
  <c r="FS544" i="11"/>
  <c r="FS528" i="11"/>
  <c r="FS512" i="11"/>
  <c r="FS496" i="11"/>
  <c r="FS480" i="11"/>
  <c r="FS464" i="11"/>
  <c r="FS448" i="11"/>
  <c r="FS432" i="11"/>
  <c r="FS416" i="11"/>
  <c r="FS400" i="11"/>
  <c r="FS384" i="11"/>
  <c r="FS368" i="11"/>
  <c r="FS352" i="11"/>
  <c r="FS336" i="11"/>
  <c r="FS320" i="11"/>
  <c r="FS304" i="11"/>
  <c r="FS288" i="11"/>
  <c r="FS272" i="11"/>
  <c r="FS256" i="11"/>
  <c r="FS240" i="11"/>
  <c r="FS224" i="11"/>
  <c r="FS208" i="11"/>
  <c r="FS192" i="11"/>
  <c r="FS176" i="11"/>
  <c r="FS160" i="11"/>
  <c r="FK1090" i="11"/>
  <c r="GA1074" i="11"/>
  <c r="GA1058" i="11"/>
  <c r="GA1042" i="11"/>
  <c r="GA1026" i="11"/>
  <c r="GA1010" i="11"/>
  <c r="FK994" i="11"/>
  <c r="FK978" i="11"/>
  <c r="FK962" i="11"/>
  <c r="FK946" i="11"/>
  <c r="FK930" i="11"/>
  <c r="FK786" i="11"/>
  <c r="FK770" i="11"/>
  <c r="FK754" i="11"/>
  <c r="FK738" i="11"/>
  <c r="FK722" i="11"/>
  <c r="FK706" i="11"/>
  <c r="FK690" i="11"/>
  <c r="FK674" i="11"/>
  <c r="FK658" i="11"/>
  <c r="FK642" i="11"/>
  <c r="FK626" i="11"/>
  <c r="FK610" i="11"/>
  <c r="FK594" i="11"/>
  <c r="FK578" i="11"/>
  <c r="FK562" i="11"/>
  <c r="FK546" i="11"/>
  <c r="FK530" i="11"/>
  <c r="FK514" i="11"/>
  <c r="FS1071" i="11"/>
  <c r="FS1055" i="11"/>
  <c r="FS1039" i="11"/>
  <c r="FS1023" i="11"/>
  <c r="FS623" i="11"/>
  <c r="FS607" i="11"/>
  <c r="FS591" i="11"/>
  <c r="FS575" i="11"/>
  <c r="FS559" i="11"/>
  <c r="FS543" i="11"/>
  <c r="FS527" i="11"/>
  <c r="FS511" i="11"/>
  <c r="FS495" i="11"/>
  <c r="FS472" i="11"/>
  <c r="FS456" i="11"/>
  <c r="FS440" i="11"/>
  <c r="FS424" i="11"/>
  <c r="FS408" i="11"/>
  <c r="FS392" i="11"/>
  <c r="FS376" i="11"/>
  <c r="FS360" i="11"/>
  <c r="FS344" i="11"/>
  <c r="FS328" i="11"/>
  <c r="FS319" i="11"/>
  <c r="FS303" i="11"/>
  <c r="FS287" i="11"/>
  <c r="FS271" i="11"/>
  <c r="FS255" i="11"/>
  <c r="FS239" i="11"/>
  <c r="FS223" i="11"/>
  <c r="FS207" i="11"/>
  <c r="FS191" i="11"/>
  <c r="FS175" i="11"/>
  <c r="FS159" i="11"/>
  <c r="GA143" i="11"/>
  <c r="GA135" i="11"/>
  <c r="GA127" i="11"/>
  <c r="GA119" i="11"/>
  <c r="GA111" i="11"/>
  <c r="GA103" i="11"/>
  <c r="FS1082" i="11"/>
  <c r="FS995" i="11"/>
  <c r="FS979" i="11"/>
  <c r="FK922" i="11"/>
  <c r="FS906" i="11"/>
  <c r="FS890" i="11"/>
  <c r="FS842" i="11"/>
  <c r="FS826" i="11"/>
  <c r="FS810" i="11"/>
  <c r="FS794" i="11"/>
  <c r="FK634" i="11"/>
  <c r="FK618" i="11"/>
  <c r="FK602" i="11"/>
  <c r="FK586" i="11"/>
  <c r="FK570" i="11"/>
  <c r="FK554" i="11"/>
  <c r="FK538" i="11"/>
  <c r="FK522" i="11"/>
  <c r="FK506" i="11"/>
  <c r="FK490" i="11"/>
  <c r="FK474" i="11"/>
  <c r="FK458" i="11"/>
  <c r="FK340" i="11"/>
  <c r="FK324" i="11"/>
  <c r="GA299" i="11"/>
  <c r="GA292" i="11"/>
  <c r="GA276" i="11"/>
  <c r="GA267" i="11"/>
  <c r="GA260" i="11"/>
  <c r="GA251" i="11"/>
  <c r="GA244" i="11"/>
  <c r="GA228" i="11"/>
  <c r="GA219" i="11"/>
  <c r="GA212" i="11"/>
  <c r="GA203" i="11"/>
  <c r="GA196" i="11"/>
  <c r="GA187" i="11"/>
  <c r="GA180" i="11"/>
  <c r="GA171" i="11"/>
  <c r="GA155" i="11"/>
  <c r="FS447" i="11"/>
  <c r="FS431" i="11"/>
  <c r="FS415" i="11"/>
  <c r="FS399" i="11"/>
  <c r="FS383" i="11"/>
  <c r="FS367" i="11"/>
  <c r="FS351" i="11"/>
  <c r="FS335" i="11"/>
  <c r="FS1062" i="11"/>
  <c r="FS1046" i="11"/>
  <c r="FS1030" i="11"/>
  <c r="FS1014" i="11"/>
  <c r="FS998" i="11"/>
  <c r="FS982" i="11"/>
  <c r="FS966" i="11"/>
  <c r="FS950" i="11"/>
  <c r="GA961" i="11"/>
  <c r="GA945" i="11"/>
  <c r="FS913" i="11"/>
  <c r="FK498" i="11"/>
  <c r="FK482" i="11"/>
  <c r="FK450" i="11"/>
  <c r="FK434" i="11"/>
  <c r="FK418" i="11"/>
  <c r="FK402" i="11"/>
  <c r="FK386" i="11"/>
  <c r="FK370" i="11"/>
  <c r="FK354" i="11"/>
  <c r="FK338" i="11"/>
  <c r="FK322" i="11"/>
  <c r="FK306" i="11"/>
  <c r="FK290" i="11"/>
  <c r="FK274" i="11"/>
  <c r="FK258" i="11"/>
  <c r="FK242" i="11"/>
  <c r="FK226" i="11"/>
  <c r="FK210" i="11"/>
  <c r="FK194" i="11"/>
  <c r="FK178" i="11"/>
  <c r="FK162" i="11"/>
  <c r="FS1080" i="11"/>
  <c r="FS1064" i="11"/>
  <c r="FS1048" i="11"/>
  <c r="FS1032" i="11"/>
  <c r="FS1016" i="11"/>
  <c r="FS888" i="11"/>
  <c r="FS872" i="11"/>
  <c r="FK639" i="11"/>
  <c r="GA479" i="11"/>
  <c r="GA303" i="11"/>
  <c r="GA287" i="11"/>
  <c r="GA271" i="11"/>
  <c r="GA255" i="11"/>
  <c r="GA239" i="11"/>
  <c r="GA223" i="11"/>
  <c r="GA207" i="11"/>
  <c r="GA191" i="11"/>
  <c r="GA175" i="11"/>
  <c r="GA159" i="11"/>
  <c r="GA918" i="11"/>
  <c r="GA902" i="11"/>
  <c r="FS879" i="11"/>
  <c r="FS863" i="11"/>
  <c r="GA783" i="11"/>
  <c r="GA767" i="11"/>
  <c r="GA751" i="11"/>
  <c r="GA735" i="11"/>
  <c r="GA719" i="11"/>
  <c r="GA703" i="11"/>
  <c r="GA687" i="11"/>
  <c r="GA671" i="11"/>
  <c r="GA655" i="11"/>
  <c r="FK442" i="11"/>
  <c r="FK426" i="11"/>
  <c r="FK410" i="11"/>
  <c r="FK394" i="11"/>
  <c r="FK378" i="11"/>
  <c r="FK362" i="11"/>
  <c r="FK346" i="11"/>
  <c r="FK330" i="11"/>
  <c r="FK314" i="11"/>
  <c r="FK298" i="11"/>
  <c r="FK282" i="11"/>
  <c r="EV282" i="11" s="1"/>
  <c r="FK266" i="11"/>
  <c r="FK250" i="11"/>
  <c r="FK234" i="11"/>
  <c r="FK218" i="11"/>
  <c r="FK202" i="11"/>
  <c r="FK186" i="11"/>
  <c r="FK170" i="11"/>
  <c r="FK154" i="11"/>
  <c r="FS465" i="11"/>
  <c r="FS433" i="11"/>
  <c r="FS417" i="11"/>
  <c r="FS401" i="11"/>
  <c r="FS385" i="11"/>
  <c r="FS369" i="11"/>
  <c r="FS353" i="11"/>
  <c r="FS337" i="11"/>
  <c r="FS321" i="11"/>
  <c r="GA908" i="11"/>
  <c r="GA892" i="11"/>
  <c r="GA844" i="11"/>
  <c r="GA828" i="11"/>
  <c r="GA812" i="11"/>
  <c r="GA796" i="11"/>
  <c r="GA757" i="11"/>
  <c r="GA741" i="11"/>
  <c r="GA725" i="11"/>
  <c r="GA709" i="11"/>
  <c r="GA693" i="11"/>
  <c r="GA677" i="11"/>
  <c r="GA661" i="11"/>
  <c r="GA645" i="11"/>
  <c r="FK1073" i="11"/>
  <c r="FK1041" i="11"/>
  <c r="FK1009" i="11"/>
  <c r="FK993" i="11"/>
  <c r="GA988" i="11"/>
  <c r="GA972" i="11"/>
  <c r="GA965" i="11"/>
  <c r="GA956" i="11"/>
  <c r="GA949" i="11"/>
  <c r="GA940" i="11"/>
  <c r="FS908" i="11"/>
  <c r="FS892" i="11"/>
  <c r="FS876" i="11"/>
  <c r="FS860" i="11"/>
  <c r="FS844" i="11"/>
  <c r="FS828" i="11"/>
  <c r="FS812" i="11"/>
  <c r="FS796" i="11"/>
  <c r="GA629" i="11"/>
  <c r="GA613" i="11"/>
  <c r="GA597" i="11"/>
  <c r="GA581" i="11"/>
  <c r="GA565" i="11"/>
  <c r="GA549" i="11"/>
  <c r="GA533" i="11"/>
  <c r="GA517" i="11"/>
  <c r="GA501" i="11"/>
  <c r="GA485" i="11"/>
  <c r="FK469" i="11"/>
  <c r="FK453" i="11"/>
  <c r="FK437" i="11"/>
  <c r="FK421" i="11"/>
  <c r="FK405" i="11"/>
  <c r="FK389" i="11"/>
  <c r="FK373" i="11"/>
  <c r="FK357" i="11"/>
  <c r="FK341" i="11"/>
  <c r="FK325" i="11"/>
  <c r="GA309" i="11"/>
  <c r="GA293" i="11"/>
  <c r="GA277" i="11"/>
  <c r="GA261" i="11"/>
  <c r="FK1069" i="11"/>
  <c r="FK1053" i="11"/>
  <c r="FK1037" i="11"/>
  <c r="FK1021" i="11"/>
  <c r="FK1005" i="11"/>
  <c r="FK989" i="11"/>
  <c r="FK925" i="11"/>
  <c r="GA813" i="11"/>
  <c r="GA797" i="11"/>
  <c r="FS632" i="11"/>
  <c r="FS616" i="11"/>
  <c r="FS600" i="11"/>
  <c r="FS584" i="11"/>
  <c r="FK573" i="11"/>
  <c r="FS568" i="11"/>
  <c r="FK557" i="11"/>
  <c r="FS552" i="11"/>
  <c r="FS536" i="11"/>
  <c r="FS520" i="11"/>
  <c r="FK509" i="11"/>
  <c r="FS504" i="11"/>
  <c r="FS488" i="11"/>
  <c r="FK477" i="11"/>
  <c r="FK445" i="11"/>
  <c r="FK413" i="11"/>
  <c r="FK397" i="11"/>
  <c r="FK365" i="11"/>
  <c r="FK317" i="11"/>
  <c r="FS312" i="11"/>
  <c r="FK285" i="11"/>
  <c r="FS280" i="11"/>
  <c r="FK269" i="11"/>
  <c r="FK221" i="11"/>
  <c r="FS216" i="11"/>
  <c r="FK205" i="11"/>
  <c r="FS200" i="11"/>
  <c r="FS168" i="11"/>
  <c r="FK157" i="11"/>
  <c r="FS435" i="11"/>
  <c r="FS419" i="11"/>
  <c r="GA140" i="11"/>
  <c r="FK1082" i="11"/>
  <c r="FS1057" i="11"/>
  <c r="FK714" i="11"/>
  <c r="FK666" i="11"/>
  <c r="FS470" i="11"/>
  <c r="FS454" i="11"/>
  <c r="FS438" i="11"/>
  <c r="FS422" i="11"/>
  <c r="FS406" i="11"/>
  <c r="FS390" i="11"/>
  <c r="FS374" i="11"/>
  <c r="FS358" i="11"/>
  <c r="FS342" i="11"/>
  <c r="FS326" i="11"/>
  <c r="GA1082" i="11"/>
  <c r="GA1066" i="11"/>
  <c r="GA1050" i="11"/>
  <c r="GA1034" i="11"/>
  <c r="GA1018" i="11"/>
  <c r="GA1002" i="11"/>
  <c r="GA986" i="11"/>
  <c r="GA874" i="11"/>
  <c r="GA858" i="11"/>
  <c r="GA842" i="11"/>
  <c r="GA826" i="11"/>
  <c r="GA810" i="11"/>
  <c r="GA794" i="11"/>
  <c r="FK1078" i="11"/>
  <c r="FK998" i="11"/>
  <c r="FK982" i="11"/>
  <c r="FK966" i="11"/>
  <c r="FK950" i="11"/>
  <c r="FK918" i="11"/>
  <c r="FK902" i="11"/>
  <c r="FK886" i="11"/>
  <c r="FS1075" i="11"/>
  <c r="FS1059" i="11"/>
  <c r="FS1043" i="11"/>
  <c r="FS1027" i="11"/>
  <c r="GA931" i="11"/>
  <c r="GA441" i="11"/>
  <c r="GA966" i="11"/>
  <c r="FS795" i="11"/>
  <c r="FS975" i="11"/>
  <c r="FS959" i="11"/>
  <c r="FS943" i="11"/>
  <c r="FS927" i="11"/>
  <c r="GA922" i="11"/>
  <c r="FK977" i="11"/>
  <c r="FK961" i="11"/>
  <c r="FK945" i="11"/>
  <c r="FK929" i="11"/>
  <c r="FS636" i="11"/>
  <c r="FK625" i="11"/>
  <c r="FS620" i="11"/>
  <c r="FK609" i="11"/>
  <c r="FS604" i="11"/>
  <c r="FK593" i="11"/>
  <c r="FS588" i="11"/>
  <c r="FK577" i="11"/>
  <c r="EV577" i="11" s="1"/>
  <c r="FS572" i="11"/>
  <c r="FK561" i="11"/>
  <c r="FS556" i="11"/>
  <c r="FK545" i="11"/>
  <c r="FS540" i="11"/>
  <c r="FK529" i="11"/>
  <c r="FS524" i="11"/>
  <c r="FK513" i="11"/>
  <c r="FS508" i="11"/>
  <c r="FK481" i="11"/>
  <c r="FK465" i="11"/>
  <c r="FK449" i="11"/>
  <c r="FK433" i="11"/>
  <c r="FK417" i="11"/>
  <c r="FK401" i="11"/>
  <c r="FK385" i="11"/>
  <c r="FK369" i="11"/>
  <c r="FK353" i="11"/>
  <c r="FK337" i="11"/>
  <c r="FK321" i="11"/>
  <c r="FS316" i="11"/>
  <c r="FK305" i="11"/>
  <c r="FS300" i="11"/>
  <c r="FK289" i="11"/>
  <c r="FS284" i="11"/>
  <c r="FK273" i="11"/>
  <c r="FS268" i="11"/>
  <c r="FK257" i="11"/>
  <c r="FK241" i="11"/>
  <c r="FS236" i="11"/>
  <c r="FK225" i="11"/>
  <c r="FS220" i="11"/>
  <c r="FK209" i="11"/>
  <c r="FK193" i="11"/>
  <c r="FS188" i="11"/>
  <c r="FK177" i="11"/>
  <c r="FS172" i="11"/>
  <c r="FK161" i="11"/>
  <c r="FS156" i="11"/>
  <c r="GA981" i="11"/>
  <c r="FK933" i="11"/>
  <c r="FS853" i="11"/>
  <c r="FS837" i="11"/>
  <c r="FS821" i="11"/>
  <c r="FS805" i="11"/>
  <c r="FS757" i="11"/>
  <c r="FS741" i="11"/>
  <c r="FS725" i="11"/>
  <c r="FS709" i="11"/>
  <c r="FS693" i="11"/>
  <c r="FS677" i="11"/>
  <c r="FS661" i="11"/>
  <c r="GA636" i="11"/>
  <c r="GA620" i="11"/>
  <c r="GA604" i="11"/>
  <c r="GA588" i="11"/>
  <c r="GA572" i="11"/>
  <c r="GA556" i="11"/>
  <c r="GA540" i="11"/>
  <c r="GA524" i="11"/>
  <c r="GA508" i="11"/>
  <c r="GA492" i="11"/>
  <c r="GA316" i="11"/>
  <c r="GA300" i="11"/>
  <c r="GA284" i="11"/>
  <c r="GA268" i="11"/>
  <c r="GA252" i="11"/>
  <c r="GA245" i="11"/>
  <c r="GA236" i="11"/>
  <c r="GA229" i="11"/>
  <c r="GA220" i="11"/>
  <c r="GA213" i="11"/>
  <c r="GA204" i="11"/>
  <c r="GA197" i="11"/>
  <c r="GA188" i="11"/>
  <c r="GA181" i="11"/>
  <c r="GA172" i="11"/>
  <c r="GA165" i="11"/>
  <c r="GA156" i="11"/>
  <c r="GA149" i="11"/>
  <c r="FS878" i="11"/>
  <c r="FS862" i="11"/>
  <c r="GA789" i="11"/>
  <c r="GA782" i="11"/>
  <c r="GA766" i="11"/>
  <c r="GA750" i="11"/>
  <c r="GA734" i="11"/>
  <c r="GA718" i="11"/>
  <c r="GA702" i="11"/>
  <c r="GA686" i="11"/>
  <c r="GA670" i="11"/>
  <c r="GA654" i="11"/>
  <c r="FS1001" i="11"/>
  <c r="FS985" i="11"/>
  <c r="GA633" i="11"/>
  <c r="GA617" i="11"/>
  <c r="GA585" i="11"/>
  <c r="GA569" i="11"/>
  <c r="GA553" i="11"/>
  <c r="GA537" i="11"/>
  <c r="GA505" i="11"/>
  <c r="FK464" i="11"/>
  <c r="FK448" i="11"/>
  <c r="FK432" i="11"/>
  <c r="FK400" i="11"/>
  <c r="FK384" i="11"/>
  <c r="FK368" i="11"/>
  <c r="FK352" i="11"/>
  <c r="FK336" i="11"/>
  <c r="FK320" i="11"/>
  <c r="FK281" i="11"/>
  <c r="FK217" i="11"/>
  <c r="FS148" i="11"/>
  <c r="FS132" i="11"/>
  <c r="FS116" i="11"/>
  <c r="FS100" i="11"/>
  <c r="GA848" i="11"/>
  <c r="GA832" i="11"/>
  <c r="GA816" i="11"/>
  <c r="FS790" i="11"/>
  <c r="GA322" i="11"/>
  <c r="GA315" i="11"/>
  <c r="GA377" i="11"/>
  <c r="GA477" i="11"/>
  <c r="GA461" i="11"/>
  <c r="GA445" i="11"/>
  <c r="GA429" i="11"/>
  <c r="GA413" i="11"/>
  <c r="GA397" i="11"/>
  <c r="GA381" i="11"/>
  <c r="GA365" i="11"/>
  <c r="GA349" i="11"/>
  <c r="GA333" i="11"/>
  <c r="GA147" i="11"/>
  <c r="GA139" i="11"/>
  <c r="GA131" i="11"/>
  <c r="GA123" i="11"/>
  <c r="GA115" i="11"/>
  <c r="GA107" i="11"/>
  <c r="GA99" i="11"/>
  <c r="GA854" i="11"/>
  <c r="GA838" i="11"/>
  <c r="GA822" i="11"/>
  <c r="GA806" i="11"/>
  <c r="GA790" i="11"/>
  <c r="FS993" i="11"/>
  <c r="FS977" i="11"/>
  <c r="FS961" i="11"/>
  <c r="FS945" i="11"/>
  <c r="GA906" i="11"/>
  <c r="GA890" i="11"/>
  <c r="FK870" i="11"/>
  <c r="FK854" i="11"/>
  <c r="FK838" i="11"/>
  <c r="FK822" i="11"/>
  <c r="FK806" i="11"/>
  <c r="FK790" i="11"/>
  <c r="FK774" i="11"/>
  <c r="FK758" i="11"/>
  <c r="FK742" i="11"/>
  <c r="FK726" i="11"/>
  <c r="FK710" i="11"/>
  <c r="FK694" i="11"/>
  <c r="FK678" i="11"/>
  <c r="FK662" i="11"/>
  <c r="FK646" i="11"/>
  <c r="FS924" i="11"/>
  <c r="FS476" i="11"/>
  <c r="FS460" i="11"/>
  <c r="FS444" i="11"/>
  <c r="FS428" i="11"/>
  <c r="FS412" i="11"/>
  <c r="FS396" i="11"/>
  <c r="FS380" i="11"/>
  <c r="FS364" i="11"/>
  <c r="FS348" i="11"/>
  <c r="FS332" i="11"/>
  <c r="GA141" i="11"/>
  <c r="GA133" i="11"/>
  <c r="GA125" i="11"/>
  <c r="GA117" i="11"/>
  <c r="GA109" i="11"/>
  <c r="GA101" i="11"/>
  <c r="FK936" i="11"/>
  <c r="FK920" i="11"/>
  <c r="FK904" i="11"/>
  <c r="FK888" i="11"/>
  <c r="FK872" i="11"/>
  <c r="FK856" i="11"/>
  <c r="FK840" i="11"/>
  <c r="FK824" i="11"/>
  <c r="FK808" i="11"/>
  <c r="FK792" i="11"/>
  <c r="GA632" i="11"/>
  <c r="GA616" i="11"/>
  <c r="GA600" i="11"/>
  <c r="GA584" i="11"/>
  <c r="GA568" i="11"/>
  <c r="GA552" i="11"/>
  <c r="GA536" i="11"/>
  <c r="GA520" i="11"/>
  <c r="GA504" i="11"/>
  <c r="GA488" i="11"/>
  <c r="GA472" i="11"/>
  <c r="GA456" i="11"/>
  <c r="GA440" i="11"/>
  <c r="GA424" i="11"/>
  <c r="GA408" i="11"/>
  <c r="GA392" i="11"/>
  <c r="GA376" i="11"/>
  <c r="GA360" i="11"/>
  <c r="GA344" i="11"/>
  <c r="GA328" i="11"/>
  <c r="GA305" i="11"/>
  <c r="GA289" i="11"/>
  <c r="GA273" i="11"/>
  <c r="GA257" i="11"/>
  <c r="GA241" i="11"/>
  <c r="GA225" i="11"/>
  <c r="GA209" i="11"/>
  <c r="GA193" i="11"/>
  <c r="GA177" i="11"/>
  <c r="GA161" i="11"/>
  <c r="FK1045" i="11"/>
  <c r="FK1013" i="11"/>
  <c r="FK997" i="11"/>
  <c r="FK981" i="11"/>
  <c r="FK965" i="11"/>
  <c r="FK949" i="11"/>
  <c r="FK917" i="11"/>
  <c r="FK901" i="11"/>
  <c r="FK885" i="11"/>
  <c r="FK869" i="11"/>
  <c r="FK853" i="11"/>
  <c r="FK837" i="11"/>
  <c r="FK821" i="11"/>
  <c r="FK805" i="11"/>
  <c r="FK789" i="11"/>
  <c r="FK773" i="11"/>
  <c r="EV773" i="11" s="1"/>
  <c r="FK757" i="11"/>
  <c r="FK741" i="11"/>
  <c r="FK725" i="11"/>
  <c r="FK709" i="11"/>
  <c r="FK693" i="11"/>
  <c r="FK677" i="11"/>
  <c r="FK661" i="11"/>
  <c r="FK645" i="11"/>
  <c r="FK120" i="11"/>
  <c r="FK104" i="11"/>
  <c r="FS475" i="11"/>
  <c r="FS379" i="11"/>
  <c r="FS219" i="11"/>
  <c r="FS1067" i="11"/>
  <c r="FS907" i="11"/>
  <c r="FS902" i="11"/>
  <c r="FS758" i="11"/>
  <c r="FS710" i="11"/>
  <c r="FS662" i="11"/>
  <c r="FK898" i="11"/>
  <c r="FS767" i="11"/>
  <c r="GA591" i="11"/>
  <c r="GA495" i="11"/>
  <c r="GA886" i="11"/>
  <c r="FS1007" i="11"/>
  <c r="GA1061" i="11"/>
  <c r="GA684" i="11"/>
  <c r="GA652" i="11"/>
  <c r="GA901" i="11"/>
  <c r="GA885" i="11"/>
  <c r="GA869" i="11"/>
  <c r="GA853" i="11"/>
  <c r="GA837" i="11"/>
  <c r="GA821" i="11"/>
  <c r="GA805" i="11"/>
  <c r="FK304" i="11"/>
  <c r="FK288" i="11"/>
  <c r="FK272" i="11"/>
  <c r="FK256" i="11"/>
  <c r="FK224" i="11"/>
  <c r="FK208" i="11"/>
  <c r="FK192" i="11"/>
  <c r="FK160" i="11"/>
  <c r="GA329" i="11"/>
  <c r="GA700" i="11"/>
  <c r="FS854" i="11"/>
  <c r="GA393" i="11"/>
  <c r="GA732" i="11"/>
  <c r="GA345" i="11"/>
  <c r="FS822" i="11"/>
  <c r="GA1045" i="11"/>
  <c r="GA668" i="11"/>
  <c r="GA457" i="11"/>
  <c r="GA361" i="11"/>
  <c r="FS991" i="11"/>
  <c r="FS874" i="11"/>
  <c r="GA780" i="11"/>
  <c r="GA716" i="11"/>
  <c r="GA473" i="11"/>
  <c r="FS838" i="11"/>
  <c r="GA1013" i="11"/>
  <c r="GA409" i="11"/>
  <c r="FS858" i="11"/>
  <c r="GA997" i="11"/>
  <c r="FS806" i="11"/>
  <c r="GA1084" i="11"/>
  <c r="GA764" i="11"/>
  <c r="GA425" i="11"/>
  <c r="GA950" i="11"/>
  <c r="GA1029" i="11"/>
  <c r="GA748" i="11"/>
  <c r="FS923" i="11"/>
  <c r="FS443" i="11"/>
  <c r="FS347" i="11"/>
  <c r="FS1035" i="11"/>
  <c r="FS971" i="11"/>
  <c r="FS939" i="11"/>
  <c r="FK109" i="11"/>
  <c r="FS918" i="11"/>
  <c r="FK914" i="11"/>
  <c r="FK802" i="11"/>
  <c r="FS703" i="11"/>
  <c r="GA575" i="11"/>
  <c r="GA431" i="11"/>
  <c r="GA399" i="11"/>
  <c r="GA351" i="11"/>
  <c r="GA335" i="11"/>
  <c r="FS639" i="11"/>
  <c r="FS479" i="11"/>
  <c r="FK127" i="11"/>
  <c r="FS459" i="11"/>
  <c r="FS363" i="11"/>
  <c r="FS299" i="11"/>
  <c r="FS251" i="11"/>
  <c r="FS203" i="11"/>
  <c r="FS155" i="11"/>
  <c r="FS1019" i="11"/>
  <c r="FS891" i="11"/>
  <c r="FS774" i="11"/>
  <c r="FS735" i="11"/>
  <c r="FS671" i="11"/>
  <c r="GA527" i="11"/>
  <c r="GA463" i="11"/>
  <c r="FS619" i="11"/>
  <c r="FS411" i="11"/>
  <c r="FS315" i="11"/>
  <c r="FS267" i="11"/>
  <c r="FS1003" i="11"/>
  <c r="FK125" i="11"/>
  <c r="FS678" i="11"/>
  <c r="FK818" i="11"/>
  <c r="FS783" i="11"/>
  <c r="FS719" i="11"/>
  <c r="FS655" i="11"/>
  <c r="GA559" i="11"/>
  <c r="GA415" i="11"/>
  <c r="FS491" i="11"/>
  <c r="FS395" i="11"/>
  <c r="FS235" i="11"/>
  <c r="FS187" i="11"/>
  <c r="FS1083" i="11"/>
  <c r="FS955" i="11"/>
  <c r="FS726" i="11"/>
  <c r="FK882" i="11"/>
  <c r="FK834" i="11"/>
  <c r="FS751" i="11"/>
  <c r="FS687" i="11"/>
  <c r="GA623" i="11"/>
  <c r="GA511" i="11"/>
  <c r="GA447" i="11"/>
  <c r="GA367" i="11"/>
  <c r="GA870" i="11"/>
  <c r="FS523" i="11"/>
  <c r="FS427" i="11"/>
  <c r="FS331" i="11"/>
  <c r="FS283" i="11"/>
  <c r="FS171" i="11"/>
  <c r="FS1051" i="11"/>
  <c r="FS987" i="11"/>
  <c r="FK141" i="11"/>
  <c r="FS742" i="11"/>
  <c r="FS694" i="11"/>
  <c r="FS646" i="11"/>
  <c r="FK850" i="11"/>
  <c r="GA607" i="11"/>
  <c r="GA543" i="11"/>
  <c r="GA383" i="11"/>
  <c r="FK119" i="11"/>
  <c r="GA913" i="11"/>
  <c r="GA865" i="11"/>
  <c r="GA762" i="11"/>
  <c r="GA714" i="11"/>
  <c r="GA657" i="11"/>
  <c r="FS843" i="11"/>
  <c r="GA801" i="11"/>
  <c r="GA753" i="11"/>
  <c r="GA705" i="11"/>
  <c r="GA666" i="11"/>
  <c r="GA146" i="11"/>
  <c r="GA122" i="11"/>
  <c r="GA114" i="11"/>
  <c r="GA106" i="11"/>
  <c r="GA98" i="11"/>
  <c r="GA1062" i="11"/>
  <c r="GA1046" i="11"/>
  <c r="GA1030" i="11"/>
  <c r="GA1014" i="11"/>
  <c r="FK934" i="11"/>
  <c r="FK630" i="11"/>
  <c r="FK614" i="11"/>
  <c r="FK598" i="11"/>
  <c r="FK582" i="11"/>
  <c r="FK566" i="11"/>
  <c r="FK550" i="11"/>
  <c r="EV550" i="11" s="1"/>
  <c r="FK534" i="11"/>
  <c r="FK518" i="11"/>
  <c r="FK502" i="11"/>
  <c r="FK486" i="11"/>
  <c r="FK470" i="11"/>
  <c r="FK406" i="11"/>
  <c r="FK294" i="11"/>
  <c r="FK278" i="11"/>
  <c r="FK262" i="11"/>
  <c r="FK246" i="11"/>
  <c r="EV246" i="11" s="1"/>
  <c r="FK230" i="11"/>
  <c r="FK214" i="11"/>
  <c r="FK198" i="11"/>
  <c r="FK182" i="11"/>
  <c r="FK166" i="11"/>
  <c r="EV166" i="11" s="1"/>
  <c r="FK150" i="11"/>
  <c r="FS1011" i="11"/>
  <c r="FS972" i="11"/>
  <c r="FS956" i="11"/>
  <c r="FS940" i="11"/>
  <c r="FK1080" i="11"/>
  <c r="FK1064" i="11"/>
  <c r="FK1048" i="11"/>
  <c r="FK1032" i="11"/>
  <c r="FK1016" i="11"/>
  <c r="FK1000" i="11"/>
  <c r="FK984" i="11"/>
  <c r="FK968" i="11"/>
  <c r="FK952" i="11"/>
  <c r="FK776" i="11"/>
  <c r="FK760" i="11"/>
  <c r="FK744" i="11"/>
  <c r="FK728" i="11"/>
  <c r="FK712" i="11"/>
  <c r="FK696" i="11"/>
  <c r="FK680" i="11"/>
  <c r="FK664" i="11"/>
  <c r="EV664" i="11" s="1"/>
  <c r="FK648" i="11"/>
  <c r="GA465" i="11"/>
  <c r="GA321" i="11"/>
  <c r="GA296" i="11"/>
  <c r="GA264" i="11"/>
  <c r="GA184" i="11"/>
  <c r="FK1086" i="11"/>
  <c r="FK1070" i="11"/>
  <c r="FK1054" i="11"/>
  <c r="FK1038" i="11"/>
  <c r="FK1022" i="11"/>
  <c r="FK1006" i="11"/>
  <c r="FK990" i="11"/>
  <c r="FK974" i="11"/>
  <c r="FK958" i="11"/>
  <c r="FK910" i="11"/>
  <c r="FK894" i="11"/>
  <c r="FK878" i="11"/>
  <c r="FK862" i="11"/>
  <c r="FK846" i="11"/>
  <c r="FK814" i="11"/>
  <c r="FK798" i="11"/>
  <c r="FK782" i="11"/>
  <c r="FK766" i="11"/>
  <c r="FK750" i="11"/>
  <c r="FK734" i="11"/>
  <c r="FK718" i="11"/>
  <c r="FK702" i="11"/>
  <c r="FK686" i="11"/>
  <c r="FK670" i="11"/>
  <c r="FK654" i="11"/>
  <c r="FS629" i="11"/>
  <c r="FS613" i="11"/>
  <c r="FS597" i="11"/>
  <c r="FS581" i="11"/>
  <c r="FS565" i="11"/>
  <c r="FS549" i="11"/>
  <c r="FS533" i="11"/>
  <c r="FS517" i="11"/>
  <c r="FS501" i="11"/>
  <c r="FS485" i="11"/>
  <c r="FS469" i="11"/>
  <c r="FS453" i="11"/>
  <c r="FS437" i="11"/>
  <c r="FS421" i="11"/>
  <c r="FS405" i="11"/>
  <c r="FS389" i="11"/>
  <c r="FS373" i="11"/>
  <c r="FS357" i="11"/>
  <c r="FS341" i="11"/>
  <c r="FS325" i="11"/>
  <c r="FS318" i="11"/>
  <c r="FS309" i="11"/>
  <c r="FS302" i="11"/>
  <c r="FS293" i="11"/>
  <c r="FS286" i="11"/>
  <c r="FS277" i="11"/>
  <c r="FS270" i="11"/>
  <c r="FS261" i="11"/>
  <c r="FS254" i="11"/>
  <c r="FS245" i="11"/>
  <c r="FS238" i="11"/>
  <c r="FS222" i="11"/>
  <c r="FS213" i="11"/>
  <c r="FS206" i="11"/>
  <c r="FS197" i="11"/>
  <c r="FS190" i="11"/>
  <c r="FS181" i="11"/>
  <c r="FS174" i="11"/>
  <c r="FS165" i="11"/>
  <c r="FS158" i="11"/>
  <c r="FS149" i="11"/>
  <c r="FS1079" i="11"/>
  <c r="GA1070" i="11"/>
  <c r="GA1054" i="11"/>
  <c r="GA1038" i="11"/>
  <c r="GA1022" i="11"/>
  <c r="GA1006" i="11"/>
  <c r="GA990" i="11"/>
  <c r="FS887" i="11"/>
  <c r="FS871" i="11"/>
  <c r="FS855" i="11"/>
  <c r="FS839" i="11"/>
  <c r="FS807" i="11"/>
  <c r="FS791" i="11"/>
  <c r="FS782" i="11"/>
  <c r="FS766" i="11"/>
  <c r="FS750" i="11"/>
  <c r="FS734" i="11"/>
  <c r="FS718" i="11"/>
  <c r="FS702" i="11"/>
  <c r="FS686" i="11"/>
  <c r="FS670" i="11"/>
  <c r="FS654" i="11"/>
  <c r="GA638" i="11"/>
  <c r="GA622" i="11"/>
  <c r="GA606" i="11"/>
  <c r="GA590" i="11"/>
  <c r="GA574" i="11"/>
  <c r="GA558" i="11"/>
  <c r="GA542" i="11"/>
  <c r="GA526" i="11"/>
  <c r="GA510" i="11"/>
  <c r="GA494" i="11"/>
  <c r="GA478" i="11"/>
  <c r="GA446" i="11"/>
  <c r="GA430" i="11"/>
  <c r="GA414" i="11"/>
  <c r="GA1089" i="11"/>
  <c r="GA897" i="11"/>
  <c r="GA849" i="11"/>
  <c r="GA746" i="11"/>
  <c r="GA698" i="11"/>
  <c r="GA673" i="11"/>
  <c r="GA138" i="11"/>
  <c r="FK310" i="11"/>
  <c r="GA784" i="11"/>
  <c r="GA601" i="11"/>
  <c r="FK103" i="11"/>
  <c r="GA817" i="11"/>
  <c r="GA769" i="11"/>
  <c r="GA730" i="11"/>
  <c r="GA689" i="11"/>
  <c r="GA641" i="11"/>
  <c r="GA130" i="11"/>
  <c r="GA785" i="11"/>
  <c r="GA737" i="11"/>
  <c r="GA682" i="11"/>
  <c r="FK135" i="11"/>
  <c r="GA881" i="11"/>
  <c r="GA833" i="11"/>
  <c r="GA778" i="11"/>
  <c r="GA721" i="11"/>
  <c r="GA650" i="11"/>
  <c r="GA398" i="11"/>
  <c r="GA382" i="11"/>
  <c r="GA366" i="11"/>
  <c r="GA350" i="11"/>
  <c r="GA334" i="11"/>
  <c r="GA318" i="11"/>
  <c r="GA311" i="11"/>
  <c r="GA302" i="11"/>
  <c r="GA295" i="11"/>
  <c r="GA286" i="11"/>
  <c r="GA279" i="11"/>
  <c r="GA270" i="11"/>
  <c r="GA263" i="11"/>
  <c r="GA254" i="11"/>
  <c r="GA247" i="11"/>
  <c r="GA238" i="11"/>
  <c r="GA231" i="11"/>
  <c r="GA222" i="11"/>
  <c r="GA215" i="11"/>
  <c r="GA206" i="11"/>
  <c r="GA199" i="11"/>
  <c r="GA190" i="11"/>
  <c r="GA183" i="11"/>
  <c r="GA174" i="11"/>
  <c r="GA167" i="11"/>
  <c r="GA158" i="11"/>
  <c r="FS1015" i="11"/>
  <c r="FK624" i="11"/>
  <c r="FK608" i="11"/>
  <c r="FK592" i="11"/>
  <c r="FK576" i="11"/>
  <c r="FK560" i="11"/>
  <c r="FK544" i="11"/>
  <c r="FK528" i="11"/>
  <c r="EV528" i="11" s="1"/>
  <c r="FK512" i="11"/>
  <c r="EV512" i="11" s="1"/>
  <c r="FK496" i="11"/>
  <c r="FK480" i="11"/>
  <c r="FS138" i="11"/>
  <c r="FS122" i="11"/>
  <c r="FS106" i="11"/>
  <c r="FK1084" i="11"/>
  <c r="EV1084" i="11" s="1"/>
  <c r="GA1068" i="11"/>
  <c r="GA1052" i="11"/>
  <c r="GA1036" i="11"/>
  <c r="GA1020" i="11"/>
  <c r="GA1004" i="11"/>
  <c r="FK988" i="11"/>
  <c r="EV988" i="11" s="1"/>
  <c r="FK972" i="11"/>
  <c r="FK956" i="11"/>
  <c r="FK940" i="11"/>
  <c r="FK924" i="11"/>
  <c r="FK908" i="11"/>
  <c r="FK892" i="11"/>
  <c r="FK876" i="11"/>
  <c r="FK860" i="11"/>
  <c r="EV860" i="11" s="1"/>
  <c r="FK844" i="11"/>
  <c r="EV844" i="11" s="1"/>
  <c r="FK828" i="11"/>
  <c r="FK812" i="11"/>
  <c r="FK796" i="11"/>
  <c r="FK780" i="11"/>
  <c r="FK764" i="11"/>
  <c r="FK748" i="11"/>
  <c r="FK732" i="11"/>
  <c r="FK716" i="11"/>
  <c r="FK700" i="11"/>
  <c r="FK684" i="11"/>
  <c r="FK668" i="11"/>
  <c r="FK652" i="11"/>
  <c r="FK636" i="11"/>
  <c r="FK620" i="11"/>
  <c r="FK588" i="11"/>
  <c r="FK556" i="11"/>
  <c r="FK540" i="11"/>
  <c r="FK508" i="11"/>
  <c r="FK476" i="11"/>
  <c r="GA471" i="11"/>
  <c r="FK460" i="11"/>
  <c r="GA455" i="11"/>
  <c r="FK444" i="11"/>
  <c r="GA439" i="11"/>
  <c r="FK428" i="11"/>
  <c r="GA423" i="11"/>
  <c r="FK412" i="11"/>
  <c r="GA407" i="11"/>
  <c r="FK396" i="11"/>
  <c r="EV396" i="11" s="1"/>
  <c r="GA391" i="11"/>
  <c r="FK380" i="11"/>
  <c r="FK364" i="11"/>
  <c r="GA359" i="11"/>
  <c r="FK348" i="11"/>
  <c r="GA343" i="11"/>
  <c r="FK332" i="11"/>
  <c r="GA327" i="11"/>
  <c r="FK316" i="11"/>
  <c r="FK300" i="11"/>
  <c r="FK284" i="11"/>
  <c r="FK268" i="11"/>
  <c r="FK252" i="11"/>
  <c r="FK236" i="11"/>
  <c r="FK220" i="11"/>
  <c r="FK204" i="11"/>
  <c r="FK188" i="11"/>
  <c r="FK172" i="11"/>
  <c r="FK156" i="11"/>
  <c r="FS143" i="11"/>
  <c r="FS135" i="11"/>
  <c r="FS127" i="11"/>
  <c r="FS119" i="11"/>
  <c r="FS111" i="11"/>
  <c r="FS103" i="11"/>
  <c r="FS1010" i="11"/>
  <c r="FS994" i="11"/>
  <c r="FS978" i="11"/>
  <c r="FS921" i="11"/>
  <c r="FS905" i="11"/>
  <c r="FS889" i="11"/>
  <c r="FS873" i="11"/>
  <c r="FS857" i="11"/>
  <c r="FS841" i="11"/>
  <c r="FS825" i="11"/>
  <c r="FS809" i="11"/>
  <c r="FS793" i="11"/>
  <c r="FK633" i="11"/>
  <c r="GA626" i="11"/>
  <c r="FK617" i="11"/>
  <c r="GA610" i="11"/>
  <c r="FK601" i="11"/>
  <c r="GA594" i="11"/>
  <c r="FK585" i="11"/>
  <c r="GA578" i="11"/>
  <c r="FK569" i="11"/>
  <c r="GA562" i="11"/>
  <c r="FK553" i="11"/>
  <c r="GA546" i="11"/>
  <c r="FK537" i="11"/>
  <c r="GA530" i="11"/>
  <c r="FK521" i="11"/>
  <c r="GA514" i="11"/>
  <c r="FK505" i="11"/>
  <c r="GA498" i="11"/>
  <c r="FK489" i="11"/>
  <c r="GA482" i="11"/>
  <c r="FK473" i="11"/>
  <c r="FK441" i="11"/>
  <c r="FK425" i="11"/>
  <c r="FK409" i="11"/>
  <c r="FK393" i="11"/>
  <c r="FK377" i="11"/>
  <c r="FK361" i="11"/>
  <c r="FK345" i="11"/>
  <c r="FK329" i="11"/>
  <c r="FK313" i="11"/>
  <c r="FK297" i="11"/>
  <c r="FK265" i="11"/>
  <c r="FK249" i="11"/>
  <c r="FK201" i="11"/>
  <c r="FK185" i="11"/>
  <c r="FK169" i="11"/>
  <c r="FK153" i="11"/>
  <c r="FK100" i="11"/>
  <c r="FS118" i="11"/>
  <c r="GA248" i="11"/>
  <c r="GA280" i="11"/>
  <c r="FK604" i="11"/>
  <c r="FK524" i="11"/>
  <c r="FK492" i="11"/>
  <c r="FK136" i="11"/>
  <c r="FS635" i="11"/>
  <c r="FK374" i="11"/>
  <c r="EV374" i="11" s="1"/>
  <c r="GA401" i="11"/>
  <c r="FS603" i="11"/>
  <c r="FK326" i="11"/>
  <c r="GA337" i="11"/>
  <c r="FK926" i="11"/>
  <c r="GA417" i="11"/>
  <c r="FS571" i="11"/>
  <c r="FK390" i="11"/>
  <c r="GA369" i="11"/>
  <c r="GA200" i="11"/>
  <c r="FS1047" i="11"/>
  <c r="FK358" i="11"/>
  <c r="GA312" i="11"/>
  <c r="GA152" i="11"/>
  <c r="FS1031" i="11"/>
  <c r="FS555" i="11"/>
  <c r="GA353" i="11"/>
  <c r="FK438" i="11"/>
  <c r="GA168" i="11"/>
  <c r="FK143" i="11"/>
  <c r="GA216" i="11"/>
  <c r="FS507" i="11"/>
  <c r="FK111" i="11"/>
  <c r="FK454" i="11"/>
  <c r="GA449" i="11"/>
  <c r="FS539" i="11"/>
  <c r="FK342" i="11"/>
  <c r="GA433" i="11"/>
  <c r="FS587" i="11"/>
  <c r="GA385" i="11"/>
  <c r="GA232" i="11"/>
  <c r="FK422" i="11"/>
  <c r="FS1063" i="11"/>
  <c r="FK923" i="11"/>
  <c r="FK875" i="11"/>
  <c r="FK866" i="11"/>
  <c r="FK699" i="11"/>
  <c r="FS848" i="11"/>
  <c r="FK457" i="11"/>
  <c r="FS1081" i="11"/>
  <c r="FK830" i="11"/>
  <c r="GA462" i="11"/>
  <c r="FS229" i="11"/>
  <c r="FK466" i="11"/>
  <c r="FS1087" i="11"/>
  <c r="FS1065" i="11"/>
  <c r="FS1049" i="11"/>
  <c r="FS1069" i="11"/>
  <c r="GA320" i="11"/>
  <c r="FK1057" i="11"/>
  <c r="FK1025" i="11"/>
  <c r="GA672" i="11"/>
  <c r="FK1077" i="11"/>
  <c r="FK1061" i="11"/>
  <c r="EV1061" i="11" s="1"/>
  <c r="FK1029" i="11"/>
  <c r="FS1089" i="11"/>
  <c r="GH119" i="13"/>
  <c r="FL120" i="13"/>
  <c r="FK93" i="11"/>
  <c r="GA95" i="11"/>
  <c r="FK94" i="11"/>
  <c r="FS95" i="11"/>
  <c r="GA94" i="11"/>
  <c r="FS91" i="11"/>
  <c r="FS94" i="11"/>
  <c r="FK96" i="11"/>
  <c r="FS92" i="11"/>
  <c r="FK95" i="11"/>
  <c r="FS93" i="11"/>
  <c r="GA96" i="11"/>
  <c r="FS96" i="11"/>
  <c r="HB121" i="13"/>
  <c r="GH121" i="13"/>
  <c r="GR121" i="13"/>
  <c r="B479" i="18"/>
  <c r="C479" i="18" s="1"/>
  <c r="G470" i="18"/>
  <c r="H463" i="18" s="1"/>
  <c r="AC1091" i="11"/>
  <c r="AC1090" i="11"/>
  <c r="AC1089" i="11"/>
  <c r="AC1088" i="11"/>
  <c r="AC1087" i="11"/>
  <c r="AC1086" i="11"/>
  <c r="AC1085" i="11"/>
  <c r="AC1084" i="11"/>
  <c r="AC1083" i="11"/>
  <c r="AC1082" i="11"/>
  <c r="AC1081" i="11"/>
  <c r="AC1080" i="11"/>
  <c r="AC1079" i="11"/>
  <c r="AC1078" i="11"/>
  <c r="AC1077" i="11"/>
  <c r="AC1076" i="11"/>
  <c r="AC1075" i="11"/>
  <c r="AC1074" i="11"/>
  <c r="AC1073" i="11"/>
  <c r="AC1072" i="11"/>
  <c r="AC1071" i="11"/>
  <c r="AC1070" i="11"/>
  <c r="AC1069" i="11"/>
  <c r="AC1068" i="11"/>
  <c r="AC1067" i="11"/>
  <c r="AC1066" i="11"/>
  <c r="AC1065" i="11"/>
  <c r="AC1064" i="11"/>
  <c r="AC1063" i="11"/>
  <c r="AC1062" i="11"/>
  <c r="AC1061" i="11"/>
  <c r="AC1060" i="11"/>
  <c r="AC1059" i="11"/>
  <c r="AC1058" i="11"/>
  <c r="AC1057" i="11"/>
  <c r="AC1056" i="11"/>
  <c r="AC1055" i="11"/>
  <c r="AC1054" i="11"/>
  <c r="AC1053" i="11"/>
  <c r="AC1052" i="11"/>
  <c r="AC1051" i="11"/>
  <c r="AC1050" i="11"/>
  <c r="AC1049" i="11"/>
  <c r="AC1048" i="11"/>
  <c r="AC1047" i="11"/>
  <c r="AC1046" i="11"/>
  <c r="AC1045" i="11"/>
  <c r="AC1044" i="11"/>
  <c r="AC1043" i="11"/>
  <c r="AC1042" i="11"/>
  <c r="AC1041" i="11"/>
  <c r="AC1040" i="11"/>
  <c r="AC1039" i="11"/>
  <c r="AC1038" i="11"/>
  <c r="AC1037" i="11"/>
  <c r="AC1036" i="11"/>
  <c r="AC1035" i="11"/>
  <c r="AC1034" i="11"/>
  <c r="AC1033" i="11"/>
  <c r="AC1032" i="11"/>
  <c r="AC1031" i="11"/>
  <c r="AC1030" i="11"/>
  <c r="AC1029" i="11"/>
  <c r="AC1028" i="11"/>
  <c r="AC1027" i="11"/>
  <c r="AC1026" i="11"/>
  <c r="AC1025" i="11"/>
  <c r="AC1024" i="11"/>
  <c r="AC1023" i="11"/>
  <c r="AC1022" i="11"/>
  <c r="AC1021" i="11"/>
  <c r="AC1020" i="11"/>
  <c r="AC1019" i="11"/>
  <c r="AC1018" i="11"/>
  <c r="AC1017" i="11"/>
  <c r="AC1016" i="11"/>
  <c r="AC1015" i="11"/>
  <c r="AC1014" i="11"/>
  <c r="AC1013" i="11"/>
  <c r="AC1012" i="11"/>
  <c r="AC1011" i="11"/>
  <c r="AC1010" i="11"/>
  <c r="AC1009" i="11"/>
  <c r="AC1008" i="11"/>
  <c r="AC1007" i="11"/>
  <c r="AC1006" i="11"/>
  <c r="AC1005" i="11"/>
  <c r="AC1004" i="11"/>
  <c r="AC1003" i="11"/>
  <c r="AC1002" i="11"/>
  <c r="AC1001" i="11"/>
  <c r="AC1000" i="11"/>
  <c r="AC999" i="11"/>
  <c r="AC998" i="11"/>
  <c r="AC997" i="11"/>
  <c r="AC996" i="11"/>
  <c r="AC995" i="11"/>
  <c r="AC994" i="11"/>
  <c r="AC993" i="11"/>
  <c r="AC992" i="11"/>
  <c r="AC991" i="11"/>
  <c r="AC990" i="11"/>
  <c r="AC989" i="11"/>
  <c r="AC988" i="11"/>
  <c r="AC987" i="11"/>
  <c r="AC986" i="11"/>
  <c r="AC985" i="11"/>
  <c r="AC984" i="11"/>
  <c r="AC983" i="11"/>
  <c r="AC982" i="11"/>
  <c r="AC981" i="11"/>
  <c r="AC980" i="11"/>
  <c r="AC979" i="11"/>
  <c r="AC978" i="11"/>
  <c r="AC977" i="11"/>
  <c r="AC976" i="11"/>
  <c r="AC975" i="11"/>
  <c r="AC974" i="11"/>
  <c r="AC973" i="11"/>
  <c r="AC972" i="11"/>
  <c r="AC971" i="11"/>
  <c r="AC970" i="11"/>
  <c r="AC969" i="11"/>
  <c r="AC968" i="11"/>
  <c r="AC967" i="11"/>
  <c r="AC966" i="11"/>
  <c r="AC965" i="11"/>
  <c r="AC964" i="11"/>
  <c r="AC963" i="11"/>
  <c r="AC962" i="11"/>
  <c r="AC961" i="11"/>
  <c r="AC960" i="11"/>
  <c r="AC959" i="11"/>
  <c r="AC958" i="11"/>
  <c r="AC957" i="11"/>
  <c r="AC956" i="11"/>
  <c r="AC955" i="11"/>
  <c r="AC954" i="11"/>
  <c r="AC953" i="11"/>
  <c r="AC952" i="11"/>
  <c r="AC951" i="11"/>
  <c r="AC950" i="11"/>
  <c r="AC949" i="11"/>
  <c r="AC948" i="11"/>
  <c r="AC947" i="11"/>
  <c r="AC946" i="11"/>
  <c r="AC945" i="11"/>
  <c r="AC944" i="11"/>
  <c r="AC943" i="11"/>
  <c r="AC942" i="11"/>
  <c r="AC941" i="11"/>
  <c r="AC940" i="11"/>
  <c r="AC939" i="11"/>
  <c r="AC938" i="11"/>
  <c r="AC937" i="11"/>
  <c r="AC936" i="11"/>
  <c r="AC935" i="11"/>
  <c r="AC934" i="11"/>
  <c r="AC933" i="11"/>
  <c r="AC932" i="11"/>
  <c r="AC931" i="11"/>
  <c r="AC930" i="11"/>
  <c r="AC929" i="11"/>
  <c r="AC928" i="11"/>
  <c r="AC927" i="11"/>
  <c r="AC926" i="11"/>
  <c r="AC925" i="11"/>
  <c r="AC924" i="11"/>
  <c r="AC923" i="11"/>
  <c r="AC922" i="11"/>
  <c r="AC921" i="11"/>
  <c r="AC920" i="11"/>
  <c r="AC919" i="11"/>
  <c r="AC918" i="11"/>
  <c r="AC917" i="11"/>
  <c r="AC916" i="11"/>
  <c r="AC915" i="11"/>
  <c r="AC914" i="11"/>
  <c r="AC913" i="11"/>
  <c r="AC912" i="11"/>
  <c r="AC911" i="11"/>
  <c r="AC910" i="11"/>
  <c r="AC909" i="11"/>
  <c r="AC908" i="11"/>
  <c r="AC907" i="11"/>
  <c r="AC906" i="11"/>
  <c r="AC905" i="11"/>
  <c r="AC904" i="11"/>
  <c r="AC903" i="11"/>
  <c r="AC902" i="11"/>
  <c r="AC901" i="11"/>
  <c r="AC900" i="11"/>
  <c r="AC899" i="11"/>
  <c r="AC898" i="11"/>
  <c r="AC897" i="11"/>
  <c r="AC896" i="11"/>
  <c r="AC895" i="11"/>
  <c r="AC894" i="11"/>
  <c r="AC893" i="11"/>
  <c r="AC892" i="11"/>
  <c r="AC891" i="11"/>
  <c r="AC890" i="11"/>
  <c r="AC889" i="11"/>
  <c r="AC888" i="11"/>
  <c r="AC887" i="11"/>
  <c r="AC886" i="11"/>
  <c r="AC885" i="11"/>
  <c r="AC884" i="11"/>
  <c r="AC883" i="11"/>
  <c r="AC882" i="11"/>
  <c r="AC881" i="11"/>
  <c r="AC880" i="11"/>
  <c r="AC879" i="11"/>
  <c r="AC878" i="11"/>
  <c r="AC877" i="11"/>
  <c r="AC876" i="11"/>
  <c r="AC875" i="11"/>
  <c r="AC874" i="11"/>
  <c r="AC873" i="11"/>
  <c r="AC872" i="11"/>
  <c r="AC871" i="11"/>
  <c r="AC870" i="11"/>
  <c r="AC869" i="11"/>
  <c r="AC868" i="11"/>
  <c r="AC867" i="11"/>
  <c r="AC866" i="11"/>
  <c r="AC865" i="11"/>
  <c r="AC864" i="11"/>
  <c r="AC863" i="11"/>
  <c r="AC862" i="11"/>
  <c r="AC861" i="11"/>
  <c r="AC860" i="11"/>
  <c r="AC859" i="11"/>
  <c r="AC858" i="11"/>
  <c r="AC857" i="11"/>
  <c r="AC856" i="11"/>
  <c r="AC855" i="11"/>
  <c r="AC854" i="11"/>
  <c r="AC853" i="11"/>
  <c r="AC852" i="11"/>
  <c r="AC851" i="11"/>
  <c r="AC850" i="11"/>
  <c r="AC849" i="11"/>
  <c r="AC848" i="11"/>
  <c r="AC847" i="11"/>
  <c r="AC846" i="11"/>
  <c r="AC845" i="11"/>
  <c r="AC844" i="11"/>
  <c r="AC843" i="11"/>
  <c r="AC842" i="11"/>
  <c r="AC841" i="11"/>
  <c r="AC840" i="11"/>
  <c r="AC839" i="11"/>
  <c r="AC838" i="11"/>
  <c r="AC837" i="11"/>
  <c r="AC836" i="11"/>
  <c r="AC835" i="11"/>
  <c r="AC834" i="11"/>
  <c r="AC833" i="11"/>
  <c r="AC832" i="11"/>
  <c r="AC831" i="11"/>
  <c r="AC830" i="11"/>
  <c r="AC829" i="11"/>
  <c r="AC828" i="11"/>
  <c r="AC827" i="11"/>
  <c r="AC826" i="11"/>
  <c r="AC825" i="11"/>
  <c r="AC824" i="11"/>
  <c r="AC823" i="11"/>
  <c r="AC822" i="11"/>
  <c r="AC821" i="11"/>
  <c r="AC820" i="11"/>
  <c r="AC819" i="11"/>
  <c r="AC818" i="11"/>
  <c r="AC817" i="11"/>
  <c r="AC816" i="11"/>
  <c r="AC815" i="11"/>
  <c r="AC814" i="11"/>
  <c r="AC813" i="11"/>
  <c r="AC812" i="11"/>
  <c r="AC811" i="11"/>
  <c r="AC810" i="11"/>
  <c r="AC809" i="11"/>
  <c r="AC808" i="11"/>
  <c r="AC807" i="11"/>
  <c r="AC806" i="11"/>
  <c r="AC805" i="11"/>
  <c r="AC804" i="11"/>
  <c r="AC803" i="11"/>
  <c r="AC802" i="11"/>
  <c r="AC801" i="11"/>
  <c r="AC800" i="11"/>
  <c r="AC799" i="11"/>
  <c r="AC798" i="11"/>
  <c r="AC797" i="11"/>
  <c r="AC796" i="11"/>
  <c r="AC795" i="11"/>
  <c r="AC794" i="11"/>
  <c r="AC793" i="11"/>
  <c r="AC792" i="11"/>
  <c r="AC791" i="11"/>
  <c r="AC790" i="11"/>
  <c r="AC789" i="11"/>
  <c r="AC788" i="11"/>
  <c r="AC787" i="11"/>
  <c r="AC786" i="11"/>
  <c r="AC785" i="11"/>
  <c r="AC784" i="11"/>
  <c r="AC783" i="11"/>
  <c r="AC782" i="11"/>
  <c r="AC781" i="11"/>
  <c r="AC780" i="11"/>
  <c r="AC779" i="11"/>
  <c r="AC778" i="11"/>
  <c r="AC777" i="11"/>
  <c r="AC776" i="11"/>
  <c r="AC775" i="11"/>
  <c r="AC774" i="11"/>
  <c r="AC773" i="11"/>
  <c r="AC772" i="11"/>
  <c r="AC771" i="11"/>
  <c r="AC770" i="11"/>
  <c r="AC769" i="11"/>
  <c r="AC768" i="11"/>
  <c r="AC767" i="11"/>
  <c r="AC766" i="11"/>
  <c r="AC765" i="11"/>
  <c r="AC764" i="11"/>
  <c r="AC763" i="11"/>
  <c r="AC762" i="11"/>
  <c r="AC761" i="11"/>
  <c r="AC760" i="11"/>
  <c r="AC759" i="11"/>
  <c r="AC758" i="11"/>
  <c r="AC757" i="11"/>
  <c r="AC756" i="11"/>
  <c r="AC755" i="11"/>
  <c r="AC754" i="11"/>
  <c r="AC753" i="11"/>
  <c r="AC752" i="11"/>
  <c r="AC751" i="11"/>
  <c r="AC750" i="11"/>
  <c r="AC749" i="11"/>
  <c r="AC748" i="11"/>
  <c r="AC747" i="11"/>
  <c r="AC746" i="11"/>
  <c r="AC745" i="11"/>
  <c r="AC744" i="11"/>
  <c r="AC743" i="11"/>
  <c r="AC742" i="11"/>
  <c r="AC741" i="11"/>
  <c r="AC740" i="11"/>
  <c r="AC739" i="11"/>
  <c r="AC738" i="11"/>
  <c r="AC737" i="11"/>
  <c r="AC736" i="11"/>
  <c r="AC735" i="11"/>
  <c r="AC734" i="11"/>
  <c r="AC733" i="11"/>
  <c r="AC732" i="11"/>
  <c r="AC731" i="11"/>
  <c r="AC730" i="11"/>
  <c r="AC729" i="11"/>
  <c r="AC728" i="11"/>
  <c r="AC727" i="11"/>
  <c r="AC726" i="11"/>
  <c r="AC725" i="11"/>
  <c r="AC724" i="11"/>
  <c r="AC723" i="11"/>
  <c r="AC722" i="11"/>
  <c r="AC721" i="11"/>
  <c r="AC720" i="11"/>
  <c r="AC719" i="11"/>
  <c r="AC718" i="11"/>
  <c r="AC717" i="11"/>
  <c r="AC716" i="11"/>
  <c r="AC715" i="11"/>
  <c r="AC714" i="11"/>
  <c r="AC713" i="11"/>
  <c r="AC712" i="11"/>
  <c r="AC711" i="11"/>
  <c r="AC710" i="11"/>
  <c r="AC709" i="11"/>
  <c r="AC708" i="11"/>
  <c r="AC707" i="11"/>
  <c r="AC706" i="11"/>
  <c r="AC705" i="11"/>
  <c r="AC704" i="11"/>
  <c r="AC703" i="11"/>
  <c r="AC702" i="11"/>
  <c r="AC701" i="11"/>
  <c r="AC700" i="11"/>
  <c r="AC699" i="11"/>
  <c r="AC698" i="11"/>
  <c r="AC697" i="11"/>
  <c r="AC696" i="11"/>
  <c r="AC695" i="11"/>
  <c r="AC694" i="11"/>
  <c r="AC693" i="11"/>
  <c r="AC692" i="11"/>
  <c r="AC691" i="11"/>
  <c r="AC690" i="11"/>
  <c r="AC689" i="11"/>
  <c r="AC688" i="11"/>
  <c r="AC687" i="11"/>
  <c r="AC686" i="11"/>
  <c r="AC685" i="11"/>
  <c r="AC684" i="11"/>
  <c r="AC683" i="11"/>
  <c r="AC682" i="11"/>
  <c r="AC681" i="11"/>
  <c r="AC680" i="11"/>
  <c r="AC679" i="11"/>
  <c r="AC678" i="11"/>
  <c r="AC677" i="11"/>
  <c r="AC676" i="11"/>
  <c r="AC675" i="11"/>
  <c r="AC674" i="11"/>
  <c r="AC673" i="11"/>
  <c r="AC672" i="11"/>
  <c r="AC671" i="11"/>
  <c r="AC670" i="11"/>
  <c r="AC669" i="11"/>
  <c r="AC668" i="11"/>
  <c r="AC667" i="11"/>
  <c r="AC666" i="11"/>
  <c r="AC665" i="11"/>
  <c r="AC664" i="11"/>
  <c r="AC663" i="11"/>
  <c r="AC662" i="11"/>
  <c r="AC661" i="11"/>
  <c r="AC660" i="11"/>
  <c r="AC659" i="11"/>
  <c r="AC658" i="11"/>
  <c r="AC657" i="11"/>
  <c r="AC656" i="11"/>
  <c r="AC655" i="11"/>
  <c r="AC654" i="11"/>
  <c r="AC653" i="11"/>
  <c r="AC652" i="11"/>
  <c r="AC651" i="11"/>
  <c r="AC650" i="11"/>
  <c r="AC649" i="11"/>
  <c r="AC648" i="11"/>
  <c r="AC647" i="11"/>
  <c r="AC646" i="11"/>
  <c r="AC645" i="11"/>
  <c r="AC644" i="11"/>
  <c r="AC643" i="11"/>
  <c r="AC642" i="11"/>
  <c r="AC641" i="11"/>
  <c r="AC640" i="11"/>
  <c r="AC639" i="11"/>
  <c r="AC638" i="11"/>
  <c r="AC637" i="11"/>
  <c r="AC636" i="11"/>
  <c r="AC635" i="11"/>
  <c r="AC634" i="11"/>
  <c r="AC633" i="11"/>
  <c r="AC632" i="11"/>
  <c r="AC631" i="11"/>
  <c r="AC630" i="11"/>
  <c r="AC629" i="11"/>
  <c r="AC628" i="11"/>
  <c r="AC627" i="11"/>
  <c r="AC626" i="11"/>
  <c r="AC625" i="11"/>
  <c r="AC624" i="11"/>
  <c r="AC623" i="11"/>
  <c r="AC622" i="11"/>
  <c r="AC621" i="11"/>
  <c r="AC620" i="11"/>
  <c r="AC619" i="11"/>
  <c r="AC618" i="11"/>
  <c r="AC617" i="11"/>
  <c r="AC616" i="11"/>
  <c r="AC615" i="11"/>
  <c r="AC614" i="11"/>
  <c r="AC613" i="11"/>
  <c r="AC612" i="11"/>
  <c r="AC611" i="11"/>
  <c r="AC610" i="11"/>
  <c r="AC609" i="11"/>
  <c r="AC608" i="11"/>
  <c r="AC607" i="11"/>
  <c r="AC606" i="11"/>
  <c r="AC605" i="11"/>
  <c r="AC604" i="11"/>
  <c r="AC603" i="11"/>
  <c r="AC602" i="11"/>
  <c r="AC601" i="11"/>
  <c r="AC600" i="11"/>
  <c r="AC599" i="11"/>
  <c r="AC598" i="11"/>
  <c r="AC597" i="11"/>
  <c r="AC596" i="11"/>
  <c r="AC595" i="11"/>
  <c r="AC594" i="11"/>
  <c r="AC593" i="11"/>
  <c r="AC592" i="11"/>
  <c r="AC591" i="11"/>
  <c r="AC590" i="11"/>
  <c r="AC589" i="11"/>
  <c r="AC588" i="11"/>
  <c r="AC587" i="11"/>
  <c r="AC586" i="11"/>
  <c r="AC585" i="11"/>
  <c r="AC584" i="11"/>
  <c r="AC583" i="11"/>
  <c r="AC582" i="11"/>
  <c r="AC581" i="11"/>
  <c r="AC580" i="11"/>
  <c r="AC579" i="11"/>
  <c r="AC578" i="11"/>
  <c r="AC577" i="11"/>
  <c r="AC576" i="11"/>
  <c r="AC575" i="11"/>
  <c r="AC574" i="11"/>
  <c r="AC573" i="11"/>
  <c r="AC572" i="11"/>
  <c r="AC571" i="11"/>
  <c r="AC570" i="11"/>
  <c r="AC569" i="11"/>
  <c r="AC568" i="11"/>
  <c r="AC567" i="11"/>
  <c r="AC566" i="11"/>
  <c r="AC565" i="11"/>
  <c r="AC564" i="11"/>
  <c r="AC563" i="11"/>
  <c r="AC562" i="11"/>
  <c r="AC561" i="11"/>
  <c r="AC560" i="11"/>
  <c r="AC559" i="11"/>
  <c r="AC558" i="11"/>
  <c r="AC557" i="11"/>
  <c r="AC556" i="11"/>
  <c r="AC555" i="11"/>
  <c r="AC554" i="11"/>
  <c r="AC553" i="11"/>
  <c r="AC552" i="11"/>
  <c r="AC551" i="11"/>
  <c r="AC550" i="11"/>
  <c r="AC549" i="11"/>
  <c r="AC548" i="11"/>
  <c r="AC547" i="11"/>
  <c r="AC546" i="11"/>
  <c r="AC545" i="11"/>
  <c r="AC544" i="11"/>
  <c r="AC543" i="11"/>
  <c r="AC542" i="11"/>
  <c r="AC541" i="11"/>
  <c r="AC540" i="11"/>
  <c r="AC539" i="11"/>
  <c r="AC538" i="11"/>
  <c r="AC537" i="11"/>
  <c r="AC536" i="11"/>
  <c r="AC535" i="11"/>
  <c r="AC534" i="11"/>
  <c r="AC533" i="11"/>
  <c r="AC532" i="11"/>
  <c r="AC531" i="11"/>
  <c r="AC530" i="11"/>
  <c r="AC529" i="11"/>
  <c r="AC528" i="11"/>
  <c r="AC527" i="11"/>
  <c r="AC526" i="11"/>
  <c r="AC525" i="11"/>
  <c r="AC524" i="11"/>
  <c r="AC523" i="11"/>
  <c r="AC522" i="11"/>
  <c r="AC521" i="11"/>
  <c r="AC520" i="11"/>
  <c r="AC519" i="11"/>
  <c r="AC518" i="11"/>
  <c r="AC517" i="11"/>
  <c r="AC516" i="11"/>
  <c r="AC515" i="11"/>
  <c r="AC514" i="11"/>
  <c r="AC513" i="11"/>
  <c r="AC512" i="11"/>
  <c r="AC511" i="11"/>
  <c r="AC510" i="11"/>
  <c r="AC509" i="11"/>
  <c r="AC508" i="11"/>
  <c r="AC507" i="11"/>
  <c r="AC506" i="11"/>
  <c r="AC505" i="11"/>
  <c r="AC504" i="11"/>
  <c r="AC503" i="11"/>
  <c r="AC502" i="11"/>
  <c r="AC501" i="11"/>
  <c r="AC500" i="11"/>
  <c r="AC499" i="11"/>
  <c r="AC498" i="11"/>
  <c r="AC497" i="11"/>
  <c r="AC496" i="11"/>
  <c r="AC495" i="11"/>
  <c r="AC494" i="11"/>
  <c r="AC493" i="11"/>
  <c r="AC492" i="11"/>
  <c r="AC491" i="11"/>
  <c r="AC490" i="11"/>
  <c r="AC489" i="11"/>
  <c r="AC488" i="11"/>
  <c r="AC487" i="11"/>
  <c r="AC486" i="11"/>
  <c r="AC485" i="11"/>
  <c r="AC484" i="11"/>
  <c r="AC483" i="11"/>
  <c r="AC482" i="11"/>
  <c r="AC481" i="11"/>
  <c r="AC480" i="11"/>
  <c r="AC479" i="11"/>
  <c r="AC478" i="11"/>
  <c r="AC477" i="11"/>
  <c r="AC476" i="11"/>
  <c r="AC475" i="11"/>
  <c r="AC474" i="11"/>
  <c r="AC473" i="11"/>
  <c r="AC472" i="11"/>
  <c r="AC471" i="11"/>
  <c r="AC470" i="11"/>
  <c r="AC469" i="11"/>
  <c r="AC468" i="11"/>
  <c r="AC467" i="11"/>
  <c r="AC466" i="11"/>
  <c r="AC465" i="11"/>
  <c r="AC464" i="11"/>
  <c r="AC463" i="11"/>
  <c r="AC462" i="11"/>
  <c r="AC461" i="11"/>
  <c r="AC460" i="11"/>
  <c r="AC459" i="11"/>
  <c r="AC458" i="11"/>
  <c r="AC457" i="11"/>
  <c r="AC456" i="11"/>
  <c r="AC455" i="11"/>
  <c r="AC454" i="11"/>
  <c r="AC453" i="11"/>
  <c r="AC452" i="11"/>
  <c r="AC451" i="11"/>
  <c r="AC450" i="11"/>
  <c r="AC449" i="11"/>
  <c r="AC448" i="11"/>
  <c r="AC447" i="11"/>
  <c r="AC446" i="11"/>
  <c r="AC445" i="11"/>
  <c r="AC444" i="11"/>
  <c r="AC443" i="11"/>
  <c r="AC442" i="11"/>
  <c r="AC441" i="11"/>
  <c r="AC440" i="11"/>
  <c r="AC439" i="11"/>
  <c r="AC438" i="11"/>
  <c r="AC437" i="11"/>
  <c r="AC436" i="11"/>
  <c r="AC435" i="11"/>
  <c r="AC434" i="11"/>
  <c r="AC433" i="11"/>
  <c r="AC432" i="11"/>
  <c r="AC431" i="11"/>
  <c r="AC430" i="11"/>
  <c r="AC429" i="11"/>
  <c r="AC428" i="11"/>
  <c r="AC427" i="11"/>
  <c r="AC426" i="11"/>
  <c r="AC425" i="11"/>
  <c r="AC424" i="11"/>
  <c r="AC423" i="11"/>
  <c r="AC422" i="11"/>
  <c r="AC421" i="11"/>
  <c r="AC420" i="11"/>
  <c r="AC419" i="11"/>
  <c r="AC418" i="11"/>
  <c r="AC417" i="11"/>
  <c r="AC416" i="11"/>
  <c r="AC415" i="11"/>
  <c r="AC414" i="11"/>
  <c r="AC413" i="11"/>
  <c r="AC412" i="11"/>
  <c r="AC411" i="11"/>
  <c r="AC410" i="11"/>
  <c r="AC409" i="11"/>
  <c r="AC408" i="11"/>
  <c r="AC407" i="11"/>
  <c r="AC406" i="11"/>
  <c r="AC405" i="11"/>
  <c r="AC404" i="11"/>
  <c r="AC403" i="11"/>
  <c r="AC402" i="11"/>
  <c r="AC401" i="11"/>
  <c r="AC400" i="11"/>
  <c r="AC399" i="11"/>
  <c r="AC398" i="11"/>
  <c r="AC397" i="11"/>
  <c r="AC396" i="11"/>
  <c r="AC395" i="11"/>
  <c r="AC394" i="11"/>
  <c r="AC393" i="11"/>
  <c r="AC392" i="11"/>
  <c r="AC391" i="11"/>
  <c r="AC390" i="11"/>
  <c r="AC389" i="11"/>
  <c r="AC388" i="11"/>
  <c r="AC387" i="11"/>
  <c r="AC386" i="11"/>
  <c r="AC385" i="11"/>
  <c r="AC384" i="11"/>
  <c r="AC383" i="11"/>
  <c r="AC382" i="11"/>
  <c r="AC381" i="11"/>
  <c r="AC380" i="11"/>
  <c r="AC379" i="11"/>
  <c r="AC378" i="11"/>
  <c r="AC377" i="11"/>
  <c r="AC376" i="11"/>
  <c r="AC375" i="11"/>
  <c r="AC374" i="11"/>
  <c r="AC373" i="11"/>
  <c r="AC372" i="11"/>
  <c r="AC371" i="11"/>
  <c r="AC370" i="11"/>
  <c r="AC369" i="11"/>
  <c r="AC368" i="11"/>
  <c r="AC367" i="11"/>
  <c r="AC366" i="11"/>
  <c r="AC365" i="11"/>
  <c r="AC364" i="11"/>
  <c r="AC363" i="11"/>
  <c r="AC362" i="11"/>
  <c r="AC361" i="11"/>
  <c r="AC360" i="11"/>
  <c r="AC359" i="11"/>
  <c r="AC358" i="11"/>
  <c r="AC357" i="11"/>
  <c r="AC356" i="11"/>
  <c r="AC355" i="11"/>
  <c r="AC354" i="11"/>
  <c r="AC353" i="11"/>
  <c r="AC352" i="11"/>
  <c r="AC351" i="11"/>
  <c r="AC350" i="11"/>
  <c r="AC349" i="11"/>
  <c r="AC348" i="11"/>
  <c r="AC347" i="11"/>
  <c r="AC346" i="11"/>
  <c r="AC345" i="11"/>
  <c r="AC344" i="11"/>
  <c r="AC343" i="11"/>
  <c r="AC342" i="11"/>
  <c r="AC341" i="11"/>
  <c r="AC340" i="11"/>
  <c r="AC339" i="11"/>
  <c r="AC338" i="11"/>
  <c r="AC337" i="11"/>
  <c r="AC336" i="11"/>
  <c r="AC335" i="11"/>
  <c r="AC334" i="11"/>
  <c r="AC333" i="11"/>
  <c r="AC332" i="11"/>
  <c r="AC331" i="11"/>
  <c r="AC330" i="11"/>
  <c r="AC329" i="11"/>
  <c r="AC328" i="11"/>
  <c r="AC327" i="11"/>
  <c r="AC326" i="11"/>
  <c r="AC325" i="11"/>
  <c r="AC324" i="11"/>
  <c r="AC323" i="11"/>
  <c r="AC322" i="11"/>
  <c r="AC321" i="11"/>
  <c r="AC320" i="11"/>
  <c r="AC319" i="11"/>
  <c r="AC318" i="11"/>
  <c r="AC317" i="11"/>
  <c r="AC316" i="11"/>
  <c r="AC315" i="11"/>
  <c r="AC314" i="11"/>
  <c r="AC313" i="11"/>
  <c r="AC312" i="11"/>
  <c r="AC311" i="11"/>
  <c r="AC310" i="11"/>
  <c r="AC309" i="11"/>
  <c r="AC308" i="11"/>
  <c r="AC307" i="11"/>
  <c r="AC306" i="11"/>
  <c r="AC305" i="11"/>
  <c r="AC304" i="11"/>
  <c r="AC303" i="11"/>
  <c r="AC302" i="11"/>
  <c r="AC301" i="11"/>
  <c r="AC300" i="11"/>
  <c r="AC299" i="11"/>
  <c r="AC298" i="11"/>
  <c r="AC297" i="11"/>
  <c r="AC296" i="11"/>
  <c r="AC295" i="11"/>
  <c r="AC294" i="11"/>
  <c r="AC293" i="11"/>
  <c r="AC292" i="11"/>
  <c r="AC291" i="11"/>
  <c r="AC290" i="11"/>
  <c r="AC289" i="11"/>
  <c r="AC288" i="11"/>
  <c r="AC287" i="11"/>
  <c r="AC286" i="11"/>
  <c r="AC285" i="11"/>
  <c r="AC284" i="11"/>
  <c r="AC283" i="11"/>
  <c r="AC282" i="11"/>
  <c r="AC281" i="11"/>
  <c r="AC280" i="11"/>
  <c r="AC279" i="11"/>
  <c r="AC278" i="11"/>
  <c r="AC277" i="11"/>
  <c r="AC276" i="11"/>
  <c r="AC275" i="11"/>
  <c r="AC274" i="11"/>
  <c r="AC273" i="11"/>
  <c r="AC272" i="11"/>
  <c r="AC271" i="11"/>
  <c r="AC270" i="11"/>
  <c r="AC269" i="11"/>
  <c r="AC268" i="11"/>
  <c r="AC267" i="11"/>
  <c r="AC266" i="11"/>
  <c r="AC265" i="11"/>
  <c r="AC264" i="11"/>
  <c r="AC263" i="11"/>
  <c r="AC262" i="11"/>
  <c r="AC261" i="11"/>
  <c r="AC260" i="11"/>
  <c r="AC259" i="11"/>
  <c r="AC258" i="11"/>
  <c r="AC257" i="11"/>
  <c r="AC256" i="11"/>
  <c r="AC255" i="11"/>
  <c r="AC254" i="11"/>
  <c r="AC253" i="11"/>
  <c r="AC252" i="11"/>
  <c r="AC251" i="11"/>
  <c r="AC250" i="11"/>
  <c r="AC249" i="11"/>
  <c r="AC248" i="11"/>
  <c r="AC247" i="11"/>
  <c r="AC246" i="11"/>
  <c r="AC245" i="11"/>
  <c r="AC244" i="11"/>
  <c r="AC243" i="11"/>
  <c r="AC242" i="11"/>
  <c r="AC241" i="11"/>
  <c r="AC240" i="11"/>
  <c r="AC239" i="11"/>
  <c r="AC238" i="11"/>
  <c r="AC237" i="11"/>
  <c r="AC236" i="11"/>
  <c r="AC235" i="11"/>
  <c r="AC234" i="11"/>
  <c r="AC233" i="11"/>
  <c r="AC232" i="11"/>
  <c r="AC231" i="11"/>
  <c r="AC230" i="11"/>
  <c r="AC229" i="11"/>
  <c r="AC228" i="11"/>
  <c r="AC227" i="11"/>
  <c r="AC226" i="11"/>
  <c r="AC225" i="11"/>
  <c r="AC224" i="11"/>
  <c r="AC223" i="11"/>
  <c r="AC222" i="11"/>
  <c r="AC221" i="11"/>
  <c r="AC220" i="11"/>
  <c r="AC219" i="11"/>
  <c r="AC218" i="11"/>
  <c r="AC217" i="11"/>
  <c r="AC216" i="11"/>
  <c r="AC215" i="11"/>
  <c r="AC214" i="11"/>
  <c r="AC213" i="11"/>
  <c r="AC212" i="11"/>
  <c r="AC211" i="11"/>
  <c r="AC210" i="11"/>
  <c r="AC209" i="11"/>
  <c r="AC208" i="11"/>
  <c r="AC207" i="11"/>
  <c r="AC206" i="11"/>
  <c r="AC205" i="11"/>
  <c r="AC204" i="11"/>
  <c r="AC203" i="11"/>
  <c r="AC202" i="11"/>
  <c r="AC201" i="11"/>
  <c r="AC200" i="11"/>
  <c r="AC199" i="11"/>
  <c r="AC198" i="11"/>
  <c r="AC197" i="11"/>
  <c r="AC196" i="11"/>
  <c r="AC195" i="11"/>
  <c r="AC194" i="11"/>
  <c r="AC193" i="11"/>
  <c r="AC192" i="11"/>
  <c r="AC191" i="11"/>
  <c r="AC190" i="11"/>
  <c r="AC189" i="11"/>
  <c r="AC188" i="11"/>
  <c r="AC187" i="11"/>
  <c r="AC186" i="11"/>
  <c r="AC185" i="11"/>
  <c r="AC184" i="11"/>
  <c r="AC183" i="11"/>
  <c r="AC182" i="11"/>
  <c r="AC181" i="11"/>
  <c r="AC180" i="11"/>
  <c r="AC179" i="11"/>
  <c r="AC178" i="11"/>
  <c r="AC177" i="11"/>
  <c r="AC176" i="11"/>
  <c r="AC175" i="11"/>
  <c r="AC174" i="11"/>
  <c r="AC173" i="11"/>
  <c r="AC172" i="11"/>
  <c r="AC171" i="11"/>
  <c r="AC170" i="11"/>
  <c r="AC169" i="11"/>
  <c r="AC168" i="11"/>
  <c r="AC167" i="11"/>
  <c r="AC166" i="11"/>
  <c r="AC165" i="11"/>
  <c r="AC164" i="11"/>
  <c r="AC163" i="11"/>
  <c r="AC162" i="11"/>
  <c r="AC161" i="11"/>
  <c r="AC160" i="11"/>
  <c r="AC159" i="11"/>
  <c r="AC158" i="11"/>
  <c r="AC157" i="11"/>
  <c r="AC156" i="11"/>
  <c r="AC155" i="11"/>
  <c r="AC154" i="11"/>
  <c r="AC153" i="11"/>
  <c r="AC152" i="11"/>
  <c r="AC151" i="11"/>
  <c r="AC150" i="11"/>
  <c r="AC149" i="11"/>
  <c r="AC148" i="11"/>
  <c r="AC147" i="11"/>
  <c r="AC146" i="11"/>
  <c r="AC145" i="11"/>
  <c r="AC144" i="11"/>
  <c r="AC143" i="11"/>
  <c r="AC142" i="11"/>
  <c r="AC141" i="11"/>
  <c r="AC140" i="11"/>
  <c r="AC139" i="11"/>
  <c r="AC138" i="11"/>
  <c r="AC137" i="11"/>
  <c r="AC136" i="11"/>
  <c r="AC135" i="11"/>
  <c r="AC134" i="11"/>
  <c r="AC133" i="11"/>
  <c r="AC132" i="11"/>
  <c r="AC131" i="11"/>
  <c r="AC130" i="11"/>
  <c r="AC129" i="11"/>
  <c r="AC128" i="11"/>
  <c r="AC127" i="11"/>
  <c r="AC126" i="11"/>
  <c r="AC125" i="11"/>
  <c r="AC124" i="11"/>
  <c r="AC123" i="11"/>
  <c r="AC122" i="11"/>
  <c r="AC121" i="11"/>
  <c r="AC120" i="11"/>
  <c r="AC119" i="11"/>
  <c r="AC118" i="11"/>
  <c r="AC117" i="11"/>
  <c r="AC116" i="11"/>
  <c r="AC115" i="11"/>
  <c r="AC114" i="11"/>
  <c r="AC113" i="11"/>
  <c r="AC112" i="11"/>
  <c r="AC111" i="11"/>
  <c r="AC110" i="11"/>
  <c r="AC109" i="11"/>
  <c r="AC108" i="11"/>
  <c r="AC107" i="11"/>
  <c r="AC106" i="11"/>
  <c r="AC105" i="11"/>
  <c r="AC104" i="11"/>
  <c r="AC103" i="11"/>
  <c r="AC102" i="11"/>
  <c r="AC101" i="11"/>
  <c r="AC100" i="11"/>
  <c r="AC99" i="11"/>
  <c r="AC98" i="11"/>
  <c r="AC97" i="11"/>
  <c r="AC96" i="11"/>
  <c r="AC95" i="11"/>
  <c r="AC94" i="11"/>
  <c r="AC93" i="11"/>
  <c r="EV900" i="11" l="1"/>
  <c r="EV352" i="11"/>
  <c r="FM213" i="13"/>
  <c r="FM194" i="13"/>
  <c r="FM198" i="13"/>
  <c r="EV108" i="11"/>
  <c r="EV1088" i="11"/>
  <c r="FM151" i="13"/>
  <c r="EV732" i="11"/>
  <c r="FM163" i="13"/>
  <c r="EV297" i="11"/>
  <c r="EV534" i="11"/>
  <c r="EV840" i="11"/>
  <c r="EV884" i="11"/>
  <c r="FM207" i="13"/>
  <c r="FM240" i="13"/>
  <c r="EV412" i="11"/>
  <c r="EV882" i="11"/>
  <c r="EV121" i="11"/>
  <c r="EV410" i="11"/>
  <c r="EV538" i="11"/>
  <c r="EV448" i="11"/>
  <c r="EV617" i="11"/>
  <c r="EV659" i="11"/>
  <c r="EV771" i="11"/>
  <c r="EV958" i="11"/>
  <c r="FM137" i="13"/>
  <c r="EV160" i="11"/>
  <c r="FM236" i="13"/>
  <c r="FM212" i="13"/>
  <c r="FM167" i="13"/>
  <c r="EV880" i="11"/>
  <c r="EV1044" i="11"/>
  <c r="FM279" i="13"/>
  <c r="FM283" i="13"/>
  <c r="EV125" i="11"/>
  <c r="EV776" i="11"/>
  <c r="EV490" i="11"/>
  <c r="EV192" i="11"/>
  <c r="FM203" i="13"/>
  <c r="EV100" i="11"/>
  <c r="EV317" i="11"/>
  <c r="EV756" i="11"/>
  <c r="FM244" i="13"/>
  <c r="EV178" i="11"/>
  <c r="EV608" i="11"/>
  <c r="FM289" i="13"/>
  <c r="FM156" i="13"/>
  <c r="FM214" i="13"/>
  <c r="EV808" i="11"/>
  <c r="EV518" i="11"/>
  <c r="EV824" i="11"/>
  <c r="FM211" i="13"/>
  <c r="FM209" i="13"/>
  <c r="FM159" i="13"/>
  <c r="EV342" i="11"/>
  <c r="EV105" i="11"/>
  <c r="EV643" i="11"/>
  <c r="EV506" i="11"/>
  <c r="EV104" i="11"/>
  <c r="EV230" i="11"/>
  <c r="EV120" i="11"/>
  <c r="EV645" i="11"/>
  <c r="EV356" i="11"/>
  <c r="EV926" i="11"/>
  <c r="EV372" i="11"/>
  <c r="FM300" i="13"/>
  <c r="EV772" i="11"/>
  <c r="FM308" i="13"/>
  <c r="FM201" i="13"/>
  <c r="FM232" i="13"/>
  <c r="FM254" i="13"/>
  <c r="FM274" i="13"/>
  <c r="FM252" i="13"/>
  <c r="EV111" i="11"/>
  <c r="EV284" i="11"/>
  <c r="EV560" i="11"/>
  <c r="EV1077" i="11"/>
  <c r="FM291" i="13"/>
  <c r="EV195" i="11"/>
  <c r="EV266" i="11"/>
  <c r="FM173" i="13"/>
  <c r="FM315" i="13"/>
  <c r="EV265" i="11"/>
  <c r="EV561" i="11"/>
  <c r="FM225" i="13"/>
  <c r="EV738" i="11"/>
  <c r="EV935" i="11"/>
  <c r="FM237" i="13"/>
  <c r="FM190" i="13"/>
  <c r="FM220" i="13"/>
  <c r="EV182" i="11"/>
  <c r="EV394" i="11"/>
  <c r="FM202" i="13"/>
  <c r="EV684" i="11"/>
  <c r="EV679" i="11"/>
  <c r="EV585" i="11"/>
  <c r="EV454" i="11"/>
  <c r="EV268" i="11"/>
  <c r="EV428" i="11"/>
  <c r="EV956" i="11"/>
  <c r="EV544" i="11"/>
  <c r="EV968" i="11"/>
  <c r="EV933" i="11"/>
  <c r="EV285" i="11"/>
  <c r="EV573" i="11"/>
  <c r="EV473" i="11"/>
  <c r="EV310" i="11"/>
  <c r="EV661" i="11"/>
  <c r="EV576" i="11"/>
  <c r="EV272" i="11"/>
  <c r="EV949" i="11"/>
  <c r="EV615" i="11"/>
  <c r="EV513" i="11"/>
  <c r="EV326" i="11"/>
  <c r="EV201" i="11"/>
  <c r="EV545" i="11"/>
  <c r="EV1009" i="11"/>
  <c r="EV250" i="11"/>
  <c r="EV644" i="11"/>
  <c r="EV438" i="11"/>
  <c r="EV898" i="11"/>
  <c r="EV618" i="11"/>
  <c r="EV706" i="11"/>
  <c r="EV804" i="11"/>
  <c r="EV675" i="11"/>
  <c r="EV242" i="11"/>
  <c r="EV722" i="11"/>
  <c r="EV468" i="11"/>
  <c r="EV828" i="11"/>
  <c r="EV313" i="11"/>
  <c r="EV217" i="11"/>
  <c r="EV1005" i="11"/>
  <c r="EV676" i="11"/>
  <c r="EV308" i="11"/>
  <c r="EV537" i="11"/>
  <c r="EV588" i="11"/>
  <c r="EV850" i="11"/>
  <c r="EV1021" i="11"/>
  <c r="EV330" i="11"/>
  <c r="EV290" i="11"/>
  <c r="EV492" i="11"/>
  <c r="EV345" i="11"/>
  <c r="EV620" i="11"/>
  <c r="EV876" i="11"/>
  <c r="EV818" i="11"/>
  <c r="EV205" i="11"/>
  <c r="EV346" i="11"/>
  <c r="EV984" i="11"/>
  <c r="EV744" i="11"/>
  <c r="EV458" i="11"/>
  <c r="EV134" i="11"/>
  <c r="EV708" i="11"/>
  <c r="EV307" i="11"/>
  <c r="EV812" i="11"/>
  <c r="EV787" i="11"/>
  <c r="EV136" i="11"/>
  <c r="EV380" i="11"/>
  <c r="EV509" i="11"/>
  <c r="EV604" i="11"/>
  <c r="EV609" i="11"/>
  <c r="EV946" i="11"/>
  <c r="EV393" i="11"/>
  <c r="EV582" i="11"/>
  <c r="EV888" i="11"/>
  <c r="EV409" i="11"/>
  <c r="EV154" i="11"/>
  <c r="EV483" i="11"/>
  <c r="EV1086" i="11"/>
  <c r="EV426" i="11"/>
  <c r="EV386" i="11"/>
  <c r="EV711" i="11"/>
  <c r="EV441" i="11"/>
  <c r="EV727" i="11"/>
  <c r="EV691" i="11"/>
  <c r="EV856" i="11"/>
  <c r="EV153" i="11"/>
  <c r="EV444" i="11"/>
  <c r="EV814" i="11"/>
  <c r="EV224" i="11"/>
  <c r="EV418" i="11"/>
  <c r="EV554" i="11"/>
  <c r="EV967" i="11"/>
  <c r="EV169" i="11"/>
  <c r="EV262" i="11"/>
  <c r="EV434" i="11"/>
  <c r="EV570" i="11"/>
  <c r="EV707" i="11"/>
  <c r="EV436" i="11"/>
  <c r="EV489" i="11"/>
  <c r="EV1032" i="11"/>
  <c r="EV1025" i="11"/>
  <c r="EV780" i="11"/>
  <c r="EV294" i="11"/>
  <c r="EV210" i="11"/>
  <c r="EV420" i="11"/>
  <c r="EV1057" i="11"/>
  <c r="EV249" i="11"/>
  <c r="EV406" i="11"/>
  <c r="EV1090" i="11"/>
  <c r="EV1091" i="11"/>
  <c r="EV982" i="11"/>
  <c r="EV634" i="11"/>
  <c r="EV157" i="11"/>
  <c r="EV836" i="11"/>
  <c r="EV757" i="11"/>
  <c r="EV137" i="11"/>
  <c r="EV852" i="11"/>
  <c r="EV908" i="11"/>
  <c r="EV1053" i="11"/>
  <c r="EV830" i="11"/>
  <c r="EV1070" i="11"/>
  <c r="EV952" i="11"/>
  <c r="EV598" i="11"/>
  <c r="EV269" i="11"/>
  <c r="EV557" i="11"/>
  <c r="EV700" i="11"/>
  <c r="EV904" i="11"/>
  <c r="EV384" i="11"/>
  <c r="EV1072" i="11"/>
  <c r="EV457" i="11"/>
  <c r="EV170" i="11"/>
  <c r="EV300" i="11"/>
  <c r="EV934" i="11"/>
  <c r="EV186" i="11"/>
  <c r="FM307" i="13"/>
  <c r="EV699" i="11"/>
  <c r="EV1016" i="11"/>
  <c r="EV759" i="11"/>
  <c r="EV185" i="11"/>
  <c r="EV256" i="11"/>
  <c r="EV464" i="11"/>
  <c r="EV658" i="11"/>
  <c r="EV599" i="11"/>
  <c r="EV234" i="11"/>
  <c r="EV586" i="11"/>
  <c r="EV648" i="11"/>
  <c r="EV965" i="11"/>
  <c r="EV910" i="11"/>
  <c r="EV1041" i="11"/>
  <c r="EV226" i="11"/>
  <c r="EV452" i="11"/>
  <c r="FM304" i="13"/>
  <c r="FM196" i="13"/>
  <c r="FM182" i="13"/>
  <c r="FM140" i="13"/>
  <c r="FM210" i="13"/>
  <c r="FM239" i="13"/>
  <c r="FM243" i="13"/>
  <c r="FM204" i="13"/>
  <c r="FM228" i="13"/>
  <c r="FM284" i="13"/>
  <c r="EV422" i="11"/>
  <c r="EV521" i="11"/>
  <c r="EV925" i="11"/>
  <c r="EV156" i="11"/>
  <c r="EV989" i="11"/>
  <c r="EV243" i="11"/>
  <c r="FM126" i="13"/>
  <c r="EV712" i="11"/>
  <c r="EV754" i="11"/>
  <c r="FM226" i="13"/>
  <c r="EV914" i="11"/>
  <c r="EV281" i="11"/>
  <c r="EV102" i="11"/>
  <c r="FM270" i="13"/>
  <c r="FM282" i="13"/>
  <c r="FM293" i="13"/>
  <c r="FM288" i="13"/>
  <c r="EV524" i="11"/>
  <c r="EV204" i="11"/>
  <c r="EV480" i="11"/>
  <c r="EV306" i="11"/>
  <c r="FM246" i="13"/>
  <c r="FM318" i="13"/>
  <c r="FM152" i="13"/>
  <c r="FM179" i="13"/>
  <c r="FM309" i="13"/>
  <c r="FM189" i="13"/>
  <c r="EV324" i="11"/>
  <c r="EV868" i="11"/>
  <c r="EV1060" i="11"/>
  <c r="EV275" i="11"/>
  <c r="FM155" i="13"/>
  <c r="FM247" i="13"/>
  <c r="FM245" i="13"/>
  <c r="FM233" i="13"/>
  <c r="FM143" i="13"/>
  <c r="EV553" i="11"/>
  <c r="EV789" i="11"/>
  <c r="EV340" i="11"/>
  <c r="EV692" i="11"/>
  <c r="EV903" i="11"/>
  <c r="EV291" i="11"/>
  <c r="FM157" i="13"/>
  <c r="FM136" i="13"/>
  <c r="FM311" i="13"/>
  <c r="FM217" i="13"/>
  <c r="FM186" i="13"/>
  <c r="FM294" i="13"/>
  <c r="FM131" i="13"/>
  <c r="FM178" i="13"/>
  <c r="FM305" i="13"/>
  <c r="EV864" i="11"/>
  <c r="EV97" i="11"/>
  <c r="FM132" i="13"/>
  <c r="FM248" i="13"/>
  <c r="FM290" i="13"/>
  <c r="FM165" i="13"/>
  <c r="FM238" i="13"/>
  <c r="FM249" i="13"/>
  <c r="FM241" i="13"/>
  <c r="FM121" i="13"/>
  <c r="EV668" i="11"/>
  <c r="EV378" i="11"/>
  <c r="EV338" i="11"/>
  <c r="EV474" i="11"/>
  <c r="FM310" i="13"/>
  <c r="FM301" i="13"/>
  <c r="FM242" i="13"/>
  <c r="FM142" i="13"/>
  <c r="FM125" i="13"/>
  <c r="FM265" i="13"/>
  <c r="FM224" i="13"/>
  <c r="FM223" i="13"/>
  <c r="FM166" i="13"/>
  <c r="FM319" i="13"/>
  <c r="FM271" i="13"/>
  <c r="FM313" i="13"/>
  <c r="EV252" i="11"/>
  <c r="EV940" i="11"/>
  <c r="EV141" i="11"/>
  <c r="EV354" i="11"/>
  <c r="EV962" i="11"/>
  <c r="EV896" i="11"/>
  <c r="EV647" i="11"/>
  <c r="EV129" i="11"/>
  <c r="FM312" i="13"/>
  <c r="FM302" i="13"/>
  <c r="FM306" i="13"/>
  <c r="FM191" i="13"/>
  <c r="FM193" i="13"/>
  <c r="FM230" i="13"/>
  <c r="FM160" i="13"/>
  <c r="FM185" i="13"/>
  <c r="FM169" i="13"/>
  <c r="EV390" i="11"/>
  <c r="EV425" i="11"/>
  <c r="EV214" i="11"/>
  <c r="EV481" i="11"/>
  <c r="EV625" i="11"/>
  <c r="FM162" i="13"/>
  <c r="FM150" i="13"/>
  <c r="FM259" i="13"/>
  <c r="FM257" i="13"/>
  <c r="FM145" i="13"/>
  <c r="EV630" i="11"/>
  <c r="EV400" i="11"/>
  <c r="EV522" i="11"/>
  <c r="FM138" i="13"/>
  <c r="FM235" i="13"/>
  <c r="FM183" i="13"/>
  <c r="FM123" i="13"/>
  <c r="FM263" i="13"/>
  <c r="FM168" i="13"/>
  <c r="FM216" i="13"/>
  <c r="FM258" i="13"/>
  <c r="FM177" i="13"/>
  <c r="EV601" i="11"/>
  <c r="EV208" i="11"/>
  <c r="EV885" i="11"/>
  <c r="EV936" i="11"/>
  <c r="EV402" i="11"/>
  <c r="FM262" i="13"/>
  <c r="FM149" i="13"/>
  <c r="FM148" i="13"/>
  <c r="FM200" i="13"/>
  <c r="FM197" i="13"/>
  <c r="FM215" i="13"/>
  <c r="FM195" i="13"/>
  <c r="EV748" i="11"/>
  <c r="FM269" i="13"/>
  <c r="FM256" i="13"/>
  <c r="FM219" i="13"/>
  <c r="FM134" i="13"/>
  <c r="FM276" i="13"/>
  <c r="FM192" i="13"/>
  <c r="FM299" i="13"/>
  <c r="FM205" i="13"/>
  <c r="FM172" i="13"/>
  <c r="FM250" i="13"/>
  <c r="FM158" i="13"/>
  <c r="FM266" i="13"/>
  <c r="FM129" i="13"/>
  <c r="EV866" i="11"/>
  <c r="EV764" i="11"/>
  <c r="FM128" i="13"/>
  <c r="FM267" i="13"/>
  <c r="FM295" i="13"/>
  <c r="FM303" i="13"/>
  <c r="FM298" i="13"/>
  <c r="FM127" i="13"/>
  <c r="FM222" i="13"/>
  <c r="FM180" i="13"/>
  <c r="FM122" i="13"/>
  <c r="FM273" i="13"/>
  <c r="EV875" i="11"/>
  <c r="EV624" i="11"/>
  <c r="FM139" i="13"/>
  <c r="FM287" i="13"/>
  <c r="FM277" i="13"/>
  <c r="FM146" i="13"/>
  <c r="FM278" i="13"/>
  <c r="FM154" i="13"/>
  <c r="FM164" i="13"/>
  <c r="FM208" i="13"/>
  <c r="FM234" i="13"/>
  <c r="EV796" i="11"/>
  <c r="EV894" i="11"/>
  <c r="FM174" i="13"/>
  <c r="FM316" i="13"/>
  <c r="FM175" i="13"/>
  <c r="FM227" i="13"/>
  <c r="FM255" i="13"/>
  <c r="FM314" i="13"/>
  <c r="FM187" i="13"/>
  <c r="FM253" i="13"/>
  <c r="FM275" i="13"/>
  <c r="FM133" i="13"/>
  <c r="FM281" i="13"/>
  <c r="FM272" i="13"/>
  <c r="FM135" i="13"/>
  <c r="FM296" i="13"/>
  <c r="FM153" i="13"/>
  <c r="EV663" i="11"/>
  <c r="FM161" i="13"/>
  <c r="FM231" i="13"/>
  <c r="FM229" i="13"/>
  <c r="FM280" i="13"/>
  <c r="FM170" i="13"/>
  <c r="FM188" i="13"/>
  <c r="EV556" i="11"/>
  <c r="EV502" i="11"/>
  <c r="EV792" i="11"/>
  <c r="EV919" i="11"/>
  <c r="FM176" i="13"/>
  <c r="FM297" i="13"/>
  <c r="FM184" i="13"/>
  <c r="FM171" i="13"/>
  <c r="FM264" i="13"/>
  <c r="FM268" i="13"/>
  <c r="FM218" i="13"/>
  <c r="FM286" i="13"/>
  <c r="FM199" i="13"/>
  <c r="FM317" i="13"/>
  <c r="FM251" i="13"/>
  <c r="FM124" i="13"/>
  <c r="FM261" i="13"/>
  <c r="FM206" i="13"/>
  <c r="FM147" i="13"/>
  <c r="FM285" i="13"/>
  <c r="FM221" i="13"/>
  <c r="FM144" i="13"/>
  <c r="FM181" i="13"/>
  <c r="FM292" i="13"/>
  <c r="FM141" i="13"/>
  <c r="EV862" i="11"/>
  <c r="EV996" i="11"/>
  <c r="EV633" i="11"/>
  <c r="EV211" i="11"/>
  <c r="EV680" i="11"/>
  <c r="EV486" i="11"/>
  <c r="EV227" i="11"/>
  <c r="EV974" i="11"/>
  <c r="EV298" i="11"/>
  <c r="EV172" i="11"/>
  <c r="EV314" i="11"/>
  <c r="EV770" i="11"/>
  <c r="EV951" i="11"/>
  <c r="EV358" i="11"/>
  <c r="EV593" i="11"/>
  <c r="EV786" i="11"/>
  <c r="EV800" i="11"/>
  <c r="EV760" i="11"/>
  <c r="EV834" i="11"/>
  <c r="EV916" i="11"/>
  <c r="EV198" i="11"/>
  <c r="EV368" i="11"/>
  <c r="EV724" i="11"/>
  <c r="EV614" i="11"/>
  <c r="EV716" i="11"/>
  <c r="EV798" i="11"/>
  <c r="EV869" i="11"/>
  <c r="EV740" i="11"/>
  <c r="EV442" i="11"/>
  <c r="EV980" i="11"/>
  <c r="EV316" i="11"/>
  <c r="EV592" i="11"/>
  <c r="EV846" i="11"/>
  <c r="FM120" i="13"/>
  <c r="EV1000" i="11"/>
  <c r="EV929" i="11"/>
  <c r="EV642" i="11"/>
  <c r="EV460" i="11"/>
  <c r="EV917" i="11"/>
  <c r="EV529" i="11"/>
  <c r="EV218" i="11"/>
  <c r="EV628" i="11"/>
  <c r="EV332" i="11"/>
  <c r="EV194" i="11"/>
  <c r="EV450" i="11"/>
  <c r="EV476" i="11"/>
  <c r="EV1064" i="11"/>
  <c r="EV288" i="11"/>
  <c r="EV690" i="11"/>
  <c r="EV348" i="11"/>
  <c r="EV508" i="11"/>
  <c r="EV1080" i="11"/>
  <c r="EV470" i="11"/>
  <c r="EV304" i="11"/>
  <c r="EV709" i="11"/>
  <c r="EV1056" i="11"/>
  <c r="EV1040" i="11"/>
  <c r="EV1073" i="11"/>
  <c r="EV696" i="11"/>
  <c r="EV802" i="11"/>
  <c r="EV274" i="11"/>
  <c r="EV1037" i="11"/>
  <c r="EV466" i="11"/>
  <c r="EV220" i="11"/>
  <c r="EV336" i="11"/>
  <c r="EV362" i="11"/>
  <c r="EV912" i="11"/>
  <c r="EV924" i="11"/>
  <c r="EV872" i="11"/>
  <c r="EV569" i="11"/>
  <c r="EV823" i="11"/>
  <c r="EV143" i="11"/>
  <c r="EV972" i="11"/>
  <c r="EV878" i="11"/>
  <c r="EV551" i="11"/>
  <c r="EV499" i="11"/>
  <c r="EV870" i="11"/>
  <c r="EV567" i="11"/>
  <c r="EV901" i="11"/>
  <c r="EV945" i="11"/>
  <c r="EV961" i="11"/>
  <c r="EV365" i="11"/>
  <c r="EV640" i="11"/>
  <c r="EV397" i="11"/>
  <c r="EV831" i="11"/>
  <c r="EV997" i="11"/>
  <c r="EV193" i="11"/>
  <c r="EV477" i="11"/>
  <c r="EV1013" i="11"/>
  <c r="EV209" i="11"/>
  <c r="EV895" i="11"/>
  <c r="EV758" i="11"/>
  <c r="EV656" i="11"/>
  <c r="EV683" i="11"/>
  <c r="EV718" i="11"/>
  <c r="EV774" i="11"/>
  <c r="EV752" i="11"/>
  <c r="EV688" i="11"/>
  <c r="EV750" i="11"/>
  <c r="EV1024" i="11"/>
  <c r="EV715" i="11"/>
  <c r="EV503" i="11"/>
  <c r="EV837" i="11"/>
  <c r="EV822" i="11"/>
  <c r="EV465" i="11"/>
  <c r="EV922" i="11"/>
  <c r="EV548" i="11"/>
  <c r="EV641" i="11"/>
  <c r="EV130" i="11"/>
  <c r="EV1034" i="11"/>
  <c r="EV103" i="11"/>
  <c r="EV535" i="11"/>
  <c r="EV1029" i="11"/>
  <c r="EV853" i="11"/>
  <c r="EV273" i="11"/>
  <c r="EV370" i="11"/>
  <c r="EV594" i="11"/>
  <c r="EV983" i="11"/>
  <c r="EV398" i="11"/>
  <c r="EV1042" i="11"/>
  <c r="EV173" i="11"/>
  <c r="EV1085" i="11"/>
  <c r="EV564" i="11"/>
  <c r="EV657" i="11"/>
  <c r="EV920" i="11"/>
  <c r="EV610" i="11"/>
  <c r="EV446" i="11"/>
  <c r="EV350" i="11"/>
  <c r="EV366" i="11"/>
  <c r="EV189" i="11"/>
  <c r="EV112" i="11"/>
  <c r="EV669" i="11"/>
  <c r="EV164" i="11"/>
  <c r="EV580" i="11"/>
  <c r="EV673" i="11"/>
  <c r="EV432" i="11"/>
  <c r="EV289" i="11"/>
  <c r="EV666" i="11"/>
  <c r="EV626" i="11"/>
  <c r="EV526" i="11"/>
  <c r="EV382" i="11"/>
  <c r="EV430" i="11"/>
  <c r="EV237" i="11"/>
  <c r="EV128" i="11"/>
  <c r="EV1052" i="11"/>
  <c r="EV685" i="11"/>
  <c r="EV180" i="11"/>
  <c r="EV596" i="11"/>
  <c r="EV689" i="11"/>
  <c r="EV886" i="11"/>
  <c r="EV714" i="11"/>
  <c r="EV202" i="11"/>
  <c r="EV162" i="11"/>
  <c r="EV590" i="11"/>
  <c r="EV462" i="11"/>
  <c r="EV510" i="11"/>
  <c r="EV253" i="11"/>
  <c r="EV327" i="11"/>
  <c r="EV701" i="11"/>
  <c r="EV612" i="11"/>
  <c r="EV931" i="11"/>
  <c r="EV721" i="11"/>
  <c r="EV152" i="11"/>
  <c r="EV388" i="11"/>
  <c r="EV851" i="11"/>
  <c r="EV278" i="11"/>
  <c r="EV161" i="11"/>
  <c r="EV305" i="11"/>
  <c r="EV775" i="11"/>
  <c r="EV334" i="11"/>
  <c r="EV542" i="11"/>
  <c r="EV558" i="11"/>
  <c r="EV301" i="11"/>
  <c r="EV140" i="11"/>
  <c r="EV717" i="11"/>
  <c r="EV212" i="11"/>
  <c r="EV737" i="11"/>
  <c r="EV674" i="11"/>
  <c r="EV414" i="11"/>
  <c r="EV622" i="11"/>
  <c r="EV333" i="11"/>
  <c r="EV228" i="11"/>
  <c r="EV753" i="11"/>
  <c r="EV184" i="11"/>
  <c r="EV107" i="11"/>
  <c r="EV1048" i="11"/>
  <c r="EV923" i="11"/>
  <c r="EV505" i="11"/>
  <c r="EV177" i="11"/>
  <c r="EV413" i="11"/>
  <c r="EV482" i="11"/>
  <c r="EV602" i="11"/>
  <c r="EV1012" i="11"/>
  <c r="EV494" i="11"/>
  <c r="EV942" i="11"/>
  <c r="EV1028" i="11"/>
  <c r="EV244" i="11"/>
  <c r="EV119" i="11"/>
  <c r="EV981" i="11"/>
  <c r="EV337" i="11"/>
  <c r="EV966" i="11"/>
  <c r="EV445" i="11"/>
  <c r="EV498" i="11"/>
  <c r="EV1026" i="11"/>
  <c r="EV101" i="11"/>
  <c r="EV606" i="11"/>
  <c r="EV429" i="11"/>
  <c r="EV260" i="11"/>
  <c r="EV953" i="11"/>
  <c r="EV540" i="11"/>
  <c r="EV710" i="11"/>
  <c r="EV353" i="11"/>
  <c r="EV117" i="11"/>
  <c r="EV461" i="11"/>
  <c r="EV276" i="11"/>
  <c r="EV232" i="11"/>
  <c r="EV969" i="11"/>
  <c r="EV258" i="11"/>
  <c r="EV832" i="11"/>
  <c r="EV292" i="11"/>
  <c r="EV248" i="11"/>
  <c r="EV94" i="11"/>
  <c r="EV329" i="11"/>
  <c r="EV990" i="11"/>
  <c r="EV1045" i="11"/>
  <c r="EV1078" i="11"/>
  <c r="EV478" i="11"/>
  <c r="EV525" i="11"/>
  <c r="EV259" i="11"/>
  <c r="EV264" i="11"/>
  <c r="EV911" i="11"/>
  <c r="EV578" i="11"/>
  <c r="EV188" i="11"/>
  <c r="EV1006" i="11"/>
  <c r="EV728" i="11"/>
  <c r="EV225" i="11"/>
  <c r="EV401" i="11"/>
  <c r="EV514" i="11"/>
  <c r="EV672" i="11"/>
  <c r="EV574" i="11"/>
  <c r="EV589" i="11"/>
  <c r="EV199" i="11"/>
  <c r="EV455" i="11"/>
  <c r="EV893" i="11"/>
  <c r="EV484" i="11"/>
  <c r="EV897" i="11"/>
  <c r="EV115" i="11"/>
  <c r="EV964" i="11"/>
  <c r="EV145" i="11"/>
  <c r="EV361" i="11"/>
  <c r="EV636" i="11"/>
  <c r="EV892" i="11"/>
  <c r="EV1022" i="11"/>
  <c r="EV150" i="11"/>
  <c r="EV320" i="11"/>
  <c r="EV417" i="11"/>
  <c r="EV530" i="11"/>
  <c r="EV638" i="11"/>
  <c r="EV999" i="11"/>
  <c r="EV605" i="11"/>
  <c r="EV909" i="11"/>
  <c r="EV500" i="11"/>
  <c r="EV296" i="11"/>
  <c r="EV649" i="11"/>
  <c r="EV1033" i="11"/>
  <c r="EV723" i="11"/>
  <c r="EV377" i="11"/>
  <c r="EV652" i="11"/>
  <c r="EV496" i="11"/>
  <c r="EV1038" i="11"/>
  <c r="EV566" i="11"/>
  <c r="EV109" i="11"/>
  <c r="EV805" i="11"/>
  <c r="EV241" i="11"/>
  <c r="EV322" i="11"/>
  <c r="EV546" i="11"/>
  <c r="EV930" i="11"/>
  <c r="EV1076" i="11"/>
  <c r="EV621" i="11"/>
  <c r="EV941" i="11"/>
  <c r="EV516" i="11"/>
  <c r="EV463" i="11"/>
  <c r="EV739" i="11"/>
  <c r="EV236" i="11"/>
  <c r="EV1054" i="11"/>
  <c r="EV821" i="11"/>
  <c r="EV806" i="11"/>
  <c r="EV257" i="11"/>
  <c r="EV449" i="11"/>
  <c r="EV221" i="11"/>
  <c r="EV562" i="11"/>
  <c r="EV1008" i="11"/>
  <c r="EV816" i="11"/>
  <c r="EV637" i="11"/>
  <c r="EV113" i="11"/>
  <c r="EV532" i="11"/>
  <c r="EV497" i="11"/>
  <c r="EV681" i="11"/>
  <c r="EV755" i="11"/>
  <c r="EV91" i="11"/>
  <c r="EV686" i="11"/>
  <c r="EV742" i="11"/>
  <c r="EV385" i="11"/>
  <c r="EV437" i="11"/>
  <c r="EV1051" i="11"/>
  <c r="EV743" i="11"/>
  <c r="EV555" i="11"/>
  <c r="EV559" i="11"/>
  <c r="EV223" i="11"/>
  <c r="EV183" i="11"/>
  <c r="EV439" i="11"/>
  <c r="EV845" i="11"/>
  <c r="EV367" i="11"/>
  <c r="EV1043" i="11"/>
  <c r="EV881" i="11"/>
  <c r="EV1023" i="11"/>
  <c r="EV99" i="11"/>
  <c r="EV655" i="11"/>
  <c r="EV1001" i="11"/>
  <c r="EV948" i="11"/>
  <c r="EV427" i="11"/>
  <c r="EV954" i="11"/>
  <c r="EV344" i="11"/>
  <c r="EV517" i="11"/>
  <c r="EV1004" i="11"/>
  <c r="EV702" i="11"/>
  <c r="EV453" i="11"/>
  <c r="EV639" i="11"/>
  <c r="EV871" i="11"/>
  <c r="EV155" i="11"/>
  <c r="EV571" i="11"/>
  <c r="EV575" i="11"/>
  <c r="EV239" i="11"/>
  <c r="EV355" i="11"/>
  <c r="EV399" i="11"/>
  <c r="EV1059" i="11"/>
  <c r="EV280" i="11"/>
  <c r="EV671" i="11"/>
  <c r="EV1087" i="11"/>
  <c r="EV416" i="11"/>
  <c r="EV1017" i="11"/>
  <c r="EV443" i="11"/>
  <c r="EV970" i="11"/>
  <c r="EV376" i="11"/>
  <c r="EV533" i="11"/>
  <c r="EV1020" i="11"/>
  <c r="EV93" i="11"/>
  <c r="EV469" i="11"/>
  <c r="EV118" i="11"/>
  <c r="EV1067" i="11"/>
  <c r="EV1015" i="11"/>
  <c r="EV171" i="11"/>
  <c r="EV587" i="11"/>
  <c r="EV591" i="11"/>
  <c r="EV255" i="11"/>
  <c r="EV215" i="11"/>
  <c r="EV471" i="11"/>
  <c r="EV383" i="11"/>
  <c r="EV431" i="11"/>
  <c r="EV1075" i="11"/>
  <c r="EV1089" i="11"/>
  <c r="EV131" i="11"/>
  <c r="EV687" i="11"/>
  <c r="EV793" i="11"/>
  <c r="EV475" i="11"/>
  <c r="EV986" i="11"/>
  <c r="EV392" i="11"/>
  <c r="EV549" i="11"/>
  <c r="EV1036" i="11"/>
  <c r="EV734" i="11"/>
  <c r="EV790" i="11"/>
  <c r="EV433" i="11"/>
  <c r="EV1047" i="11"/>
  <c r="EV1063" i="11"/>
  <c r="EV187" i="11"/>
  <c r="EV603" i="11"/>
  <c r="EV607" i="11"/>
  <c r="EV415" i="11"/>
  <c r="EV271" i="11"/>
  <c r="EV231" i="11"/>
  <c r="EV447" i="11"/>
  <c r="EV371" i="11"/>
  <c r="EV147" i="11"/>
  <c r="EV312" i="11"/>
  <c r="EV703" i="11"/>
  <c r="EV665" i="11"/>
  <c r="EV1049" i="11"/>
  <c r="EV106" i="11"/>
  <c r="EV1002" i="11"/>
  <c r="EV408" i="11"/>
  <c r="EV932" i="11"/>
  <c r="EV565" i="11"/>
  <c r="EV1068" i="11"/>
  <c r="EV913" i="11"/>
  <c r="EV1069" i="11"/>
  <c r="EV1083" i="11"/>
  <c r="EV174" i="11"/>
  <c r="EV1031" i="11"/>
  <c r="EV206" i="11"/>
  <c r="EV203" i="11"/>
  <c r="EV619" i="11"/>
  <c r="EV623" i="11"/>
  <c r="EV287" i="11"/>
  <c r="EV247" i="11"/>
  <c r="EV957" i="11"/>
  <c r="EV943" i="11"/>
  <c r="EV581" i="11"/>
  <c r="EV488" i="11"/>
  <c r="EV719" i="11"/>
  <c r="EV1065" i="11"/>
  <c r="EV122" i="11"/>
  <c r="EV1018" i="11"/>
  <c r="EV424" i="11"/>
  <c r="EV597" i="11"/>
  <c r="EV766" i="11"/>
  <c r="EV1079" i="11"/>
  <c r="EV768" i="11"/>
  <c r="EV939" i="11"/>
  <c r="EV302" i="11"/>
  <c r="EV190" i="11"/>
  <c r="EV254" i="11"/>
  <c r="EV219" i="11"/>
  <c r="EV635" i="11"/>
  <c r="EV303" i="11"/>
  <c r="EV263" i="11"/>
  <c r="EV519" i="11"/>
  <c r="EV973" i="11"/>
  <c r="EV387" i="11"/>
  <c r="EV959" i="11"/>
  <c r="EV165" i="11"/>
  <c r="EV794" i="11"/>
  <c r="EV504" i="11"/>
  <c r="EV735" i="11"/>
  <c r="EV697" i="11"/>
  <c r="EV1081" i="11"/>
  <c r="EV440" i="11"/>
  <c r="EV629" i="11"/>
  <c r="EV782" i="11"/>
  <c r="EV838" i="11"/>
  <c r="EV978" i="11"/>
  <c r="EV855" i="11"/>
  <c r="EV992" i="11"/>
  <c r="EV731" i="11"/>
  <c r="EV955" i="11"/>
  <c r="EV222" i="11"/>
  <c r="EV318" i="11"/>
  <c r="EV139" i="11"/>
  <c r="EV235" i="11"/>
  <c r="EV279" i="11"/>
  <c r="EV479" i="11"/>
  <c r="EV975" i="11"/>
  <c r="EV181" i="11"/>
  <c r="EV810" i="11"/>
  <c r="EV520" i="11"/>
  <c r="EV751" i="11"/>
  <c r="EV713" i="11"/>
  <c r="EV1050" i="11"/>
  <c r="EV456" i="11"/>
  <c r="EV803" i="11"/>
  <c r="EV127" i="11"/>
  <c r="EV854" i="11"/>
  <c r="EV994" i="11"/>
  <c r="EV971" i="11"/>
  <c r="EV158" i="11"/>
  <c r="EV123" i="11"/>
  <c r="EV1058" i="11"/>
  <c r="EV251" i="11"/>
  <c r="EV116" i="11"/>
  <c r="EV295" i="11"/>
  <c r="EV403" i="11"/>
  <c r="EV991" i="11"/>
  <c r="EV197" i="11"/>
  <c r="EV826" i="11"/>
  <c r="EV536" i="11"/>
  <c r="EV767" i="11"/>
  <c r="EV729" i="11"/>
  <c r="EV1066" i="11"/>
  <c r="EV472" i="11"/>
  <c r="EV819" i="11"/>
  <c r="EV747" i="11"/>
  <c r="EV238" i="11"/>
  <c r="EV1074" i="11"/>
  <c r="EV267" i="11"/>
  <c r="EV124" i="11"/>
  <c r="EV311" i="11"/>
  <c r="EV1007" i="11"/>
  <c r="EV515" i="11"/>
  <c r="EV213" i="11"/>
  <c r="EV552" i="11"/>
  <c r="EV149" i="11"/>
  <c r="EV783" i="11"/>
  <c r="EV889" i="11"/>
  <c r="EV745" i="11"/>
  <c r="EV650" i="11"/>
  <c r="EV616" i="11"/>
  <c r="EV114" i="11"/>
  <c r="EV835" i="11"/>
  <c r="EV395" i="11"/>
  <c r="EV95" i="11"/>
  <c r="EV325" i="11"/>
  <c r="EV987" i="11"/>
  <c r="EV286" i="11"/>
  <c r="EV144" i="11"/>
  <c r="EV283" i="11"/>
  <c r="EV132" i="11"/>
  <c r="EV583" i="11"/>
  <c r="EV419" i="11"/>
  <c r="EV196" i="11"/>
  <c r="EV1039" i="11"/>
  <c r="EV531" i="11"/>
  <c r="EV229" i="11"/>
  <c r="EV842" i="11"/>
  <c r="EV568" i="11"/>
  <c r="EV799" i="11"/>
  <c r="EV761" i="11"/>
  <c r="EV795" i="11"/>
  <c r="EV682" i="11"/>
  <c r="EV411" i="11"/>
  <c r="EV646" i="11"/>
  <c r="EV902" i="11"/>
  <c r="EV341" i="11"/>
  <c r="EV736" i="11"/>
  <c r="EV763" i="11"/>
  <c r="EV299" i="11"/>
  <c r="EV163" i="11"/>
  <c r="EV343" i="11"/>
  <c r="EV1055" i="11"/>
  <c r="EV547" i="11"/>
  <c r="EV947" i="11"/>
  <c r="EV245" i="11"/>
  <c r="EV858" i="11"/>
  <c r="EV349" i="11"/>
  <c r="EV168" i="11"/>
  <c r="EV584" i="11"/>
  <c r="EV815" i="11"/>
  <c r="EV1010" i="11"/>
  <c r="EV777" i="11"/>
  <c r="EV811" i="11"/>
  <c r="EV698" i="11"/>
  <c r="EV867" i="11"/>
  <c r="EV459" i="11"/>
  <c r="EV613" i="11"/>
  <c r="EV96" i="11"/>
  <c r="EV677" i="11"/>
  <c r="EV662" i="11"/>
  <c r="EV977" i="11"/>
  <c r="EV918" i="11"/>
  <c r="EV1082" i="11"/>
  <c r="EV357" i="11"/>
  <c r="EV993" i="11"/>
  <c r="EV848" i="11"/>
  <c r="EV720" i="11"/>
  <c r="EV791" i="11"/>
  <c r="EV1003" i="11"/>
  <c r="EV315" i="11"/>
  <c r="EV627" i="11"/>
  <c r="EV179" i="11"/>
  <c r="EV148" i="11"/>
  <c r="EV359" i="11"/>
  <c r="EV749" i="11"/>
  <c r="EV435" i="11"/>
  <c r="EV1071" i="11"/>
  <c r="EV563" i="11"/>
  <c r="EV963" i="11"/>
  <c r="EV261" i="11"/>
  <c r="EV874" i="11"/>
  <c r="EV541" i="11"/>
  <c r="EV600" i="11"/>
  <c r="EV788" i="11"/>
  <c r="EV857" i="11"/>
  <c r="EV1014" i="11"/>
  <c r="EV110" i="11"/>
  <c r="EV921" i="11"/>
  <c r="EV827" i="11"/>
  <c r="EV730" i="11"/>
  <c r="EV883" i="11"/>
  <c r="EV360" i="11"/>
  <c r="EV135" i="11"/>
  <c r="EV693" i="11"/>
  <c r="EV678" i="11"/>
  <c r="EV321" i="11"/>
  <c r="EV950" i="11"/>
  <c r="EV373" i="11"/>
  <c r="EV928" i="11"/>
  <c r="EV944" i="11"/>
  <c r="EV807" i="11"/>
  <c r="EV704" i="11"/>
  <c r="EV779" i="11"/>
  <c r="EV381" i="11"/>
  <c r="EV491" i="11"/>
  <c r="EV495" i="11"/>
  <c r="EV159" i="11"/>
  <c r="EV375" i="11"/>
  <c r="EV631" i="11"/>
  <c r="EV765" i="11"/>
  <c r="EV319" i="11"/>
  <c r="EV579" i="11"/>
  <c r="EV979" i="11"/>
  <c r="EV785" i="11"/>
  <c r="EV277" i="11"/>
  <c r="EV890" i="11"/>
  <c r="EV653" i="11"/>
  <c r="EV200" i="11"/>
  <c r="EV632" i="11"/>
  <c r="EV847" i="11"/>
  <c r="EV809" i="11"/>
  <c r="EV1030" i="11"/>
  <c r="EV825" i="11"/>
  <c r="EV126" i="11"/>
  <c r="EV937" i="11"/>
  <c r="EV843" i="11"/>
  <c r="EV331" i="11"/>
  <c r="EV746" i="11"/>
  <c r="EV146" i="11"/>
  <c r="EV899" i="11"/>
  <c r="EV1046" i="11"/>
  <c r="EV694" i="11"/>
  <c r="EV389" i="11"/>
  <c r="EV839" i="11"/>
  <c r="EV784" i="11"/>
  <c r="EV651" i="11"/>
  <c r="EV1019" i="11"/>
  <c r="EV927" i="11"/>
  <c r="EV507" i="11"/>
  <c r="EV511" i="11"/>
  <c r="EV175" i="11"/>
  <c r="EV391" i="11"/>
  <c r="EV797" i="11"/>
  <c r="EV323" i="11"/>
  <c r="EV451" i="11"/>
  <c r="EV595" i="11"/>
  <c r="EV995" i="11"/>
  <c r="EV801" i="11"/>
  <c r="EV293" i="11"/>
  <c r="EV781" i="11"/>
  <c r="EV216" i="11"/>
  <c r="EV863" i="11"/>
  <c r="EV1062" i="11"/>
  <c r="EV841" i="11"/>
  <c r="EV142" i="11"/>
  <c r="EV859" i="11"/>
  <c r="EV347" i="11"/>
  <c r="EV762" i="11"/>
  <c r="EV98" i="11"/>
  <c r="EV733" i="11"/>
  <c r="EV915" i="11"/>
  <c r="EV654" i="11"/>
  <c r="EV725" i="11"/>
  <c r="EV405" i="11"/>
  <c r="EV887" i="11"/>
  <c r="EV660" i="11"/>
  <c r="EV1035" i="11"/>
  <c r="EV523" i="11"/>
  <c r="EV527" i="11"/>
  <c r="EV191" i="11"/>
  <c r="EV151" i="11"/>
  <c r="EV407" i="11"/>
  <c r="EV813" i="11"/>
  <c r="EV138" i="11"/>
  <c r="EV611" i="11"/>
  <c r="EV1011" i="11"/>
  <c r="EV817" i="11"/>
  <c r="EV309" i="11"/>
  <c r="EV906" i="11"/>
  <c r="EV861" i="11"/>
  <c r="EV879" i="11"/>
  <c r="EV873" i="11"/>
  <c r="EV905" i="11"/>
  <c r="EV176" i="11"/>
  <c r="EV233" i="11"/>
  <c r="EV891" i="11"/>
  <c r="EV363" i="11"/>
  <c r="EV778" i="11"/>
  <c r="EV485" i="11"/>
  <c r="EV705" i="11"/>
  <c r="EV833" i="11"/>
  <c r="EV364" i="11"/>
  <c r="EV670" i="11"/>
  <c r="EV741" i="11"/>
  <c r="EV726" i="11"/>
  <c r="EV369" i="11"/>
  <c r="EV998" i="11"/>
  <c r="EV421" i="11"/>
  <c r="EV976" i="11"/>
  <c r="EV133" i="11"/>
  <c r="EV667" i="11"/>
  <c r="EV270" i="11"/>
  <c r="EV695" i="11"/>
  <c r="EV960" i="11"/>
  <c r="EV493" i="11"/>
  <c r="EV539" i="11"/>
  <c r="EV543" i="11"/>
  <c r="EV207" i="11"/>
  <c r="EV167" i="11"/>
  <c r="EV423" i="11"/>
  <c r="EV829" i="11"/>
  <c r="EV335" i="11"/>
  <c r="EV339" i="11"/>
  <c r="EV467" i="11"/>
  <c r="EV351" i="11"/>
  <c r="EV1027" i="11"/>
  <c r="EV849" i="11"/>
  <c r="EV572" i="11"/>
  <c r="EV877" i="11"/>
  <c r="EV240" i="11"/>
  <c r="EV985" i="11"/>
  <c r="EV907" i="11"/>
  <c r="EV379" i="11"/>
  <c r="EV938" i="11"/>
  <c r="EV328" i="11"/>
  <c r="EV501" i="11"/>
  <c r="EV769" i="11"/>
  <c r="EV865" i="11"/>
  <c r="EV92" i="11"/>
  <c r="C476" i="18"/>
  <c r="H465" i="18"/>
  <c r="H464" i="18"/>
  <c r="H469" i="18"/>
  <c r="C478" i="18"/>
  <c r="C477" i="18"/>
  <c r="H467" i="18"/>
  <c r="H468" i="18"/>
  <c r="H466" i="18"/>
  <c r="H470" i="18"/>
  <c r="EV84" i="11" l="1"/>
  <c r="O3" i="10"/>
  <c r="O4" i="10"/>
  <c r="O5" i="10"/>
  <c r="O6" i="10"/>
  <c r="O7" i="10"/>
  <c r="O8" i="10"/>
  <c r="O9" i="10"/>
  <c r="O10" i="10"/>
  <c r="O11" i="10"/>
  <c r="O12" i="10"/>
  <c r="O13" i="10"/>
  <c r="O14" i="10"/>
  <c r="O15" i="10"/>
  <c r="O16" i="10"/>
  <c r="O17" i="10"/>
  <c r="O18" i="10"/>
  <c r="O19" i="10"/>
  <c r="O20" i="10"/>
  <c r="O21" i="10"/>
  <c r="O22" i="10"/>
  <c r="O23" i="10"/>
  <c r="O24" i="10"/>
  <c r="O25" i="10"/>
  <c r="O26" i="10"/>
  <c r="O27" i="10"/>
  <c r="O28" i="10"/>
  <c r="O29" i="10"/>
  <c r="O30" i="10"/>
  <c r="O31" i="10"/>
  <c r="O32" i="10"/>
  <c r="O33" i="10"/>
  <c r="O34" i="10"/>
  <c r="O35" i="10"/>
  <c r="O36" i="10"/>
  <c r="O37" i="10"/>
  <c r="O38" i="10"/>
  <c r="O39" i="10"/>
  <c r="O40" i="10"/>
  <c r="O41" i="10"/>
  <c r="O42" i="10"/>
  <c r="O43" i="10"/>
  <c r="O44" i="10"/>
  <c r="O45" i="10"/>
  <c r="O46" i="10"/>
  <c r="O47" i="10"/>
  <c r="O48" i="10"/>
  <c r="O49" i="10"/>
  <c r="O50" i="10"/>
  <c r="O51" i="10"/>
  <c r="O52" i="10"/>
  <c r="O53" i="10"/>
  <c r="O54" i="10"/>
  <c r="O55" i="10"/>
  <c r="O56" i="10"/>
  <c r="O57" i="10"/>
  <c r="O58" i="10"/>
  <c r="O59" i="10"/>
  <c r="O60" i="10"/>
  <c r="O61" i="10"/>
  <c r="O62" i="10"/>
  <c r="O63" i="10"/>
  <c r="O64" i="10"/>
  <c r="O65" i="10"/>
  <c r="O66" i="10"/>
  <c r="O67" i="10"/>
  <c r="O68" i="10"/>
  <c r="O69" i="10"/>
  <c r="O70" i="10"/>
  <c r="O71" i="10"/>
  <c r="O72" i="10"/>
  <c r="O73" i="10"/>
  <c r="O74" i="10"/>
  <c r="O75" i="10"/>
  <c r="O76" i="10"/>
  <c r="O77" i="10"/>
  <c r="O78" i="10"/>
  <c r="O79" i="10"/>
  <c r="O80" i="10"/>
  <c r="O81" i="10"/>
  <c r="O82" i="10"/>
  <c r="O83" i="10"/>
  <c r="O84" i="10"/>
  <c r="O85" i="10"/>
  <c r="O86" i="10"/>
  <c r="O87" i="10"/>
  <c r="O88" i="10"/>
  <c r="O89" i="10"/>
  <c r="O90" i="10"/>
  <c r="O91" i="10"/>
  <c r="O92" i="10"/>
  <c r="O93" i="10"/>
  <c r="O94" i="10"/>
  <c r="O95" i="10"/>
  <c r="O96" i="10"/>
  <c r="O97" i="10"/>
  <c r="O98" i="10"/>
  <c r="O99" i="10"/>
  <c r="O100" i="10"/>
  <c r="O101" i="10"/>
  <c r="O102" i="10"/>
  <c r="O103" i="10"/>
  <c r="O104" i="10"/>
  <c r="O105" i="10"/>
  <c r="O106" i="10"/>
  <c r="O107" i="10"/>
  <c r="O108" i="10"/>
  <c r="O109" i="10"/>
  <c r="O110" i="10"/>
  <c r="O111" i="10"/>
  <c r="O112" i="10"/>
  <c r="O113" i="10"/>
  <c r="O114" i="10"/>
  <c r="O115" i="10"/>
  <c r="O116" i="10"/>
  <c r="O117" i="10"/>
  <c r="O118" i="10"/>
  <c r="O119" i="10"/>
  <c r="O120" i="10"/>
  <c r="O121" i="10"/>
  <c r="O122" i="10"/>
  <c r="O123" i="10"/>
  <c r="O124" i="10"/>
  <c r="O125" i="10"/>
  <c r="O126" i="10"/>
  <c r="O127" i="10"/>
  <c r="O128" i="10"/>
  <c r="O129" i="10"/>
  <c r="O130" i="10"/>
  <c r="O131" i="10"/>
  <c r="O132" i="10"/>
  <c r="O133" i="10"/>
  <c r="O134" i="10"/>
  <c r="O135" i="10"/>
  <c r="O136" i="10"/>
  <c r="O137" i="10"/>
  <c r="O138" i="10"/>
  <c r="O139" i="10"/>
  <c r="O140" i="10"/>
  <c r="O141" i="10"/>
  <c r="O142" i="10"/>
  <c r="O143" i="10"/>
  <c r="O144" i="10"/>
  <c r="O145" i="10"/>
  <c r="O146" i="10"/>
  <c r="O147" i="10"/>
  <c r="O148" i="10"/>
  <c r="O149" i="10"/>
  <c r="O150" i="10"/>
  <c r="O151" i="10"/>
  <c r="O152" i="10"/>
  <c r="O153" i="10"/>
  <c r="O154" i="10"/>
  <c r="O155" i="10"/>
  <c r="O156" i="10"/>
  <c r="O157" i="10"/>
  <c r="O158" i="10"/>
  <c r="O159" i="10"/>
  <c r="O160" i="10"/>
  <c r="O161" i="10"/>
  <c r="O162" i="10"/>
  <c r="O163" i="10"/>
  <c r="O164" i="10"/>
  <c r="O165" i="10"/>
  <c r="O166" i="10"/>
  <c r="O167" i="10"/>
  <c r="O168" i="10"/>
  <c r="O169" i="10"/>
  <c r="O170" i="10"/>
  <c r="O171" i="10"/>
  <c r="O172" i="10"/>
  <c r="O173" i="10"/>
  <c r="O174" i="10"/>
  <c r="O175" i="10"/>
  <c r="O176" i="10"/>
  <c r="O177" i="10"/>
  <c r="O178" i="10"/>
  <c r="O179" i="10"/>
  <c r="O180" i="10"/>
  <c r="O181" i="10"/>
  <c r="O182" i="10"/>
  <c r="O183" i="10"/>
  <c r="O184" i="10"/>
  <c r="O185" i="10"/>
  <c r="O186" i="10"/>
  <c r="O187" i="10"/>
  <c r="O188" i="10"/>
  <c r="O189" i="10"/>
  <c r="O190" i="10"/>
  <c r="O191" i="10"/>
  <c r="O192" i="10"/>
  <c r="O193" i="10"/>
  <c r="O194" i="10"/>
  <c r="O195" i="10"/>
  <c r="O196" i="10"/>
  <c r="O197" i="10"/>
  <c r="O198" i="10"/>
  <c r="O199" i="10"/>
  <c r="O200" i="10"/>
  <c r="O201" i="10"/>
  <c r="O202" i="10"/>
  <c r="O203" i="10"/>
  <c r="O204" i="10"/>
  <c r="O205" i="10"/>
  <c r="O206" i="10"/>
  <c r="O207" i="10"/>
  <c r="O208" i="10"/>
  <c r="O209" i="10"/>
  <c r="O210" i="10"/>
  <c r="O211" i="10"/>
  <c r="O212" i="10"/>
  <c r="O213" i="10"/>
  <c r="O214" i="10"/>
  <c r="O215" i="10"/>
  <c r="O216" i="10"/>
  <c r="O217" i="10"/>
  <c r="O218" i="10"/>
  <c r="O219" i="10"/>
  <c r="O220" i="10"/>
  <c r="O221" i="10"/>
  <c r="O222" i="10"/>
  <c r="O223" i="10"/>
  <c r="O224" i="10"/>
  <c r="O225" i="10"/>
  <c r="O226" i="10"/>
  <c r="O227" i="10"/>
  <c r="O228" i="10"/>
  <c r="O229" i="10"/>
  <c r="O230" i="10"/>
  <c r="O231" i="10"/>
  <c r="O232" i="10"/>
  <c r="O233" i="10"/>
  <c r="O234" i="10"/>
  <c r="O235" i="10"/>
  <c r="O236" i="10"/>
  <c r="O237" i="10"/>
  <c r="O238" i="10"/>
  <c r="O239" i="10"/>
  <c r="O240" i="10"/>
  <c r="O241" i="10"/>
  <c r="O242" i="10"/>
  <c r="O243" i="10"/>
  <c r="O244" i="10"/>
  <c r="O245" i="10"/>
  <c r="O246" i="10"/>
  <c r="O247" i="10"/>
  <c r="O248" i="10"/>
  <c r="O249" i="10"/>
  <c r="O250" i="10"/>
  <c r="O251" i="10"/>
  <c r="O252" i="10"/>
  <c r="O253" i="10"/>
  <c r="O254" i="10"/>
  <c r="O255" i="10"/>
  <c r="O256" i="10"/>
  <c r="O257" i="10"/>
  <c r="O258" i="10"/>
  <c r="O259" i="10"/>
  <c r="O260" i="10"/>
  <c r="O261" i="10"/>
  <c r="O262" i="10"/>
  <c r="O263" i="10"/>
  <c r="O264" i="10"/>
  <c r="O265" i="10"/>
  <c r="O266" i="10"/>
  <c r="O267" i="10"/>
  <c r="O268" i="10"/>
  <c r="O269" i="10"/>
  <c r="O270" i="10"/>
  <c r="O271" i="10"/>
  <c r="O272" i="10"/>
  <c r="O273" i="10"/>
  <c r="O274" i="10"/>
  <c r="O275" i="10"/>
  <c r="O276" i="10"/>
  <c r="O277" i="10"/>
  <c r="O278" i="10"/>
  <c r="O279" i="10"/>
  <c r="O280" i="10"/>
  <c r="O281" i="10"/>
  <c r="O282" i="10"/>
  <c r="O283" i="10"/>
  <c r="O284" i="10"/>
  <c r="O285" i="10"/>
  <c r="O286" i="10"/>
  <c r="O287" i="10"/>
  <c r="O288" i="10"/>
  <c r="O289" i="10"/>
  <c r="O290" i="10"/>
  <c r="O291" i="10"/>
  <c r="O292" i="10"/>
  <c r="O293" i="10"/>
  <c r="O294" i="10"/>
  <c r="O295" i="10"/>
  <c r="O296" i="10"/>
  <c r="O297" i="10"/>
  <c r="O298" i="10"/>
  <c r="O299" i="10"/>
  <c r="O300" i="10"/>
  <c r="O301" i="10"/>
  <c r="O302" i="10"/>
  <c r="O303" i="10"/>
  <c r="O304" i="10"/>
  <c r="O305" i="10"/>
  <c r="O306" i="10"/>
  <c r="O307" i="10"/>
  <c r="O308" i="10"/>
  <c r="O309" i="10"/>
  <c r="O310" i="10"/>
  <c r="O311" i="10"/>
  <c r="O312" i="10"/>
  <c r="O313" i="10"/>
  <c r="O314" i="10"/>
  <c r="O315" i="10"/>
  <c r="O316" i="10"/>
  <c r="O317" i="10"/>
  <c r="O318" i="10"/>
  <c r="O319" i="10"/>
  <c r="O320" i="10"/>
  <c r="O321" i="10"/>
  <c r="O322" i="10"/>
  <c r="O323" i="10"/>
  <c r="O324" i="10"/>
  <c r="O325" i="10"/>
  <c r="O326" i="10"/>
  <c r="O327" i="10"/>
  <c r="O328" i="10"/>
  <c r="O329" i="10"/>
  <c r="O330" i="10"/>
  <c r="O331" i="10"/>
  <c r="O332" i="10"/>
  <c r="O333" i="10"/>
  <c r="O334" i="10"/>
  <c r="O335" i="10"/>
  <c r="O336" i="10"/>
  <c r="O337" i="10"/>
  <c r="O338" i="10"/>
  <c r="O339" i="10"/>
  <c r="O340" i="10"/>
  <c r="O341" i="10"/>
  <c r="O342" i="10"/>
  <c r="O343" i="10"/>
  <c r="O344" i="10"/>
  <c r="O345" i="10"/>
  <c r="O346" i="10"/>
  <c r="O347" i="10"/>
  <c r="O348" i="10"/>
  <c r="O349" i="10"/>
  <c r="O350" i="10"/>
  <c r="O351" i="10"/>
  <c r="O352" i="10"/>
  <c r="O353" i="10"/>
  <c r="O354" i="10"/>
  <c r="O355" i="10"/>
  <c r="O356" i="10"/>
  <c r="O357" i="10"/>
  <c r="O358" i="10"/>
  <c r="O359" i="10"/>
  <c r="O360" i="10"/>
  <c r="O361" i="10"/>
  <c r="O362" i="10"/>
  <c r="O363" i="10"/>
  <c r="O364" i="10"/>
  <c r="O365" i="10"/>
  <c r="O366" i="10"/>
  <c r="O367" i="10"/>
  <c r="O368" i="10"/>
  <c r="O369" i="10"/>
  <c r="O370" i="10"/>
  <c r="O371" i="10"/>
  <c r="O372" i="10"/>
  <c r="O373" i="10"/>
  <c r="O374" i="10"/>
  <c r="O375" i="10"/>
  <c r="O376" i="10"/>
  <c r="O377" i="10"/>
  <c r="O378" i="10"/>
  <c r="O379" i="10"/>
  <c r="O380" i="10"/>
  <c r="O381" i="10"/>
  <c r="O382" i="10"/>
  <c r="O383" i="10"/>
  <c r="O384" i="10"/>
  <c r="O385" i="10"/>
  <c r="O386" i="10"/>
  <c r="O387" i="10"/>
  <c r="O388" i="10"/>
  <c r="O389" i="10"/>
  <c r="O390" i="10"/>
  <c r="O391" i="10"/>
  <c r="O392" i="10"/>
  <c r="O393" i="10"/>
  <c r="O394" i="10"/>
  <c r="O395" i="10"/>
  <c r="O396" i="10"/>
  <c r="O397" i="10"/>
  <c r="O398" i="10"/>
  <c r="O399" i="10"/>
  <c r="O400" i="10"/>
  <c r="O401" i="10"/>
  <c r="O402" i="10"/>
  <c r="O403" i="10"/>
  <c r="O404" i="10"/>
  <c r="O405" i="10"/>
  <c r="O406" i="10"/>
  <c r="O407" i="10"/>
  <c r="O408" i="10"/>
  <c r="O409" i="10"/>
  <c r="O410" i="10"/>
  <c r="O411" i="10"/>
  <c r="O412" i="10"/>
  <c r="O413" i="10"/>
  <c r="O414" i="10"/>
  <c r="O415" i="10"/>
  <c r="O416" i="10"/>
  <c r="O417" i="10"/>
  <c r="O418" i="10"/>
  <c r="O419" i="10"/>
  <c r="O420" i="10"/>
  <c r="O421" i="10"/>
  <c r="O422" i="10"/>
  <c r="O423" i="10"/>
  <c r="O424" i="10"/>
  <c r="O425" i="10"/>
  <c r="O426" i="10"/>
  <c r="O427" i="10"/>
  <c r="O428" i="10"/>
  <c r="O429" i="10"/>
  <c r="O430" i="10"/>
  <c r="O431" i="10"/>
  <c r="O432" i="10"/>
  <c r="O433" i="10"/>
  <c r="O434" i="10"/>
  <c r="O435" i="10"/>
  <c r="O436" i="10"/>
  <c r="O437" i="10"/>
  <c r="O438" i="10"/>
  <c r="O439" i="10"/>
  <c r="O440" i="10"/>
  <c r="O441" i="10"/>
  <c r="O442" i="10"/>
  <c r="O443" i="10"/>
  <c r="O444" i="10"/>
  <c r="O445" i="10"/>
  <c r="O446" i="10"/>
  <c r="O447" i="10"/>
  <c r="O448" i="10"/>
  <c r="O449" i="10"/>
  <c r="O450" i="10"/>
  <c r="O451" i="10"/>
  <c r="O452" i="10"/>
  <c r="O453" i="10"/>
  <c r="O454" i="10"/>
  <c r="O455" i="10"/>
  <c r="O456" i="10"/>
  <c r="O457" i="10"/>
  <c r="O458" i="10"/>
  <c r="O459" i="10"/>
  <c r="O460" i="10"/>
  <c r="O461" i="10"/>
  <c r="O462" i="10"/>
  <c r="O463" i="10"/>
  <c r="O464" i="10"/>
  <c r="O465" i="10"/>
  <c r="O466" i="10"/>
  <c r="O467" i="10"/>
  <c r="O468" i="10"/>
  <c r="O469" i="10"/>
  <c r="O470" i="10"/>
  <c r="O471" i="10"/>
  <c r="O472" i="10"/>
  <c r="O473" i="10"/>
  <c r="O474" i="10"/>
  <c r="O475" i="10"/>
  <c r="O476" i="10"/>
  <c r="O477" i="10"/>
  <c r="O478" i="10"/>
  <c r="O479" i="10"/>
  <c r="O480" i="10"/>
  <c r="O481" i="10"/>
  <c r="O482" i="10"/>
  <c r="O483" i="10"/>
  <c r="O484" i="10"/>
  <c r="O485" i="10"/>
  <c r="O486" i="10"/>
  <c r="O487" i="10"/>
  <c r="O488" i="10"/>
  <c r="O489" i="10"/>
  <c r="O490" i="10"/>
  <c r="O491" i="10"/>
  <c r="O492" i="10"/>
  <c r="O493" i="10"/>
  <c r="O494" i="10"/>
  <c r="O495" i="10"/>
  <c r="O496" i="10"/>
  <c r="O497" i="10"/>
  <c r="O498" i="10"/>
  <c r="O499" i="10"/>
  <c r="O500" i="10"/>
  <c r="O501" i="10"/>
  <c r="O502" i="10"/>
  <c r="O503" i="10"/>
  <c r="O504" i="10"/>
  <c r="O505" i="10"/>
  <c r="O506" i="10"/>
  <c r="O507" i="10"/>
  <c r="O508" i="10"/>
  <c r="O509" i="10"/>
  <c r="O510" i="10"/>
  <c r="O511" i="10"/>
  <c r="O512" i="10"/>
  <c r="O513" i="10"/>
  <c r="O514" i="10"/>
  <c r="O515" i="10"/>
  <c r="O516" i="10"/>
  <c r="O517" i="10"/>
  <c r="O518" i="10"/>
  <c r="O519" i="10"/>
  <c r="O520" i="10"/>
  <c r="O521" i="10"/>
  <c r="O522" i="10"/>
  <c r="O523" i="10"/>
  <c r="O524" i="10"/>
  <c r="O525" i="10"/>
  <c r="O526" i="10"/>
  <c r="O527" i="10"/>
  <c r="O528" i="10"/>
  <c r="O529" i="10"/>
  <c r="O530" i="10"/>
  <c r="O531" i="10"/>
  <c r="O532" i="10"/>
  <c r="O533" i="10"/>
  <c r="O534" i="10"/>
  <c r="O535" i="10"/>
  <c r="O536" i="10"/>
  <c r="O537" i="10"/>
  <c r="O538" i="10"/>
  <c r="O539" i="10"/>
  <c r="O540" i="10"/>
  <c r="O541" i="10"/>
  <c r="O542" i="10"/>
  <c r="O543" i="10"/>
  <c r="O544" i="10"/>
  <c r="O545" i="10"/>
  <c r="O546" i="10"/>
  <c r="O547" i="10"/>
  <c r="O548" i="10"/>
  <c r="O549" i="10"/>
  <c r="O550" i="10"/>
  <c r="O551" i="10"/>
  <c r="O552" i="10"/>
  <c r="O553" i="10"/>
  <c r="O554" i="10"/>
  <c r="O555" i="10"/>
  <c r="O556" i="10"/>
  <c r="O557" i="10"/>
  <c r="O558" i="10"/>
  <c r="O559" i="10"/>
  <c r="O560" i="10"/>
  <c r="O561" i="10"/>
  <c r="O562" i="10"/>
  <c r="O563" i="10"/>
  <c r="O564" i="10"/>
  <c r="O565" i="10"/>
  <c r="O566" i="10"/>
  <c r="O567" i="10"/>
  <c r="O568" i="10"/>
  <c r="O569" i="10"/>
  <c r="O570" i="10"/>
  <c r="O571" i="10"/>
  <c r="O572" i="10"/>
  <c r="O573" i="10"/>
  <c r="O574" i="10"/>
  <c r="O575" i="10"/>
  <c r="O576" i="10"/>
  <c r="O577" i="10"/>
  <c r="O578" i="10"/>
  <c r="O579" i="10"/>
  <c r="O580" i="10"/>
  <c r="O581" i="10"/>
  <c r="O582" i="10"/>
  <c r="O583" i="10"/>
  <c r="O584" i="10"/>
  <c r="O585" i="10"/>
  <c r="O586" i="10"/>
  <c r="O587" i="10"/>
  <c r="O588" i="10"/>
  <c r="O589" i="10"/>
  <c r="O590" i="10"/>
  <c r="O591" i="10"/>
  <c r="O592" i="10"/>
  <c r="O593" i="10"/>
  <c r="O594" i="10"/>
  <c r="O595" i="10"/>
  <c r="O596" i="10"/>
  <c r="O597" i="10"/>
  <c r="O598" i="10"/>
  <c r="O599" i="10"/>
  <c r="O600" i="10"/>
  <c r="O601" i="10"/>
  <c r="O602" i="10"/>
  <c r="O603" i="10"/>
  <c r="O604" i="10"/>
  <c r="O605" i="10"/>
  <c r="O606" i="10"/>
  <c r="O607" i="10"/>
  <c r="O608" i="10"/>
  <c r="O609" i="10"/>
  <c r="O610" i="10"/>
  <c r="O611" i="10"/>
  <c r="O612" i="10"/>
  <c r="O613" i="10"/>
  <c r="O614" i="10"/>
  <c r="O615" i="10"/>
  <c r="O616" i="10"/>
  <c r="O617" i="10"/>
  <c r="O618" i="10"/>
  <c r="O619" i="10"/>
  <c r="O620" i="10"/>
  <c r="O621" i="10"/>
  <c r="O622" i="10"/>
  <c r="O623" i="10"/>
  <c r="O624" i="10"/>
  <c r="O625" i="10"/>
  <c r="O626" i="10"/>
  <c r="O627" i="10"/>
  <c r="O628" i="10"/>
  <c r="O629" i="10"/>
  <c r="O630" i="10"/>
  <c r="O631" i="10"/>
  <c r="O632" i="10"/>
  <c r="O633" i="10"/>
  <c r="O634" i="10"/>
  <c r="O635" i="10"/>
  <c r="O636" i="10"/>
  <c r="O637" i="10"/>
  <c r="O638" i="10"/>
  <c r="O639" i="10"/>
  <c r="O640" i="10"/>
  <c r="O641" i="10"/>
  <c r="O642" i="10"/>
  <c r="O643" i="10"/>
  <c r="O644" i="10"/>
  <c r="O645" i="10"/>
  <c r="O646" i="10"/>
  <c r="O647" i="10"/>
  <c r="O648" i="10"/>
  <c r="O649" i="10"/>
  <c r="O650" i="10"/>
  <c r="O651" i="10"/>
  <c r="O652" i="10"/>
  <c r="O653" i="10"/>
  <c r="O654" i="10"/>
  <c r="O655" i="10"/>
  <c r="O656" i="10"/>
  <c r="O657" i="10"/>
  <c r="O658" i="10"/>
  <c r="O659" i="10"/>
  <c r="O660" i="10"/>
  <c r="O661" i="10"/>
  <c r="O662" i="10"/>
  <c r="O663" i="10"/>
  <c r="O664" i="10"/>
  <c r="O665" i="10"/>
  <c r="O666" i="10"/>
  <c r="O667" i="10"/>
  <c r="O668" i="10"/>
  <c r="O669" i="10"/>
  <c r="O670" i="10"/>
  <c r="O671" i="10"/>
  <c r="O672" i="10"/>
  <c r="O673" i="10"/>
  <c r="O674" i="10"/>
  <c r="O675" i="10"/>
  <c r="O676" i="10"/>
  <c r="O677" i="10"/>
  <c r="O678" i="10"/>
  <c r="O679" i="10"/>
  <c r="O680" i="10"/>
  <c r="O681" i="10"/>
  <c r="O682" i="10"/>
  <c r="O683" i="10"/>
  <c r="O684" i="10"/>
  <c r="O685" i="10"/>
  <c r="O686" i="10"/>
  <c r="O687" i="10"/>
  <c r="O688" i="10"/>
  <c r="O689" i="10"/>
  <c r="O690" i="10"/>
  <c r="O691" i="10"/>
  <c r="O692" i="10"/>
  <c r="O693" i="10"/>
  <c r="O694" i="10"/>
  <c r="O695" i="10"/>
  <c r="O696" i="10"/>
  <c r="O697" i="10"/>
  <c r="O698" i="10"/>
  <c r="O699" i="10"/>
  <c r="O700" i="10"/>
  <c r="O701" i="10"/>
  <c r="O702" i="10"/>
  <c r="O703" i="10"/>
  <c r="O704" i="10"/>
  <c r="O705" i="10"/>
  <c r="O706" i="10"/>
  <c r="O707" i="10"/>
  <c r="O708" i="10"/>
  <c r="O709" i="10"/>
  <c r="O710" i="10"/>
  <c r="O711" i="10"/>
  <c r="O712" i="10"/>
  <c r="O713" i="10"/>
  <c r="O714" i="10"/>
  <c r="O715" i="10"/>
  <c r="O716" i="10"/>
  <c r="O717" i="10"/>
  <c r="O718" i="10"/>
  <c r="O719" i="10"/>
  <c r="O720" i="10"/>
  <c r="O721" i="10"/>
  <c r="O722" i="10"/>
  <c r="O723" i="10"/>
  <c r="O724" i="10"/>
  <c r="O725" i="10"/>
  <c r="O726" i="10"/>
  <c r="O727" i="10"/>
  <c r="O728" i="10"/>
  <c r="O729" i="10"/>
  <c r="O730" i="10"/>
  <c r="O731" i="10"/>
  <c r="O732" i="10"/>
  <c r="O733" i="10"/>
  <c r="O734" i="10"/>
  <c r="O735" i="10"/>
  <c r="O736" i="10"/>
  <c r="O737" i="10"/>
  <c r="O738" i="10"/>
  <c r="O739" i="10"/>
  <c r="O740" i="10"/>
  <c r="O741" i="10"/>
  <c r="O742" i="10"/>
  <c r="O743" i="10"/>
  <c r="O744" i="10"/>
  <c r="O745" i="10"/>
  <c r="O746" i="10"/>
  <c r="O747" i="10"/>
  <c r="O748" i="10"/>
  <c r="O749" i="10"/>
  <c r="O750" i="10"/>
  <c r="O751" i="10"/>
  <c r="O752" i="10"/>
  <c r="O753" i="10"/>
  <c r="O754" i="10"/>
  <c r="O755" i="10"/>
  <c r="O756" i="10"/>
  <c r="O757" i="10"/>
  <c r="O758" i="10"/>
  <c r="O759" i="10"/>
  <c r="O760" i="10"/>
  <c r="O761" i="10"/>
  <c r="O762" i="10"/>
  <c r="O763" i="10"/>
  <c r="O764" i="10"/>
  <c r="O765" i="10"/>
  <c r="O766" i="10"/>
  <c r="O767" i="10"/>
  <c r="O768" i="10"/>
  <c r="O769" i="10"/>
  <c r="O770" i="10"/>
  <c r="O771" i="10"/>
  <c r="O772" i="10"/>
  <c r="O773" i="10"/>
  <c r="O774" i="10"/>
  <c r="O775" i="10"/>
  <c r="O776" i="10"/>
  <c r="O777" i="10"/>
  <c r="O778" i="10"/>
  <c r="O779" i="10"/>
  <c r="O780" i="10"/>
  <c r="O781" i="10"/>
  <c r="O782" i="10"/>
  <c r="O783" i="10"/>
  <c r="O784" i="10"/>
  <c r="O785" i="10"/>
  <c r="O786" i="10"/>
  <c r="O787" i="10"/>
  <c r="O788" i="10"/>
  <c r="O789" i="10"/>
  <c r="O790" i="10"/>
  <c r="O791" i="10"/>
  <c r="O792" i="10"/>
  <c r="O793" i="10"/>
  <c r="O794" i="10"/>
  <c r="O795" i="10"/>
  <c r="O796" i="10"/>
  <c r="O797" i="10"/>
  <c r="O798" i="10"/>
  <c r="O799" i="10"/>
  <c r="O800" i="10"/>
  <c r="O801" i="10"/>
  <c r="O802" i="10"/>
  <c r="O803" i="10"/>
  <c r="O804" i="10"/>
  <c r="O805" i="10"/>
  <c r="O806" i="10"/>
  <c r="O807" i="10"/>
  <c r="O808" i="10"/>
  <c r="O809" i="10"/>
  <c r="O810" i="10"/>
  <c r="O811" i="10"/>
  <c r="O812" i="10"/>
  <c r="O813" i="10"/>
  <c r="O814" i="10"/>
  <c r="O815" i="10"/>
  <c r="O816" i="10"/>
  <c r="O817" i="10"/>
  <c r="O818" i="10"/>
  <c r="O819" i="10"/>
  <c r="O820" i="10"/>
  <c r="O821" i="10"/>
  <c r="O822" i="10"/>
  <c r="O823" i="10"/>
  <c r="O824" i="10"/>
  <c r="O825" i="10"/>
  <c r="O826" i="10"/>
  <c r="O827" i="10"/>
  <c r="O828" i="10"/>
  <c r="O829" i="10"/>
  <c r="O830" i="10"/>
  <c r="O831" i="10"/>
  <c r="O832" i="10"/>
  <c r="O833" i="10"/>
  <c r="O834" i="10"/>
  <c r="O835" i="10"/>
  <c r="O836" i="10"/>
  <c r="O837" i="10"/>
  <c r="O838" i="10"/>
  <c r="O839" i="10"/>
  <c r="O840" i="10"/>
  <c r="O841" i="10"/>
  <c r="O842" i="10"/>
  <c r="O843" i="10"/>
  <c r="O844" i="10"/>
  <c r="O845" i="10"/>
  <c r="O846" i="10"/>
  <c r="O847" i="10"/>
  <c r="O848" i="10"/>
  <c r="O849" i="10"/>
  <c r="O850" i="10"/>
  <c r="O851" i="10"/>
  <c r="O852" i="10"/>
  <c r="O853" i="10"/>
  <c r="O854" i="10"/>
  <c r="O855" i="10"/>
  <c r="O856" i="10"/>
  <c r="O857" i="10"/>
  <c r="O858" i="10"/>
  <c r="O859" i="10"/>
  <c r="O860" i="10"/>
  <c r="O861" i="10"/>
  <c r="O862" i="10"/>
  <c r="O863" i="10"/>
  <c r="O864" i="10"/>
  <c r="O865" i="10"/>
  <c r="O866" i="10"/>
  <c r="O867" i="10"/>
  <c r="O868" i="10"/>
  <c r="O869" i="10"/>
  <c r="O870" i="10"/>
  <c r="O871" i="10"/>
  <c r="O872" i="10"/>
  <c r="O873" i="10"/>
  <c r="O874" i="10"/>
  <c r="O875" i="10"/>
  <c r="O876" i="10"/>
  <c r="O877" i="10"/>
  <c r="O878" i="10"/>
  <c r="O879" i="10"/>
  <c r="O880" i="10"/>
  <c r="O881" i="10"/>
  <c r="O882" i="10"/>
  <c r="O883" i="10"/>
  <c r="O884" i="10"/>
  <c r="O885" i="10"/>
  <c r="O886" i="10"/>
  <c r="O887" i="10"/>
  <c r="O888" i="10"/>
  <c r="O889" i="10"/>
  <c r="O890" i="10"/>
  <c r="O891" i="10"/>
  <c r="O892" i="10"/>
  <c r="O893" i="10"/>
  <c r="O894" i="10"/>
  <c r="O895" i="10"/>
  <c r="O896" i="10"/>
  <c r="O897" i="10"/>
  <c r="O898" i="10"/>
  <c r="O899" i="10"/>
  <c r="O900" i="10"/>
  <c r="O901" i="10"/>
  <c r="O902" i="10"/>
  <c r="O903" i="10"/>
  <c r="O904" i="10"/>
  <c r="O905" i="10"/>
  <c r="O906" i="10"/>
  <c r="O907" i="10"/>
  <c r="O908" i="10"/>
  <c r="O909" i="10"/>
  <c r="O910" i="10"/>
  <c r="O911" i="10"/>
  <c r="O912" i="10"/>
  <c r="O913" i="10"/>
  <c r="O914" i="10"/>
  <c r="O915" i="10"/>
  <c r="O916" i="10"/>
  <c r="O917" i="10"/>
  <c r="O918" i="10"/>
  <c r="O919" i="10"/>
  <c r="O920" i="10"/>
  <c r="O921" i="10"/>
  <c r="O922" i="10"/>
  <c r="O923" i="10"/>
  <c r="O924" i="10"/>
  <c r="O925" i="10"/>
  <c r="O926" i="10"/>
  <c r="O927" i="10"/>
  <c r="O928" i="10"/>
  <c r="O929" i="10"/>
  <c r="O930" i="10"/>
  <c r="O931" i="10"/>
  <c r="O932" i="10"/>
  <c r="O933" i="10"/>
  <c r="O934" i="10"/>
  <c r="O935" i="10"/>
  <c r="O936" i="10"/>
  <c r="O937" i="10"/>
  <c r="O938" i="10"/>
  <c r="O939" i="10"/>
  <c r="O940" i="10"/>
  <c r="O941" i="10"/>
  <c r="O942" i="10"/>
  <c r="O943" i="10"/>
  <c r="O944" i="10"/>
  <c r="O945" i="10"/>
  <c r="O946" i="10"/>
  <c r="O947" i="10"/>
  <c r="O948" i="10"/>
  <c r="O949" i="10"/>
  <c r="O950" i="10"/>
  <c r="O951" i="10"/>
  <c r="O952" i="10"/>
  <c r="O953" i="10"/>
  <c r="O954" i="10"/>
  <c r="O955" i="10"/>
  <c r="O956" i="10"/>
  <c r="O957" i="10"/>
  <c r="O958" i="10"/>
  <c r="O959" i="10"/>
  <c r="O960" i="10"/>
  <c r="O961" i="10"/>
  <c r="O962" i="10"/>
  <c r="O963" i="10"/>
  <c r="O964" i="10"/>
  <c r="O965" i="10"/>
  <c r="O966" i="10"/>
  <c r="O967" i="10"/>
  <c r="O968" i="10"/>
  <c r="O969" i="10"/>
  <c r="O970" i="10"/>
  <c r="O971" i="10"/>
  <c r="O972" i="10"/>
  <c r="O973" i="10"/>
  <c r="O974" i="10"/>
  <c r="O975" i="10"/>
  <c r="O976" i="10"/>
  <c r="O977" i="10"/>
  <c r="O978" i="10"/>
  <c r="O979" i="10"/>
  <c r="O980" i="10"/>
  <c r="O981" i="10"/>
  <c r="O982" i="10"/>
  <c r="O983" i="10"/>
  <c r="O984" i="10"/>
  <c r="O985" i="10"/>
  <c r="O986" i="10"/>
  <c r="O987" i="10"/>
  <c r="O988" i="10"/>
  <c r="O989" i="10"/>
  <c r="O990" i="10"/>
  <c r="O991" i="10"/>
  <c r="O992" i="10"/>
  <c r="O993" i="10"/>
  <c r="O994" i="10"/>
  <c r="O995" i="10"/>
  <c r="O996" i="10"/>
  <c r="O997" i="10"/>
  <c r="O998" i="10"/>
  <c r="O999" i="10"/>
  <c r="O1000" i="10"/>
  <c r="O1001" i="10"/>
  <c r="O1002" i="10"/>
  <c r="O1003" i="10"/>
  <c r="O1004" i="10"/>
  <c r="O1005" i="10"/>
  <c r="O1006" i="10"/>
  <c r="O1007" i="10"/>
  <c r="O1008" i="10"/>
  <c r="O1009" i="10"/>
  <c r="O1010" i="10"/>
  <c r="O1011" i="10"/>
  <c r="O1012" i="10"/>
  <c r="O1013" i="10"/>
  <c r="O1014" i="10"/>
  <c r="O1015" i="10"/>
  <c r="O1016" i="10"/>
  <c r="O1017" i="10"/>
  <c r="O1018" i="10"/>
  <c r="O1019" i="10"/>
  <c r="O1020" i="10"/>
  <c r="O1021" i="10"/>
  <c r="O1022" i="10"/>
  <c r="O1023" i="10"/>
  <c r="O1024" i="10"/>
  <c r="O1025" i="10"/>
  <c r="O1026" i="10"/>
  <c r="O1027" i="10"/>
  <c r="O1028" i="10"/>
  <c r="O1029" i="10"/>
  <c r="O1030" i="10"/>
  <c r="O1031" i="10"/>
  <c r="O1032" i="10"/>
  <c r="O1033" i="10"/>
  <c r="O1034" i="10"/>
  <c r="O1035" i="10"/>
  <c r="O1036" i="10"/>
  <c r="O1037" i="10"/>
  <c r="O1038" i="10"/>
  <c r="O1039" i="10"/>
  <c r="O1040" i="10"/>
  <c r="O1041" i="10"/>
  <c r="O1042" i="10"/>
  <c r="O1043" i="10"/>
  <c r="O1044" i="10"/>
  <c r="O1045" i="10"/>
  <c r="O1046" i="10"/>
  <c r="O1047" i="10"/>
  <c r="O1048" i="10"/>
  <c r="O1049" i="10"/>
  <c r="O1050" i="10"/>
  <c r="O1051" i="10"/>
  <c r="O1052" i="10"/>
  <c r="O1053" i="10"/>
  <c r="O1054" i="10"/>
  <c r="O1055" i="10"/>
  <c r="O1056" i="10"/>
  <c r="O1057" i="10"/>
  <c r="O1058" i="10"/>
  <c r="O1059" i="10"/>
  <c r="O1060" i="10"/>
  <c r="O1061" i="10"/>
  <c r="O1062" i="10"/>
  <c r="O1063" i="10"/>
  <c r="O1064" i="10"/>
  <c r="O1065" i="10"/>
  <c r="O1066" i="10"/>
  <c r="O1067" i="10"/>
  <c r="O1068" i="10"/>
  <c r="O1069" i="10"/>
  <c r="O1070" i="10"/>
  <c r="O1071" i="10"/>
  <c r="O1072" i="10"/>
  <c r="O1073" i="10"/>
  <c r="O1074" i="10"/>
  <c r="O1075" i="10"/>
  <c r="O1076" i="10"/>
  <c r="O1077" i="10"/>
  <c r="O1078" i="10"/>
  <c r="O1079" i="10"/>
  <c r="O1080" i="10"/>
  <c r="O1081" i="10"/>
  <c r="O1082" i="10"/>
  <c r="O1083" i="10"/>
  <c r="O1084" i="10"/>
  <c r="O1085" i="10"/>
  <c r="O1086" i="10"/>
  <c r="O1087" i="10"/>
  <c r="O1088" i="10"/>
  <c r="O1089" i="10"/>
  <c r="O1090" i="10"/>
  <c r="O1091" i="10"/>
  <c r="O1092" i="10"/>
  <c r="O1093" i="10"/>
  <c r="O1094" i="10"/>
  <c r="O1095" i="10"/>
  <c r="O1096" i="10"/>
  <c r="O1097" i="10"/>
  <c r="O1098" i="10"/>
  <c r="O1099" i="10"/>
  <c r="O1100" i="10"/>
  <c r="O1101" i="10"/>
  <c r="O1102" i="10"/>
  <c r="O1103" i="10"/>
  <c r="O1104" i="10"/>
  <c r="O1105" i="10"/>
  <c r="O1106" i="10"/>
  <c r="O1107" i="10"/>
  <c r="O1108" i="10"/>
  <c r="O1109" i="10"/>
  <c r="O1110" i="10"/>
  <c r="O1111" i="10"/>
  <c r="O1112" i="10"/>
  <c r="O1113" i="10"/>
  <c r="O1114" i="10"/>
  <c r="O1115" i="10"/>
  <c r="O1116" i="10"/>
  <c r="O1117" i="10"/>
  <c r="O1118" i="10"/>
  <c r="O1119" i="10"/>
  <c r="O1120" i="10"/>
  <c r="O1121" i="10"/>
  <c r="O1122" i="10"/>
  <c r="O1123" i="10"/>
  <c r="O1124" i="10"/>
  <c r="O1125" i="10"/>
  <c r="O1126" i="10"/>
  <c r="O1127" i="10"/>
  <c r="O1128" i="10"/>
  <c r="O1129" i="10"/>
  <c r="O1130" i="10"/>
  <c r="O1131" i="10"/>
  <c r="O1132" i="10"/>
  <c r="O1133" i="10"/>
  <c r="O1134" i="10"/>
  <c r="O1135" i="10"/>
  <c r="O1136" i="10"/>
  <c r="O1137" i="10"/>
  <c r="O1138" i="10"/>
  <c r="O1139" i="10"/>
  <c r="O1140" i="10"/>
  <c r="O1141" i="10"/>
  <c r="O1142" i="10"/>
  <c r="O1143" i="10"/>
  <c r="O1144" i="10"/>
  <c r="O1145" i="10"/>
  <c r="O1146" i="10"/>
  <c r="O1147" i="10"/>
  <c r="O1148" i="10"/>
  <c r="O1149" i="10"/>
  <c r="O1150" i="10"/>
  <c r="O1151" i="10"/>
  <c r="O1152" i="10"/>
  <c r="O1153" i="10"/>
  <c r="O1154" i="10"/>
  <c r="O1155" i="10"/>
  <c r="O1156" i="10"/>
  <c r="O1157" i="10"/>
  <c r="O1158" i="10"/>
  <c r="O1159" i="10"/>
  <c r="O1160" i="10"/>
  <c r="O1161" i="10"/>
  <c r="O1162" i="10"/>
  <c r="O1163" i="10"/>
  <c r="O1164" i="10"/>
  <c r="O1165" i="10"/>
  <c r="O1166" i="10"/>
  <c r="O1167" i="10"/>
  <c r="O1168" i="10"/>
  <c r="O1169" i="10"/>
  <c r="O1170" i="10"/>
  <c r="O1171" i="10"/>
  <c r="O1172" i="10"/>
  <c r="O1173" i="10"/>
  <c r="O1174" i="10"/>
  <c r="O1175" i="10"/>
  <c r="O1176" i="10"/>
  <c r="O1177" i="10"/>
  <c r="O1178" i="10"/>
  <c r="O1179" i="10"/>
  <c r="O1180" i="10"/>
  <c r="O1181" i="10"/>
  <c r="O1182" i="10"/>
  <c r="O1183" i="10"/>
  <c r="O1184" i="10"/>
  <c r="O1185" i="10"/>
  <c r="O1186" i="10"/>
  <c r="O1187" i="10"/>
  <c r="O1188" i="10"/>
  <c r="O1189" i="10"/>
  <c r="O1190" i="10"/>
  <c r="O1191" i="10"/>
  <c r="O1192" i="10"/>
  <c r="O1193" i="10"/>
  <c r="O1194" i="10"/>
  <c r="O1195" i="10"/>
  <c r="O1196" i="10"/>
  <c r="O1197" i="10"/>
  <c r="O1198" i="10"/>
  <c r="O1199" i="10"/>
  <c r="O1200" i="10"/>
  <c r="O1201" i="10"/>
  <c r="O1202" i="10"/>
  <c r="O1203" i="10"/>
  <c r="O1204" i="10"/>
  <c r="O1205" i="10"/>
  <c r="O1206" i="10"/>
  <c r="O1207" i="10"/>
  <c r="O1208" i="10"/>
  <c r="O1209" i="10"/>
  <c r="O1210" i="10"/>
  <c r="O1211" i="10"/>
  <c r="O1212" i="10"/>
  <c r="O1213" i="10"/>
  <c r="O1214" i="10"/>
  <c r="O1215" i="10"/>
  <c r="O1216" i="10"/>
  <c r="O1217" i="10"/>
  <c r="O1218" i="10"/>
  <c r="O1219" i="10"/>
  <c r="O1220" i="10"/>
  <c r="O1221" i="10"/>
  <c r="O1222" i="10"/>
  <c r="O1223" i="10"/>
  <c r="O1224" i="10"/>
  <c r="O1225" i="10"/>
  <c r="O1226" i="10"/>
  <c r="O1227" i="10"/>
  <c r="O1228" i="10"/>
  <c r="O1229" i="10"/>
  <c r="O1230" i="10"/>
  <c r="O1231" i="10"/>
  <c r="O1232" i="10"/>
  <c r="O1233" i="10"/>
  <c r="O1234" i="10"/>
  <c r="O1235" i="10"/>
  <c r="O1236" i="10"/>
  <c r="O1237" i="10"/>
  <c r="O1238" i="10"/>
  <c r="O1239" i="10"/>
  <c r="O1240" i="10"/>
  <c r="O1241" i="10"/>
  <c r="O1242" i="10"/>
  <c r="O1243" i="10"/>
  <c r="O1244" i="10"/>
  <c r="O1245" i="10"/>
  <c r="O1246" i="10"/>
  <c r="O1247" i="10"/>
  <c r="O1248" i="10"/>
  <c r="O1249" i="10"/>
  <c r="O1250" i="10"/>
  <c r="O1251" i="10"/>
  <c r="O1252" i="10"/>
  <c r="O1253" i="10"/>
  <c r="O1254" i="10"/>
  <c r="O1255" i="10"/>
  <c r="O1256" i="10"/>
  <c r="O1257" i="10"/>
  <c r="O1258" i="10"/>
  <c r="O1259" i="10"/>
  <c r="O1260" i="10"/>
  <c r="O1261" i="10"/>
  <c r="O1262" i="10"/>
  <c r="O1263" i="10"/>
  <c r="O1264" i="10"/>
  <c r="O1265" i="10"/>
  <c r="O1266" i="10"/>
  <c r="O1267" i="10"/>
  <c r="O1268" i="10"/>
  <c r="O1269" i="10"/>
  <c r="O1270" i="10"/>
  <c r="O1271" i="10"/>
  <c r="O1272" i="10"/>
  <c r="O1273" i="10"/>
  <c r="O1274" i="10"/>
  <c r="O1275" i="10"/>
  <c r="O1276" i="10"/>
  <c r="O1277" i="10"/>
  <c r="O1278" i="10"/>
  <c r="O1279" i="10"/>
  <c r="O1280" i="10"/>
  <c r="O1281" i="10"/>
  <c r="O1282" i="10"/>
  <c r="O1283" i="10"/>
  <c r="O1284" i="10"/>
  <c r="O1285" i="10"/>
  <c r="O1286" i="10"/>
  <c r="O1287" i="10"/>
  <c r="O1288" i="10"/>
  <c r="O1289" i="10"/>
  <c r="O1290" i="10"/>
  <c r="O1291" i="10"/>
  <c r="O1292" i="10"/>
  <c r="O1293" i="10"/>
  <c r="O1294" i="10"/>
  <c r="O1295" i="10"/>
  <c r="O1296" i="10"/>
  <c r="O1297" i="10"/>
  <c r="O1298" i="10"/>
  <c r="O1299" i="10"/>
  <c r="O1300" i="10"/>
  <c r="O1301" i="10"/>
  <c r="O1302" i="10"/>
  <c r="O1303" i="10"/>
  <c r="O1304" i="10"/>
  <c r="O1305" i="10"/>
  <c r="O1306" i="10"/>
  <c r="O1307" i="10"/>
  <c r="O1308" i="10"/>
  <c r="O1309" i="10"/>
  <c r="O1310" i="10"/>
  <c r="O1311" i="10"/>
  <c r="O1312" i="10"/>
  <c r="O1313" i="10"/>
  <c r="O1314" i="10"/>
  <c r="O1315" i="10"/>
  <c r="O1316" i="10"/>
  <c r="O1317" i="10"/>
  <c r="O1318" i="10"/>
  <c r="O1319" i="10"/>
  <c r="O1320" i="10"/>
  <c r="O1321" i="10"/>
  <c r="O1322" i="10"/>
  <c r="O1323" i="10"/>
  <c r="O1324" i="10"/>
  <c r="O1325" i="10"/>
  <c r="O1326" i="10"/>
  <c r="O1327" i="10"/>
  <c r="O1328" i="10"/>
  <c r="O1329" i="10"/>
  <c r="O1330" i="10"/>
  <c r="O1331" i="10"/>
  <c r="O1332" i="10"/>
  <c r="O1333" i="10"/>
  <c r="O1334" i="10"/>
  <c r="O1335" i="10"/>
  <c r="O1336" i="10"/>
  <c r="O1337" i="10"/>
  <c r="O1338" i="10"/>
  <c r="O1339" i="10"/>
  <c r="O1340" i="10"/>
  <c r="O1341" i="10"/>
  <c r="O1342" i="10"/>
  <c r="O1343" i="10"/>
  <c r="O1344" i="10"/>
  <c r="O1345" i="10"/>
  <c r="O1346" i="10"/>
  <c r="O1347" i="10"/>
  <c r="O1348" i="10"/>
  <c r="O1349" i="10"/>
  <c r="O1350" i="10"/>
  <c r="O1351" i="10"/>
  <c r="O1352" i="10"/>
  <c r="O1353" i="10"/>
  <c r="O1354" i="10"/>
  <c r="O1355" i="10"/>
  <c r="O1356" i="10"/>
  <c r="O1357" i="10"/>
  <c r="O1358" i="10"/>
  <c r="O1359" i="10"/>
  <c r="O1360" i="10"/>
  <c r="O1361" i="10"/>
  <c r="O1362" i="10"/>
  <c r="O1363" i="10"/>
  <c r="O1364" i="10"/>
  <c r="O1365" i="10"/>
  <c r="O1366" i="10"/>
  <c r="O1367" i="10"/>
  <c r="O1368" i="10"/>
  <c r="O1369" i="10"/>
  <c r="O1370" i="10"/>
  <c r="O1371" i="10"/>
  <c r="O1372" i="10"/>
  <c r="O1373" i="10"/>
  <c r="O1374" i="10"/>
  <c r="O1375" i="10"/>
  <c r="O1376" i="10"/>
  <c r="O1377" i="10"/>
  <c r="O1378" i="10"/>
  <c r="O1379" i="10"/>
  <c r="O1380" i="10"/>
  <c r="O1381" i="10"/>
  <c r="O1382" i="10"/>
  <c r="O1383" i="10"/>
  <c r="O1384" i="10"/>
  <c r="O1385" i="10"/>
  <c r="O1386" i="10"/>
  <c r="O1387" i="10"/>
  <c r="O1388" i="10"/>
  <c r="O1389" i="10"/>
  <c r="O1390" i="10"/>
  <c r="O1391" i="10"/>
  <c r="O1392" i="10"/>
  <c r="O1393" i="10"/>
  <c r="O1394" i="10"/>
  <c r="O1395" i="10"/>
  <c r="O1396" i="10"/>
  <c r="O1397" i="10"/>
  <c r="O1398" i="10"/>
  <c r="O1399" i="10"/>
  <c r="O1400" i="10"/>
  <c r="O1401" i="10"/>
  <c r="O1402" i="10"/>
  <c r="O1403" i="10"/>
  <c r="O1404" i="10"/>
  <c r="O1405" i="10"/>
  <c r="O1406" i="10"/>
  <c r="O1407" i="10"/>
  <c r="O1408" i="10"/>
  <c r="O1409" i="10"/>
  <c r="O1410" i="10"/>
  <c r="O1411" i="10"/>
  <c r="O1412" i="10"/>
  <c r="O1413" i="10"/>
  <c r="O1414" i="10"/>
  <c r="O1415" i="10"/>
  <c r="O1416" i="10"/>
  <c r="O1417" i="10"/>
  <c r="O1418" i="10"/>
  <c r="O1419" i="10"/>
  <c r="O1420" i="10"/>
  <c r="O1421" i="10"/>
  <c r="O1422" i="10"/>
  <c r="O1423" i="10"/>
  <c r="O1424" i="10"/>
  <c r="O1425" i="10"/>
  <c r="O1426" i="10"/>
  <c r="O1427" i="10"/>
  <c r="O1428" i="10"/>
  <c r="O1429" i="10"/>
  <c r="O1430" i="10"/>
  <c r="O1431" i="10"/>
  <c r="O1432" i="10"/>
  <c r="O1433" i="10"/>
  <c r="O1434" i="10"/>
  <c r="O1435" i="10"/>
  <c r="O1436" i="10"/>
  <c r="O1437" i="10"/>
  <c r="O1438" i="10"/>
  <c r="O1439" i="10"/>
  <c r="O1440" i="10"/>
  <c r="O1441" i="10"/>
  <c r="O1442" i="10"/>
  <c r="O1443" i="10"/>
  <c r="O1444" i="10"/>
  <c r="O1445" i="10"/>
  <c r="O1446" i="10"/>
  <c r="O1447" i="10"/>
  <c r="O1448" i="10"/>
  <c r="O1449" i="10"/>
  <c r="O1450" i="10"/>
  <c r="O1451" i="10"/>
  <c r="O1452" i="10"/>
  <c r="O1453" i="10"/>
  <c r="O1454" i="10"/>
  <c r="O1455" i="10"/>
  <c r="O1456" i="10"/>
  <c r="O1457" i="10"/>
  <c r="O1458" i="10"/>
  <c r="O1459" i="10"/>
  <c r="O1460" i="10"/>
  <c r="O1461" i="10"/>
  <c r="O1462" i="10"/>
  <c r="O1463" i="10"/>
  <c r="O1464" i="10"/>
  <c r="O1465" i="10"/>
  <c r="O1466" i="10"/>
  <c r="O1467" i="10"/>
  <c r="O1468" i="10"/>
  <c r="O1469" i="10"/>
  <c r="O1470" i="10"/>
  <c r="O1471" i="10"/>
  <c r="O1472" i="10"/>
  <c r="O1473" i="10"/>
  <c r="O1474" i="10"/>
  <c r="O1475" i="10"/>
  <c r="O1476" i="10"/>
  <c r="O1477" i="10"/>
  <c r="O1478" i="10"/>
  <c r="O1479" i="10"/>
  <c r="O1480" i="10"/>
  <c r="O1481" i="10"/>
  <c r="O1482" i="10"/>
  <c r="O1483" i="10"/>
  <c r="O1484" i="10"/>
  <c r="O1485" i="10"/>
  <c r="O1486" i="10"/>
  <c r="O1487" i="10"/>
  <c r="O1488" i="10"/>
  <c r="O1489" i="10"/>
  <c r="O1490" i="10"/>
  <c r="O1491" i="10"/>
  <c r="O1492" i="10"/>
  <c r="O1493" i="10"/>
  <c r="O1494" i="10"/>
  <c r="O1495" i="10"/>
  <c r="O1496" i="10"/>
  <c r="O1497" i="10"/>
  <c r="O1498" i="10"/>
  <c r="O1499" i="10"/>
  <c r="O1500" i="10"/>
  <c r="O1501" i="10"/>
  <c r="O1502" i="10"/>
  <c r="O1503" i="10"/>
  <c r="O1504" i="10"/>
  <c r="O1505" i="10"/>
  <c r="O1506" i="10"/>
  <c r="O1507" i="10"/>
  <c r="O1508" i="10"/>
  <c r="O1509" i="10"/>
  <c r="O1510" i="10"/>
  <c r="O1511" i="10"/>
  <c r="O1512" i="10"/>
  <c r="O1513" i="10"/>
  <c r="O1514" i="10"/>
  <c r="O1515" i="10"/>
  <c r="O1516" i="10"/>
  <c r="O1517" i="10"/>
  <c r="O1518" i="10"/>
  <c r="O1519" i="10"/>
  <c r="O1520" i="10"/>
  <c r="O1521" i="10"/>
  <c r="O1522" i="10"/>
  <c r="O1523" i="10"/>
  <c r="O1524" i="10"/>
  <c r="O1525" i="10"/>
  <c r="O1526" i="10"/>
  <c r="O1527" i="10"/>
  <c r="O1528" i="10"/>
  <c r="O1529" i="10"/>
  <c r="O1530" i="10"/>
  <c r="O1531" i="10"/>
  <c r="O1532" i="10"/>
  <c r="O1533" i="10"/>
  <c r="O1534" i="10"/>
  <c r="O1535" i="10"/>
  <c r="O1536" i="10"/>
  <c r="O1537" i="10"/>
  <c r="O1538" i="10"/>
  <c r="O1539" i="10"/>
  <c r="O1540" i="10"/>
  <c r="O1541" i="10"/>
  <c r="O1542" i="10"/>
  <c r="O1543" i="10"/>
  <c r="O1544" i="10"/>
  <c r="O1545" i="10"/>
  <c r="O1546" i="10"/>
  <c r="O1547" i="10"/>
  <c r="O1548" i="10"/>
  <c r="O1549" i="10"/>
  <c r="O1550" i="10"/>
  <c r="O1551" i="10"/>
  <c r="O1552" i="10"/>
  <c r="O1553" i="10"/>
  <c r="O1554" i="10"/>
  <c r="O1555" i="10"/>
  <c r="O1556" i="10"/>
  <c r="O1557" i="10"/>
  <c r="O1558" i="10"/>
  <c r="O1559" i="10"/>
  <c r="O1560" i="10"/>
  <c r="O1561" i="10"/>
  <c r="O1562" i="10"/>
  <c r="O1563" i="10"/>
  <c r="O1564" i="10"/>
  <c r="O1565" i="10"/>
  <c r="O1566" i="10"/>
  <c r="O1567" i="10"/>
  <c r="O1568" i="10"/>
  <c r="O1569" i="10"/>
  <c r="O1570" i="10"/>
  <c r="O1571" i="10"/>
  <c r="O1572" i="10"/>
  <c r="O1573" i="10"/>
  <c r="O1574" i="10"/>
  <c r="O1575" i="10"/>
  <c r="O1576" i="10"/>
  <c r="O1577" i="10"/>
  <c r="O1578" i="10"/>
  <c r="O1579" i="10"/>
  <c r="O1580" i="10"/>
  <c r="O1581" i="10"/>
  <c r="O1582" i="10"/>
  <c r="O1583" i="10"/>
  <c r="O1584" i="10"/>
  <c r="O1585" i="10"/>
  <c r="O1586" i="10"/>
  <c r="O1587" i="10"/>
  <c r="O1588" i="10"/>
  <c r="O1589" i="10"/>
  <c r="O1590" i="10"/>
  <c r="O1591" i="10"/>
  <c r="O1592" i="10"/>
  <c r="O1593" i="10"/>
  <c r="O1594" i="10"/>
  <c r="O1595" i="10"/>
  <c r="O1596" i="10"/>
  <c r="O1597" i="10"/>
  <c r="O1598" i="10"/>
  <c r="O1599" i="10"/>
  <c r="O1600" i="10"/>
  <c r="O1601" i="10"/>
  <c r="O1602" i="10"/>
  <c r="O1603" i="10"/>
  <c r="O1604" i="10"/>
  <c r="O1605" i="10"/>
  <c r="O1606" i="10"/>
  <c r="O1607" i="10"/>
  <c r="O1608" i="10"/>
  <c r="O1609" i="10"/>
  <c r="O1610" i="10"/>
  <c r="O1611" i="10"/>
  <c r="O1612" i="10"/>
  <c r="O1613" i="10"/>
  <c r="O1614" i="10"/>
  <c r="O1615" i="10"/>
  <c r="O1616" i="10"/>
  <c r="O1617" i="10"/>
  <c r="O1618" i="10"/>
  <c r="O1619" i="10"/>
  <c r="O1620" i="10"/>
  <c r="O1621" i="10"/>
  <c r="O1622" i="10"/>
  <c r="O1623" i="10"/>
  <c r="O1624" i="10"/>
  <c r="O1625" i="10"/>
  <c r="O1626" i="10"/>
  <c r="O1627" i="10"/>
  <c r="O1628" i="10"/>
  <c r="O1629" i="10"/>
  <c r="O1630" i="10"/>
  <c r="O1631" i="10"/>
  <c r="O1632" i="10"/>
  <c r="O1633" i="10"/>
  <c r="O1634" i="10"/>
  <c r="O1635" i="10"/>
  <c r="O1636" i="10"/>
  <c r="O1637" i="10"/>
  <c r="O1638" i="10"/>
  <c r="O1639" i="10"/>
  <c r="O1640" i="10"/>
  <c r="O1641" i="10"/>
  <c r="O1642" i="10"/>
  <c r="O1643" i="10"/>
  <c r="O1644" i="10"/>
  <c r="O1645" i="10"/>
  <c r="O1646" i="10"/>
  <c r="O1647" i="10"/>
  <c r="O1648" i="10"/>
  <c r="O1649" i="10"/>
  <c r="O1650" i="10"/>
  <c r="O1651" i="10"/>
  <c r="O1652" i="10"/>
  <c r="O1653" i="10"/>
  <c r="O1654" i="10"/>
  <c r="O1655" i="10"/>
  <c r="O1656" i="10"/>
  <c r="O1657" i="10"/>
  <c r="O1658" i="10"/>
  <c r="O1659" i="10"/>
  <c r="O1660" i="10"/>
  <c r="O1661" i="10"/>
  <c r="O1662" i="10"/>
  <c r="O1663" i="10"/>
  <c r="O1664" i="10"/>
  <c r="O1665" i="10"/>
  <c r="O1666" i="10"/>
  <c r="O1667" i="10"/>
  <c r="O1668" i="10"/>
  <c r="O1669" i="10"/>
  <c r="O1670" i="10"/>
  <c r="O1671" i="10"/>
  <c r="O1672" i="10"/>
  <c r="O1673" i="10"/>
  <c r="O1674" i="10"/>
  <c r="O1675" i="10"/>
  <c r="O1676" i="10"/>
  <c r="O1677" i="10"/>
  <c r="O1678" i="10"/>
  <c r="O1679" i="10"/>
  <c r="O1680" i="10"/>
  <c r="O1681" i="10"/>
  <c r="O1682" i="10"/>
  <c r="O1683" i="10"/>
  <c r="O1684" i="10"/>
  <c r="O1685" i="10"/>
  <c r="O1686" i="10"/>
  <c r="O1687" i="10"/>
  <c r="O1688" i="10"/>
  <c r="O1689" i="10"/>
  <c r="O1690" i="10"/>
  <c r="O1691" i="10"/>
  <c r="O1692" i="10"/>
  <c r="O1693" i="10"/>
  <c r="O1694" i="10"/>
  <c r="O1695" i="10"/>
  <c r="O1696" i="10"/>
  <c r="O1697" i="10"/>
  <c r="O1698" i="10"/>
  <c r="O1699" i="10"/>
  <c r="O1700" i="10"/>
  <c r="O1701" i="10"/>
  <c r="O1702" i="10"/>
  <c r="O1703" i="10"/>
  <c r="O1704" i="10"/>
  <c r="O1705" i="10"/>
  <c r="O1706" i="10"/>
  <c r="O1707" i="10"/>
  <c r="O1708" i="10"/>
  <c r="O1709" i="10"/>
  <c r="O1710" i="10"/>
  <c r="O1711" i="10"/>
  <c r="O1712" i="10"/>
  <c r="O1713" i="10"/>
  <c r="O1714" i="10"/>
  <c r="O1715" i="10"/>
  <c r="O1716" i="10"/>
  <c r="O1717" i="10"/>
  <c r="O1718" i="10"/>
  <c r="O1719" i="10"/>
  <c r="O1720" i="10"/>
  <c r="O1721" i="10"/>
  <c r="O1722" i="10"/>
  <c r="O1723" i="10"/>
  <c r="O1724" i="10"/>
  <c r="O1725" i="10"/>
  <c r="O1726" i="10"/>
  <c r="O1727" i="10"/>
  <c r="O1728" i="10"/>
  <c r="O1729" i="10"/>
  <c r="O1730" i="10"/>
  <c r="O1731" i="10"/>
  <c r="O1732" i="10"/>
  <c r="O1733" i="10"/>
  <c r="O1734" i="10"/>
  <c r="O1735" i="10"/>
  <c r="O1736" i="10"/>
  <c r="O1737" i="10"/>
  <c r="O1738" i="10"/>
  <c r="O1739" i="10"/>
  <c r="O1740" i="10"/>
  <c r="O1741" i="10"/>
  <c r="O1742" i="10"/>
  <c r="O1743" i="10"/>
  <c r="O1744" i="10"/>
  <c r="O1745" i="10"/>
  <c r="O1746" i="10"/>
  <c r="O1747" i="10"/>
  <c r="O1748" i="10"/>
  <c r="O2" i="10"/>
  <c r="FH24" i="13" a="1"/>
  <c r="FH24" i="13" s="1"/>
  <c r="FH25" i="13"/>
  <c r="FH45" i="13"/>
  <c r="FH44" i="13"/>
  <c r="FH65" i="13"/>
  <c r="FH64" i="13"/>
  <c r="AG141" i="13"/>
  <c r="AG142" i="13"/>
  <c r="AG143" i="13"/>
  <c r="AG144" i="13"/>
  <c r="AG145" i="13"/>
  <c r="AG146" i="13"/>
  <c r="AG147" i="13"/>
  <c r="AG148" i="13"/>
  <c r="AG149" i="13"/>
  <c r="AG150" i="13"/>
  <c r="AG151" i="13"/>
  <c r="AG152" i="13"/>
  <c r="AG153" i="13"/>
  <c r="AG154" i="13"/>
  <c r="AG155" i="13"/>
  <c r="AG156" i="13"/>
  <c r="AG157" i="13"/>
  <c r="AG158" i="13"/>
  <c r="AG159" i="13"/>
  <c r="AG160" i="13"/>
  <c r="AG161" i="13"/>
  <c r="AG162" i="13"/>
  <c r="AG163" i="13"/>
  <c r="AG164" i="13"/>
  <c r="AG165" i="13"/>
  <c r="AG166" i="13"/>
  <c r="AG167" i="13"/>
  <c r="AG168" i="13"/>
  <c r="AG169" i="13"/>
  <c r="AG170" i="13"/>
  <c r="AG171" i="13"/>
  <c r="AG172" i="13"/>
  <c r="AG173" i="13"/>
  <c r="AG174" i="13"/>
  <c r="AG175" i="13"/>
  <c r="AG176" i="13"/>
  <c r="AG177" i="13"/>
  <c r="AG178" i="13"/>
  <c r="AG179" i="13"/>
  <c r="AG180" i="13"/>
  <c r="AG181" i="13"/>
  <c r="AG182" i="13"/>
  <c r="AG183" i="13"/>
  <c r="AG184" i="13"/>
  <c r="AG185" i="13"/>
  <c r="AG186" i="13"/>
  <c r="AG187" i="13"/>
  <c r="AG188" i="13"/>
  <c r="AG189" i="13"/>
  <c r="AG190" i="13"/>
  <c r="AG191" i="13"/>
  <c r="AG192" i="13"/>
  <c r="AG193" i="13"/>
  <c r="AG194" i="13"/>
  <c r="AG195" i="13"/>
  <c r="AG196" i="13"/>
  <c r="AG197" i="13"/>
  <c r="AG198" i="13"/>
  <c r="AG199" i="13"/>
  <c r="AG200" i="13"/>
  <c r="AG201" i="13"/>
  <c r="AG202" i="13"/>
  <c r="AG203" i="13"/>
  <c r="AG204" i="13"/>
  <c r="AG205" i="13"/>
  <c r="AG206" i="13"/>
  <c r="AG207" i="13"/>
  <c r="AG208" i="13"/>
  <c r="AG209" i="13"/>
  <c r="AG210" i="13"/>
  <c r="AG211" i="13"/>
  <c r="AG212" i="13"/>
  <c r="AG213" i="13"/>
  <c r="AG214" i="13"/>
  <c r="AG215" i="13"/>
  <c r="AG216" i="13"/>
  <c r="AG217" i="13"/>
  <c r="AG218" i="13"/>
  <c r="AG219" i="13"/>
  <c r="AG220" i="13"/>
  <c r="AG221" i="13"/>
  <c r="AG222" i="13"/>
  <c r="AG223" i="13"/>
  <c r="AG224" i="13"/>
  <c r="AG225" i="13"/>
  <c r="AG226" i="13"/>
  <c r="AG227" i="13"/>
  <c r="AG228" i="13"/>
  <c r="AG229" i="13"/>
  <c r="AG230" i="13"/>
  <c r="AG231" i="13"/>
  <c r="AG232" i="13"/>
  <c r="AG233" i="13"/>
  <c r="AG234" i="13"/>
  <c r="AG235" i="13"/>
  <c r="AG236" i="13"/>
  <c r="AG237" i="13"/>
  <c r="AG238" i="13"/>
  <c r="AG239" i="13"/>
  <c r="AG240" i="13"/>
  <c r="AG241" i="13"/>
  <c r="AG242" i="13"/>
  <c r="AG243" i="13"/>
  <c r="AG244" i="13"/>
  <c r="AG245" i="13"/>
  <c r="AG246" i="13"/>
  <c r="AG247" i="13"/>
  <c r="AG248" i="13"/>
  <c r="AG249" i="13"/>
  <c r="AG250" i="13"/>
  <c r="AG251" i="13"/>
  <c r="AG252" i="13"/>
  <c r="AG253" i="13"/>
  <c r="AG254" i="13"/>
  <c r="AG255" i="13"/>
  <c r="AG256" i="13"/>
  <c r="AG257" i="13"/>
  <c r="AG258" i="13"/>
  <c r="AG259" i="13"/>
  <c r="AG260" i="13"/>
  <c r="AG261" i="13"/>
  <c r="AG262" i="13"/>
  <c r="AG263" i="13"/>
  <c r="AG264" i="13"/>
  <c r="AG265" i="13"/>
  <c r="AG266" i="13"/>
  <c r="AG267" i="13"/>
  <c r="AG268" i="13"/>
  <c r="AG269" i="13"/>
  <c r="AG270" i="13"/>
  <c r="AG271" i="13"/>
  <c r="AG272" i="13"/>
  <c r="AG273" i="13"/>
  <c r="AG274" i="13"/>
  <c r="AG275" i="13"/>
  <c r="AG276" i="13"/>
  <c r="AG277" i="13"/>
  <c r="AG278" i="13"/>
  <c r="AG279" i="13"/>
  <c r="AG280" i="13"/>
  <c r="AG281" i="13"/>
  <c r="AG282" i="13"/>
  <c r="AG283" i="13"/>
  <c r="AG284" i="13"/>
  <c r="AG285" i="13"/>
  <c r="AG286" i="13"/>
  <c r="AG287" i="13"/>
  <c r="AG288" i="13"/>
  <c r="AG289" i="13"/>
  <c r="AG290" i="13"/>
  <c r="AG291" i="13"/>
  <c r="AG292" i="13"/>
  <c r="AG293" i="13"/>
  <c r="AG294" i="13"/>
  <c r="AG295" i="13"/>
  <c r="AG296" i="13"/>
  <c r="AG297" i="13"/>
  <c r="AG298" i="13"/>
  <c r="AG299" i="13"/>
  <c r="AG300" i="13"/>
  <c r="AG301" i="13"/>
  <c r="AG302" i="13"/>
  <c r="AG303" i="13"/>
  <c r="AG304" i="13"/>
  <c r="AG305" i="13"/>
  <c r="AG306" i="13"/>
  <c r="AG307" i="13"/>
  <c r="AG308" i="13"/>
  <c r="AG309" i="13"/>
  <c r="AG310" i="13"/>
  <c r="AG311" i="13"/>
  <c r="AG312" i="13"/>
  <c r="AG313" i="13"/>
  <c r="AG314" i="13"/>
  <c r="AG315" i="13"/>
  <c r="AG316" i="13"/>
  <c r="AG317" i="13"/>
  <c r="AG318" i="13"/>
  <c r="AG319" i="13"/>
  <c r="AF141" i="13"/>
  <c r="AF142" i="13"/>
  <c r="AF143" i="13"/>
  <c r="AF144" i="13"/>
  <c r="AF145" i="13"/>
  <c r="AF146" i="13"/>
  <c r="AF147" i="13"/>
  <c r="AF148" i="13"/>
  <c r="AF149" i="13"/>
  <c r="AF150" i="13"/>
  <c r="AF151" i="13"/>
  <c r="AF152" i="13"/>
  <c r="AF153" i="13"/>
  <c r="AF154" i="13"/>
  <c r="AF155" i="13"/>
  <c r="AF156" i="13"/>
  <c r="AF157" i="13"/>
  <c r="AF158" i="13"/>
  <c r="AF159" i="13"/>
  <c r="AF160" i="13"/>
  <c r="AF161" i="13"/>
  <c r="AF162" i="13"/>
  <c r="AF163" i="13"/>
  <c r="AF164" i="13"/>
  <c r="AF165" i="13"/>
  <c r="AF166" i="13"/>
  <c r="AF167" i="13"/>
  <c r="AF168" i="13"/>
  <c r="AF169" i="13"/>
  <c r="AF170" i="13"/>
  <c r="AF171" i="13"/>
  <c r="AF172" i="13"/>
  <c r="AF173" i="13"/>
  <c r="AF174" i="13"/>
  <c r="AF175" i="13"/>
  <c r="AF176" i="13"/>
  <c r="AF177" i="13"/>
  <c r="AF178" i="13"/>
  <c r="AF179" i="13"/>
  <c r="AF180" i="13"/>
  <c r="AF181" i="13"/>
  <c r="AF182" i="13"/>
  <c r="AF183" i="13"/>
  <c r="AF184" i="13"/>
  <c r="AF185" i="13"/>
  <c r="AF186" i="13"/>
  <c r="AF187" i="13"/>
  <c r="AF188" i="13"/>
  <c r="AF189" i="13"/>
  <c r="AF190" i="13"/>
  <c r="AF191" i="13"/>
  <c r="AF192" i="13"/>
  <c r="AF193" i="13"/>
  <c r="AF194" i="13"/>
  <c r="AF195" i="13"/>
  <c r="AF196" i="13"/>
  <c r="AF197" i="13"/>
  <c r="AF198" i="13"/>
  <c r="AF199" i="13"/>
  <c r="AF200" i="13"/>
  <c r="AF201" i="13"/>
  <c r="AF202" i="13"/>
  <c r="AF203" i="13"/>
  <c r="AF204" i="13"/>
  <c r="AF205" i="13"/>
  <c r="AF206" i="13"/>
  <c r="AF207" i="13"/>
  <c r="AF208" i="13"/>
  <c r="AF209" i="13"/>
  <c r="AF210" i="13"/>
  <c r="AF211" i="13"/>
  <c r="AF212" i="13"/>
  <c r="AF213" i="13"/>
  <c r="AF214" i="13"/>
  <c r="AF215" i="13"/>
  <c r="AF216" i="13"/>
  <c r="AF217" i="13"/>
  <c r="AF218" i="13"/>
  <c r="AF219" i="13"/>
  <c r="AF220" i="13"/>
  <c r="AF221" i="13"/>
  <c r="AF222" i="13"/>
  <c r="AF223" i="13"/>
  <c r="AF224" i="13"/>
  <c r="AF225" i="13"/>
  <c r="AF226" i="13"/>
  <c r="AF227" i="13"/>
  <c r="AF228" i="13"/>
  <c r="AF229" i="13"/>
  <c r="AF230" i="13"/>
  <c r="AF231" i="13"/>
  <c r="AF232" i="13"/>
  <c r="AF233" i="13"/>
  <c r="AF234" i="13"/>
  <c r="AF235" i="13"/>
  <c r="AF236" i="13"/>
  <c r="AF237" i="13"/>
  <c r="AF238" i="13"/>
  <c r="AF239" i="13"/>
  <c r="AF240" i="13"/>
  <c r="AF241" i="13"/>
  <c r="AF242" i="13"/>
  <c r="AF243" i="13"/>
  <c r="AF244" i="13"/>
  <c r="AF245" i="13"/>
  <c r="AF246" i="13"/>
  <c r="AF247" i="13"/>
  <c r="AF248" i="13"/>
  <c r="AF249" i="13"/>
  <c r="AF250" i="13"/>
  <c r="AF251" i="13"/>
  <c r="AF252" i="13"/>
  <c r="AF253" i="13"/>
  <c r="AF254" i="13"/>
  <c r="AF255" i="13"/>
  <c r="AF256" i="13"/>
  <c r="AF257" i="13"/>
  <c r="AF258" i="13"/>
  <c r="AF259" i="13"/>
  <c r="AF260" i="13"/>
  <c r="AF261" i="13"/>
  <c r="AF262" i="13"/>
  <c r="AF263" i="13"/>
  <c r="AF264" i="13"/>
  <c r="AF265" i="13"/>
  <c r="AF266" i="13"/>
  <c r="AF267" i="13"/>
  <c r="AF268" i="13"/>
  <c r="AF269" i="13"/>
  <c r="AF270" i="13"/>
  <c r="AF271" i="13"/>
  <c r="AF272" i="13"/>
  <c r="AF273" i="13"/>
  <c r="AF274" i="13"/>
  <c r="AF275" i="13"/>
  <c r="AF276" i="13"/>
  <c r="AF277" i="13"/>
  <c r="AF278" i="13"/>
  <c r="AF279" i="13"/>
  <c r="AF280" i="13"/>
  <c r="AF281" i="13"/>
  <c r="AF282" i="13"/>
  <c r="AF283" i="13"/>
  <c r="AF284" i="13"/>
  <c r="AF285" i="13"/>
  <c r="AF286" i="13"/>
  <c r="AF287" i="13"/>
  <c r="AF288" i="13"/>
  <c r="AF289" i="13"/>
  <c r="AF290" i="13"/>
  <c r="AF291" i="13"/>
  <c r="AF292" i="13"/>
  <c r="AF293" i="13"/>
  <c r="AF294" i="13"/>
  <c r="AF295" i="13"/>
  <c r="AF296" i="13"/>
  <c r="AF297" i="13"/>
  <c r="AF298" i="13"/>
  <c r="AF299" i="13"/>
  <c r="AF300" i="13"/>
  <c r="AF301" i="13"/>
  <c r="AF302" i="13"/>
  <c r="AF303" i="13"/>
  <c r="AF304" i="13"/>
  <c r="AF305" i="13"/>
  <c r="AF306" i="13"/>
  <c r="AF307" i="13"/>
  <c r="AF308" i="13"/>
  <c r="AF309" i="13"/>
  <c r="AF310" i="13"/>
  <c r="AF311" i="13"/>
  <c r="AF312" i="13"/>
  <c r="AF313" i="13"/>
  <c r="AF314" i="13"/>
  <c r="AF315" i="13"/>
  <c r="AF316" i="13"/>
  <c r="AF317" i="13"/>
  <c r="AF318" i="13"/>
  <c r="AF319" i="13"/>
  <c r="DV1091" i="11"/>
  <c r="DV1090" i="11"/>
  <c r="DV1089" i="11"/>
  <c r="DV1088" i="11"/>
  <c r="DV1087" i="11"/>
  <c r="DV1086" i="11"/>
  <c r="DV1085" i="11"/>
  <c r="DV1084" i="11"/>
  <c r="DV1083" i="11"/>
  <c r="DV1082" i="11"/>
  <c r="DV1081" i="11"/>
  <c r="DV1080" i="11"/>
  <c r="DV1079" i="11"/>
  <c r="DV1078" i="11"/>
  <c r="DV1077" i="11"/>
  <c r="DV1076" i="11"/>
  <c r="DV1075" i="11"/>
  <c r="DV1074" i="11"/>
  <c r="DV1073" i="11"/>
  <c r="DV1072" i="11"/>
  <c r="DV1071" i="11"/>
  <c r="DV1070" i="11"/>
  <c r="DV1069" i="11"/>
  <c r="DV1068" i="11"/>
  <c r="DV1067" i="11"/>
  <c r="DV1066" i="11"/>
  <c r="DV1065" i="11"/>
  <c r="DV1064" i="11"/>
  <c r="DV1063" i="11"/>
  <c r="DV1062" i="11"/>
  <c r="DV1061" i="11"/>
  <c r="DV1060" i="11"/>
  <c r="DV1059" i="11"/>
  <c r="DV1058" i="11"/>
  <c r="DV1057" i="11"/>
  <c r="DV1056" i="11"/>
  <c r="DV1055" i="11"/>
  <c r="DV1054" i="11"/>
  <c r="DV1053" i="11"/>
  <c r="DV1052" i="11"/>
  <c r="DV1051" i="11"/>
  <c r="DV1050" i="11"/>
  <c r="DV1049" i="11"/>
  <c r="DV1048" i="11"/>
  <c r="DV1047" i="11"/>
  <c r="DV1046" i="11"/>
  <c r="DV1045" i="11"/>
  <c r="DV1044" i="11"/>
  <c r="DV1043" i="11"/>
  <c r="DV1042" i="11"/>
  <c r="DV1041" i="11"/>
  <c r="DV1040" i="11"/>
  <c r="DV1039" i="11"/>
  <c r="DV1038" i="11"/>
  <c r="DV1037" i="11"/>
  <c r="DV1036" i="11"/>
  <c r="DV1035" i="11"/>
  <c r="DV1034" i="11"/>
  <c r="DV1033" i="11"/>
  <c r="DV1032" i="11"/>
  <c r="DV1031" i="11"/>
  <c r="DV1030" i="11"/>
  <c r="DV1029" i="11"/>
  <c r="DV1028" i="11"/>
  <c r="DV1027" i="11"/>
  <c r="DV1026" i="11"/>
  <c r="DV1025" i="11"/>
  <c r="DV1024" i="11"/>
  <c r="DV1023" i="11"/>
  <c r="DV1022" i="11"/>
  <c r="DV1021" i="11"/>
  <c r="DV1020" i="11"/>
  <c r="DV1019" i="11"/>
  <c r="DV1018" i="11"/>
  <c r="DV1017" i="11"/>
  <c r="DV1016" i="11"/>
  <c r="DV1015" i="11"/>
  <c r="DV1014" i="11"/>
  <c r="DV1013" i="11"/>
  <c r="DV1012" i="11"/>
  <c r="DV1011" i="11"/>
  <c r="DV1010" i="11"/>
  <c r="DV1009" i="11"/>
  <c r="DV1008" i="11"/>
  <c r="DV1007" i="11"/>
  <c r="DV1006" i="11"/>
  <c r="DV1005" i="11"/>
  <c r="DV1004" i="11"/>
  <c r="DV1003" i="11"/>
  <c r="DV1002" i="11"/>
  <c r="DV1001" i="11"/>
  <c r="DV1000" i="11"/>
  <c r="DV999" i="11"/>
  <c r="DV998" i="11"/>
  <c r="DV997" i="11"/>
  <c r="DV996" i="11"/>
  <c r="DV995" i="11"/>
  <c r="DV994" i="11"/>
  <c r="DV993" i="11"/>
  <c r="DV992" i="11"/>
  <c r="DV991" i="11"/>
  <c r="DV990" i="11"/>
  <c r="DV989" i="11"/>
  <c r="DV988" i="11"/>
  <c r="DV987" i="11"/>
  <c r="DV986" i="11"/>
  <c r="DV985" i="11"/>
  <c r="DV984" i="11"/>
  <c r="DV983" i="11"/>
  <c r="DV982" i="11"/>
  <c r="DV981" i="11"/>
  <c r="DV980" i="11"/>
  <c r="DV979" i="11"/>
  <c r="DV978" i="11"/>
  <c r="DV977" i="11"/>
  <c r="DV976" i="11"/>
  <c r="DV975" i="11"/>
  <c r="DV974" i="11"/>
  <c r="DV973" i="11"/>
  <c r="DV972" i="11"/>
  <c r="DV971" i="11"/>
  <c r="DV970" i="11"/>
  <c r="DV969" i="11"/>
  <c r="DV968" i="11"/>
  <c r="DV967" i="11"/>
  <c r="DV966" i="11"/>
  <c r="DV965" i="11"/>
  <c r="DV964" i="11"/>
  <c r="DV963" i="11"/>
  <c r="DV962" i="11"/>
  <c r="DV961" i="11"/>
  <c r="DV960" i="11"/>
  <c r="DV959" i="11"/>
  <c r="DV958" i="11"/>
  <c r="DV957" i="11"/>
  <c r="DV956" i="11"/>
  <c r="DV955" i="11"/>
  <c r="DV954" i="11"/>
  <c r="DV953" i="11"/>
  <c r="DV952" i="11"/>
  <c r="DV951" i="11"/>
  <c r="DV950" i="11"/>
  <c r="DV949" i="11"/>
  <c r="DV948" i="11"/>
  <c r="DV947" i="11"/>
  <c r="DV946" i="11"/>
  <c r="DV945" i="11"/>
  <c r="DV944" i="11"/>
  <c r="DV943" i="11"/>
  <c r="DV942" i="11"/>
  <c r="DV941" i="11"/>
  <c r="DV940" i="11"/>
  <c r="DV939" i="11"/>
  <c r="DV938" i="11"/>
  <c r="DV937" i="11"/>
  <c r="DV936" i="11"/>
  <c r="DV935" i="11"/>
  <c r="DV934" i="11"/>
  <c r="DV933" i="11"/>
  <c r="DV932" i="11"/>
  <c r="DV931" i="11"/>
  <c r="DV930" i="11"/>
  <c r="DV929" i="11"/>
  <c r="DV928" i="11"/>
  <c r="DV927" i="11"/>
  <c r="DV926" i="11"/>
  <c r="DV925" i="11"/>
  <c r="DV924" i="11"/>
  <c r="DV923" i="11"/>
  <c r="DV922" i="11"/>
  <c r="DV921" i="11"/>
  <c r="DV920" i="11"/>
  <c r="DV919" i="11"/>
  <c r="DV918" i="11"/>
  <c r="DV917" i="11"/>
  <c r="DV916" i="11"/>
  <c r="DV915" i="11"/>
  <c r="DV914" i="11"/>
  <c r="DV913" i="11"/>
  <c r="DV912" i="11"/>
  <c r="DV911" i="11"/>
  <c r="DV910" i="11"/>
  <c r="DV909" i="11"/>
  <c r="DV908" i="11"/>
  <c r="DV907" i="11"/>
  <c r="DV906" i="11"/>
  <c r="DV905" i="11"/>
  <c r="DV904" i="11"/>
  <c r="DV903" i="11"/>
  <c r="DV902" i="11"/>
  <c r="DV901" i="11"/>
  <c r="DV900" i="11"/>
  <c r="DV899" i="11"/>
  <c r="DV898" i="11"/>
  <c r="DV897" i="11"/>
  <c r="DV896" i="11"/>
  <c r="DV895" i="11"/>
  <c r="DV894" i="11"/>
  <c r="DV893" i="11"/>
  <c r="DV892" i="11"/>
  <c r="DV891" i="11"/>
  <c r="DV890" i="11"/>
  <c r="DV889" i="11"/>
  <c r="DV888" i="11"/>
  <c r="DV887" i="11"/>
  <c r="DV886" i="11"/>
  <c r="DV885" i="11"/>
  <c r="DV884" i="11"/>
  <c r="DV883" i="11"/>
  <c r="DV882" i="11"/>
  <c r="DV881" i="11"/>
  <c r="DV880" i="11"/>
  <c r="DV879" i="11"/>
  <c r="DV878" i="11"/>
  <c r="DV877" i="11"/>
  <c r="DV876" i="11"/>
  <c r="DV875" i="11"/>
  <c r="DV874" i="11"/>
  <c r="DV873" i="11"/>
  <c r="DV872" i="11"/>
  <c r="DV871" i="11"/>
  <c r="DV870" i="11"/>
  <c r="DV869" i="11"/>
  <c r="DV868" i="11"/>
  <c r="DV867" i="11"/>
  <c r="DV866" i="11"/>
  <c r="DV865" i="11"/>
  <c r="DV864" i="11"/>
  <c r="DV863" i="11"/>
  <c r="DV862" i="11"/>
  <c r="DV861" i="11"/>
  <c r="DV860" i="11"/>
  <c r="DV859" i="11"/>
  <c r="DV858" i="11"/>
  <c r="DV857" i="11"/>
  <c r="DV856" i="11"/>
  <c r="DV855" i="11"/>
  <c r="DV854" i="11"/>
  <c r="DV853" i="11"/>
  <c r="DV852" i="11"/>
  <c r="DV851" i="11"/>
  <c r="DV850" i="11"/>
  <c r="DV849" i="11"/>
  <c r="DV848" i="11"/>
  <c r="DV847" i="11"/>
  <c r="DV846" i="11"/>
  <c r="DV845" i="11"/>
  <c r="DV844" i="11"/>
  <c r="DV843" i="11"/>
  <c r="DV842" i="11"/>
  <c r="DV841" i="11"/>
  <c r="DV840" i="11"/>
  <c r="DV839" i="11"/>
  <c r="DV838" i="11"/>
  <c r="DV837" i="11"/>
  <c r="DV836" i="11"/>
  <c r="DV835" i="11"/>
  <c r="DV834" i="11"/>
  <c r="DV833" i="11"/>
  <c r="DV832" i="11"/>
  <c r="DV831" i="11"/>
  <c r="DV830" i="11"/>
  <c r="DV829" i="11"/>
  <c r="DV828" i="11"/>
  <c r="DV827" i="11"/>
  <c r="DV826" i="11"/>
  <c r="DV825" i="11"/>
  <c r="DV824" i="11"/>
  <c r="DV823" i="11"/>
  <c r="DV822" i="11"/>
  <c r="DV821" i="11"/>
  <c r="DV820" i="11"/>
  <c r="DV819" i="11"/>
  <c r="DV818" i="11"/>
  <c r="DV817" i="11"/>
  <c r="DV816" i="11"/>
  <c r="DV815" i="11"/>
  <c r="DV814" i="11"/>
  <c r="DV813" i="11"/>
  <c r="DV812" i="11"/>
  <c r="DV811" i="11"/>
  <c r="DV810" i="11"/>
  <c r="DV809" i="11"/>
  <c r="DV808" i="11"/>
  <c r="DV807" i="11"/>
  <c r="DV806" i="11"/>
  <c r="DV805" i="11"/>
  <c r="DV804" i="11"/>
  <c r="DV803" i="11"/>
  <c r="DV802" i="11"/>
  <c r="DV801" i="11"/>
  <c r="DV800" i="11"/>
  <c r="DV799" i="11"/>
  <c r="DV798" i="11"/>
  <c r="DV797" i="11"/>
  <c r="DV796" i="11"/>
  <c r="DV795" i="11"/>
  <c r="DV794" i="11"/>
  <c r="DV793" i="11"/>
  <c r="DV792" i="11"/>
  <c r="DV791" i="11"/>
  <c r="DV790" i="11"/>
  <c r="DV789" i="11"/>
  <c r="DV788" i="11"/>
  <c r="DV787" i="11"/>
  <c r="DV786" i="11"/>
  <c r="DV785" i="11"/>
  <c r="DV784" i="11"/>
  <c r="DV783" i="11"/>
  <c r="DV782" i="11"/>
  <c r="DV781" i="11"/>
  <c r="DV780" i="11"/>
  <c r="DV779" i="11"/>
  <c r="DV778" i="11"/>
  <c r="DV777" i="11"/>
  <c r="DV776" i="11"/>
  <c r="DV775" i="11"/>
  <c r="DV774" i="11"/>
  <c r="DV773" i="11"/>
  <c r="DV772" i="11"/>
  <c r="DV771" i="11"/>
  <c r="DV770" i="11"/>
  <c r="DV769" i="11"/>
  <c r="DV768" i="11"/>
  <c r="DV767" i="11"/>
  <c r="DV766" i="11"/>
  <c r="DV765" i="11"/>
  <c r="DV764" i="11"/>
  <c r="DV763" i="11"/>
  <c r="DV762" i="11"/>
  <c r="DV761" i="11"/>
  <c r="DV760" i="11"/>
  <c r="DV759" i="11"/>
  <c r="DV758" i="11"/>
  <c r="DV757" i="11"/>
  <c r="DV756" i="11"/>
  <c r="DV755" i="11"/>
  <c r="DV754" i="11"/>
  <c r="DV753" i="11"/>
  <c r="DV752" i="11"/>
  <c r="DV751" i="11"/>
  <c r="DV750" i="11"/>
  <c r="DV749" i="11"/>
  <c r="DV748" i="11"/>
  <c r="DV747" i="11"/>
  <c r="DV746" i="11"/>
  <c r="DV745" i="11"/>
  <c r="DV744" i="11"/>
  <c r="DV743" i="11"/>
  <c r="DV742" i="11"/>
  <c r="DV741" i="11"/>
  <c r="DV740" i="11"/>
  <c r="DV739" i="11"/>
  <c r="DV738" i="11"/>
  <c r="DV737" i="11"/>
  <c r="DV736" i="11"/>
  <c r="DV735" i="11"/>
  <c r="DV734" i="11"/>
  <c r="DV733" i="11"/>
  <c r="DV732" i="11"/>
  <c r="DV731" i="11"/>
  <c r="DV730" i="11"/>
  <c r="DV729" i="11"/>
  <c r="DV728" i="11"/>
  <c r="DV727" i="11"/>
  <c r="DV726" i="11"/>
  <c r="DV725" i="11"/>
  <c r="DV724" i="11"/>
  <c r="DV723" i="11"/>
  <c r="DV722" i="11"/>
  <c r="DV721" i="11"/>
  <c r="DV720" i="11"/>
  <c r="DV719" i="11"/>
  <c r="DV718" i="11"/>
  <c r="DV717" i="11"/>
  <c r="DV716" i="11"/>
  <c r="DV715" i="11"/>
  <c r="DV714" i="11"/>
  <c r="DV713" i="11"/>
  <c r="DV712" i="11"/>
  <c r="DV711" i="11"/>
  <c r="DV710" i="11"/>
  <c r="DV709" i="11"/>
  <c r="DV708" i="11"/>
  <c r="DV707" i="11"/>
  <c r="DV706" i="11"/>
  <c r="DV705" i="11"/>
  <c r="DV704" i="11"/>
  <c r="DV703" i="11"/>
  <c r="DV702" i="11"/>
  <c r="DV701" i="11"/>
  <c r="DV700" i="11"/>
  <c r="DV699" i="11"/>
  <c r="DV698" i="11"/>
  <c r="DV697" i="11"/>
  <c r="DV696" i="11"/>
  <c r="DV695" i="11"/>
  <c r="DV694" i="11"/>
  <c r="DV693" i="11"/>
  <c r="DV692" i="11"/>
  <c r="DV691" i="11"/>
  <c r="DV690" i="11"/>
  <c r="DV689" i="11"/>
  <c r="DV688" i="11"/>
  <c r="DV687" i="11"/>
  <c r="DV686" i="11"/>
  <c r="DV685" i="11"/>
  <c r="DV684" i="11"/>
  <c r="DV683" i="11"/>
  <c r="DV682" i="11"/>
  <c r="DV681" i="11"/>
  <c r="DV680" i="11"/>
  <c r="DV679" i="11"/>
  <c r="DV678" i="11"/>
  <c r="DV677" i="11"/>
  <c r="DV676" i="11"/>
  <c r="DV675" i="11"/>
  <c r="DV674" i="11"/>
  <c r="DV673" i="11"/>
  <c r="DV672" i="11"/>
  <c r="DV671" i="11"/>
  <c r="DV670" i="11"/>
  <c r="DV669" i="11"/>
  <c r="DV668" i="11"/>
  <c r="DV667" i="11"/>
  <c r="DV666" i="11"/>
  <c r="DV665" i="11"/>
  <c r="DV664" i="11"/>
  <c r="DV663" i="11"/>
  <c r="DV662" i="11"/>
  <c r="DV661" i="11"/>
  <c r="DV660" i="11"/>
  <c r="DV659" i="11"/>
  <c r="DV658" i="11"/>
  <c r="DV657" i="11"/>
  <c r="DV656" i="11"/>
  <c r="DV655" i="11"/>
  <c r="DV654" i="11"/>
  <c r="DV653" i="11"/>
  <c r="DV652" i="11"/>
  <c r="DV651" i="11"/>
  <c r="DV650" i="11"/>
  <c r="DV649" i="11"/>
  <c r="DV648" i="11"/>
  <c r="DV647" i="11"/>
  <c r="DV646" i="11"/>
  <c r="DV645" i="11"/>
  <c r="DV644" i="11"/>
  <c r="DV643" i="11"/>
  <c r="DV642" i="11"/>
  <c r="DV641" i="11"/>
  <c r="DV640" i="11"/>
  <c r="DV639" i="11"/>
  <c r="DV638" i="11"/>
  <c r="DV637" i="11"/>
  <c r="DV636" i="11"/>
  <c r="DV635" i="11"/>
  <c r="DV634" i="11"/>
  <c r="DV633" i="11"/>
  <c r="DV632" i="11"/>
  <c r="DV631" i="11"/>
  <c r="DV630" i="11"/>
  <c r="DV629" i="11"/>
  <c r="DV628" i="11"/>
  <c r="DV627" i="11"/>
  <c r="DV626" i="11"/>
  <c r="DV625" i="11"/>
  <c r="DV624" i="11"/>
  <c r="DV623" i="11"/>
  <c r="DV622" i="11"/>
  <c r="DV621" i="11"/>
  <c r="DV620" i="11"/>
  <c r="DV619" i="11"/>
  <c r="DV618" i="11"/>
  <c r="DV617" i="11"/>
  <c r="DV616" i="11"/>
  <c r="DV615" i="11"/>
  <c r="DV614" i="11"/>
  <c r="DV613" i="11"/>
  <c r="DV612" i="11"/>
  <c r="DV611" i="11"/>
  <c r="DV610" i="11"/>
  <c r="DV609" i="11"/>
  <c r="DV608" i="11"/>
  <c r="DV607" i="11"/>
  <c r="DV606" i="11"/>
  <c r="DV605" i="11"/>
  <c r="DV604" i="11"/>
  <c r="DV603" i="11"/>
  <c r="DV602" i="11"/>
  <c r="DV601" i="11"/>
  <c r="DV600" i="11"/>
  <c r="DV599" i="11"/>
  <c r="DV598" i="11"/>
  <c r="DV597" i="11"/>
  <c r="DV596" i="11"/>
  <c r="DV595" i="11"/>
  <c r="DV594" i="11"/>
  <c r="DV593" i="11"/>
  <c r="DV592" i="11"/>
  <c r="DV591" i="11"/>
  <c r="DV590" i="11"/>
  <c r="DV589" i="11"/>
  <c r="DV588" i="11"/>
  <c r="DV587" i="11"/>
  <c r="DV586" i="11"/>
  <c r="DV585" i="11"/>
  <c r="DV584" i="11"/>
  <c r="DV583" i="11"/>
  <c r="DV582" i="11"/>
  <c r="DV581" i="11"/>
  <c r="DV580" i="11"/>
  <c r="DV579" i="11"/>
  <c r="DV578" i="11"/>
  <c r="DV577" i="11"/>
  <c r="DV576" i="11"/>
  <c r="DV575" i="11"/>
  <c r="DV574" i="11"/>
  <c r="DV573" i="11"/>
  <c r="DV572" i="11"/>
  <c r="DV571" i="11"/>
  <c r="DV570" i="11"/>
  <c r="DV569" i="11"/>
  <c r="DV568" i="11"/>
  <c r="DV567" i="11"/>
  <c r="DV566" i="11"/>
  <c r="DV565" i="11"/>
  <c r="DV564" i="11"/>
  <c r="DV563" i="11"/>
  <c r="DV562" i="11"/>
  <c r="DV561" i="11"/>
  <c r="DV560" i="11"/>
  <c r="DV559" i="11"/>
  <c r="DV558" i="11"/>
  <c r="DV557" i="11"/>
  <c r="DV556" i="11"/>
  <c r="DV555" i="11"/>
  <c r="DV554" i="11"/>
  <c r="DV553" i="11"/>
  <c r="DV552" i="11"/>
  <c r="DV551" i="11"/>
  <c r="DV550" i="11"/>
  <c r="DV549" i="11"/>
  <c r="DV548" i="11"/>
  <c r="DV547" i="11"/>
  <c r="DV546" i="11"/>
  <c r="DV545" i="11"/>
  <c r="DV544" i="11"/>
  <c r="DV543" i="11"/>
  <c r="DV542" i="11"/>
  <c r="DV541" i="11"/>
  <c r="DV540" i="11"/>
  <c r="DV539" i="11"/>
  <c r="DV538" i="11"/>
  <c r="DV537" i="11"/>
  <c r="DV536" i="11"/>
  <c r="DV535" i="11"/>
  <c r="DV534" i="11"/>
  <c r="DV533" i="11"/>
  <c r="DV532" i="11"/>
  <c r="DV531" i="11"/>
  <c r="DV530" i="11"/>
  <c r="DV529" i="11"/>
  <c r="DV528" i="11"/>
  <c r="DV527" i="11"/>
  <c r="DV526" i="11"/>
  <c r="DV525" i="11"/>
  <c r="DV524" i="11"/>
  <c r="DV523" i="11"/>
  <c r="DV522" i="11"/>
  <c r="DV521" i="11"/>
  <c r="DV520" i="11"/>
  <c r="DV519" i="11"/>
  <c r="DV518" i="11"/>
  <c r="DV517" i="11"/>
  <c r="DV516" i="11"/>
  <c r="DV515" i="11"/>
  <c r="DV514" i="11"/>
  <c r="DV513" i="11"/>
  <c r="DV512" i="11"/>
  <c r="DV511" i="11"/>
  <c r="DV510" i="11"/>
  <c r="DV509" i="11"/>
  <c r="DV508" i="11"/>
  <c r="DV507" i="11"/>
  <c r="DV506" i="11"/>
  <c r="DV505" i="11"/>
  <c r="DV504" i="11"/>
  <c r="DV503" i="11"/>
  <c r="DV502" i="11"/>
  <c r="DV501" i="11"/>
  <c r="DV500" i="11"/>
  <c r="DV499" i="11"/>
  <c r="DV498" i="11"/>
  <c r="DV497" i="11"/>
  <c r="DV496" i="11"/>
  <c r="DV495" i="11"/>
  <c r="DV494" i="11"/>
  <c r="DV493" i="11"/>
  <c r="DV492" i="11"/>
  <c r="DV491" i="11"/>
  <c r="DV490" i="11"/>
  <c r="DV489" i="11"/>
  <c r="DV488" i="11"/>
  <c r="DV487" i="11"/>
  <c r="DV486" i="11"/>
  <c r="DV485" i="11"/>
  <c r="DV484" i="11"/>
  <c r="DV483" i="11"/>
  <c r="DV482" i="11"/>
  <c r="DV481" i="11"/>
  <c r="DV480" i="11"/>
  <c r="DV479" i="11"/>
  <c r="DV478" i="11"/>
  <c r="DV477" i="11"/>
  <c r="DV476" i="11"/>
  <c r="DV475" i="11"/>
  <c r="DV474" i="11"/>
  <c r="DV473" i="11"/>
  <c r="DV472" i="11"/>
  <c r="DV471" i="11"/>
  <c r="DV470" i="11"/>
  <c r="DV469" i="11"/>
  <c r="DV468" i="11"/>
  <c r="DV467" i="11"/>
  <c r="DV466" i="11"/>
  <c r="DV465" i="11"/>
  <c r="DV464" i="11"/>
  <c r="DV463" i="11"/>
  <c r="DV462" i="11"/>
  <c r="DV461" i="11"/>
  <c r="DV460" i="11"/>
  <c r="DV459" i="11"/>
  <c r="DV458" i="11"/>
  <c r="DV457" i="11"/>
  <c r="DV456" i="11"/>
  <c r="DV455" i="11"/>
  <c r="DV454" i="11"/>
  <c r="DV453" i="11"/>
  <c r="DV452" i="11"/>
  <c r="DV451" i="11"/>
  <c r="DV450" i="11"/>
  <c r="DV449" i="11"/>
  <c r="DV448" i="11"/>
  <c r="DV447" i="11"/>
  <c r="DV446" i="11"/>
  <c r="DV445" i="11"/>
  <c r="DV444" i="11"/>
  <c r="DV443" i="11"/>
  <c r="DV442" i="11"/>
  <c r="DV441" i="11"/>
  <c r="DV440" i="11"/>
  <c r="DV439" i="11"/>
  <c r="DV438" i="11"/>
  <c r="DV437" i="11"/>
  <c r="DV436" i="11"/>
  <c r="DV435" i="11"/>
  <c r="DV434" i="11"/>
  <c r="DV433" i="11"/>
  <c r="DV432" i="11"/>
  <c r="DV431" i="11"/>
  <c r="DV430" i="11"/>
  <c r="DV429" i="11"/>
  <c r="DV428" i="11"/>
  <c r="DV427" i="11"/>
  <c r="DV426" i="11"/>
  <c r="DV425" i="11"/>
  <c r="DV424" i="11"/>
  <c r="DV423" i="11"/>
  <c r="DV422" i="11"/>
  <c r="DV421" i="11"/>
  <c r="DV420" i="11"/>
  <c r="DV419" i="11"/>
  <c r="DV418" i="11"/>
  <c r="DV417" i="11"/>
  <c r="DV416" i="11"/>
  <c r="DV415" i="11"/>
  <c r="DV414" i="11"/>
  <c r="DV413" i="11"/>
  <c r="DV412" i="11"/>
  <c r="DV411" i="11"/>
  <c r="DV410" i="11"/>
  <c r="DV409" i="11"/>
  <c r="DV408" i="11"/>
  <c r="DV407" i="11"/>
  <c r="DV406" i="11"/>
  <c r="DV405" i="11"/>
  <c r="DV404" i="11"/>
  <c r="DV403" i="11"/>
  <c r="DV402" i="11"/>
  <c r="DV401" i="11"/>
  <c r="DV400" i="11"/>
  <c r="DV399" i="11"/>
  <c r="DV398" i="11"/>
  <c r="DV397" i="11"/>
  <c r="DV396" i="11"/>
  <c r="DV395" i="11"/>
  <c r="DV394" i="11"/>
  <c r="DV393" i="11"/>
  <c r="DV392" i="11"/>
  <c r="DV391" i="11"/>
  <c r="DV390" i="11"/>
  <c r="DV389" i="11"/>
  <c r="DV388" i="11"/>
  <c r="DV387" i="11"/>
  <c r="DV386" i="11"/>
  <c r="DV385" i="11"/>
  <c r="DV384" i="11"/>
  <c r="DV383" i="11"/>
  <c r="DV382" i="11"/>
  <c r="DV381" i="11"/>
  <c r="DV380" i="11"/>
  <c r="DV379" i="11"/>
  <c r="DV378" i="11"/>
  <c r="DV377" i="11"/>
  <c r="DV376" i="11"/>
  <c r="DV375" i="11"/>
  <c r="DV374" i="11"/>
  <c r="DV373" i="11"/>
  <c r="DV372" i="11"/>
  <c r="DV371" i="11"/>
  <c r="DV370" i="11"/>
  <c r="DV369" i="11"/>
  <c r="DV368" i="11"/>
  <c r="DV367" i="11"/>
  <c r="DV366" i="11"/>
  <c r="DV365" i="11"/>
  <c r="DV364" i="11"/>
  <c r="DV363" i="11"/>
  <c r="DV362" i="11"/>
  <c r="DV361" i="11"/>
  <c r="DV360" i="11"/>
  <c r="DV359" i="11"/>
  <c r="DV358" i="11"/>
  <c r="DV357" i="11"/>
  <c r="DV356" i="11"/>
  <c r="DV355" i="11"/>
  <c r="DV354" i="11"/>
  <c r="DV353" i="11"/>
  <c r="DV352" i="11"/>
  <c r="DV351" i="11"/>
  <c r="DV350" i="11"/>
  <c r="DV349" i="11"/>
  <c r="DV348" i="11"/>
  <c r="DV347" i="11"/>
  <c r="DV346" i="11"/>
  <c r="DV345" i="11"/>
  <c r="DV344" i="11"/>
  <c r="DV343" i="11"/>
  <c r="DV342" i="11"/>
  <c r="DV341" i="11"/>
  <c r="DV340" i="11"/>
  <c r="DV339" i="11"/>
  <c r="DV338" i="11"/>
  <c r="DV337" i="11"/>
  <c r="DV336" i="11"/>
  <c r="DV335" i="11"/>
  <c r="DV334" i="11"/>
  <c r="DV333" i="11"/>
  <c r="DV332" i="11"/>
  <c r="DV331" i="11"/>
  <c r="DV330" i="11"/>
  <c r="DV329" i="11"/>
  <c r="DV328" i="11"/>
  <c r="DV327" i="11"/>
  <c r="DV326" i="11"/>
  <c r="DV325" i="11"/>
  <c r="DV324" i="11"/>
  <c r="DV323" i="11"/>
  <c r="DV322" i="11"/>
  <c r="DV321" i="11"/>
  <c r="DV320" i="11"/>
  <c r="DV319" i="11"/>
  <c r="DV318" i="11"/>
  <c r="DV317" i="11"/>
  <c r="DV316" i="11"/>
  <c r="DV315" i="11"/>
  <c r="DV314" i="11"/>
  <c r="DV313" i="11"/>
  <c r="DV312" i="11"/>
  <c r="DV311" i="11"/>
  <c r="DV310" i="11"/>
  <c r="DV309" i="11"/>
  <c r="DV308" i="11"/>
  <c r="DV307" i="11"/>
  <c r="DV306" i="11"/>
  <c r="DV305" i="11"/>
  <c r="DV304" i="11"/>
  <c r="DV303" i="11"/>
  <c r="DV302" i="11"/>
  <c r="DV301" i="11"/>
  <c r="DV300" i="11"/>
  <c r="DV299" i="11"/>
  <c r="DV298" i="11"/>
  <c r="DV297" i="11"/>
  <c r="DV296" i="11"/>
  <c r="DV295" i="11"/>
  <c r="DV294" i="11"/>
  <c r="DV293" i="11"/>
  <c r="DV292" i="11"/>
  <c r="DV291" i="11"/>
  <c r="DV290" i="11"/>
  <c r="DV289" i="11"/>
  <c r="DV288" i="11"/>
  <c r="DV287" i="11"/>
  <c r="DV286" i="11"/>
  <c r="DV285" i="11"/>
  <c r="DV284" i="11"/>
  <c r="DV283" i="11"/>
  <c r="DV282" i="11"/>
  <c r="DV281" i="11"/>
  <c r="DV280" i="11"/>
  <c r="DV279" i="11"/>
  <c r="DV278" i="11"/>
  <c r="DV277" i="11"/>
  <c r="DV276" i="11"/>
  <c r="DV275" i="11"/>
  <c r="DV274" i="11"/>
  <c r="DV273" i="11"/>
  <c r="DV272" i="11"/>
  <c r="DV271" i="11"/>
  <c r="DV270" i="11"/>
  <c r="DV269" i="11"/>
  <c r="DV268" i="11"/>
  <c r="DV267" i="11"/>
  <c r="DV266" i="11"/>
  <c r="DV265" i="11"/>
  <c r="DV264" i="11"/>
  <c r="DV263" i="11"/>
  <c r="DV262" i="11"/>
  <c r="DV261" i="11"/>
  <c r="DV260" i="11"/>
  <c r="DV259" i="11"/>
  <c r="DV258" i="11"/>
  <c r="DV257" i="11"/>
  <c r="DV256" i="11"/>
  <c r="DV255" i="11"/>
  <c r="DV254" i="11"/>
  <c r="DV253" i="11"/>
  <c r="DV252" i="11"/>
  <c r="DV251" i="11"/>
  <c r="DV250" i="11"/>
  <c r="DV249" i="11"/>
  <c r="DV248" i="11"/>
  <c r="DV247" i="11"/>
  <c r="DV246" i="11"/>
  <c r="DV245" i="11"/>
  <c r="DV244" i="11"/>
  <c r="DV243" i="11"/>
  <c r="DV242" i="11"/>
  <c r="DV241" i="11"/>
  <c r="DV240" i="11"/>
  <c r="DV239" i="11"/>
  <c r="DV238" i="11"/>
  <c r="DV237" i="11"/>
  <c r="DV236" i="11"/>
  <c r="DV235" i="11"/>
  <c r="DV234" i="11"/>
  <c r="DV233" i="11"/>
  <c r="DV232" i="11"/>
  <c r="DV231" i="11"/>
  <c r="DV230" i="11"/>
  <c r="DV229" i="11"/>
  <c r="DV228" i="11"/>
  <c r="DV227" i="11"/>
  <c r="DV226" i="11"/>
  <c r="DV225" i="11"/>
  <c r="DV224" i="11"/>
  <c r="DV223" i="11"/>
  <c r="DV222" i="11"/>
  <c r="DV221" i="11"/>
  <c r="DV220" i="11"/>
  <c r="DV219" i="11"/>
  <c r="DV218" i="11"/>
  <c r="DV217" i="11"/>
  <c r="DV216" i="11"/>
  <c r="DV215" i="11"/>
  <c r="DV214" i="11"/>
  <c r="DV213" i="11"/>
  <c r="DV212" i="11"/>
  <c r="DV211" i="11"/>
  <c r="DV210" i="11"/>
  <c r="DV209" i="11"/>
  <c r="DV208" i="11"/>
  <c r="DV207" i="11"/>
  <c r="DV206" i="11"/>
  <c r="DV205" i="11"/>
  <c r="DV204" i="11"/>
  <c r="DV203" i="11"/>
  <c r="DV202" i="11"/>
  <c r="DV201" i="11"/>
  <c r="DV200" i="11"/>
  <c r="DV199" i="11"/>
  <c r="DV198" i="11"/>
  <c r="DV197" i="11"/>
  <c r="DV196" i="11"/>
  <c r="DV195" i="11"/>
  <c r="DV194" i="11"/>
  <c r="DV193" i="11"/>
  <c r="DV192" i="11"/>
  <c r="DV191" i="11"/>
  <c r="DV190" i="11"/>
  <c r="DV189" i="11"/>
  <c r="DV188" i="11"/>
  <c r="DV187" i="11"/>
  <c r="DV186" i="11"/>
  <c r="DV185" i="11"/>
  <c r="DV184" i="11"/>
  <c r="DV183" i="11"/>
  <c r="DV182" i="11"/>
  <c r="DV181" i="11"/>
  <c r="DV180" i="11"/>
  <c r="DV179" i="11"/>
  <c r="DV178" i="11"/>
  <c r="DV177" i="11"/>
  <c r="DV176" i="11"/>
  <c r="DV175" i="11"/>
  <c r="DV174" i="11"/>
  <c r="DV173" i="11"/>
  <c r="DV172" i="11"/>
  <c r="DV171" i="11"/>
  <c r="DV170" i="11"/>
  <c r="DV169" i="11"/>
  <c r="DV168" i="11"/>
  <c r="DV167" i="11"/>
  <c r="DV166" i="11"/>
  <c r="DV165" i="11"/>
  <c r="DV164" i="11"/>
  <c r="DV163" i="11"/>
  <c r="DV162" i="11"/>
  <c r="DV161" i="11"/>
  <c r="DV160" i="11"/>
  <c r="DV159" i="11"/>
  <c r="DV158" i="11"/>
  <c r="DV157" i="11"/>
  <c r="DV156" i="11"/>
  <c r="DV155" i="11"/>
  <c r="DV154" i="11"/>
  <c r="DV153" i="11"/>
  <c r="DV152" i="11"/>
  <c r="DV151" i="11"/>
  <c r="DV150" i="11"/>
  <c r="DV149" i="11"/>
  <c r="DV148" i="11"/>
  <c r="DV147" i="11"/>
  <c r="DV146" i="11"/>
  <c r="DV145" i="11"/>
  <c r="DV144" i="11"/>
  <c r="DV143" i="11"/>
  <c r="DV142" i="11"/>
  <c r="DV141" i="11"/>
  <c r="DV140" i="11"/>
  <c r="DV139" i="11"/>
  <c r="DV138" i="11"/>
  <c r="DV137" i="11"/>
  <c r="DV136" i="11"/>
  <c r="DV135" i="11"/>
  <c r="DV134" i="11"/>
  <c r="DV133" i="11"/>
  <c r="DV132" i="11"/>
  <c r="DV131" i="11"/>
  <c r="DV130" i="11"/>
  <c r="DV129" i="11"/>
  <c r="DV128" i="11"/>
  <c r="DV127" i="11"/>
  <c r="DV126" i="11"/>
  <c r="DV125" i="11"/>
  <c r="DV124" i="11"/>
  <c r="DV123" i="11"/>
  <c r="DV122" i="11"/>
  <c r="DV121" i="11"/>
  <c r="DV120" i="11"/>
  <c r="DV119" i="11"/>
  <c r="DV118" i="11"/>
  <c r="DV117" i="11"/>
  <c r="DV116" i="11"/>
  <c r="DV115" i="11"/>
  <c r="DV114" i="11"/>
  <c r="DV113" i="11"/>
  <c r="DV112" i="11"/>
  <c r="DV111" i="11"/>
  <c r="DV110" i="11"/>
  <c r="DV109" i="11"/>
  <c r="DV108" i="11"/>
  <c r="DV107" i="11"/>
  <c r="DV106" i="11"/>
  <c r="DV105" i="11"/>
  <c r="DV104" i="11"/>
  <c r="DV103" i="11"/>
  <c r="DV102" i="11"/>
  <c r="DV101" i="11"/>
  <c r="DV100" i="11"/>
  <c r="DV99" i="11"/>
  <c r="DV98" i="11"/>
  <c r="DV97" i="11"/>
  <c r="DV96" i="11"/>
  <c r="DV95" i="11"/>
  <c r="DV94" i="11"/>
  <c r="DV93" i="11"/>
  <c r="DV92" i="11"/>
  <c r="CS92" i="11"/>
  <c r="CR1091" i="11" a="1"/>
  <c r="CR1091" i="11" s="1"/>
  <c r="CR1090" i="11" a="1"/>
  <c r="CR1090" i="11" s="1"/>
  <c r="CR1089" i="11" a="1"/>
  <c r="CR1089" i="11" s="1"/>
  <c r="CR1088" i="11" a="1"/>
  <c r="CR1088" i="11" s="1"/>
  <c r="CR1087" i="11" a="1"/>
  <c r="CR1087" i="11" s="1"/>
  <c r="CR1086" i="11" a="1"/>
  <c r="CR1086" i="11" s="1"/>
  <c r="CR1085" i="11" a="1"/>
  <c r="CR1085" i="11" s="1"/>
  <c r="CR1084" i="11" a="1"/>
  <c r="CR1084" i="11" s="1"/>
  <c r="CR1083" i="11" a="1"/>
  <c r="CR1083" i="11" s="1"/>
  <c r="CR1082" i="11" a="1"/>
  <c r="CR1082" i="11" s="1"/>
  <c r="CR1081" i="11" a="1"/>
  <c r="CR1081" i="11" s="1"/>
  <c r="CR1080" i="11" a="1"/>
  <c r="CR1080" i="11" s="1"/>
  <c r="CR1079" i="11" a="1"/>
  <c r="CR1079" i="11" s="1"/>
  <c r="CR1078" i="11" a="1"/>
  <c r="CR1078" i="11" s="1"/>
  <c r="CR1077" i="11" a="1"/>
  <c r="CR1077" i="11" s="1"/>
  <c r="CR1076" i="11" a="1"/>
  <c r="CR1076" i="11" s="1"/>
  <c r="CR1075" i="11" a="1"/>
  <c r="CR1075" i="11" s="1"/>
  <c r="CR1074" i="11" a="1"/>
  <c r="CR1074" i="11" s="1"/>
  <c r="CR1073" i="11" a="1"/>
  <c r="CR1073" i="11" s="1"/>
  <c r="CR1072" i="11" a="1"/>
  <c r="CR1072" i="11" s="1"/>
  <c r="CR1071" i="11" a="1"/>
  <c r="CR1071" i="11" s="1"/>
  <c r="CR1070" i="11" a="1"/>
  <c r="CR1070" i="11" s="1"/>
  <c r="CR1069" i="11" a="1"/>
  <c r="CR1069" i="11" s="1"/>
  <c r="CR1068" i="11" a="1"/>
  <c r="CR1068" i="11" s="1"/>
  <c r="CR1067" i="11" a="1"/>
  <c r="CR1067" i="11" s="1"/>
  <c r="CR1066" i="11" a="1"/>
  <c r="CR1066" i="11" s="1"/>
  <c r="CR1065" i="11" a="1"/>
  <c r="CR1065" i="11" s="1"/>
  <c r="CR1064" i="11" a="1"/>
  <c r="CR1064" i="11" s="1"/>
  <c r="CR1063" i="11" a="1"/>
  <c r="CR1063" i="11" s="1"/>
  <c r="CR1062" i="11" a="1"/>
  <c r="CR1062" i="11" s="1"/>
  <c r="CR1061" i="11" a="1"/>
  <c r="CR1061" i="11" s="1"/>
  <c r="CR1060" i="11" a="1"/>
  <c r="CR1060" i="11" s="1"/>
  <c r="CR1059" i="11" a="1"/>
  <c r="CR1059" i="11" s="1"/>
  <c r="CR1058" i="11" a="1"/>
  <c r="CR1058" i="11" s="1"/>
  <c r="CR1057" i="11" a="1"/>
  <c r="CR1057" i="11" s="1"/>
  <c r="CR1056" i="11" a="1"/>
  <c r="CR1056" i="11" s="1"/>
  <c r="CR1055" i="11" a="1"/>
  <c r="CR1055" i="11" s="1"/>
  <c r="CR1054" i="11" a="1"/>
  <c r="CR1054" i="11" s="1"/>
  <c r="CR1053" i="11" a="1"/>
  <c r="CR1053" i="11" s="1"/>
  <c r="CR1052" i="11" a="1"/>
  <c r="CR1052" i="11" s="1"/>
  <c r="CR1051" i="11" a="1"/>
  <c r="CR1051" i="11" s="1"/>
  <c r="CR1050" i="11" a="1"/>
  <c r="CR1050" i="11" s="1"/>
  <c r="CR1049" i="11" a="1"/>
  <c r="CR1049" i="11" s="1"/>
  <c r="CR1048" i="11" a="1"/>
  <c r="CR1048" i="11" s="1"/>
  <c r="CR1047" i="11" a="1"/>
  <c r="CR1047" i="11" s="1"/>
  <c r="CR1046" i="11" a="1"/>
  <c r="CR1046" i="11" s="1"/>
  <c r="CR1045" i="11" a="1"/>
  <c r="CR1045" i="11" s="1"/>
  <c r="CR1044" i="11" a="1"/>
  <c r="CR1044" i="11" s="1"/>
  <c r="CR1043" i="11" a="1"/>
  <c r="CR1043" i="11" s="1"/>
  <c r="CR1042" i="11" a="1"/>
  <c r="CR1042" i="11" s="1"/>
  <c r="CR1041" i="11" a="1"/>
  <c r="CR1041" i="11" s="1"/>
  <c r="CR1040" i="11" a="1"/>
  <c r="CR1040" i="11" s="1"/>
  <c r="CR1039" i="11" a="1"/>
  <c r="CR1039" i="11" s="1"/>
  <c r="CR1038" i="11" a="1"/>
  <c r="CR1038" i="11" s="1"/>
  <c r="CR1037" i="11" a="1"/>
  <c r="CR1037" i="11" s="1"/>
  <c r="CR1036" i="11" a="1"/>
  <c r="CR1036" i="11" s="1"/>
  <c r="CR1035" i="11" a="1"/>
  <c r="CR1035" i="11" s="1"/>
  <c r="CR1034" i="11" a="1"/>
  <c r="CR1034" i="11" s="1"/>
  <c r="CR1033" i="11" a="1"/>
  <c r="CR1033" i="11" s="1"/>
  <c r="CR1032" i="11" a="1"/>
  <c r="CR1032" i="11" s="1"/>
  <c r="CR1031" i="11" a="1"/>
  <c r="CR1031" i="11" s="1"/>
  <c r="CR1030" i="11" a="1"/>
  <c r="CR1030" i="11" s="1"/>
  <c r="CR1029" i="11" a="1"/>
  <c r="CR1029" i="11" s="1"/>
  <c r="CR1028" i="11" a="1"/>
  <c r="CR1028" i="11" s="1"/>
  <c r="CR1027" i="11" a="1"/>
  <c r="CR1027" i="11" s="1"/>
  <c r="CR1026" i="11" a="1"/>
  <c r="CR1026" i="11" s="1"/>
  <c r="CR1025" i="11" a="1"/>
  <c r="CR1025" i="11" s="1"/>
  <c r="CR1024" i="11" a="1"/>
  <c r="CR1024" i="11" s="1"/>
  <c r="CR1023" i="11" a="1"/>
  <c r="CR1023" i="11" s="1"/>
  <c r="CR1022" i="11" a="1"/>
  <c r="CR1022" i="11" s="1"/>
  <c r="CR1021" i="11" a="1"/>
  <c r="CR1021" i="11" s="1"/>
  <c r="CR1020" i="11" a="1"/>
  <c r="CR1020" i="11" s="1"/>
  <c r="CR1019" i="11" a="1"/>
  <c r="CR1019" i="11" s="1"/>
  <c r="CR1018" i="11" a="1"/>
  <c r="CR1018" i="11" s="1"/>
  <c r="CR1017" i="11" a="1"/>
  <c r="CR1017" i="11" s="1"/>
  <c r="CR1016" i="11" a="1"/>
  <c r="CR1016" i="11" s="1"/>
  <c r="CR1015" i="11" a="1"/>
  <c r="CR1015" i="11" s="1"/>
  <c r="CR1014" i="11" a="1"/>
  <c r="CR1014" i="11" s="1"/>
  <c r="CR1013" i="11" a="1"/>
  <c r="CR1013" i="11" s="1"/>
  <c r="CR1012" i="11" a="1"/>
  <c r="CR1012" i="11" s="1"/>
  <c r="CR1011" i="11" a="1"/>
  <c r="CR1011" i="11" s="1"/>
  <c r="CR1010" i="11" a="1"/>
  <c r="CR1010" i="11" s="1"/>
  <c r="CR1009" i="11" a="1"/>
  <c r="CR1009" i="11" s="1"/>
  <c r="CR1008" i="11" a="1"/>
  <c r="CR1008" i="11" s="1"/>
  <c r="CR1007" i="11" a="1"/>
  <c r="CR1007" i="11" s="1"/>
  <c r="CR1006" i="11" a="1"/>
  <c r="CR1006" i="11" s="1"/>
  <c r="CR1005" i="11" a="1"/>
  <c r="CR1005" i="11" s="1"/>
  <c r="CR1004" i="11" a="1"/>
  <c r="CR1004" i="11" s="1"/>
  <c r="CR1003" i="11" a="1"/>
  <c r="CR1003" i="11" s="1"/>
  <c r="CR1002" i="11" a="1"/>
  <c r="CR1002" i="11" s="1"/>
  <c r="CR1001" i="11" a="1"/>
  <c r="CR1001" i="11" s="1"/>
  <c r="CR1000" i="11" a="1"/>
  <c r="CR1000" i="11" s="1"/>
  <c r="CR999" i="11" a="1"/>
  <c r="CR999" i="11" s="1"/>
  <c r="CR998" i="11" a="1"/>
  <c r="CR998" i="11" s="1"/>
  <c r="CR997" i="11" a="1"/>
  <c r="CR997" i="11" s="1"/>
  <c r="CR996" i="11" a="1"/>
  <c r="CR996" i="11" s="1"/>
  <c r="CR995" i="11" a="1"/>
  <c r="CR995" i="11" s="1"/>
  <c r="CR994" i="11" a="1"/>
  <c r="CR994" i="11" s="1"/>
  <c r="CR993" i="11" a="1"/>
  <c r="CR993" i="11" s="1"/>
  <c r="CR992" i="11" a="1"/>
  <c r="CR992" i="11" s="1"/>
  <c r="CR991" i="11" a="1"/>
  <c r="CR991" i="11" s="1"/>
  <c r="CR990" i="11" a="1"/>
  <c r="CR990" i="11" s="1"/>
  <c r="CR989" i="11" a="1"/>
  <c r="CR989" i="11" s="1"/>
  <c r="CR988" i="11" a="1"/>
  <c r="CR988" i="11" s="1"/>
  <c r="CR987" i="11" a="1"/>
  <c r="CR987" i="11" s="1"/>
  <c r="CR986" i="11" a="1"/>
  <c r="CR986" i="11" s="1"/>
  <c r="CR985" i="11" a="1"/>
  <c r="CR985" i="11" s="1"/>
  <c r="CR984" i="11" a="1"/>
  <c r="CR984" i="11" s="1"/>
  <c r="CR983" i="11" a="1"/>
  <c r="CR983" i="11" s="1"/>
  <c r="CR982" i="11" a="1"/>
  <c r="CR982" i="11" s="1"/>
  <c r="CR981" i="11" a="1"/>
  <c r="CR981" i="11" s="1"/>
  <c r="CR980" i="11" a="1"/>
  <c r="CR980" i="11" s="1"/>
  <c r="CR979" i="11" a="1"/>
  <c r="CR979" i="11" s="1"/>
  <c r="CR978" i="11" a="1"/>
  <c r="CR978" i="11" s="1"/>
  <c r="CR977" i="11" a="1"/>
  <c r="CR977" i="11" s="1"/>
  <c r="CR976" i="11" a="1"/>
  <c r="CR976" i="11" s="1"/>
  <c r="CR975" i="11" a="1"/>
  <c r="CR975" i="11" s="1"/>
  <c r="CR974" i="11" a="1"/>
  <c r="CR974" i="11" s="1"/>
  <c r="CR973" i="11" a="1"/>
  <c r="CR973" i="11" s="1"/>
  <c r="CR972" i="11" a="1"/>
  <c r="CR972" i="11" s="1"/>
  <c r="CR971" i="11" a="1"/>
  <c r="CR971" i="11" s="1"/>
  <c r="CR970" i="11" a="1"/>
  <c r="CR970" i="11" s="1"/>
  <c r="CR969" i="11" a="1"/>
  <c r="CR969" i="11" s="1"/>
  <c r="CR968" i="11" a="1"/>
  <c r="CR968" i="11" s="1"/>
  <c r="CR967" i="11" a="1"/>
  <c r="CR967" i="11" s="1"/>
  <c r="CR966" i="11" a="1"/>
  <c r="CR966" i="11" s="1"/>
  <c r="CR965" i="11" a="1"/>
  <c r="CR965" i="11" s="1"/>
  <c r="CR964" i="11" a="1"/>
  <c r="CR964" i="11" s="1"/>
  <c r="CR963" i="11" a="1"/>
  <c r="CR963" i="11" s="1"/>
  <c r="CR962" i="11" a="1"/>
  <c r="CR962" i="11" s="1"/>
  <c r="CR961" i="11" a="1"/>
  <c r="CR961" i="11" s="1"/>
  <c r="CR960" i="11" a="1"/>
  <c r="CR960" i="11" s="1"/>
  <c r="CR959" i="11" a="1"/>
  <c r="CR959" i="11" s="1"/>
  <c r="CR958" i="11" a="1"/>
  <c r="CR958" i="11" s="1"/>
  <c r="CR957" i="11" a="1"/>
  <c r="CR957" i="11" s="1"/>
  <c r="CR956" i="11" a="1"/>
  <c r="CR956" i="11" s="1"/>
  <c r="CR955" i="11" a="1"/>
  <c r="CR955" i="11" s="1"/>
  <c r="CR954" i="11" a="1"/>
  <c r="CR954" i="11" s="1"/>
  <c r="CR953" i="11" a="1"/>
  <c r="CR953" i="11" s="1"/>
  <c r="CR952" i="11" a="1"/>
  <c r="CR952" i="11" s="1"/>
  <c r="CR951" i="11" a="1"/>
  <c r="CR951" i="11" s="1"/>
  <c r="CR950" i="11" a="1"/>
  <c r="CR950" i="11" s="1"/>
  <c r="CR949" i="11" a="1"/>
  <c r="CR949" i="11" s="1"/>
  <c r="CR948" i="11" a="1"/>
  <c r="CR948" i="11" s="1"/>
  <c r="CR947" i="11" a="1"/>
  <c r="CR947" i="11" s="1"/>
  <c r="CR946" i="11" a="1"/>
  <c r="CR946" i="11" s="1"/>
  <c r="CR945" i="11" a="1"/>
  <c r="CR945" i="11" s="1"/>
  <c r="CR944" i="11" a="1"/>
  <c r="CR944" i="11" s="1"/>
  <c r="CR943" i="11" a="1"/>
  <c r="CR943" i="11" s="1"/>
  <c r="CR942" i="11" a="1"/>
  <c r="CR942" i="11" s="1"/>
  <c r="CR941" i="11" a="1"/>
  <c r="CR941" i="11" s="1"/>
  <c r="CR940" i="11" a="1"/>
  <c r="CR940" i="11" s="1"/>
  <c r="CR939" i="11" a="1"/>
  <c r="CR939" i="11" s="1"/>
  <c r="CR938" i="11" a="1"/>
  <c r="CR938" i="11" s="1"/>
  <c r="CR937" i="11" a="1"/>
  <c r="CR937" i="11" s="1"/>
  <c r="CR936" i="11" a="1"/>
  <c r="CR936" i="11" s="1"/>
  <c r="CR935" i="11" a="1"/>
  <c r="CR935" i="11" s="1"/>
  <c r="CR934" i="11" a="1"/>
  <c r="CR934" i="11" s="1"/>
  <c r="CR933" i="11" a="1"/>
  <c r="CR933" i="11" s="1"/>
  <c r="CR932" i="11" a="1"/>
  <c r="CR932" i="11" s="1"/>
  <c r="CR931" i="11" a="1"/>
  <c r="CR931" i="11" s="1"/>
  <c r="CR930" i="11" a="1"/>
  <c r="CR930" i="11" s="1"/>
  <c r="CR929" i="11" a="1"/>
  <c r="CR929" i="11" s="1"/>
  <c r="CR928" i="11" a="1"/>
  <c r="CR928" i="11" s="1"/>
  <c r="CR927" i="11" a="1"/>
  <c r="CR927" i="11" s="1"/>
  <c r="CR926" i="11" a="1"/>
  <c r="CR926" i="11" s="1"/>
  <c r="CR925" i="11" a="1"/>
  <c r="CR925" i="11" s="1"/>
  <c r="CR924" i="11" a="1"/>
  <c r="CR924" i="11" s="1"/>
  <c r="CR923" i="11" a="1"/>
  <c r="CR923" i="11" s="1"/>
  <c r="CR922" i="11" a="1"/>
  <c r="CR922" i="11" s="1"/>
  <c r="CR921" i="11" a="1"/>
  <c r="CR921" i="11" s="1"/>
  <c r="CR920" i="11" a="1"/>
  <c r="CR920" i="11" s="1"/>
  <c r="CR919" i="11" a="1"/>
  <c r="CR919" i="11" s="1"/>
  <c r="CR918" i="11" a="1"/>
  <c r="CR918" i="11" s="1"/>
  <c r="CR917" i="11" a="1"/>
  <c r="CR917" i="11" s="1"/>
  <c r="CR916" i="11" a="1"/>
  <c r="CR916" i="11" s="1"/>
  <c r="CR915" i="11" a="1"/>
  <c r="CR915" i="11" s="1"/>
  <c r="CR914" i="11" a="1"/>
  <c r="CR914" i="11" s="1"/>
  <c r="CR913" i="11" a="1"/>
  <c r="CR913" i="11" s="1"/>
  <c r="CR912" i="11" a="1"/>
  <c r="CR912" i="11" s="1"/>
  <c r="CR911" i="11" a="1"/>
  <c r="CR911" i="11" s="1"/>
  <c r="CR910" i="11" a="1"/>
  <c r="CR910" i="11" s="1"/>
  <c r="CR909" i="11" a="1"/>
  <c r="CR909" i="11" s="1"/>
  <c r="CR908" i="11" a="1"/>
  <c r="CR908" i="11" s="1"/>
  <c r="CR907" i="11" a="1"/>
  <c r="CR907" i="11" s="1"/>
  <c r="CR906" i="11" a="1"/>
  <c r="CR906" i="11" s="1"/>
  <c r="CR905" i="11" a="1"/>
  <c r="CR905" i="11" s="1"/>
  <c r="CR904" i="11" a="1"/>
  <c r="CR904" i="11" s="1"/>
  <c r="CR903" i="11" a="1"/>
  <c r="CR903" i="11" s="1"/>
  <c r="CR902" i="11" a="1"/>
  <c r="CR902" i="11" s="1"/>
  <c r="CR901" i="11" a="1"/>
  <c r="CR901" i="11" s="1"/>
  <c r="CR900" i="11" a="1"/>
  <c r="CR900" i="11" s="1"/>
  <c r="CR899" i="11" a="1"/>
  <c r="CR899" i="11" s="1"/>
  <c r="CR898" i="11" a="1"/>
  <c r="CR898" i="11" s="1"/>
  <c r="CR897" i="11" a="1"/>
  <c r="CR897" i="11" s="1"/>
  <c r="CR896" i="11" a="1"/>
  <c r="CR896" i="11" s="1"/>
  <c r="CR895" i="11" a="1"/>
  <c r="CR895" i="11" s="1"/>
  <c r="CR894" i="11" a="1"/>
  <c r="CR894" i="11" s="1"/>
  <c r="CR893" i="11" a="1"/>
  <c r="CR893" i="11" s="1"/>
  <c r="CR892" i="11" a="1"/>
  <c r="CR892" i="11" s="1"/>
  <c r="CR891" i="11" a="1"/>
  <c r="CR891" i="11" s="1"/>
  <c r="CR890" i="11" a="1"/>
  <c r="CR890" i="11" s="1"/>
  <c r="CR889" i="11" a="1"/>
  <c r="CR889" i="11" s="1"/>
  <c r="CR888" i="11" a="1"/>
  <c r="CR888" i="11" s="1"/>
  <c r="CR887" i="11" a="1"/>
  <c r="CR887" i="11" s="1"/>
  <c r="CR886" i="11" a="1"/>
  <c r="CR886" i="11" s="1"/>
  <c r="CR885" i="11" a="1"/>
  <c r="CR885" i="11" s="1"/>
  <c r="CR884" i="11" a="1"/>
  <c r="CR884" i="11" s="1"/>
  <c r="CR883" i="11" a="1"/>
  <c r="CR883" i="11" s="1"/>
  <c r="CR882" i="11" a="1"/>
  <c r="CR882" i="11" s="1"/>
  <c r="CR881" i="11" a="1"/>
  <c r="CR881" i="11" s="1"/>
  <c r="CR880" i="11" a="1"/>
  <c r="CR880" i="11" s="1"/>
  <c r="CR879" i="11" a="1"/>
  <c r="CR879" i="11" s="1"/>
  <c r="CR878" i="11" a="1"/>
  <c r="CR878" i="11" s="1"/>
  <c r="CR877" i="11" a="1"/>
  <c r="CR877" i="11" s="1"/>
  <c r="CR876" i="11" a="1"/>
  <c r="CR876" i="11" s="1"/>
  <c r="CR875" i="11" a="1"/>
  <c r="CR875" i="11" s="1"/>
  <c r="CR874" i="11" a="1"/>
  <c r="CR874" i="11" s="1"/>
  <c r="CR873" i="11" a="1"/>
  <c r="CR873" i="11" s="1"/>
  <c r="CR872" i="11" a="1"/>
  <c r="CR872" i="11" s="1"/>
  <c r="CR871" i="11" a="1"/>
  <c r="CR871" i="11" s="1"/>
  <c r="CR870" i="11" a="1"/>
  <c r="CR870" i="11" s="1"/>
  <c r="CR869" i="11" a="1"/>
  <c r="CR869" i="11" s="1"/>
  <c r="CR868" i="11" a="1"/>
  <c r="CR868" i="11" s="1"/>
  <c r="CR867" i="11" a="1"/>
  <c r="CR867" i="11" s="1"/>
  <c r="CR866" i="11" a="1"/>
  <c r="CR866" i="11" s="1"/>
  <c r="CR865" i="11" a="1"/>
  <c r="CR865" i="11" s="1"/>
  <c r="CR864" i="11" a="1"/>
  <c r="CR864" i="11" s="1"/>
  <c r="CR863" i="11" a="1"/>
  <c r="CR863" i="11" s="1"/>
  <c r="CR862" i="11" a="1"/>
  <c r="CR862" i="11" s="1"/>
  <c r="CR861" i="11" a="1"/>
  <c r="CR861" i="11" s="1"/>
  <c r="CR860" i="11" a="1"/>
  <c r="CR860" i="11" s="1"/>
  <c r="CR859" i="11" a="1"/>
  <c r="CR859" i="11" s="1"/>
  <c r="CR858" i="11" a="1"/>
  <c r="CR858" i="11" s="1"/>
  <c r="CR857" i="11" a="1"/>
  <c r="CR857" i="11" s="1"/>
  <c r="CR856" i="11" a="1"/>
  <c r="CR856" i="11" s="1"/>
  <c r="CR855" i="11" a="1"/>
  <c r="CR855" i="11" s="1"/>
  <c r="CR854" i="11" a="1"/>
  <c r="CR854" i="11" s="1"/>
  <c r="CR853" i="11" a="1"/>
  <c r="CR853" i="11" s="1"/>
  <c r="CR852" i="11" a="1"/>
  <c r="CR852" i="11" s="1"/>
  <c r="CR851" i="11" a="1"/>
  <c r="CR851" i="11" s="1"/>
  <c r="CR850" i="11" a="1"/>
  <c r="CR850" i="11" s="1"/>
  <c r="CR849" i="11" a="1"/>
  <c r="CR849" i="11" s="1"/>
  <c r="CR848" i="11" a="1"/>
  <c r="CR848" i="11" s="1"/>
  <c r="CR847" i="11" a="1"/>
  <c r="CR847" i="11" s="1"/>
  <c r="CR846" i="11" a="1"/>
  <c r="CR846" i="11" s="1"/>
  <c r="CR845" i="11" a="1"/>
  <c r="CR845" i="11" s="1"/>
  <c r="CR844" i="11" a="1"/>
  <c r="CR844" i="11" s="1"/>
  <c r="CR843" i="11" a="1"/>
  <c r="CR843" i="11" s="1"/>
  <c r="CR842" i="11" a="1"/>
  <c r="CR842" i="11" s="1"/>
  <c r="CR841" i="11" a="1"/>
  <c r="CR841" i="11" s="1"/>
  <c r="CR840" i="11" a="1"/>
  <c r="CR840" i="11" s="1"/>
  <c r="CR839" i="11" a="1"/>
  <c r="CR839" i="11" s="1"/>
  <c r="CR838" i="11" a="1"/>
  <c r="CR838" i="11" s="1"/>
  <c r="CR837" i="11" a="1"/>
  <c r="CR837" i="11" s="1"/>
  <c r="CR836" i="11" a="1"/>
  <c r="CR836" i="11" s="1"/>
  <c r="CR835" i="11" a="1"/>
  <c r="CR835" i="11" s="1"/>
  <c r="CR834" i="11" a="1"/>
  <c r="CR834" i="11" s="1"/>
  <c r="CR833" i="11" a="1"/>
  <c r="CR833" i="11" s="1"/>
  <c r="CR832" i="11" a="1"/>
  <c r="CR832" i="11" s="1"/>
  <c r="CR831" i="11" a="1"/>
  <c r="CR831" i="11" s="1"/>
  <c r="CR830" i="11" a="1"/>
  <c r="CR830" i="11" s="1"/>
  <c r="CR829" i="11" a="1"/>
  <c r="CR829" i="11" s="1"/>
  <c r="CR828" i="11" a="1"/>
  <c r="CR828" i="11" s="1"/>
  <c r="CR827" i="11" a="1"/>
  <c r="CR827" i="11" s="1"/>
  <c r="CR826" i="11" a="1"/>
  <c r="CR826" i="11" s="1"/>
  <c r="CR825" i="11" a="1"/>
  <c r="CR825" i="11" s="1"/>
  <c r="CR824" i="11" a="1"/>
  <c r="CR824" i="11" s="1"/>
  <c r="CR823" i="11" a="1"/>
  <c r="CR823" i="11" s="1"/>
  <c r="CR822" i="11" a="1"/>
  <c r="CR822" i="11" s="1"/>
  <c r="CR821" i="11" a="1"/>
  <c r="CR821" i="11" s="1"/>
  <c r="CR820" i="11" a="1"/>
  <c r="CR820" i="11" s="1"/>
  <c r="CR819" i="11" a="1"/>
  <c r="CR819" i="11" s="1"/>
  <c r="CR818" i="11" a="1"/>
  <c r="CR818" i="11" s="1"/>
  <c r="CR817" i="11" a="1"/>
  <c r="CR817" i="11" s="1"/>
  <c r="CR816" i="11" a="1"/>
  <c r="CR816" i="11" s="1"/>
  <c r="CR815" i="11" a="1"/>
  <c r="CR815" i="11" s="1"/>
  <c r="CR814" i="11" a="1"/>
  <c r="CR814" i="11" s="1"/>
  <c r="CR813" i="11" a="1"/>
  <c r="CR813" i="11" s="1"/>
  <c r="CR812" i="11" a="1"/>
  <c r="CR812" i="11" s="1"/>
  <c r="CR811" i="11" a="1"/>
  <c r="CR811" i="11" s="1"/>
  <c r="CR810" i="11" a="1"/>
  <c r="CR810" i="11" s="1"/>
  <c r="CR809" i="11" a="1"/>
  <c r="CR809" i="11" s="1"/>
  <c r="CR808" i="11" a="1"/>
  <c r="CR808" i="11" s="1"/>
  <c r="CR807" i="11" a="1"/>
  <c r="CR807" i="11" s="1"/>
  <c r="CR806" i="11" a="1"/>
  <c r="CR806" i="11" s="1"/>
  <c r="CR805" i="11" a="1"/>
  <c r="CR805" i="11" s="1"/>
  <c r="CR804" i="11" a="1"/>
  <c r="CR804" i="11" s="1"/>
  <c r="CR803" i="11" a="1"/>
  <c r="CR803" i="11" s="1"/>
  <c r="CR802" i="11" a="1"/>
  <c r="CR802" i="11" s="1"/>
  <c r="CR801" i="11" a="1"/>
  <c r="CR801" i="11" s="1"/>
  <c r="CR800" i="11" a="1"/>
  <c r="CR800" i="11" s="1"/>
  <c r="CR799" i="11" a="1"/>
  <c r="CR799" i="11" s="1"/>
  <c r="CR798" i="11" a="1"/>
  <c r="CR798" i="11" s="1"/>
  <c r="CR797" i="11" a="1"/>
  <c r="CR797" i="11" s="1"/>
  <c r="CR796" i="11" a="1"/>
  <c r="CR796" i="11" s="1"/>
  <c r="CR795" i="11" a="1"/>
  <c r="CR795" i="11" s="1"/>
  <c r="CR794" i="11" a="1"/>
  <c r="CR794" i="11" s="1"/>
  <c r="CR793" i="11" a="1"/>
  <c r="CR793" i="11" s="1"/>
  <c r="CR792" i="11" a="1"/>
  <c r="CR792" i="11" s="1"/>
  <c r="CR791" i="11" a="1"/>
  <c r="CR791" i="11" s="1"/>
  <c r="CR790" i="11" a="1"/>
  <c r="CR790" i="11" s="1"/>
  <c r="CR789" i="11" a="1"/>
  <c r="CR789" i="11" s="1"/>
  <c r="CR788" i="11" a="1"/>
  <c r="CR788" i="11" s="1"/>
  <c r="CR787" i="11" a="1"/>
  <c r="CR787" i="11" s="1"/>
  <c r="CR786" i="11" a="1"/>
  <c r="CR786" i="11" s="1"/>
  <c r="CR785" i="11" a="1"/>
  <c r="CR785" i="11" s="1"/>
  <c r="CR784" i="11" a="1"/>
  <c r="CR784" i="11" s="1"/>
  <c r="CR783" i="11" a="1"/>
  <c r="CR783" i="11" s="1"/>
  <c r="CR782" i="11" a="1"/>
  <c r="CR782" i="11" s="1"/>
  <c r="CR781" i="11" a="1"/>
  <c r="CR781" i="11" s="1"/>
  <c r="CR780" i="11" a="1"/>
  <c r="CR780" i="11" s="1"/>
  <c r="CR779" i="11" a="1"/>
  <c r="CR779" i="11" s="1"/>
  <c r="CR778" i="11" a="1"/>
  <c r="CR778" i="11" s="1"/>
  <c r="CR777" i="11" a="1"/>
  <c r="CR777" i="11" s="1"/>
  <c r="CR776" i="11" a="1"/>
  <c r="CR776" i="11" s="1"/>
  <c r="CR775" i="11" a="1"/>
  <c r="CR775" i="11" s="1"/>
  <c r="CR774" i="11" a="1"/>
  <c r="CR774" i="11" s="1"/>
  <c r="CR773" i="11" a="1"/>
  <c r="CR773" i="11" s="1"/>
  <c r="CR772" i="11" a="1"/>
  <c r="CR772" i="11" s="1"/>
  <c r="CR771" i="11" a="1"/>
  <c r="CR771" i="11" s="1"/>
  <c r="CR770" i="11" a="1"/>
  <c r="CR770" i="11" s="1"/>
  <c r="CR769" i="11" a="1"/>
  <c r="CR769" i="11" s="1"/>
  <c r="CR768" i="11" a="1"/>
  <c r="CR768" i="11" s="1"/>
  <c r="CR767" i="11" a="1"/>
  <c r="CR767" i="11" s="1"/>
  <c r="CR766" i="11" a="1"/>
  <c r="CR766" i="11" s="1"/>
  <c r="CR765" i="11" a="1"/>
  <c r="CR765" i="11" s="1"/>
  <c r="CR764" i="11" a="1"/>
  <c r="CR764" i="11" s="1"/>
  <c r="CR763" i="11" a="1"/>
  <c r="CR763" i="11" s="1"/>
  <c r="CR762" i="11" a="1"/>
  <c r="CR762" i="11" s="1"/>
  <c r="CR761" i="11" a="1"/>
  <c r="CR761" i="11" s="1"/>
  <c r="CR760" i="11" a="1"/>
  <c r="CR760" i="11" s="1"/>
  <c r="CR759" i="11" a="1"/>
  <c r="CR759" i="11" s="1"/>
  <c r="CR758" i="11" a="1"/>
  <c r="CR758" i="11" s="1"/>
  <c r="CR757" i="11" a="1"/>
  <c r="CR757" i="11" s="1"/>
  <c r="CR756" i="11" a="1"/>
  <c r="CR756" i="11" s="1"/>
  <c r="CR755" i="11" a="1"/>
  <c r="CR755" i="11" s="1"/>
  <c r="CR754" i="11" a="1"/>
  <c r="CR754" i="11" s="1"/>
  <c r="CR753" i="11" a="1"/>
  <c r="CR753" i="11" s="1"/>
  <c r="CR752" i="11" a="1"/>
  <c r="CR752" i="11" s="1"/>
  <c r="CR751" i="11" a="1"/>
  <c r="CR751" i="11" s="1"/>
  <c r="CR750" i="11" a="1"/>
  <c r="CR750" i="11" s="1"/>
  <c r="CR749" i="11" a="1"/>
  <c r="CR749" i="11" s="1"/>
  <c r="CR748" i="11" a="1"/>
  <c r="CR748" i="11" s="1"/>
  <c r="CR747" i="11" a="1"/>
  <c r="CR747" i="11" s="1"/>
  <c r="CR746" i="11" a="1"/>
  <c r="CR746" i="11" s="1"/>
  <c r="CR745" i="11" a="1"/>
  <c r="CR745" i="11" s="1"/>
  <c r="CR744" i="11" a="1"/>
  <c r="CR744" i="11" s="1"/>
  <c r="CR743" i="11" a="1"/>
  <c r="CR743" i="11" s="1"/>
  <c r="CR742" i="11" a="1"/>
  <c r="CR742" i="11" s="1"/>
  <c r="CR741" i="11" a="1"/>
  <c r="CR741" i="11" s="1"/>
  <c r="CR740" i="11" a="1"/>
  <c r="CR740" i="11" s="1"/>
  <c r="CR739" i="11" a="1"/>
  <c r="CR739" i="11" s="1"/>
  <c r="CR738" i="11" a="1"/>
  <c r="CR738" i="11" s="1"/>
  <c r="CR737" i="11" a="1"/>
  <c r="CR737" i="11" s="1"/>
  <c r="CR736" i="11" a="1"/>
  <c r="CR736" i="11" s="1"/>
  <c r="CR735" i="11" a="1"/>
  <c r="CR735" i="11" s="1"/>
  <c r="CR734" i="11" a="1"/>
  <c r="CR734" i="11" s="1"/>
  <c r="CR733" i="11" a="1"/>
  <c r="CR733" i="11" s="1"/>
  <c r="CR732" i="11" a="1"/>
  <c r="CR732" i="11" s="1"/>
  <c r="CR731" i="11" a="1"/>
  <c r="CR731" i="11" s="1"/>
  <c r="CR730" i="11" a="1"/>
  <c r="CR730" i="11" s="1"/>
  <c r="CR729" i="11" a="1"/>
  <c r="CR729" i="11" s="1"/>
  <c r="CR728" i="11" a="1"/>
  <c r="CR728" i="11" s="1"/>
  <c r="CR727" i="11" a="1"/>
  <c r="CR727" i="11" s="1"/>
  <c r="CR726" i="11" a="1"/>
  <c r="CR726" i="11" s="1"/>
  <c r="CR725" i="11" a="1"/>
  <c r="CR725" i="11" s="1"/>
  <c r="CR724" i="11" a="1"/>
  <c r="CR724" i="11" s="1"/>
  <c r="CR723" i="11" a="1"/>
  <c r="CR723" i="11" s="1"/>
  <c r="CR722" i="11" a="1"/>
  <c r="CR722" i="11" s="1"/>
  <c r="CR721" i="11" a="1"/>
  <c r="CR721" i="11" s="1"/>
  <c r="CR720" i="11" a="1"/>
  <c r="CR720" i="11" s="1"/>
  <c r="CR719" i="11" a="1"/>
  <c r="CR719" i="11" s="1"/>
  <c r="CR718" i="11" a="1"/>
  <c r="CR718" i="11" s="1"/>
  <c r="CR717" i="11" a="1"/>
  <c r="CR717" i="11" s="1"/>
  <c r="CR716" i="11" a="1"/>
  <c r="CR716" i="11" s="1"/>
  <c r="CR715" i="11" a="1"/>
  <c r="CR715" i="11" s="1"/>
  <c r="CR714" i="11" a="1"/>
  <c r="CR714" i="11" s="1"/>
  <c r="CR713" i="11" a="1"/>
  <c r="CR713" i="11" s="1"/>
  <c r="CR712" i="11" a="1"/>
  <c r="CR712" i="11" s="1"/>
  <c r="CR711" i="11" a="1"/>
  <c r="CR711" i="11" s="1"/>
  <c r="CR710" i="11" a="1"/>
  <c r="CR710" i="11" s="1"/>
  <c r="CR709" i="11" a="1"/>
  <c r="CR709" i="11" s="1"/>
  <c r="CR708" i="11" a="1"/>
  <c r="CR708" i="11" s="1"/>
  <c r="CR707" i="11" a="1"/>
  <c r="CR707" i="11" s="1"/>
  <c r="CR706" i="11" a="1"/>
  <c r="CR706" i="11" s="1"/>
  <c r="CR705" i="11" a="1"/>
  <c r="CR705" i="11" s="1"/>
  <c r="CR704" i="11" a="1"/>
  <c r="CR704" i="11" s="1"/>
  <c r="CR703" i="11" a="1"/>
  <c r="CR703" i="11" s="1"/>
  <c r="CR702" i="11" a="1"/>
  <c r="CR702" i="11" s="1"/>
  <c r="CR701" i="11" a="1"/>
  <c r="CR701" i="11" s="1"/>
  <c r="CR700" i="11" a="1"/>
  <c r="CR700" i="11" s="1"/>
  <c r="CR699" i="11" a="1"/>
  <c r="CR699" i="11" s="1"/>
  <c r="CR698" i="11" a="1"/>
  <c r="CR698" i="11" s="1"/>
  <c r="CR697" i="11" a="1"/>
  <c r="CR697" i="11" s="1"/>
  <c r="CR696" i="11" a="1"/>
  <c r="CR696" i="11" s="1"/>
  <c r="CR695" i="11" a="1"/>
  <c r="CR695" i="11" s="1"/>
  <c r="CR694" i="11" a="1"/>
  <c r="CR694" i="11" s="1"/>
  <c r="CR693" i="11" a="1"/>
  <c r="CR693" i="11" s="1"/>
  <c r="CR692" i="11" a="1"/>
  <c r="CR692" i="11" s="1"/>
  <c r="CR691" i="11" a="1"/>
  <c r="CR691" i="11" s="1"/>
  <c r="CR690" i="11" a="1"/>
  <c r="CR690" i="11" s="1"/>
  <c r="CR689" i="11" a="1"/>
  <c r="CR689" i="11" s="1"/>
  <c r="CR688" i="11" a="1"/>
  <c r="CR688" i="11" s="1"/>
  <c r="CR687" i="11" a="1"/>
  <c r="CR687" i="11" s="1"/>
  <c r="CR686" i="11" a="1"/>
  <c r="CR686" i="11" s="1"/>
  <c r="CR685" i="11" a="1"/>
  <c r="CR685" i="11" s="1"/>
  <c r="CR684" i="11" a="1"/>
  <c r="CR684" i="11" s="1"/>
  <c r="CR683" i="11" a="1"/>
  <c r="CR683" i="11" s="1"/>
  <c r="CR682" i="11" a="1"/>
  <c r="CR682" i="11" s="1"/>
  <c r="CR681" i="11" a="1"/>
  <c r="CR681" i="11" s="1"/>
  <c r="CR680" i="11" a="1"/>
  <c r="CR680" i="11" s="1"/>
  <c r="CR679" i="11" a="1"/>
  <c r="CR679" i="11" s="1"/>
  <c r="CR678" i="11" a="1"/>
  <c r="CR678" i="11" s="1"/>
  <c r="CR677" i="11" a="1"/>
  <c r="CR677" i="11" s="1"/>
  <c r="CR676" i="11" a="1"/>
  <c r="CR676" i="11" s="1"/>
  <c r="CR675" i="11" a="1"/>
  <c r="CR675" i="11" s="1"/>
  <c r="CR674" i="11" a="1"/>
  <c r="CR674" i="11" s="1"/>
  <c r="CR673" i="11" a="1"/>
  <c r="CR673" i="11" s="1"/>
  <c r="CR672" i="11" a="1"/>
  <c r="CR672" i="11" s="1"/>
  <c r="CR671" i="11" a="1"/>
  <c r="CR671" i="11" s="1"/>
  <c r="CR670" i="11" a="1"/>
  <c r="CR670" i="11" s="1"/>
  <c r="CR669" i="11" a="1"/>
  <c r="CR669" i="11" s="1"/>
  <c r="CR668" i="11" a="1"/>
  <c r="CR668" i="11" s="1"/>
  <c r="CR667" i="11" a="1"/>
  <c r="CR667" i="11" s="1"/>
  <c r="CR666" i="11" a="1"/>
  <c r="CR666" i="11" s="1"/>
  <c r="CR665" i="11" a="1"/>
  <c r="CR665" i="11" s="1"/>
  <c r="CR664" i="11" a="1"/>
  <c r="CR664" i="11" s="1"/>
  <c r="CR663" i="11" a="1"/>
  <c r="CR663" i="11" s="1"/>
  <c r="CR662" i="11" a="1"/>
  <c r="CR662" i="11" s="1"/>
  <c r="CR661" i="11" a="1"/>
  <c r="CR661" i="11" s="1"/>
  <c r="CR660" i="11" a="1"/>
  <c r="CR660" i="11" s="1"/>
  <c r="CR659" i="11" a="1"/>
  <c r="CR659" i="11" s="1"/>
  <c r="CR658" i="11" a="1"/>
  <c r="CR658" i="11" s="1"/>
  <c r="CR657" i="11" a="1"/>
  <c r="CR657" i="11" s="1"/>
  <c r="CR656" i="11" a="1"/>
  <c r="CR656" i="11" s="1"/>
  <c r="CR655" i="11" a="1"/>
  <c r="CR655" i="11" s="1"/>
  <c r="CR654" i="11" a="1"/>
  <c r="CR654" i="11" s="1"/>
  <c r="CR653" i="11" a="1"/>
  <c r="CR653" i="11" s="1"/>
  <c r="CR652" i="11" a="1"/>
  <c r="CR652" i="11" s="1"/>
  <c r="CR651" i="11" a="1"/>
  <c r="CR651" i="11" s="1"/>
  <c r="CR650" i="11" a="1"/>
  <c r="CR650" i="11" s="1"/>
  <c r="CR649" i="11" a="1"/>
  <c r="CR649" i="11" s="1"/>
  <c r="CR648" i="11" a="1"/>
  <c r="CR648" i="11" s="1"/>
  <c r="CR647" i="11" a="1"/>
  <c r="CR647" i="11" s="1"/>
  <c r="CR646" i="11" a="1"/>
  <c r="CR646" i="11" s="1"/>
  <c r="CR645" i="11" a="1"/>
  <c r="CR645" i="11" s="1"/>
  <c r="CR644" i="11" a="1"/>
  <c r="CR644" i="11" s="1"/>
  <c r="CR643" i="11" a="1"/>
  <c r="CR643" i="11" s="1"/>
  <c r="CR642" i="11" a="1"/>
  <c r="CR642" i="11" s="1"/>
  <c r="CR641" i="11" a="1"/>
  <c r="CR641" i="11" s="1"/>
  <c r="CR640" i="11" a="1"/>
  <c r="CR640" i="11" s="1"/>
  <c r="CR639" i="11" a="1"/>
  <c r="CR639" i="11" s="1"/>
  <c r="CR638" i="11" a="1"/>
  <c r="CR638" i="11" s="1"/>
  <c r="CR637" i="11" a="1"/>
  <c r="CR637" i="11" s="1"/>
  <c r="CR636" i="11" a="1"/>
  <c r="CR636" i="11" s="1"/>
  <c r="CR635" i="11" a="1"/>
  <c r="CR635" i="11" s="1"/>
  <c r="CR634" i="11" a="1"/>
  <c r="CR634" i="11" s="1"/>
  <c r="CR633" i="11" a="1"/>
  <c r="CR633" i="11" s="1"/>
  <c r="CR632" i="11" a="1"/>
  <c r="CR632" i="11" s="1"/>
  <c r="CR631" i="11" a="1"/>
  <c r="CR631" i="11" s="1"/>
  <c r="CR630" i="11" a="1"/>
  <c r="CR630" i="11" s="1"/>
  <c r="CR629" i="11" a="1"/>
  <c r="CR629" i="11" s="1"/>
  <c r="CR628" i="11" a="1"/>
  <c r="CR628" i="11" s="1"/>
  <c r="CR627" i="11" a="1"/>
  <c r="CR627" i="11" s="1"/>
  <c r="CR626" i="11" a="1"/>
  <c r="CR626" i="11" s="1"/>
  <c r="CR625" i="11" a="1"/>
  <c r="CR625" i="11" s="1"/>
  <c r="CR624" i="11" a="1"/>
  <c r="CR624" i="11" s="1"/>
  <c r="CR623" i="11" a="1"/>
  <c r="CR623" i="11" s="1"/>
  <c r="CR622" i="11" a="1"/>
  <c r="CR622" i="11" s="1"/>
  <c r="CR621" i="11" a="1"/>
  <c r="CR621" i="11" s="1"/>
  <c r="CR620" i="11" a="1"/>
  <c r="CR620" i="11" s="1"/>
  <c r="CR619" i="11" a="1"/>
  <c r="CR619" i="11" s="1"/>
  <c r="CR618" i="11" a="1"/>
  <c r="CR618" i="11" s="1"/>
  <c r="CR617" i="11" a="1"/>
  <c r="CR617" i="11" s="1"/>
  <c r="CR616" i="11" a="1"/>
  <c r="CR616" i="11" s="1"/>
  <c r="CR615" i="11" a="1"/>
  <c r="CR615" i="11" s="1"/>
  <c r="CR614" i="11" a="1"/>
  <c r="CR614" i="11" s="1"/>
  <c r="CR613" i="11" a="1"/>
  <c r="CR613" i="11" s="1"/>
  <c r="CR612" i="11" a="1"/>
  <c r="CR612" i="11" s="1"/>
  <c r="CR611" i="11" a="1"/>
  <c r="CR611" i="11" s="1"/>
  <c r="CR610" i="11" a="1"/>
  <c r="CR610" i="11" s="1"/>
  <c r="CR609" i="11" a="1"/>
  <c r="CR609" i="11" s="1"/>
  <c r="CR608" i="11" a="1"/>
  <c r="CR608" i="11" s="1"/>
  <c r="CR607" i="11" a="1"/>
  <c r="CR607" i="11" s="1"/>
  <c r="CR606" i="11" a="1"/>
  <c r="CR606" i="11" s="1"/>
  <c r="CR605" i="11" a="1"/>
  <c r="CR605" i="11" s="1"/>
  <c r="CR604" i="11" a="1"/>
  <c r="CR604" i="11" s="1"/>
  <c r="CR603" i="11" a="1"/>
  <c r="CR603" i="11" s="1"/>
  <c r="CR602" i="11" a="1"/>
  <c r="CR602" i="11" s="1"/>
  <c r="CR601" i="11" a="1"/>
  <c r="CR601" i="11" s="1"/>
  <c r="CR600" i="11" a="1"/>
  <c r="CR600" i="11" s="1"/>
  <c r="CR599" i="11" a="1"/>
  <c r="CR599" i="11" s="1"/>
  <c r="CR598" i="11" a="1"/>
  <c r="CR598" i="11" s="1"/>
  <c r="CR597" i="11" a="1"/>
  <c r="CR597" i="11" s="1"/>
  <c r="CR596" i="11" a="1"/>
  <c r="CR596" i="11" s="1"/>
  <c r="CR595" i="11" a="1"/>
  <c r="CR595" i="11" s="1"/>
  <c r="CR594" i="11" a="1"/>
  <c r="CR594" i="11" s="1"/>
  <c r="CR593" i="11" a="1"/>
  <c r="CR593" i="11" s="1"/>
  <c r="CR592" i="11" a="1"/>
  <c r="CR592" i="11" s="1"/>
  <c r="CR591" i="11" a="1"/>
  <c r="CR591" i="11" s="1"/>
  <c r="CR590" i="11" a="1"/>
  <c r="CR590" i="11" s="1"/>
  <c r="CR589" i="11" a="1"/>
  <c r="CR589" i="11" s="1"/>
  <c r="CR588" i="11" a="1"/>
  <c r="CR588" i="11" s="1"/>
  <c r="CR587" i="11" a="1"/>
  <c r="CR587" i="11" s="1"/>
  <c r="CR586" i="11" a="1"/>
  <c r="CR586" i="11" s="1"/>
  <c r="CR585" i="11" a="1"/>
  <c r="CR585" i="11" s="1"/>
  <c r="CR584" i="11" a="1"/>
  <c r="CR584" i="11" s="1"/>
  <c r="CR583" i="11" a="1"/>
  <c r="CR583" i="11" s="1"/>
  <c r="CR582" i="11" a="1"/>
  <c r="CR582" i="11" s="1"/>
  <c r="CR581" i="11" a="1"/>
  <c r="CR581" i="11" s="1"/>
  <c r="CR580" i="11" a="1"/>
  <c r="CR580" i="11" s="1"/>
  <c r="CR579" i="11" a="1"/>
  <c r="CR579" i="11" s="1"/>
  <c r="CR578" i="11" a="1"/>
  <c r="CR578" i="11" s="1"/>
  <c r="CR577" i="11" a="1"/>
  <c r="CR577" i="11" s="1"/>
  <c r="CR576" i="11" a="1"/>
  <c r="CR576" i="11" s="1"/>
  <c r="CR575" i="11" a="1"/>
  <c r="CR575" i="11" s="1"/>
  <c r="CR574" i="11" a="1"/>
  <c r="CR574" i="11" s="1"/>
  <c r="CR573" i="11" a="1"/>
  <c r="CR573" i="11" s="1"/>
  <c r="CR572" i="11" a="1"/>
  <c r="CR572" i="11" s="1"/>
  <c r="CR571" i="11" a="1"/>
  <c r="CR571" i="11" s="1"/>
  <c r="CR570" i="11" a="1"/>
  <c r="CR570" i="11" s="1"/>
  <c r="CR569" i="11" a="1"/>
  <c r="CR569" i="11" s="1"/>
  <c r="CR568" i="11" a="1"/>
  <c r="CR568" i="11" s="1"/>
  <c r="CR567" i="11" a="1"/>
  <c r="CR567" i="11" s="1"/>
  <c r="CR566" i="11" a="1"/>
  <c r="CR566" i="11" s="1"/>
  <c r="CR565" i="11" a="1"/>
  <c r="CR565" i="11" s="1"/>
  <c r="CR564" i="11" a="1"/>
  <c r="CR564" i="11" s="1"/>
  <c r="CR563" i="11" a="1"/>
  <c r="CR563" i="11" s="1"/>
  <c r="CR562" i="11" a="1"/>
  <c r="CR562" i="11" s="1"/>
  <c r="CR561" i="11" a="1"/>
  <c r="CR561" i="11" s="1"/>
  <c r="CR560" i="11" a="1"/>
  <c r="CR560" i="11" s="1"/>
  <c r="CR559" i="11" a="1"/>
  <c r="CR559" i="11" s="1"/>
  <c r="CR558" i="11" a="1"/>
  <c r="CR558" i="11" s="1"/>
  <c r="CR557" i="11" a="1"/>
  <c r="CR557" i="11" s="1"/>
  <c r="CR556" i="11" a="1"/>
  <c r="CR556" i="11" s="1"/>
  <c r="CR555" i="11" a="1"/>
  <c r="CR555" i="11" s="1"/>
  <c r="CR554" i="11" a="1"/>
  <c r="CR554" i="11" s="1"/>
  <c r="CR553" i="11" a="1"/>
  <c r="CR553" i="11" s="1"/>
  <c r="CR552" i="11" a="1"/>
  <c r="CR552" i="11" s="1"/>
  <c r="CR551" i="11" a="1"/>
  <c r="CR551" i="11" s="1"/>
  <c r="CR550" i="11" a="1"/>
  <c r="CR550" i="11" s="1"/>
  <c r="CR549" i="11" a="1"/>
  <c r="CR549" i="11" s="1"/>
  <c r="CR548" i="11" a="1"/>
  <c r="CR548" i="11" s="1"/>
  <c r="CR547" i="11" a="1"/>
  <c r="CR547" i="11" s="1"/>
  <c r="CR546" i="11" a="1"/>
  <c r="CR546" i="11" s="1"/>
  <c r="CR545" i="11" a="1"/>
  <c r="CR545" i="11" s="1"/>
  <c r="CR544" i="11" a="1"/>
  <c r="CR544" i="11" s="1"/>
  <c r="CR543" i="11" a="1"/>
  <c r="CR543" i="11" s="1"/>
  <c r="CR542" i="11" a="1"/>
  <c r="CR542" i="11" s="1"/>
  <c r="CR541" i="11" a="1"/>
  <c r="CR541" i="11" s="1"/>
  <c r="CR540" i="11" a="1"/>
  <c r="CR540" i="11" s="1"/>
  <c r="CR539" i="11" a="1"/>
  <c r="CR539" i="11" s="1"/>
  <c r="CR538" i="11" a="1"/>
  <c r="CR538" i="11" s="1"/>
  <c r="CR537" i="11" a="1"/>
  <c r="CR537" i="11" s="1"/>
  <c r="CR536" i="11" a="1"/>
  <c r="CR536" i="11" s="1"/>
  <c r="CR535" i="11" a="1"/>
  <c r="CR535" i="11" s="1"/>
  <c r="CR534" i="11" a="1"/>
  <c r="CR534" i="11" s="1"/>
  <c r="CR533" i="11" a="1"/>
  <c r="CR533" i="11" s="1"/>
  <c r="CR532" i="11" a="1"/>
  <c r="CR532" i="11" s="1"/>
  <c r="CR531" i="11" a="1"/>
  <c r="CR531" i="11" s="1"/>
  <c r="CR530" i="11" a="1"/>
  <c r="CR530" i="11" s="1"/>
  <c r="CR529" i="11" a="1"/>
  <c r="CR529" i="11" s="1"/>
  <c r="CR528" i="11" a="1"/>
  <c r="CR528" i="11" s="1"/>
  <c r="CR527" i="11" a="1"/>
  <c r="CR527" i="11" s="1"/>
  <c r="CR526" i="11" a="1"/>
  <c r="CR526" i="11" s="1"/>
  <c r="CR525" i="11" a="1"/>
  <c r="CR525" i="11" s="1"/>
  <c r="CR524" i="11" a="1"/>
  <c r="CR524" i="11" s="1"/>
  <c r="CR523" i="11" a="1"/>
  <c r="CR523" i="11" s="1"/>
  <c r="CR522" i="11" a="1"/>
  <c r="CR522" i="11" s="1"/>
  <c r="CR521" i="11" a="1"/>
  <c r="CR521" i="11" s="1"/>
  <c r="CR520" i="11" a="1"/>
  <c r="CR520" i="11" s="1"/>
  <c r="CR519" i="11" a="1"/>
  <c r="CR519" i="11" s="1"/>
  <c r="CR518" i="11" a="1"/>
  <c r="CR518" i="11" s="1"/>
  <c r="CR517" i="11" a="1"/>
  <c r="CR517" i="11" s="1"/>
  <c r="CR516" i="11" a="1"/>
  <c r="CR516" i="11" s="1"/>
  <c r="CR515" i="11" a="1"/>
  <c r="CR515" i="11" s="1"/>
  <c r="CR514" i="11" a="1"/>
  <c r="CR514" i="11" s="1"/>
  <c r="CR513" i="11" a="1"/>
  <c r="CR513" i="11" s="1"/>
  <c r="CR512" i="11" a="1"/>
  <c r="CR512" i="11" s="1"/>
  <c r="CR511" i="11" a="1"/>
  <c r="CR511" i="11" s="1"/>
  <c r="CR510" i="11" a="1"/>
  <c r="CR510" i="11" s="1"/>
  <c r="CR509" i="11" a="1"/>
  <c r="CR509" i="11" s="1"/>
  <c r="CR508" i="11" a="1"/>
  <c r="CR508" i="11" s="1"/>
  <c r="CR507" i="11" a="1"/>
  <c r="CR507" i="11" s="1"/>
  <c r="CR506" i="11" a="1"/>
  <c r="CR506" i="11" s="1"/>
  <c r="CR505" i="11" a="1"/>
  <c r="CR505" i="11" s="1"/>
  <c r="CR504" i="11" a="1"/>
  <c r="CR504" i="11" s="1"/>
  <c r="CR503" i="11" a="1"/>
  <c r="CR503" i="11" s="1"/>
  <c r="CR502" i="11" a="1"/>
  <c r="CR502" i="11" s="1"/>
  <c r="CR501" i="11" a="1"/>
  <c r="CR501" i="11" s="1"/>
  <c r="CR500" i="11" a="1"/>
  <c r="CR500" i="11" s="1"/>
  <c r="CR499" i="11" a="1"/>
  <c r="CR499" i="11" s="1"/>
  <c r="CR498" i="11" a="1"/>
  <c r="CR498" i="11" s="1"/>
  <c r="CR497" i="11" a="1"/>
  <c r="CR497" i="11" s="1"/>
  <c r="CR496" i="11" a="1"/>
  <c r="CR496" i="11" s="1"/>
  <c r="CR495" i="11" a="1"/>
  <c r="CR495" i="11" s="1"/>
  <c r="CR494" i="11" a="1"/>
  <c r="CR494" i="11" s="1"/>
  <c r="CR493" i="11" a="1"/>
  <c r="CR493" i="11" s="1"/>
  <c r="CR492" i="11" a="1"/>
  <c r="CR492" i="11" s="1"/>
  <c r="CR491" i="11" a="1"/>
  <c r="CR491" i="11" s="1"/>
  <c r="CR490" i="11" a="1"/>
  <c r="CR490" i="11" s="1"/>
  <c r="CR489" i="11" a="1"/>
  <c r="CR489" i="11" s="1"/>
  <c r="CR488" i="11" a="1"/>
  <c r="CR488" i="11" s="1"/>
  <c r="CR487" i="11" a="1"/>
  <c r="CR487" i="11" s="1"/>
  <c r="CR486" i="11" a="1"/>
  <c r="CR486" i="11" s="1"/>
  <c r="CR485" i="11" a="1"/>
  <c r="CR485" i="11" s="1"/>
  <c r="CR484" i="11" a="1"/>
  <c r="CR484" i="11" s="1"/>
  <c r="CR483" i="11" a="1"/>
  <c r="CR483" i="11" s="1"/>
  <c r="CR482" i="11" a="1"/>
  <c r="CR482" i="11" s="1"/>
  <c r="CR481" i="11" a="1"/>
  <c r="CR481" i="11" s="1"/>
  <c r="CR480" i="11" a="1"/>
  <c r="CR480" i="11" s="1"/>
  <c r="CR479" i="11" a="1"/>
  <c r="CR479" i="11" s="1"/>
  <c r="CR478" i="11" a="1"/>
  <c r="CR478" i="11" s="1"/>
  <c r="CR477" i="11" a="1"/>
  <c r="CR477" i="11" s="1"/>
  <c r="CR476" i="11" a="1"/>
  <c r="CR476" i="11" s="1"/>
  <c r="CR475" i="11" a="1"/>
  <c r="CR475" i="11" s="1"/>
  <c r="CR474" i="11" a="1"/>
  <c r="CR474" i="11" s="1"/>
  <c r="CR473" i="11" a="1"/>
  <c r="CR473" i="11" s="1"/>
  <c r="CR472" i="11" a="1"/>
  <c r="CR472" i="11" s="1"/>
  <c r="CR471" i="11" a="1"/>
  <c r="CR471" i="11" s="1"/>
  <c r="CR470" i="11" a="1"/>
  <c r="CR470" i="11" s="1"/>
  <c r="CR469" i="11" a="1"/>
  <c r="CR469" i="11" s="1"/>
  <c r="CR468" i="11" a="1"/>
  <c r="CR468" i="11" s="1"/>
  <c r="CR467" i="11" a="1"/>
  <c r="CR467" i="11" s="1"/>
  <c r="CR466" i="11" a="1"/>
  <c r="CR466" i="11" s="1"/>
  <c r="CR465" i="11" a="1"/>
  <c r="CR465" i="11" s="1"/>
  <c r="CR464" i="11" a="1"/>
  <c r="CR464" i="11" s="1"/>
  <c r="CR463" i="11" a="1"/>
  <c r="CR463" i="11" s="1"/>
  <c r="CR462" i="11" a="1"/>
  <c r="CR462" i="11" s="1"/>
  <c r="CR461" i="11" a="1"/>
  <c r="CR461" i="11" s="1"/>
  <c r="CR460" i="11" a="1"/>
  <c r="CR460" i="11" s="1"/>
  <c r="CR459" i="11" a="1"/>
  <c r="CR459" i="11" s="1"/>
  <c r="CR458" i="11" a="1"/>
  <c r="CR458" i="11" s="1"/>
  <c r="CR457" i="11" a="1"/>
  <c r="CR457" i="11" s="1"/>
  <c r="CR456" i="11" a="1"/>
  <c r="CR456" i="11" s="1"/>
  <c r="CR455" i="11" a="1"/>
  <c r="CR455" i="11" s="1"/>
  <c r="CR454" i="11" a="1"/>
  <c r="CR454" i="11" s="1"/>
  <c r="CR453" i="11" a="1"/>
  <c r="CR453" i="11" s="1"/>
  <c r="CR452" i="11" a="1"/>
  <c r="CR452" i="11" s="1"/>
  <c r="CR451" i="11" a="1"/>
  <c r="CR451" i="11" s="1"/>
  <c r="CR450" i="11" a="1"/>
  <c r="CR450" i="11" s="1"/>
  <c r="CR449" i="11" a="1"/>
  <c r="CR449" i="11" s="1"/>
  <c r="CR448" i="11" a="1"/>
  <c r="CR448" i="11" s="1"/>
  <c r="CR447" i="11" a="1"/>
  <c r="CR447" i="11" s="1"/>
  <c r="CR446" i="11" a="1"/>
  <c r="CR446" i="11" s="1"/>
  <c r="CR445" i="11" a="1"/>
  <c r="CR445" i="11" s="1"/>
  <c r="CR444" i="11" a="1"/>
  <c r="CR444" i="11" s="1"/>
  <c r="CR443" i="11" a="1"/>
  <c r="CR443" i="11" s="1"/>
  <c r="CR442" i="11" a="1"/>
  <c r="CR442" i="11" s="1"/>
  <c r="CR441" i="11" a="1"/>
  <c r="CR441" i="11" s="1"/>
  <c r="CR440" i="11" a="1"/>
  <c r="CR440" i="11" s="1"/>
  <c r="CR439" i="11" a="1"/>
  <c r="CR439" i="11" s="1"/>
  <c r="CR438" i="11" a="1"/>
  <c r="CR438" i="11" s="1"/>
  <c r="CR437" i="11" a="1"/>
  <c r="CR437" i="11" s="1"/>
  <c r="CR436" i="11" a="1"/>
  <c r="CR436" i="11" s="1"/>
  <c r="CR435" i="11" a="1"/>
  <c r="CR435" i="11" s="1"/>
  <c r="CR434" i="11" a="1"/>
  <c r="CR434" i="11" s="1"/>
  <c r="CR433" i="11" a="1"/>
  <c r="CR433" i="11" s="1"/>
  <c r="CR432" i="11" a="1"/>
  <c r="CR432" i="11" s="1"/>
  <c r="CR431" i="11" a="1"/>
  <c r="CR431" i="11" s="1"/>
  <c r="CR430" i="11" a="1"/>
  <c r="CR430" i="11" s="1"/>
  <c r="CR429" i="11" a="1"/>
  <c r="CR429" i="11" s="1"/>
  <c r="CR428" i="11" a="1"/>
  <c r="CR428" i="11" s="1"/>
  <c r="CR427" i="11" a="1"/>
  <c r="CR427" i="11" s="1"/>
  <c r="CR426" i="11" a="1"/>
  <c r="CR426" i="11" s="1"/>
  <c r="CR425" i="11" a="1"/>
  <c r="CR425" i="11" s="1"/>
  <c r="CR424" i="11" a="1"/>
  <c r="CR424" i="11" s="1"/>
  <c r="CR423" i="11" a="1"/>
  <c r="CR423" i="11" s="1"/>
  <c r="CR422" i="11" a="1"/>
  <c r="CR422" i="11" s="1"/>
  <c r="CR421" i="11" a="1"/>
  <c r="CR421" i="11" s="1"/>
  <c r="CR420" i="11" a="1"/>
  <c r="CR420" i="11" s="1"/>
  <c r="CR419" i="11" a="1"/>
  <c r="CR419" i="11" s="1"/>
  <c r="CR418" i="11" a="1"/>
  <c r="CR418" i="11" s="1"/>
  <c r="CR417" i="11" a="1"/>
  <c r="CR417" i="11" s="1"/>
  <c r="CR416" i="11" a="1"/>
  <c r="CR416" i="11" s="1"/>
  <c r="CR415" i="11" a="1"/>
  <c r="CR415" i="11" s="1"/>
  <c r="CR414" i="11" a="1"/>
  <c r="CR414" i="11" s="1"/>
  <c r="CR413" i="11" a="1"/>
  <c r="CR413" i="11" s="1"/>
  <c r="CR412" i="11" a="1"/>
  <c r="CR412" i="11" s="1"/>
  <c r="CR411" i="11" a="1"/>
  <c r="CR411" i="11" s="1"/>
  <c r="CR410" i="11" a="1"/>
  <c r="CR410" i="11" s="1"/>
  <c r="CR409" i="11" a="1"/>
  <c r="CR409" i="11" s="1"/>
  <c r="CR408" i="11" a="1"/>
  <c r="CR408" i="11" s="1"/>
  <c r="CR407" i="11" a="1"/>
  <c r="CR407" i="11" s="1"/>
  <c r="CR406" i="11" a="1"/>
  <c r="CR406" i="11" s="1"/>
  <c r="CR405" i="11" a="1"/>
  <c r="CR405" i="11" s="1"/>
  <c r="CR404" i="11" a="1"/>
  <c r="CR404" i="11" s="1"/>
  <c r="CR403" i="11" a="1"/>
  <c r="CR403" i="11" s="1"/>
  <c r="CR402" i="11" a="1"/>
  <c r="CR402" i="11" s="1"/>
  <c r="CR401" i="11" a="1"/>
  <c r="CR401" i="11" s="1"/>
  <c r="CR400" i="11" a="1"/>
  <c r="CR400" i="11" s="1"/>
  <c r="CR399" i="11" a="1"/>
  <c r="CR399" i="11" s="1"/>
  <c r="CR398" i="11" a="1"/>
  <c r="CR398" i="11" s="1"/>
  <c r="CR397" i="11" a="1"/>
  <c r="CR397" i="11" s="1"/>
  <c r="CR396" i="11" a="1"/>
  <c r="CR396" i="11" s="1"/>
  <c r="CR395" i="11" a="1"/>
  <c r="CR395" i="11" s="1"/>
  <c r="CR394" i="11" a="1"/>
  <c r="CR394" i="11" s="1"/>
  <c r="CR393" i="11" a="1"/>
  <c r="CR393" i="11" s="1"/>
  <c r="CR392" i="11" a="1"/>
  <c r="CR392" i="11" s="1"/>
  <c r="CR391" i="11" a="1"/>
  <c r="CR391" i="11" s="1"/>
  <c r="CR390" i="11" a="1"/>
  <c r="CR390" i="11" s="1"/>
  <c r="CR389" i="11" a="1"/>
  <c r="CR389" i="11" s="1"/>
  <c r="CR388" i="11" a="1"/>
  <c r="CR388" i="11" s="1"/>
  <c r="CR387" i="11" a="1"/>
  <c r="CR387" i="11" s="1"/>
  <c r="CR386" i="11" a="1"/>
  <c r="CR386" i="11" s="1"/>
  <c r="CR385" i="11" a="1"/>
  <c r="CR385" i="11" s="1"/>
  <c r="CR384" i="11" a="1"/>
  <c r="CR384" i="11" s="1"/>
  <c r="CR383" i="11" a="1"/>
  <c r="CR383" i="11" s="1"/>
  <c r="CR382" i="11" a="1"/>
  <c r="CR382" i="11" s="1"/>
  <c r="CR381" i="11" a="1"/>
  <c r="CR381" i="11" s="1"/>
  <c r="CR380" i="11" a="1"/>
  <c r="CR380" i="11" s="1"/>
  <c r="CR379" i="11" a="1"/>
  <c r="CR379" i="11" s="1"/>
  <c r="CR378" i="11" a="1"/>
  <c r="CR378" i="11" s="1"/>
  <c r="CR377" i="11" a="1"/>
  <c r="CR377" i="11" s="1"/>
  <c r="CR376" i="11" a="1"/>
  <c r="CR376" i="11" s="1"/>
  <c r="CR375" i="11" a="1"/>
  <c r="CR375" i="11" s="1"/>
  <c r="CR374" i="11" a="1"/>
  <c r="CR374" i="11" s="1"/>
  <c r="CR373" i="11" a="1"/>
  <c r="CR373" i="11" s="1"/>
  <c r="CR372" i="11" a="1"/>
  <c r="CR372" i="11" s="1"/>
  <c r="CR371" i="11" a="1"/>
  <c r="CR371" i="11" s="1"/>
  <c r="CR370" i="11" a="1"/>
  <c r="CR370" i="11" s="1"/>
  <c r="CR369" i="11" a="1"/>
  <c r="CR369" i="11" s="1"/>
  <c r="CR368" i="11" a="1"/>
  <c r="CR368" i="11" s="1"/>
  <c r="CR367" i="11" a="1"/>
  <c r="CR367" i="11" s="1"/>
  <c r="CR366" i="11" a="1"/>
  <c r="CR366" i="11" s="1"/>
  <c r="CR365" i="11" a="1"/>
  <c r="CR365" i="11" s="1"/>
  <c r="CR364" i="11" a="1"/>
  <c r="CR364" i="11" s="1"/>
  <c r="CR363" i="11" a="1"/>
  <c r="CR363" i="11" s="1"/>
  <c r="CR362" i="11" a="1"/>
  <c r="CR362" i="11" s="1"/>
  <c r="CR361" i="11" a="1"/>
  <c r="CR361" i="11" s="1"/>
  <c r="CR360" i="11" a="1"/>
  <c r="CR360" i="11" s="1"/>
  <c r="CR359" i="11" a="1"/>
  <c r="CR359" i="11" s="1"/>
  <c r="CR358" i="11" a="1"/>
  <c r="CR358" i="11" s="1"/>
  <c r="CR357" i="11" a="1"/>
  <c r="CR357" i="11" s="1"/>
  <c r="CR356" i="11" a="1"/>
  <c r="CR356" i="11" s="1"/>
  <c r="CR355" i="11" a="1"/>
  <c r="CR355" i="11" s="1"/>
  <c r="CR354" i="11" a="1"/>
  <c r="CR354" i="11" s="1"/>
  <c r="CR353" i="11" a="1"/>
  <c r="CR353" i="11" s="1"/>
  <c r="CR352" i="11" a="1"/>
  <c r="CR352" i="11" s="1"/>
  <c r="CR351" i="11" a="1"/>
  <c r="CR351" i="11" s="1"/>
  <c r="CR350" i="11" a="1"/>
  <c r="CR350" i="11" s="1"/>
  <c r="CR349" i="11" a="1"/>
  <c r="CR349" i="11" s="1"/>
  <c r="CR348" i="11" a="1"/>
  <c r="CR348" i="11" s="1"/>
  <c r="CR347" i="11" a="1"/>
  <c r="CR347" i="11" s="1"/>
  <c r="CR346" i="11" a="1"/>
  <c r="CR346" i="11" s="1"/>
  <c r="CR345" i="11" a="1"/>
  <c r="CR345" i="11" s="1"/>
  <c r="CR344" i="11" a="1"/>
  <c r="CR344" i="11" s="1"/>
  <c r="CR343" i="11" a="1"/>
  <c r="CR343" i="11" s="1"/>
  <c r="CR342" i="11" a="1"/>
  <c r="CR342" i="11" s="1"/>
  <c r="CR341" i="11" a="1"/>
  <c r="CR341" i="11" s="1"/>
  <c r="CR340" i="11" a="1"/>
  <c r="CR340" i="11" s="1"/>
  <c r="CR339" i="11" a="1"/>
  <c r="CR339" i="11" s="1"/>
  <c r="CR338" i="11" a="1"/>
  <c r="CR338" i="11" s="1"/>
  <c r="CR337" i="11" a="1"/>
  <c r="CR337" i="11" s="1"/>
  <c r="CR336" i="11" a="1"/>
  <c r="CR336" i="11" s="1"/>
  <c r="CR335" i="11" a="1"/>
  <c r="CR335" i="11" s="1"/>
  <c r="CR334" i="11" a="1"/>
  <c r="CR334" i="11" s="1"/>
  <c r="CR333" i="11" a="1"/>
  <c r="CR333" i="11" s="1"/>
  <c r="CR332" i="11" a="1"/>
  <c r="CR332" i="11" s="1"/>
  <c r="CR331" i="11" a="1"/>
  <c r="CR331" i="11" s="1"/>
  <c r="CR330" i="11" a="1"/>
  <c r="CR330" i="11" s="1"/>
  <c r="CR329" i="11" a="1"/>
  <c r="CR329" i="11" s="1"/>
  <c r="CR328" i="11" a="1"/>
  <c r="CR328" i="11" s="1"/>
  <c r="CR327" i="11" a="1"/>
  <c r="CR327" i="11" s="1"/>
  <c r="CR326" i="11" a="1"/>
  <c r="CR326" i="11" s="1"/>
  <c r="CR325" i="11" a="1"/>
  <c r="CR325" i="11" s="1"/>
  <c r="CR324" i="11" a="1"/>
  <c r="CR324" i="11" s="1"/>
  <c r="CR323" i="11" a="1"/>
  <c r="CR323" i="11" s="1"/>
  <c r="CR322" i="11" a="1"/>
  <c r="CR322" i="11" s="1"/>
  <c r="CR321" i="11" a="1"/>
  <c r="CR321" i="11" s="1"/>
  <c r="CR320" i="11" a="1"/>
  <c r="CR320" i="11" s="1"/>
  <c r="CR319" i="11" a="1"/>
  <c r="CR319" i="11" s="1"/>
  <c r="CR318" i="11" a="1"/>
  <c r="CR318" i="11" s="1"/>
  <c r="CR317" i="11" a="1"/>
  <c r="CR317" i="11" s="1"/>
  <c r="CR316" i="11" a="1"/>
  <c r="CR316" i="11" s="1"/>
  <c r="CR315" i="11" a="1"/>
  <c r="CR315" i="11" s="1"/>
  <c r="CR314" i="11" a="1"/>
  <c r="CR314" i="11" s="1"/>
  <c r="CR313" i="11" a="1"/>
  <c r="CR313" i="11" s="1"/>
  <c r="CR312" i="11" a="1"/>
  <c r="CR312" i="11" s="1"/>
  <c r="CR311" i="11" a="1"/>
  <c r="CR311" i="11" s="1"/>
  <c r="CR310" i="11" a="1"/>
  <c r="CR310" i="11" s="1"/>
  <c r="CR309" i="11" a="1"/>
  <c r="CR309" i="11" s="1"/>
  <c r="CR308" i="11" a="1"/>
  <c r="CR308" i="11" s="1"/>
  <c r="CR307" i="11" a="1"/>
  <c r="CR307" i="11" s="1"/>
  <c r="CR306" i="11" a="1"/>
  <c r="CR306" i="11" s="1"/>
  <c r="CR305" i="11" a="1"/>
  <c r="CR305" i="11" s="1"/>
  <c r="CR304" i="11" a="1"/>
  <c r="CR304" i="11" s="1"/>
  <c r="CR303" i="11" a="1"/>
  <c r="CR303" i="11" s="1"/>
  <c r="CR302" i="11" a="1"/>
  <c r="CR302" i="11" s="1"/>
  <c r="CR301" i="11" a="1"/>
  <c r="CR301" i="11" s="1"/>
  <c r="CR300" i="11" a="1"/>
  <c r="CR300" i="11" s="1"/>
  <c r="CR299" i="11" a="1"/>
  <c r="CR299" i="11" s="1"/>
  <c r="CR298" i="11" a="1"/>
  <c r="CR298" i="11" s="1"/>
  <c r="CR297" i="11" a="1"/>
  <c r="CR297" i="11" s="1"/>
  <c r="CR296" i="11" a="1"/>
  <c r="CR296" i="11" s="1"/>
  <c r="CR295" i="11" a="1"/>
  <c r="CR295" i="11" s="1"/>
  <c r="CR294" i="11" a="1"/>
  <c r="CR294" i="11" s="1"/>
  <c r="CR293" i="11" a="1"/>
  <c r="CR293" i="11" s="1"/>
  <c r="CR292" i="11" a="1"/>
  <c r="CR292" i="11" s="1"/>
  <c r="CR291" i="11" a="1"/>
  <c r="CR291" i="11" s="1"/>
  <c r="CR290" i="11" a="1"/>
  <c r="CR290" i="11" s="1"/>
  <c r="CR289" i="11" a="1"/>
  <c r="CR289" i="11" s="1"/>
  <c r="CR288" i="11" a="1"/>
  <c r="CR288" i="11" s="1"/>
  <c r="CR287" i="11" a="1"/>
  <c r="CR287" i="11" s="1"/>
  <c r="CR286" i="11" a="1"/>
  <c r="CR286" i="11" s="1"/>
  <c r="CR285" i="11" a="1"/>
  <c r="CR285" i="11" s="1"/>
  <c r="CR284" i="11" a="1"/>
  <c r="CR284" i="11" s="1"/>
  <c r="CR283" i="11" a="1"/>
  <c r="CR283" i="11" s="1"/>
  <c r="CR282" i="11" a="1"/>
  <c r="CR282" i="11" s="1"/>
  <c r="CR281" i="11" a="1"/>
  <c r="CR281" i="11" s="1"/>
  <c r="CR280" i="11" a="1"/>
  <c r="CR280" i="11" s="1"/>
  <c r="CR279" i="11" a="1"/>
  <c r="CR279" i="11" s="1"/>
  <c r="CR278" i="11" a="1"/>
  <c r="CR278" i="11" s="1"/>
  <c r="CR277" i="11" a="1"/>
  <c r="CR277" i="11" s="1"/>
  <c r="CR276" i="11" a="1"/>
  <c r="CR276" i="11" s="1"/>
  <c r="CR275" i="11" a="1"/>
  <c r="CR275" i="11" s="1"/>
  <c r="CR274" i="11" a="1"/>
  <c r="CR274" i="11" s="1"/>
  <c r="CR273" i="11" a="1"/>
  <c r="CR273" i="11" s="1"/>
  <c r="CR272" i="11" a="1"/>
  <c r="CR272" i="11" s="1"/>
  <c r="CR271" i="11" a="1"/>
  <c r="CR271" i="11" s="1"/>
  <c r="CR270" i="11" a="1"/>
  <c r="CR270" i="11" s="1"/>
  <c r="CR269" i="11" a="1"/>
  <c r="CR269" i="11" s="1"/>
  <c r="CR268" i="11" a="1"/>
  <c r="CR268" i="11" s="1"/>
  <c r="CR267" i="11" a="1"/>
  <c r="CR267" i="11" s="1"/>
  <c r="CR266" i="11" a="1"/>
  <c r="CR266" i="11" s="1"/>
  <c r="CR265" i="11" a="1"/>
  <c r="CR265" i="11" s="1"/>
  <c r="CR264" i="11" a="1"/>
  <c r="CR264" i="11" s="1"/>
  <c r="CR263" i="11" a="1"/>
  <c r="CR263" i="11" s="1"/>
  <c r="CR262" i="11" a="1"/>
  <c r="CR262" i="11" s="1"/>
  <c r="CR261" i="11" a="1"/>
  <c r="CR261" i="11" s="1"/>
  <c r="CR260" i="11" a="1"/>
  <c r="CR260" i="11" s="1"/>
  <c r="CR259" i="11" a="1"/>
  <c r="CR259" i="11" s="1"/>
  <c r="CR258" i="11" a="1"/>
  <c r="CR258" i="11" s="1"/>
  <c r="CR257" i="11" a="1"/>
  <c r="CR257" i="11" s="1"/>
  <c r="CR256" i="11" a="1"/>
  <c r="CR256" i="11" s="1"/>
  <c r="CR255" i="11" a="1"/>
  <c r="CR255" i="11" s="1"/>
  <c r="CR254" i="11" a="1"/>
  <c r="CR254" i="11" s="1"/>
  <c r="CR253" i="11" a="1"/>
  <c r="CR253" i="11" s="1"/>
  <c r="CR252" i="11" a="1"/>
  <c r="CR252" i="11" s="1"/>
  <c r="CR251" i="11" a="1"/>
  <c r="CR251" i="11" s="1"/>
  <c r="CR250" i="11" a="1"/>
  <c r="CR250" i="11" s="1"/>
  <c r="CR249" i="11" a="1"/>
  <c r="CR249" i="11" s="1"/>
  <c r="CR248" i="11" a="1"/>
  <c r="CR248" i="11" s="1"/>
  <c r="CR247" i="11" a="1"/>
  <c r="CR247" i="11" s="1"/>
  <c r="CR246" i="11" a="1"/>
  <c r="CR246" i="11" s="1"/>
  <c r="CR245" i="11" a="1"/>
  <c r="CR245" i="11" s="1"/>
  <c r="CR244" i="11" a="1"/>
  <c r="CR244" i="11" s="1"/>
  <c r="CR243" i="11" a="1"/>
  <c r="CR243" i="11" s="1"/>
  <c r="CR242" i="11" a="1"/>
  <c r="CR242" i="11" s="1"/>
  <c r="CR241" i="11" a="1"/>
  <c r="CR241" i="11" s="1"/>
  <c r="CR240" i="11" a="1"/>
  <c r="CR240" i="11" s="1"/>
  <c r="CR239" i="11" a="1"/>
  <c r="CR239" i="11" s="1"/>
  <c r="CR238" i="11" a="1"/>
  <c r="CR238" i="11" s="1"/>
  <c r="CR237" i="11" a="1"/>
  <c r="CR237" i="11" s="1"/>
  <c r="CR236" i="11" a="1"/>
  <c r="CR236" i="11" s="1"/>
  <c r="CR235" i="11" a="1"/>
  <c r="CR235" i="11" s="1"/>
  <c r="CR234" i="11" a="1"/>
  <c r="CR234" i="11" s="1"/>
  <c r="CR233" i="11" a="1"/>
  <c r="CR233" i="11" s="1"/>
  <c r="CR232" i="11" a="1"/>
  <c r="CR232" i="11" s="1"/>
  <c r="CR231" i="11" a="1"/>
  <c r="CR231" i="11" s="1"/>
  <c r="CR230" i="11" a="1"/>
  <c r="CR230" i="11" s="1"/>
  <c r="CR229" i="11" a="1"/>
  <c r="CR229" i="11" s="1"/>
  <c r="CR228" i="11" a="1"/>
  <c r="CR228" i="11" s="1"/>
  <c r="CR227" i="11" a="1"/>
  <c r="CR227" i="11" s="1"/>
  <c r="CR226" i="11" a="1"/>
  <c r="CR226" i="11" s="1"/>
  <c r="CR225" i="11" a="1"/>
  <c r="CR225" i="11" s="1"/>
  <c r="CR224" i="11" a="1"/>
  <c r="CR224" i="11" s="1"/>
  <c r="CR223" i="11" a="1"/>
  <c r="CR223" i="11" s="1"/>
  <c r="CR222" i="11" a="1"/>
  <c r="CR222" i="11" s="1"/>
  <c r="CR221" i="11" a="1"/>
  <c r="CR221" i="11" s="1"/>
  <c r="CR220" i="11" a="1"/>
  <c r="CR220" i="11" s="1"/>
  <c r="CR219" i="11" a="1"/>
  <c r="CR219" i="11" s="1"/>
  <c r="CR218" i="11" a="1"/>
  <c r="CR218" i="11" s="1"/>
  <c r="CR217" i="11" a="1"/>
  <c r="CR217" i="11" s="1"/>
  <c r="CR216" i="11" a="1"/>
  <c r="CR216" i="11" s="1"/>
  <c r="CR215" i="11" a="1"/>
  <c r="CR215" i="11" s="1"/>
  <c r="CR214" i="11" a="1"/>
  <c r="CR214" i="11" s="1"/>
  <c r="CR213" i="11" a="1"/>
  <c r="CR213" i="11" s="1"/>
  <c r="CR212" i="11" a="1"/>
  <c r="CR212" i="11" s="1"/>
  <c r="CR211" i="11" a="1"/>
  <c r="CR211" i="11" s="1"/>
  <c r="CR210" i="11" a="1"/>
  <c r="CR210" i="11" s="1"/>
  <c r="CR209" i="11" a="1"/>
  <c r="CR209" i="11" s="1"/>
  <c r="CR208" i="11" a="1"/>
  <c r="CR208" i="11" s="1"/>
  <c r="CR207" i="11" a="1"/>
  <c r="CR207" i="11" s="1"/>
  <c r="CR206" i="11" a="1"/>
  <c r="CR206" i="11" s="1"/>
  <c r="CR205" i="11" a="1"/>
  <c r="CR205" i="11" s="1"/>
  <c r="CR204" i="11" a="1"/>
  <c r="CR204" i="11" s="1"/>
  <c r="CR203" i="11" a="1"/>
  <c r="CR203" i="11" s="1"/>
  <c r="CR202" i="11" a="1"/>
  <c r="CR202" i="11" s="1"/>
  <c r="CR201" i="11" a="1"/>
  <c r="CR201" i="11" s="1"/>
  <c r="CR200" i="11" a="1"/>
  <c r="CR200" i="11" s="1"/>
  <c r="CR199" i="11" a="1"/>
  <c r="CR199" i="11" s="1"/>
  <c r="CR198" i="11" a="1"/>
  <c r="CR198" i="11" s="1"/>
  <c r="CR197" i="11" a="1"/>
  <c r="CR197" i="11" s="1"/>
  <c r="CR196" i="11" a="1"/>
  <c r="CR196" i="11" s="1"/>
  <c r="CR195" i="11" a="1"/>
  <c r="CR195" i="11" s="1"/>
  <c r="CR194" i="11" a="1"/>
  <c r="CR194" i="11" s="1"/>
  <c r="CR193" i="11" a="1"/>
  <c r="CR193" i="11" s="1"/>
  <c r="CR192" i="11" a="1"/>
  <c r="CR192" i="11" s="1"/>
  <c r="CR191" i="11" a="1"/>
  <c r="CR191" i="11" s="1"/>
  <c r="CR190" i="11" a="1"/>
  <c r="CR190" i="11" s="1"/>
  <c r="CR189" i="11" a="1"/>
  <c r="CR189" i="11" s="1"/>
  <c r="CR188" i="11" a="1"/>
  <c r="CR188" i="11" s="1"/>
  <c r="CR187" i="11" a="1"/>
  <c r="CR187" i="11" s="1"/>
  <c r="CR186" i="11" a="1"/>
  <c r="CR186" i="11" s="1"/>
  <c r="CR185" i="11" a="1"/>
  <c r="CR185" i="11" s="1"/>
  <c r="CR184" i="11" a="1"/>
  <c r="CR184" i="11" s="1"/>
  <c r="CR183" i="11" a="1"/>
  <c r="CR183" i="11" s="1"/>
  <c r="CR182" i="11" a="1"/>
  <c r="CR182" i="11" s="1"/>
  <c r="CR181" i="11" a="1"/>
  <c r="CR181" i="11" s="1"/>
  <c r="CR180" i="11" a="1"/>
  <c r="CR180" i="11" s="1"/>
  <c r="CR179" i="11" a="1"/>
  <c r="CR179" i="11" s="1"/>
  <c r="CR178" i="11" a="1"/>
  <c r="CR178" i="11" s="1"/>
  <c r="CR177" i="11" a="1"/>
  <c r="CR177" i="11" s="1"/>
  <c r="CR176" i="11" a="1"/>
  <c r="CR176" i="11" s="1"/>
  <c r="CR175" i="11" a="1"/>
  <c r="CR175" i="11" s="1"/>
  <c r="CR174" i="11" a="1"/>
  <c r="CR174" i="11" s="1"/>
  <c r="CR173" i="11" a="1"/>
  <c r="CR173" i="11" s="1"/>
  <c r="CR172" i="11" a="1"/>
  <c r="CR172" i="11" s="1"/>
  <c r="CR171" i="11" a="1"/>
  <c r="CR171" i="11" s="1"/>
  <c r="CR170" i="11" a="1"/>
  <c r="CR170" i="11" s="1"/>
  <c r="CR169" i="11" a="1"/>
  <c r="CR169" i="11" s="1"/>
  <c r="CR168" i="11" a="1"/>
  <c r="CR168" i="11" s="1"/>
  <c r="CR167" i="11" a="1"/>
  <c r="CR167" i="11" s="1"/>
  <c r="CR166" i="11" a="1"/>
  <c r="CR166" i="11" s="1"/>
  <c r="CR165" i="11" a="1"/>
  <c r="CR165" i="11" s="1"/>
  <c r="CR164" i="11" a="1"/>
  <c r="CR164" i="11" s="1"/>
  <c r="CR163" i="11" a="1"/>
  <c r="CR163" i="11" s="1"/>
  <c r="CR162" i="11" a="1"/>
  <c r="CR162" i="11" s="1"/>
  <c r="CR161" i="11" a="1"/>
  <c r="CR161" i="11" s="1"/>
  <c r="CR160" i="11" a="1"/>
  <c r="CR160" i="11" s="1"/>
  <c r="CR159" i="11" a="1"/>
  <c r="CR159" i="11" s="1"/>
  <c r="CR158" i="11" a="1"/>
  <c r="CR158" i="11" s="1"/>
  <c r="CR157" i="11" a="1"/>
  <c r="CR157" i="11" s="1"/>
  <c r="CR156" i="11" a="1"/>
  <c r="CR156" i="11" s="1"/>
  <c r="CR155" i="11" a="1"/>
  <c r="CR155" i="11" s="1"/>
  <c r="CR154" i="11" a="1"/>
  <c r="CR154" i="11" s="1"/>
  <c r="CR153" i="11" a="1"/>
  <c r="CR153" i="11" s="1"/>
  <c r="CR152" i="11" a="1"/>
  <c r="CR152" i="11" s="1"/>
  <c r="CR151" i="11" a="1"/>
  <c r="CR151" i="11" s="1"/>
  <c r="CR150" i="11" a="1"/>
  <c r="CR150" i="11" s="1"/>
  <c r="CR149" i="11" a="1"/>
  <c r="CR149" i="11" s="1"/>
  <c r="CR148" i="11" a="1"/>
  <c r="CR148" i="11" s="1"/>
  <c r="CR147" i="11" a="1"/>
  <c r="CR147" i="11" s="1"/>
  <c r="CR146" i="11" a="1"/>
  <c r="CR146" i="11" s="1"/>
  <c r="CR145" i="11" a="1"/>
  <c r="CR145" i="11" s="1"/>
  <c r="CR144" i="11" a="1"/>
  <c r="CR144" i="11" s="1"/>
  <c r="CR143" i="11" a="1"/>
  <c r="CR143" i="11" s="1"/>
  <c r="CR142" i="11" a="1"/>
  <c r="CR142" i="11" s="1"/>
  <c r="CR141" i="11" a="1"/>
  <c r="CR141" i="11" s="1"/>
  <c r="CR140" i="11" a="1"/>
  <c r="CR140" i="11" s="1"/>
  <c r="CR139" i="11" a="1"/>
  <c r="CR139" i="11" s="1"/>
  <c r="CR138" i="11" a="1"/>
  <c r="CR138" i="11" s="1"/>
  <c r="CR137" i="11" a="1"/>
  <c r="CR137" i="11" s="1"/>
  <c r="CR136" i="11" a="1"/>
  <c r="CR136" i="11" s="1"/>
  <c r="CR135" i="11" a="1"/>
  <c r="CR135" i="11" s="1"/>
  <c r="CR134" i="11" a="1"/>
  <c r="CR134" i="11" s="1"/>
  <c r="CR133" i="11" a="1"/>
  <c r="CR133" i="11" s="1"/>
  <c r="CR132" i="11" a="1"/>
  <c r="CR132" i="11" s="1"/>
  <c r="CR131" i="11" a="1"/>
  <c r="CR131" i="11" s="1"/>
  <c r="CR130" i="11" a="1"/>
  <c r="CR130" i="11" s="1"/>
  <c r="CR129" i="11" a="1"/>
  <c r="CR129" i="11" s="1"/>
  <c r="CR128" i="11" a="1"/>
  <c r="CR128" i="11" s="1"/>
  <c r="CR127" i="11" a="1"/>
  <c r="CR127" i="11" s="1"/>
  <c r="CR126" i="11" a="1"/>
  <c r="CR126" i="11" s="1"/>
  <c r="CR125" i="11" a="1"/>
  <c r="CR125" i="11" s="1"/>
  <c r="CR124" i="11" a="1"/>
  <c r="CR124" i="11" s="1"/>
  <c r="CR123" i="11" a="1"/>
  <c r="CR123" i="11" s="1"/>
  <c r="CR122" i="11" a="1"/>
  <c r="CR122" i="11" s="1"/>
  <c r="CR121" i="11" a="1"/>
  <c r="CR121" i="11" s="1"/>
  <c r="CR120" i="11" a="1"/>
  <c r="CR120" i="11" s="1"/>
  <c r="CR119" i="11" a="1"/>
  <c r="CR119" i="11" s="1"/>
  <c r="CR118" i="11" a="1"/>
  <c r="CR118" i="11" s="1"/>
  <c r="CR117" i="11" a="1"/>
  <c r="CR117" i="11" s="1"/>
  <c r="CR116" i="11" a="1"/>
  <c r="CR116" i="11" s="1"/>
  <c r="CR115" i="11" a="1"/>
  <c r="CR115" i="11" s="1"/>
  <c r="CR114" i="11" a="1"/>
  <c r="CR114" i="11" s="1"/>
  <c r="CR113" i="11" a="1"/>
  <c r="CR113" i="11" s="1"/>
  <c r="CR112" i="11" a="1"/>
  <c r="CR112" i="11" s="1"/>
  <c r="CR111" i="11" a="1"/>
  <c r="CR111" i="11" s="1"/>
  <c r="CR110" i="11" a="1"/>
  <c r="CR110" i="11" s="1"/>
  <c r="CR109" i="11" a="1"/>
  <c r="CR109" i="11" s="1"/>
  <c r="CR108" i="11" a="1"/>
  <c r="CR108" i="11" s="1"/>
  <c r="CR107" i="11" a="1"/>
  <c r="CR107" i="11" s="1"/>
  <c r="CR106" i="11" a="1"/>
  <c r="CR106" i="11" s="1"/>
  <c r="CR105" i="11" a="1"/>
  <c r="CR105" i="11" s="1"/>
  <c r="CR104" i="11" a="1"/>
  <c r="CR104" i="11" s="1"/>
  <c r="CR103" i="11" a="1"/>
  <c r="CR103" i="11" s="1"/>
  <c r="CR102" i="11" a="1"/>
  <c r="CR102" i="11" s="1"/>
  <c r="CR101" i="11" a="1"/>
  <c r="CR101" i="11" s="1"/>
  <c r="CR100" i="11" a="1"/>
  <c r="CR100" i="11" s="1"/>
  <c r="CR99" i="11" a="1"/>
  <c r="CR99" i="11" s="1"/>
  <c r="CR98" i="11" a="1"/>
  <c r="CR98" i="11" s="1"/>
  <c r="CR97" i="11" a="1"/>
  <c r="CR97" i="11" s="1"/>
  <c r="CR96" i="11" a="1"/>
  <c r="CR96" i="11" s="1"/>
  <c r="CR95" i="11" a="1"/>
  <c r="CR95" i="11" s="1"/>
  <c r="CR94" i="11" a="1"/>
  <c r="CR94" i="11" s="1"/>
  <c r="CR93" i="11" a="1"/>
  <c r="CR93" i="11" s="1"/>
  <c r="CR92" i="11" a="1"/>
  <c r="CR92" i="11" s="1"/>
  <c r="CM48" i="12"/>
  <c r="CL48" i="12"/>
  <c r="CK4" i="12"/>
  <c r="CK3" i="12"/>
  <c r="FH5" i="13" l="1"/>
  <c r="C316" i="18" s="1"/>
  <c r="FH4" i="13"/>
  <c r="B316" i="18" s="1"/>
  <c r="M103" i="10"/>
  <c r="M102" i="10"/>
  <c r="M101" i="10"/>
  <c r="D316" i="18" l="1"/>
  <c r="CI23" i="11" a="1"/>
  <c r="CI23" i="11" s="1"/>
  <c r="CI22" i="11" a="1"/>
  <c r="CI22" i="11" s="1"/>
  <c r="CI39" i="11" a="1"/>
  <c r="CI39" i="11" s="1"/>
  <c r="D317" i="18" l="1"/>
  <c r="C317" i="18"/>
  <c r="B317" i="18"/>
  <c r="ET1091" i="11" l="1"/>
  <c r="EN1091" i="11"/>
  <c r="EM1091" i="11"/>
  <c r="DM1091" i="11"/>
  <c r="DD1091" i="11"/>
  <c r="DC1091" i="11"/>
  <c r="CS1091" i="11"/>
  <c r="CF1091" i="11"/>
  <c r="BW1091" i="11"/>
  <c r="Y1091" i="11"/>
  <c r="H1091" i="11"/>
  <c r="D1091" i="11"/>
  <c r="BX1091" i="11" s="1"/>
  <c r="ES1091" i="11" s="1"/>
  <c r="B1091" i="11"/>
  <c r="A1091" i="11"/>
  <c r="ET1090" i="11"/>
  <c r="EN1090" i="11"/>
  <c r="EM1090" i="11"/>
  <c r="DM1090" i="11"/>
  <c r="DD1090" i="11"/>
  <c r="DC1090" i="11"/>
  <c r="CS1090" i="11"/>
  <c r="CF1090" i="11"/>
  <c r="BW1090" i="11"/>
  <c r="Y1090" i="11"/>
  <c r="H1090" i="11"/>
  <c r="D1090" i="11"/>
  <c r="BX1090" i="11" s="1"/>
  <c r="ES1090" i="11" s="1"/>
  <c r="B1090" i="11"/>
  <c r="A1090" i="11"/>
  <c r="ET1089" i="11"/>
  <c r="EN1089" i="11"/>
  <c r="EM1089" i="11"/>
  <c r="DM1089" i="11"/>
  <c r="DD1089" i="11"/>
  <c r="DC1089" i="11"/>
  <c r="CS1089" i="11"/>
  <c r="CF1089" i="11"/>
  <c r="BW1089" i="11"/>
  <c r="Y1089" i="11"/>
  <c r="H1089" i="11"/>
  <c r="D1089" i="11"/>
  <c r="BX1089" i="11" s="1"/>
  <c r="ES1089" i="11" s="1"/>
  <c r="B1089" i="11"/>
  <c r="A1089" i="11"/>
  <c r="ET1088" i="11"/>
  <c r="EN1088" i="11"/>
  <c r="EM1088" i="11"/>
  <c r="DM1088" i="11"/>
  <c r="DD1088" i="11"/>
  <c r="DC1088" i="11"/>
  <c r="CS1088" i="11"/>
  <c r="CF1088" i="11"/>
  <c r="BW1088" i="11"/>
  <c r="Y1088" i="11"/>
  <c r="H1088" i="11"/>
  <c r="D1088" i="11"/>
  <c r="BX1088" i="11" s="1"/>
  <c r="ES1088" i="11" s="1"/>
  <c r="B1088" i="11"/>
  <c r="A1088" i="11"/>
  <c r="ET1087" i="11"/>
  <c r="EN1087" i="11"/>
  <c r="EM1087" i="11"/>
  <c r="DM1087" i="11"/>
  <c r="DD1087" i="11"/>
  <c r="DC1087" i="11"/>
  <c r="CS1087" i="11"/>
  <c r="CF1087" i="11"/>
  <c r="BW1087" i="11"/>
  <c r="Y1087" i="11"/>
  <c r="H1087" i="11"/>
  <c r="D1087" i="11"/>
  <c r="BX1087" i="11" s="1"/>
  <c r="ES1087" i="11" s="1"/>
  <c r="B1087" i="11"/>
  <c r="A1087" i="11"/>
  <c r="ET1086" i="11"/>
  <c r="EN1086" i="11"/>
  <c r="EM1086" i="11"/>
  <c r="DM1086" i="11"/>
  <c r="DD1086" i="11"/>
  <c r="DC1086" i="11"/>
  <c r="CS1086" i="11"/>
  <c r="CF1086" i="11"/>
  <c r="BW1086" i="11"/>
  <c r="Y1086" i="11"/>
  <c r="H1086" i="11"/>
  <c r="D1086" i="11"/>
  <c r="BX1086" i="11" s="1"/>
  <c r="ES1086" i="11" s="1"/>
  <c r="B1086" i="11"/>
  <c r="A1086" i="11"/>
  <c r="ET1085" i="11"/>
  <c r="EN1085" i="11"/>
  <c r="EM1085" i="11"/>
  <c r="DM1085" i="11"/>
  <c r="DD1085" i="11"/>
  <c r="DC1085" i="11"/>
  <c r="CS1085" i="11"/>
  <c r="CF1085" i="11"/>
  <c r="BW1085" i="11"/>
  <c r="Y1085" i="11"/>
  <c r="H1085" i="11"/>
  <c r="D1085" i="11"/>
  <c r="BX1085" i="11" s="1"/>
  <c r="ES1085" i="11" s="1"/>
  <c r="B1085" i="11"/>
  <c r="A1085" i="11"/>
  <c r="ET1084" i="11"/>
  <c r="EN1084" i="11"/>
  <c r="EM1084" i="11"/>
  <c r="DM1084" i="11"/>
  <c r="DD1084" i="11"/>
  <c r="DC1084" i="11"/>
  <c r="CS1084" i="11"/>
  <c r="CF1084" i="11"/>
  <c r="BW1084" i="11"/>
  <c r="Y1084" i="11"/>
  <c r="H1084" i="11"/>
  <c r="D1084" i="11"/>
  <c r="BX1084" i="11" s="1"/>
  <c r="ES1084" i="11" s="1"/>
  <c r="B1084" i="11"/>
  <c r="A1084" i="11"/>
  <c r="ET1083" i="11"/>
  <c r="EN1083" i="11"/>
  <c r="EM1083" i="11"/>
  <c r="DM1083" i="11"/>
  <c r="DD1083" i="11"/>
  <c r="DC1083" i="11"/>
  <c r="CS1083" i="11"/>
  <c r="CF1083" i="11"/>
  <c r="BW1083" i="11"/>
  <c r="Y1083" i="11"/>
  <c r="H1083" i="11"/>
  <c r="D1083" i="11"/>
  <c r="BX1083" i="11" s="1"/>
  <c r="ES1083" i="11" s="1"/>
  <c r="B1083" i="11"/>
  <c r="A1083" i="11"/>
  <c r="ET1082" i="11"/>
  <c r="EN1082" i="11"/>
  <c r="EM1082" i="11"/>
  <c r="DM1082" i="11"/>
  <c r="DD1082" i="11"/>
  <c r="DC1082" i="11"/>
  <c r="CS1082" i="11"/>
  <c r="CF1082" i="11"/>
  <c r="BW1082" i="11"/>
  <c r="Y1082" i="11"/>
  <c r="H1082" i="11"/>
  <c r="D1082" i="11"/>
  <c r="BX1082" i="11" s="1"/>
  <c r="ES1082" i="11" s="1"/>
  <c r="B1082" i="11"/>
  <c r="A1082" i="11"/>
  <c r="ET1081" i="11"/>
  <c r="EN1081" i="11"/>
  <c r="EM1081" i="11"/>
  <c r="DM1081" i="11"/>
  <c r="DD1081" i="11"/>
  <c r="DC1081" i="11"/>
  <c r="CS1081" i="11"/>
  <c r="CF1081" i="11"/>
  <c r="BW1081" i="11"/>
  <c r="Y1081" i="11"/>
  <c r="H1081" i="11"/>
  <c r="D1081" i="11"/>
  <c r="BX1081" i="11" s="1"/>
  <c r="ES1081" i="11" s="1"/>
  <c r="B1081" i="11"/>
  <c r="A1081" i="11"/>
  <c r="ET1080" i="11"/>
  <c r="EN1080" i="11"/>
  <c r="EM1080" i="11"/>
  <c r="DM1080" i="11"/>
  <c r="DD1080" i="11"/>
  <c r="DC1080" i="11"/>
  <c r="CS1080" i="11"/>
  <c r="CF1080" i="11"/>
  <c r="BW1080" i="11"/>
  <c r="Y1080" i="11"/>
  <c r="H1080" i="11"/>
  <c r="D1080" i="11"/>
  <c r="BX1080" i="11" s="1"/>
  <c r="ES1080" i="11" s="1"/>
  <c r="B1080" i="11"/>
  <c r="A1080" i="11"/>
  <c r="ET1079" i="11"/>
  <c r="EN1079" i="11"/>
  <c r="EM1079" i="11"/>
  <c r="DM1079" i="11"/>
  <c r="DD1079" i="11"/>
  <c r="DC1079" i="11"/>
  <c r="CS1079" i="11"/>
  <c r="CF1079" i="11"/>
  <c r="BW1079" i="11"/>
  <c r="Y1079" i="11"/>
  <c r="H1079" i="11"/>
  <c r="D1079" i="11"/>
  <c r="BX1079" i="11" s="1"/>
  <c r="ES1079" i="11" s="1"/>
  <c r="B1079" i="11"/>
  <c r="A1079" i="11"/>
  <c r="ET1078" i="11"/>
  <c r="EN1078" i="11"/>
  <c r="EM1078" i="11"/>
  <c r="DM1078" i="11"/>
  <c r="DD1078" i="11"/>
  <c r="DC1078" i="11"/>
  <c r="CS1078" i="11"/>
  <c r="CF1078" i="11"/>
  <c r="BW1078" i="11"/>
  <c r="Y1078" i="11"/>
  <c r="H1078" i="11"/>
  <c r="D1078" i="11"/>
  <c r="BX1078" i="11" s="1"/>
  <c r="ES1078" i="11" s="1"/>
  <c r="B1078" i="11"/>
  <c r="A1078" i="11"/>
  <c r="ET1077" i="11"/>
  <c r="EN1077" i="11"/>
  <c r="EM1077" i="11"/>
  <c r="DM1077" i="11"/>
  <c r="DD1077" i="11"/>
  <c r="DC1077" i="11"/>
  <c r="CS1077" i="11"/>
  <c r="CF1077" i="11"/>
  <c r="BW1077" i="11"/>
  <c r="Y1077" i="11"/>
  <c r="H1077" i="11"/>
  <c r="D1077" i="11"/>
  <c r="BX1077" i="11" s="1"/>
  <c r="ES1077" i="11" s="1"/>
  <c r="B1077" i="11"/>
  <c r="A1077" i="11"/>
  <c r="ET1076" i="11"/>
  <c r="EN1076" i="11"/>
  <c r="EM1076" i="11"/>
  <c r="DM1076" i="11"/>
  <c r="DD1076" i="11"/>
  <c r="DC1076" i="11"/>
  <c r="CS1076" i="11"/>
  <c r="CF1076" i="11"/>
  <c r="BW1076" i="11"/>
  <c r="Y1076" i="11"/>
  <c r="H1076" i="11"/>
  <c r="D1076" i="11"/>
  <c r="BX1076" i="11" s="1"/>
  <c r="ES1076" i="11" s="1"/>
  <c r="B1076" i="11"/>
  <c r="A1076" i="11"/>
  <c r="ET1075" i="11"/>
  <c r="EN1075" i="11"/>
  <c r="EM1075" i="11"/>
  <c r="DM1075" i="11"/>
  <c r="DD1075" i="11"/>
  <c r="DC1075" i="11"/>
  <c r="CS1075" i="11"/>
  <c r="CF1075" i="11"/>
  <c r="BW1075" i="11"/>
  <c r="Y1075" i="11"/>
  <c r="H1075" i="11"/>
  <c r="D1075" i="11"/>
  <c r="BX1075" i="11" s="1"/>
  <c r="ES1075" i="11" s="1"/>
  <c r="B1075" i="11"/>
  <c r="A1075" i="11"/>
  <c r="ET1074" i="11"/>
  <c r="EN1074" i="11"/>
  <c r="EM1074" i="11"/>
  <c r="DM1074" i="11"/>
  <c r="DD1074" i="11"/>
  <c r="DC1074" i="11"/>
  <c r="CS1074" i="11"/>
  <c r="CF1074" i="11"/>
  <c r="BW1074" i="11"/>
  <c r="Y1074" i="11"/>
  <c r="H1074" i="11"/>
  <c r="D1074" i="11"/>
  <c r="BX1074" i="11" s="1"/>
  <c r="ES1074" i="11" s="1"/>
  <c r="B1074" i="11"/>
  <c r="A1074" i="11"/>
  <c r="ET1073" i="11"/>
  <c r="EN1073" i="11"/>
  <c r="EM1073" i="11"/>
  <c r="DM1073" i="11"/>
  <c r="DD1073" i="11"/>
  <c r="DC1073" i="11"/>
  <c r="CS1073" i="11"/>
  <c r="CF1073" i="11"/>
  <c r="BW1073" i="11"/>
  <c r="Y1073" i="11"/>
  <c r="H1073" i="11"/>
  <c r="D1073" i="11"/>
  <c r="BX1073" i="11" s="1"/>
  <c r="ES1073" i="11" s="1"/>
  <c r="B1073" i="11"/>
  <c r="A1073" i="11"/>
  <c r="ET1072" i="11"/>
  <c r="EN1072" i="11"/>
  <c r="EM1072" i="11"/>
  <c r="DM1072" i="11"/>
  <c r="DD1072" i="11"/>
  <c r="DC1072" i="11"/>
  <c r="CS1072" i="11"/>
  <c r="CF1072" i="11"/>
  <c r="BW1072" i="11"/>
  <c r="Y1072" i="11"/>
  <c r="H1072" i="11"/>
  <c r="D1072" i="11"/>
  <c r="BX1072" i="11" s="1"/>
  <c r="ES1072" i="11" s="1"/>
  <c r="B1072" i="11"/>
  <c r="A1072" i="11"/>
  <c r="ET1071" i="11"/>
  <c r="EN1071" i="11"/>
  <c r="EM1071" i="11"/>
  <c r="DM1071" i="11"/>
  <c r="DD1071" i="11"/>
  <c r="DC1071" i="11"/>
  <c r="CS1071" i="11"/>
  <c r="CF1071" i="11"/>
  <c r="BW1071" i="11"/>
  <c r="Y1071" i="11"/>
  <c r="H1071" i="11"/>
  <c r="D1071" i="11"/>
  <c r="BX1071" i="11" s="1"/>
  <c r="ES1071" i="11" s="1"/>
  <c r="B1071" i="11"/>
  <c r="A1071" i="11"/>
  <c r="ET1070" i="11"/>
  <c r="EN1070" i="11"/>
  <c r="EM1070" i="11"/>
  <c r="DM1070" i="11"/>
  <c r="DD1070" i="11"/>
  <c r="DC1070" i="11"/>
  <c r="CS1070" i="11"/>
  <c r="CF1070" i="11"/>
  <c r="BW1070" i="11"/>
  <c r="Y1070" i="11"/>
  <c r="H1070" i="11"/>
  <c r="D1070" i="11"/>
  <c r="BX1070" i="11" s="1"/>
  <c r="ES1070" i="11" s="1"/>
  <c r="B1070" i="11"/>
  <c r="A1070" i="11"/>
  <c r="ET1069" i="11"/>
  <c r="EN1069" i="11"/>
  <c r="EM1069" i="11"/>
  <c r="DM1069" i="11"/>
  <c r="DD1069" i="11"/>
  <c r="DC1069" i="11"/>
  <c r="CS1069" i="11"/>
  <c r="CF1069" i="11"/>
  <c r="BW1069" i="11"/>
  <c r="Y1069" i="11"/>
  <c r="H1069" i="11"/>
  <c r="D1069" i="11"/>
  <c r="BX1069" i="11" s="1"/>
  <c r="ES1069" i="11" s="1"/>
  <c r="B1069" i="11"/>
  <c r="A1069" i="11"/>
  <c r="ET1068" i="11"/>
  <c r="EN1068" i="11"/>
  <c r="EM1068" i="11"/>
  <c r="DM1068" i="11"/>
  <c r="DD1068" i="11"/>
  <c r="DC1068" i="11"/>
  <c r="CS1068" i="11"/>
  <c r="CF1068" i="11"/>
  <c r="BW1068" i="11"/>
  <c r="Y1068" i="11"/>
  <c r="H1068" i="11"/>
  <c r="D1068" i="11"/>
  <c r="BX1068" i="11" s="1"/>
  <c r="ES1068" i="11" s="1"/>
  <c r="B1068" i="11"/>
  <c r="A1068" i="11"/>
  <c r="ET1067" i="11"/>
  <c r="EN1067" i="11"/>
  <c r="EM1067" i="11"/>
  <c r="DM1067" i="11"/>
  <c r="DD1067" i="11"/>
  <c r="DC1067" i="11"/>
  <c r="CS1067" i="11"/>
  <c r="CF1067" i="11"/>
  <c r="BW1067" i="11"/>
  <c r="Y1067" i="11"/>
  <c r="H1067" i="11"/>
  <c r="D1067" i="11"/>
  <c r="BX1067" i="11" s="1"/>
  <c r="ES1067" i="11" s="1"/>
  <c r="B1067" i="11"/>
  <c r="A1067" i="11"/>
  <c r="ET1066" i="11"/>
  <c r="EN1066" i="11"/>
  <c r="EM1066" i="11"/>
  <c r="DM1066" i="11"/>
  <c r="DD1066" i="11"/>
  <c r="DC1066" i="11"/>
  <c r="CS1066" i="11"/>
  <c r="CF1066" i="11"/>
  <c r="BW1066" i="11"/>
  <c r="Y1066" i="11"/>
  <c r="H1066" i="11"/>
  <c r="D1066" i="11"/>
  <c r="BX1066" i="11" s="1"/>
  <c r="ES1066" i="11" s="1"/>
  <c r="B1066" i="11"/>
  <c r="A1066" i="11"/>
  <c r="ET1065" i="11"/>
  <c r="EN1065" i="11"/>
  <c r="EM1065" i="11"/>
  <c r="DM1065" i="11"/>
  <c r="DD1065" i="11"/>
  <c r="DC1065" i="11"/>
  <c r="CS1065" i="11"/>
  <c r="CF1065" i="11"/>
  <c r="BW1065" i="11"/>
  <c r="Y1065" i="11"/>
  <c r="H1065" i="11"/>
  <c r="D1065" i="11"/>
  <c r="BX1065" i="11" s="1"/>
  <c r="ES1065" i="11" s="1"/>
  <c r="B1065" i="11"/>
  <c r="A1065" i="11"/>
  <c r="ET1064" i="11"/>
  <c r="EN1064" i="11"/>
  <c r="EM1064" i="11"/>
  <c r="DM1064" i="11"/>
  <c r="DD1064" i="11"/>
  <c r="DC1064" i="11"/>
  <c r="CS1064" i="11"/>
  <c r="CF1064" i="11"/>
  <c r="BW1064" i="11"/>
  <c r="Y1064" i="11"/>
  <c r="H1064" i="11"/>
  <c r="D1064" i="11"/>
  <c r="BX1064" i="11" s="1"/>
  <c r="ES1064" i="11" s="1"/>
  <c r="B1064" i="11"/>
  <c r="A1064" i="11"/>
  <c r="ET1063" i="11"/>
  <c r="EN1063" i="11"/>
  <c r="EM1063" i="11"/>
  <c r="DM1063" i="11"/>
  <c r="DD1063" i="11"/>
  <c r="DC1063" i="11"/>
  <c r="CS1063" i="11"/>
  <c r="CF1063" i="11"/>
  <c r="BW1063" i="11"/>
  <c r="Y1063" i="11"/>
  <c r="H1063" i="11"/>
  <c r="D1063" i="11"/>
  <c r="BX1063" i="11" s="1"/>
  <c r="ES1063" i="11" s="1"/>
  <c r="B1063" i="11"/>
  <c r="A1063" i="11"/>
  <c r="ET1062" i="11"/>
  <c r="EN1062" i="11"/>
  <c r="EM1062" i="11"/>
  <c r="DM1062" i="11"/>
  <c r="DD1062" i="11"/>
  <c r="DC1062" i="11"/>
  <c r="CS1062" i="11"/>
  <c r="CF1062" i="11"/>
  <c r="BW1062" i="11"/>
  <c r="Y1062" i="11"/>
  <c r="H1062" i="11"/>
  <c r="D1062" i="11"/>
  <c r="BX1062" i="11" s="1"/>
  <c r="ES1062" i="11" s="1"/>
  <c r="B1062" i="11"/>
  <c r="A1062" i="11"/>
  <c r="ET1061" i="11"/>
  <c r="EN1061" i="11"/>
  <c r="EM1061" i="11"/>
  <c r="DM1061" i="11"/>
  <c r="DD1061" i="11"/>
  <c r="DC1061" i="11"/>
  <c r="CS1061" i="11"/>
  <c r="CF1061" i="11"/>
  <c r="BW1061" i="11"/>
  <c r="Y1061" i="11"/>
  <c r="H1061" i="11"/>
  <c r="D1061" i="11"/>
  <c r="BX1061" i="11" s="1"/>
  <c r="ES1061" i="11" s="1"/>
  <c r="B1061" i="11"/>
  <c r="A1061" i="11"/>
  <c r="ET1060" i="11"/>
  <c r="EN1060" i="11"/>
  <c r="EM1060" i="11"/>
  <c r="DM1060" i="11"/>
  <c r="DD1060" i="11"/>
  <c r="DC1060" i="11"/>
  <c r="CS1060" i="11"/>
  <c r="CF1060" i="11"/>
  <c r="BW1060" i="11"/>
  <c r="Y1060" i="11"/>
  <c r="H1060" i="11"/>
  <c r="D1060" i="11"/>
  <c r="BX1060" i="11" s="1"/>
  <c r="ES1060" i="11" s="1"/>
  <c r="B1060" i="11"/>
  <c r="A1060" i="11"/>
  <c r="ET1059" i="11"/>
  <c r="EN1059" i="11"/>
  <c r="EM1059" i="11"/>
  <c r="DM1059" i="11"/>
  <c r="DD1059" i="11"/>
  <c r="DC1059" i="11"/>
  <c r="CS1059" i="11"/>
  <c r="CF1059" i="11"/>
  <c r="BW1059" i="11"/>
  <c r="Y1059" i="11"/>
  <c r="H1059" i="11"/>
  <c r="D1059" i="11"/>
  <c r="BX1059" i="11" s="1"/>
  <c r="ES1059" i="11" s="1"/>
  <c r="B1059" i="11"/>
  <c r="A1059" i="11"/>
  <c r="ET1058" i="11"/>
  <c r="EN1058" i="11"/>
  <c r="EM1058" i="11"/>
  <c r="DM1058" i="11"/>
  <c r="DD1058" i="11"/>
  <c r="DC1058" i="11"/>
  <c r="CS1058" i="11"/>
  <c r="CF1058" i="11"/>
  <c r="BW1058" i="11"/>
  <c r="Y1058" i="11"/>
  <c r="H1058" i="11"/>
  <c r="D1058" i="11"/>
  <c r="BX1058" i="11" s="1"/>
  <c r="ES1058" i="11" s="1"/>
  <c r="B1058" i="11"/>
  <c r="A1058" i="11"/>
  <c r="ET1057" i="11"/>
  <c r="EN1057" i="11"/>
  <c r="EM1057" i="11"/>
  <c r="DM1057" i="11"/>
  <c r="DD1057" i="11"/>
  <c r="DC1057" i="11"/>
  <c r="CS1057" i="11"/>
  <c r="CF1057" i="11"/>
  <c r="BW1057" i="11"/>
  <c r="Y1057" i="11"/>
  <c r="H1057" i="11"/>
  <c r="D1057" i="11"/>
  <c r="BX1057" i="11" s="1"/>
  <c r="ES1057" i="11" s="1"/>
  <c r="B1057" i="11"/>
  <c r="A1057" i="11"/>
  <c r="ET1056" i="11"/>
  <c r="EN1056" i="11"/>
  <c r="EM1056" i="11"/>
  <c r="DM1056" i="11"/>
  <c r="DD1056" i="11"/>
  <c r="DC1056" i="11"/>
  <c r="CS1056" i="11"/>
  <c r="CF1056" i="11"/>
  <c r="BW1056" i="11"/>
  <c r="Y1056" i="11"/>
  <c r="H1056" i="11"/>
  <c r="D1056" i="11"/>
  <c r="BX1056" i="11" s="1"/>
  <c r="ES1056" i="11" s="1"/>
  <c r="B1056" i="11"/>
  <c r="A1056" i="11"/>
  <c r="ET1055" i="11"/>
  <c r="EN1055" i="11"/>
  <c r="EM1055" i="11"/>
  <c r="DM1055" i="11"/>
  <c r="DD1055" i="11"/>
  <c r="DC1055" i="11"/>
  <c r="CS1055" i="11"/>
  <c r="CF1055" i="11"/>
  <c r="BW1055" i="11"/>
  <c r="Y1055" i="11"/>
  <c r="H1055" i="11"/>
  <c r="D1055" i="11"/>
  <c r="BX1055" i="11" s="1"/>
  <c r="ES1055" i="11" s="1"/>
  <c r="B1055" i="11"/>
  <c r="A1055" i="11"/>
  <c r="ET1054" i="11"/>
  <c r="EN1054" i="11"/>
  <c r="EM1054" i="11"/>
  <c r="DM1054" i="11"/>
  <c r="DD1054" i="11"/>
  <c r="DC1054" i="11"/>
  <c r="CS1054" i="11"/>
  <c r="CF1054" i="11"/>
  <c r="BW1054" i="11"/>
  <c r="Y1054" i="11"/>
  <c r="H1054" i="11"/>
  <c r="D1054" i="11"/>
  <c r="BX1054" i="11" s="1"/>
  <c r="ES1054" i="11" s="1"/>
  <c r="B1054" i="11"/>
  <c r="A1054" i="11"/>
  <c r="ET1053" i="11"/>
  <c r="EN1053" i="11"/>
  <c r="EM1053" i="11"/>
  <c r="DM1053" i="11"/>
  <c r="DD1053" i="11"/>
  <c r="DC1053" i="11"/>
  <c r="CS1053" i="11"/>
  <c r="CF1053" i="11"/>
  <c r="BW1053" i="11"/>
  <c r="Y1053" i="11"/>
  <c r="H1053" i="11"/>
  <c r="D1053" i="11"/>
  <c r="BX1053" i="11" s="1"/>
  <c r="ES1053" i="11" s="1"/>
  <c r="B1053" i="11"/>
  <c r="A1053" i="11"/>
  <c r="ET1052" i="11"/>
  <c r="EN1052" i="11"/>
  <c r="EM1052" i="11"/>
  <c r="DM1052" i="11"/>
  <c r="DD1052" i="11"/>
  <c r="DC1052" i="11"/>
  <c r="CS1052" i="11"/>
  <c r="CF1052" i="11"/>
  <c r="BW1052" i="11"/>
  <c r="Y1052" i="11"/>
  <c r="H1052" i="11"/>
  <c r="D1052" i="11"/>
  <c r="BX1052" i="11" s="1"/>
  <c r="ES1052" i="11" s="1"/>
  <c r="B1052" i="11"/>
  <c r="A1052" i="11"/>
  <c r="ET1051" i="11"/>
  <c r="EN1051" i="11"/>
  <c r="EM1051" i="11"/>
  <c r="DM1051" i="11"/>
  <c r="DD1051" i="11"/>
  <c r="DC1051" i="11"/>
  <c r="CS1051" i="11"/>
  <c r="CF1051" i="11"/>
  <c r="BW1051" i="11"/>
  <c r="Y1051" i="11"/>
  <c r="H1051" i="11"/>
  <c r="D1051" i="11"/>
  <c r="BX1051" i="11" s="1"/>
  <c r="ES1051" i="11" s="1"/>
  <c r="B1051" i="11"/>
  <c r="A1051" i="11"/>
  <c r="ET1050" i="11"/>
  <c r="EN1050" i="11"/>
  <c r="EM1050" i="11"/>
  <c r="DM1050" i="11"/>
  <c r="DD1050" i="11"/>
  <c r="DC1050" i="11"/>
  <c r="CS1050" i="11"/>
  <c r="CF1050" i="11"/>
  <c r="BW1050" i="11"/>
  <c r="Y1050" i="11"/>
  <c r="H1050" i="11"/>
  <c r="D1050" i="11"/>
  <c r="BX1050" i="11" s="1"/>
  <c r="ES1050" i="11" s="1"/>
  <c r="B1050" i="11"/>
  <c r="A1050" i="11"/>
  <c r="ET1049" i="11"/>
  <c r="EN1049" i="11"/>
  <c r="EM1049" i="11"/>
  <c r="DM1049" i="11"/>
  <c r="DD1049" i="11"/>
  <c r="DC1049" i="11"/>
  <c r="CS1049" i="11"/>
  <c r="CF1049" i="11"/>
  <c r="BW1049" i="11"/>
  <c r="Y1049" i="11"/>
  <c r="H1049" i="11"/>
  <c r="D1049" i="11"/>
  <c r="BX1049" i="11" s="1"/>
  <c r="ES1049" i="11" s="1"/>
  <c r="B1049" i="11"/>
  <c r="A1049" i="11"/>
  <c r="ET1048" i="11"/>
  <c r="EN1048" i="11"/>
  <c r="EM1048" i="11"/>
  <c r="DM1048" i="11"/>
  <c r="DD1048" i="11"/>
  <c r="DC1048" i="11"/>
  <c r="CS1048" i="11"/>
  <c r="CF1048" i="11"/>
  <c r="BW1048" i="11"/>
  <c r="Y1048" i="11"/>
  <c r="H1048" i="11"/>
  <c r="D1048" i="11"/>
  <c r="BX1048" i="11" s="1"/>
  <c r="ES1048" i="11" s="1"/>
  <c r="B1048" i="11"/>
  <c r="A1048" i="11"/>
  <c r="ET1047" i="11"/>
  <c r="EN1047" i="11"/>
  <c r="EM1047" i="11"/>
  <c r="DM1047" i="11"/>
  <c r="DD1047" i="11"/>
  <c r="DC1047" i="11"/>
  <c r="CS1047" i="11"/>
  <c r="CF1047" i="11"/>
  <c r="BW1047" i="11"/>
  <c r="Y1047" i="11"/>
  <c r="H1047" i="11"/>
  <c r="D1047" i="11"/>
  <c r="BX1047" i="11" s="1"/>
  <c r="ES1047" i="11" s="1"/>
  <c r="B1047" i="11"/>
  <c r="A1047" i="11"/>
  <c r="ET1046" i="11"/>
  <c r="EN1046" i="11"/>
  <c r="EM1046" i="11"/>
  <c r="DM1046" i="11"/>
  <c r="DD1046" i="11"/>
  <c r="DC1046" i="11"/>
  <c r="CS1046" i="11"/>
  <c r="CF1046" i="11"/>
  <c r="BW1046" i="11"/>
  <c r="Y1046" i="11"/>
  <c r="H1046" i="11"/>
  <c r="D1046" i="11"/>
  <c r="BX1046" i="11" s="1"/>
  <c r="ES1046" i="11" s="1"/>
  <c r="B1046" i="11"/>
  <c r="A1046" i="11"/>
  <c r="ET1045" i="11"/>
  <c r="EN1045" i="11"/>
  <c r="EM1045" i="11"/>
  <c r="DM1045" i="11"/>
  <c r="DD1045" i="11"/>
  <c r="DC1045" i="11"/>
  <c r="CS1045" i="11"/>
  <c r="CF1045" i="11"/>
  <c r="BW1045" i="11"/>
  <c r="Y1045" i="11"/>
  <c r="H1045" i="11"/>
  <c r="D1045" i="11"/>
  <c r="BX1045" i="11" s="1"/>
  <c r="ES1045" i="11" s="1"/>
  <c r="B1045" i="11"/>
  <c r="A1045" i="11"/>
  <c r="ET1044" i="11"/>
  <c r="EN1044" i="11"/>
  <c r="EM1044" i="11"/>
  <c r="DM1044" i="11"/>
  <c r="DD1044" i="11"/>
  <c r="DC1044" i="11"/>
  <c r="CS1044" i="11"/>
  <c r="CF1044" i="11"/>
  <c r="BW1044" i="11"/>
  <c r="Y1044" i="11"/>
  <c r="H1044" i="11"/>
  <c r="D1044" i="11"/>
  <c r="BX1044" i="11" s="1"/>
  <c r="ES1044" i="11" s="1"/>
  <c r="B1044" i="11"/>
  <c r="A1044" i="11"/>
  <c r="ET1043" i="11"/>
  <c r="EN1043" i="11"/>
  <c r="EM1043" i="11"/>
  <c r="DM1043" i="11"/>
  <c r="DD1043" i="11"/>
  <c r="DC1043" i="11"/>
  <c r="CS1043" i="11"/>
  <c r="CF1043" i="11"/>
  <c r="BW1043" i="11"/>
  <c r="Y1043" i="11"/>
  <c r="H1043" i="11"/>
  <c r="D1043" i="11"/>
  <c r="BX1043" i="11" s="1"/>
  <c r="ES1043" i="11" s="1"/>
  <c r="B1043" i="11"/>
  <c r="A1043" i="11"/>
  <c r="ET1042" i="11"/>
  <c r="EN1042" i="11"/>
  <c r="EM1042" i="11"/>
  <c r="DM1042" i="11"/>
  <c r="DD1042" i="11"/>
  <c r="DC1042" i="11"/>
  <c r="CS1042" i="11"/>
  <c r="CF1042" i="11"/>
  <c r="BW1042" i="11"/>
  <c r="Y1042" i="11"/>
  <c r="H1042" i="11"/>
  <c r="D1042" i="11"/>
  <c r="BX1042" i="11" s="1"/>
  <c r="ES1042" i="11" s="1"/>
  <c r="B1042" i="11"/>
  <c r="A1042" i="11"/>
  <c r="ET1041" i="11"/>
  <c r="EN1041" i="11"/>
  <c r="EM1041" i="11"/>
  <c r="DM1041" i="11"/>
  <c r="DD1041" i="11"/>
  <c r="DC1041" i="11"/>
  <c r="CS1041" i="11"/>
  <c r="CF1041" i="11"/>
  <c r="BW1041" i="11"/>
  <c r="Y1041" i="11"/>
  <c r="H1041" i="11"/>
  <c r="D1041" i="11"/>
  <c r="BX1041" i="11" s="1"/>
  <c r="ES1041" i="11" s="1"/>
  <c r="B1041" i="11"/>
  <c r="A1041" i="11"/>
  <c r="ET1040" i="11"/>
  <c r="EN1040" i="11"/>
  <c r="EM1040" i="11"/>
  <c r="DM1040" i="11"/>
  <c r="DD1040" i="11"/>
  <c r="DC1040" i="11"/>
  <c r="CS1040" i="11"/>
  <c r="CF1040" i="11"/>
  <c r="BW1040" i="11"/>
  <c r="Y1040" i="11"/>
  <c r="H1040" i="11"/>
  <c r="D1040" i="11"/>
  <c r="BX1040" i="11" s="1"/>
  <c r="ES1040" i="11" s="1"/>
  <c r="B1040" i="11"/>
  <c r="A1040" i="11"/>
  <c r="ET1039" i="11"/>
  <c r="EN1039" i="11"/>
  <c r="EM1039" i="11"/>
  <c r="DM1039" i="11"/>
  <c r="DD1039" i="11"/>
  <c r="DC1039" i="11"/>
  <c r="CS1039" i="11"/>
  <c r="CF1039" i="11"/>
  <c r="BW1039" i="11"/>
  <c r="Y1039" i="11"/>
  <c r="H1039" i="11"/>
  <c r="D1039" i="11"/>
  <c r="BX1039" i="11" s="1"/>
  <c r="ES1039" i="11" s="1"/>
  <c r="B1039" i="11"/>
  <c r="A1039" i="11"/>
  <c r="ET1038" i="11"/>
  <c r="EN1038" i="11"/>
  <c r="EM1038" i="11"/>
  <c r="DM1038" i="11"/>
  <c r="DD1038" i="11"/>
  <c r="DC1038" i="11"/>
  <c r="CS1038" i="11"/>
  <c r="CF1038" i="11"/>
  <c r="BW1038" i="11"/>
  <c r="Y1038" i="11"/>
  <c r="H1038" i="11"/>
  <c r="D1038" i="11"/>
  <c r="BX1038" i="11" s="1"/>
  <c r="ES1038" i="11" s="1"/>
  <c r="B1038" i="11"/>
  <c r="A1038" i="11"/>
  <c r="ET1037" i="11"/>
  <c r="EN1037" i="11"/>
  <c r="EM1037" i="11"/>
  <c r="DM1037" i="11"/>
  <c r="DD1037" i="11"/>
  <c r="DC1037" i="11"/>
  <c r="CS1037" i="11"/>
  <c r="CF1037" i="11"/>
  <c r="BW1037" i="11"/>
  <c r="Y1037" i="11"/>
  <c r="H1037" i="11"/>
  <c r="D1037" i="11"/>
  <c r="BX1037" i="11" s="1"/>
  <c r="ES1037" i="11" s="1"/>
  <c r="B1037" i="11"/>
  <c r="A1037" i="11"/>
  <c r="ET1036" i="11"/>
  <c r="EN1036" i="11"/>
  <c r="EM1036" i="11"/>
  <c r="DM1036" i="11"/>
  <c r="DD1036" i="11"/>
  <c r="DC1036" i="11"/>
  <c r="CS1036" i="11"/>
  <c r="CF1036" i="11"/>
  <c r="BW1036" i="11"/>
  <c r="Y1036" i="11"/>
  <c r="H1036" i="11"/>
  <c r="D1036" i="11"/>
  <c r="BX1036" i="11" s="1"/>
  <c r="ES1036" i="11" s="1"/>
  <c r="B1036" i="11"/>
  <c r="A1036" i="11"/>
  <c r="ET1035" i="11"/>
  <c r="EN1035" i="11"/>
  <c r="EM1035" i="11"/>
  <c r="DM1035" i="11"/>
  <c r="DD1035" i="11"/>
  <c r="DC1035" i="11"/>
  <c r="CS1035" i="11"/>
  <c r="CF1035" i="11"/>
  <c r="BW1035" i="11"/>
  <c r="Y1035" i="11"/>
  <c r="H1035" i="11"/>
  <c r="D1035" i="11"/>
  <c r="BX1035" i="11" s="1"/>
  <c r="ES1035" i="11" s="1"/>
  <c r="B1035" i="11"/>
  <c r="A1035" i="11"/>
  <c r="ET1034" i="11"/>
  <c r="EN1034" i="11"/>
  <c r="EM1034" i="11"/>
  <c r="DM1034" i="11"/>
  <c r="DD1034" i="11"/>
  <c r="DC1034" i="11"/>
  <c r="CS1034" i="11"/>
  <c r="CF1034" i="11"/>
  <c r="BW1034" i="11"/>
  <c r="Y1034" i="11"/>
  <c r="H1034" i="11"/>
  <c r="D1034" i="11"/>
  <c r="BX1034" i="11" s="1"/>
  <c r="ES1034" i="11" s="1"/>
  <c r="B1034" i="11"/>
  <c r="A1034" i="11"/>
  <c r="ET1033" i="11"/>
  <c r="EN1033" i="11"/>
  <c r="EM1033" i="11"/>
  <c r="DM1033" i="11"/>
  <c r="DD1033" i="11"/>
  <c r="DC1033" i="11"/>
  <c r="CS1033" i="11"/>
  <c r="CF1033" i="11"/>
  <c r="BW1033" i="11"/>
  <c r="Y1033" i="11"/>
  <c r="H1033" i="11"/>
  <c r="D1033" i="11"/>
  <c r="BX1033" i="11" s="1"/>
  <c r="ES1033" i="11" s="1"/>
  <c r="B1033" i="11"/>
  <c r="A1033" i="11"/>
  <c r="ET1032" i="11"/>
  <c r="EN1032" i="11"/>
  <c r="EM1032" i="11"/>
  <c r="DM1032" i="11"/>
  <c r="DD1032" i="11"/>
  <c r="DC1032" i="11"/>
  <c r="CS1032" i="11"/>
  <c r="CF1032" i="11"/>
  <c r="BW1032" i="11"/>
  <c r="Y1032" i="11"/>
  <c r="H1032" i="11"/>
  <c r="D1032" i="11"/>
  <c r="BX1032" i="11" s="1"/>
  <c r="ES1032" i="11" s="1"/>
  <c r="B1032" i="11"/>
  <c r="A1032" i="11"/>
  <c r="ET1031" i="11"/>
  <c r="EN1031" i="11"/>
  <c r="EM1031" i="11"/>
  <c r="DM1031" i="11"/>
  <c r="DD1031" i="11"/>
  <c r="DC1031" i="11"/>
  <c r="CS1031" i="11"/>
  <c r="CF1031" i="11"/>
  <c r="BW1031" i="11"/>
  <c r="Y1031" i="11"/>
  <c r="H1031" i="11"/>
  <c r="D1031" i="11"/>
  <c r="BX1031" i="11" s="1"/>
  <c r="ES1031" i="11" s="1"/>
  <c r="B1031" i="11"/>
  <c r="A1031" i="11"/>
  <c r="ET1030" i="11"/>
  <c r="EN1030" i="11"/>
  <c r="EM1030" i="11"/>
  <c r="DM1030" i="11"/>
  <c r="DD1030" i="11"/>
  <c r="DC1030" i="11"/>
  <c r="CS1030" i="11"/>
  <c r="CF1030" i="11"/>
  <c r="BW1030" i="11"/>
  <c r="Y1030" i="11"/>
  <c r="H1030" i="11"/>
  <c r="D1030" i="11"/>
  <c r="BX1030" i="11" s="1"/>
  <c r="ES1030" i="11" s="1"/>
  <c r="B1030" i="11"/>
  <c r="A1030" i="11"/>
  <c r="ET1029" i="11"/>
  <c r="EN1029" i="11"/>
  <c r="EM1029" i="11"/>
  <c r="DM1029" i="11"/>
  <c r="DD1029" i="11"/>
  <c r="DC1029" i="11"/>
  <c r="CS1029" i="11"/>
  <c r="CF1029" i="11"/>
  <c r="BW1029" i="11"/>
  <c r="Y1029" i="11"/>
  <c r="H1029" i="11"/>
  <c r="D1029" i="11"/>
  <c r="BX1029" i="11" s="1"/>
  <c r="ES1029" i="11" s="1"/>
  <c r="B1029" i="11"/>
  <c r="A1029" i="11"/>
  <c r="ET1028" i="11"/>
  <c r="EN1028" i="11"/>
  <c r="EM1028" i="11"/>
  <c r="DM1028" i="11"/>
  <c r="DD1028" i="11"/>
  <c r="DC1028" i="11"/>
  <c r="CS1028" i="11"/>
  <c r="CF1028" i="11"/>
  <c r="BW1028" i="11"/>
  <c r="Y1028" i="11"/>
  <c r="H1028" i="11"/>
  <c r="D1028" i="11"/>
  <c r="BX1028" i="11" s="1"/>
  <c r="ES1028" i="11" s="1"/>
  <c r="B1028" i="11"/>
  <c r="A1028" i="11"/>
  <c r="ET1027" i="11"/>
  <c r="EN1027" i="11"/>
  <c r="EM1027" i="11"/>
  <c r="DM1027" i="11"/>
  <c r="DD1027" i="11"/>
  <c r="DC1027" i="11"/>
  <c r="CS1027" i="11"/>
  <c r="CF1027" i="11"/>
  <c r="BW1027" i="11"/>
  <c r="Y1027" i="11"/>
  <c r="H1027" i="11"/>
  <c r="D1027" i="11"/>
  <c r="BX1027" i="11" s="1"/>
  <c r="ES1027" i="11" s="1"/>
  <c r="B1027" i="11"/>
  <c r="A1027" i="11"/>
  <c r="ET1026" i="11"/>
  <c r="EN1026" i="11"/>
  <c r="EM1026" i="11"/>
  <c r="DM1026" i="11"/>
  <c r="DD1026" i="11"/>
  <c r="DC1026" i="11"/>
  <c r="CS1026" i="11"/>
  <c r="CF1026" i="11"/>
  <c r="BW1026" i="11"/>
  <c r="Y1026" i="11"/>
  <c r="H1026" i="11"/>
  <c r="D1026" i="11"/>
  <c r="BX1026" i="11" s="1"/>
  <c r="ES1026" i="11" s="1"/>
  <c r="B1026" i="11"/>
  <c r="A1026" i="11"/>
  <c r="ET1025" i="11"/>
  <c r="EN1025" i="11"/>
  <c r="EM1025" i="11"/>
  <c r="DM1025" i="11"/>
  <c r="DD1025" i="11"/>
  <c r="DC1025" i="11"/>
  <c r="CS1025" i="11"/>
  <c r="CF1025" i="11"/>
  <c r="BW1025" i="11"/>
  <c r="Y1025" i="11"/>
  <c r="H1025" i="11"/>
  <c r="D1025" i="11"/>
  <c r="BX1025" i="11" s="1"/>
  <c r="ES1025" i="11" s="1"/>
  <c r="B1025" i="11"/>
  <c r="A1025" i="11"/>
  <c r="ET1024" i="11"/>
  <c r="EN1024" i="11"/>
  <c r="EM1024" i="11"/>
  <c r="DM1024" i="11"/>
  <c r="DD1024" i="11"/>
  <c r="DC1024" i="11"/>
  <c r="CS1024" i="11"/>
  <c r="CF1024" i="11"/>
  <c r="BW1024" i="11"/>
  <c r="Y1024" i="11"/>
  <c r="H1024" i="11"/>
  <c r="D1024" i="11"/>
  <c r="BX1024" i="11" s="1"/>
  <c r="ES1024" i="11" s="1"/>
  <c r="B1024" i="11"/>
  <c r="A1024" i="11"/>
  <c r="ET1023" i="11"/>
  <c r="EN1023" i="11"/>
  <c r="EM1023" i="11"/>
  <c r="DM1023" i="11"/>
  <c r="DD1023" i="11"/>
  <c r="DC1023" i="11"/>
  <c r="CS1023" i="11"/>
  <c r="CF1023" i="11"/>
  <c r="BW1023" i="11"/>
  <c r="Y1023" i="11"/>
  <c r="H1023" i="11"/>
  <c r="D1023" i="11"/>
  <c r="BX1023" i="11" s="1"/>
  <c r="ES1023" i="11" s="1"/>
  <c r="B1023" i="11"/>
  <c r="A1023" i="11"/>
  <c r="ET1022" i="11"/>
  <c r="EN1022" i="11"/>
  <c r="EM1022" i="11"/>
  <c r="DM1022" i="11"/>
  <c r="DD1022" i="11"/>
  <c r="DC1022" i="11"/>
  <c r="CS1022" i="11"/>
  <c r="CF1022" i="11"/>
  <c r="BW1022" i="11"/>
  <c r="Y1022" i="11"/>
  <c r="H1022" i="11"/>
  <c r="D1022" i="11"/>
  <c r="BX1022" i="11" s="1"/>
  <c r="ES1022" i="11" s="1"/>
  <c r="B1022" i="11"/>
  <c r="A1022" i="11"/>
  <c r="ET1021" i="11"/>
  <c r="EN1021" i="11"/>
  <c r="EM1021" i="11"/>
  <c r="DM1021" i="11"/>
  <c r="DD1021" i="11"/>
  <c r="DC1021" i="11"/>
  <c r="CS1021" i="11"/>
  <c r="CF1021" i="11"/>
  <c r="BW1021" i="11"/>
  <c r="Y1021" i="11"/>
  <c r="H1021" i="11"/>
  <c r="D1021" i="11"/>
  <c r="BX1021" i="11" s="1"/>
  <c r="ES1021" i="11" s="1"/>
  <c r="B1021" i="11"/>
  <c r="A1021" i="11"/>
  <c r="ET1020" i="11"/>
  <c r="EN1020" i="11"/>
  <c r="EM1020" i="11"/>
  <c r="DM1020" i="11"/>
  <c r="DD1020" i="11"/>
  <c r="DC1020" i="11"/>
  <c r="CS1020" i="11"/>
  <c r="CF1020" i="11"/>
  <c r="BW1020" i="11"/>
  <c r="Y1020" i="11"/>
  <c r="H1020" i="11"/>
  <c r="D1020" i="11"/>
  <c r="BX1020" i="11" s="1"/>
  <c r="ES1020" i="11" s="1"/>
  <c r="B1020" i="11"/>
  <c r="A1020" i="11"/>
  <c r="ET1019" i="11"/>
  <c r="EN1019" i="11"/>
  <c r="EM1019" i="11"/>
  <c r="DM1019" i="11"/>
  <c r="DD1019" i="11"/>
  <c r="DC1019" i="11"/>
  <c r="CS1019" i="11"/>
  <c r="CF1019" i="11"/>
  <c r="BW1019" i="11"/>
  <c r="Y1019" i="11"/>
  <c r="H1019" i="11"/>
  <c r="D1019" i="11"/>
  <c r="BX1019" i="11" s="1"/>
  <c r="ES1019" i="11" s="1"/>
  <c r="B1019" i="11"/>
  <c r="A1019" i="11"/>
  <c r="ET1018" i="11"/>
  <c r="EN1018" i="11"/>
  <c r="EM1018" i="11"/>
  <c r="DM1018" i="11"/>
  <c r="DD1018" i="11"/>
  <c r="DC1018" i="11"/>
  <c r="CS1018" i="11"/>
  <c r="CF1018" i="11"/>
  <c r="BW1018" i="11"/>
  <c r="Y1018" i="11"/>
  <c r="H1018" i="11"/>
  <c r="D1018" i="11"/>
  <c r="BX1018" i="11" s="1"/>
  <c r="ES1018" i="11" s="1"/>
  <c r="B1018" i="11"/>
  <c r="A1018" i="11"/>
  <c r="ET1017" i="11"/>
  <c r="EN1017" i="11"/>
  <c r="EM1017" i="11"/>
  <c r="DM1017" i="11"/>
  <c r="DD1017" i="11"/>
  <c r="DC1017" i="11"/>
  <c r="CS1017" i="11"/>
  <c r="CF1017" i="11"/>
  <c r="BW1017" i="11"/>
  <c r="Y1017" i="11"/>
  <c r="H1017" i="11"/>
  <c r="D1017" i="11"/>
  <c r="BX1017" i="11" s="1"/>
  <c r="ES1017" i="11" s="1"/>
  <c r="B1017" i="11"/>
  <c r="A1017" i="11"/>
  <c r="ET1016" i="11"/>
  <c r="EN1016" i="11"/>
  <c r="EM1016" i="11"/>
  <c r="DM1016" i="11"/>
  <c r="DD1016" i="11"/>
  <c r="DC1016" i="11"/>
  <c r="CS1016" i="11"/>
  <c r="CF1016" i="11"/>
  <c r="BW1016" i="11"/>
  <c r="Y1016" i="11"/>
  <c r="H1016" i="11"/>
  <c r="D1016" i="11"/>
  <c r="BX1016" i="11" s="1"/>
  <c r="ES1016" i="11" s="1"/>
  <c r="B1016" i="11"/>
  <c r="A1016" i="11"/>
  <c r="ET1015" i="11"/>
  <c r="EN1015" i="11"/>
  <c r="EM1015" i="11"/>
  <c r="DM1015" i="11"/>
  <c r="DD1015" i="11"/>
  <c r="DC1015" i="11"/>
  <c r="CS1015" i="11"/>
  <c r="CF1015" i="11"/>
  <c r="BW1015" i="11"/>
  <c r="Y1015" i="11"/>
  <c r="H1015" i="11"/>
  <c r="D1015" i="11"/>
  <c r="BX1015" i="11" s="1"/>
  <c r="ES1015" i="11" s="1"/>
  <c r="B1015" i="11"/>
  <c r="A1015" i="11"/>
  <c r="ET1014" i="11"/>
  <c r="EN1014" i="11"/>
  <c r="EM1014" i="11"/>
  <c r="DM1014" i="11"/>
  <c r="DD1014" i="11"/>
  <c r="DC1014" i="11"/>
  <c r="CS1014" i="11"/>
  <c r="CF1014" i="11"/>
  <c r="BW1014" i="11"/>
  <c r="Y1014" i="11"/>
  <c r="H1014" i="11"/>
  <c r="D1014" i="11"/>
  <c r="BX1014" i="11" s="1"/>
  <c r="ES1014" i="11" s="1"/>
  <c r="B1014" i="11"/>
  <c r="A1014" i="11"/>
  <c r="ET1013" i="11"/>
  <c r="EN1013" i="11"/>
  <c r="EM1013" i="11"/>
  <c r="DM1013" i="11"/>
  <c r="DD1013" i="11"/>
  <c r="DC1013" i="11"/>
  <c r="CS1013" i="11"/>
  <c r="CF1013" i="11"/>
  <c r="BW1013" i="11"/>
  <c r="Y1013" i="11"/>
  <c r="H1013" i="11"/>
  <c r="D1013" i="11"/>
  <c r="BX1013" i="11" s="1"/>
  <c r="ES1013" i="11" s="1"/>
  <c r="B1013" i="11"/>
  <c r="A1013" i="11"/>
  <c r="ET1012" i="11"/>
  <c r="EN1012" i="11"/>
  <c r="EM1012" i="11"/>
  <c r="DM1012" i="11"/>
  <c r="DD1012" i="11"/>
  <c r="DC1012" i="11"/>
  <c r="CS1012" i="11"/>
  <c r="CF1012" i="11"/>
  <c r="BW1012" i="11"/>
  <c r="Y1012" i="11"/>
  <c r="H1012" i="11"/>
  <c r="D1012" i="11"/>
  <c r="BX1012" i="11" s="1"/>
  <c r="ES1012" i="11" s="1"/>
  <c r="B1012" i="11"/>
  <c r="A1012" i="11"/>
  <c r="ET1011" i="11"/>
  <c r="EN1011" i="11"/>
  <c r="EM1011" i="11"/>
  <c r="DM1011" i="11"/>
  <c r="DD1011" i="11"/>
  <c r="DC1011" i="11"/>
  <c r="CS1011" i="11"/>
  <c r="CF1011" i="11"/>
  <c r="BW1011" i="11"/>
  <c r="Y1011" i="11"/>
  <c r="H1011" i="11"/>
  <c r="D1011" i="11"/>
  <c r="BX1011" i="11" s="1"/>
  <c r="ES1011" i="11" s="1"/>
  <c r="B1011" i="11"/>
  <c r="A1011" i="11"/>
  <c r="ET1010" i="11"/>
  <c r="EN1010" i="11"/>
  <c r="EM1010" i="11"/>
  <c r="DM1010" i="11"/>
  <c r="DD1010" i="11"/>
  <c r="DC1010" i="11"/>
  <c r="CS1010" i="11"/>
  <c r="CF1010" i="11"/>
  <c r="BW1010" i="11"/>
  <c r="Y1010" i="11"/>
  <c r="H1010" i="11"/>
  <c r="D1010" i="11"/>
  <c r="BX1010" i="11" s="1"/>
  <c r="ES1010" i="11" s="1"/>
  <c r="B1010" i="11"/>
  <c r="A1010" i="11"/>
  <c r="ET1009" i="11"/>
  <c r="EN1009" i="11"/>
  <c r="EM1009" i="11"/>
  <c r="DM1009" i="11"/>
  <c r="DD1009" i="11"/>
  <c r="DC1009" i="11"/>
  <c r="CS1009" i="11"/>
  <c r="CF1009" i="11"/>
  <c r="BW1009" i="11"/>
  <c r="Y1009" i="11"/>
  <c r="H1009" i="11"/>
  <c r="D1009" i="11"/>
  <c r="BX1009" i="11" s="1"/>
  <c r="ES1009" i="11" s="1"/>
  <c r="B1009" i="11"/>
  <c r="A1009" i="11"/>
  <c r="ET1008" i="11"/>
  <c r="EN1008" i="11"/>
  <c r="EM1008" i="11"/>
  <c r="DM1008" i="11"/>
  <c r="DD1008" i="11"/>
  <c r="DC1008" i="11"/>
  <c r="CS1008" i="11"/>
  <c r="CF1008" i="11"/>
  <c r="BW1008" i="11"/>
  <c r="Y1008" i="11"/>
  <c r="H1008" i="11"/>
  <c r="D1008" i="11"/>
  <c r="BX1008" i="11" s="1"/>
  <c r="ES1008" i="11" s="1"/>
  <c r="B1008" i="11"/>
  <c r="A1008" i="11"/>
  <c r="ET1007" i="11"/>
  <c r="EN1007" i="11"/>
  <c r="EM1007" i="11"/>
  <c r="DM1007" i="11"/>
  <c r="DD1007" i="11"/>
  <c r="DC1007" i="11"/>
  <c r="CS1007" i="11"/>
  <c r="CF1007" i="11"/>
  <c r="BW1007" i="11"/>
  <c r="Y1007" i="11"/>
  <c r="H1007" i="11"/>
  <c r="D1007" i="11"/>
  <c r="BX1007" i="11" s="1"/>
  <c r="ES1007" i="11" s="1"/>
  <c r="B1007" i="11"/>
  <c r="A1007" i="11"/>
  <c r="ET1006" i="11"/>
  <c r="EN1006" i="11"/>
  <c r="EM1006" i="11"/>
  <c r="DM1006" i="11"/>
  <c r="DD1006" i="11"/>
  <c r="DC1006" i="11"/>
  <c r="CS1006" i="11"/>
  <c r="CF1006" i="11"/>
  <c r="BW1006" i="11"/>
  <c r="Y1006" i="11"/>
  <c r="H1006" i="11"/>
  <c r="D1006" i="11"/>
  <c r="BX1006" i="11" s="1"/>
  <c r="ES1006" i="11" s="1"/>
  <c r="B1006" i="11"/>
  <c r="A1006" i="11"/>
  <c r="ET1005" i="11"/>
  <c r="EN1005" i="11"/>
  <c r="EM1005" i="11"/>
  <c r="DM1005" i="11"/>
  <c r="DD1005" i="11"/>
  <c r="DC1005" i="11"/>
  <c r="CS1005" i="11"/>
  <c r="CF1005" i="11"/>
  <c r="BW1005" i="11"/>
  <c r="Y1005" i="11"/>
  <c r="H1005" i="11"/>
  <c r="D1005" i="11"/>
  <c r="BX1005" i="11" s="1"/>
  <c r="ES1005" i="11" s="1"/>
  <c r="B1005" i="11"/>
  <c r="A1005" i="11"/>
  <c r="ET1004" i="11"/>
  <c r="EN1004" i="11"/>
  <c r="EM1004" i="11"/>
  <c r="DM1004" i="11"/>
  <c r="DD1004" i="11"/>
  <c r="DC1004" i="11"/>
  <c r="CS1004" i="11"/>
  <c r="CF1004" i="11"/>
  <c r="BW1004" i="11"/>
  <c r="Y1004" i="11"/>
  <c r="H1004" i="11"/>
  <c r="D1004" i="11"/>
  <c r="BX1004" i="11" s="1"/>
  <c r="ES1004" i="11" s="1"/>
  <c r="B1004" i="11"/>
  <c r="A1004" i="11"/>
  <c r="ET1003" i="11"/>
  <c r="EN1003" i="11"/>
  <c r="EM1003" i="11"/>
  <c r="DM1003" i="11"/>
  <c r="DD1003" i="11"/>
  <c r="DC1003" i="11"/>
  <c r="CS1003" i="11"/>
  <c r="CF1003" i="11"/>
  <c r="BW1003" i="11"/>
  <c r="Y1003" i="11"/>
  <c r="H1003" i="11"/>
  <c r="D1003" i="11"/>
  <c r="BX1003" i="11" s="1"/>
  <c r="ES1003" i="11" s="1"/>
  <c r="B1003" i="11"/>
  <c r="A1003" i="11"/>
  <c r="ET1002" i="11"/>
  <c r="EN1002" i="11"/>
  <c r="EM1002" i="11"/>
  <c r="DM1002" i="11"/>
  <c r="DD1002" i="11"/>
  <c r="DC1002" i="11"/>
  <c r="CS1002" i="11"/>
  <c r="CF1002" i="11"/>
  <c r="BW1002" i="11"/>
  <c r="Y1002" i="11"/>
  <c r="H1002" i="11"/>
  <c r="D1002" i="11"/>
  <c r="BX1002" i="11" s="1"/>
  <c r="ES1002" i="11" s="1"/>
  <c r="B1002" i="11"/>
  <c r="A1002" i="11"/>
  <c r="ET1001" i="11"/>
  <c r="EN1001" i="11"/>
  <c r="EM1001" i="11"/>
  <c r="DM1001" i="11"/>
  <c r="DD1001" i="11"/>
  <c r="DC1001" i="11"/>
  <c r="CS1001" i="11"/>
  <c r="CF1001" i="11"/>
  <c r="BW1001" i="11"/>
  <c r="Y1001" i="11"/>
  <c r="H1001" i="11"/>
  <c r="D1001" i="11"/>
  <c r="BX1001" i="11" s="1"/>
  <c r="ES1001" i="11" s="1"/>
  <c r="B1001" i="11"/>
  <c r="A1001" i="11"/>
  <c r="ET1000" i="11"/>
  <c r="EN1000" i="11"/>
  <c r="EM1000" i="11"/>
  <c r="DM1000" i="11"/>
  <c r="DD1000" i="11"/>
  <c r="DC1000" i="11"/>
  <c r="CS1000" i="11"/>
  <c r="CF1000" i="11"/>
  <c r="BW1000" i="11"/>
  <c r="Y1000" i="11"/>
  <c r="H1000" i="11"/>
  <c r="D1000" i="11"/>
  <c r="BX1000" i="11" s="1"/>
  <c r="ES1000" i="11" s="1"/>
  <c r="B1000" i="11"/>
  <c r="A1000" i="11"/>
  <c r="ET999" i="11"/>
  <c r="EN999" i="11"/>
  <c r="EM999" i="11"/>
  <c r="DM999" i="11"/>
  <c r="DD999" i="11"/>
  <c r="DC999" i="11"/>
  <c r="CS999" i="11"/>
  <c r="CF999" i="11"/>
  <c r="BW999" i="11"/>
  <c r="Y999" i="11"/>
  <c r="H999" i="11"/>
  <c r="D999" i="11"/>
  <c r="BX999" i="11" s="1"/>
  <c r="ES999" i="11" s="1"/>
  <c r="B999" i="11"/>
  <c r="A999" i="11"/>
  <c r="ET998" i="11"/>
  <c r="EN998" i="11"/>
  <c r="EM998" i="11"/>
  <c r="DM998" i="11"/>
  <c r="DD998" i="11"/>
  <c r="DC998" i="11"/>
  <c r="CS998" i="11"/>
  <c r="CF998" i="11"/>
  <c r="BW998" i="11"/>
  <c r="Y998" i="11"/>
  <c r="H998" i="11"/>
  <c r="D998" i="11"/>
  <c r="BX998" i="11" s="1"/>
  <c r="ES998" i="11" s="1"/>
  <c r="B998" i="11"/>
  <c r="A998" i="11"/>
  <c r="ET997" i="11"/>
  <c r="EN997" i="11"/>
  <c r="EM997" i="11"/>
  <c r="DM997" i="11"/>
  <c r="DD997" i="11"/>
  <c r="DC997" i="11"/>
  <c r="CS997" i="11"/>
  <c r="CF997" i="11"/>
  <c r="BW997" i="11"/>
  <c r="Y997" i="11"/>
  <c r="H997" i="11"/>
  <c r="D997" i="11"/>
  <c r="BX997" i="11" s="1"/>
  <c r="ES997" i="11" s="1"/>
  <c r="B997" i="11"/>
  <c r="A997" i="11"/>
  <c r="ET996" i="11"/>
  <c r="EN996" i="11"/>
  <c r="EM996" i="11"/>
  <c r="DM996" i="11"/>
  <c r="DD996" i="11"/>
  <c r="DC996" i="11"/>
  <c r="CS996" i="11"/>
  <c r="CF996" i="11"/>
  <c r="BW996" i="11"/>
  <c r="Y996" i="11"/>
  <c r="H996" i="11"/>
  <c r="D996" i="11"/>
  <c r="BX996" i="11" s="1"/>
  <c r="ES996" i="11" s="1"/>
  <c r="B996" i="11"/>
  <c r="A996" i="11"/>
  <c r="ET995" i="11"/>
  <c r="EN995" i="11"/>
  <c r="EM995" i="11"/>
  <c r="DM995" i="11"/>
  <c r="DD995" i="11"/>
  <c r="DC995" i="11"/>
  <c r="CS995" i="11"/>
  <c r="CF995" i="11"/>
  <c r="BW995" i="11"/>
  <c r="Y995" i="11"/>
  <c r="H995" i="11"/>
  <c r="D995" i="11"/>
  <c r="BX995" i="11" s="1"/>
  <c r="ES995" i="11" s="1"/>
  <c r="B995" i="11"/>
  <c r="A995" i="11"/>
  <c r="ET994" i="11"/>
  <c r="EN994" i="11"/>
  <c r="EM994" i="11"/>
  <c r="DM994" i="11"/>
  <c r="DD994" i="11"/>
  <c r="DC994" i="11"/>
  <c r="CS994" i="11"/>
  <c r="CF994" i="11"/>
  <c r="BW994" i="11"/>
  <c r="Y994" i="11"/>
  <c r="H994" i="11"/>
  <c r="D994" i="11"/>
  <c r="BX994" i="11" s="1"/>
  <c r="ES994" i="11" s="1"/>
  <c r="B994" i="11"/>
  <c r="A994" i="11"/>
  <c r="ET993" i="11"/>
  <c r="EN993" i="11"/>
  <c r="EM993" i="11"/>
  <c r="DM993" i="11"/>
  <c r="DD993" i="11"/>
  <c r="DC993" i="11"/>
  <c r="CS993" i="11"/>
  <c r="CF993" i="11"/>
  <c r="BW993" i="11"/>
  <c r="Y993" i="11"/>
  <c r="H993" i="11"/>
  <c r="D993" i="11"/>
  <c r="BX993" i="11" s="1"/>
  <c r="ES993" i="11" s="1"/>
  <c r="B993" i="11"/>
  <c r="A993" i="11"/>
  <c r="ET992" i="11"/>
  <c r="EN992" i="11"/>
  <c r="EM992" i="11"/>
  <c r="DM992" i="11"/>
  <c r="DD992" i="11"/>
  <c r="DC992" i="11"/>
  <c r="CS992" i="11"/>
  <c r="CF992" i="11"/>
  <c r="BW992" i="11"/>
  <c r="Y992" i="11"/>
  <c r="H992" i="11"/>
  <c r="D992" i="11"/>
  <c r="BX992" i="11" s="1"/>
  <c r="ES992" i="11" s="1"/>
  <c r="B992" i="11"/>
  <c r="A992" i="11"/>
  <c r="ET991" i="11"/>
  <c r="EN991" i="11"/>
  <c r="EM991" i="11"/>
  <c r="DM991" i="11"/>
  <c r="DD991" i="11"/>
  <c r="DC991" i="11"/>
  <c r="CS991" i="11"/>
  <c r="CF991" i="11"/>
  <c r="BW991" i="11"/>
  <c r="Y991" i="11"/>
  <c r="H991" i="11"/>
  <c r="D991" i="11"/>
  <c r="BX991" i="11" s="1"/>
  <c r="ES991" i="11" s="1"/>
  <c r="B991" i="11"/>
  <c r="A991" i="11"/>
  <c r="ET990" i="11"/>
  <c r="EN990" i="11"/>
  <c r="EM990" i="11"/>
  <c r="DM990" i="11"/>
  <c r="DD990" i="11"/>
  <c r="DC990" i="11"/>
  <c r="CS990" i="11"/>
  <c r="CF990" i="11"/>
  <c r="BW990" i="11"/>
  <c r="Y990" i="11"/>
  <c r="H990" i="11"/>
  <c r="D990" i="11"/>
  <c r="BX990" i="11" s="1"/>
  <c r="ES990" i="11" s="1"/>
  <c r="B990" i="11"/>
  <c r="A990" i="11"/>
  <c r="ET989" i="11"/>
  <c r="EN989" i="11"/>
  <c r="EM989" i="11"/>
  <c r="DM989" i="11"/>
  <c r="DD989" i="11"/>
  <c r="DC989" i="11"/>
  <c r="CS989" i="11"/>
  <c r="CF989" i="11"/>
  <c r="BW989" i="11"/>
  <c r="Y989" i="11"/>
  <c r="H989" i="11"/>
  <c r="D989" i="11"/>
  <c r="BX989" i="11" s="1"/>
  <c r="ES989" i="11" s="1"/>
  <c r="B989" i="11"/>
  <c r="A989" i="11"/>
  <c r="ET988" i="11"/>
  <c r="EN988" i="11"/>
  <c r="EM988" i="11"/>
  <c r="DM988" i="11"/>
  <c r="DD988" i="11"/>
  <c r="DC988" i="11"/>
  <c r="CS988" i="11"/>
  <c r="CF988" i="11"/>
  <c r="BW988" i="11"/>
  <c r="Y988" i="11"/>
  <c r="H988" i="11"/>
  <c r="D988" i="11"/>
  <c r="BX988" i="11" s="1"/>
  <c r="ES988" i="11" s="1"/>
  <c r="B988" i="11"/>
  <c r="A988" i="11"/>
  <c r="ET987" i="11"/>
  <c r="EN987" i="11"/>
  <c r="EM987" i="11"/>
  <c r="DM987" i="11"/>
  <c r="DD987" i="11"/>
  <c r="DC987" i="11"/>
  <c r="CS987" i="11"/>
  <c r="CF987" i="11"/>
  <c r="BW987" i="11"/>
  <c r="Y987" i="11"/>
  <c r="H987" i="11"/>
  <c r="D987" i="11"/>
  <c r="BX987" i="11" s="1"/>
  <c r="ES987" i="11" s="1"/>
  <c r="B987" i="11"/>
  <c r="A987" i="11"/>
  <c r="ET986" i="11"/>
  <c r="EN986" i="11"/>
  <c r="EM986" i="11"/>
  <c r="DM986" i="11"/>
  <c r="DD986" i="11"/>
  <c r="DC986" i="11"/>
  <c r="CS986" i="11"/>
  <c r="CF986" i="11"/>
  <c r="BW986" i="11"/>
  <c r="Y986" i="11"/>
  <c r="H986" i="11"/>
  <c r="D986" i="11"/>
  <c r="BX986" i="11" s="1"/>
  <c r="ES986" i="11" s="1"/>
  <c r="B986" i="11"/>
  <c r="A986" i="11"/>
  <c r="ET985" i="11"/>
  <c r="EN985" i="11"/>
  <c r="EM985" i="11"/>
  <c r="DM985" i="11"/>
  <c r="DD985" i="11"/>
  <c r="DC985" i="11"/>
  <c r="CS985" i="11"/>
  <c r="CF985" i="11"/>
  <c r="BW985" i="11"/>
  <c r="Y985" i="11"/>
  <c r="H985" i="11"/>
  <c r="D985" i="11"/>
  <c r="BX985" i="11" s="1"/>
  <c r="ES985" i="11" s="1"/>
  <c r="B985" i="11"/>
  <c r="A985" i="11"/>
  <c r="ET984" i="11"/>
  <c r="EN984" i="11"/>
  <c r="EM984" i="11"/>
  <c r="DM984" i="11"/>
  <c r="DD984" i="11"/>
  <c r="DC984" i="11"/>
  <c r="CS984" i="11"/>
  <c r="CF984" i="11"/>
  <c r="BW984" i="11"/>
  <c r="Y984" i="11"/>
  <c r="H984" i="11"/>
  <c r="D984" i="11"/>
  <c r="BX984" i="11" s="1"/>
  <c r="ES984" i="11" s="1"/>
  <c r="B984" i="11"/>
  <c r="A984" i="11"/>
  <c r="ET983" i="11"/>
  <c r="EN983" i="11"/>
  <c r="EM983" i="11"/>
  <c r="DM983" i="11"/>
  <c r="DD983" i="11"/>
  <c r="DC983" i="11"/>
  <c r="CS983" i="11"/>
  <c r="CF983" i="11"/>
  <c r="BW983" i="11"/>
  <c r="Y983" i="11"/>
  <c r="H983" i="11"/>
  <c r="D983" i="11"/>
  <c r="BX983" i="11" s="1"/>
  <c r="ES983" i="11" s="1"/>
  <c r="B983" i="11"/>
  <c r="A983" i="11"/>
  <c r="ET982" i="11"/>
  <c r="EN982" i="11"/>
  <c r="EM982" i="11"/>
  <c r="DM982" i="11"/>
  <c r="DD982" i="11"/>
  <c r="DC982" i="11"/>
  <c r="CS982" i="11"/>
  <c r="CF982" i="11"/>
  <c r="BW982" i="11"/>
  <c r="Y982" i="11"/>
  <c r="H982" i="11"/>
  <c r="D982" i="11"/>
  <c r="BX982" i="11" s="1"/>
  <c r="ES982" i="11" s="1"/>
  <c r="B982" i="11"/>
  <c r="A982" i="11"/>
  <c r="ET981" i="11"/>
  <c r="EN981" i="11"/>
  <c r="EM981" i="11"/>
  <c r="DM981" i="11"/>
  <c r="DD981" i="11"/>
  <c r="DC981" i="11"/>
  <c r="CS981" i="11"/>
  <c r="CF981" i="11"/>
  <c r="BW981" i="11"/>
  <c r="Y981" i="11"/>
  <c r="H981" i="11"/>
  <c r="D981" i="11"/>
  <c r="BX981" i="11" s="1"/>
  <c r="ES981" i="11" s="1"/>
  <c r="B981" i="11"/>
  <c r="A981" i="11"/>
  <c r="ET980" i="11"/>
  <c r="EN980" i="11"/>
  <c r="EM980" i="11"/>
  <c r="DM980" i="11"/>
  <c r="DD980" i="11"/>
  <c r="DC980" i="11"/>
  <c r="CS980" i="11"/>
  <c r="CF980" i="11"/>
  <c r="BW980" i="11"/>
  <c r="Y980" i="11"/>
  <c r="H980" i="11"/>
  <c r="D980" i="11"/>
  <c r="BX980" i="11" s="1"/>
  <c r="ES980" i="11" s="1"/>
  <c r="B980" i="11"/>
  <c r="A980" i="11"/>
  <c r="ET979" i="11"/>
  <c r="EN979" i="11"/>
  <c r="EM979" i="11"/>
  <c r="DM979" i="11"/>
  <c r="DD979" i="11"/>
  <c r="DC979" i="11"/>
  <c r="CS979" i="11"/>
  <c r="CF979" i="11"/>
  <c r="BW979" i="11"/>
  <c r="Y979" i="11"/>
  <c r="H979" i="11"/>
  <c r="D979" i="11"/>
  <c r="BX979" i="11" s="1"/>
  <c r="ES979" i="11" s="1"/>
  <c r="B979" i="11"/>
  <c r="A979" i="11"/>
  <c r="ET978" i="11"/>
  <c r="EN978" i="11"/>
  <c r="EM978" i="11"/>
  <c r="DM978" i="11"/>
  <c r="DD978" i="11"/>
  <c r="DC978" i="11"/>
  <c r="CS978" i="11"/>
  <c r="CF978" i="11"/>
  <c r="BW978" i="11"/>
  <c r="Y978" i="11"/>
  <c r="H978" i="11"/>
  <c r="D978" i="11"/>
  <c r="BX978" i="11" s="1"/>
  <c r="ES978" i="11" s="1"/>
  <c r="B978" i="11"/>
  <c r="A978" i="11"/>
  <c r="ET977" i="11"/>
  <c r="EN977" i="11"/>
  <c r="EM977" i="11"/>
  <c r="DM977" i="11"/>
  <c r="DD977" i="11"/>
  <c r="DC977" i="11"/>
  <c r="CS977" i="11"/>
  <c r="CF977" i="11"/>
  <c r="BW977" i="11"/>
  <c r="Y977" i="11"/>
  <c r="H977" i="11"/>
  <c r="D977" i="11"/>
  <c r="BX977" i="11" s="1"/>
  <c r="ES977" i="11" s="1"/>
  <c r="B977" i="11"/>
  <c r="A977" i="11"/>
  <c r="ET976" i="11"/>
  <c r="EN976" i="11"/>
  <c r="EM976" i="11"/>
  <c r="DM976" i="11"/>
  <c r="DD976" i="11"/>
  <c r="DC976" i="11"/>
  <c r="CS976" i="11"/>
  <c r="CF976" i="11"/>
  <c r="BW976" i="11"/>
  <c r="Y976" i="11"/>
  <c r="H976" i="11"/>
  <c r="D976" i="11"/>
  <c r="BX976" i="11" s="1"/>
  <c r="ES976" i="11" s="1"/>
  <c r="B976" i="11"/>
  <c r="A976" i="11"/>
  <c r="ET975" i="11"/>
  <c r="EN975" i="11"/>
  <c r="EM975" i="11"/>
  <c r="DM975" i="11"/>
  <c r="DD975" i="11"/>
  <c r="DC975" i="11"/>
  <c r="CS975" i="11"/>
  <c r="CF975" i="11"/>
  <c r="BW975" i="11"/>
  <c r="Y975" i="11"/>
  <c r="H975" i="11"/>
  <c r="D975" i="11"/>
  <c r="BX975" i="11" s="1"/>
  <c r="ES975" i="11" s="1"/>
  <c r="B975" i="11"/>
  <c r="A975" i="11"/>
  <c r="ET974" i="11"/>
  <c r="EN974" i="11"/>
  <c r="EM974" i="11"/>
  <c r="DM974" i="11"/>
  <c r="DD974" i="11"/>
  <c r="DC974" i="11"/>
  <c r="CS974" i="11"/>
  <c r="CF974" i="11"/>
  <c r="BW974" i="11"/>
  <c r="Y974" i="11"/>
  <c r="H974" i="11"/>
  <c r="D974" i="11"/>
  <c r="BX974" i="11" s="1"/>
  <c r="ES974" i="11" s="1"/>
  <c r="B974" i="11"/>
  <c r="A974" i="11"/>
  <c r="ET973" i="11"/>
  <c r="EN973" i="11"/>
  <c r="EM973" i="11"/>
  <c r="DM973" i="11"/>
  <c r="DD973" i="11"/>
  <c r="DC973" i="11"/>
  <c r="CS973" i="11"/>
  <c r="CF973" i="11"/>
  <c r="BW973" i="11"/>
  <c r="Y973" i="11"/>
  <c r="H973" i="11"/>
  <c r="D973" i="11"/>
  <c r="BX973" i="11" s="1"/>
  <c r="ES973" i="11" s="1"/>
  <c r="B973" i="11"/>
  <c r="A973" i="11"/>
  <c r="ET972" i="11"/>
  <c r="EN972" i="11"/>
  <c r="EM972" i="11"/>
  <c r="DM972" i="11"/>
  <c r="DD972" i="11"/>
  <c r="DC972" i="11"/>
  <c r="CS972" i="11"/>
  <c r="CF972" i="11"/>
  <c r="BW972" i="11"/>
  <c r="Y972" i="11"/>
  <c r="H972" i="11"/>
  <c r="D972" i="11"/>
  <c r="BX972" i="11" s="1"/>
  <c r="ES972" i="11" s="1"/>
  <c r="B972" i="11"/>
  <c r="A972" i="11"/>
  <c r="ET971" i="11"/>
  <c r="EN971" i="11"/>
  <c r="EM971" i="11"/>
  <c r="DM971" i="11"/>
  <c r="DD971" i="11"/>
  <c r="DC971" i="11"/>
  <c r="CS971" i="11"/>
  <c r="CF971" i="11"/>
  <c r="BW971" i="11"/>
  <c r="Y971" i="11"/>
  <c r="H971" i="11"/>
  <c r="D971" i="11"/>
  <c r="BX971" i="11" s="1"/>
  <c r="ES971" i="11" s="1"/>
  <c r="B971" i="11"/>
  <c r="A971" i="11"/>
  <c r="ET970" i="11"/>
  <c r="EN970" i="11"/>
  <c r="EM970" i="11"/>
  <c r="DM970" i="11"/>
  <c r="DD970" i="11"/>
  <c r="DC970" i="11"/>
  <c r="CS970" i="11"/>
  <c r="CF970" i="11"/>
  <c r="BW970" i="11"/>
  <c r="Y970" i="11"/>
  <c r="H970" i="11"/>
  <c r="D970" i="11"/>
  <c r="BX970" i="11" s="1"/>
  <c r="ES970" i="11" s="1"/>
  <c r="B970" i="11"/>
  <c r="A970" i="11"/>
  <c r="ET969" i="11"/>
  <c r="EN969" i="11"/>
  <c r="EM969" i="11"/>
  <c r="DM969" i="11"/>
  <c r="DD969" i="11"/>
  <c r="DC969" i="11"/>
  <c r="CS969" i="11"/>
  <c r="CF969" i="11"/>
  <c r="BW969" i="11"/>
  <c r="Y969" i="11"/>
  <c r="H969" i="11"/>
  <c r="D969" i="11"/>
  <c r="BX969" i="11" s="1"/>
  <c r="ES969" i="11" s="1"/>
  <c r="B969" i="11"/>
  <c r="A969" i="11"/>
  <c r="ET968" i="11"/>
  <c r="EN968" i="11"/>
  <c r="EM968" i="11"/>
  <c r="DM968" i="11"/>
  <c r="DD968" i="11"/>
  <c r="DC968" i="11"/>
  <c r="CS968" i="11"/>
  <c r="CF968" i="11"/>
  <c r="BW968" i="11"/>
  <c r="Y968" i="11"/>
  <c r="H968" i="11"/>
  <c r="D968" i="11"/>
  <c r="BX968" i="11" s="1"/>
  <c r="ES968" i="11" s="1"/>
  <c r="B968" i="11"/>
  <c r="A968" i="11"/>
  <c r="ET967" i="11"/>
  <c r="EN967" i="11"/>
  <c r="EM967" i="11"/>
  <c r="DM967" i="11"/>
  <c r="DD967" i="11"/>
  <c r="DC967" i="11"/>
  <c r="CS967" i="11"/>
  <c r="CF967" i="11"/>
  <c r="BW967" i="11"/>
  <c r="Y967" i="11"/>
  <c r="H967" i="11"/>
  <c r="D967" i="11"/>
  <c r="BX967" i="11" s="1"/>
  <c r="ES967" i="11" s="1"/>
  <c r="B967" i="11"/>
  <c r="A967" i="11"/>
  <c r="ET966" i="11"/>
  <c r="EN966" i="11"/>
  <c r="EM966" i="11"/>
  <c r="DM966" i="11"/>
  <c r="DD966" i="11"/>
  <c r="DC966" i="11"/>
  <c r="CS966" i="11"/>
  <c r="CF966" i="11"/>
  <c r="BW966" i="11"/>
  <c r="Y966" i="11"/>
  <c r="H966" i="11"/>
  <c r="D966" i="11"/>
  <c r="BX966" i="11" s="1"/>
  <c r="ES966" i="11" s="1"/>
  <c r="B966" i="11"/>
  <c r="A966" i="11"/>
  <c r="ET965" i="11"/>
  <c r="EN965" i="11"/>
  <c r="EM965" i="11"/>
  <c r="DM965" i="11"/>
  <c r="DD965" i="11"/>
  <c r="DC965" i="11"/>
  <c r="CS965" i="11"/>
  <c r="CF965" i="11"/>
  <c r="BW965" i="11"/>
  <c r="Y965" i="11"/>
  <c r="H965" i="11"/>
  <c r="D965" i="11"/>
  <c r="BX965" i="11" s="1"/>
  <c r="ES965" i="11" s="1"/>
  <c r="B965" i="11"/>
  <c r="A965" i="11"/>
  <c r="ET964" i="11"/>
  <c r="EN964" i="11"/>
  <c r="EM964" i="11"/>
  <c r="DM964" i="11"/>
  <c r="DD964" i="11"/>
  <c r="DC964" i="11"/>
  <c r="CS964" i="11"/>
  <c r="CF964" i="11"/>
  <c r="BW964" i="11"/>
  <c r="Y964" i="11"/>
  <c r="H964" i="11"/>
  <c r="D964" i="11"/>
  <c r="BX964" i="11" s="1"/>
  <c r="ES964" i="11" s="1"/>
  <c r="B964" i="11"/>
  <c r="A964" i="11"/>
  <c r="ET963" i="11"/>
  <c r="EN963" i="11"/>
  <c r="EM963" i="11"/>
  <c r="DM963" i="11"/>
  <c r="DD963" i="11"/>
  <c r="DC963" i="11"/>
  <c r="CS963" i="11"/>
  <c r="CF963" i="11"/>
  <c r="BW963" i="11"/>
  <c r="Y963" i="11"/>
  <c r="H963" i="11"/>
  <c r="D963" i="11"/>
  <c r="BX963" i="11" s="1"/>
  <c r="ES963" i="11" s="1"/>
  <c r="B963" i="11"/>
  <c r="A963" i="11"/>
  <c r="ET962" i="11"/>
  <c r="EN962" i="11"/>
  <c r="EM962" i="11"/>
  <c r="DM962" i="11"/>
  <c r="DD962" i="11"/>
  <c r="DC962" i="11"/>
  <c r="CS962" i="11"/>
  <c r="CF962" i="11"/>
  <c r="BW962" i="11"/>
  <c r="Y962" i="11"/>
  <c r="H962" i="11"/>
  <c r="D962" i="11"/>
  <c r="BX962" i="11" s="1"/>
  <c r="ES962" i="11" s="1"/>
  <c r="B962" i="11"/>
  <c r="A962" i="11"/>
  <c r="ET961" i="11"/>
  <c r="EN961" i="11"/>
  <c r="EM961" i="11"/>
  <c r="DM961" i="11"/>
  <c r="DD961" i="11"/>
  <c r="DC961" i="11"/>
  <c r="CS961" i="11"/>
  <c r="CF961" i="11"/>
  <c r="BW961" i="11"/>
  <c r="Y961" i="11"/>
  <c r="H961" i="11"/>
  <c r="D961" i="11"/>
  <c r="BX961" i="11" s="1"/>
  <c r="ES961" i="11" s="1"/>
  <c r="B961" i="11"/>
  <c r="A961" i="11"/>
  <c r="ET960" i="11"/>
  <c r="EN960" i="11"/>
  <c r="EM960" i="11"/>
  <c r="DM960" i="11"/>
  <c r="DD960" i="11"/>
  <c r="DC960" i="11"/>
  <c r="CS960" i="11"/>
  <c r="CF960" i="11"/>
  <c r="BW960" i="11"/>
  <c r="Y960" i="11"/>
  <c r="H960" i="11"/>
  <c r="D960" i="11"/>
  <c r="BX960" i="11" s="1"/>
  <c r="ES960" i="11" s="1"/>
  <c r="B960" i="11"/>
  <c r="A960" i="11"/>
  <c r="ET959" i="11"/>
  <c r="EN959" i="11"/>
  <c r="EM959" i="11"/>
  <c r="DM959" i="11"/>
  <c r="DD959" i="11"/>
  <c r="DC959" i="11"/>
  <c r="CS959" i="11"/>
  <c r="CF959" i="11"/>
  <c r="BW959" i="11"/>
  <c r="Y959" i="11"/>
  <c r="H959" i="11"/>
  <c r="D959" i="11"/>
  <c r="BX959" i="11" s="1"/>
  <c r="ES959" i="11" s="1"/>
  <c r="B959" i="11"/>
  <c r="A959" i="11"/>
  <c r="ET958" i="11"/>
  <c r="EN958" i="11"/>
  <c r="EM958" i="11"/>
  <c r="DM958" i="11"/>
  <c r="DD958" i="11"/>
  <c r="DC958" i="11"/>
  <c r="CS958" i="11"/>
  <c r="CF958" i="11"/>
  <c r="BW958" i="11"/>
  <c r="Y958" i="11"/>
  <c r="H958" i="11"/>
  <c r="D958" i="11"/>
  <c r="BX958" i="11" s="1"/>
  <c r="ES958" i="11" s="1"/>
  <c r="B958" i="11"/>
  <c r="A958" i="11"/>
  <c r="ET957" i="11"/>
  <c r="EN957" i="11"/>
  <c r="EM957" i="11"/>
  <c r="DM957" i="11"/>
  <c r="DD957" i="11"/>
  <c r="DC957" i="11"/>
  <c r="CS957" i="11"/>
  <c r="CF957" i="11"/>
  <c r="BW957" i="11"/>
  <c r="Y957" i="11"/>
  <c r="H957" i="11"/>
  <c r="D957" i="11"/>
  <c r="BX957" i="11" s="1"/>
  <c r="ES957" i="11" s="1"/>
  <c r="B957" i="11"/>
  <c r="A957" i="11"/>
  <c r="ET956" i="11"/>
  <c r="EN956" i="11"/>
  <c r="EM956" i="11"/>
  <c r="DM956" i="11"/>
  <c r="DD956" i="11"/>
  <c r="DC956" i="11"/>
  <c r="CS956" i="11"/>
  <c r="CF956" i="11"/>
  <c r="BW956" i="11"/>
  <c r="Y956" i="11"/>
  <c r="H956" i="11"/>
  <c r="D956" i="11"/>
  <c r="BX956" i="11" s="1"/>
  <c r="ES956" i="11" s="1"/>
  <c r="B956" i="11"/>
  <c r="A956" i="11"/>
  <c r="ET955" i="11"/>
  <c r="EN955" i="11"/>
  <c r="EM955" i="11"/>
  <c r="DM955" i="11"/>
  <c r="DD955" i="11"/>
  <c r="DC955" i="11"/>
  <c r="CS955" i="11"/>
  <c r="CF955" i="11"/>
  <c r="BW955" i="11"/>
  <c r="Y955" i="11"/>
  <c r="H955" i="11"/>
  <c r="D955" i="11"/>
  <c r="BX955" i="11" s="1"/>
  <c r="ES955" i="11" s="1"/>
  <c r="B955" i="11"/>
  <c r="A955" i="11"/>
  <c r="ET954" i="11"/>
  <c r="EN954" i="11"/>
  <c r="EM954" i="11"/>
  <c r="DM954" i="11"/>
  <c r="DD954" i="11"/>
  <c r="DC954" i="11"/>
  <c r="CS954" i="11"/>
  <c r="CF954" i="11"/>
  <c r="BW954" i="11"/>
  <c r="Y954" i="11"/>
  <c r="H954" i="11"/>
  <c r="D954" i="11"/>
  <c r="BX954" i="11" s="1"/>
  <c r="ES954" i="11" s="1"/>
  <c r="B954" i="11"/>
  <c r="A954" i="11"/>
  <c r="ET953" i="11"/>
  <c r="EN953" i="11"/>
  <c r="EM953" i="11"/>
  <c r="DM953" i="11"/>
  <c r="DD953" i="11"/>
  <c r="DC953" i="11"/>
  <c r="CS953" i="11"/>
  <c r="CF953" i="11"/>
  <c r="BW953" i="11"/>
  <c r="Y953" i="11"/>
  <c r="H953" i="11"/>
  <c r="D953" i="11"/>
  <c r="BX953" i="11" s="1"/>
  <c r="ES953" i="11" s="1"/>
  <c r="B953" i="11"/>
  <c r="A953" i="11"/>
  <c r="ET952" i="11"/>
  <c r="EN952" i="11"/>
  <c r="EM952" i="11"/>
  <c r="DM952" i="11"/>
  <c r="DD952" i="11"/>
  <c r="DC952" i="11"/>
  <c r="CS952" i="11"/>
  <c r="CF952" i="11"/>
  <c r="BW952" i="11"/>
  <c r="Y952" i="11"/>
  <c r="H952" i="11"/>
  <c r="D952" i="11"/>
  <c r="BX952" i="11" s="1"/>
  <c r="ES952" i="11" s="1"/>
  <c r="B952" i="11"/>
  <c r="A952" i="11"/>
  <c r="ET951" i="11"/>
  <c r="EN951" i="11"/>
  <c r="EM951" i="11"/>
  <c r="DM951" i="11"/>
  <c r="DD951" i="11"/>
  <c r="DC951" i="11"/>
  <c r="CS951" i="11"/>
  <c r="CF951" i="11"/>
  <c r="BW951" i="11"/>
  <c r="Y951" i="11"/>
  <c r="H951" i="11"/>
  <c r="D951" i="11"/>
  <c r="BX951" i="11" s="1"/>
  <c r="ES951" i="11" s="1"/>
  <c r="B951" i="11"/>
  <c r="A951" i="11"/>
  <c r="ET950" i="11"/>
  <c r="EN950" i="11"/>
  <c r="EM950" i="11"/>
  <c r="DM950" i="11"/>
  <c r="DD950" i="11"/>
  <c r="DC950" i="11"/>
  <c r="CS950" i="11"/>
  <c r="CF950" i="11"/>
  <c r="BW950" i="11"/>
  <c r="Y950" i="11"/>
  <c r="H950" i="11"/>
  <c r="D950" i="11"/>
  <c r="BX950" i="11" s="1"/>
  <c r="ES950" i="11" s="1"/>
  <c r="B950" i="11"/>
  <c r="A950" i="11"/>
  <c r="ET949" i="11"/>
  <c r="EN949" i="11"/>
  <c r="EM949" i="11"/>
  <c r="DM949" i="11"/>
  <c r="DD949" i="11"/>
  <c r="DC949" i="11"/>
  <c r="CS949" i="11"/>
  <c r="CF949" i="11"/>
  <c r="BW949" i="11"/>
  <c r="Y949" i="11"/>
  <c r="H949" i="11"/>
  <c r="D949" i="11"/>
  <c r="BX949" i="11" s="1"/>
  <c r="ES949" i="11" s="1"/>
  <c r="B949" i="11"/>
  <c r="A949" i="11"/>
  <c r="ET948" i="11"/>
  <c r="EN948" i="11"/>
  <c r="EM948" i="11"/>
  <c r="DM948" i="11"/>
  <c r="DD948" i="11"/>
  <c r="DC948" i="11"/>
  <c r="CS948" i="11"/>
  <c r="CF948" i="11"/>
  <c r="BW948" i="11"/>
  <c r="Y948" i="11"/>
  <c r="H948" i="11"/>
  <c r="D948" i="11"/>
  <c r="BX948" i="11" s="1"/>
  <c r="ES948" i="11" s="1"/>
  <c r="B948" i="11"/>
  <c r="A948" i="11"/>
  <c r="ET947" i="11"/>
  <c r="EN947" i="11"/>
  <c r="EM947" i="11"/>
  <c r="DM947" i="11"/>
  <c r="DD947" i="11"/>
  <c r="DC947" i="11"/>
  <c r="CS947" i="11"/>
  <c r="CF947" i="11"/>
  <c r="BW947" i="11"/>
  <c r="Y947" i="11"/>
  <c r="H947" i="11"/>
  <c r="D947" i="11"/>
  <c r="BX947" i="11" s="1"/>
  <c r="ES947" i="11" s="1"/>
  <c r="B947" i="11"/>
  <c r="A947" i="11"/>
  <c r="ET946" i="11"/>
  <c r="EN946" i="11"/>
  <c r="EM946" i="11"/>
  <c r="DM946" i="11"/>
  <c r="DD946" i="11"/>
  <c r="DC946" i="11"/>
  <c r="CS946" i="11"/>
  <c r="CF946" i="11"/>
  <c r="BW946" i="11"/>
  <c r="Y946" i="11"/>
  <c r="H946" i="11"/>
  <c r="D946" i="11"/>
  <c r="BX946" i="11" s="1"/>
  <c r="ES946" i="11" s="1"/>
  <c r="B946" i="11"/>
  <c r="A946" i="11"/>
  <c r="ET945" i="11"/>
  <c r="EN945" i="11"/>
  <c r="EM945" i="11"/>
  <c r="DM945" i="11"/>
  <c r="DD945" i="11"/>
  <c r="DC945" i="11"/>
  <c r="CS945" i="11"/>
  <c r="CF945" i="11"/>
  <c r="BW945" i="11"/>
  <c r="Y945" i="11"/>
  <c r="H945" i="11"/>
  <c r="D945" i="11"/>
  <c r="BX945" i="11" s="1"/>
  <c r="ES945" i="11" s="1"/>
  <c r="B945" i="11"/>
  <c r="A945" i="11"/>
  <c r="ET944" i="11"/>
  <c r="EN944" i="11"/>
  <c r="EM944" i="11"/>
  <c r="DM944" i="11"/>
  <c r="DD944" i="11"/>
  <c r="DC944" i="11"/>
  <c r="CS944" i="11"/>
  <c r="CF944" i="11"/>
  <c r="BW944" i="11"/>
  <c r="Y944" i="11"/>
  <c r="H944" i="11"/>
  <c r="D944" i="11"/>
  <c r="BX944" i="11" s="1"/>
  <c r="ES944" i="11" s="1"/>
  <c r="B944" i="11"/>
  <c r="A944" i="11"/>
  <c r="ET943" i="11"/>
  <c r="EN943" i="11"/>
  <c r="EM943" i="11"/>
  <c r="DM943" i="11"/>
  <c r="DD943" i="11"/>
  <c r="DC943" i="11"/>
  <c r="CS943" i="11"/>
  <c r="CF943" i="11"/>
  <c r="BW943" i="11"/>
  <c r="Y943" i="11"/>
  <c r="H943" i="11"/>
  <c r="D943" i="11"/>
  <c r="BX943" i="11" s="1"/>
  <c r="ES943" i="11" s="1"/>
  <c r="B943" i="11"/>
  <c r="A943" i="11"/>
  <c r="ET942" i="11"/>
  <c r="EN942" i="11"/>
  <c r="EM942" i="11"/>
  <c r="DM942" i="11"/>
  <c r="DD942" i="11"/>
  <c r="DC942" i="11"/>
  <c r="CS942" i="11"/>
  <c r="CF942" i="11"/>
  <c r="BW942" i="11"/>
  <c r="Y942" i="11"/>
  <c r="H942" i="11"/>
  <c r="D942" i="11"/>
  <c r="BX942" i="11" s="1"/>
  <c r="ES942" i="11" s="1"/>
  <c r="B942" i="11"/>
  <c r="A942" i="11"/>
  <c r="ET941" i="11"/>
  <c r="EN941" i="11"/>
  <c r="EM941" i="11"/>
  <c r="DM941" i="11"/>
  <c r="DD941" i="11"/>
  <c r="DC941" i="11"/>
  <c r="CS941" i="11"/>
  <c r="CF941" i="11"/>
  <c r="BW941" i="11"/>
  <c r="Y941" i="11"/>
  <c r="H941" i="11"/>
  <c r="D941" i="11"/>
  <c r="BX941" i="11" s="1"/>
  <c r="ES941" i="11" s="1"/>
  <c r="B941" i="11"/>
  <c r="A941" i="11"/>
  <c r="ET940" i="11"/>
  <c r="EN940" i="11"/>
  <c r="EM940" i="11"/>
  <c r="DM940" i="11"/>
  <c r="DD940" i="11"/>
  <c r="DC940" i="11"/>
  <c r="CS940" i="11"/>
  <c r="CF940" i="11"/>
  <c r="BW940" i="11"/>
  <c r="Y940" i="11"/>
  <c r="H940" i="11"/>
  <c r="D940" i="11"/>
  <c r="BX940" i="11" s="1"/>
  <c r="ES940" i="11" s="1"/>
  <c r="B940" i="11"/>
  <c r="A940" i="11"/>
  <c r="ET939" i="11"/>
  <c r="EN939" i="11"/>
  <c r="EM939" i="11"/>
  <c r="DM939" i="11"/>
  <c r="DD939" i="11"/>
  <c r="DC939" i="11"/>
  <c r="CS939" i="11"/>
  <c r="CF939" i="11"/>
  <c r="BW939" i="11"/>
  <c r="Y939" i="11"/>
  <c r="H939" i="11"/>
  <c r="D939" i="11"/>
  <c r="BX939" i="11" s="1"/>
  <c r="ES939" i="11" s="1"/>
  <c r="B939" i="11"/>
  <c r="A939" i="11"/>
  <c r="ET938" i="11"/>
  <c r="EN938" i="11"/>
  <c r="EM938" i="11"/>
  <c r="DM938" i="11"/>
  <c r="DD938" i="11"/>
  <c r="DC938" i="11"/>
  <c r="CS938" i="11"/>
  <c r="CF938" i="11"/>
  <c r="BW938" i="11"/>
  <c r="Y938" i="11"/>
  <c r="H938" i="11"/>
  <c r="D938" i="11"/>
  <c r="BX938" i="11" s="1"/>
  <c r="ES938" i="11" s="1"/>
  <c r="B938" i="11"/>
  <c r="A938" i="11"/>
  <c r="ET937" i="11"/>
  <c r="EN937" i="11"/>
  <c r="EM937" i="11"/>
  <c r="DM937" i="11"/>
  <c r="DD937" i="11"/>
  <c r="DC937" i="11"/>
  <c r="CS937" i="11"/>
  <c r="CF937" i="11"/>
  <c r="BW937" i="11"/>
  <c r="Y937" i="11"/>
  <c r="H937" i="11"/>
  <c r="D937" i="11"/>
  <c r="BX937" i="11" s="1"/>
  <c r="ES937" i="11" s="1"/>
  <c r="B937" i="11"/>
  <c r="A937" i="11"/>
  <c r="ET936" i="11"/>
  <c r="EN936" i="11"/>
  <c r="EM936" i="11"/>
  <c r="DM936" i="11"/>
  <c r="DD936" i="11"/>
  <c r="DC936" i="11"/>
  <c r="CS936" i="11"/>
  <c r="CF936" i="11"/>
  <c r="BW936" i="11"/>
  <c r="Y936" i="11"/>
  <c r="H936" i="11"/>
  <c r="D936" i="11"/>
  <c r="BX936" i="11" s="1"/>
  <c r="ES936" i="11" s="1"/>
  <c r="B936" i="11"/>
  <c r="A936" i="11"/>
  <c r="ET935" i="11"/>
  <c r="EN935" i="11"/>
  <c r="EM935" i="11"/>
  <c r="DM935" i="11"/>
  <c r="DD935" i="11"/>
  <c r="DC935" i="11"/>
  <c r="CS935" i="11"/>
  <c r="CF935" i="11"/>
  <c r="BW935" i="11"/>
  <c r="Y935" i="11"/>
  <c r="H935" i="11"/>
  <c r="D935" i="11"/>
  <c r="BX935" i="11" s="1"/>
  <c r="ES935" i="11" s="1"/>
  <c r="B935" i="11"/>
  <c r="A935" i="11"/>
  <c r="ET934" i="11"/>
  <c r="EN934" i="11"/>
  <c r="EM934" i="11"/>
  <c r="DM934" i="11"/>
  <c r="DD934" i="11"/>
  <c r="DC934" i="11"/>
  <c r="CS934" i="11"/>
  <c r="CF934" i="11"/>
  <c r="BW934" i="11"/>
  <c r="Y934" i="11"/>
  <c r="H934" i="11"/>
  <c r="D934" i="11"/>
  <c r="BX934" i="11" s="1"/>
  <c r="ES934" i="11" s="1"/>
  <c r="B934" i="11"/>
  <c r="A934" i="11"/>
  <c r="ET933" i="11"/>
  <c r="EN933" i="11"/>
  <c r="EM933" i="11"/>
  <c r="DM933" i="11"/>
  <c r="DD933" i="11"/>
  <c r="DC933" i="11"/>
  <c r="CS933" i="11"/>
  <c r="CF933" i="11"/>
  <c r="BW933" i="11"/>
  <c r="Y933" i="11"/>
  <c r="H933" i="11"/>
  <c r="D933" i="11"/>
  <c r="BX933" i="11" s="1"/>
  <c r="ES933" i="11" s="1"/>
  <c r="B933" i="11"/>
  <c r="A933" i="11"/>
  <c r="ET932" i="11"/>
  <c r="EN932" i="11"/>
  <c r="EM932" i="11"/>
  <c r="DM932" i="11"/>
  <c r="DD932" i="11"/>
  <c r="DC932" i="11"/>
  <c r="CS932" i="11"/>
  <c r="CF932" i="11"/>
  <c r="BW932" i="11"/>
  <c r="Y932" i="11"/>
  <c r="H932" i="11"/>
  <c r="D932" i="11"/>
  <c r="BX932" i="11" s="1"/>
  <c r="ES932" i="11" s="1"/>
  <c r="B932" i="11"/>
  <c r="A932" i="11"/>
  <c r="ET931" i="11"/>
  <c r="EN931" i="11"/>
  <c r="EM931" i="11"/>
  <c r="DM931" i="11"/>
  <c r="DD931" i="11"/>
  <c r="DC931" i="11"/>
  <c r="CS931" i="11"/>
  <c r="CF931" i="11"/>
  <c r="BW931" i="11"/>
  <c r="Y931" i="11"/>
  <c r="H931" i="11"/>
  <c r="D931" i="11"/>
  <c r="BX931" i="11" s="1"/>
  <c r="ES931" i="11" s="1"/>
  <c r="B931" i="11"/>
  <c r="A931" i="11"/>
  <c r="ET930" i="11"/>
  <c r="EN930" i="11"/>
  <c r="EM930" i="11"/>
  <c r="DM930" i="11"/>
  <c r="DD930" i="11"/>
  <c r="DC930" i="11"/>
  <c r="CS930" i="11"/>
  <c r="CF930" i="11"/>
  <c r="BW930" i="11"/>
  <c r="Y930" i="11"/>
  <c r="H930" i="11"/>
  <c r="D930" i="11"/>
  <c r="BX930" i="11" s="1"/>
  <c r="ES930" i="11" s="1"/>
  <c r="B930" i="11"/>
  <c r="A930" i="11"/>
  <c r="ET929" i="11"/>
  <c r="EN929" i="11"/>
  <c r="EM929" i="11"/>
  <c r="DM929" i="11"/>
  <c r="DD929" i="11"/>
  <c r="DC929" i="11"/>
  <c r="CS929" i="11"/>
  <c r="CF929" i="11"/>
  <c r="BW929" i="11"/>
  <c r="Y929" i="11"/>
  <c r="H929" i="11"/>
  <c r="D929" i="11"/>
  <c r="BX929" i="11" s="1"/>
  <c r="ES929" i="11" s="1"/>
  <c r="B929" i="11"/>
  <c r="A929" i="11"/>
  <c r="ET928" i="11"/>
  <c r="EN928" i="11"/>
  <c r="EM928" i="11"/>
  <c r="DM928" i="11"/>
  <c r="DD928" i="11"/>
  <c r="DC928" i="11"/>
  <c r="CS928" i="11"/>
  <c r="CF928" i="11"/>
  <c r="BW928" i="11"/>
  <c r="Y928" i="11"/>
  <c r="H928" i="11"/>
  <c r="D928" i="11"/>
  <c r="BX928" i="11" s="1"/>
  <c r="ES928" i="11" s="1"/>
  <c r="B928" i="11"/>
  <c r="A928" i="11"/>
  <c r="ET927" i="11"/>
  <c r="EN927" i="11"/>
  <c r="EM927" i="11"/>
  <c r="DM927" i="11"/>
  <c r="DD927" i="11"/>
  <c r="DC927" i="11"/>
  <c r="CS927" i="11"/>
  <c r="CF927" i="11"/>
  <c r="BW927" i="11"/>
  <c r="Y927" i="11"/>
  <c r="H927" i="11"/>
  <c r="D927" i="11"/>
  <c r="BX927" i="11" s="1"/>
  <c r="ES927" i="11" s="1"/>
  <c r="B927" i="11"/>
  <c r="A927" i="11"/>
  <c r="ET926" i="11"/>
  <c r="EN926" i="11"/>
  <c r="EM926" i="11"/>
  <c r="DM926" i="11"/>
  <c r="DD926" i="11"/>
  <c r="DC926" i="11"/>
  <c r="CS926" i="11"/>
  <c r="CF926" i="11"/>
  <c r="BW926" i="11"/>
  <c r="Y926" i="11"/>
  <c r="H926" i="11"/>
  <c r="D926" i="11"/>
  <c r="BX926" i="11" s="1"/>
  <c r="ES926" i="11" s="1"/>
  <c r="B926" i="11"/>
  <c r="A926" i="11"/>
  <c r="ET925" i="11"/>
  <c r="EN925" i="11"/>
  <c r="EM925" i="11"/>
  <c r="DM925" i="11"/>
  <c r="DD925" i="11"/>
  <c r="DC925" i="11"/>
  <c r="CS925" i="11"/>
  <c r="CF925" i="11"/>
  <c r="BW925" i="11"/>
  <c r="Y925" i="11"/>
  <c r="H925" i="11"/>
  <c r="D925" i="11"/>
  <c r="BX925" i="11" s="1"/>
  <c r="ES925" i="11" s="1"/>
  <c r="B925" i="11"/>
  <c r="A925" i="11"/>
  <c r="ET924" i="11"/>
  <c r="EN924" i="11"/>
  <c r="EM924" i="11"/>
  <c r="DM924" i="11"/>
  <c r="DD924" i="11"/>
  <c r="DC924" i="11"/>
  <c r="CS924" i="11"/>
  <c r="CF924" i="11"/>
  <c r="BW924" i="11"/>
  <c r="Y924" i="11"/>
  <c r="H924" i="11"/>
  <c r="D924" i="11"/>
  <c r="BX924" i="11" s="1"/>
  <c r="ES924" i="11" s="1"/>
  <c r="B924" i="11"/>
  <c r="A924" i="11"/>
  <c r="ET923" i="11"/>
  <c r="EN923" i="11"/>
  <c r="EM923" i="11"/>
  <c r="DM923" i="11"/>
  <c r="DD923" i="11"/>
  <c r="DC923" i="11"/>
  <c r="CS923" i="11"/>
  <c r="CF923" i="11"/>
  <c r="BW923" i="11"/>
  <c r="Y923" i="11"/>
  <c r="H923" i="11"/>
  <c r="D923" i="11"/>
  <c r="BX923" i="11" s="1"/>
  <c r="ES923" i="11" s="1"/>
  <c r="B923" i="11"/>
  <c r="A923" i="11"/>
  <c r="ET922" i="11"/>
  <c r="EN922" i="11"/>
  <c r="EM922" i="11"/>
  <c r="DM922" i="11"/>
  <c r="DD922" i="11"/>
  <c r="DC922" i="11"/>
  <c r="CS922" i="11"/>
  <c r="CF922" i="11"/>
  <c r="BW922" i="11"/>
  <c r="Y922" i="11"/>
  <c r="H922" i="11"/>
  <c r="D922" i="11"/>
  <c r="BX922" i="11" s="1"/>
  <c r="ES922" i="11" s="1"/>
  <c r="B922" i="11"/>
  <c r="A922" i="11"/>
  <c r="ET921" i="11"/>
  <c r="EN921" i="11"/>
  <c r="EM921" i="11"/>
  <c r="DM921" i="11"/>
  <c r="DD921" i="11"/>
  <c r="DC921" i="11"/>
  <c r="CS921" i="11"/>
  <c r="CF921" i="11"/>
  <c r="BW921" i="11"/>
  <c r="Y921" i="11"/>
  <c r="H921" i="11"/>
  <c r="D921" i="11"/>
  <c r="BX921" i="11" s="1"/>
  <c r="ES921" i="11" s="1"/>
  <c r="B921" i="11"/>
  <c r="A921" i="11"/>
  <c r="ET920" i="11"/>
  <c r="EN920" i="11"/>
  <c r="EM920" i="11"/>
  <c r="DM920" i="11"/>
  <c r="DD920" i="11"/>
  <c r="DC920" i="11"/>
  <c r="CS920" i="11"/>
  <c r="CF920" i="11"/>
  <c r="BW920" i="11"/>
  <c r="Y920" i="11"/>
  <c r="H920" i="11"/>
  <c r="D920" i="11"/>
  <c r="BX920" i="11" s="1"/>
  <c r="ES920" i="11" s="1"/>
  <c r="B920" i="11"/>
  <c r="A920" i="11"/>
  <c r="ET919" i="11"/>
  <c r="EN919" i="11"/>
  <c r="EM919" i="11"/>
  <c r="DM919" i="11"/>
  <c r="DD919" i="11"/>
  <c r="DC919" i="11"/>
  <c r="CS919" i="11"/>
  <c r="CF919" i="11"/>
  <c r="BW919" i="11"/>
  <c r="Y919" i="11"/>
  <c r="H919" i="11"/>
  <c r="D919" i="11"/>
  <c r="BX919" i="11" s="1"/>
  <c r="ES919" i="11" s="1"/>
  <c r="B919" i="11"/>
  <c r="A919" i="11"/>
  <c r="ET918" i="11"/>
  <c r="EN918" i="11"/>
  <c r="EM918" i="11"/>
  <c r="DM918" i="11"/>
  <c r="DD918" i="11"/>
  <c r="DC918" i="11"/>
  <c r="CS918" i="11"/>
  <c r="CF918" i="11"/>
  <c r="BW918" i="11"/>
  <c r="Y918" i="11"/>
  <c r="H918" i="11"/>
  <c r="D918" i="11"/>
  <c r="BX918" i="11" s="1"/>
  <c r="ES918" i="11" s="1"/>
  <c r="B918" i="11"/>
  <c r="A918" i="11"/>
  <c r="ET917" i="11"/>
  <c r="EN917" i="11"/>
  <c r="EM917" i="11"/>
  <c r="DM917" i="11"/>
  <c r="DD917" i="11"/>
  <c r="DC917" i="11"/>
  <c r="CS917" i="11"/>
  <c r="CF917" i="11"/>
  <c r="BW917" i="11"/>
  <c r="Y917" i="11"/>
  <c r="H917" i="11"/>
  <c r="D917" i="11"/>
  <c r="BX917" i="11" s="1"/>
  <c r="ES917" i="11" s="1"/>
  <c r="B917" i="11"/>
  <c r="A917" i="11"/>
  <c r="ET916" i="11"/>
  <c r="EN916" i="11"/>
  <c r="EM916" i="11"/>
  <c r="DM916" i="11"/>
  <c r="DD916" i="11"/>
  <c r="DC916" i="11"/>
  <c r="CS916" i="11"/>
  <c r="CF916" i="11"/>
  <c r="BW916" i="11"/>
  <c r="Y916" i="11"/>
  <c r="H916" i="11"/>
  <c r="D916" i="11"/>
  <c r="BX916" i="11" s="1"/>
  <c r="ES916" i="11" s="1"/>
  <c r="B916" i="11"/>
  <c r="A916" i="11"/>
  <c r="ET915" i="11"/>
  <c r="EN915" i="11"/>
  <c r="EM915" i="11"/>
  <c r="DM915" i="11"/>
  <c r="DD915" i="11"/>
  <c r="DC915" i="11"/>
  <c r="CS915" i="11"/>
  <c r="CF915" i="11"/>
  <c r="BW915" i="11"/>
  <c r="Y915" i="11"/>
  <c r="H915" i="11"/>
  <c r="D915" i="11"/>
  <c r="BX915" i="11" s="1"/>
  <c r="ES915" i="11" s="1"/>
  <c r="B915" i="11"/>
  <c r="A915" i="11"/>
  <c r="ET914" i="11"/>
  <c r="EN914" i="11"/>
  <c r="EM914" i="11"/>
  <c r="DM914" i="11"/>
  <c r="DD914" i="11"/>
  <c r="DC914" i="11"/>
  <c r="CS914" i="11"/>
  <c r="CF914" i="11"/>
  <c r="BW914" i="11"/>
  <c r="Y914" i="11"/>
  <c r="H914" i="11"/>
  <c r="D914" i="11"/>
  <c r="BX914" i="11" s="1"/>
  <c r="ES914" i="11" s="1"/>
  <c r="B914" i="11"/>
  <c r="A914" i="11"/>
  <c r="ET913" i="11"/>
  <c r="EN913" i="11"/>
  <c r="EM913" i="11"/>
  <c r="DM913" i="11"/>
  <c r="DD913" i="11"/>
  <c r="DC913" i="11"/>
  <c r="CS913" i="11"/>
  <c r="CF913" i="11"/>
  <c r="BW913" i="11"/>
  <c r="Y913" i="11"/>
  <c r="H913" i="11"/>
  <c r="D913" i="11"/>
  <c r="BX913" i="11" s="1"/>
  <c r="ES913" i="11" s="1"/>
  <c r="B913" i="11"/>
  <c r="A913" i="11"/>
  <c r="ET912" i="11"/>
  <c r="EN912" i="11"/>
  <c r="EM912" i="11"/>
  <c r="DM912" i="11"/>
  <c r="DD912" i="11"/>
  <c r="DC912" i="11"/>
  <c r="CS912" i="11"/>
  <c r="CF912" i="11"/>
  <c r="BW912" i="11"/>
  <c r="Y912" i="11"/>
  <c r="H912" i="11"/>
  <c r="D912" i="11"/>
  <c r="BX912" i="11" s="1"/>
  <c r="ES912" i="11" s="1"/>
  <c r="B912" i="11"/>
  <c r="A912" i="11"/>
  <c r="ET911" i="11"/>
  <c r="EN911" i="11"/>
  <c r="EM911" i="11"/>
  <c r="DM911" i="11"/>
  <c r="DD911" i="11"/>
  <c r="DC911" i="11"/>
  <c r="CS911" i="11"/>
  <c r="CF911" i="11"/>
  <c r="BW911" i="11"/>
  <c r="Y911" i="11"/>
  <c r="H911" i="11"/>
  <c r="D911" i="11"/>
  <c r="BX911" i="11" s="1"/>
  <c r="ES911" i="11" s="1"/>
  <c r="B911" i="11"/>
  <c r="A911" i="11"/>
  <c r="ET910" i="11"/>
  <c r="EN910" i="11"/>
  <c r="EM910" i="11"/>
  <c r="DM910" i="11"/>
  <c r="DD910" i="11"/>
  <c r="DC910" i="11"/>
  <c r="CS910" i="11"/>
  <c r="CF910" i="11"/>
  <c r="BW910" i="11"/>
  <c r="Y910" i="11"/>
  <c r="H910" i="11"/>
  <c r="D910" i="11"/>
  <c r="BX910" i="11" s="1"/>
  <c r="ES910" i="11" s="1"/>
  <c r="B910" i="11"/>
  <c r="A910" i="11"/>
  <c r="ET909" i="11"/>
  <c r="EN909" i="11"/>
  <c r="EM909" i="11"/>
  <c r="DM909" i="11"/>
  <c r="DD909" i="11"/>
  <c r="DC909" i="11"/>
  <c r="CS909" i="11"/>
  <c r="CF909" i="11"/>
  <c r="BW909" i="11"/>
  <c r="Y909" i="11"/>
  <c r="H909" i="11"/>
  <c r="D909" i="11"/>
  <c r="BX909" i="11" s="1"/>
  <c r="ES909" i="11" s="1"/>
  <c r="B909" i="11"/>
  <c r="A909" i="11"/>
  <c r="ET908" i="11"/>
  <c r="EN908" i="11"/>
  <c r="EM908" i="11"/>
  <c r="DM908" i="11"/>
  <c r="DD908" i="11"/>
  <c r="DC908" i="11"/>
  <c r="CS908" i="11"/>
  <c r="CF908" i="11"/>
  <c r="BW908" i="11"/>
  <c r="Y908" i="11"/>
  <c r="H908" i="11"/>
  <c r="D908" i="11"/>
  <c r="BX908" i="11" s="1"/>
  <c r="ES908" i="11" s="1"/>
  <c r="B908" i="11"/>
  <c r="A908" i="11"/>
  <c r="ET907" i="11"/>
  <c r="EN907" i="11"/>
  <c r="EM907" i="11"/>
  <c r="DM907" i="11"/>
  <c r="DD907" i="11"/>
  <c r="DC907" i="11"/>
  <c r="CS907" i="11"/>
  <c r="CF907" i="11"/>
  <c r="BW907" i="11"/>
  <c r="Y907" i="11"/>
  <c r="H907" i="11"/>
  <c r="D907" i="11"/>
  <c r="BX907" i="11" s="1"/>
  <c r="ES907" i="11" s="1"/>
  <c r="B907" i="11"/>
  <c r="A907" i="11"/>
  <c r="ET906" i="11"/>
  <c r="EN906" i="11"/>
  <c r="EM906" i="11"/>
  <c r="DM906" i="11"/>
  <c r="DD906" i="11"/>
  <c r="DC906" i="11"/>
  <c r="CS906" i="11"/>
  <c r="CF906" i="11"/>
  <c r="BW906" i="11"/>
  <c r="Y906" i="11"/>
  <c r="H906" i="11"/>
  <c r="D906" i="11"/>
  <c r="BX906" i="11" s="1"/>
  <c r="ES906" i="11" s="1"/>
  <c r="B906" i="11"/>
  <c r="A906" i="11"/>
  <c r="ET905" i="11"/>
  <c r="EN905" i="11"/>
  <c r="EM905" i="11"/>
  <c r="DM905" i="11"/>
  <c r="DD905" i="11"/>
  <c r="DC905" i="11"/>
  <c r="CS905" i="11"/>
  <c r="CF905" i="11"/>
  <c r="BW905" i="11"/>
  <c r="Y905" i="11"/>
  <c r="H905" i="11"/>
  <c r="D905" i="11"/>
  <c r="BX905" i="11" s="1"/>
  <c r="ES905" i="11" s="1"/>
  <c r="B905" i="11"/>
  <c r="A905" i="11"/>
  <c r="ET904" i="11"/>
  <c r="EN904" i="11"/>
  <c r="EM904" i="11"/>
  <c r="DM904" i="11"/>
  <c r="DD904" i="11"/>
  <c r="DC904" i="11"/>
  <c r="CS904" i="11"/>
  <c r="CF904" i="11"/>
  <c r="BW904" i="11"/>
  <c r="Y904" i="11"/>
  <c r="H904" i="11"/>
  <c r="D904" i="11"/>
  <c r="BX904" i="11" s="1"/>
  <c r="ES904" i="11" s="1"/>
  <c r="B904" i="11"/>
  <c r="A904" i="11"/>
  <c r="ET903" i="11"/>
  <c r="EN903" i="11"/>
  <c r="EM903" i="11"/>
  <c r="DM903" i="11"/>
  <c r="DD903" i="11"/>
  <c r="DC903" i="11"/>
  <c r="CS903" i="11"/>
  <c r="CF903" i="11"/>
  <c r="BW903" i="11"/>
  <c r="Y903" i="11"/>
  <c r="H903" i="11"/>
  <c r="D903" i="11"/>
  <c r="BX903" i="11" s="1"/>
  <c r="ES903" i="11" s="1"/>
  <c r="B903" i="11"/>
  <c r="A903" i="11"/>
  <c r="ET902" i="11"/>
  <c r="EN902" i="11"/>
  <c r="EM902" i="11"/>
  <c r="DM902" i="11"/>
  <c r="DD902" i="11"/>
  <c r="DC902" i="11"/>
  <c r="CS902" i="11"/>
  <c r="CF902" i="11"/>
  <c r="BW902" i="11"/>
  <c r="Y902" i="11"/>
  <c r="H902" i="11"/>
  <c r="D902" i="11"/>
  <c r="BX902" i="11" s="1"/>
  <c r="ES902" i="11" s="1"/>
  <c r="B902" i="11"/>
  <c r="A902" i="11"/>
  <c r="ET901" i="11"/>
  <c r="EN901" i="11"/>
  <c r="EM901" i="11"/>
  <c r="DM901" i="11"/>
  <c r="DD901" i="11"/>
  <c r="DC901" i="11"/>
  <c r="CS901" i="11"/>
  <c r="CF901" i="11"/>
  <c r="BW901" i="11"/>
  <c r="Y901" i="11"/>
  <c r="H901" i="11"/>
  <c r="D901" i="11"/>
  <c r="BX901" i="11" s="1"/>
  <c r="ES901" i="11" s="1"/>
  <c r="B901" i="11"/>
  <c r="A901" i="11"/>
  <c r="ET900" i="11"/>
  <c r="EN900" i="11"/>
  <c r="EM900" i="11"/>
  <c r="DM900" i="11"/>
  <c r="DD900" i="11"/>
  <c r="DC900" i="11"/>
  <c r="CS900" i="11"/>
  <c r="CF900" i="11"/>
  <c r="BW900" i="11"/>
  <c r="Y900" i="11"/>
  <c r="H900" i="11"/>
  <c r="D900" i="11"/>
  <c r="BX900" i="11" s="1"/>
  <c r="ES900" i="11" s="1"/>
  <c r="B900" i="11"/>
  <c r="A900" i="11"/>
  <c r="ET899" i="11"/>
  <c r="EN899" i="11"/>
  <c r="EM899" i="11"/>
  <c r="DM899" i="11"/>
  <c r="DD899" i="11"/>
  <c r="DC899" i="11"/>
  <c r="CS899" i="11"/>
  <c r="CF899" i="11"/>
  <c r="BW899" i="11"/>
  <c r="Y899" i="11"/>
  <c r="H899" i="11"/>
  <c r="D899" i="11"/>
  <c r="BX899" i="11" s="1"/>
  <c r="ES899" i="11" s="1"/>
  <c r="B899" i="11"/>
  <c r="A899" i="11"/>
  <c r="ET898" i="11"/>
  <c r="EN898" i="11"/>
  <c r="EM898" i="11"/>
  <c r="DM898" i="11"/>
  <c r="DD898" i="11"/>
  <c r="DC898" i="11"/>
  <c r="CS898" i="11"/>
  <c r="CF898" i="11"/>
  <c r="BW898" i="11"/>
  <c r="Y898" i="11"/>
  <c r="H898" i="11"/>
  <c r="D898" i="11"/>
  <c r="BX898" i="11" s="1"/>
  <c r="ES898" i="11" s="1"/>
  <c r="B898" i="11"/>
  <c r="A898" i="11"/>
  <c r="ET897" i="11"/>
  <c r="EN897" i="11"/>
  <c r="EM897" i="11"/>
  <c r="DM897" i="11"/>
  <c r="DD897" i="11"/>
  <c r="DC897" i="11"/>
  <c r="CS897" i="11"/>
  <c r="CF897" i="11"/>
  <c r="BW897" i="11"/>
  <c r="Y897" i="11"/>
  <c r="H897" i="11"/>
  <c r="D897" i="11"/>
  <c r="BX897" i="11" s="1"/>
  <c r="ES897" i="11" s="1"/>
  <c r="B897" i="11"/>
  <c r="A897" i="11"/>
  <c r="ET896" i="11"/>
  <c r="EN896" i="11"/>
  <c r="EM896" i="11"/>
  <c r="DM896" i="11"/>
  <c r="DD896" i="11"/>
  <c r="DC896" i="11"/>
  <c r="CS896" i="11"/>
  <c r="CF896" i="11"/>
  <c r="BW896" i="11"/>
  <c r="Y896" i="11"/>
  <c r="H896" i="11"/>
  <c r="D896" i="11"/>
  <c r="BX896" i="11" s="1"/>
  <c r="ES896" i="11" s="1"/>
  <c r="B896" i="11"/>
  <c r="A896" i="11"/>
  <c r="ET895" i="11"/>
  <c r="EN895" i="11"/>
  <c r="EM895" i="11"/>
  <c r="DM895" i="11"/>
  <c r="DD895" i="11"/>
  <c r="DC895" i="11"/>
  <c r="CS895" i="11"/>
  <c r="CF895" i="11"/>
  <c r="BW895" i="11"/>
  <c r="Y895" i="11"/>
  <c r="H895" i="11"/>
  <c r="D895" i="11"/>
  <c r="BX895" i="11" s="1"/>
  <c r="ES895" i="11" s="1"/>
  <c r="B895" i="11"/>
  <c r="A895" i="11"/>
  <c r="ET894" i="11"/>
  <c r="EN894" i="11"/>
  <c r="EM894" i="11"/>
  <c r="DM894" i="11"/>
  <c r="DD894" i="11"/>
  <c r="DC894" i="11"/>
  <c r="CS894" i="11"/>
  <c r="CF894" i="11"/>
  <c r="BW894" i="11"/>
  <c r="Y894" i="11"/>
  <c r="H894" i="11"/>
  <c r="D894" i="11"/>
  <c r="BX894" i="11" s="1"/>
  <c r="ES894" i="11" s="1"/>
  <c r="B894" i="11"/>
  <c r="A894" i="11"/>
  <c r="ET893" i="11"/>
  <c r="EN893" i="11"/>
  <c r="EM893" i="11"/>
  <c r="DM893" i="11"/>
  <c r="DD893" i="11"/>
  <c r="DC893" i="11"/>
  <c r="CS893" i="11"/>
  <c r="CF893" i="11"/>
  <c r="BW893" i="11"/>
  <c r="Y893" i="11"/>
  <c r="H893" i="11"/>
  <c r="D893" i="11"/>
  <c r="BX893" i="11" s="1"/>
  <c r="ES893" i="11" s="1"/>
  <c r="B893" i="11"/>
  <c r="A893" i="11"/>
  <c r="ET892" i="11"/>
  <c r="EN892" i="11"/>
  <c r="EM892" i="11"/>
  <c r="DM892" i="11"/>
  <c r="DD892" i="11"/>
  <c r="DC892" i="11"/>
  <c r="CS892" i="11"/>
  <c r="CF892" i="11"/>
  <c r="BW892" i="11"/>
  <c r="Y892" i="11"/>
  <c r="H892" i="11"/>
  <c r="D892" i="11"/>
  <c r="BX892" i="11" s="1"/>
  <c r="ES892" i="11" s="1"/>
  <c r="B892" i="11"/>
  <c r="A892" i="11"/>
  <c r="ET891" i="11"/>
  <c r="EN891" i="11"/>
  <c r="EM891" i="11"/>
  <c r="DM891" i="11"/>
  <c r="DD891" i="11"/>
  <c r="DC891" i="11"/>
  <c r="CS891" i="11"/>
  <c r="CF891" i="11"/>
  <c r="BW891" i="11"/>
  <c r="Y891" i="11"/>
  <c r="H891" i="11"/>
  <c r="D891" i="11"/>
  <c r="BX891" i="11" s="1"/>
  <c r="ES891" i="11" s="1"/>
  <c r="B891" i="11"/>
  <c r="A891" i="11"/>
  <c r="ET890" i="11"/>
  <c r="EN890" i="11"/>
  <c r="EM890" i="11"/>
  <c r="DM890" i="11"/>
  <c r="DD890" i="11"/>
  <c r="DC890" i="11"/>
  <c r="CS890" i="11"/>
  <c r="CF890" i="11"/>
  <c r="BW890" i="11"/>
  <c r="Y890" i="11"/>
  <c r="H890" i="11"/>
  <c r="D890" i="11"/>
  <c r="BX890" i="11" s="1"/>
  <c r="ES890" i="11" s="1"/>
  <c r="B890" i="11"/>
  <c r="A890" i="11"/>
  <c r="ET889" i="11"/>
  <c r="EN889" i="11"/>
  <c r="EM889" i="11"/>
  <c r="DM889" i="11"/>
  <c r="DD889" i="11"/>
  <c r="DC889" i="11"/>
  <c r="CS889" i="11"/>
  <c r="CF889" i="11"/>
  <c r="BW889" i="11"/>
  <c r="Y889" i="11"/>
  <c r="H889" i="11"/>
  <c r="D889" i="11"/>
  <c r="BX889" i="11" s="1"/>
  <c r="ES889" i="11" s="1"/>
  <c r="B889" i="11"/>
  <c r="A889" i="11"/>
  <c r="ET888" i="11"/>
  <c r="EN888" i="11"/>
  <c r="EM888" i="11"/>
  <c r="DM888" i="11"/>
  <c r="DD888" i="11"/>
  <c r="DC888" i="11"/>
  <c r="CS888" i="11"/>
  <c r="CF888" i="11"/>
  <c r="BW888" i="11"/>
  <c r="Y888" i="11"/>
  <c r="H888" i="11"/>
  <c r="D888" i="11"/>
  <c r="BX888" i="11" s="1"/>
  <c r="ES888" i="11" s="1"/>
  <c r="B888" i="11"/>
  <c r="A888" i="11"/>
  <c r="ET887" i="11"/>
  <c r="EN887" i="11"/>
  <c r="EM887" i="11"/>
  <c r="DM887" i="11"/>
  <c r="DD887" i="11"/>
  <c r="DC887" i="11"/>
  <c r="CS887" i="11"/>
  <c r="CF887" i="11"/>
  <c r="BW887" i="11"/>
  <c r="Y887" i="11"/>
  <c r="H887" i="11"/>
  <c r="D887" i="11"/>
  <c r="BX887" i="11" s="1"/>
  <c r="ES887" i="11" s="1"/>
  <c r="B887" i="11"/>
  <c r="A887" i="11"/>
  <c r="ET886" i="11"/>
  <c r="EN886" i="11"/>
  <c r="EM886" i="11"/>
  <c r="DM886" i="11"/>
  <c r="DD886" i="11"/>
  <c r="DC886" i="11"/>
  <c r="CS886" i="11"/>
  <c r="CF886" i="11"/>
  <c r="BW886" i="11"/>
  <c r="Y886" i="11"/>
  <c r="H886" i="11"/>
  <c r="D886" i="11"/>
  <c r="BX886" i="11" s="1"/>
  <c r="ES886" i="11" s="1"/>
  <c r="B886" i="11"/>
  <c r="A886" i="11"/>
  <c r="ET885" i="11"/>
  <c r="EN885" i="11"/>
  <c r="EM885" i="11"/>
  <c r="DM885" i="11"/>
  <c r="DD885" i="11"/>
  <c r="DC885" i="11"/>
  <c r="CS885" i="11"/>
  <c r="CF885" i="11"/>
  <c r="BW885" i="11"/>
  <c r="Y885" i="11"/>
  <c r="H885" i="11"/>
  <c r="D885" i="11"/>
  <c r="BX885" i="11" s="1"/>
  <c r="ES885" i="11" s="1"/>
  <c r="B885" i="11"/>
  <c r="A885" i="11"/>
  <c r="ET884" i="11"/>
  <c r="EN884" i="11"/>
  <c r="EM884" i="11"/>
  <c r="DM884" i="11"/>
  <c r="DD884" i="11"/>
  <c r="DC884" i="11"/>
  <c r="CS884" i="11"/>
  <c r="CF884" i="11"/>
  <c r="BW884" i="11"/>
  <c r="Y884" i="11"/>
  <c r="H884" i="11"/>
  <c r="D884" i="11"/>
  <c r="BX884" i="11" s="1"/>
  <c r="ES884" i="11" s="1"/>
  <c r="B884" i="11"/>
  <c r="A884" i="11"/>
  <c r="ET883" i="11"/>
  <c r="EN883" i="11"/>
  <c r="EM883" i="11"/>
  <c r="DM883" i="11"/>
  <c r="DD883" i="11"/>
  <c r="DC883" i="11"/>
  <c r="CS883" i="11"/>
  <c r="CF883" i="11"/>
  <c r="BW883" i="11"/>
  <c r="Y883" i="11"/>
  <c r="H883" i="11"/>
  <c r="D883" i="11"/>
  <c r="BX883" i="11" s="1"/>
  <c r="ES883" i="11" s="1"/>
  <c r="B883" i="11"/>
  <c r="A883" i="11"/>
  <c r="ET882" i="11"/>
  <c r="EN882" i="11"/>
  <c r="EM882" i="11"/>
  <c r="DM882" i="11"/>
  <c r="DD882" i="11"/>
  <c r="DC882" i="11"/>
  <c r="CS882" i="11"/>
  <c r="CF882" i="11"/>
  <c r="BW882" i="11"/>
  <c r="Y882" i="11"/>
  <c r="H882" i="11"/>
  <c r="D882" i="11"/>
  <c r="BX882" i="11" s="1"/>
  <c r="ES882" i="11" s="1"/>
  <c r="B882" i="11"/>
  <c r="A882" i="11"/>
  <c r="ET881" i="11"/>
  <c r="EN881" i="11"/>
  <c r="EM881" i="11"/>
  <c r="DM881" i="11"/>
  <c r="DD881" i="11"/>
  <c r="DC881" i="11"/>
  <c r="CS881" i="11"/>
  <c r="CF881" i="11"/>
  <c r="BW881" i="11"/>
  <c r="Y881" i="11"/>
  <c r="H881" i="11"/>
  <c r="D881" i="11"/>
  <c r="BX881" i="11" s="1"/>
  <c r="ES881" i="11" s="1"/>
  <c r="B881" i="11"/>
  <c r="A881" i="11"/>
  <c r="ET880" i="11"/>
  <c r="EN880" i="11"/>
  <c r="EM880" i="11"/>
  <c r="DM880" i="11"/>
  <c r="DD880" i="11"/>
  <c r="DC880" i="11"/>
  <c r="CS880" i="11"/>
  <c r="CF880" i="11"/>
  <c r="BW880" i="11"/>
  <c r="Y880" i="11"/>
  <c r="H880" i="11"/>
  <c r="D880" i="11"/>
  <c r="BX880" i="11" s="1"/>
  <c r="ES880" i="11" s="1"/>
  <c r="B880" i="11"/>
  <c r="A880" i="11"/>
  <c r="ET879" i="11"/>
  <c r="EN879" i="11"/>
  <c r="EM879" i="11"/>
  <c r="DM879" i="11"/>
  <c r="DD879" i="11"/>
  <c r="DC879" i="11"/>
  <c r="CS879" i="11"/>
  <c r="CF879" i="11"/>
  <c r="BW879" i="11"/>
  <c r="Y879" i="11"/>
  <c r="H879" i="11"/>
  <c r="D879" i="11"/>
  <c r="BX879" i="11" s="1"/>
  <c r="ES879" i="11" s="1"/>
  <c r="B879" i="11"/>
  <c r="A879" i="11"/>
  <c r="ET878" i="11"/>
  <c r="EN878" i="11"/>
  <c r="EM878" i="11"/>
  <c r="DM878" i="11"/>
  <c r="DD878" i="11"/>
  <c r="DC878" i="11"/>
  <c r="CS878" i="11"/>
  <c r="CF878" i="11"/>
  <c r="BW878" i="11"/>
  <c r="Y878" i="11"/>
  <c r="H878" i="11"/>
  <c r="D878" i="11"/>
  <c r="BX878" i="11" s="1"/>
  <c r="ES878" i="11" s="1"/>
  <c r="B878" i="11"/>
  <c r="A878" i="11"/>
  <c r="ET877" i="11"/>
  <c r="EN877" i="11"/>
  <c r="EM877" i="11"/>
  <c r="DM877" i="11"/>
  <c r="DD877" i="11"/>
  <c r="DC877" i="11"/>
  <c r="CS877" i="11"/>
  <c r="CF877" i="11"/>
  <c r="BW877" i="11"/>
  <c r="Y877" i="11"/>
  <c r="H877" i="11"/>
  <c r="D877" i="11"/>
  <c r="BX877" i="11" s="1"/>
  <c r="ES877" i="11" s="1"/>
  <c r="B877" i="11"/>
  <c r="A877" i="11"/>
  <c r="ET876" i="11"/>
  <c r="EN876" i="11"/>
  <c r="EM876" i="11"/>
  <c r="DM876" i="11"/>
  <c r="DD876" i="11"/>
  <c r="DC876" i="11"/>
  <c r="CS876" i="11"/>
  <c r="CF876" i="11"/>
  <c r="BW876" i="11"/>
  <c r="Y876" i="11"/>
  <c r="H876" i="11"/>
  <c r="D876" i="11"/>
  <c r="BX876" i="11" s="1"/>
  <c r="ES876" i="11" s="1"/>
  <c r="B876" i="11"/>
  <c r="A876" i="11"/>
  <c r="ET875" i="11"/>
  <c r="EN875" i="11"/>
  <c r="EM875" i="11"/>
  <c r="DM875" i="11"/>
  <c r="DD875" i="11"/>
  <c r="DC875" i="11"/>
  <c r="CS875" i="11"/>
  <c r="CF875" i="11"/>
  <c r="BW875" i="11"/>
  <c r="Y875" i="11"/>
  <c r="H875" i="11"/>
  <c r="D875" i="11"/>
  <c r="BX875" i="11" s="1"/>
  <c r="ES875" i="11" s="1"/>
  <c r="B875" i="11"/>
  <c r="A875" i="11"/>
  <c r="ET874" i="11"/>
  <c r="EN874" i="11"/>
  <c r="EM874" i="11"/>
  <c r="DM874" i="11"/>
  <c r="DD874" i="11"/>
  <c r="DC874" i="11"/>
  <c r="CS874" i="11"/>
  <c r="CF874" i="11"/>
  <c r="BW874" i="11"/>
  <c r="Y874" i="11"/>
  <c r="H874" i="11"/>
  <c r="D874" i="11"/>
  <c r="BX874" i="11" s="1"/>
  <c r="ES874" i="11" s="1"/>
  <c r="B874" i="11"/>
  <c r="A874" i="11"/>
  <c r="ET873" i="11"/>
  <c r="EN873" i="11"/>
  <c r="EM873" i="11"/>
  <c r="DM873" i="11"/>
  <c r="DD873" i="11"/>
  <c r="DC873" i="11"/>
  <c r="CS873" i="11"/>
  <c r="CF873" i="11"/>
  <c r="BW873" i="11"/>
  <c r="Y873" i="11"/>
  <c r="H873" i="11"/>
  <c r="D873" i="11"/>
  <c r="BX873" i="11" s="1"/>
  <c r="ES873" i="11" s="1"/>
  <c r="B873" i="11"/>
  <c r="A873" i="11"/>
  <c r="ET872" i="11"/>
  <c r="EN872" i="11"/>
  <c r="EM872" i="11"/>
  <c r="DM872" i="11"/>
  <c r="DD872" i="11"/>
  <c r="DC872" i="11"/>
  <c r="CS872" i="11"/>
  <c r="CF872" i="11"/>
  <c r="BW872" i="11"/>
  <c r="Y872" i="11"/>
  <c r="H872" i="11"/>
  <c r="D872" i="11"/>
  <c r="BX872" i="11" s="1"/>
  <c r="ES872" i="11" s="1"/>
  <c r="B872" i="11"/>
  <c r="A872" i="11"/>
  <c r="ET871" i="11"/>
  <c r="EN871" i="11"/>
  <c r="EM871" i="11"/>
  <c r="DM871" i="11"/>
  <c r="DD871" i="11"/>
  <c r="DC871" i="11"/>
  <c r="CS871" i="11"/>
  <c r="CF871" i="11"/>
  <c r="BW871" i="11"/>
  <c r="Y871" i="11"/>
  <c r="H871" i="11"/>
  <c r="D871" i="11"/>
  <c r="BX871" i="11" s="1"/>
  <c r="ES871" i="11" s="1"/>
  <c r="B871" i="11"/>
  <c r="A871" i="11"/>
  <c r="ET870" i="11"/>
  <c r="EN870" i="11"/>
  <c r="EM870" i="11"/>
  <c r="DM870" i="11"/>
  <c r="DD870" i="11"/>
  <c r="DC870" i="11"/>
  <c r="CS870" i="11"/>
  <c r="CF870" i="11"/>
  <c r="BW870" i="11"/>
  <c r="Y870" i="11"/>
  <c r="H870" i="11"/>
  <c r="D870" i="11"/>
  <c r="BX870" i="11" s="1"/>
  <c r="ES870" i="11" s="1"/>
  <c r="B870" i="11"/>
  <c r="A870" i="11"/>
  <c r="ET869" i="11"/>
  <c r="EN869" i="11"/>
  <c r="EM869" i="11"/>
  <c r="DM869" i="11"/>
  <c r="DD869" i="11"/>
  <c r="DC869" i="11"/>
  <c r="CS869" i="11"/>
  <c r="CF869" i="11"/>
  <c r="BW869" i="11"/>
  <c r="Y869" i="11"/>
  <c r="H869" i="11"/>
  <c r="D869" i="11"/>
  <c r="BX869" i="11" s="1"/>
  <c r="ES869" i="11" s="1"/>
  <c r="B869" i="11"/>
  <c r="A869" i="11"/>
  <c r="ET868" i="11"/>
  <c r="EN868" i="11"/>
  <c r="EM868" i="11"/>
  <c r="DM868" i="11"/>
  <c r="DD868" i="11"/>
  <c r="DC868" i="11"/>
  <c r="CS868" i="11"/>
  <c r="CF868" i="11"/>
  <c r="BW868" i="11"/>
  <c r="Y868" i="11"/>
  <c r="H868" i="11"/>
  <c r="D868" i="11"/>
  <c r="BX868" i="11" s="1"/>
  <c r="ES868" i="11" s="1"/>
  <c r="B868" i="11"/>
  <c r="A868" i="11"/>
  <c r="ET867" i="11"/>
  <c r="EN867" i="11"/>
  <c r="EM867" i="11"/>
  <c r="DM867" i="11"/>
  <c r="DD867" i="11"/>
  <c r="DC867" i="11"/>
  <c r="CS867" i="11"/>
  <c r="CF867" i="11"/>
  <c r="BW867" i="11"/>
  <c r="Y867" i="11"/>
  <c r="H867" i="11"/>
  <c r="D867" i="11"/>
  <c r="BX867" i="11" s="1"/>
  <c r="ES867" i="11" s="1"/>
  <c r="B867" i="11"/>
  <c r="A867" i="11"/>
  <c r="ET866" i="11"/>
  <c r="EN866" i="11"/>
  <c r="EM866" i="11"/>
  <c r="DM866" i="11"/>
  <c r="DD866" i="11"/>
  <c r="DC866" i="11"/>
  <c r="CS866" i="11"/>
  <c r="CF866" i="11"/>
  <c r="BW866" i="11"/>
  <c r="Y866" i="11"/>
  <c r="H866" i="11"/>
  <c r="D866" i="11"/>
  <c r="BX866" i="11" s="1"/>
  <c r="ES866" i="11" s="1"/>
  <c r="B866" i="11"/>
  <c r="A866" i="11"/>
  <c r="ET865" i="11"/>
  <c r="EN865" i="11"/>
  <c r="EM865" i="11"/>
  <c r="DM865" i="11"/>
  <c r="DD865" i="11"/>
  <c r="DC865" i="11"/>
  <c r="CS865" i="11"/>
  <c r="CF865" i="11"/>
  <c r="BW865" i="11"/>
  <c r="Y865" i="11"/>
  <c r="H865" i="11"/>
  <c r="D865" i="11"/>
  <c r="BX865" i="11" s="1"/>
  <c r="ES865" i="11" s="1"/>
  <c r="B865" i="11"/>
  <c r="A865" i="11"/>
  <c r="ET864" i="11"/>
  <c r="EN864" i="11"/>
  <c r="EM864" i="11"/>
  <c r="DM864" i="11"/>
  <c r="DD864" i="11"/>
  <c r="DC864" i="11"/>
  <c r="CS864" i="11"/>
  <c r="CF864" i="11"/>
  <c r="BW864" i="11"/>
  <c r="Y864" i="11"/>
  <c r="H864" i="11"/>
  <c r="D864" i="11"/>
  <c r="BX864" i="11" s="1"/>
  <c r="ES864" i="11" s="1"/>
  <c r="B864" i="11"/>
  <c r="A864" i="11"/>
  <c r="ET863" i="11"/>
  <c r="EN863" i="11"/>
  <c r="EM863" i="11"/>
  <c r="DM863" i="11"/>
  <c r="DD863" i="11"/>
  <c r="DC863" i="11"/>
  <c r="CS863" i="11"/>
  <c r="CF863" i="11"/>
  <c r="BW863" i="11"/>
  <c r="Y863" i="11"/>
  <c r="H863" i="11"/>
  <c r="D863" i="11"/>
  <c r="BX863" i="11" s="1"/>
  <c r="ES863" i="11" s="1"/>
  <c r="B863" i="11"/>
  <c r="A863" i="11"/>
  <c r="ET862" i="11"/>
  <c r="EN862" i="11"/>
  <c r="EM862" i="11"/>
  <c r="DM862" i="11"/>
  <c r="DD862" i="11"/>
  <c r="DC862" i="11"/>
  <c r="CS862" i="11"/>
  <c r="CF862" i="11"/>
  <c r="BW862" i="11"/>
  <c r="Y862" i="11"/>
  <c r="H862" i="11"/>
  <c r="D862" i="11"/>
  <c r="BX862" i="11" s="1"/>
  <c r="ES862" i="11" s="1"/>
  <c r="B862" i="11"/>
  <c r="A862" i="11"/>
  <c r="ET861" i="11"/>
  <c r="EN861" i="11"/>
  <c r="EM861" i="11"/>
  <c r="DM861" i="11"/>
  <c r="DD861" i="11"/>
  <c r="DC861" i="11"/>
  <c r="CS861" i="11"/>
  <c r="CF861" i="11"/>
  <c r="BW861" i="11"/>
  <c r="Y861" i="11"/>
  <c r="H861" i="11"/>
  <c r="D861" i="11"/>
  <c r="BX861" i="11" s="1"/>
  <c r="ES861" i="11" s="1"/>
  <c r="B861" i="11"/>
  <c r="A861" i="11"/>
  <c r="ET860" i="11"/>
  <c r="EN860" i="11"/>
  <c r="EM860" i="11"/>
  <c r="DM860" i="11"/>
  <c r="DD860" i="11"/>
  <c r="DC860" i="11"/>
  <c r="CS860" i="11"/>
  <c r="CF860" i="11"/>
  <c r="BW860" i="11"/>
  <c r="Y860" i="11"/>
  <c r="H860" i="11"/>
  <c r="D860" i="11"/>
  <c r="BX860" i="11" s="1"/>
  <c r="ES860" i="11" s="1"/>
  <c r="B860" i="11"/>
  <c r="A860" i="11"/>
  <c r="ET859" i="11"/>
  <c r="EN859" i="11"/>
  <c r="EM859" i="11"/>
  <c r="DM859" i="11"/>
  <c r="DD859" i="11"/>
  <c r="DC859" i="11"/>
  <c r="CS859" i="11"/>
  <c r="CF859" i="11"/>
  <c r="BW859" i="11"/>
  <c r="Y859" i="11"/>
  <c r="H859" i="11"/>
  <c r="D859" i="11"/>
  <c r="BX859" i="11" s="1"/>
  <c r="ES859" i="11" s="1"/>
  <c r="B859" i="11"/>
  <c r="A859" i="11"/>
  <c r="ET858" i="11"/>
  <c r="EN858" i="11"/>
  <c r="EM858" i="11"/>
  <c r="DM858" i="11"/>
  <c r="DD858" i="11"/>
  <c r="DC858" i="11"/>
  <c r="CS858" i="11"/>
  <c r="CF858" i="11"/>
  <c r="BW858" i="11"/>
  <c r="Y858" i="11"/>
  <c r="H858" i="11"/>
  <c r="D858" i="11"/>
  <c r="BX858" i="11" s="1"/>
  <c r="ES858" i="11" s="1"/>
  <c r="B858" i="11"/>
  <c r="A858" i="11"/>
  <c r="ET857" i="11"/>
  <c r="EN857" i="11"/>
  <c r="EM857" i="11"/>
  <c r="DM857" i="11"/>
  <c r="DD857" i="11"/>
  <c r="DC857" i="11"/>
  <c r="CS857" i="11"/>
  <c r="CF857" i="11"/>
  <c r="BW857" i="11"/>
  <c r="Y857" i="11"/>
  <c r="H857" i="11"/>
  <c r="D857" i="11"/>
  <c r="BX857" i="11" s="1"/>
  <c r="ES857" i="11" s="1"/>
  <c r="B857" i="11"/>
  <c r="A857" i="11"/>
  <c r="ET856" i="11"/>
  <c r="EN856" i="11"/>
  <c r="EM856" i="11"/>
  <c r="DM856" i="11"/>
  <c r="DD856" i="11"/>
  <c r="DC856" i="11"/>
  <c r="CS856" i="11"/>
  <c r="CF856" i="11"/>
  <c r="BW856" i="11"/>
  <c r="Y856" i="11"/>
  <c r="H856" i="11"/>
  <c r="D856" i="11"/>
  <c r="BX856" i="11" s="1"/>
  <c r="ES856" i="11" s="1"/>
  <c r="B856" i="11"/>
  <c r="A856" i="11"/>
  <c r="ET855" i="11"/>
  <c r="EN855" i="11"/>
  <c r="EM855" i="11"/>
  <c r="DM855" i="11"/>
  <c r="DD855" i="11"/>
  <c r="DC855" i="11"/>
  <c r="CS855" i="11"/>
  <c r="CF855" i="11"/>
  <c r="BW855" i="11"/>
  <c r="Y855" i="11"/>
  <c r="H855" i="11"/>
  <c r="D855" i="11"/>
  <c r="BX855" i="11" s="1"/>
  <c r="ES855" i="11" s="1"/>
  <c r="B855" i="11"/>
  <c r="A855" i="11"/>
  <c r="ET854" i="11"/>
  <c r="EN854" i="11"/>
  <c r="EM854" i="11"/>
  <c r="DM854" i="11"/>
  <c r="DD854" i="11"/>
  <c r="DC854" i="11"/>
  <c r="CS854" i="11"/>
  <c r="CF854" i="11"/>
  <c r="BW854" i="11"/>
  <c r="Y854" i="11"/>
  <c r="H854" i="11"/>
  <c r="D854" i="11"/>
  <c r="BX854" i="11" s="1"/>
  <c r="ES854" i="11" s="1"/>
  <c r="B854" i="11"/>
  <c r="A854" i="11"/>
  <c r="ET853" i="11"/>
  <c r="EN853" i="11"/>
  <c r="EM853" i="11"/>
  <c r="DM853" i="11"/>
  <c r="DD853" i="11"/>
  <c r="DC853" i="11"/>
  <c r="CS853" i="11"/>
  <c r="CF853" i="11"/>
  <c r="BW853" i="11"/>
  <c r="Y853" i="11"/>
  <c r="H853" i="11"/>
  <c r="D853" i="11"/>
  <c r="BX853" i="11" s="1"/>
  <c r="ES853" i="11" s="1"/>
  <c r="B853" i="11"/>
  <c r="A853" i="11"/>
  <c r="ET852" i="11"/>
  <c r="EN852" i="11"/>
  <c r="EM852" i="11"/>
  <c r="DM852" i="11"/>
  <c r="DD852" i="11"/>
  <c r="DC852" i="11"/>
  <c r="CS852" i="11"/>
  <c r="CF852" i="11"/>
  <c r="BW852" i="11"/>
  <c r="Y852" i="11"/>
  <c r="H852" i="11"/>
  <c r="D852" i="11"/>
  <c r="BX852" i="11" s="1"/>
  <c r="ES852" i="11" s="1"/>
  <c r="B852" i="11"/>
  <c r="A852" i="11"/>
  <c r="ET851" i="11"/>
  <c r="EN851" i="11"/>
  <c r="EM851" i="11"/>
  <c r="DM851" i="11"/>
  <c r="DD851" i="11"/>
  <c r="DC851" i="11"/>
  <c r="CS851" i="11"/>
  <c r="CF851" i="11"/>
  <c r="BW851" i="11"/>
  <c r="Y851" i="11"/>
  <c r="H851" i="11"/>
  <c r="D851" i="11"/>
  <c r="BX851" i="11" s="1"/>
  <c r="ES851" i="11" s="1"/>
  <c r="B851" i="11"/>
  <c r="A851" i="11"/>
  <c r="ET850" i="11"/>
  <c r="EN850" i="11"/>
  <c r="EM850" i="11"/>
  <c r="DM850" i="11"/>
  <c r="DD850" i="11"/>
  <c r="DC850" i="11"/>
  <c r="CS850" i="11"/>
  <c r="CF850" i="11"/>
  <c r="BW850" i="11"/>
  <c r="Y850" i="11"/>
  <c r="H850" i="11"/>
  <c r="D850" i="11"/>
  <c r="BX850" i="11" s="1"/>
  <c r="ES850" i="11" s="1"/>
  <c r="B850" i="11"/>
  <c r="A850" i="11"/>
  <c r="ET849" i="11"/>
  <c r="EN849" i="11"/>
  <c r="EM849" i="11"/>
  <c r="DM849" i="11"/>
  <c r="DD849" i="11"/>
  <c r="DC849" i="11"/>
  <c r="CS849" i="11"/>
  <c r="CF849" i="11"/>
  <c r="BW849" i="11"/>
  <c r="Y849" i="11"/>
  <c r="H849" i="11"/>
  <c r="D849" i="11"/>
  <c r="BX849" i="11" s="1"/>
  <c r="ES849" i="11" s="1"/>
  <c r="B849" i="11"/>
  <c r="A849" i="11"/>
  <c r="ET848" i="11"/>
  <c r="EN848" i="11"/>
  <c r="EM848" i="11"/>
  <c r="DM848" i="11"/>
  <c r="DD848" i="11"/>
  <c r="DC848" i="11"/>
  <c r="CS848" i="11"/>
  <c r="CF848" i="11"/>
  <c r="BW848" i="11"/>
  <c r="Y848" i="11"/>
  <c r="H848" i="11"/>
  <c r="D848" i="11"/>
  <c r="BX848" i="11" s="1"/>
  <c r="ES848" i="11" s="1"/>
  <c r="B848" i="11"/>
  <c r="A848" i="11"/>
  <c r="ET847" i="11"/>
  <c r="EN847" i="11"/>
  <c r="EM847" i="11"/>
  <c r="DM847" i="11"/>
  <c r="DD847" i="11"/>
  <c r="DC847" i="11"/>
  <c r="CS847" i="11"/>
  <c r="CF847" i="11"/>
  <c r="BW847" i="11"/>
  <c r="Y847" i="11"/>
  <c r="H847" i="11"/>
  <c r="D847" i="11"/>
  <c r="BX847" i="11" s="1"/>
  <c r="ES847" i="11" s="1"/>
  <c r="B847" i="11"/>
  <c r="A847" i="11"/>
  <c r="ET846" i="11"/>
  <c r="EN846" i="11"/>
  <c r="EM846" i="11"/>
  <c r="DM846" i="11"/>
  <c r="DD846" i="11"/>
  <c r="DC846" i="11"/>
  <c r="CS846" i="11"/>
  <c r="CF846" i="11"/>
  <c r="BW846" i="11"/>
  <c r="Y846" i="11"/>
  <c r="H846" i="11"/>
  <c r="D846" i="11"/>
  <c r="BX846" i="11" s="1"/>
  <c r="ES846" i="11" s="1"/>
  <c r="B846" i="11"/>
  <c r="A846" i="11"/>
  <c r="ET845" i="11"/>
  <c r="EN845" i="11"/>
  <c r="EM845" i="11"/>
  <c r="DM845" i="11"/>
  <c r="DD845" i="11"/>
  <c r="DC845" i="11"/>
  <c r="CS845" i="11"/>
  <c r="CF845" i="11"/>
  <c r="BW845" i="11"/>
  <c r="Y845" i="11"/>
  <c r="H845" i="11"/>
  <c r="D845" i="11"/>
  <c r="BX845" i="11" s="1"/>
  <c r="ES845" i="11" s="1"/>
  <c r="B845" i="11"/>
  <c r="A845" i="11"/>
  <c r="ET844" i="11"/>
  <c r="EN844" i="11"/>
  <c r="EM844" i="11"/>
  <c r="DM844" i="11"/>
  <c r="DD844" i="11"/>
  <c r="DC844" i="11"/>
  <c r="CS844" i="11"/>
  <c r="CF844" i="11"/>
  <c r="BW844" i="11"/>
  <c r="Y844" i="11"/>
  <c r="H844" i="11"/>
  <c r="D844" i="11"/>
  <c r="BX844" i="11" s="1"/>
  <c r="ES844" i="11" s="1"/>
  <c r="B844" i="11"/>
  <c r="A844" i="11"/>
  <c r="ET843" i="11"/>
  <c r="EN843" i="11"/>
  <c r="EM843" i="11"/>
  <c r="DM843" i="11"/>
  <c r="DD843" i="11"/>
  <c r="DC843" i="11"/>
  <c r="CS843" i="11"/>
  <c r="CF843" i="11"/>
  <c r="BW843" i="11"/>
  <c r="Y843" i="11"/>
  <c r="H843" i="11"/>
  <c r="D843" i="11"/>
  <c r="BX843" i="11" s="1"/>
  <c r="ES843" i="11" s="1"/>
  <c r="B843" i="11"/>
  <c r="A843" i="11"/>
  <c r="ET842" i="11"/>
  <c r="EN842" i="11"/>
  <c r="EM842" i="11"/>
  <c r="DM842" i="11"/>
  <c r="DD842" i="11"/>
  <c r="DC842" i="11"/>
  <c r="CS842" i="11"/>
  <c r="CF842" i="11"/>
  <c r="BW842" i="11"/>
  <c r="Y842" i="11"/>
  <c r="H842" i="11"/>
  <c r="D842" i="11"/>
  <c r="BX842" i="11" s="1"/>
  <c r="ES842" i="11" s="1"/>
  <c r="B842" i="11"/>
  <c r="A842" i="11"/>
  <c r="ET841" i="11"/>
  <c r="EN841" i="11"/>
  <c r="EM841" i="11"/>
  <c r="DM841" i="11"/>
  <c r="DD841" i="11"/>
  <c r="DC841" i="11"/>
  <c r="CS841" i="11"/>
  <c r="CF841" i="11"/>
  <c r="BW841" i="11"/>
  <c r="Y841" i="11"/>
  <c r="H841" i="11"/>
  <c r="D841" i="11"/>
  <c r="BX841" i="11" s="1"/>
  <c r="ES841" i="11" s="1"/>
  <c r="B841" i="11"/>
  <c r="A841" i="11"/>
  <c r="ET840" i="11"/>
  <c r="EN840" i="11"/>
  <c r="EM840" i="11"/>
  <c r="DM840" i="11"/>
  <c r="DD840" i="11"/>
  <c r="DC840" i="11"/>
  <c r="CS840" i="11"/>
  <c r="CF840" i="11"/>
  <c r="BW840" i="11"/>
  <c r="Y840" i="11"/>
  <c r="H840" i="11"/>
  <c r="D840" i="11"/>
  <c r="BX840" i="11" s="1"/>
  <c r="ES840" i="11" s="1"/>
  <c r="B840" i="11"/>
  <c r="A840" i="11"/>
  <c r="ET839" i="11"/>
  <c r="EN839" i="11"/>
  <c r="EM839" i="11"/>
  <c r="DM839" i="11"/>
  <c r="DD839" i="11"/>
  <c r="DC839" i="11"/>
  <c r="CS839" i="11"/>
  <c r="CF839" i="11"/>
  <c r="BW839" i="11"/>
  <c r="Y839" i="11"/>
  <c r="H839" i="11"/>
  <c r="D839" i="11"/>
  <c r="BX839" i="11" s="1"/>
  <c r="ES839" i="11" s="1"/>
  <c r="B839" i="11"/>
  <c r="A839" i="11"/>
  <c r="ET838" i="11"/>
  <c r="EN838" i="11"/>
  <c r="EM838" i="11"/>
  <c r="DM838" i="11"/>
  <c r="DD838" i="11"/>
  <c r="DC838" i="11"/>
  <c r="CS838" i="11"/>
  <c r="CF838" i="11"/>
  <c r="BW838" i="11"/>
  <c r="Y838" i="11"/>
  <c r="H838" i="11"/>
  <c r="D838" i="11"/>
  <c r="BX838" i="11" s="1"/>
  <c r="ES838" i="11" s="1"/>
  <c r="B838" i="11"/>
  <c r="A838" i="11"/>
  <c r="ET837" i="11"/>
  <c r="EN837" i="11"/>
  <c r="EM837" i="11"/>
  <c r="DM837" i="11"/>
  <c r="DD837" i="11"/>
  <c r="DC837" i="11"/>
  <c r="CS837" i="11"/>
  <c r="CF837" i="11"/>
  <c r="BW837" i="11"/>
  <c r="Y837" i="11"/>
  <c r="H837" i="11"/>
  <c r="D837" i="11"/>
  <c r="BX837" i="11" s="1"/>
  <c r="ES837" i="11" s="1"/>
  <c r="B837" i="11"/>
  <c r="A837" i="11"/>
  <c r="ET836" i="11"/>
  <c r="EN836" i="11"/>
  <c r="EM836" i="11"/>
  <c r="DM836" i="11"/>
  <c r="DD836" i="11"/>
  <c r="DC836" i="11"/>
  <c r="CS836" i="11"/>
  <c r="CF836" i="11"/>
  <c r="BW836" i="11"/>
  <c r="Y836" i="11"/>
  <c r="H836" i="11"/>
  <c r="D836" i="11"/>
  <c r="BX836" i="11" s="1"/>
  <c r="ES836" i="11" s="1"/>
  <c r="B836" i="11"/>
  <c r="A836" i="11"/>
  <c r="ET835" i="11"/>
  <c r="EN835" i="11"/>
  <c r="EM835" i="11"/>
  <c r="DM835" i="11"/>
  <c r="DD835" i="11"/>
  <c r="DC835" i="11"/>
  <c r="CS835" i="11"/>
  <c r="CF835" i="11"/>
  <c r="BW835" i="11"/>
  <c r="Y835" i="11"/>
  <c r="H835" i="11"/>
  <c r="D835" i="11"/>
  <c r="BX835" i="11" s="1"/>
  <c r="ES835" i="11" s="1"/>
  <c r="B835" i="11"/>
  <c r="A835" i="11"/>
  <c r="ET834" i="11"/>
  <c r="EN834" i="11"/>
  <c r="EM834" i="11"/>
  <c r="DM834" i="11"/>
  <c r="DD834" i="11"/>
  <c r="DC834" i="11"/>
  <c r="CS834" i="11"/>
  <c r="CF834" i="11"/>
  <c r="BW834" i="11"/>
  <c r="Y834" i="11"/>
  <c r="H834" i="11"/>
  <c r="D834" i="11"/>
  <c r="BX834" i="11" s="1"/>
  <c r="ES834" i="11" s="1"/>
  <c r="B834" i="11"/>
  <c r="A834" i="11"/>
  <c r="ET833" i="11"/>
  <c r="EN833" i="11"/>
  <c r="EM833" i="11"/>
  <c r="DM833" i="11"/>
  <c r="DD833" i="11"/>
  <c r="DC833" i="11"/>
  <c r="CS833" i="11"/>
  <c r="CF833" i="11"/>
  <c r="BW833" i="11"/>
  <c r="Y833" i="11"/>
  <c r="H833" i="11"/>
  <c r="D833" i="11"/>
  <c r="BX833" i="11" s="1"/>
  <c r="ES833" i="11" s="1"/>
  <c r="B833" i="11"/>
  <c r="A833" i="11"/>
  <c r="ET832" i="11"/>
  <c r="EN832" i="11"/>
  <c r="EM832" i="11"/>
  <c r="DM832" i="11"/>
  <c r="DD832" i="11"/>
  <c r="DC832" i="11"/>
  <c r="CS832" i="11"/>
  <c r="CF832" i="11"/>
  <c r="BW832" i="11"/>
  <c r="Y832" i="11"/>
  <c r="H832" i="11"/>
  <c r="D832" i="11"/>
  <c r="BX832" i="11" s="1"/>
  <c r="ES832" i="11" s="1"/>
  <c r="B832" i="11"/>
  <c r="A832" i="11"/>
  <c r="ET831" i="11"/>
  <c r="EN831" i="11"/>
  <c r="EM831" i="11"/>
  <c r="DM831" i="11"/>
  <c r="DD831" i="11"/>
  <c r="DC831" i="11"/>
  <c r="CS831" i="11"/>
  <c r="CF831" i="11"/>
  <c r="BW831" i="11"/>
  <c r="Y831" i="11"/>
  <c r="H831" i="11"/>
  <c r="D831" i="11"/>
  <c r="BX831" i="11" s="1"/>
  <c r="ES831" i="11" s="1"/>
  <c r="B831" i="11"/>
  <c r="A831" i="11"/>
  <c r="ET830" i="11"/>
  <c r="EN830" i="11"/>
  <c r="EM830" i="11"/>
  <c r="DM830" i="11"/>
  <c r="DD830" i="11"/>
  <c r="DC830" i="11"/>
  <c r="CS830" i="11"/>
  <c r="CF830" i="11"/>
  <c r="BW830" i="11"/>
  <c r="Y830" i="11"/>
  <c r="H830" i="11"/>
  <c r="D830" i="11"/>
  <c r="BX830" i="11" s="1"/>
  <c r="ES830" i="11" s="1"/>
  <c r="B830" i="11"/>
  <c r="A830" i="11"/>
  <c r="ET829" i="11"/>
  <c r="EN829" i="11"/>
  <c r="EM829" i="11"/>
  <c r="DM829" i="11"/>
  <c r="DD829" i="11"/>
  <c r="DC829" i="11"/>
  <c r="CS829" i="11"/>
  <c r="CF829" i="11"/>
  <c r="BW829" i="11"/>
  <c r="Y829" i="11"/>
  <c r="H829" i="11"/>
  <c r="D829" i="11"/>
  <c r="BX829" i="11" s="1"/>
  <c r="ES829" i="11" s="1"/>
  <c r="B829" i="11"/>
  <c r="A829" i="11"/>
  <c r="ET828" i="11"/>
  <c r="EN828" i="11"/>
  <c r="EM828" i="11"/>
  <c r="DM828" i="11"/>
  <c r="DD828" i="11"/>
  <c r="DC828" i="11"/>
  <c r="CS828" i="11"/>
  <c r="CF828" i="11"/>
  <c r="BW828" i="11"/>
  <c r="Y828" i="11"/>
  <c r="H828" i="11"/>
  <c r="D828" i="11"/>
  <c r="BX828" i="11" s="1"/>
  <c r="ES828" i="11" s="1"/>
  <c r="B828" i="11"/>
  <c r="A828" i="11"/>
  <c r="ET827" i="11"/>
  <c r="EN827" i="11"/>
  <c r="EM827" i="11"/>
  <c r="DM827" i="11"/>
  <c r="DD827" i="11"/>
  <c r="DC827" i="11"/>
  <c r="CS827" i="11"/>
  <c r="CF827" i="11"/>
  <c r="BW827" i="11"/>
  <c r="Y827" i="11"/>
  <c r="H827" i="11"/>
  <c r="D827" i="11"/>
  <c r="BX827" i="11" s="1"/>
  <c r="ES827" i="11" s="1"/>
  <c r="B827" i="11"/>
  <c r="A827" i="11"/>
  <c r="ET826" i="11"/>
  <c r="EN826" i="11"/>
  <c r="EM826" i="11"/>
  <c r="DM826" i="11"/>
  <c r="DD826" i="11"/>
  <c r="DC826" i="11"/>
  <c r="CS826" i="11"/>
  <c r="CF826" i="11"/>
  <c r="BW826" i="11"/>
  <c r="Y826" i="11"/>
  <c r="H826" i="11"/>
  <c r="D826" i="11"/>
  <c r="BX826" i="11" s="1"/>
  <c r="ES826" i="11" s="1"/>
  <c r="B826" i="11"/>
  <c r="A826" i="11"/>
  <c r="ET825" i="11"/>
  <c r="EN825" i="11"/>
  <c r="EM825" i="11"/>
  <c r="DM825" i="11"/>
  <c r="DD825" i="11"/>
  <c r="DC825" i="11"/>
  <c r="CS825" i="11"/>
  <c r="CF825" i="11"/>
  <c r="BW825" i="11"/>
  <c r="Y825" i="11"/>
  <c r="H825" i="11"/>
  <c r="D825" i="11"/>
  <c r="BX825" i="11" s="1"/>
  <c r="ES825" i="11" s="1"/>
  <c r="B825" i="11"/>
  <c r="A825" i="11"/>
  <c r="ET824" i="11"/>
  <c r="EN824" i="11"/>
  <c r="EM824" i="11"/>
  <c r="DM824" i="11"/>
  <c r="DD824" i="11"/>
  <c r="DC824" i="11"/>
  <c r="CS824" i="11"/>
  <c r="CF824" i="11"/>
  <c r="BW824" i="11"/>
  <c r="Y824" i="11"/>
  <c r="H824" i="11"/>
  <c r="D824" i="11"/>
  <c r="BX824" i="11" s="1"/>
  <c r="ES824" i="11" s="1"/>
  <c r="B824" i="11"/>
  <c r="A824" i="11"/>
  <c r="ET823" i="11"/>
  <c r="EN823" i="11"/>
  <c r="EM823" i="11"/>
  <c r="DM823" i="11"/>
  <c r="DD823" i="11"/>
  <c r="DC823" i="11"/>
  <c r="CS823" i="11"/>
  <c r="CF823" i="11"/>
  <c r="BW823" i="11"/>
  <c r="Y823" i="11"/>
  <c r="H823" i="11"/>
  <c r="D823" i="11"/>
  <c r="BX823" i="11" s="1"/>
  <c r="ES823" i="11" s="1"/>
  <c r="B823" i="11"/>
  <c r="A823" i="11"/>
  <c r="ET822" i="11"/>
  <c r="EN822" i="11"/>
  <c r="EM822" i="11"/>
  <c r="DM822" i="11"/>
  <c r="DD822" i="11"/>
  <c r="DC822" i="11"/>
  <c r="CS822" i="11"/>
  <c r="CF822" i="11"/>
  <c r="BW822" i="11"/>
  <c r="Y822" i="11"/>
  <c r="H822" i="11"/>
  <c r="D822" i="11"/>
  <c r="BX822" i="11" s="1"/>
  <c r="ES822" i="11" s="1"/>
  <c r="B822" i="11"/>
  <c r="A822" i="11"/>
  <c r="ET821" i="11"/>
  <c r="EN821" i="11"/>
  <c r="EM821" i="11"/>
  <c r="DM821" i="11"/>
  <c r="DD821" i="11"/>
  <c r="DC821" i="11"/>
  <c r="CS821" i="11"/>
  <c r="CF821" i="11"/>
  <c r="BW821" i="11"/>
  <c r="Y821" i="11"/>
  <c r="H821" i="11"/>
  <c r="D821" i="11"/>
  <c r="BX821" i="11" s="1"/>
  <c r="ES821" i="11" s="1"/>
  <c r="B821" i="11"/>
  <c r="A821" i="11"/>
  <c r="ET820" i="11"/>
  <c r="EN820" i="11"/>
  <c r="EM820" i="11"/>
  <c r="DM820" i="11"/>
  <c r="DD820" i="11"/>
  <c r="DC820" i="11"/>
  <c r="CS820" i="11"/>
  <c r="CF820" i="11"/>
  <c r="BW820" i="11"/>
  <c r="Y820" i="11"/>
  <c r="H820" i="11"/>
  <c r="D820" i="11"/>
  <c r="BX820" i="11" s="1"/>
  <c r="ES820" i="11" s="1"/>
  <c r="B820" i="11"/>
  <c r="A820" i="11"/>
  <c r="ET819" i="11"/>
  <c r="EN819" i="11"/>
  <c r="EM819" i="11"/>
  <c r="DM819" i="11"/>
  <c r="DD819" i="11"/>
  <c r="DC819" i="11"/>
  <c r="CS819" i="11"/>
  <c r="CF819" i="11"/>
  <c r="BW819" i="11"/>
  <c r="Y819" i="11"/>
  <c r="H819" i="11"/>
  <c r="D819" i="11"/>
  <c r="BX819" i="11" s="1"/>
  <c r="ES819" i="11" s="1"/>
  <c r="B819" i="11"/>
  <c r="A819" i="11"/>
  <c r="ET818" i="11"/>
  <c r="EN818" i="11"/>
  <c r="EM818" i="11"/>
  <c r="DM818" i="11"/>
  <c r="DD818" i="11"/>
  <c r="DC818" i="11"/>
  <c r="CS818" i="11"/>
  <c r="CF818" i="11"/>
  <c r="BW818" i="11"/>
  <c r="Y818" i="11"/>
  <c r="H818" i="11"/>
  <c r="D818" i="11"/>
  <c r="BX818" i="11" s="1"/>
  <c r="ES818" i="11" s="1"/>
  <c r="B818" i="11"/>
  <c r="A818" i="11"/>
  <c r="ET817" i="11"/>
  <c r="EN817" i="11"/>
  <c r="EM817" i="11"/>
  <c r="DM817" i="11"/>
  <c r="DD817" i="11"/>
  <c r="DC817" i="11"/>
  <c r="CS817" i="11"/>
  <c r="CF817" i="11"/>
  <c r="BW817" i="11"/>
  <c r="Y817" i="11"/>
  <c r="H817" i="11"/>
  <c r="D817" i="11"/>
  <c r="BX817" i="11" s="1"/>
  <c r="ES817" i="11" s="1"/>
  <c r="B817" i="11"/>
  <c r="A817" i="11"/>
  <c r="ET816" i="11"/>
  <c r="EN816" i="11"/>
  <c r="EM816" i="11"/>
  <c r="DM816" i="11"/>
  <c r="DD816" i="11"/>
  <c r="DC816" i="11"/>
  <c r="CS816" i="11"/>
  <c r="CF816" i="11"/>
  <c r="BW816" i="11"/>
  <c r="Y816" i="11"/>
  <c r="H816" i="11"/>
  <c r="D816" i="11"/>
  <c r="BX816" i="11" s="1"/>
  <c r="ES816" i="11" s="1"/>
  <c r="B816" i="11"/>
  <c r="A816" i="11"/>
  <c r="ET815" i="11"/>
  <c r="EN815" i="11"/>
  <c r="EM815" i="11"/>
  <c r="DM815" i="11"/>
  <c r="DD815" i="11"/>
  <c r="DC815" i="11"/>
  <c r="CS815" i="11"/>
  <c r="CF815" i="11"/>
  <c r="BW815" i="11"/>
  <c r="Y815" i="11"/>
  <c r="H815" i="11"/>
  <c r="D815" i="11"/>
  <c r="BX815" i="11" s="1"/>
  <c r="ES815" i="11" s="1"/>
  <c r="B815" i="11"/>
  <c r="A815" i="11"/>
  <c r="ET814" i="11"/>
  <c r="EN814" i="11"/>
  <c r="EM814" i="11"/>
  <c r="DM814" i="11"/>
  <c r="DD814" i="11"/>
  <c r="DC814" i="11"/>
  <c r="CS814" i="11"/>
  <c r="CF814" i="11"/>
  <c r="BW814" i="11"/>
  <c r="Y814" i="11"/>
  <c r="H814" i="11"/>
  <c r="D814" i="11"/>
  <c r="BX814" i="11" s="1"/>
  <c r="ES814" i="11" s="1"/>
  <c r="B814" i="11"/>
  <c r="A814" i="11"/>
  <c r="ET813" i="11"/>
  <c r="EN813" i="11"/>
  <c r="EM813" i="11"/>
  <c r="DM813" i="11"/>
  <c r="DD813" i="11"/>
  <c r="DC813" i="11"/>
  <c r="CS813" i="11"/>
  <c r="CF813" i="11"/>
  <c r="BW813" i="11"/>
  <c r="Y813" i="11"/>
  <c r="H813" i="11"/>
  <c r="D813" i="11"/>
  <c r="BX813" i="11" s="1"/>
  <c r="ES813" i="11" s="1"/>
  <c r="B813" i="11"/>
  <c r="A813" i="11"/>
  <c r="ET812" i="11"/>
  <c r="EN812" i="11"/>
  <c r="EM812" i="11"/>
  <c r="DM812" i="11"/>
  <c r="DD812" i="11"/>
  <c r="DC812" i="11"/>
  <c r="CS812" i="11"/>
  <c r="CF812" i="11"/>
  <c r="BW812" i="11"/>
  <c r="Y812" i="11"/>
  <c r="H812" i="11"/>
  <c r="D812" i="11"/>
  <c r="BX812" i="11" s="1"/>
  <c r="ES812" i="11" s="1"/>
  <c r="B812" i="11"/>
  <c r="A812" i="11"/>
  <c r="ET811" i="11"/>
  <c r="EN811" i="11"/>
  <c r="EM811" i="11"/>
  <c r="DM811" i="11"/>
  <c r="DD811" i="11"/>
  <c r="DC811" i="11"/>
  <c r="CS811" i="11"/>
  <c r="CF811" i="11"/>
  <c r="BW811" i="11"/>
  <c r="Y811" i="11"/>
  <c r="H811" i="11"/>
  <c r="D811" i="11"/>
  <c r="BX811" i="11" s="1"/>
  <c r="ES811" i="11" s="1"/>
  <c r="B811" i="11"/>
  <c r="A811" i="11"/>
  <c r="ET810" i="11"/>
  <c r="EN810" i="11"/>
  <c r="EM810" i="11"/>
  <c r="DM810" i="11"/>
  <c r="DD810" i="11"/>
  <c r="DC810" i="11"/>
  <c r="CS810" i="11"/>
  <c r="CF810" i="11"/>
  <c r="BW810" i="11"/>
  <c r="Y810" i="11"/>
  <c r="H810" i="11"/>
  <c r="D810" i="11"/>
  <c r="BX810" i="11" s="1"/>
  <c r="ES810" i="11" s="1"/>
  <c r="B810" i="11"/>
  <c r="A810" i="11"/>
  <c r="ET809" i="11"/>
  <c r="EN809" i="11"/>
  <c r="EM809" i="11"/>
  <c r="DM809" i="11"/>
  <c r="DD809" i="11"/>
  <c r="DC809" i="11"/>
  <c r="CS809" i="11"/>
  <c r="CF809" i="11"/>
  <c r="BW809" i="11"/>
  <c r="Y809" i="11"/>
  <c r="H809" i="11"/>
  <c r="D809" i="11"/>
  <c r="BX809" i="11" s="1"/>
  <c r="ES809" i="11" s="1"/>
  <c r="B809" i="11"/>
  <c r="A809" i="11"/>
  <c r="ET808" i="11"/>
  <c r="EN808" i="11"/>
  <c r="EM808" i="11"/>
  <c r="DM808" i="11"/>
  <c r="DD808" i="11"/>
  <c r="DC808" i="11"/>
  <c r="CS808" i="11"/>
  <c r="CF808" i="11"/>
  <c r="BW808" i="11"/>
  <c r="Y808" i="11"/>
  <c r="H808" i="11"/>
  <c r="D808" i="11"/>
  <c r="BX808" i="11" s="1"/>
  <c r="ES808" i="11" s="1"/>
  <c r="B808" i="11"/>
  <c r="A808" i="11"/>
  <c r="ET807" i="11"/>
  <c r="EN807" i="11"/>
  <c r="EM807" i="11"/>
  <c r="DM807" i="11"/>
  <c r="DD807" i="11"/>
  <c r="DC807" i="11"/>
  <c r="CS807" i="11"/>
  <c r="CF807" i="11"/>
  <c r="BW807" i="11"/>
  <c r="Y807" i="11"/>
  <c r="H807" i="11"/>
  <c r="D807" i="11"/>
  <c r="BX807" i="11" s="1"/>
  <c r="ES807" i="11" s="1"/>
  <c r="B807" i="11"/>
  <c r="A807" i="11"/>
  <c r="ET806" i="11"/>
  <c r="EN806" i="11"/>
  <c r="EM806" i="11"/>
  <c r="DM806" i="11"/>
  <c r="DD806" i="11"/>
  <c r="DC806" i="11"/>
  <c r="CS806" i="11"/>
  <c r="CF806" i="11"/>
  <c r="BW806" i="11"/>
  <c r="Y806" i="11"/>
  <c r="H806" i="11"/>
  <c r="D806" i="11"/>
  <c r="BX806" i="11" s="1"/>
  <c r="ES806" i="11" s="1"/>
  <c r="B806" i="11"/>
  <c r="A806" i="11"/>
  <c r="ET805" i="11"/>
  <c r="EN805" i="11"/>
  <c r="EM805" i="11"/>
  <c r="DM805" i="11"/>
  <c r="DD805" i="11"/>
  <c r="DC805" i="11"/>
  <c r="CS805" i="11"/>
  <c r="CF805" i="11"/>
  <c r="BW805" i="11"/>
  <c r="Y805" i="11"/>
  <c r="H805" i="11"/>
  <c r="D805" i="11"/>
  <c r="BX805" i="11" s="1"/>
  <c r="ES805" i="11" s="1"/>
  <c r="B805" i="11"/>
  <c r="A805" i="11"/>
  <c r="ET804" i="11"/>
  <c r="EN804" i="11"/>
  <c r="EM804" i="11"/>
  <c r="DM804" i="11"/>
  <c r="DD804" i="11"/>
  <c r="DC804" i="11"/>
  <c r="CS804" i="11"/>
  <c r="CF804" i="11"/>
  <c r="BW804" i="11"/>
  <c r="Y804" i="11"/>
  <c r="H804" i="11"/>
  <c r="D804" i="11"/>
  <c r="BX804" i="11" s="1"/>
  <c r="ES804" i="11" s="1"/>
  <c r="B804" i="11"/>
  <c r="A804" i="11"/>
  <c r="ET803" i="11"/>
  <c r="EN803" i="11"/>
  <c r="EM803" i="11"/>
  <c r="DM803" i="11"/>
  <c r="DD803" i="11"/>
  <c r="DC803" i="11"/>
  <c r="CS803" i="11"/>
  <c r="CF803" i="11"/>
  <c r="BW803" i="11"/>
  <c r="Y803" i="11"/>
  <c r="H803" i="11"/>
  <c r="D803" i="11"/>
  <c r="BX803" i="11" s="1"/>
  <c r="ES803" i="11" s="1"/>
  <c r="B803" i="11"/>
  <c r="A803" i="11"/>
  <c r="ET802" i="11"/>
  <c r="EN802" i="11"/>
  <c r="EM802" i="11"/>
  <c r="DM802" i="11"/>
  <c r="DD802" i="11"/>
  <c r="DC802" i="11"/>
  <c r="CS802" i="11"/>
  <c r="CF802" i="11"/>
  <c r="BW802" i="11"/>
  <c r="Y802" i="11"/>
  <c r="H802" i="11"/>
  <c r="D802" i="11"/>
  <c r="BX802" i="11" s="1"/>
  <c r="ES802" i="11" s="1"/>
  <c r="B802" i="11"/>
  <c r="A802" i="11"/>
  <c r="ET801" i="11"/>
  <c r="EN801" i="11"/>
  <c r="EM801" i="11"/>
  <c r="DM801" i="11"/>
  <c r="DD801" i="11"/>
  <c r="DC801" i="11"/>
  <c r="CS801" i="11"/>
  <c r="CF801" i="11"/>
  <c r="BW801" i="11"/>
  <c r="Y801" i="11"/>
  <c r="H801" i="11"/>
  <c r="D801" i="11"/>
  <c r="BX801" i="11" s="1"/>
  <c r="ES801" i="11" s="1"/>
  <c r="B801" i="11"/>
  <c r="A801" i="11"/>
  <c r="ET800" i="11"/>
  <c r="EN800" i="11"/>
  <c r="EM800" i="11"/>
  <c r="DM800" i="11"/>
  <c r="DD800" i="11"/>
  <c r="DC800" i="11"/>
  <c r="CS800" i="11"/>
  <c r="CF800" i="11"/>
  <c r="BW800" i="11"/>
  <c r="Y800" i="11"/>
  <c r="H800" i="11"/>
  <c r="D800" i="11"/>
  <c r="BX800" i="11" s="1"/>
  <c r="ES800" i="11" s="1"/>
  <c r="B800" i="11"/>
  <c r="A800" i="11"/>
  <c r="ET799" i="11"/>
  <c r="EN799" i="11"/>
  <c r="EM799" i="11"/>
  <c r="DM799" i="11"/>
  <c r="DD799" i="11"/>
  <c r="DC799" i="11"/>
  <c r="CS799" i="11"/>
  <c r="CF799" i="11"/>
  <c r="BW799" i="11"/>
  <c r="Y799" i="11"/>
  <c r="H799" i="11"/>
  <c r="D799" i="11"/>
  <c r="BX799" i="11" s="1"/>
  <c r="ES799" i="11" s="1"/>
  <c r="B799" i="11"/>
  <c r="A799" i="11"/>
  <c r="ET798" i="11"/>
  <c r="EN798" i="11"/>
  <c r="EM798" i="11"/>
  <c r="DM798" i="11"/>
  <c r="DD798" i="11"/>
  <c r="DC798" i="11"/>
  <c r="CS798" i="11"/>
  <c r="CF798" i="11"/>
  <c r="BW798" i="11"/>
  <c r="Y798" i="11"/>
  <c r="H798" i="11"/>
  <c r="D798" i="11"/>
  <c r="BX798" i="11" s="1"/>
  <c r="ES798" i="11" s="1"/>
  <c r="B798" i="11"/>
  <c r="A798" i="11"/>
  <c r="ET797" i="11"/>
  <c r="EN797" i="11"/>
  <c r="EM797" i="11"/>
  <c r="DM797" i="11"/>
  <c r="DD797" i="11"/>
  <c r="DC797" i="11"/>
  <c r="CS797" i="11"/>
  <c r="CF797" i="11"/>
  <c r="BW797" i="11"/>
  <c r="Y797" i="11"/>
  <c r="H797" i="11"/>
  <c r="D797" i="11"/>
  <c r="BX797" i="11" s="1"/>
  <c r="ES797" i="11" s="1"/>
  <c r="B797" i="11"/>
  <c r="A797" i="11"/>
  <c r="ET796" i="11"/>
  <c r="EN796" i="11"/>
  <c r="EM796" i="11"/>
  <c r="DM796" i="11"/>
  <c r="DD796" i="11"/>
  <c r="DC796" i="11"/>
  <c r="CS796" i="11"/>
  <c r="CF796" i="11"/>
  <c r="BW796" i="11"/>
  <c r="Y796" i="11"/>
  <c r="H796" i="11"/>
  <c r="D796" i="11"/>
  <c r="BX796" i="11" s="1"/>
  <c r="ES796" i="11" s="1"/>
  <c r="B796" i="11"/>
  <c r="A796" i="11"/>
  <c r="ET795" i="11"/>
  <c r="EN795" i="11"/>
  <c r="EM795" i="11"/>
  <c r="DM795" i="11"/>
  <c r="DD795" i="11"/>
  <c r="DC795" i="11"/>
  <c r="CS795" i="11"/>
  <c r="CF795" i="11"/>
  <c r="BW795" i="11"/>
  <c r="Y795" i="11"/>
  <c r="H795" i="11"/>
  <c r="D795" i="11"/>
  <c r="BX795" i="11" s="1"/>
  <c r="ES795" i="11" s="1"/>
  <c r="B795" i="11"/>
  <c r="A795" i="11"/>
  <c r="ET794" i="11"/>
  <c r="EN794" i="11"/>
  <c r="EM794" i="11"/>
  <c r="DM794" i="11"/>
  <c r="DD794" i="11"/>
  <c r="DC794" i="11"/>
  <c r="CS794" i="11"/>
  <c r="CF794" i="11"/>
  <c r="BW794" i="11"/>
  <c r="Y794" i="11"/>
  <c r="H794" i="11"/>
  <c r="D794" i="11"/>
  <c r="BX794" i="11" s="1"/>
  <c r="ES794" i="11" s="1"/>
  <c r="B794" i="11"/>
  <c r="A794" i="11"/>
  <c r="ET793" i="11"/>
  <c r="EN793" i="11"/>
  <c r="EM793" i="11"/>
  <c r="DM793" i="11"/>
  <c r="DD793" i="11"/>
  <c r="DC793" i="11"/>
  <c r="CS793" i="11"/>
  <c r="CF793" i="11"/>
  <c r="BW793" i="11"/>
  <c r="Y793" i="11"/>
  <c r="H793" i="11"/>
  <c r="D793" i="11"/>
  <c r="BX793" i="11" s="1"/>
  <c r="ES793" i="11" s="1"/>
  <c r="B793" i="11"/>
  <c r="A793" i="11"/>
  <c r="ET792" i="11"/>
  <c r="EN792" i="11"/>
  <c r="EM792" i="11"/>
  <c r="DM792" i="11"/>
  <c r="DD792" i="11"/>
  <c r="DC792" i="11"/>
  <c r="CS792" i="11"/>
  <c r="CF792" i="11"/>
  <c r="BW792" i="11"/>
  <c r="Y792" i="11"/>
  <c r="H792" i="11"/>
  <c r="D792" i="11"/>
  <c r="BX792" i="11" s="1"/>
  <c r="ES792" i="11" s="1"/>
  <c r="B792" i="11"/>
  <c r="A792" i="11"/>
  <c r="ET791" i="11"/>
  <c r="EN791" i="11"/>
  <c r="EM791" i="11"/>
  <c r="DM791" i="11"/>
  <c r="DD791" i="11"/>
  <c r="DC791" i="11"/>
  <c r="CS791" i="11"/>
  <c r="CF791" i="11"/>
  <c r="BW791" i="11"/>
  <c r="Y791" i="11"/>
  <c r="H791" i="11"/>
  <c r="D791" i="11"/>
  <c r="BX791" i="11" s="1"/>
  <c r="ES791" i="11" s="1"/>
  <c r="B791" i="11"/>
  <c r="A791" i="11"/>
  <c r="ET790" i="11"/>
  <c r="EN790" i="11"/>
  <c r="EM790" i="11"/>
  <c r="DM790" i="11"/>
  <c r="DD790" i="11"/>
  <c r="DC790" i="11"/>
  <c r="CS790" i="11"/>
  <c r="CF790" i="11"/>
  <c r="BW790" i="11"/>
  <c r="Y790" i="11"/>
  <c r="H790" i="11"/>
  <c r="D790" i="11"/>
  <c r="BX790" i="11" s="1"/>
  <c r="ES790" i="11" s="1"/>
  <c r="B790" i="11"/>
  <c r="A790" i="11"/>
  <c r="ET789" i="11"/>
  <c r="EN789" i="11"/>
  <c r="EM789" i="11"/>
  <c r="DM789" i="11"/>
  <c r="DD789" i="11"/>
  <c r="DC789" i="11"/>
  <c r="CS789" i="11"/>
  <c r="CF789" i="11"/>
  <c r="BW789" i="11"/>
  <c r="Y789" i="11"/>
  <c r="H789" i="11"/>
  <c r="D789" i="11"/>
  <c r="BX789" i="11" s="1"/>
  <c r="ES789" i="11" s="1"/>
  <c r="B789" i="11"/>
  <c r="A789" i="11"/>
  <c r="ET788" i="11"/>
  <c r="EN788" i="11"/>
  <c r="EM788" i="11"/>
  <c r="DM788" i="11"/>
  <c r="DD788" i="11"/>
  <c r="DC788" i="11"/>
  <c r="CS788" i="11"/>
  <c r="CF788" i="11"/>
  <c r="BW788" i="11"/>
  <c r="Y788" i="11"/>
  <c r="H788" i="11"/>
  <c r="D788" i="11"/>
  <c r="BX788" i="11" s="1"/>
  <c r="ES788" i="11" s="1"/>
  <c r="B788" i="11"/>
  <c r="A788" i="11"/>
  <c r="ET787" i="11"/>
  <c r="EN787" i="11"/>
  <c r="EM787" i="11"/>
  <c r="DM787" i="11"/>
  <c r="DD787" i="11"/>
  <c r="DC787" i="11"/>
  <c r="CS787" i="11"/>
  <c r="CF787" i="11"/>
  <c r="BW787" i="11"/>
  <c r="Y787" i="11"/>
  <c r="H787" i="11"/>
  <c r="D787" i="11"/>
  <c r="BX787" i="11" s="1"/>
  <c r="ES787" i="11" s="1"/>
  <c r="B787" i="11"/>
  <c r="A787" i="11"/>
  <c r="ET786" i="11"/>
  <c r="EN786" i="11"/>
  <c r="EM786" i="11"/>
  <c r="DM786" i="11"/>
  <c r="DD786" i="11"/>
  <c r="DC786" i="11"/>
  <c r="CS786" i="11"/>
  <c r="CF786" i="11"/>
  <c r="BW786" i="11"/>
  <c r="Y786" i="11"/>
  <c r="H786" i="11"/>
  <c r="D786" i="11"/>
  <c r="BX786" i="11" s="1"/>
  <c r="ES786" i="11" s="1"/>
  <c r="B786" i="11"/>
  <c r="A786" i="11"/>
  <c r="ET785" i="11"/>
  <c r="EN785" i="11"/>
  <c r="EM785" i="11"/>
  <c r="DM785" i="11"/>
  <c r="DD785" i="11"/>
  <c r="DC785" i="11"/>
  <c r="CS785" i="11"/>
  <c r="CF785" i="11"/>
  <c r="BW785" i="11"/>
  <c r="Y785" i="11"/>
  <c r="H785" i="11"/>
  <c r="D785" i="11"/>
  <c r="BX785" i="11" s="1"/>
  <c r="ES785" i="11" s="1"/>
  <c r="B785" i="11"/>
  <c r="A785" i="11"/>
  <c r="ET784" i="11"/>
  <c r="EN784" i="11"/>
  <c r="EM784" i="11"/>
  <c r="DM784" i="11"/>
  <c r="DD784" i="11"/>
  <c r="DC784" i="11"/>
  <c r="CS784" i="11"/>
  <c r="CF784" i="11"/>
  <c r="BW784" i="11"/>
  <c r="Y784" i="11"/>
  <c r="H784" i="11"/>
  <c r="D784" i="11"/>
  <c r="BX784" i="11" s="1"/>
  <c r="ES784" i="11" s="1"/>
  <c r="B784" i="11"/>
  <c r="A784" i="11"/>
  <c r="ET783" i="11"/>
  <c r="EN783" i="11"/>
  <c r="EM783" i="11"/>
  <c r="DM783" i="11"/>
  <c r="DD783" i="11"/>
  <c r="DC783" i="11"/>
  <c r="CS783" i="11"/>
  <c r="CF783" i="11"/>
  <c r="BW783" i="11"/>
  <c r="Y783" i="11"/>
  <c r="H783" i="11"/>
  <c r="D783" i="11"/>
  <c r="BX783" i="11" s="1"/>
  <c r="ES783" i="11" s="1"/>
  <c r="B783" i="11"/>
  <c r="A783" i="11"/>
  <c r="ET782" i="11"/>
  <c r="EN782" i="11"/>
  <c r="EM782" i="11"/>
  <c r="DM782" i="11"/>
  <c r="DD782" i="11"/>
  <c r="DC782" i="11"/>
  <c r="CS782" i="11"/>
  <c r="CF782" i="11"/>
  <c r="BW782" i="11"/>
  <c r="Y782" i="11"/>
  <c r="H782" i="11"/>
  <c r="D782" i="11"/>
  <c r="BX782" i="11" s="1"/>
  <c r="ES782" i="11" s="1"/>
  <c r="B782" i="11"/>
  <c r="A782" i="11"/>
  <c r="ET781" i="11"/>
  <c r="EN781" i="11"/>
  <c r="EM781" i="11"/>
  <c r="DM781" i="11"/>
  <c r="DD781" i="11"/>
  <c r="DC781" i="11"/>
  <c r="CS781" i="11"/>
  <c r="CF781" i="11"/>
  <c r="BW781" i="11"/>
  <c r="Y781" i="11"/>
  <c r="H781" i="11"/>
  <c r="D781" i="11"/>
  <c r="BX781" i="11" s="1"/>
  <c r="ES781" i="11" s="1"/>
  <c r="B781" i="11"/>
  <c r="A781" i="11"/>
  <c r="ET780" i="11"/>
  <c r="EN780" i="11"/>
  <c r="EM780" i="11"/>
  <c r="DM780" i="11"/>
  <c r="DD780" i="11"/>
  <c r="DC780" i="11"/>
  <c r="CS780" i="11"/>
  <c r="CF780" i="11"/>
  <c r="BW780" i="11"/>
  <c r="Y780" i="11"/>
  <c r="H780" i="11"/>
  <c r="D780" i="11"/>
  <c r="BX780" i="11" s="1"/>
  <c r="ES780" i="11" s="1"/>
  <c r="B780" i="11"/>
  <c r="A780" i="11"/>
  <c r="ET779" i="11"/>
  <c r="EN779" i="11"/>
  <c r="EM779" i="11"/>
  <c r="DM779" i="11"/>
  <c r="DD779" i="11"/>
  <c r="DC779" i="11"/>
  <c r="CS779" i="11"/>
  <c r="CF779" i="11"/>
  <c r="BW779" i="11"/>
  <c r="Y779" i="11"/>
  <c r="H779" i="11"/>
  <c r="D779" i="11"/>
  <c r="BX779" i="11" s="1"/>
  <c r="ES779" i="11" s="1"/>
  <c r="B779" i="11"/>
  <c r="A779" i="11"/>
  <c r="ET778" i="11"/>
  <c r="EN778" i="11"/>
  <c r="EM778" i="11"/>
  <c r="DM778" i="11"/>
  <c r="DD778" i="11"/>
  <c r="DC778" i="11"/>
  <c r="CS778" i="11"/>
  <c r="CF778" i="11"/>
  <c r="BW778" i="11"/>
  <c r="Y778" i="11"/>
  <c r="H778" i="11"/>
  <c r="D778" i="11"/>
  <c r="BX778" i="11" s="1"/>
  <c r="ES778" i="11" s="1"/>
  <c r="B778" i="11"/>
  <c r="A778" i="11"/>
  <c r="ET777" i="11"/>
  <c r="EN777" i="11"/>
  <c r="EM777" i="11"/>
  <c r="DM777" i="11"/>
  <c r="DD777" i="11"/>
  <c r="DC777" i="11"/>
  <c r="CS777" i="11"/>
  <c r="CF777" i="11"/>
  <c r="BW777" i="11"/>
  <c r="Y777" i="11"/>
  <c r="H777" i="11"/>
  <c r="D777" i="11"/>
  <c r="BX777" i="11" s="1"/>
  <c r="ES777" i="11" s="1"/>
  <c r="B777" i="11"/>
  <c r="A777" i="11"/>
  <c r="ET776" i="11"/>
  <c r="EN776" i="11"/>
  <c r="EM776" i="11"/>
  <c r="DM776" i="11"/>
  <c r="DD776" i="11"/>
  <c r="DC776" i="11"/>
  <c r="CS776" i="11"/>
  <c r="CF776" i="11"/>
  <c r="BW776" i="11"/>
  <c r="Y776" i="11"/>
  <c r="H776" i="11"/>
  <c r="D776" i="11"/>
  <c r="BX776" i="11" s="1"/>
  <c r="ES776" i="11" s="1"/>
  <c r="B776" i="11"/>
  <c r="A776" i="11"/>
  <c r="ET775" i="11"/>
  <c r="EN775" i="11"/>
  <c r="EM775" i="11"/>
  <c r="DM775" i="11"/>
  <c r="DD775" i="11"/>
  <c r="DC775" i="11"/>
  <c r="CS775" i="11"/>
  <c r="CF775" i="11"/>
  <c r="BW775" i="11"/>
  <c r="Y775" i="11"/>
  <c r="H775" i="11"/>
  <c r="D775" i="11"/>
  <c r="BX775" i="11" s="1"/>
  <c r="ES775" i="11" s="1"/>
  <c r="B775" i="11"/>
  <c r="A775" i="11"/>
  <c r="ET774" i="11"/>
  <c r="EN774" i="11"/>
  <c r="EM774" i="11"/>
  <c r="DM774" i="11"/>
  <c r="DD774" i="11"/>
  <c r="DC774" i="11"/>
  <c r="CS774" i="11"/>
  <c r="CF774" i="11"/>
  <c r="BW774" i="11"/>
  <c r="Y774" i="11"/>
  <c r="H774" i="11"/>
  <c r="D774" i="11"/>
  <c r="BX774" i="11" s="1"/>
  <c r="ES774" i="11" s="1"/>
  <c r="B774" i="11"/>
  <c r="A774" i="11"/>
  <c r="ET773" i="11"/>
  <c r="EN773" i="11"/>
  <c r="EM773" i="11"/>
  <c r="DM773" i="11"/>
  <c r="DD773" i="11"/>
  <c r="DC773" i="11"/>
  <c r="CS773" i="11"/>
  <c r="CF773" i="11"/>
  <c r="BW773" i="11"/>
  <c r="Y773" i="11"/>
  <c r="H773" i="11"/>
  <c r="D773" i="11"/>
  <c r="BX773" i="11" s="1"/>
  <c r="ES773" i="11" s="1"/>
  <c r="B773" i="11"/>
  <c r="A773" i="11"/>
  <c r="ET772" i="11"/>
  <c r="EN772" i="11"/>
  <c r="EM772" i="11"/>
  <c r="DM772" i="11"/>
  <c r="DD772" i="11"/>
  <c r="DC772" i="11"/>
  <c r="CS772" i="11"/>
  <c r="CF772" i="11"/>
  <c r="BW772" i="11"/>
  <c r="Y772" i="11"/>
  <c r="H772" i="11"/>
  <c r="D772" i="11"/>
  <c r="BX772" i="11" s="1"/>
  <c r="ES772" i="11" s="1"/>
  <c r="B772" i="11"/>
  <c r="A772" i="11"/>
  <c r="ET771" i="11"/>
  <c r="EN771" i="11"/>
  <c r="EM771" i="11"/>
  <c r="DM771" i="11"/>
  <c r="DD771" i="11"/>
  <c r="DC771" i="11"/>
  <c r="CS771" i="11"/>
  <c r="CF771" i="11"/>
  <c r="BW771" i="11"/>
  <c r="Y771" i="11"/>
  <c r="H771" i="11"/>
  <c r="D771" i="11"/>
  <c r="BX771" i="11" s="1"/>
  <c r="ES771" i="11" s="1"/>
  <c r="B771" i="11"/>
  <c r="A771" i="11"/>
  <c r="ET770" i="11"/>
  <c r="EN770" i="11"/>
  <c r="EM770" i="11"/>
  <c r="DM770" i="11"/>
  <c r="DD770" i="11"/>
  <c r="DC770" i="11"/>
  <c r="CS770" i="11"/>
  <c r="CF770" i="11"/>
  <c r="BW770" i="11"/>
  <c r="Y770" i="11"/>
  <c r="H770" i="11"/>
  <c r="D770" i="11"/>
  <c r="BX770" i="11" s="1"/>
  <c r="ES770" i="11" s="1"/>
  <c r="B770" i="11"/>
  <c r="A770" i="11"/>
  <c r="ET769" i="11"/>
  <c r="EN769" i="11"/>
  <c r="EM769" i="11"/>
  <c r="DM769" i="11"/>
  <c r="DD769" i="11"/>
  <c r="DC769" i="11"/>
  <c r="CS769" i="11"/>
  <c r="CF769" i="11"/>
  <c r="BW769" i="11"/>
  <c r="Y769" i="11"/>
  <c r="H769" i="11"/>
  <c r="D769" i="11"/>
  <c r="BX769" i="11" s="1"/>
  <c r="ES769" i="11" s="1"/>
  <c r="B769" i="11"/>
  <c r="A769" i="11"/>
  <c r="ET768" i="11"/>
  <c r="EN768" i="11"/>
  <c r="EM768" i="11"/>
  <c r="DM768" i="11"/>
  <c r="DD768" i="11"/>
  <c r="DC768" i="11"/>
  <c r="CS768" i="11"/>
  <c r="CF768" i="11"/>
  <c r="BW768" i="11"/>
  <c r="Y768" i="11"/>
  <c r="H768" i="11"/>
  <c r="D768" i="11"/>
  <c r="BX768" i="11" s="1"/>
  <c r="ES768" i="11" s="1"/>
  <c r="B768" i="11"/>
  <c r="A768" i="11"/>
  <c r="ET767" i="11"/>
  <c r="EN767" i="11"/>
  <c r="EM767" i="11"/>
  <c r="DM767" i="11"/>
  <c r="DD767" i="11"/>
  <c r="DC767" i="11"/>
  <c r="CS767" i="11"/>
  <c r="CF767" i="11"/>
  <c r="BW767" i="11"/>
  <c r="Y767" i="11"/>
  <c r="H767" i="11"/>
  <c r="D767" i="11"/>
  <c r="BX767" i="11" s="1"/>
  <c r="ES767" i="11" s="1"/>
  <c r="B767" i="11"/>
  <c r="A767" i="11"/>
  <c r="ET766" i="11"/>
  <c r="EN766" i="11"/>
  <c r="EM766" i="11"/>
  <c r="DM766" i="11"/>
  <c r="DD766" i="11"/>
  <c r="DC766" i="11"/>
  <c r="CS766" i="11"/>
  <c r="CF766" i="11"/>
  <c r="BW766" i="11"/>
  <c r="Y766" i="11"/>
  <c r="H766" i="11"/>
  <c r="D766" i="11"/>
  <c r="BX766" i="11" s="1"/>
  <c r="ES766" i="11" s="1"/>
  <c r="B766" i="11"/>
  <c r="A766" i="11"/>
  <c r="ET765" i="11"/>
  <c r="EN765" i="11"/>
  <c r="EM765" i="11"/>
  <c r="DM765" i="11"/>
  <c r="DD765" i="11"/>
  <c r="DC765" i="11"/>
  <c r="CS765" i="11"/>
  <c r="CF765" i="11"/>
  <c r="BW765" i="11"/>
  <c r="Y765" i="11"/>
  <c r="H765" i="11"/>
  <c r="D765" i="11"/>
  <c r="BX765" i="11" s="1"/>
  <c r="ES765" i="11" s="1"/>
  <c r="B765" i="11"/>
  <c r="A765" i="11"/>
  <c r="ET764" i="11"/>
  <c r="EN764" i="11"/>
  <c r="EM764" i="11"/>
  <c r="DM764" i="11"/>
  <c r="DD764" i="11"/>
  <c r="DC764" i="11"/>
  <c r="CS764" i="11"/>
  <c r="CF764" i="11"/>
  <c r="BW764" i="11"/>
  <c r="Y764" i="11"/>
  <c r="H764" i="11"/>
  <c r="D764" i="11"/>
  <c r="BX764" i="11" s="1"/>
  <c r="ES764" i="11" s="1"/>
  <c r="B764" i="11"/>
  <c r="A764" i="11"/>
  <c r="ET763" i="11"/>
  <c r="EN763" i="11"/>
  <c r="EM763" i="11"/>
  <c r="DM763" i="11"/>
  <c r="DD763" i="11"/>
  <c r="DC763" i="11"/>
  <c r="CS763" i="11"/>
  <c r="CF763" i="11"/>
  <c r="BW763" i="11"/>
  <c r="Y763" i="11"/>
  <c r="H763" i="11"/>
  <c r="D763" i="11"/>
  <c r="BX763" i="11" s="1"/>
  <c r="ES763" i="11" s="1"/>
  <c r="B763" i="11"/>
  <c r="A763" i="11"/>
  <c r="ET762" i="11"/>
  <c r="EN762" i="11"/>
  <c r="EM762" i="11"/>
  <c r="DM762" i="11"/>
  <c r="DD762" i="11"/>
  <c r="DC762" i="11"/>
  <c r="CS762" i="11"/>
  <c r="CF762" i="11"/>
  <c r="BW762" i="11"/>
  <c r="Y762" i="11"/>
  <c r="H762" i="11"/>
  <c r="D762" i="11"/>
  <c r="BX762" i="11" s="1"/>
  <c r="ES762" i="11" s="1"/>
  <c r="B762" i="11"/>
  <c r="A762" i="11"/>
  <c r="ET761" i="11"/>
  <c r="EN761" i="11"/>
  <c r="EM761" i="11"/>
  <c r="DM761" i="11"/>
  <c r="DD761" i="11"/>
  <c r="DC761" i="11"/>
  <c r="CS761" i="11"/>
  <c r="CF761" i="11"/>
  <c r="BW761" i="11"/>
  <c r="Y761" i="11"/>
  <c r="H761" i="11"/>
  <c r="D761" i="11"/>
  <c r="BX761" i="11" s="1"/>
  <c r="ES761" i="11" s="1"/>
  <c r="B761" i="11"/>
  <c r="A761" i="11"/>
  <c r="ET760" i="11"/>
  <c r="EN760" i="11"/>
  <c r="EM760" i="11"/>
  <c r="DM760" i="11"/>
  <c r="DD760" i="11"/>
  <c r="DC760" i="11"/>
  <c r="CS760" i="11"/>
  <c r="CF760" i="11"/>
  <c r="BW760" i="11"/>
  <c r="Y760" i="11"/>
  <c r="H760" i="11"/>
  <c r="D760" i="11"/>
  <c r="BX760" i="11" s="1"/>
  <c r="ES760" i="11" s="1"/>
  <c r="B760" i="11"/>
  <c r="A760" i="11"/>
  <c r="ET759" i="11"/>
  <c r="EN759" i="11"/>
  <c r="EM759" i="11"/>
  <c r="DM759" i="11"/>
  <c r="DD759" i="11"/>
  <c r="DC759" i="11"/>
  <c r="CS759" i="11"/>
  <c r="CF759" i="11"/>
  <c r="BW759" i="11"/>
  <c r="Y759" i="11"/>
  <c r="H759" i="11"/>
  <c r="D759" i="11"/>
  <c r="BX759" i="11" s="1"/>
  <c r="ES759" i="11" s="1"/>
  <c r="B759" i="11"/>
  <c r="A759" i="11"/>
  <c r="ET758" i="11"/>
  <c r="EN758" i="11"/>
  <c r="EM758" i="11"/>
  <c r="DM758" i="11"/>
  <c r="DD758" i="11"/>
  <c r="DC758" i="11"/>
  <c r="CS758" i="11"/>
  <c r="CF758" i="11"/>
  <c r="BW758" i="11"/>
  <c r="Y758" i="11"/>
  <c r="H758" i="11"/>
  <c r="D758" i="11"/>
  <c r="BX758" i="11" s="1"/>
  <c r="ES758" i="11" s="1"/>
  <c r="B758" i="11"/>
  <c r="A758" i="11"/>
  <c r="ET757" i="11"/>
  <c r="EN757" i="11"/>
  <c r="EM757" i="11"/>
  <c r="DM757" i="11"/>
  <c r="DD757" i="11"/>
  <c r="DC757" i="11"/>
  <c r="CS757" i="11"/>
  <c r="CF757" i="11"/>
  <c r="BW757" i="11"/>
  <c r="Y757" i="11"/>
  <c r="H757" i="11"/>
  <c r="D757" i="11"/>
  <c r="BX757" i="11" s="1"/>
  <c r="ES757" i="11" s="1"/>
  <c r="B757" i="11"/>
  <c r="A757" i="11"/>
  <c r="ET756" i="11"/>
  <c r="EN756" i="11"/>
  <c r="EM756" i="11"/>
  <c r="DM756" i="11"/>
  <c r="DD756" i="11"/>
  <c r="DC756" i="11"/>
  <c r="CS756" i="11"/>
  <c r="CF756" i="11"/>
  <c r="BW756" i="11"/>
  <c r="Y756" i="11"/>
  <c r="H756" i="11"/>
  <c r="D756" i="11"/>
  <c r="BX756" i="11" s="1"/>
  <c r="ES756" i="11" s="1"/>
  <c r="B756" i="11"/>
  <c r="A756" i="11"/>
  <c r="ET755" i="11"/>
  <c r="EN755" i="11"/>
  <c r="EM755" i="11"/>
  <c r="DM755" i="11"/>
  <c r="DD755" i="11"/>
  <c r="DC755" i="11"/>
  <c r="CS755" i="11"/>
  <c r="CF755" i="11"/>
  <c r="BW755" i="11"/>
  <c r="Y755" i="11"/>
  <c r="H755" i="11"/>
  <c r="D755" i="11"/>
  <c r="BX755" i="11" s="1"/>
  <c r="ES755" i="11" s="1"/>
  <c r="B755" i="11"/>
  <c r="A755" i="11"/>
  <c r="ET754" i="11"/>
  <c r="EN754" i="11"/>
  <c r="EM754" i="11"/>
  <c r="DM754" i="11"/>
  <c r="DD754" i="11"/>
  <c r="DC754" i="11"/>
  <c r="CS754" i="11"/>
  <c r="CF754" i="11"/>
  <c r="BW754" i="11"/>
  <c r="Y754" i="11"/>
  <c r="H754" i="11"/>
  <c r="D754" i="11"/>
  <c r="BX754" i="11" s="1"/>
  <c r="ES754" i="11" s="1"/>
  <c r="B754" i="11"/>
  <c r="A754" i="11"/>
  <c r="ET753" i="11"/>
  <c r="EN753" i="11"/>
  <c r="EM753" i="11"/>
  <c r="DM753" i="11"/>
  <c r="DD753" i="11"/>
  <c r="DC753" i="11"/>
  <c r="CS753" i="11"/>
  <c r="CF753" i="11"/>
  <c r="BW753" i="11"/>
  <c r="Y753" i="11"/>
  <c r="H753" i="11"/>
  <c r="D753" i="11"/>
  <c r="BX753" i="11" s="1"/>
  <c r="ES753" i="11" s="1"/>
  <c r="B753" i="11"/>
  <c r="A753" i="11"/>
  <c r="ET752" i="11"/>
  <c r="EN752" i="11"/>
  <c r="EM752" i="11"/>
  <c r="DM752" i="11"/>
  <c r="DD752" i="11"/>
  <c r="DC752" i="11"/>
  <c r="CS752" i="11"/>
  <c r="CF752" i="11"/>
  <c r="BW752" i="11"/>
  <c r="Y752" i="11"/>
  <c r="H752" i="11"/>
  <c r="D752" i="11"/>
  <c r="BX752" i="11" s="1"/>
  <c r="ES752" i="11" s="1"/>
  <c r="B752" i="11"/>
  <c r="A752" i="11"/>
  <c r="ET751" i="11"/>
  <c r="EN751" i="11"/>
  <c r="EM751" i="11"/>
  <c r="DM751" i="11"/>
  <c r="DD751" i="11"/>
  <c r="DC751" i="11"/>
  <c r="CS751" i="11"/>
  <c r="CF751" i="11"/>
  <c r="BW751" i="11"/>
  <c r="Y751" i="11"/>
  <c r="H751" i="11"/>
  <c r="D751" i="11"/>
  <c r="BX751" i="11" s="1"/>
  <c r="ES751" i="11" s="1"/>
  <c r="B751" i="11"/>
  <c r="A751" i="11"/>
  <c r="ET750" i="11"/>
  <c r="EN750" i="11"/>
  <c r="EM750" i="11"/>
  <c r="DM750" i="11"/>
  <c r="DD750" i="11"/>
  <c r="DC750" i="11"/>
  <c r="CS750" i="11"/>
  <c r="CF750" i="11"/>
  <c r="BW750" i="11"/>
  <c r="Y750" i="11"/>
  <c r="H750" i="11"/>
  <c r="D750" i="11"/>
  <c r="BX750" i="11" s="1"/>
  <c r="ES750" i="11" s="1"/>
  <c r="B750" i="11"/>
  <c r="A750" i="11"/>
  <c r="ET749" i="11"/>
  <c r="EN749" i="11"/>
  <c r="EM749" i="11"/>
  <c r="DM749" i="11"/>
  <c r="DD749" i="11"/>
  <c r="DC749" i="11"/>
  <c r="CS749" i="11"/>
  <c r="CF749" i="11"/>
  <c r="BW749" i="11"/>
  <c r="Y749" i="11"/>
  <c r="H749" i="11"/>
  <c r="D749" i="11"/>
  <c r="BX749" i="11" s="1"/>
  <c r="ES749" i="11" s="1"/>
  <c r="B749" i="11"/>
  <c r="A749" i="11"/>
  <c r="ET748" i="11"/>
  <c r="EN748" i="11"/>
  <c r="EM748" i="11"/>
  <c r="DM748" i="11"/>
  <c r="DD748" i="11"/>
  <c r="DC748" i="11"/>
  <c r="CS748" i="11"/>
  <c r="CF748" i="11"/>
  <c r="BW748" i="11"/>
  <c r="Y748" i="11"/>
  <c r="H748" i="11"/>
  <c r="D748" i="11"/>
  <c r="BX748" i="11" s="1"/>
  <c r="ES748" i="11" s="1"/>
  <c r="B748" i="11"/>
  <c r="A748" i="11"/>
  <c r="ET747" i="11"/>
  <c r="EN747" i="11"/>
  <c r="EM747" i="11"/>
  <c r="DM747" i="11"/>
  <c r="DD747" i="11"/>
  <c r="DC747" i="11"/>
  <c r="CS747" i="11"/>
  <c r="CF747" i="11"/>
  <c r="BW747" i="11"/>
  <c r="Y747" i="11"/>
  <c r="H747" i="11"/>
  <c r="D747" i="11"/>
  <c r="BX747" i="11" s="1"/>
  <c r="ES747" i="11" s="1"/>
  <c r="B747" i="11"/>
  <c r="A747" i="11"/>
  <c r="ET746" i="11"/>
  <c r="EN746" i="11"/>
  <c r="EM746" i="11"/>
  <c r="DM746" i="11"/>
  <c r="DD746" i="11"/>
  <c r="DC746" i="11"/>
  <c r="CS746" i="11"/>
  <c r="CF746" i="11"/>
  <c r="BW746" i="11"/>
  <c r="Y746" i="11"/>
  <c r="H746" i="11"/>
  <c r="D746" i="11"/>
  <c r="BX746" i="11" s="1"/>
  <c r="ES746" i="11" s="1"/>
  <c r="B746" i="11"/>
  <c r="A746" i="11"/>
  <c r="ET745" i="11"/>
  <c r="EN745" i="11"/>
  <c r="EM745" i="11"/>
  <c r="DM745" i="11"/>
  <c r="DD745" i="11"/>
  <c r="DC745" i="11"/>
  <c r="CS745" i="11"/>
  <c r="CF745" i="11"/>
  <c r="BW745" i="11"/>
  <c r="Y745" i="11"/>
  <c r="H745" i="11"/>
  <c r="D745" i="11"/>
  <c r="BX745" i="11" s="1"/>
  <c r="ES745" i="11" s="1"/>
  <c r="B745" i="11"/>
  <c r="A745" i="11"/>
  <c r="ET744" i="11"/>
  <c r="EN744" i="11"/>
  <c r="EM744" i="11"/>
  <c r="DM744" i="11"/>
  <c r="DD744" i="11"/>
  <c r="DC744" i="11"/>
  <c r="CS744" i="11"/>
  <c r="CF744" i="11"/>
  <c r="BW744" i="11"/>
  <c r="Y744" i="11"/>
  <c r="H744" i="11"/>
  <c r="D744" i="11"/>
  <c r="BX744" i="11" s="1"/>
  <c r="ES744" i="11" s="1"/>
  <c r="B744" i="11"/>
  <c r="A744" i="11"/>
  <c r="ET743" i="11"/>
  <c r="EN743" i="11"/>
  <c r="EM743" i="11"/>
  <c r="DM743" i="11"/>
  <c r="DD743" i="11"/>
  <c r="DC743" i="11"/>
  <c r="CS743" i="11"/>
  <c r="CF743" i="11"/>
  <c r="BW743" i="11"/>
  <c r="Y743" i="11"/>
  <c r="H743" i="11"/>
  <c r="D743" i="11"/>
  <c r="BX743" i="11" s="1"/>
  <c r="ES743" i="11" s="1"/>
  <c r="B743" i="11"/>
  <c r="A743" i="11"/>
  <c r="ET742" i="11"/>
  <c r="EN742" i="11"/>
  <c r="EM742" i="11"/>
  <c r="DM742" i="11"/>
  <c r="DD742" i="11"/>
  <c r="DC742" i="11"/>
  <c r="CS742" i="11"/>
  <c r="CF742" i="11"/>
  <c r="BW742" i="11"/>
  <c r="Y742" i="11"/>
  <c r="H742" i="11"/>
  <c r="D742" i="11"/>
  <c r="BX742" i="11" s="1"/>
  <c r="ES742" i="11" s="1"/>
  <c r="B742" i="11"/>
  <c r="A742" i="11"/>
  <c r="ET741" i="11"/>
  <c r="EN741" i="11"/>
  <c r="EM741" i="11"/>
  <c r="DM741" i="11"/>
  <c r="DD741" i="11"/>
  <c r="DC741" i="11"/>
  <c r="CS741" i="11"/>
  <c r="CF741" i="11"/>
  <c r="BW741" i="11"/>
  <c r="Y741" i="11"/>
  <c r="H741" i="11"/>
  <c r="D741" i="11"/>
  <c r="BX741" i="11" s="1"/>
  <c r="ES741" i="11" s="1"/>
  <c r="B741" i="11"/>
  <c r="A741" i="11"/>
  <c r="ET740" i="11"/>
  <c r="EN740" i="11"/>
  <c r="EM740" i="11"/>
  <c r="DM740" i="11"/>
  <c r="DD740" i="11"/>
  <c r="DC740" i="11"/>
  <c r="CS740" i="11"/>
  <c r="CF740" i="11"/>
  <c r="BW740" i="11"/>
  <c r="Y740" i="11"/>
  <c r="H740" i="11"/>
  <c r="D740" i="11"/>
  <c r="BX740" i="11" s="1"/>
  <c r="ES740" i="11" s="1"/>
  <c r="B740" i="11"/>
  <c r="A740" i="11"/>
  <c r="ET739" i="11"/>
  <c r="EN739" i="11"/>
  <c r="EM739" i="11"/>
  <c r="DM739" i="11"/>
  <c r="DD739" i="11"/>
  <c r="DC739" i="11"/>
  <c r="CS739" i="11"/>
  <c r="CF739" i="11"/>
  <c r="BW739" i="11"/>
  <c r="Y739" i="11"/>
  <c r="H739" i="11"/>
  <c r="D739" i="11"/>
  <c r="BX739" i="11" s="1"/>
  <c r="ES739" i="11" s="1"/>
  <c r="B739" i="11"/>
  <c r="A739" i="11"/>
  <c r="ET738" i="11"/>
  <c r="EN738" i="11"/>
  <c r="EM738" i="11"/>
  <c r="DM738" i="11"/>
  <c r="DD738" i="11"/>
  <c r="DC738" i="11"/>
  <c r="CS738" i="11"/>
  <c r="CF738" i="11"/>
  <c r="BW738" i="11"/>
  <c r="Y738" i="11"/>
  <c r="H738" i="11"/>
  <c r="D738" i="11"/>
  <c r="BX738" i="11" s="1"/>
  <c r="ES738" i="11" s="1"/>
  <c r="B738" i="11"/>
  <c r="A738" i="11"/>
  <c r="ET737" i="11"/>
  <c r="EN737" i="11"/>
  <c r="EM737" i="11"/>
  <c r="DM737" i="11"/>
  <c r="DD737" i="11"/>
  <c r="DC737" i="11"/>
  <c r="CS737" i="11"/>
  <c r="CF737" i="11"/>
  <c r="BW737" i="11"/>
  <c r="Y737" i="11"/>
  <c r="H737" i="11"/>
  <c r="D737" i="11"/>
  <c r="BX737" i="11" s="1"/>
  <c r="ES737" i="11" s="1"/>
  <c r="B737" i="11"/>
  <c r="A737" i="11"/>
  <c r="ET736" i="11"/>
  <c r="EN736" i="11"/>
  <c r="EM736" i="11"/>
  <c r="DM736" i="11"/>
  <c r="DD736" i="11"/>
  <c r="DC736" i="11"/>
  <c r="CS736" i="11"/>
  <c r="CF736" i="11"/>
  <c r="BW736" i="11"/>
  <c r="Y736" i="11"/>
  <c r="H736" i="11"/>
  <c r="D736" i="11"/>
  <c r="BX736" i="11" s="1"/>
  <c r="ES736" i="11" s="1"/>
  <c r="B736" i="11"/>
  <c r="A736" i="11"/>
  <c r="ET735" i="11"/>
  <c r="EN735" i="11"/>
  <c r="EM735" i="11"/>
  <c r="DM735" i="11"/>
  <c r="DD735" i="11"/>
  <c r="DC735" i="11"/>
  <c r="CS735" i="11"/>
  <c r="CF735" i="11"/>
  <c r="BW735" i="11"/>
  <c r="Y735" i="11"/>
  <c r="H735" i="11"/>
  <c r="D735" i="11"/>
  <c r="BX735" i="11" s="1"/>
  <c r="ES735" i="11" s="1"/>
  <c r="B735" i="11"/>
  <c r="A735" i="11"/>
  <c r="ET734" i="11"/>
  <c r="EN734" i="11"/>
  <c r="EM734" i="11"/>
  <c r="DM734" i="11"/>
  <c r="DD734" i="11"/>
  <c r="DC734" i="11"/>
  <c r="CS734" i="11"/>
  <c r="CF734" i="11"/>
  <c r="BW734" i="11"/>
  <c r="Y734" i="11"/>
  <c r="H734" i="11"/>
  <c r="D734" i="11"/>
  <c r="BX734" i="11" s="1"/>
  <c r="ES734" i="11" s="1"/>
  <c r="B734" i="11"/>
  <c r="A734" i="11"/>
  <c r="ET733" i="11"/>
  <c r="EN733" i="11"/>
  <c r="EM733" i="11"/>
  <c r="DM733" i="11"/>
  <c r="DD733" i="11"/>
  <c r="DC733" i="11"/>
  <c r="CS733" i="11"/>
  <c r="CF733" i="11"/>
  <c r="BW733" i="11"/>
  <c r="Y733" i="11"/>
  <c r="H733" i="11"/>
  <c r="D733" i="11"/>
  <c r="BX733" i="11" s="1"/>
  <c r="ES733" i="11" s="1"/>
  <c r="B733" i="11"/>
  <c r="A733" i="11"/>
  <c r="ET732" i="11"/>
  <c r="EN732" i="11"/>
  <c r="EM732" i="11"/>
  <c r="DM732" i="11"/>
  <c r="DD732" i="11"/>
  <c r="DC732" i="11"/>
  <c r="CS732" i="11"/>
  <c r="CF732" i="11"/>
  <c r="BW732" i="11"/>
  <c r="Y732" i="11"/>
  <c r="H732" i="11"/>
  <c r="D732" i="11"/>
  <c r="BX732" i="11" s="1"/>
  <c r="ES732" i="11" s="1"/>
  <c r="B732" i="11"/>
  <c r="A732" i="11"/>
  <c r="ET731" i="11"/>
  <c r="EN731" i="11"/>
  <c r="EM731" i="11"/>
  <c r="DM731" i="11"/>
  <c r="DD731" i="11"/>
  <c r="DC731" i="11"/>
  <c r="CS731" i="11"/>
  <c r="CF731" i="11"/>
  <c r="BW731" i="11"/>
  <c r="Y731" i="11"/>
  <c r="H731" i="11"/>
  <c r="D731" i="11"/>
  <c r="BX731" i="11" s="1"/>
  <c r="ES731" i="11" s="1"/>
  <c r="B731" i="11"/>
  <c r="A731" i="11"/>
  <c r="ET730" i="11"/>
  <c r="EN730" i="11"/>
  <c r="EM730" i="11"/>
  <c r="DM730" i="11"/>
  <c r="DD730" i="11"/>
  <c r="DC730" i="11"/>
  <c r="CS730" i="11"/>
  <c r="CF730" i="11"/>
  <c r="BW730" i="11"/>
  <c r="Y730" i="11"/>
  <c r="H730" i="11"/>
  <c r="D730" i="11"/>
  <c r="BX730" i="11" s="1"/>
  <c r="ES730" i="11" s="1"/>
  <c r="B730" i="11"/>
  <c r="A730" i="11"/>
  <c r="ET729" i="11"/>
  <c r="EN729" i="11"/>
  <c r="EM729" i="11"/>
  <c r="DM729" i="11"/>
  <c r="DD729" i="11"/>
  <c r="DC729" i="11"/>
  <c r="CS729" i="11"/>
  <c r="CF729" i="11"/>
  <c r="BW729" i="11"/>
  <c r="Y729" i="11"/>
  <c r="H729" i="11"/>
  <c r="D729" i="11"/>
  <c r="BX729" i="11" s="1"/>
  <c r="ES729" i="11" s="1"/>
  <c r="B729" i="11"/>
  <c r="A729" i="11"/>
  <c r="ET728" i="11"/>
  <c r="EN728" i="11"/>
  <c r="EM728" i="11"/>
  <c r="DM728" i="11"/>
  <c r="DD728" i="11"/>
  <c r="DC728" i="11"/>
  <c r="CS728" i="11"/>
  <c r="CF728" i="11"/>
  <c r="BW728" i="11"/>
  <c r="Y728" i="11"/>
  <c r="H728" i="11"/>
  <c r="D728" i="11"/>
  <c r="BX728" i="11" s="1"/>
  <c r="ES728" i="11" s="1"/>
  <c r="B728" i="11"/>
  <c r="A728" i="11"/>
  <c r="ET727" i="11"/>
  <c r="EN727" i="11"/>
  <c r="EM727" i="11"/>
  <c r="DM727" i="11"/>
  <c r="DD727" i="11"/>
  <c r="DC727" i="11"/>
  <c r="CS727" i="11"/>
  <c r="CF727" i="11"/>
  <c r="BW727" i="11"/>
  <c r="Y727" i="11"/>
  <c r="H727" i="11"/>
  <c r="D727" i="11"/>
  <c r="BX727" i="11" s="1"/>
  <c r="ES727" i="11" s="1"/>
  <c r="B727" i="11"/>
  <c r="A727" i="11"/>
  <c r="ET726" i="11"/>
  <c r="EN726" i="11"/>
  <c r="EM726" i="11"/>
  <c r="DM726" i="11"/>
  <c r="DD726" i="11"/>
  <c r="DC726" i="11"/>
  <c r="CS726" i="11"/>
  <c r="CF726" i="11"/>
  <c r="BW726" i="11"/>
  <c r="Y726" i="11"/>
  <c r="H726" i="11"/>
  <c r="D726" i="11"/>
  <c r="BX726" i="11" s="1"/>
  <c r="ES726" i="11" s="1"/>
  <c r="B726" i="11"/>
  <c r="A726" i="11"/>
  <c r="ET725" i="11"/>
  <c r="EN725" i="11"/>
  <c r="EM725" i="11"/>
  <c r="DM725" i="11"/>
  <c r="DD725" i="11"/>
  <c r="DC725" i="11"/>
  <c r="CS725" i="11"/>
  <c r="CF725" i="11"/>
  <c r="BW725" i="11"/>
  <c r="Y725" i="11"/>
  <c r="H725" i="11"/>
  <c r="D725" i="11"/>
  <c r="BX725" i="11" s="1"/>
  <c r="ES725" i="11" s="1"/>
  <c r="B725" i="11"/>
  <c r="A725" i="11"/>
  <c r="ET724" i="11"/>
  <c r="EN724" i="11"/>
  <c r="EM724" i="11"/>
  <c r="DM724" i="11"/>
  <c r="DD724" i="11"/>
  <c r="DC724" i="11"/>
  <c r="CS724" i="11"/>
  <c r="CF724" i="11"/>
  <c r="BW724" i="11"/>
  <c r="Y724" i="11"/>
  <c r="H724" i="11"/>
  <c r="D724" i="11"/>
  <c r="BX724" i="11" s="1"/>
  <c r="ES724" i="11" s="1"/>
  <c r="B724" i="11"/>
  <c r="A724" i="11"/>
  <c r="ET723" i="11"/>
  <c r="EN723" i="11"/>
  <c r="EM723" i="11"/>
  <c r="DM723" i="11"/>
  <c r="DD723" i="11"/>
  <c r="DC723" i="11"/>
  <c r="CS723" i="11"/>
  <c r="CF723" i="11"/>
  <c r="BW723" i="11"/>
  <c r="Y723" i="11"/>
  <c r="H723" i="11"/>
  <c r="D723" i="11"/>
  <c r="BX723" i="11" s="1"/>
  <c r="ES723" i="11" s="1"/>
  <c r="B723" i="11"/>
  <c r="A723" i="11"/>
  <c r="ET722" i="11"/>
  <c r="EN722" i="11"/>
  <c r="EM722" i="11"/>
  <c r="DM722" i="11"/>
  <c r="DD722" i="11"/>
  <c r="DC722" i="11"/>
  <c r="CS722" i="11"/>
  <c r="CF722" i="11"/>
  <c r="BW722" i="11"/>
  <c r="Y722" i="11"/>
  <c r="H722" i="11"/>
  <c r="D722" i="11"/>
  <c r="BX722" i="11" s="1"/>
  <c r="ES722" i="11" s="1"/>
  <c r="B722" i="11"/>
  <c r="A722" i="11"/>
  <c r="ET721" i="11"/>
  <c r="EN721" i="11"/>
  <c r="EM721" i="11"/>
  <c r="DM721" i="11"/>
  <c r="DD721" i="11"/>
  <c r="DC721" i="11"/>
  <c r="CS721" i="11"/>
  <c r="CF721" i="11"/>
  <c r="BW721" i="11"/>
  <c r="Y721" i="11"/>
  <c r="H721" i="11"/>
  <c r="D721" i="11"/>
  <c r="BX721" i="11" s="1"/>
  <c r="ES721" i="11" s="1"/>
  <c r="B721" i="11"/>
  <c r="A721" i="11"/>
  <c r="ET720" i="11"/>
  <c r="EN720" i="11"/>
  <c r="EM720" i="11"/>
  <c r="DM720" i="11"/>
  <c r="DD720" i="11"/>
  <c r="DC720" i="11"/>
  <c r="CS720" i="11"/>
  <c r="CF720" i="11"/>
  <c r="BW720" i="11"/>
  <c r="Y720" i="11"/>
  <c r="H720" i="11"/>
  <c r="D720" i="11"/>
  <c r="BX720" i="11" s="1"/>
  <c r="ES720" i="11" s="1"/>
  <c r="B720" i="11"/>
  <c r="A720" i="11"/>
  <c r="ET719" i="11"/>
  <c r="EN719" i="11"/>
  <c r="EM719" i="11"/>
  <c r="DM719" i="11"/>
  <c r="DD719" i="11"/>
  <c r="DC719" i="11"/>
  <c r="CS719" i="11"/>
  <c r="CF719" i="11"/>
  <c r="BW719" i="11"/>
  <c r="Y719" i="11"/>
  <c r="H719" i="11"/>
  <c r="D719" i="11"/>
  <c r="BX719" i="11" s="1"/>
  <c r="ES719" i="11" s="1"/>
  <c r="B719" i="11"/>
  <c r="A719" i="11"/>
  <c r="ET718" i="11"/>
  <c r="EN718" i="11"/>
  <c r="EM718" i="11"/>
  <c r="DM718" i="11"/>
  <c r="DD718" i="11"/>
  <c r="DC718" i="11"/>
  <c r="CS718" i="11"/>
  <c r="CF718" i="11"/>
  <c r="BW718" i="11"/>
  <c r="Y718" i="11"/>
  <c r="H718" i="11"/>
  <c r="D718" i="11"/>
  <c r="BX718" i="11" s="1"/>
  <c r="ES718" i="11" s="1"/>
  <c r="B718" i="11"/>
  <c r="A718" i="11"/>
  <c r="ET717" i="11"/>
  <c r="EN717" i="11"/>
  <c r="EM717" i="11"/>
  <c r="DM717" i="11"/>
  <c r="DD717" i="11"/>
  <c r="DC717" i="11"/>
  <c r="CS717" i="11"/>
  <c r="CF717" i="11"/>
  <c r="BW717" i="11"/>
  <c r="Y717" i="11"/>
  <c r="H717" i="11"/>
  <c r="D717" i="11"/>
  <c r="BX717" i="11" s="1"/>
  <c r="ES717" i="11" s="1"/>
  <c r="B717" i="11"/>
  <c r="A717" i="11"/>
  <c r="ET716" i="11"/>
  <c r="EN716" i="11"/>
  <c r="EM716" i="11"/>
  <c r="DM716" i="11"/>
  <c r="DD716" i="11"/>
  <c r="DC716" i="11"/>
  <c r="CS716" i="11"/>
  <c r="CF716" i="11"/>
  <c r="BW716" i="11"/>
  <c r="Y716" i="11"/>
  <c r="H716" i="11"/>
  <c r="D716" i="11"/>
  <c r="BX716" i="11" s="1"/>
  <c r="ES716" i="11" s="1"/>
  <c r="B716" i="11"/>
  <c r="A716" i="11"/>
  <c r="ET715" i="11"/>
  <c r="EN715" i="11"/>
  <c r="EM715" i="11"/>
  <c r="DM715" i="11"/>
  <c r="DD715" i="11"/>
  <c r="DC715" i="11"/>
  <c r="CS715" i="11"/>
  <c r="CF715" i="11"/>
  <c r="BW715" i="11"/>
  <c r="Y715" i="11"/>
  <c r="H715" i="11"/>
  <c r="D715" i="11"/>
  <c r="BX715" i="11" s="1"/>
  <c r="ES715" i="11" s="1"/>
  <c r="B715" i="11"/>
  <c r="A715" i="11"/>
  <c r="ET714" i="11"/>
  <c r="EN714" i="11"/>
  <c r="EM714" i="11"/>
  <c r="DM714" i="11"/>
  <c r="DD714" i="11"/>
  <c r="DC714" i="11"/>
  <c r="CS714" i="11"/>
  <c r="CF714" i="11"/>
  <c r="BW714" i="11"/>
  <c r="Y714" i="11"/>
  <c r="H714" i="11"/>
  <c r="D714" i="11"/>
  <c r="BX714" i="11" s="1"/>
  <c r="ES714" i="11" s="1"/>
  <c r="B714" i="11"/>
  <c r="A714" i="11"/>
  <c r="ET713" i="11"/>
  <c r="EN713" i="11"/>
  <c r="EM713" i="11"/>
  <c r="DM713" i="11"/>
  <c r="DD713" i="11"/>
  <c r="DC713" i="11"/>
  <c r="CS713" i="11"/>
  <c r="CF713" i="11"/>
  <c r="BW713" i="11"/>
  <c r="Y713" i="11"/>
  <c r="H713" i="11"/>
  <c r="D713" i="11"/>
  <c r="BX713" i="11" s="1"/>
  <c r="ES713" i="11" s="1"/>
  <c r="B713" i="11"/>
  <c r="A713" i="11"/>
  <c r="ET712" i="11"/>
  <c r="EN712" i="11"/>
  <c r="EM712" i="11"/>
  <c r="DM712" i="11"/>
  <c r="DD712" i="11"/>
  <c r="DC712" i="11"/>
  <c r="CS712" i="11"/>
  <c r="CF712" i="11"/>
  <c r="BW712" i="11"/>
  <c r="Y712" i="11"/>
  <c r="H712" i="11"/>
  <c r="D712" i="11"/>
  <c r="BX712" i="11" s="1"/>
  <c r="ES712" i="11" s="1"/>
  <c r="B712" i="11"/>
  <c r="A712" i="11"/>
  <c r="ET711" i="11"/>
  <c r="EN711" i="11"/>
  <c r="EM711" i="11"/>
  <c r="DM711" i="11"/>
  <c r="DD711" i="11"/>
  <c r="DC711" i="11"/>
  <c r="CS711" i="11"/>
  <c r="CF711" i="11"/>
  <c r="BW711" i="11"/>
  <c r="Y711" i="11"/>
  <c r="H711" i="11"/>
  <c r="D711" i="11"/>
  <c r="BX711" i="11" s="1"/>
  <c r="ES711" i="11" s="1"/>
  <c r="B711" i="11"/>
  <c r="A711" i="11"/>
  <c r="ET710" i="11"/>
  <c r="EN710" i="11"/>
  <c r="EM710" i="11"/>
  <c r="DM710" i="11"/>
  <c r="DD710" i="11"/>
  <c r="DC710" i="11"/>
  <c r="CS710" i="11"/>
  <c r="CF710" i="11"/>
  <c r="BW710" i="11"/>
  <c r="Y710" i="11"/>
  <c r="H710" i="11"/>
  <c r="D710" i="11"/>
  <c r="BX710" i="11" s="1"/>
  <c r="ES710" i="11" s="1"/>
  <c r="B710" i="11"/>
  <c r="A710" i="11"/>
  <c r="ET709" i="11"/>
  <c r="EN709" i="11"/>
  <c r="EM709" i="11"/>
  <c r="DM709" i="11"/>
  <c r="DD709" i="11"/>
  <c r="DC709" i="11"/>
  <c r="CS709" i="11"/>
  <c r="CF709" i="11"/>
  <c r="BW709" i="11"/>
  <c r="Y709" i="11"/>
  <c r="H709" i="11"/>
  <c r="D709" i="11"/>
  <c r="BX709" i="11" s="1"/>
  <c r="ES709" i="11" s="1"/>
  <c r="B709" i="11"/>
  <c r="A709" i="11"/>
  <c r="ET708" i="11"/>
  <c r="EN708" i="11"/>
  <c r="EM708" i="11"/>
  <c r="DM708" i="11"/>
  <c r="DD708" i="11"/>
  <c r="DC708" i="11"/>
  <c r="CS708" i="11"/>
  <c r="CF708" i="11"/>
  <c r="BW708" i="11"/>
  <c r="Y708" i="11"/>
  <c r="H708" i="11"/>
  <c r="D708" i="11"/>
  <c r="BX708" i="11" s="1"/>
  <c r="ES708" i="11" s="1"/>
  <c r="B708" i="11"/>
  <c r="A708" i="11"/>
  <c r="ET707" i="11"/>
  <c r="EN707" i="11"/>
  <c r="EM707" i="11"/>
  <c r="DM707" i="11"/>
  <c r="DD707" i="11"/>
  <c r="DC707" i="11"/>
  <c r="CS707" i="11"/>
  <c r="CF707" i="11"/>
  <c r="BW707" i="11"/>
  <c r="Y707" i="11"/>
  <c r="H707" i="11"/>
  <c r="D707" i="11"/>
  <c r="BX707" i="11" s="1"/>
  <c r="ES707" i="11" s="1"/>
  <c r="B707" i="11"/>
  <c r="A707" i="11"/>
  <c r="ET706" i="11"/>
  <c r="EN706" i="11"/>
  <c r="EM706" i="11"/>
  <c r="DM706" i="11"/>
  <c r="DD706" i="11"/>
  <c r="DC706" i="11"/>
  <c r="CS706" i="11"/>
  <c r="CF706" i="11"/>
  <c r="BW706" i="11"/>
  <c r="Y706" i="11"/>
  <c r="H706" i="11"/>
  <c r="D706" i="11"/>
  <c r="BX706" i="11" s="1"/>
  <c r="ES706" i="11" s="1"/>
  <c r="B706" i="11"/>
  <c r="A706" i="11"/>
  <c r="ET705" i="11"/>
  <c r="EN705" i="11"/>
  <c r="EM705" i="11"/>
  <c r="DM705" i="11"/>
  <c r="DD705" i="11"/>
  <c r="DC705" i="11"/>
  <c r="CS705" i="11"/>
  <c r="CF705" i="11"/>
  <c r="BW705" i="11"/>
  <c r="Y705" i="11"/>
  <c r="H705" i="11"/>
  <c r="D705" i="11"/>
  <c r="BX705" i="11" s="1"/>
  <c r="ES705" i="11" s="1"/>
  <c r="B705" i="11"/>
  <c r="A705" i="11"/>
  <c r="ET704" i="11"/>
  <c r="EN704" i="11"/>
  <c r="EM704" i="11"/>
  <c r="DM704" i="11"/>
  <c r="DD704" i="11"/>
  <c r="DC704" i="11"/>
  <c r="CS704" i="11"/>
  <c r="CF704" i="11"/>
  <c r="BW704" i="11"/>
  <c r="Y704" i="11"/>
  <c r="H704" i="11"/>
  <c r="D704" i="11"/>
  <c r="BX704" i="11" s="1"/>
  <c r="ES704" i="11" s="1"/>
  <c r="B704" i="11"/>
  <c r="A704" i="11"/>
  <c r="ET703" i="11"/>
  <c r="EN703" i="11"/>
  <c r="EM703" i="11"/>
  <c r="DM703" i="11"/>
  <c r="DD703" i="11"/>
  <c r="DC703" i="11"/>
  <c r="CS703" i="11"/>
  <c r="CF703" i="11"/>
  <c r="BW703" i="11"/>
  <c r="Y703" i="11"/>
  <c r="H703" i="11"/>
  <c r="D703" i="11"/>
  <c r="BX703" i="11" s="1"/>
  <c r="ES703" i="11" s="1"/>
  <c r="B703" i="11"/>
  <c r="A703" i="11"/>
  <c r="ET702" i="11"/>
  <c r="EN702" i="11"/>
  <c r="EM702" i="11"/>
  <c r="DM702" i="11"/>
  <c r="DD702" i="11"/>
  <c r="DC702" i="11"/>
  <c r="CS702" i="11"/>
  <c r="CF702" i="11"/>
  <c r="BW702" i="11"/>
  <c r="Y702" i="11"/>
  <c r="H702" i="11"/>
  <c r="D702" i="11"/>
  <c r="BX702" i="11" s="1"/>
  <c r="ES702" i="11" s="1"/>
  <c r="B702" i="11"/>
  <c r="A702" i="11"/>
  <c r="ET701" i="11"/>
  <c r="EN701" i="11"/>
  <c r="EM701" i="11"/>
  <c r="DM701" i="11"/>
  <c r="DD701" i="11"/>
  <c r="DC701" i="11"/>
  <c r="CS701" i="11"/>
  <c r="CF701" i="11"/>
  <c r="BW701" i="11"/>
  <c r="Y701" i="11"/>
  <c r="H701" i="11"/>
  <c r="D701" i="11"/>
  <c r="BX701" i="11" s="1"/>
  <c r="ES701" i="11" s="1"/>
  <c r="B701" i="11"/>
  <c r="A701" i="11"/>
  <c r="ET700" i="11"/>
  <c r="EN700" i="11"/>
  <c r="EM700" i="11"/>
  <c r="DM700" i="11"/>
  <c r="DD700" i="11"/>
  <c r="DC700" i="11"/>
  <c r="CS700" i="11"/>
  <c r="CF700" i="11"/>
  <c r="BW700" i="11"/>
  <c r="Y700" i="11"/>
  <c r="H700" i="11"/>
  <c r="D700" i="11"/>
  <c r="BX700" i="11" s="1"/>
  <c r="ES700" i="11" s="1"/>
  <c r="B700" i="11"/>
  <c r="A700" i="11"/>
  <c r="ET699" i="11"/>
  <c r="EN699" i="11"/>
  <c r="EM699" i="11"/>
  <c r="DM699" i="11"/>
  <c r="DD699" i="11"/>
  <c r="DC699" i="11"/>
  <c r="CS699" i="11"/>
  <c r="CF699" i="11"/>
  <c r="BW699" i="11"/>
  <c r="Y699" i="11"/>
  <c r="H699" i="11"/>
  <c r="D699" i="11"/>
  <c r="BX699" i="11" s="1"/>
  <c r="ES699" i="11" s="1"/>
  <c r="B699" i="11"/>
  <c r="A699" i="11"/>
  <c r="ET698" i="11"/>
  <c r="EN698" i="11"/>
  <c r="EM698" i="11"/>
  <c r="DM698" i="11"/>
  <c r="DD698" i="11"/>
  <c r="DC698" i="11"/>
  <c r="CS698" i="11"/>
  <c r="CF698" i="11"/>
  <c r="BW698" i="11"/>
  <c r="Y698" i="11"/>
  <c r="H698" i="11"/>
  <c r="D698" i="11"/>
  <c r="BX698" i="11" s="1"/>
  <c r="ES698" i="11" s="1"/>
  <c r="B698" i="11"/>
  <c r="A698" i="11"/>
  <c r="ET697" i="11"/>
  <c r="EN697" i="11"/>
  <c r="EM697" i="11"/>
  <c r="DM697" i="11"/>
  <c r="DD697" i="11"/>
  <c r="DC697" i="11"/>
  <c r="CS697" i="11"/>
  <c r="CF697" i="11"/>
  <c r="BW697" i="11"/>
  <c r="Y697" i="11"/>
  <c r="H697" i="11"/>
  <c r="D697" i="11"/>
  <c r="BX697" i="11" s="1"/>
  <c r="ES697" i="11" s="1"/>
  <c r="B697" i="11"/>
  <c r="A697" i="11"/>
  <c r="ET696" i="11"/>
  <c r="EN696" i="11"/>
  <c r="EM696" i="11"/>
  <c r="DM696" i="11"/>
  <c r="DD696" i="11"/>
  <c r="DC696" i="11"/>
  <c r="CS696" i="11"/>
  <c r="CF696" i="11"/>
  <c r="BW696" i="11"/>
  <c r="Y696" i="11"/>
  <c r="H696" i="11"/>
  <c r="D696" i="11"/>
  <c r="BX696" i="11" s="1"/>
  <c r="ES696" i="11" s="1"/>
  <c r="B696" i="11"/>
  <c r="A696" i="11"/>
  <c r="ET695" i="11"/>
  <c r="EN695" i="11"/>
  <c r="EM695" i="11"/>
  <c r="DM695" i="11"/>
  <c r="DD695" i="11"/>
  <c r="DC695" i="11"/>
  <c r="CS695" i="11"/>
  <c r="CF695" i="11"/>
  <c r="BW695" i="11"/>
  <c r="Y695" i="11"/>
  <c r="H695" i="11"/>
  <c r="D695" i="11"/>
  <c r="BX695" i="11" s="1"/>
  <c r="ES695" i="11" s="1"/>
  <c r="B695" i="11"/>
  <c r="A695" i="11"/>
  <c r="ET694" i="11"/>
  <c r="EN694" i="11"/>
  <c r="EM694" i="11"/>
  <c r="DM694" i="11"/>
  <c r="DD694" i="11"/>
  <c r="DC694" i="11"/>
  <c r="CS694" i="11"/>
  <c r="CF694" i="11"/>
  <c r="BW694" i="11"/>
  <c r="Y694" i="11"/>
  <c r="H694" i="11"/>
  <c r="D694" i="11"/>
  <c r="BX694" i="11" s="1"/>
  <c r="ES694" i="11" s="1"/>
  <c r="B694" i="11"/>
  <c r="A694" i="11"/>
  <c r="ET693" i="11"/>
  <c r="EN693" i="11"/>
  <c r="EM693" i="11"/>
  <c r="DM693" i="11"/>
  <c r="DD693" i="11"/>
  <c r="DC693" i="11"/>
  <c r="CS693" i="11"/>
  <c r="CF693" i="11"/>
  <c r="BW693" i="11"/>
  <c r="Y693" i="11"/>
  <c r="H693" i="11"/>
  <c r="D693" i="11"/>
  <c r="BX693" i="11" s="1"/>
  <c r="ES693" i="11" s="1"/>
  <c r="B693" i="11"/>
  <c r="A693" i="11"/>
  <c r="ET692" i="11"/>
  <c r="EN692" i="11"/>
  <c r="EM692" i="11"/>
  <c r="DM692" i="11"/>
  <c r="DD692" i="11"/>
  <c r="DC692" i="11"/>
  <c r="CS692" i="11"/>
  <c r="CF692" i="11"/>
  <c r="BW692" i="11"/>
  <c r="Y692" i="11"/>
  <c r="H692" i="11"/>
  <c r="D692" i="11"/>
  <c r="BX692" i="11" s="1"/>
  <c r="ES692" i="11" s="1"/>
  <c r="B692" i="11"/>
  <c r="A692" i="11"/>
  <c r="ET691" i="11"/>
  <c r="EN691" i="11"/>
  <c r="EM691" i="11"/>
  <c r="DM691" i="11"/>
  <c r="DD691" i="11"/>
  <c r="DC691" i="11"/>
  <c r="CS691" i="11"/>
  <c r="CF691" i="11"/>
  <c r="BW691" i="11"/>
  <c r="Y691" i="11"/>
  <c r="H691" i="11"/>
  <c r="D691" i="11"/>
  <c r="BX691" i="11" s="1"/>
  <c r="ES691" i="11" s="1"/>
  <c r="B691" i="11"/>
  <c r="A691" i="11"/>
  <c r="ET690" i="11"/>
  <c r="EN690" i="11"/>
  <c r="EM690" i="11"/>
  <c r="DM690" i="11"/>
  <c r="DD690" i="11"/>
  <c r="DC690" i="11"/>
  <c r="CS690" i="11"/>
  <c r="CF690" i="11"/>
  <c r="BW690" i="11"/>
  <c r="Y690" i="11"/>
  <c r="H690" i="11"/>
  <c r="D690" i="11"/>
  <c r="BX690" i="11" s="1"/>
  <c r="ES690" i="11" s="1"/>
  <c r="B690" i="11"/>
  <c r="A690" i="11"/>
  <c r="ET689" i="11"/>
  <c r="EN689" i="11"/>
  <c r="EM689" i="11"/>
  <c r="DM689" i="11"/>
  <c r="DD689" i="11"/>
  <c r="DC689" i="11"/>
  <c r="CS689" i="11"/>
  <c r="CF689" i="11"/>
  <c r="BW689" i="11"/>
  <c r="Y689" i="11"/>
  <c r="H689" i="11"/>
  <c r="D689" i="11"/>
  <c r="BX689" i="11" s="1"/>
  <c r="ES689" i="11" s="1"/>
  <c r="B689" i="11"/>
  <c r="A689" i="11"/>
  <c r="ET688" i="11"/>
  <c r="EN688" i="11"/>
  <c r="EM688" i="11"/>
  <c r="DM688" i="11"/>
  <c r="DD688" i="11"/>
  <c r="DC688" i="11"/>
  <c r="CS688" i="11"/>
  <c r="CF688" i="11"/>
  <c r="BW688" i="11"/>
  <c r="Y688" i="11"/>
  <c r="H688" i="11"/>
  <c r="D688" i="11"/>
  <c r="BX688" i="11" s="1"/>
  <c r="ES688" i="11" s="1"/>
  <c r="B688" i="11"/>
  <c r="A688" i="11"/>
  <c r="ET687" i="11"/>
  <c r="EN687" i="11"/>
  <c r="EM687" i="11"/>
  <c r="DM687" i="11"/>
  <c r="DD687" i="11"/>
  <c r="DC687" i="11"/>
  <c r="CS687" i="11"/>
  <c r="CF687" i="11"/>
  <c r="BW687" i="11"/>
  <c r="Y687" i="11"/>
  <c r="H687" i="11"/>
  <c r="D687" i="11"/>
  <c r="BX687" i="11" s="1"/>
  <c r="ES687" i="11" s="1"/>
  <c r="B687" i="11"/>
  <c r="A687" i="11"/>
  <c r="ET686" i="11"/>
  <c r="EN686" i="11"/>
  <c r="EM686" i="11"/>
  <c r="DM686" i="11"/>
  <c r="DD686" i="11"/>
  <c r="DC686" i="11"/>
  <c r="CS686" i="11"/>
  <c r="CF686" i="11"/>
  <c r="BW686" i="11"/>
  <c r="Y686" i="11"/>
  <c r="H686" i="11"/>
  <c r="D686" i="11"/>
  <c r="BX686" i="11" s="1"/>
  <c r="ES686" i="11" s="1"/>
  <c r="B686" i="11"/>
  <c r="A686" i="11"/>
  <c r="ET685" i="11"/>
  <c r="EN685" i="11"/>
  <c r="EM685" i="11"/>
  <c r="DM685" i="11"/>
  <c r="DD685" i="11"/>
  <c r="DC685" i="11"/>
  <c r="CS685" i="11"/>
  <c r="CF685" i="11"/>
  <c r="BW685" i="11"/>
  <c r="Y685" i="11"/>
  <c r="H685" i="11"/>
  <c r="D685" i="11"/>
  <c r="BX685" i="11" s="1"/>
  <c r="ES685" i="11" s="1"/>
  <c r="B685" i="11"/>
  <c r="A685" i="11"/>
  <c r="ET684" i="11"/>
  <c r="EN684" i="11"/>
  <c r="EM684" i="11"/>
  <c r="DM684" i="11"/>
  <c r="DD684" i="11"/>
  <c r="DC684" i="11"/>
  <c r="CS684" i="11"/>
  <c r="CF684" i="11"/>
  <c r="BW684" i="11"/>
  <c r="Y684" i="11"/>
  <c r="H684" i="11"/>
  <c r="D684" i="11"/>
  <c r="BX684" i="11" s="1"/>
  <c r="ES684" i="11" s="1"/>
  <c r="B684" i="11"/>
  <c r="A684" i="11"/>
  <c r="ET683" i="11"/>
  <c r="EN683" i="11"/>
  <c r="EM683" i="11"/>
  <c r="DM683" i="11"/>
  <c r="DD683" i="11"/>
  <c r="DC683" i="11"/>
  <c r="CS683" i="11"/>
  <c r="CF683" i="11"/>
  <c r="BW683" i="11"/>
  <c r="Y683" i="11"/>
  <c r="H683" i="11"/>
  <c r="D683" i="11"/>
  <c r="BX683" i="11" s="1"/>
  <c r="ES683" i="11" s="1"/>
  <c r="B683" i="11"/>
  <c r="A683" i="11"/>
  <c r="ET682" i="11"/>
  <c r="EN682" i="11"/>
  <c r="EM682" i="11"/>
  <c r="DM682" i="11"/>
  <c r="DD682" i="11"/>
  <c r="DC682" i="11"/>
  <c r="CS682" i="11"/>
  <c r="CF682" i="11"/>
  <c r="BW682" i="11"/>
  <c r="Y682" i="11"/>
  <c r="H682" i="11"/>
  <c r="D682" i="11"/>
  <c r="BX682" i="11" s="1"/>
  <c r="ES682" i="11" s="1"/>
  <c r="B682" i="11"/>
  <c r="A682" i="11"/>
  <c r="ET681" i="11"/>
  <c r="EN681" i="11"/>
  <c r="EM681" i="11"/>
  <c r="DM681" i="11"/>
  <c r="DD681" i="11"/>
  <c r="DC681" i="11"/>
  <c r="CS681" i="11"/>
  <c r="CF681" i="11"/>
  <c r="BW681" i="11"/>
  <c r="Y681" i="11"/>
  <c r="H681" i="11"/>
  <c r="D681" i="11"/>
  <c r="BX681" i="11" s="1"/>
  <c r="ES681" i="11" s="1"/>
  <c r="B681" i="11"/>
  <c r="A681" i="11"/>
  <c r="ET680" i="11"/>
  <c r="EN680" i="11"/>
  <c r="EM680" i="11"/>
  <c r="DM680" i="11"/>
  <c r="DD680" i="11"/>
  <c r="DC680" i="11"/>
  <c r="CS680" i="11"/>
  <c r="CF680" i="11"/>
  <c r="BW680" i="11"/>
  <c r="Y680" i="11"/>
  <c r="H680" i="11"/>
  <c r="D680" i="11"/>
  <c r="BX680" i="11" s="1"/>
  <c r="ES680" i="11" s="1"/>
  <c r="B680" i="11"/>
  <c r="A680" i="11"/>
  <c r="ET679" i="11"/>
  <c r="EN679" i="11"/>
  <c r="EM679" i="11"/>
  <c r="DM679" i="11"/>
  <c r="DD679" i="11"/>
  <c r="DC679" i="11"/>
  <c r="CS679" i="11"/>
  <c r="CF679" i="11"/>
  <c r="BW679" i="11"/>
  <c r="Y679" i="11"/>
  <c r="H679" i="11"/>
  <c r="D679" i="11"/>
  <c r="BX679" i="11" s="1"/>
  <c r="ES679" i="11" s="1"/>
  <c r="B679" i="11"/>
  <c r="A679" i="11"/>
  <c r="ET678" i="11"/>
  <c r="EN678" i="11"/>
  <c r="EM678" i="11"/>
  <c r="DM678" i="11"/>
  <c r="DD678" i="11"/>
  <c r="DC678" i="11"/>
  <c r="CS678" i="11"/>
  <c r="CF678" i="11"/>
  <c r="BW678" i="11"/>
  <c r="Y678" i="11"/>
  <c r="H678" i="11"/>
  <c r="D678" i="11"/>
  <c r="BX678" i="11" s="1"/>
  <c r="ES678" i="11" s="1"/>
  <c r="B678" i="11"/>
  <c r="A678" i="11"/>
  <c r="ET677" i="11"/>
  <c r="EN677" i="11"/>
  <c r="EM677" i="11"/>
  <c r="DM677" i="11"/>
  <c r="DD677" i="11"/>
  <c r="DC677" i="11"/>
  <c r="CS677" i="11"/>
  <c r="CF677" i="11"/>
  <c r="BW677" i="11"/>
  <c r="Y677" i="11"/>
  <c r="H677" i="11"/>
  <c r="D677" i="11"/>
  <c r="BX677" i="11" s="1"/>
  <c r="ES677" i="11" s="1"/>
  <c r="B677" i="11"/>
  <c r="A677" i="11"/>
  <c r="ET676" i="11"/>
  <c r="EN676" i="11"/>
  <c r="EM676" i="11"/>
  <c r="DM676" i="11"/>
  <c r="DD676" i="11"/>
  <c r="DC676" i="11"/>
  <c r="CS676" i="11"/>
  <c r="CF676" i="11"/>
  <c r="BW676" i="11"/>
  <c r="Y676" i="11"/>
  <c r="H676" i="11"/>
  <c r="D676" i="11"/>
  <c r="BX676" i="11" s="1"/>
  <c r="ES676" i="11" s="1"/>
  <c r="B676" i="11"/>
  <c r="A676" i="11"/>
  <c r="ET675" i="11"/>
  <c r="EN675" i="11"/>
  <c r="EM675" i="11"/>
  <c r="DM675" i="11"/>
  <c r="DD675" i="11"/>
  <c r="DC675" i="11"/>
  <c r="CS675" i="11"/>
  <c r="CF675" i="11"/>
  <c r="BW675" i="11"/>
  <c r="Y675" i="11"/>
  <c r="H675" i="11"/>
  <c r="D675" i="11"/>
  <c r="BX675" i="11" s="1"/>
  <c r="ES675" i="11" s="1"/>
  <c r="B675" i="11"/>
  <c r="A675" i="11"/>
  <c r="ET674" i="11"/>
  <c r="EN674" i="11"/>
  <c r="EM674" i="11"/>
  <c r="DM674" i="11"/>
  <c r="DD674" i="11"/>
  <c r="DC674" i="11"/>
  <c r="CS674" i="11"/>
  <c r="CF674" i="11"/>
  <c r="BW674" i="11"/>
  <c r="Y674" i="11"/>
  <c r="H674" i="11"/>
  <c r="D674" i="11"/>
  <c r="BX674" i="11" s="1"/>
  <c r="ES674" i="11" s="1"/>
  <c r="B674" i="11"/>
  <c r="A674" i="11"/>
  <c r="ET673" i="11"/>
  <c r="EN673" i="11"/>
  <c r="EM673" i="11"/>
  <c r="DM673" i="11"/>
  <c r="DD673" i="11"/>
  <c r="DC673" i="11"/>
  <c r="CS673" i="11"/>
  <c r="CF673" i="11"/>
  <c r="BW673" i="11"/>
  <c r="Y673" i="11"/>
  <c r="H673" i="11"/>
  <c r="D673" i="11"/>
  <c r="BX673" i="11" s="1"/>
  <c r="ES673" i="11" s="1"/>
  <c r="B673" i="11"/>
  <c r="A673" i="11"/>
  <c r="ET672" i="11"/>
  <c r="EN672" i="11"/>
  <c r="EM672" i="11"/>
  <c r="DM672" i="11"/>
  <c r="DD672" i="11"/>
  <c r="DC672" i="11"/>
  <c r="CS672" i="11"/>
  <c r="CF672" i="11"/>
  <c r="BW672" i="11"/>
  <c r="Y672" i="11"/>
  <c r="H672" i="11"/>
  <c r="D672" i="11"/>
  <c r="BX672" i="11" s="1"/>
  <c r="ES672" i="11" s="1"/>
  <c r="B672" i="11"/>
  <c r="A672" i="11"/>
  <c r="ET671" i="11"/>
  <c r="EN671" i="11"/>
  <c r="EM671" i="11"/>
  <c r="DM671" i="11"/>
  <c r="DD671" i="11"/>
  <c r="DC671" i="11"/>
  <c r="CS671" i="11"/>
  <c r="CF671" i="11"/>
  <c r="BW671" i="11"/>
  <c r="Y671" i="11"/>
  <c r="H671" i="11"/>
  <c r="D671" i="11"/>
  <c r="BX671" i="11" s="1"/>
  <c r="ES671" i="11" s="1"/>
  <c r="B671" i="11"/>
  <c r="A671" i="11"/>
  <c r="ET670" i="11"/>
  <c r="EN670" i="11"/>
  <c r="EM670" i="11"/>
  <c r="DM670" i="11"/>
  <c r="DD670" i="11"/>
  <c r="DC670" i="11"/>
  <c r="CS670" i="11"/>
  <c r="CF670" i="11"/>
  <c r="BW670" i="11"/>
  <c r="Y670" i="11"/>
  <c r="H670" i="11"/>
  <c r="D670" i="11"/>
  <c r="BX670" i="11" s="1"/>
  <c r="ES670" i="11" s="1"/>
  <c r="B670" i="11"/>
  <c r="A670" i="11"/>
  <c r="ET669" i="11"/>
  <c r="EN669" i="11"/>
  <c r="EM669" i="11"/>
  <c r="DM669" i="11"/>
  <c r="DD669" i="11"/>
  <c r="DC669" i="11"/>
  <c r="CS669" i="11"/>
  <c r="CF669" i="11"/>
  <c r="BW669" i="11"/>
  <c r="Y669" i="11"/>
  <c r="H669" i="11"/>
  <c r="D669" i="11"/>
  <c r="BX669" i="11" s="1"/>
  <c r="ES669" i="11" s="1"/>
  <c r="B669" i="11"/>
  <c r="A669" i="11"/>
  <c r="ET668" i="11"/>
  <c r="EN668" i="11"/>
  <c r="EM668" i="11"/>
  <c r="DM668" i="11"/>
  <c r="DD668" i="11"/>
  <c r="DC668" i="11"/>
  <c r="CS668" i="11"/>
  <c r="CF668" i="11"/>
  <c r="BW668" i="11"/>
  <c r="Y668" i="11"/>
  <c r="H668" i="11"/>
  <c r="D668" i="11"/>
  <c r="BX668" i="11" s="1"/>
  <c r="ES668" i="11" s="1"/>
  <c r="B668" i="11"/>
  <c r="A668" i="11"/>
  <c r="ET667" i="11"/>
  <c r="EN667" i="11"/>
  <c r="EM667" i="11"/>
  <c r="DM667" i="11"/>
  <c r="DD667" i="11"/>
  <c r="DC667" i="11"/>
  <c r="CS667" i="11"/>
  <c r="CF667" i="11"/>
  <c r="BW667" i="11"/>
  <c r="Y667" i="11"/>
  <c r="H667" i="11"/>
  <c r="D667" i="11"/>
  <c r="BX667" i="11" s="1"/>
  <c r="ES667" i="11" s="1"/>
  <c r="B667" i="11"/>
  <c r="A667" i="11"/>
  <c r="ET666" i="11"/>
  <c r="EN666" i="11"/>
  <c r="EM666" i="11"/>
  <c r="DM666" i="11"/>
  <c r="DD666" i="11"/>
  <c r="DC666" i="11"/>
  <c r="CS666" i="11"/>
  <c r="CF666" i="11"/>
  <c r="BW666" i="11"/>
  <c r="Y666" i="11"/>
  <c r="H666" i="11"/>
  <c r="D666" i="11"/>
  <c r="BX666" i="11" s="1"/>
  <c r="ES666" i="11" s="1"/>
  <c r="B666" i="11"/>
  <c r="A666" i="11"/>
  <c r="ET665" i="11"/>
  <c r="EN665" i="11"/>
  <c r="EM665" i="11"/>
  <c r="DM665" i="11"/>
  <c r="DD665" i="11"/>
  <c r="DC665" i="11"/>
  <c r="CS665" i="11"/>
  <c r="CF665" i="11"/>
  <c r="BW665" i="11"/>
  <c r="Y665" i="11"/>
  <c r="H665" i="11"/>
  <c r="D665" i="11"/>
  <c r="BX665" i="11" s="1"/>
  <c r="ES665" i="11" s="1"/>
  <c r="B665" i="11"/>
  <c r="A665" i="11"/>
  <c r="ET664" i="11"/>
  <c r="EN664" i="11"/>
  <c r="EM664" i="11"/>
  <c r="DM664" i="11"/>
  <c r="DD664" i="11"/>
  <c r="DC664" i="11"/>
  <c r="CS664" i="11"/>
  <c r="CF664" i="11"/>
  <c r="BW664" i="11"/>
  <c r="Y664" i="11"/>
  <c r="H664" i="11"/>
  <c r="D664" i="11"/>
  <c r="BX664" i="11" s="1"/>
  <c r="ES664" i="11" s="1"/>
  <c r="B664" i="11"/>
  <c r="A664" i="11"/>
  <c r="ET663" i="11"/>
  <c r="EN663" i="11"/>
  <c r="EM663" i="11"/>
  <c r="DM663" i="11"/>
  <c r="DD663" i="11"/>
  <c r="DC663" i="11"/>
  <c r="CS663" i="11"/>
  <c r="CF663" i="11"/>
  <c r="BW663" i="11"/>
  <c r="Y663" i="11"/>
  <c r="H663" i="11"/>
  <c r="D663" i="11"/>
  <c r="BX663" i="11" s="1"/>
  <c r="ES663" i="11" s="1"/>
  <c r="B663" i="11"/>
  <c r="A663" i="11"/>
  <c r="ET662" i="11"/>
  <c r="EN662" i="11"/>
  <c r="EM662" i="11"/>
  <c r="DM662" i="11"/>
  <c r="DD662" i="11"/>
  <c r="DC662" i="11"/>
  <c r="CS662" i="11"/>
  <c r="CF662" i="11"/>
  <c r="BW662" i="11"/>
  <c r="Y662" i="11"/>
  <c r="H662" i="11"/>
  <c r="D662" i="11"/>
  <c r="BX662" i="11" s="1"/>
  <c r="ES662" i="11" s="1"/>
  <c r="B662" i="11"/>
  <c r="A662" i="11"/>
  <c r="ET661" i="11"/>
  <c r="EN661" i="11"/>
  <c r="EM661" i="11"/>
  <c r="DM661" i="11"/>
  <c r="DD661" i="11"/>
  <c r="DC661" i="11"/>
  <c r="CS661" i="11"/>
  <c r="CF661" i="11"/>
  <c r="BW661" i="11"/>
  <c r="Y661" i="11"/>
  <c r="H661" i="11"/>
  <c r="D661" i="11"/>
  <c r="BX661" i="11" s="1"/>
  <c r="ES661" i="11" s="1"/>
  <c r="B661" i="11"/>
  <c r="A661" i="11"/>
  <c r="ET660" i="11"/>
  <c r="EN660" i="11"/>
  <c r="EM660" i="11"/>
  <c r="DM660" i="11"/>
  <c r="DD660" i="11"/>
  <c r="DC660" i="11"/>
  <c r="CS660" i="11"/>
  <c r="CF660" i="11"/>
  <c r="BW660" i="11"/>
  <c r="Y660" i="11"/>
  <c r="H660" i="11"/>
  <c r="D660" i="11"/>
  <c r="BX660" i="11" s="1"/>
  <c r="ES660" i="11" s="1"/>
  <c r="B660" i="11"/>
  <c r="A660" i="11"/>
  <c r="ET659" i="11"/>
  <c r="EN659" i="11"/>
  <c r="EM659" i="11"/>
  <c r="DM659" i="11"/>
  <c r="DD659" i="11"/>
  <c r="DC659" i="11"/>
  <c r="CS659" i="11"/>
  <c r="CF659" i="11"/>
  <c r="BW659" i="11"/>
  <c r="Y659" i="11"/>
  <c r="H659" i="11"/>
  <c r="D659" i="11"/>
  <c r="BX659" i="11" s="1"/>
  <c r="ES659" i="11" s="1"/>
  <c r="B659" i="11"/>
  <c r="A659" i="11"/>
  <c r="ET658" i="11"/>
  <c r="EN658" i="11"/>
  <c r="EM658" i="11"/>
  <c r="DM658" i="11"/>
  <c r="DD658" i="11"/>
  <c r="DC658" i="11"/>
  <c r="CS658" i="11"/>
  <c r="CF658" i="11"/>
  <c r="BW658" i="11"/>
  <c r="Y658" i="11"/>
  <c r="H658" i="11"/>
  <c r="D658" i="11"/>
  <c r="BX658" i="11" s="1"/>
  <c r="ES658" i="11" s="1"/>
  <c r="B658" i="11"/>
  <c r="A658" i="11"/>
  <c r="ET657" i="11"/>
  <c r="EN657" i="11"/>
  <c r="EM657" i="11"/>
  <c r="DM657" i="11"/>
  <c r="DD657" i="11"/>
  <c r="DC657" i="11"/>
  <c r="CS657" i="11"/>
  <c r="CF657" i="11"/>
  <c r="BW657" i="11"/>
  <c r="Y657" i="11"/>
  <c r="H657" i="11"/>
  <c r="D657" i="11"/>
  <c r="BX657" i="11" s="1"/>
  <c r="ES657" i="11" s="1"/>
  <c r="B657" i="11"/>
  <c r="A657" i="11"/>
  <c r="ET656" i="11"/>
  <c r="EN656" i="11"/>
  <c r="EM656" i="11"/>
  <c r="DM656" i="11"/>
  <c r="DD656" i="11"/>
  <c r="DC656" i="11"/>
  <c r="CS656" i="11"/>
  <c r="CF656" i="11"/>
  <c r="BW656" i="11"/>
  <c r="Y656" i="11"/>
  <c r="H656" i="11"/>
  <c r="D656" i="11"/>
  <c r="BX656" i="11" s="1"/>
  <c r="ES656" i="11" s="1"/>
  <c r="B656" i="11"/>
  <c r="A656" i="11"/>
  <c r="ET655" i="11"/>
  <c r="EN655" i="11"/>
  <c r="EM655" i="11"/>
  <c r="DM655" i="11"/>
  <c r="DD655" i="11"/>
  <c r="DC655" i="11"/>
  <c r="CS655" i="11"/>
  <c r="CF655" i="11"/>
  <c r="BW655" i="11"/>
  <c r="Y655" i="11"/>
  <c r="H655" i="11"/>
  <c r="D655" i="11"/>
  <c r="BX655" i="11" s="1"/>
  <c r="ES655" i="11" s="1"/>
  <c r="B655" i="11"/>
  <c r="A655" i="11"/>
  <c r="ET654" i="11"/>
  <c r="EN654" i="11"/>
  <c r="EM654" i="11"/>
  <c r="DM654" i="11"/>
  <c r="DD654" i="11"/>
  <c r="DC654" i="11"/>
  <c r="CS654" i="11"/>
  <c r="CF654" i="11"/>
  <c r="BW654" i="11"/>
  <c r="Y654" i="11"/>
  <c r="H654" i="11"/>
  <c r="D654" i="11"/>
  <c r="BX654" i="11" s="1"/>
  <c r="ES654" i="11" s="1"/>
  <c r="B654" i="11"/>
  <c r="A654" i="11"/>
  <c r="ET653" i="11"/>
  <c r="EN653" i="11"/>
  <c r="EM653" i="11"/>
  <c r="DM653" i="11"/>
  <c r="DD653" i="11"/>
  <c r="DC653" i="11"/>
  <c r="CS653" i="11"/>
  <c r="CF653" i="11"/>
  <c r="BW653" i="11"/>
  <c r="Y653" i="11"/>
  <c r="H653" i="11"/>
  <c r="D653" i="11"/>
  <c r="BX653" i="11" s="1"/>
  <c r="ES653" i="11" s="1"/>
  <c r="B653" i="11"/>
  <c r="A653" i="11"/>
  <c r="ET652" i="11"/>
  <c r="EN652" i="11"/>
  <c r="EM652" i="11"/>
  <c r="DM652" i="11"/>
  <c r="DD652" i="11"/>
  <c r="DC652" i="11"/>
  <c r="CS652" i="11"/>
  <c r="CF652" i="11"/>
  <c r="BW652" i="11"/>
  <c r="Y652" i="11"/>
  <c r="H652" i="11"/>
  <c r="D652" i="11"/>
  <c r="BX652" i="11" s="1"/>
  <c r="ES652" i="11" s="1"/>
  <c r="B652" i="11"/>
  <c r="A652" i="11"/>
  <c r="ET651" i="11"/>
  <c r="EN651" i="11"/>
  <c r="EM651" i="11"/>
  <c r="DM651" i="11"/>
  <c r="DD651" i="11"/>
  <c r="DC651" i="11"/>
  <c r="CS651" i="11"/>
  <c r="CF651" i="11"/>
  <c r="BW651" i="11"/>
  <c r="Y651" i="11"/>
  <c r="H651" i="11"/>
  <c r="D651" i="11"/>
  <c r="BX651" i="11" s="1"/>
  <c r="ES651" i="11" s="1"/>
  <c r="B651" i="11"/>
  <c r="A651" i="11"/>
  <c r="ET650" i="11"/>
  <c r="EN650" i="11"/>
  <c r="EM650" i="11"/>
  <c r="DM650" i="11"/>
  <c r="DD650" i="11"/>
  <c r="DC650" i="11"/>
  <c r="CS650" i="11"/>
  <c r="CF650" i="11"/>
  <c r="BW650" i="11"/>
  <c r="Y650" i="11"/>
  <c r="H650" i="11"/>
  <c r="D650" i="11"/>
  <c r="BX650" i="11" s="1"/>
  <c r="ES650" i="11" s="1"/>
  <c r="B650" i="11"/>
  <c r="A650" i="11"/>
  <c r="ET649" i="11"/>
  <c r="EN649" i="11"/>
  <c r="EM649" i="11"/>
  <c r="DM649" i="11"/>
  <c r="DD649" i="11"/>
  <c r="DC649" i="11"/>
  <c r="CS649" i="11"/>
  <c r="CF649" i="11"/>
  <c r="BW649" i="11"/>
  <c r="Y649" i="11"/>
  <c r="H649" i="11"/>
  <c r="D649" i="11"/>
  <c r="BX649" i="11" s="1"/>
  <c r="ES649" i="11" s="1"/>
  <c r="B649" i="11"/>
  <c r="A649" i="11"/>
  <c r="ET648" i="11"/>
  <c r="EN648" i="11"/>
  <c r="EM648" i="11"/>
  <c r="DM648" i="11"/>
  <c r="DD648" i="11"/>
  <c r="DC648" i="11"/>
  <c r="CS648" i="11"/>
  <c r="CF648" i="11"/>
  <c r="BW648" i="11"/>
  <c r="Y648" i="11"/>
  <c r="H648" i="11"/>
  <c r="D648" i="11"/>
  <c r="BX648" i="11" s="1"/>
  <c r="ES648" i="11" s="1"/>
  <c r="B648" i="11"/>
  <c r="A648" i="11"/>
  <c r="ET647" i="11"/>
  <c r="EN647" i="11"/>
  <c r="EM647" i="11"/>
  <c r="DM647" i="11"/>
  <c r="DD647" i="11"/>
  <c r="DC647" i="11"/>
  <c r="CS647" i="11"/>
  <c r="CF647" i="11"/>
  <c r="BW647" i="11"/>
  <c r="Y647" i="11"/>
  <c r="H647" i="11"/>
  <c r="D647" i="11"/>
  <c r="BX647" i="11" s="1"/>
  <c r="ES647" i="11" s="1"/>
  <c r="B647" i="11"/>
  <c r="A647" i="11"/>
  <c r="ET646" i="11"/>
  <c r="EN646" i="11"/>
  <c r="EM646" i="11"/>
  <c r="DM646" i="11"/>
  <c r="DD646" i="11"/>
  <c r="DC646" i="11"/>
  <c r="CS646" i="11"/>
  <c r="CF646" i="11"/>
  <c r="BW646" i="11"/>
  <c r="Y646" i="11"/>
  <c r="H646" i="11"/>
  <c r="D646" i="11"/>
  <c r="BX646" i="11" s="1"/>
  <c r="ES646" i="11" s="1"/>
  <c r="B646" i="11"/>
  <c r="A646" i="11"/>
  <c r="ET645" i="11"/>
  <c r="EN645" i="11"/>
  <c r="EM645" i="11"/>
  <c r="DM645" i="11"/>
  <c r="DD645" i="11"/>
  <c r="DC645" i="11"/>
  <c r="CS645" i="11"/>
  <c r="CF645" i="11"/>
  <c r="BW645" i="11"/>
  <c r="Y645" i="11"/>
  <c r="H645" i="11"/>
  <c r="D645" i="11"/>
  <c r="BX645" i="11" s="1"/>
  <c r="ES645" i="11" s="1"/>
  <c r="B645" i="11"/>
  <c r="A645" i="11"/>
  <c r="ET644" i="11"/>
  <c r="EN644" i="11"/>
  <c r="EM644" i="11"/>
  <c r="DM644" i="11"/>
  <c r="DD644" i="11"/>
  <c r="DC644" i="11"/>
  <c r="CS644" i="11"/>
  <c r="CF644" i="11"/>
  <c r="BW644" i="11"/>
  <c r="Y644" i="11"/>
  <c r="H644" i="11"/>
  <c r="D644" i="11"/>
  <c r="BX644" i="11" s="1"/>
  <c r="ES644" i="11" s="1"/>
  <c r="B644" i="11"/>
  <c r="A644" i="11"/>
  <c r="ET643" i="11"/>
  <c r="EN643" i="11"/>
  <c r="EM643" i="11"/>
  <c r="DM643" i="11"/>
  <c r="DD643" i="11"/>
  <c r="DC643" i="11"/>
  <c r="CS643" i="11"/>
  <c r="CF643" i="11"/>
  <c r="BW643" i="11"/>
  <c r="Y643" i="11"/>
  <c r="H643" i="11"/>
  <c r="D643" i="11"/>
  <c r="BX643" i="11" s="1"/>
  <c r="ES643" i="11" s="1"/>
  <c r="B643" i="11"/>
  <c r="A643" i="11"/>
  <c r="ET642" i="11"/>
  <c r="EN642" i="11"/>
  <c r="EM642" i="11"/>
  <c r="DM642" i="11"/>
  <c r="DD642" i="11"/>
  <c r="DC642" i="11"/>
  <c r="CS642" i="11"/>
  <c r="CF642" i="11"/>
  <c r="BW642" i="11"/>
  <c r="Y642" i="11"/>
  <c r="H642" i="11"/>
  <c r="D642" i="11"/>
  <c r="BX642" i="11" s="1"/>
  <c r="ES642" i="11" s="1"/>
  <c r="B642" i="11"/>
  <c r="A642" i="11"/>
  <c r="ET641" i="11"/>
  <c r="EN641" i="11"/>
  <c r="EM641" i="11"/>
  <c r="DM641" i="11"/>
  <c r="DD641" i="11"/>
  <c r="DC641" i="11"/>
  <c r="CS641" i="11"/>
  <c r="CF641" i="11"/>
  <c r="BW641" i="11"/>
  <c r="Y641" i="11"/>
  <c r="H641" i="11"/>
  <c r="D641" i="11"/>
  <c r="BX641" i="11" s="1"/>
  <c r="ES641" i="11" s="1"/>
  <c r="B641" i="11"/>
  <c r="A641" i="11"/>
  <c r="ET640" i="11"/>
  <c r="EN640" i="11"/>
  <c r="EM640" i="11"/>
  <c r="DM640" i="11"/>
  <c r="DD640" i="11"/>
  <c r="DC640" i="11"/>
  <c r="CS640" i="11"/>
  <c r="CF640" i="11"/>
  <c r="BW640" i="11"/>
  <c r="Y640" i="11"/>
  <c r="H640" i="11"/>
  <c r="D640" i="11"/>
  <c r="BX640" i="11" s="1"/>
  <c r="ES640" i="11" s="1"/>
  <c r="B640" i="11"/>
  <c r="A640" i="11"/>
  <c r="ET639" i="11"/>
  <c r="EN639" i="11"/>
  <c r="EM639" i="11"/>
  <c r="DM639" i="11"/>
  <c r="DD639" i="11"/>
  <c r="DC639" i="11"/>
  <c r="CS639" i="11"/>
  <c r="CF639" i="11"/>
  <c r="BW639" i="11"/>
  <c r="Y639" i="11"/>
  <c r="H639" i="11"/>
  <c r="D639" i="11"/>
  <c r="BX639" i="11" s="1"/>
  <c r="ES639" i="11" s="1"/>
  <c r="B639" i="11"/>
  <c r="A639" i="11"/>
  <c r="ET638" i="11"/>
  <c r="EN638" i="11"/>
  <c r="EM638" i="11"/>
  <c r="DM638" i="11"/>
  <c r="DD638" i="11"/>
  <c r="DC638" i="11"/>
  <c r="CS638" i="11"/>
  <c r="CF638" i="11"/>
  <c r="BW638" i="11"/>
  <c r="Y638" i="11"/>
  <c r="H638" i="11"/>
  <c r="D638" i="11"/>
  <c r="BX638" i="11" s="1"/>
  <c r="ES638" i="11" s="1"/>
  <c r="B638" i="11"/>
  <c r="A638" i="11"/>
  <c r="ET637" i="11"/>
  <c r="EN637" i="11"/>
  <c r="EM637" i="11"/>
  <c r="DM637" i="11"/>
  <c r="DD637" i="11"/>
  <c r="DC637" i="11"/>
  <c r="CS637" i="11"/>
  <c r="CF637" i="11"/>
  <c r="BW637" i="11"/>
  <c r="Y637" i="11"/>
  <c r="H637" i="11"/>
  <c r="D637" i="11"/>
  <c r="BX637" i="11" s="1"/>
  <c r="ES637" i="11" s="1"/>
  <c r="B637" i="11"/>
  <c r="A637" i="11"/>
  <c r="ET636" i="11"/>
  <c r="EN636" i="11"/>
  <c r="EM636" i="11"/>
  <c r="DM636" i="11"/>
  <c r="DD636" i="11"/>
  <c r="DC636" i="11"/>
  <c r="CS636" i="11"/>
  <c r="CF636" i="11"/>
  <c r="BW636" i="11"/>
  <c r="Y636" i="11"/>
  <c r="H636" i="11"/>
  <c r="D636" i="11"/>
  <c r="BX636" i="11" s="1"/>
  <c r="ES636" i="11" s="1"/>
  <c r="B636" i="11"/>
  <c r="A636" i="11"/>
  <c r="ET635" i="11"/>
  <c r="EN635" i="11"/>
  <c r="EM635" i="11"/>
  <c r="DM635" i="11"/>
  <c r="DD635" i="11"/>
  <c r="DC635" i="11"/>
  <c r="CS635" i="11"/>
  <c r="CF635" i="11"/>
  <c r="BW635" i="11"/>
  <c r="Y635" i="11"/>
  <c r="H635" i="11"/>
  <c r="D635" i="11"/>
  <c r="BX635" i="11" s="1"/>
  <c r="ES635" i="11" s="1"/>
  <c r="B635" i="11"/>
  <c r="A635" i="11"/>
  <c r="ET634" i="11"/>
  <c r="EN634" i="11"/>
  <c r="EM634" i="11"/>
  <c r="DM634" i="11"/>
  <c r="DD634" i="11"/>
  <c r="DC634" i="11"/>
  <c r="CS634" i="11"/>
  <c r="CF634" i="11"/>
  <c r="BW634" i="11"/>
  <c r="Y634" i="11"/>
  <c r="H634" i="11"/>
  <c r="D634" i="11"/>
  <c r="BX634" i="11" s="1"/>
  <c r="ES634" i="11" s="1"/>
  <c r="B634" i="11"/>
  <c r="A634" i="11"/>
  <c r="ET633" i="11"/>
  <c r="EN633" i="11"/>
  <c r="EM633" i="11"/>
  <c r="DM633" i="11"/>
  <c r="DD633" i="11"/>
  <c r="DC633" i="11"/>
  <c r="CS633" i="11"/>
  <c r="CF633" i="11"/>
  <c r="BW633" i="11"/>
  <c r="Y633" i="11"/>
  <c r="H633" i="11"/>
  <c r="D633" i="11"/>
  <c r="BX633" i="11" s="1"/>
  <c r="ES633" i="11" s="1"/>
  <c r="B633" i="11"/>
  <c r="A633" i="11"/>
  <c r="ET632" i="11"/>
  <c r="EN632" i="11"/>
  <c r="EM632" i="11"/>
  <c r="DM632" i="11"/>
  <c r="DD632" i="11"/>
  <c r="DC632" i="11"/>
  <c r="CS632" i="11"/>
  <c r="CF632" i="11"/>
  <c r="BW632" i="11"/>
  <c r="Y632" i="11"/>
  <c r="H632" i="11"/>
  <c r="D632" i="11"/>
  <c r="BX632" i="11" s="1"/>
  <c r="ES632" i="11" s="1"/>
  <c r="B632" i="11"/>
  <c r="A632" i="11"/>
  <c r="ET631" i="11"/>
  <c r="EN631" i="11"/>
  <c r="EM631" i="11"/>
  <c r="DM631" i="11"/>
  <c r="DD631" i="11"/>
  <c r="DC631" i="11"/>
  <c r="CS631" i="11"/>
  <c r="CF631" i="11"/>
  <c r="BW631" i="11"/>
  <c r="Y631" i="11"/>
  <c r="H631" i="11"/>
  <c r="D631" i="11"/>
  <c r="BX631" i="11" s="1"/>
  <c r="ES631" i="11" s="1"/>
  <c r="B631" i="11"/>
  <c r="A631" i="11"/>
  <c r="ET630" i="11"/>
  <c r="EN630" i="11"/>
  <c r="EM630" i="11"/>
  <c r="DM630" i="11"/>
  <c r="DD630" i="11"/>
  <c r="DC630" i="11"/>
  <c r="CS630" i="11"/>
  <c r="CF630" i="11"/>
  <c r="BW630" i="11"/>
  <c r="Y630" i="11"/>
  <c r="H630" i="11"/>
  <c r="D630" i="11"/>
  <c r="BX630" i="11" s="1"/>
  <c r="ES630" i="11" s="1"/>
  <c r="B630" i="11"/>
  <c r="A630" i="11"/>
  <c r="ET629" i="11"/>
  <c r="EN629" i="11"/>
  <c r="EM629" i="11"/>
  <c r="DM629" i="11"/>
  <c r="DD629" i="11"/>
  <c r="DC629" i="11"/>
  <c r="CS629" i="11"/>
  <c r="CF629" i="11"/>
  <c r="BW629" i="11"/>
  <c r="Y629" i="11"/>
  <c r="H629" i="11"/>
  <c r="D629" i="11"/>
  <c r="BX629" i="11" s="1"/>
  <c r="ES629" i="11" s="1"/>
  <c r="B629" i="11"/>
  <c r="A629" i="11"/>
  <c r="ET628" i="11"/>
  <c r="EN628" i="11"/>
  <c r="EM628" i="11"/>
  <c r="DM628" i="11"/>
  <c r="DD628" i="11"/>
  <c r="DC628" i="11"/>
  <c r="CS628" i="11"/>
  <c r="CF628" i="11"/>
  <c r="BW628" i="11"/>
  <c r="Y628" i="11"/>
  <c r="H628" i="11"/>
  <c r="D628" i="11"/>
  <c r="BX628" i="11" s="1"/>
  <c r="ES628" i="11" s="1"/>
  <c r="B628" i="11"/>
  <c r="A628" i="11"/>
  <c r="ET627" i="11"/>
  <c r="EN627" i="11"/>
  <c r="EM627" i="11"/>
  <c r="DM627" i="11"/>
  <c r="DD627" i="11"/>
  <c r="DC627" i="11"/>
  <c r="CS627" i="11"/>
  <c r="CF627" i="11"/>
  <c r="BW627" i="11"/>
  <c r="Y627" i="11"/>
  <c r="H627" i="11"/>
  <c r="D627" i="11"/>
  <c r="BX627" i="11" s="1"/>
  <c r="ES627" i="11" s="1"/>
  <c r="B627" i="11"/>
  <c r="A627" i="11"/>
  <c r="ET626" i="11"/>
  <c r="EN626" i="11"/>
  <c r="EM626" i="11"/>
  <c r="DM626" i="11"/>
  <c r="DD626" i="11"/>
  <c r="DC626" i="11"/>
  <c r="CS626" i="11"/>
  <c r="CF626" i="11"/>
  <c r="BW626" i="11"/>
  <c r="Y626" i="11"/>
  <c r="H626" i="11"/>
  <c r="D626" i="11"/>
  <c r="BX626" i="11" s="1"/>
  <c r="ES626" i="11" s="1"/>
  <c r="B626" i="11"/>
  <c r="A626" i="11"/>
  <c r="ET625" i="11"/>
  <c r="EN625" i="11"/>
  <c r="EM625" i="11"/>
  <c r="DM625" i="11"/>
  <c r="DD625" i="11"/>
  <c r="DC625" i="11"/>
  <c r="CS625" i="11"/>
  <c r="CF625" i="11"/>
  <c r="BW625" i="11"/>
  <c r="Y625" i="11"/>
  <c r="H625" i="11"/>
  <c r="D625" i="11"/>
  <c r="BX625" i="11" s="1"/>
  <c r="ES625" i="11" s="1"/>
  <c r="B625" i="11"/>
  <c r="A625" i="11"/>
  <c r="ET624" i="11"/>
  <c r="EN624" i="11"/>
  <c r="EM624" i="11"/>
  <c r="DM624" i="11"/>
  <c r="DD624" i="11"/>
  <c r="DC624" i="11"/>
  <c r="CS624" i="11"/>
  <c r="CF624" i="11"/>
  <c r="BW624" i="11"/>
  <c r="Y624" i="11"/>
  <c r="H624" i="11"/>
  <c r="D624" i="11"/>
  <c r="BX624" i="11" s="1"/>
  <c r="ES624" i="11" s="1"/>
  <c r="B624" i="11"/>
  <c r="A624" i="11"/>
  <c r="ET623" i="11"/>
  <c r="EN623" i="11"/>
  <c r="EM623" i="11"/>
  <c r="DM623" i="11"/>
  <c r="DD623" i="11"/>
  <c r="DC623" i="11"/>
  <c r="CS623" i="11"/>
  <c r="CF623" i="11"/>
  <c r="BW623" i="11"/>
  <c r="Y623" i="11"/>
  <c r="H623" i="11"/>
  <c r="D623" i="11"/>
  <c r="BX623" i="11" s="1"/>
  <c r="ES623" i="11" s="1"/>
  <c r="B623" i="11"/>
  <c r="A623" i="11"/>
  <c r="ET622" i="11"/>
  <c r="EN622" i="11"/>
  <c r="EM622" i="11"/>
  <c r="DM622" i="11"/>
  <c r="DD622" i="11"/>
  <c r="DC622" i="11"/>
  <c r="CS622" i="11"/>
  <c r="CF622" i="11"/>
  <c r="BW622" i="11"/>
  <c r="Y622" i="11"/>
  <c r="H622" i="11"/>
  <c r="D622" i="11"/>
  <c r="BX622" i="11" s="1"/>
  <c r="ES622" i="11" s="1"/>
  <c r="B622" i="11"/>
  <c r="A622" i="11"/>
  <c r="ET621" i="11"/>
  <c r="EN621" i="11"/>
  <c r="EM621" i="11"/>
  <c r="DM621" i="11"/>
  <c r="DD621" i="11"/>
  <c r="DC621" i="11"/>
  <c r="CS621" i="11"/>
  <c r="CF621" i="11"/>
  <c r="BW621" i="11"/>
  <c r="Y621" i="11"/>
  <c r="H621" i="11"/>
  <c r="D621" i="11"/>
  <c r="BX621" i="11" s="1"/>
  <c r="ES621" i="11" s="1"/>
  <c r="B621" i="11"/>
  <c r="A621" i="11"/>
  <c r="ET620" i="11"/>
  <c r="EN620" i="11"/>
  <c r="EM620" i="11"/>
  <c r="DM620" i="11"/>
  <c r="DD620" i="11"/>
  <c r="DC620" i="11"/>
  <c r="CS620" i="11"/>
  <c r="CF620" i="11"/>
  <c r="BW620" i="11"/>
  <c r="Y620" i="11"/>
  <c r="H620" i="11"/>
  <c r="D620" i="11"/>
  <c r="BX620" i="11" s="1"/>
  <c r="ES620" i="11" s="1"/>
  <c r="B620" i="11"/>
  <c r="A620" i="11"/>
  <c r="ET619" i="11"/>
  <c r="EN619" i="11"/>
  <c r="EM619" i="11"/>
  <c r="DM619" i="11"/>
  <c r="DD619" i="11"/>
  <c r="DC619" i="11"/>
  <c r="CS619" i="11"/>
  <c r="CF619" i="11"/>
  <c r="BW619" i="11"/>
  <c r="Y619" i="11"/>
  <c r="H619" i="11"/>
  <c r="D619" i="11"/>
  <c r="BX619" i="11" s="1"/>
  <c r="ES619" i="11" s="1"/>
  <c r="B619" i="11"/>
  <c r="A619" i="11"/>
  <c r="ET618" i="11"/>
  <c r="EN618" i="11"/>
  <c r="EM618" i="11"/>
  <c r="DM618" i="11"/>
  <c r="DD618" i="11"/>
  <c r="DC618" i="11"/>
  <c r="CS618" i="11"/>
  <c r="CF618" i="11"/>
  <c r="BW618" i="11"/>
  <c r="Y618" i="11"/>
  <c r="H618" i="11"/>
  <c r="D618" i="11"/>
  <c r="BX618" i="11" s="1"/>
  <c r="ES618" i="11" s="1"/>
  <c r="B618" i="11"/>
  <c r="A618" i="11"/>
  <c r="ET617" i="11"/>
  <c r="EN617" i="11"/>
  <c r="EM617" i="11"/>
  <c r="DM617" i="11"/>
  <c r="DD617" i="11"/>
  <c r="DC617" i="11"/>
  <c r="CS617" i="11"/>
  <c r="CF617" i="11"/>
  <c r="BW617" i="11"/>
  <c r="Y617" i="11"/>
  <c r="H617" i="11"/>
  <c r="D617" i="11"/>
  <c r="BX617" i="11" s="1"/>
  <c r="ES617" i="11" s="1"/>
  <c r="B617" i="11"/>
  <c r="A617" i="11"/>
  <c r="ET616" i="11"/>
  <c r="EN616" i="11"/>
  <c r="EM616" i="11"/>
  <c r="DM616" i="11"/>
  <c r="DD616" i="11"/>
  <c r="DC616" i="11"/>
  <c r="CS616" i="11"/>
  <c r="CF616" i="11"/>
  <c r="BW616" i="11"/>
  <c r="Y616" i="11"/>
  <c r="H616" i="11"/>
  <c r="D616" i="11"/>
  <c r="BX616" i="11" s="1"/>
  <c r="ES616" i="11" s="1"/>
  <c r="B616" i="11"/>
  <c r="A616" i="11"/>
  <c r="ET615" i="11"/>
  <c r="EN615" i="11"/>
  <c r="EM615" i="11"/>
  <c r="DM615" i="11"/>
  <c r="DD615" i="11"/>
  <c r="DC615" i="11"/>
  <c r="CS615" i="11"/>
  <c r="CF615" i="11"/>
  <c r="BW615" i="11"/>
  <c r="Y615" i="11"/>
  <c r="H615" i="11"/>
  <c r="D615" i="11"/>
  <c r="BX615" i="11" s="1"/>
  <c r="ES615" i="11" s="1"/>
  <c r="B615" i="11"/>
  <c r="A615" i="11"/>
  <c r="ET614" i="11"/>
  <c r="EN614" i="11"/>
  <c r="EM614" i="11"/>
  <c r="DM614" i="11"/>
  <c r="DD614" i="11"/>
  <c r="DC614" i="11"/>
  <c r="CS614" i="11"/>
  <c r="CF614" i="11"/>
  <c r="BW614" i="11"/>
  <c r="Y614" i="11"/>
  <c r="H614" i="11"/>
  <c r="D614" i="11"/>
  <c r="BX614" i="11" s="1"/>
  <c r="ES614" i="11" s="1"/>
  <c r="B614" i="11"/>
  <c r="A614" i="11"/>
  <c r="ET613" i="11"/>
  <c r="EN613" i="11"/>
  <c r="EM613" i="11"/>
  <c r="DM613" i="11"/>
  <c r="DD613" i="11"/>
  <c r="DC613" i="11"/>
  <c r="CS613" i="11"/>
  <c r="CF613" i="11"/>
  <c r="BW613" i="11"/>
  <c r="Y613" i="11"/>
  <c r="H613" i="11"/>
  <c r="D613" i="11"/>
  <c r="BX613" i="11" s="1"/>
  <c r="ES613" i="11" s="1"/>
  <c r="B613" i="11"/>
  <c r="A613" i="11"/>
  <c r="ET612" i="11"/>
  <c r="EN612" i="11"/>
  <c r="EM612" i="11"/>
  <c r="DM612" i="11"/>
  <c r="DD612" i="11"/>
  <c r="DC612" i="11"/>
  <c r="CS612" i="11"/>
  <c r="CF612" i="11"/>
  <c r="BW612" i="11"/>
  <c r="Y612" i="11"/>
  <c r="H612" i="11"/>
  <c r="D612" i="11"/>
  <c r="BX612" i="11" s="1"/>
  <c r="ES612" i="11" s="1"/>
  <c r="B612" i="11"/>
  <c r="A612" i="11"/>
  <c r="ET611" i="11"/>
  <c r="EN611" i="11"/>
  <c r="EM611" i="11"/>
  <c r="DM611" i="11"/>
  <c r="DD611" i="11"/>
  <c r="DC611" i="11"/>
  <c r="CS611" i="11"/>
  <c r="CF611" i="11"/>
  <c r="BW611" i="11"/>
  <c r="Y611" i="11"/>
  <c r="H611" i="11"/>
  <c r="D611" i="11"/>
  <c r="BX611" i="11" s="1"/>
  <c r="ES611" i="11" s="1"/>
  <c r="B611" i="11"/>
  <c r="A611" i="11"/>
  <c r="ET610" i="11"/>
  <c r="EN610" i="11"/>
  <c r="EM610" i="11"/>
  <c r="DM610" i="11"/>
  <c r="DD610" i="11"/>
  <c r="DC610" i="11"/>
  <c r="CS610" i="11"/>
  <c r="CF610" i="11"/>
  <c r="BW610" i="11"/>
  <c r="Y610" i="11"/>
  <c r="H610" i="11"/>
  <c r="D610" i="11"/>
  <c r="BX610" i="11" s="1"/>
  <c r="ES610" i="11" s="1"/>
  <c r="B610" i="11"/>
  <c r="A610" i="11"/>
  <c r="ET609" i="11"/>
  <c r="EN609" i="11"/>
  <c r="EM609" i="11"/>
  <c r="DM609" i="11"/>
  <c r="DD609" i="11"/>
  <c r="DC609" i="11"/>
  <c r="CS609" i="11"/>
  <c r="CF609" i="11"/>
  <c r="BW609" i="11"/>
  <c r="Y609" i="11"/>
  <c r="H609" i="11"/>
  <c r="D609" i="11"/>
  <c r="BX609" i="11" s="1"/>
  <c r="ES609" i="11" s="1"/>
  <c r="B609" i="11"/>
  <c r="A609" i="11"/>
  <c r="ET608" i="11"/>
  <c r="EN608" i="11"/>
  <c r="EM608" i="11"/>
  <c r="DM608" i="11"/>
  <c r="DD608" i="11"/>
  <c r="DC608" i="11"/>
  <c r="CS608" i="11"/>
  <c r="CF608" i="11"/>
  <c r="BW608" i="11"/>
  <c r="Y608" i="11"/>
  <c r="H608" i="11"/>
  <c r="D608" i="11"/>
  <c r="BX608" i="11" s="1"/>
  <c r="ES608" i="11" s="1"/>
  <c r="B608" i="11"/>
  <c r="A608" i="11"/>
  <c r="ET607" i="11"/>
  <c r="EN607" i="11"/>
  <c r="EM607" i="11"/>
  <c r="DM607" i="11"/>
  <c r="DD607" i="11"/>
  <c r="DC607" i="11"/>
  <c r="CS607" i="11"/>
  <c r="CF607" i="11"/>
  <c r="BW607" i="11"/>
  <c r="Y607" i="11"/>
  <c r="H607" i="11"/>
  <c r="D607" i="11"/>
  <c r="BX607" i="11" s="1"/>
  <c r="ES607" i="11" s="1"/>
  <c r="B607" i="11"/>
  <c r="A607" i="11"/>
  <c r="ET606" i="11"/>
  <c r="EN606" i="11"/>
  <c r="EM606" i="11"/>
  <c r="DM606" i="11"/>
  <c r="DD606" i="11"/>
  <c r="DC606" i="11"/>
  <c r="CS606" i="11"/>
  <c r="CF606" i="11"/>
  <c r="BW606" i="11"/>
  <c r="Y606" i="11"/>
  <c r="H606" i="11"/>
  <c r="D606" i="11"/>
  <c r="BX606" i="11" s="1"/>
  <c r="ES606" i="11" s="1"/>
  <c r="B606" i="11"/>
  <c r="A606" i="11"/>
  <c r="ET605" i="11"/>
  <c r="EN605" i="11"/>
  <c r="EM605" i="11"/>
  <c r="DM605" i="11"/>
  <c r="DD605" i="11"/>
  <c r="DC605" i="11"/>
  <c r="CS605" i="11"/>
  <c r="CF605" i="11"/>
  <c r="BW605" i="11"/>
  <c r="Y605" i="11"/>
  <c r="H605" i="11"/>
  <c r="D605" i="11"/>
  <c r="BX605" i="11" s="1"/>
  <c r="ES605" i="11" s="1"/>
  <c r="B605" i="11"/>
  <c r="A605" i="11"/>
  <c r="ET604" i="11"/>
  <c r="EN604" i="11"/>
  <c r="EM604" i="11"/>
  <c r="DM604" i="11"/>
  <c r="DD604" i="11"/>
  <c r="DC604" i="11"/>
  <c r="CS604" i="11"/>
  <c r="CF604" i="11"/>
  <c r="BW604" i="11"/>
  <c r="Y604" i="11"/>
  <c r="H604" i="11"/>
  <c r="D604" i="11"/>
  <c r="BX604" i="11" s="1"/>
  <c r="ES604" i="11" s="1"/>
  <c r="B604" i="11"/>
  <c r="A604" i="11"/>
  <c r="ET603" i="11"/>
  <c r="EN603" i="11"/>
  <c r="EM603" i="11"/>
  <c r="DM603" i="11"/>
  <c r="DD603" i="11"/>
  <c r="DC603" i="11"/>
  <c r="CS603" i="11"/>
  <c r="CF603" i="11"/>
  <c r="BW603" i="11"/>
  <c r="Y603" i="11"/>
  <c r="H603" i="11"/>
  <c r="D603" i="11"/>
  <c r="BX603" i="11" s="1"/>
  <c r="ES603" i="11" s="1"/>
  <c r="B603" i="11"/>
  <c r="A603" i="11"/>
  <c r="ET602" i="11"/>
  <c r="EN602" i="11"/>
  <c r="EM602" i="11"/>
  <c r="DM602" i="11"/>
  <c r="DD602" i="11"/>
  <c r="DC602" i="11"/>
  <c r="CS602" i="11"/>
  <c r="CF602" i="11"/>
  <c r="BW602" i="11"/>
  <c r="Y602" i="11"/>
  <c r="H602" i="11"/>
  <c r="D602" i="11"/>
  <c r="BX602" i="11" s="1"/>
  <c r="ES602" i="11" s="1"/>
  <c r="B602" i="11"/>
  <c r="A602" i="11"/>
  <c r="ET601" i="11"/>
  <c r="EN601" i="11"/>
  <c r="EM601" i="11"/>
  <c r="DM601" i="11"/>
  <c r="DD601" i="11"/>
  <c r="DC601" i="11"/>
  <c r="CS601" i="11"/>
  <c r="CF601" i="11"/>
  <c r="BW601" i="11"/>
  <c r="Y601" i="11"/>
  <c r="H601" i="11"/>
  <c r="D601" i="11"/>
  <c r="BX601" i="11" s="1"/>
  <c r="ES601" i="11" s="1"/>
  <c r="B601" i="11"/>
  <c r="A601" i="11"/>
  <c r="ET600" i="11"/>
  <c r="EN600" i="11"/>
  <c r="EM600" i="11"/>
  <c r="DM600" i="11"/>
  <c r="DD600" i="11"/>
  <c r="DC600" i="11"/>
  <c r="CS600" i="11"/>
  <c r="CF600" i="11"/>
  <c r="BW600" i="11"/>
  <c r="Y600" i="11"/>
  <c r="H600" i="11"/>
  <c r="D600" i="11"/>
  <c r="BX600" i="11" s="1"/>
  <c r="ES600" i="11" s="1"/>
  <c r="B600" i="11"/>
  <c r="A600" i="11"/>
  <c r="ET599" i="11"/>
  <c r="EN599" i="11"/>
  <c r="EM599" i="11"/>
  <c r="DM599" i="11"/>
  <c r="DD599" i="11"/>
  <c r="DC599" i="11"/>
  <c r="CS599" i="11"/>
  <c r="CF599" i="11"/>
  <c r="BW599" i="11"/>
  <c r="Y599" i="11"/>
  <c r="H599" i="11"/>
  <c r="D599" i="11"/>
  <c r="BX599" i="11" s="1"/>
  <c r="ES599" i="11" s="1"/>
  <c r="B599" i="11"/>
  <c r="A599" i="11"/>
  <c r="ET598" i="11"/>
  <c r="EN598" i="11"/>
  <c r="EM598" i="11"/>
  <c r="DM598" i="11"/>
  <c r="DD598" i="11"/>
  <c r="DC598" i="11"/>
  <c r="CS598" i="11"/>
  <c r="CF598" i="11"/>
  <c r="BW598" i="11"/>
  <c r="Y598" i="11"/>
  <c r="H598" i="11"/>
  <c r="D598" i="11"/>
  <c r="BX598" i="11" s="1"/>
  <c r="ES598" i="11" s="1"/>
  <c r="B598" i="11"/>
  <c r="A598" i="11"/>
  <c r="ET597" i="11"/>
  <c r="EN597" i="11"/>
  <c r="EM597" i="11"/>
  <c r="DM597" i="11"/>
  <c r="DD597" i="11"/>
  <c r="DC597" i="11"/>
  <c r="CS597" i="11"/>
  <c r="CF597" i="11"/>
  <c r="BW597" i="11"/>
  <c r="Y597" i="11"/>
  <c r="H597" i="11"/>
  <c r="D597" i="11"/>
  <c r="BX597" i="11" s="1"/>
  <c r="ES597" i="11" s="1"/>
  <c r="B597" i="11"/>
  <c r="A597" i="11"/>
  <c r="ET596" i="11"/>
  <c r="EN596" i="11"/>
  <c r="EM596" i="11"/>
  <c r="DM596" i="11"/>
  <c r="DD596" i="11"/>
  <c r="DC596" i="11"/>
  <c r="CS596" i="11"/>
  <c r="CF596" i="11"/>
  <c r="BW596" i="11"/>
  <c r="Y596" i="11"/>
  <c r="H596" i="11"/>
  <c r="D596" i="11"/>
  <c r="BX596" i="11" s="1"/>
  <c r="ES596" i="11" s="1"/>
  <c r="B596" i="11"/>
  <c r="A596" i="11"/>
  <c r="ET595" i="11"/>
  <c r="EN595" i="11"/>
  <c r="EM595" i="11"/>
  <c r="DM595" i="11"/>
  <c r="DD595" i="11"/>
  <c r="DC595" i="11"/>
  <c r="CS595" i="11"/>
  <c r="CF595" i="11"/>
  <c r="BW595" i="11"/>
  <c r="Y595" i="11"/>
  <c r="H595" i="11"/>
  <c r="D595" i="11"/>
  <c r="BX595" i="11" s="1"/>
  <c r="ES595" i="11" s="1"/>
  <c r="B595" i="11"/>
  <c r="A595" i="11"/>
  <c r="ET594" i="11"/>
  <c r="EN594" i="11"/>
  <c r="EM594" i="11"/>
  <c r="DM594" i="11"/>
  <c r="DD594" i="11"/>
  <c r="DC594" i="11"/>
  <c r="CS594" i="11"/>
  <c r="CF594" i="11"/>
  <c r="BW594" i="11"/>
  <c r="Y594" i="11"/>
  <c r="H594" i="11"/>
  <c r="D594" i="11"/>
  <c r="BX594" i="11" s="1"/>
  <c r="ES594" i="11" s="1"/>
  <c r="B594" i="11"/>
  <c r="A594" i="11"/>
  <c r="ET593" i="11"/>
  <c r="EN593" i="11"/>
  <c r="EM593" i="11"/>
  <c r="DM593" i="11"/>
  <c r="DD593" i="11"/>
  <c r="DC593" i="11"/>
  <c r="CS593" i="11"/>
  <c r="CF593" i="11"/>
  <c r="BW593" i="11"/>
  <c r="Y593" i="11"/>
  <c r="H593" i="11"/>
  <c r="D593" i="11"/>
  <c r="BX593" i="11" s="1"/>
  <c r="ES593" i="11" s="1"/>
  <c r="B593" i="11"/>
  <c r="A593" i="11"/>
  <c r="ET592" i="11"/>
  <c r="EN592" i="11"/>
  <c r="EM592" i="11"/>
  <c r="DM592" i="11"/>
  <c r="DD592" i="11"/>
  <c r="DC592" i="11"/>
  <c r="CS592" i="11"/>
  <c r="CF592" i="11"/>
  <c r="BW592" i="11"/>
  <c r="Y592" i="11"/>
  <c r="H592" i="11"/>
  <c r="D592" i="11"/>
  <c r="BX592" i="11" s="1"/>
  <c r="ES592" i="11" s="1"/>
  <c r="B592" i="11"/>
  <c r="A592" i="11"/>
  <c r="ET591" i="11"/>
  <c r="EN591" i="11"/>
  <c r="EM591" i="11"/>
  <c r="DM591" i="11"/>
  <c r="DD591" i="11"/>
  <c r="DC591" i="11"/>
  <c r="CS591" i="11"/>
  <c r="CF591" i="11"/>
  <c r="BW591" i="11"/>
  <c r="Y591" i="11"/>
  <c r="H591" i="11"/>
  <c r="D591" i="11"/>
  <c r="BX591" i="11" s="1"/>
  <c r="ES591" i="11" s="1"/>
  <c r="B591" i="11"/>
  <c r="A591" i="11"/>
  <c r="ET590" i="11"/>
  <c r="EN590" i="11"/>
  <c r="EM590" i="11"/>
  <c r="DM590" i="11"/>
  <c r="DD590" i="11"/>
  <c r="DC590" i="11"/>
  <c r="CS590" i="11"/>
  <c r="CF590" i="11"/>
  <c r="BW590" i="11"/>
  <c r="Y590" i="11"/>
  <c r="H590" i="11"/>
  <c r="D590" i="11"/>
  <c r="BX590" i="11" s="1"/>
  <c r="ES590" i="11" s="1"/>
  <c r="B590" i="11"/>
  <c r="A590" i="11"/>
  <c r="ET589" i="11"/>
  <c r="EN589" i="11"/>
  <c r="EM589" i="11"/>
  <c r="DM589" i="11"/>
  <c r="DD589" i="11"/>
  <c r="DC589" i="11"/>
  <c r="CS589" i="11"/>
  <c r="CF589" i="11"/>
  <c r="BW589" i="11"/>
  <c r="Y589" i="11"/>
  <c r="H589" i="11"/>
  <c r="D589" i="11"/>
  <c r="BX589" i="11" s="1"/>
  <c r="ES589" i="11" s="1"/>
  <c r="B589" i="11"/>
  <c r="A589" i="11"/>
  <c r="ET588" i="11"/>
  <c r="EN588" i="11"/>
  <c r="EM588" i="11"/>
  <c r="DM588" i="11"/>
  <c r="DD588" i="11"/>
  <c r="DC588" i="11"/>
  <c r="CS588" i="11"/>
  <c r="CF588" i="11"/>
  <c r="BW588" i="11"/>
  <c r="Y588" i="11"/>
  <c r="H588" i="11"/>
  <c r="D588" i="11"/>
  <c r="BX588" i="11" s="1"/>
  <c r="ES588" i="11" s="1"/>
  <c r="B588" i="11"/>
  <c r="A588" i="11"/>
  <c r="ET587" i="11"/>
  <c r="EN587" i="11"/>
  <c r="EM587" i="11"/>
  <c r="DM587" i="11"/>
  <c r="DD587" i="11"/>
  <c r="DC587" i="11"/>
  <c r="CS587" i="11"/>
  <c r="CF587" i="11"/>
  <c r="BW587" i="11"/>
  <c r="Y587" i="11"/>
  <c r="H587" i="11"/>
  <c r="D587" i="11"/>
  <c r="BX587" i="11" s="1"/>
  <c r="ES587" i="11" s="1"/>
  <c r="B587" i="11"/>
  <c r="A587" i="11"/>
  <c r="ET586" i="11"/>
  <c r="EN586" i="11"/>
  <c r="EM586" i="11"/>
  <c r="DM586" i="11"/>
  <c r="DD586" i="11"/>
  <c r="DC586" i="11"/>
  <c r="CS586" i="11"/>
  <c r="CF586" i="11"/>
  <c r="BW586" i="11"/>
  <c r="Y586" i="11"/>
  <c r="H586" i="11"/>
  <c r="D586" i="11"/>
  <c r="BX586" i="11" s="1"/>
  <c r="ES586" i="11" s="1"/>
  <c r="B586" i="11"/>
  <c r="A586" i="11"/>
  <c r="ET585" i="11"/>
  <c r="EN585" i="11"/>
  <c r="EM585" i="11"/>
  <c r="DM585" i="11"/>
  <c r="DD585" i="11"/>
  <c r="DC585" i="11"/>
  <c r="CS585" i="11"/>
  <c r="CF585" i="11"/>
  <c r="BW585" i="11"/>
  <c r="Y585" i="11"/>
  <c r="H585" i="11"/>
  <c r="D585" i="11"/>
  <c r="BX585" i="11" s="1"/>
  <c r="ES585" i="11" s="1"/>
  <c r="B585" i="11"/>
  <c r="A585" i="11"/>
  <c r="ET584" i="11"/>
  <c r="EN584" i="11"/>
  <c r="EM584" i="11"/>
  <c r="DM584" i="11"/>
  <c r="DD584" i="11"/>
  <c r="DC584" i="11"/>
  <c r="CS584" i="11"/>
  <c r="CF584" i="11"/>
  <c r="BW584" i="11"/>
  <c r="Y584" i="11"/>
  <c r="H584" i="11"/>
  <c r="D584" i="11"/>
  <c r="BX584" i="11" s="1"/>
  <c r="ES584" i="11" s="1"/>
  <c r="B584" i="11"/>
  <c r="A584" i="11"/>
  <c r="ET583" i="11"/>
  <c r="EN583" i="11"/>
  <c r="EM583" i="11"/>
  <c r="DM583" i="11"/>
  <c r="DD583" i="11"/>
  <c r="DC583" i="11"/>
  <c r="CS583" i="11"/>
  <c r="CF583" i="11"/>
  <c r="BW583" i="11"/>
  <c r="Y583" i="11"/>
  <c r="H583" i="11"/>
  <c r="D583" i="11"/>
  <c r="BX583" i="11" s="1"/>
  <c r="ES583" i="11" s="1"/>
  <c r="B583" i="11"/>
  <c r="A583" i="11"/>
  <c r="ET582" i="11"/>
  <c r="EN582" i="11"/>
  <c r="EM582" i="11"/>
  <c r="DM582" i="11"/>
  <c r="DD582" i="11"/>
  <c r="DC582" i="11"/>
  <c r="CS582" i="11"/>
  <c r="CF582" i="11"/>
  <c r="BW582" i="11"/>
  <c r="Y582" i="11"/>
  <c r="H582" i="11"/>
  <c r="D582" i="11"/>
  <c r="BX582" i="11" s="1"/>
  <c r="ES582" i="11" s="1"/>
  <c r="B582" i="11"/>
  <c r="A582" i="11"/>
  <c r="ET581" i="11"/>
  <c r="EN581" i="11"/>
  <c r="EM581" i="11"/>
  <c r="DM581" i="11"/>
  <c r="DD581" i="11"/>
  <c r="DC581" i="11"/>
  <c r="CS581" i="11"/>
  <c r="CF581" i="11"/>
  <c r="BW581" i="11"/>
  <c r="Y581" i="11"/>
  <c r="H581" i="11"/>
  <c r="D581" i="11"/>
  <c r="BX581" i="11" s="1"/>
  <c r="ES581" i="11" s="1"/>
  <c r="B581" i="11"/>
  <c r="A581" i="11"/>
  <c r="ET580" i="11"/>
  <c r="EN580" i="11"/>
  <c r="EM580" i="11"/>
  <c r="DM580" i="11"/>
  <c r="DD580" i="11"/>
  <c r="DC580" i="11"/>
  <c r="CS580" i="11"/>
  <c r="CF580" i="11"/>
  <c r="BW580" i="11"/>
  <c r="Y580" i="11"/>
  <c r="H580" i="11"/>
  <c r="D580" i="11"/>
  <c r="BX580" i="11" s="1"/>
  <c r="ES580" i="11" s="1"/>
  <c r="B580" i="11"/>
  <c r="A580" i="11"/>
  <c r="ET579" i="11"/>
  <c r="EN579" i="11"/>
  <c r="EM579" i="11"/>
  <c r="DM579" i="11"/>
  <c r="DD579" i="11"/>
  <c r="DC579" i="11"/>
  <c r="CS579" i="11"/>
  <c r="CF579" i="11"/>
  <c r="BW579" i="11"/>
  <c r="Y579" i="11"/>
  <c r="H579" i="11"/>
  <c r="D579" i="11"/>
  <c r="BX579" i="11" s="1"/>
  <c r="ES579" i="11" s="1"/>
  <c r="B579" i="11"/>
  <c r="A579" i="11"/>
  <c r="ET578" i="11"/>
  <c r="EN578" i="11"/>
  <c r="EM578" i="11"/>
  <c r="DM578" i="11"/>
  <c r="DD578" i="11"/>
  <c r="DC578" i="11"/>
  <c r="CS578" i="11"/>
  <c r="CF578" i="11"/>
  <c r="BW578" i="11"/>
  <c r="Y578" i="11"/>
  <c r="H578" i="11"/>
  <c r="D578" i="11"/>
  <c r="BX578" i="11" s="1"/>
  <c r="ES578" i="11" s="1"/>
  <c r="B578" i="11"/>
  <c r="A578" i="11"/>
  <c r="ET577" i="11"/>
  <c r="EN577" i="11"/>
  <c r="EM577" i="11"/>
  <c r="DM577" i="11"/>
  <c r="DD577" i="11"/>
  <c r="DC577" i="11"/>
  <c r="CS577" i="11"/>
  <c r="CF577" i="11"/>
  <c r="BW577" i="11"/>
  <c r="Y577" i="11"/>
  <c r="H577" i="11"/>
  <c r="D577" i="11"/>
  <c r="BX577" i="11" s="1"/>
  <c r="ES577" i="11" s="1"/>
  <c r="B577" i="11"/>
  <c r="A577" i="11"/>
  <c r="ET576" i="11"/>
  <c r="EN576" i="11"/>
  <c r="EM576" i="11"/>
  <c r="DM576" i="11"/>
  <c r="DD576" i="11"/>
  <c r="DC576" i="11"/>
  <c r="CS576" i="11"/>
  <c r="CF576" i="11"/>
  <c r="BW576" i="11"/>
  <c r="Y576" i="11"/>
  <c r="H576" i="11"/>
  <c r="D576" i="11"/>
  <c r="BX576" i="11" s="1"/>
  <c r="ES576" i="11" s="1"/>
  <c r="B576" i="11"/>
  <c r="A576" i="11"/>
  <c r="ET575" i="11"/>
  <c r="EN575" i="11"/>
  <c r="EM575" i="11"/>
  <c r="DM575" i="11"/>
  <c r="DD575" i="11"/>
  <c r="DC575" i="11"/>
  <c r="CS575" i="11"/>
  <c r="CF575" i="11"/>
  <c r="BW575" i="11"/>
  <c r="Y575" i="11"/>
  <c r="H575" i="11"/>
  <c r="D575" i="11"/>
  <c r="BX575" i="11" s="1"/>
  <c r="ES575" i="11" s="1"/>
  <c r="B575" i="11"/>
  <c r="A575" i="11"/>
  <c r="ET574" i="11"/>
  <c r="EN574" i="11"/>
  <c r="EM574" i="11"/>
  <c r="DM574" i="11"/>
  <c r="DD574" i="11"/>
  <c r="DC574" i="11"/>
  <c r="CS574" i="11"/>
  <c r="CF574" i="11"/>
  <c r="BW574" i="11"/>
  <c r="Y574" i="11"/>
  <c r="H574" i="11"/>
  <c r="D574" i="11"/>
  <c r="BX574" i="11" s="1"/>
  <c r="ES574" i="11" s="1"/>
  <c r="B574" i="11"/>
  <c r="A574" i="11"/>
  <c r="ET573" i="11"/>
  <c r="EN573" i="11"/>
  <c r="EM573" i="11"/>
  <c r="DM573" i="11"/>
  <c r="DD573" i="11"/>
  <c r="DC573" i="11"/>
  <c r="CS573" i="11"/>
  <c r="CF573" i="11"/>
  <c r="BW573" i="11"/>
  <c r="Y573" i="11"/>
  <c r="H573" i="11"/>
  <c r="D573" i="11"/>
  <c r="BX573" i="11" s="1"/>
  <c r="ES573" i="11" s="1"/>
  <c r="B573" i="11"/>
  <c r="A573" i="11"/>
  <c r="ET572" i="11"/>
  <c r="EN572" i="11"/>
  <c r="EM572" i="11"/>
  <c r="DM572" i="11"/>
  <c r="DD572" i="11"/>
  <c r="DC572" i="11"/>
  <c r="CS572" i="11"/>
  <c r="CF572" i="11"/>
  <c r="BW572" i="11"/>
  <c r="Y572" i="11"/>
  <c r="H572" i="11"/>
  <c r="D572" i="11"/>
  <c r="BX572" i="11" s="1"/>
  <c r="ES572" i="11" s="1"/>
  <c r="B572" i="11"/>
  <c r="A572" i="11"/>
  <c r="ET571" i="11"/>
  <c r="EN571" i="11"/>
  <c r="EM571" i="11"/>
  <c r="DM571" i="11"/>
  <c r="DD571" i="11"/>
  <c r="DC571" i="11"/>
  <c r="CS571" i="11"/>
  <c r="CF571" i="11"/>
  <c r="BW571" i="11"/>
  <c r="Y571" i="11"/>
  <c r="H571" i="11"/>
  <c r="D571" i="11"/>
  <c r="BX571" i="11" s="1"/>
  <c r="ES571" i="11" s="1"/>
  <c r="B571" i="11"/>
  <c r="A571" i="11"/>
  <c r="ET570" i="11"/>
  <c r="EN570" i="11"/>
  <c r="EM570" i="11"/>
  <c r="DM570" i="11"/>
  <c r="DD570" i="11"/>
  <c r="DC570" i="11"/>
  <c r="CS570" i="11"/>
  <c r="CF570" i="11"/>
  <c r="BW570" i="11"/>
  <c r="Y570" i="11"/>
  <c r="H570" i="11"/>
  <c r="D570" i="11"/>
  <c r="BX570" i="11" s="1"/>
  <c r="ES570" i="11" s="1"/>
  <c r="B570" i="11"/>
  <c r="A570" i="11"/>
  <c r="ET569" i="11"/>
  <c r="EN569" i="11"/>
  <c r="EM569" i="11"/>
  <c r="DM569" i="11"/>
  <c r="DD569" i="11"/>
  <c r="DC569" i="11"/>
  <c r="CS569" i="11"/>
  <c r="CF569" i="11"/>
  <c r="BW569" i="11"/>
  <c r="Y569" i="11"/>
  <c r="H569" i="11"/>
  <c r="D569" i="11"/>
  <c r="BX569" i="11" s="1"/>
  <c r="ES569" i="11" s="1"/>
  <c r="B569" i="11"/>
  <c r="A569" i="11"/>
  <c r="ET568" i="11"/>
  <c r="EN568" i="11"/>
  <c r="EM568" i="11"/>
  <c r="DM568" i="11"/>
  <c r="DD568" i="11"/>
  <c r="DC568" i="11"/>
  <c r="CS568" i="11"/>
  <c r="CF568" i="11"/>
  <c r="BW568" i="11"/>
  <c r="Y568" i="11"/>
  <c r="H568" i="11"/>
  <c r="D568" i="11"/>
  <c r="BX568" i="11" s="1"/>
  <c r="ES568" i="11" s="1"/>
  <c r="B568" i="11"/>
  <c r="A568" i="11"/>
  <c r="ET567" i="11"/>
  <c r="EN567" i="11"/>
  <c r="EM567" i="11"/>
  <c r="DM567" i="11"/>
  <c r="DD567" i="11"/>
  <c r="DC567" i="11"/>
  <c r="CS567" i="11"/>
  <c r="CF567" i="11"/>
  <c r="BW567" i="11"/>
  <c r="Y567" i="11"/>
  <c r="H567" i="11"/>
  <c r="D567" i="11"/>
  <c r="BX567" i="11" s="1"/>
  <c r="ES567" i="11" s="1"/>
  <c r="B567" i="11"/>
  <c r="A567" i="11"/>
  <c r="ET566" i="11"/>
  <c r="EN566" i="11"/>
  <c r="EM566" i="11"/>
  <c r="DM566" i="11"/>
  <c r="DD566" i="11"/>
  <c r="DC566" i="11"/>
  <c r="CS566" i="11"/>
  <c r="CF566" i="11"/>
  <c r="BW566" i="11"/>
  <c r="Y566" i="11"/>
  <c r="H566" i="11"/>
  <c r="D566" i="11"/>
  <c r="BX566" i="11" s="1"/>
  <c r="ES566" i="11" s="1"/>
  <c r="B566" i="11"/>
  <c r="A566" i="11"/>
  <c r="ET565" i="11"/>
  <c r="EN565" i="11"/>
  <c r="EM565" i="11"/>
  <c r="DM565" i="11"/>
  <c r="DD565" i="11"/>
  <c r="DC565" i="11"/>
  <c r="CS565" i="11"/>
  <c r="CF565" i="11"/>
  <c r="BW565" i="11"/>
  <c r="Y565" i="11"/>
  <c r="H565" i="11"/>
  <c r="D565" i="11"/>
  <c r="BX565" i="11" s="1"/>
  <c r="ES565" i="11" s="1"/>
  <c r="B565" i="11"/>
  <c r="A565" i="11"/>
  <c r="ET564" i="11"/>
  <c r="EN564" i="11"/>
  <c r="EM564" i="11"/>
  <c r="DM564" i="11"/>
  <c r="DD564" i="11"/>
  <c r="DC564" i="11"/>
  <c r="CS564" i="11"/>
  <c r="CF564" i="11"/>
  <c r="BW564" i="11"/>
  <c r="Y564" i="11"/>
  <c r="H564" i="11"/>
  <c r="D564" i="11"/>
  <c r="BX564" i="11" s="1"/>
  <c r="ES564" i="11" s="1"/>
  <c r="B564" i="11"/>
  <c r="A564" i="11"/>
  <c r="ET563" i="11"/>
  <c r="EN563" i="11"/>
  <c r="EM563" i="11"/>
  <c r="DM563" i="11"/>
  <c r="DD563" i="11"/>
  <c r="DC563" i="11"/>
  <c r="CS563" i="11"/>
  <c r="CF563" i="11"/>
  <c r="BW563" i="11"/>
  <c r="Y563" i="11"/>
  <c r="H563" i="11"/>
  <c r="D563" i="11"/>
  <c r="BX563" i="11" s="1"/>
  <c r="ES563" i="11" s="1"/>
  <c r="B563" i="11"/>
  <c r="A563" i="11"/>
  <c r="ET562" i="11"/>
  <c r="EN562" i="11"/>
  <c r="EM562" i="11"/>
  <c r="DM562" i="11"/>
  <c r="DD562" i="11"/>
  <c r="DC562" i="11"/>
  <c r="CS562" i="11"/>
  <c r="CF562" i="11"/>
  <c r="BW562" i="11"/>
  <c r="Y562" i="11"/>
  <c r="H562" i="11"/>
  <c r="D562" i="11"/>
  <c r="BX562" i="11" s="1"/>
  <c r="ES562" i="11" s="1"/>
  <c r="B562" i="11"/>
  <c r="A562" i="11"/>
  <c r="ET561" i="11"/>
  <c r="EN561" i="11"/>
  <c r="EM561" i="11"/>
  <c r="DM561" i="11"/>
  <c r="DD561" i="11"/>
  <c r="DC561" i="11"/>
  <c r="CS561" i="11"/>
  <c r="CF561" i="11"/>
  <c r="BW561" i="11"/>
  <c r="Y561" i="11"/>
  <c r="H561" i="11"/>
  <c r="D561" i="11"/>
  <c r="BX561" i="11" s="1"/>
  <c r="ES561" i="11" s="1"/>
  <c r="B561" i="11"/>
  <c r="A561" i="11"/>
  <c r="ET560" i="11"/>
  <c r="EN560" i="11"/>
  <c r="EM560" i="11"/>
  <c r="DM560" i="11"/>
  <c r="DD560" i="11"/>
  <c r="DC560" i="11"/>
  <c r="CS560" i="11"/>
  <c r="CF560" i="11"/>
  <c r="BW560" i="11"/>
  <c r="Y560" i="11"/>
  <c r="H560" i="11"/>
  <c r="D560" i="11"/>
  <c r="BX560" i="11" s="1"/>
  <c r="ES560" i="11" s="1"/>
  <c r="B560" i="11"/>
  <c r="A560" i="11"/>
  <c r="ET559" i="11"/>
  <c r="EN559" i="11"/>
  <c r="EM559" i="11"/>
  <c r="DM559" i="11"/>
  <c r="DD559" i="11"/>
  <c r="DC559" i="11"/>
  <c r="CS559" i="11"/>
  <c r="CF559" i="11"/>
  <c r="BW559" i="11"/>
  <c r="Y559" i="11"/>
  <c r="H559" i="11"/>
  <c r="D559" i="11"/>
  <c r="BX559" i="11" s="1"/>
  <c r="ES559" i="11" s="1"/>
  <c r="B559" i="11"/>
  <c r="A559" i="11"/>
  <c r="ET558" i="11"/>
  <c r="EN558" i="11"/>
  <c r="EM558" i="11"/>
  <c r="DM558" i="11"/>
  <c r="DD558" i="11"/>
  <c r="DC558" i="11"/>
  <c r="CS558" i="11"/>
  <c r="CF558" i="11"/>
  <c r="BW558" i="11"/>
  <c r="Y558" i="11"/>
  <c r="H558" i="11"/>
  <c r="D558" i="11"/>
  <c r="BX558" i="11" s="1"/>
  <c r="ES558" i="11" s="1"/>
  <c r="B558" i="11"/>
  <c r="A558" i="11"/>
  <c r="ET557" i="11"/>
  <c r="EN557" i="11"/>
  <c r="EM557" i="11"/>
  <c r="DM557" i="11"/>
  <c r="DD557" i="11"/>
  <c r="DC557" i="11"/>
  <c r="CS557" i="11"/>
  <c r="CF557" i="11"/>
  <c r="BW557" i="11"/>
  <c r="Y557" i="11"/>
  <c r="H557" i="11"/>
  <c r="D557" i="11"/>
  <c r="BX557" i="11" s="1"/>
  <c r="ES557" i="11" s="1"/>
  <c r="B557" i="11"/>
  <c r="A557" i="11"/>
  <c r="ET556" i="11"/>
  <c r="EN556" i="11"/>
  <c r="EM556" i="11"/>
  <c r="DM556" i="11"/>
  <c r="DD556" i="11"/>
  <c r="DC556" i="11"/>
  <c r="CS556" i="11"/>
  <c r="CF556" i="11"/>
  <c r="BW556" i="11"/>
  <c r="Y556" i="11"/>
  <c r="H556" i="11"/>
  <c r="D556" i="11"/>
  <c r="BX556" i="11" s="1"/>
  <c r="ES556" i="11" s="1"/>
  <c r="B556" i="11"/>
  <c r="A556" i="11"/>
  <c r="ET555" i="11"/>
  <c r="EN555" i="11"/>
  <c r="EM555" i="11"/>
  <c r="DM555" i="11"/>
  <c r="DD555" i="11"/>
  <c r="DC555" i="11"/>
  <c r="CS555" i="11"/>
  <c r="CF555" i="11"/>
  <c r="BW555" i="11"/>
  <c r="Y555" i="11"/>
  <c r="H555" i="11"/>
  <c r="D555" i="11"/>
  <c r="BX555" i="11" s="1"/>
  <c r="ES555" i="11" s="1"/>
  <c r="B555" i="11"/>
  <c r="A555" i="11"/>
  <c r="ET554" i="11"/>
  <c r="EN554" i="11"/>
  <c r="EM554" i="11"/>
  <c r="DM554" i="11"/>
  <c r="DD554" i="11"/>
  <c r="DC554" i="11"/>
  <c r="CS554" i="11"/>
  <c r="CF554" i="11"/>
  <c r="BW554" i="11"/>
  <c r="Y554" i="11"/>
  <c r="H554" i="11"/>
  <c r="D554" i="11"/>
  <c r="BX554" i="11" s="1"/>
  <c r="ES554" i="11" s="1"/>
  <c r="B554" i="11"/>
  <c r="A554" i="11"/>
  <c r="ET553" i="11"/>
  <c r="EN553" i="11"/>
  <c r="EM553" i="11"/>
  <c r="DM553" i="11"/>
  <c r="DD553" i="11"/>
  <c r="DC553" i="11"/>
  <c r="CS553" i="11"/>
  <c r="CF553" i="11"/>
  <c r="BW553" i="11"/>
  <c r="Y553" i="11"/>
  <c r="H553" i="11"/>
  <c r="D553" i="11"/>
  <c r="BX553" i="11" s="1"/>
  <c r="ES553" i="11" s="1"/>
  <c r="B553" i="11"/>
  <c r="A553" i="11"/>
  <c r="ET552" i="11"/>
  <c r="EN552" i="11"/>
  <c r="EM552" i="11"/>
  <c r="DM552" i="11"/>
  <c r="DD552" i="11"/>
  <c r="DC552" i="11"/>
  <c r="CS552" i="11"/>
  <c r="CF552" i="11"/>
  <c r="BW552" i="11"/>
  <c r="Y552" i="11"/>
  <c r="H552" i="11"/>
  <c r="D552" i="11"/>
  <c r="BX552" i="11" s="1"/>
  <c r="ES552" i="11" s="1"/>
  <c r="B552" i="11"/>
  <c r="A552" i="11"/>
  <c r="ET551" i="11"/>
  <c r="EN551" i="11"/>
  <c r="EM551" i="11"/>
  <c r="DM551" i="11"/>
  <c r="DD551" i="11"/>
  <c r="DC551" i="11"/>
  <c r="CS551" i="11"/>
  <c r="CF551" i="11"/>
  <c r="BW551" i="11"/>
  <c r="Y551" i="11"/>
  <c r="H551" i="11"/>
  <c r="D551" i="11"/>
  <c r="BX551" i="11" s="1"/>
  <c r="ES551" i="11" s="1"/>
  <c r="B551" i="11"/>
  <c r="A551" i="11"/>
  <c r="ET550" i="11"/>
  <c r="EN550" i="11"/>
  <c r="EM550" i="11"/>
  <c r="DM550" i="11"/>
  <c r="DD550" i="11"/>
  <c r="DC550" i="11"/>
  <c r="CS550" i="11"/>
  <c r="CF550" i="11"/>
  <c r="BW550" i="11"/>
  <c r="Y550" i="11"/>
  <c r="H550" i="11"/>
  <c r="D550" i="11"/>
  <c r="BX550" i="11" s="1"/>
  <c r="ES550" i="11" s="1"/>
  <c r="B550" i="11"/>
  <c r="A550" i="11"/>
  <c r="ET549" i="11"/>
  <c r="EN549" i="11"/>
  <c r="EM549" i="11"/>
  <c r="DM549" i="11"/>
  <c r="DD549" i="11"/>
  <c r="DC549" i="11"/>
  <c r="CS549" i="11"/>
  <c r="CF549" i="11"/>
  <c r="BW549" i="11"/>
  <c r="Y549" i="11"/>
  <c r="H549" i="11"/>
  <c r="D549" i="11"/>
  <c r="BX549" i="11" s="1"/>
  <c r="ES549" i="11" s="1"/>
  <c r="B549" i="11"/>
  <c r="A549" i="11"/>
  <c r="ET548" i="11"/>
  <c r="EN548" i="11"/>
  <c r="EM548" i="11"/>
  <c r="DM548" i="11"/>
  <c r="DD548" i="11"/>
  <c r="DC548" i="11"/>
  <c r="CS548" i="11"/>
  <c r="CF548" i="11"/>
  <c r="BW548" i="11"/>
  <c r="Y548" i="11"/>
  <c r="H548" i="11"/>
  <c r="D548" i="11"/>
  <c r="BX548" i="11" s="1"/>
  <c r="ES548" i="11" s="1"/>
  <c r="B548" i="11"/>
  <c r="A548" i="11"/>
  <c r="ET547" i="11"/>
  <c r="EN547" i="11"/>
  <c r="EM547" i="11"/>
  <c r="DM547" i="11"/>
  <c r="DD547" i="11"/>
  <c r="DC547" i="11"/>
  <c r="CS547" i="11"/>
  <c r="CF547" i="11"/>
  <c r="BW547" i="11"/>
  <c r="Y547" i="11"/>
  <c r="H547" i="11"/>
  <c r="D547" i="11"/>
  <c r="BX547" i="11" s="1"/>
  <c r="ES547" i="11" s="1"/>
  <c r="B547" i="11"/>
  <c r="A547" i="11"/>
  <c r="ET546" i="11"/>
  <c r="EN546" i="11"/>
  <c r="EM546" i="11"/>
  <c r="DM546" i="11"/>
  <c r="DD546" i="11"/>
  <c r="DC546" i="11"/>
  <c r="CS546" i="11"/>
  <c r="CF546" i="11"/>
  <c r="BW546" i="11"/>
  <c r="Y546" i="11"/>
  <c r="H546" i="11"/>
  <c r="D546" i="11"/>
  <c r="BX546" i="11" s="1"/>
  <c r="ES546" i="11" s="1"/>
  <c r="B546" i="11"/>
  <c r="A546" i="11"/>
  <c r="ET545" i="11"/>
  <c r="EN545" i="11"/>
  <c r="EM545" i="11"/>
  <c r="DM545" i="11"/>
  <c r="DD545" i="11"/>
  <c r="DC545" i="11"/>
  <c r="CS545" i="11"/>
  <c r="CF545" i="11"/>
  <c r="BW545" i="11"/>
  <c r="Y545" i="11"/>
  <c r="H545" i="11"/>
  <c r="D545" i="11"/>
  <c r="BX545" i="11" s="1"/>
  <c r="ES545" i="11" s="1"/>
  <c r="B545" i="11"/>
  <c r="A545" i="11"/>
  <c r="ET544" i="11"/>
  <c r="EN544" i="11"/>
  <c r="EM544" i="11"/>
  <c r="DM544" i="11"/>
  <c r="DD544" i="11"/>
  <c r="DC544" i="11"/>
  <c r="CS544" i="11"/>
  <c r="CF544" i="11"/>
  <c r="BW544" i="11"/>
  <c r="Y544" i="11"/>
  <c r="H544" i="11"/>
  <c r="D544" i="11"/>
  <c r="BX544" i="11" s="1"/>
  <c r="ES544" i="11" s="1"/>
  <c r="B544" i="11"/>
  <c r="A544" i="11"/>
  <c r="ET543" i="11"/>
  <c r="EN543" i="11"/>
  <c r="EM543" i="11"/>
  <c r="DM543" i="11"/>
  <c r="DD543" i="11"/>
  <c r="DC543" i="11"/>
  <c r="CS543" i="11"/>
  <c r="CF543" i="11"/>
  <c r="BW543" i="11"/>
  <c r="Y543" i="11"/>
  <c r="H543" i="11"/>
  <c r="D543" i="11"/>
  <c r="BX543" i="11" s="1"/>
  <c r="ES543" i="11" s="1"/>
  <c r="B543" i="11"/>
  <c r="A543" i="11"/>
  <c r="ET542" i="11"/>
  <c r="EN542" i="11"/>
  <c r="EM542" i="11"/>
  <c r="DM542" i="11"/>
  <c r="DD542" i="11"/>
  <c r="DC542" i="11"/>
  <c r="CS542" i="11"/>
  <c r="CF542" i="11"/>
  <c r="BW542" i="11"/>
  <c r="Y542" i="11"/>
  <c r="H542" i="11"/>
  <c r="D542" i="11"/>
  <c r="BX542" i="11" s="1"/>
  <c r="ES542" i="11" s="1"/>
  <c r="B542" i="11"/>
  <c r="A542" i="11"/>
  <c r="ET541" i="11"/>
  <c r="EN541" i="11"/>
  <c r="EM541" i="11"/>
  <c r="DM541" i="11"/>
  <c r="DD541" i="11"/>
  <c r="DC541" i="11"/>
  <c r="CS541" i="11"/>
  <c r="CF541" i="11"/>
  <c r="BW541" i="11"/>
  <c r="Y541" i="11"/>
  <c r="H541" i="11"/>
  <c r="D541" i="11"/>
  <c r="BX541" i="11" s="1"/>
  <c r="ES541" i="11" s="1"/>
  <c r="B541" i="11"/>
  <c r="A541" i="11"/>
  <c r="ET540" i="11"/>
  <c r="EN540" i="11"/>
  <c r="EM540" i="11"/>
  <c r="DM540" i="11"/>
  <c r="DD540" i="11"/>
  <c r="DC540" i="11"/>
  <c r="CS540" i="11"/>
  <c r="CF540" i="11"/>
  <c r="BW540" i="11"/>
  <c r="Y540" i="11"/>
  <c r="H540" i="11"/>
  <c r="D540" i="11"/>
  <c r="BX540" i="11" s="1"/>
  <c r="ES540" i="11" s="1"/>
  <c r="B540" i="11"/>
  <c r="A540" i="11"/>
  <c r="ET539" i="11"/>
  <c r="EN539" i="11"/>
  <c r="EM539" i="11"/>
  <c r="DM539" i="11"/>
  <c r="DD539" i="11"/>
  <c r="DC539" i="11"/>
  <c r="CS539" i="11"/>
  <c r="CF539" i="11"/>
  <c r="BW539" i="11"/>
  <c r="Y539" i="11"/>
  <c r="H539" i="11"/>
  <c r="D539" i="11"/>
  <c r="BX539" i="11" s="1"/>
  <c r="ES539" i="11" s="1"/>
  <c r="B539" i="11"/>
  <c r="A539" i="11"/>
  <c r="ET538" i="11"/>
  <c r="EN538" i="11"/>
  <c r="EM538" i="11"/>
  <c r="DM538" i="11"/>
  <c r="DD538" i="11"/>
  <c r="DC538" i="11"/>
  <c r="CS538" i="11"/>
  <c r="CF538" i="11"/>
  <c r="BW538" i="11"/>
  <c r="Y538" i="11"/>
  <c r="H538" i="11"/>
  <c r="D538" i="11"/>
  <c r="BX538" i="11" s="1"/>
  <c r="ES538" i="11" s="1"/>
  <c r="B538" i="11"/>
  <c r="A538" i="11"/>
  <c r="ET537" i="11"/>
  <c r="EN537" i="11"/>
  <c r="EM537" i="11"/>
  <c r="DM537" i="11"/>
  <c r="DD537" i="11"/>
  <c r="DC537" i="11"/>
  <c r="CS537" i="11"/>
  <c r="CF537" i="11"/>
  <c r="BW537" i="11"/>
  <c r="Y537" i="11"/>
  <c r="H537" i="11"/>
  <c r="D537" i="11"/>
  <c r="BX537" i="11" s="1"/>
  <c r="ES537" i="11" s="1"/>
  <c r="B537" i="11"/>
  <c r="A537" i="11"/>
  <c r="ET536" i="11"/>
  <c r="EN536" i="11"/>
  <c r="EM536" i="11"/>
  <c r="DM536" i="11"/>
  <c r="DD536" i="11"/>
  <c r="DC536" i="11"/>
  <c r="CS536" i="11"/>
  <c r="CF536" i="11"/>
  <c r="BW536" i="11"/>
  <c r="Y536" i="11"/>
  <c r="H536" i="11"/>
  <c r="D536" i="11"/>
  <c r="BX536" i="11" s="1"/>
  <c r="ES536" i="11" s="1"/>
  <c r="B536" i="11"/>
  <c r="A536" i="11"/>
  <c r="ET535" i="11"/>
  <c r="EN535" i="11"/>
  <c r="EM535" i="11"/>
  <c r="DM535" i="11"/>
  <c r="DD535" i="11"/>
  <c r="DC535" i="11"/>
  <c r="CS535" i="11"/>
  <c r="CF535" i="11"/>
  <c r="BW535" i="11"/>
  <c r="Y535" i="11"/>
  <c r="H535" i="11"/>
  <c r="D535" i="11"/>
  <c r="BX535" i="11" s="1"/>
  <c r="ES535" i="11" s="1"/>
  <c r="B535" i="11"/>
  <c r="A535" i="11"/>
  <c r="ET534" i="11"/>
  <c r="EN534" i="11"/>
  <c r="EM534" i="11"/>
  <c r="DM534" i="11"/>
  <c r="DD534" i="11"/>
  <c r="DC534" i="11"/>
  <c r="CS534" i="11"/>
  <c r="CF534" i="11"/>
  <c r="BW534" i="11"/>
  <c r="Y534" i="11"/>
  <c r="H534" i="11"/>
  <c r="D534" i="11"/>
  <c r="BX534" i="11" s="1"/>
  <c r="ES534" i="11" s="1"/>
  <c r="B534" i="11"/>
  <c r="A534" i="11"/>
  <c r="ET533" i="11"/>
  <c r="EN533" i="11"/>
  <c r="EM533" i="11"/>
  <c r="DM533" i="11"/>
  <c r="DD533" i="11"/>
  <c r="DC533" i="11"/>
  <c r="CS533" i="11"/>
  <c r="CF533" i="11"/>
  <c r="BW533" i="11"/>
  <c r="Y533" i="11"/>
  <c r="H533" i="11"/>
  <c r="D533" i="11"/>
  <c r="BX533" i="11" s="1"/>
  <c r="ES533" i="11" s="1"/>
  <c r="B533" i="11"/>
  <c r="A533" i="11"/>
  <c r="ET532" i="11"/>
  <c r="EN532" i="11"/>
  <c r="EM532" i="11"/>
  <c r="DM532" i="11"/>
  <c r="DD532" i="11"/>
  <c r="DC532" i="11"/>
  <c r="CS532" i="11"/>
  <c r="CF532" i="11"/>
  <c r="BW532" i="11"/>
  <c r="Y532" i="11"/>
  <c r="H532" i="11"/>
  <c r="D532" i="11"/>
  <c r="BX532" i="11" s="1"/>
  <c r="ES532" i="11" s="1"/>
  <c r="B532" i="11"/>
  <c r="A532" i="11"/>
  <c r="ET531" i="11"/>
  <c r="EN531" i="11"/>
  <c r="EM531" i="11"/>
  <c r="DM531" i="11"/>
  <c r="DD531" i="11"/>
  <c r="DC531" i="11"/>
  <c r="CS531" i="11"/>
  <c r="CF531" i="11"/>
  <c r="BW531" i="11"/>
  <c r="Y531" i="11"/>
  <c r="H531" i="11"/>
  <c r="D531" i="11"/>
  <c r="BX531" i="11" s="1"/>
  <c r="ES531" i="11" s="1"/>
  <c r="B531" i="11"/>
  <c r="A531" i="11"/>
  <c r="ET530" i="11"/>
  <c r="EN530" i="11"/>
  <c r="EM530" i="11"/>
  <c r="DM530" i="11"/>
  <c r="DD530" i="11"/>
  <c r="DC530" i="11"/>
  <c r="CS530" i="11"/>
  <c r="CF530" i="11"/>
  <c r="BW530" i="11"/>
  <c r="Y530" i="11"/>
  <c r="H530" i="11"/>
  <c r="D530" i="11"/>
  <c r="BX530" i="11" s="1"/>
  <c r="ES530" i="11" s="1"/>
  <c r="B530" i="11"/>
  <c r="A530" i="11"/>
  <c r="ET529" i="11"/>
  <c r="EN529" i="11"/>
  <c r="EM529" i="11"/>
  <c r="DM529" i="11"/>
  <c r="DD529" i="11"/>
  <c r="DC529" i="11"/>
  <c r="CS529" i="11"/>
  <c r="CF529" i="11"/>
  <c r="BW529" i="11"/>
  <c r="Y529" i="11"/>
  <c r="H529" i="11"/>
  <c r="D529" i="11"/>
  <c r="BX529" i="11" s="1"/>
  <c r="ES529" i="11" s="1"/>
  <c r="B529" i="11"/>
  <c r="A529" i="11"/>
  <c r="ET528" i="11"/>
  <c r="EN528" i="11"/>
  <c r="EM528" i="11"/>
  <c r="DM528" i="11"/>
  <c r="DD528" i="11"/>
  <c r="DC528" i="11"/>
  <c r="CS528" i="11"/>
  <c r="CF528" i="11"/>
  <c r="BW528" i="11"/>
  <c r="Y528" i="11"/>
  <c r="H528" i="11"/>
  <c r="D528" i="11"/>
  <c r="BX528" i="11" s="1"/>
  <c r="ES528" i="11" s="1"/>
  <c r="B528" i="11"/>
  <c r="A528" i="11"/>
  <c r="ET527" i="11"/>
  <c r="EN527" i="11"/>
  <c r="EM527" i="11"/>
  <c r="DM527" i="11"/>
  <c r="DD527" i="11"/>
  <c r="DC527" i="11"/>
  <c r="CS527" i="11"/>
  <c r="CF527" i="11"/>
  <c r="BW527" i="11"/>
  <c r="Y527" i="11"/>
  <c r="H527" i="11"/>
  <c r="D527" i="11"/>
  <c r="BX527" i="11" s="1"/>
  <c r="ES527" i="11" s="1"/>
  <c r="B527" i="11"/>
  <c r="A527" i="11"/>
  <c r="ET526" i="11"/>
  <c r="EN526" i="11"/>
  <c r="EM526" i="11"/>
  <c r="DM526" i="11"/>
  <c r="DD526" i="11"/>
  <c r="DC526" i="11"/>
  <c r="CS526" i="11"/>
  <c r="CF526" i="11"/>
  <c r="BW526" i="11"/>
  <c r="Y526" i="11"/>
  <c r="H526" i="11"/>
  <c r="D526" i="11"/>
  <c r="BX526" i="11" s="1"/>
  <c r="ES526" i="11" s="1"/>
  <c r="B526" i="11"/>
  <c r="A526" i="11"/>
  <c r="ET525" i="11"/>
  <c r="EN525" i="11"/>
  <c r="EM525" i="11"/>
  <c r="DM525" i="11"/>
  <c r="DD525" i="11"/>
  <c r="DC525" i="11"/>
  <c r="CS525" i="11"/>
  <c r="CF525" i="11"/>
  <c r="BW525" i="11"/>
  <c r="Y525" i="11"/>
  <c r="H525" i="11"/>
  <c r="D525" i="11"/>
  <c r="BX525" i="11" s="1"/>
  <c r="ES525" i="11" s="1"/>
  <c r="B525" i="11"/>
  <c r="A525" i="11"/>
  <c r="ET524" i="11"/>
  <c r="EN524" i="11"/>
  <c r="EM524" i="11"/>
  <c r="DM524" i="11"/>
  <c r="DD524" i="11"/>
  <c r="DC524" i="11"/>
  <c r="CS524" i="11"/>
  <c r="CF524" i="11"/>
  <c r="BW524" i="11"/>
  <c r="Y524" i="11"/>
  <c r="H524" i="11"/>
  <c r="D524" i="11"/>
  <c r="BX524" i="11" s="1"/>
  <c r="ES524" i="11" s="1"/>
  <c r="B524" i="11"/>
  <c r="A524" i="11"/>
  <c r="ET523" i="11"/>
  <c r="EN523" i="11"/>
  <c r="EM523" i="11"/>
  <c r="DM523" i="11"/>
  <c r="DD523" i="11"/>
  <c r="DC523" i="11"/>
  <c r="CS523" i="11"/>
  <c r="CF523" i="11"/>
  <c r="BW523" i="11"/>
  <c r="Y523" i="11"/>
  <c r="H523" i="11"/>
  <c r="D523" i="11"/>
  <c r="BX523" i="11" s="1"/>
  <c r="ES523" i="11" s="1"/>
  <c r="B523" i="11"/>
  <c r="A523" i="11"/>
  <c r="ET522" i="11"/>
  <c r="EN522" i="11"/>
  <c r="EM522" i="11"/>
  <c r="DM522" i="11"/>
  <c r="DD522" i="11"/>
  <c r="DC522" i="11"/>
  <c r="CS522" i="11"/>
  <c r="CF522" i="11"/>
  <c r="BW522" i="11"/>
  <c r="Y522" i="11"/>
  <c r="H522" i="11"/>
  <c r="D522" i="11"/>
  <c r="BX522" i="11" s="1"/>
  <c r="ES522" i="11" s="1"/>
  <c r="B522" i="11"/>
  <c r="A522" i="11"/>
  <c r="ET521" i="11"/>
  <c r="EN521" i="11"/>
  <c r="EM521" i="11"/>
  <c r="DM521" i="11"/>
  <c r="DD521" i="11"/>
  <c r="DC521" i="11"/>
  <c r="CS521" i="11"/>
  <c r="CF521" i="11"/>
  <c r="BW521" i="11"/>
  <c r="Y521" i="11"/>
  <c r="H521" i="11"/>
  <c r="D521" i="11"/>
  <c r="BX521" i="11" s="1"/>
  <c r="ES521" i="11" s="1"/>
  <c r="B521" i="11"/>
  <c r="A521" i="11"/>
  <c r="ET520" i="11"/>
  <c r="EN520" i="11"/>
  <c r="EM520" i="11"/>
  <c r="DM520" i="11"/>
  <c r="DD520" i="11"/>
  <c r="DC520" i="11"/>
  <c r="CS520" i="11"/>
  <c r="CF520" i="11"/>
  <c r="BW520" i="11"/>
  <c r="Y520" i="11"/>
  <c r="H520" i="11"/>
  <c r="D520" i="11"/>
  <c r="BX520" i="11" s="1"/>
  <c r="ES520" i="11" s="1"/>
  <c r="B520" i="11"/>
  <c r="A520" i="11"/>
  <c r="ET519" i="11"/>
  <c r="EN519" i="11"/>
  <c r="EM519" i="11"/>
  <c r="DM519" i="11"/>
  <c r="DD519" i="11"/>
  <c r="DC519" i="11"/>
  <c r="CS519" i="11"/>
  <c r="CF519" i="11"/>
  <c r="BW519" i="11"/>
  <c r="Y519" i="11"/>
  <c r="H519" i="11"/>
  <c r="D519" i="11"/>
  <c r="BX519" i="11" s="1"/>
  <c r="ES519" i="11" s="1"/>
  <c r="B519" i="11"/>
  <c r="A519" i="11"/>
  <c r="ET518" i="11"/>
  <c r="EN518" i="11"/>
  <c r="EM518" i="11"/>
  <c r="DM518" i="11"/>
  <c r="DD518" i="11"/>
  <c r="DC518" i="11"/>
  <c r="CS518" i="11"/>
  <c r="CF518" i="11"/>
  <c r="BW518" i="11"/>
  <c r="Y518" i="11"/>
  <c r="H518" i="11"/>
  <c r="D518" i="11"/>
  <c r="BX518" i="11" s="1"/>
  <c r="ES518" i="11" s="1"/>
  <c r="B518" i="11"/>
  <c r="A518" i="11"/>
  <c r="ET517" i="11"/>
  <c r="EN517" i="11"/>
  <c r="EM517" i="11"/>
  <c r="DM517" i="11"/>
  <c r="DD517" i="11"/>
  <c r="DC517" i="11"/>
  <c r="CS517" i="11"/>
  <c r="CF517" i="11"/>
  <c r="BW517" i="11"/>
  <c r="Y517" i="11"/>
  <c r="H517" i="11"/>
  <c r="D517" i="11"/>
  <c r="BX517" i="11" s="1"/>
  <c r="ES517" i="11" s="1"/>
  <c r="B517" i="11"/>
  <c r="A517" i="11"/>
  <c r="ET516" i="11"/>
  <c r="EN516" i="11"/>
  <c r="EM516" i="11"/>
  <c r="DM516" i="11"/>
  <c r="DD516" i="11"/>
  <c r="DC516" i="11"/>
  <c r="CS516" i="11"/>
  <c r="CF516" i="11"/>
  <c r="BW516" i="11"/>
  <c r="Y516" i="11"/>
  <c r="H516" i="11"/>
  <c r="D516" i="11"/>
  <c r="BX516" i="11" s="1"/>
  <c r="ES516" i="11" s="1"/>
  <c r="B516" i="11"/>
  <c r="A516" i="11"/>
  <c r="ET515" i="11"/>
  <c r="EN515" i="11"/>
  <c r="EM515" i="11"/>
  <c r="DM515" i="11"/>
  <c r="DD515" i="11"/>
  <c r="DC515" i="11"/>
  <c r="CS515" i="11"/>
  <c r="CF515" i="11"/>
  <c r="BW515" i="11"/>
  <c r="Y515" i="11"/>
  <c r="H515" i="11"/>
  <c r="D515" i="11"/>
  <c r="BX515" i="11" s="1"/>
  <c r="ES515" i="11" s="1"/>
  <c r="B515" i="11"/>
  <c r="A515" i="11"/>
  <c r="ET514" i="11"/>
  <c r="EN514" i="11"/>
  <c r="EM514" i="11"/>
  <c r="DM514" i="11"/>
  <c r="DD514" i="11"/>
  <c r="DC514" i="11"/>
  <c r="CS514" i="11"/>
  <c r="CF514" i="11"/>
  <c r="BW514" i="11"/>
  <c r="Y514" i="11"/>
  <c r="H514" i="11"/>
  <c r="D514" i="11"/>
  <c r="BX514" i="11" s="1"/>
  <c r="ES514" i="11" s="1"/>
  <c r="B514" i="11"/>
  <c r="A514" i="11"/>
  <c r="ET513" i="11"/>
  <c r="EN513" i="11"/>
  <c r="EM513" i="11"/>
  <c r="DM513" i="11"/>
  <c r="DD513" i="11"/>
  <c r="DC513" i="11"/>
  <c r="CS513" i="11"/>
  <c r="CF513" i="11"/>
  <c r="BW513" i="11"/>
  <c r="Y513" i="11"/>
  <c r="H513" i="11"/>
  <c r="D513" i="11"/>
  <c r="BX513" i="11" s="1"/>
  <c r="ES513" i="11" s="1"/>
  <c r="B513" i="11"/>
  <c r="A513" i="11"/>
  <c r="ET512" i="11"/>
  <c r="EN512" i="11"/>
  <c r="EM512" i="11"/>
  <c r="DM512" i="11"/>
  <c r="DD512" i="11"/>
  <c r="DC512" i="11"/>
  <c r="CS512" i="11"/>
  <c r="CF512" i="11"/>
  <c r="BW512" i="11"/>
  <c r="Y512" i="11"/>
  <c r="H512" i="11"/>
  <c r="D512" i="11"/>
  <c r="BX512" i="11" s="1"/>
  <c r="ES512" i="11" s="1"/>
  <c r="B512" i="11"/>
  <c r="A512" i="11"/>
  <c r="ET511" i="11"/>
  <c r="EN511" i="11"/>
  <c r="EM511" i="11"/>
  <c r="DM511" i="11"/>
  <c r="DD511" i="11"/>
  <c r="DC511" i="11"/>
  <c r="CS511" i="11"/>
  <c r="CF511" i="11"/>
  <c r="BW511" i="11"/>
  <c r="Y511" i="11"/>
  <c r="H511" i="11"/>
  <c r="D511" i="11"/>
  <c r="BX511" i="11" s="1"/>
  <c r="ES511" i="11" s="1"/>
  <c r="B511" i="11"/>
  <c r="A511" i="11"/>
  <c r="ET510" i="11"/>
  <c r="EN510" i="11"/>
  <c r="EM510" i="11"/>
  <c r="DM510" i="11"/>
  <c r="DD510" i="11"/>
  <c r="DC510" i="11"/>
  <c r="CS510" i="11"/>
  <c r="CF510" i="11"/>
  <c r="BW510" i="11"/>
  <c r="Y510" i="11"/>
  <c r="H510" i="11"/>
  <c r="D510" i="11"/>
  <c r="BX510" i="11" s="1"/>
  <c r="ES510" i="11" s="1"/>
  <c r="B510" i="11"/>
  <c r="A510" i="11"/>
  <c r="ET509" i="11"/>
  <c r="EN509" i="11"/>
  <c r="EM509" i="11"/>
  <c r="DM509" i="11"/>
  <c r="DD509" i="11"/>
  <c r="DC509" i="11"/>
  <c r="CS509" i="11"/>
  <c r="CF509" i="11"/>
  <c r="BW509" i="11"/>
  <c r="Y509" i="11"/>
  <c r="H509" i="11"/>
  <c r="D509" i="11"/>
  <c r="BX509" i="11" s="1"/>
  <c r="ES509" i="11" s="1"/>
  <c r="B509" i="11"/>
  <c r="A509" i="11"/>
  <c r="ET508" i="11"/>
  <c r="EN508" i="11"/>
  <c r="EM508" i="11"/>
  <c r="DM508" i="11"/>
  <c r="DD508" i="11"/>
  <c r="DC508" i="11"/>
  <c r="CS508" i="11"/>
  <c r="CF508" i="11"/>
  <c r="BW508" i="11"/>
  <c r="Y508" i="11"/>
  <c r="H508" i="11"/>
  <c r="D508" i="11"/>
  <c r="BX508" i="11" s="1"/>
  <c r="ES508" i="11" s="1"/>
  <c r="B508" i="11"/>
  <c r="A508" i="11"/>
  <c r="ET507" i="11"/>
  <c r="EN507" i="11"/>
  <c r="EM507" i="11"/>
  <c r="DM507" i="11"/>
  <c r="DD507" i="11"/>
  <c r="DC507" i="11"/>
  <c r="CS507" i="11"/>
  <c r="CF507" i="11"/>
  <c r="BW507" i="11"/>
  <c r="Y507" i="11"/>
  <c r="H507" i="11"/>
  <c r="D507" i="11"/>
  <c r="BX507" i="11" s="1"/>
  <c r="ES507" i="11" s="1"/>
  <c r="B507" i="11"/>
  <c r="A507" i="11"/>
  <c r="ET506" i="11"/>
  <c r="EN506" i="11"/>
  <c r="EM506" i="11"/>
  <c r="DM506" i="11"/>
  <c r="DD506" i="11"/>
  <c r="DC506" i="11"/>
  <c r="CS506" i="11"/>
  <c r="CF506" i="11"/>
  <c r="BW506" i="11"/>
  <c r="Y506" i="11"/>
  <c r="H506" i="11"/>
  <c r="D506" i="11"/>
  <c r="BX506" i="11" s="1"/>
  <c r="ES506" i="11" s="1"/>
  <c r="B506" i="11"/>
  <c r="A506" i="11"/>
  <c r="ET505" i="11"/>
  <c r="EN505" i="11"/>
  <c r="EM505" i="11"/>
  <c r="DM505" i="11"/>
  <c r="DD505" i="11"/>
  <c r="DC505" i="11"/>
  <c r="CS505" i="11"/>
  <c r="CF505" i="11"/>
  <c r="BW505" i="11"/>
  <c r="Y505" i="11"/>
  <c r="H505" i="11"/>
  <c r="D505" i="11"/>
  <c r="BX505" i="11" s="1"/>
  <c r="ES505" i="11" s="1"/>
  <c r="B505" i="11"/>
  <c r="A505" i="11"/>
  <c r="ET504" i="11"/>
  <c r="EN504" i="11"/>
  <c r="EM504" i="11"/>
  <c r="DM504" i="11"/>
  <c r="DD504" i="11"/>
  <c r="DC504" i="11"/>
  <c r="CS504" i="11"/>
  <c r="CF504" i="11"/>
  <c r="BW504" i="11"/>
  <c r="Y504" i="11"/>
  <c r="H504" i="11"/>
  <c r="D504" i="11"/>
  <c r="BX504" i="11" s="1"/>
  <c r="ES504" i="11" s="1"/>
  <c r="B504" i="11"/>
  <c r="A504" i="11"/>
  <c r="ET503" i="11"/>
  <c r="EN503" i="11"/>
  <c r="EM503" i="11"/>
  <c r="DM503" i="11"/>
  <c r="DD503" i="11"/>
  <c r="DC503" i="11"/>
  <c r="CS503" i="11"/>
  <c r="CF503" i="11"/>
  <c r="BW503" i="11"/>
  <c r="Y503" i="11"/>
  <c r="H503" i="11"/>
  <c r="D503" i="11"/>
  <c r="BX503" i="11" s="1"/>
  <c r="ES503" i="11" s="1"/>
  <c r="B503" i="11"/>
  <c r="A503" i="11"/>
  <c r="ET502" i="11"/>
  <c r="EN502" i="11"/>
  <c r="EM502" i="11"/>
  <c r="DM502" i="11"/>
  <c r="DD502" i="11"/>
  <c r="DC502" i="11"/>
  <c r="CS502" i="11"/>
  <c r="CF502" i="11"/>
  <c r="BW502" i="11"/>
  <c r="Y502" i="11"/>
  <c r="H502" i="11"/>
  <c r="D502" i="11"/>
  <c r="BX502" i="11" s="1"/>
  <c r="ES502" i="11" s="1"/>
  <c r="B502" i="11"/>
  <c r="A502" i="11"/>
  <c r="ET501" i="11"/>
  <c r="EN501" i="11"/>
  <c r="EM501" i="11"/>
  <c r="DM501" i="11"/>
  <c r="DD501" i="11"/>
  <c r="DC501" i="11"/>
  <c r="CS501" i="11"/>
  <c r="CF501" i="11"/>
  <c r="BW501" i="11"/>
  <c r="Y501" i="11"/>
  <c r="H501" i="11"/>
  <c r="D501" i="11"/>
  <c r="BX501" i="11" s="1"/>
  <c r="ES501" i="11" s="1"/>
  <c r="B501" i="11"/>
  <c r="A501" i="11"/>
  <c r="ET500" i="11"/>
  <c r="EN500" i="11"/>
  <c r="EM500" i="11"/>
  <c r="DM500" i="11"/>
  <c r="DD500" i="11"/>
  <c r="DC500" i="11"/>
  <c r="CS500" i="11"/>
  <c r="CF500" i="11"/>
  <c r="BW500" i="11"/>
  <c r="Y500" i="11"/>
  <c r="H500" i="11"/>
  <c r="D500" i="11"/>
  <c r="BX500" i="11" s="1"/>
  <c r="ES500" i="11" s="1"/>
  <c r="B500" i="11"/>
  <c r="A500" i="11"/>
  <c r="ET499" i="11"/>
  <c r="EN499" i="11"/>
  <c r="EM499" i="11"/>
  <c r="DM499" i="11"/>
  <c r="DD499" i="11"/>
  <c r="DC499" i="11"/>
  <c r="CS499" i="11"/>
  <c r="CF499" i="11"/>
  <c r="BW499" i="11"/>
  <c r="Y499" i="11"/>
  <c r="H499" i="11"/>
  <c r="D499" i="11"/>
  <c r="BX499" i="11" s="1"/>
  <c r="ES499" i="11" s="1"/>
  <c r="B499" i="11"/>
  <c r="A499" i="11"/>
  <c r="ET498" i="11"/>
  <c r="EN498" i="11"/>
  <c r="EM498" i="11"/>
  <c r="DM498" i="11"/>
  <c r="DD498" i="11"/>
  <c r="DC498" i="11"/>
  <c r="CS498" i="11"/>
  <c r="CF498" i="11"/>
  <c r="BW498" i="11"/>
  <c r="Y498" i="11"/>
  <c r="H498" i="11"/>
  <c r="D498" i="11"/>
  <c r="BX498" i="11" s="1"/>
  <c r="ES498" i="11" s="1"/>
  <c r="B498" i="11"/>
  <c r="A498" i="11"/>
  <c r="ET497" i="11"/>
  <c r="EN497" i="11"/>
  <c r="EM497" i="11"/>
  <c r="DM497" i="11"/>
  <c r="DD497" i="11"/>
  <c r="DC497" i="11"/>
  <c r="CS497" i="11"/>
  <c r="CF497" i="11"/>
  <c r="BW497" i="11"/>
  <c r="Y497" i="11"/>
  <c r="H497" i="11"/>
  <c r="D497" i="11"/>
  <c r="BX497" i="11" s="1"/>
  <c r="ES497" i="11" s="1"/>
  <c r="B497" i="11"/>
  <c r="A497" i="11"/>
  <c r="ET496" i="11"/>
  <c r="EN496" i="11"/>
  <c r="EM496" i="11"/>
  <c r="DM496" i="11"/>
  <c r="DD496" i="11"/>
  <c r="DC496" i="11"/>
  <c r="CS496" i="11"/>
  <c r="CF496" i="11"/>
  <c r="BW496" i="11"/>
  <c r="Y496" i="11"/>
  <c r="H496" i="11"/>
  <c r="D496" i="11"/>
  <c r="BX496" i="11" s="1"/>
  <c r="ES496" i="11" s="1"/>
  <c r="B496" i="11"/>
  <c r="A496" i="11"/>
  <c r="ET495" i="11"/>
  <c r="EN495" i="11"/>
  <c r="EM495" i="11"/>
  <c r="DM495" i="11"/>
  <c r="DD495" i="11"/>
  <c r="DC495" i="11"/>
  <c r="CS495" i="11"/>
  <c r="CF495" i="11"/>
  <c r="BW495" i="11"/>
  <c r="Y495" i="11"/>
  <c r="H495" i="11"/>
  <c r="D495" i="11"/>
  <c r="BX495" i="11" s="1"/>
  <c r="ES495" i="11" s="1"/>
  <c r="B495" i="11"/>
  <c r="A495" i="11"/>
  <c r="ET494" i="11"/>
  <c r="EN494" i="11"/>
  <c r="EM494" i="11"/>
  <c r="DM494" i="11"/>
  <c r="DD494" i="11"/>
  <c r="DC494" i="11"/>
  <c r="CS494" i="11"/>
  <c r="CF494" i="11"/>
  <c r="BW494" i="11"/>
  <c r="Y494" i="11"/>
  <c r="H494" i="11"/>
  <c r="D494" i="11"/>
  <c r="BX494" i="11" s="1"/>
  <c r="ES494" i="11" s="1"/>
  <c r="B494" i="11"/>
  <c r="A494" i="11"/>
  <c r="ET493" i="11"/>
  <c r="EN493" i="11"/>
  <c r="EM493" i="11"/>
  <c r="DM493" i="11"/>
  <c r="DD493" i="11"/>
  <c r="DC493" i="11"/>
  <c r="CS493" i="11"/>
  <c r="CF493" i="11"/>
  <c r="BW493" i="11"/>
  <c r="Y493" i="11"/>
  <c r="H493" i="11"/>
  <c r="D493" i="11"/>
  <c r="BX493" i="11" s="1"/>
  <c r="ES493" i="11" s="1"/>
  <c r="B493" i="11"/>
  <c r="A493" i="11"/>
  <c r="ET492" i="11"/>
  <c r="EN492" i="11"/>
  <c r="EM492" i="11"/>
  <c r="DM492" i="11"/>
  <c r="DD492" i="11"/>
  <c r="DC492" i="11"/>
  <c r="CS492" i="11"/>
  <c r="CF492" i="11"/>
  <c r="BW492" i="11"/>
  <c r="Y492" i="11"/>
  <c r="H492" i="11"/>
  <c r="D492" i="11"/>
  <c r="BX492" i="11" s="1"/>
  <c r="ES492" i="11" s="1"/>
  <c r="B492" i="11"/>
  <c r="A492" i="11"/>
  <c r="ET491" i="11"/>
  <c r="EN491" i="11"/>
  <c r="EM491" i="11"/>
  <c r="DM491" i="11"/>
  <c r="DD491" i="11"/>
  <c r="DC491" i="11"/>
  <c r="CS491" i="11"/>
  <c r="CF491" i="11"/>
  <c r="BW491" i="11"/>
  <c r="Y491" i="11"/>
  <c r="H491" i="11"/>
  <c r="D491" i="11"/>
  <c r="BX491" i="11" s="1"/>
  <c r="ES491" i="11" s="1"/>
  <c r="B491" i="11"/>
  <c r="A491" i="11"/>
  <c r="ET490" i="11"/>
  <c r="EN490" i="11"/>
  <c r="EM490" i="11"/>
  <c r="DM490" i="11"/>
  <c r="DD490" i="11"/>
  <c r="DC490" i="11"/>
  <c r="CS490" i="11"/>
  <c r="CF490" i="11"/>
  <c r="BW490" i="11"/>
  <c r="Y490" i="11"/>
  <c r="H490" i="11"/>
  <c r="D490" i="11"/>
  <c r="BX490" i="11" s="1"/>
  <c r="ES490" i="11" s="1"/>
  <c r="B490" i="11"/>
  <c r="A490" i="11"/>
  <c r="ET489" i="11"/>
  <c r="EN489" i="11"/>
  <c r="EM489" i="11"/>
  <c r="DM489" i="11"/>
  <c r="DD489" i="11"/>
  <c r="DC489" i="11"/>
  <c r="CS489" i="11"/>
  <c r="CF489" i="11"/>
  <c r="BW489" i="11"/>
  <c r="Y489" i="11"/>
  <c r="H489" i="11"/>
  <c r="D489" i="11"/>
  <c r="BX489" i="11" s="1"/>
  <c r="ES489" i="11" s="1"/>
  <c r="B489" i="11"/>
  <c r="A489" i="11"/>
  <c r="ET488" i="11"/>
  <c r="EN488" i="11"/>
  <c r="EM488" i="11"/>
  <c r="DM488" i="11"/>
  <c r="DD488" i="11"/>
  <c r="DC488" i="11"/>
  <c r="CS488" i="11"/>
  <c r="CF488" i="11"/>
  <c r="BW488" i="11"/>
  <c r="Y488" i="11"/>
  <c r="H488" i="11"/>
  <c r="D488" i="11"/>
  <c r="BX488" i="11" s="1"/>
  <c r="ES488" i="11" s="1"/>
  <c r="B488" i="11"/>
  <c r="A488" i="11"/>
  <c r="ET487" i="11"/>
  <c r="EN487" i="11"/>
  <c r="EM487" i="11"/>
  <c r="DM487" i="11"/>
  <c r="DD487" i="11"/>
  <c r="DC487" i="11"/>
  <c r="CS487" i="11"/>
  <c r="CF487" i="11"/>
  <c r="BW487" i="11"/>
  <c r="Y487" i="11"/>
  <c r="H487" i="11"/>
  <c r="D487" i="11"/>
  <c r="BX487" i="11" s="1"/>
  <c r="ES487" i="11" s="1"/>
  <c r="B487" i="11"/>
  <c r="A487" i="11"/>
  <c r="ET486" i="11"/>
  <c r="EN486" i="11"/>
  <c r="EM486" i="11"/>
  <c r="DM486" i="11"/>
  <c r="DD486" i="11"/>
  <c r="DC486" i="11"/>
  <c r="CS486" i="11"/>
  <c r="CF486" i="11"/>
  <c r="BW486" i="11"/>
  <c r="Y486" i="11"/>
  <c r="H486" i="11"/>
  <c r="D486" i="11"/>
  <c r="BX486" i="11" s="1"/>
  <c r="ES486" i="11" s="1"/>
  <c r="B486" i="11"/>
  <c r="A486" i="11"/>
  <c r="ET485" i="11"/>
  <c r="EN485" i="11"/>
  <c r="EM485" i="11"/>
  <c r="DM485" i="11"/>
  <c r="DD485" i="11"/>
  <c r="DC485" i="11"/>
  <c r="CS485" i="11"/>
  <c r="CF485" i="11"/>
  <c r="BW485" i="11"/>
  <c r="Y485" i="11"/>
  <c r="H485" i="11"/>
  <c r="D485" i="11"/>
  <c r="BX485" i="11" s="1"/>
  <c r="ES485" i="11" s="1"/>
  <c r="B485" i="11"/>
  <c r="A485" i="11"/>
  <c r="ET484" i="11"/>
  <c r="EN484" i="11"/>
  <c r="EM484" i="11"/>
  <c r="DM484" i="11"/>
  <c r="DD484" i="11"/>
  <c r="DC484" i="11"/>
  <c r="CS484" i="11"/>
  <c r="CF484" i="11"/>
  <c r="BW484" i="11"/>
  <c r="Y484" i="11"/>
  <c r="H484" i="11"/>
  <c r="D484" i="11"/>
  <c r="BX484" i="11" s="1"/>
  <c r="ES484" i="11" s="1"/>
  <c r="B484" i="11"/>
  <c r="A484" i="11"/>
  <c r="ET483" i="11"/>
  <c r="EN483" i="11"/>
  <c r="EM483" i="11"/>
  <c r="DM483" i="11"/>
  <c r="DD483" i="11"/>
  <c r="DC483" i="11"/>
  <c r="CS483" i="11"/>
  <c r="CF483" i="11"/>
  <c r="BW483" i="11"/>
  <c r="Y483" i="11"/>
  <c r="H483" i="11"/>
  <c r="D483" i="11"/>
  <c r="BX483" i="11" s="1"/>
  <c r="ES483" i="11" s="1"/>
  <c r="B483" i="11"/>
  <c r="A483" i="11"/>
  <c r="ET482" i="11"/>
  <c r="EN482" i="11"/>
  <c r="EM482" i="11"/>
  <c r="DM482" i="11"/>
  <c r="DD482" i="11"/>
  <c r="DC482" i="11"/>
  <c r="CS482" i="11"/>
  <c r="CF482" i="11"/>
  <c r="BW482" i="11"/>
  <c r="Y482" i="11"/>
  <c r="H482" i="11"/>
  <c r="D482" i="11"/>
  <c r="BX482" i="11" s="1"/>
  <c r="ES482" i="11" s="1"/>
  <c r="B482" i="11"/>
  <c r="A482" i="11"/>
  <c r="ET481" i="11"/>
  <c r="EN481" i="11"/>
  <c r="EM481" i="11"/>
  <c r="DM481" i="11"/>
  <c r="DD481" i="11"/>
  <c r="DC481" i="11"/>
  <c r="CS481" i="11"/>
  <c r="CF481" i="11"/>
  <c r="BW481" i="11"/>
  <c r="Y481" i="11"/>
  <c r="H481" i="11"/>
  <c r="D481" i="11"/>
  <c r="BX481" i="11" s="1"/>
  <c r="ES481" i="11" s="1"/>
  <c r="B481" i="11"/>
  <c r="A481" i="11"/>
  <c r="ET480" i="11"/>
  <c r="EN480" i="11"/>
  <c r="EM480" i="11"/>
  <c r="DM480" i="11"/>
  <c r="DD480" i="11"/>
  <c r="DC480" i="11"/>
  <c r="CS480" i="11"/>
  <c r="CF480" i="11"/>
  <c r="BW480" i="11"/>
  <c r="Y480" i="11"/>
  <c r="H480" i="11"/>
  <c r="D480" i="11"/>
  <c r="BX480" i="11" s="1"/>
  <c r="ES480" i="11" s="1"/>
  <c r="B480" i="11"/>
  <c r="A480" i="11"/>
  <c r="ET479" i="11"/>
  <c r="EN479" i="11"/>
  <c r="EM479" i="11"/>
  <c r="DM479" i="11"/>
  <c r="DD479" i="11"/>
  <c r="DC479" i="11"/>
  <c r="CS479" i="11"/>
  <c r="CF479" i="11"/>
  <c r="BW479" i="11"/>
  <c r="Y479" i="11"/>
  <c r="H479" i="11"/>
  <c r="D479" i="11"/>
  <c r="BX479" i="11" s="1"/>
  <c r="ES479" i="11" s="1"/>
  <c r="B479" i="11"/>
  <c r="A479" i="11"/>
  <c r="ET478" i="11"/>
  <c r="EN478" i="11"/>
  <c r="EM478" i="11"/>
  <c r="DM478" i="11"/>
  <c r="DD478" i="11"/>
  <c r="DC478" i="11"/>
  <c r="CS478" i="11"/>
  <c r="CF478" i="11"/>
  <c r="BW478" i="11"/>
  <c r="Y478" i="11"/>
  <c r="H478" i="11"/>
  <c r="D478" i="11"/>
  <c r="BX478" i="11" s="1"/>
  <c r="ES478" i="11" s="1"/>
  <c r="B478" i="11"/>
  <c r="A478" i="11"/>
  <c r="ET477" i="11"/>
  <c r="EN477" i="11"/>
  <c r="EM477" i="11"/>
  <c r="DM477" i="11"/>
  <c r="DD477" i="11"/>
  <c r="DC477" i="11"/>
  <c r="CS477" i="11"/>
  <c r="CF477" i="11"/>
  <c r="BW477" i="11"/>
  <c r="Y477" i="11"/>
  <c r="H477" i="11"/>
  <c r="D477" i="11"/>
  <c r="BX477" i="11" s="1"/>
  <c r="ES477" i="11" s="1"/>
  <c r="B477" i="11"/>
  <c r="A477" i="11"/>
  <c r="ET476" i="11"/>
  <c r="EN476" i="11"/>
  <c r="EM476" i="11"/>
  <c r="DM476" i="11"/>
  <c r="DD476" i="11"/>
  <c r="DC476" i="11"/>
  <c r="CS476" i="11"/>
  <c r="CF476" i="11"/>
  <c r="BW476" i="11"/>
  <c r="Y476" i="11"/>
  <c r="H476" i="11"/>
  <c r="D476" i="11"/>
  <c r="BX476" i="11" s="1"/>
  <c r="ES476" i="11" s="1"/>
  <c r="B476" i="11"/>
  <c r="A476" i="11"/>
  <c r="ET475" i="11"/>
  <c r="EN475" i="11"/>
  <c r="EM475" i="11"/>
  <c r="DM475" i="11"/>
  <c r="DD475" i="11"/>
  <c r="DC475" i="11"/>
  <c r="CS475" i="11"/>
  <c r="CF475" i="11"/>
  <c r="BW475" i="11"/>
  <c r="Y475" i="11"/>
  <c r="H475" i="11"/>
  <c r="D475" i="11"/>
  <c r="BX475" i="11" s="1"/>
  <c r="ES475" i="11" s="1"/>
  <c r="B475" i="11"/>
  <c r="A475" i="11"/>
  <c r="ET474" i="11"/>
  <c r="EN474" i="11"/>
  <c r="EM474" i="11"/>
  <c r="DM474" i="11"/>
  <c r="DD474" i="11"/>
  <c r="DC474" i="11"/>
  <c r="CS474" i="11"/>
  <c r="CF474" i="11"/>
  <c r="BW474" i="11"/>
  <c r="Y474" i="11"/>
  <c r="H474" i="11"/>
  <c r="D474" i="11"/>
  <c r="BX474" i="11" s="1"/>
  <c r="ES474" i="11" s="1"/>
  <c r="B474" i="11"/>
  <c r="A474" i="11"/>
  <c r="ET473" i="11"/>
  <c r="EN473" i="11"/>
  <c r="EM473" i="11"/>
  <c r="DM473" i="11"/>
  <c r="DD473" i="11"/>
  <c r="DC473" i="11"/>
  <c r="CS473" i="11"/>
  <c r="CF473" i="11"/>
  <c r="BW473" i="11"/>
  <c r="Y473" i="11"/>
  <c r="H473" i="11"/>
  <c r="D473" i="11"/>
  <c r="BX473" i="11" s="1"/>
  <c r="ES473" i="11" s="1"/>
  <c r="B473" i="11"/>
  <c r="A473" i="11"/>
  <c r="ET472" i="11"/>
  <c r="EN472" i="11"/>
  <c r="EM472" i="11"/>
  <c r="DM472" i="11"/>
  <c r="DD472" i="11"/>
  <c r="DC472" i="11"/>
  <c r="CS472" i="11"/>
  <c r="CF472" i="11"/>
  <c r="BW472" i="11"/>
  <c r="Y472" i="11"/>
  <c r="H472" i="11"/>
  <c r="D472" i="11"/>
  <c r="BX472" i="11" s="1"/>
  <c r="ES472" i="11" s="1"/>
  <c r="B472" i="11"/>
  <c r="A472" i="11"/>
  <c r="ET471" i="11"/>
  <c r="EN471" i="11"/>
  <c r="EM471" i="11"/>
  <c r="DM471" i="11"/>
  <c r="DD471" i="11"/>
  <c r="DC471" i="11"/>
  <c r="CS471" i="11"/>
  <c r="CF471" i="11"/>
  <c r="BW471" i="11"/>
  <c r="Y471" i="11"/>
  <c r="H471" i="11"/>
  <c r="D471" i="11"/>
  <c r="BX471" i="11" s="1"/>
  <c r="ES471" i="11" s="1"/>
  <c r="B471" i="11"/>
  <c r="A471" i="11"/>
  <c r="ET470" i="11"/>
  <c r="EN470" i="11"/>
  <c r="EM470" i="11"/>
  <c r="DM470" i="11"/>
  <c r="DD470" i="11"/>
  <c r="DC470" i="11"/>
  <c r="CS470" i="11"/>
  <c r="CF470" i="11"/>
  <c r="BW470" i="11"/>
  <c r="Y470" i="11"/>
  <c r="H470" i="11"/>
  <c r="D470" i="11"/>
  <c r="BX470" i="11" s="1"/>
  <c r="ES470" i="11" s="1"/>
  <c r="B470" i="11"/>
  <c r="A470" i="11"/>
  <c r="ET469" i="11"/>
  <c r="EN469" i="11"/>
  <c r="EM469" i="11"/>
  <c r="DM469" i="11"/>
  <c r="DD469" i="11"/>
  <c r="DC469" i="11"/>
  <c r="CS469" i="11"/>
  <c r="CF469" i="11"/>
  <c r="BW469" i="11"/>
  <c r="Y469" i="11"/>
  <c r="H469" i="11"/>
  <c r="D469" i="11"/>
  <c r="BX469" i="11" s="1"/>
  <c r="ES469" i="11" s="1"/>
  <c r="B469" i="11"/>
  <c r="A469" i="11"/>
  <c r="ET468" i="11"/>
  <c r="EN468" i="11"/>
  <c r="EM468" i="11"/>
  <c r="DM468" i="11"/>
  <c r="DD468" i="11"/>
  <c r="DC468" i="11"/>
  <c r="CS468" i="11"/>
  <c r="CF468" i="11"/>
  <c r="BW468" i="11"/>
  <c r="Y468" i="11"/>
  <c r="H468" i="11"/>
  <c r="D468" i="11"/>
  <c r="BX468" i="11" s="1"/>
  <c r="ES468" i="11" s="1"/>
  <c r="B468" i="11"/>
  <c r="A468" i="11"/>
  <c r="ET467" i="11"/>
  <c r="EN467" i="11"/>
  <c r="EM467" i="11"/>
  <c r="DM467" i="11"/>
  <c r="DD467" i="11"/>
  <c r="DC467" i="11"/>
  <c r="CS467" i="11"/>
  <c r="CF467" i="11"/>
  <c r="BW467" i="11"/>
  <c r="Y467" i="11"/>
  <c r="H467" i="11"/>
  <c r="D467" i="11"/>
  <c r="BX467" i="11" s="1"/>
  <c r="ES467" i="11" s="1"/>
  <c r="B467" i="11"/>
  <c r="A467" i="11"/>
  <c r="ET466" i="11"/>
  <c r="EN466" i="11"/>
  <c r="EM466" i="11"/>
  <c r="DM466" i="11"/>
  <c r="DD466" i="11"/>
  <c r="DC466" i="11"/>
  <c r="CS466" i="11"/>
  <c r="CF466" i="11"/>
  <c r="BW466" i="11"/>
  <c r="Y466" i="11"/>
  <c r="H466" i="11"/>
  <c r="D466" i="11"/>
  <c r="BX466" i="11" s="1"/>
  <c r="ES466" i="11" s="1"/>
  <c r="B466" i="11"/>
  <c r="A466" i="11"/>
  <c r="ET465" i="11"/>
  <c r="EN465" i="11"/>
  <c r="EM465" i="11"/>
  <c r="DM465" i="11"/>
  <c r="DD465" i="11"/>
  <c r="DC465" i="11"/>
  <c r="CS465" i="11"/>
  <c r="CF465" i="11"/>
  <c r="BW465" i="11"/>
  <c r="Y465" i="11"/>
  <c r="H465" i="11"/>
  <c r="D465" i="11"/>
  <c r="BX465" i="11" s="1"/>
  <c r="ES465" i="11" s="1"/>
  <c r="B465" i="11"/>
  <c r="A465" i="11"/>
  <c r="ET464" i="11"/>
  <c r="EN464" i="11"/>
  <c r="EM464" i="11"/>
  <c r="DM464" i="11"/>
  <c r="DD464" i="11"/>
  <c r="DC464" i="11"/>
  <c r="CS464" i="11"/>
  <c r="CF464" i="11"/>
  <c r="BW464" i="11"/>
  <c r="Y464" i="11"/>
  <c r="H464" i="11"/>
  <c r="D464" i="11"/>
  <c r="BX464" i="11" s="1"/>
  <c r="ES464" i="11" s="1"/>
  <c r="B464" i="11"/>
  <c r="A464" i="11"/>
  <c r="ET463" i="11"/>
  <c r="EN463" i="11"/>
  <c r="EM463" i="11"/>
  <c r="DM463" i="11"/>
  <c r="DD463" i="11"/>
  <c r="DC463" i="11"/>
  <c r="CS463" i="11"/>
  <c r="CF463" i="11"/>
  <c r="BW463" i="11"/>
  <c r="Y463" i="11"/>
  <c r="H463" i="11"/>
  <c r="D463" i="11"/>
  <c r="BX463" i="11" s="1"/>
  <c r="ES463" i="11" s="1"/>
  <c r="B463" i="11"/>
  <c r="A463" i="11"/>
  <c r="ET462" i="11"/>
  <c r="EN462" i="11"/>
  <c r="EM462" i="11"/>
  <c r="DM462" i="11"/>
  <c r="DD462" i="11"/>
  <c r="DC462" i="11"/>
  <c r="CS462" i="11"/>
  <c r="CF462" i="11"/>
  <c r="BW462" i="11"/>
  <c r="Y462" i="11"/>
  <c r="H462" i="11"/>
  <c r="D462" i="11"/>
  <c r="BX462" i="11" s="1"/>
  <c r="ES462" i="11" s="1"/>
  <c r="B462" i="11"/>
  <c r="A462" i="11"/>
  <c r="ET461" i="11"/>
  <c r="EN461" i="11"/>
  <c r="EM461" i="11"/>
  <c r="DM461" i="11"/>
  <c r="DD461" i="11"/>
  <c r="DC461" i="11"/>
  <c r="CS461" i="11"/>
  <c r="CF461" i="11"/>
  <c r="BW461" i="11"/>
  <c r="Y461" i="11"/>
  <c r="H461" i="11"/>
  <c r="D461" i="11"/>
  <c r="BX461" i="11" s="1"/>
  <c r="ES461" i="11" s="1"/>
  <c r="B461" i="11"/>
  <c r="A461" i="11"/>
  <c r="ET460" i="11"/>
  <c r="EN460" i="11"/>
  <c r="EM460" i="11"/>
  <c r="DM460" i="11"/>
  <c r="DD460" i="11"/>
  <c r="DC460" i="11"/>
  <c r="CS460" i="11"/>
  <c r="CF460" i="11"/>
  <c r="BW460" i="11"/>
  <c r="Y460" i="11"/>
  <c r="H460" i="11"/>
  <c r="D460" i="11"/>
  <c r="BX460" i="11" s="1"/>
  <c r="ES460" i="11" s="1"/>
  <c r="B460" i="11"/>
  <c r="A460" i="11"/>
  <c r="ET459" i="11"/>
  <c r="EN459" i="11"/>
  <c r="EM459" i="11"/>
  <c r="DM459" i="11"/>
  <c r="DD459" i="11"/>
  <c r="DC459" i="11"/>
  <c r="CS459" i="11"/>
  <c r="CF459" i="11"/>
  <c r="BW459" i="11"/>
  <c r="Y459" i="11"/>
  <c r="H459" i="11"/>
  <c r="D459" i="11"/>
  <c r="BX459" i="11" s="1"/>
  <c r="ES459" i="11" s="1"/>
  <c r="B459" i="11"/>
  <c r="A459" i="11"/>
  <c r="ET458" i="11"/>
  <c r="EN458" i="11"/>
  <c r="EM458" i="11"/>
  <c r="DM458" i="11"/>
  <c r="DD458" i="11"/>
  <c r="DC458" i="11"/>
  <c r="CS458" i="11"/>
  <c r="CF458" i="11"/>
  <c r="BW458" i="11"/>
  <c r="Y458" i="11"/>
  <c r="H458" i="11"/>
  <c r="D458" i="11"/>
  <c r="BX458" i="11" s="1"/>
  <c r="ES458" i="11" s="1"/>
  <c r="B458" i="11"/>
  <c r="A458" i="11"/>
  <c r="ET457" i="11"/>
  <c r="EN457" i="11"/>
  <c r="EM457" i="11"/>
  <c r="DM457" i="11"/>
  <c r="DD457" i="11"/>
  <c r="DC457" i="11"/>
  <c r="CS457" i="11"/>
  <c r="CF457" i="11"/>
  <c r="BW457" i="11"/>
  <c r="Y457" i="11"/>
  <c r="H457" i="11"/>
  <c r="D457" i="11"/>
  <c r="BX457" i="11" s="1"/>
  <c r="ES457" i="11" s="1"/>
  <c r="B457" i="11"/>
  <c r="A457" i="11"/>
  <c r="ET456" i="11"/>
  <c r="EN456" i="11"/>
  <c r="EM456" i="11"/>
  <c r="DM456" i="11"/>
  <c r="DD456" i="11"/>
  <c r="DC456" i="11"/>
  <c r="CS456" i="11"/>
  <c r="CF456" i="11"/>
  <c r="BW456" i="11"/>
  <c r="Y456" i="11"/>
  <c r="H456" i="11"/>
  <c r="D456" i="11"/>
  <c r="BX456" i="11" s="1"/>
  <c r="ES456" i="11" s="1"/>
  <c r="B456" i="11"/>
  <c r="A456" i="11"/>
  <c r="ET455" i="11"/>
  <c r="EN455" i="11"/>
  <c r="EM455" i="11"/>
  <c r="DM455" i="11"/>
  <c r="DD455" i="11"/>
  <c r="DC455" i="11"/>
  <c r="CS455" i="11"/>
  <c r="CF455" i="11"/>
  <c r="BW455" i="11"/>
  <c r="Y455" i="11"/>
  <c r="H455" i="11"/>
  <c r="D455" i="11"/>
  <c r="BX455" i="11" s="1"/>
  <c r="ES455" i="11" s="1"/>
  <c r="B455" i="11"/>
  <c r="A455" i="11"/>
  <c r="ET454" i="11"/>
  <c r="EN454" i="11"/>
  <c r="EM454" i="11"/>
  <c r="DM454" i="11"/>
  <c r="DD454" i="11"/>
  <c r="DC454" i="11"/>
  <c r="CS454" i="11"/>
  <c r="CF454" i="11"/>
  <c r="BW454" i="11"/>
  <c r="Y454" i="11"/>
  <c r="H454" i="11"/>
  <c r="D454" i="11"/>
  <c r="BX454" i="11" s="1"/>
  <c r="ES454" i="11" s="1"/>
  <c r="B454" i="11"/>
  <c r="A454" i="11"/>
  <c r="ET453" i="11"/>
  <c r="EN453" i="11"/>
  <c r="EM453" i="11"/>
  <c r="DM453" i="11"/>
  <c r="DD453" i="11"/>
  <c r="DC453" i="11"/>
  <c r="CS453" i="11"/>
  <c r="CF453" i="11"/>
  <c r="BW453" i="11"/>
  <c r="Y453" i="11"/>
  <c r="H453" i="11"/>
  <c r="D453" i="11"/>
  <c r="BX453" i="11" s="1"/>
  <c r="ES453" i="11" s="1"/>
  <c r="B453" i="11"/>
  <c r="A453" i="11"/>
  <c r="ET452" i="11"/>
  <c r="EN452" i="11"/>
  <c r="EM452" i="11"/>
  <c r="DM452" i="11"/>
  <c r="DD452" i="11"/>
  <c r="DC452" i="11"/>
  <c r="CS452" i="11"/>
  <c r="CF452" i="11"/>
  <c r="BW452" i="11"/>
  <c r="Y452" i="11"/>
  <c r="H452" i="11"/>
  <c r="D452" i="11"/>
  <c r="BX452" i="11" s="1"/>
  <c r="ES452" i="11" s="1"/>
  <c r="B452" i="11"/>
  <c r="A452" i="11"/>
  <c r="ET451" i="11"/>
  <c r="EN451" i="11"/>
  <c r="EM451" i="11"/>
  <c r="DM451" i="11"/>
  <c r="DD451" i="11"/>
  <c r="DC451" i="11"/>
  <c r="CS451" i="11"/>
  <c r="CF451" i="11"/>
  <c r="BW451" i="11"/>
  <c r="Y451" i="11"/>
  <c r="H451" i="11"/>
  <c r="D451" i="11"/>
  <c r="BX451" i="11" s="1"/>
  <c r="ES451" i="11" s="1"/>
  <c r="B451" i="11"/>
  <c r="A451" i="11"/>
  <c r="ET450" i="11"/>
  <c r="EN450" i="11"/>
  <c r="EM450" i="11"/>
  <c r="DM450" i="11"/>
  <c r="DD450" i="11"/>
  <c r="DC450" i="11"/>
  <c r="CS450" i="11"/>
  <c r="CF450" i="11"/>
  <c r="BW450" i="11"/>
  <c r="Y450" i="11"/>
  <c r="H450" i="11"/>
  <c r="D450" i="11"/>
  <c r="BX450" i="11" s="1"/>
  <c r="ES450" i="11" s="1"/>
  <c r="B450" i="11"/>
  <c r="A450" i="11"/>
  <c r="ET449" i="11"/>
  <c r="EN449" i="11"/>
  <c r="EM449" i="11"/>
  <c r="DM449" i="11"/>
  <c r="DD449" i="11"/>
  <c r="DC449" i="11"/>
  <c r="CS449" i="11"/>
  <c r="CF449" i="11"/>
  <c r="BW449" i="11"/>
  <c r="Y449" i="11"/>
  <c r="H449" i="11"/>
  <c r="D449" i="11"/>
  <c r="BX449" i="11" s="1"/>
  <c r="ES449" i="11" s="1"/>
  <c r="B449" i="11"/>
  <c r="A449" i="11"/>
  <c r="ET448" i="11"/>
  <c r="EN448" i="11"/>
  <c r="EM448" i="11"/>
  <c r="DM448" i="11"/>
  <c r="DD448" i="11"/>
  <c r="DC448" i="11"/>
  <c r="CS448" i="11"/>
  <c r="CF448" i="11"/>
  <c r="BW448" i="11"/>
  <c r="Y448" i="11"/>
  <c r="H448" i="11"/>
  <c r="D448" i="11"/>
  <c r="BX448" i="11" s="1"/>
  <c r="ES448" i="11" s="1"/>
  <c r="B448" i="11"/>
  <c r="A448" i="11"/>
  <c r="ET447" i="11"/>
  <c r="EN447" i="11"/>
  <c r="EM447" i="11"/>
  <c r="DM447" i="11"/>
  <c r="DD447" i="11"/>
  <c r="DC447" i="11"/>
  <c r="CS447" i="11"/>
  <c r="CF447" i="11"/>
  <c r="BW447" i="11"/>
  <c r="Y447" i="11"/>
  <c r="H447" i="11"/>
  <c r="D447" i="11"/>
  <c r="BX447" i="11" s="1"/>
  <c r="ES447" i="11" s="1"/>
  <c r="B447" i="11"/>
  <c r="A447" i="11"/>
  <c r="ET446" i="11"/>
  <c r="EN446" i="11"/>
  <c r="EM446" i="11"/>
  <c r="DM446" i="11"/>
  <c r="DD446" i="11"/>
  <c r="DC446" i="11"/>
  <c r="CS446" i="11"/>
  <c r="CF446" i="11"/>
  <c r="BW446" i="11"/>
  <c r="Y446" i="11"/>
  <c r="H446" i="11"/>
  <c r="D446" i="11"/>
  <c r="BX446" i="11" s="1"/>
  <c r="ES446" i="11" s="1"/>
  <c r="B446" i="11"/>
  <c r="A446" i="11"/>
  <c r="ET445" i="11"/>
  <c r="EN445" i="11"/>
  <c r="EM445" i="11"/>
  <c r="DM445" i="11"/>
  <c r="DD445" i="11"/>
  <c r="DC445" i="11"/>
  <c r="CS445" i="11"/>
  <c r="CF445" i="11"/>
  <c r="BW445" i="11"/>
  <c r="Y445" i="11"/>
  <c r="H445" i="11"/>
  <c r="D445" i="11"/>
  <c r="BX445" i="11" s="1"/>
  <c r="ES445" i="11" s="1"/>
  <c r="B445" i="11"/>
  <c r="A445" i="11"/>
  <c r="ET444" i="11"/>
  <c r="EN444" i="11"/>
  <c r="EM444" i="11"/>
  <c r="DM444" i="11"/>
  <c r="DD444" i="11"/>
  <c r="DC444" i="11"/>
  <c r="CS444" i="11"/>
  <c r="CF444" i="11"/>
  <c r="BW444" i="11"/>
  <c r="Y444" i="11"/>
  <c r="H444" i="11"/>
  <c r="D444" i="11"/>
  <c r="BX444" i="11" s="1"/>
  <c r="ES444" i="11" s="1"/>
  <c r="B444" i="11"/>
  <c r="A444" i="11"/>
  <c r="ET443" i="11"/>
  <c r="EN443" i="11"/>
  <c r="EM443" i="11"/>
  <c r="DM443" i="11"/>
  <c r="DD443" i="11"/>
  <c r="DC443" i="11"/>
  <c r="CS443" i="11"/>
  <c r="CF443" i="11"/>
  <c r="BW443" i="11"/>
  <c r="Y443" i="11"/>
  <c r="H443" i="11"/>
  <c r="D443" i="11"/>
  <c r="BX443" i="11" s="1"/>
  <c r="ES443" i="11" s="1"/>
  <c r="B443" i="11"/>
  <c r="A443" i="11"/>
  <c r="ET442" i="11"/>
  <c r="EN442" i="11"/>
  <c r="EM442" i="11"/>
  <c r="DM442" i="11"/>
  <c r="DD442" i="11"/>
  <c r="DC442" i="11"/>
  <c r="CS442" i="11"/>
  <c r="CF442" i="11"/>
  <c r="BW442" i="11"/>
  <c r="Y442" i="11"/>
  <c r="H442" i="11"/>
  <c r="D442" i="11"/>
  <c r="BX442" i="11" s="1"/>
  <c r="ES442" i="11" s="1"/>
  <c r="B442" i="11"/>
  <c r="A442" i="11"/>
  <c r="ET441" i="11"/>
  <c r="EN441" i="11"/>
  <c r="EM441" i="11"/>
  <c r="DM441" i="11"/>
  <c r="DD441" i="11"/>
  <c r="DC441" i="11"/>
  <c r="CS441" i="11"/>
  <c r="CF441" i="11"/>
  <c r="BW441" i="11"/>
  <c r="Y441" i="11"/>
  <c r="H441" i="11"/>
  <c r="D441" i="11"/>
  <c r="BX441" i="11" s="1"/>
  <c r="ES441" i="11" s="1"/>
  <c r="B441" i="11"/>
  <c r="A441" i="11"/>
  <c r="ET440" i="11"/>
  <c r="EN440" i="11"/>
  <c r="EM440" i="11"/>
  <c r="DM440" i="11"/>
  <c r="DD440" i="11"/>
  <c r="DC440" i="11"/>
  <c r="CS440" i="11"/>
  <c r="CF440" i="11"/>
  <c r="BW440" i="11"/>
  <c r="Y440" i="11"/>
  <c r="H440" i="11"/>
  <c r="D440" i="11"/>
  <c r="BX440" i="11" s="1"/>
  <c r="ES440" i="11" s="1"/>
  <c r="B440" i="11"/>
  <c r="A440" i="11"/>
  <c r="ET439" i="11"/>
  <c r="EN439" i="11"/>
  <c r="EM439" i="11"/>
  <c r="DM439" i="11"/>
  <c r="DD439" i="11"/>
  <c r="DC439" i="11"/>
  <c r="CS439" i="11"/>
  <c r="CF439" i="11"/>
  <c r="BW439" i="11"/>
  <c r="Y439" i="11"/>
  <c r="H439" i="11"/>
  <c r="D439" i="11"/>
  <c r="BX439" i="11" s="1"/>
  <c r="ES439" i="11" s="1"/>
  <c r="B439" i="11"/>
  <c r="A439" i="11"/>
  <c r="ET438" i="11"/>
  <c r="EN438" i="11"/>
  <c r="EM438" i="11"/>
  <c r="DM438" i="11"/>
  <c r="DD438" i="11"/>
  <c r="DC438" i="11"/>
  <c r="CS438" i="11"/>
  <c r="CF438" i="11"/>
  <c r="BW438" i="11"/>
  <c r="Y438" i="11"/>
  <c r="H438" i="11"/>
  <c r="D438" i="11"/>
  <c r="BX438" i="11" s="1"/>
  <c r="ES438" i="11" s="1"/>
  <c r="B438" i="11"/>
  <c r="A438" i="11"/>
  <c r="ET437" i="11"/>
  <c r="EN437" i="11"/>
  <c r="EM437" i="11"/>
  <c r="DM437" i="11"/>
  <c r="DD437" i="11"/>
  <c r="DC437" i="11"/>
  <c r="CS437" i="11"/>
  <c r="CF437" i="11"/>
  <c r="BW437" i="11"/>
  <c r="Y437" i="11"/>
  <c r="H437" i="11"/>
  <c r="D437" i="11"/>
  <c r="BX437" i="11" s="1"/>
  <c r="ES437" i="11" s="1"/>
  <c r="B437" i="11"/>
  <c r="A437" i="11"/>
  <c r="ET436" i="11"/>
  <c r="EN436" i="11"/>
  <c r="EM436" i="11"/>
  <c r="DM436" i="11"/>
  <c r="DD436" i="11"/>
  <c r="DC436" i="11"/>
  <c r="CS436" i="11"/>
  <c r="CF436" i="11"/>
  <c r="BW436" i="11"/>
  <c r="Y436" i="11"/>
  <c r="H436" i="11"/>
  <c r="D436" i="11"/>
  <c r="BX436" i="11" s="1"/>
  <c r="ES436" i="11" s="1"/>
  <c r="B436" i="11"/>
  <c r="A436" i="11"/>
  <c r="ET435" i="11"/>
  <c r="EN435" i="11"/>
  <c r="EM435" i="11"/>
  <c r="DM435" i="11"/>
  <c r="DD435" i="11"/>
  <c r="DC435" i="11"/>
  <c r="CS435" i="11"/>
  <c r="CF435" i="11"/>
  <c r="BW435" i="11"/>
  <c r="Y435" i="11"/>
  <c r="H435" i="11"/>
  <c r="D435" i="11"/>
  <c r="BX435" i="11" s="1"/>
  <c r="ES435" i="11" s="1"/>
  <c r="B435" i="11"/>
  <c r="A435" i="11"/>
  <c r="ET434" i="11"/>
  <c r="EN434" i="11"/>
  <c r="EM434" i="11"/>
  <c r="DM434" i="11"/>
  <c r="DD434" i="11"/>
  <c r="DC434" i="11"/>
  <c r="CS434" i="11"/>
  <c r="CF434" i="11"/>
  <c r="BW434" i="11"/>
  <c r="Y434" i="11"/>
  <c r="H434" i="11"/>
  <c r="D434" i="11"/>
  <c r="BX434" i="11" s="1"/>
  <c r="ES434" i="11" s="1"/>
  <c r="B434" i="11"/>
  <c r="A434" i="11"/>
  <c r="ET433" i="11"/>
  <c r="EN433" i="11"/>
  <c r="EM433" i="11"/>
  <c r="DM433" i="11"/>
  <c r="DD433" i="11"/>
  <c r="DC433" i="11"/>
  <c r="CS433" i="11"/>
  <c r="CF433" i="11"/>
  <c r="BW433" i="11"/>
  <c r="Y433" i="11"/>
  <c r="H433" i="11"/>
  <c r="D433" i="11"/>
  <c r="BX433" i="11" s="1"/>
  <c r="ES433" i="11" s="1"/>
  <c r="B433" i="11"/>
  <c r="A433" i="11"/>
  <c r="ET432" i="11"/>
  <c r="EN432" i="11"/>
  <c r="EM432" i="11"/>
  <c r="DM432" i="11"/>
  <c r="DD432" i="11"/>
  <c r="DC432" i="11"/>
  <c r="CS432" i="11"/>
  <c r="CF432" i="11"/>
  <c r="BW432" i="11"/>
  <c r="Y432" i="11"/>
  <c r="H432" i="11"/>
  <c r="D432" i="11"/>
  <c r="BX432" i="11" s="1"/>
  <c r="ES432" i="11" s="1"/>
  <c r="B432" i="11"/>
  <c r="A432" i="11"/>
  <c r="ET431" i="11"/>
  <c r="EN431" i="11"/>
  <c r="EM431" i="11"/>
  <c r="DM431" i="11"/>
  <c r="DD431" i="11"/>
  <c r="DC431" i="11"/>
  <c r="CS431" i="11"/>
  <c r="CF431" i="11"/>
  <c r="BW431" i="11"/>
  <c r="Y431" i="11"/>
  <c r="H431" i="11"/>
  <c r="D431" i="11"/>
  <c r="BX431" i="11" s="1"/>
  <c r="ES431" i="11" s="1"/>
  <c r="B431" i="11"/>
  <c r="A431" i="11"/>
  <c r="ET430" i="11"/>
  <c r="EN430" i="11"/>
  <c r="EM430" i="11"/>
  <c r="DM430" i="11"/>
  <c r="DD430" i="11"/>
  <c r="DC430" i="11"/>
  <c r="CS430" i="11"/>
  <c r="CF430" i="11"/>
  <c r="BW430" i="11"/>
  <c r="Y430" i="11"/>
  <c r="H430" i="11"/>
  <c r="D430" i="11"/>
  <c r="BX430" i="11" s="1"/>
  <c r="ES430" i="11" s="1"/>
  <c r="B430" i="11"/>
  <c r="A430" i="11"/>
  <c r="ET429" i="11"/>
  <c r="EN429" i="11"/>
  <c r="EM429" i="11"/>
  <c r="DM429" i="11"/>
  <c r="DD429" i="11"/>
  <c r="DC429" i="11"/>
  <c r="CS429" i="11"/>
  <c r="CF429" i="11"/>
  <c r="BW429" i="11"/>
  <c r="Y429" i="11"/>
  <c r="H429" i="11"/>
  <c r="D429" i="11"/>
  <c r="BX429" i="11" s="1"/>
  <c r="ES429" i="11" s="1"/>
  <c r="B429" i="11"/>
  <c r="A429" i="11"/>
  <c r="ET428" i="11"/>
  <c r="EN428" i="11"/>
  <c r="EM428" i="11"/>
  <c r="DM428" i="11"/>
  <c r="DD428" i="11"/>
  <c r="DC428" i="11"/>
  <c r="CS428" i="11"/>
  <c r="CF428" i="11"/>
  <c r="BW428" i="11"/>
  <c r="Y428" i="11"/>
  <c r="H428" i="11"/>
  <c r="D428" i="11"/>
  <c r="BX428" i="11" s="1"/>
  <c r="ES428" i="11" s="1"/>
  <c r="B428" i="11"/>
  <c r="A428" i="11"/>
  <c r="ET427" i="11"/>
  <c r="EN427" i="11"/>
  <c r="EM427" i="11"/>
  <c r="DM427" i="11"/>
  <c r="DD427" i="11"/>
  <c r="DC427" i="11"/>
  <c r="CS427" i="11"/>
  <c r="CF427" i="11"/>
  <c r="BW427" i="11"/>
  <c r="Y427" i="11"/>
  <c r="H427" i="11"/>
  <c r="D427" i="11"/>
  <c r="BX427" i="11" s="1"/>
  <c r="ES427" i="11" s="1"/>
  <c r="B427" i="11"/>
  <c r="A427" i="11"/>
  <c r="ET426" i="11"/>
  <c r="EN426" i="11"/>
  <c r="EM426" i="11"/>
  <c r="DM426" i="11"/>
  <c r="DD426" i="11"/>
  <c r="DC426" i="11"/>
  <c r="CS426" i="11"/>
  <c r="CF426" i="11"/>
  <c r="BW426" i="11"/>
  <c r="Y426" i="11"/>
  <c r="H426" i="11"/>
  <c r="D426" i="11"/>
  <c r="BX426" i="11" s="1"/>
  <c r="ES426" i="11" s="1"/>
  <c r="B426" i="11"/>
  <c r="A426" i="11"/>
  <c r="ET425" i="11"/>
  <c r="EN425" i="11"/>
  <c r="EM425" i="11"/>
  <c r="DM425" i="11"/>
  <c r="DD425" i="11"/>
  <c r="DC425" i="11"/>
  <c r="CS425" i="11"/>
  <c r="CF425" i="11"/>
  <c r="BW425" i="11"/>
  <c r="Y425" i="11"/>
  <c r="H425" i="11"/>
  <c r="D425" i="11"/>
  <c r="BX425" i="11" s="1"/>
  <c r="ES425" i="11" s="1"/>
  <c r="B425" i="11"/>
  <c r="A425" i="11"/>
  <c r="ET424" i="11"/>
  <c r="EN424" i="11"/>
  <c r="EM424" i="11"/>
  <c r="DM424" i="11"/>
  <c r="DD424" i="11"/>
  <c r="DC424" i="11"/>
  <c r="CS424" i="11"/>
  <c r="CF424" i="11"/>
  <c r="BW424" i="11"/>
  <c r="Y424" i="11"/>
  <c r="H424" i="11"/>
  <c r="D424" i="11"/>
  <c r="BX424" i="11" s="1"/>
  <c r="ES424" i="11" s="1"/>
  <c r="B424" i="11"/>
  <c r="A424" i="11"/>
  <c r="ET423" i="11"/>
  <c r="EN423" i="11"/>
  <c r="EM423" i="11"/>
  <c r="DM423" i="11"/>
  <c r="DD423" i="11"/>
  <c r="DC423" i="11"/>
  <c r="CS423" i="11"/>
  <c r="CF423" i="11"/>
  <c r="BW423" i="11"/>
  <c r="Y423" i="11"/>
  <c r="H423" i="11"/>
  <c r="D423" i="11"/>
  <c r="BX423" i="11" s="1"/>
  <c r="ES423" i="11" s="1"/>
  <c r="B423" i="11"/>
  <c r="A423" i="11"/>
  <c r="ET422" i="11"/>
  <c r="EN422" i="11"/>
  <c r="EM422" i="11"/>
  <c r="DM422" i="11"/>
  <c r="DD422" i="11"/>
  <c r="DC422" i="11"/>
  <c r="CS422" i="11"/>
  <c r="CF422" i="11"/>
  <c r="BW422" i="11"/>
  <c r="Y422" i="11"/>
  <c r="H422" i="11"/>
  <c r="D422" i="11"/>
  <c r="BX422" i="11" s="1"/>
  <c r="ES422" i="11" s="1"/>
  <c r="B422" i="11"/>
  <c r="A422" i="11"/>
  <c r="ET421" i="11"/>
  <c r="EN421" i="11"/>
  <c r="EM421" i="11"/>
  <c r="DM421" i="11"/>
  <c r="DD421" i="11"/>
  <c r="DC421" i="11"/>
  <c r="CS421" i="11"/>
  <c r="CF421" i="11"/>
  <c r="BW421" i="11"/>
  <c r="Y421" i="11"/>
  <c r="H421" i="11"/>
  <c r="D421" i="11"/>
  <c r="BX421" i="11" s="1"/>
  <c r="ES421" i="11" s="1"/>
  <c r="B421" i="11"/>
  <c r="A421" i="11"/>
  <c r="ET420" i="11"/>
  <c r="EN420" i="11"/>
  <c r="EM420" i="11"/>
  <c r="DM420" i="11"/>
  <c r="DD420" i="11"/>
  <c r="DC420" i="11"/>
  <c r="CS420" i="11"/>
  <c r="CF420" i="11"/>
  <c r="BW420" i="11"/>
  <c r="Y420" i="11"/>
  <c r="H420" i="11"/>
  <c r="D420" i="11"/>
  <c r="BX420" i="11" s="1"/>
  <c r="ES420" i="11" s="1"/>
  <c r="B420" i="11"/>
  <c r="A420" i="11"/>
  <c r="ET419" i="11"/>
  <c r="EN419" i="11"/>
  <c r="EM419" i="11"/>
  <c r="DM419" i="11"/>
  <c r="DD419" i="11"/>
  <c r="DC419" i="11"/>
  <c r="CS419" i="11"/>
  <c r="CF419" i="11"/>
  <c r="BW419" i="11"/>
  <c r="Y419" i="11"/>
  <c r="H419" i="11"/>
  <c r="D419" i="11"/>
  <c r="BX419" i="11" s="1"/>
  <c r="ES419" i="11" s="1"/>
  <c r="B419" i="11"/>
  <c r="A419" i="11"/>
  <c r="ET418" i="11"/>
  <c r="EN418" i="11"/>
  <c r="EM418" i="11"/>
  <c r="DM418" i="11"/>
  <c r="DD418" i="11"/>
  <c r="DC418" i="11"/>
  <c r="CS418" i="11"/>
  <c r="CF418" i="11"/>
  <c r="BW418" i="11"/>
  <c r="Y418" i="11"/>
  <c r="H418" i="11"/>
  <c r="D418" i="11"/>
  <c r="BX418" i="11" s="1"/>
  <c r="ES418" i="11" s="1"/>
  <c r="B418" i="11"/>
  <c r="A418" i="11"/>
  <c r="ET417" i="11"/>
  <c r="EN417" i="11"/>
  <c r="EM417" i="11"/>
  <c r="DM417" i="11"/>
  <c r="DD417" i="11"/>
  <c r="DC417" i="11"/>
  <c r="CS417" i="11"/>
  <c r="CF417" i="11"/>
  <c r="BW417" i="11"/>
  <c r="Y417" i="11"/>
  <c r="H417" i="11"/>
  <c r="D417" i="11"/>
  <c r="BX417" i="11" s="1"/>
  <c r="ES417" i="11" s="1"/>
  <c r="B417" i="11"/>
  <c r="A417" i="11"/>
  <c r="ET416" i="11"/>
  <c r="EN416" i="11"/>
  <c r="EM416" i="11"/>
  <c r="DM416" i="11"/>
  <c r="DD416" i="11"/>
  <c r="DC416" i="11"/>
  <c r="CS416" i="11"/>
  <c r="CF416" i="11"/>
  <c r="BW416" i="11"/>
  <c r="Y416" i="11"/>
  <c r="H416" i="11"/>
  <c r="D416" i="11"/>
  <c r="BX416" i="11" s="1"/>
  <c r="ES416" i="11" s="1"/>
  <c r="B416" i="11"/>
  <c r="A416" i="11"/>
  <c r="ET415" i="11"/>
  <c r="EN415" i="11"/>
  <c r="EM415" i="11"/>
  <c r="DM415" i="11"/>
  <c r="DD415" i="11"/>
  <c r="DC415" i="11"/>
  <c r="CS415" i="11"/>
  <c r="CF415" i="11"/>
  <c r="BW415" i="11"/>
  <c r="Y415" i="11"/>
  <c r="H415" i="11"/>
  <c r="D415" i="11"/>
  <c r="BX415" i="11" s="1"/>
  <c r="ES415" i="11" s="1"/>
  <c r="B415" i="11"/>
  <c r="A415" i="11"/>
  <c r="ET414" i="11"/>
  <c r="EN414" i="11"/>
  <c r="EM414" i="11"/>
  <c r="DM414" i="11"/>
  <c r="DD414" i="11"/>
  <c r="DC414" i="11"/>
  <c r="CS414" i="11"/>
  <c r="CF414" i="11"/>
  <c r="BW414" i="11"/>
  <c r="Y414" i="11"/>
  <c r="H414" i="11"/>
  <c r="D414" i="11"/>
  <c r="BX414" i="11" s="1"/>
  <c r="ES414" i="11" s="1"/>
  <c r="B414" i="11"/>
  <c r="A414" i="11"/>
  <c r="ET413" i="11"/>
  <c r="EN413" i="11"/>
  <c r="EM413" i="11"/>
  <c r="DM413" i="11"/>
  <c r="DD413" i="11"/>
  <c r="DC413" i="11"/>
  <c r="CS413" i="11"/>
  <c r="CF413" i="11"/>
  <c r="BW413" i="11"/>
  <c r="Y413" i="11"/>
  <c r="H413" i="11"/>
  <c r="D413" i="11"/>
  <c r="BX413" i="11" s="1"/>
  <c r="ES413" i="11" s="1"/>
  <c r="B413" i="11"/>
  <c r="A413" i="11"/>
  <c r="ET412" i="11"/>
  <c r="EN412" i="11"/>
  <c r="EM412" i="11"/>
  <c r="DM412" i="11"/>
  <c r="DD412" i="11"/>
  <c r="DC412" i="11"/>
  <c r="CS412" i="11"/>
  <c r="CF412" i="11"/>
  <c r="BW412" i="11"/>
  <c r="Y412" i="11"/>
  <c r="H412" i="11"/>
  <c r="D412" i="11"/>
  <c r="BX412" i="11" s="1"/>
  <c r="ES412" i="11" s="1"/>
  <c r="B412" i="11"/>
  <c r="A412" i="11"/>
  <c r="ET411" i="11"/>
  <c r="EN411" i="11"/>
  <c r="EM411" i="11"/>
  <c r="DM411" i="11"/>
  <c r="DD411" i="11"/>
  <c r="DC411" i="11"/>
  <c r="CS411" i="11"/>
  <c r="CF411" i="11"/>
  <c r="BW411" i="11"/>
  <c r="Y411" i="11"/>
  <c r="H411" i="11"/>
  <c r="D411" i="11"/>
  <c r="BX411" i="11" s="1"/>
  <c r="ES411" i="11" s="1"/>
  <c r="B411" i="11"/>
  <c r="A411" i="11"/>
  <c r="ET410" i="11"/>
  <c r="EN410" i="11"/>
  <c r="EM410" i="11"/>
  <c r="DM410" i="11"/>
  <c r="DD410" i="11"/>
  <c r="DC410" i="11"/>
  <c r="CS410" i="11"/>
  <c r="CF410" i="11"/>
  <c r="BW410" i="11"/>
  <c r="Y410" i="11"/>
  <c r="H410" i="11"/>
  <c r="D410" i="11"/>
  <c r="BX410" i="11" s="1"/>
  <c r="ES410" i="11" s="1"/>
  <c r="B410" i="11"/>
  <c r="A410" i="11"/>
  <c r="ET409" i="11"/>
  <c r="EN409" i="11"/>
  <c r="EM409" i="11"/>
  <c r="DM409" i="11"/>
  <c r="DD409" i="11"/>
  <c r="DC409" i="11"/>
  <c r="CS409" i="11"/>
  <c r="CF409" i="11"/>
  <c r="BW409" i="11"/>
  <c r="Y409" i="11"/>
  <c r="H409" i="11"/>
  <c r="D409" i="11"/>
  <c r="BX409" i="11" s="1"/>
  <c r="ES409" i="11" s="1"/>
  <c r="B409" i="11"/>
  <c r="A409" i="11"/>
  <c r="ET408" i="11"/>
  <c r="EN408" i="11"/>
  <c r="EM408" i="11"/>
  <c r="DM408" i="11"/>
  <c r="DD408" i="11"/>
  <c r="DC408" i="11"/>
  <c r="CS408" i="11"/>
  <c r="CF408" i="11"/>
  <c r="BW408" i="11"/>
  <c r="Y408" i="11"/>
  <c r="H408" i="11"/>
  <c r="D408" i="11"/>
  <c r="BX408" i="11" s="1"/>
  <c r="ES408" i="11" s="1"/>
  <c r="B408" i="11"/>
  <c r="A408" i="11"/>
  <c r="ET407" i="11"/>
  <c r="EN407" i="11"/>
  <c r="EM407" i="11"/>
  <c r="DM407" i="11"/>
  <c r="DD407" i="11"/>
  <c r="DC407" i="11"/>
  <c r="CS407" i="11"/>
  <c r="CF407" i="11"/>
  <c r="BW407" i="11"/>
  <c r="Y407" i="11"/>
  <c r="H407" i="11"/>
  <c r="D407" i="11"/>
  <c r="BX407" i="11" s="1"/>
  <c r="ES407" i="11" s="1"/>
  <c r="B407" i="11"/>
  <c r="A407" i="11"/>
  <c r="ET406" i="11"/>
  <c r="EN406" i="11"/>
  <c r="EM406" i="11"/>
  <c r="DM406" i="11"/>
  <c r="DD406" i="11"/>
  <c r="DC406" i="11"/>
  <c r="CS406" i="11"/>
  <c r="CF406" i="11"/>
  <c r="BW406" i="11"/>
  <c r="Y406" i="11"/>
  <c r="H406" i="11"/>
  <c r="D406" i="11"/>
  <c r="BX406" i="11" s="1"/>
  <c r="ES406" i="11" s="1"/>
  <c r="B406" i="11"/>
  <c r="A406" i="11"/>
  <c r="ET405" i="11"/>
  <c r="EN405" i="11"/>
  <c r="EM405" i="11"/>
  <c r="DM405" i="11"/>
  <c r="DD405" i="11"/>
  <c r="DC405" i="11"/>
  <c r="CS405" i="11"/>
  <c r="CF405" i="11"/>
  <c r="BW405" i="11"/>
  <c r="Y405" i="11"/>
  <c r="H405" i="11"/>
  <c r="D405" i="11"/>
  <c r="BX405" i="11" s="1"/>
  <c r="ES405" i="11" s="1"/>
  <c r="B405" i="11"/>
  <c r="A405" i="11"/>
  <c r="ET404" i="11"/>
  <c r="EN404" i="11"/>
  <c r="EM404" i="11"/>
  <c r="DM404" i="11"/>
  <c r="DD404" i="11"/>
  <c r="DC404" i="11"/>
  <c r="CS404" i="11"/>
  <c r="CF404" i="11"/>
  <c r="BW404" i="11"/>
  <c r="Y404" i="11"/>
  <c r="H404" i="11"/>
  <c r="D404" i="11"/>
  <c r="BX404" i="11" s="1"/>
  <c r="ES404" i="11" s="1"/>
  <c r="B404" i="11"/>
  <c r="A404" i="11"/>
  <c r="ET403" i="11"/>
  <c r="EN403" i="11"/>
  <c r="EM403" i="11"/>
  <c r="DM403" i="11"/>
  <c r="DD403" i="11"/>
  <c r="DC403" i="11"/>
  <c r="CS403" i="11"/>
  <c r="CF403" i="11"/>
  <c r="BW403" i="11"/>
  <c r="Y403" i="11"/>
  <c r="H403" i="11"/>
  <c r="D403" i="11"/>
  <c r="BX403" i="11" s="1"/>
  <c r="ES403" i="11" s="1"/>
  <c r="B403" i="11"/>
  <c r="A403" i="11"/>
  <c r="ET402" i="11"/>
  <c r="EN402" i="11"/>
  <c r="EM402" i="11"/>
  <c r="DM402" i="11"/>
  <c r="DD402" i="11"/>
  <c r="DC402" i="11"/>
  <c r="CS402" i="11"/>
  <c r="CF402" i="11"/>
  <c r="BW402" i="11"/>
  <c r="Y402" i="11"/>
  <c r="H402" i="11"/>
  <c r="D402" i="11"/>
  <c r="BX402" i="11" s="1"/>
  <c r="ES402" i="11" s="1"/>
  <c r="B402" i="11"/>
  <c r="A402" i="11"/>
  <c r="ET401" i="11"/>
  <c r="EN401" i="11"/>
  <c r="EM401" i="11"/>
  <c r="DM401" i="11"/>
  <c r="DD401" i="11"/>
  <c r="DC401" i="11"/>
  <c r="CS401" i="11"/>
  <c r="CF401" i="11"/>
  <c r="BW401" i="11"/>
  <c r="Y401" i="11"/>
  <c r="H401" i="11"/>
  <c r="D401" i="11"/>
  <c r="BX401" i="11" s="1"/>
  <c r="ES401" i="11" s="1"/>
  <c r="B401" i="11"/>
  <c r="A401" i="11"/>
  <c r="ET400" i="11"/>
  <c r="EN400" i="11"/>
  <c r="EM400" i="11"/>
  <c r="DM400" i="11"/>
  <c r="DD400" i="11"/>
  <c r="DC400" i="11"/>
  <c r="CS400" i="11"/>
  <c r="CF400" i="11"/>
  <c r="BW400" i="11"/>
  <c r="Y400" i="11"/>
  <c r="H400" i="11"/>
  <c r="D400" i="11"/>
  <c r="BX400" i="11" s="1"/>
  <c r="ES400" i="11" s="1"/>
  <c r="B400" i="11"/>
  <c r="A400" i="11"/>
  <c r="ET399" i="11"/>
  <c r="EN399" i="11"/>
  <c r="EM399" i="11"/>
  <c r="DM399" i="11"/>
  <c r="DD399" i="11"/>
  <c r="DC399" i="11"/>
  <c r="CS399" i="11"/>
  <c r="CF399" i="11"/>
  <c r="BW399" i="11"/>
  <c r="Y399" i="11"/>
  <c r="H399" i="11"/>
  <c r="D399" i="11"/>
  <c r="BX399" i="11" s="1"/>
  <c r="ES399" i="11" s="1"/>
  <c r="B399" i="11"/>
  <c r="A399" i="11"/>
  <c r="ET398" i="11"/>
  <c r="EN398" i="11"/>
  <c r="EM398" i="11"/>
  <c r="DM398" i="11"/>
  <c r="DD398" i="11"/>
  <c r="DC398" i="11"/>
  <c r="CS398" i="11"/>
  <c r="CF398" i="11"/>
  <c r="BW398" i="11"/>
  <c r="Y398" i="11"/>
  <c r="H398" i="11"/>
  <c r="D398" i="11"/>
  <c r="BX398" i="11" s="1"/>
  <c r="ES398" i="11" s="1"/>
  <c r="B398" i="11"/>
  <c r="A398" i="11"/>
  <c r="ET397" i="11"/>
  <c r="EN397" i="11"/>
  <c r="EM397" i="11"/>
  <c r="DM397" i="11"/>
  <c r="DD397" i="11"/>
  <c r="DC397" i="11"/>
  <c r="CS397" i="11"/>
  <c r="CF397" i="11"/>
  <c r="BW397" i="11"/>
  <c r="Y397" i="11"/>
  <c r="H397" i="11"/>
  <c r="D397" i="11"/>
  <c r="BX397" i="11" s="1"/>
  <c r="ES397" i="11" s="1"/>
  <c r="B397" i="11"/>
  <c r="A397" i="11"/>
  <c r="ET396" i="11"/>
  <c r="EN396" i="11"/>
  <c r="EM396" i="11"/>
  <c r="DM396" i="11"/>
  <c r="DD396" i="11"/>
  <c r="DC396" i="11"/>
  <c r="CS396" i="11"/>
  <c r="CF396" i="11"/>
  <c r="BW396" i="11"/>
  <c r="Y396" i="11"/>
  <c r="H396" i="11"/>
  <c r="D396" i="11"/>
  <c r="BX396" i="11" s="1"/>
  <c r="ES396" i="11" s="1"/>
  <c r="B396" i="11"/>
  <c r="A396" i="11"/>
  <c r="ET395" i="11"/>
  <c r="EN395" i="11"/>
  <c r="EM395" i="11"/>
  <c r="DM395" i="11"/>
  <c r="DD395" i="11"/>
  <c r="DC395" i="11"/>
  <c r="CS395" i="11"/>
  <c r="CF395" i="11"/>
  <c r="BW395" i="11"/>
  <c r="Y395" i="11"/>
  <c r="H395" i="11"/>
  <c r="D395" i="11"/>
  <c r="BX395" i="11" s="1"/>
  <c r="ES395" i="11" s="1"/>
  <c r="B395" i="11"/>
  <c r="A395" i="11"/>
  <c r="ET394" i="11"/>
  <c r="EN394" i="11"/>
  <c r="EM394" i="11"/>
  <c r="DM394" i="11"/>
  <c r="DD394" i="11"/>
  <c r="DC394" i="11"/>
  <c r="CS394" i="11"/>
  <c r="CF394" i="11"/>
  <c r="BW394" i="11"/>
  <c r="Y394" i="11"/>
  <c r="H394" i="11"/>
  <c r="D394" i="11"/>
  <c r="BX394" i="11" s="1"/>
  <c r="ES394" i="11" s="1"/>
  <c r="B394" i="11"/>
  <c r="A394" i="11"/>
  <c r="ET393" i="11"/>
  <c r="EN393" i="11"/>
  <c r="EM393" i="11"/>
  <c r="DM393" i="11"/>
  <c r="DD393" i="11"/>
  <c r="DC393" i="11"/>
  <c r="CS393" i="11"/>
  <c r="CF393" i="11"/>
  <c r="BW393" i="11"/>
  <c r="Y393" i="11"/>
  <c r="H393" i="11"/>
  <c r="D393" i="11"/>
  <c r="BX393" i="11" s="1"/>
  <c r="ES393" i="11" s="1"/>
  <c r="B393" i="11"/>
  <c r="A393" i="11"/>
  <c r="ET392" i="11"/>
  <c r="EN392" i="11"/>
  <c r="EM392" i="11"/>
  <c r="DM392" i="11"/>
  <c r="DD392" i="11"/>
  <c r="DC392" i="11"/>
  <c r="CS392" i="11"/>
  <c r="CF392" i="11"/>
  <c r="BW392" i="11"/>
  <c r="Y392" i="11"/>
  <c r="H392" i="11"/>
  <c r="D392" i="11"/>
  <c r="BX392" i="11" s="1"/>
  <c r="ES392" i="11" s="1"/>
  <c r="B392" i="11"/>
  <c r="A392" i="11"/>
  <c r="ET391" i="11"/>
  <c r="EN391" i="11"/>
  <c r="EM391" i="11"/>
  <c r="DM391" i="11"/>
  <c r="DD391" i="11"/>
  <c r="DC391" i="11"/>
  <c r="CS391" i="11"/>
  <c r="CF391" i="11"/>
  <c r="BW391" i="11"/>
  <c r="Y391" i="11"/>
  <c r="H391" i="11"/>
  <c r="D391" i="11"/>
  <c r="BX391" i="11" s="1"/>
  <c r="ES391" i="11" s="1"/>
  <c r="B391" i="11"/>
  <c r="A391" i="11"/>
  <c r="ET390" i="11"/>
  <c r="EN390" i="11"/>
  <c r="EM390" i="11"/>
  <c r="DM390" i="11"/>
  <c r="DD390" i="11"/>
  <c r="DC390" i="11"/>
  <c r="CS390" i="11"/>
  <c r="CF390" i="11"/>
  <c r="BW390" i="11"/>
  <c r="Y390" i="11"/>
  <c r="H390" i="11"/>
  <c r="D390" i="11"/>
  <c r="BX390" i="11" s="1"/>
  <c r="ES390" i="11" s="1"/>
  <c r="B390" i="11"/>
  <c r="A390" i="11"/>
  <c r="ET389" i="11"/>
  <c r="EN389" i="11"/>
  <c r="EM389" i="11"/>
  <c r="DM389" i="11"/>
  <c r="DD389" i="11"/>
  <c r="DC389" i="11"/>
  <c r="CS389" i="11"/>
  <c r="CF389" i="11"/>
  <c r="BW389" i="11"/>
  <c r="Y389" i="11"/>
  <c r="H389" i="11"/>
  <c r="D389" i="11"/>
  <c r="BX389" i="11" s="1"/>
  <c r="ES389" i="11" s="1"/>
  <c r="B389" i="11"/>
  <c r="A389" i="11"/>
  <c r="ET388" i="11"/>
  <c r="EN388" i="11"/>
  <c r="EM388" i="11"/>
  <c r="DM388" i="11"/>
  <c r="DD388" i="11"/>
  <c r="DC388" i="11"/>
  <c r="CS388" i="11"/>
  <c r="CF388" i="11"/>
  <c r="BW388" i="11"/>
  <c r="Y388" i="11"/>
  <c r="H388" i="11"/>
  <c r="D388" i="11"/>
  <c r="BX388" i="11" s="1"/>
  <c r="ES388" i="11" s="1"/>
  <c r="B388" i="11"/>
  <c r="A388" i="11"/>
  <c r="ET387" i="11"/>
  <c r="EN387" i="11"/>
  <c r="EM387" i="11"/>
  <c r="DM387" i="11"/>
  <c r="DD387" i="11"/>
  <c r="DC387" i="11"/>
  <c r="CS387" i="11"/>
  <c r="CF387" i="11"/>
  <c r="BW387" i="11"/>
  <c r="Y387" i="11"/>
  <c r="H387" i="11"/>
  <c r="D387" i="11"/>
  <c r="BX387" i="11" s="1"/>
  <c r="ES387" i="11" s="1"/>
  <c r="B387" i="11"/>
  <c r="A387" i="11"/>
  <c r="ET386" i="11"/>
  <c r="EN386" i="11"/>
  <c r="EM386" i="11"/>
  <c r="DM386" i="11"/>
  <c r="DD386" i="11"/>
  <c r="DC386" i="11"/>
  <c r="CS386" i="11"/>
  <c r="CF386" i="11"/>
  <c r="BW386" i="11"/>
  <c r="Y386" i="11"/>
  <c r="H386" i="11"/>
  <c r="D386" i="11"/>
  <c r="BX386" i="11" s="1"/>
  <c r="ES386" i="11" s="1"/>
  <c r="B386" i="11"/>
  <c r="A386" i="11"/>
  <c r="ET385" i="11"/>
  <c r="EN385" i="11"/>
  <c r="EM385" i="11"/>
  <c r="DM385" i="11"/>
  <c r="DD385" i="11"/>
  <c r="DC385" i="11"/>
  <c r="CS385" i="11"/>
  <c r="CF385" i="11"/>
  <c r="BW385" i="11"/>
  <c r="Y385" i="11"/>
  <c r="H385" i="11"/>
  <c r="D385" i="11"/>
  <c r="BX385" i="11" s="1"/>
  <c r="ES385" i="11" s="1"/>
  <c r="B385" i="11"/>
  <c r="A385" i="11"/>
  <c r="ET384" i="11"/>
  <c r="EN384" i="11"/>
  <c r="EM384" i="11"/>
  <c r="DM384" i="11"/>
  <c r="DD384" i="11"/>
  <c r="DC384" i="11"/>
  <c r="CS384" i="11"/>
  <c r="CF384" i="11"/>
  <c r="BW384" i="11"/>
  <c r="Y384" i="11"/>
  <c r="H384" i="11"/>
  <c r="D384" i="11"/>
  <c r="BX384" i="11" s="1"/>
  <c r="ES384" i="11" s="1"/>
  <c r="B384" i="11"/>
  <c r="A384" i="11"/>
  <c r="ET383" i="11"/>
  <c r="EN383" i="11"/>
  <c r="EM383" i="11"/>
  <c r="DM383" i="11"/>
  <c r="DD383" i="11"/>
  <c r="DC383" i="11"/>
  <c r="CS383" i="11"/>
  <c r="CF383" i="11"/>
  <c r="BW383" i="11"/>
  <c r="Y383" i="11"/>
  <c r="H383" i="11"/>
  <c r="D383" i="11"/>
  <c r="BX383" i="11" s="1"/>
  <c r="ES383" i="11" s="1"/>
  <c r="B383" i="11"/>
  <c r="A383" i="11"/>
  <c r="ET382" i="11"/>
  <c r="EN382" i="11"/>
  <c r="EM382" i="11"/>
  <c r="DM382" i="11"/>
  <c r="DD382" i="11"/>
  <c r="DC382" i="11"/>
  <c r="CS382" i="11"/>
  <c r="CF382" i="11"/>
  <c r="BW382" i="11"/>
  <c r="Y382" i="11"/>
  <c r="H382" i="11"/>
  <c r="D382" i="11"/>
  <c r="BX382" i="11" s="1"/>
  <c r="ES382" i="11" s="1"/>
  <c r="B382" i="11"/>
  <c r="A382" i="11"/>
  <c r="ET381" i="11"/>
  <c r="EN381" i="11"/>
  <c r="EM381" i="11"/>
  <c r="DM381" i="11"/>
  <c r="DD381" i="11"/>
  <c r="DC381" i="11"/>
  <c r="CS381" i="11"/>
  <c r="CF381" i="11"/>
  <c r="BW381" i="11"/>
  <c r="Y381" i="11"/>
  <c r="H381" i="11"/>
  <c r="D381" i="11"/>
  <c r="BX381" i="11" s="1"/>
  <c r="ES381" i="11" s="1"/>
  <c r="B381" i="11"/>
  <c r="A381" i="11"/>
  <c r="ET380" i="11"/>
  <c r="EN380" i="11"/>
  <c r="EM380" i="11"/>
  <c r="DM380" i="11"/>
  <c r="DD380" i="11"/>
  <c r="DC380" i="11"/>
  <c r="CS380" i="11"/>
  <c r="CF380" i="11"/>
  <c r="BW380" i="11"/>
  <c r="Y380" i="11"/>
  <c r="H380" i="11"/>
  <c r="D380" i="11"/>
  <c r="BX380" i="11" s="1"/>
  <c r="ES380" i="11" s="1"/>
  <c r="B380" i="11"/>
  <c r="A380" i="11"/>
  <c r="ET379" i="11"/>
  <c r="EN379" i="11"/>
  <c r="EM379" i="11"/>
  <c r="DM379" i="11"/>
  <c r="DD379" i="11"/>
  <c r="DC379" i="11"/>
  <c r="CS379" i="11"/>
  <c r="CF379" i="11"/>
  <c r="BW379" i="11"/>
  <c r="Y379" i="11"/>
  <c r="H379" i="11"/>
  <c r="D379" i="11"/>
  <c r="BX379" i="11" s="1"/>
  <c r="ES379" i="11" s="1"/>
  <c r="B379" i="11"/>
  <c r="A379" i="11"/>
  <c r="ET378" i="11"/>
  <c r="EN378" i="11"/>
  <c r="EM378" i="11"/>
  <c r="DM378" i="11"/>
  <c r="DD378" i="11"/>
  <c r="DC378" i="11"/>
  <c r="CS378" i="11"/>
  <c r="CF378" i="11"/>
  <c r="BW378" i="11"/>
  <c r="Y378" i="11"/>
  <c r="H378" i="11"/>
  <c r="D378" i="11"/>
  <c r="BX378" i="11" s="1"/>
  <c r="ES378" i="11" s="1"/>
  <c r="B378" i="11"/>
  <c r="A378" i="11"/>
  <c r="ET377" i="11"/>
  <c r="EN377" i="11"/>
  <c r="EM377" i="11"/>
  <c r="DM377" i="11"/>
  <c r="DD377" i="11"/>
  <c r="DC377" i="11"/>
  <c r="CS377" i="11"/>
  <c r="CF377" i="11"/>
  <c r="BW377" i="11"/>
  <c r="Y377" i="11"/>
  <c r="H377" i="11"/>
  <c r="D377" i="11"/>
  <c r="BX377" i="11" s="1"/>
  <c r="ES377" i="11" s="1"/>
  <c r="B377" i="11"/>
  <c r="A377" i="11"/>
  <c r="ET376" i="11"/>
  <c r="EN376" i="11"/>
  <c r="EM376" i="11"/>
  <c r="DM376" i="11"/>
  <c r="DD376" i="11"/>
  <c r="DC376" i="11"/>
  <c r="CS376" i="11"/>
  <c r="CF376" i="11"/>
  <c r="BW376" i="11"/>
  <c r="Y376" i="11"/>
  <c r="H376" i="11"/>
  <c r="D376" i="11"/>
  <c r="BX376" i="11" s="1"/>
  <c r="ES376" i="11" s="1"/>
  <c r="B376" i="11"/>
  <c r="A376" i="11"/>
  <c r="ET375" i="11"/>
  <c r="EN375" i="11"/>
  <c r="EM375" i="11"/>
  <c r="DM375" i="11"/>
  <c r="DD375" i="11"/>
  <c r="DC375" i="11"/>
  <c r="CS375" i="11"/>
  <c r="CF375" i="11"/>
  <c r="BW375" i="11"/>
  <c r="Y375" i="11"/>
  <c r="H375" i="11"/>
  <c r="D375" i="11"/>
  <c r="BX375" i="11" s="1"/>
  <c r="ES375" i="11" s="1"/>
  <c r="B375" i="11"/>
  <c r="A375" i="11"/>
  <c r="ET374" i="11"/>
  <c r="EN374" i="11"/>
  <c r="EM374" i="11"/>
  <c r="DM374" i="11"/>
  <c r="DD374" i="11"/>
  <c r="DC374" i="11"/>
  <c r="CS374" i="11"/>
  <c r="CF374" i="11"/>
  <c r="BW374" i="11"/>
  <c r="Y374" i="11"/>
  <c r="H374" i="11"/>
  <c r="D374" i="11"/>
  <c r="BX374" i="11" s="1"/>
  <c r="ES374" i="11" s="1"/>
  <c r="B374" i="11"/>
  <c r="A374" i="11"/>
  <c r="ET373" i="11"/>
  <c r="EN373" i="11"/>
  <c r="EM373" i="11"/>
  <c r="DM373" i="11"/>
  <c r="DD373" i="11"/>
  <c r="DC373" i="11"/>
  <c r="CS373" i="11"/>
  <c r="CF373" i="11"/>
  <c r="BW373" i="11"/>
  <c r="Y373" i="11"/>
  <c r="H373" i="11"/>
  <c r="D373" i="11"/>
  <c r="BX373" i="11" s="1"/>
  <c r="ES373" i="11" s="1"/>
  <c r="B373" i="11"/>
  <c r="A373" i="11"/>
  <c r="ET372" i="11"/>
  <c r="EN372" i="11"/>
  <c r="EM372" i="11"/>
  <c r="DM372" i="11"/>
  <c r="DD372" i="11"/>
  <c r="DC372" i="11"/>
  <c r="CS372" i="11"/>
  <c r="CF372" i="11"/>
  <c r="BW372" i="11"/>
  <c r="Y372" i="11"/>
  <c r="H372" i="11"/>
  <c r="D372" i="11"/>
  <c r="BX372" i="11" s="1"/>
  <c r="ES372" i="11" s="1"/>
  <c r="B372" i="11"/>
  <c r="A372" i="11"/>
  <c r="ET371" i="11"/>
  <c r="EN371" i="11"/>
  <c r="EM371" i="11"/>
  <c r="DM371" i="11"/>
  <c r="DD371" i="11"/>
  <c r="DC371" i="11"/>
  <c r="CS371" i="11"/>
  <c r="CF371" i="11"/>
  <c r="BW371" i="11"/>
  <c r="Y371" i="11"/>
  <c r="H371" i="11"/>
  <c r="D371" i="11"/>
  <c r="BX371" i="11" s="1"/>
  <c r="ES371" i="11" s="1"/>
  <c r="B371" i="11"/>
  <c r="A371" i="11"/>
  <c r="ET370" i="11"/>
  <c r="EN370" i="11"/>
  <c r="EM370" i="11"/>
  <c r="DM370" i="11"/>
  <c r="DD370" i="11"/>
  <c r="DC370" i="11"/>
  <c r="CS370" i="11"/>
  <c r="CF370" i="11"/>
  <c r="BW370" i="11"/>
  <c r="Y370" i="11"/>
  <c r="H370" i="11"/>
  <c r="D370" i="11"/>
  <c r="BX370" i="11" s="1"/>
  <c r="ES370" i="11" s="1"/>
  <c r="B370" i="11"/>
  <c r="A370" i="11"/>
  <c r="ET369" i="11"/>
  <c r="EN369" i="11"/>
  <c r="EM369" i="11"/>
  <c r="DM369" i="11"/>
  <c r="DD369" i="11"/>
  <c r="DC369" i="11"/>
  <c r="CS369" i="11"/>
  <c r="CF369" i="11"/>
  <c r="BW369" i="11"/>
  <c r="Y369" i="11"/>
  <c r="H369" i="11"/>
  <c r="D369" i="11"/>
  <c r="BX369" i="11" s="1"/>
  <c r="ES369" i="11" s="1"/>
  <c r="B369" i="11"/>
  <c r="A369" i="11"/>
  <c r="ET368" i="11"/>
  <c r="EN368" i="11"/>
  <c r="EM368" i="11"/>
  <c r="DM368" i="11"/>
  <c r="DD368" i="11"/>
  <c r="DC368" i="11"/>
  <c r="CS368" i="11"/>
  <c r="CF368" i="11"/>
  <c r="BW368" i="11"/>
  <c r="Y368" i="11"/>
  <c r="H368" i="11"/>
  <c r="D368" i="11"/>
  <c r="BX368" i="11" s="1"/>
  <c r="ES368" i="11" s="1"/>
  <c r="B368" i="11"/>
  <c r="A368" i="11"/>
  <c r="ET367" i="11"/>
  <c r="EN367" i="11"/>
  <c r="EM367" i="11"/>
  <c r="DM367" i="11"/>
  <c r="DD367" i="11"/>
  <c r="DC367" i="11"/>
  <c r="CS367" i="11"/>
  <c r="CF367" i="11"/>
  <c r="BW367" i="11"/>
  <c r="Y367" i="11"/>
  <c r="H367" i="11"/>
  <c r="D367" i="11"/>
  <c r="BX367" i="11" s="1"/>
  <c r="ES367" i="11" s="1"/>
  <c r="B367" i="11"/>
  <c r="A367" i="11"/>
  <c r="ET366" i="11"/>
  <c r="EN366" i="11"/>
  <c r="EM366" i="11"/>
  <c r="DM366" i="11"/>
  <c r="DD366" i="11"/>
  <c r="DC366" i="11"/>
  <c r="CS366" i="11"/>
  <c r="CF366" i="11"/>
  <c r="BW366" i="11"/>
  <c r="Y366" i="11"/>
  <c r="H366" i="11"/>
  <c r="D366" i="11"/>
  <c r="BX366" i="11" s="1"/>
  <c r="ES366" i="11" s="1"/>
  <c r="B366" i="11"/>
  <c r="A366" i="11"/>
  <c r="ET365" i="11"/>
  <c r="EN365" i="11"/>
  <c r="EM365" i="11"/>
  <c r="DM365" i="11"/>
  <c r="DD365" i="11"/>
  <c r="DC365" i="11"/>
  <c r="CS365" i="11"/>
  <c r="CF365" i="11"/>
  <c r="BW365" i="11"/>
  <c r="Y365" i="11"/>
  <c r="H365" i="11"/>
  <c r="D365" i="11"/>
  <c r="BX365" i="11" s="1"/>
  <c r="ES365" i="11" s="1"/>
  <c r="B365" i="11"/>
  <c r="A365" i="11"/>
  <c r="ET364" i="11"/>
  <c r="EN364" i="11"/>
  <c r="EM364" i="11"/>
  <c r="DM364" i="11"/>
  <c r="DD364" i="11"/>
  <c r="DC364" i="11"/>
  <c r="CS364" i="11"/>
  <c r="CF364" i="11"/>
  <c r="BW364" i="11"/>
  <c r="Y364" i="11"/>
  <c r="H364" i="11"/>
  <c r="D364" i="11"/>
  <c r="BX364" i="11" s="1"/>
  <c r="ES364" i="11" s="1"/>
  <c r="B364" i="11"/>
  <c r="A364" i="11"/>
  <c r="ET363" i="11"/>
  <c r="EN363" i="11"/>
  <c r="EM363" i="11"/>
  <c r="DM363" i="11"/>
  <c r="DD363" i="11"/>
  <c r="DC363" i="11"/>
  <c r="CS363" i="11"/>
  <c r="CF363" i="11"/>
  <c r="BW363" i="11"/>
  <c r="Y363" i="11"/>
  <c r="H363" i="11"/>
  <c r="D363" i="11"/>
  <c r="BX363" i="11" s="1"/>
  <c r="ES363" i="11" s="1"/>
  <c r="B363" i="11"/>
  <c r="A363" i="11"/>
  <c r="ET362" i="11"/>
  <c r="EN362" i="11"/>
  <c r="EM362" i="11"/>
  <c r="DM362" i="11"/>
  <c r="DD362" i="11"/>
  <c r="DC362" i="11"/>
  <c r="CS362" i="11"/>
  <c r="CF362" i="11"/>
  <c r="BW362" i="11"/>
  <c r="Y362" i="11"/>
  <c r="H362" i="11"/>
  <c r="D362" i="11"/>
  <c r="BX362" i="11" s="1"/>
  <c r="ES362" i="11" s="1"/>
  <c r="B362" i="11"/>
  <c r="A362" i="11"/>
  <c r="ET361" i="11"/>
  <c r="EN361" i="11"/>
  <c r="EM361" i="11"/>
  <c r="DM361" i="11"/>
  <c r="DD361" i="11"/>
  <c r="DC361" i="11"/>
  <c r="CS361" i="11"/>
  <c r="CF361" i="11"/>
  <c r="BW361" i="11"/>
  <c r="Y361" i="11"/>
  <c r="H361" i="11"/>
  <c r="D361" i="11"/>
  <c r="BX361" i="11" s="1"/>
  <c r="ES361" i="11" s="1"/>
  <c r="B361" i="11"/>
  <c r="A361" i="11"/>
  <c r="ET360" i="11"/>
  <c r="EN360" i="11"/>
  <c r="EM360" i="11"/>
  <c r="DM360" i="11"/>
  <c r="DD360" i="11"/>
  <c r="DC360" i="11"/>
  <c r="CS360" i="11"/>
  <c r="CF360" i="11"/>
  <c r="BW360" i="11"/>
  <c r="Y360" i="11"/>
  <c r="H360" i="11"/>
  <c r="D360" i="11"/>
  <c r="BX360" i="11" s="1"/>
  <c r="ES360" i="11" s="1"/>
  <c r="B360" i="11"/>
  <c r="A360" i="11"/>
  <c r="ET359" i="11"/>
  <c r="EN359" i="11"/>
  <c r="EM359" i="11"/>
  <c r="DM359" i="11"/>
  <c r="DD359" i="11"/>
  <c r="DC359" i="11"/>
  <c r="CS359" i="11"/>
  <c r="CF359" i="11"/>
  <c r="BW359" i="11"/>
  <c r="Y359" i="11"/>
  <c r="H359" i="11"/>
  <c r="D359" i="11"/>
  <c r="BX359" i="11" s="1"/>
  <c r="ES359" i="11" s="1"/>
  <c r="B359" i="11"/>
  <c r="A359" i="11"/>
  <c r="ET358" i="11"/>
  <c r="EN358" i="11"/>
  <c r="EM358" i="11"/>
  <c r="DM358" i="11"/>
  <c r="DD358" i="11"/>
  <c r="DC358" i="11"/>
  <c r="CS358" i="11"/>
  <c r="CF358" i="11"/>
  <c r="BW358" i="11"/>
  <c r="Y358" i="11"/>
  <c r="H358" i="11"/>
  <c r="D358" i="11"/>
  <c r="BX358" i="11" s="1"/>
  <c r="ES358" i="11" s="1"/>
  <c r="B358" i="11"/>
  <c r="A358" i="11"/>
  <c r="ET357" i="11"/>
  <c r="EN357" i="11"/>
  <c r="EM357" i="11"/>
  <c r="DM357" i="11"/>
  <c r="DD357" i="11"/>
  <c r="DC357" i="11"/>
  <c r="CS357" i="11"/>
  <c r="CF357" i="11"/>
  <c r="BW357" i="11"/>
  <c r="Y357" i="11"/>
  <c r="H357" i="11"/>
  <c r="D357" i="11"/>
  <c r="BX357" i="11" s="1"/>
  <c r="ES357" i="11" s="1"/>
  <c r="B357" i="11"/>
  <c r="A357" i="11"/>
  <c r="ET356" i="11"/>
  <c r="EN356" i="11"/>
  <c r="EM356" i="11"/>
  <c r="DM356" i="11"/>
  <c r="DD356" i="11"/>
  <c r="DC356" i="11"/>
  <c r="CS356" i="11"/>
  <c r="CF356" i="11"/>
  <c r="BW356" i="11"/>
  <c r="Y356" i="11"/>
  <c r="H356" i="11"/>
  <c r="D356" i="11"/>
  <c r="BX356" i="11" s="1"/>
  <c r="ES356" i="11" s="1"/>
  <c r="B356" i="11"/>
  <c r="A356" i="11"/>
  <c r="ET355" i="11"/>
  <c r="EN355" i="11"/>
  <c r="EM355" i="11"/>
  <c r="DM355" i="11"/>
  <c r="DD355" i="11"/>
  <c r="DC355" i="11"/>
  <c r="CS355" i="11"/>
  <c r="CF355" i="11"/>
  <c r="BW355" i="11"/>
  <c r="Y355" i="11"/>
  <c r="H355" i="11"/>
  <c r="D355" i="11"/>
  <c r="BX355" i="11" s="1"/>
  <c r="ES355" i="11" s="1"/>
  <c r="B355" i="11"/>
  <c r="A355" i="11"/>
  <c r="ET354" i="11"/>
  <c r="EN354" i="11"/>
  <c r="EM354" i="11"/>
  <c r="DM354" i="11"/>
  <c r="DD354" i="11"/>
  <c r="DC354" i="11"/>
  <c r="CS354" i="11"/>
  <c r="CF354" i="11"/>
  <c r="BW354" i="11"/>
  <c r="Y354" i="11"/>
  <c r="H354" i="11"/>
  <c r="D354" i="11"/>
  <c r="BX354" i="11" s="1"/>
  <c r="ES354" i="11" s="1"/>
  <c r="B354" i="11"/>
  <c r="A354" i="11"/>
  <c r="ET353" i="11"/>
  <c r="EN353" i="11"/>
  <c r="EM353" i="11"/>
  <c r="DM353" i="11"/>
  <c r="DD353" i="11"/>
  <c r="DC353" i="11"/>
  <c r="CS353" i="11"/>
  <c r="CF353" i="11"/>
  <c r="BW353" i="11"/>
  <c r="Y353" i="11"/>
  <c r="H353" i="11"/>
  <c r="D353" i="11"/>
  <c r="BX353" i="11" s="1"/>
  <c r="ES353" i="11" s="1"/>
  <c r="B353" i="11"/>
  <c r="A353" i="11"/>
  <c r="ET352" i="11"/>
  <c r="EN352" i="11"/>
  <c r="EM352" i="11"/>
  <c r="DM352" i="11"/>
  <c r="DD352" i="11"/>
  <c r="DC352" i="11"/>
  <c r="CS352" i="11"/>
  <c r="CF352" i="11"/>
  <c r="BW352" i="11"/>
  <c r="Y352" i="11"/>
  <c r="H352" i="11"/>
  <c r="D352" i="11"/>
  <c r="BX352" i="11" s="1"/>
  <c r="ES352" i="11" s="1"/>
  <c r="B352" i="11"/>
  <c r="A352" i="11"/>
  <c r="ET351" i="11"/>
  <c r="EN351" i="11"/>
  <c r="EM351" i="11"/>
  <c r="DM351" i="11"/>
  <c r="DD351" i="11"/>
  <c r="DC351" i="11"/>
  <c r="CS351" i="11"/>
  <c r="CF351" i="11"/>
  <c r="BW351" i="11"/>
  <c r="Y351" i="11"/>
  <c r="H351" i="11"/>
  <c r="D351" i="11"/>
  <c r="BX351" i="11" s="1"/>
  <c r="ES351" i="11" s="1"/>
  <c r="B351" i="11"/>
  <c r="A351" i="11"/>
  <c r="ET350" i="11"/>
  <c r="EN350" i="11"/>
  <c r="EM350" i="11"/>
  <c r="DM350" i="11"/>
  <c r="DD350" i="11"/>
  <c r="DC350" i="11"/>
  <c r="CS350" i="11"/>
  <c r="CF350" i="11"/>
  <c r="BW350" i="11"/>
  <c r="Y350" i="11"/>
  <c r="H350" i="11"/>
  <c r="D350" i="11"/>
  <c r="BX350" i="11" s="1"/>
  <c r="ES350" i="11" s="1"/>
  <c r="B350" i="11"/>
  <c r="A350" i="11"/>
  <c r="ET349" i="11"/>
  <c r="EN349" i="11"/>
  <c r="EM349" i="11"/>
  <c r="DM349" i="11"/>
  <c r="DD349" i="11"/>
  <c r="DC349" i="11"/>
  <c r="CS349" i="11"/>
  <c r="CF349" i="11"/>
  <c r="BW349" i="11"/>
  <c r="Y349" i="11"/>
  <c r="H349" i="11"/>
  <c r="D349" i="11"/>
  <c r="BX349" i="11" s="1"/>
  <c r="ES349" i="11" s="1"/>
  <c r="B349" i="11"/>
  <c r="A349" i="11"/>
  <c r="ET348" i="11"/>
  <c r="EN348" i="11"/>
  <c r="EM348" i="11"/>
  <c r="DM348" i="11"/>
  <c r="DD348" i="11"/>
  <c r="DC348" i="11"/>
  <c r="CS348" i="11"/>
  <c r="CF348" i="11"/>
  <c r="BW348" i="11"/>
  <c r="Y348" i="11"/>
  <c r="H348" i="11"/>
  <c r="D348" i="11"/>
  <c r="BX348" i="11" s="1"/>
  <c r="ES348" i="11" s="1"/>
  <c r="B348" i="11"/>
  <c r="A348" i="11"/>
  <c r="ET347" i="11"/>
  <c r="EN347" i="11"/>
  <c r="EM347" i="11"/>
  <c r="DM347" i="11"/>
  <c r="DD347" i="11"/>
  <c r="DC347" i="11"/>
  <c r="CS347" i="11"/>
  <c r="CF347" i="11"/>
  <c r="BW347" i="11"/>
  <c r="Y347" i="11"/>
  <c r="H347" i="11"/>
  <c r="D347" i="11"/>
  <c r="BX347" i="11" s="1"/>
  <c r="ES347" i="11" s="1"/>
  <c r="B347" i="11"/>
  <c r="A347" i="11"/>
  <c r="ET346" i="11"/>
  <c r="EN346" i="11"/>
  <c r="EM346" i="11"/>
  <c r="DM346" i="11"/>
  <c r="DD346" i="11"/>
  <c r="DC346" i="11"/>
  <c r="CS346" i="11"/>
  <c r="CF346" i="11"/>
  <c r="BW346" i="11"/>
  <c r="Y346" i="11"/>
  <c r="H346" i="11"/>
  <c r="D346" i="11"/>
  <c r="BX346" i="11" s="1"/>
  <c r="ES346" i="11" s="1"/>
  <c r="B346" i="11"/>
  <c r="A346" i="11"/>
  <c r="ET345" i="11"/>
  <c r="EN345" i="11"/>
  <c r="EM345" i="11"/>
  <c r="DM345" i="11"/>
  <c r="DD345" i="11"/>
  <c r="DC345" i="11"/>
  <c r="CS345" i="11"/>
  <c r="CF345" i="11"/>
  <c r="BW345" i="11"/>
  <c r="Y345" i="11"/>
  <c r="H345" i="11"/>
  <c r="D345" i="11"/>
  <c r="BX345" i="11" s="1"/>
  <c r="ES345" i="11" s="1"/>
  <c r="B345" i="11"/>
  <c r="A345" i="11"/>
  <c r="ET344" i="11"/>
  <c r="EN344" i="11"/>
  <c r="EM344" i="11"/>
  <c r="DM344" i="11"/>
  <c r="DD344" i="11"/>
  <c r="DC344" i="11"/>
  <c r="CS344" i="11"/>
  <c r="CF344" i="11"/>
  <c r="BW344" i="11"/>
  <c r="Y344" i="11"/>
  <c r="H344" i="11"/>
  <c r="D344" i="11"/>
  <c r="BX344" i="11" s="1"/>
  <c r="ES344" i="11" s="1"/>
  <c r="B344" i="11"/>
  <c r="A344" i="11"/>
  <c r="ET343" i="11"/>
  <c r="EN343" i="11"/>
  <c r="EM343" i="11"/>
  <c r="DM343" i="11"/>
  <c r="DD343" i="11"/>
  <c r="DC343" i="11"/>
  <c r="CS343" i="11"/>
  <c r="CF343" i="11"/>
  <c r="BW343" i="11"/>
  <c r="Y343" i="11"/>
  <c r="H343" i="11"/>
  <c r="D343" i="11"/>
  <c r="BX343" i="11" s="1"/>
  <c r="ES343" i="11" s="1"/>
  <c r="B343" i="11"/>
  <c r="A343" i="11"/>
  <c r="ET342" i="11"/>
  <c r="EN342" i="11"/>
  <c r="EM342" i="11"/>
  <c r="DM342" i="11"/>
  <c r="DD342" i="11"/>
  <c r="DC342" i="11"/>
  <c r="CS342" i="11"/>
  <c r="CF342" i="11"/>
  <c r="BW342" i="11"/>
  <c r="Y342" i="11"/>
  <c r="H342" i="11"/>
  <c r="D342" i="11"/>
  <c r="BX342" i="11" s="1"/>
  <c r="ES342" i="11" s="1"/>
  <c r="B342" i="11"/>
  <c r="A342" i="11"/>
  <c r="ET341" i="11"/>
  <c r="EN341" i="11"/>
  <c r="EM341" i="11"/>
  <c r="DM341" i="11"/>
  <c r="DD341" i="11"/>
  <c r="DC341" i="11"/>
  <c r="CS341" i="11"/>
  <c r="CF341" i="11"/>
  <c r="BW341" i="11"/>
  <c r="Y341" i="11"/>
  <c r="H341" i="11"/>
  <c r="D341" i="11"/>
  <c r="BX341" i="11" s="1"/>
  <c r="ES341" i="11" s="1"/>
  <c r="B341" i="11"/>
  <c r="A341" i="11"/>
  <c r="ET340" i="11"/>
  <c r="EN340" i="11"/>
  <c r="EM340" i="11"/>
  <c r="DM340" i="11"/>
  <c r="DD340" i="11"/>
  <c r="DC340" i="11"/>
  <c r="CS340" i="11"/>
  <c r="CF340" i="11"/>
  <c r="BW340" i="11"/>
  <c r="Y340" i="11"/>
  <c r="H340" i="11"/>
  <c r="D340" i="11"/>
  <c r="BX340" i="11" s="1"/>
  <c r="ES340" i="11" s="1"/>
  <c r="B340" i="11"/>
  <c r="A340" i="11"/>
  <c r="ET339" i="11"/>
  <c r="EN339" i="11"/>
  <c r="EM339" i="11"/>
  <c r="DM339" i="11"/>
  <c r="DD339" i="11"/>
  <c r="DC339" i="11"/>
  <c r="CS339" i="11"/>
  <c r="CF339" i="11"/>
  <c r="BW339" i="11"/>
  <c r="Y339" i="11"/>
  <c r="H339" i="11"/>
  <c r="D339" i="11"/>
  <c r="BX339" i="11" s="1"/>
  <c r="ES339" i="11" s="1"/>
  <c r="B339" i="11"/>
  <c r="A339" i="11"/>
  <c r="ET338" i="11"/>
  <c r="EN338" i="11"/>
  <c r="EM338" i="11"/>
  <c r="DM338" i="11"/>
  <c r="DD338" i="11"/>
  <c r="DC338" i="11"/>
  <c r="CS338" i="11"/>
  <c r="CF338" i="11"/>
  <c r="BW338" i="11"/>
  <c r="Y338" i="11"/>
  <c r="H338" i="11"/>
  <c r="D338" i="11"/>
  <c r="BX338" i="11" s="1"/>
  <c r="ES338" i="11" s="1"/>
  <c r="B338" i="11"/>
  <c r="A338" i="11"/>
  <c r="ET337" i="11"/>
  <c r="EN337" i="11"/>
  <c r="EM337" i="11"/>
  <c r="DM337" i="11"/>
  <c r="DD337" i="11"/>
  <c r="DC337" i="11"/>
  <c r="CS337" i="11"/>
  <c r="CF337" i="11"/>
  <c r="BW337" i="11"/>
  <c r="Y337" i="11"/>
  <c r="H337" i="11"/>
  <c r="D337" i="11"/>
  <c r="BX337" i="11" s="1"/>
  <c r="ES337" i="11" s="1"/>
  <c r="B337" i="11"/>
  <c r="A337" i="11"/>
  <c r="ET336" i="11"/>
  <c r="EN336" i="11"/>
  <c r="EM336" i="11"/>
  <c r="DM336" i="11"/>
  <c r="DD336" i="11"/>
  <c r="DC336" i="11"/>
  <c r="CS336" i="11"/>
  <c r="CF336" i="11"/>
  <c r="BW336" i="11"/>
  <c r="Y336" i="11"/>
  <c r="H336" i="11"/>
  <c r="D336" i="11"/>
  <c r="BX336" i="11" s="1"/>
  <c r="ES336" i="11" s="1"/>
  <c r="B336" i="11"/>
  <c r="A336" i="11"/>
  <c r="ET335" i="11"/>
  <c r="EN335" i="11"/>
  <c r="EM335" i="11"/>
  <c r="DM335" i="11"/>
  <c r="DD335" i="11"/>
  <c r="DC335" i="11"/>
  <c r="CS335" i="11"/>
  <c r="CF335" i="11"/>
  <c r="BW335" i="11"/>
  <c r="Y335" i="11"/>
  <c r="H335" i="11"/>
  <c r="D335" i="11"/>
  <c r="BX335" i="11" s="1"/>
  <c r="ES335" i="11" s="1"/>
  <c r="B335" i="11"/>
  <c r="A335" i="11"/>
  <c r="ET334" i="11"/>
  <c r="EN334" i="11"/>
  <c r="EM334" i="11"/>
  <c r="DM334" i="11"/>
  <c r="DD334" i="11"/>
  <c r="DC334" i="11"/>
  <c r="CS334" i="11"/>
  <c r="CF334" i="11"/>
  <c r="BW334" i="11"/>
  <c r="Y334" i="11"/>
  <c r="H334" i="11"/>
  <c r="D334" i="11"/>
  <c r="BX334" i="11" s="1"/>
  <c r="ES334" i="11" s="1"/>
  <c r="B334" i="11"/>
  <c r="A334" i="11"/>
  <c r="ET333" i="11"/>
  <c r="EN333" i="11"/>
  <c r="EM333" i="11"/>
  <c r="DM333" i="11"/>
  <c r="DD333" i="11"/>
  <c r="DC333" i="11"/>
  <c r="CS333" i="11"/>
  <c r="CF333" i="11"/>
  <c r="BW333" i="11"/>
  <c r="Y333" i="11"/>
  <c r="H333" i="11"/>
  <c r="D333" i="11"/>
  <c r="BX333" i="11" s="1"/>
  <c r="ES333" i="11" s="1"/>
  <c r="B333" i="11"/>
  <c r="A333" i="11"/>
  <c r="ET332" i="11"/>
  <c r="EN332" i="11"/>
  <c r="EM332" i="11"/>
  <c r="DM332" i="11"/>
  <c r="DD332" i="11"/>
  <c r="DC332" i="11"/>
  <c r="CS332" i="11"/>
  <c r="CF332" i="11"/>
  <c r="BW332" i="11"/>
  <c r="Y332" i="11"/>
  <c r="H332" i="11"/>
  <c r="D332" i="11"/>
  <c r="BX332" i="11" s="1"/>
  <c r="ES332" i="11" s="1"/>
  <c r="B332" i="11"/>
  <c r="A332" i="11"/>
  <c r="ET331" i="11"/>
  <c r="EN331" i="11"/>
  <c r="EM331" i="11"/>
  <c r="DM331" i="11"/>
  <c r="DD331" i="11"/>
  <c r="DC331" i="11"/>
  <c r="CS331" i="11"/>
  <c r="CF331" i="11"/>
  <c r="BW331" i="11"/>
  <c r="Y331" i="11"/>
  <c r="H331" i="11"/>
  <c r="D331" i="11"/>
  <c r="BX331" i="11" s="1"/>
  <c r="ES331" i="11" s="1"/>
  <c r="B331" i="11"/>
  <c r="A331" i="11"/>
  <c r="ET330" i="11"/>
  <c r="EN330" i="11"/>
  <c r="EM330" i="11"/>
  <c r="DM330" i="11"/>
  <c r="DD330" i="11"/>
  <c r="DC330" i="11"/>
  <c r="CS330" i="11"/>
  <c r="CF330" i="11"/>
  <c r="BW330" i="11"/>
  <c r="Y330" i="11"/>
  <c r="H330" i="11"/>
  <c r="D330" i="11"/>
  <c r="BX330" i="11" s="1"/>
  <c r="ES330" i="11" s="1"/>
  <c r="B330" i="11"/>
  <c r="A330" i="11"/>
  <c r="ET329" i="11"/>
  <c r="EN329" i="11"/>
  <c r="EM329" i="11"/>
  <c r="DM329" i="11"/>
  <c r="DD329" i="11"/>
  <c r="DC329" i="11"/>
  <c r="CS329" i="11"/>
  <c r="CF329" i="11"/>
  <c r="BW329" i="11"/>
  <c r="Y329" i="11"/>
  <c r="H329" i="11"/>
  <c r="D329" i="11"/>
  <c r="BX329" i="11" s="1"/>
  <c r="ES329" i="11" s="1"/>
  <c r="B329" i="11"/>
  <c r="A329" i="11"/>
  <c r="ET328" i="11"/>
  <c r="EN328" i="11"/>
  <c r="EM328" i="11"/>
  <c r="DM328" i="11"/>
  <c r="DD328" i="11"/>
  <c r="DC328" i="11"/>
  <c r="CS328" i="11"/>
  <c r="CF328" i="11"/>
  <c r="BW328" i="11"/>
  <c r="Y328" i="11"/>
  <c r="H328" i="11"/>
  <c r="D328" i="11"/>
  <c r="BX328" i="11" s="1"/>
  <c r="ES328" i="11" s="1"/>
  <c r="B328" i="11"/>
  <c r="A328" i="11"/>
  <c r="ET327" i="11"/>
  <c r="EN327" i="11"/>
  <c r="EM327" i="11"/>
  <c r="DM327" i="11"/>
  <c r="DD327" i="11"/>
  <c r="DC327" i="11"/>
  <c r="CS327" i="11"/>
  <c r="CF327" i="11"/>
  <c r="BW327" i="11"/>
  <c r="Y327" i="11"/>
  <c r="H327" i="11"/>
  <c r="D327" i="11"/>
  <c r="BX327" i="11" s="1"/>
  <c r="ES327" i="11" s="1"/>
  <c r="B327" i="11"/>
  <c r="A327" i="11"/>
  <c r="ET326" i="11"/>
  <c r="EN326" i="11"/>
  <c r="EM326" i="11"/>
  <c r="DM326" i="11"/>
  <c r="DD326" i="11"/>
  <c r="DC326" i="11"/>
  <c r="CS326" i="11"/>
  <c r="CF326" i="11"/>
  <c r="BW326" i="11"/>
  <c r="Y326" i="11"/>
  <c r="H326" i="11"/>
  <c r="D326" i="11"/>
  <c r="BX326" i="11" s="1"/>
  <c r="ES326" i="11" s="1"/>
  <c r="B326" i="11"/>
  <c r="A326" i="11"/>
  <c r="ET325" i="11"/>
  <c r="EN325" i="11"/>
  <c r="EM325" i="11"/>
  <c r="DM325" i="11"/>
  <c r="DD325" i="11"/>
  <c r="DC325" i="11"/>
  <c r="CS325" i="11"/>
  <c r="CF325" i="11"/>
  <c r="BW325" i="11"/>
  <c r="Y325" i="11"/>
  <c r="H325" i="11"/>
  <c r="D325" i="11"/>
  <c r="BX325" i="11" s="1"/>
  <c r="ES325" i="11" s="1"/>
  <c r="B325" i="11"/>
  <c r="A325" i="11"/>
  <c r="ET324" i="11"/>
  <c r="EN324" i="11"/>
  <c r="EM324" i="11"/>
  <c r="DM324" i="11"/>
  <c r="DD324" i="11"/>
  <c r="DC324" i="11"/>
  <c r="CS324" i="11"/>
  <c r="CF324" i="11"/>
  <c r="BW324" i="11"/>
  <c r="Y324" i="11"/>
  <c r="H324" i="11"/>
  <c r="D324" i="11"/>
  <c r="BX324" i="11" s="1"/>
  <c r="ES324" i="11" s="1"/>
  <c r="B324" i="11"/>
  <c r="A324" i="11"/>
  <c r="ET323" i="11"/>
  <c r="EN323" i="11"/>
  <c r="EM323" i="11"/>
  <c r="DM323" i="11"/>
  <c r="DD323" i="11"/>
  <c r="DC323" i="11"/>
  <c r="CS323" i="11"/>
  <c r="CF323" i="11"/>
  <c r="BW323" i="11"/>
  <c r="Y323" i="11"/>
  <c r="H323" i="11"/>
  <c r="D323" i="11"/>
  <c r="BX323" i="11" s="1"/>
  <c r="ES323" i="11" s="1"/>
  <c r="B323" i="11"/>
  <c r="A323" i="11"/>
  <c r="ET322" i="11"/>
  <c r="EN322" i="11"/>
  <c r="EM322" i="11"/>
  <c r="DM322" i="11"/>
  <c r="DD322" i="11"/>
  <c r="DC322" i="11"/>
  <c r="CS322" i="11"/>
  <c r="CF322" i="11"/>
  <c r="BW322" i="11"/>
  <c r="Y322" i="11"/>
  <c r="H322" i="11"/>
  <c r="D322" i="11"/>
  <c r="BX322" i="11" s="1"/>
  <c r="ES322" i="11" s="1"/>
  <c r="B322" i="11"/>
  <c r="A322" i="11"/>
  <c r="ET321" i="11"/>
  <c r="EN321" i="11"/>
  <c r="EM321" i="11"/>
  <c r="DM321" i="11"/>
  <c r="DD321" i="11"/>
  <c r="DC321" i="11"/>
  <c r="CS321" i="11"/>
  <c r="CF321" i="11"/>
  <c r="BW321" i="11"/>
  <c r="Y321" i="11"/>
  <c r="H321" i="11"/>
  <c r="D321" i="11"/>
  <c r="BX321" i="11" s="1"/>
  <c r="ES321" i="11" s="1"/>
  <c r="B321" i="11"/>
  <c r="A321" i="11"/>
  <c r="ET320" i="11"/>
  <c r="EN320" i="11"/>
  <c r="EM320" i="11"/>
  <c r="DM320" i="11"/>
  <c r="DD320" i="11"/>
  <c r="DC320" i="11"/>
  <c r="CS320" i="11"/>
  <c r="CF320" i="11"/>
  <c r="BW320" i="11"/>
  <c r="Y320" i="11"/>
  <c r="H320" i="11"/>
  <c r="D320" i="11"/>
  <c r="BX320" i="11" s="1"/>
  <c r="ES320" i="11" s="1"/>
  <c r="B320" i="11"/>
  <c r="A320" i="11"/>
  <c r="ET319" i="11"/>
  <c r="EN319" i="11"/>
  <c r="EM319" i="11"/>
  <c r="DM319" i="11"/>
  <c r="DD319" i="11"/>
  <c r="DC319" i="11"/>
  <c r="CS319" i="11"/>
  <c r="CF319" i="11"/>
  <c r="BW319" i="11"/>
  <c r="Y319" i="11"/>
  <c r="H319" i="11"/>
  <c r="D319" i="11"/>
  <c r="BX319" i="11" s="1"/>
  <c r="ES319" i="11" s="1"/>
  <c r="B319" i="11"/>
  <c r="A319" i="11"/>
  <c r="ET318" i="11"/>
  <c r="EN318" i="11"/>
  <c r="EM318" i="11"/>
  <c r="DM318" i="11"/>
  <c r="DD318" i="11"/>
  <c r="DC318" i="11"/>
  <c r="CS318" i="11"/>
  <c r="CF318" i="11"/>
  <c r="BW318" i="11"/>
  <c r="Y318" i="11"/>
  <c r="H318" i="11"/>
  <c r="D318" i="11"/>
  <c r="BX318" i="11" s="1"/>
  <c r="ES318" i="11" s="1"/>
  <c r="B318" i="11"/>
  <c r="A318" i="11"/>
  <c r="ET317" i="11"/>
  <c r="EN317" i="11"/>
  <c r="EM317" i="11"/>
  <c r="DM317" i="11"/>
  <c r="DD317" i="11"/>
  <c r="DC317" i="11"/>
  <c r="CS317" i="11"/>
  <c r="CF317" i="11"/>
  <c r="BW317" i="11"/>
  <c r="Y317" i="11"/>
  <c r="H317" i="11"/>
  <c r="D317" i="11"/>
  <c r="BX317" i="11" s="1"/>
  <c r="ES317" i="11" s="1"/>
  <c r="B317" i="11"/>
  <c r="A317" i="11"/>
  <c r="ET316" i="11"/>
  <c r="EN316" i="11"/>
  <c r="EM316" i="11"/>
  <c r="DM316" i="11"/>
  <c r="DD316" i="11"/>
  <c r="DC316" i="11"/>
  <c r="CS316" i="11"/>
  <c r="CF316" i="11"/>
  <c r="BW316" i="11"/>
  <c r="Y316" i="11"/>
  <c r="H316" i="11"/>
  <c r="D316" i="11"/>
  <c r="BX316" i="11" s="1"/>
  <c r="ES316" i="11" s="1"/>
  <c r="B316" i="11"/>
  <c r="A316" i="11"/>
  <c r="ET315" i="11"/>
  <c r="EN315" i="11"/>
  <c r="EM315" i="11"/>
  <c r="DM315" i="11"/>
  <c r="DD315" i="11"/>
  <c r="DC315" i="11"/>
  <c r="CS315" i="11"/>
  <c r="CF315" i="11"/>
  <c r="BW315" i="11"/>
  <c r="Y315" i="11"/>
  <c r="H315" i="11"/>
  <c r="D315" i="11"/>
  <c r="BX315" i="11" s="1"/>
  <c r="ES315" i="11" s="1"/>
  <c r="B315" i="11"/>
  <c r="A315" i="11"/>
  <c r="ET314" i="11"/>
  <c r="EN314" i="11"/>
  <c r="EM314" i="11"/>
  <c r="DM314" i="11"/>
  <c r="DD314" i="11"/>
  <c r="DC314" i="11"/>
  <c r="CS314" i="11"/>
  <c r="CF314" i="11"/>
  <c r="BW314" i="11"/>
  <c r="Y314" i="11"/>
  <c r="H314" i="11"/>
  <c r="D314" i="11"/>
  <c r="BX314" i="11" s="1"/>
  <c r="ES314" i="11" s="1"/>
  <c r="B314" i="11"/>
  <c r="A314" i="11"/>
  <c r="ET313" i="11"/>
  <c r="EN313" i="11"/>
  <c r="EM313" i="11"/>
  <c r="DM313" i="11"/>
  <c r="DD313" i="11"/>
  <c r="DC313" i="11"/>
  <c r="CS313" i="11"/>
  <c r="CF313" i="11"/>
  <c r="BW313" i="11"/>
  <c r="Y313" i="11"/>
  <c r="H313" i="11"/>
  <c r="D313" i="11"/>
  <c r="BX313" i="11" s="1"/>
  <c r="ES313" i="11" s="1"/>
  <c r="B313" i="11"/>
  <c r="A313" i="11"/>
  <c r="ET312" i="11"/>
  <c r="EN312" i="11"/>
  <c r="EM312" i="11"/>
  <c r="DM312" i="11"/>
  <c r="DD312" i="11"/>
  <c r="DC312" i="11"/>
  <c r="CS312" i="11"/>
  <c r="CF312" i="11"/>
  <c r="BW312" i="11"/>
  <c r="Y312" i="11"/>
  <c r="H312" i="11"/>
  <c r="D312" i="11"/>
  <c r="BX312" i="11" s="1"/>
  <c r="ES312" i="11" s="1"/>
  <c r="B312" i="11"/>
  <c r="A312" i="11"/>
  <c r="ET311" i="11"/>
  <c r="EN311" i="11"/>
  <c r="EM311" i="11"/>
  <c r="DM311" i="11"/>
  <c r="DD311" i="11"/>
  <c r="DC311" i="11"/>
  <c r="CS311" i="11"/>
  <c r="CF311" i="11"/>
  <c r="BW311" i="11"/>
  <c r="Y311" i="11"/>
  <c r="H311" i="11"/>
  <c r="D311" i="11"/>
  <c r="BX311" i="11" s="1"/>
  <c r="ES311" i="11" s="1"/>
  <c r="B311" i="11"/>
  <c r="A311" i="11"/>
  <c r="ET310" i="11"/>
  <c r="EN310" i="11"/>
  <c r="EM310" i="11"/>
  <c r="DM310" i="11"/>
  <c r="DD310" i="11"/>
  <c r="DC310" i="11"/>
  <c r="CS310" i="11"/>
  <c r="CF310" i="11"/>
  <c r="BW310" i="11"/>
  <c r="Y310" i="11"/>
  <c r="H310" i="11"/>
  <c r="D310" i="11"/>
  <c r="BX310" i="11" s="1"/>
  <c r="ES310" i="11" s="1"/>
  <c r="B310" i="11"/>
  <c r="A310" i="11"/>
  <c r="ET309" i="11"/>
  <c r="EN309" i="11"/>
  <c r="EM309" i="11"/>
  <c r="DM309" i="11"/>
  <c r="DD309" i="11"/>
  <c r="DC309" i="11"/>
  <c r="CS309" i="11"/>
  <c r="CF309" i="11"/>
  <c r="BW309" i="11"/>
  <c r="Y309" i="11"/>
  <c r="H309" i="11"/>
  <c r="D309" i="11"/>
  <c r="BX309" i="11" s="1"/>
  <c r="ES309" i="11" s="1"/>
  <c r="B309" i="11"/>
  <c r="A309" i="11"/>
  <c r="ET308" i="11"/>
  <c r="EN308" i="11"/>
  <c r="EM308" i="11"/>
  <c r="DM308" i="11"/>
  <c r="DD308" i="11"/>
  <c r="DC308" i="11"/>
  <c r="CS308" i="11"/>
  <c r="CF308" i="11"/>
  <c r="BW308" i="11"/>
  <c r="Y308" i="11"/>
  <c r="H308" i="11"/>
  <c r="D308" i="11"/>
  <c r="BX308" i="11" s="1"/>
  <c r="ES308" i="11" s="1"/>
  <c r="B308" i="11"/>
  <c r="A308" i="11"/>
  <c r="ET307" i="11"/>
  <c r="EN307" i="11"/>
  <c r="EM307" i="11"/>
  <c r="DM307" i="11"/>
  <c r="DD307" i="11"/>
  <c r="DC307" i="11"/>
  <c r="CS307" i="11"/>
  <c r="CF307" i="11"/>
  <c r="BW307" i="11"/>
  <c r="Y307" i="11"/>
  <c r="H307" i="11"/>
  <c r="D307" i="11"/>
  <c r="BX307" i="11" s="1"/>
  <c r="ES307" i="11" s="1"/>
  <c r="B307" i="11"/>
  <c r="A307" i="11"/>
  <c r="ET306" i="11"/>
  <c r="EN306" i="11"/>
  <c r="EM306" i="11"/>
  <c r="DM306" i="11"/>
  <c r="DD306" i="11"/>
  <c r="DC306" i="11"/>
  <c r="CS306" i="11"/>
  <c r="CF306" i="11"/>
  <c r="BW306" i="11"/>
  <c r="Y306" i="11"/>
  <c r="H306" i="11"/>
  <c r="D306" i="11"/>
  <c r="BX306" i="11" s="1"/>
  <c r="ES306" i="11" s="1"/>
  <c r="B306" i="11"/>
  <c r="A306" i="11"/>
  <c r="ET305" i="11"/>
  <c r="EN305" i="11"/>
  <c r="EM305" i="11"/>
  <c r="DM305" i="11"/>
  <c r="DD305" i="11"/>
  <c r="DC305" i="11"/>
  <c r="CS305" i="11"/>
  <c r="CF305" i="11"/>
  <c r="BW305" i="11"/>
  <c r="Y305" i="11"/>
  <c r="H305" i="11"/>
  <c r="D305" i="11"/>
  <c r="BX305" i="11" s="1"/>
  <c r="ES305" i="11" s="1"/>
  <c r="B305" i="11"/>
  <c r="A305" i="11"/>
  <c r="ET304" i="11"/>
  <c r="EN304" i="11"/>
  <c r="EM304" i="11"/>
  <c r="DM304" i="11"/>
  <c r="DD304" i="11"/>
  <c r="DC304" i="11"/>
  <c r="CS304" i="11"/>
  <c r="CF304" i="11"/>
  <c r="BW304" i="11"/>
  <c r="Y304" i="11"/>
  <c r="H304" i="11"/>
  <c r="D304" i="11"/>
  <c r="BX304" i="11" s="1"/>
  <c r="ES304" i="11" s="1"/>
  <c r="B304" i="11"/>
  <c r="A304" i="11"/>
  <c r="ET303" i="11"/>
  <c r="EN303" i="11"/>
  <c r="EM303" i="11"/>
  <c r="DM303" i="11"/>
  <c r="DD303" i="11"/>
  <c r="DC303" i="11"/>
  <c r="CS303" i="11"/>
  <c r="CF303" i="11"/>
  <c r="BW303" i="11"/>
  <c r="Y303" i="11"/>
  <c r="H303" i="11"/>
  <c r="D303" i="11"/>
  <c r="BX303" i="11" s="1"/>
  <c r="ES303" i="11" s="1"/>
  <c r="B303" i="11"/>
  <c r="A303" i="11"/>
  <c r="ET302" i="11"/>
  <c r="EN302" i="11"/>
  <c r="EM302" i="11"/>
  <c r="DM302" i="11"/>
  <c r="DD302" i="11"/>
  <c r="DC302" i="11"/>
  <c r="CS302" i="11"/>
  <c r="CF302" i="11"/>
  <c r="BW302" i="11"/>
  <c r="Y302" i="11"/>
  <c r="H302" i="11"/>
  <c r="D302" i="11"/>
  <c r="BX302" i="11" s="1"/>
  <c r="ES302" i="11" s="1"/>
  <c r="B302" i="11"/>
  <c r="A302" i="11"/>
  <c r="ET301" i="11"/>
  <c r="EN301" i="11"/>
  <c r="EM301" i="11"/>
  <c r="DM301" i="11"/>
  <c r="DD301" i="11"/>
  <c r="DC301" i="11"/>
  <c r="CS301" i="11"/>
  <c r="CF301" i="11"/>
  <c r="BW301" i="11"/>
  <c r="Y301" i="11"/>
  <c r="H301" i="11"/>
  <c r="D301" i="11"/>
  <c r="BX301" i="11" s="1"/>
  <c r="ES301" i="11" s="1"/>
  <c r="B301" i="11"/>
  <c r="A301" i="11"/>
  <c r="ET300" i="11"/>
  <c r="EN300" i="11"/>
  <c r="EM300" i="11"/>
  <c r="DM300" i="11"/>
  <c r="DD300" i="11"/>
  <c r="DC300" i="11"/>
  <c r="CS300" i="11"/>
  <c r="CF300" i="11"/>
  <c r="BW300" i="11"/>
  <c r="Y300" i="11"/>
  <c r="H300" i="11"/>
  <c r="D300" i="11"/>
  <c r="BX300" i="11" s="1"/>
  <c r="ES300" i="11" s="1"/>
  <c r="B300" i="11"/>
  <c r="A300" i="11"/>
  <c r="ET299" i="11"/>
  <c r="EN299" i="11"/>
  <c r="EM299" i="11"/>
  <c r="DM299" i="11"/>
  <c r="DD299" i="11"/>
  <c r="DC299" i="11"/>
  <c r="CS299" i="11"/>
  <c r="CF299" i="11"/>
  <c r="BW299" i="11"/>
  <c r="Y299" i="11"/>
  <c r="H299" i="11"/>
  <c r="D299" i="11"/>
  <c r="BX299" i="11" s="1"/>
  <c r="ES299" i="11" s="1"/>
  <c r="B299" i="11"/>
  <c r="A299" i="11"/>
  <c r="ET298" i="11"/>
  <c r="EN298" i="11"/>
  <c r="EM298" i="11"/>
  <c r="DM298" i="11"/>
  <c r="DD298" i="11"/>
  <c r="DC298" i="11"/>
  <c r="CS298" i="11"/>
  <c r="CF298" i="11"/>
  <c r="BW298" i="11"/>
  <c r="Y298" i="11"/>
  <c r="H298" i="11"/>
  <c r="D298" i="11"/>
  <c r="BX298" i="11" s="1"/>
  <c r="ES298" i="11" s="1"/>
  <c r="B298" i="11"/>
  <c r="A298" i="11"/>
  <c r="ET297" i="11"/>
  <c r="EN297" i="11"/>
  <c r="EM297" i="11"/>
  <c r="DM297" i="11"/>
  <c r="DD297" i="11"/>
  <c r="DC297" i="11"/>
  <c r="CS297" i="11"/>
  <c r="CF297" i="11"/>
  <c r="BW297" i="11"/>
  <c r="Y297" i="11"/>
  <c r="H297" i="11"/>
  <c r="D297" i="11"/>
  <c r="BX297" i="11" s="1"/>
  <c r="ES297" i="11" s="1"/>
  <c r="B297" i="11"/>
  <c r="A297" i="11"/>
  <c r="ET296" i="11"/>
  <c r="EN296" i="11"/>
  <c r="EM296" i="11"/>
  <c r="DM296" i="11"/>
  <c r="DD296" i="11"/>
  <c r="DC296" i="11"/>
  <c r="CS296" i="11"/>
  <c r="CF296" i="11"/>
  <c r="BW296" i="11"/>
  <c r="Y296" i="11"/>
  <c r="H296" i="11"/>
  <c r="D296" i="11"/>
  <c r="BX296" i="11" s="1"/>
  <c r="ES296" i="11" s="1"/>
  <c r="B296" i="11"/>
  <c r="A296" i="11"/>
  <c r="ET295" i="11"/>
  <c r="EN295" i="11"/>
  <c r="EM295" i="11"/>
  <c r="DM295" i="11"/>
  <c r="DD295" i="11"/>
  <c r="DC295" i="11"/>
  <c r="CS295" i="11"/>
  <c r="CF295" i="11"/>
  <c r="BW295" i="11"/>
  <c r="Y295" i="11"/>
  <c r="H295" i="11"/>
  <c r="D295" i="11"/>
  <c r="BX295" i="11" s="1"/>
  <c r="ES295" i="11" s="1"/>
  <c r="B295" i="11"/>
  <c r="A295" i="11"/>
  <c r="ET294" i="11"/>
  <c r="EN294" i="11"/>
  <c r="EM294" i="11"/>
  <c r="DM294" i="11"/>
  <c r="DD294" i="11"/>
  <c r="DC294" i="11"/>
  <c r="CS294" i="11"/>
  <c r="CF294" i="11"/>
  <c r="BW294" i="11"/>
  <c r="Y294" i="11"/>
  <c r="H294" i="11"/>
  <c r="D294" i="11"/>
  <c r="BX294" i="11" s="1"/>
  <c r="ES294" i="11" s="1"/>
  <c r="B294" i="11"/>
  <c r="A294" i="11"/>
  <c r="ET293" i="11"/>
  <c r="EN293" i="11"/>
  <c r="EM293" i="11"/>
  <c r="DM293" i="11"/>
  <c r="DD293" i="11"/>
  <c r="DC293" i="11"/>
  <c r="CS293" i="11"/>
  <c r="CF293" i="11"/>
  <c r="BW293" i="11"/>
  <c r="Y293" i="11"/>
  <c r="H293" i="11"/>
  <c r="D293" i="11"/>
  <c r="BX293" i="11" s="1"/>
  <c r="ES293" i="11" s="1"/>
  <c r="B293" i="11"/>
  <c r="A293" i="11"/>
  <c r="ET292" i="11"/>
  <c r="EN292" i="11"/>
  <c r="EM292" i="11"/>
  <c r="DM292" i="11"/>
  <c r="DD292" i="11"/>
  <c r="DC292" i="11"/>
  <c r="CS292" i="11"/>
  <c r="CF292" i="11"/>
  <c r="BW292" i="11"/>
  <c r="Y292" i="11"/>
  <c r="H292" i="11"/>
  <c r="D292" i="11"/>
  <c r="BX292" i="11" s="1"/>
  <c r="ES292" i="11" s="1"/>
  <c r="B292" i="11"/>
  <c r="A292" i="11"/>
  <c r="ET291" i="11"/>
  <c r="EN291" i="11"/>
  <c r="EM291" i="11"/>
  <c r="DM291" i="11"/>
  <c r="DD291" i="11"/>
  <c r="DC291" i="11"/>
  <c r="CS291" i="11"/>
  <c r="CF291" i="11"/>
  <c r="BW291" i="11"/>
  <c r="Y291" i="11"/>
  <c r="H291" i="11"/>
  <c r="D291" i="11"/>
  <c r="BX291" i="11" s="1"/>
  <c r="ES291" i="11" s="1"/>
  <c r="B291" i="11"/>
  <c r="A291" i="11"/>
  <c r="ET290" i="11"/>
  <c r="EN290" i="11"/>
  <c r="EM290" i="11"/>
  <c r="DM290" i="11"/>
  <c r="DD290" i="11"/>
  <c r="DC290" i="11"/>
  <c r="CS290" i="11"/>
  <c r="CF290" i="11"/>
  <c r="BW290" i="11"/>
  <c r="Y290" i="11"/>
  <c r="H290" i="11"/>
  <c r="D290" i="11"/>
  <c r="BX290" i="11" s="1"/>
  <c r="ES290" i="11" s="1"/>
  <c r="B290" i="11"/>
  <c r="A290" i="11"/>
  <c r="ET289" i="11"/>
  <c r="EN289" i="11"/>
  <c r="EM289" i="11"/>
  <c r="DM289" i="11"/>
  <c r="DD289" i="11"/>
  <c r="DC289" i="11"/>
  <c r="CS289" i="11"/>
  <c r="CF289" i="11"/>
  <c r="BW289" i="11"/>
  <c r="Y289" i="11"/>
  <c r="H289" i="11"/>
  <c r="D289" i="11"/>
  <c r="BX289" i="11" s="1"/>
  <c r="ES289" i="11" s="1"/>
  <c r="B289" i="11"/>
  <c r="A289" i="11"/>
  <c r="ET288" i="11"/>
  <c r="EN288" i="11"/>
  <c r="EM288" i="11"/>
  <c r="DM288" i="11"/>
  <c r="DD288" i="11"/>
  <c r="DC288" i="11"/>
  <c r="CS288" i="11"/>
  <c r="CF288" i="11"/>
  <c r="BW288" i="11"/>
  <c r="Y288" i="11"/>
  <c r="H288" i="11"/>
  <c r="D288" i="11"/>
  <c r="BX288" i="11" s="1"/>
  <c r="ES288" i="11" s="1"/>
  <c r="B288" i="11"/>
  <c r="A288" i="11"/>
  <c r="ET287" i="11"/>
  <c r="EN287" i="11"/>
  <c r="EM287" i="11"/>
  <c r="DM287" i="11"/>
  <c r="DD287" i="11"/>
  <c r="DC287" i="11"/>
  <c r="CS287" i="11"/>
  <c r="CF287" i="11"/>
  <c r="BW287" i="11"/>
  <c r="Y287" i="11"/>
  <c r="H287" i="11"/>
  <c r="D287" i="11"/>
  <c r="BX287" i="11" s="1"/>
  <c r="ES287" i="11" s="1"/>
  <c r="B287" i="11"/>
  <c r="A287" i="11"/>
  <c r="ET286" i="11"/>
  <c r="EN286" i="11"/>
  <c r="EM286" i="11"/>
  <c r="DM286" i="11"/>
  <c r="DD286" i="11"/>
  <c r="DC286" i="11"/>
  <c r="CS286" i="11"/>
  <c r="CF286" i="11"/>
  <c r="BW286" i="11"/>
  <c r="Y286" i="11"/>
  <c r="H286" i="11"/>
  <c r="D286" i="11"/>
  <c r="BX286" i="11" s="1"/>
  <c r="ES286" i="11" s="1"/>
  <c r="B286" i="11"/>
  <c r="A286" i="11"/>
  <c r="ET285" i="11"/>
  <c r="EN285" i="11"/>
  <c r="EM285" i="11"/>
  <c r="DM285" i="11"/>
  <c r="DD285" i="11"/>
  <c r="DC285" i="11"/>
  <c r="CS285" i="11"/>
  <c r="CF285" i="11"/>
  <c r="BW285" i="11"/>
  <c r="Y285" i="11"/>
  <c r="H285" i="11"/>
  <c r="D285" i="11"/>
  <c r="BX285" i="11" s="1"/>
  <c r="ES285" i="11" s="1"/>
  <c r="B285" i="11"/>
  <c r="A285" i="11"/>
  <c r="ET284" i="11"/>
  <c r="EN284" i="11"/>
  <c r="EM284" i="11"/>
  <c r="DM284" i="11"/>
  <c r="DD284" i="11"/>
  <c r="DC284" i="11"/>
  <c r="CS284" i="11"/>
  <c r="CF284" i="11"/>
  <c r="BW284" i="11"/>
  <c r="Y284" i="11"/>
  <c r="H284" i="11"/>
  <c r="D284" i="11"/>
  <c r="BX284" i="11" s="1"/>
  <c r="ES284" i="11" s="1"/>
  <c r="B284" i="11"/>
  <c r="A284" i="11"/>
  <c r="ET283" i="11"/>
  <c r="EN283" i="11"/>
  <c r="EM283" i="11"/>
  <c r="DM283" i="11"/>
  <c r="DD283" i="11"/>
  <c r="DC283" i="11"/>
  <c r="CS283" i="11"/>
  <c r="CF283" i="11"/>
  <c r="BW283" i="11"/>
  <c r="Y283" i="11"/>
  <c r="H283" i="11"/>
  <c r="D283" i="11"/>
  <c r="BX283" i="11" s="1"/>
  <c r="ES283" i="11" s="1"/>
  <c r="B283" i="11"/>
  <c r="A283" i="11"/>
  <c r="ET282" i="11"/>
  <c r="EN282" i="11"/>
  <c r="EM282" i="11"/>
  <c r="DM282" i="11"/>
  <c r="DD282" i="11"/>
  <c r="DC282" i="11"/>
  <c r="CS282" i="11"/>
  <c r="CF282" i="11"/>
  <c r="BW282" i="11"/>
  <c r="Y282" i="11"/>
  <c r="H282" i="11"/>
  <c r="D282" i="11"/>
  <c r="BX282" i="11" s="1"/>
  <c r="ES282" i="11" s="1"/>
  <c r="B282" i="11"/>
  <c r="A282" i="11"/>
  <c r="ET281" i="11"/>
  <c r="EN281" i="11"/>
  <c r="EM281" i="11"/>
  <c r="DM281" i="11"/>
  <c r="DD281" i="11"/>
  <c r="DC281" i="11"/>
  <c r="CS281" i="11"/>
  <c r="CF281" i="11"/>
  <c r="BW281" i="11"/>
  <c r="Y281" i="11"/>
  <c r="H281" i="11"/>
  <c r="D281" i="11"/>
  <c r="BX281" i="11" s="1"/>
  <c r="ES281" i="11" s="1"/>
  <c r="B281" i="11"/>
  <c r="A281" i="11"/>
  <c r="ET280" i="11"/>
  <c r="EN280" i="11"/>
  <c r="EM280" i="11"/>
  <c r="DM280" i="11"/>
  <c r="DD280" i="11"/>
  <c r="DC280" i="11"/>
  <c r="CS280" i="11"/>
  <c r="CF280" i="11"/>
  <c r="BW280" i="11"/>
  <c r="Y280" i="11"/>
  <c r="H280" i="11"/>
  <c r="D280" i="11"/>
  <c r="BX280" i="11" s="1"/>
  <c r="ES280" i="11" s="1"/>
  <c r="B280" i="11"/>
  <c r="A280" i="11"/>
  <c r="ET279" i="11"/>
  <c r="EN279" i="11"/>
  <c r="EM279" i="11"/>
  <c r="DM279" i="11"/>
  <c r="DD279" i="11"/>
  <c r="DC279" i="11"/>
  <c r="CS279" i="11"/>
  <c r="CF279" i="11"/>
  <c r="BW279" i="11"/>
  <c r="Y279" i="11"/>
  <c r="H279" i="11"/>
  <c r="D279" i="11"/>
  <c r="BX279" i="11" s="1"/>
  <c r="ES279" i="11" s="1"/>
  <c r="B279" i="11"/>
  <c r="A279" i="11"/>
  <c r="ET278" i="11"/>
  <c r="EN278" i="11"/>
  <c r="EM278" i="11"/>
  <c r="DM278" i="11"/>
  <c r="DD278" i="11"/>
  <c r="DC278" i="11"/>
  <c r="CS278" i="11"/>
  <c r="CF278" i="11"/>
  <c r="BW278" i="11"/>
  <c r="Y278" i="11"/>
  <c r="H278" i="11"/>
  <c r="D278" i="11"/>
  <c r="BX278" i="11" s="1"/>
  <c r="ES278" i="11" s="1"/>
  <c r="B278" i="11"/>
  <c r="A278" i="11"/>
  <c r="ET277" i="11"/>
  <c r="EN277" i="11"/>
  <c r="EM277" i="11"/>
  <c r="DM277" i="11"/>
  <c r="DD277" i="11"/>
  <c r="DC277" i="11"/>
  <c r="CS277" i="11"/>
  <c r="CF277" i="11"/>
  <c r="BW277" i="11"/>
  <c r="Y277" i="11"/>
  <c r="H277" i="11"/>
  <c r="D277" i="11"/>
  <c r="BX277" i="11" s="1"/>
  <c r="ES277" i="11" s="1"/>
  <c r="B277" i="11"/>
  <c r="A277" i="11"/>
  <c r="ET276" i="11"/>
  <c r="EN276" i="11"/>
  <c r="EM276" i="11"/>
  <c r="DM276" i="11"/>
  <c r="DD276" i="11"/>
  <c r="DC276" i="11"/>
  <c r="CS276" i="11"/>
  <c r="CF276" i="11"/>
  <c r="BW276" i="11"/>
  <c r="Y276" i="11"/>
  <c r="H276" i="11"/>
  <c r="D276" i="11"/>
  <c r="BX276" i="11" s="1"/>
  <c r="ES276" i="11" s="1"/>
  <c r="B276" i="11"/>
  <c r="A276" i="11"/>
  <c r="ET275" i="11"/>
  <c r="EN275" i="11"/>
  <c r="EM275" i="11"/>
  <c r="DM275" i="11"/>
  <c r="DD275" i="11"/>
  <c r="DC275" i="11"/>
  <c r="CS275" i="11"/>
  <c r="CF275" i="11"/>
  <c r="BW275" i="11"/>
  <c r="Y275" i="11"/>
  <c r="H275" i="11"/>
  <c r="D275" i="11"/>
  <c r="BX275" i="11" s="1"/>
  <c r="ES275" i="11" s="1"/>
  <c r="B275" i="11"/>
  <c r="A275" i="11"/>
  <c r="ET274" i="11"/>
  <c r="EN274" i="11"/>
  <c r="EM274" i="11"/>
  <c r="DM274" i="11"/>
  <c r="DD274" i="11"/>
  <c r="DC274" i="11"/>
  <c r="CS274" i="11"/>
  <c r="CF274" i="11"/>
  <c r="BW274" i="11"/>
  <c r="Y274" i="11"/>
  <c r="H274" i="11"/>
  <c r="D274" i="11"/>
  <c r="BX274" i="11" s="1"/>
  <c r="ES274" i="11" s="1"/>
  <c r="B274" i="11"/>
  <c r="A274" i="11"/>
  <c r="ET273" i="11"/>
  <c r="EN273" i="11"/>
  <c r="EM273" i="11"/>
  <c r="DM273" i="11"/>
  <c r="DD273" i="11"/>
  <c r="DC273" i="11"/>
  <c r="CS273" i="11"/>
  <c r="CF273" i="11"/>
  <c r="BW273" i="11"/>
  <c r="Y273" i="11"/>
  <c r="H273" i="11"/>
  <c r="D273" i="11"/>
  <c r="BX273" i="11" s="1"/>
  <c r="ES273" i="11" s="1"/>
  <c r="B273" i="11"/>
  <c r="A273" i="11"/>
  <c r="ET272" i="11"/>
  <c r="EN272" i="11"/>
  <c r="EM272" i="11"/>
  <c r="DM272" i="11"/>
  <c r="DD272" i="11"/>
  <c r="DC272" i="11"/>
  <c r="CS272" i="11"/>
  <c r="CF272" i="11"/>
  <c r="BW272" i="11"/>
  <c r="Y272" i="11"/>
  <c r="H272" i="11"/>
  <c r="D272" i="11"/>
  <c r="BX272" i="11" s="1"/>
  <c r="ES272" i="11" s="1"/>
  <c r="B272" i="11"/>
  <c r="A272" i="11"/>
  <c r="ET271" i="11"/>
  <c r="EN271" i="11"/>
  <c r="EM271" i="11"/>
  <c r="DM271" i="11"/>
  <c r="DD271" i="11"/>
  <c r="DC271" i="11"/>
  <c r="CS271" i="11"/>
  <c r="CF271" i="11"/>
  <c r="BW271" i="11"/>
  <c r="Y271" i="11"/>
  <c r="H271" i="11"/>
  <c r="D271" i="11"/>
  <c r="BX271" i="11" s="1"/>
  <c r="ES271" i="11" s="1"/>
  <c r="B271" i="11"/>
  <c r="A271" i="11"/>
  <c r="ET270" i="11"/>
  <c r="EN270" i="11"/>
  <c r="EM270" i="11"/>
  <c r="DM270" i="11"/>
  <c r="DD270" i="11"/>
  <c r="DC270" i="11"/>
  <c r="CS270" i="11"/>
  <c r="CF270" i="11"/>
  <c r="BW270" i="11"/>
  <c r="Y270" i="11"/>
  <c r="H270" i="11"/>
  <c r="D270" i="11"/>
  <c r="BX270" i="11" s="1"/>
  <c r="ES270" i="11" s="1"/>
  <c r="B270" i="11"/>
  <c r="A270" i="11"/>
  <c r="ET269" i="11"/>
  <c r="EN269" i="11"/>
  <c r="EM269" i="11"/>
  <c r="DM269" i="11"/>
  <c r="DD269" i="11"/>
  <c r="DC269" i="11"/>
  <c r="CS269" i="11"/>
  <c r="CF269" i="11"/>
  <c r="BW269" i="11"/>
  <c r="Y269" i="11"/>
  <c r="H269" i="11"/>
  <c r="D269" i="11"/>
  <c r="BX269" i="11" s="1"/>
  <c r="ES269" i="11" s="1"/>
  <c r="B269" i="11"/>
  <c r="A269" i="11"/>
  <c r="ET268" i="11"/>
  <c r="EN268" i="11"/>
  <c r="EM268" i="11"/>
  <c r="DM268" i="11"/>
  <c r="DD268" i="11"/>
  <c r="DC268" i="11"/>
  <c r="CS268" i="11"/>
  <c r="CF268" i="11"/>
  <c r="BW268" i="11"/>
  <c r="Y268" i="11"/>
  <c r="H268" i="11"/>
  <c r="D268" i="11"/>
  <c r="BX268" i="11" s="1"/>
  <c r="ES268" i="11" s="1"/>
  <c r="B268" i="11"/>
  <c r="A268" i="11"/>
  <c r="ET267" i="11"/>
  <c r="EN267" i="11"/>
  <c r="EM267" i="11"/>
  <c r="DM267" i="11"/>
  <c r="DD267" i="11"/>
  <c r="DC267" i="11"/>
  <c r="CS267" i="11"/>
  <c r="CF267" i="11"/>
  <c r="BW267" i="11"/>
  <c r="Y267" i="11"/>
  <c r="H267" i="11"/>
  <c r="D267" i="11"/>
  <c r="BX267" i="11" s="1"/>
  <c r="ES267" i="11" s="1"/>
  <c r="B267" i="11"/>
  <c r="A267" i="11"/>
  <c r="ET266" i="11"/>
  <c r="EN266" i="11"/>
  <c r="EM266" i="11"/>
  <c r="DM266" i="11"/>
  <c r="DD266" i="11"/>
  <c r="DC266" i="11"/>
  <c r="CS266" i="11"/>
  <c r="CF266" i="11"/>
  <c r="BW266" i="11"/>
  <c r="Y266" i="11"/>
  <c r="H266" i="11"/>
  <c r="D266" i="11"/>
  <c r="BX266" i="11" s="1"/>
  <c r="ES266" i="11" s="1"/>
  <c r="B266" i="11"/>
  <c r="A266" i="11"/>
  <c r="ET265" i="11"/>
  <c r="EN265" i="11"/>
  <c r="EM265" i="11"/>
  <c r="DM265" i="11"/>
  <c r="DD265" i="11"/>
  <c r="DC265" i="11"/>
  <c r="CS265" i="11"/>
  <c r="CF265" i="11"/>
  <c r="BW265" i="11"/>
  <c r="Y265" i="11"/>
  <c r="H265" i="11"/>
  <c r="D265" i="11"/>
  <c r="BX265" i="11" s="1"/>
  <c r="ES265" i="11" s="1"/>
  <c r="B265" i="11"/>
  <c r="A265" i="11"/>
  <c r="ET264" i="11"/>
  <c r="EN264" i="11"/>
  <c r="EM264" i="11"/>
  <c r="DM264" i="11"/>
  <c r="DD264" i="11"/>
  <c r="DC264" i="11"/>
  <c r="CS264" i="11"/>
  <c r="CF264" i="11"/>
  <c r="BW264" i="11"/>
  <c r="Y264" i="11"/>
  <c r="H264" i="11"/>
  <c r="D264" i="11"/>
  <c r="BX264" i="11" s="1"/>
  <c r="ES264" i="11" s="1"/>
  <c r="B264" i="11"/>
  <c r="A264" i="11"/>
  <c r="ET263" i="11"/>
  <c r="EN263" i="11"/>
  <c r="EM263" i="11"/>
  <c r="DM263" i="11"/>
  <c r="DD263" i="11"/>
  <c r="DC263" i="11"/>
  <c r="CS263" i="11"/>
  <c r="CF263" i="11"/>
  <c r="BW263" i="11"/>
  <c r="Y263" i="11"/>
  <c r="H263" i="11"/>
  <c r="D263" i="11"/>
  <c r="BX263" i="11" s="1"/>
  <c r="ES263" i="11" s="1"/>
  <c r="B263" i="11"/>
  <c r="A263" i="11"/>
  <c r="ET262" i="11"/>
  <c r="EN262" i="11"/>
  <c r="EM262" i="11"/>
  <c r="DM262" i="11"/>
  <c r="DD262" i="11"/>
  <c r="DC262" i="11"/>
  <c r="CS262" i="11"/>
  <c r="CF262" i="11"/>
  <c r="BW262" i="11"/>
  <c r="Y262" i="11"/>
  <c r="H262" i="11"/>
  <c r="D262" i="11"/>
  <c r="BX262" i="11" s="1"/>
  <c r="ES262" i="11" s="1"/>
  <c r="B262" i="11"/>
  <c r="A262" i="11"/>
  <c r="ET261" i="11"/>
  <c r="EN261" i="11"/>
  <c r="EM261" i="11"/>
  <c r="DM261" i="11"/>
  <c r="DD261" i="11"/>
  <c r="DC261" i="11"/>
  <c r="CS261" i="11"/>
  <c r="CF261" i="11"/>
  <c r="BW261" i="11"/>
  <c r="Y261" i="11"/>
  <c r="H261" i="11"/>
  <c r="D261" i="11"/>
  <c r="BX261" i="11" s="1"/>
  <c r="ES261" i="11" s="1"/>
  <c r="B261" i="11"/>
  <c r="A261" i="11"/>
  <c r="ET260" i="11"/>
  <c r="EN260" i="11"/>
  <c r="EM260" i="11"/>
  <c r="DM260" i="11"/>
  <c r="DD260" i="11"/>
  <c r="DC260" i="11"/>
  <c r="CS260" i="11"/>
  <c r="CF260" i="11"/>
  <c r="BW260" i="11"/>
  <c r="Y260" i="11"/>
  <c r="H260" i="11"/>
  <c r="D260" i="11"/>
  <c r="BX260" i="11" s="1"/>
  <c r="ES260" i="11" s="1"/>
  <c r="B260" i="11"/>
  <c r="A260" i="11"/>
  <c r="ET259" i="11"/>
  <c r="EN259" i="11"/>
  <c r="EM259" i="11"/>
  <c r="DM259" i="11"/>
  <c r="DD259" i="11"/>
  <c r="DC259" i="11"/>
  <c r="CS259" i="11"/>
  <c r="CF259" i="11"/>
  <c r="BW259" i="11"/>
  <c r="Y259" i="11"/>
  <c r="H259" i="11"/>
  <c r="D259" i="11"/>
  <c r="BX259" i="11" s="1"/>
  <c r="ES259" i="11" s="1"/>
  <c r="B259" i="11"/>
  <c r="A259" i="11"/>
  <c r="ET258" i="11"/>
  <c r="EN258" i="11"/>
  <c r="EM258" i="11"/>
  <c r="DM258" i="11"/>
  <c r="DD258" i="11"/>
  <c r="DC258" i="11"/>
  <c r="CS258" i="11"/>
  <c r="CF258" i="11"/>
  <c r="BW258" i="11"/>
  <c r="Y258" i="11"/>
  <c r="H258" i="11"/>
  <c r="D258" i="11"/>
  <c r="BX258" i="11" s="1"/>
  <c r="ES258" i="11" s="1"/>
  <c r="B258" i="11"/>
  <c r="A258" i="11"/>
  <c r="ET257" i="11"/>
  <c r="EN257" i="11"/>
  <c r="EM257" i="11"/>
  <c r="DM257" i="11"/>
  <c r="DD257" i="11"/>
  <c r="DC257" i="11"/>
  <c r="CS257" i="11"/>
  <c r="CF257" i="11"/>
  <c r="BW257" i="11"/>
  <c r="Y257" i="11"/>
  <c r="H257" i="11"/>
  <c r="D257" i="11"/>
  <c r="BX257" i="11" s="1"/>
  <c r="ES257" i="11" s="1"/>
  <c r="B257" i="11"/>
  <c r="A257" i="11"/>
  <c r="ET256" i="11"/>
  <c r="EN256" i="11"/>
  <c r="EM256" i="11"/>
  <c r="DM256" i="11"/>
  <c r="DD256" i="11"/>
  <c r="DC256" i="11"/>
  <c r="CS256" i="11"/>
  <c r="CF256" i="11"/>
  <c r="BW256" i="11"/>
  <c r="Y256" i="11"/>
  <c r="H256" i="11"/>
  <c r="D256" i="11"/>
  <c r="BX256" i="11" s="1"/>
  <c r="ES256" i="11" s="1"/>
  <c r="B256" i="11"/>
  <c r="A256" i="11"/>
  <c r="ET255" i="11"/>
  <c r="EN255" i="11"/>
  <c r="EM255" i="11"/>
  <c r="DM255" i="11"/>
  <c r="DD255" i="11"/>
  <c r="DC255" i="11"/>
  <c r="CS255" i="11"/>
  <c r="CF255" i="11"/>
  <c r="BW255" i="11"/>
  <c r="Y255" i="11"/>
  <c r="H255" i="11"/>
  <c r="D255" i="11"/>
  <c r="BX255" i="11" s="1"/>
  <c r="ES255" i="11" s="1"/>
  <c r="B255" i="11"/>
  <c r="A255" i="11"/>
  <c r="ET254" i="11"/>
  <c r="EN254" i="11"/>
  <c r="EM254" i="11"/>
  <c r="DM254" i="11"/>
  <c r="DD254" i="11"/>
  <c r="DC254" i="11"/>
  <c r="CS254" i="11"/>
  <c r="CF254" i="11"/>
  <c r="BW254" i="11"/>
  <c r="Y254" i="11"/>
  <c r="H254" i="11"/>
  <c r="D254" i="11"/>
  <c r="BX254" i="11" s="1"/>
  <c r="ES254" i="11" s="1"/>
  <c r="B254" i="11"/>
  <c r="A254" i="11"/>
  <c r="ET253" i="11"/>
  <c r="EN253" i="11"/>
  <c r="EM253" i="11"/>
  <c r="DM253" i="11"/>
  <c r="DD253" i="11"/>
  <c r="DC253" i="11"/>
  <c r="CS253" i="11"/>
  <c r="CF253" i="11"/>
  <c r="BW253" i="11"/>
  <c r="Y253" i="11"/>
  <c r="H253" i="11"/>
  <c r="D253" i="11"/>
  <c r="BX253" i="11" s="1"/>
  <c r="ES253" i="11" s="1"/>
  <c r="B253" i="11"/>
  <c r="A253" i="11"/>
  <c r="ET252" i="11"/>
  <c r="EN252" i="11"/>
  <c r="EM252" i="11"/>
  <c r="DM252" i="11"/>
  <c r="DD252" i="11"/>
  <c r="DC252" i="11"/>
  <c r="CS252" i="11"/>
  <c r="CF252" i="11"/>
  <c r="BW252" i="11"/>
  <c r="Y252" i="11"/>
  <c r="H252" i="11"/>
  <c r="D252" i="11"/>
  <c r="BX252" i="11" s="1"/>
  <c r="ES252" i="11" s="1"/>
  <c r="B252" i="11"/>
  <c r="A252" i="11"/>
  <c r="ET251" i="11"/>
  <c r="EN251" i="11"/>
  <c r="EM251" i="11"/>
  <c r="DM251" i="11"/>
  <c r="DD251" i="11"/>
  <c r="DC251" i="11"/>
  <c r="CS251" i="11"/>
  <c r="CF251" i="11"/>
  <c r="BW251" i="11"/>
  <c r="Y251" i="11"/>
  <c r="H251" i="11"/>
  <c r="D251" i="11"/>
  <c r="BX251" i="11" s="1"/>
  <c r="ES251" i="11" s="1"/>
  <c r="B251" i="11"/>
  <c r="A251" i="11"/>
  <c r="ET250" i="11"/>
  <c r="EN250" i="11"/>
  <c r="EM250" i="11"/>
  <c r="DM250" i="11"/>
  <c r="DD250" i="11"/>
  <c r="DC250" i="11"/>
  <c r="CS250" i="11"/>
  <c r="CF250" i="11"/>
  <c r="BW250" i="11"/>
  <c r="Y250" i="11"/>
  <c r="H250" i="11"/>
  <c r="D250" i="11"/>
  <c r="BX250" i="11" s="1"/>
  <c r="ES250" i="11" s="1"/>
  <c r="B250" i="11"/>
  <c r="A250" i="11"/>
  <c r="ET249" i="11"/>
  <c r="EN249" i="11"/>
  <c r="EM249" i="11"/>
  <c r="DM249" i="11"/>
  <c r="DD249" i="11"/>
  <c r="DC249" i="11"/>
  <c r="CS249" i="11"/>
  <c r="CF249" i="11"/>
  <c r="BW249" i="11"/>
  <c r="Y249" i="11"/>
  <c r="H249" i="11"/>
  <c r="D249" i="11"/>
  <c r="BX249" i="11" s="1"/>
  <c r="ES249" i="11" s="1"/>
  <c r="B249" i="11"/>
  <c r="A249" i="11"/>
  <c r="ET248" i="11"/>
  <c r="EN248" i="11"/>
  <c r="EM248" i="11"/>
  <c r="DM248" i="11"/>
  <c r="DD248" i="11"/>
  <c r="DC248" i="11"/>
  <c r="CS248" i="11"/>
  <c r="CF248" i="11"/>
  <c r="BW248" i="11"/>
  <c r="Y248" i="11"/>
  <c r="H248" i="11"/>
  <c r="D248" i="11"/>
  <c r="BX248" i="11" s="1"/>
  <c r="ES248" i="11" s="1"/>
  <c r="B248" i="11"/>
  <c r="A248" i="11"/>
  <c r="ET247" i="11"/>
  <c r="EN247" i="11"/>
  <c r="EM247" i="11"/>
  <c r="DM247" i="11"/>
  <c r="DD247" i="11"/>
  <c r="DC247" i="11"/>
  <c r="CS247" i="11"/>
  <c r="CF247" i="11"/>
  <c r="BW247" i="11"/>
  <c r="Y247" i="11"/>
  <c r="H247" i="11"/>
  <c r="D247" i="11"/>
  <c r="BX247" i="11" s="1"/>
  <c r="ES247" i="11" s="1"/>
  <c r="B247" i="11"/>
  <c r="A247" i="11"/>
  <c r="ET246" i="11"/>
  <c r="EN246" i="11"/>
  <c r="EM246" i="11"/>
  <c r="DM246" i="11"/>
  <c r="DD246" i="11"/>
  <c r="DC246" i="11"/>
  <c r="CS246" i="11"/>
  <c r="CF246" i="11"/>
  <c r="BW246" i="11"/>
  <c r="Y246" i="11"/>
  <c r="H246" i="11"/>
  <c r="D246" i="11"/>
  <c r="BX246" i="11" s="1"/>
  <c r="ES246" i="11" s="1"/>
  <c r="B246" i="11"/>
  <c r="A246" i="11"/>
  <c r="ET245" i="11"/>
  <c r="EN245" i="11"/>
  <c r="EM245" i="11"/>
  <c r="DM245" i="11"/>
  <c r="DD245" i="11"/>
  <c r="DC245" i="11"/>
  <c r="CS245" i="11"/>
  <c r="CF245" i="11"/>
  <c r="BW245" i="11"/>
  <c r="Y245" i="11"/>
  <c r="H245" i="11"/>
  <c r="D245" i="11"/>
  <c r="BX245" i="11" s="1"/>
  <c r="ES245" i="11" s="1"/>
  <c r="B245" i="11"/>
  <c r="A245" i="11"/>
  <c r="ET244" i="11"/>
  <c r="EN244" i="11"/>
  <c r="EM244" i="11"/>
  <c r="DM244" i="11"/>
  <c r="DD244" i="11"/>
  <c r="DC244" i="11"/>
  <c r="CS244" i="11"/>
  <c r="CF244" i="11"/>
  <c r="BW244" i="11"/>
  <c r="Y244" i="11"/>
  <c r="H244" i="11"/>
  <c r="D244" i="11"/>
  <c r="BX244" i="11" s="1"/>
  <c r="ES244" i="11" s="1"/>
  <c r="B244" i="11"/>
  <c r="A244" i="11"/>
  <c r="ET243" i="11"/>
  <c r="EN243" i="11"/>
  <c r="EM243" i="11"/>
  <c r="DM243" i="11"/>
  <c r="DD243" i="11"/>
  <c r="DC243" i="11"/>
  <c r="CS243" i="11"/>
  <c r="CF243" i="11"/>
  <c r="BW243" i="11"/>
  <c r="Y243" i="11"/>
  <c r="H243" i="11"/>
  <c r="D243" i="11"/>
  <c r="BX243" i="11" s="1"/>
  <c r="ES243" i="11" s="1"/>
  <c r="B243" i="11"/>
  <c r="A243" i="11"/>
  <c r="ET242" i="11"/>
  <c r="EN242" i="11"/>
  <c r="EM242" i="11"/>
  <c r="DM242" i="11"/>
  <c r="DD242" i="11"/>
  <c r="DC242" i="11"/>
  <c r="CS242" i="11"/>
  <c r="CF242" i="11"/>
  <c r="BW242" i="11"/>
  <c r="Y242" i="11"/>
  <c r="H242" i="11"/>
  <c r="D242" i="11"/>
  <c r="BX242" i="11" s="1"/>
  <c r="ES242" i="11" s="1"/>
  <c r="B242" i="11"/>
  <c r="A242" i="11"/>
  <c r="ET241" i="11"/>
  <c r="EN241" i="11"/>
  <c r="EM241" i="11"/>
  <c r="DM241" i="11"/>
  <c r="DD241" i="11"/>
  <c r="DC241" i="11"/>
  <c r="CS241" i="11"/>
  <c r="CF241" i="11"/>
  <c r="BW241" i="11"/>
  <c r="Y241" i="11"/>
  <c r="H241" i="11"/>
  <c r="D241" i="11"/>
  <c r="BX241" i="11" s="1"/>
  <c r="ES241" i="11" s="1"/>
  <c r="B241" i="11"/>
  <c r="A241" i="11"/>
  <c r="ET240" i="11"/>
  <c r="EN240" i="11"/>
  <c r="EM240" i="11"/>
  <c r="DM240" i="11"/>
  <c r="DD240" i="11"/>
  <c r="DC240" i="11"/>
  <c r="CS240" i="11"/>
  <c r="CF240" i="11"/>
  <c r="BW240" i="11"/>
  <c r="Y240" i="11"/>
  <c r="H240" i="11"/>
  <c r="D240" i="11"/>
  <c r="BX240" i="11" s="1"/>
  <c r="ES240" i="11" s="1"/>
  <c r="B240" i="11"/>
  <c r="A240" i="11"/>
  <c r="ET239" i="11"/>
  <c r="EN239" i="11"/>
  <c r="EM239" i="11"/>
  <c r="DM239" i="11"/>
  <c r="DD239" i="11"/>
  <c r="DC239" i="11"/>
  <c r="CS239" i="11"/>
  <c r="CF239" i="11"/>
  <c r="BW239" i="11"/>
  <c r="Y239" i="11"/>
  <c r="H239" i="11"/>
  <c r="D239" i="11"/>
  <c r="BX239" i="11" s="1"/>
  <c r="ES239" i="11" s="1"/>
  <c r="B239" i="11"/>
  <c r="A239" i="11"/>
  <c r="ET238" i="11"/>
  <c r="EN238" i="11"/>
  <c r="EM238" i="11"/>
  <c r="DM238" i="11"/>
  <c r="DD238" i="11"/>
  <c r="DC238" i="11"/>
  <c r="CS238" i="11"/>
  <c r="CF238" i="11"/>
  <c r="BW238" i="11"/>
  <c r="Y238" i="11"/>
  <c r="H238" i="11"/>
  <c r="D238" i="11"/>
  <c r="BX238" i="11" s="1"/>
  <c r="ES238" i="11" s="1"/>
  <c r="B238" i="11"/>
  <c r="A238" i="11"/>
  <c r="ET237" i="11"/>
  <c r="EN237" i="11"/>
  <c r="EM237" i="11"/>
  <c r="DM237" i="11"/>
  <c r="DD237" i="11"/>
  <c r="DC237" i="11"/>
  <c r="CS237" i="11"/>
  <c r="CF237" i="11"/>
  <c r="BW237" i="11"/>
  <c r="Y237" i="11"/>
  <c r="H237" i="11"/>
  <c r="D237" i="11"/>
  <c r="BX237" i="11" s="1"/>
  <c r="ES237" i="11" s="1"/>
  <c r="B237" i="11"/>
  <c r="A237" i="11"/>
  <c r="ET236" i="11"/>
  <c r="EN236" i="11"/>
  <c r="EM236" i="11"/>
  <c r="DM236" i="11"/>
  <c r="DD236" i="11"/>
  <c r="DC236" i="11"/>
  <c r="CS236" i="11"/>
  <c r="CF236" i="11"/>
  <c r="BW236" i="11"/>
  <c r="Y236" i="11"/>
  <c r="H236" i="11"/>
  <c r="D236" i="11"/>
  <c r="BX236" i="11" s="1"/>
  <c r="ES236" i="11" s="1"/>
  <c r="B236" i="11"/>
  <c r="A236" i="11"/>
  <c r="ET235" i="11"/>
  <c r="EN235" i="11"/>
  <c r="EM235" i="11"/>
  <c r="DM235" i="11"/>
  <c r="DD235" i="11"/>
  <c r="DC235" i="11"/>
  <c r="CS235" i="11"/>
  <c r="CF235" i="11"/>
  <c r="BW235" i="11"/>
  <c r="Y235" i="11"/>
  <c r="H235" i="11"/>
  <c r="D235" i="11"/>
  <c r="BX235" i="11" s="1"/>
  <c r="ES235" i="11" s="1"/>
  <c r="B235" i="11"/>
  <c r="A235" i="11"/>
  <c r="ET234" i="11"/>
  <c r="EN234" i="11"/>
  <c r="EM234" i="11"/>
  <c r="DM234" i="11"/>
  <c r="DD234" i="11"/>
  <c r="DC234" i="11"/>
  <c r="CS234" i="11"/>
  <c r="CF234" i="11"/>
  <c r="BW234" i="11"/>
  <c r="Y234" i="11"/>
  <c r="H234" i="11"/>
  <c r="D234" i="11"/>
  <c r="BX234" i="11" s="1"/>
  <c r="ES234" i="11" s="1"/>
  <c r="B234" i="11"/>
  <c r="A234" i="11"/>
  <c r="ET233" i="11"/>
  <c r="EN233" i="11"/>
  <c r="EM233" i="11"/>
  <c r="DM233" i="11"/>
  <c r="DD233" i="11"/>
  <c r="DC233" i="11"/>
  <c r="CS233" i="11"/>
  <c r="CF233" i="11"/>
  <c r="BW233" i="11"/>
  <c r="Y233" i="11"/>
  <c r="H233" i="11"/>
  <c r="D233" i="11"/>
  <c r="BX233" i="11" s="1"/>
  <c r="ES233" i="11" s="1"/>
  <c r="B233" i="11"/>
  <c r="A233" i="11"/>
  <c r="ET232" i="11"/>
  <c r="EN232" i="11"/>
  <c r="EM232" i="11"/>
  <c r="DM232" i="11"/>
  <c r="DD232" i="11"/>
  <c r="DC232" i="11"/>
  <c r="CS232" i="11"/>
  <c r="CF232" i="11"/>
  <c r="BW232" i="11"/>
  <c r="Y232" i="11"/>
  <c r="H232" i="11"/>
  <c r="D232" i="11"/>
  <c r="BX232" i="11" s="1"/>
  <c r="ES232" i="11" s="1"/>
  <c r="B232" i="11"/>
  <c r="A232" i="11"/>
  <c r="ET231" i="11"/>
  <c r="EN231" i="11"/>
  <c r="EM231" i="11"/>
  <c r="DM231" i="11"/>
  <c r="DD231" i="11"/>
  <c r="DC231" i="11"/>
  <c r="CS231" i="11"/>
  <c r="CF231" i="11"/>
  <c r="BW231" i="11"/>
  <c r="Y231" i="11"/>
  <c r="H231" i="11"/>
  <c r="D231" i="11"/>
  <c r="BX231" i="11" s="1"/>
  <c r="ES231" i="11" s="1"/>
  <c r="B231" i="11"/>
  <c r="A231" i="11"/>
  <c r="ET230" i="11"/>
  <c r="EN230" i="11"/>
  <c r="EM230" i="11"/>
  <c r="DM230" i="11"/>
  <c r="DD230" i="11"/>
  <c r="DC230" i="11"/>
  <c r="CS230" i="11"/>
  <c r="CF230" i="11"/>
  <c r="BW230" i="11"/>
  <c r="Y230" i="11"/>
  <c r="H230" i="11"/>
  <c r="D230" i="11"/>
  <c r="BX230" i="11" s="1"/>
  <c r="ES230" i="11" s="1"/>
  <c r="B230" i="11"/>
  <c r="A230" i="11"/>
  <c r="ET229" i="11"/>
  <c r="EN229" i="11"/>
  <c r="EM229" i="11"/>
  <c r="DM229" i="11"/>
  <c r="DD229" i="11"/>
  <c r="DC229" i="11"/>
  <c r="CS229" i="11"/>
  <c r="CF229" i="11"/>
  <c r="BW229" i="11"/>
  <c r="Y229" i="11"/>
  <c r="H229" i="11"/>
  <c r="D229" i="11"/>
  <c r="BX229" i="11" s="1"/>
  <c r="ES229" i="11" s="1"/>
  <c r="B229" i="11"/>
  <c r="A229" i="11"/>
  <c r="ET228" i="11"/>
  <c r="EN228" i="11"/>
  <c r="EM228" i="11"/>
  <c r="DM228" i="11"/>
  <c r="DD228" i="11"/>
  <c r="DC228" i="11"/>
  <c r="CS228" i="11"/>
  <c r="CF228" i="11"/>
  <c r="BW228" i="11"/>
  <c r="Y228" i="11"/>
  <c r="H228" i="11"/>
  <c r="D228" i="11"/>
  <c r="BX228" i="11" s="1"/>
  <c r="ES228" i="11" s="1"/>
  <c r="B228" i="11"/>
  <c r="A228" i="11"/>
  <c r="ET227" i="11"/>
  <c r="EN227" i="11"/>
  <c r="EM227" i="11"/>
  <c r="DM227" i="11"/>
  <c r="DD227" i="11"/>
  <c r="DC227" i="11"/>
  <c r="CS227" i="11"/>
  <c r="CF227" i="11"/>
  <c r="BW227" i="11"/>
  <c r="Y227" i="11"/>
  <c r="H227" i="11"/>
  <c r="D227" i="11"/>
  <c r="BX227" i="11" s="1"/>
  <c r="ES227" i="11" s="1"/>
  <c r="B227" i="11"/>
  <c r="A227" i="11"/>
  <c r="ET226" i="11"/>
  <c r="EN226" i="11"/>
  <c r="EM226" i="11"/>
  <c r="DM226" i="11"/>
  <c r="DD226" i="11"/>
  <c r="DC226" i="11"/>
  <c r="CS226" i="11"/>
  <c r="CF226" i="11"/>
  <c r="BW226" i="11"/>
  <c r="Y226" i="11"/>
  <c r="H226" i="11"/>
  <c r="D226" i="11"/>
  <c r="BX226" i="11" s="1"/>
  <c r="ES226" i="11" s="1"/>
  <c r="B226" i="11"/>
  <c r="A226" i="11"/>
  <c r="ET225" i="11"/>
  <c r="EN225" i="11"/>
  <c r="EM225" i="11"/>
  <c r="DM225" i="11"/>
  <c r="DD225" i="11"/>
  <c r="DC225" i="11"/>
  <c r="CS225" i="11"/>
  <c r="CF225" i="11"/>
  <c r="BW225" i="11"/>
  <c r="Y225" i="11"/>
  <c r="H225" i="11"/>
  <c r="D225" i="11"/>
  <c r="BX225" i="11" s="1"/>
  <c r="ES225" i="11" s="1"/>
  <c r="B225" i="11"/>
  <c r="A225" i="11"/>
  <c r="ET224" i="11"/>
  <c r="EN224" i="11"/>
  <c r="EM224" i="11"/>
  <c r="DM224" i="11"/>
  <c r="DD224" i="11"/>
  <c r="DC224" i="11"/>
  <c r="CS224" i="11"/>
  <c r="CF224" i="11"/>
  <c r="BW224" i="11"/>
  <c r="Y224" i="11"/>
  <c r="H224" i="11"/>
  <c r="D224" i="11"/>
  <c r="BX224" i="11" s="1"/>
  <c r="ES224" i="11" s="1"/>
  <c r="B224" i="11"/>
  <c r="A224" i="11"/>
  <c r="ET223" i="11"/>
  <c r="EN223" i="11"/>
  <c r="EM223" i="11"/>
  <c r="DM223" i="11"/>
  <c r="DD223" i="11"/>
  <c r="DC223" i="11"/>
  <c r="CS223" i="11"/>
  <c r="CF223" i="11"/>
  <c r="BW223" i="11"/>
  <c r="Y223" i="11"/>
  <c r="H223" i="11"/>
  <c r="D223" i="11"/>
  <c r="BX223" i="11" s="1"/>
  <c r="ES223" i="11" s="1"/>
  <c r="B223" i="11"/>
  <c r="A223" i="11"/>
  <c r="ET222" i="11"/>
  <c r="EN222" i="11"/>
  <c r="EM222" i="11"/>
  <c r="DM222" i="11"/>
  <c r="DD222" i="11"/>
  <c r="DC222" i="11"/>
  <c r="CS222" i="11"/>
  <c r="CF222" i="11"/>
  <c r="BW222" i="11"/>
  <c r="Y222" i="11"/>
  <c r="H222" i="11"/>
  <c r="D222" i="11"/>
  <c r="BX222" i="11" s="1"/>
  <c r="ES222" i="11" s="1"/>
  <c r="B222" i="11"/>
  <c r="A222" i="11"/>
  <c r="ET221" i="11"/>
  <c r="EN221" i="11"/>
  <c r="EM221" i="11"/>
  <c r="DM221" i="11"/>
  <c r="DD221" i="11"/>
  <c r="DC221" i="11"/>
  <c r="CS221" i="11"/>
  <c r="CF221" i="11"/>
  <c r="BW221" i="11"/>
  <c r="Y221" i="11"/>
  <c r="H221" i="11"/>
  <c r="D221" i="11"/>
  <c r="BX221" i="11" s="1"/>
  <c r="ES221" i="11" s="1"/>
  <c r="B221" i="11"/>
  <c r="A221" i="11"/>
  <c r="ET220" i="11"/>
  <c r="EN220" i="11"/>
  <c r="EM220" i="11"/>
  <c r="DM220" i="11"/>
  <c r="DD220" i="11"/>
  <c r="DC220" i="11"/>
  <c r="CS220" i="11"/>
  <c r="CF220" i="11"/>
  <c r="BW220" i="11"/>
  <c r="Y220" i="11"/>
  <c r="H220" i="11"/>
  <c r="D220" i="11"/>
  <c r="BX220" i="11" s="1"/>
  <c r="ES220" i="11" s="1"/>
  <c r="B220" i="11"/>
  <c r="A220" i="11"/>
  <c r="ET219" i="11"/>
  <c r="EN219" i="11"/>
  <c r="EM219" i="11"/>
  <c r="DM219" i="11"/>
  <c r="DD219" i="11"/>
  <c r="DC219" i="11"/>
  <c r="CS219" i="11"/>
  <c r="CF219" i="11"/>
  <c r="BW219" i="11"/>
  <c r="Y219" i="11"/>
  <c r="H219" i="11"/>
  <c r="D219" i="11"/>
  <c r="BX219" i="11" s="1"/>
  <c r="ES219" i="11" s="1"/>
  <c r="B219" i="11"/>
  <c r="A219" i="11"/>
  <c r="ET218" i="11"/>
  <c r="EN218" i="11"/>
  <c r="EM218" i="11"/>
  <c r="DM218" i="11"/>
  <c r="DD218" i="11"/>
  <c r="DC218" i="11"/>
  <c r="CS218" i="11"/>
  <c r="CF218" i="11"/>
  <c r="BW218" i="11"/>
  <c r="Y218" i="11"/>
  <c r="H218" i="11"/>
  <c r="D218" i="11"/>
  <c r="BX218" i="11" s="1"/>
  <c r="ES218" i="11" s="1"/>
  <c r="B218" i="11"/>
  <c r="A218" i="11"/>
  <c r="ET217" i="11"/>
  <c r="EN217" i="11"/>
  <c r="EM217" i="11"/>
  <c r="DM217" i="11"/>
  <c r="DD217" i="11"/>
  <c r="DC217" i="11"/>
  <c r="CS217" i="11"/>
  <c r="CF217" i="11"/>
  <c r="BW217" i="11"/>
  <c r="Y217" i="11"/>
  <c r="H217" i="11"/>
  <c r="D217" i="11"/>
  <c r="BX217" i="11" s="1"/>
  <c r="ES217" i="11" s="1"/>
  <c r="B217" i="11"/>
  <c r="A217" i="11"/>
  <c r="ET216" i="11"/>
  <c r="EN216" i="11"/>
  <c r="EM216" i="11"/>
  <c r="DM216" i="11"/>
  <c r="DD216" i="11"/>
  <c r="DC216" i="11"/>
  <c r="CS216" i="11"/>
  <c r="CF216" i="11"/>
  <c r="BW216" i="11"/>
  <c r="Y216" i="11"/>
  <c r="H216" i="11"/>
  <c r="D216" i="11"/>
  <c r="BX216" i="11" s="1"/>
  <c r="ES216" i="11" s="1"/>
  <c r="B216" i="11"/>
  <c r="A216" i="11"/>
  <c r="ET215" i="11"/>
  <c r="EN215" i="11"/>
  <c r="EM215" i="11"/>
  <c r="DM215" i="11"/>
  <c r="DD215" i="11"/>
  <c r="DC215" i="11"/>
  <c r="CS215" i="11"/>
  <c r="CF215" i="11"/>
  <c r="BW215" i="11"/>
  <c r="Y215" i="11"/>
  <c r="H215" i="11"/>
  <c r="D215" i="11"/>
  <c r="BX215" i="11" s="1"/>
  <c r="ES215" i="11" s="1"/>
  <c r="B215" i="11"/>
  <c r="A215" i="11"/>
  <c r="ET214" i="11"/>
  <c r="EN214" i="11"/>
  <c r="EM214" i="11"/>
  <c r="DM214" i="11"/>
  <c r="DD214" i="11"/>
  <c r="DC214" i="11"/>
  <c r="CS214" i="11"/>
  <c r="CF214" i="11"/>
  <c r="BW214" i="11"/>
  <c r="Y214" i="11"/>
  <c r="H214" i="11"/>
  <c r="D214" i="11"/>
  <c r="BX214" i="11" s="1"/>
  <c r="ES214" i="11" s="1"/>
  <c r="B214" i="11"/>
  <c r="A214" i="11"/>
  <c r="ET213" i="11"/>
  <c r="EN213" i="11"/>
  <c r="EM213" i="11"/>
  <c r="DM213" i="11"/>
  <c r="DD213" i="11"/>
  <c r="DC213" i="11"/>
  <c r="CS213" i="11"/>
  <c r="CF213" i="11"/>
  <c r="BW213" i="11"/>
  <c r="Y213" i="11"/>
  <c r="H213" i="11"/>
  <c r="D213" i="11"/>
  <c r="BX213" i="11" s="1"/>
  <c r="ES213" i="11" s="1"/>
  <c r="B213" i="11"/>
  <c r="A213" i="11"/>
  <c r="ET212" i="11"/>
  <c r="EN212" i="11"/>
  <c r="EM212" i="11"/>
  <c r="DM212" i="11"/>
  <c r="DD212" i="11"/>
  <c r="DC212" i="11"/>
  <c r="CS212" i="11"/>
  <c r="CF212" i="11"/>
  <c r="BW212" i="11"/>
  <c r="Y212" i="11"/>
  <c r="H212" i="11"/>
  <c r="D212" i="11"/>
  <c r="BX212" i="11" s="1"/>
  <c r="ES212" i="11" s="1"/>
  <c r="B212" i="11"/>
  <c r="A212" i="11"/>
  <c r="ET211" i="11"/>
  <c r="EN211" i="11"/>
  <c r="EM211" i="11"/>
  <c r="DM211" i="11"/>
  <c r="DD211" i="11"/>
  <c r="DC211" i="11"/>
  <c r="CS211" i="11"/>
  <c r="CF211" i="11"/>
  <c r="BW211" i="11"/>
  <c r="Y211" i="11"/>
  <c r="H211" i="11"/>
  <c r="D211" i="11"/>
  <c r="BX211" i="11" s="1"/>
  <c r="ES211" i="11" s="1"/>
  <c r="B211" i="11"/>
  <c r="A211" i="11"/>
  <c r="ET210" i="11"/>
  <c r="EN210" i="11"/>
  <c r="EM210" i="11"/>
  <c r="DM210" i="11"/>
  <c r="DD210" i="11"/>
  <c r="DC210" i="11"/>
  <c r="CS210" i="11"/>
  <c r="CF210" i="11"/>
  <c r="BW210" i="11"/>
  <c r="Y210" i="11"/>
  <c r="H210" i="11"/>
  <c r="D210" i="11"/>
  <c r="BX210" i="11" s="1"/>
  <c r="ES210" i="11" s="1"/>
  <c r="B210" i="11"/>
  <c r="A210" i="11"/>
  <c r="ET209" i="11"/>
  <c r="EN209" i="11"/>
  <c r="EM209" i="11"/>
  <c r="DM209" i="11"/>
  <c r="DD209" i="11"/>
  <c r="DC209" i="11"/>
  <c r="CS209" i="11"/>
  <c r="CF209" i="11"/>
  <c r="BW209" i="11"/>
  <c r="Y209" i="11"/>
  <c r="H209" i="11"/>
  <c r="D209" i="11"/>
  <c r="BX209" i="11" s="1"/>
  <c r="ES209" i="11" s="1"/>
  <c r="B209" i="11"/>
  <c r="A209" i="11"/>
  <c r="ET208" i="11"/>
  <c r="EN208" i="11"/>
  <c r="EM208" i="11"/>
  <c r="DM208" i="11"/>
  <c r="DD208" i="11"/>
  <c r="DC208" i="11"/>
  <c r="CS208" i="11"/>
  <c r="CF208" i="11"/>
  <c r="BW208" i="11"/>
  <c r="Y208" i="11"/>
  <c r="H208" i="11"/>
  <c r="D208" i="11"/>
  <c r="BX208" i="11" s="1"/>
  <c r="ES208" i="11" s="1"/>
  <c r="B208" i="11"/>
  <c r="A208" i="11"/>
  <c r="ET207" i="11"/>
  <c r="EN207" i="11"/>
  <c r="EM207" i="11"/>
  <c r="DM207" i="11"/>
  <c r="DD207" i="11"/>
  <c r="DC207" i="11"/>
  <c r="CS207" i="11"/>
  <c r="CF207" i="11"/>
  <c r="BW207" i="11"/>
  <c r="Y207" i="11"/>
  <c r="H207" i="11"/>
  <c r="D207" i="11"/>
  <c r="BX207" i="11" s="1"/>
  <c r="ES207" i="11" s="1"/>
  <c r="B207" i="11"/>
  <c r="A207" i="11"/>
  <c r="ET206" i="11"/>
  <c r="EN206" i="11"/>
  <c r="EM206" i="11"/>
  <c r="DM206" i="11"/>
  <c r="DD206" i="11"/>
  <c r="DC206" i="11"/>
  <c r="CS206" i="11"/>
  <c r="CF206" i="11"/>
  <c r="BW206" i="11"/>
  <c r="Y206" i="11"/>
  <c r="H206" i="11"/>
  <c r="D206" i="11"/>
  <c r="BX206" i="11" s="1"/>
  <c r="ES206" i="11" s="1"/>
  <c r="B206" i="11"/>
  <c r="A206" i="11"/>
  <c r="ET205" i="11"/>
  <c r="EN205" i="11"/>
  <c r="EM205" i="11"/>
  <c r="DM205" i="11"/>
  <c r="DD205" i="11"/>
  <c r="DC205" i="11"/>
  <c r="CS205" i="11"/>
  <c r="CF205" i="11"/>
  <c r="BW205" i="11"/>
  <c r="Y205" i="11"/>
  <c r="H205" i="11"/>
  <c r="D205" i="11"/>
  <c r="BX205" i="11" s="1"/>
  <c r="ES205" i="11" s="1"/>
  <c r="B205" i="11"/>
  <c r="A205" i="11"/>
  <c r="ET204" i="11"/>
  <c r="EN204" i="11"/>
  <c r="EM204" i="11"/>
  <c r="DM204" i="11"/>
  <c r="DD204" i="11"/>
  <c r="DC204" i="11"/>
  <c r="CS204" i="11"/>
  <c r="CF204" i="11"/>
  <c r="BW204" i="11"/>
  <c r="Y204" i="11"/>
  <c r="H204" i="11"/>
  <c r="D204" i="11"/>
  <c r="BX204" i="11" s="1"/>
  <c r="ES204" i="11" s="1"/>
  <c r="B204" i="11"/>
  <c r="A204" i="11"/>
  <c r="ET203" i="11"/>
  <c r="EN203" i="11"/>
  <c r="EM203" i="11"/>
  <c r="DM203" i="11"/>
  <c r="DD203" i="11"/>
  <c r="DC203" i="11"/>
  <c r="CS203" i="11"/>
  <c r="CF203" i="11"/>
  <c r="BW203" i="11"/>
  <c r="Y203" i="11"/>
  <c r="H203" i="11"/>
  <c r="D203" i="11"/>
  <c r="BX203" i="11" s="1"/>
  <c r="ES203" i="11" s="1"/>
  <c r="B203" i="11"/>
  <c r="A203" i="11"/>
  <c r="ET202" i="11"/>
  <c r="EN202" i="11"/>
  <c r="EM202" i="11"/>
  <c r="DM202" i="11"/>
  <c r="DD202" i="11"/>
  <c r="DC202" i="11"/>
  <c r="CS202" i="11"/>
  <c r="CF202" i="11"/>
  <c r="BW202" i="11"/>
  <c r="Y202" i="11"/>
  <c r="H202" i="11"/>
  <c r="D202" i="11"/>
  <c r="BX202" i="11" s="1"/>
  <c r="ES202" i="11" s="1"/>
  <c r="B202" i="11"/>
  <c r="A202" i="11"/>
  <c r="ET201" i="11"/>
  <c r="EN201" i="11"/>
  <c r="EM201" i="11"/>
  <c r="DM201" i="11"/>
  <c r="DD201" i="11"/>
  <c r="DC201" i="11"/>
  <c r="CS201" i="11"/>
  <c r="CF201" i="11"/>
  <c r="BW201" i="11"/>
  <c r="Y201" i="11"/>
  <c r="H201" i="11"/>
  <c r="D201" i="11"/>
  <c r="BX201" i="11" s="1"/>
  <c r="ES201" i="11" s="1"/>
  <c r="B201" i="11"/>
  <c r="A201" i="11"/>
  <c r="ET200" i="11"/>
  <c r="EN200" i="11"/>
  <c r="EM200" i="11"/>
  <c r="DM200" i="11"/>
  <c r="DD200" i="11"/>
  <c r="DC200" i="11"/>
  <c r="CS200" i="11"/>
  <c r="CF200" i="11"/>
  <c r="BW200" i="11"/>
  <c r="Y200" i="11"/>
  <c r="H200" i="11"/>
  <c r="D200" i="11"/>
  <c r="BX200" i="11" s="1"/>
  <c r="ES200" i="11" s="1"/>
  <c r="B200" i="11"/>
  <c r="A200" i="11"/>
  <c r="ET199" i="11"/>
  <c r="EN199" i="11"/>
  <c r="EM199" i="11"/>
  <c r="DM199" i="11"/>
  <c r="DD199" i="11"/>
  <c r="DC199" i="11"/>
  <c r="CS199" i="11"/>
  <c r="CF199" i="11"/>
  <c r="BW199" i="11"/>
  <c r="Y199" i="11"/>
  <c r="H199" i="11"/>
  <c r="D199" i="11"/>
  <c r="BX199" i="11" s="1"/>
  <c r="ES199" i="11" s="1"/>
  <c r="B199" i="11"/>
  <c r="A199" i="11"/>
  <c r="ET198" i="11"/>
  <c r="EN198" i="11"/>
  <c r="EM198" i="11"/>
  <c r="DM198" i="11"/>
  <c r="DD198" i="11"/>
  <c r="DC198" i="11"/>
  <c r="CS198" i="11"/>
  <c r="CF198" i="11"/>
  <c r="BW198" i="11"/>
  <c r="Y198" i="11"/>
  <c r="H198" i="11"/>
  <c r="D198" i="11"/>
  <c r="BX198" i="11" s="1"/>
  <c r="ES198" i="11" s="1"/>
  <c r="B198" i="11"/>
  <c r="A198" i="11"/>
  <c r="ET197" i="11"/>
  <c r="EN197" i="11"/>
  <c r="EM197" i="11"/>
  <c r="DM197" i="11"/>
  <c r="DD197" i="11"/>
  <c r="DC197" i="11"/>
  <c r="CS197" i="11"/>
  <c r="CF197" i="11"/>
  <c r="BW197" i="11"/>
  <c r="Y197" i="11"/>
  <c r="H197" i="11"/>
  <c r="D197" i="11"/>
  <c r="BX197" i="11" s="1"/>
  <c r="ES197" i="11" s="1"/>
  <c r="B197" i="11"/>
  <c r="A197" i="11"/>
  <c r="ET196" i="11"/>
  <c r="EN196" i="11"/>
  <c r="EM196" i="11"/>
  <c r="DM196" i="11"/>
  <c r="DD196" i="11"/>
  <c r="DC196" i="11"/>
  <c r="CS196" i="11"/>
  <c r="CF196" i="11"/>
  <c r="BW196" i="11"/>
  <c r="Y196" i="11"/>
  <c r="H196" i="11"/>
  <c r="D196" i="11"/>
  <c r="BX196" i="11" s="1"/>
  <c r="ES196" i="11" s="1"/>
  <c r="B196" i="11"/>
  <c r="A196" i="11"/>
  <c r="ET195" i="11"/>
  <c r="EN195" i="11"/>
  <c r="EM195" i="11"/>
  <c r="DM195" i="11"/>
  <c r="DD195" i="11"/>
  <c r="DC195" i="11"/>
  <c r="CS195" i="11"/>
  <c r="CF195" i="11"/>
  <c r="BW195" i="11"/>
  <c r="Y195" i="11"/>
  <c r="H195" i="11"/>
  <c r="D195" i="11"/>
  <c r="BX195" i="11" s="1"/>
  <c r="ES195" i="11" s="1"/>
  <c r="B195" i="11"/>
  <c r="A195" i="11"/>
  <c r="ET194" i="11"/>
  <c r="EN194" i="11"/>
  <c r="EM194" i="11"/>
  <c r="DM194" i="11"/>
  <c r="DD194" i="11"/>
  <c r="DC194" i="11"/>
  <c r="CS194" i="11"/>
  <c r="CF194" i="11"/>
  <c r="BW194" i="11"/>
  <c r="Y194" i="11"/>
  <c r="H194" i="11"/>
  <c r="D194" i="11"/>
  <c r="BX194" i="11" s="1"/>
  <c r="ES194" i="11" s="1"/>
  <c r="B194" i="11"/>
  <c r="A194" i="11"/>
  <c r="ET193" i="11"/>
  <c r="EN193" i="11"/>
  <c r="EM193" i="11"/>
  <c r="DM193" i="11"/>
  <c r="DD193" i="11"/>
  <c r="DC193" i="11"/>
  <c r="CS193" i="11"/>
  <c r="CF193" i="11"/>
  <c r="BW193" i="11"/>
  <c r="Y193" i="11"/>
  <c r="H193" i="11"/>
  <c r="D193" i="11"/>
  <c r="BX193" i="11" s="1"/>
  <c r="ES193" i="11" s="1"/>
  <c r="B193" i="11"/>
  <c r="A193" i="11"/>
  <c r="ET192" i="11"/>
  <c r="EN192" i="11"/>
  <c r="EM192" i="11"/>
  <c r="DM192" i="11"/>
  <c r="DD192" i="11"/>
  <c r="DC192" i="11"/>
  <c r="CS192" i="11"/>
  <c r="CF192" i="11"/>
  <c r="BW192" i="11"/>
  <c r="Y192" i="11"/>
  <c r="H192" i="11"/>
  <c r="D192" i="11"/>
  <c r="BX192" i="11" s="1"/>
  <c r="ES192" i="11" s="1"/>
  <c r="B192" i="11"/>
  <c r="A192" i="11"/>
  <c r="ET191" i="11"/>
  <c r="EN191" i="11"/>
  <c r="EM191" i="11"/>
  <c r="DM191" i="11"/>
  <c r="DD191" i="11"/>
  <c r="DC191" i="11"/>
  <c r="CS191" i="11"/>
  <c r="CF191" i="11"/>
  <c r="BW191" i="11"/>
  <c r="Y191" i="11"/>
  <c r="H191" i="11"/>
  <c r="D191" i="11"/>
  <c r="BX191" i="11" s="1"/>
  <c r="ES191" i="11" s="1"/>
  <c r="B191" i="11"/>
  <c r="A191" i="11"/>
  <c r="ET190" i="11"/>
  <c r="EN190" i="11"/>
  <c r="EM190" i="11"/>
  <c r="DM190" i="11"/>
  <c r="DD190" i="11"/>
  <c r="DC190" i="11"/>
  <c r="CS190" i="11"/>
  <c r="CF190" i="11"/>
  <c r="BW190" i="11"/>
  <c r="Y190" i="11"/>
  <c r="H190" i="11"/>
  <c r="D190" i="11"/>
  <c r="BX190" i="11" s="1"/>
  <c r="ES190" i="11" s="1"/>
  <c r="B190" i="11"/>
  <c r="A190" i="11"/>
  <c r="ET189" i="11"/>
  <c r="EN189" i="11"/>
  <c r="EM189" i="11"/>
  <c r="DM189" i="11"/>
  <c r="DD189" i="11"/>
  <c r="DC189" i="11"/>
  <c r="CS189" i="11"/>
  <c r="CF189" i="11"/>
  <c r="BW189" i="11"/>
  <c r="Y189" i="11"/>
  <c r="H189" i="11"/>
  <c r="D189" i="11"/>
  <c r="BX189" i="11" s="1"/>
  <c r="ES189" i="11" s="1"/>
  <c r="B189" i="11"/>
  <c r="A189" i="11"/>
  <c r="ET188" i="11"/>
  <c r="EN188" i="11"/>
  <c r="EM188" i="11"/>
  <c r="DM188" i="11"/>
  <c r="DD188" i="11"/>
  <c r="DC188" i="11"/>
  <c r="CS188" i="11"/>
  <c r="CF188" i="11"/>
  <c r="BW188" i="11"/>
  <c r="Y188" i="11"/>
  <c r="H188" i="11"/>
  <c r="D188" i="11"/>
  <c r="BX188" i="11" s="1"/>
  <c r="ES188" i="11" s="1"/>
  <c r="B188" i="11"/>
  <c r="A188" i="11"/>
  <c r="FD310" i="13" a="1"/>
  <c r="FD310" i="13" s="1"/>
  <c r="EW310" i="13"/>
  <c r="EV310" i="13"/>
  <c r="EJ310" i="13"/>
  <c r="DZ310" i="13"/>
  <c r="AY310" i="13"/>
  <c r="AW310" i="13"/>
  <c r="AU310" i="13" s="1"/>
  <c r="AT310" i="13"/>
  <c r="FJ310" i="13" s="1"/>
  <c r="AS310" i="13"/>
  <c r="AR310" i="13"/>
  <c r="AB310" i="13"/>
  <c r="AA310" i="13"/>
  <c r="D310" i="13"/>
  <c r="DM310" i="13" s="1"/>
  <c r="B310" i="13"/>
  <c r="A310" i="13"/>
  <c r="FD309" i="13" a="1"/>
  <c r="FD309" i="13" s="1"/>
  <c r="EW309" i="13"/>
  <c r="EV309" i="13"/>
  <c r="EJ309" i="13"/>
  <c r="DZ309" i="13"/>
  <c r="AY309" i="13"/>
  <c r="AW309" i="13"/>
  <c r="AU309" i="13" s="1"/>
  <c r="AT309" i="13"/>
  <c r="FJ309" i="13" s="1"/>
  <c r="AS309" i="13"/>
  <c r="AR309" i="13"/>
  <c r="AB309" i="13"/>
  <c r="AA309" i="13"/>
  <c r="D309" i="13"/>
  <c r="DM309" i="13" s="1"/>
  <c r="B309" i="13"/>
  <c r="A309" i="13"/>
  <c r="FD308" i="13" a="1"/>
  <c r="FD308" i="13" s="1"/>
  <c r="EW308" i="13"/>
  <c r="EV308" i="13"/>
  <c r="EJ308" i="13"/>
  <c r="DZ308" i="13"/>
  <c r="AY308" i="13"/>
  <c r="AW308" i="13"/>
  <c r="AU308" i="13" s="1"/>
  <c r="AT308" i="13"/>
  <c r="FJ308" i="13" s="1"/>
  <c r="AS308" i="13"/>
  <c r="AR308" i="13"/>
  <c r="AB308" i="13"/>
  <c r="AA308" i="13"/>
  <c r="D308" i="13"/>
  <c r="DM308" i="13" s="1"/>
  <c r="B308" i="13"/>
  <c r="A308" i="13"/>
  <c r="FD307" i="13" a="1"/>
  <c r="FD307" i="13" s="1"/>
  <c r="EW307" i="13"/>
  <c r="EV307" i="13"/>
  <c r="EJ307" i="13"/>
  <c r="DZ307" i="13"/>
  <c r="AY307" i="13"/>
  <c r="AW307" i="13"/>
  <c r="AU307" i="13" s="1"/>
  <c r="AT307" i="13"/>
  <c r="FJ307" i="13" s="1"/>
  <c r="AS307" i="13"/>
  <c r="AR307" i="13"/>
  <c r="AB307" i="13"/>
  <c r="AA307" i="13"/>
  <c r="D307" i="13"/>
  <c r="DM307" i="13" s="1"/>
  <c r="B307" i="13"/>
  <c r="A307" i="13"/>
  <c r="FD306" i="13" a="1"/>
  <c r="FD306" i="13" s="1"/>
  <c r="EW306" i="13"/>
  <c r="EV306" i="13"/>
  <c r="EJ306" i="13"/>
  <c r="DZ306" i="13"/>
  <c r="AY306" i="13"/>
  <c r="AW306" i="13"/>
  <c r="AU306" i="13" s="1"/>
  <c r="AT306" i="13"/>
  <c r="FB306" i="13" s="1"/>
  <c r="AS306" i="13"/>
  <c r="AR306" i="13"/>
  <c r="AB306" i="13"/>
  <c r="AA306" i="13"/>
  <c r="D306" i="13"/>
  <c r="DM306" i="13" s="1"/>
  <c r="B306" i="13"/>
  <c r="A306" i="13"/>
  <c r="FD305" i="13" a="1"/>
  <c r="FD305" i="13" s="1"/>
  <c r="EW305" i="13"/>
  <c r="EV305" i="13"/>
  <c r="EJ305" i="13"/>
  <c r="DZ305" i="13"/>
  <c r="AY305" i="13"/>
  <c r="AW305" i="13"/>
  <c r="AU305" i="13" s="1"/>
  <c r="AT305" i="13"/>
  <c r="FJ305" i="13" s="1"/>
  <c r="AS305" i="13"/>
  <c r="AR305" i="13"/>
  <c r="AB305" i="13"/>
  <c r="AA305" i="13"/>
  <c r="D305" i="13"/>
  <c r="DM305" i="13" s="1"/>
  <c r="B305" i="13"/>
  <c r="A305" i="13"/>
  <c r="FD304" i="13" a="1"/>
  <c r="FD304" i="13" s="1"/>
  <c r="EW304" i="13"/>
  <c r="EV304" i="13"/>
  <c r="EJ304" i="13"/>
  <c r="DZ304" i="13"/>
  <c r="AY304" i="13"/>
  <c r="AW304" i="13"/>
  <c r="AU304" i="13" s="1"/>
  <c r="AT304" i="13"/>
  <c r="FJ304" i="13" s="1"/>
  <c r="AS304" i="13"/>
  <c r="AR304" i="13"/>
  <c r="AB304" i="13"/>
  <c r="AA304" i="13"/>
  <c r="D304" i="13"/>
  <c r="DM304" i="13" s="1"/>
  <c r="B304" i="13"/>
  <c r="A304" i="13"/>
  <c r="FD303" i="13" a="1"/>
  <c r="FD303" i="13" s="1"/>
  <c r="EW303" i="13"/>
  <c r="EV303" i="13"/>
  <c r="EJ303" i="13"/>
  <c r="DZ303" i="13"/>
  <c r="AY303" i="13"/>
  <c r="AW303" i="13"/>
  <c r="AU303" i="13" s="1"/>
  <c r="AT303" i="13"/>
  <c r="FJ303" i="13" s="1"/>
  <c r="AS303" i="13"/>
  <c r="AR303" i="13"/>
  <c r="AB303" i="13"/>
  <c r="AA303" i="13"/>
  <c r="D303" i="13"/>
  <c r="DM303" i="13" s="1"/>
  <c r="B303" i="13"/>
  <c r="A303" i="13"/>
  <c r="FD302" i="13" a="1"/>
  <c r="FD302" i="13" s="1"/>
  <c r="EW302" i="13"/>
  <c r="EV302" i="13"/>
  <c r="EJ302" i="13"/>
  <c r="DZ302" i="13"/>
  <c r="AY302" i="13"/>
  <c r="AW302" i="13"/>
  <c r="AU302" i="13" s="1"/>
  <c r="AT302" i="13"/>
  <c r="FJ302" i="13" s="1"/>
  <c r="AS302" i="13"/>
  <c r="AR302" i="13"/>
  <c r="AB302" i="13"/>
  <c r="AA302" i="13"/>
  <c r="D302" i="13"/>
  <c r="DM302" i="13" s="1"/>
  <c r="B302" i="13"/>
  <c r="A302" i="13"/>
  <c r="FD301" i="13" a="1"/>
  <c r="FD301" i="13" s="1"/>
  <c r="EW301" i="13"/>
  <c r="EV301" i="13"/>
  <c r="EJ301" i="13"/>
  <c r="DZ301" i="13"/>
  <c r="AY301" i="13"/>
  <c r="AW301" i="13"/>
  <c r="AU301" i="13" s="1"/>
  <c r="AT301" i="13"/>
  <c r="AS301" i="13"/>
  <c r="AR301" i="13"/>
  <c r="AB301" i="13"/>
  <c r="AA301" i="13"/>
  <c r="D301" i="13"/>
  <c r="DM301" i="13" s="1"/>
  <c r="B301" i="13"/>
  <c r="A301" i="13"/>
  <c r="FD300" i="13" a="1"/>
  <c r="FD300" i="13" s="1"/>
  <c r="EW300" i="13"/>
  <c r="EV300" i="13"/>
  <c r="EJ300" i="13"/>
  <c r="DZ300" i="13"/>
  <c r="AY300" i="13"/>
  <c r="AW300" i="13"/>
  <c r="AU300" i="13" s="1"/>
  <c r="AT300" i="13"/>
  <c r="FJ300" i="13" s="1"/>
  <c r="AS300" i="13"/>
  <c r="AR300" i="13"/>
  <c r="AB300" i="13"/>
  <c r="AA300" i="13"/>
  <c r="D300" i="13"/>
  <c r="DM300" i="13" s="1"/>
  <c r="B300" i="13"/>
  <c r="A300" i="13"/>
  <c r="FD299" i="13" a="1"/>
  <c r="FD299" i="13" s="1"/>
  <c r="EW299" i="13"/>
  <c r="EV299" i="13"/>
  <c r="EJ299" i="13"/>
  <c r="DZ299" i="13"/>
  <c r="AY299" i="13"/>
  <c r="AW299" i="13"/>
  <c r="AU299" i="13" s="1"/>
  <c r="AT299" i="13"/>
  <c r="FJ299" i="13" s="1"/>
  <c r="AS299" i="13"/>
  <c r="AR299" i="13"/>
  <c r="AB299" i="13"/>
  <c r="AA299" i="13"/>
  <c r="D299" i="13"/>
  <c r="DM299" i="13" s="1"/>
  <c r="B299" i="13"/>
  <c r="A299" i="13"/>
  <c r="FD298" i="13" a="1"/>
  <c r="FD298" i="13" s="1"/>
  <c r="EW298" i="13"/>
  <c r="EV298" i="13"/>
  <c r="EJ298" i="13"/>
  <c r="DZ298" i="13"/>
  <c r="AY298" i="13"/>
  <c r="AW298" i="13"/>
  <c r="AU298" i="13" s="1"/>
  <c r="AT298" i="13"/>
  <c r="FJ298" i="13" s="1"/>
  <c r="AS298" i="13"/>
  <c r="AR298" i="13"/>
  <c r="AB298" i="13"/>
  <c r="AA298" i="13"/>
  <c r="D298" i="13"/>
  <c r="DM298" i="13" s="1"/>
  <c r="B298" i="13"/>
  <c r="A298" i="13"/>
  <c r="FD297" i="13" a="1"/>
  <c r="FD297" i="13" s="1"/>
  <c r="EW297" i="13"/>
  <c r="EV297" i="13"/>
  <c r="EJ297" i="13"/>
  <c r="DZ297" i="13"/>
  <c r="AY297" i="13"/>
  <c r="AW297" i="13"/>
  <c r="AU297" i="13" s="1"/>
  <c r="AT297" i="13"/>
  <c r="FJ297" i="13" s="1"/>
  <c r="AS297" i="13"/>
  <c r="AR297" i="13"/>
  <c r="AB297" i="13"/>
  <c r="AA297" i="13"/>
  <c r="D297" i="13"/>
  <c r="DM297" i="13" s="1"/>
  <c r="B297" i="13"/>
  <c r="A297" i="13"/>
  <c r="FD296" i="13" a="1"/>
  <c r="FD296" i="13" s="1"/>
  <c r="EW296" i="13"/>
  <c r="EV296" i="13"/>
  <c r="EJ296" i="13"/>
  <c r="DZ296" i="13"/>
  <c r="AY296" i="13"/>
  <c r="AW296" i="13"/>
  <c r="AU296" i="13" s="1"/>
  <c r="AT296" i="13"/>
  <c r="FJ296" i="13" s="1"/>
  <c r="AS296" i="13"/>
  <c r="AR296" i="13"/>
  <c r="AB296" i="13"/>
  <c r="AA296" i="13"/>
  <c r="D296" i="13"/>
  <c r="DM296" i="13" s="1"/>
  <c r="B296" i="13"/>
  <c r="A296" i="13"/>
  <c r="FD295" i="13" a="1"/>
  <c r="FD295" i="13" s="1"/>
  <c r="EW295" i="13"/>
  <c r="EV295" i="13"/>
  <c r="EJ295" i="13"/>
  <c r="DZ295" i="13"/>
  <c r="AY295" i="13"/>
  <c r="AW295" i="13"/>
  <c r="AU295" i="13" s="1"/>
  <c r="AT295" i="13"/>
  <c r="FJ295" i="13" s="1"/>
  <c r="AS295" i="13"/>
  <c r="AR295" i="13"/>
  <c r="AB295" i="13"/>
  <c r="AA295" i="13"/>
  <c r="D295" i="13"/>
  <c r="DM295" i="13" s="1"/>
  <c r="B295" i="13"/>
  <c r="A295" i="13"/>
  <c r="FD294" i="13" a="1"/>
  <c r="FD294" i="13" s="1"/>
  <c r="EW294" i="13"/>
  <c r="EV294" i="13"/>
  <c r="EJ294" i="13"/>
  <c r="DZ294" i="13"/>
  <c r="AY294" i="13"/>
  <c r="AW294" i="13"/>
  <c r="AU294" i="13" s="1"/>
  <c r="AT294" i="13"/>
  <c r="FJ294" i="13" s="1"/>
  <c r="AS294" i="13"/>
  <c r="AR294" i="13"/>
  <c r="AB294" i="13"/>
  <c r="AA294" i="13"/>
  <c r="D294" i="13"/>
  <c r="DM294" i="13" s="1"/>
  <c r="B294" i="13"/>
  <c r="A294" i="13"/>
  <c r="FD293" i="13" a="1"/>
  <c r="FD293" i="13" s="1"/>
  <c r="EW293" i="13"/>
  <c r="EV293" i="13"/>
  <c r="EJ293" i="13"/>
  <c r="DZ293" i="13"/>
  <c r="AY293" i="13"/>
  <c r="AW293" i="13"/>
  <c r="AU293" i="13" s="1"/>
  <c r="AT293" i="13"/>
  <c r="AS293" i="13"/>
  <c r="AR293" i="13"/>
  <c r="AB293" i="13"/>
  <c r="AA293" i="13"/>
  <c r="D293" i="13"/>
  <c r="DM293" i="13" s="1"/>
  <c r="B293" i="13"/>
  <c r="A293" i="13"/>
  <c r="FD292" i="13" a="1"/>
  <c r="FD292" i="13" s="1"/>
  <c r="EW292" i="13"/>
  <c r="EV292" i="13"/>
  <c r="EJ292" i="13"/>
  <c r="DZ292" i="13"/>
  <c r="AY292" i="13"/>
  <c r="AW292" i="13"/>
  <c r="AU292" i="13" s="1"/>
  <c r="AT292" i="13"/>
  <c r="FJ292" i="13" s="1"/>
  <c r="AS292" i="13"/>
  <c r="AR292" i="13"/>
  <c r="AB292" i="13"/>
  <c r="AA292" i="13"/>
  <c r="D292" i="13"/>
  <c r="DM292" i="13" s="1"/>
  <c r="B292" i="13"/>
  <c r="A292" i="13"/>
  <c r="FD291" i="13" a="1"/>
  <c r="FD291" i="13" s="1"/>
  <c r="EW291" i="13"/>
  <c r="EV291" i="13"/>
  <c r="EJ291" i="13"/>
  <c r="DZ291" i="13"/>
  <c r="AY291" i="13"/>
  <c r="AW291" i="13"/>
  <c r="AU291" i="13" s="1"/>
  <c r="AT291" i="13"/>
  <c r="FJ291" i="13" s="1"/>
  <c r="AS291" i="13"/>
  <c r="AR291" i="13"/>
  <c r="AB291" i="13"/>
  <c r="AA291" i="13"/>
  <c r="D291" i="13"/>
  <c r="DM291" i="13" s="1"/>
  <c r="B291" i="13"/>
  <c r="A291" i="13"/>
  <c r="FD290" i="13" a="1"/>
  <c r="FD290" i="13" s="1"/>
  <c r="EW290" i="13"/>
  <c r="EV290" i="13"/>
  <c r="EJ290" i="13"/>
  <c r="DZ290" i="13"/>
  <c r="AY290" i="13"/>
  <c r="AW290" i="13"/>
  <c r="AU290" i="13" s="1"/>
  <c r="AT290" i="13"/>
  <c r="AS290" i="13"/>
  <c r="AR290" i="13"/>
  <c r="AB290" i="13"/>
  <c r="AA290" i="13"/>
  <c r="D290" i="13"/>
  <c r="DM290" i="13" s="1"/>
  <c r="B290" i="13"/>
  <c r="A290" i="13"/>
  <c r="FD289" i="13" a="1"/>
  <c r="FD289" i="13" s="1"/>
  <c r="EW289" i="13"/>
  <c r="EV289" i="13"/>
  <c r="EJ289" i="13"/>
  <c r="DZ289" i="13"/>
  <c r="AY289" i="13"/>
  <c r="AW289" i="13"/>
  <c r="AU289" i="13" s="1"/>
  <c r="AT289" i="13"/>
  <c r="FJ289" i="13" s="1"/>
  <c r="AS289" i="13"/>
  <c r="AR289" i="13"/>
  <c r="AB289" i="13"/>
  <c r="AA289" i="13"/>
  <c r="D289" i="13"/>
  <c r="DM289" i="13" s="1"/>
  <c r="B289" i="13"/>
  <c r="A289" i="13"/>
  <c r="FD288" i="13" a="1"/>
  <c r="FD288" i="13" s="1"/>
  <c r="EW288" i="13"/>
  <c r="EV288" i="13"/>
  <c r="EJ288" i="13"/>
  <c r="DZ288" i="13"/>
  <c r="AY288" i="13"/>
  <c r="AW288" i="13"/>
  <c r="AU288" i="13" s="1"/>
  <c r="AT288" i="13"/>
  <c r="FJ288" i="13" s="1"/>
  <c r="AS288" i="13"/>
  <c r="AR288" i="13"/>
  <c r="AB288" i="13"/>
  <c r="AA288" i="13"/>
  <c r="D288" i="13"/>
  <c r="DM288" i="13" s="1"/>
  <c r="B288" i="13"/>
  <c r="A288" i="13"/>
  <c r="FD287" i="13" a="1"/>
  <c r="FD287" i="13" s="1"/>
  <c r="EW287" i="13"/>
  <c r="EV287" i="13"/>
  <c r="EJ287" i="13"/>
  <c r="DZ287" i="13"/>
  <c r="AY287" i="13"/>
  <c r="AW287" i="13"/>
  <c r="AU287" i="13" s="1"/>
  <c r="AT287" i="13"/>
  <c r="FJ287" i="13" s="1"/>
  <c r="AS287" i="13"/>
  <c r="AR287" i="13"/>
  <c r="AB287" i="13"/>
  <c r="AA287" i="13"/>
  <c r="D287" i="13"/>
  <c r="DM287" i="13" s="1"/>
  <c r="B287" i="13"/>
  <c r="A287" i="13"/>
  <c r="FD286" i="13" a="1"/>
  <c r="FD286" i="13" s="1"/>
  <c r="EW286" i="13"/>
  <c r="EV286" i="13"/>
  <c r="EJ286" i="13"/>
  <c r="DZ286" i="13"/>
  <c r="AY286" i="13"/>
  <c r="AW286" i="13"/>
  <c r="AU286" i="13" s="1"/>
  <c r="AT286" i="13"/>
  <c r="FJ286" i="13" s="1"/>
  <c r="AS286" i="13"/>
  <c r="AR286" i="13"/>
  <c r="AB286" i="13"/>
  <c r="AA286" i="13"/>
  <c r="D286" i="13"/>
  <c r="DM286" i="13" s="1"/>
  <c r="B286" i="13"/>
  <c r="A286" i="13"/>
  <c r="FD285" i="13" a="1"/>
  <c r="FD285" i="13" s="1"/>
  <c r="EW285" i="13"/>
  <c r="EV285" i="13"/>
  <c r="EJ285" i="13"/>
  <c r="DZ285" i="13"/>
  <c r="AY285" i="13"/>
  <c r="AW285" i="13"/>
  <c r="AU285" i="13" s="1"/>
  <c r="AT285" i="13"/>
  <c r="AS285" i="13"/>
  <c r="AR285" i="13"/>
  <c r="AB285" i="13"/>
  <c r="AA285" i="13"/>
  <c r="D285" i="13"/>
  <c r="DM285" i="13" s="1"/>
  <c r="B285" i="13"/>
  <c r="A285" i="13"/>
  <c r="FD284" i="13" a="1"/>
  <c r="FD284" i="13" s="1"/>
  <c r="EW284" i="13"/>
  <c r="EV284" i="13"/>
  <c r="EJ284" i="13"/>
  <c r="DZ284" i="13"/>
  <c r="AY284" i="13"/>
  <c r="AW284" i="13"/>
  <c r="AU284" i="13" s="1"/>
  <c r="AT284" i="13"/>
  <c r="FJ284" i="13" s="1"/>
  <c r="AS284" i="13"/>
  <c r="AR284" i="13"/>
  <c r="AB284" i="13"/>
  <c r="AA284" i="13"/>
  <c r="D284" i="13"/>
  <c r="DM284" i="13" s="1"/>
  <c r="B284" i="13"/>
  <c r="A284" i="13"/>
  <c r="FD283" i="13" a="1"/>
  <c r="FD283" i="13" s="1"/>
  <c r="EW283" i="13"/>
  <c r="EV283" i="13"/>
  <c r="EJ283" i="13"/>
  <c r="DZ283" i="13"/>
  <c r="AY283" i="13"/>
  <c r="AW283" i="13"/>
  <c r="AU283" i="13" s="1"/>
  <c r="AT283" i="13"/>
  <c r="AS283" i="13"/>
  <c r="AR283" i="13"/>
  <c r="AB283" i="13"/>
  <c r="AA283" i="13"/>
  <c r="D283" i="13"/>
  <c r="DM283" i="13" s="1"/>
  <c r="B283" i="13"/>
  <c r="A283" i="13"/>
  <c r="FD282" i="13" a="1"/>
  <c r="FD282" i="13" s="1"/>
  <c r="EW282" i="13"/>
  <c r="EV282" i="13"/>
  <c r="EJ282" i="13"/>
  <c r="DZ282" i="13"/>
  <c r="AY282" i="13"/>
  <c r="AW282" i="13"/>
  <c r="AU282" i="13" s="1"/>
  <c r="AT282" i="13"/>
  <c r="FJ282" i="13" s="1"/>
  <c r="AS282" i="13"/>
  <c r="AR282" i="13"/>
  <c r="AB282" i="13"/>
  <c r="AA282" i="13"/>
  <c r="D282" i="13"/>
  <c r="DM282" i="13" s="1"/>
  <c r="B282" i="13"/>
  <c r="A282" i="13"/>
  <c r="FD281" i="13" a="1"/>
  <c r="FD281" i="13" s="1"/>
  <c r="EW281" i="13"/>
  <c r="EV281" i="13"/>
  <c r="EJ281" i="13"/>
  <c r="DZ281" i="13"/>
  <c r="AY281" i="13"/>
  <c r="AW281" i="13"/>
  <c r="AU281" i="13" s="1"/>
  <c r="AT281" i="13"/>
  <c r="AS281" i="13"/>
  <c r="AR281" i="13"/>
  <c r="AB281" i="13"/>
  <c r="AA281" i="13"/>
  <c r="D281" i="13"/>
  <c r="DM281" i="13" s="1"/>
  <c r="B281" i="13"/>
  <c r="A281" i="13"/>
  <c r="FD280" i="13" a="1"/>
  <c r="FD280" i="13" s="1"/>
  <c r="EW280" i="13"/>
  <c r="EV280" i="13"/>
  <c r="EJ280" i="13"/>
  <c r="DZ280" i="13"/>
  <c r="AY280" i="13"/>
  <c r="AW280" i="13"/>
  <c r="AU280" i="13" s="1"/>
  <c r="AT280" i="13"/>
  <c r="FJ280" i="13" s="1"/>
  <c r="AS280" i="13"/>
  <c r="AR280" i="13"/>
  <c r="AB280" i="13"/>
  <c r="AA280" i="13"/>
  <c r="D280" i="13"/>
  <c r="DM280" i="13" s="1"/>
  <c r="B280" i="13"/>
  <c r="A280" i="13"/>
  <c r="FD279" i="13" a="1"/>
  <c r="FD279" i="13" s="1"/>
  <c r="EW279" i="13"/>
  <c r="EV279" i="13"/>
  <c r="EJ279" i="13"/>
  <c r="DZ279" i="13"/>
  <c r="AY279" i="13"/>
  <c r="AW279" i="13"/>
  <c r="AU279" i="13" s="1"/>
  <c r="AT279" i="13"/>
  <c r="FJ279" i="13" s="1"/>
  <c r="AS279" i="13"/>
  <c r="AR279" i="13"/>
  <c r="AB279" i="13"/>
  <c r="AA279" i="13"/>
  <c r="D279" i="13"/>
  <c r="DM279" i="13" s="1"/>
  <c r="B279" i="13"/>
  <c r="A279" i="13"/>
  <c r="FD278" i="13" a="1"/>
  <c r="FD278" i="13" s="1"/>
  <c r="EW278" i="13"/>
  <c r="EV278" i="13"/>
  <c r="EJ278" i="13"/>
  <c r="DZ278" i="13"/>
  <c r="AY278" i="13"/>
  <c r="AW278" i="13"/>
  <c r="AU278" i="13" s="1"/>
  <c r="AT278" i="13"/>
  <c r="FJ278" i="13" s="1"/>
  <c r="AS278" i="13"/>
  <c r="AR278" i="13"/>
  <c r="AB278" i="13"/>
  <c r="AA278" i="13"/>
  <c r="D278" i="13"/>
  <c r="DM278" i="13" s="1"/>
  <c r="B278" i="13"/>
  <c r="A278" i="13"/>
  <c r="FD277" i="13" a="1"/>
  <c r="FD277" i="13" s="1"/>
  <c r="EW277" i="13"/>
  <c r="EV277" i="13"/>
  <c r="EJ277" i="13"/>
  <c r="DZ277" i="13"/>
  <c r="AY277" i="13"/>
  <c r="AW277" i="13"/>
  <c r="AU277" i="13" s="1"/>
  <c r="AT277" i="13"/>
  <c r="FJ277" i="13" s="1"/>
  <c r="AS277" i="13"/>
  <c r="AR277" i="13"/>
  <c r="AB277" i="13"/>
  <c r="AA277" i="13"/>
  <c r="D277" i="13"/>
  <c r="DM277" i="13" s="1"/>
  <c r="B277" i="13"/>
  <c r="A277" i="13"/>
  <c r="FD276" i="13" a="1"/>
  <c r="FD276" i="13" s="1"/>
  <c r="EW276" i="13"/>
  <c r="EV276" i="13"/>
  <c r="EJ276" i="13"/>
  <c r="DZ276" i="13"/>
  <c r="AY276" i="13"/>
  <c r="AW276" i="13"/>
  <c r="AU276" i="13" s="1"/>
  <c r="AT276" i="13"/>
  <c r="FJ276" i="13" s="1"/>
  <c r="AS276" i="13"/>
  <c r="AR276" i="13"/>
  <c r="AB276" i="13"/>
  <c r="AA276" i="13"/>
  <c r="D276" i="13"/>
  <c r="DM276" i="13" s="1"/>
  <c r="B276" i="13"/>
  <c r="A276" i="13"/>
  <c r="FD275" i="13" a="1"/>
  <c r="FD275" i="13" s="1"/>
  <c r="EW275" i="13"/>
  <c r="EV275" i="13"/>
  <c r="EJ275" i="13"/>
  <c r="DZ275" i="13"/>
  <c r="AY275" i="13"/>
  <c r="AW275" i="13"/>
  <c r="AU275" i="13" s="1"/>
  <c r="AT275" i="13"/>
  <c r="FJ275" i="13" s="1"/>
  <c r="AS275" i="13"/>
  <c r="AR275" i="13"/>
  <c r="AB275" i="13"/>
  <c r="AA275" i="13"/>
  <c r="D275" i="13"/>
  <c r="DM275" i="13" s="1"/>
  <c r="B275" i="13"/>
  <c r="A275" i="13"/>
  <c r="FD274" i="13" a="1"/>
  <c r="FD274" i="13" s="1"/>
  <c r="EW274" i="13"/>
  <c r="EV274" i="13"/>
  <c r="EJ274" i="13"/>
  <c r="DZ274" i="13"/>
  <c r="AY274" i="13"/>
  <c r="AW274" i="13"/>
  <c r="AU274" i="13" s="1"/>
  <c r="AT274" i="13"/>
  <c r="AS274" i="13"/>
  <c r="AR274" i="13"/>
  <c r="AB274" i="13"/>
  <c r="AA274" i="13"/>
  <c r="D274" i="13"/>
  <c r="DM274" i="13" s="1"/>
  <c r="B274" i="13"/>
  <c r="A274" i="13"/>
  <c r="FD273" i="13" a="1"/>
  <c r="FD273" i="13" s="1"/>
  <c r="EW273" i="13"/>
  <c r="EV273" i="13"/>
  <c r="EJ273" i="13"/>
  <c r="DZ273" i="13"/>
  <c r="AY273" i="13"/>
  <c r="AW273" i="13"/>
  <c r="AU273" i="13" s="1"/>
  <c r="AT273" i="13"/>
  <c r="AS273" i="13"/>
  <c r="AR273" i="13"/>
  <c r="AB273" i="13"/>
  <c r="AA273" i="13"/>
  <c r="D273" i="13"/>
  <c r="DM273" i="13" s="1"/>
  <c r="B273" i="13"/>
  <c r="A273" i="13"/>
  <c r="FD272" i="13" a="1"/>
  <c r="FD272" i="13" s="1"/>
  <c r="EW272" i="13"/>
  <c r="EV272" i="13"/>
  <c r="EJ272" i="13"/>
  <c r="DZ272" i="13"/>
  <c r="AY272" i="13"/>
  <c r="AW272" i="13"/>
  <c r="AU272" i="13" s="1"/>
  <c r="AT272" i="13"/>
  <c r="AS272" i="13"/>
  <c r="AR272" i="13"/>
  <c r="AB272" i="13"/>
  <c r="AA272" i="13"/>
  <c r="D272" i="13"/>
  <c r="DM272" i="13" s="1"/>
  <c r="B272" i="13"/>
  <c r="A272" i="13"/>
  <c r="FD271" i="13" a="1"/>
  <c r="FD271" i="13" s="1"/>
  <c r="EW271" i="13"/>
  <c r="EV271" i="13"/>
  <c r="EJ271" i="13"/>
  <c r="DZ271" i="13"/>
  <c r="AY271" i="13"/>
  <c r="AW271" i="13"/>
  <c r="AU271" i="13" s="1"/>
  <c r="AT271" i="13"/>
  <c r="FJ271" i="13" s="1"/>
  <c r="AS271" i="13"/>
  <c r="AR271" i="13"/>
  <c r="AB271" i="13"/>
  <c r="AA271" i="13"/>
  <c r="D271" i="13"/>
  <c r="DM271" i="13" s="1"/>
  <c r="B271" i="13"/>
  <c r="A271" i="13"/>
  <c r="FD270" i="13" a="1"/>
  <c r="FD270" i="13" s="1"/>
  <c r="EW270" i="13"/>
  <c r="EV270" i="13"/>
  <c r="EJ270" i="13"/>
  <c r="DZ270" i="13"/>
  <c r="AY270" i="13"/>
  <c r="AW270" i="13"/>
  <c r="AU270" i="13" s="1"/>
  <c r="AT270" i="13"/>
  <c r="FJ270" i="13" s="1"/>
  <c r="AS270" i="13"/>
  <c r="AR270" i="13"/>
  <c r="AB270" i="13"/>
  <c r="AA270" i="13"/>
  <c r="D270" i="13"/>
  <c r="DM270" i="13" s="1"/>
  <c r="B270" i="13"/>
  <c r="A270" i="13"/>
  <c r="FD269" i="13" a="1"/>
  <c r="FD269" i="13" s="1"/>
  <c r="EW269" i="13"/>
  <c r="EV269" i="13"/>
  <c r="EJ269" i="13"/>
  <c r="DZ269" i="13"/>
  <c r="AY269" i="13"/>
  <c r="AW269" i="13"/>
  <c r="AU269" i="13" s="1"/>
  <c r="AT269" i="13"/>
  <c r="FJ269" i="13" s="1"/>
  <c r="AS269" i="13"/>
  <c r="AR269" i="13"/>
  <c r="AB269" i="13"/>
  <c r="AA269" i="13"/>
  <c r="D269" i="13"/>
  <c r="DM269" i="13" s="1"/>
  <c r="B269" i="13"/>
  <c r="A269" i="13"/>
  <c r="FD268" i="13" a="1"/>
  <c r="FD268" i="13" s="1"/>
  <c r="EW268" i="13"/>
  <c r="EV268" i="13"/>
  <c r="EJ268" i="13"/>
  <c r="DZ268" i="13"/>
  <c r="AY268" i="13"/>
  <c r="AW268" i="13"/>
  <c r="AU268" i="13" s="1"/>
  <c r="AT268" i="13"/>
  <c r="FJ268" i="13" s="1"/>
  <c r="AS268" i="13"/>
  <c r="AR268" i="13"/>
  <c r="AB268" i="13"/>
  <c r="AA268" i="13"/>
  <c r="D268" i="13"/>
  <c r="DM268" i="13" s="1"/>
  <c r="B268" i="13"/>
  <c r="A268" i="13"/>
  <c r="FD267" i="13" a="1"/>
  <c r="FD267" i="13" s="1"/>
  <c r="EW267" i="13"/>
  <c r="EV267" i="13"/>
  <c r="EJ267" i="13"/>
  <c r="DZ267" i="13"/>
  <c r="AY267" i="13"/>
  <c r="AW267" i="13"/>
  <c r="AU267" i="13" s="1"/>
  <c r="AT267" i="13"/>
  <c r="AS267" i="13"/>
  <c r="AR267" i="13"/>
  <c r="AB267" i="13"/>
  <c r="AA267" i="13"/>
  <c r="D267" i="13"/>
  <c r="DM267" i="13" s="1"/>
  <c r="B267" i="13"/>
  <c r="A267" i="13"/>
  <c r="FD266" i="13" a="1"/>
  <c r="FD266" i="13" s="1"/>
  <c r="EW266" i="13"/>
  <c r="EV266" i="13"/>
  <c r="EJ266" i="13"/>
  <c r="DZ266" i="13"/>
  <c r="AY266" i="13"/>
  <c r="AW266" i="13"/>
  <c r="AU266" i="13" s="1"/>
  <c r="AT266" i="13"/>
  <c r="AS266" i="13"/>
  <c r="AR266" i="13"/>
  <c r="AB266" i="13"/>
  <c r="AA266" i="13"/>
  <c r="D266" i="13"/>
  <c r="DM266" i="13" s="1"/>
  <c r="B266" i="13"/>
  <c r="A266" i="13"/>
  <c r="FD265" i="13" a="1"/>
  <c r="FD265" i="13" s="1"/>
  <c r="EW265" i="13"/>
  <c r="EV265" i="13"/>
  <c r="EJ265" i="13"/>
  <c r="DZ265" i="13"/>
  <c r="AY265" i="13"/>
  <c r="AW265" i="13"/>
  <c r="AU265" i="13" s="1"/>
  <c r="AT265" i="13"/>
  <c r="FJ265" i="13" s="1"/>
  <c r="AS265" i="13"/>
  <c r="AR265" i="13"/>
  <c r="AB265" i="13"/>
  <c r="AA265" i="13"/>
  <c r="D265" i="13"/>
  <c r="DM265" i="13" s="1"/>
  <c r="B265" i="13"/>
  <c r="A265" i="13"/>
  <c r="FD264" i="13" a="1"/>
  <c r="FD264" i="13" s="1"/>
  <c r="EW264" i="13"/>
  <c r="EV264" i="13"/>
  <c r="EJ264" i="13"/>
  <c r="DZ264" i="13"/>
  <c r="AY264" i="13"/>
  <c r="AW264" i="13"/>
  <c r="AU264" i="13" s="1"/>
  <c r="AT264" i="13"/>
  <c r="FJ264" i="13" s="1"/>
  <c r="AS264" i="13"/>
  <c r="AR264" i="13"/>
  <c r="AB264" i="13"/>
  <c r="AA264" i="13"/>
  <c r="D264" i="13"/>
  <c r="DM264" i="13" s="1"/>
  <c r="B264" i="13"/>
  <c r="A264" i="13"/>
  <c r="FD263" i="13" a="1"/>
  <c r="FD263" i="13" s="1"/>
  <c r="EW263" i="13"/>
  <c r="EV263" i="13"/>
  <c r="EJ263" i="13"/>
  <c r="DZ263" i="13"/>
  <c r="AY263" i="13"/>
  <c r="AW263" i="13"/>
  <c r="AU263" i="13" s="1"/>
  <c r="AT263" i="13"/>
  <c r="FJ263" i="13" s="1"/>
  <c r="AS263" i="13"/>
  <c r="AR263" i="13"/>
  <c r="AB263" i="13"/>
  <c r="AA263" i="13"/>
  <c r="D263" i="13"/>
  <c r="DM263" i="13" s="1"/>
  <c r="B263" i="13"/>
  <c r="A263" i="13"/>
  <c r="FD262" i="13" a="1"/>
  <c r="FD262" i="13" s="1"/>
  <c r="EW262" i="13"/>
  <c r="EV262" i="13"/>
  <c r="EJ262" i="13"/>
  <c r="DZ262" i="13"/>
  <c r="AY262" i="13"/>
  <c r="AW262" i="13"/>
  <c r="AU262" i="13" s="1"/>
  <c r="AT262" i="13"/>
  <c r="FJ262" i="13" s="1"/>
  <c r="AS262" i="13"/>
  <c r="AR262" i="13"/>
  <c r="AB262" i="13"/>
  <c r="AA262" i="13"/>
  <c r="D262" i="13"/>
  <c r="DM262" i="13" s="1"/>
  <c r="B262" i="13"/>
  <c r="A262" i="13"/>
  <c r="FD261" i="13" a="1"/>
  <c r="FD261" i="13" s="1"/>
  <c r="EW261" i="13"/>
  <c r="EV261" i="13"/>
  <c r="EJ261" i="13"/>
  <c r="DZ261" i="13"/>
  <c r="AY261" i="13"/>
  <c r="AW261" i="13"/>
  <c r="AU261" i="13" s="1"/>
  <c r="AT261" i="13"/>
  <c r="FJ261" i="13" s="1"/>
  <c r="AS261" i="13"/>
  <c r="AR261" i="13"/>
  <c r="AB261" i="13"/>
  <c r="AA261" i="13"/>
  <c r="D261" i="13"/>
  <c r="DM261" i="13" s="1"/>
  <c r="B261" i="13"/>
  <c r="A261" i="13"/>
  <c r="FD260" i="13" a="1"/>
  <c r="FD260" i="13" s="1"/>
  <c r="EW260" i="13"/>
  <c r="EV260" i="13"/>
  <c r="EJ260" i="13"/>
  <c r="DZ260" i="13"/>
  <c r="AY260" i="13"/>
  <c r="AW260" i="13"/>
  <c r="AU260" i="13" s="1"/>
  <c r="AT260" i="13"/>
  <c r="FJ260" i="13" s="1"/>
  <c r="AS260" i="13"/>
  <c r="AR260" i="13"/>
  <c r="AB260" i="13"/>
  <c r="AA260" i="13"/>
  <c r="D260" i="13"/>
  <c r="DM260" i="13" s="1"/>
  <c r="B260" i="13"/>
  <c r="A260" i="13"/>
  <c r="FD259" i="13" a="1"/>
  <c r="FD259" i="13" s="1"/>
  <c r="EW259" i="13"/>
  <c r="EV259" i="13"/>
  <c r="EJ259" i="13"/>
  <c r="DZ259" i="13"/>
  <c r="AY259" i="13"/>
  <c r="AW259" i="13"/>
  <c r="AU259" i="13" s="1"/>
  <c r="AT259" i="13"/>
  <c r="FJ259" i="13" s="1"/>
  <c r="AS259" i="13"/>
  <c r="AR259" i="13"/>
  <c r="AB259" i="13"/>
  <c r="AA259" i="13"/>
  <c r="D259" i="13"/>
  <c r="DM259" i="13" s="1"/>
  <c r="B259" i="13"/>
  <c r="A259" i="13"/>
  <c r="FD258" i="13" a="1"/>
  <c r="FD258" i="13" s="1"/>
  <c r="EW258" i="13"/>
  <c r="EV258" i="13"/>
  <c r="EJ258" i="13"/>
  <c r="DZ258" i="13"/>
  <c r="AY258" i="13"/>
  <c r="AW258" i="13"/>
  <c r="AU258" i="13" s="1"/>
  <c r="AT258" i="13"/>
  <c r="AS258" i="13"/>
  <c r="AR258" i="13"/>
  <c r="AB258" i="13"/>
  <c r="AA258" i="13"/>
  <c r="D258" i="13"/>
  <c r="DM258" i="13" s="1"/>
  <c r="B258" i="13"/>
  <c r="A258" i="13"/>
  <c r="FD257" i="13" a="1"/>
  <c r="FD257" i="13" s="1"/>
  <c r="EW257" i="13"/>
  <c r="EV257" i="13"/>
  <c r="EJ257" i="13"/>
  <c r="DZ257" i="13"/>
  <c r="AY257" i="13"/>
  <c r="AW257" i="13"/>
  <c r="AU257" i="13" s="1"/>
  <c r="AT257" i="13"/>
  <c r="FJ257" i="13" s="1"/>
  <c r="AS257" i="13"/>
  <c r="AR257" i="13"/>
  <c r="AB257" i="13"/>
  <c r="AA257" i="13"/>
  <c r="D257" i="13"/>
  <c r="DM257" i="13" s="1"/>
  <c r="B257" i="13"/>
  <c r="A257" i="13"/>
  <c r="FD256" i="13" a="1"/>
  <c r="FD256" i="13" s="1"/>
  <c r="EW256" i="13"/>
  <c r="EV256" i="13"/>
  <c r="EJ256" i="13"/>
  <c r="DZ256" i="13"/>
  <c r="AY256" i="13"/>
  <c r="AW256" i="13"/>
  <c r="AU256" i="13" s="1"/>
  <c r="AT256" i="13"/>
  <c r="AS256" i="13"/>
  <c r="AR256" i="13"/>
  <c r="AB256" i="13"/>
  <c r="AA256" i="13"/>
  <c r="D256" i="13"/>
  <c r="DM256" i="13" s="1"/>
  <c r="B256" i="13"/>
  <c r="A256" i="13"/>
  <c r="FD255" i="13" a="1"/>
  <c r="FD255" i="13" s="1"/>
  <c r="EW255" i="13"/>
  <c r="EV255" i="13"/>
  <c r="EJ255" i="13"/>
  <c r="DZ255" i="13"/>
  <c r="AY255" i="13"/>
  <c r="AW255" i="13"/>
  <c r="AU255" i="13" s="1"/>
  <c r="AT255" i="13"/>
  <c r="FJ255" i="13" s="1"/>
  <c r="AS255" i="13"/>
  <c r="AR255" i="13"/>
  <c r="AB255" i="13"/>
  <c r="AA255" i="13"/>
  <c r="D255" i="13"/>
  <c r="DM255" i="13" s="1"/>
  <c r="B255" i="13"/>
  <c r="A255" i="13"/>
  <c r="FD254" i="13" a="1"/>
  <c r="FD254" i="13" s="1"/>
  <c r="EW254" i="13"/>
  <c r="EV254" i="13"/>
  <c r="EJ254" i="13"/>
  <c r="DZ254" i="13"/>
  <c r="AY254" i="13"/>
  <c r="AW254" i="13"/>
  <c r="AU254" i="13" s="1"/>
  <c r="AT254" i="13"/>
  <c r="FJ254" i="13" s="1"/>
  <c r="AS254" i="13"/>
  <c r="AR254" i="13"/>
  <c r="AB254" i="13"/>
  <c r="AA254" i="13"/>
  <c r="D254" i="13"/>
  <c r="DM254" i="13" s="1"/>
  <c r="B254" i="13"/>
  <c r="A254" i="13"/>
  <c r="FD253" i="13" a="1"/>
  <c r="FD253" i="13" s="1"/>
  <c r="EW253" i="13"/>
  <c r="EV253" i="13"/>
  <c r="EJ253" i="13"/>
  <c r="DZ253" i="13"/>
  <c r="AY253" i="13"/>
  <c r="AW253" i="13"/>
  <c r="AU253" i="13" s="1"/>
  <c r="AT253" i="13"/>
  <c r="AS253" i="13"/>
  <c r="AR253" i="13"/>
  <c r="AB253" i="13"/>
  <c r="AA253" i="13"/>
  <c r="D253" i="13"/>
  <c r="DM253" i="13" s="1"/>
  <c r="B253" i="13"/>
  <c r="A253" i="13"/>
  <c r="FD252" i="13" a="1"/>
  <c r="FD252" i="13" s="1"/>
  <c r="EW252" i="13"/>
  <c r="EV252" i="13"/>
  <c r="EJ252" i="13"/>
  <c r="DZ252" i="13"/>
  <c r="AY252" i="13"/>
  <c r="AW252" i="13"/>
  <c r="AU252" i="13" s="1"/>
  <c r="AT252" i="13"/>
  <c r="FJ252" i="13" s="1"/>
  <c r="AS252" i="13"/>
  <c r="AR252" i="13"/>
  <c r="AB252" i="13"/>
  <c r="AA252" i="13"/>
  <c r="D252" i="13"/>
  <c r="DM252" i="13" s="1"/>
  <c r="B252" i="13"/>
  <c r="A252" i="13"/>
  <c r="FD251" i="13" a="1"/>
  <c r="FD251" i="13" s="1"/>
  <c r="EW251" i="13"/>
  <c r="EV251" i="13"/>
  <c r="EJ251" i="13"/>
  <c r="DZ251" i="13"/>
  <c r="AY251" i="13"/>
  <c r="AW251" i="13"/>
  <c r="AU251" i="13" s="1"/>
  <c r="AT251" i="13"/>
  <c r="FJ251" i="13" s="1"/>
  <c r="AS251" i="13"/>
  <c r="AR251" i="13"/>
  <c r="AB251" i="13"/>
  <c r="AA251" i="13"/>
  <c r="D251" i="13"/>
  <c r="DM251" i="13" s="1"/>
  <c r="B251" i="13"/>
  <c r="A251" i="13"/>
  <c r="FD250" i="13" a="1"/>
  <c r="FD250" i="13" s="1"/>
  <c r="EW250" i="13"/>
  <c r="EV250" i="13"/>
  <c r="EJ250" i="13"/>
  <c r="DZ250" i="13"/>
  <c r="AY250" i="13"/>
  <c r="AW250" i="13"/>
  <c r="AU250" i="13" s="1"/>
  <c r="AT250" i="13"/>
  <c r="FJ250" i="13" s="1"/>
  <c r="AS250" i="13"/>
  <c r="AR250" i="13"/>
  <c r="AB250" i="13"/>
  <c r="AA250" i="13"/>
  <c r="D250" i="13"/>
  <c r="DM250" i="13" s="1"/>
  <c r="B250" i="13"/>
  <c r="A250" i="13"/>
  <c r="FD249" i="13" a="1"/>
  <c r="FD249" i="13" s="1"/>
  <c r="EW249" i="13"/>
  <c r="EV249" i="13"/>
  <c r="EJ249" i="13"/>
  <c r="DZ249" i="13"/>
  <c r="AY249" i="13"/>
  <c r="AW249" i="13"/>
  <c r="AU249" i="13" s="1"/>
  <c r="AT249" i="13"/>
  <c r="AS249" i="13"/>
  <c r="AR249" i="13"/>
  <c r="AB249" i="13"/>
  <c r="AA249" i="13"/>
  <c r="D249" i="13"/>
  <c r="DM249" i="13" s="1"/>
  <c r="B249" i="13"/>
  <c r="A249" i="13"/>
  <c r="FD248" i="13" a="1"/>
  <c r="FD248" i="13" s="1"/>
  <c r="EW248" i="13"/>
  <c r="EV248" i="13"/>
  <c r="EJ248" i="13"/>
  <c r="DZ248" i="13"/>
  <c r="AY248" i="13"/>
  <c r="AW248" i="13"/>
  <c r="AU248" i="13" s="1"/>
  <c r="AT248" i="13"/>
  <c r="FJ248" i="13" s="1"/>
  <c r="AS248" i="13"/>
  <c r="AR248" i="13"/>
  <c r="AB248" i="13"/>
  <c r="AA248" i="13"/>
  <c r="D248" i="13"/>
  <c r="DM248" i="13" s="1"/>
  <c r="B248" i="13"/>
  <c r="A248" i="13"/>
  <c r="FD247" i="13" a="1"/>
  <c r="FD247" i="13" s="1"/>
  <c r="EW247" i="13"/>
  <c r="EV247" i="13"/>
  <c r="EJ247" i="13"/>
  <c r="DZ247" i="13"/>
  <c r="AY247" i="13"/>
  <c r="AW247" i="13"/>
  <c r="AU247" i="13" s="1"/>
  <c r="AT247" i="13"/>
  <c r="FJ247" i="13" s="1"/>
  <c r="AS247" i="13"/>
  <c r="AR247" i="13"/>
  <c r="AB247" i="13"/>
  <c r="AA247" i="13"/>
  <c r="D247" i="13"/>
  <c r="DM247" i="13" s="1"/>
  <c r="B247" i="13"/>
  <c r="A247" i="13"/>
  <c r="FD246" i="13" a="1"/>
  <c r="FD246" i="13" s="1"/>
  <c r="EW246" i="13"/>
  <c r="EV246" i="13"/>
  <c r="EJ246" i="13"/>
  <c r="DZ246" i="13"/>
  <c r="AY246" i="13"/>
  <c r="AW246" i="13"/>
  <c r="AU246" i="13" s="1"/>
  <c r="AT246" i="13"/>
  <c r="AS246" i="13"/>
  <c r="AR246" i="13"/>
  <c r="AB246" i="13"/>
  <c r="AA246" i="13"/>
  <c r="D246" i="13"/>
  <c r="DM246" i="13" s="1"/>
  <c r="B246" i="13"/>
  <c r="A246" i="13"/>
  <c r="FD245" i="13" a="1"/>
  <c r="FD245" i="13" s="1"/>
  <c r="EW245" i="13"/>
  <c r="EV245" i="13"/>
  <c r="EJ245" i="13"/>
  <c r="DZ245" i="13"/>
  <c r="AY245" i="13"/>
  <c r="AW245" i="13"/>
  <c r="AU245" i="13" s="1"/>
  <c r="AT245" i="13"/>
  <c r="AS245" i="13"/>
  <c r="AR245" i="13"/>
  <c r="AB245" i="13"/>
  <c r="AA245" i="13"/>
  <c r="D245" i="13"/>
  <c r="DM245" i="13" s="1"/>
  <c r="B245" i="13"/>
  <c r="A245" i="13"/>
  <c r="FD244" i="13" a="1"/>
  <c r="FD244" i="13" s="1"/>
  <c r="EW244" i="13"/>
  <c r="EV244" i="13"/>
  <c r="EJ244" i="13"/>
  <c r="DZ244" i="13"/>
  <c r="AY244" i="13"/>
  <c r="AW244" i="13"/>
  <c r="AU244" i="13" s="1"/>
  <c r="AT244" i="13"/>
  <c r="FJ244" i="13" s="1"/>
  <c r="AS244" i="13"/>
  <c r="AR244" i="13"/>
  <c r="AB244" i="13"/>
  <c r="AA244" i="13"/>
  <c r="D244" i="13"/>
  <c r="DM244" i="13" s="1"/>
  <c r="B244" i="13"/>
  <c r="A244" i="13"/>
  <c r="FD243" i="13" a="1"/>
  <c r="FD243" i="13" s="1"/>
  <c r="EW243" i="13"/>
  <c r="EV243" i="13"/>
  <c r="EJ243" i="13"/>
  <c r="DZ243" i="13"/>
  <c r="AY243" i="13"/>
  <c r="AW243" i="13"/>
  <c r="AU243" i="13" s="1"/>
  <c r="AT243" i="13"/>
  <c r="FJ243" i="13" s="1"/>
  <c r="AS243" i="13"/>
  <c r="AR243" i="13"/>
  <c r="AB243" i="13"/>
  <c r="AA243" i="13"/>
  <c r="D243" i="13"/>
  <c r="DM243" i="13" s="1"/>
  <c r="B243" i="13"/>
  <c r="A243" i="13"/>
  <c r="FD242" i="13" a="1"/>
  <c r="FD242" i="13" s="1"/>
  <c r="EW242" i="13"/>
  <c r="EV242" i="13"/>
  <c r="EJ242" i="13"/>
  <c r="DZ242" i="13"/>
  <c r="AY242" i="13"/>
  <c r="AW242" i="13"/>
  <c r="AU242" i="13" s="1"/>
  <c r="AT242" i="13"/>
  <c r="AS242" i="13"/>
  <c r="AR242" i="13"/>
  <c r="AB242" i="13"/>
  <c r="AA242" i="13"/>
  <c r="D242" i="13"/>
  <c r="DM242" i="13" s="1"/>
  <c r="B242" i="13"/>
  <c r="A242" i="13"/>
  <c r="FD241" i="13" a="1"/>
  <c r="FD241" i="13" s="1"/>
  <c r="EW241" i="13"/>
  <c r="EV241" i="13"/>
  <c r="EJ241" i="13"/>
  <c r="DZ241" i="13"/>
  <c r="AY241" i="13"/>
  <c r="AW241" i="13"/>
  <c r="AU241" i="13" s="1"/>
  <c r="AT241" i="13"/>
  <c r="FJ241" i="13" s="1"/>
  <c r="AS241" i="13"/>
  <c r="AR241" i="13"/>
  <c r="AB241" i="13"/>
  <c r="AA241" i="13"/>
  <c r="D241" i="13"/>
  <c r="DM241" i="13" s="1"/>
  <c r="B241" i="13"/>
  <c r="A241" i="13"/>
  <c r="FD240" i="13" a="1"/>
  <c r="FD240" i="13" s="1"/>
  <c r="EW240" i="13"/>
  <c r="EV240" i="13"/>
  <c r="EJ240" i="13"/>
  <c r="DZ240" i="13"/>
  <c r="AY240" i="13"/>
  <c r="AW240" i="13"/>
  <c r="AU240" i="13" s="1"/>
  <c r="AT240" i="13"/>
  <c r="FJ240" i="13" s="1"/>
  <c r="AS240" i="13"/>
  <c r="AR240" i="13"/>
  <c r="AB240" i="13"/>
  <c r="AA240" i="13"/>
  <c r="D240" i="13"/>
  <c r="DM240" i="13" s="1"/>
  <c r="B240" i="13"/>
  <c r="A240" i="13"/>
  <c r="FD239" i="13" a="1"/>
  <c r="FD239" i="13" s="1"/>
  <c r="EW239" i="13"/>
  <c r="EV239" i="13"/>
  <c r="EJ239" i="13"/>
  <c r="DZ239" i="13"/>
  <c r="AY239" i="13"/>
  <c r="AW239" i="13"/>
  <c r="AU239" i="13" s="1"/>
  <c r="AT239" i="13"/>
  <c r="FJ239" i="13" s="1"/>
  <c r="AS239" i="13"/>
  <c r="AR239" i="13"/>
  <c r="AB239" i="13"/>
  <c r="AA239" i="13"/>
  <c r="D239" i="13"/>
  <c r="DM239" i="13" s="1"/>
  <c r="B239" i="13"/>
  <c r="A239" i="13"/>
  <c r="FD238" i="13" a="1"/>
  <c r="FD238" i="13" s="1"/>
  <c r="EW238" i="13"/>
  <c r="EV238" i="13"/>
  <c r="EJ238" i="13"/>
  <c r="DZ238" i="13"/>
  <c r="AY238" i="13"/>
  <c r="AW238" i="13"/>
  <c r="AU238" i="13" s="1"/>
  <c r="AT238" i="13"/>
  <c r="FJ238" i="13" s="1"/>
  <c r="AS238" i="13"/>
  <c r="AR238" i="13"/>
  <c r="AB238" i="13"/>
  <c r="AA238" i="13"/>
  <c r="D238" i="13"/>
  <c r="DM238" i="13" s="1"/>
  <c r="B238" i="13"/>
  <c r="A238" i="13"/>
  <c r="FD237" i="13" a="1"/>
  <c r="FD237" i="13" s="1"/>
  <c r="EW237" i="13"/>
  <c r="EV237" i="13"/>
  <c r="EJ237" i="13"/>
  <c r="DZ237" i="13"/>
  <c r="AY237" i="13"/>
  <c r="AW237" i="13"/>
  <c r="AU237" i="13" s="1"/>
  <c r="AT237" i="13"/>
  <c r="FJ237" i="13" s="1"/>
  <c r="AS237" i="13"/>
  <c r="AR237" i="13"/>
  <c r="AB237" i="13"/>
  <c r="AA237" i="13"/>
  <c r="D237" i="13"/>
  <c r="DM237" i="13" s="1"/>
  <c r="B237" i="13"/>
  <c r="A237" i="13"/>
  <c r="FD236" i="13" a="1"/>
  <c r="FD236" i="13" s="1"/>
  <c r="EW236" i="13"/>
  <c r="EV236" i="13"/>
  <c r="EJ236" i="13"/>
  <c r="DZ236" i="13"/>
  <c r="AY236" i="13"/>
  <c r="AW236" i="13"/>
  <c r="AU236" i="13" s="1"/>
  <c r="AT236" i="13"/>
  <c r="AS236" i="13"/>
  <c r="AR236" i="13"/>
  <c r="AB236" i="13"/>
  <c r="AA236" i="13"/>
  <c r="D236" i="13"/>
  <c r="DM236" i="13" s="1"/>
  <c r="B236" i="13"/>
  <c r="A236" i="13"/>
  <c r="FD235" i="13" a="1"/>
  <c r="FD235" i="13" s="1"/>
  <c r="EW235" i="13"/>
  <c r="EV235" i="13"/>
  <c r="EJ235" i="13"/>
  <c r="DZ235" i="13"/>
  <c r="AY235" i="13"/>
  <c r="AW235" i="13"/>
  <c r="AU235" i="13" s="1"/>
  <c r="AT235" i="13"/>
  <c r="FJ235" i="13" s="1"/>
  <c r="AS235" i="13"/>
  <c r="AR235" i="13"/>
  <c r="AB235" i="13"/>
  <c r="AA235" i="13"/>
  <c r="D235" i="13"/>
  <c r="DM235" i="13" s="1"/>
  <c r="B235" i="13"/>
  <c r="A235" i="13"/>
  <c r="FD234" i="13" a="1"/>
  <c r="FD234" i="13" s="1"/>
  <c r="EW234" i="13"/>
  <c r="EV234" i="13"/>
  <c r="EJ234" i="13"/>
  <c r="DZ234" i="13"/>
  <c r="AY234" i="13"/>
  <c r="AW234" i="13"/>
  <c r="AU234" i="13" s="1"/>
  <c r="AT234" i="13"/>
  <c r="FJ234" i="13" s="1"/>
  <c r="AS234" i="13"/>
  <c r="AR234" i="13"/>
  <c r="AB234" i="13"/>
  <c r="AA234" i="13"/>
  <c r="D234" i="13"/>
  <c r="DM234" i="13" s="1"/>
  <c r="B234" i="13"/>
  <c r="A234" i="13"/>
  <c r="FD233" i="13" a="1"/>
  <c r="FD233" i="13" s="1"/>
  <c r="EW233" i="13"/>
  <c r="EV233" i="13"/>
  <c r="EJ233" i="13"/>
  <c r="DZ233" i="13"/>
  <c r="AY233" i="13"/>
  <c r="AW233" i="13"/>
  <c r="AU233" i="13" s="1"/>
  <c r="AT233" i="13"/>
  <c r="AS233" i="13"/>
  <c r="AR233" i="13"/>
  <c r="AB233" i="13"/>
  <c r="AA233" i="13"/>
  <c r="D233" i="13"/>
  <c r="DM233" i="13" s="1"/>
  <c r="B233" i="13"/>
  <c r="A233" i="13"/>
  <c r="FD232" i="13" a="1"/>
  <c r="FD232" i="13" s="1"/>
  <c r="EW232" i="13"/>
  <c r="EV232" i="13"/>
  <c r="EJ232" i="13"/>
  <c r="DZ232" i="13"/>
  <c r="AY232" i="13"/>
  <c r="AW232" i="13"/>
  <c r="AU232" i="13" s="1"/>
  <c r="AT232" i="13"/>
  <c r="AS232" i="13"/>
  <c r="AR232" i="13"/>
  <c r="AB232" i="13"/>
  <c r="AA232" i="13"/>
  <c r="D232" i="13"/>
  <c r="DM232" i="13" s="1"/>
  <c r="B232" i="13"/>
  <c r="A232" i="13"/>
  <c r="FD231" i="13" a="1"/>
  <c r="FD231" i="13" s="1"/>
  <c r="EW231" i="13"/>
  <c r="EV231" i="13"/>
  <c r="EJ231" i="13"/>
  <c r="DZ231" i="13"/>
  <c r="AY231" i="13"/>
  <c r="AW231" i="13"/>
  <c r="AU231" i="13" s="1"/>
  <c r="AT231" i="13"/>
  <c r="FJ231" i="13" s="1"/>
  <c r="AS231" i="13"/>
  <c r="AR231" i="13"/>
  <c r="AB231" i="13"/>
  <c r="AA231" i="13"/>
  <c r="D231" i="13"/>
  <c r="DM231" i="13" s="1"/>
  <c r="B231" i="13"/>
  <c r="A231" i="13"/>
  <c r="FD230" i="13" a="1"/>
  <c r="FD230" i="13" s="1"/>
  <c r="EW230" i="13"/>
  <c r="EV230" i="13"/>
  <c r="EJ230" i="13"/>
  <c r="DZ230" i="13"/>
  <c r="AY230" i="13"/>
  <c r="AW230" i="13"/>
  <c r="AU230" i="13" s="1"/>
  <c r="AT230" i="13"/>
  <c r="FJ230" i="13" s="1"/>
  <c r="AS230" i="13"/>
  <c r="AR230" i="13"/>
  <c r="AB230" i="13"/>
  <c r="AA230" i="13"/>
  <c r="D230" i="13"/>
  <c r="DM230" i="13" s="1"/>
  <c r="B230" i="13"/>
  <c r="A230" i="13"/>
  <c r="FD229" i="13" a="1"/>
  <c r="FD229" i="13" s="1"/>
  <c r="EW229" i="13"/>
  <c r="EV229" i="13"/>
  <c r="EJ229" i="13"/>
  <c r="DZ229" i="13"/>
  <c r="AY229" i="13"/>
  <c r="AW229" i="13"/>
  <c r="AU229" i="13" s="1"/>
  <c r="AT229" i="13"/>
  <c r="FJ229" i="13" s="1"/>
  <c r="AS229" i="13"/>
  <c r="AR229" i="13"/>
  <c r="AB229" i="13"/>
  <c r="AA229" i="13"/>
  <c r="D229" i="13"/>
  <c r="DM229" i="13" s="1"/>
  <c r="B229" i="13"/>
  <c r="A229" i="13"/>
  <c r="FD228" i="13" a="1"/>
  <c r="FD228" i="13" s="1"/>
  <c r="EW228" i="13"/>
  <c r="EV228" i="13"/>
  <c r="EJ228" i="13"/>
  <c r="DZ228" i="13"/>
  <c r="AY228" i="13"/>
  <c r="AW228" i="13"/>
  <c r="AU228" i="13" s="1"/>
  <c r="AT228" i="13"/>
  <c r="FJ228" i="13" s="1"/>
  <c r="AS228" i="13"/>
  <c r="AR228" i="13"/>
  <c r="AB228" i="13"/>
  <c r="AA228" i="13"/>
  <c r="D228" i="13"/>
  <c r="DM228" i="13" s="1"/>
  <c r="B228" i="13"/>
  <c r="A228" i="13"/>
  <c r="FD227" i="13" a="1"/>
  <c r="FD227" i="13" s="1"/>
  <c r="EW227" i="13"/>
  <c r="EV227" i="13"/>
  <c r="EJ227" i="13"/>
  <c r="DZ227" i="13"/>
  <c r="AY227" i="13"/>
  <c r="AW227" i="13"/>
  <c r="AU227" i="13" s="1"/>
  <c r="AT227" i="13"/>
  <c r="AS227" i="13"/>
  <c r="AR227" i="13"/>
  <c r="AB227" i="13"/>
  <c r="AA227" i="13"/>
  <c r="D227" i="13"/>
  <c r="DM227" i="13" s="1"/>
  <c r="B227" i="13"/>
  <c r="A227" i="13"/>
  <c r="FD226" i="13" a="1"/>
  <c r="FD226" i="13" s="1"/>
  <c r="EW226" i="13"/>
  <c r="EV226" i="13"/>
  <c r="EJ226" i="13"/>
  <c r="DZ226" i="13"/>
  <c r="AY226" i="13"/>
  <c r="AW226" i="13"/>
  <c r="AU226" i="13" s="1"/>
  <c r="AT226" i="13"/>
  <c r="AS226" i="13"/>
  <c r="AR226" i="13"/>
  <c r="AB226" i="13"/>
  <c r="AA226" i="13"/>
  <c r="D226" i="13"/>
  <c r="DM226" i="13" s="1"/>
  <c r="B226" i="13"/>
  <c r="A226" i="13"/>
  <c r="FD225" i="13" a="1"/>
  <c r="FD225" i="13" s="1"/>
  <c r="EW225" i="13"/>
  <c r="EV225" i="13"/>
  <c r="EJ225" i="13"/>
  <c r="DZ225" i="13"/>
  <c r="AY225" i="13"/>
  <c r="AW225" i="13"/>
  <c r="AU225" i="13" s="1"/>
  <c r="AT225" i="13"/>
  <c r="FJ225" i="13" s="1"/>
  <c r="AS225" i="13"/>
  <c r="AR225" i="13"/>
  <c r="AB225" i="13"/>
  <c r="AA225" i="13"/>
  <c r="D225" i="13"/>
  <c r="DM225" i="13" s="1"/>
  <c r="B225" i="13"/>
  <c r="A225" i="13"/>
  <c r="FD224" i="13" a="1"/>
  <c r="FD224" i="13" s="1"/>
  <c r="EW224" i="13"/>
  <c r="EV224" i="13"/>
  <c r="EJ224" i="13"/>
  <c r="DZ224" i="13"/>
  <c r="AY224" i="13"/>
  <c r="AW224" i="13"/>
  <c r="AU224" i="13" s="1"/>
  <c r="AT224" i="13"/>
  <c r="FJ224" i="13" s="1"/>
  <c r="AS224" i="13"/>
  <c r="AR224" i="13"/>
  <c r="AB224" i="13"/>
  <c r="AA224" i="13"/>
  <c r="D224" i="13"/>
  <c r="DM224" i="13" s="1"/>
  <c r="B224" i="13"/>
  <c r="A224" i="13"/>
  <c r="FD223" i="13" a="1"/>
  <c r="FD223" i="13" s="1"/>
  <c r="EW223" i="13"/>
  <c r="EV223" i="13"/>
  <c r="EJ223" i="13"/>
  <c r="DZ223" i="13"/>
  <c r="AY223" i="13"/>
  <c r="AW223" i="13"/>
  <c r="AU223" i="13" s="1"/>
  <c r="AT223" i="13"/>
  <c r="FJ223" i="13" s="1"/>
  <c r="AS223" i="13"/>
  <c r="AR223" i="13"/>
  <c r="AB223" i="13"/>
  <c r="AA223" i="13"/>
  <c r="D223" i="13"/>
  <c r="DM223" i="13" s="1"/>
  <c r="B223" i="13"/>
  <c r="A223" i="13"/>
  <c r="FD222" i="13" a="1"/>
  <c r="FD222" i="13" s="1"/>
  <c r="EW222" i="13"/>
  <c r="EV222" i="13"/>
  <c r="EJ222" i="13"/>
  <c r="DZ222" i="13"/>
  <c r="AY222" i="13"/>
  <c r="AW222" i="13"/>
  <c r="AU222" i="13" s="1"/>
  <c r="AT222" i="13"/>
  <c r="FJ222" i="13" s="1"/>
  <c r="AS222" i="13"/>
  <c r="AR222" i="13"/>
  <c r="AB222" i="13"/>
  <c r="AA222" i="13"/>
  <c r="D222" i="13"/>
  <c r="DM222" i="13" s="1"/>
  <c r="B222" i="13"/>
  <c r="A222" i="13"/>
  <c r="FD221" i="13" a="1"/>
  <c r="FD221" i="13" s="1"/>
  <c r="EW221" i="13"/>
  <c r="EV221" i="13"/>
  <c r="EJ221" i="13"/>
  <c r="DZ221" i="13"/>
  <c r="AY221" i="13"/>
  <c r="AW221" i="13"/>
  <c r="AU221" i="13" s="1"/>
  <c r="AT221" i="13"/>
  <c r="FJ221" i="13" s="1"/>
  <c r="AS221" i="13"/>
  <c r="AR221" i="13"/>
  <c r="AB221" i="13"/>
  <c r="AA221" i="13"/>
  <c r="D221" i="13"/>
  <c r="DM221" i="13" s="1"/>
  <c r="B221" i="13"/>
  <c r="A221" i="13"/>
  <c r="FD220" i="13" a="1"/>
  <c r="FD220" i="13" s="1"/>
  <c r="EW220" i="13"/>
  <c r="EV220" i="13"/>
  <c r="EJ220" i="13"/>
  <c r="DZ220" i="13"/>
  <c r="AY220" i="13"/>
  <c r="AW220" i="13"/>
  <c r="AU220" i="13" s="1"/>
  <c r="AT220" i="13"/>
  <c r="FJ220" i="13" s="1"/>
  <c r="AS220" i="13"/>
  <c r="AR220" i="13"/>
  <c r="AB220" i="13"/>
  <c r="AA220" i="13"/>
  <c r="D220" i="13"/>
  <c r="DM220" i="13" s="1"/>
  <c r="B220" i="13"/>
  <c r="A220" i="13"/>
  <c r="FD219" i="13" a="1"/>
  <c r="FD219" i="13" s="1"/>
  <c r="EW219" i="13"/>
  <c r="EV219" i="13"/>
  <c r="EJ219" i="13"/>
  <c r="DZ219" i="13"/>
  <c r="AY219" i="13"/>
  <c r="AW219" i="13"/>
  <c r="AU219" i="13" s="1"/>
  <c r="AT219" i="13"/>
  <c r="AS219" i="13"/>
  <c r="AR219" i="13"/>
  <c r="AB219" i="13"/>
  <c r="AA219" i="13"/>
  <c r="D219" i="13"/>
  <c r="DM219" i="13" s="1"/>
  <c r="B219" i="13"/>
  <c r="A219" i="13"/>
  <c r="FD218" i="13" a="1"/>
  <c r="FD218" i="13" s="1"/>
  <c r="EW218" i="13"/>
  <c r="EV218" i="13"/>
  <c r="EJ218" i="13"/>
  <c r="DZ218" i="13"/>
  <c r="AY218" i="13"/>
  <c r="AW218" i="13"/>
  <c r="AU218" i="13" s="1"/>
  <c r="AT218" i="13"/>
  <c r="FJ218" i="13" s="1"/>
  <c r="AS218" i="13"/>
  <c r="AR218" i="13"/>
  <c r="AB218" i="13"/>
  <c r="AA218" i="13"/>
  <c r="D218" i="13"/>
  <c r="DM218" i="13" s="1"/>
  <c r="B218" i="13"/>
  <c r="A218" i="13"/>
  <c r="FD217" i="13" a="1"/>
  <c r="FD217" i="13" s="1"/>
  <c r="EW217" i="13"/>
  <c r="EV217" i="13"/>
  <c r="EJ217" i="13"/>
  <c r="DZ217" i="13"/>
  <c r="AY217" i="13"/>
  <c r="AW217" i="13"/>
  <c r="AU217" i="13" s="1"/>
  <c r="AT217" i="13"/>
  <c r="FJ217" i="13" s="1"/>
  <c r="AS217" i="13"/>
  <c r="AR217" i="13"/>
  <c r="AB217" i="13"/>
  <c r="AA217" i="13"/>
  <c r="D217" i="13"/>
  <c r="DM217" i="13" s="1"/>
  <c r="B217" i="13"/>
  <c r="A217" i="13"/>
  <c r="FD216" i="13" a="1"/>
  <c r="FD216" i="13" s="1"/>
  <c r="EW216" i="13"/>
  <c r="EV216" i="13"/>
  <c r="EJ216" i="13"/>
  <c r="DZ216" i="13"/>
  <c r="AY216" i="13"/>
  <c r="AW216" i="13"/>
  <c r="AU216" i="13" s="1"/>
  <c r="AT216" i="13"/>
  <c r="AS216" i="13"/>
  <c r="AR216" i="13"/>
  <c r="AB216" i="13"/>
  <c r="AA216" i="13"/>
  <c r="D216" i="13"/>
  <c r="DM216" i="13" s="1"/>
  <c r="B216" i="13"/>
  <c r="A216" i="13"/>
  <c r="FD215" i="13" a="1"/>
  <c r="FD215" i="13" s="1"/>
  <c r="EW215" i="13"/>
  <c r="EV215" i="13"/>
  <c r="EJ215" i="13"/>
  <c r="DZ215" i="13"/>
  <c r="AY215" i="13"/>
  <c r="AW215" i="13"/>
  <c r="AU215" i="13" s="1"/>
  <c r="AT215" i="13"/>
  <c r="FJ215" i="13" s="1"/>
  <c r="AS215" i="13"/>
  <c r="AR215" i="13"/>
  <c r="AB215" i="13"/>
  <c r="AA215" i="13"/>
  <c r="D215" i="13"/>
  <c r="DM215" i="13" s="1"/>
  <c r="B215" i="13"/>
  <c r="A215" i="13"/>
  <c r="FD214" i="13" a="1"/>
  <c r="FD214" i="13" s="1"/>
  <c r="EW214" i="13"/>
  <c r="EV214" i="13"/>
  <c r="EJ214" i="13"/>
  <c r="DZ214" i="13"/>
  <c r="AY214" i="13"/>
  <c r="AW214" i="13"/>
  <c r="AU214" i="13" s="1"/>
  <c r="AT214" i="13"/>
  <c r="AS214" i="13"/>
  <c r="AR214" i="13"/>
  <c r="AB214" i="13"/>
  <c r="AA214" i="13"/>
  <c r="D214" i="13"/>
  <c r="DM214" i="13" s="1"/>
  <c r="B214" i="13"/>
  <c r="A214" i="13"/>
  <c r="FD213" i="13" a="1"/>
  <c r="FD213" i="13" s="1"/>
  <c r="EW213" i="13"/>
  <c r="EV213" i="13"/>
  <c r="EJ213" i="13"/>
  <c r="DZ213" i="13"/>
  <c r="AY213" i="13"/>
  <c r="AW213" i="13"/>
  <c r="AU213" i="13" s="1"/>
  <c r="AT213" i="13"/>
  <c r="FJ213" i="13" s="1"/>
  <c r="AS213" i="13"/>
  <c r="AR213" i="13"/>
  <c r="AB213" i="13"/>
  <c r="AA213" i="13"/>
  <c r="D213" i="13"/>
  <c r="DM213" i="13" s="1"/>
  <c r="B213" i="13"/>
  <c r="A213" i="13"/>
  <c r="FD212" i="13" a="1"/>
  <c r="FD212" i="13" s="1"/>
  <c r="EW212" i="13"/>
  <c r="EV212" i="13"/>
  <c r="EJ212" i="13"/>
  <c r="DZ212" i="13"/>
  <c r="AY212" i="13"/>
  <c r="AW212" i="13"/>
  <c r="AU212" i="13" s="1"/>
  <c r="AT212" i="13"/>
  <c r="FJ212" i="13" s="1"/>
  <c r="AS212" i="13"/>
  <c r="AR212" i="13"/>
  <c r="AB212" i="13"/>
  <c r="AA212" i="13"/>
  <c r="D212" i="13"/>
  <c r="DM212" i="13" s="1"/>
  <c r="B212" i="13"/>
  <c r="A212" i="13"/>
  <c r="FD211" i="13" a="1"/>
  <c r="FD211" i="13" s="1"/>
  <c r="EW211" i="13"/>
  <c r="EV211" i="13"/>
  <c r="EJ211" i="13"/>
  <c r="DZ211" i="13"/>
  <c r="AY211" i="13"/>
  <c r="AW211" i="13"/>
  <c r="AU211" i="13" s="1"/>
  <c r="AT211" i="13"/>
  <c r="AS211" i="13"/>
  <c r="AR211" i="13"/>
  <c r="AB211" i="13"/>
  <c r="AA211" i="13"/>
  <c r="D211" i="13"/>
  <c r="DM211" i="13" s="1"/>
  <c r="B211" i="13"/>
  <c r="A211" i="13"/>
  <c r="BH239" i="13" l="1"/>
  <c r="BH255" i="13"/>
  <c r="BH223" i="13"/>
  <c r="BH271" i="13"/>
  <c r="BH287" i="13"/>
  <c r="BH247" i="13"/>
  <c r="BH263" i="13"/>
  <c r="BH279" i="13"/>
  <c r="BH295" i="13"/>
  <c r="BH231" i="13"/>
  <c r="BH215" i="13"/>
  <c r="BH226" i="13"/>
  <c r="BH242" i="13"/>
  <c r="BH262" i="13"/>
  <c r="BH278" i="13"/>
  <c r="BH294" i="13"/>
  <c r="BH310" i="13"/>
  <c r="BH214" i="13"/>
  <c r="BH258" i="13"/>
  <c r="BH274" i="13"/>
  <c r="BH224" i="13"/>
  <c r="BH240" i="13"/>
  <c r="BH256" i="13"/>
  <c r="BH238" i="13"/>
  <c r="BH254" i="13"/>
  <c r="BH270" i="13"/>
  <c r="BH286" i="13"/>
  <c r="BH302" i="13"/>
  <c r="BH222" i="13"/>
  <c r="BH218" i="13"/>
  <c r="BH234" i="13"/>
  <c r="BH250" i="13"/>
  <c r="BH266" i="13"/>
  <c r="BH282" i="13"/>
  <c r="BH216" i="13"/>
  <c r="BH232" i="13"/>
  <c r="BH248" i="13"/>
  <c r="BH303" i="13"/>
  <c r="BH221" i="13"/>
  <c r="BH237" i="13"/>
  <c r="BH253" i="13"/>
  <c r="BH269" i="13"/>
  <c r="BH285" i="13"/>
  <c r="BH301" i="13"/>
  <c r="BH220" i="13"/>
  <c r="BH236" i="13"/>
  <c r="BH252" i="13"/>
  <c r="BH268" i="13"/>
  <c r="BH284" i="13"/>
  <c r="BH300" i="13"/>
  <c r="BH219" i="13"/>
  <c r="BH235" i="13"/>
  <c r="BH251" i="13"/>
  <c r="BH267" i="13"/>
  <c r="BH283" i="13"/>
  <c r="BH299" i="13"/>
  <c r="BH298" i="13"/>
  <c r="BH217" i="13"/>
  <c r="BH233" i="13"/>
  <c r="BH249" i="13"/>
  <c r="BH265" i="13"/>
  <c r="BH281" i="13"/>
  <c r="BH297" i="13"/>
  <c r="BH264" i="13"/>
  <c r="BH280" i="13"/>
  <c r="BH296" i="13"/>
  <c r="BH230" i="13"/>
  <c r="BH246" i="13"/>
  <c r="BH229" i="13"/>
  <c r="BH245" i="13"/>
  <c r="BH261" i="13"/>
  <c r="BH277" i="13"/>
  <c r="BH293" i="13"/>
  <c r="BH309" i="13"/>
  <c r="BH212" i="13"/>
  <c r="BH228" i="13"/>
  <c r="BH244" i="13"/>
  <c r="BH260" i="13"/>
  <c r="BH276" i="13"/>
  <c r="BH292" i="13"/>
  <c r="BH308" i="13"/>
  <c r="BH213" i="13"/>
  <c r="BH211" i="13"/>
  <c r="BH227" i="13"/>
  <c r="BH243" i="13"/>
  <c r="BH259" i="13"/>
  <c r="BH275" i="13"/>
  <c r="BH291" i="13"/>
  <c r="BH307" i="13"/>
  <c r="BH290" i="13"/>
  <c r="BH306" i="13"/>
  <c r="BH225" i="13"/>
  <c r="BH241" i="13"/>
  <c r="BH257" i="13"/>
  <c r="BH273" i="13"/>
  <c r="BH289" i="13"/>
  <c r="BH305" i="13"/>
  <c r="BH272" i="13"/>
  <c r="BH288" i="13"/>
  <c r="BH304" i="13"/>
  <c r="EI288" i="13"/>
  <c r="FB220" i="13"/>
  <c r="FB252" i="13"/>
  <c r="EO211" i="13"/>
  <c r="FJ211" i="13"/>
  <c r="DY232" i="13"/>
  <c r="FJ232" i="13"/>
  <c r="EO245" i="13"/>
  <c r="FJ245" i="13"/>
  <c r="DL283" i="13"/>
  <c r="FJ283" i="13"/>
  <c r="FK290" i="13"/>
  <c r="EI301" i="13"/>
  <c r="FJ301" i="13"/>
  <c r="EI253" i="13"/>
  <c r="FJ253" i="13"/>
  <c r="DL281" i="13"/>
  <c r="FJ281" i="13"/>
  <c r="DL290" i="13"/>
  <c r="FJ290" i="13"/>
  <c r="EO233" i="13"/>
  <c r="FJ233" i="13"/>
  <c r="DL273" i="13"/>
  <c r="FJ273" i="13"/>
  <c r="EO246" i="13"/>
  <c r="FJ246" i="13"/>
  <c r="DL274" i="13"/>
  <c r="FJ274" i="13"/>
  <c r="DY256" i="13"/>
  <c r="FJ256" i="13"/>
  <c r="EO285" i="13"/>
  <c r="FJ285" i="13"/>
  <c r="EI293" i="13"/>
  <c r="FJ293" i="13"/>
  <c r="EO214" i="13"/>
  <c r="FJ214" i="13"/>
  <c r="DL236" i="13"/>
  <c r="FJ236" i="13"/>
  <c r="DL266" i="13"/>
  <c r="FJ266" i="13"/>
  <c r="EO216" i="13"/>
  <c r="FJ216" i="13"/>
  <c r="DL267" i="13"/>
  <c r="FJ267" i="13"/>
  <c r="DY272" i="13"/>
  <c r="FJ272" i="13"/>
  <c r="FB226" i="13"/>
  <c r="FJ226" i="13"/>
  <c r="DL249" i="13"/>
  <c r="FJ249" i="13"/>
  <c r="DL258" i="13"/>
  <c r="FJ258" i="13"/>
  <c r="DL306" i="13"/>
  <c r="FJ306" i="13"/>
  <c r="FB227" i="13"/>
  <c r="FJ227" i="13"/>
  <c r="DL219" i="13"/>
  <c r="FJ219" i="13"/>
  <c r="FB242" i="13"/>
  <c r="FJ242" i="13"/>
  <c r="DY288" i="13"/>
  <c r="EI214" i="13"/>
  <c r="DY246" i="13"/>
  <c r="EI239" i="13"/>
  <c r="EO239" i="13"/>
  <c r="FB219" i="13"/>
  <c r="EI222" i="13"/>
  <c r="EO222" i="13"/>
  <c r="EI272" i="13"/>
  <c r="EO280" i="13"/>
  <c r="FB241" i="13"/>
  <c r="DY269" i="13"/>
  <c r="DY280" i="13"/>
  <c r="FB223" i="13"/>
  <c r="DL223" i="13"/>
  <c r="FB229" i="13"/>
  <c r="DL229" i="13"/>
  <c r="FB237" i="13"/>
  <c r="DL237" i="13"/>
  <c r="FB267" i="13"/>
  <c r="FB275" i="13"/>
  <c r="DL275" i="13"/>
  <c r="FB295" i="13"/>
  <c r="DL295" i="13"/>
  <c r="EI228" i="13"/>
  <c r="DL228" i="13"/>
  <c r="FB255" i="13"/>
  <c r="DL255" i="13"/>
  <c r="FB263" i="13"/>
  <c r="DL263" i="13"/>
  <c r="FB224" i="13"/>
  <c r="DL224" i="13"/>
  <c r="FB238" i="13"/>
  <c r="DL238" i="13"/>
  <c r="FB244" i="13"/>
  <c r="DL244" i="13"/>
  <c r="FB270" i="13"/>
  <c r="DL270" i="13"/>
  <c r="FB276" i="13"/>
  <c r="DL276" i="13"/>
  <c r="FB303" i="13"/>
  <c r="DL303" i="13"/>
  <c r="DL310" i="13"/>
  <c r="FB309" i="13"/>
  <c r="DL309" i="13"/>
  <c r="FB218" i="13"/>
  <c r="DL218" i="13"/>
  <c r="FB230" i="13"/>
  <c r="DL230" i="13"/>
  <c r="DL250" i="13"/>
  <c r="FB277" i="13"/>
  <c r="DL277" i="13"/>
  <c r="DL289" i="13"/>
  <c r="FB264" i="13"/>
  <c r="DL264" i="13"/>
  <c r="DY223" i="13"/>
  <c r="FB239" i="13"/>
  <c r="DL239" i="13"/>
  <c r="FB245" i="13"/>
  <c r="DL245" i="13"/>
  <c r="EI263" i="13"/>
  <c r="EI269" i="13"/>
  <c r="FB282" i="13"/>
  <c r="DL282" i="13"/>
  <c r="FB304" i="13"/>
  <c r="DL304" i="13"/>
  <c r="FB296" i="13"/>
  <c r="DL296" i="13"/>
  <c r="FB231" i="13"/>
  <c r="DL231" i="13"/>
  <c r="DY212" i="13"/>
  <c r="DL212" i="13"/>
  <c r="DY220" i="13"/>
  <c r="DL220" i="13"/>
  <c r="FB274" i="13"/>
  <c r="DY296" i="13"/>
  <c r="EO309" i="13"/>
  <c r="EI217" i="13"/>
  <c r="DL217" i="13"/>
  <c r="EO255" i="13"/>
  <c r="FB213" i="13"/>
  <c r="DL213" i="13"/>
  <c r="EI225" i="13"/>
  <c r="DL225" i="13"/>
  <c r="DY230" i="13"/>
  <c r="FB232" i="13"/>
  <c r="DL232" i="13"/>
  <c r="EO252" i="13"/>
  <c r="DL252" i="13"/>
  <c r="FB272" i="13"/>
  <c r="DL272" i="13"/>
  <c r="FB284" i="13"/>
  <c r="DL284" i="13"/>
  <c r="DL297" i="13"/>
  <c r="DL305" i="13"/>
  <c r="FB294" i="13"/>
  <c r="DL294" i="13"/>
  <c r="DL251" i="13"/>
  <c r="DL265" i="13"/>
  <c r="FB221" i="13"/>
  <c r="DL221" i="13"/>
  <c r="EI224" i="13"/>
  <c r="EO238" i="13"/>
  <c r="FB240" i="13"/>
  <c r="DL240" i="13"/>
  <c r="EO244" i="13"/>
  <c r="FB246" i="13"/>
  <c r="DL246" i="13"/>
  <c r="FB285" i="13"/>
  <c r="DL285" i="13"/>
  <c r="FB291" i="13"/>
  <c r="DL291" i="13"/>
  <c r="FB271" i="13"/>
  <c r="DL271" i="13"/>
  <c r="FB253" i="13"/>
  <c r="DL253" i="13"/>
  <c r="DL259" i="13"/>
  <c r="DY271" i="13"/>
  <c r="DY277" i="13"/>
  <c r="FB278" i="13"/>
  <c r="DL278" i="13"/>
  <c r="EO296" i="13"/>
  <c r="FB298" i="13"/>
  <c r="DL298" i="13"/>
  <c r="DY243" i="13"/>
  <c r="DL243" i="13"/>
  <c r="DL257" i="13"/>
  <c r="FB214" i="13"/>
  <c r="DL214" i="13"/>
  <c r="DL226" i="13"/>
  <c r="FB222" i="13"/>
  <c r="DL222" i="13"/>
  <c r="EO224" i="13"/>
  <c r="EI233" i="13"/>
  <c r="DL233" i="13"/>
  <c r="EI241" i="13"/>
  <c r="DL241" i="13"/>
  <c r="FK263" i="13"/>
  <c r="FB292" i="13"/>
  <c r="DL292" i="13"/>
  <c r="FB299" i="13"/>
  <c r="DL299" i="13"/>
  <c r="FB307" i="13"/>
  <c r="DL307" i="13"/>
  <c r="FB211" i="13"/>
  <c r="DL211" i="13"/>
  <c r="FB247" i="13"/>
  <c r="DL247" i="13"/>
  <c r="FB260" i="13"/>
  <c r="DL260" i="13"/>
  <c r="FB268" i="13"/>
  <c r="DL268" i="13"/>
  <c r="EI277" i="13"/>
  <c r="FB279" i="13"/>
  <c r="DL279" i="13"/>
  <c r="FB286" i="13"/>
  <c r="DL286" i="13"/>
  <c r="FB256" i="13"/>
  <c r="DL256" i="13"/>
  <c r="DY227" i="13"/>
  <c r="DL227" i="13"/>
  <c r="DL234" i="13"/>
  <c r="FB261" i="13"/>
  <c r="DL261" i="13"/>
  <c r="FB269" i="13"/>
  <c r="DL269" i="13"/>
  <c r="FB293" i="13"/>
  <c r="DL293" i="13"/>
  <c r="FB300" i="13"/>
  <c r="DL300" i="13"/>
  <c r="FB308" i="13"/>
  <c r="DL308" i="13"/>
  <c r="DY214" i="13"/>
  <c r="DL215" i="13"/>
  <c r="EO225" i="13"/>
  <c r="DL242" i="13"/>
  <c r="FB248" i="13"/>
  <c r="DL248" i="13"/>
  <c r="FB254" i="13"/>
  <c r="DL254" i="13"/>
  <c r="EO267" i="13"/>
  <c r="FB280" i="13"/>
  <c r="DL280" i="13"/>
  <c r="FB287" i="13"/>
  <c r="DL287" i="13"/>
  <c r="FB302" i="13"/>
  <c r="DL302" i="13"/>
  <c r="FB216" i="13"/>
  <c r="DL216" i="13"/>
  <c r="DL235" i="13"/>
  <c r="FB262" i="13"/>
  <c r="DL262" i="13"/>
  <c r="FB288" i="13"/>
  <c r="DL288" i="13"/>
  <c r="FB301" i="13"/>
  <c r="DL301" i="13"/>
  <c r="FK211" i="13"/>
  <c r="FK297" i="13"/>
  <c r="EI304" i="13"/>
  <c r="FB217" i="13"/>
  <c r="EI280" i="13"/>
  <c r="DY294" i="13"/>
  <c r="DY302" i="13"/>
  <c r="FK303" i="13"/>
  <c r="DY221" i="13"/>
  <c r="EO230" i="13"/>
  <c r="EI221" i="13"/>
  <c r="FB225" i="13"/>
  <c r="EI256" i="13"/>
  <c r="DY262" i="13"/>
  <c r="FK275" i="13"/>
  <c r="DY278" i="13"/>
  <c r="FK298" i="13"/>
  <c r="EO259" i="13"/>
  <c r="EI294" i="13"/>
  <c r="EI302" i="13"/>
  <c r="EI310" i="13"/>
  <c r="FK249" i="13"/>
  <c r="EO256" i="13"/>
  <c r="FK266" i="13"/>
  <c r="EI270" i="13"/>
  <c r="EI278" i="13"/>
  <c r="DY287" i="13"/>
  <c r="DY216" i="13"/>
  <c r="EO221" i="13"/>
  <c r="EI226" i="13"/>
  <c r="DY238" i="13"/>
  <c r="EI240" i="13"/>
  <c r="EO262" i="13"/>
  <c r="FK282" i="13"/>
  <c r="EO294" i="13"/>
  <c r="EO237" i="13"/>
  <c r="EI216" i="13"/>
  <c r="EI238" i="13"/>
  <c r="EI248" i="13"/>
  <c r="FB259" i="13"/>
  <c r="EO270" i="13"/>
  <c r="EO278" i="13"/>
  <c r="EI308" i="13"/>
  <c r="FK310" i="13"/>
  <c r="DY213" i="13"/>
  <c r="DY224" i="13"/>
  <c r="EI229" i="13"/>
  <c r="FK280" i="13"/>
  <c r="FB289" i="13"/>
  <c r="FK304" i="13"/>
  <c r="FK251" i="13"/>
  <c r="FK300" i="13"/>
  <c r="FB305" i="13"/>
  <c r="EO308" i="13"/>
  <c r="EO229" i="13"/>
  <c r="DY255" i="13"/>
  <c r="FK279" i="13"/>
  <c r="EO303" i="13"/>
  <c r="DY285" i="13"/>
  <c r="DY239" i="13"/>
  <c r="EO241" i="13"/>
  <c r="EI244" i="13"/>
  <c r="FB257" i="13"/>
  <c r="EI279" i="13"/>
  <c r="EU638" i="11"/>
  <c r="EU694" i="11"/>
  <c r="EU818" i="11"/>
  <c r="EU717" i="11"/>
  <c r="EU556" i="11"/>
  <c r="EU1019" i="11"/>
  <c r="EU444" i="11"/>
  <c r="EU1050" i="11"/>
  <c r="EU249" i="11"/>
  <c r="EU393" i="11"/>
  <c r="EU676" i="11"/>
  <c r="EU898" i="11"/>
  <c r="EU524" i="11"/>
  <c r="EU211" i="11"/>
  <c r="EU579" i="11"/>
  <c r="EU790" i="11"/>
  <c r="EU347" i="11"/>
  <c r="EU522" i="11"/>
  <c r="EU576" i="11"/>
  <c r="EU209" i="11"/>
  <c r="EU237" i="11"/>
  <c r="EU354" i="11"/>
  <c r="EU735" i="11"/>
  <c r="EU1045" i="11"/>
  <c r="EU197" i="11"/>
  <c r="EU377" i="11"/>
  <c r="EU747" i="11"/>
  <c r="EU875" i="11"/>
  <c r="EU541" i="11"/>
  <c r="EU1010" i="11"/>
  <c r="EU838" i="11"/>
  <c r="EI213" i="13"/>
  <c r="FK223" i="13"/>
  <c r="EI223" i="13"/>
  <c r="FK226" i="13"/>
  <c r="FK240" i="13"/>
  <c r="EO240" i="13"/>
  <c r="DY254" i="13"/>
  <c r="EO260" i="13"/>
  <c r="EO263" i="13"/>
  <c r="FK271" i="13"/>
  <c r="EI284" i="13"/>
  <c r="FK287" i="13"/>
  <c r="EI287" i="13"/>
  <c r="EO291" i="13"/>
  <c r="FK296" i="13"/>
  <c r="EO304" i="13"/>
  <c r="EI215" i="13"/>
  <c r="DY229" i="13"/>
  <c r="EI232" i="13"/>
  <c r="DY237" i="13"/>
  <c r="EO248" i="13"/>
  <c r="EI271" i="13"/>
  <c r="EO279" i="13"/>
  <c r="EO293" i="13"/>
  <c r="DY295" i="13"/>
  <c r="EO301" i="13"/>
  <c r="EO310" i="13"/>
  <c r="EO213" i="13"/>
  <c r="EO217" i="13"/>
  <c r="EO223" i="13"/>
  <c r="DY225" i="13"/>
  <c r="FK232" i="13"/>
  <c r="FB234" i="13"/>
  <c r="DY245" i="13"/>
  <c r="FK247" i="13"/>
  <c r="EI254" i="13"/>
  <c r="FB265" i="13"/>
  <c r="EO284" i="13"/>
  <c r="EO287" i="13"/>
  <c r="FK291" i="13"/>
  <c r="DY303" i="13"/>
  <c r="DY309" i="13"/>
  <c r="EO215" i="13"/>
  <c r="EI237" i="13"/>
  <c r="FK242" i="13"/>
  <c r="FK250" i="13"/>
  <c r="DY251" i="13"/>
  <c r="FK257" i="13"/>
  <c r="EO271" i="13"/>
  <c r="FK295" i="13"/>
  <c r="EI295" i="13"/>
  <c r="EO232" i="13"/>
  <c r="DY222" i="13"/>
  <c r="EI245" i="13"/>
  <c r="DY247" i="13"/>
  <c r="DY253" i="13"/>
  <c r="EO254" i="13"/>
  <c r="FK262" i="13"/>
  <c r="EI262" i="13"/>
  <c r="DY270" i="13"/>
  <c r="DY286" i="13"/>
  <c r="EI300" i="13"/>
  <c r="EI303" i="13"/>
  <c r="EI309" i="13"/>
  <c r="FK234" i="13"/>
  <c r="DY264" i="13"/>
  <c r="FK265" i="13"/>
  <c r="FK270" i="13"/>
  <c r="EO295" i="13"/>
  <c r="EI212" i="13"/>
  <c r="FK215" i="13"/>
  <c r="FK225" i="13"/>
  <c r="FK248" i="13"/>
  <c r="FK256" i="13"/>
  <c r="EI286" i="13"/>
  <c r="EO300" i="13"/>
  <c r="FK306" i="13"/>
  <c r="DY231" i="13"/>
  <c r="FK239" i="13"/>
  <c r="EI247" i="13"/>
  <c r="EO251" i="13"/>
  <c r="EO212" i="13"/>
  <c r="FK231" i="13"/>
  <c r="FB235" i="13"/>
  <c r="EI264" i="13"/>
  <c r="FK281" i="13"/>
  <c r="FK217" i="13"/>
  <c r="EI231" i="13"/>
  <c r="EO247" i="13"/>
  <c r="EO253" i="13"/>
  <c r="DY261" i="13"/>
  <c r="FK264" i="13"/>
  <c r="FK273" i="13"/>
  <c r="EO286" i="13"/>
  <c r="FK289" i="13"/>
  <c r="FB251" i="13"/>
  <c r="FK258" i="13"/>
  <c r="EO264" i="13"/>
  <c r="FK294" i="13"/>
  <c r="EI261" i="13"/>
  <c r="FK288" i="13"/>
  <c r="FK308" i="13"/>
  <c r="FK224" i="13"/>
  <c r="FK272" i="13"/>
  <c r="DY211" i="13"/>
  <c r="DY240" i="13"/>
  <c r="FK241" i="13"/>
  <c r="FK255" i="13"/>
  <c r="EI255" i="13"/>
  <c r="EO261" i="13"/>
  <c r="DY263" i="13"/>
  <c r="EO272" i="13"/>
  <c r="EI285" i="13"/>
  <c r="EO288" i="13"/>
  <c r="EI296" i="13"/>
  <c r="EO302" i="13"/>
  <c r="DY304" i="13"/>
  <c r="FB212" i="13"/>
  <c r="EO231" i="13"/>
  <c r="FK216" i="13"/>
  <c r="FK218" i="13"/>
  <c r="EI230" i="13"/>
  <c r="FK233" i="13"/>
  <c r="FB233" i="13"/>
  <c r="EI246" i="13"/>
  <c r="DY248" i="13"/>
  <c r="EI250" i="13"/>
  <c r="FK267" i="13"/>
  <c r="EO269" i="13"/>
  <c r="FK274" i="13"/>
  <c r="EO277" i="13"/>
  <c r="DY279" i="13"/>
  <c r="DY293" i="13"/>
  <c r="DY301" i="13"/>
  <c r="FK305" i="13"/>
  <c r="DY310" i="13"/>
  <c r="EU220" i="11"/>
  <c r="EU231" i="11"/>
  <c r="EU258" i="11"/>
  <c r="EU267" i="11"/>
  <c r="EU281" i="11"/>
  <c r="EU332" i="11"/>
  <c r="EU352" i="11"/>
  <c r="EU371" i="11"/>
  <c r="EU410" i="11"/>
  <c r="EU559" i="11"/>
  <c r="EU590" i="11"/>
  <c r="EU636" i="11"/>
  <c r="EU236" i="11"/>
  <c r="EU251" i="11"/>
  <c r="EU284" i="11"/>
  <c r="EU358" i="11"/>
  <c r="EU361" i="11"/>
  <c r="EU409" i="11"/>
  <c r="EU500" i="11"/>
  <c r="EU730" i="11"/>
  <c r="EU912" i="11"/>
  <c r="EU1070" i="11"/>
  <c r="EU207" i="11"/>
  <c r="EU364" i="11"/>
  <c r="EU218" i="11"/>
  <c r="EU229" i="11"/>
  <c r="EU257" i="11"/>
  <c r="EU670" i="11"/>
  <c r="EU1033" i="11"/>
  <c r="EU313" i="11"/>
  <c r="EU520" i="11"/>
  <c r="EU244" i="11"/>
  <c r="EU395" i="11"/>
  <c r="EU554" i="11"/>
  <c r="EU842" i="11"/>
  <c r="EU339" i="11"/>
  <c r="EU493" i="11"/>
  <c r="EU602" i="11"/>
  <c r="EU663" i="11"/>
  <c r="EU1078" i="11"/>
  <c r="EU198" i="11"/>
  <c r="EU342" i="11"/>
  <c r="EU828" i="11"/>
  <c r="EU208" i="11"/>
  <c r="EU235" i="11"/>
  <c r="EU266" i="11"/>
  <c r="EU345" i="11"/>
  <c r="EU359" i="11"/>
  <c r="EU443" i="11"/>
  <c r="EU640" i="11"/>
  <c r="EU687" i="11"/>
  <c r="EU1017" i="11"/>
  <c r="EU316" i="11"/>
  <c r="EU611" i="11"/>
  <c r="EU200" i="11"/>
  <c r="EU290" i="11"/>
  <c r="EU460" i="11"/>
  <c r="EU664" i="11"/>
  <c r="EU836" i="11"/>
  <c r="EU282" i="11"/>
  <c r="EU634" i="11"/>
  <c r="EU217" i="11"/>
  <c r="EU242" i="11"/>
  <c r="EU296" i="11"/>
  <c r="EU454" i="11"/>
  <c r="EU515" i="11"/>
  <c r="EU734" i="11"/>
  <c r="EU216" i="11"/>
  <c r="EU279" i="11"/>
  <c r="EU426" i="11"/>
  <c r="EU623" i="11"/>
  <c r="EU643" i="11"/>
  <c r="EU1000" i="11"/>
  <c r="EU1090" i="11"/>
  <c r="EU268" i="11"/>
  <c r="EU528" i="11"/>
  <c r="EU796" i="11"/>
  <c r="EU344" i="11"/>
  <c r="EU575" i="11"/>
  <c r="EU390" i="11"/>
  <c r="EU240" i="11"/>
  <c r="EU283" i="11"/>
  <c r="EU411" i="11"/>
  <c r="EU473" i="11"/>
  <c r="EU474" i="11"/>
  <c r="EU635" i="11"/>
  <c r="EU797" i="11"/>
  <c r="EU820" i="11"/>
  <c r="EU858" i="11"/>
  <c r="EU362" i="11"/>
  <c r="EU544" i="11"/>
  <c r="EU777" i="11"/>
  <c r="EU940" i="11"/>
  <c r="EU203" i="11"/>
  <c r="EU228" i="11"/>
  <c r="EU682" i="11"/>
  <c r="EU782" i="11"/>
  <c r="EU879" i="11"/>
  <c r="EU885" i="11"/>
  <c r="EU890" i="11"/>
  <c r="EU978" i="11"/>
  <c r="EU262" i="11"/>
  <c r="EU381" i="11"/>
  <c r="EU492" i="11"/>
  <c r="EU495" i="11"/>
  <c r="EU551" i="11"/>
  <c r="EU731" i="11"/>
  <c r="EU401" i="11"/>
  <c r="EU194" i="11"/>
  <c r="EU214" i="11"/>
  <c r="EU269" i="11"/>
  <c r="EU300" i="11"/>
  <c r="EU294" i="11"/>
  <c r="EU326" i="11"/>
  <c r="EU432" i="11"/>
  <c r="EU438" i="11"/>
  <c r="EU615" i="11"/>
  <c r="EU620" i="11"/>
  <c r="EU199" i="11"/>
  <c r="EU227" i="11"/>
  <c r="EU247" i="11"/>
  <c r="EU256" i="11"/>
  <c r="EU343" i="11"/>
  <c r="EU369" i="11"/>
  <c r="EU379" i="11"/>
  <c r="EU677" i="11"/>
  <c r="EU874" i="11"/>
  <c r="EU923" i="11"/>
  <c r="EU970" i="11"/>
  <c r="EU1009" i="11"/>
  <c r="EU511" i="11"/>
  <c r="EU586" i="11"/>
  <c r="EU599" i="11"/>
  <c r="EU675" i="11"/>
  <c r="EU852" i="11"/>
  <c r="EU800" i="11"/>
  <c r="EU868" i="11"/>
  <c r="EU969" i="11"/>
  <c r="EU981" i="11"/>
  <c r="EU1012" i="11"/>
  <c r="EU1043" i="11"/>
  <c r="EU1066" i="11"/>
  <c r="EU589" i="11"/>
  <c r="EU631" i="11"/>
  <c r="EU685" i="11"/>
  <c r="EU732" i="11"/>
  <c r="EU810" i="11"/>
  <c r="EU855" i="11"/>
  <c r="EU882" i="11"/>
  <c r="EU964" i="11"/>
  <c r="EU518" i="11"/>
  <c r="EU531" i="11"/>
  <c r="EU616" i="11"/>
  <c r="EU624" i="11"/>
  <c r="EU765" i="11"/>
  <c r="EU783" i="11"/>
  <c r="EU830" i="11"/>
  <c r="EU954" i="11"/>
  <c r="EU974" i="11"/>
  <c r="EU992" i="11"/>
  <c r="EU307" i="11"/>
  <c r="EU308" i="11"/>
  <c r="EU330" i="11"/>
  <c r="EU356" i="11"/>
  <c r="EU383" i="11"/>
  <c r="EU451" i="11"/>
  <c r="EU482" i="11"/>
  <c r="EU516" i="11"/>
  <c r="EU549" i="11"/>
  <c r="EU582" i="11"/>
  <c r="EU588" i="11"/>
  <c r="EU606" i="11"/>
  <c r="EU619" i="11"/>
  <c r="EU853" i="11"/>
  <c r="EU907" i="11"/>
  <c r="EU1046" i="11"/>
  <c r="EU317" i="11"/>
  <c r="EU328" i="11"/>
  <c r="EU375" i="11"/>
  <c r="EU415" i="11"/>
  <c r="EU459" i="11"/>
  <c r="EU467" i="11"/>
  <c r="EU514" i="11"/>
  <c r="EU910" i="11"/>
  <c r="EU1025" i="11"/>
  <c r="EU1062" i="11"/>
  <c r="EU265" i="11"/>
  <c r="EU275" i="11"/>
  <c r="EU292" i="11"/>
  <c r="EU399" i="11"/>
  <c r="EU413" i="11"/>
  <c r="EU441" i="11"/>
  <c r="EU574" i="11"/>
  <c r="EU614" i="11"/>
  <c r="EU698" i="11"/>
  <c r="EU750" i="11"/>
  <c r="EU763" i="11"/>
  <c r="EU766" i="11"/>
  <c r="EU851" i="11"/>
  <c r="EU889" i="11"/>
  <c r="EU949" i="11"/>
  <c r="EU1031" i="11"/>
  <c r="EU1034" i="11"/>
  <c r="EU1054" i="11"/>
  <c r="EU298" i="11"/>
  <c r="EU311" i="11"/>
  <c r="EU315" i="11"/>
  <c r="EU322" i="11"/>
  <c r="EU360" i="11"/>
  <c r="EU391" i="11"/>
  <c r="EU397" i="11"/>
  <c r="EU407" i="11"/>
  <c r="EU419" i="11"/>
  <c r="EU496" i="11"/>
  <c r="EU612" i="11"/>
  <c r="EU650" i="11"/>
  <c r="EU656" i="11"/>
  <c r="EU683" i="11"/>
  <c r="EU815" i="11"/>
  <c r="EU816" i="11"/>
  <c r="EU887" i="11"/>
  <c r="EU1030" i="11"/>
  <c r="EU387" i="11"/>
  <c r="EU457" i="11"/>
  <c r="EU508" i="11"/>
  <c r="EU558" i="11"/>
  <c r="EU693" i="11"/>
  <c r="EU733" i="11"/>
  <c r="EU743" i="11"/>
  <c r="EU764" i="11"/>
  <c r="EU779" i="11"/>
  <c r="EU814" i="11"/>
  <c r="EU869" i="11"/>
  <c r="EU878" i="11"/>
  <c r="EU891" i="11"/>
  <c r="EU1042" i="11"/>
  <c r="EU1052" i="11"/>
  <c r="EU1083" i="11"/>
  <c r="EU400" i="11"/>
  <c r="EU403" i="11"/>
  <c r="EU534" i="11"/>
  <c r="EU804" i="11"/>
  <c r="EU886" i="11"/>
  <c r="EU945" i="11"/>
  <c r="EU975" i="11"/>
  <c r="EU481" i="11"/>
  <c r="EU483" i="11"/>
  <c r="EU526" i="11"/>
  <c r="EU563" i="11"/>
  <c r="EU597" i="11"/>
  <c r="EU607" i="11"/>
  <c r="EU610" i="11"/>
  <c r="EU645" i="11"/>
  <c r="EU661" i="11"/>
  <c r="EU716" i="11"/>
  <c r="EU736" i="11"/>
  <c r="EU741" i="11"/>
  <c r="EU758" i="11"/>
  <c r="EU774" i="11"/>
  <c r="EU794" i="11"/>
  <c r="EU843" i="11"/>
  <c r="EU908" i="11"/>
  <c r="EU919" i="11"/>
  <c r="EU922" i="11"/>
  <c r="EU942" i="11"/>
  <c r="EU986" i="11"/>
  <c r="EU465" i="11"/>
  <c r="EU527" i="11"/>
  <c r="EU812" i="11"/>
  <c r="EU903" i="11"/>
  <c r="EU938" i="11"/>
  <c r="EU963" i="11"/>
  <c r="EU1071" i="11"/>
  <c r="EU260" i="11"/>
  <c r="EU385" i="11"/>
  <c r="EU417" i="11"/>
  <c r="EU422" i="11"/>
  <c r="EU435" i="11"/>
  <c r="EU476" i="11"/>
  <c r="EU592" i="11"/>
  <c r="EU704" i="11"/>
  <c r="EU876" i="11"/>
  <c r="EU914" i="11"/>
  <c r="EU1068" i="11"/>
  <c r="EU205" i="11"/>
  <c r="EU264" i="11"/>
  <c r="EU324" i="11"/>
  <c r="EU196" i="11"/>
  <c r="EU303" i="11"/>
  <c r="EU595" i="11"/>
  <c r="EU195" i="11"/>
  <c r="EU306" i="11"/>
  <c r="EU340" i="11"/>
  <c r="EU425" i="11"/>
  <c r="EU472" i="11"/>
  <c r="EU489" i="11"/>
  <c r="EU537" i="11"/>
  <c r="EU618" i="11"/>
  <c r="EU337" i="11"/>
  <c r="EU998" i="11"/>
  <c r="EU212" i="11"/>
  <c r="EU226" i="11"/>
  <c r="EU335" i="11"/>
  <c r="EU193" i="11"/>
  <c r="EU239" i="11"/>
  <c r="EU285" i="11"/>
  <c r="EU319" i="11"/>
  <c r="EU355" i="11"/>
  <c r="EU374" i="11"/>
  <c r="EU499" i="11"/>
  <c r="EU529" i="11"/>
  <c r="EU532" i="11"/>
  <c r="EU846" i="11"/>
  <c r="EU449" i="11"/>
  <c r="EU270" i="11"/>
  <c r="EU353" i="11"/>
  <c r="EU418" i="11"/>
  <c r="EU428" i="11"/>
  <c r="EU455" i="11"/>
  <c r="EU659" i="11"/>
  <c r="EU802" i="11"/>
  <c r="EU223" i="11"/>
  <c r="EU287" i="11"/>
  <c r="EU430" i="11"/>
  <c r="EU272" i="11"/>
  <c r="EU654" i="11"/>
  <c r="EU215" i="11"/>
  <c r="EU263" i="11"/>
  <c r="EU188" i="11"/>
  <c r="EU202" i="11"/>
  <c r="EU224" i="11"/>
  <c r="EU245" i="11"/>
  <c r="EU278" i="11"/>
  <c r="EU288" i="11"/>
  <c r="EU297" i="11"/>
  <c r="EU304" i="11"/>
  <c r="EU314" i="11"/>
  <c r="EU331" i="11"/>
  <c r="EU333" i="11"/>
  <c r="EU394" i="11"/>
  <c r="EU396" i="11"/>
  <c r="EU406" i="11"/>
  <c r="EU433" i="11"/>
  <c r="EU442" i="11"/>
  <c r="EU463" i="11"/>
  <c r="EU479" i="11"/>
  <c r="EU502" i="11"/>
  <c r="EU547" i="11"/>
  <c r="EU560" i="11"/>
  <c r="EU580" i="11"/>
  <c r="EU679" i="11"/>
  <c r="EU751" i="11"/>
  <c r="EU323" i="11"/>
  <c r="EU221" i="11"/>
  <c r="EU299" i="11"/>
  <c r="EU259" i="11"/>
  <c r="EU338" i="11"/>
  <c r="EU348" i="11"/>
  <c r="EU384" i="11"/>
  <c r="EU431" i="11"/>
  <c r="EU448" i="11"/>
  <c r="EU453" i="11"/>
  <c r="EU470" i="11"/>
  <c r="EU233" i="11"/>
  <c r="EU372" i="11"/>
  <c r="EU274" i="11"/>
  <c r="EU253" i="11"/>
  <c r="EU219" i="11"/>
  <c r="EU447" i="11"/>
  <c r="EU241" i="11"/>
  <c r="EU295" i="11"/>
  <c r="EU302" i="11"/>
  <c r="EU346" i="11"/>
  <c r="EU351" i="11"/>
  <c r="EU436" i="11"/>
  <c r="EU712" i="11"/>
  <c r="EU192" i="11"/>
  <c r="EU301" i="11"/>
  <c r="EU243" i="11"/>
  <c r="EU416" i="11"/>
  <c r="EU252" i="11"/>
  <c r="EU310" i="11"/>
  <c r="EU320" i="11"/>
  <c r="EU329" i="11"/>
  <c r="EU336" i="11"/>
  <c r="EU424" i="11"/>
  <c r="EU491" i="11"/>
  <c r="EU321" i="11"/>
  <c r="EU366" i="11"/>
  <c r="EU504" i="11"/>
  <c r="EU210" i="11"/>
  <c r="EU280" i="11"/>
  <c r="EU450" i="11"/>
  <c r="EU510" i="11"/>
  <c r="EU213" i="11"/>
  <c r="EU250" i="11"/>
  <c r="EU271" i="11"/>
  <c r="EU276" i="11"/>
  <c r="EU291" i="11"/>
  <c r="EU363" i="11"/>
  <c r="EU365" i="11"/>
  <c r="EU402" i="11"/>
  <c r="EU485" i="11"/>
  <c r="EU498" i="11"/>
  <c r="EU632" i="11"/>
  <c r="EU655" i="11"/>
  <c r="EU204" i="11"/>
  <c r="EU273" i="11"/>
  <c r="EU189" i="11"/>
  <c r="EU225" i="11"/>
  <c r="EU232" i="11"/>
  <c r="EU248" i="11"/>
  <c r="EU255" i="11"/>
  <c r="EU289" i="11"/>
  <c r="EU305" i="11"/>
  <c r="EU312" i="11"/>
  <c r="EU370" i="11"/>
  <c r="EU466" i="11"/>
  <c r="EU488" i="11"/>
  <c r="EU201" i="11"/>
  <c r="EU368" i="11"/>
  <c r="EU386" i="11"/>
  <c r="EU191" i="11"/>
  <c r="EU234" i="11"/>
  <c r="EU367" i="11"/>
  <c r="EU222" i="11"/>
  <c r="EU230" i="11"/>
  <c r="EU246" i="11"/>
  <c r="EU327" i="11"/>
  <c r="EU334" i="11"/>
  <c r="EU349" i="11"/>
  <c r="EU378" i="11"/>
  <c r="EU380" i="11"/>
  <c r="EU412" i="11"/>
  <c r="EU427" i="11"/>
  <c r="EU434" i="11"/>
  <c r="EU458" i="11"/>
  <c r="EU464" i="11"/>
  <c r="EU480" i="11"/>
  <c r="EU490" i="11"/>
  <c r="EU583" i="11"/>
  <c r="EU660" i="11"/>
  <c r="EU445" i="11"/>
  <c r="EU535" i="11"/>
  <c r="EU571" i="11"/>
  <c r="EU622" i="11"/>
  <c r="EU629" i="11"/>
  <c r="EU646" i="11"/>
  <c r="EU261" i="11"/>
  <c r="EU293" i="11"/>
  <c r="EU325" i="11"/>
  <c r="EU357" i="11"/>
  <c r="EU376" i="11"/>
  <c r="EU382" i="11"/>
  <c r="EU392" i="11"/>
  <c r="EU398" i="11"/>
  <c r="EU408" i="11"/>
  <c r="EU414" i="11"/>
  <c r="EU468" i="11"/>
  <c r="EU564" i="11"/>
  <c r="EU566" i="11"/>
  <c r="EU573" i="11"/>
  <c r="EU585" i="11"/>
  <c r="EU600" i="11"/>
  <c r="EU604" i="11"/>
  <c r="EU673" i="11"/>
  <c r="EU710" i="11"/>
  <c r="EU462" i="11"/>
  <c r="EU487" i="11"/>
  <c r="EU507" i="11"/>
  <c r="EU542" i="11"/>
  <c r="EU206" i="11"/>
  <c r="EU509" i="11"/>
  <c r="EU540" i="11"/>
  <c r="EU545" i="11"/>
  <c r="EU715" i="11"/>
  <c r="EU762" i="11"/>
  <c r="EU388" i="11"/>
  <c r="EU404" i="11"/>
  <c r="EU420" i="11"/>
  <c r="EU439" i="11"/>
  <c r="EU456" i="11"/>
  <c r="EU494" i="11"/>
  <c r="EU512" i="11"/>
  <c r="EU525" i="11"/>
  <c r="EU533" i="11"/>
  <c r="EU639" i="11"/>
  <c r="EU437" i="11"/>
  <c r="EU475" i="11"/>
  <c r="EU477" i="11"/>
  <c r="EU519" i="11"/>
  <c r="EU538" i="11"/>
  <c r="EU543" i="11"/>
  <c r="EU562" i="11"/>
  <c r="EU569" i="11"/>
  <c r="EU593" i="11"/>
  <c r="EU608" i="11"/>
  <c r="EU657" i="11"/>
  <c r="EU671" i="11"/>
  <c r="EU678" i="11"/>
  <c r="EU726" i="11"/>
  <c r="EU770" i="11"/>
  <c r="EU775" i="11"/>
  <c r="EU780" i="11"/>
  <c r="EU517" i="11"/>
  <c r="EU598" i="11"/>
  <c r="EU627" i="11"/>
  <c r="EU647" i="11"/>
  <c r="EU669" i="11"/>
  <c r="EU681" i="11"/>
  <c r="EU718" i="11"/>
  <c r="EU350" i="11"/>
  <c r="EU429" i="11"/>
  <c r="EU446" i="11"/>
  <c r="EU548" i="11"/>
  <c r="EU596" i="11"/>
  <c r="EU603" i="11"/>
  <c r="EU703" i="11"/>
  <c r="EU745" i="11"/>
  <c r="EU773" i="11"/>
  <c r="EU844" i="11"/>
  <c r="EU850" i="11"/>
  <c r="EU286" i="11"/>
  <c r="EU452" i="11"/>
  <c r="EU503" i="11"/>
  <c r="EU625" i="11"/>
  <c r="EU630" i="11"/>
  <c r="EU642" i="11"/>
  <c r="EU653" i="11"/>
  <c r="EU688" i="11"/>
  <c r="EU740" i="11"/>
  <c r="EU190" i="11"/>
  <c r="EU254" i="11"/>
  <c r="EU318" i="11"/>
  <c r="EU471" i="11"/>
  <c r="EU501" i="11"/>
  <c r="EU572" i="11"/>
  <c r="EU591" i="11"/>
  <c r="EU686" i="11"/>
  <c r="EU768" i="11"/>
  <c r="EU277" i="11"/>
  <c r="EU341" i="11"/>
  <c r="EU373" i="11"/>
  <c r="EU423" i="11"/>
  <c r="EU440" i="11"/>
  <c r="EU469" i="11"/>
  <c r="EU478" i="11"/>
  <c r="EU486" i="11"/>
  <c r="EU550" i="11"/>
  <c r="EU567" i="11"/>
  <c r="EU577" i="11"/>
  <c r="EU786" i="11"/>
  <c r="EU821" i="11"/>
  <c r="EU823" i="11"/>
  <c r="EU837" i="11"/>
  <c r="EU309" i="11"/>
  <c r="EU238" i="11"/>
  <c r="EU389" i="11"/>
  <c r="EU405" i="11"/>
  <c r="EU421" i="11"/>
  <c r="EU461" i="11"/>
  <c r="EU484" i="11"/>
  <c r="EU506" i="11"/>
  <c r="EU513" i="11"/>
  <c r="EU539" i="11"/>
  <c r="EU570" i="11"/>
  <c r="EU584" i="11"/>
  <c r="EU609" i="11"/>
  <c r="EU648" i="11"/>
  <c r="EU665" i="11"/>
  <c r="EU684" i="11"/>
  <c r="EU691" i="11"/>
  <c r="EU708" i="11"/>
  <c r="EU809" i="11"/>
  <c r="EU863" i="11"/>
  <c r="EU601" i="11"/>
  <c r="EU605" i="11"/>
  <c r="EU666" i="11"/>
  <c r="EU695" i="11"/>
  <c r="EU707" i="11"/>
  <c r="EU719" i="11"/>
  <c r="EU756" i="11"/>
  <c r="EU787" i="11"/>
  <c r="EU847" i="11"/>
  <c r="EU859" i="11"/>
  <c r="EU911" i="11"/>
  <c r="EU920" i="11"/>
  <c r="EU946" i="11"/>
  <c r="EU982" i="11"/>
  <c r="EU1081" i="11"/>
  <c r="EU1088" i="11"/>
  <c r="EU840" i="11"/>
  <c r="EU546" i="11"/>
  <c r="EU552" i="11"/>
  <c r="EU578" i="11"/>
  <c r="EU641" i="11"/>
  <c r="EU644" i="11"/>
  <c r="EU705" i="11"/>
  <c r="EU752" i="11"/>
  <c r="EU759" i="11"/>
  <c r="EU798" i="11"/>
  <c r="EU819" i="11"/>
  <c r="EU826" i="11"/>
  <c r="EU835" i="11"/>
  <c r="EU895" i="11"/>
  <c r="EU565" i="11"/>
  <c r="EU617" i="11"/>
  <c r="EU621" i="11"/>
  <c r="EU628" i="11"/>
  <c r="EU637" i="11"/>
  <c r="EU722" i="11"/>
  <c r="EU788" i="11"/>
  <c r="EU793" i="11"/>
  <c r="EU845" i="11"/>
  <c r="EU873" i="11"/>
  <c r="EU972" i="11"/>
  <c r="EU497" i="11"/>
  <c r="EU523" i="11"/>
  <c r="EU651" i="11"/>
  <c r="EU662" i="11"/>
  <c r="EU738" i="11"/>
  <c r="EU757" i="11"/>
  <c r="EU781" i="11"/>
  <c r="EU795" i="11"/>
  <c r="EU803" i="11"/>
  <c r="EU833" i="11"/>
  <c r="EU865" i="11"/>
  <c r="EU521" i="11"/>
  <c r="EU561" i="11"/>
  <c r="EU587" i="11"/>
  <c r="EU613" i="11"/>
  <c r="EU626" i="11"/>
  <c r="EU633" i="11"/>
  <c r="EU649" i="11"/>
  <c r="EU689" i="11"/>
  <c r="EU696" i="11"/>
  <c r="EU701" i="11"/>
  <c r="EU713" i="11"/>
  <c r="EU720" i="11"/>
  <c r="EU831" i="11"/>
  <c r="EU952" i="11"/>
  <c r="EU1015" i="11"/>
  <c r="EU1058" i="11"/>
  <c r="EU990" i="11"/>
  <c r="EU1036" i="11"/>
  <c r="EU505" i="11"/>
  <c r="EU530" i="11"/>
  <c r="EU536" i="11"/>
  <c r="EU555" i="11"/>
  <c r="EU594" i="11"/>
  <c r="EU692" i="11"/>
  <c r="EU748" i="11"/>
  <c r="EU791" i="11"/>
  <c r="EU801" i="11"/>
  <c r="EU553" i="11"/>
  <c r="EU581" i="11"/>
  <c r="EU699" i="11"/>
  <c r="EU767" i="11"/>
  <c r="EU866" i="11"/>
  <c r="EU962" i="11"/>
  <c r="EU1075" i="11"/>
  <c r="EU557" i="11"/>
  <c r="EU568" i="11"/>
  <c r="EU668" i="11"/>
  <c r="EU672" i="11"/>
  <c r="EU690" i="11"/>
  <c r="EU697" i="11"/>
  <c r="EU714" i="11"/>
  <c r="EU799" i="11"/>
  <c r="EU834" i="11"/>
  <c r="EU849" i="11"/>
  <c r="EU854" i="11"/>
  <c r="EU864" i="11"/>
  <c r="EU881" i="11"/>
  <c r="EU943" i="11"/>
  <c r="EU983" i="11"/>
  <c r="EU1085" i="11"/>
  <c r="EU652" i="11"/>
  <c r="EU702" i="11"/>
  <c r="EU709" i="11"/>
  <c r="EU749" i="11"/>
  <c r="EU806" i="11"/>
  <c r="EU832" i="11"/>
  <c r="EU930" i="11"/>
  <c r="EU1056" i="11"/>
  <c r="EU723" i="11"/>
  <c r="EU753" i="11"/>
  <c r="EU805" i="11"/>
  <c r="EU807" i="11"/>
  <c r="EU825" i="11"/>
  <c r="EU871" i="11"/>
  <c r="EU1080" i="11"/>
  <c r="EU667" i="11"/>
  <c r="EU721" i="11"/>
  <c r="EU827" i="11"/>
  <c r="EU857" i="11"/>
  <c r="EU883" i="11"/>
  <c r="EU947" i="11"/>
  <c r="EU976" i="11"/>
  <c r="EU988" i="11"/>
  <c r="EU1003" i="11"/>
  <c r="EU1048" i="11"/>
  <c r="EU1057" i="11"/>
  <c r="EU711" i="11"/>
  <c r="EU771" i="11"/>
  <c r="EU778" i="11"/>
  <c r="EU808" i="11"/>
  <c r="EU839" i="11"/>
  <c r="EU862" i="11"/>
  <c r="EU872" i="11"/>
  <c r="EU906" i="11"/>
  <c r="EU917" i="11"/>
  <c r="EU928" i="11"/>
  <c r="EU929" i="11"/>
  <c r="EU1029" i="11"/>
  <c r="EU1049" i="11"/>
  <c r="EU1061" i="11"/>
  <c r="EU658" i="11"/>
  <c r="EU724" i="11"/>
  <c r="EU754" i="11"/>
  <c r="EU784" i="11"/>
  <c r="EU896" i="11"/>
  <c r="EU933" i="11"/>
  <c r="EU955" i="11"/>
  <c r="EU1006" i="11"/>
  <c r="EU1026" i="11"/>
  <c r="EU1069" i="11"/>
  <c r="EU680" i="11"/>
  <c r="EU739" i="11"/>
  <c r="EU746" i="11"/>
  <c r="EU761" i="11"/>
  <c r="EU769" i="11"/>
  <c r="EU776" i="11"/>
  <c r="EU817" i="11"/>
  <c r="EU870" i="11"/>
  <c r="EU901" i="11"/>
  <c r="EU953" i="11"/>
  <c r="EU984" i="11"/>
  <c r="EU999" i="11"/>
  <c r="EU1041" i="11"/>
  <c r="EU1074" i="11"/>
  <c r="EU913" i="11"/>
  <c r="EU918" i="11"/>
  <c r="EU921" i="11"/>
  <c r="EU977" i="11"/>
  <c r="EU1014" i="11"/>
  <c r="EU1067" i="11"/>
  <c r="EU1079" i="11"/>
  <c r="EU1091" i="11"/>
  <c r="EU674" i="11"/>
  <c r="EU729" i="11"/>
  <c r="EU737" i="11"/>
  <c r="EU744" i="11"/>
  <c r="EU789" i="11"/>
  <c r="EU813" i="11"/>
  <c r="EU824" i="11"/>
  <c r="EU856" i="11"/>
  <c r="EU860" i="11"/>
  <c r="EU894" i="11"/>
  <c r="EU926" i="11"/>
  <c r="EU950" i="11"/>
  <c r="EU993" i="11"/>
  <c r="EU994" i="11"/>
  <c r="EU1024" i="11"/>
  <c r="EU1040" i="11"/>
  <c r="EU1072" i="11"/>
  <c r="EU944" i="11"/>
  <c r="EU958" i="11"/>
  <c r="EU965" i="11"/>
  <c r="EU1082" i="11"/>
  <c r="EU1084" i="11"/>
  <c r="EU1086" i="11"/>
  <c r="EU1089" i="11"/>
  <c r="EU700" i="11"/>
  <c r="EU706" i="11"/>
  <c r="EU772" i="11"/>
  <c r="EU822" i="11"/>
  <c r="EU916" i="11"/>
  <c r="EU939" i="11"/>
  <c r="EU951" i="11"/>
  <c r="EU1035" i="11"/>
  <c r="EU1051" i="11"/>
  <c r="EU1077" i="11"/>
  <c r="EU725" i="11"/>
  <c r="EU727" i="11"/>
  <c r="EU742" i="11"/>
  <c r="EU755" i="11"/>
  <c r="EU785" i="11"/>
  <c r="EU811" i="11"/>
  <c r="EU829" i="11"/>
  <c r="EU892" i="11"/>
  <c r="EU937" i="11"/>
  <c r="EU956" i="11"/>
  <c r="EU968" i="11"/>
  <c r="EU1022" i="11"/>
  <c r="EU841" i="11"/>
  <c r="EU924" i="11"/>
  <c r="EU936" i="11"/>
  <c r="EU996" i="11"/>
  <c r="EU1013" i="11"/>
  <c r="EU1065" i="11"/>
  <c r="EU899" i="11"/>
  <c r="EU934" i="11"/>
  <c r="EU961" i="11"/>
  <c r="EU966" i="11"/>
  <c r="EU971" i="11"/>
  <c r="EU1008" i="11"/>
  <c r="EU1018" i="11"/>
  <c r="EU1020" i="11"/>
  <c r="EU1044" i="11"/>
  <c r="EU888" i="11"/>
  <c r="EU904" i="11"/>
  <c r="EU959" i="11"/>
  <c r="EU991" i="11"/>
  <c r="EU1001" i="11"/>
  <c r="EU1032" i="11"/>
  <c r="EU897" i="11"/>
  <c r="EU902" i="11"/>
  <c r="EU932" i="11"/>
  <c r="EU957" i="11"/>
  <c r="EU980" i="11"/>
  <c r="EU1028" i="11"/>
  <c r="EU900" i="11"/>
  <c r="EU927" i="11"/>
  <c r="EU985" i="11"/>
  <c r="EU987" i="11"/>
  <c r="EU997" i="11"/>
  <c r="EU728" i="11"/>
  <c r="EU760" i="11"/>
  <c r="EU792" i="11"/>
  <c r="EU848" i="11"/>
  <c r="EU893" i="11"/>
  <c r="EU905" i="11"/>
  <c r="EU967" i="11"/>
  <c r="EU1002" i="11"/>
  <c r="EU1004" i="11"/>
  <c r="EU1016" i="11"/>
  <c r="EU1063" i="11"/>
  <c r="EU880" i="11"/>
  <c r="EU935" i="11"/>
  <c r="EU960" i="11"/>
  <c r="EU1038" i="11"/>
  <c r="EU1047" i="11"/>
  <c r="EU1073" i="11"/>
  <c r="EU1087" i="11"/>
  <c r="EU861" i="11"/>
  <c r="EU909" i="11"/>
  <c r="EU973" i="11"/>
  <c r="EU884" i="11"/>
  <c r="EU948" i="11"/>
  <c r="EU1053" i="11"/>
  <c r="EU1055" i="11"/>
  <c r="EU1059" i="11"/>
  <c r="EU867" i="11"/>
  <c r="EU915" i="11"/>
  <c r="EU979" i="11"/>
  <c r="EU925" i="11"/>
  <c r="EU989" i="11"/>
  <c r="EU1037" i="11"/>
  <c r="EU1039" i="11"/>
  <c r="EU1076" i="11"/>
  <c r="EU931" i="11"/>
  <c r="EU995" i="11"/>
  <c r="EU1011" i="11"/>
  <c r="EU1027" i="11"/>
  <c r="EU1005" i="11"/>
  <c r="EU1007" i="11"/>
  <c r="EU1021" i="11"/>
  <c r="EU1023" i="11"/>
  <c r="EU1060" i="11"/>
  <c r="EU877" i="11"/>
  <c r="EU941" i="11"/>
  <c r="EU1064" i="11"/>
  <c r="FK213" i="13"/>
  <c r="FK260" i="13"/>
  <c r="FK212" i="13"/>
  <c r="FB215" i="13"/>
  <c r="FK230" i="13"/>
  <c r="DY268" i="13"/>
  <c r="EO273" i="13"/>
  <c r="EI273" i="13"/>
  <c r="DY273" i="13"/>
  <c r="DY292" i="13"/>
  <c r="DY236" i="13"/>
  <c r="EI249" i="13"/>
  <c r="DY249" i="13"/>
  <c r="EI219" i="13"/>
  <c r="FK238" i="13"/>
  <c r="EI283" i="13"/>
  <c r="DY283" i="13"/>
  <c r="FK229" i="13"/>
  <c r="FK244" i="13"/>
  <c r="FK221" i="13"/>
  <c r="EI236" i="13"/>
  <c r="FK254" i="13"/>
  <c r="DY260" i="13"/>
  <c r="EO265" i="13"/>
  <c r="EI265" i="13"/>
  <c r="DY265" i="13"/>
  <c r="EI275" i="13"/>
  <c r="DY275" i="13"/>
  <c r="FK276" i="13"/>
  <c r="EO276" i="13"/>
  <c r="EO307" i="13"/>
  <c r="FK214" i="13"/>
  <c r="FK245" i="13"/>
  <c r="EO281" i="13"/>
  <c r="EI281" i="13"/>
  <c r="DY281" i="13"/>
  <c r="FK277" i="13"/>
  <c r="EO218" i="13"/>
  <c r="EO242" i="13"/>
  <c r="DY242" i="13"/>
  <c r="EO290" i="13"/>
  <c r="EI290" i="13"/>
  <c r="DY290" i="13"/>
  <c r="EO297" i="13"/>
  <c r="EI297" i="13"/>
  <c r="DY297" i="13"/>
  <c r="EO226" i="13"/>
  <c r="DY226" i="13"/>
  <c r="FK236" i="13"/>
  <c r="FK253" i="13"/>
  <c r="EO257" i="13"/>
  <c r="EI257" i="13"/>
  <c r="DY257" i="13"/>
  <c r="FK261" i="13"/>
  <c r="EO283" i="13"/>
  <c r="FK286" i="13"/>
  <c r="EO306" i="13"/>
  <c r="EI306" i="13"/>
  <c r="DY306" i="13"/>
  <c r="FK284" i="13"/>
  <c r="EI235" i="13"/>
  <c r="FK220" i="13"/>
  <c r="DY235" i="13"/>
  <c r="EO236" i="13"/>
  <c r="FK243" i="13"/>
  <c r="FB250" i="13"/>
  <c r="FB281" i="13"/>
  <c r="EO282" i="13"/>
  <c r="EI282" i="13"/>
  <c r="DY282" i="13"/>
  <c r="EO289" i="13"/>
  <c r="EI289" i="13"/>
  <c r="DY289" i="13"/>
  <c r="FK307" i="13"/>
  <c r="DY308" i="13"/>
  <c r="EI243" i="13"/>
  <c r="EI276" i="13"/>
  <c r="EI299" i="13"/>
  <c r="DY299" i="13"/>
  <c r="EI211" i="13"/>
  <c r="FK228" i="13"/>
  <c r="EO243" i="13"/>
  <c r="EO249" i="13"/>
  <c r="EI268" i="13"/>
  <c r="FK283" i="13"/>
  <c r="DY284" i="13"/>
  <c r="EI292" i="13"/>
  <c r="FK301" i="13"/>
  <c r="FK293" i="13"/>
  <c r="FK259" i="13"/>
  <c r="DY218" i="13"/>
  <c r="EI242" i="13"/>
  <c r="EI251" i="13"/>
  <c r="FB283" i="13"/>
  <c r="FK285" i="13"/>
  <c r="FK309" i="13"/>
  <c r="DY276" i="13"/>
  <c r="DY228" i="13"/>
  <c r="EO266" i="13"/>
  <c r="EI266" i="13"/>
  <c r="DY266" i="13"/>
  <c r="FK237" i="13"/>
  <c r="EO258" i="13"/>
  <c r="EI258" i="13"/>
  <c r="DY258" i="13"/>
  <c r="FK222" i="13"/>
  <c r="DY217" i="13"/>
  <c r="EO228" i="13"/>
  <c r="FK235" i="13"/>
  <c r="EI218" i="13"/>
  <c r="EO220" i="13"/>
  <c r="EO235" i="13"/>
  <c r="FB236" i="13"/>
  <c r="DY241" i="13"/>
  <c r="FB266" i="13"/>
  <c r="EI267" i="13"/>
  <c r="DY267" i="13"/>
  <c r="FK268" i="13"/>
  <c r="EO268" i="13"/>
  <c r="FB290" i="13"/>
  <c r="EI291" i="13"/>
  <c r="DY291" i="13"/>
  <c r="FK292" i="13"/>
  <c r="EO292" i="13"/>
  <c r="EO299" i="13"/>
  <c r="FK302" i="13"/>
  <c r="EI307" i="13"/>
  <c r="DY307" i="13"/>
  <c r="EI227" i="13"/>
  <c r="EO234" i="13"/>
  <c r="DY234" i="13"/>
  <c r="FK269" i="13"/>
  <c r="DY252" i="13"/>
  <c r="FK219" i="13"/>
  <c r="DY219" i="13"/>
  <c r="EI220" i="13"/>
  <c r="DY215" i="13"/>
  <c r="EO219" i="13"/>
  <c r="FK227" i="13"/>
  <c r="EI234" i="13"/>
  <c r="FB243" i="13"/>
  <c r="DY244" i="13"/>
  <c r="FB249" i="13"/>
  <c r="EI252" i="13"/>
  <c r="FB258" i="13"/>
  <c r="EI260" i="13"/>
  <c r="EO275" i="13"/>
  <c r="FB297" i="13"/>
  <c r="EO298" i="13"/>
  <c r="EI298" i="13"/>
  <c r="DY298" i="13"/>
  <c r="EO305" i="13"/>
  <c r="EI305" i="13"/>
  <c r="DY305" i="13"/>
  <c r="EO227" i="13"/>
  <c r="FB228" i="13"/>
  <c r="DY233" i="13"/>
  <c r="FK246" i="13"/>
  <c r="EO250" i="13"/>
  <c r="DY250" i="13"/>
  <c r="FK252" i="13"/>
  <c r="EI259" i="13"/>
  <c r="DY259" i="13"/>
  <c r="FB273" i="13"/>
  <c r="EO274" i="13"/>
  <c r="EI274" i="13"/>
  <c r="DY274" i="13"/>
  <c r="FK278" i="13"/>
  <c r="FK299" i="13"/>
  <c r="DY300" i="13"/>
  <c r="FB310" i="13"/>
  <c r="FL277" i="13" l="1"/>
  <c r="FL214" i="13"/>
  <c r="FL239" i="13"/>
  <c r="FL302" i="13"/>
  <c r="FL280" i="13"/>
  <c r="FL222" i="13"/>
  <c r="FL230" i="13"/>
  <c r="FL254" i="13"/>
  <c r="FL241" i="13"/>
  <c r="FL231" i="13"/>
  <c r="FL294" i="13"/>
  <c r="FL278" i="13"/>
  <c r="FL216" i="13"/>
  <c r="FL255" i="13"/>
  <c r="FL269" i="13"/>
  <c r="FL238" i="13"/>
  <c r="FL244" i="13"/>
  <c r="FL279" i="13"/>
  <c r="FL270" i="13"/>
  <c r="FL293" i="13"/>
  <c r="FL296" i="13"/>
  <c r="FL211" i="13"/>
  <c r="FL253" i="13"/>
  <c r="FL306" i="13"/>
  <c r="FL249" i="13"/>
  <c r="FL256" i="13"/>
  <c r="FL262" i="13"/>
  <c r="FL246" i="13"/>
  <c r="FL272" i="13"/>
  <c r="FL284" i="13"/>
  <c r="FL212" i="13"/>
  <c r="FL248" i="13"/>
  <c r="FL308" i="13"/>
  <c r="FL301" i="13"/>
  <c r="FL309" i="13"/>
  <c r="FL242" i="13"/>
  <c r="FL245" i="13"/>
  <c r="FL232" i="13"/>
  <c r="FL288" i="13"/>
  <c r="FL250" i="13"/>
  <c r="FL224" i="13"/>
  <c r="FL304" i="13"/>
  <c r="FL285" i="13"/>
  <c r="FL286" i="13"/>
  <c r="FL310" i="13"/>
  <c r="FL237" i="13"/>
  <c r="FL267" i="13"/>
  <c r="FL243" i="13"/>
  <c r="FL223" i="13"/>
  <c r="FL229" i="13"/>
  <c r="FL287" i="13"/>
  <c r="FL263" i="13"/>
  <c r="FL257" i="13"/>
  <c r="FL221" i="13"/>
  <c r="FL215" i="13"/>
  <c r="FL258" i="13"/>
  <c r="FL213" i="13"/>
  <c r="FL225" i="13"/>
  <c r="FL271" i="13"/>
  <c r="FL297" i="13"/>
  <c r="FL261" i="13"/>
  <c r="FL266" i="13"/>
  <c r="FL292" i="13"/>
  <c r="FL227" i="13"/>
  <c r="FL233" i="13"/>
  <c r="FL217" i="13"/>
  <c r="FL295" i="13"/>
  <c r="FL282" i="13"/>
  <c r="FL235" i="13"/>
  <c r="FL219" i="13"/>
  <c r="FL268" i="13"/>
  <c r="FL240" i="13"/>
  <c r="FL289" i="13"/>
  <c r="FL274" i="13"/>
  <c r="FL300" i="13"/>
  <c r="FL273" i="13"/>
  <c r="FL264" i="13"/>
  <c r="FL247" i="13"/>
  <c r="FL305" i="13"/>
  <c r="FL251" i="13"/>
  <c r="FL226" i="13"/>
  <c r="FL220" i="13"/>
  <c r="FL259" i="13"/>
  <c r="FL234" i="13"/>
  <c r="FL218" i="13"/>
  <c r="FL303" i="13"/>
  <c r="FL290" i="13"/>
  <c r="FL298" i="13"/>
  <c r="FL265" i="13"/>
  <c r="FL281" i="13"/>
  <c r="FL260" i="13"/>
  <c r="FL228" i="13"/>
  <c r="FL252" i="13"/>
  <c r="FL299" i="13"/>
  <c r="FL283" i="13"/>
  <c r="FL307" i="13"/>
  <c r="FL275" i="13"/>
  <c r="FL291" i="13"/>
  <c r="FL236" i="13"/>
  <c r="FL276" i="13"/>
  <c r="Y5" i="12" l="1"/>
  <c r="BM60" i="13" a="1"/>
  <c r="BM60" i="13" s="1"/>
  <c r="BM59" i="13" a="1"/>
  <c r="BM59" i="13" s="1"/>
  <c r="BM58" i="13" a="1"/>
  <c r="BM58" i="13" s="1"/>
  <c r="BN54" i="13" a="1"/>
  <c r="BN54" i="13" s="1"/>
  <c r="BN53" i="13" a="1"/>
  <c r="BN53" i="13" s="1"/>
  <c r="BN52" i="13" a="1"/>
  <c r="BN52" i="13" s="1"/>
  <c r="BN51" i="13" a="1"/>
  <c r="BN51" i="13" s="1"/>
  <c r="BN50" i="13" a="1"/>
  <c r="BN50" i="13" s="1"/>
  <c r="BN49" i="13" a="1"/>
  <c r="BN49" i="13" s="1"/>
  <c r="BN48" i="13" a="1"/>
  <c r="BN48" i="13" s="1"/>
  <c r="BN28" i="13" a="1"/>
  <c r="BN28" i="13" s="1"/>
  <c r="BM40" i="13" a="1"/>
  <c r="BM40" i="13" s="1"/>
  <c r="BM39" i="13" a="1"/>
  <c r="BM39" i="13" s="1"/>
  <c r="BM38" i="13" a="1"/>
  <c r="BM38" i="13" s="1"/>
  <c r="BN34" i="13" a="1"/>
  <c r="BN34" i="13" s="1"/>
  <c r="BN33" i="13" a="1"/>
  <c r="BN33" i="13" s="1"/>
  <c r="BN32" i="13" a="1"/>
  <c r="BN32" i="13" s="1"/>
  <c r="BN31" i="13" a="1"/>
  <c r="BN31" i="13" s="1"/>
  <c r="BN30" i="13" a="1"/>
  <c r="BN30" i="13" s="1"/>
  <c r="BN29" i="13" a="1"/>
  <c r="BN29" i="13" s="1"/>
  <c r="BM57" i="13" a="1"/>
  <c r="BM57" i="13" s="1"/>
  <c r="BM56" i="13" a="1"/>
  <c r="BM56" i="13" s="1"/>
  <c r="BM55" i="13" a="1"/>
  <c r="BM55" i="13" s="1"/>
  <c r="BM54" i="13" a="1"/>
  <c r="BM54" i="13" s="1"/>
  <c r="BM53" i="13" a="1"/>
  <c r="BM53" i="13" s="1"/>
  <c r="BM52" i="13" a="1"/>
  <c r="BM52" i="13" s="1"/>
  <c r="BM51" i="13" a="1"/>
  <c r="BM51" i="13" s="1"/>
  <c r="BM50" i="13" a="1"/>
  <c r="BM50" i="13" s="1"/>
  <c r="BM49" i="13" a="1"/>
  <c r="BM49" i="13" s="1"/>
  <c r="BM48" i="13" a="1"/>
  <c r="BM48" i="13" s="1"/>
  <c r="BM47" i="13" a="1"/>
  <c r="BM47" i="13" s="1"/>
  <c r="BM46" i="13" a="1"/>
  <c r="BM46" i="13" s="1"/>
  <c r="BM45" i="13" a="1"/>
  <c r="BM45" i="13" s="1"/>
  <c r="BM44" i="13" a="1"/>
  <c r="BM44" i="13" s="1"/>
  <c r="BM37" i="13" a="1"/>
  <c r="BM37" i="13" s="1"/>
  <c r="BM36" i="13" a="1"/>
  <c r="BM36" i="13" s="1"/>
  <c r="BM35" i="13" a="1"/>
  <c r="BM35" i="13" s="1"/>
  <c r="BM34" i="13" a="1"/>
  <c r="BM34" i="13" s="1"/>
  <c r="BM33" i="13" a="1"/>
  <c r="BM33" i="13" s="1"/>
  <c r="BM32" i="13" a="1"/>
  <c r="BM32" i="13" s="1"/>
  <c r="BM31" i="13" a="1"/>
  <c r="BM31" i="13" s="1"/>
  <c r="BM30" i="13" a="1"/>
  <c r="BM30" i="13" s="1"/>
  <c r="BM29" i="13" a="1"/>
  <c r="BM29" i="13" s="1"/>
  <c r="BM28" i="13" a="1"/>
  <c r="BM28" i="13" s="1"/>
  <c r="BM27" i="13" a="1"/>
  <c r="BM27" i="13" s="1"/>
  <c r="BM26" i="13" a="1"/>
  <c r="BM26" i="13" s="1"/>
  <c r="BM25" i="13" a="1"/>
  <c r="BM25" i="13" s="1"/>
  <c r="BM24" i="13" a="1"/>
  <c r="BM24" i="13" s="1"/>
  <c r="BL57" i="13" a="1"/>
  <c r="BL57" i="13" s="1"/>
  <c r="BL44" i="13" a="1"/>
  <c r="BL44" i="13" s="1"/>
  <c r="BL37" i="13" a="1"/>
  <c r="BL37" i="13" s="1"/>
  <c r="BL24" i="13" a="1"/>
  <c r="BL24" i="13" s="1"/>
  <c r="BL36" i="13"/>
  <c r="BL35" i="13"/>
  <c r="BL34" i="13"/>
  <c r="BL33" i="13"/>
  <c r="BL32" i="13"/>
  <c r="BL31" i="13"/>
  <c r="BL30" i="13"/>
  <c r="BL29" i="13"/>
  <c r="BL28" i="13"/>
  <c r="BL27" i="13"/>
  <c r="BL26" i="13"/>
  <c r="BL25" i="13"/>
  <c r="BL56" i="13"/>
  <c r="BL55" i="13"/>
  <c r="BL54" i="13"/>
  <c r="BL53" i="13"/>
  <c r="BL52" i="13"/>
  <c r="BL51" i="13"/>
  <c r="BL50" i="13"/>
  <c r="BL49" i="13"/>
  <c r="BL48" i="13"/>
  <c r="BL47" i="13"/>
  <c r="BL46" i="13"/>
  <c r="BL45" i="13"/>
  <c r="AE24" i="13" a="1"/>
  <c r="AE24" i="13" s="1"/>
  <c r="AE4" i="13" s="1"/>
  <c r="G65" i="18" s="1"/>
  <c r="AE29" i="13" a="1"/>
  <c r="AE29" i="13" s="1"/>
  <c r="AE9" i="13" s="1"/>
  <c r="B71" i="18" s="1"/>
  <c r="AE30" i="13" a="1"/>
  <c r="AE30" i="13" s="1"/>
  <c r="AE10" i="13" s="1"/>
  <c r="C71" i="18" s="1"/>
  <c r="AE40" i="13" a="1"/>
  <c r="AE40" i="13" s="1"/>
  <c r="AE20" i="13" s="1"/>
  <c r="M71" i="18" s="1"/>
  <c r="AF30" i="13" a="1"/>
  <c r="AF30" i="13" s="1"/>
  <c r="AF10" i="13" s="1"/>
  <c r="H77" i="18" s="1"/>
  <c r="AF35" i="13" a="1"/>
  <c r="AF35" i="13" s="1"/>
  <c r="AF15" i="13" s="1"/>
  <c r="M77" i="18" s="1"/>
  <c r="AF39" i="13" a="1"/>
  <c r="AF39" i="13" s="1"/>
  <c r="AF19" i="13" s="1"/>
  <c r="Q77" i="18" s="1"/>
  <c r="AF24" i="13" a="1"/>
  <c r="AF24" i="13" s="1"/>
  <c r="AF4" i="13" s="1"/>
  <c r="B77" i="18" s="1"/>
  <c r="AF38" i="13" a="1"/>
  <c r="AF38" i="13" s="1"/>
  <c r="AF18" i="13" s="1"/>
  <c r="P77" i="18" s="1"/>
  <c r="AF37" i="13" a="1"/>
  <c r="AF37" i="13" s="1"/>
  <c r="AF17" i="13" s="1"/>
  <c r="O77" i="18" s="1"/>
  <c r="AF36" i="13" a="1"/>
  <c r="AF36" i="13" s="1"/>
  <c r="AF16" i="13" s="1"/>
  <c r="N77" i="18" s="1"/>
  <c r="AF34" i="13" a="1"/>
  <c r="AF34" i="13" s="1"/>
  <c r="AF14" i="13" s="1"/>
  <c r="L77" i="18" s="1"/>
  <c r="AF33" i="13" a="1"/>
  <c r="AF33" i="13" s="1"/>
  <c r="AF13" i="13" s="1"/>
  <c r="K77" i="18" s="1"/>
  <c r="AF32" i="13" a="1"/>
  <c r="AF32" i="13" s="1"/>
  <c r="AF12" i="13" s="1"/>
  <c r="J77" i="18" s="1"/>
  <c r="AF31" i="13" a="1"/>
  <c r="AF31" i="13" s="1"/>
  <c r="AF11" i="13" s="1"/>
  <c r="I77" i="18" s="1"/>
  <c r="AF29" i="13" a="1"/>
  <c r="AF29" i="13" s="1"/>
  <c r="AF9" i="13" s="1"/>
  <c r="G77" i="18" s="1"/>
  <c r="AF28" i="13" a="1"/>
  <c r="AF28" i="13" s="1"/>
  <c r="AF8" i="13" s="1"/>
  <c r="F77" i="18" s="1"/>
  <c r="AF27" i="13" a="1"/>
  <c r="AF27" i="13" s="1"/>
  <c r="AF7" i="13" s="1"/>
  <c r="E77" i="18" s="1"/>
  <c r="AF26" i="13" a="1"/>
  <c r="AF26" i="13" s="1"/>
  <c r="AF6" i="13" s="1"/>
  <c r="D77" i="18" s="1"/>
  <c r="AF25" i="13" a="1"/>
  <c r="AF25" i="13" s="1"/>
  <c r="AF5" i="13" s="1"/>
  <c r="C77" i="18" s="1"/>
  <c r="AE39" i="13" a="1"/>
  <c r="AE39" i="13" s="1"/>
  <c r="AE19" i="13" s="1"/>
  <c r="L71" i="18" s="1"/>
  <c r="AE38" i="13" a="1"/>
  <c r="AE38" i="13" s="1"/>
  <c r="AE18" i="13" s="1"/>
  <c r="K71" i="18" s="1"/>
  <c r="AE37" i="13" a="1"/>
  <c r="AE37" i="13" s="1"/>
  <c r="AE17" i="13" s="1"/>
  <c r="J71" i="18" s="1"/>
  <c r="AE36" i="13" a="1"/>
  <c r="AE36" i="13" s="1"/>
  <c r="AE16" i="13" s="1"/>
  <c r="I71" i="18" s="1"/>
  <c r="AE35" i="13" a="1"/>
  <c r="AE35" i="13" s="1"/>
  <c r="AE15" i="13" s="1"/>
  <c r="H71" i="18" s="1"/>
  <c r="AE34" i="13" a="1"/>
  <c r="AE34" i="13" s="1"/>
  <c r="AE14" i="13" s="1"/>
  <c r="G71" i="18" s="1"/>
  <c r="AE33" i="13" a="1"/>
  <c r="AE33" i="13" s="1"/>
  <c r="AE13" i="13" s="1"/>
  <c r="F71" i="18" s="1"/>
  <c r="AE32" i="13" a="1"/>
  <c r="AE32" i="13" s="1"/>
  <c r="AE12" i="13" s="1"/>
  <c r="E71" i="18" s="1"/>
  <c r="AE31" i="13" a="1"/>
  <c r="AE31" i="13" s="1"/>
  <c r="AE11" i="13" s="1"/>
  <c r="D71" i="18" s="1"/>
  <c r="AE28" i="13" a="1"/>
  <c r="AE28" i="13" s="1"/>
  <c r="AE8" i="13" s="1"/>
  <c r="K65" i="18" s="1"/>
  <c r="AE27" i="13" a="1"/>
  <c r="AE27" i="13" s="1"/>
  <c r="AE7" i="13" s="1"/>
  <c r="J65" i="18" s="1"/>
  <c r="AE26" i="13" a="1"/>
  <c r="AE26" i="13" s="1"/>
  <c r="AE6" i="13" s="1"/>
  <c r="I65" i="18" s="1"/>
  <c r="AE25" i="13" a="1"/>
  <c r="AE25" i="13" s="1"/>
  <c r="AE5" i="13" s="1"/>
  <c r="H65" i="18" s="1"/>
  <c r="AD42" i="13" a="1"/>
  <c r="AD42" i="13" s="1"/>
  <c r="AD22" i="13" s="1"/>
  <c r="F65" i="18" s="1"/>
  <c r="AD41" i="13" a="1"/>
  <c r="AD41" i="13" s="1"/>
  <c r="AD21" i="13" s="1"/>
  <c r="E65" i="18" s="1"/>
  <c r="AD40" i="13" a="1"/>
  <c r="AD40" i="13" s="1"/>
  <c r="AD20" i="13" s="1"/>
  <c r="D65" i="18" s="1"/>
  <c r="AD39" i="13" a="1"/>
  <c r="AD39" i="13" s="1"/>
  <c r="AD19" i="13" s="1"/>
  <c r="C65" i="18" s="1"/>
  <c r="AD38" i="13" a="1"/>
  <c r="AD38" i="13" s="1"/>
  <c r="AD18" i="13" s="1"/>
  <c r="B65" i="18" s="1"/>
  <c r="AD37" i="13" a="1"/>
  <c r="AD37" i="13" s="1"/>
  <c r="AD17" i="13" s="1"/>
  <c r="O59" i="18" s="1"/>
  <c r="AD36" i="13" a="1"/>
  <c r="AD36" i="13" s="1"/>
  <c r="AD16" i="13" s="1"/>
  <c r="N59" i="18" s="1"/>
  <c r="AD35" i="13" a="1"/>
  <c r="AD35" i="13" s="1"/>
  <c r="AD15" i="13" s="1"/>
  <c r="M59" i="18" s="1"/>
  <c r="AD34" i="13" a="1"/>
  <c r="AD34" i="13" s="1"/>
  <c r="AD14" i="13" s="1"/>
  <c r="L59" i="18" s="1"/>
  <c r="AD33" i="13" a="1"/>
  <c r="AD33" i="13" s="1"/>
  <c r="AD13" i="13" s="1"/>
  <c r="K59" i="18" s="1"/>
  <c r="AD32" i="13" a="1"/>
  <c r="AD32" i="13" s="1"/>
  <c r="AD12" i="13" s="1"/>
  <c r="J59" i="18" s="1"/>
  <c r="AD31" i="13" a="1"/>
  <c r="AD31" i="13" s="1"/>
  <c r="AD11" i="13" s="1"/>
  <c r="I59" i="18" s="1"/>
  <c r="AD30" i="13" a="1"/>
  <c r="AD30" i="13" s="1"/>
  <c r="AD10" i="13" s="1"/>
  <c r="H59" i="18" s="1"/>
  <c r="AD29" i="13" a="1"/>
  <c r="AD29" i="13" s="1"/>
  <c r="AD9" i="13" s="1"/>
  <c r="G59" i="18" s="1"/>
  <c r="AD28" i="13" a="1"/>
  <c r="AD28" i="13" s="1"/>
  <c r="AD8" i="13" s="1"/>
  <c r="F59" i="18" s="1"/>
  <c r="AD27" i="13" a="1"/>
  <c r="AD27" i="13" s="1"/>
  <c r="AD7" i="13" s="1"/>
  <c r="E59" i="18" s="1"/>
  <c r="AD26" i="13" a="1"/>
  <c r="AD26" i="13" s="1"/>
  <c r="AD6" i="13" s="1"/>
  <c r="D59" i="18" s="1"/>
  <c r="AD25" i="13" a="1"/>
  <c r="AD25" i="13" s="1"/>
  <c r="AD5" i="13" s="1"/>
  <c r="C59" i="18" s="1"/>
  <c r="AD24" i="13" a="1"/>
  <c r="AD24" i="13" s="1"/>
  <c r="AD4" i="13" s="1"/>
  <c r="B59" i="18" s="1"/>
  <c r="CI24" i="11" a="1"/>
  <c r="CI24" i="11" s="1"/>
  <c r="CI38" i="11" a="1"/>
  <c r="CI38" i="11" s="1"/>
  <c r="CI37" i="11" a="1"/>
  <c r="CI37" i="11" s="1"/>
  <c r="CI7" i="11" s="1"/>
  <c r="B218" i="17" s="1"/>
  <c r="E133" i="16"/>
  <c r="E134" i="16"/>
  <c r="E135" i="16"/>
  <c r="E136" i="16"/>
  <c r="E137" i="16"/>
  <c r="E138" i="16"/>
  <c r="E139" i="16"/>
  <c r="E140" i="16"/>
  <c r="E141" i="16"/>
  <c r="E142" i="16"/>
  <c r="E143" i="16"/>
  <c r="E144" i="16"/>
  <c r="E145" i="16"/>
  <c r="E146" i="16"/>
  <c r="E147" i="16"/>
  <c r="E148" i="16"/>
  <c r="E149" i="16"/>
  <c r="E150" i="16"/>
  <c r="E151" i="16"/>
  <c r="E152" i="16"/>
  <c r="E153" i="16"/>
  <c r="E154" i="16"/>
  <c r="E155" i="16"/>
  <c r="E156" i="16"/>
  <c r="E157" i="16"/>
  <c r="E158" i="16"/>
  <c r="E159" i="16"/>
  <c r="E160" i="16"/>
  <c r="E161" i="16"/>
  <c r="E162" i="16"/>
  <c r="E163" i="16"/>
  <c r="E164" i="16"/>
  <c r="E165" i="16"/>
  <c r="E166" i="16"/>
  <c r="E167" i="16"/>
  <c r="E168" i="16"/>
  <c r="E169" i="16"/>
  <c r="E170" i="16"/>
  <c r="E171" i="16"/>
  <c r="E172" i="16"/>
  <c r="E173" i="16"/>
  <c r="E174" i="16"/>
  <c r="E175" i="16"/>
  <c r="E176" i="16"/>
  <c r="E177" i="16"/>
  <c r="E178" i="16"/>
  <c r="E179" i="16"/>
  <c r="E180" i="16"/>
  <c r="E181" i="16"/>
  <c r="E182" i="16"/>
  <c r="E183" i="16"/>
  <c r="E184" i="16"/>
  <c r="E185" i="16"/>
  <c r="E186" i="16"/>
  <c r="E187" i="16"/>
  <c r="E188" i="16"/>
  <c r="E189" i="16"/>
  <c r="E190" i="16"/>
  <c r="E191" i="16"/>
  <c r="E192" i="16"/>
  <c r="E193" i="16"/>
  <c r="E194" i="16"/>
  <c r="E195" i="16"/>
  <c r="E196" i="16"/>
  <c r="E197" i="16"/>
  <c r="E198" i="16"/>
  <c r="E199" i="16"/>
  <c r="E200" i="16"/>
  <c r="E201" i="16"/>
  <c r="E202" i="16"/>
  <c r="E203" i="16"/>
  <c r="E204" i="16"/>
  <c r="E205" i="16"/>
  <c r="E206" i="16"/>
  <c r="E207" i="16"/>
  <c r="E208" i="16"/>
  <c r="E209" i="16"/>
  <c r="E210" i="16"/>
  <c r="E211" i="16"/>
  <c r="E212" i="16"/>
  <c r="E213" i="16"/>
  <c r="E214" i="16"/>
  <c r="E215" i="16"/>
  <c r="E216" i="16"/>
  <c r="E217" i="16"/>
  <c r="E218" i="16"/>
  <c r="E219" i="16"/>
  <c r="E220" i="16"/>
  <c r="E221" i="16"/>
  <c r="E222" i="16"/>
  <c r="E223" i="16"/>
  <c r="E224" i="16"/>
  <c r="E225" i="16"/>
  <c r="E226" i="16"/>
  <c r="E227" i="16"/>
  <c r="E228" i="16"/>
  <c r="E229" i="16"/>
  <c r="E230" i="16"/>
  <c r="E231" i="16"/>
  <c r="E232" i="16"/>
  <c r="E233" i="16"/>
  <c r="E234" i="16"/>
  <c r="E235" i="16"/>
  <c r="E236" i="16"/>
  <c r="E237" i="16"/>
  <c r="E238" i="16"/>
  <c r="E239" i="16"/>
  <c r="E240" i="16"/>
  <c r="E241" i="16"/>
  <c r="E242" i="16"/>
  <c r="E243" i="16"/>
  <c r="E244" i="16"/>
  <c r="E245" i="16"/>
  <c r="E246" i="16"/>
  <c r="E247" i="16"/>
  <c r="E248" i="16"/>
  <c r="E249" i="16"/>
  <c r="E250" i="16"/>
  <c r="E251" i="16"/>
  <c r="E252" i="16"/>
  <c r="E253" i="16"/>
  <c r="E254" i="16"/>
  <c r="E255" i="16"/>
  <c r="E256" i="16"/>
  <c r="E257" i="16"/>
  <c r="E258" i="16"/>
  <c r="E259" i="16"/>
  <c r="E260" i="16"/>
  <c r="E261" i="16"/>
  <c r="E262" i="16"/>
  <c r="E263" i="16"/>
  <c r="E264" i="16"/>
  <c r="E265" i="16"/>
  <c r="E266" i="16"/>
  <c r="E267" i="16"/>
  <c r="E268" i="16"/>
  <c r="E269" i="16"/>
  <c r="E270" i="16"/>
  <c r="E271" i="16"/>
  <c r="E272" i="16"/>
  <c r="E273" i="16"/>
  <c r="E274" i="16"/>
  <c r="E275" i="16"/>
  <c r="E276" i="16"/>
  <c r="E277" i="16"/>
  <c r="E278" i="16"/>
  <c r="E279" i="16"/>
  <c r="E280" i="16"/>
  <c r="E281" i="16"/>
  <c r="E282" i="16"/>
  <c r="E283" i="16"/>
  <c r="E284" i="16"/>
  <c r="E285" i="16"/>
  <c r="E286" i="16"/>
  <c r="E287" i="16"/>
  <c r="E288" i="16"/>
  <c r="E289" i="16"/>
  <c r="E290" i="16"/>
  <c r="E291" i="16"/>
  <c r="E292" i="16"/>
  <c r="E293" i="16"/>
  <c r="E294" i="16"/>
  <c r="E295" i="16"/>
  <c r="E296" i="16"/>
  <c r="E297" i="16"/>
  <c r="E298" i="16"/>
  <c r="E299" i="16"/>
  <c r="E300" i="16"/>
  <c r="E301" i="16"/>
  <c r="E302" i="16"/>
  <c r="E303" i="16"/>
  <c r="E304" i="16"/>
  <c r="E305" i="16"/>
  <c r="E306" i="16"/>
  <c r="E307" i="16"/>
  <c r="E308" i="16"/>
  <c r="E309" i="16"/>
  <c r="E310" i="16"/>
  <c r="E311" i="16"/>
  <c r="E312" i="16"/>
  <c r="E313" i="16"/>
  <c r="E314" i="16"/>
  <c r="E315" i="16"/>
  <c r="E316" i="16"/>
  <c r="E317" i="16"/>
  <c r="E318" i="16"/>
  <c r="E319" i="16"/>
  <c r="E320" i="16"/>
  <c r="E321" i="16"/>
  <c r="E322" i="16"/>
  <c r="E323" i="16"/>
  <c r="E324" i="16"/>
  <c r="E325" i="16"/>
  <c r="E326" i="16"/>
  <c r="E327" i="16"/>
  <c r="E328" i="16"/>
  <c r="E329" i="16"/>
  <c r="E330" i="16"/>
  <c r="E331" i="16"/>
  <c r="E332" i="16"/>
  <c r="E333" i="16"/>
  <c r="E334" i="16"/>
  <c r="E335" i="16"/>
  <c r="E336" i="16"/>
  <c r="E337" i="16"/>
  <c r="E338" i="16"/>
  <c r="E339" i="16"/>
  <c r="E340" i="16"/>
  <c r="E341" i="16"/>
  <c r="E342" i="16"/>
  <c r="E343" i="16"/>
  <c r="E344" i="16"/>
  <c r="E345" i="16"/>
  <c r="E346" i="16"/>
  <c r="B344" i="16"/>
  <c r="A344" i="16"/>
  <c r="B343" i="16"/>
  <c r="A343" i="16"/>
  <c r="B342" i="16"/>
  <c r="A342" i="16"/>
  <c r="B341" i="16"/>
  <c r="A341" i="16"/>
  <c r="B340" i="16"/>
  <c r="A340" i="16"/>
  <c r="B339" i="16"/>
  <c r="A339" i="16"/>
  <c r="B338" i="16"/>
  <c r="A338" i="16"/>
  <c r="B337" i="16"/>
  <c r="A337" i="16"/>
  <c r="B336" i="16"/>
  <c r="A336" i="16"/>
  <c r="B335" i="16"/>
  <c r="A335" i="16"/>
  <c r="B334" i="16"/>
  <c r="A334" i="16"/>
  <c r="B333" i="16"/>
  <c r="A333" i="16"/>
  <c r="B332" i="16"/>
  <c r="A332" i="16"/>
  <c r="B331" i="16"/>
  <c r="A331" i="16"/>
  <c r="B330" i="16"/>
  <c r="A330" i="16"/>
  <c r="B329" i="16"/>
  <c r="A329" i="16"/>
  <c r="B328" i="16"/>
  <c r="A328" i="16"/>
  <c r="B327" i="16"/>
  <c r="A327" i="16"/>
  <c r="B326" i="16"/>
  <c r="A326" i="16"/>
  <c r="B325" i="16"/>
  <c r="A325" i="16"/>
  <c r="B324" i="16"/>
  <c r="A324" i="16"/>
  <c r="B323" i="16"/>
  <c r="A323" i="16"/>
  <c r="B322" i="16"/>
  <c r="A322" i="16"/>
  <c r="B321" i="16"/>
  <c r="A321" i="16"/>
  <c r="B320" i="16"/>
  <c r="A320" i="16"/>
  <c r="B319" i="16"/>
  <c r="A319" i="16"/>
  <c r="B318" i="16"/>
  <c r="A318" i="16"/>
  <c r="B317" i="16"/>
  <c r="A317" i="16"/>
  <c r="B316" i="16"/>
  <c r="A316" i="16"/>
  <c r="B315" i="16"/>
  <c r="A315" i="16"/>
  <c r="B314" i="16"/>
  <c r="A314" i="16"/>
  <c r="B313" i="16"/>
  <c r="A313" i="16"/>
  <c r="B312" i="16"/>
  <c r="A312" i="16"/>
  <c r="B311" i="16"/>
  <c r="A311" i="16"/>
  <c r="B310" i="16"/>
  <c r="A310" i="16"/>
  <c r="B309" i="16"/>
  <c r="A309" i="16"/>
  <c r="B308" i="16"/>
  <c r="A308" i="16"/>
  <c r="B307" i="16"/>
  <c r="A307" i="16"/>
  <c r="B306" i="16"/>
  <c r="A306" i="16"/>
  <c r="B305" i="16"/>
  <c r="A305" i="16"/>
  <c r="B304" i="16"/>
  <c r="A304" i="16"/>
  <c r="B303" i="16"/>
  <c r="A303" i="16"/>
  <c r="B302" i="16"/>
  <c r="A302" i="16"/>
  <c r="B301" i="16"/>
  <c r="A301" i="16"/>
  <c r="B300" i="16"/>
  <c r="A300" i="16"/>
  <c r="B299" i="16"/>
  <c r="A299" i="16"/>
  <c r="B298" i="16"/>
  <c r="A298" i="16"/>
  <c r="B297" i="16"/>
  <c r="A297" i="16"/>
  <c r="B296" i="16"/>
  <c r="A296" i="16"/>
  <c r="B295" i="16"/>
  <c r="A295" i="16"/>
  <c r="B294" i="16"/>
  <c r="A294" i="16"/>
  <c r="B293" i="16"/>
  <c r="A293" i="16"/>
  <c r="B292" i="16"/>
  <c r="A292" i="16"/>
  <c r="B291" i="16"/>
  <c r="A291" i="16"/>
  <c r="B290" i="16"/>
  <c r="A290" i="16"/>
  <c r="B289" i="16"/>
  <c r="A289" i="16"/>
  <c r="B288" i="16"/>
  <c r="A288" i="16"/>
  <c r="B287" i="16"/>
  <c r="A287" i="16"/>
  <c r="B286" i="16"/>
  <c r="A286" i="16"/>
  <c r="B285" i="16"/>
  <c r="A285" i="16"/>
  <c r="B284" i="16"/>
  <c r="A284" i="16"/>
  <c r="B283" i="16"/>
  <c r="A283" i="16"/>
  <c r="B282" i="16"/>
  <c r="A282" i="16"/>
  <c r="B281" i="16"/>
  <c r="A281" i="16"/>
  <c r="B280" i="16"/>
  <c r="A280" i="16"/>
  <c r="B279" i="16"/>
  <c r="A279" i="16"/>
  <c r="B278" i="16"/>
  <c r="A278" i="16"/>
  <c r="B277" i="16"/>
  <c r="A277" i="16"/>
  <c r="B276" i="16"/>
  <c r="A276" i="16"/>
  <c r="B275" i="16"/>
  <c r="A275" i="16"/>
  <c r="B274" i="16"/>
  <c r="A274" i="16"/>
  <c r="B273" i="16"/>
  <c r="A273" i="16"/>
  <c r="B272" i="16"/>
  <c r="A272" i="16"/>
  <c r="B271" i="16"/>
  <c r="A271" i="16"/>
  <c r="B270" i="16"/>
  <c r="A270" i="16"/>
  <c r="B269" i="16"/>
  <c r="A269" i="16"/>
  <c r="B268" i="16"/>
  <c r="A268" i="16"/>
  <c r="B267" i="16"/>
  <c r="A267" i="16"/>
  <c r="B266" i="16"/>
  <c r="A266" i="16"/>
  <c r="B265" i="16"/>
  <c r="A265" i="16"/>
  <c r="B264" i="16"/>
  <c r="A264" i="16"/>
  <c r="B263" i="16"/>
  <c r="A263" i="16"/>
  <c r="B262" i="16"/>
  <c r="A262" i="16"/>
  <c r="B261" i="16"/>
  <c r="A261" i="16"/>
  <c r="B260" i="16"/>
  <c r="A260" i="16"/>
  <c r="B259" i="16"/>
  <c r="A259" i="16"/>
  <c r="B258" i="16"/>
  <c r="A258" i="16"/>
  <c r="B257" i="16"/>
  <c r="A257" i="16"/>
  <c r="B256" i="16"/>
  <c r="A256" i="16"/>
  <c r="B255" i="16"/>
  <c r="A255" i="16"/>
  <c r="B254" i="16"/>
  <c r="A254" i="16"/>
  <c r="B253" i="16"/>
  <c r="A253" i="16"/>
  <c r="B252" i="16"/>
  <c r="A252" i="16"/>
  <c r="B251" i="16"/>
  <c r="A251" i="16"/>
  <c r="B250" i="16"/>
  <c r="A250" i="16"/>
  <c r="B249" i="16"/>
  <c r="A249" i="16"/>
  <c r="B248" i="16"/>
  <c r="A248" i="16"/>
  <c r="B247" i="16"/>
  <c r="A247" i="16"/>
  <c r="B246" i="16"/>
  <c r="A246" i="16"/>
  <c r="B245" i="16"/>
  <c r="A245" i="16"/>
  <c r="B244" i="16"/>
  <c r="A244" i="16"/>
  <c r="B243" i="16"/>
  <c r="A243" i="16"/>
  <c r="B242" i="16"/>
  <c r="A242" i="16"/>
  <c r="B241" i="16"/>
  <c r="A241" i="16"/>
  <c r="B240" i="16"/>
  <c r="A240" i="16"/>
  <c r="B239" i="16"/>
  <c r="A239" i="16"/>
  <c r="B238" i="16"/>
  <c r="A238" i="16"/>
  <c r="B237" i="16"/>
  <c r="A237" i="16"/>
  <c r="B236" i="16"/>
  <c r="A236" i="16"/>
  <c r="B235" i="16"/>
  <c r="A235" i="16"/>
  <c r="B234" i="16"/>
  <c r="A234" i="16"/>
  <c r="B233" i="16"/>
  <c r="A233" i="16"/>
  <c r="B232" i="16"/>
  <c r="A232" i="16"/>
  <c r="B231" i="16"/>
  <c r="A231" i="16"/>
  <c r="B230" i="16"/>
  <c r="A230" i="16"/>
  <c r="B229" i="16"/>
  <c r="A229" i="16"/>
  <c r="B228" i="16"/>
  <c r="A228" i="16"/>
  <c r="B227" i="16"/>
  <c r="A227" i="16"/>
  <c r="B226" i="16"/>
  <c r="A226" i="16"/>
  <c r="B225" i="16"/>
  <c r="A225" i="16"/>
  <c r="B224" i="16"/>
  <c r="A224" i="16"/>
  <c r="B223" i="16"/>
  <c r="A223" i="16"/>
  <c r="B222" i="16"/>
  <c r="A222" i="16"/>
  <c r="B221" i="16"/>
  <c r="A221" i="16"/>
  <c r="B220" i="16"/>
  <c r="A220" i="16"/>
  <c r="B219" i="16"/>
  <c r="A219" i="16"/>
  <c r="B218" i="16"/>
  <c r="A218" i="16"/>
  <c r="B217" i="16"/>
  <c r="A217" i="16"/>
  <c r="B216" i="16"/>
  <c r="A216" i="16"/>
  <c r="B215" i="16"/>
  <c r="A215" i="16"/>
  <c r="B214" i="16"/>
  <c r="A214" i="16"/>
  <c r="B213" i="16"/>
  <c r="A213" i="16"/>
  <c r="B212" i="16"/>
  <c r="A212" i="16"/>
  <c r="B211" i="16"/>
  <c r="A211" i="16"/>
  <c r="B210" i="16"/>
  <c r="A210" i="16"/>
  <c r="B209" i="16"/>
  <c r="A209" i="16"/>
  <c r="B208" i="16"/>
  <c r="A208" i="16"/>
  <c r="B207" i="16"/>
  <c r="A207" i="16"/>
  <c r="B206" i="16"/>
  <c r="A206" i="16"/>
  <c r="B205" i="16"/>
  <c r="A205" i="16"/>
  <c r="B204" i="16"/>
  <c r="A204" i="16"/>
  <c r="B203" i="16"/>
  <c r="A203" i="16"/>
  <c r="B202" i="16"/>
  <c r="A202" i="16"/>
  <c r="B201" i="16"/>
  <c r="A201" i="16"/>
  <c r="B200" i="16"/>
  <c r="A200" i="16"/>
  <c r="B199" i="16"/>
  <c r="A199" i="16"/>
  <c r="B198" i="16"/>
  <c r="A198" i="16"/>
  <c r="B197" i="16"/>
  <c r="A197" i="16"/>
  <c r="B196" i="16"/>
  <c r="A196" i="16"/>
  <c r="B195" i="16"/>
  <c r="A195" i="16"/>
  <c r="B194" i="16"/>
  <c r="A194" i="16"/>
  <c r="B193" i="16"/>
  <c r="A193" i="16"/>
  <c r="B192" i="16"/>
  <c r="A192" i="16"/>
  <c r="B191" i="16"/>
  <c r="A191" i="16"/>
  <c r="B190" i="16"/>
  <c r="A190" i="16"/>
  <c r="B189" i="16"/>
  <c r="A189" i="16"/>
  <c r="B188" i="16"/>
  <c r="A188" i="16"/>
  <c r="B187" i="16"/>
  <c r="A187" i="16"/>
  <c r="B186" i="16"/>
  <c r="A186" i="16"/>
  <c r="B185" i="16"/>
  <c r="A185" i="16"/>
  <c r="B184" i="16"/>
  <c r="A184" i="16"/>
  <c r="B183" i="16"/>
  <c r="A183" i="16"/>
  <c r="B182" i="16"/>
  <c r="A182" i="16"/>
  <c r="B181" i="16"/>
  <c r="A181" i="16"/>
  <c r="B180" i="16"/>
  <c r="A180" i="16"/>
  <c r="B179" i="16"/>
  <c r="A179" i="16"/>
  <c r="B178" i="16"/>
  <c r="A178" i="16"/>
  <c r="B177" i="16"/>
  <c r="A177" i="16"/>
  <c r="B176" i="16"/>
  <c r="A176" i="16"/>
  <c r="B175" i="16"/>
  <c r="A175" i="16"/>
  <c r="B174" i="16"/>
  <c r="A174" i="16"/>
  <c r="B173" i="16"/>
  <c r="A173" i="16"/>
  <c r="B172" i="16"/>
  <c r="A172" i="16"/>
  <c r="B171" i="16"/>
  <c r="A171" i="16"/>
  <c r="B170" i="16"/>
  <c r="A170" i="16"/>
  <c r="B169" i="16"/>
  <c r="A169" i="16"/>
  <c r="B168" i="16"/>
  <c r="A168" i="16"/>
  <c r="B167" i="16"/>
  <c r="A167" i="16"/>
  <c r="B166" i="16"/>
  <c r="A166" i="16"/>
  <c r="B165" i="16"/>
  <c r="A165" i="16"/>
  <c r="B164" i="16"/>
  <c r="A164" i="16"/>
  <c r="B163" i="16"/>
  <c r="A163" i="16"/>
  <c r="B162" i="16"/>
  <c r="A162" i="16"/>
  <c r="B161" i="16"/>
  <c r="A161" i="16"/>
  <c r="B160" i="16"/>
  <c r="A160" i="16"/>
  <c r="B159" i="16"/>
  <c r="A159" i="16"/>
  <c r="B158" i="16"/>
  <c r="A158" i="16"/>
  <c r="B157" i="16"/>
  <c r="A157" i="16"/>
  <c r="B156" i="16"/>
  <c r="A156" i="16"/>
  <c r="B155" i="16"/>
  <c r="A155" i="16"/>
  <c r="B154" i="16"/>
  <c r="A154" i="16"/>
  <c r="B153" i="16"/>
  <c r="A153" i="16"/>
  <c r="B152" i="16"/>
  <c r="A152" i="16"/>
  <c r="B151" i="16"/>
  <c r="A151" i="16"/>
  <c r="B150" i="16"/>
  <c r="A150" i="16"/>
  <c r="B149" i="16"/>
  <c r="A149" i="16"/>
  <c r="B148" i="16"/>
  <c r="A148" i="16"/>
  <c r="B147" i="16"/>
  <c r="A147" i="16"/>
  <c r="B146" i="16"/>
  <c r="A146" i="16"/>
  <c r="B145" i="16"/>
  <c r="A145" i="16"/>
  <c r="I29" i="10"/>
  <c r="H35" i="11" a="1"/>
  <c r="H35" i="11" s="1"/>
  <c r="BM13" i="13" l="1"/>
  <c r="K167" i="18" s="1"/>
  <c r="C333" i="16"/>
  <c r="C1085" i="11"/>
  <c r="C1067" i="11"/>
  <c r="C1064" i="11"/>
  <c r="C1052" i="11"/>
  <c r="C1049" i="11"/>
  <c r="C1046" i="11"/>
  <c r="C953" i="11"/>
  <c r="C950" i="11"/>
  <c r="C947" i="11"/>
  <c r="C927" i="11"/>
  <c r="C892" i="11"/>
  <c r="C889" i="11"/>
  <c r="C886" i="11"/>
  <c r="C883" i="11"/>
  <c r="C841" i="11"/>
  <c r="C827" i="11"/>
  <c r="C772" i="11"/>
  <c r="C755" i="11"/>
  <c r="C743" i="11"/>
  <c r="C740" i="11"/>
  <c r="C725" i="11"/>
  <c r="C708" i="11"/>
  <c r="C705" i="11"/>
  <c r="C677" i="11"/>
  <c r="C674" i="11"/>
  <c r="C666" i="11"/>
  <c r="C642" i="11"/>
  <c r="C619" i="11"/>
  <c r="C616" i="11"/>
  <c r="C549" i="11"/>
  <c r="C546" i="11"/>
  <c r="C520" i="11"/>
  <c r="C491" i="11"/>
  <c r="C468" i="11"/>
  <c r="C465" i="11"/>
  <c r="C462" i="11"/>
  <c r="C451" i="11"/>
  <c r="C445" i="11"/>
  <c r="C424" i="11"/>
  <c r="C368" i="11"/>
  <c r="C365" i="11"/>
  <c r="C324" i="11"/>
  <c r="C312" i="11"/>
  <c r="C306" i="11"/>
  <c r="C300" i="11"/>
  <c r="C259" i="11"/>
  <c r="C226" i="11"/>
  <c r="C217" i="11"/>
  <c r="C208" i="11"/>
  <c r="C274" i="13"/>
  <c r="C234" i="13"/>
  <c r="C362" i="11"/>
  <c r="C338" i="11"/>
  <c r="C335" i="11"/>
  <c r="C318" i="11"/>
  <c r="C262" i="11"/>
  <c r="C238" i="11"/>
  <c r="C232" i="11"/>
  <c r="C305" i="13"/>
  <c r="C299" i="13"/>
  <c r="C278" i="13"/>
  <c r="C272" i="13"/>
  <c r="C265" i="13"/>
  <c r="C255" i="13"/>
  <c r="C238" i="13"/>
  <c r="C212" i="13"/>
  <c r="C791" i="11"/>
  <c r="C1091" i="11"/>
  <c r="C1088" i="11"/>
  <c r="C1082" i="11"/>
  <c r="C1070" i="11"/>
  <c r="C1061" i="11"/>
  <c r="C1058" i="11"/>
  <c r="C1055" i="11"/>
  <c r="C1043" i="11"/>
  <c r="C982" i="11"/>
  <c r="C979" i="11"/>
  <c r="C961" i="11"/>
  <c r="C924" i="11"/>
  <c r="C918" i="11"/>
  <c r="C915" i="11"/>
  <c r="C895" i="11"/>
  <c r="C850" i="11"/>
  <c r="C847" i="11"/>
  <c r="C844" i="11"/>
  <c r="C838" i="11"/>
  <c r="C835" i="11"/>
  <c r="C832" i="11"/>
  <c r="C818" i="11"/>
  <c r="C815" i="11"/>
  <c r="C789" i="11"/>
  <c r="C769" i="11"/>
  <c r="C746" i="11"/>
  <c r="C734" i="11"/>
  <c r="C731" i="11"/>
  <c r="C728" i="11"/>
  <c r="C722" i="11"/>
  <c r="C702" i="11"/>
  <c r="C688" i="11"/>
  <c r="C685" i="11"/>
  <c r="C671" i="11"/>
  <c r="C645" i="11"/>
  <c r="C639" i="11"/>
  <c r="C543" i="11"/>
  <c r="C540" i="11"/>
  <c r="C537" i="11"/>
  <c r="C534" i="11"/>
  <c r="C517" i="11"/>
  <c r="C514" i="11"/>
  <c r="C494" i="11"/>
  <c r="C488" i="11"/>
  <c r="C485" i="11"/>
  <c r="C459" i="11"/>
  <c r="C448" i="11"/>
  <c r="C442" i="11"/>
  <c r="C439" i="11"/>
  <c r="C436" i="11"/>
  <c r="C430" i="11"/>
  <c r="C427" i="11"/>
  <c r="C421" i="11"/>
  <c r="C350" i="11"/>
  <c r="C344" i="11"/>
  <c r="C341" i="11"/>
  <c r="C332" i="11"/>
  <c r="C315" i="11"/>
  <c r="C265" i="11"/>
  <c r="C229" i="11"/>
  <c r="C205" i="11"/>
  <c r="C202" i="11"/>
  <c r="C301" i="13"/>
  <c r="C215" i="13"/>
  <c r="C1019" i="11"/>
  <c r="C987" i="11"/>
  <c r="C938" i="11"/>
  <c r="C932" i="11"/>
  <c r="C865" i="11"/>
  <c r="C829" i="11"/>
  <c r="C797" i="11"/>
  <c r="C1079" i="11"/>
  <c r="C1073" i="11"/>
  <c r="C1025" i="11"/>
  <c r="C976" i="11"/>
  <c r="C973" i="11"/>
  <c r="C970" i="11"/>
  <c r="C967" i="11"/>
  <c r="C964" i="11"/>
  <c r="C958" i="11"/>
  <c r="C921" i="11"/>
  <c r="C912" i="11"/>
  <c r="C909" i="11"/>
  <c r="C880" i="11"/>
  <c r="C859" i="11"/>
  <c r="C853" i="11"/>
  <c r="C812" i="11"/>
  <c r="C806" i="11"/>
  <c r="C786" i="11"/>
  <c r="C766" i="11"/>
  <c r="C719" i="11"/>
  <c r="C663" i="11"/>
  <c r="C648" i="11"/>
  <c r="C636" i="11"/>
  <c r="C589" i="11"/>
  <c r="C581" i="11"/>
  <c r="C511" i="11"/>
  <c r="C482" i="11"/>
  <c r="C479" i="11"/>
  <c r="C476" i="11"/>
  <c r="C433" i="11"/>
  <c r="C397" i="11"/>
  <c r="C394" i="11"/>
  <c r="C391" i="11"/>
  <c r="C388" i="11"/>
  <c r="C385" i="11"/>
  <c r="C382" i="11"/>
  <c r="C359" i="11"/>
  <c r="C356" i="11"/>
  <c r="C353" i="11"/>
  <c r="C347" i="11"/>
  <c r="C321" i="11"/>
  <c r="C285" i="11"/>
  <c r="C276" i="11"/>
  <c r="C250" i="11"/>
  <c r="C247" i="11"/>
  <c r="C241" i="11"/>
  <c r="C235" i="11"/>
  <c r="C295" i="13"/>
  <c r="C288" i="13"/>
  <c r="C262" i="13"/>
  <c r="C252" i="13"/>
  <c r="C250" i="13"/>
  <c r="C241" i="13"/>
  <c r="C232" i="13"/>
  <c r="C224" i="13"/>
  <c r="C1037" i="11"/>
  <c r="C1016" i="11"/>
  <c r="C1013" i="11"/>
  <c r="C990" i="11"/>
  <c r="C929" i="11"/>
  <c r="C823" i="11"/>
  <c r="C803" i="11"/>
  <c r="C794" i="11"/>
  <c r="C1076" i="11"/>
  <c r="C1040" i="11"/>
  <c r="C1034" i="11"/>
  <c r="C1031" i="11"/>
  <c r="C1028" i="11"/>
  <c r="C1022" i="11"/>
  <c r="C1010" i="11"/>
  <c r="C1002" i="11"/>
  <c r="C999" i="11"/>
  <c r="C996" i="11"/>
  <c r="C993" i="11"/>
  <c r="C944" i="11"/>
  <c r="C941" i="11"/>
  <c r="C935" i="11"/>
  <c r="C906" i="11"/>
  <c r="C903" i="11"/>
  <c r="C877" i="11"/>
  <c r="C874" i="11"/>
  <c r="C871" i="11"/>
  <c r="C868" i="11"/>
  <c r="C862" i="11"/>
  <c r="C856" i="11"/>
  <c r="C809" i="11"/>
  <c r="C800" i="11"/>
  <c r="C783" i="11"/>
  <c r="C780" i="11"/>
  <c r="C713" i="11"/>
  <c r="C699" i="11"/>
  <c r="C682" i="11"/>
  <c r="C660" i="11"/>
  <c r="C657" i="11"/>
  <c r="C651" i="11"/>
  <c r="C630" i="11"/>
  <c r="C627" i="11"/>
  <c r="C624" i="11"/>
  <c r="C613" i="11"/>
  <c r="C604" i="11"/>
  <c r="C598" i="11"/>
  <c r="C592" i="11"/>
  <c r="C569" i="11"/>
  <c r="C557" i="11"/>
  <c r="C554" i="11"/>
  <c r="C505" i="11"/>
  <c r="C502" i="11"/>
  <c r="C499" i="11"/>
  <c r="C456" i="11"/>
  <c r="C400" i="11"/>
  <c r="C373" i="11"/>
  <c r="C329" i="11"/>
  <c r="C297" i="11"/>
  <c r="C294" i="11"/>
  <c r="C288" i="11"/>
  <c r="C282" i="11"/>
  <c r="C279" i="11"/>
  <c r="C244" i="11"/>
  <c r="C190" i="11"/>
  <c r="C283" i="13"/>
  <c r="C276" i="13"/>
  <c r="C236" i="13"/>
  <c r="C219" i="13"/>
  <c r="C1081" i="11"/>
  <c r="C1072" i="11"/>
  <c r="C1060" i="11"/>
  <c r="C1042" i="11"/>
  <c r="C1004" i="11"/>
  <c r="C978" i="11"/>
  <c r="C975" i="11"/>
  <c r="C969" i="11"/>
  <c r="C966" i="11"/>
  <c r="C963" i="11"/>
  <c r="C960" i="11"/>
  <c r="C957" i="11"/>
  <c r="C946" i="11"/>
  <c r="C923" i="11"/>
  <c r="C920" i="11"/>
  <c r="C914" i="11"/>
  <c r="C911" i="11"/>
  <c r="C908" i="11"/>
  <c r="C879" i="11"/>
  <c r="C858" i="11"/>
  <c r="C852" i="11"/>
  <c r="C837" i="11"/>
  <c r="C817" i="11"/>
  <c r="C814" i="11"/>
  <c r="C811" i="11"/>
  <c r="C785" i="11"/>
  <c r="C730" i="11"/>
  <c r="C701" i="11"/>
  <c r="C684" i="11"/>
  <c r="C665" i="11"/>
  <c r="C662" i="11"/>
  <c r="C647" i="11"/>
  <c r="C638" i="11"/>
  <c r="C458" i="11"/>
  <c r="C444" i="11"/>
  <c r="C438" i="11"/>
  <c r="C435" i="11"/>
  <c r="C432" i="11"/>
  <c r="C420" i="11"/>
  <c r="C396" i="11"/>
  <c r="C390" i="11"/>
  <c r="C1036" i="11"/>
  <c r="C1018" i="11"/>
  <c r="C1012" i="11"/>
  <c r="C943" i="11"/>
  <c r="C940" i="11"/>
  <c r="C937" i="11"/>
  <c r="C934" i="11"/>
  <c r="C931" i="11"/>
  <c r="C870" i="11"/>
  <c r="C864" i="11"/>
  <c r="C828" i="11"/>
  <c r="C822" i="11"/>
  <c r="C805" i="11"/>
  <c r="C802" i="11"/>
  <c r="C799" i="11"/>
  <c r="C796" i="11"/>
  <c r="C782" i="11"/>
  <c r="C779" i="11"/>
  <c r="C776" i="11"/>
  <c r="C759" i="11"/>
  <c r="C756" i="11"/>
  <c r="C750" i="11"/>
  <c r="C715" i="11"/>
  <c r="C712" i="11"/>
  <c r="C698" i="11"/>
  <c r="C659" i="11"/>
  <c r="C656" i="11"/>
  <c r="C653" i="11"/>
  <c r="C635" i="11"/>
  <c r="C632" i="11"/>
  <c r="C623" i="11"/>
  <c r="C609" i="11"/>
  <c r="C606" i="11"/>
  <c r="C603" i="11"/>
  <c r="C600" i="11"/>
  <c r="C597" i="11"/>
  <c r="C594" i="11"/>
  <c r="C585" i="11"/>
  <c r="C577" i="11"/>
  <c r="C571" i="11"/>
  <c r="C568" i="11"/>
  <c r="C559" i="11"/>
  <c r="C556" i="11"/>
  <c r="C533" i="11"/>
  <c r="C530" i="11"/>
  <c r="C507" i="11"/>
  <c r="C472" i="11"/>
  <c r="C455" i="11"/>
  <c r="C405" i="11"/>
  <c r="C402" i="11"/>
  <c r="C378" i="11"/>
  <c r="C375" i="11"/>
  <c r="C296" i="11"/>
  <c r="C290" i="11"/>
  <c r="C281" i="11"/>
  <c r="C269" i="11"/>
  <c r="C254" i="11"/>
  <c r="C221" i="11"/>
  <c r="C212" i="11"/>
  <c r="C198" i="11"/>
  <c r="C195" i="11"/>
  <c r="C192" i="11"/>
  <c r="C303" i="13"/>
  <c r="C293" i="13"/>
  <c r="C270" i="13"/>
  <c r="C249" i="13"/>
  <c r="C222" i="13"/>
  <c r="C1047" i="11"/>
  <c r="C1015" i="11"/>
  <c r="C1009" i="11"/>
  <c r="C1006" i="11"/>
  <c r="C992" i="11"/>
  <c r="C989" i="11"/>
  <c r="C986" i="11"/>
  <c r="C928" i="11"/>
  <c r="C899" i="11"/>
  <c r="C825" i="11"/>
  <c r="C793" i="11"/>
  <c r="C773" i="11"/>
  <c r="C762" i="11"/>
  <c r="C753" i="11"/>
  <c r="C738" i="11"/>
  <c r="C735" i="11"/>
  <c r="C706" i="11"/>
  <c r="C695" i="11"/>
  <c r="C1075" i="11"/>
  <c r="C1068" i="11"/>
  <c r="C1039" i="11"/>
  <c r="C1026" i="11"/>
  <c r="C972" i="11"/>
  <c r="C933" i="11"/>
  <c r="C910" i="11"/>
  <c r="C882" i="11"/>
  <c r="C866" i="11"/>
  <c r="C849" i="11"/>
  <c r="C833" i="11"/>
  <c r="C801" i="11"/>
  <c r="C788" i="11"/>
  <c r="C754" i="11"/>
  <c r="C652" i="11"/>
  <c r="C611" i="11"/>
  <c r="C591" i="11"/>
  <c r="C567" i="11"/>
  <c r="C564" i="11"/>
  <c r="C561" i="11"/>
  <c r="C545" i="11"/>
  <c r="C542" i="11"/>
  <c r="C521" i="11"/>
  <c r="C490" i="11"/>
  <c r="C487" i="11"/>
  <c r="C481" i="11"/>
  <c r="C393" i="11"/>
  <c r="C336" i="11"/>
  <c r="C330" i="11"/>
  <c r="C302" i="11"/>
  <c r="C293" i="11"/>
  <c r="C271" i="11"/>
  <c r="C252" i="11"/>
  <c r="C220" i="11"/>
  <c r="C214" i="11"/>
  <c r="C196" i="11"/>
  <c r="C300" i="13"/>
  <c r="C290" i="13"/>
  <c r="C281" i="13"/>
  <c r="C267" i="13"/>
  <c r="C260" i="13"/>
  <c r="C256" i="13"/>
  <c r="C242" i="13"/>
  <c r="C294" i="13"/>
  <c r="C576" i="11"/>
  <c r="C573" i="11"/>
  <c r="C529" i="11"/>
  <c r="C1035" i="11"/>
  <c r="C939" i="11"/>
  <c r="C916" i="11"/>
  <c r="C894" i="11"/>
  <c r="C845" i="11"/>
  <c r="C810" i="11"/>
  <c r="C781" i="11"/>
  <c r="C721" i="11"/>
  <c r="C579" i="11"/>
  <c r="C535" i="11"/>
  <c r="C477" i="11"/>
  <c r="C358" i="11"/>
  <c r="C267" i="11"/>
  <c r="C239" i="11"/>
  <c r="C221" i="13"/>
  <c r="C971" i="11"/>
  <c r="C900" i="11"/>
  <c r="C878" i="11"/>
  <c r="C813" i="11"/>
  <c r="C784" i="11"/>
  <c r="C718" i="11"/>
  <c r="C661" i="11"/>
  <c r="C584" i="11"/>
  <c r="C541" i="11"/>
  <c r="C538" i="11"/>
  <c r="C480" i="11"/>
  <c r="C440" i="11"/>
  <c r="C423" i="11"/>
  <c r="C392" i="11"/>
  <c r="C317" i="11"/>
  <c r="C270" i="11"/>
  <c r="C210" i="11"/>
  <c r="C304" i="13"/>
  <c r="C227" i="13"/>
  <c r="C213" i="13"/>
  <c r="C1041" i="11"/>
  <c r="C1038" i="11"/>
  <c r="C1084" i="11"/>
  <c r="C1078" i="11"/>
  <c r="C1045" i="11"/>
  <c r="C994" i="11"/>
  <c r="C991" i="11"/>
  <c r="C965" i="11"/>
  <c r="C885" i="11"/>
  <c r="C836" i="11"/>
  <c r="C830" i="11"/>
  <c r="C757" i="11"/>
  <c r="C716" i="11"/>
  <c r="C694" i="11"/>
  <c r="C691" i="11"/>
  <c r="C673" i="11"/>
  <c r="C601" i="11"/>
  <c r="C570" i="11"/>
  <c r="C551" i="11"/>
  <c r="C548" i="11"/>
  <c r="C484" i="11"/>
  <c r="C434" i="11"/>
  <c r="C403" i="11"/>
  <c r="C386" i="11"/>
  <c r="C383" i="11"/>
  <c r="C380" i="11"/>
  <c r="C377" i="11"/>
  <c r="C352" i="11"/>
  <c r="C327" i="11"/>
  <c r="C308" i="11"/>
  <c r="C305" i="11"/>
  <c r="C280" i="11"/>
  <c r="C255" i="11"/>
  <c r="C246" i="11"/>
  <c r="C243" i="11"/>
  <c r="C230" i="11"/>
  <c r="C199" i="11"/>
  <c r="C189" i="11"/>
  <c r="C310" i="13"/>
  <c r="C297" i="13"/>
  <c r="C622" i="11"/>
  <c r="C453" i="11"/>
  <c r="C437" i="11"/>
  <c r="C415" i="11"/>
  <c r="C412" i="11"/>
  <c r="C409" i="11"/>
  <c r="C399" i="11"/>
  <c r="C283" i="11"/>
  <c r="C249" i="11"/>
  <c r="C251" i="13"/>
  <c r="C984" i="11"/>
  <c r="C897" i="11"/>
  <c r="C747" i="11"/>
  <c r="C737" i="11"/>
  <c r="C644" i="11"/>
  <c r="C628" i="11"/>
  <c r="C607" i="11"/>
  <c r="C532" i="11"/>
  <c r="C523" i="11"/>
  <c r="C474" i="11"/>
  <c r="C370" i="11"/>
  <c r="C348" i="11"/>
  <c r="C314" i="11"/>
  <c r="C261" i="11"/>
  <c r="C207" i="11"/>
  <c r="C253" i="13"/>
  <c r="C1074" i="11"/>
  <c r="C1054" i="11"/>
  <c r="C974" i="11"/>
  <c r="C919" i="11"/>
  <c r="C875" i="11"/>
  <c r="C855" i="11"/>
  <c r="C826" i="11"/>
  <c r="C724" i="11"/>
  <c r="C709" i="11"/>
  <c r="C667" i="11"/>
  <c r="C610" i="11"/>
  <c r="C587" i="11"/>
  <c r="C560" i="11"/>
  <c r="C553" i="11"/>
  <c r="C508" i="11"/>
  <c r="C361" i="11"/>
  <c r="C204" i="11"/>
  <c r="C1044" i="11"/>
  <c r="C942" i="11"/>
  <c r="C881" i="11"/>
  <c r="C848" i="11"/>
  <c r="C1071" i="11"/>
  <c r="C1048" i="11"/>
  <c r="C1032" i="11"/>
  <c r="C1029" i="11"/>
  <c r="C968" i="11"/>
  <c r="C952" i="11"/>
  <c r="C949" i="11"/>
  <c r="C936" i="11"/>
  <c r="C891" i="11"/>
  <c r="C888" i="11"/>
  <c r="C869" i="11"/>
  <c r="C839" i="11"/>
  <c r="C820" i="11"/>
  <c r="C778" i="11"/>
  <c r="C775" i="11"/>
  <c r="C760" i="11"/>
  <c r="C741" i="11"/>
  <c r="C703" i="11"/>
  <c r="C700" i="11"/>
  <c r="C697" i="11"/>
  <c r="C679" i="11"/>
  <c r="C655" i="11"/>
  <c r="C641" i="11"/>
  <c r="C582" i="11"/>
  <c r="C496" i="11"/>
  <c r="C493" i="11"/>
  <c r="C450" i="11"/>
  <c r="C447" i="11"/>
  <c r="C418" i="11"/>
  <c r="C406" i="11"/>
  <c r="C389" i="11"/>
  <c r="C355" i="11"/>
  <c r="C342" i="11"/>
  <c r="C339" i="11"/>
  <c r="C311" i="11"/>
  <c r="C299" i="11"/>
  <c r="C258" i="11"/>
  <c r="C233" i="11"/>
  <c r="C223" i="11"/>
  <c r="C292" i="13"/>
  <c r="C269" i="13"/>
  <c r="C263" i="13"/>
  <c r="C244" i="13"/>
  <c r="C240" i="13"/>
  <c r="C237" i="13"/>
  <c r="C1087" i="11"/>
  <c r="C1051" i="11"/>
  <c r="C1003" i="11"/>
  <c r="C1000" i="11"/>
  <c r="C997" i="11"/>
  <c r="C981" i="11"/>
  <c r="C955" i="11"/>
  <c r="C926" i="11"/>
  <c r="C913" i="11"/>
  <c r="C872" i="11"/>
  <c r="C842" i="11"/>
  <c r="C807" i="11"/>
  <c r="C804" i="11"/>
  <c r="C763" i="11"/>
  <c r="C744" i="11"/>
  <c r="C676" i="11"/>
  <c r="C670" i="11"/>
  <c r="C658" i="11"/>
  <c r="C625" i="11"/>
  <c r="C471" i="11"/>
  <c r="C364" i="11"/>
  <c r="C286" i="11"/>
  <c r="C236" i="11"/>
  <c r="C306" i="13"/>
  <c r="C526" i="11"/>
  <c r="C367" i="11"/>
  <c r="C345" i="11"/>
  <c r="C201" i="11"/>
  <c r="C273" i="13"/>
  <c r="C247" i="13"/>
  <c r="C590" i="11"/>
  <c r="C498" i="11"/>
  <c r="C289" i="11"/>
  <c r="C273" i="11"/>
  <c r="C213" i="11"/>
  <c r="C257" i="13"/>
  <c r="C1057" i="11"/>
  <c r="C884" i="11"/>
  <c r="C1090" i="11"/>
  <c r="C1086" i="11"/>
  <c r="C1063" i="11"/>
  <c r="C1008" i="11"/>
  <c r="C980" i="11"/>
  <c r="C951" i="11"/>
  <c r="C922" i="11"/>
  <c r="C902" i="11"/>
  <c r="C890" i="11"/>
  <c r="C861" i="11"/>
  <c r="C985" i="11"/>
  <c r="C876" i="11"/>
  <c r="C824" i="11"/>
  <c r="C777" i="11"/>
  <c r="C748" i="11"/>
  <c r="C745" i="11"/>
  <c r="C668" i="11"/>
  <c r="C631" i="11"/>
  <c r="C618" i="11"/>
  <c r="C612" i="11"/>
  <c r="C602" i="11"/>
  <c r="C588" i="11"/>
  <c r="C443" i="11"/>
  <c r="C410" i="11"/>
  <c r="C379" i="11"/>
  <c r="C372" i="11"/>
  <c r="C349" i="11"/>
  <c r="C323" i="11"/>
  <c r="C303" i="11"/>
  <c r="C264" i="11"/>
  <c r="C197" i="11"/>
  <c r="C309" i="13"/>
  <c r="C307" i="13"/>
  <c r="C261" i="13"/>
  <c r="C1066" i="11"/>
  <c r="C1056" i="11"/>
  <c r="C995" i="11"/>
  <c r="C930" i="11"/>
  <c r="C787" i="11"/>
  <c r="C758" i="11"/>
  <c r="C751" i="11"/>
  <c r="C686" i="11"/>
  <c r="C683" i="11"/>
  <c r="C680" i="11"/>
  <c r="C637" i="11"/>
  <c r="C634" i="11"/>
  <c r="C595" i="11"/>
  <c r="C513" i="11"/>
  <c r="C446" i="11"/>
  <c r="C422" i="11"/>
  <c r="C419" i="11"/>
  <c r="C413" i="11"/>
  <c r="C369" i="11"/>
  <c r="C320" i="11"/>
  <c r="C253" i="11"/>
  <c r="C200" i="11"/>
  <c r="C268" i="13"/>
  <c r="C218" i="13"/>
  <c r="C211" i="13"/>
  <c r="C605" i="11"/>
  <c r="C326" i="11"/>
  <c r="C313" i="11"/>
  <c r="C1062" i="11"/>
  <c r="C896" i="11"/>
  <c r="C840" i="11"/>
  <c r="C767" i="11"/>
  <c r="C654" i="11"/>
  <c r="C643" i="11"/>
  <c r="C614" i="11"/>
  <c r="C575" i="11"/>
  <c r="C565" i="11"/>
  <c r="C558" i="11"/>
  <c r="C525" i="11"/>
  <c r="C522" i="11"/>
  <c r="C503" i="11"/>
  <c r="C461" i="11"/>
  <c r="C428" i="11"/>
  <c r="C266" i="11"/>
  <c r="C256" i="11"/>
  <c r="C193" i="11"/>
  <c r="C275" i="13"/>
  <c r="C271" i="13"/>
  <c r="C258" i="13"/>
  <c r="C229" i="13"/>
  <c r="C214" i="13"/>
  <c r="C1027" i="11"/>
  <c r="C1014" i="11"/>
  <c r="C1001" i="11"/>
  <c r="C854" i="11"/>
  <c r="C764" i="11"/>
  <c r="C727" i="11"/>
  <c r="C714" i="11"/>
  <c r="C650" i="11"/>
  <c r="C620" i="11"/>
  <c r="C617" i="11"/>
  <c r="C528" i="11"/>
  <c r="C464" i="11"/>
  <c r="C452" i="11"/>
  <c r="C395" i="11"/>
  <c r="C381" i="11"/>
  <c r="C263" i="11"/>
  <c r="C222" i="11"/>
  <c r="C209" i="11"/>
  <c r="C289" i="13"/>
  <c r="C1065" i="11"/>
  <c r="C1017" i="11"/>
  <c r="C1007" i="11"/>
  <c r="C905" i="11"/>
  <c r="C843" i="11"/>
  <c r="C664" i="11"/>
  <c r="C578" i="11"/>
  <c r="C506" i="11"/>
  <c r="C470" i="11"/>
  <c r="C467" i="11"/>
  <c r="C431" i="11"/>
  <c r="C384" i="11"/>
  <c r="C371" i="11"/>
  <c r="C334" i="11"/>
  <c r="C331" i="11"/>
  <c r="C325" i="11"/>
  <c r="C319" i="11"/>
  <c r="C286" i="13"/>
  <c r="C233" i="13"/>
  <c r="C230" i="13"/>
  <c r="C220" i="13"/>
  <c r="C1030" i="11"/>
  <c r="C1020" i="11"/>
  <c r="C977" i="11"/>
  <c r="C959" i="11"/>
  <c r="C857" i="11"/>
  <c r="C792" i="11"/>
  <c r="C720" i="11"/>
  <c r="C704" i="11"/>
  <c r="C646" i="11"/>
  <c r="C633" i="11"/>
  <c r="C626" i="11"/>
  <c r="C531" i="11"/>
  <c r="C512" i="11"/>
  <c r="C509" i="11"/>
  <c r="C398" i="11"/>
  <c r="C374" i="11"/>
  <c r="C351" i="11"/>
  <c r="C328" i="11"/>
  <c r="C322" i="11"/>
  <c r="C275" i="11"/>
  <c r="C225" i="11"/>
  <c r="C291" i="13"/>
  <c r="C917" i="11"/>
  <c r="C752" i="11"/>
  <c r="C649" i="11"/>
  <c r="C516" i="11"/>
  <c r="C429" i="11"/>
  <c r="C416" i="11"/>
  <c r="C346" i="11"/>
  <c r="C301" i="11"/>
  <c r="C295" i="11"/>
  <c r="C206" i="11"/>
  <c r="C284" i="13"/>
  <c r="C266" i="13"/>
  <c r="C259" i="13"/>
  <c r="C225" i="13"/>
  <c r="C893" i="11"/>
  <c r="C795" i="11"/>
  <c r="C486" i="11"/>
  <c r="C387" i="11"/>
  <c r="C366" i="11"/>
  <c r="C304" i="11"/>
  <c r="C274" i="11"/>
  <c r="C669" i="11"/>
  <c r="C566" i="11"/>
  <c r="C489" i="11"/>
  <c r="C466" i="11"/>
  <c r="C284" i="11"/>
  <c r="C308" i="13"/>
  <c r="C296" i="13"/>
  <c r="C217" i="13"/>
  <c r="C1023" i="11"/>
  <c r="C771" i="11"/>
  <c r="C469" i="11"/>
  <c r="C291" i="11"/>
  <c r="C1083" i="11"/>
  <c r="C599" i="11"/>
  <c r="C492" i="11"/>
  <c r="C310" i="11"/>
  <c r="C287" i="11"/>
  <c r="C302" i="13"/>
  <c r="C983" i="11"/>
  <c r="C948" i="11"/>
  <c r="C945" i="11"/>
  <c r="C711" i="11"/>
  <c r="C593" i="11"/>
  <c r="C586" i="11"/>
  <c r="C583" i="11"/>
  <c r="C580" i="11"/>
  <c r="C563" i="11"/>
  <c r="C552" i="11"/>
  <c r="C539" i="11"/>
  <c r="C519" i="11"/>
  <c r="C483" i="11"/>
  <c r="C473" i="11"/>
  <c r="C463" i="11"/>
  <c r="C363" i="11"/>
  <c r="C360" i="11"/>
  <c r="C298" i="11"/>
  <c r="C257" i="11"/>
  <c r="C219" i="11"/>
  <c r="C216" i="11"/>
  <c r="C287" i="13"/>
  <c r="C264" i="13"/>
  <c r="C1059" i="11"/>
  <c r="C816" i="11"/>
  <c r="C672" i="11"/>
  <c r="C240" i="11"/>
  <c r="C819" i="11"/>
  <c r="C596" i="11"/>
  <c r="C425" i="11"/>
  <c r="C277" i="11"/>
  <c r="C298" i="13"/>
  <c r="C1077" i="11"/>
  <c r="C768" i="11"/>
  <c r="C765" i="11"/>
  <c r="C555" i="11"/>
  <c r="C307" i="11"/>
  <c r="C260" i="11"/>
  <c r="C188" i="11"/>
  <c r="C1080" i="11"/>
  <c r="C1069" i="11"/>
  <c r="C846" i="11"/>
  <c r="C798" i="11"/>
  <c r="C675" i="11"/>
  <c r="C376" i="11"/>
  <c r="C954" i="11"/>
  <c r="C774" i="11"/>
  <c r="C707" i="11"/>
  <c r="C681" i="11"/>
  <c r="C678" i="11"/>
  <c r="C640" i="11"/>
  <c r="C562" i="11"/>
  <c r="C518" i="11"/>
  <c r="C515" i="11"/>
  <c r="C475" i="11"/>
  <c r="C449" i="11"/>
  <c r="C408" i="11"/>
  <c r="C401" i="11"/>
  <c r="C215" i="11"/>
  <c r="C223" i="13"/>
  <c r="C218" i="11"/>
  <c r="C211" i="11"/>
  <c r="C191" i="11"/>
  <c r="C279" i="13"/>
  <c r="C226" i="13"/>
  <c r="C988" i="11"/>
  <c r="C867" i="11"/>
  <c r="C860" i="11"/>
  <c r="C821" i="11"/>
  <c r="C761" i="11"/>
  <c r="C478" i="11"/>
  <c r="C411" i="11"/>
  <c r="C404" i="11"/>
  <c r="C285" i="13"/>
  <c r="C228" i="13"/>
  <c r="C733" i="11"/>
  <c r="C723" i="11"/>
  <c r="C687" i="11"/>
  <c r="C629" i="11"/>
  <c r="C524" i="11"/>
  <c r="C504" i="11"/>
  <c r="C337" i="11"/>
  <c r="C242" i="11"/>
  <c r="C228" i="11"/>
  <c r="C194" i="11"/>
  <c r="C1050" i="11"/>
  <c r="C998" i="11"/>
  <c r="C898" i="11"/>
  <c r="C834" i="11"/>
  <c r="C831" i="11"/>
  <c r="C770" i="11"/>
  <c r="C736" i="11"/>
  <c r="C726" i="11"/>
  <c r="C693" i="11"/>
  <c r="C690" i="11"/>
  <c r="C544" i="11"/>
  <c r="C414" i="11"/>
  <c r="C309" i="11"/>
  <c r="C243" i="13"/>
  <c r="C239" i="13"/>
  <c r="C235" i="13"/>
  <c r="C1089" i="11"/>
  <c r="C1011" i="11"/>
  <c r="C956" i="11"/>
  <c r="C901" i="11"/>
  <c r="C863" i="11"/>
  <c r="C790" i="11"/>
  <c r="C615" i="11"/>
  <c r="C527" i="11"/>
  <c r="C441" i="11"/>
  <c r="C417" i="11"/>
  <c r="C407" i="11"/>
  <c r="C340" i="11"/>
  <c r="C333" i="11"/>
  <c r="C316" i="11"/>
  <c r="C245" i="11"/>
  <c r="C231" i="11"/>
  <c r="C224" i="11"/>
  <c r="C254" i="13"/>
  <c r="C231" i="13"/>
  <c r="C1053" i="11"/>
  <c r="C904" i="11"/>
  <c r="C696" i="11"/>
  <c r="C547" i="11"/>
  <c r="C497" i="11"/>
  <c r="C280" i="13"/>
  <c r="C248" i="13"/>
  <c r="C245" i="13"/>
  <c r="C925" i="11"/>
  <c r="C873" i="11"/>
  <c r="C343" i="11"/>
  <c r="C251" i="11"/>
  <c r="C907" i="11"/>
  <c r="C749" i="11"/>
  <c r="C732" i="11"/>
  <c r="C621" i="11"/>
  <c r="C574" i="11"/>
  <c r="C510" i="11"/>
  <c r="C454" i="11"/>
  <c r="C278" i="11"/>
  <c r="C234" i="11"/>
  <c r="C277" i="13"/>
  <c r="C216" i="13"/>
  <c r="C1024" i="11"/>
  <c r="C692" i="11"/>
  <c r="C457" i="11"/>
  <c r="C357" i="11"/>
  <c r="C292" i="11"/>
  <c r="C268" i="11"/>
  <c r="C237" i="11"/>
  <c r="C203" i="11"/>
  <c r="C246" i="13"/>
  <c r="C1033" i="11"/>
  <c r="C1005" i="11"/>
  <c r="C808" i="11"/>
  <c r="C717" i="11"/>
  <c r="C710" i="11"/>
  <c r="C572" i="11"/>
  <c r="C501" i="11"/>
  <c r="C495" i="11"/>
  <c r="C739" i="11"/>
  <c r="C500" i="11"/>
  <c r="C354" i="11"/>
  <c r="C282" i="13"/>
  <c r="C962" i="11"/>
  <c r="C887" i="11"/>
  <c r="C729" i="11"/>
  <c r="C608" i="11"/>
  <c r="C550" i="11"/>
  <c r="C272" i="11"/>
  <c r="C248" i="11"/>
  <c r="C1021" i="11"/>
  <c r="C742" i="11"/>
  <c r="C460" i="11"/>
  <c r="C426" i="11"/>
  <c r="C227" i="11"/>
  <c r="C851" i="11"/>
  <c r="C689" i="11"/>
  <c r="C536" i="11"/>
  <c r="BM15" i="13"/>
  <c r="B173" i="18" s="1"/>
  <c r="BL11" i="13"/>
  <c r="I161" i="18" s="1"/>
  <c r="BM14" i="13"/>
  <c r="L167" i="18" s="1"/>
  <c r="BL10" i="13"/>
  <c r="H161" i="18" s="1"/>
  <c r="BL16" i="13"/>
  <c r="N161" i="18" s="1"/>
  <c r="BM20" i="13"/>
  <c r="G173" i="18" s="1"/>
  <c r="BL12" i="13"/>
  <c r="J161" i="18" s="1"/>
  <c r="BL13" i="13"/>
  <c r="K161" i="18" s="1"/>
  <c r="BL14" i="13"/>
  <c r="L161" i="18" s="1"/>
  <c r="BL15" i="13"/>
  <c r="M161" i="18" s="1"/>
  <c r="BM6" i="13"/>
  <c r="D167" i="18" s="1"/>
  <c r="BL5" i="13"/>
  <c r="C161" i="18" s="1"/>
  <c r="BL6" i="13"/>
  <c r="D161" i="18" s="1"/>
  <c r="BL7" i="13"/>
  <c r="E161" i="18" s="1"/>
  <c r="BL8" i="13"/>
  <c r="F161" i="18" s="1"/>
  <c r="BL9" i="13"/>
  <c r="G161" i="18" s="1"/>
  <c r="BN14" i="13"/>
  <c r="N173" i="18" s="1"/>
  <c r="BN8" i="13"/>
  <c r="H173" i="18" s="1"/>
  <c r="BN13" i="13"/>
  <c r="M173" i="18" s="1"/>
  <c r="BN12" i="13"/>
  <c r="L173" i="18" s="1"/>
  <c r="BN11" i="13"/>
  <c r="K173" i="18" s="1"/>
  <c r="BN10" i="13"/>
  <c r="J173" i="18" s="1"/>
  <c r="BN9" i="13"/>
  <c r="I173" i="18" s="1"/>
  <c r="BM19" i="13"/>
  <c r="F173" i="18" s="1"/>
  <c r="BM18" i="13"/>
  <c r="E173" i="18" s="1"/>
  <c r="BM16" i="13"/>
  <c r="C173" i="18" s="1"/>
  <c r="BM12" i="13"/>
  <c r="J167" i="18" s="1"/>
  <c r="BM10" i="13"/>
  <c r="H167" i="18" s="1"/>
  <c r="BM9" i="13"/>
  <c r="G167" i="18" s="1"/>
  <c r="BM8" i="13"/>
  <c r="F167" i="18" s="1"/>
  <c r="BM7" i="13"/>
  <c r="E167" i="18" s="1"/>
  <c r="BM5" i="13"/>
  <c r="C167" i="18" s="1"/>
  <c r="BM4" i="13"/>
  <c r="B167" i="18" s="1"/>
  <c r="BM11" i="13"/>
  <c r="I167" i="18" s="1"/>
  <c r="BM17" i="13"/>
  <c r="D173" i="18" s="1"/>
  <c r="BL17" i="13"/>
  <c r="O161" i="18" s="1"/>
  <c r="BL4" i="13"/>
  <c r="B161" i="18" s="1"/>
  <c r="R77" i="18"/>
  <c r="J66" i="18" s="1"/>
  <c r="CI9" i="11"/>
  <c r="B220" i="17" s="1"/>
  <c r="C154" i="16"/>
  <c r="C190" i="16"/>
  <c r="C226" i="16"/>
  <c r="C254" i="16"/>
  <c r="C278" i="16"/>
  <c r="C286" i="16"/>
  <c r="C290" i="16"/>
  <c r="C342" i="16"/>
  <c r="C206" i="16"/>
  <c r="C314" i="16"/>
  <c r="C166" i="16"/>
  <c r="C218" i="16"/>
  <c r="C266" i="16"/>
  <c r="C298" i="16"/>
  <c r="C151" i="16"/>
  <c r="C171" i="16"/>
  <c r="C195" i="16"/>
  <c r="C211" i="16"/>
  <c r="C223" i="16"/>
  <c r="C239" i="16"/>
  <c r="C255" i="16"/>
  <c r="C263" i="16"/>
  <c r="C275" i="16"/>
  <c r="C287" i="16"/>
  <c r="C303" i="16"/>
  <c r="C311" i="16"/>
  <c r="C315" i="16"/>
  <c r="C319" i="16"/>
  <c r="C327" i="16"/>
  <c r="C331" i="16"/>
  <c r="C335" i="16"/>
  <c r="C170" i="16"/>
  <c r="C234" i="16"/>
  <c r="C294" i="16"/>
  <c r="C155" i="16"/>
  <c r="C175" i="16"/>
  <c r="C187" i="16"/>
  <c r="C203" i="16"/>
  <c r="C219" i="16"/>
  <c r="C235" i="16"/>
  <c r="C243" i="16"/>
  <c r="C251" i="16"/>
  <c r="C259" i="16"/>
  <c r="C271" i="16"/>
  <c r="C283" i="16"/>
  <c r="C299" i="16"/>
  <c r="C307" i="16"/>
  <c r="C323" i="16"/>
  <c r="C343" i="16"/>
  <c r="C150" i="16"/>
  <c r="C174" i="16"/>
  <c r="C198" i="16"/>
  <c r="C214" i="16"/>
  <c r="C230" i="16"/>
  <c r="C270" i="16"/>
  <c r="C302" i="16"/>
  <c r="C167" i="16"/>
  <c r="C215" i="16"/>
  <c r="C267" i="16"/>
  <c r="C339" i="16"/>
  <c r="C178" i="16"/>
  <c r="C258" i="16"/>
  <c r="C338" i="16"/>
  <c r="C183" i="16"/>
  <c r="C279" i="16"/>
  <c r="C194" i="16"/>
  <c r="C250" i="16"/>
  <c r="C318" i="16"/>
  <c r="C159" i="16"/>
  <c r="C179" i="16"/>
  <c r="C199" i="16"/>
  <c r="C207" i="16"/>
  <c r="C227" i="16"/>
  <c r="C247" i="16"/>
  <c r="C295" i="16"/>
  <c r="C148" i="16"/>
  <c r="C152" i="16"/>
  <c r="C156" i="16"/>
  <c r="C160" i="16"/>
  <c r="C164" i="16"/>
  <c r="C168" i="16"/>
  <c r="C172" i="16"/>
  <c r="C176" i="16"/>
  <c r="C180" i="16"/>
  <c r="C184" i="16"/>
  <c r="C188" i="16"/>
  <c r="C192" i="16"/>
  <c r="C196" i="16"/>
  <c r="C204" i="16"/>
  <c r="C208" i="16"/>
  <c r="C212" i="16"/>
  <c r="C216" i="16"/>
  <c r="C220" i="16"/>
  <c r="C224" i="16"/>
  <c r="C228" i="16"/>
  <c r="C232" i="16"/>
  <c r="C236" i="16"/>
  <c r="C240" i="16"/>
  <c r="C244" i="16"/>
  <c r="C248" i="16"/>
  <c r="C252" i="16"/>
  <c r="C256" i="16"/>
  <c r="C260" i="16"/>
  <c r="C264" i="16"/>
  <c r="C268" i="16"/>
  <c r="C272" i="16"/>
  <c r="C276" i="16"/>
  <c r="C280" i="16"/>
  <c r="C284" i="16"/>
  <c r="C288" i="16"/>
  <c r="C292" i="16"/>
  <c r="C296" i="16"/>
  <c r="C300" i="16"/>
  <c r="C304" i="16"/>
  <c r="C308" i="16"/>
  <c r="C312" i="16"/>
  <c r="C316" i="16"/>
  <c r="C320" i="16"/>
  <c r="C324" i="16"/>
  <c r="C328" i="16"/>
  <c r="C332" i="16"/>
  <c r="C336" i="16"/>
  <c r="C340" i="16"/>
  <c r="C344" i="16"/>
  <c r="C182" i="16"/>
  <c r="C242" i="16"/>
  <c r="C282" i="16"/>
  <c r="C310" i="16"/>
  <c r="C147" i="16"/>
  <c r="C163" i="16"/>
  <c r="C191" i="16"/>
  <c r="C231" i="16"/>
  <c r="C291" i="16"/>
  <c r="C200" i="16"/>
  <c r="C210" i="16"/>
  <c r="C330" i="16"/>
  <c r="C158" i="16"/>
  <c r="C238" i="16"/>
  <c r="C322" i="16"/>
  <c r="C145" i="16"/>
  <c r="C177" i="16"/>
  <c r="C209" i="16"/>
  <c r="C237" i="16"/>
  <c r="C257" i="16"/>
  <c r="C269" i="16"/>
  <c r="C285" i="16"/>
  <c r="C293" i="16"/>
  <c r="C301" i="16"/>
  <c r="C305" i="16"/>
  <c r="C309" i="16"/>
  <c r="C313" i="16"/>
  <c r="C317" i="16"/>
  <c r="C321" i="16"/>
  <c r="C329" i="16"/>
  <c r="C341" i="16"/>
  <c r="C186" i="16"/>
  <c r="C246" i="16"/>
  <c r="C306" i="16"/>
  <c r="C205" i="16"/>
  <c r="C337" i="16"/>
  <c r="C162" i="16"/>
  <c r="C222" i="16"/>
  <c r="C274" i="16"/>
  <c r="C326" i="16"/>
  <c r="C153" i="16"/>
  <c r="C161" i="16"/>
  <c r="C169" i="16"/>
  <c r="C181" i="16"/>
  <c r="C189" i="16"/>
  <c r="C201" i="16"/>
  <c r="C217" i="16"/>
  <c r="C229" i="16"/>
  <c r="C241" i="16"/>
  <c r="C253" i="16"/>
  <c r="C277" i="16"/>
  <c r="C325" i="16"/>
  <c r="C146" i="16"/>
  <c r="C202" i="16"/>
  <c r="C262" i="16"/>
  <c r="C334" i="16"/>
  <c r="C149" i="16"/>
  <c r="C157" i="16"/>
  <c r="C165" i="16"/>
  <c r="C173" i="16"/>
  <c r="C185" i="16"/>
  <c r="C193" i="16"/>
  <c r="C197" i="16"/>
  <c r="C213" i="16"/>
  <c r="C221" i="16"/>
  <c r="C225" i="16"/>
  <c r="C233" i="16"/>
  <c r="C245" i="16"/>
  <c r="C249" i="16"/>
  <c r="C261" i="16"/>
  <c r="C265" i="16"/>
  <c r="C273" i="16"/>
  <c r="C281" i="16"/>
  <c r="C289" i="16"/>
  <c r="C297" i="16"/>
  <c r="AM44" i="13" a="1"/>
  <c r="AM44" i="13" s="1"/>
  <c r="O173" i="18" l="1"/>
  <c r="D174" i="18" s="1"/>
  <c r="G72" i="18"/>
  <c r="H60" i="18"/>
  <c r="I72" i="18"/>
  <c r="N60" i="18"/>
  <c r="B78" i="18"/>
  <c r="F72" i="18"/>
  <c r="N78" i="18"/>
  <c r="E72" i="18"/>
  <c r="E60" i="18"/>
  <c r="L60" i="18"/>
  <c r="D60" i="18"/>
  <c r="D72" i="18"/>
  <c r="C60" i="18"/>
  <c r="J60" i="18"/>
  <c r="K60" i="18"/>
  <c r="D66" i="18"/>
  <c r="B60" i="18"/>
  <c r="B72" i="18"/>
  <c r="K66" i="18"/>
  <c r="H72" i="18"/>
  <c r="B66" i="18"/>
  <c r="J72" i="18"/>
  <c r="H66" i="18"/>
  <c r="R78" i="18"/>
  <c r="C72" i="18"/>
  <c r="G66" i="18"/>
  <c r="G60" i="18"/>
  <c r="E66" i="18"/>
  <c r="F66" i="18"/>
  <c r="I60" i="18"/>
  <c r="L72" i="18"/>
  <c r="F60" i="18"/>
  <c r="M60" i="18"/>
  <c r="O60" i="18"/>
  <c r="C66" i="18"/>
  <c r="M72" i="18"/>
  <c r="I66" i="18"/>
  <c r="Q78" i="18"/>
  <c r="K72" i="18"/>
  <c r="P78" i="18"/>
  <c r="E78" i="18"/>
  <c r="L78" i="18"/>
  <c r="K78" i="18"/>
  <c r="J78" i="18"/>
  <c r="M78" i="18"/>
  <c r="F78" i="18"/>
  <c r="D78" i="18"/>
  <c r="I78" i="18"/>
  <c r="H78" i="18"/>
  <c r="O78" i="18"/>
  <c r="G78" i="18"/>
  <c r="C78" i="18"/>
  <c r="DI46" i="13"/>
  <c r="DI45" i="13"/>
  <c r="DI44" i="13"/>
  <c r="DH46" i="13"/>
  <c r="DH45" i="13"/>
  <c r="DH44" i="13"/>
  <c r="DI26" i="13"/>
  <c r="DH26" i="13"/>
  <c r="DI25" i="13"/>
  <c r="DH25" i="13"/>
  <c r="DI24" i="13"/>
  <c r="DH24" i="13"/>
  <c r="BE46" i="13" a="1"/>
  <c r="BE46" i="13" s="1"/>
  <c r="BE45" i="13" a="1"/>
  <c r="BE45" i="13" s="1"/>
  <c r="BG44" i="13" a="1"/>
  <c r="BG44" i="13" s="1"/>
  <c r="BF44" i="13" a="1"/>
  <c r="BF44" i="13" s="1"/>
  <c r="BE44" i="13" a="1"/>
  <c r="BE44" i="13" s="1"/>
  <c r="BG26" i="13" a="1"/>
  <c r="BG26" i="13" s="1"/>
  <c r="BF26" i="13" a="1"/>
  <c r="BF26" i="13" s="1"/>
  <c r="BE26" i="13" a="1"/>
  <c r="BE26" i="13" s="1"/>
  <c r="BG25" i="13" a="1"/>
  <c r="BG25" i="13" s="1"/>
  <c r="BF25" i="13" a="1"/>
  <c r="BF25" i="13" s="1"/>
  <c r="BE25" i="13" a="1"/>
  <c r="BE25" i="13" s="1"/>
  <c r="BG24" i="13" a="1"/>
  <c r="BG24" i="13" s="1"/>
  <c r="BF24" i="13" a="1"/>
  <c r="BF24" i="13" s="1"/>
  <c r="BE24" i="13" a="1"/>
  <c r="BE24" i="13" s="1"/>
  <c r="BG46" i="13"/>
  <c r="BG45" i="13"/>
  <c r="BF46" i="13"/>
  <c r="BF45" i="13"/>
  <c r="AJ24" i="13" a="1"/>
  <c r="AJ24" i="13" s="1"/>
  <c r="AL46" i="13"/>
  <c r="AL45" i="13"/>
  <c r="AL44" i="13"/>
  <c r="AK46" i="13"/>
  <c r="AK45" i="13"/>
  <c r="AK44" i="13"/>
  <c r="AJ46" i="13"/>
  <c r="AJ45" i="13"/>
  <c r="AJ44" i="13"/>
  <c r="AL26" i="13"/>
  <c r="AK26" i="13"/>
  <c r="AJ26" i="13"/>
  <c r="AL25" i="13"/>
  <c r="AK25" i="13"/>
  <c r="AJ25" i="13"/>
  <c r="AL24" i="13"/>
  <c r="AK24" i="13"/>
  <c r="DZ319" i="13"/>
  <c r="DZ318" i="13"/>
  <c r="DZ317" i="13"/>
  <c r="DZ316" i="13"/>
  <c r="DZ315" i="13"/>
  <c r="DZ314" i="13"/>
  <c r="DZ313" i="13"/>
  <c r="DZ312" i="13"/>
  <c r="DZ311" i="13"/>
  <c r="DZ210" i="13"/>
  <c r="DZ209" i="13"/>
  <c r="DZ208" i="13"/>
  <c r="DZ207" i="13"/>
  <c r="DZ206" i="13"/>
  <c r="DZ205" i="13"/>
  <c r="DZ204" i="13"/>
  <c r="DZ203" i="13"/>
  <c r="DZ202" i="13"/>
  <c r="DZ201" i="13"/>
  <c r="DZ200" i="13"/>
  <c r="DZ199" i="13"/>
  <c r="DZ198" i="13"/>
  <c r="DZ197" i="13"/>
  <c r="DZ196" i="13"/>
  <c r="DZ195" i="13"/>
  <c r="DZ194" i="13"/>
  <c r="DZ193" i="13"/>
  <c r="DZ192" i="13"/>
  <c r="DZ191" i="13"/>
  <c r="DZ190" i="13"/>
  <c r="DZ189" i="13"/>
  <c r="DZ188" i="13"/>
  <c r="DZ187" i="13"/>
  <c r="DZ186" i="13"/>
  <c r="DZ185" i="13"/>
  <c r="DZ184" i="13"/>
  <c r="DZ183" i="13"/>
  <c r="DZ182" i="13"/>
  <c r="DZ181" i="13"/>
  <c r="DZ180" i="13"/>
  <c r="DZ179" i="13"/>
  <c r="DZ178" i="13"/>
  <c r="DZ177" i="13"/>
  <c r="DZ176" i="13"/>
  <c r="DZ175" i="13"/>
  <c r="DZ174" i="13"/>
  <c r="DZ173" i="13"/>
  <c r="DZ172" i="13"/>
  <c r="DZ171" i="13"/>
  <c r="DZ170" i="13"/>
  <c r="DZ169" i="13"/>
  <c r="DZ168" i="13"/>
  <c r="DZ167" i="13"/>
  <c r="DZ166" i="13"/>
  <c r="DZ165" i="13"/>
  <c r="DZ164" i="13"/>
  <c r="DZ163" i="13"/>
  <c r="DZ162" i="13"/>
  <c r="DZ161" i="13"/>
  <c r="DZ160" i="13"/>
  <c r="DZ159" i="13"/>
  <c r="DZ158" i="13"/>
  <c r="DZ157" i="13"/>
  <c r="DZ156" i="13"/>
  <c r="DZ155" i="13"/>
  <c r="DZ154" i="13"/>
  <c r="DZ153" i="13"/>
  <c r="DZ152" i="13"/>
  <c r="DZ151" i="13"/>
  <c r="DZ150" i="13"/>
  <c r="DZ149" i="13"/>
  <c r="DZ148" i="13"/>
  <c r="DZ147" i="13"/>
  <c r="DZ146" i="13"/>
  <c r="DZ145" i="13"/>
  <c r="DZ144" i="13"/>
  <c r="DZ143" i="13"/>
  <c r="DZ142" i="13"/>
  <c r="DZ141" i="13"/>
  <c r="EJ319" i="13"/>
  <c r="EJ318" i="13"/>
  <c r="EJ317" i="13"/>
  <c r="EJ316" i="13"/>
  <c r="EJ315" i="13"/>
  <c r="EJ314" i="13"/>
  <c r="EJ313" i="13"/>
  <c r="EJ312" i="13"/>
  <c r="EJ311" i="13"/>
  <c r="EJ210" i="13"/>
  <c r="EJ209" i="13"/>
  <c r="EJ208" i="13"/>
  <c r="EJ207" i="13"/>
  <c r="EJ206" i="13"/>
  <c r="EJ205" i="13"/>
  <c r="EJ204" i="13"/>
  <c r="EJ203" i="13"/>
  <c r="EJ202" i="13"/>
  <c r="EJ201" i="13"/>
  <c r="EJ200" i="13"/>
  <c r="EJ199" i="13"/>
  <c r="EJ198" i="13"/>
  <c r="EJ197" i="13"/>
  <c r="EJ196" i="13"/>
  <c r="EJ195" i="13"/>
  <c r="EJ194" i="13"/>
  <c r="EJ193" i="13"/>
  <c r="EJ192" i="13"/>
  <c r="EJ191" i="13"/>
  <c r="EJ190" i="13"/>
  <c r="EJ189" i="13"/>
  <c r="EJ188" i="13"/>
  <c r="EJ187" i="13"/>
  <c r="EJ186" i="13"/>
  <c r="EJ185" i="13"/>
  <c r="EJ184" i="13"/>
  <c r="EJ183" i="13"/>
  <c r="EJ182" i="13"/>
  <c r="EJ181" i="13"/>
  <c r="EJ180" i="13"/>
  <c r="EJ179" i="13"/>
  <c r="EJ178" i="13"/>
  <c r="EJ177" i="13"/>
  <c r="EJ176" i="13"/>
  <c r="EJ175" i="13"/>
  <c r="EJ174" i="13"/>
  <c r="EJ173" i="13"/>
  <c r="EJ172" i="13"/>
  <c r="EJ171" i="13"/>
  <c r="EJ170" i="13"/>
  <c r="EJ169" i="13"/>
  <c r="EJ168" i="13"/>
  <c r="EJ167" i="13"/>
  <c r="EJ166" i="13"/>
  <c r="EJ165" i="13"/>
  <c r="EJ164" i="13"/>
  <c r="EJ163" i="13"/>
  <c r="EJ162" i="13"/>
  <c r="EJ161" i="13"/>
  <c r="EJ160" i="13"/>
  <c r="EJ159" i="13"/>
  <c r="EJ158" i="13"/>
  <c r="EJ157" i="13"/>
  <c r="EJ156" i="13"/>
  <c r="EJ155" i="13"/>
  <c r="EJ154" i="13"/>
  <c r="EJ153" i="13"/>
  <c r="EJ152" i="13"/>
  <c r="EJ151" i="13"/>
  <c r="EJ150" i="13"/>
  <c r="EJ149" i="13"/>
  <c r="EJ148" i="13"/>
  <c r="EJ147" i="13"/>
  <c r="EJ146" i="13"/>
  <c r="EJ145" i="13"/>
  <c r="EJ144" i="13"/>
  <c r="EJ143" i="13"/>
  <c r="EJ142" i="13"/>
  <c r="EJ141" i="13"/>
  <c r="FD319" i="13" a="1"/>
  <c r="FD319" i="13" s="1"/>
  <c r="FD318" i="13" a="1"/>
  <c r="FD318" i="13" s="1"/>
  <c r="FD317" i="13" a="1"/>
  <c r="FD317" i="13" s="1"/>
  <c r="FD316" i="13" a="1"/>
  <c r="FD316" i="13" s="1"/>
  <c r="FD315" i="13" a="1"/>
  <c r="FD315" i="13" s="1"/>
  <c r="FD314" i="13" a="1"/>
  <c r="FD314" i="13" s="1"/>
  <c r="FD313" i="13" a="1"/>
  <c r="FD313" i="13" s="1"/>
  <c r="FD312" i="13" a="1"/>
  <c r="FD312" i="13" s="1"/>
  <c r="FD311" i="13" a="1"/>
  <c r="FD311" i="13" s="1"/>
  <c r="FD210" i="13" a="1"/>
  <c r="FD210" i="13" s="1"/>
  <c r="FD209" i="13" a="1"/>
  <c r="FD209" i="13" s="1"/>
  <c r="FD208" i="13" a="1"/>
  <c r="FD208" i="13" s="1"/>
  <c r="FD207" i="13" a="1"/>
  <c r="FD207" i="13" s="1"/>
  <c r="FD206" i="13" a="1"/>
  <c r="FD206" i="13" s="1"/>
  <c r="FD205" i="13" a="1"/>
  <c r="FD205" i="13" s="1"/>
  <c r="FD204" i="13" a="1"/>
  <c r="FD204" i="13" s="1"/>
  <c r="FD203" i="13" a="1"/>
  <c r="FD203" i="13" s="1"/>
  <c r="FD202" i="13" a="1"/>
  <c r="FD202" i="13" s="1"/>
  <c r="FD201" i="13" a="1"/>
  <c r="FD201" i="13" s="1"/>
  <c r="FD200" i="13" a="1"/>
  <c r="FD200" i="13" s="1"/>
  <c r="FD199" i="13" a="1"/>
  <c r="FD199" i="13" s="1"/>
  <c r="FD198" i="13" a="1"/>
  <c r="FD198" i="13" s="1"/>
  <c r="FD197" i="13" a="1"/>
  <c r="FD197" i="13" s="1"/>
  <c r="FD196" i="13" a="1"/>
  <c r="FD196" i="13" s="1"/>
  <c r="FD195" i="13" a="1"/>
  <c r="FD195" i="13" s="1"/>
  <c r="FD194" i="13" a="1"/>
  <c r="FD194" i="13" s="1"/>
  <c r="FD193" i="13" a="1"/>
  <c r="FD193" i="13" s="1"/>
  <c r="FD192" i="13" a="1"/>
  <c r="FD192" i="13" s="1"/>
  <c r="FD191" i="13" a="1"/>
  <c r="FD191" i="13" s="1"/>
  <c r="FD190" i="13" a="1"/>
  <c r="FD190" i="13" s="1"/>
  <c r="FD189" i="13" a="1"/>
  <c r="FD189" i="13" s="1"/>
  <c r="FD188" i="13" a="1"/>
  <c r="FD188" i="13" s="1"/>
  <c r="FD187" i="13" a="1"/>
  <c r="FD187" i="13" s="1"/>
  <c r="FD186" i="13" a="1"/>
  <c r="FD186" i="13" s="1"/>
  <c r="FD185" i="13" a="1"/>
  <c r="FD185" i="13" s="1"/>
  <c r="FD184" i="13" a="1"/>
  <c r="FD184" i="13" s="1"/>
  <c r="FD183" i="13" a="1"/>
  <c r="FD183" i="13" s="1"/>
  <c r="FD182" i="13" a="1"/>
  <c r="FD182" i="13" s="1"/>
  <c r="FD181" i="13" a="1"/>
  <c r="FD181" i="13" s="1"/>
  <c r="FD180" i="13" a="1"/>
  <c r="FD180" i="13" s="1"/>
  <c r="FD179" i="13" a="1"/>
  <c r="FD179" i="13" s="1"/>
  <c r="FD178" i="13" a="1"/>
  <c r="FD178" i="13" s="1"/>
  <c r="FD177" i="13" a="1"/>
  <c r="FD177" i="13" s="1"/>
  <c r="FD176" i="13" a="1"/>
  <c r="FD176" i="13" s="1"/>
  <c r="FD175" i="13" a="1"/>
  <c r="FD175" i="13" s="1"/>
  <c r="FD174" i="13" a="1"/>
  <c r="FD174" i="13" s="1"/>
  <c r="FD173" i="13" a="1"/>
  <c r="FD173" i="13" s="1"/>
  <c r="FD172" i="13" a="1"/>
  <c r="FD172" i="13" s="1"/>
  <c r="FD171" i="13" a="1"/>
  <c r="FD171" i="13" s="1"/>
  <c r="FD170" i="13" a="1"/>
  <c r="FD170" i="13" s="1"/>
  <c r="FD169" i="13" a="1"/>
  <c r="FD169" i="13" s="1"/>
  <c r="FD168" i="13" a="1"/>
  <c r="FD168" i="13" s="1"/>
  <c r="FD167" i="13" a="1"/>
  <c r="FD167" i="13" s="1"/>
  <c r="FD166" i="13" a="1"/>
  <c r="FD166" i="13" s="1"/>
  <c r="FD165" i="13" a="1"/>
  <c r="FD165" i="13" s="1"/>
  <c r="FD164" i="13" a="1"/>
  <c r="FD164" i="13" s="1"/>
  <c r="FD163" i="13" a="1"/>
  <c r="FD163" i="13" s="1"/>
  <c r="FD162" i="13" a="1"/>
  <c r="FD162" i="13" s="1"/>
  <c r="FD161" i="13" a="1"/>
  <c r="FD161" i="13" s="1"/>
  <c r="FD160" i="13" a="1"/>
  <c r="FD160" i="13" s="1"/>
  <c r="FD159" i="13" a="1"/>
  <c r="FD159" i="13" s="1"/>
  <c r="FD158" i="13" a="1"/>
  <c r="FD158" i="13" s="1"/>
  <c r="FD157" i="13" a="1"/>
  <c r="FD157" i="13" s="1"/>
  <c r="FD156" i="13" a="1"/>
  <c r="FD156" i="13" s="1"/>
  <c r="FD155" i="13" a="1"/>
  <c r="FD155" i="13" s="1"/>
  <c r="FD154" i="13" a="1"/>
  <c r="FD154" i="13" s="1"/>
  <c r="FD153" i="13" a="1"/>
  <c r="FD153" i="13" s="1"/>
  <c r="FD152" i="13" a="1"/>
  <c r="FD152" i="13" s="1"/>
  <c r="FD151" i="13" a="1"/>
  <c r="FD151" i="13" s="1"/>
  <c r="FD150" i="13" a="1"/>
  <c r="FD150" i="13" s="1"/>
  <c r="FD149" i="13" a="1"/>
  <c r="FD149" i="13" s="1"/>
  <c r="FD148" i="13" a="1"/>
  <c r="FD148" i="13" s="1"/>
  <c r="FD147" i="13" a="1"/>
  <c r="FD147" i="13" s="1"/>
  <c r="FD146" i="13" a="1"/>
  <c r="FD146" i="13" s="1"/>
  <c r="FD145" i="13" a="1"/>
  <c r="FD145" i="13" s="1"/>
  <c r="FD144" i="13" a="1"/>
  <c r="FD144" i="13" s="1"/>
  <c r="FD143" i="13" a="1"/>
  <c r="FD143" i="13" s="1"/>
  <c r="FD142" i="13" a="1"/>
  <c r="FD142" i="13" s="1"/>
  <c r="FD141" i="13" a="1"/>
  <c r="FD141" i="13" s="1"/>
  <c r="EW319" i="13"/>
  <c r="EW318" i="13"/>
  <c r="EW317" i="13"/>
  <c r="EW316" i="13"/>
  <c r="EW315" i="13"/>
  <c r="EW314" i="13"/>
  <c r="EW313" i="13"/>
  <c r="EW312" i="13"/>
  <c r="EW311" i="13"/>
  <c r="EW210" i="13"/>
  <c r="EW209" i="13"/>
  <c r="EW208" i="13"/>
  <c r="EW207" i="13"/>
  <c r="EW206" i="13"/>
  <c r="EW205" i="13"/>
  <c r="EW204" i="13"/>
  <c r="EW203" i="13"/>
  <c r="EW202" i="13"/>
  <c r="EW201" i="13"/>
  <c r="EW200" i="13"/>
  <c r="EW199" i="13"/>
  <c r="EW198" i="13"/>
  <c r="EW197" i="13"/>
  <c r="EW196" i="13"/>
  <c r="EW195" i="13"/>
  <c r="EW194" i="13"/>
  <c r="EW193" i="13"/>
  <c r="EW192" i="13"/>
  <c r="EW191" i="13"/>
  <c r="EW190" i="13"/>
  <c r="EW189" i="13"/>
  <c r="EW188" i="13"/>
  <c r="EW187" i="13"/>
  <c r="EW186" i="13"/>
  <c r="EW185" i="13"/>
  <c r="EW184" i="13"/>
  <c r="EW183" i="13"/>
  <c r="EW182" i="13"/>
  <c r="EW181" i="13"/>
  <c r="EW180" i="13"/>
  <c r="EW179" i="13"/>
  <c r="EW178" i="13"/>
  <c r="EW177" i="13"/>
  <c r="EW176" i="13"/>
  <c r="EW175" i="13"/>
  <c r="EW174" i="13"/>
  <c r="EW173" i="13"/>
  <c r="EW172" i="13"/>
  <c r="EW171" i="13"/>
  <c r="EW170" i="13"/>
  <c r="EW169" i="13"/>
  <c r="EW168" i="13"/>
  <c r="EW167" i="13"/>
  <c r="EW166" i="13"/>
  <c r="EW165" i="13"/>
  <c r="EW164" i="13"/>
  <c r="EW163" i="13"/>
  <c r="EW162" i="13"/>
  <c r="EW161" i="13"/>
  <c r="EW160" i="13"/>
  <c r="EW159" i="13"/>
  <c r="EW158" i="13"/>
  <c r="EW157" i="13"/>
  <c r="EW156" i="13"/>
  <c r="EW155" i="13"/>
  <c r="EW154" i="13"/>
  <c r="EW153" i="13"/>
  <c r="EW152" i="13"/>
  <c r="EW151" i="13"/>
  <c r="EW150" i="13"/>
  <c r="EW149" i="13"/>
  <c r="EW148" i="13"/>
  <c r="EW147" i="13"/>
  <c r="EW146" i="13"/>
  <c r="EW145" i="13"/>
  <c r="EW144" i="13"/>
  <c r="EW143" i="13"/>
  <c r="EW142" i="13"/>
  <c r="EW141" i="13"/>
  <c r="EV319" i="13"/>
  <c r="EV318" i="13"/>
  <c r="EV317" i="13"/>
  <c r="EV316" i="13"/>
  <c r="EV315" i="13"/>
  <c r="EV314" i="13"/>
  <c r="EV313" i="13"/>
  <c r="EV312" i="13"/>
  <c r="EV311" i="13"/>
  <c r="EV210" i="13"/>
  <c r="EV209" i="13"/>
  <c r="EV208" i="13"/>
  <c r="EV207" i="13"/>
  <c r="EV206" i="13"/>
  <c r="EV205" i="13"/>
  <c r="EV204" i="13"/>
  <c r="EV203" i="13"/>
  <c r="EV202" i="13"/>
  <c r="EV201" i="13"/>
  <c r="EV200" i="13"/>
  <c r="EV199" i="13"/>
  <c r="EV198" i="13"/>
  <c r="EV197" i="13"/>
  <c r="EV196" i="13"/>
  <c r="EV195" i="13"/>
  <c r="EV194" i="13"/>
  <c r="EV193" i="13"/>
  <c r="EV192" i="13"/>
  <c r="EV191" i="13"/>
  <c r="EV190" i="13"/>
  <c r="EV189" i="13"/>
  <c r="EV188" i="13"/>
  <c r="EV187" i="13"/>
  <c r="EV186" i="13"/>
  <c r="EV185" i="13"/>
  <c r="EV184" i="13"/>
  <c r="EV183" i="13"/>
  <c r="EV182" i="13"/>
  <c r="EV181" i="13"/>
  <c r="EV180" i="13"/>
  <c r="EV179" i="13"/>
  <c r="EV178" i="13"/>
  <c r="EV177" i="13"/>
  <c r="EV176" i="13"/>
  <c r="EV175" i="13"/>
  <c r="EV174" i="13"/>
  <c r="EV173" i="13"/>
  <c r="EV172" i="13"/>
  <c r="EV171" i="13"/>
  <c r="EV170" i="13"/>
  <c r="EV169" i="13"/>
  <c r="EV168" i="13"/>
  <c r="EV167" i="13"/>
  <c r="EV166" i="13"/>
  <c r="EV165" i="13"/>
  <c r="EV164" i="13"/>
  <c r="EV163" i="13"/>
  <c r="EV162" i="13"/>
  <c r="EV161" i="13"/>
  <c r="EV160" i="13"/>
  <c r="EV159" i="13"/>
  <c r="EV158" i="13"/>
  <c r="EV157" i="13"/>
  <c r="EV156" i="13"/>
  <c r="EV155" i="13"/>
  <c r="EV154" i="13"/>
  <c r="EV153" i="13"/>
  <c r="EV152" i="13"/>
  <c r="EV151" i="13"/>
  <c r="EV150" i="13"/>
  <c r="EV149" i="13"/>
  <c r="EV148" i="13"/>
  <c r="EV147" i="13"/>
  <c r="EV146" i="13"/>
  <c r="EV145" i="13"/>
  <c r="EV144" i="13"/>
  <c r="EV143" i="13"/>
  <c r="EV142" i="13"/>
  <c r="EV141" i="13"/>
  <c r="I174" i="18" l="1"/>
  <c r="B174" i="18"/>
  <c r="G174" i="18"/>
  <c r="E174" i="18"/>
  <c r="H162" i="18"/>
  <c r="F174" i="18"/>
  <c r="G168" i="18"/>
  <c r="E168" i="18"/>
  <c r="J174" i="18"/>
  <c r="C162" i="18"/>
  <c r="J162" i="18"/>
  <c r="O174" i="18"/>
  <c r="G162" i="18"/>
  <c r="K168" i="18"/>
  <c r="J168" i="18"/>
  <c r="K174" i="18"/>
  <c r="M162" i="18"/>
  <c r="F162" i="18"/>
  <c r="I168" i="18"/>
  <c r="E162" i="18"/>
  <c r="H174" i="18"/>
  <c r="H168" i="18"/>
  <c r="F168" i="18"/>
  <c r="K162" i="18"/>
  <c r="O162" i="18"/>
  <c r="B162" i="18"/>
  <c r="D168" i="18"/>
  <c r="C168" i="18"/>
  <c r="N162" i="18"/>
  <c r="B168" i="18"/>
  <c r="C174" i="18"/>
  <c r="I162" i="18"/>
  <c r="M174" i="18"/>
  <c r="D162" i="18"/>
  <c r="L168" i="18"/>
  <c r="L174" i="18"/>
  <c r="L162" i="18"/>
  <c r="N174" i="18"/>
  <c r="DH6" i="13"/>
  <c r="DI4" i="13"/>
  <c r="E239" i="18" s="1"/>
  <c r="DI5" i="13"/>
  <c r="DI6" i="13"/>
  <c r="DH4" i="13"/>
  <c r="E238" i="18" s="1"/>
  <c r="DH5" i="13"/>
  <c r="AL4" i="13"/>
  <c r="H102" i="18" s="1"/>
  <c r="AJ6" i="13"/>
  <c r="BG6" i="13"/>
  <c r="AJ4" i="13"/>
  <c r="H100" i="18" s="1"/>
  <c r="BG4" i="13"/>
  <c r="H139" i="18" s="1"/>
  <c r="BE4" i="13"/>
  <c r="H137" i="18" s="1"/>
  <c r="BF5" i="13"/>
  <c r="BE5" i="13"/>
  <c r="BG5" i="13"/>
  <c r="BE6" i="13"/>
  <c r="BF6" i="13"/>
  <c r="BF4" i="13"/>
  <c r="H138" i="18" s="1"/>
  <c r="AL5" i="13"/>
  <c r="AL6" i="13"/>
  <c r="AK4" i="13"/>
  <c r="H101" i="18" s="1"/>
  <c r="AK5" i="13"/>
  <c r="AK6" i="13"/>
  <c r="AJ5" i="13"/>
  <c r="AR319" i="13"/>
  <c r="AR318" i="13"/>
  <c r="AR317" i="13"/>
  <c r="AR316" i="13"/>
  <c r="AR315" i="13"/>
  <c r="AR314" i="13"/>
  <c r="AR313" i="13"/>
  <c r="AR312" i="13"/>
  <c r="AR311" i="13"/>
  <c r="AR210" i="13"/>
  <c r="AR209" i="13"/>
  <c r="AR208" i="13"/>
  <c r="AR207" i="13"/>
  <c r="AR206" i="13"/>
  <c r="AR205" i="13"/>
  <c r="AR204" i="13"/>
  <c r="AR203" i="13"/>
  <c r="AR202" i="13"/>
  <c r="AR201" i="13"/>
  <c r="AR200" i="13"/>
  <c r="AR199" i="13"/>
  <c r="AR198" i="13"/>
  <c r="AR197" i="13"/>
  <c r="AR196" i="13"/>
  <c r="AR195" i="13"/>
  <c r="AR194" i="13"/>
  <c r="AR193" i="13"/>
  <c r="AR192" i="13"/>
  <c r="AR191" i="13"/>
  <c r="AR190" i="13"/>
  <c r="AR189" i="13"/>
  <c r="AR188" i="13"/>
  <c r="AR187" i="13"/>
  <c r="AR186" i="13"/>
  <c r="AR185" i="13"/>
  <c r="AR184" i="13"/>
  <c r="AR183" i="13"/>
  <c r="AR182" i="13"/>
  <c r="AR181" i="13"/>
  <c r="AR180" i="13"/>
  <c r="AR179" i="13"/>
  <c r="AR178" i="13"/>
  <c r="AR177" i="13"/>
  <c r="AR176" i="13"/>
  <c r="AR175" i="13"/>
  <c r="AR174" i="13"/>
  <c r="AR173" i="13"/>
  <c r="AR172" i="13"/>
  <c r="AR171" i="13"/>
  <c r="AR170" i="13"/>
  <c r="AR169" i="13"/>
  <c r="AR168" i="13"/>
  <c r="AR167" i="13"/>
  <c r="AR166" i="13"/>
  <c r="AR165" i="13"/>
  <c r="AR164" i="13"/>
  <c r="AR163" i="13"/>
  <c r="AR162" i="13"/>
  <c r="AR161" i="13"/>
  <c r="AR160" i="13"/>
  <c r="AR159" i="13"/>
  <c r="AR158" i="13"/>
  <c r="AR157" i="13"/>
  <c r="AR156" i="13"/>
  <c r="AR155" i="13"/>
  <c r="AR154" i="13"/>
  <c r="AR153" i="13"/>
  <c r="AR152" i="13"/>
  <c r="AR151" i="13"/>
  <c r="AR150" i="13"/>
  <c r="AR149" i="13"/>
  <c r="AR148" i="13"/>
  <c r="AR147" i="13"/>
  <c r="AR146" i="13"/>
  <c r="AR145" i="13"/>
  <c r="AR144" i="13"/>
  <c r="AR143" i="13"/>
  <c r="AR142" i="13"/>
  <c r="AR141" i="13"/>
  <c r="AS319" i="13"/>
  <c r="AS318" i="13"/>
  <c r="AS317" i="13"/>
  <c r="AS316" i="13"/>
  <c r="AS315" i="13"/>
  <c r="AS314" i="13"/>
  <c r="AS313" i="13"/>
  <c r="AS312" i="13"/>
  <c r="AS311" i="13"/>
  <c r="AS210" i="13"/>
  <c r="AS209" i="13"/>
  <c r="AS208" i="13"/>
  <c r="AS207" i="13"/>
  <c r="AS206" i="13"/>
  <c r="AS205" i="13"/>
  <c r="AS204" i="13"/>
  <c r="AS203" i="13"/>
  <c r="AS202" i="13"/>
  <c r="AS201" i="13"/>
  <c r="AS200" i="13"/>
  <c r="AS199" i="13"/>
  <c r="AS198" i="13"/>
  <c r="AS197" i="13"/>
  <c r="AS196" i="13"/>
  <c r="AS195" i="13"/>
  <c r="AS194" i="13"/>
  <c r="AS193" i="13"/>
  <c r="AS192" i="13"/>
  <c r="AS191" i="13"/>
  <c r="AS190" i="13"/>
  <c r="AS189" i="13"/>
  <c r="AS188" i="13"/>
  <c r="AS187" i="13"/>
  <c r="AS186" i="13"/>
  <c r="AS185" i="13"/>
  <c r="AS184" i="13"/>
  <c r="AS183" i="13"/>
  <c r="AS182" i="13"/>
  <c r="AS181" i="13"/>
  <c r="AS180" i="13"/>
  <c r="AS179" i="13"/>
  <c r="AS178" i="13"/>
  <c r="AS177" i="13"/>
  <c r="AS176" i="13"/>
  <c r="AS175" i="13"/>
  <c r="AS174" i="13"/>
  <c r="AS173" i="13"/>
  <c r="AS172" i="13"/>
  <c r="AS171" i="13"/>
  <c r="AS170" i="13"/>
  <c r="AS169" i="13"/>
  <c r="AS168" i="13"/>
  <c r="AS167" i="13"/>
  <c r="AS166" i="13"/>
  <c r="AS165" i="13"/>
  <c r="AS164" i="13"/>
  <c r="AS163" i="13"/>
  <c r="AS162" i="13"/>
  <c r="AS161" i="13"/>
  <c r="AS160" i="13"/>
  <c r="AS159" i="13"/>
  <c r="AS158" i="13"/>
  <c r="AS157" i="13"/>
  <c r="AS156" i="13"/>
  <c r="AS155" i="13"/>
  <c r="AS154" i="13"/>
  <c r="AS153" i="13"/>
  <c r="AS152" i="13"/>
  <c r="AS151" i="13"/>
  <c r="AS150" i="13"/>
  <c r="AS149" i="13"/>
  <c r="AS148" i="13"/>
  <c r="AS147" i="13"/>
  <c r="AS146" i="13"/>
  <c r="AS145" i="13"/>
  <c r="AS144" i="13"/>
  <c r="AS143" i="13"/>
  <c r="AS142" i="13"/>
  <c r="AS141" i="13"/>
  <c r="DO24" i="13" a="1"/>
  <c r="DO24" i="13" s="1"/>
  <c r="DO27" i="13" a="1"/>
  <c r="DO27" i="13" s="1"/>
  <c r="DP27" i="13" a="1"/>
  <c r="DP27" i="13" s="1"/>
  <c r="DQ27" i="13" a="1"/>
  <c r="DQ27" i="13" s="1"/>
  <c r="DR27" i="13" a="1"/>
  <c r="DR27" i="13" s="1"/>
  <c r="DS27" i="13" a="1"/>
  <c r="DS27" i="13" s="1"/>
  <c r="DT27" i="13" a="1"/>
  <c r="DT27" i="13" s="1"/>
  <c r="DU27" i="13" a="1"/>
  <c r="DU27" i="13" s="1"/>
  <c r="DV27" i="13" a="1"/>
  <c r="DV27" i="13" s="1"/>
  <c r="DV24" i="13" a="1"/>
  <c r="DV24" i="13" s="1"/>
  <c r="DU24" i="13" a="1"/>
  <c r="DU24" i="13" s="1"/>
  <c r="DT24" i="13" a="1"/>
  <c r="DT24" i="13" s="1"/>
  <c r="DS24" i="13" a="1"/>
  <c r="DS24" i="13" s="1"/>
  <c r="DR24" i="13" a="1"/>
  <c r="DR24" i="13" s="1"/>
  <c r="DQ24" i="13" a="1"/>
  <c r="DQ24" i="13" s="1"/>
  <c r="DP24" i="13" a="1"/>
  <c r="DP24" i="13" s="1"/>
  <c r="DV67" i="13" a="1"/>
  <c r="DV67" i="13" s="1"/>
  <c r="DV66" i="13" a="1"/>
  <c r="DV66" i="13" s="1"/>
  <c r="DV65" i="13" a="1"/>
  <c r="DV65" i="13" s="1"/>
  <c r="DV64" i="13" a="1"/>
  <c r="DV64" i="13" s="1"/>
  <c r="DU67" i="13" a="1"/>
  <c r="DU67" i="13" s="1"/>
  <c r="DU66" i="13" a="1"/>
  <c r="DU66" i="13" s="1"/>
  <c r="DU65" i="13" a="1"/>
  <c r="DU65" i="13" s="1"/>
  <c r="DU64" i="13" a="1"/>
  <c r="DU64" i="13" s="1"/>
  <c r="DT67" i="13" a="1"/>
  <c r="DT67" i="13" s="1"/>
  <c r="DT66" i="13" a="1"/>
  <c r="DT66" i="13" s="1"/>
  <c r="DT65" i="13" a="1"/>
  <c r="DT65" i="13" s="1"/>
  <c r="DT64" i="13" a="1"/>
  <c r="DT64" i="13" s="1"/>
  <c r="DS67" i="13" a="1"/>
  <c r="DS67" i="13" s="1"/>
  <c r="DS66" i="13" a="1"/>
  <c r="DS66" i="13" s="1"/>
  <c r="DS65" i="13" a="1"/>
  <c r="DS65" i="13" s="1"/>
  <c r="DS64" i="13" a="1"/>
  <c r="DS64" i="13" s="1"/>
  <c r="DR67" i="13" a="1"/>
  <c r="DR67" i="13" s="1"/>
  <c r="DR66" i="13" a="1"/>
  <c r="DR66" i="13" s="1"/>
  <c r="DR65" i="13" a="1"/>
  <c r="DR65" i="13" s="1"/>
  <c r="DR64" i="13" a="1"/>
  <c r="DR64" i="13" s="1"/>
  <c r="DQ67" i="13" a="1"/>
  <c r="DQ67" i="13" s="1"/>
  <c r="DQ66" i="13" a="1"/>
  <c r="DQ66" i="13" s="1"/>
  <c r="DQ65" i="13" a="1"/>
  <c r="DQ65" i="13" s="1"/>
  <c r="DQ64" i="13" a="1"/>
  <c r="DQ64" i="13" s="1"/>
  <c r="DP67" i="13" a="1"/>
  <c r="DP67" i="13" s="1"/>
  <c r="DP66" i="13" a="1"/>
  <c r="DP66" i="13" s="1"/>
  <c r="DP65" i="13" a="1"/>
  <c r="DP65" i="13" s="1"/>
  <c r="DP64" i="13" a="1"/>
  <c r="DP64" i="13" s="1"/>
  <c r="DV47" i="13" a="1"/>
  <c r="DV47" i="13" s="1"/>
  <c r="DV46" i="13" a="1"/>
  <c r="DV46" i="13" s="1"/>
  <c r="DV45" i="13" a="1"/>
  <c r="DV45" i="13" s="1"/>
  <c r="DV44" i="13" a="1"/>
  <c r="DV44" i="13" s="1"/>
  <c r="DU47" i="13" a="1"/>
  <c r="DU47" i="13" s="1"/>
  <c r="DU46" i="13" a="1"/>
  <c r="DU46" i="13" s="1"/>
  <c r="DU45" i="13" a="1"/>
  <c r="DU45" i="13" s="1"/>
  <c r="DU44" i="13" a="1"/>
  <c r="DU44" i="13" s="1"/>
  <c r="DT47" i="13" a="1"/>
  <c r="DT47" i="13" s="1"/>
  <c r="DT46" i="13" a="1"/>
  <c r="DT46" i="13" s="1"/>
  <c r="DT45" i="13" a="1"/>
  <c r="DT45" i="13" s="1"/>
  <c r="DT44" i="13" a="1"/>
  <c r="DT44" i="13" s="1"/>
  <c r="DS47" i="13" a="1"/>
  <c r="DS47" i="13" s="1"/>
  <c r="DS46" i="13" a="1"/>
  <c r="DS46" i="13" s="1"/>
  <c r="DS45" i="13" a="1"/>
  <c r="DS45" i="13" s="1"/>
  <c r="DS44" i="13" a="1"/>
  <c r="DS44" i="13" s="1"/>
  <c r="DR47" i="13" a="1"/>
  <c r="DR47" i="13" s="1"/>
  <c r="DR46" i="13" a="1"/>
  <c r="DR46" i="13" s="1"/>
  <c r="DR45" i="13" a="1"/>
  <c r="DR45" i="13" s="1"/>
  <c r="DR44" i="13" a="1"/>
  <c r="DR44" i="13" s="1"/>
  <c r="DQ47" i="13" a="1"/>
  <c r="DQ47" i="13" s="1"/>
  <c r="DQ46" i="13" a="1"/>
  <c r="DQ46" i="13" s="1"/>
  <c r="DQ45" i="13" a="1"/>
  <c r="DQ45" i="13" s="1"/>
  <c r="DQ44" i="13" a="1"/>
  <c r="DQ44" i="13" s="1"/>
  <c r="DP47" i="13" a="1"/>
  <c r="DP47" i="13" s="1"/>
  <c r="DP46" i="13" a="1"/>
  <c r="DP46" i="13" s="1"/>
  <c r="DP45" i="13" a="1"/>
  <c r="DP45" i="13" s="1"/>
  <c r="DP44" i="13" a="1"/>
  <c r="DP44" i="13" s="1"/>
  <c r="DV26" i="13" a="1"/>
  <c r="DV26" i="13" s="1"/>
  <c r="DV25" i="13" a="1"/>
  <c r="DV25" i="13" s="1"/>
  <c r="DU26" i="13" a="1"/>
  <c r="DU26" i="13" s="1"/>
  <c r="DU25" i="13" a="1"/>
  <c r="DU25" i="13" s="1"/>
  <c r="DT26" i="13" a="1"/>
  <c r="DT26" i="13" s="1"/>
  <c r="DT25" i="13" a="1"/>
  <c r="DT25" i="13" s="1"/>
  <c r="DS26" i="13" a="1"/>
  <c r="DS26" i="13" s="1"/>
  <c r="DS25" i="13" a="1"/>
  <c r="DS25" i="13" s="1"/>
  <c r="DR26" i="13" a="1"/>
  <c r="DR26" i="13" s="1"/>
  <c r="DR25" i="13" a="1"/>
  <c r="DR25" i="13" s="1"/>
  <c r="DQ26" i="13" a="1"/>
  <c r="DQ26" i="13" s="1"/>
  <c r="DQ25" i="13" a="1"/>
  <c r="DQ25" i="13" s="1"/>
  <c r="DP26" i="13" a="1"/>
  <c r="DP26" i="13" s="1"/>
  <c r="DP25" i="13" a="1"/>
  <c r="DP25" i="13" s="1"/>
  <c r="EK44" i="13" a="1"/>
  <c r="EK44" i="13" s="1"/>
  <c r="EM27" i="13" a="1"/>
  <c r="EM27" i="13" s="1"/>
  <c r="EL27" i="13" a="1"/>
  <c r="EL27" i="13" s="1"/>
  <c r="EK27" i="13" a="1"/>
  <c r="EK27" i="13" s="1"/>
  <c r="EM26" i="13" a="1"/>
  <c r="EM26" i="13" s="1"/>
  <c r="EL26" i="13" a="1"/>
  <c r="EL26" i="13" s="1"/>
  <c r="EK26" i="13" a="1"/>
  <c r="EK26" i="13" s="1"/>
  <c r="EM25" i="13" a="1"/>
  <c r="EM25" i="13" s="1"/>
  <c r="EL25" i="13" a="1"/>
  <c r="EL25" i="13" s="1"/>
  <c r="EK25" i="13" a="1"/>
  <c r="EK25" i="13" s="1"/>
  <c r="EM24" i="13" a="1"/>
  <c r="EM24" i="13" s="1"/>
  <c r="EL24" i="13" a="1"/>
  <c r="EL24" i="13" s="1"/>
  <c r="EK24" i="13" a="1"/>
  <c r="EK24" i="13" s="1"/>
  <c r="EL67" i="13" a="1"/>
  <c r="EL67" i="13" s="1"/>
  <c r="EM67" i="13" a="1"/>
  <c r="EM67" i="13" s="1"/>
  <c r="EM66" i="13" a="1"/>
  <c r="EM66" i="13" s="1"/>
  <c r="EL66" i="13" a="1"/>
  <c r="EL66" i="13" s="1"/>
  <c r="EK66" i="13"/>
  <c r="EM65" i="13" a="1"/>
  <c r="EM65" i="13" s="1"/>
  <c r="EL65" i="13" a="1"/>
  <c r="EL65" i="13" s="1"/>
  <c r="EM64" i="13" a="1"/>
  <c r="EM64" i="13" s="1"/>
  <c r="EL64" i="13" a="1"/>
  <c r="EL64" i="13" s="1"/>
  <c r="EM47" i="13" a="1"/>
  <c r="EM47" i="13" s="1"/>
  <c r="EL47" i="13" a="1"/>
  <c r="EL47" i="13" s="1"/>
  <c r="EM46" i="13" a="1"/>
  <c r="EM46" i="13" s="1"/>
  <c r="EL46" i="13" a="1"/>
  <c r="EL46" i="13" s="1"/>
  <c r="EK46" i="13"/>
  <c r="EM45" i="13" a="1"/>
  <c r="EM45" i="13" s="1"/>
  <c r="EL45" i="13" a="1"/>
  <c r="EL45" i="13" s="1"/>
  <c r="EM44" i="13" a="1"/>
  <c r="EM44" i="13" s="1"/>
  <c r="EL44" i="13" a="1"/>
  <c r="EL44" i="13" s="1"/>
  <c r="EF66" i="13" a="1"/>
  <c r="EF66" i="13" s="1"/>
  <c r="EF24" i="13" a="1"/>
  <c r="EF24" i="13" s="1"/>
  <c r="EE24" i="13" a="1"/>
  <c r="EE24" i="13" s="1"/>
  <c r="ED24" i="13" a="1"/>
  <c r="ED24" i="13" s="1"/>
  <c r="EC24" i="13" a="1"/>
  <c r="EC24" i="13" s="1"/>
  <c r="EB24" i="13" a="1"/>
  <c r="EB24" i="13" s="1"/>
  <c r="EA24" i="13" a="1"/>
  <c r="EA24" i="13" s="1"/>
  <c r="EE66" i="13" a="1"/>
  <c r="EE66" i="13" s="1"/>
  <c r="ED66" i="13" a="1"/>
  <c r="ED66" i="13" s="1"/>
  <c r="EC66" i="13" a="1"/>
  <c r="EC66" i="13" s="1"/>
  <c r="EB66" i="13" a="1"/>
  <c r="EB66" i="13" s="1"/>
  <c r="EF65" i="13" a="1"/>
  <c r="EF65" i="13" s="1"/>
  <c r="EE65" i="13" a="1"/>
  <c r="EE65" i="13" s="1"/>
  <c r="ED65" i="13" a="1"/>
  <c r="ED65" i="13" s="1"/>
  <c r="EC65" i="13" a="1"/>
  <c r="EC65" i="13" s="1"/>
  <c r="EB65" i="13" a="1"/>
  <c r="EB65" i="13" s="1"/>
  <c r="EF64" i="13" a="1"/>
  <c r="EF64" i="13" s="1"/>
  <c r="EE64" i="13" a="1"/>
  <c r="EE64" i="13" s="1"/>
  <c r="ED64" i="13" a="1"/>
  <c r="ED64" i="13" s="1"/>
  <c r="EC64" i="13" a="1"/>
  <c r="EC64" i="13" s="1"/>
  <c r="EB64" i="13" a="1"/>
  <c r="EB64" i="13" s="1"/>
  <c r="EF46" i="13" a="1"/>
  <c r="EF46" i="13" s="1"/>
  <c r="EE46" i="13" a="1"/>
  <c r="EE46" i="13" s="1"/>
  <c r="ED46" i="13" a="1"/>
  <c r="ED46" i="13" s="1"/>
  <c r="EC46" i="13" a="1"/>
  <c r="EC46" i="13" s="1"/>
  <c r="EB46" i="13" a="1"/>
  <c r="EB46" i="13" s="1"/>
  <c r="EA46" i="13" a="1"/>
  <c r="EA46" i="13" s="1"/>
  <c r="EF45" i="13" a="1"/>
  <c r="EF45" i="13" s="1"/>
  <c r="EE45" i="13" a="1"/>
  <c r="EE45" i="13" s="1"/>
  <c r="ED45" i="13" a="1"/>
  <c r="ED45" i="13" s="1"/>
  <c r="EC45" i="13" a="1"/>
  <c r="EC45" i="13" s="1"/>
  <c r="EB45" i="13" a="1"/>
  <c r="EB45" i="13" s="1"/>
  <c r="EF44" i="13" a="1"/>
  <c r="EF44" i="13" s="1"/>
  <c r="EE44" i="13" a="1"/>
  <c r="EE44" i="13" s="1"/>
  <c r="ED44" i="13" a="1"/>
  <c r="ED44" i="13" s="1"/>
  <c r="EC44" i="13" a="1"/>
  <c r="EC44" i="13" s="1"/>
  <c r="EB44" i="13" a="1"/>
  <c r="EB44" i="13" s="1"/>
  <c r="EF26" i="13" a="1"/>
  <c r="EF26" i="13" s="1"/>
  <c r="EE26" i="13" a="1"/>
  <c r="EE26" i="13" s="1"/>
  <c r="ED26" i="13" a="1"/>
  <c r="ED26" i="13" s="1"/>
  <c r="EC26" i="13" a="1"/>
  <c r="EC26" i="13" s="1"/>
  <c r="EB26" i="13" a="1"/>
  <c r="EB26" i="13" s="1"/>
  <c r="EF25" i="13" a="1"/>
  <c r="EF25" i="13" s="1"/>
  <c r="EE25" i="13" a="1"/>
  <c r="EE25" i="13" s="1"/>
  <c r="ED25" i="13" a="1"/>
  <c r="ED25" i="13" s="1"/>
  <c r="EC25" i="13" a="1"/>
  <c r="EC25" i="13" s="1"/>
  <c r="EB25" i="13" a="1"/>
  <c r="EB25" i="13" s="1"/>
  <c r="ER19" i="11" a="1"/>
  <c r="ER19" i="11" s="1"/>
  <c r="DK19" i="11" a="1"/>
  <c r="DK19" i="11" s="1"/>
  <c r="DJ10" i="11" a="1"/>
  <c r="DJ10" i="11" s="1"/>
  <c r="DJ6" i="11" a="1"/>
  <c r="DJ6" i="11" s="1"/>
  <c r="DJ5" i="11" a="1"/>
  <c r="DJ5" i="11" s="1"/>
  <c r="DJ4" i="11" a="1"/>
  <c r="DJ4" i="11" s="1"/>
  <c r="H23" i="10" l="1"/>
  <c r="BW187" i="11" l="1"/>
  <c r="BW186" i="11"/>
  <c r="BW185" i="11"/>
  <c r="BW184" i="11"/>
  <c r="BW183" i="11"/>
  <c r="BW182" i="11"/>
  <c r="BW181" i="11"/>
  <c r="BW180" i="11"/>
  <c r="BW179" i="11"/>
  <c r="BW178" i="11"/>
  <c r="BW177" i="11"/>
  <c r="BW176" i="11"/>
  <c r="BW175" i="11"/>
  <c r="BW174" i="11"/>
  <c r="BW173" i="11"/>
  <c r="BW172" i="11"/>
  <c r="BW171" i="11"/>
  <c r="BW170" i="11"/>
  <c r="BW169" i="11"/>
  <c r="BW168" i="11"/>
  <c r="BW167" i="11"/>
  <c r="BW166" i="11"/>
  <c r="BW165" i="11"/>
  <c r="BW164" i="11"/>
  <c r="BW163" i="11"/>
  <c r="BW162" i="11"/>
  <c r="BW161" i="11"/>
  <c r="BW160" i="11"/>
  <c r="BW159" i="11"/>
  <c r="BW158" i="11"/>
  <c r="BW157" i="11"/>
  <c r="BW156" i="11"/>
  <c r="BW155" i="11"/>
  <c r="BW154" i="11"/>
  <c r="BW153" i="11"/>
  <c r="BW152" i="11"/>
  <c r="BW151" i="11"/>
  <c r="BW150" i="11"/>
  <c r="BW149" i="11"/>
  <c r="BW148" i="11"/>
  <c r="BW147" i="11"/>
  <c r="BW146" i="11"/>
  <c r="BW145" i="11"/>
  <c r="BW144" i="11"/>
  <c r="BW143" i="11"/>
  <c r="BW142" i="11"/>
  <c r="BW141" i="11"/>
  <c r="BW140" i="11"/>
  <c r="BW139" i="11"/>
  <c r="BW138" i="11"/>
  <c r="BW137" i="11"/>
  <c r="BW136" i="11"/>
  <c r="BW135" i="11"/>
  <c r="BW134" i="11"/>
  <c r="BW133" i="11"/>
  <c r="BW132" i="11"/>
  <c r="BW131" i="11"/>
  <c r="BW130" i="11"/>
  <c r="BW129" i="11"/>
  <c r="BW128" i="11"/>
  <c r="BW127" i="11"/>
  <c r="BW126" i="11"/>
  <c r="BW125" i="11"/>
  <c r="BW124" i="11"/>
  <c r="BW123" i="11"/>
  <c r="BW122" i="11"/>
  <c r="BW121" i="11"/>
  <c r="BW120" i="11"/>
  <c r="BW119" i="11"/>
  <c r="BW118" i="11"/>
  <c r="BW117" i="11"/>
  <c r="BW116" i="11"/>
  <c r="BW115" i="11"/>
  <c r="BW114" i="11"/>
  <c r="BW113" i="11"/>
  <c r="BW112" i="11"/>
  <c r="BW111" i="11"/>
  <c r="BW110" i="11"/>
  <c r="BW109" i="11"/>
  <c r="BW108" i="11"/>
  <c r="BW107" i="11"/>
  <c r="BW106" i="11"/>
  <c r="BW105" i="11"/>
  <c r="BW104" i="11"/>
  <c r="BW103" i="11"/>
  <c r="BW102" i="11"/>
  <c r="BW101" i="11"/>
  <c r="BW100" i="11"/>
  <c r="BW99" i="11"/>
  <c r="BW98" i="11"/>
  <c r="BW97" i="11"/>
  <c r="BW96" i="11"/>
  <c r="BW95" i="11"/>
  <c r="BW94" i="11"/>
  <c r="BW93" i="11"/>
  <c r="CF107" i="11" l="1"/>
  <c r="CS107" i="11"/>
  <c r="DC107" i="11"/>
  <c r="DD107" i="11"/>
  <c r="DM107" i="11"/>
  <c r="EM107" i="11"/>
  <c r="EN107" i="11"/>
  <c r="ET107" i="11"/>
  <c r="Y107" i="11"/>
  <c r="H107" i="11"/>
  <c r="E46" i="16"/>
  <c r="C46" i="16"/>
  <c r="B46" i="16"/>
  <c r="A46" i="16"/>
  <c r="D119" i="13"/>
  <c r="DM119" i="13" s="1"/>
  <c r="C119" i="13"/>
  <c r="B119" i="13"/>
  <c r="A119" i="13"/>
  <c r="EN91" i="11"/>
  <c r="EM91" i="11"/>
  <c r="DV91" i="11"/>
  <c r="DM91" i="11"/>
  <c r="DD91" i="11"/>
  <c r="DC91" i="11"/>
  <c r="CS91" i="11"/>
  <c r="CR91" i="11" a="1"/>
  <c r="CR91" i="11" s="1"/>
  <c r="CF91" i="11"/>
  <c r="BW91" i="11"/>
  <c r="AC91" i="11"/>
  <c r="Y91" i="11"/>
  <c r="H91" i="11"/>
  <c r="ET91" i="11"/>
  <c r="EU107" i="11" l="1"/>
  <c r="EU91" i="11"/>
  <c r="FJ119" i="13"/>
  <c r="H46" i="16"/>
  <c r="G46" i="16"/>
  <c r="F46" i="16"/>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BX187" i="11" s="1"/>
  <c r="ES187" i="11" s="1"/>
  <c r="E47" i="16"/>
  <c r="E48" i="16"/>
  <c r="E49" i="16"/>
  <c r="E50" i="16"/>
  <c r="E51" i="16"/>
  <c r="E52" i="16"/>
  <c r="E53" i="16"/>
  <c r="E54" i="16"/>
  <c r="E55" i="16"/>
  <c r="E56" i="16"/>
  <c r="E57" i="16"/>
  <c r="E58" i="16"/>
  <c r="E59" i="16"/>
  <c r="E60" i="16"/>
  <c r="E61" i="16"/>
  <c r="E62" i="16"/>
  <c r="E63" i="16"/>
  <c r="E64" i="16"/>
  <c r="E65" i="16"/>
  <c r="E66" i="16"/>
  <c r="E67" i="16"/>
  <c r="E68" i="16"/>
  <c r="E69" i="16"/>
  <c r="E70" i="16"/>
  <c r="E71" i="16"/>
  <c r="E72" i="16"/>
  <c r="E73" i="16"/>
  <c r="E74" i="16"/>
  <c r="E75" i="16"/>
  <c r="E76" i="16"/>
  <c r="E77" i="16"/>
  <c r="E78" i="16"/>
  <c r="E79" i="16"/>
  <c r="E80" i="16"/>
  <c r="E81" i="16"/>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110" i="16"/>
  <c r="E111" i="16"/>
  <c r="E112" i="16"/>
  <c r="E113" i="16"/>
  <c r="E114" i="16"/>
  <c r="E115" i="16"/>
  <c r="E116" i="16"/>
  <c r="E117" i="16"/>
  <c r="E118" i="16"/>
  <c r="E119" i="16"/>
  <c r="E120" i="16"/>
  <c r="E121" i="16"/>
  <c r="E122" i="16"/>
  <c r="E123" i="16"/>
  <c r="E124" i="16"/>
  <c r="E125" i="16"/>
  <c r="E126" i="16"/>
  <c r="E127" i="16"/>
  <c r="E128" i="16"/>
  <c r="E129" i="16"/>
  <c r="E130" i="16"/>
  <c r="E131" i="16"/>
  <c r="E132" i="16"/>
  <c r="D120" i="13"/>
  <c r="DM120" i="13" s="1"/>
  <c r="D121" i="13"/>
  <c r="DM121" i="13" s="1"/>
  <c r="D122" i="13"/>
  <c r="DM122" i="13" s="1"/>
  <c r="D123" i="13"/>
  <c r="DM123" i="13" s="1"/>
  <c r="D124" i="13"/>
  <c r="DM124" i="13" s="1"/>
  <c r="D125" i="13"/>
  <c r="DM125" i="13" s="1"/>
  <c r="D126" i="13"/>
  <c r="DM126" i="13" s="1"/>
  <c r="D127" i="13"/>
  <c r="DM127" i="13" s="1"/>
  <c r="D128" i="13"/>
  <c r="DM128" i="13" s="1"/>
  <c r="D129" i="13"/>
  <c r="DM129" i="13" s="1"/>
  <c r="D130" i="13"/>
  <c r="DM130" i="13" s="1"/>
  <c r="D131" i="13"/>
  <c r="DM131" i="13" s="1"/>
  <c r="D132" i="13"/>
  <c r="DM132" i="13" s="1"/>
  <c r="D133" i="13"/>
  <c r="DM133" i="13" s="1"/>
  <c r="D134" i="13"/>
  <c r="DM134" i="13" s="1"/>
  <c r="D135" i="13"/>
  <c r="DM135" i="13" s="1"/>
  <c r="D136" i="13"/>
  <c r="DM136" i="13" s="1"/>
  <c r="D137" i="13"/>
  <c r="DM137" i="13" s="1"/>
  <c r="D138" i="13"/>
  <c r="DM138" i="13" s="1"/>
  <c r="D139" i="13"/>
  <c r="DM139" i="13" s="1"/>
  <c r="D140" i="13"/>
  <c r="DM140" i="13" s="1"/>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D205" i="13"/>
  <c r="D206" i="13"/>
  <c r="D207" i="13"/>
  <c r="D208" i="13"/>
  <c r="D209" i="13"/>
  <c r="D210" i="13"/>
  <c r="D311" i="13"/>
  <c r="D312" i="13"/>
  <c r="D313" i="13"/>
  <c r="D314" i="13"/>
  <c r="D315" i="13"/>
  <c r="D316" i="13"/>
  <c r="D317" i="13"/>
  <c r="DM317" i="13" s="1"/>
  <c r="D318" i="13"/>
  <c r="D319" i="13"/>
  <c r="ET187" i="11"/>
  <c r="EN187" i="11"/>
  <c r="EM187" i="11"/>
  <c r="DM187" i="11"/>
  <c r="DD187" i="11"/>
  <c r="DC187" i="11"/>
  <c r="CS187" i="11"/>
  <c r="CF187" i="11"/>
  <c r="Y187" i="11"/>
  <c r="H187" i="11"/>
  <c r="C187" i="11"/>
  <c r="B187" i="11"/>
  <c r="A187" i="11"/>
  <c r="C144" i="16"/>
  <c r="B144" i="16"/>
  <c r="A144" i="16"/>
  <c r="AY317" i="13"/>
  <c r="AW317" i="13"/>
  <c r="AU317" i="13" s="1"/>
  <c r="BH317" i="13" s="1"/>
  <c r="AT317" i="13"/>
  <c r="AB317" i="13"/>
  <c r="AA317" i="13"/>
  <c r="C317" i="13"/>
  <c r="B317" i="13"/>
  <c r="A317" i="13"/>
  <c r="EK90" i="11"/>
  <c r="EJ90" i="11"/>
  <c r="EI90" i="11"/>
  <c r="EH90" i="11"/>
  <c r="EG90" i="11"/>
  <c r="EF90" i="11"/>
  <c r="EE90" i="11"/>
  <c r="ED90" i="11"/>
  <c r="EC90" i="11"/>
  <c r="EB90" i="11"/>
  <c r="Y186" i="11"/>
  <c r="Y185" i="11"/>
  <c r="Y184" i="11"/>
  <c r="Y183" i="11"/>
  <c r="Y182" i="11"/>
  <c r="Y181" i="11"/>
  <c r="Y180" i="11"/>
  <c r="Y179" i="11"/>
  <c r="Y178" i="11"/>
  <c r="Y177" i="11"/>
  <c r="Y176" i="11"/>
  <c r="Y175" i="11"/>
  <c r="Y174" i="11"/>
  <c r="Y173" i="11"/>
  <c r="Y172" i="11"/>
  <c r="Y171" i="11"/>
  <c r="Y170" i="11"/>
  <c r="Y169" i="11"/>
  <c r="Y168" i="11"/>
  <c r="Y167" i="11"/>
  <c r="Y166" i="11"/>
  <c r="Y165" i="11"/>
  <c r="Y164" i="11"/>
  <c r="Y163" i="11"/>
  <c r="Y162" i="11"/>
  <c r="Y161" i="11"/>
  <c r="Y160" i="11"/>
  <c r="Y159" i="11"/>
  <c r="Y158" i="11"/>
  <c r="Y157" i="11"/>
  <c r="Y156" i="11"/>
  <c r="Y155" i="11"/>
  <c r="Y154" i="11"/>
  <c r="Y153" i="11"/>
  <c r="Y152" i="11"/>
  <c r="Y151" i="11"/>
  <c r="Y150" i="11"/>
  <c r="Y149" i="11"/>
  <c r="Y148" i="11"/>
  <c r="Y147" i="11"/>
  <c r="Y146" i="11"/>
  <c r="Y145" i="11"/>
  <c r="Y144" i="11"/>
  <c r="Y143" i="11"/>
  <c r="Y142" i="11"/>
  <c r="Y141" i="11"/>
  <c r="Y140" i="11"/>
  <c r="Y139" i="11"/>
  <c r="Y138" i="11"/>
  <c r="Y137" i="11"/>
  <c r="Y136" i="11"/>
  <c r="Y135" i="11"/>
  <c r="Y134" i="11"/>
  <c r="Y133" i="11"/>
  <c r="Y132" i="11"/>
  <c r="Y131" i="11"/>
  <c r="Y130" i="11"/>
  <c r="Y129" i="11"/>
  <c r="Y128" i="11"/>
  <c r="Y127" i="11"/>
  <c r="Y126" i="11"/>
  <c r="Y125" i="11"/>
  <c r="Y124" i="11"/>
  <c r="Y123" i="11"/>
  <c r="Y122" i="11"/>
  <c r="Y121" i="11"/>
  <c r="Y120" i="11"/>
  <c r="Y119" i="11"/>
  <c r="Y118" i="11"/>
  <c r="Y117" i="11"/>
  <c r="Y116" i="11"/>
  <c r="Y115" i="11"/>
  <c r="Y114" i="11"/>
  <c r="Y113" i="11"/>
  <c r="Y112" i="11"/>
  <c r="Y111" i="11"/>
  <c r="Y110" i="11"/>
  <c r="Y109" i="11"/>
  <c r="Y108" i="11"/>
  <c r="Y106" i="11"/>
  <c r="Y105" i="11"/>
  <c r="Y104" i="11"/>
  <c r="Y103" i="11"/>
  <c r="Y102" i="11"/>
  <c r="Y101" i="11"/>
  <c r="Y100" i="11"/>
  <c r="Y99" i="11"/>
  <c r="Y98" i="11"/>
  <c r="Y97" i="11"/>
  <c r="Y96" i="11"/>
  <c r="Y95" i="11"/>
  <c r="Y94" i="11"/>
  <c r="Y93" i="11"/>
  <c r="Y92" i="11"/>
  <c r="HB119" i="13" l="1"/>
  <c r="GR119" i="13"/>
  <c r="DL317" i="13"/>
  <c r="FJ317" i="13"/>
  <c r="DY317" i="13"/>
  <c r="EI317" i="13"/>
  <c r="EO317" i="13"/>
  <c r="FB317" i="13"/>
  <c r="FK317" i="13"/>
  <c r="F47" i="16"/>
  <c r="AB46" i="16"/>
  <c r="G47" i="16"/>
  <c r="AJ47" i="16" s="1"/>
  <c r="AJ46" i="16"/>
  <c r="H47" i="16"/>
  <c r="FK119" i="13"/>
  <c r="FL119" i="13"/>
  <c r="EU187" i="11"/>
  <c r="CN57" i="12"/>
  <c r="CM57" i="12"/>
  <c r="CL57" i="12"/>
  <c r="CN56" i="12"/>
  <c r="CM56" i="12"/>
  <c r="CL56" i="12"/>
  <c r="CN55" i="12"/>
  <c r="CM55" i="12"/>
  <c r="CL55" i="12"/>
  <c r="CN54" i="12"/>
  <c r="CM54" i="12"/>
  <c r="CL54" i="12"/>
  <c r="CN53" i="12"/>
  <c r="CM53" i="12"/>
  <c r="CL53" i="12"/>
  <c r="CN52" i="12"/>
  <c r="CM52" i="12"/>
  <c r="CL52" i="12"/>
  <c r="CN51" i="12"/>
  <c r="CM51" i="12"/>
  <c r="CL51" i="12"/>
  <c r="CN50" i="12"/>
  <c r="CM50" i="12"/>
  <c r="CL50" i="12"/>
  <c r="CN49" i="12"/>
  <c r="CM49" i="12"/>
  <c r="CL49" i="12"/>
  <c r="AU57" i="12"/>
  <c r="AT57" i="12"/>
  <c r="AU56" i="12"/>
  <c r="AT56" i="12"/>
  <c r="AU55" i="12"/>
  <c r="AT55" i="12"/>
  <c r="AU54" i="12"/>
  <c r="AT54" i="12"/>
  <c r="AU53" i="12"/>
  <c r="AT53" i="12"/>
  <c r="AU52" i="12"/>
  <c r="AT52" i="12"/>
  <c r="AU51" i="12"/>
  <c r="AT51" i="12"/>
  <c r="AU50" i="12"/>
  <c r="AT50" i="12"/>
  <c r="AU49" i="12"/>
  <c r="AT49" i="12"/>
  <c r="AN57" i="12"/>
  <c r="AN56" i="12"/>
  <c r="AN55" i="12"/>
  <c r="AN54" i="12"/>
  <c r="AN53" i="12"/>
  <c r="AN52" i="12"/>
  <c r="AN51" i="12"/>
  <c r="AN50" i="12"/>
  <c r="AN49" i="12"/>
  <c r="AE57" i="12"/>
  <c r="AE56" i="12"/>
  <c r="AE55" i="12"/>
  <c r="AE54" i="12"/>
  <c r="AE53" i="12"/>
  <c r="AE52" i="12"/>
  <c r="AE51" i="12"/>
  <c r="AE50" i="12"/>
  <c r="AE49" i="12"/>
  <c r="R57" i="12"/>
  <c r="R56" i="12"/>
  <c r="R55" i="12"/>
  <c r="R54" i="12"/>
  <c r="R53" i="12"/>
  <c r="R52" i="12"/>
  <c r="R51" i="12"/>
  <c r="R50" i="12"/>
  <c r="R49" i="12"/>
  <c r="M57" i="12"/>
  <c r="M56" i="12"/>
  <c r="M55" i="12"/>
  <c r="M54" i="12"/>
  <c r="M53" i="12"/>
  <c r="M52" i="12"/>
  <c r="M51" i="12"/>
  <c r="M50" i="12"/>
  <c r="M49" i="12"/>
  <c r="ET186" i="11"/>
  <c r="ET185" i="11"/>
  <c r="ET184" i="11"/>
  <c r="ET183" i="11"/>
  <c r="ET182" i="11"/>
  <c r="ET181" i="11"/>
  <c r="ET180" i="11"/>
  <c r="ET179" i="11"/>
  <c r="ET178" i="11"/>
  <c r="ET177" i="11"/>
  <c r="ET176" i="11"/>
  <c r="ET175" i="11"/>
  <c r="ET174" i="11"/>
  <c r="ET173" i="11"/>
  <c r="ET172" i="11"/>
  <c r="ET171" i="11"/>
  <c r="ET170" i="11"/>
  <c r="ET169" i="11"/>
  <c r="ET168" i="11"/>
  <c r="ET167" i="11"/>
  <c r="ET166" i="11"/>
  <c r="ET165" i="11"/>
  <c r="ET164" i="11"/>
  <c r="ET163" i="11"/>
  <c r="ET162" i="11"/>
  <c r="ET161" i="11"/>
  <c r="ET160" i="11"/>
  <c r="ET159" i="11"/>
  <c r="ET158" i="11"/>
  <c r="ET157" i="11"/>
  <c r="ET156" i="11"/>
  <c r="ET155" i="11"/>
  <c r="ET154" i="11"/>
  <c r="ET153" i="11"/>
  <c r="ET152" i="11"/>
  <c r="ET151" i="11"/>
  <c r="ET150" i="11"/>
  <c r="ET149" i="11"/>
  <c r="ET148" i="11"/>
  <c r="ET147" i="11"/>
  <c r="ET146" i="11"/>
  <c r="ET145" i="11"/>
  <c r="ET144" i="11"/>
  <c r="ET143" i="11"/>
  <c r="ET142" i="11"/>
  <c r="ET141" i="11"/>
  <c r="ET140" i="11"/>
  <c r="ET139" i="11"/>
  <c r="ET138" i="11"/>
  <c r="ET137" i="11"/>
  <c r="ET136" i="11"/>
  <c r="ET135" i="11"/>
  <c r="ET134" i="11"/>
  <c r="ET133" i="11"/>
  <c r="ET132" i="11"/>
  <c r="ET131" i="11"/>
  <c r="ET130" i="11"/>
  <c r="ET129" i="11"/>
  <c r="ET128" i="11"/>
  <c r="ET127" i="11"/>
  <c r="ET126" i="11"/>
  <c r="ET125" i="11"/>
  <c r="ET124" i="11"/>
  <c r="ET123" i="11"/>
  <c r="ET122" i="11"/>
  <c r="ET121" i="11"/>
  <c r="ET120" i="11"/>
  <c r="ET119" i="11"/>
  <c r="ET118" i="11"/>
  <c r="ET117" i="11"/>
  <c r="ET116" i="11"/>
  <c r="ET115" i="11"/>
  <c r="ET114" i="11"/>
  <c r="ET113" i="11"/>
  <c r="ET112" i="11"/>
  <c r="ET111" i="11"/>
  <c r="ET110" i="11"/>
  <c r="ET109" i="11"/>
  <c r="ET108" i="11"/>
  <c r="ET106" i="11"/>
  <c r="ET105" i="11"/>
  <c r="ET104" i="11"/>
  <c r="ET103" i="11"/>
  <c r="ET102" i="11"/>
  <c r="ET101" i="11"/>
  <c r="ET100" i="11"/>
  <c r="ET99" i="11"/>
  <c r="ET98" i="11"/>
  <c r="ET97" i="11"/>
  <c r="ET96" i="11"/>
  <c r="ET95" i="11"/>
  <c r="ET94" i="11"/>
  <c r="ET93" i="11"/>
  <c r="ET92" i="11"/>
  <c r="EN186" i="11"/>
  <c r="EM186" i="11"/>
  <c r="EN185" i="11"/>
  <c r="EM185" i="11"/>
  <c r="EN184" i="11"/>
  <c r="EM184" i="11"/>
  <c r="EN183" i="11"/>
  <c r="EM183" i="11"/>
  <c r="EN182" i="11"/>
  <c r="EM182" i="11"/>
  <c r="EN181" i="11"/>
  <c r="EM181" i="11"/>
  <c r="EN180" i="11"/>
  <c r="EM180" i="11"/>
  <c r="EN179" i="11"/>
  <c r="EM179" i="11"/>
  <c r="EN178" i="11"/>
  <c r="EM178" i="11"/>
  <c r="EN177" i="11"/>
  <c r="EM177" i="11"/>
  <c r="EN176" i="11"/>
  <c r="EM176" i="11"/>
  <c r="EN175" i="11"/>
  <c r="EM175" i="11"/>
  <c r="EN174" i="11"/>
  <c r="EM174" i="11"/>
  <c r="EN173" i="11"/>
  <c r="EM173" i="11"/>
  <c r="EN172" i="11"/>
  <c r="EM172" i="11"/>
  <c r="EN171" i="11"/>
  <c r="EM171" i="11"/>
  <c r="EN170" i="11"/>
  <c r="EM170" i="11"/>
  <c r="EN169" i="11"/>
  <c r="EM169" i="11"/>
  <c r="EN168" i="11"/>
  <c r="EM168" i="11"/>
  <c r="EN167" i="11"/>
  <c r="EM167" i="11"/>
  <c r="EN166" i="11"/>
  <c r="EM166" i="11"/>
  <c r="EN165" i="11"/>
  <c r="EM165" i="11"/>
  <c r="EN164" i="11"/>
  <c r="EM164" i="11"/>
  <c r="EN163" i="11"/>
  <c r="EM163" i="11"/>
  <c r="EN162" i="11"/>
  <c r="EM162" i="11"/>
  <c r="EN161" i="11"/>
  <c r="EM161" i="11"/>
  <c r="EN160" i="11"/>
  <c r="EM160" i="11"/>
  <c r="EN159" i="11"/>
  <c r="EM159" i="11"/>
  <c r="EN158" i="11"/>
  <c r="EM158" i="11"/>
  <c r="EN157" i="11"/>
  <c r="EM157" i="11"/>
  <c r="EN156" i="11"/>
  <c r="EM156" i="11"/>
  <c r="EN155" i="11"/>
  <c r="EM155" i="11"/>
  <c r="EN154" i="11"/>
  <c r="EM154" i="11"/>
  <c r="EN153" i="11"/>
  <c r="EM153" i="11"/>
  <c r="EN152" i="11"/>
  <c r="EM152" i="11"/>
  <c r="EN151" i="11"/>
  <c r="EM151" i="11"/>
  <c r="EN150" i="11"/>
  <c r="EM150" i="11"/>
  <c r="EN149" i="11"/>
  <c r="EM149" i="11"/>
  <c r="EN148" i="11"/>
  <c r="EM148" i="11"/>
  <c r="EN147" i="11"/>
  <c r="EM147" i="11"/>
  <c r="EN146" i="11"/>
  <c r="EM146" i="11"/>
  <c r="EN145" i="11"/>
  <c r="EM145" i="11"/>
  <c r="EN144" i="11"/>
  <c r="EM144" i="11"/>
  <c r="EN143" i="11"/>
  <c r="EM143" i="11"/>
  <c r="EN142" i="11"/>
  <c r="EM142" i="11"/>
  <c r="EN141" i="11"/>
  <c r="EM141" i="11"/>
  <c r="EN140" i="11"/>
  <c r="EM140" i="11"/>
  <c r="EN139" i="11"/>
  <c r="EM139" i="11"/>
  <c r="EN138" i="11"/>
  <c r="EM138" i="11"/>
  <c r="EN137" i="11"/>
  <c r="EM137" i="11"/>
  <c r="EN136" i="11"/>
  <c r="EM136" i="11"/>
  <c r="EN135" i="11"/>
  <c r="EM135" i="11"/>
  <c r="EN134" i="11"/>
  <c r="EM134" i="11"/>
  <c r="EN133" i="11"/>
  <c r="EM133" i="11"/>
  <c r="EN132" i="11"/>
  <c r="EM132" i="11"/>
  <c r="EN131" i="11"/>
  <c r="EM131" i="11"/>
  <c r="EN130" i="11"/>
  <c r="EM130" i="11"/>
  <c r="EN129" i="11"/>
  <c r="EM129" i="11"/>
  <c r="EN128" i="11"/>
  <c r="EM128" i="11"/>
  <c r="EN127" i="11"/>
  <c r="EM127" i="11"/>
  <c r="EN126" i="11"/>
  <c r="EM126" i="11"/>
  <c r="EN125" i="11"/>
  <c r="EM125" i="11"/>
  <c r="EN124" i="11"/>
  <c r="EM124" i="11"/>
  <c r="EN123" i="11"/>
  <c r="EM123" i="11"/>
  <c r="EN122" i="11"/>
  <c r="EM122" i="11"/>
  <c r="EN121" i="11"/>
  <c r="EM121" i="11"/>
  <c r="EN120" i="11"/>
  <c r="EM120" i="11"/>
  <c r="EN119" i="11"/>
  <c r="EM119" i="11"/>
  <c r="EN118" i="11"/>
  <c r="EM118" i="11"/>
  <c r="EN117" i="11"/>
  <c r="EM117" i="11"/>
  <c r="EN116" i="11"/>
  <c r="EM116" i="11"/>
  <c r="EN115" i="11"/>
  <c r="EM115" i="11"/>
  <c r="EN114" i="11"/>
  <c r="EM114" i="11"/>
  <c r="EN113" i="11"/>
  <c r="EM113" i="11"/>
  <c r="EN112" i="11"/>
  <c r="EM112" i="11"/>
  <c r="EN111" i="11"/>
  <c r="EM111" i="11"/>
  <c r="EN110" i="11"/>
  <c r="EM110" i="11"/>
  <c r="EN109" i="11"/>
  <c r="EM109" i="11"/>
  <c r="EN108" i="11"/>
  <c r="EM108" i="11"/>
  <c r="EN106" i="11"/>
  <c r="EM106" i="11"/>
  <c r="EN105" i="11"/>
  <c r="EM105" i="11"/>
  <c r="EN104" i="11"/>
  <c r="EM104" i="11"/>
  <c r="EN103" i="11"/>
  <c r="EM103" i="11"/>
  <c r="EN102" i="11"/>
  <c r="EM102" i="11"/>
  <c r="EN101" i="11"/>
  <c r="EM101" i="11"/>
  <c r="EN100" i="11"/>
  <c r="EM100" i="11"/>
  <c r="EN99" i="11"/>
  <c r="EM99" i="11"/>
  <c r="EN98" i="11"/>
  <c r="EM98" i="11"/>
  <c r="EN97" i="11"/>
  <c r="EM97" i="11"/>
  <c r="EN96" i="11"/>
  <c r="EM96" i="11"/>
  <c r="EN95" i="11"/>
  <c r="EM95" i="11"/>
  <c r="EN94" i="11"/>
  <c r="EM94" i="11"/>
  <c r="EN93" i="11"/>
  <c r="EM93" i="11"/>
  <c r="EM92" i="11"/>
  <c r="DM186" i="11"/>
  <c r="DM185" i="11"/>
  <c r="DM184" i="11"/>
  <c r="DM183" i="11"/>
  <c r="DM182" i="11"/>
  <c r="DM181" i="11"/>
  <c r="DM180" i="11"/>
  <c r="DM179" i="11"/>
  <c r="DM178" i="11"/>
  <c r="DM177" i="11"/>
  <c r="DM176" i="11"/>
  <c r="DM175" i="11"/>
  <c r="DM174" i="11"/>
  <c r="DM173" i="11"/>
  <c r="DM172" i="11"/>
  <c r="DM171" i="11"/>
  <c r="DM170" i="11"/>
  <c r="DM169" i="11"/>
  <c r="DM168" i="11"/>
  <c r="DM167" i="11"/>
  <c r="DM166" i="11"/>
  <c r="DM165" i="11"/>
  <c r="DM164" i="11"/>
  <c r="DM163" i="11"/>
  <c r="DM162" i="11"/>
  <c r="DM161" i="11"/>
  <c r="DM160" i="11"/>
  <c r="DM159" i="11"/>
  <c r="DM158" i="11"/>
  <c r="DM157" i="11"/>
  <c r="DM156" i="11"/>
  <c r="DM155" i="11"/>
  <c r="DM154" i="11"/>
  <c r="DM153" i="11"/>
  <c r="DM152" i="11"/>
  <c r="DM151" i="11"/>
  <c r="DM150" i="11"/>
  <c r="DM149" i="11"/>
  <c r="DM148" i="11"/>
  <c r="DM147" i="11"/>
  <c r="DM146" i="11"/>
  <c r="DM145" i="11"/>
  <c r="DM144" i="11"/>
  <c r="DM143" i="11"/>
  <c r="DM142" i="11"/>
  <c r="DM141" i="11"/>
  <c r="DM140" i="11"/>
  <c r="DM139" i="11"/>
  <c r="DM138" i="11"/>
  <c r="DM137" i="11"/>
  <c r="DM136" i="11"/>
  <c r="DM135" i="11"/>
  <c r="DM134" i="11"/>
  <c r="DM133" i="11"/>
  <c r="DM132" i="11"/>
  <c r="DM131" i="11"/>
  <c r="DM130" i="11"/>
  <c r="DM129" i="11"/>
  <c r="DM128" i="11"/>
  <c r="DM127" i="11"/>
  <c r="DM126" i="11"/>
  <c r="DM125" i="11"/>
  <c r="DM124" i="11"/>
  <c r="DM123" i="11"/>
  <c r="DM122" i="11"/>
  <c r="DM121" i="11"/>
  <c r="DM120" i="11"/>
  <c r="DM119" i="11"/>
  <c r="DM118" i="11"/>
  <c r="DM117" i="11"/>
  <c r="DM116" i="11"/>
  <c r="DM115" i="11"/>
  <c r="DM114" i="11"/>
  <c r="DM113" i="11"/>
  <c r="DM112" i="11"/>
  <c r="DM111" i="11"/>
  <c r="DM110" i="11"/>
  <c r="DM109" i="11"/>
  <c r="DM108" i="11"/>
  <c r="DM106" i="11"/>
  <c r="DM105" i="11"/>
  <c r="DM104" i="11"/>
  <c r="DM103" i="11"/>
  <c r="DM102" i="11"/>
  <c r="DM101" i="11"/>
  <c r="DM100" i="11"/>
  <c r="DM99" i="11"/>
  <c r="DM98" i="11"/>
  <c r="DM97" i="11"/>
  <c r="DM96" i="11"/>
  <c r="DM95" i="11"/>
  <c r="DM94" i="11"/>
  <c r="DM93" i="11"/>
  <c r="DD186" i="11"/>
  <c r="DC186" i="11"/>
  <c r="DD185" i="11"/>
  <c r="DC185" i="11"/>
  <c r="DD184" i="11"/>
  <c r="DC184" i="11"/>
  <c r="DD183" i="11"/>
  <c r="DC183" i="11"/>
  <c r="DD182" i="11"/>
  <c r="DC182" i="11"/>
  <c r="DD181" i="11"/>
  <c r="DC181" i="11"/>
  <c r="DD180" i="11"/>
  <c r="DC180" i="11"/>
  <c r="DD179" i="11"/>
  <c r="DC179" i="11"/>
  <c r="DD178" i="11"/>
  <c r="DC178" i="11"/>
  <c r="DD177" i="11"/>
  <c r="DC177" i="11"/>
  <c r="DD176" i="11"/>
  <c r="DC176" i="11"/>
  <c r="DD175" i="11"/>
  <c r="DC175" i="11"/>
  <c r="DD174" i="11"/>
  <c r="DC174" i="11"/>
  <c r="DD173" i="11"/>
  <c r="DC173" i="11"/>
  <c r="DD172" i="11"/>
  <c r="DC172" i="11"/>
  <c r="DD171" i="11"/>
  <c r="DC171" i="11"/>
  <c r="DD170" i="11"/>
  <c r="DC170" i="11"/>
  <c r="DD169" i="11"/>
  <c r="DC169" i="11"/>
  <c r="DD168" i="11"/>
  <c r="DC168" i="11"/>
  <c r="DD167" i="11"/>
  <c r="DC167" i="11"/>
  <c r="DD166" i="11"/>
  <c r="DC166" i="11"/>
  <c r="DD165" i="11"/>
  <c r="DC165" i="11"/>
  <c r="DD164" i="11"/>
  <c r="DC164" i="11"/>
  <c r="DD163" i="11"/>
  <c r="DC163" i="11"/>
  <c r="DD162" i="11"/>
  <c r="DC162" i="11"/>
  <c r="DD161" i="11"/>
  <c r="DC161" i="11"/>
  <c r="DD160" i="11"/>
  <c r="DC160" i="11"/>
  <c r="DD159" i="11"/>
  <c r="DC159" i="11"/>
  <c r="DD158" i="11"/>
  <c r="DC158" i="11"/>
  <c r="DD157" i="11"/>
  <c r="DC157" i="11"/>
  <c r="DD156" i="11"/>
  <c r="DC156" i="11"/>
  <c r="DD155" i="11"/>
  <c r="DC155" i="11"/>
  <c r="DD154" i="11"/>
  <c r="DC154" i="11"/>
  <c r="DD153" i="11"/>
  <c r="DC153" i="11"/>
  <c r="DD152" i="11"/>
  <c r="DC152" i="11"/>
  <c r="DD151" i="11"/>
  <c r="DC151" i="11"/>
  <c r="DD150" i="11"/>
  <c r="DC150" i="11"/>
  <c r="DD149" i="11"/>
  <c r="DC149" i="11"/>
  <c r="DD148" i="11"/>
  <c r="DC148" i="11"/>
  <c r="DD147" i="11"/>
  <c r="DC147" i="11"/>
  <c r="DD146" i="11"/>
  <c r="DC146" i="11"/>
  <c r="DD145" i="11"/>
  <c r="DC145" i="11"/>
  <c r="DD144" i="11"/>
  <c r="DC144" i="11"/>
  <c r="DD143" i="11"/>
  <c r="DC143" i="11"/>
  <c r="DD142" i="11"/>
  <c r="DC142" i="11"/>
  <c r="DD141" i="11"/>
  <c r="DC141" i="11"/>
  <c r="DD140" i="11"/>
  <c r="DC140" i="11"/>
  <c r="DD139" i="11"/>
  <c r="DC139" i="11"/>
  <c r="DD138" i="11"/>
  <c r="DC138" i="11"/>
  <c r="DD137" i="11"/>
  <c r="DC137" i="11"/>
  <c r="DD136" i="11"/>
  <c r="DC136" i="11"/>
  <c r="DD135" i="11"/>
  <c r="DC135" i="11"/>
  <c r="DD134" i="11"/>
  <c r="DC134" i="11"/>
  <c r="DD133" i="11"/>
  <c r="DC133" i="11"/>
  <c r="DD132" i="11"/>
  <c r="DC132" i="11"/>
  <c r="DD131" i="11"/>
  <c r="DC131" i="11"/>
  <c r="DD130" i="11"/>
  <c r="DC130" i="11"/>
  <c r="DD129" i="11"/>
  <c r="DC129" i="11"/>
  <c r="DD128" i="11"/>
  <c r="DC128" i="11"/>
  <c r="DD127" i="11"/>
  <c r="DC127" i="11"/>
  <c r="DD126" i="11"/>
  <c r="DC126" i="11"/>
  <c r="DD125" i="11"/>
  <c r="DC125" i="11"/>
  <c r="DD124" i="11"/>
  <c r="DC124" i="11"/>
  <c r="DD123" i="11"/>
  <c r="DC123" i="11"/>
  <c r="DD122" i="11"/>
  <c r="DC122" i="11"/>
  <c r="DD121" i="11"/>
  <c r="DC121" i="11"/>
  <c r="DD120" i="11"/>
  <c r="DC120" i="11"/>
  <c r="DD119" i="11"/>
  <c r="DC119" i="11"/>
  <c r="DD118" i="11"/>
  <c r="DC118" i="11"/>
  <c r="DD117" i="11"/>
  <c r="DC117" i="11"/>
  <c r="DD116" i="11"/>
  <c r="DC116" i="11"/>
  <c r="DD115" i="11"/>
  <c r="DC115" i="11"/>
  <c r="DD114" i="11"/>
  <c r="DC114" i="11"/>
  <c r="DD113" i="11"/>
  <c r="DC113" i="11"/>
  <c r="DD112" i="11"/>
  <c r="DC112" i="11"/>
  <c r="DD111" i="11"/>
  <c r="DC111" i="11"/>
  <c r="DD110" i="11"/>
  <c r="DC110" i="11"/>
  <c r="DD109" i="11"/>
  <c r="DC109" i="11"/>
  <c r="DD108" i="11"/>
  <c r="DC108" i="11"/>
  <c r="DD106" i="11"/>
  <c r="DC106" i="11"/>
  <c r="DD105" i="11"/>
  <c r="DC105" i="11"/>
  <c r="DD104" i="11"/>
  <c r="DC104" i="11"/>
  <c r="DD103" i="11"/>
  <c r="DC103" i="11"/>
  <c r="DD102" i="11"/>
  <c r="DC102" i="11"/>
  <c r="DD101" i="11"/>
  <c r="DC101" i="11"/>
  <c r="DD100" i="11"/>
  <c r="DC100" i="11"/>
  <c r="DD99" i="11"/>
  <c r="DC99" i="11"/>
  <c r="DD98" i="11"/>
  <c r="DC98" i="11"/>
  <c r="DD97" i="11"/>
  <c r="DC97" i="11"/>
  <c r="DD96" i="11"/>
  <c r="DC96" i="11"/>
  <c r="DD95" i="11"/>
  <c r="DC95" i="11"/>
  <c r="DD94" i="11"/>
  <c r="DC94" i="11"/>
  <c r="DD93" i="11"/>
  <c r="DC93" i="11"/>
  <c r="DD92" i="11"/>
  <c r="DC92" i="11"/>
  <c r="CS186" i="11"/>
  <c r="CS185" i="11"/>
  <c r="CS184" i="11"/>
  <c r="CS183" i="11"/>
  <c r="CS182" i="11"/>
  <c r="CS181" i="11"/>
  <c r="CS180" i="11"/>
  <c r="CS179" i="11"/>
  <c r="CS178" i="11"/>
  <c r="CS177" i="11"/>
  <c r="CS176" i="11"/>
  <c r="CS175" i="11"/>
  <c r="CS174" i="11"/>
  <c r="CS173" i="11"/>
  <c r="CS172" i="11"/>
  <c r="CS171" i="11"/>
  <c r="CS170" i="11"/>
  <c r="CS169" i="11"/>
  <c r="CS168" i="11"/>
  <c r="CS167" i="11"/>
  <c r="CS166" i="11"/>
  <c r="CS165" i="11"/>
  <c r="CS164" i="11"/>
  <c r="CS163" i="11"/>
  <c r="CS162" i="11"/>
  <c r="CS161" i="11"/>
  <c r="CS160" i="11"/>
  <c r="CS159" i="11"/>
  <c r="CS158" i="11"/>
  <c r="CS157" i="11"/>
  <c r="CS156" i="11"/>
  <c r="CS155" i="11"/>
  <c r="CS154" i="11"/>
  <c r="CS153" i="11"/>
  <c r="CS152" i="11"/>
  <c r="CS151" i="11"/>
  <c r="CS150" i="11"/>
  <c r="CS149" i="11"/>
  <c r="CS148" i="11"/>
  <c r="CS147" i="11"/>
  <c r="CS146" i="11"/>
  <c r="CS145" i="11"/>
  <c r="CS144" i="11"/>
  <c r="CS143" i="11"/>
  <c r="CS142" i="11"/>
  <c r="CS141" i="11"/>
  <c r="CS140" i="11"/>
  <c r="CS139" i="11"/>
  <c r="CS138" i="11"/>
  <c r="CS137" i="11"/>
  <c r="CS136" i="11"/>
  <c r="CS135" i="11"/>
  <c r="CS134" i="11"/>
  <c r="CS133" i="11"/>
  <c r="CS132" i="11"/>
  <c r="CS131" i="11"/>
  <c r="CS130" i="11"/>
  <c r="CS129" i="11"/>
  <c r="CS128" i="11"/>
  <c r="CS127" i="11"/>
  <c r="CS126" i="11"/>
  <c r="CS125" i="11"/>
  <c r="CS124" i="11"/>
  <c r="CS123" i="11"/>
  <c r="CS122" i="11"/>
  <c r="CS121" i="11"/>
  <c r="CS120" i="11"/>
  <c r="CS119" i="11"/>
  <c r="CS118" i="11"/>
  <c r="CS117" i="11"/>
  <c r="CS116" i="11"/>
  <c r="CS115" i="11"/>
  <c r="CS114" i="11"/>
  <c r="CS113" i="11"/>
  <c r="CS112" i="11"/>
  <c r="CS111" i="11"/>
  <c r="CS110" i="11"/>
  <c r="CS109" i="11"/>
  <c r="CS108" i="11"/>
  <c r="CS106" i="11"/>
  <c r="CS105" i="11"/>
  <c r="CS104" i="11"/>
  <c r="CS103" i="11"/>
  <c r="CS102" i="11"/>
  <c r="CS101" i="11"/>
  <c r="CS100" i="11"/>
  <c r="CS99" i="11"/>
  <c r="CS98" i="11"/>
  <c r="CS97" i="11"/>
  <c r="CS96" i="11"/>
  <c r="CS95" i="11"/>
  <c r="CS94" i="11"/>
  <c r="CS93" i="11"/>
  <c r="CF186" i="11"/>
  <c r="CF185" i="11"/>
  <c r="CF184" i="11"/>
  <c r="CF183" i="11"/>
  <c r="CF182" i="11"/>
  <c r="CF181" i="11"/>
  <c r="CF180" i="11"/>
  <c r="CF179" i="11"/>
  <c r="CF178" i="11"/>
  <c r="CF177" i="11"/>
  <c r="CF176" i="11"/>
  <c r="CF175" i="11"/>
  <c r="CF174" i="11"/>
  <c r="CF173" i="11"/>
  <c r="CF172" i="11"/>
  <c r="CF171" i="11"/>
  <c r="CF170" i="11"/>
  <c r="CF169" i="11"/>
  <c r="CF168" i="11"/>
  <c r="CF167" i="11"/>
  <c r="CF166" i="11"/>
  <c r="CF165" i="11"/>
  <c r="CF164" i="11"/>
  <c r="CF163" i="11"/>
  <c r="CF162" i="11"/>
  <c r="CF161" i="11"/>
  <c r="CF160" i="11"/>
  <c r="CF159" i="11"/>
  <c r="CF158" i="11"/>
  <c r="CF157" i="11"/>
  <c r="CF156" i="11"/>
  <c r="CF155" i="11"/>
  <c r="CF154" i="11"/>
  <c r="CF153" i="11"/>
  <c r="CF152" i="11"/>
  <c r="CF151" i="11"/>
  <c r="CF150" i="11"/>
  <c r="CF149" i="11"/>
  <c r="CF148" i="11"/>
  <c r="CF147" i="11"/>
  <c r="CF146" i="11"/>
  <c r="CF145" i="11"/>
  <c r="CF144" i="11"/>
  <c r="CF143" i="11"/>
  <c r="CF142" i="11"/>
  <c r="CF141" i="11"/>
  <c r="CF140" i="11"/>
  <c r="CF139" i="11"/>
  <c r="CF138" i="11"/>
  <c r="CF137" i="11"/>
  <c r="CF136" i="11"/>
  <c r="CF135" i="11"/>
  <c r="CF134" i="11"/>
  <c r="CF133" i="11"/>
  <c r="CF132" i="11"/>
  <c r="CF131" i="11"/>
  <c r="CF130" i="11"/>
  <c r="CF129" i="11"/>
  <c r="CF128" i="11"/>
  <c r="CF127" i="11"/>
  <c r="CF126" i="11"/>
  <c r="CF125" i="11"/>
  <c r="CF124" i="11"/>
  <c r="CF123" i="11"/>
  <c r="CF122" i="11"/>
  <c r="CF121" i="11"/>
  <c r="CF120" i="11"/>
  <c r="CF119" i="11"/>
  <c r="CF118" i="11"/>
  <c r="CF117" i="11"/>
  <c r="CF116" i="11"/>
  <c r="CF115" i="11"/>
  <c r="CF114" i="11"/>
  <c r="CF113" i="11"/>
  <c r="CF112" i="11"/>
  <c r="CF111" i="11"/>
  <c r="CF110" i="11"/>
  <c r="CF109" i="11"/>
  <c r="CF108" i="11"/>
  <c r="CF106" i="11"/>
  <c r="CF105" i="11"/>
  <c r="CF104" i="11"/>
  <c r="CF103" i="11"/>
  <c r="CF102" i="11"/>
  <c r="CF101" i="11"/>
  <c r="CF100" i="11"/>
  <c r="CF99" i="11"/>
  <c r="CF98" i="11"/>
  <c r="CF97" i="11"/>
  <c r="CF96" i="11"/>
  <c r="CF95" i="11"/>
  <c r="CF94" i="11"/>
  <c r="CF93" i="11"/>
  <c r="CF92" i="11"/>
  <c r="H186" i="11"/>
  <c r="H185" i="11"/>
  <c r="H184" i="11"/>
  <c r="H183" i="11"/>
  <c r="H182" i="11"/>
  <c r="H181" i="11"/>
  <c r="H180" i="11"/>
  <c r="H179" i="11"/>
  <c r="H178" i="11"/>
  <c r="H177" i="11"/>
  <c r="H176" i="11"/>
  <c r="H175" i="11"/>
  <c r="H174" i="11"/>
  <c r="H173" i="11"/>
  <c r="H172" i="11"/>
  <c r="H171" i="11"/>
  <c r="H170" i="11"/>
  <c r="H169" i="11"/>
  <c r="H168" i="11"/>
  <c r="H167" i="11"/>
  <c r="H166" i="11"/>
  <c r="H165" i="11"/>
  <c r="H164" i="11"/>
  <c r="H163" i="11"/>
  <c r="H162" i="11"/>
  <c r="H161" i="11"/>
  <c r="H160" i="11"/>
  <c r="H159" i="11"/>
  <c r="H158" i="11"/>
  <c r="H157" i="11"/>
  <c r="H156" i="11"/>
  <c r="H155" i="11"/>
  <c r="H154" i="11"/>
  <c r="H153" i="11"/>
  <c r="H152" i="11"/>
  <c r="H151" i="11"/>
  <c r="H150" i="11"/>
  <c r="H149" i="11"/>
  <c r="H148" i="11"/>
  <c r="H147" i="11"/>
  <c r="H146" i="11"/>
  <c r="H145" i="11"/>
  <c r="H144" i="11"/>
  <c r="H143" i="11"/>
  <c r="H142" i="11"/>
  <c r="H141" i="11"/>
  <c r="H140" i="11"/>
  <c r="H139" i="11"/>
  <c r="H138" i="11"/>
  <c r="H137" i="11"/>
  <c r="H136" i="11"/>
  <c r="H135" i="11"/>
  <c r="H134" i="11"/>
  <c r="H133" i="11"/>
  <c r="H132" i="11"/>
  <c r="H131" i="11"/>
  <c r="H130" i="11"/>
  <c r="H129" i="11"/>
  <c r="H128" i="11"/>
  <c r="H127" i="11"/>
  <c r="H126" i="11"/>
  <c r="H125" i="11"/>
  <c r="H124" i="11"/>
  <c r="H123" i="11"/>
  <c r="H122" i="11"/>
  <c r="H121" i="11"/>
  <c r="H120" i="11"/>
  <c r="H119" i="11"/>
  <c r="H118" i="11"/>
  <c r="H117" i="11"/>
  <c r="H116" i="11"/>
  <c r="H115" i="11"/>
  <c r="H114" i="11"/>
  <c r="H113" i="11"/>
  <c r="H112" i="11"/>
  <c r="H111" i="11"/>
  <c r="H110" i="11"/>
  <c r="H109" i="11"/>
  <c r="H108" i="11"/>
  <c r="H106" i="11"/>
  <c r="H105" i="11"/>
  <c r="H104" i="11"/>
  <c r="H103" i="11"/>
  <c r="H102" i="11"/>
  <c r="H101" i="11"/>
  <c r="H100" i="11"/>
  <c r="H99" i="11"/>
  <c r="H98" i="11"/>
  <c r="H97" i="11"/>
  <c r="H96" i="11"/>
  <c r="H95" i="11"/>
  <c r="H94" i="11"/>
  <c r="H93" i="11"/>
  <c r="AY319" i="13"/>
  <c r="AY318" i="13"/>
  <c r="AY316" i="13"/>
  <c r="AY315" i="13"/>
  <c r="AY314" i="13"/>
  <c r="AY313" i="13"/>
  <c r="AY312" i="13"/>
  <c r="AY311" i="13"/>
  <c r="AY210" i="13"/>
  <c r="AY209" i="13"/>
  <c r="AY208" i="13"/>
  <c r="AY207" i="13"/>
  <c r="AY206" i="13"/>
  <c r="AY205" i="13"/>
  <c r="AY204" i="13"/>
  <c r="AY203" i="13"/>
  <c r="AY202" i="13"/>
  <c r="AY201" i="13"/>
  <c r="AY200" i="13"/>
  <c r="AY199" i="13"/>
  <c r="AY198" i="13"/>
  <c r="AY197" i="13"/>
  <c r="AY196" i="13"/>
  <c r="AY195" i="13"/>
  <c r="AY194" i="13"/>
  <c r="AY193" i="13"/>
  <c r="AY192" i="13"/>
  <c r="AY191" i="13"/>
  <c r="AY190" i="13"/>
  <c r="AY189" i="13"/>
  <c r="AY188" i="13"/>
  <c r="AY187" i="13"/>
  <c r="AY186" i="13"/>
  <c r="AY185" i="13"/>
  <c r="AY184" i="13"/>
  <c r="AY183" i="13"/>
  <c r="AY182" i="13"/>
  <c r="AY181" i="13"/>
  <c r="AY180" i="13"/>
  <c r="AY179" i="13"/>
  <c r="AY178" i="13"/>
  <c r="AY177" i="13"/>
  <c r="AY176" i="13"/>
  <c r="AY175" i="13"/>
  <c r="AY174" i="13"/>
  <c r="AY173" i="13"/>
  <c r="AY172" i="13"/>
  <c r="AY171" i="13"/>
  <c r="AY170" i="13"/>
  <c r="AY169" i="13"/>
  <c r="AY168" i="13"/>
  <c r="AY167" i="13"/>
  <c r="AY166" i="13"/>
  <c r="AY165" i="13"/>
  <c r="AY164" i="13"/>
  <c r="AY163" i="13"/>
  <c r="AY162" i="13"/>
  <c r="AY161" i="13"/>
  <c r="AY160" i="13"/>
  <c r="AY159" i="13"/>
  <c r="AY158" i="13"/>
  <c r="AY157" i="13"/>
  <c r="AY156" i="13"/>
  <c r="AY155" i="13"/>
  <c r="AY154" i="13"/>
  <c r="AY153" i="13"/>
  <c r="AY152" i="13"/>
  <c r="AY151" i="13"/>
  <c r="AY150" i="13"/>
  <c r="AY149" i="13"/>
  <c r="AY148" i="13"/>
  <c r="AY147" i="13"/>
  <c r="AY146" i="13"/>
  <c r="AY145" i="13"/>
  <c r="AY144" i="13"/>
  <c r="AY143" i="13"/>
  <c r="AY142" i="13"/>
  <c r="AY141" i="13"/>
  <c r="AB319" i="13"/>
  <c r="AA319" i="13"/>
  <c r="AB318" i="13"/>
  <c r="AA318" i="13"/>
  <c r="AB316" i="13"/>
  <c r="AA316" i="13"/>
  <c r="AB315" i="13"/>
  <c r="AA315" i="13"/>
  <c r="AB314" i="13"/>
  <c r="AA314" i="13"/>
  <c r="AB313" i="13"/>
  <c r="AA313" i="13"/>
  <c r="AB312" i="13"/>
  <c r="AA312" i="13"/>
  <c r="AB311" i="13"/>
  <c r="AA311" i="13"/>
  <c r="AB210" i="13"/>
  <c r="AA210" i="13"/>
  <c r="AB209" i="13"/>
  <c r="AA209" i="13"/>
  <c r="AB208" i="13"/>
  <c r="AA208" i="13"/>
  <c r="AB207" i="13"/>
  <c r="AA207" i="13"/>
  <c r="AB206" i="13"/>
  <c r="AA206" i="13"/>
  <c r="AB205" i="13"/>
  <c r="AA205" i="13"/>
  <c r="AB204" i="13"/>
  <c r="AA204" i="13"/>
  <c r="AB203" i="13"/>
  <c r="AA203" i="13"/>
  <c r="AB202" i="13"/>
  <c r="AA202" i="13"/>
  <c r="AB201" i="13"/>
  <c r="AA201" i="13"/>
  <c r="AB200" i="13"/>
  <c r="AA200" i="13"/>
  <c r="AB199" i="13"/>
  <c r="AA199" i="13"/>
  <c r="AB198" i="13"/>
  <c r="AA198" i="13"/>
  <c r="AB197" i="13"/>
  <c r="AA197" i="13"/>
  <c r="AB196" i="13"/>
  <c r="AA196" i="13"/>
  <c r="AB195" i="13"/>
  <c r="AA195" i="13"/>
  <c r="AB194" i="13"/>
  <c r="AA194" i="13"/>
  <c r="AB193" i="13"/>
  <c r="AA193" i="13"/>
  <c r="AB192" i="13"/>
  <c r="AA192" i="13"/>
  <c r="AB191" i="13"/>
  <c r="AA191" i="13"/>
  <c r="AB190" i="13"/>
  <c r="AA190" i="13"/>
  <c r="AB189" i="13"/>
  <c r="AA189" i="13"/>
  <c r="AB188" i="13"/>
  <c r="AA188" i="13"/>
  <c r="AB187" i="13"/>
  <c r="AA187" i="13"/>
  <c r="AB186" i="13"/>
  <c r="AA186" i="13"/>
  <c r="AB185" i="13"/>
  <c r="AA185" i="13"/>
  <c r="AB184" i="13"/>
  <c r="AA184" i="13"/>
  <c r="AB183" i="13"/>
  <c r="AA183" i="13"/>
  <c r="AB182" i="13"/>
  <c r="AA182" i="13"/>
  <c r="AB181" i="13"/>
  <c r="AA181" i="13"/>
  <c r="AB180" i="13"/>
  <c r="AA180" i="13"/>
  <c r="AB179" i="13"/>
  <c r="AA179" i="13"/>
  <c r="AB178" i="13"/>
  <c r="AA178" i="13"/>
  <c r="AB177" i="13"/>
  <c r="AA177" i="13"/>
  <c r="AB176" i="13"/>
  <c r="AA176" i="13"/>
  <c r="AB175" i="13"/>
  <c r="AA175" i="13"/>
  <c r="AB174" i="13"/>
  <c r="AA174" i="13"/>
  <c r="AB173" i="13"/>
  <c r="AA173" i="13"/>
  <c r="AB172" i="13"/>
  <c r="AA172" i="13"/>
  <c r="AB171" i="13"/>
  <c r="AA171" i="13"/>
  <c r="AB170" i="13"/>
  <c r="AA170" i="13"/>
  <c r="AB169" i="13"/>
  <c r="AA169" i="13"/>
  <c r="AB168" i="13"/>
  <c r="AA168" i="13"/>
  <c r="AB167" i="13"/>
  <c r="AA167" i="13"/>
  <c r="AB166" i="13"/>
  <c r="AA166" i="13"/>
  <c r="AB165" i="13"/>
  <c r="AA165" i="13"/>
  <c r="AB164" i="13"/>
  <c r="AA164" i="13"/>
  <c r="AB163" i="13"/>
  <c r="AA163" i="13"/>
  <c r="AB162" i="13"/>
  <c r="AA162" i="13"/>
  <c r="AB161" i="13"/>
  <c r="AA161" i="13"/>
  <c r="AB160" i="13"/>
  <c r="AA160" i="13"/>
  <c r="AB159" i="13"/>
  <c r="AA159" i="13"/>
  <c r="AB158" i="13"/>
  <c r="AA158" i="13"/>
  <c r="AB157" i="13"/>
  <c r="AA157" i="13"/>
  <c r="AB156" i="13"/>
  <c r="AA156" i="13"/>
  <c r="AB155" i="13"/>
  <c r="AA155" i="13"/>
  <c r="AB154" i="13"/>
  <c r="AA154" i="13"/>
  <c r="AB153" i="13"/>
  <c r="AA153" i="13"/>
  <c r="AB152" i="13"/>
  <c r="AA152" i="13"/>
  <c r="AB151" i="13"/>
  <c r="AA151" i="13"/>
  <c r="AB150" i="13"/>
  <c r="AA150" i="13"/>
  <c r="AB149" i="13"/>
  <c r="AA149" i="13"/>
  <c r="AB148" i="13"/>
  <c r="AA148" i="13"/>
  <c r="AB147" i="13"/>
  <c r="AA147" i="13"/>
  <c r="AB146" i="13"/>
  <c r="AA146" i="13"/>
  <c r="AB145" i="13"/>
  <c r="AA145" i="13"/>
  <c r="AB144" i="13"/>
  <c r="AA144" i="13"/>
  <c r="AB143" i="13"/>
  <c r="AA143" i="13"/>
  <c r="AB142" i="13"/>
  <c r="AA142" i="13"/>
  <c r="AB141" i="13"/>
  <c r="AA141" i="13"/>
  <c r="M48" i="12"/>
  <c r="FM119" i="13" l="1"/>
  <c r="FM113" i="13" s="1"/>
  <c r="D47" i="16"/>
  <c r="G48" i="16"/>
  <c r="AJ48" i="16" s="1"/>
  <c r="F48" i="16"/>
  <c r="CO53" i="12"/>
  <c r="H48" i="16"/>
  <c r="CO55" i="12"/>
  <c r="CO52" i="12"/>
  <c r="FL317" i="13"/>
  <c r="CO56" i="12"/>
  <c r="CO57" i="12"/>
  <c r="CO50" i="12"/>
  <c r="CO51" i="12"/>
  <c r="CO49" i="12"/>
  <c r="FK124" i="13"/>
  <c r="FK140" i="13"/>
  <c r="FK156" i="13"/>
  <c r="FK172" i="13"/>
  <c r="FK135" i="13"/>
  <c r="FK151" i="13"/>
  <c r="FK167" i="13"/>
  <c r="FK183" i="13"/>
  <c r="FK199" i="13"/>
  <c r="FK315" i="13"/>
  <c r="CO54" i="12"/>
  <c r="FK188" i="13"/>
  <c r="FK132" i="13"/>
  <c r="FK148" i="13"/>
  <c r="FK164" i="13"/>
  <c r="FK180" i="13"/>
  <c r="FK196" i="13"/>
  <c r="FK312" i="13"/>
  <c r="FK184" i="13"/>
  <c r="FK316" i="13"/>
  <c r="FK200" i="13"/>
  <c r="FK152" i="13"/>
  <c r="FK168" i="13"/>
  <c r="EU108" i="11"/>
  <c r="EU124" i="11"/>
  <c r="EU105" i="11"/>
  <c r="EU121" i="11"/>
  <c r="EU137" i="11"/>
  <c r="EU185" i="11"/>
  <c r="EU96" i="11"/>
  <c r="EU112" i="11"/>
  <c r="EU128" i="11"/>
  <c r="FK181" i="13"/>
  <c r="FK313" i="13"/>
  <c r="FK149" i="13"/>
  <c r="FK133" i="13"/>
  <c r="FK197" i="13"/>
  <c r="FK165" i="13"/>
  <c r="FK204" i="13"/>
  <c r="FK157" i="13"/>
  <c r="FK173" i="13"/>
  <c r="FK189" i="13"/>
  <c r="FK131" i="13"/>
  <c r="FK195" i="13"/>
  <c r="FK147" i="13"/>
  <c r="FK130" i="13"/>
  <c r="FK146" i="13"/>
  <c r="FK162" i="13"/>
  <c r="FK178" i="13"/>
  <c r="FK194" i="13"/>
  <c r="FK210" i="13"/>
  <c r="FK125" i="13"/>
  <c r="FK141" i="13"/>
  <c r="FK205" i="13"/>
  <c r="FK136" i="13"/>
  <c r="FK163" i="13"/>
  <c r="FK179" i="13"/>
  <c r="FK311" i="13"/>
  <c r="FK126" i="13"/>
  <c r="FK142" i="13"/>
  <c r="FK158" i="13"/>
  <c r="FK174" i="13"/>
  <c r="FK190" i="13"/>
  <c r="FK206" i="13"/>
  <c r="FK137" i="13"/>
  <c r="FK153" i="13"/>
  <c r="FK169" i="13"/>
  <c r="FK185" i="13"/>
  <c r="FK201" i="13"/>
  <c r="FK318" i="13"/>
  <c r="FK127" i="13"/>
  <c r="FK143" i="13"/>
  <c r="FK159" i="13"/>
  <c r="FK175" i="13"/>
  <c r="FK191" i="13"/>
  <c r="FK207" i="13"/>
  <c r="FK122" i="13"/>
  <c r="FK138" i="13"/>
  <c r="FK154" i="13"/>
  <c r="FK170" i="13"/>
  <c r="FK186" i="13"/>
  <c r="FK202" i="13"/>
  <c r="FK319" i="13"/>
  <c r="FK128" i="13"/>
  <c r="FK144" i="13"/>
  <c r="FK160" i="13"/>
  <c r="FK176" i="13"/>
  <c r="FK192" i="13"/>
  <c r="FK208" i="13"/>
  <c r="FK123" i="13"/>
  <c r="FK139" i="13"/>
  <c r="FK155" i="13"/>
  <c r="FK171" i="13"/>
  <c r="FK187" i="13"/>
  <c r="FK203" i="13"/>
  <c r="FK121" i="13"/>
  <c r="FK134" i="13"/>
  <c r="FK150" i="13"/>
  <c r="FK166" i="13"/>
  <c r="FK182" i="13"/>
  <c r="FK198" i="13"/>
  <c r="FK314" i="13"/>
  <c r="FK129" i="13"/>
  <c r="FK145" i="13"/>
  <c r="FK161" i="13"/>
  <c r="FK177" i="13"/>
  <c r="FK193" i="13"/>
  <c r="FK209" i="13"/>
  <c r="EU144" i="11"/>
  <c r="EU160" i="11"/>
  <c r="EU176" i="11"/>
  <c r="EU97" i="11"/>
  <c r="EU98" i="11"/>
  <c r="EU99" i="11"/>
  <c r="EU115" i="11"/>
  <c r="EU147" i="11"/>
  <c r="EU179" i="11"/>
  <c r="EU153" i="11"/>
  <c r="EU169" i="11"/>
  <c r="EU116" i="11"/>
  <c r="EU132" i="11"/>
  <c r="EU164" i="11"/>
  <c r="EU180" i="11"/>
  <c r="EU101" i="11"/>
  <c r="EU117" i="11"/>
  <c r="EU133" i="11"/>
  <c r="EU149" i="11"/>
  <c r="EU165" i="11"/>
  <c r="EU181" i="11"/>
  <c r="EU163" i="11"/>
  <c r="EU102" i="11"/>
  <c r="EU118" i="11"/>
  <c r="EU134" i="11"/>
  <c r="EU150" i="11"/>
  <c r="EU166" i="11"/>
  <c r="EU182" i="11"/>
  <c r="EU104" i="11"/>
  <c r="EU120" i="11"/>
  <c r="EU136" i="11"/>
  <c r="EU152" i="11"/>
  <c r="EU168" i="11"/>
  <c r="EU184" i="11"/>
  <c r="EU106" i="11"/>
  <c r="EU122" i="11"/>
  <c r="EU138" i="11"/>
  <c r="EU154" i="11"/>
  <c r="EU170" i="11"/>
  <c r="EU186" i="11"/>
  <c r="EU171" i="11"/>
  <c r="EU92" i="11"/>
  <c r="EU140" i="11"/>
  <c r="EU156" i="11"/>
  <c r="EU172" i="11"/>
  <c r="EU139" i="11"/>
  <c r="EU93" i="11"/>
  <c r="EU109" i="11"/>
  <c r="EU125" i="11"/>
  <c r="EU141" i="11"/>
  <c r="EU157" i="11"/>
  <c r="EU173" i="11"/>
  <c r="EU123" i="11"/>
  <c r="EU94" i="11"/>
  <c r="EU110" i="11"/>
  <c r="EU126" i="11"/>
  <c r="EU142" i="11"/>
  <c r="EU158" i="11"/>
  <c r="EU174" i="11"/>
  <c r="EU114" i="11"/>
  <c r="EU155" i="11"/>
  <c r="EU131" i="11"/>
  <c r="EU113" i="11"/>
  <c r="EU129" i="11"/>
  <c r="EU145" i="11"/>
  <c r="EU161" i="11"/>
  <c r="EU177" i="11"/>
  <c r="EU130" i="11"/>
  <c r="EU146" i="11"/>
  <c r="EU162" i="11"/>
  <c r="EU178" i="11"/>
  <c r="EU148" i="11"/>
  <c r="EU100" i="11"/>
  <c r="EU183" i="11"/>
  <c r="EU175" i="11"/>
  <c r="EU167" i="11"/>
  <c r="EU159" i="11"/>
  <c r="EU151" i="11"/>
  <c r="EU143" i="11"/>
  <c r="EU135" i="11"/>
  <c r="EU127" i="11"/>
  <c r="EU119" i="11"/>
  <c r="EU111" i="11"/>
  <c r="EU103" i="11"/>
  <c r="EU95" i="11"/>
  <c r="H49" i="16" l="1"/>
  <c r="F49" i="16"/>
  <c r="G49" i="16"/>
  <c r="AJ49" i="16" s="1"/>
  <c r="AW4" i="12"/>
  <c r="AW3" i="12"/>
  <c r="G50" i="16" l="1"/>
  <c r="AJ50" i="16" s="1"/>
  <c r="F50" i="16"/>
  <c r="H50" i="16"/>
  <c r="F51" i="16" l="1"/>
  <c r="H51" i="16"/>
  <c r="G51" i="16"/>
  <c r="AJ51" i="16" s="1"/>
  <c r="DW22" i="11"/>
  <c r="DW37" i="11"/>
  <c r="DW52" i="11"/>
  <c r="EK20" i="11"/>
  <c r="EJ20" i="11"/>
  <c r="EI20" i="11"/>
  <c r="EH20" i="11"/>
  <c r="EG20" i="11"/>
  <c r="EF20" i="11"/>
  <c r="EE20" i="11"/>
  <c r="ED20" i="11"/>
  <c r="EC20" i="11"/>
  <c r="EB20" i="11"/>
  <c r="EK19" i="11"/>
  <c r="EJ19" i="11"/>
  <c r="EI19" i="11"/>
  <c r="EH19" i="11"/>
  <c r="EG19" i="11"/>
  <c r="EF19" i="11"/>
  <c r="EE19" i="11"/>
  <c r="ED19" i="11"/>
  <c r="EC19" i="11"/>
  <c r="EB19" i="11"/>
  <c r="EK35" i="11"/>
  <c r="EJ35" i="11"/>
  <c r="EI35" i="11"/>
  <c r="EH35" i="11"/>
  <c r="EG35" i="11"/>
  <c r="EF35" i="11"/>
  <c r="EE35" i="11"/>
  <c r="ED35" i="11"/>
  <c r="EC35" i="11"/>
  <c r="EB35" i="11"/>
  <c r="EK34" i="11"/>
  <c r="EJ34" i="11"/>
  <c r="EI34" i="11"/>
  <c r="EH34" i="11"/>
  <c r="EG34" i="11"/>
  <c r="EF34" i="11"/>
  <c r="EE34" i="11"/>
  <c r="ED34" i="11"/>
  <c r="EC34" i="11"/>
  <c r="EB34" i="11"/>
  <c r="EK50" i="11"/>
  <c r="EJ50" i="11"/>
  <c r="EI50" i="11"/>
  <c r="EH50" i="11"/>
  <c r="EG50" i="11"/>
  <c r="EF50" i="11"/>
  <c r="EE50" i="11"/>
  <c r="ED50" i="11"/>
  <c r="EC50" i="11"/>
  <c r="EK49" i="11"/>
  <c r="EJ49" i="11"/>
  <c r="EI49" i="11"/>
  <c r="EH49" i="11"/>
  <c r="EG49" i="11"/>
  <c r="EF49" i="11"/>
  <c r="EE49" i="11"/>
  <c r="ED49" i="11"/>
  <c r="EC49" i="11"/>
  <c r="EB50" i="11"/>
  <c r="EB49" i="11"/>
  <c r="BJ19" i="11"/>
  <c r="BJ34" i="11"/>
  <c r="AT34" i="11"/>
  <c r="BA34" i="11"/>
  <c r="BA19" i="11"/>
  <c r="AT19" i="11"/>
  <c r="CN48" i="12"/>
  <c r="AU48" i="12"/>
  <c r="AT48" i="12"/>
  <c r="H52" i="16" l="1"/>
  <c r="G52" i="16"/>
  <c r="AJ52" i="16" s="1"/>
  <c r="F52" i="16"/>
  <c r="DW7" i="11"/>
  <c r="EB4" i="11"/>
  <c r="G468" i="17" s="1"/>
  <c r="EB5" i="11"/>
  <c r="EH4" i="11"/>
  <c r="G474" i="17" s="1"/>
  <c r="EF5" i="11"/>
  <c r="EE4" i="11"/>
  <c r="G471" i="17" s="1"/>
  <c r="EI4" i="11"/>
  <c r="G475" i="17" s="1"/>
  <c r="EC5" i="11"/>
  <c r="EG5" i="11"/>
  <c r="EK5" i="11"/>
  <c r="EJ5" i="11"/>
  <c r="EF4" i="11"/>
  <c r="G472" i="17" s="1"/>
  <c r="EJ4" i="11"/>
  <c r="G476" i="17" s="1"/>
  <c r="ED5" i="11"/>
  <c r="EH5" i="11"/>
  <c r="ED4" i="11"/>
  <c r="G470" i="17" s="1"/>
  <c r="EC4" i="11"/>
  <c r="G469" i="17" s="1"/>
  <c r="EG4" i="11"/>
  <c r="G473" i="17" s="1"/>
  <c r="EK4" i="11"/>
  <c r="G477" i="17" s="1"/>
  <c r="EE5" i="11"/>
  <c r="EI5" i="11"/>
  <c r="BJ4" i="11"/>
  <c r="H97" i="17" s="1"/>
  <c r="AT4" i="11"/>
  <c r="H82" i="17" s="1"/>
  <c r="BA4" i="11"/>
  <c r="H89" i="17" s="1"/>
  <c r="AN48" i="12"/>
  <c r="AQ13" i="12"/>
  <c r="AQ12" i="12"/>
  <c r="AQ11" i="12"/>
  <c r="AQ10" i="12"/>
  <c r="AQ9" i="12"/>
  <c r="AQ8" i="12"/>
  <c r="AQ7" i="12"/>
  <c r="AQ6" i="12"/>
  <c r="AQ5" i="12"/>
  <c r="AQ4" i="12"/>
  <c r="AQ3" i="12"/>
  <c r="CI4" i="12"/>
  <c r="CH4" i="12"/>
  <c r="CG4" i="12"/>
  <c r="CF4" i="12"/>
  <c r="CE4" i="12"/>
  <c r="CD4" i="12"/>
  <c r="CC4" i="12"/>
  <c r="CB4" i="12"/>
  <c r="CA4" i="12"/>
  <c r="BZ4" i="12"/>
  <c r="BY4" i="12"/>
  <c r="CI3" i="12"/>
  <c r="CH3" i="12"/>
  <c r="CG3" i="12"/>
  <c r="CF3" i="12"/>
  <c r="CE3" i="12"/>
  <c r="CD3" i="12"/>
  <c r="CC3" i="12"/>
  <c r="CB3" i="12"/>
  <c r="CA3" i="12"/>
  <c r="BZ3" i="12"/>
  <c r="BY3" i="12"/>
  <c r="BX5" i="12"/>
  <c r="BX4" i="12"/>
  <c r="BX3" i="12"/>
  <c r="BV4" i="12"/>
  <c r="BU4" i="12"/>
  <c r="BT4" i="12"/>
  <c r="BS4" i="12"/>
  <c r="BR4" i="12"/>
  <c r="BV3" i="12"/>
  <c r="BU3" i="12"/>
  <c r="BT3" i="12"/>
  <c r="BS3" i="12"/>
  <c r="BR3" i="12"/>
  <c r="BP4" i="12"/>
  <c r="BO4" i="12"/>
  <c r="BN4" i="12"/>
  <c r="BM4" i="12"/>
  <c r="BP3" i="12"/>
  <c r="BO3" i="12"/>
  <c r="BN3" i="12"/>
  <c r="BM3" i="12"/>
  <c r="BK4" i="12"/>
  <c r="BJ4" i="12"/>
  <c r="BI4" i="12"/>
  <c r="BH4" i="12"/>
  <c r="BG4" i="12"/>
  <c r="BF4" i="12"/>
  <c r="BE4" i="12"/>
  <c r="BD4" i="12"/>
  <c r="BC4" i="12"/>
  <c r="BB4" i="12"/>
  <c r="BA4" i="12"/>
  <c r="AZ4" i="12"/>
  <c r="AY4" i="12"/>
  <c r="AX4" i="12"/>
  <c r="AV4" i="12"/>
  <c r="BK3" i="12"/>
  <c r="BJ3" i="12"/>
  <c r="BI3" i="12"/>
  <c r="BH3" i="12"/>
  <c r="BG3" i="12"/>
  <c r="BF3" i="12"/>
  <c r="BE3" i="12"/>
  <c r="BD3" i="12"/>
  <c r="BC3" i="12"/>
  <c r="BB3" i="12"/>
  <c r="BA3" i="12"/>
  <c r="AZ3" i="12"/>
  <c r="AY3" i="12"/>
  <c r="AX3" i="12"/>
  <c r="AV3" i="12"/>
  <c r="K9" i="12"/>
  <c r="K8" i="12"/>
  <c r="I7" i="12"/>
  <c r="I6" i="12"/>
  <c r="I5" i="12"/>
  <c r="G53" i="16" l="1"/>
  <c r="AJ53" i="16" s="1"/>
  <c r="F53" i="16"/>
  <c r="H53" i="16"/>
  <c r="AI36" i="11"/>
  <c r="AI35" i="11"/>
  <c r="AI34" i="11"/>
  <c r="AI21" i="11"/>
  <c r="AI20" i="11"/>
  <c r="AI19" i="11"/>
  <c r="DC45" i="13"/>
  <c r="DB45" i="13"/>
  <c r="DC44" i="13"/>
  <c r="DB44" i="13"/>
  <c r="DC25" i="13"/>
  <c r="DB25" i="13"/>
  <c r="DC24" i="13"/>
  <c r="DB24" i="13"/>
  <c r="F54" i="16" l="1"/>
  <c r="H54" i="16"/>
  <c r="G54" i="16"/>
  <c r="AJ54" i="16" s="1"/>
  <c r="DC5" i="13"/>
  <c r="AI4" i="11"/>
  <c r="D65" i="17" s="1"/>
  <c r="AI5" i="11"/>
  <c r="D66" i="17" s="1"/>
  <c r="AI6" i="11"/>
  <c r="D67" i="17" s="1"/>
  <c r="DC4" i="13"/>
  <c r="E229" i="18" s="1"/>
  <c r="DB4" i="13"/>
  <c r="E228" i="18" s="1"/>
  <c r="DB5" i="13"/>
  <c r="G55" i="16" l="1"/>
  <c r="AJ55" i="16" s="1"/>
  <c r="H55" i="16"/>
  <c r="F55" i="16"/>
  <c r="D68" i="17"/>
  <c r="E68" i="17" s="1"/>
  <c r="BB19" i="11"/>
  <c r="AZ19" i="11"/>
  <c r="AY19" i="11"/>
  <c r="AX19" i="11"/>
  <c r="AW19" i="11"/>
  <c r="AV19" i="11"/>
  <c r="AU19" i="11"/>
  <c r="AS19" i="11"/>
  <c r="AR19" i="11"/>
  <c r="AQ19" i="11"/>
  <c r="AP19" i="11"/>
  <c r="AO19" i="11"/>
  <c r="AN19" i="11"/>
  <c r="AM19" i="11"/>
  <c r="AL19" i="11"/>
  <c r="BK19" i="11"/>
  <c r="BI19" i="11"/>
  <c r="BH19" i="11"/>
  <c r="BG19" i="11"/>
  <c r="BF19" i="11"/>
  <c r="BE19" i="11"/>
  <c r="BD19" i="11"/>
  <c r="BQ19" i="11"/>
  <c r="BP19" i="11"/>
  <c r="BO19" i="11"/>
  <c r="BN19" i="11"/>
  <c r="BM19" i="11"/>
  <c r="BU19" i="11"/>
  <c r="BT19" i="11"/>
  <c r="BS19" i="11"/>
  <c r="BB34" i="11"/>
  <c r="AZ34" i="11"/>
  <c r="AY34" i="11"/>
  <c r="AX34" i="11"/>
  <c r="AW34" i="11"/>
  <c r="AV34" i="11"/>
  <c r="AU34" i="11"/>
  <c r="AS34" i="11"/>
  <c r="AR34" i="11"/>
  <c r="AQ34" i="11"/>
  <c r="AP34" i="11"/>
  <c r="AO34" i="11"/>
  <c r="AN34" i="11"/>
  <c r="AM34" i="11"/>
  <c r="AL34" i="11"/>
  <c r="BK34" i="11"/>
  <c r="BI34" i="11"/>
  <c r="BH34" i="11"/>
  <c r="BG34" i="11"/>
  <c r="BF34" i="11"/>
  <c r="BE34" i="11"/>
  <c r="BD34" i="11"/>
  <c r="BQ34" i="11"/>
  <c r="BP34" i="11"/>
  <c r="BO34" i="11"/>
  <c r="BN34" i="11"/>
  <c r="BM34" i="11"/>
  <c r="BU34" i="11"/>
  <c r="BT34" i="11"/>
  <c r="BS34" i="11"/>
  <c r="F56" i="16" l="1"/>
  <c r="H56" i="16"/>
  <c r="G56" i="16"/>
  <c r="AJ56" i="16" s="1"/>
  <c r="E65" i="17"/>
  <c r="E67" i="17"/>
  <c r="E66" i="17"/>
  <c r="AS4" i="11"/>
  <c r="H81" i="17" s="1"/>
  <c r="BP4" i="11"/>
  <c r="H102" i="17" s="1"/>
  <c r="BF4" i="11"/>
  <c r="H93" i="17" s="1"/>
  <c r="BK4" i="11"/>
  <c r="H98" i="17" s="1"/>
  <c r="AO4" i="11"/>
  <c r="H77" i="17" s="1"/>
  <c r="AX4" i="11"/>
  <c r="H86" i="17" s="1"/>
  <c r="BM4" i="11"/>
  <c r="H99" i="17" s="1"/>
  <c r="BQ4" i="11"/>
  <c r="H103" i="17" s="1"/>
  <c r="BG4" i="11"/>
  <c r="H94" i="17" s="1"/>
  <c r="AL4" i="11"/>
  <c r="H74" i="17" s="1"/>
  <c r="AP4" i="11"/>
  <c r="H78" i="17" s="1"/>
  <c r="AU4" i="11"/>
  <c r="H83" i="17" s="1"/>
  <c r="AY4" i="11"/>
  <c r="H87" i="17" s="1"/>
  <c r="BS4" i="11"/>
  <c r="H104" i="17" s="1"/>
  <c r="BN4" i="11"/>
  <c r="H100" i="17" s="1"/>
  <c r="BD4" i="11"/>
  <c r="H91" i="17" s="1"/>
  <c r="BH4" i="11"/>
  <c r="H95" i="17" s="1"/>
  <c r="AM4" i="11"/>
  <c r="H75" i="17" s="1"/>
  <c r="AQ4" i="11"/>
  <c r="H79" i="17" s="1"/>
  <c r="AV4" i="11"/>
  <c r="H84" i="17" s="1"/>
  <c r="AZ4" i="11"/>
  <c r="H88" i="17" s="1"/>
  <c r="BT4" i="11"/>
  <c r="H105" i="17" s="1"/>
  <c r="BO4" i="11"/>
  <c r="H101" i="17" s="1"/>
  <c r="BE4" i="11"/>
  <c r="H92" i="17" s="1"/>
  <c r="BI4" i="11"/>
  <c r="H96" i="17" s="1"/>
  <c r="AN4" i="11"/>
  <c r="H76" i="17" s="1"/>
  <c r="AR4" i="11"/>
  <c r="H80" i="17" s="1"/>
  <c r="AW4" i="11"/>
  <c r="H85" i="17" s="1"/>
  <c r="BB4" i="11"/>
  <c r="H90" i="17" s="1"/>
  <c r="BU4" i="11"/>
  <c r="H106" i="17" s="1"/>
  <c r="DG46" i="13" l="1"/>
  <c r="DF46" i="13"/>
  <c r="DE46" i="13"/>
  <c r="DG26" i="13"/>
  <c r="DF26" i="13"/>
  <c r="DE26" i="13"/>
  <c r="DE6" i="13" l="1"/>
  <c r="DF6" i="13"/>
  <c r="DG6" i="13"/>
  <c r="EA66" i="13" l="1"/>
  <c r="EA26" i="13"/>
  <c r="FE65" i="13"/>
  <c r="FE64" i="13"/>
  <c r="FE45" i="13"/>
  <c r="FE44" i="13"/>
  <c r="FE25" i="13"/>
  <c r="FE24" i="13"/>
  <c r="EZ65" i="13"/>
  <c r="EZ64" i="13"/>
  <c r="EZ45" i="13"/>
  <c r="EZ44" i="13"/>
  <c r="EZ25" i="13"/>
  <c r="EZ24" i="13"/>
  <c r="EY65" i="13"/>
  <c r="EY64" i="13"/>
  <c r="EY45" i="13"/>
  <c r="EY44" i="13"/>
  <c r="EY25" i="13"/>
  <c r="EY24" i="13"/>
  <c r="EX65" i="13"/>
  <c r="EX64" i="13"/>
  <c r="EX45" i="13"/>
  <c r="EX44" i="13"/>
  <c r="EX25" i="13"/>
  <c r="EX24" i="13"/>
  <c r="DG45" i="13"/>
  <c r="DG44" i="13"/>
  <c r="DG25" i="13"/>
  <c r="DG24" i="13"/>
  <c r="DF45" i="13"/>
  <c r="DF44" i="13"/>
  <c r="DF25" i="13"/>
  <c r="DF24" i="13"/>
  <c r="DE45" i="13"/>
  <c r="DE44" i="13"/>
  <c r="DE25" i="13"/>
  <c r="DE24" i="13"/>
  <c r="CY45" i="13"/>
  <c r="CX45" i="13"/>
  <c r="CW45" i="13"/>
  <c r="CV45" i="13"/>
  <c r="CU45" i="13"/>
  <c r="CY44" i="13"/>
  <c r="CX44" i="13"/>
  <c r="CW44" i="13"/>
  <c r="CV44" i="13"/>
  <c r="CU44" i="13"/>
  <c r="CY25" i="13"/>
  <c r="CX25" i="13"/>
  <c r="CW25" i="13"/>
  <c r="CV25" i="13"/>
  <c r="CU25" i="13"/>
  <c r="CY24" i="13"/>
  <c r="CX24" i="13"/>
  <c r="CW24" i="13"/>
  <c r="CV24" i="13"/>
  <c r="CU24" i="13"/>
  <c r="CZ45" i="13"/>
  <c r="CZ44" i="13"/>
  <c r="CZ25" i="13"/>
  <c r="CZ24" i="13"/>
  <c r="CT45" i="13"/>
  <c r="CT44" i="13"/>
  <c r="CT25" i="13"/>
  <c r="CT24" i="13"/>
  <c r="CQ45" i="13"/>
  <c r="CP45" i="13"/>
  <c r="CO45" i="13"/>
  <c r="CN45" i="13"/>
  <c r="CM45" i="13"/>
  <c r="CL45" i="13"/>
  <c r="CQ44" i="13"/>
  <c r="CP44" i="13"/>
  <c r="CO44" i="13"/>
  <c r="CN44" i="13"/>
  <c r="CM44" i="13"/>
  <c r="CL44" i="13"/>
  <c r="CQ25" i="13"/>
  <c r="CP25" i="13"/>
  <c r="CO25" i="13"/>
  <c r="CN25" i="13"/>
  <c r="CM25" i="13"/>
  <c r="CL25" i="13"/>
  <c r="CQ24" i="13"/>
  <c r="CP24" i="13"/>
  <c r="CO24" i="13"/>
  <c r="CN24" i="13"/>
  <c r="CM24" i="13"/>
  <c r="CL24" i="13"/>
  <c r="CR45" i="13"/>
  <c r="CR44" i="13"/>
  <c r="CR25" i="13"/>
  <c r="CR24" i="13"/>
  <c r="CK45" i="13"/>
  <c r="CK44" i="13"/>
  <c r="CK25" i="13"/>
  <c r="CK24" i="13"/>
  <c r="CH45" i="13"/>
  <c r="CG45" i="13"/>
  <c r="CF45" i="13"/>
  <c r="CE45" i="13"/>
  <c r="CD45" i="13"/>
  <c r="CC45" i="13"/>
  <c r="CB45" i="13"/>
  <c r="CA45" i="13"/>
  <c r="BZ45" i="13"/>
  <c r="BY45" i="13"/>
  <c r="CH44" i="13"/>
  <c r="CG44" i="13"/>
  <c r="CF44" i="13"/>
  <c r="CE44" i="13"/>
  <c r="CD44" i="13"/>
  <c r="CC44" i="13"/>
  <c r="CB44" i="13"/>
  <c r="CA44" i="13"/>
  <c r="BZ44" i="13"/>
  <c r="BY44" i="13"/>
  <c r="CH25" i="13"/>
  <c r="CG25" i="13"/>
  <c r="CF25" i="13"/>
  <c r="CE25" i="13"/>
  <c r="CD25" i="13"/>
  <c r="CC25" i="13"/>
  <c r="CB25" i="13"/>
  <c r="CA25" i="13"/>
  <c r="BZ25" i="13"/>
  <c r="BY25" i="13"/>
  <c r="CH24" i="13"/>
  <c r="CG24" i="13"/>
  <c r="CF24" i="13"/>
  <c r="CE24" i="13"/>
  <c r="CD24" i="13"/>
  <c r="CC24" i="13"/>
  <c r="CB24" i="13"/>
  <c r="CA24" i="13"/>
  <c r="BZ24" i="13"/>
  <c r="BY24" i="13"/>
  <c r="CI45" i="13"/>
  <c r="CI44" i="13"/>
  <c r="CI25" i="13"/>
  <c r="CI24" i="13"/>
  <c r="BX45" i="13"/>
  <c r="BX44" i="13"/>
  <c r="BX25" i="13"/>
  <c r="BX24" i="13"/>
  <c r="BV45" i="13"/>
  <c r="BV44" i="13"/>
  <c r="BV25" i="13"/>
  <c r="BV24" i="13"/>
  <c r="BR45" i="13"/>
  <c r="BR44" i="13"/>
  <c r="BR25" i="13"/>
  <c r="BR24" i="13"/>
  <c r="BS45" i="13"/>
  <c r="BS44" i="13"/>
  <c r="BS25" i="13"/>
  <c r="BS24" i="13"/>
  <c r="BT45" i="13"/>
  <c r="BT44" i="13"/>
  <c r="BT25" i="13"/>
  <c r="BT24" i="13"/>
  <c r="BU45" i="13"/>
  <c r="BU44" i="13"/>
  <c r="BU25" i="13"/>
  <c r="BU24" i="13"/>
  <c r="BQ45" i="13"/>
  <c r="BQ44" i="13"/>
  <c r="BQ25" i="13"/>
  <c r="BQ24" i="13"/>
  <c r="BN46" i="13"/>
  <c r="BN45" i="13"/>
  <c r="BN44" i="13"/>
  <c r="BN26" i="13"/>
  <c r="BN25" i="13"/>
  <c r="BN24" i="13"/>
  <c r="AC37" i="13"/>
  <c r="AC17" i="13" s="1"/>
  <c r="O50" i="18" s="1"/>
  <c r="AC36" i="13"/>
  <c r="AC16" i="13" s="1"/>
  <c r="N50" i="18" s="1"/>
  <c r="AC35" i="13"/>
  <c r="AC15" i="13" s="1"/>
  <c r="M50" i="18" s="1"/>
  <c r="AC34" i="13"/>
  <c r="AC14" i="13" s="1"/>
  <c r="L50" i="18" s="1"/>
  <c r="AC33" i="13"/>
  <c r="AC13" i="13" s="1"/>
  <c r="K50" i="18" s="1"/>
  <c r="AC32" i="13"/>
  <c r="AC12" i="13" s="1"/>
  <c r="J50" i="18" s="1"/>
  <c r="AC31" i="13"/>
  <c r="AC11" i="13" s="1"/>
  <c r="I50" i="18" s="1"/>
  <c r="AC30" i="13"/>
  <c r="AC10" i="13" s="1"/>
  <c r="H50" i="18" s="1"/>
  <c r="AC29" i="13"/>
  <c r="AC9" i="13" s="1"/>
  <c r="G50" i="18" s="1"/>
  <c r="AC28" i="13"/>
  <c r="AC8" i="13" s="1"/>
  <c r="F50" i="18" s="1"/>
  <c r="AC27" i="13"/>
  <c r="AC7" i="13" s="1"/>
  <c r="E50" i="18" s="1"/>
  <c r="AC26" i="13"/>
  <c r="AC6" i="13" s="1"/>
  <c r="D50" i="18" s="1"/>
  <c r="AC25" i="13"/>
  <c r="AC5" i="13" s="1"/>
  <c r="C50" i="18" s="1"/>
  <c r="AC24" i="13"/>
  <c r="AC4" i="13" s="1"/>
  <c r="B50" i="18" s="1"/>
  <c r="CQ4" i="13" l="1"/>
  <c r="H214" i="18" s="1"/>
  <c r="CB5" i="13"/>
  <c r="BY5" i="13"/>
  <c r="CD5" i="13"/>
  <c r="CN4" i="13"/>
  <c r="H211" i="18" s="1"/>
  <c r="CP5" i="13"/>
  <c r="CA4" i="13"/>
  <c r="H199" i="18" s="1"/>
  <c r="CG5" i="13"/>
  <c r="CN5" i="13"/>
  <c r="CC5" i="13"/>
  <c r="BZ4" i="13"/>
  <c r="H198" i="18" s="1"/>
  <c r="CF5" i="13"/>
  <c r="CA5" i="13"/>
  <c r="CP4" i="13"/>
  <c r="H213" i="18" s="1"/>
  <c r="CD4" i="13"/>
  <c r="H202" i="18" s="1"/>
  <c r="CF4" i="13"/>
  <c r="H204" i="18" s="1"/>
  <c r="CM5" i="13"/>
  <c r="CH4" i="13"/>
  <c r="H206" i="18" s="1"/>
  <c r="CB4" i="13"/>
  <c r="H200" i="18" s="1"/>
  <c r="BZ5" i="13"/>
  <c r="CH5" i="13"/>
  <c r="CO4" i="13"/>
  <c r="H212" i="18" s="1"/>
  <c r="CQ5" i="13"/>
  <c r="CM4" i="13"/>
  <c r="H210" i="18" s="1"/>
  <c r="CO5" i="13"/>
  <c r="CL4" i="13"/>
  <c r="H209" i="18" s="1"/>
  <c r="CG4" i="13"/>
  <c r="H205" i="18" s="1"/>
  <c r="CC4" i="13"/>
  <c r="H201" i="18" s="1"/>
  <c r="CE4" i="13"/>
  <c r="H203" i="18" s="1"/>
  <c r="CE5" i="13"/>
  <c r="CL5" i="13"/>
  <c r="BY4" i="13"/>
  <c r="H197" i="18" s="1"/>
  <c r="CU5" i="13"/>
  <c r="CY5" i="13"/>
  <c r="DE5" i="13"/>
  <c r="DF5" i="13"/>
  <c r="EX5" i="13"/>
  <c r="EZ5" i="13"/>
  <c r="BS5" i="13"/>
  <c r="BR5" i="13"/>
  <c r="BV5" i="13"/>
  <c r="CI5" i="13"/>
  <c r="CU4" i="13"/>
  <c r="H217" i="18" s="1"/>
  <c r="CY4" i="13"/>
  <c r="H221" i="18" s="1"/>
  <c r="CX5" i="13"/>
  <c r="DE4" i="13"/>
  <c r="E235" i="18" s="1"/>
  <c r="DF4" i="13"/>
  <c r="E236" i="18" s="1"/>
  <c r="DG4" i="13"/>
  <c r="E237" i="18" s="1"/>
  <c r="P50" i="18"/>
  <c r="EF6" i="13"/>
  <c r="EE6" i="13"/>
  <c r="ED6" i="13"/>
  <c r="EA6" i="13"/>
  <c r="EB6" i="13"/>
  <c r="EC6" i="13"/>
  <c r="CW4" i="13"/>
  <c r="H219" i="18" s="1"/>
  <c r="CV5" i="13"/>
  <c r="EY4" i="13"/>
  <c r="D300" i="18" s="1"/>
  <c r="FE4" i="13"/>
  <c r="B308" i="18" s="1"/>
  <c r="CK5" i="13"/>
  <c r="EY5" i="13"/>
  <c r="FE5" i="13"/>
  <c r="C308" i="18" s="1"/>
  <c r="BN4" i="13"/>
  <c r="BN5" i="13"/>
  <c r="C184" i="18" s="1"/>
  <c r="BT5" i="13"/>
  <c r="CV4" i="13"/>
  <c r="H218" i="18" s="1"/>
  <c r="CX4" i="13"/>
  <c r="H220" i="18" s="1"/>
  <c r="CW5" i="13"/>
  <c r="BQ5" i="13"/>
  <c r="BU4" i="13"/>
  <c r="H194" i="18" s="1"/>
  <c r="BT4" i="13"/>
  <c r="H193" i="18" s="1"/>
  <c r="BX5" i="13"/>
  <c r="CZ4" i="13"/>
  <c r="H222" i="18" s="1"/>
  <c r="BN6" i="13"/>
  <c r="D184" i="18" s="1"/>
  <c r="BQ4" i="13"/>
  <c r="H190" i="18" s="1"/>
  <c r="BU5" i="13"/>
  <c r="BV4" i="13"/>
  <c r="H195" i="18" s="1"/>
  <c r="BX4" i="13"/>
  <c r="H196" i="18" s="1"/>
  <c r="CR5" i="13"/>
  <c r="CT5" i="13"/>
  <c r="CZ5" i="13"/>
  <c r="BS4" i="13"/>
  <c r="H192" i="18" s="1"/>
  <c r="CI4" i="13"/>
  <c r="H207" i="18" s="1"/>
  <c r="CK4" i="13"/>
  <c r="H208" i="18" s="1"/>
  <c r="EX4" i="13"/>
  <c r="D299" i="18" s="1"/>
  <c r="EZ4" i="13"/>
  <c r="D301" i="18" s="1"/>
  <c r="BR4" i="13"/>
  <c r="H191" i="18" s="1"/>
  <c r="CR4" i="13"/>
  <c r="H215" i="18" s="1"/>
  <c r="CT4" i="13"/>
  <c r="H216" i="18" s="1"/>
  <c r="DG5" i="13"/>
  <c r="B184" i="18" l="1"/>
  <c r="E184" i="18" s="1"/>
  <c r="P51" i="18"/>
  <c r="O51" i="18"/>
  <c r="K51" i="18"/>
  <c r="G51" i="18"/>
  <c r="C51" i="18"/>
  <c r="M51" i="18"/>
  <c r="I51" i="18"/>
  <c r="E51" i="18"/>
  <c r="B51" i="18"/>
  <c r="N51" i="18"/>
  <c r="L51" i="18"/>
  <c r="J51" i="18"/>
  <c r="H51" i="18"/>
  <c r="F51" i="18"/>
  <c r="D51" i="18"/>
  <c r="E185" i="18" l="1"/>
  <c r="C185" i="18"/>
  <c r="D185" i="18"/>
  <c r="B185" i="18"/>
  <c r="I4" i="12"/>
  <c r="I3" i="12"/>
  <c r="K334" i="18" l="1"/>
  <c r="G435" i="18"/>
  <c r="G445" i="18"/>
  <c r="F445" i="18"/>
  <c r="N445" i="18"/>
  <c r="L445" i="18"/>
  <c r="C352" i="18" l="1"/>
  <c r="D40" i="12" l="1"/>
  <c r="H50" i="11" l="1"/>
  <c r="H49" i="11"/>
  <c r="BC25" i="13" l="1"/>
  <c r="I24" i="13" l="1"/>
  <c r="J24" i="13"/>
  <c r="K24" i="13"/>
  <c r="L24" i="13"/>
  <c r="M24" i="13"/>
  <c r="N24" i="13"/>
  <c r="O24" i="13"/>
  <c r="P24" i="13"/>
  <c r="Q24" i="13"/>
  <c r="R24" i="13"/>
  <c r="S24" i="13"/>
  <c r="T24" i="13"/>
  <c r="U24" i="13"/>
  <c r="V24" i="13"/>
  <c r="Z24" i="13"/>
  <c r="Z27" i="13"/>
  <c r="V27" i="13"/>
  <c r="U27" i="13"/>
  <c r="T27" i="13"/>
  <c r="S27" i="13"/>
  <c r="R27" i="13"/>
  <c r="Q27" i="13"/>
  <c r="P27" i="13"/>
  <c r="O27" i="13"/>
  <c r="N27" i="13"/>
  <c r="M27" i="13"/>
  <c r="L27" i="13"/>
  <c r="K27" i="13"/>
  <c r="J27" i="13"/>
  <c r="BK37" i="13" l="1"/>
  <c r="DI55" i="11"/>
  <c r="DI25" i="11"/>
  <c r="G430" i="17"/>
  <c r="DJ9" i="11"/>
  <c r="G429" i="17" s="1"/>
  <c r="DJ8" i="11"/>
  <c r="G428" i="17" s="1"/>
  <c r="DJ7" i="11"/>
  <c r="G427" i="17" s="1"/>
  <c r="DI54" i="11"/>
  <c r="DI40" i="11"/>
  <c r="DI39" i="11"/>
  <c r="DI24" i="11"/>
  <c r="DF52" i="11"/>
  <c r="DF19" i="11"/>
  <c r="DF23" i="11"/>
  <c r="DF53" i="11"/>
  <c r="DF38" i="11"/>
  <c r="BK29" i="13"/>
  <c r="BK28" i="13"/>
  <c r="V4" i="13"/>
  <c r="U4" i="13"/>
  <c r="T4" i="13"/>
  <c r="S4" i="13"/>
  <c r="L29" i="18" s="1"/>
  <c r="R4" i="13"/>
  <c r="K29" i="18" s="1"/>
  <c r="Q4" i="13"/>
  <c r="P4" i="13"/>
  <c r="I29" i="18" s="1"/>
  <c r="O4" i="13"/>
  <c r="N4" i="13"/>
  <c r="M4" i="13"/>
  <c r="L4" i="13"/>
  <c r="K4" i="13"/>
  <c r="D29" i="18" s="1"/>
  <c r="O39" i="18"/>
  <c r="N39" i="18"/>
  <c r="M39" i="18"/>
  <c r="L39" i="18"/>
  <c r="K39" i="18"/>
  <c r="J39" i="18"/>
  <c r="I39" i="18"/>
  <c r="H39" i="18"/>
  <c r="G39" i="18"/>
  <c r="F39" i="18"/>
  <c r="E39" i="18"/>
  <c r="D39" i="18"/>
  <c r="DI10" i="11" l="1"/>
  <c r="E430" i="17" s="1"/>
  <c r="DI9" i="11"/>
  <c r="E429" i="17" s="1"/>
  <c r="DF8" i="11"/>
  <c r="F410" i="17" s="1"/>
  <c r="H445" i="18"/>
  <c r="E445" i="18"/>
  <c r="D445" i="18"/>
  <c r="C445" i="18"/>
  <c r="M445" i="18"/>
  <c r="B445" i="18" l="1"/>
  <c r="K445" i="18" l="1"/>
  <c r="K446" i="18" s="1"/>
  <c r="G65" i="13"/>
  <c r="M446" i="18" l="1"/>
  <c r="N446" i="18"/>
  <c r="L446" i="18"/>
  <c r="DI53" i="11"/>
  <c r="DI52" i="11"/>
  <c r="EO51" i="11"/>
  <c r="DW51" i="11"/>
  <c r="DI51" i="11"/>
  <c r="DF51" i="11"/>
  <c r="G51" i="11"/>
  <c r="F51" i="11"/>
  <c r="EO50" i="11"/>
  <c r="DY50" i="11"/>
  <c r="DX50" i="11"/>
  <c r="DW50" i="11"/>
  <c r="DN50" i="11"/>
  <c r="DK50" i="11"/>
  <c r="DI50" i="11"/>
  <c r="DF50" i="11"/>
  <c r="G50" i="11"/>
  <c r="F50" i="11"/>
  <c r="ER49" i="11"/>
  <c r="EO49" i="11"/>
  <c r="DY49" i="11"/>
  <c r="DX49" i="11"/>
  <c r="DW49" i="11"/>
  <c r="DT49" i="11"/>
  <c r="DS49" i="11"/>
  <c r="DR49" i="11"/>
  <c r="DQ49" i="11"/>
  <c r="DP49" i="11"/>
  <c r="DO49" i="11"/>
  <c r="DN49" i="11"/>
  <c r="DK49" i="11"/>
  <c r="DI49" i="11"/>
  <c r="DF49" i="11"/>
  <c r="G49" i="11"/>
  <c r="F49" i="11"/>
  <c r="DB46" i="11"/>
  <c r="CY46" i="11"/>
  <c r="CV46" i="11"/>
  <c r="DB45" i="11"/>
  <c r="CY45" i="11"/>
  <c r="CV45" i="11"/>
  <c r="DB44" i="11"/>
  <c r="CY44" i="11"/>
  <c r="CV44" i="11"/>
  <c r="DB43" i="11"/>
  <c r="CZ43" i="11"/>
  <c r="CY43" i="11"/>
  <c r="CW43" i="11"/>
  <c r="CV43" i="11"/>
  <c r="CT43" i="11"/>
  <c r="Z43" i="11"/>
  <c r="DB42" i="11"/>
  <c r="CZ42" i="11"/>
  <c r="CY42" i="11"/>
  <c r="CW42" i="11"/>
  <c r="CV42" i="11"/>
  <c r="CT42" i="11"/>
  <c r="CP42" i="11"/>
  <c r="Z42" i="11"/>
  <c r="DB41" i="11"/>
  <c r="CZ41" i="11"/>
  <c r="CY41" i="11"/>
  <c r="CW41" i="11"/>
  <c r="CV41" i="11"/>
  <c r="CT41" i="11"/>
  <c r="CP41" i="11"/>
  <c r="CK41" i="11"/>
  <c r="CJ41" i="11"/>
  <c r="Z41" i="11"/>
  <c r="DB40" i="11"/>
  <c r="CZ40" i="11"/>
  <c r="CY40" i="11"/>
  <c r="CW40" i="11"/>
  <c r="CV40" i="11"/>
  <c r="CT40" i="11"/>
  <c r="CP40" i="11"/>
  <c r="CK40" i="11"/>
  <c r="CJ40" i="11"/>
  <c r="CH40" i="11"/>
  <c r="Z40" i="11"/>
  <c r="DB39" i="11"/>
  <c r="CZ39" i="11"/>
  <c r="CY39" i="11"/>
  <c r="CW39" i="11"/>
  <c r="CV39" i="11"/>
  <c r="CT39" i="11"/>
  <c r="CP39" i="11"/>
  <c r="CL39" i="11"/>
  <c r="CK39" i="11"/>
  <c r="CJ39" i="11"/>
  <c r="CH39" i="11"/>
  <c r="AD39" i="11"/>
  <c r="Z39" i="11"/>
  <c r="DI38" i="11"/>
  <c r="DB38" i="11"/>
  <c r="CZ38" i="11"/>
  <c r="CY38" i="11"/>
  <c r="CW38" i="11"/>
  <c r="CV38" i="11"/>
  <c r="CT38" i="11"/>
  <c r="CP38" i="11"/>
  <c r="CO38" i="11"/>
  <c r="CL38" i="11"/>
  <c r="CK38" i="11"/>
  <c r="CJ38" i="11"/>
  <c r="CH38" i="11"/>
  <c r="AD38" i="11"/>
  <c r="AB38" i="11"/>
  <c r="Z38" i="11"/>
  <c r="DI37" i="11"/>
  <c r="DF37" i="11"/>
  <c r="DB37" i="11"/>
  <c r="CZ37" i="11"/>
  <c r="CY37" i="11"/>
  <c r="CW37" i="11"/>
  <c r="CV37" i="11"/>
  <c r="CT37" i="11"/>
  <c r="CP37" i="11"/>
  <c r="CO37" i="11"/>
  <c r="CM37" i="11"/>
  <c r="CL37" i="11"/>
  <c r="CK37" i="11"/>
  <c r="CJ37" i="11"/>
  <c r="CH37" i="11"/>
  <c r="CE37" i="11"/>
  <c r="AD37" i="11"/>
  <c r="AB37" i="11"/>
  <c r="Z37" i="11"/>
  <c r="EO36" i="11"/>
  <c r="DW36" i="11"/>
  <c r="DI36" i="11"/>
  <c r="DF36" i="11"/>
  <c r="DB36" i="11"/>
  <c r="CZ36" i="11"/>
  <c r="CY36" i="11"/>
  <c r="CW36" i="11"/>
  <c r="CV36" i="11"/>
  <c r="CT36" i="11"/>
  <c r="CP36" i="11"/>
  <c r="CO36" i="11"/>
  <c r="CM36" i="11"/>
  <c r="CL36" i="11"/>
  <c r="CK36" i="11"/>
  <c r="CJ36" i="11"/>
  <c r="CI36" i="11"/>
  <c r="CH36" i="11"/>
  <c r="CG36" i="11"/>
  <c r="CE36" i="11"/>
  <c r="AD36" i="11"/>
  <c r="Z36" i="11"/>
  <c r="G36" i="11"/>
  <c r="F36" i="11"/>
  <c r="EO35" i="11"/>
  <c r="DY35" i="11"/>
  <c r="DX35" i="11"/>
  <c r="DW35" i="11"/>
  <c r="DN35" i="11"/>
  <c r="DK35" i="11"/>
  <c r="DI35" i="11"/>
  <c r="DF35" i="11"/>
  <c r="DB35" i="11"/>
  <c r="CZ35" i="11"/>
  <c r="CY35" i="11"/>
  <c r="CW35" i="11"/>
  <c r="CV35" i="11"/>
  <c r="CT35" i="11"/>
  <c r="CP35" i="11"/>
  <c r="CO35" i="11"/>
  <c r="CM35" i="11"/>
  <c r="CL35" i="11"/>
  <c r="CK35" i="11"/>
  <c r="CJ35" i="11"/>
  <c r="CI35" i="11"/>
  <c r="CH35" i="11"/>
  <c r="CG35" i="11"/>
  <c r="CE35" i="11"/>
  <c r="AH35" i="11"/>
  <c r="AG35" i="11"/>
  <c r="AD35" i="11"/>
  <c r="AB35" i="11"/>
  <c r="Z35" i="11"/>
  <c r="G35" i="11"/>
  <c r="F35" i="11"/>
  <c r="ER34" i="11"/>
  <c r="EO34" i="11"/>
  <c r="DY34" i="11"/>
  <c r="DX34" i="11"/>
  <c r="DW34" i="11"/>
  <c r="DT34" i="11"/>
  <c r="DS34" i="11"/>
  <c r="DR34" i="11"/>
  <c r="DQ34" i="11"/>
  <c r="DP34" i="11"/>
  <c r="DO34" i="11"/>
  <c r="DN34" i="11"/>
  <c r="DK34" i="11"/>
  <c r="DI34" i="11"/>
  <c r="DF34" i="11"/>
  <c r="DB34" i="11"/>
  <c r="CZ34" i="11"/>
  <c r="CY34" i="11"/>
  <c r="CW34" i="11"/>
  <c r="CV34" i="11"/>
  <c r="CT34" i="11"/>
  <c r="CP34" i="11"/>
  <c r="CO34" i="11"/>
  <c r="CM34" i="11"/>
  <c r="CL34" i="11"/>
  <c r="CK34" i="11"/>
  <c r="CJ34" i="11"/>
  <c r="CI34" i="11"/>
  <c r="CH34" i="11"/>
  <c r="CG34" i="11"/>
  <c r="CE34" i="11"/>
  <c r="CC34" i="11"/>
  <c r="CB34" i="11"/>
  <c r="CA34" i="11"/>
  <c r="BZ34" i="11"/>
  <c r="BY34" i="11"/>
  <c r="AH34" i="11"/>
  <c r="AG34" i="11"/>
  <c r="AD34" i="11"/>
  <c r="AB34" i="11"/>
  <c r="Z34" i="11"/>
  <c r="H34" i="11"/>
  <c r="G34" i="11"/>
  <c r="F34" i="11"/>
  <c r="DB31" i="11"/>
  <c r="CY31" i="11"/>
  <c r="CV31" i="11"/>
  <c r="DB30" i="11"/>
  <c r="CY30" i="11"/>
  <c r="CV30" i="11"/>
  <c r="DB29" i="11"/>
  <c r="CY29" i="11"/>
  <c r="CV29" i="11"/>
  <c r="DB28" i="11"/>
  <c r="CZ28" i="11"/>
  <c r="CY28" i="11"/>
  <c r="CW28" i="11"/>
  <c r="CV28" i="11"/>
  <c r="CT28" i="11"/>
  <c r="Z28" i="11"/>
  <c r="DB27" i="11"/>
  <c r="CZ27" i="11"/>
  <c r="CY27" i="11"/>
  <c r="CW27" i="11"/>
  <c r="CV27" i="11"/>
  <c r="CT27" i="11"/>
  <c r="CP27" i="11"/>
  <c r="Z27" i="11"/>
  <c r="DB26" i="11"/>
  <c r="CZ26" i="11"/>
  <c r="CY26" i="11"/>
  <c r="CW26" i="11"/>
  <c r="CV26" i="11"/>
  <c r="CT26" i="11"/>
  <c r="CP26" i="11"/>
  <c r="CK26" i="11"/>
  <c r="CJ26" i="11"/>
  <c r="Z26" i="11"/>
  <c r="DB25" i="11"/>
  <c r="CZ25" i="11"/>
  <c r="CY25" i="11"/>
  <c r="CW25" i="11"/>
  <c r="CV25" i="11"/>
  <c r="CT25" i="11"/>
  <c r="CP25" i="11"/>
  <c r="CK25" i="11"/>
  <c r="CJ25" i="11"/>
  <c r="CH25" i="11"/>
  <c r="Z25" i="11"/>
  <c r="DB24" i="11"/>
  <c r="CZ24" i="11"/>
  <c r="CY24" i="11"/>
  <c r="CW24" i="11"/>
  <c r="CV24" i="11"/>
  <c r="CT24" i="11"/>
  <c r="CP24" i="11"/>
  <c r="CL24" i="11"/>
  <c r="CK24" i="11"/>
  <c r="CJ24" i="11"/>
  <c r="CH24" i="11"/>
  <c r="AD24" i="11"/>
  <c r="Z24" i="11"/>
  <c r="DI23" i="11"/>
  <c r="DB23" i="11"/>
  <c r="CZ23" i="11"/>
  <c r="CY23" i="11"/>
  <c r="CW23" i="11"/>
  <c r="CV23" i="11"/>
  <c r="CT23" i="11"/>
  <c r="CP23" i="11"/>
  <c r="CO23" i="11"/>
  <c r="CL23" i="11"/>
  <c r="CK23" i="11"/>
  <c r="CJ23" i="11"/>
  <c r="CH23" i="11"/>
  <c r="AD23" i="11"/>
  <c r="AB23" i="11"/>
  <c r="Z23" i="11"/>
  <c r="DI22" i="11"/>
  <c r="DF22" i="11"/>
  <c r="DB22" i="11"/>
  <c r="CZ22" i="11"/>
  <c r="CY22" i="11"/>
  <c r="CW22" i="11"/>
  <c r="CV22" i="11"/>
  <c r="CT22" i="11"/>
  <c r="CP22" i="11"/>
  <c r="CO22" i="11"/>
  <c r="CM22" i="11"/>
  <c r="CL22" i="11"/>
  <c r="CK22" i="11"/>
  <c r="CJ22" i="11"/>
  <c r="CH22" i="11"/>
  <c r="CE22" i="11"/>
  <c r="AD22" i="11"/>
  <c r="AB22" i="11"/>
  <c r="Z22" i="11"/>
  <c r="EO21" i="11"/>
  <c r="DW21" i="11"/>
  <c r="DI21" i="11"/>
  <c r="DF21" i="11"/>
  <c r="DB21" i="11"/>
  <c r="CZ21" i="11"/>
  <c r="CY21" i="11"/>
  <c r="CW21" i="11"/>
  <c r="CV21" i="11"/>
  <c r="CT21" i="11"/>
  <c r="CP21" i="11"/>
  <c r="CO21" i="11"/>
  <c r="CM21" i="11"/>
  <c r="CL21" i="11"/>
  <c r="CK21" i="11"/>
  <c r="CJ21" i="11"/>
  <c r="CI21" i="11"/>
  <c r="CH21" i="11"/>
  <c r="CG21" i="11"/>
  <c r="CE21" i="11"/>
  <c r="AD21" i="11"/>
  <c r="Z21" i="11"/>
  <c r="G21" i="11"/>
  <c r="F21" i="11"/>
  <c r="EO20" i="11"/>
  <c r="DY20" i="11"/>
  <c r="DX20" i="11"/>
  <c r="DW20" i="11"/>
  <c r="DN20" i="11"/>
  <c r="DK20" i="11"/>
  <c r="DI20" i="11"/>
  <c r="DF20" i="11"/>
  <c r="DB20" i="11"/>
  <c r="CZ20" i="11"/>
  <c r="CY20" i="11"/>
  <c r="CW20" i="11"/>
  <c r="CV20" i="11"/>
  <c r="CT20" i="11"/>
  <c r="CP20" i="11"/>
  <c r="CO20" i="11"/>
  <c r="CM20" i="11"/>
  <c r="CL20" i="11"/>
  <c r="CK20" i="11"/>
  <c r="CJ20" i="11"/>
  <c r="CI20" i="11"/>
  <c r="CH20" i="11"/>
  <c r="CG20" i="11"/>
  <c r="CE20" i="11"/>
  <c r="AH20" i="11"/>
  <c r="AG20" i="11"/>
  <c r="AD20" i="11"/>
  <c r="AB20" i="11"/>
  <c r="Z20" i="11"/>
  <c r="X20" i="11"/>
  <c r="T20" i="11"/>
  <c r="S20" i="11"/>
  <c r="R20" i="11"/>
  <c r="Q20" i="11"/>
  <c r="P20" i="11"/>
  <c r="O20" i="11"/>
  <c r="N20" i="11"/>
  <c r="M20" i="11"/>
  <c r="L20" i="11"/>
  <c r="K20" i="11"/>
  <c r="J20" i="11"/>
  <c r="H20" i="11"/>
  <c r="G20" i="11"/>
  <c r="F20" i="11"/>
  <c r="EO19" i="11"/>
  <c r="DY19" i="11"/>
  <c r="DX19" i="11"/>
  <c r="DW19" i="11"/>
  <c r="DT19" i="11"/>
  <c r="DS19" i="11"/>
  <c r="DR19" i="11"/>
  <c r="DQ19" i="11"/>
  <c r="DP19" i="11"/>
  <c r="DO19" i="11"/>
  <c r="DN19" i="11"/>
  <c r="DI19" i="11"/>
  <c r="DB19" i="11"/>
  <c r="CZ19" i="11"/>
  <c r="CY19" i="11"/>
  <c r="CW19" i="11"/>
  <c r="CV19" i="11"/>
  <c r="CT19" i="11"/>
  <c r="CP19" i="11"/>
  <c r="CO19" i="11"/>
  <c r="CM19" i="11"/>
  <c r="CL19" i="11"/>
  <c r="CK19" i="11"/>
  <c r="CJ19" i="11"/>
  <c r="CI19" i="11"/>
  <c r="CH19" i="11"/>
  <c r="CG19" i="11"/>
  <c r="CE19" i="11"/>
  <c r="CC19" i="11"/>
  <c r="CB19" i="11"/>
  <c r="CA19" i="11"/>
  <c r="BZ19" i="11"/>
  <c r="BY19" i="11"/>
  <c r="AH19" i="11"/>
  <c r="AG19" i="11"/>
  <c r="AD19" i="11"/>
  <c r="AB19" i="11"/>
  <c r="Z19" i="11"/>
  <c r="X19" i="11"/>
  <c r="T19" i="11"/>
  <c r="S19" i="11"/>
  <c r="R19" i="11"/>
  <c r="Q19" i="11"/>
  <c r="P19" i="11"/>
  <c r="O19" i="11"/>
  <c r="N19" i="11"/>
  <c r="M19" i="11"/>
  <c r="L19" i="11"/>
  <c r="K19" i="11"/>
  <c r="J19" i="11"/>
  <c r="H19" i="11"/>
  <c r="G19" i="11"/>
  <c r="F19" i="11"/>
  <c r="G6" i="11"/>
  <c r="F6" i="11"/>
  <c r="G5" i="11"/>
  <c r="F5" i="11"/>
  <c r="G4" i="11"/>
  <c r="F4" i="11"/>
  <c r="DK4" i="11" l="1"/>
  <c r="DK5" i="11"/>
  <c r="I41" i="17"/>
  <c r="I37" i="17"/>
  <c r="H41" i="17"/>
  <c r="I44" i="17"/>
  <c r="DF4" i="11"/>
  <c r="F406" i="17" s="1"/>
  <c r="I39" i="17"/>
  <c r="I43" i="17"/>
  <c r="H40" i="17"/>
  <c r="H43" i="17"/>
  <c r="H44" i="17"/>
  <c r="I38" i="17"/>
  <c r="H39" i="17"/>
  <c r="I40" i="17"/>
  <c r="H38" i="17"/>
  <c r="H37" i="17"/>
  <c r="Z4" i="11"/>
  <c r="DF7" i="11"/>
  <c r="F409" i="17" s="1"/>
  <c r="I36" i="17" l="1"/>
  <c r="I35" i="17" s="1"/>
  <c r="I42" i="17"/>
  <c r="H42" i="17"/>
  <c r="H36" i="17"/>
  <c r="H35" i="17" s="1"/>
  <c r="I45" i="17" l="1"/>
  <c r="H45" i="17"/>
  <c r="AE48" i="12" l="1"/>
  <c r="R48" i="12" l="1"/>
  <c r="CO48" i="12" s="1"/>
  <c r="AD8" i="12" l="1"/>
  <c r="AD3" i="12"/>
  <c r="T3" i="12"/>
  <c r="T15" i="12"/>
  <c r="T14" i="12"/>
  <c r="T13" i="12"/>
  <c r="T12" i="12"/>
  <c r="T11" i="12"/>
  <c r="T10" i="12"/>
  <c r="T9" i="12"/>
  <c r="T8" i="12"/>
  <c r="T7" i="12"/>
  <c r="T6" i="12"/>
  <c r="T5" i="12"/>
  <c r="T4" i="12"/>
  <c r="DB15" i="11" l="1"/>
  <c r="DB14" i="11"/>
  <c r="DB13" i="11"/>
  <c r="DB12" i="11"/>
  <c r="DB11" i="11"/>
  <c r="DB10" i="11"/>
  <c r="DB4" i="11" l="1"/>
  <c r="CV10" i="11"/>
  <c r="CV14" i="11"/>
  <c r="CY11" i="11"/>
  <c r="CY15" i="11"/>
  <c r="CV16" i="11"/>
  <c r="CV12" i="11"/>
  <c r="CY13" i="11"/>
  <c r="CY4" i="11"/>
  <c r="CV4" i="11"/>
  <c r="CY10" i="11"/>
  <c r="CY14" i="11"/>
  <c r="CV13" i="11"/>
  <c r="DB16" i="11"/>
  <c r="CY12" i="11"/>
  <c r="CY16" i="11"/>
  <c r="CV11" i="11"/>
  <c r="CV15" i="11"/>
  <c r="J364" i="17" l="1"/>
  <c r="N364" i="17"/>
  <c r="K364" i="17"/>
  <c r="L364" i="17"/>
  <c r="H364" i="17"/>
  <c r="I364" i="17"/>
  <c r="M364" i="17"/>
  <c r="AF6" i="12"/>
  <c r="CM7" i="11" l="1"/>
  <c r="B286" i="17" s="1"/>
  <c r="CM4" i="11"/>
  <c r="B283" i="17" s="1"/>
  <c r="CM5" i="11"/>
  <c r="B284" i="17" s="1"/>
  <c r="CM6" i="11"/>
  <c r="B285" i="17" s="1"/>
  <c r="AD7" i="12"/>
  <c r="AD6" i="12"/>
  <c r="AD5" i="12"/>
  <c r="AD4" i="12"/>
  <c r="AB47" i="16"/>
  <c r="E382" i="18"/>
  <c r="E377" i="18"/>
  <c r="E378" i="18"/>
  <c r="E381" i="18"/>
  <c r="E380" i="18"/>
  <c r="E379" i="18"/>
  <c r="E384" i="18" l="1"/>
  <c r="B287" i="17"/>
  <c r="C287" i="17" s="1"/>
  <c r="CL7" i="11"/>
  <c r="E273" i="17" s="1"/>
  <c r="E383" i="18"/>
  <c r="CL9" i="11"/>
  <c r="E275" i="17" s="1"/>
  <c r="CL4" i="11"/>
  <c r="E270" i="17" s="1"/>
  <c r="CL8" i="11"/>
  <c r="E274" i="17" s="1"/>
  <c r="CL6" i="11"/>
  <c r="E272" i="17" s="1"/>
  <c r="CL5" i="11"/>
  <c r="E271" i="17" s="1"/>
  <c r="P39" i="18"/>
  <c r="C39" i="18"/>
  <c r="I27" i="13"/>
  <c r="B39" i="18" s="1"/>
  <c r="A1" i="17"/>
  <c r="A1" i="18"/>
  <c r="D42" i="12"/>
  <c r="C43" i="12"/>
  <c r="E43" i="12"/>
  <c r="A1" i="12" s="1"/>
  <c r="A48" i="12"/>
  <c r="B48" i="12"/>
  <c r="A49" i="12"/>
  <c r="B49" i="12"/>
  <c r="A50" i="12"/>
  <c r="B50" i="12"/>
  <c r="A51" i="12"/>
  <c r="B51" i="12"/>
  <c r="A52" i="12"/>
  <c r="B52" i="12"/>
  <c r="A53" i="12"/>
  <c r="B53" i="12"/>
  <c r="A54" i="12"/>
  <c r="B54" i="12"/>
  <c r="A55" i="12"/>
  <c r="B55" i="12"/>
  <c r="A56" i="12"/>
  <c r="B56" i="12"/>
  <c r="A57" i="12"/>
  <c r="B57" i="12"/>
  <c r="D3" i="12"/>
  <c r="K3" i="12"/>
  <c r="N3" i="12"/>
  <c r="P3" i="12"/>
  <c r="S3" i="12"/>
  <c r="U3" i="12"/>
  <c r="W3" i="12"/>
  <c r="Y3" i="12"/>
  <c r="Z3" i="12"/>
  <c r="AA3" i="12"/>
  <c r="AB3" i="12"/>
  <c r="AC3" i="12"/>
  <c r="AF3" i="12"/>
  <c r="AH3" i="12"/>
  <c r="AI3" i="12"/>
  <c r="AJ3" i="12"/>
  <c r="AL3" i="12"/>
  <c r="D4" i="12"/>
  <c r="K4" i="12"/>
  <c r="N4" i="12"/>
  <c r="P4" i="12"/>
  <c r="S4" i="12"/>
  <c r="U4" i="12"/>
  <c r="W4" i="12"/>
  <c r="Y4" i="12"/>
  <c r="Z4" i="12"/>
  <c r="AA4" i="12"/>
  <c r="AB4" i="12"/>
  <c r="AC4" i="12"/>
  <c r="AF4" i="12"/>
  <c r="AH4" i="12"/>
  <c r="AI4" i="12"/>
  <c r="AJ4" i="12"/>
  <c r="AL4" i="12"/>
  <c r="K5" i="12"/>
  <c r="N5" i="12"/>
  <c r="P5" i="12"/>
  <c r="S5" i="12"/>
  <c r="U5" i="12"/>
  <c r="W5" i="12"/>
  <c r="Z5" i="12"/>
  <c r="AA5" i="12"/>
  <c r="AB5" i="12"/>
  <c r="AC5" i="12"/>
  <c r="AF5" i="12"/>
  <c r="AH5" i="12"/>
  <c r="AI5" i="12"/>
  <c r="K6" i="12"/>
  <c r="N6" i="12"/>
  <c r="P6" i="12"/>
  <c r="U6" i="12"/>
  <c r="Z6" i="12"/>
  <c r="AA6" i="12"/>
  <c r="AC6" i="12"/>
  <c r="K7" i="12"/>
  <c r="N7" i="12"/>
  <c r="P7" i="12"/>
  <c r="U7" i="12"/>
  <c r="Z7" i="12"/>
  <c r="AA7" i="12"/>
  <c r="AC7" i="12"/>
  <c r="P8" i="12"/>
  <c r="U8" i="12"/>
  <c r="Z8" i="12"/>
  <c r="AA8" i="12"/>
  <c r="AC8" i="12"/>
  <c r="P9" i="12"/>
  <c r="U9" i="12"/>
  <c r="AA9" i="12"/>
  <c r="P10" i="12"/>
  <c r="U10" i="12"/>
  <c r="AA10" i="12"/>
  <c r="P11" i="12"/>
  <c r="U11" i="12"/>
  <c r="AA11" i="12"/>
  <c r="U12" i="12"/>
  <c r="G424" i="17"/>
  <c r="G425" i="17"/>
  <c r="G426" i="17"/>
  <c r="CA4" i="11"/>
  <c r="D112" i="17" s="1"/>
  <c r="CG4" i="11"/>
  <c r="B177" i="17" s="1"/>
  <c r="CY8" i="11"/>
  <c r="C85" i="11"/>
  <c r="F85" i="11"/>
  <c r="A1" i="11" s="1"/>
  <c r="A92" i="11"/>
  <c r="B92" i="11"/>
  <c r="C92" i="11"/>
  <c r="BX92" i="11"/>
  <c r="ES92" i="11" s="1"/>
  <c r="A93" i="11"/>
  <c r="B93" i="11"/>
  <c r="C93" i="11"/>
  <c r="BX93" i="11"/>
  <c r="ES93" i="11" s="1"/>
  <c r="A94" i="11"/>
  <c r="B94" i="11"/>
  <c r="C94" i="11"/>
  <c r="BX94" i="11"/>
  <c r="ES94" i="11" s="1"/>
  <c r="A95" i="11"/>
  <c r="B95" i="11"/>
  <c r="C95" i="11"/>
  <c r="BX95" i="11"/>
  <c r="ES95" i="11" s="1"/>
  <c r="A96" i="11"/>
  <c r="B96" i="11"/>
  <c r="C96" i="11"/>
  <c r="BX96" i="11"/>
  <c r="ES96" i="11" s="1"/>
  <c r="A97" i="11"/>
  <c r="B97" i="11"/>
  <c r="C97" i="11"/>
  <c r="BX97" i="11"/>
  <c r="ES97" i="11" s="1"/>
  <c r="A98" i="11"/>
  <c r="B98" i="11"/>
  <c r="C98" i="11"/>
  <c r="BX98" i="11"/>
  <c r="ES98" i="11" s="1"/>
  <c r="A99" i="11"/>
  <c r="B99" i="11"/>
  <c r="C99" i="11"/>
  <c r="BX99" i="11"/>
  <c r="ES99" i="11" s="1"/>
  <c r="A100" i="11"/>
  <c r="B100" i="11"/>
  <c r="C100" i="11"/>
  <c r="BX100" i="11"/>
  <c r="ES100" i="11" s="1"/>
  <c r="A101" i="11"/>
  <c r="B101" i="11"/>
  <c r="C101" i="11"/>
  <c r="BX101" i="11"/>
  <c r="ES101" i="11" s="1"/>
  <c r="A102" i="11"/>
  <c r="B102" i="11"/>
  <c r="C102" i="11"/>
  <c r="BX102" i="11"/>
  <c r="ES102" i="11" s="1"/>
  <c r="A103" i="11"/>
  <c r="B103" i="11"/>
  <c r="C103" i="11"/>
  <c r="BX103" i="11"/>
  <c r="ES103" i="11" s="1"/>
  <c r="A104" i="11"/>
  <c r="B104" i="11"/>
  <c r="C104" i="11"/>
  <c r="BX104" i="11"/>
  <c r="ES104" i="11" s="1"/>
  <c r="A105" i="11"/>
  <c r="B105" i="11"/>
  <c r="C105" i="11"/>
  <c r="BX105" i="11"/>
  <c r="ES105" i="11" s="1"/>
  <c r="A106" i="11"/>
  <c r="B106" i="11"/>
  <c r="C106" i="11"/>
  <c r="BX106" i="11"/>
  <c r="ES106" i="11" s="1"/>
  <c r="A107" i="11"/>
  <c r="B107" i="11"/>
  <c r="C107" i="11"/>
  <c r="BX107" i="11"/>
  <c r="ES107" i="11" s="1"/>
  <c r="A108" i="11"/>
  <c r="B108" i="11"/>
  <c r="C108" i="11"/>
  <c r="BX108" i="11"/>
  <c r="ES108" i="11" s="1"/>
  <c r="A109" i="11"/>
  <c r="B109" i="11"/>
  <c r="C109" i="11"/>
  <c r="BX109" i="11"/>
  <c r="ES109" i="11" s="1"/>
  <c r="A110" i="11"/>
  <c r="B110" i="11"/>
  <c r="C110" i="11"/>
  <c r="BX110" i="11"/>
  <c r="ES110" i="11" s="1"/>
  <c r="A111" i="11"/>
  <c r="B111" i="11"/>
  <c r="C111" i="11"/>
  <c r="BX111" i="11"/>
  <c r="ES111" i="11" s="1"/>
  <c r="A112" i="11"/>
  <c r="B112" i="11"/>
  <c r="C112" i="11"/>
  <c r="BX112" i="11"/>
  <c r="ES112" i="11" s="1"/>
  <c r="A113" i="11"/>
  <c r="B113" i="11"/>
  <c r="C113" i="11"/>
  <c r="BX113" i="11"/>
  <c r="ES113" i="11" s="1"/>
  <c r="A114" i="11"/>
  <c r="B114" i="11"/>
  <c r="C114" i="11"/>
  <c r="BX114" i="11"/>
  <c r="ES114" i="11" s="1"/>
  <c r="A115" i="11"/>
  <c r="B115" i="11"/>
  <c r="C115" i="11"/>
  <c r="BX115" i="11"/>
  <c r="ES115" i="11" s="1"/>
  <c r="A116" i="11"/>
  <c r="B116" i="11"/>
  <c r="C116" i="11"/>
  <c r="BX116" i="11"/>
  <c r="ES116" i="11" s="1"/>
  <c r="A117" i="11"/>
  <c r="B117" i="11"/>
  <c r="C117" i="11"/>
  <c r="BX117" i="11"/>
  <c r="ES117" i="11" s="1"/>
  <c r="A118" i="11"/>
  <c r="B118" i="11"/>
  <c r="C118" i="11"/>
  <c r="BX118" i="11"/>
  <c r="ES118" i="11" s="1"/>
  <c r="A119" i="11"/>
  <c r="B119" i="11"/>
  <c r="C119" i="11"/>
  <c r="BX119" i="11"/>
  <c r="ES119" i="11" s="1"/>
  <c r="A120" i="11"/>
  <c r="B120" i="11"/>
  <c r="C120" i="11"/>
  <c r="BX120" i="11"/>
  <c r="ES120" i="11" s="1"/>
  <c r="A121" i="11"/>
  <c r="B121" i="11"/>
  <c r="C121" i="11"/>
  <c r="BX121" i="11"/>
  <c r="ES121" i="11" s="1"/>
  <c r="A122" i="11"/>
  <c r="B122" i="11"/>
  <c r="C122" i="11"/>
  <c r="BX122" i="11"/>
  <c r="ES122" i="11" s="1"/>
  <c r="A123" i="11"/>
  <c r="B123" i="11"/>
  <c r="C123" i="11"/>
  <c r="BX123" i="11"/>
  <c r="ES123" i="11" s="1"/>
  <c r="A124" i="11"/>
  <c r="B124" i="11"/>
  <c r="C124" i="11"/>
  <c r="BX124" i="11"/>
  <c r="ES124" i="11" s="1"/>
  <c r="A125" i="11"/>
  <c r="B125" i="11"/>
  <c r="C125" i="11"/>
  <c r="BX125" i="11"/>
  <c r="ES125" i="11" s="1"/>
  <c r="A126" i="11"/>
  <c r="B126" i="11"/>
  <c r="C126" i="11"/>
  <c r="BX126" i="11"/>
  <c r="ES126" i="11" s="1"/>
  <c r="A127" i="11"/>
  <c r="B127" i="11"/>
  <c r="C127" i="11"/>
  <c r="BX127" i="11"/>
  <c r="ES127" i="11" s="1"/>
  <c r="A128" i="11"/>
  <c r="B128" i="11"/>
  <c r="C128" i="11"/>
  <c r="BX128" i="11"/>
  <c r="ES128" i="11" s="1"/>
  <c r="A129" i="11"/>
  <c r="B129" i="11"/>
  <c r="C129" i="11"/>
  <c r="BX129" i="11"/>
  <c r="ES129" i="11" s="1"/>
  <c r="A130" i="11"/>
  <c r="B130" i="11"/>
  <c r="C130" i="11"/>
  <c r="BX130" i="11"/>
  <c r="ES130" i="11" s="1"/>
  <c r="A131" i="11"/>
  <c r="B131" i="11"/>
  <c r="C131" i="11"/>
  <c r="BX131" i="11"/>
  <c r="ES131" i="11" s="1"/>
  <c r="A132" i="11"/>
  <c r="B132" i="11"/>
  <c r="C132" i="11"/>
  <c r="BX132" i="11"/>
  <c r="ES132" i="11" s="1"/>
  <c r="A133" i="11"/>
  <c r="B133" i="11"/>
  <c r="C133" i="11"/>
  <c r="BX133" i="11"/>
  <c r="ES133" i="11" s="1"/>
  <c r="A134" i="11"/>
  <c r="B134" i="11"/>
  <c r="C134" i="11"/>
  <c r="BX134" i="11"/>
  <c r="ES134" i="11" s="1"/>
  <c r="A135" i="11"/>
  <c r="B135" i="11"/>
  <c r="C135" i="11"/>
  <c r="BX135" i="11"/>
  <c r="ES135" i="11" s="1"/>
  <c r="A136" i="11"/>
  <c r="B136" i="11"/>
  <c r="C136" i="11"/>
  <c r="BX136" i="11"/>
  <c r="ES136" i="11" s="1"/>
  <c r="A137" i="11"/>
  <c r="B137" i="11"/>
  <c r="C137" i="11"/>
  <c r="BX137" i="11"/>
  <c r="ES137" i="11" s="1"/>
  <c r="A138" i="11"/>
  <c r="B138" i="11"/>
  <c r="C138" i="11"/>
  <c r="BX138" i="11"/>
  <c r="ES138" i="11" s="1"/>
  <c r="A139" i="11"/>
  <c r="B139" i="11"/>
  <c r="C139" i="11"/>
  <c r="BX139" i="11"/>
  <c r="ES139" i="11" s="1"/>
  <c r="A140" i="11"/>
  <c r="B140" i="11"/>
  <c r="C140" i="11"/>
  <c r="BX140" i="11"/>
  <c r="ES140" i="11" s="1"/>
  <c r="A141" i="11"/>
  <c r="B141" i="11"/>
  <c r="C141" i="11"/>
  <c r="BX141" i="11"/>
  <c r="ES141" i="11" s="1"/>
  <c r="A142" i="11"/>
  <c r="B142" i="11"/>
  <c r="C142" i="11"/>
  <c r="BX142" i="11"/>
  <c r="ES142" i="11" s="1"/>
  <c r="A143" i="11"/>
  <c r="B143" i="11"/>
  <c r="C143" i="11"/>
  <c r="BX143" i="11"/>
  <c r="ES143" i="11" s="1"/>
  <c r="A144" i="11"/>
  <c r="B144" i="11"/>
  <c r="C144" i="11"/>
  <c r="BX144" i="11"/>
  <c r="ES144" i="11" s="1"/>
  <c r="A145" i="11"/>
  <c r="B145" i="11"/>
  <c r="C145" i="11"/>
  <c r="BX145" i="11"/>
  <c r="ES145" i="11" s="1"/>
  <c r="A146" i="11"/>
  <c r="B146" i="11"/>
  <c r="C146" i="11"/>
  <c r="BX146" i="11"/>
  <c r="ES146" i="11" s="1"/>
  <c r="A147" i="11"/>
  <c r="B147" i="11"/>
  <c r="C147" i="11"/>
  <c r="BX147" i="11"/>
  <c r="ES147" i="11" s="1"/>
  <c r="A148" i="11"/>
  <c r="B148" i="11"/>
  <c r="C148" i="11"/>
  <c r="BX148" i="11"/>
  <c r="ES148" i="11" s="1"/>
  <c r="A149" i="11"/>
  <c r="B149" i="11"/>
  <c r="C149" i="11"/>
  <c r="BX149" i="11"/>
  <c r="ES149" i="11" s="1"/>
  <c r="A150" i="11"/>
  <c r="B150" i="11"/>
  <c r="C150" i="11"/>
  <c r="BX150" i="11"/>
  <c r="ES150" i="11" s="1"/>
  <c r="A151" i="11"/>
  <c r="B151" i="11"/>
  <c r="C151" i="11"/>
  <c r="BX151" i="11"/>
  <c r="ES151" i="11" s="1"/>
  <c r="A152" i="11"/>
  <c r="B152" i="11"/>
  <c r="C152" i="11"/>
  <c r="BX152" i="11"/>
  <c r="ES152" i="11" s="1"/>
  <c r="A153" i="11"/>
  <c r="B153" i="11"/>
  <c r="C153" i="11"/>
  <c r="BX153" i="11"/>
  <c r="ES153" i="11" s="1"/>
  <c r="A154" i="11"/>
  <c r="B154" i="11"/>
  <c r="C154" i="11"/>
  <c r="BX154" i="11"/>
  <c r="ES154" i="11" s="1"/>
  <c r="A155" i="11"/>
  <c r="B155" i="11"/>
  <c r="C155" i="11"/>
  <c r="BX155" i="11"/>
  <c r="ES155" i="11" s="1"/>
  <c r="A156" i="11"/>
  <c r="B156" i="11"/>
  <c r="C156" i="11"/>
  <c r="BX156" i="11"/>
  <c r="ES156" i="11" s="1"/>
  <c r="A157" i="11"/>
  <c r="B157" i="11"/>
  <c r="C157" i="11"/>
  <c r="BX157" i="11"/>
  <c r="ES157" i="11" s="1"/>
  <c r="A158" i="11"/>
  <c r="B158" i="11"/>
  <c r="C158" i="11"/>
  <c r="BX158" i="11"/>
  <c r="ES158" i="11" s="1"/>
  <c r="A159" i="11"/>
  <c r="B159" i="11"/>
  <c r="C159" i="11"/>
  <c r="BX159" i="11"/>
  <c r="ES159" i="11" s="1"/>
  <c r="A160" i="11"/>
  <c r="B160" i="11"/>
  <c r="C160" i="11"/>
  <c r="BX160" i="11"/>
  <c r="ES160" i="11" s="1"/>
  <c r="A161" i="11"/>
  <c r="B161" i="11"/>
  <c r="C161" i="11"/>
  <c r="BX161" i="11"/>
  <c r="ES161" i="11" s="1"/>
  <c r="A162" i="11"/>
  <c r="B162" i="11"/>
  <c r="C162" i="11"/>
  <c r="BX162" i="11"/>
  <c r="ES162" i="11" s="1"/>
  <c r="A163" i="11"/>
  <c r="B163" i="11"/>
  <c r="C163" i="11"/>
  <c r="BX163" i="11"/>
  <c r="ES163" i="11" s="1"/>
  <c r="A164" i="11"/>
  <c r="B164" i="11"/>
  <c r="C164" i="11"/>
  <c r="BX164" i="11"/>
  <c r="ES164" i="11" s="1"/>
  <c r="A165" i="11"/>
  <c r="B165" i="11"/>
  <c r="C165" i="11"/>
  <c r="BX165" i="11"/>
  <c r="ES165" i="11" s="1"/>
  <c r="A166" i="11"/>
  <c r="B166" i="11"/>
  <c r="C166" i="11"/>
  <c r="BX166" i="11"/>
  <c r="ES166" i="11" s="1"/>
  <c r="A167" i="11"/>
  <c r="B167" i="11"/>
  <c r="C167" i="11"/>
  <c r="BX167" i="11"/>
  <c r="ES167" i="11" s="1"/>
  <c r="A168" i="11"/>
  <c r="B168" i="11"/>
  <c r="C168" i="11"/>
  <c r="BX168" i="11"/>
  <c r="ES168" i="11" s="1"/>
  <c r="A169" i="11"/>
  <c r="B169" i="11"/>
  <c r="C169" i="11"/>
  <c r="BX169" i="11"/>
  <c r="ES169" i="11" s="1"/>
  <c r="A170" i="11"/>
  <c r="B170" i="11"/>
  <c r="C170" i="11"/>
  <c r="BX170" i="11"/>
  <c r="ES170" i="11" s="1"/>
  <c r="A171" i="11"/>
  <c r="B171" i="11"/>
  <c r="C171" i="11"/>
  <c r="BX171" i="11"/>
  <c r="ES171" i="11" s="1"/>
  <c r="A172" i="11"/>
  <c r="B172" i="11"/>
  <c r="C172" i="11"/>
  <c r="BX172" i="11"/>
  <c r="ES172" i="11" s="1"/>
  <c r="A173" i="11"/>
  <c r="B173" i="11"/>
  <c r="C173" i="11"/>
  <c r="BX173" i="11"/>
  <c r="ES173" i="11" s="1"/>
  <c r="A174" i="11"/>
  <c r="B174" i="11"/>
  <c r="C174" i="11"/>
  <c r="BX174" i="11"/>
  <c r="ES174" i="11" s="1"/>
  <c r="A175" i="11"/>
  <c r="B175" i="11"/>
  <c r="C175" i="11"/>
  <c r="BX175" i="11"/>
  <c r="ES175" i="11" s="1"/>
  <c r="A176" i="11"/>
  <c r="B176" i="11"/>
  <c r="C176" i="11"/>
  <c r="BX176" i="11"/>
  <c r="ES176" i="11" s="1"/>
  <c r="A177" i="11"/>
  <c r="B177" i="11"/>
  <c r="C177" i="11"/>
  <c r="BX177" i="11"/>
  <c r="ES177" i="11" s="1"/>
  <c r="A178" i="11"/>
  <c r="B178" i="11"/>
  <c r="C178" i="11"/>
  <c r="BX178" i="11"/>
  <c r="ES178" i="11" s="1"/>
  <c r="A179" i="11"/>
  <c r="B179" i="11"/>
  <c r="C179" i="11"/>
  <c r="BX179" i="11"/>
  <c r="ES179" i="11" s="1"/>
  <c r="A180" i="11"/>
  <c r="B180" i="11"/>
  <c r="C180" i="11"/>
  <c r="BX180" i="11"/>
  <c r="ES180" i="11" s="1"/>
  <c r="A181" i="11"/>
  <c r="B181" i="11"/>
  <c r="C181" i="11"/>
  <c r="BX181" i="11"/>
  <c r="ES181" i="11" s="1"/>
  <c r="A182" i="11"/>
  <c r="B182" i="11"/>
  <c r="C182" i="11"/>
  <c r="BX182" i="11"/>
  <c r="ES182" i="11" s="1"/>
  <c r="A183" i="11"/>
  <c r="B183" i="11"/>
  <c r="C183" i="11"/>
  <c r="BX183" i="11"/>
  <c r="ES183" i="11" s="1"/>
  <c r="A184" i="11"/>
  <c r="B184" i="11"/>
  <c r="C184" i="11"/>
  <c r="BX184" i="11"/>
  <c r="ES184" i="11" s="1"/>
  <c r="A185" i="11"/>
  <c r="B185" i="11"/>
  <c r="C185" i="11"/>
  <c r="BX185" i="11"/>
  <c r="ES185" i="11" s="1"/>
  <c r="A186" i="11"/>
  <c r="B186" i="11"/>
  <c r="C186" i="11"/>
  <c r="BX186" i="11"/>
  <c r="ES186" i="11" s="1"/>
  <c r="B324" i="18"/>
  <c r="B334" i="18"/>
  <c r="C344" i="18"/>
  <c r="D359" i="18"/>
  <c r="B397" i="18"/>
  <c r="C397" i="18"/>
  <c r="D397" i="18"/>
  <c r="E397" i="18"/>
  <c r="F397" i="18"/>
  <c r="B408" i="18"/>
  <c r="E418" i="18"/>
  <c r="E429" i="18"/>
  <c r="B435" i="18"/>
  <c r="C453" i="18"/>
  <c r="C324" i="18"/>
  <c r="C334" i="18"/>
  <c r="C345" i="18"/>
  <c r="D360" i="18"/>
  <c r="B409" i="18"/>
  <c r="E419" i="18"/>
  <c r="C435" i="18"/>
  <c r="C454" i="18"/>
  <c r="D324" i="18"/>
  <c r="D334" i="18"/>
  <c r="C346" i="18"/>
  <c r="D361" i="18"/>
  <c r="E420" i="18"/>
  <c r="D435" i="18"/>
  <c r="C455" i="18"/>
  <c r="E334" i="18"/>
  <c r="C347" i="18"/>
  <c r="D362" i="18"/>
  <c r="E421" i="18"/>
  <c r="E435" i="18"/>
  <c r="F334" i="18"/>
  <c r="C348" i="18"/>
  <c r="D363" i="18"/>
  <c r="F435" i="18"/>
  <c r="G334" i="18"/>
  <c r="C349" i="18"/>
  <c r="D364" i="18"/>
  <c r="H334" i="18"/>
  <c r="C350" i="18"/>
  <c r="D365" i="18"/>
  <c r="I334" i="18"/>
  <c r="C351" i="18"/>
  <c r="D366" i="18"/>
  <c r="J334" i="18"/>
  <c r="C41" i="16"/>
  <c r="J41" i="16"/>
  <c r="A1" i="16" s="1"/>
  <c r="A47" i="16"/>
  <c r="B47" i="16"/>
  <c r="C47" i="16"/>
  <c r="A48" i="16"/>
  <c r="B48" i="16"/>
  <c r="C48" i="16"/>
  <c r="A49" i="16"/>
  <c r="B49" i="16"/>
  <c r="C49" i="16"/>
  <c r="A50" i="16"/>
  <c r="B50" i="16"/>
  <c r="C50" i="16"/>
  <c r="A51" i="16"/>
  <c r="B51" i="16"/>
  <c r="C51" i="16"/>
  <c r="A52" i="16"/>
  <c r="B52" i="16"/>
  <c r="C52" i="16"/>
  <c r="A53" i="16"/>
  <c r="B53" i="16"/>
  <c r="C53" i="16"/>
  <c r="A54" i="16"/>
  <c r="B54" i="16"/>
  <c r="C54" i="16"/>
  <c r="A55" i="16"/>
  <c r="B55" i="16"/>
  <c r="C55" i="16"/>
  <c r="A56" i="16"/>
  <c r="B56" i="16"/>
  <c r="C56" i="16"/>
  <c r="A57" i="16"/>
  <c r="B57" i="16"/>
  <c r="C57" i="16"/>
  <c r="A58" i="16"/>
  <c r="B58" i="16"/>
  <c r="C58" i="16"/>
  <c r="A59" i="16"/>
  <c r="B59" i="16"/>
  <c r="C59" i="16"/>
  <c r="A60" i="16"/>
  <c r="B60" i="16"/>
  <c r="C60" i="16"/>
  <c r="A61" i="16"/>
  <c r="B61" i="16"/>
  <c r="C61" i="16"/>
  <c r="A62" i="16"/>
  <c r="B62" i="16"/>
  <c r="C62" i="16"/>
  <c r="A63" i="16"/>
  <c r="B63" i="16"/>
  <c r="C63" i="16"/>
  <c r="A64" i="16"/>
  <c r="B64" i="16"/>
  <c r="C64" i="16"/>
  <c r="A65" i="16"/>
  <c r="B65" i="16"/>
  <c r="C65" i="16"/>
  <c r="A66" i="16"/>
  <c r="B66" i="16"/>
  <c r="C66" i="16"/>
  <c r="A67" i="16"/>
  <c r="B67" i="16"/>
  <c r="C67" i="16"/>
  <c r="A68" i="16"/>
  <c r="B68" i="16"/>
  <c r="C68" i="16"/>
  <c r="A69" i="16"/>
  <c r="B69" i="16"/>
  <c r="C69" i="16"/>
  <c r="A70" i="16"/>
  <c r="B70" i="16"/>
  <c r="C70" i="16"/>
  <c r="A71" i="16"/>
  <c r="B71" i="16"/>
  <c r="C71" i="16"/>
  <c r="A72" i="16"/>
  <c r="B72" i="16"/>
  <c r="C72" i="16"/>
  <c r="A73" i="16"/>
  <c r="B73" i="16"/>
  <c r="C73" i="16"/>
  <c r="A74" i="16"/>
  <c r="B74" i="16"/>
  <c r="C74" i="16"/>
  <c r="A75" i="16"/>
  <c r="B75" i="16"/>
  <c r="C75" i="16"/>
  <c r="A76" i="16"/>
  <c r="B76" i="16"/>
  <c r="C76" i="16"/>
  <c r="A77" i="16"/>
  <c r="B77" i="16"/>
  <c r="C77" i="16"/>
  <c r="A78" i="16"/>
  <c r="B78" i="16"/>
  <c r="C78" i="16"/>
  <c r="A79" i="16"/>
  <c r="B79" i="16"/>
  <c r="C79" i="16"/>
  <c r="A80" i="16"/>
  <c r="B80" i="16"/>
  <c r="C80" i="16"/>
  <c r="A81" i="16"/>
  <c r="B81" i="16"/>
  <c r="C81" i="16"/>
  <c r="A82" i="16"/>
  <c r="B82" i="16"/>
  <c r="C82" i="16"/>
  <c r="A83" i="16"/>
  <c r="B83" i="16"/>
  <c r="C83" i="16"/>
  <c r="A84" i="16"/>
  <c r="B84" i="16"/>
  <c r="C84" i="16"/>
  <c r="A85" i="16"/>
  <c r="B85" i="16"/>
  <c r="C85" i="16"/>
  <c r="A86" i="16"/>
  <c r="B86" i="16"/>
  <c r="C86" i="16"/>
  <c r="A87" i="16"/>
  <c r="B87" i="16"/>
  <c r="C87" i="16"/>
  <c r="A88" i="16"/>
  <c r="B88" i="16"/>
  <c r="C88" i="16"/>
  <c r="A89" i="16"/>
  <c r="B89" i="16"/>
  <c r="C89" i="16"/>
  <c r="A90" i="16"/>
  <c r="B90" i="16"/>
  <c r="C90" i="16"/>
  <c r="A91" i="16"/>
  <c r="B91" i="16"/>
  <c r="C91" i="16"/>
  <c r="A92" i="16"/>
  <c r="B92" i="16"/>
  <c r="C92" i="16"/>
  <c r="A93" i="16"/>
  <c r="B93" i="16"/>
  <c r="C93" i="16"/>
  <c r="A94" i="16"/>
  <c r="B94" i="16"/>
  <c r="C94" i="16"/>
  <c r="A95" i="16"/>
  <c r="B95" i="16"/>
  <c r="C95" i="16"/>
  <c r="A96" i="16"/>
  <c r="B96" i="16"/>
  <c r="C96" i="16"/>
  <c r="A97" i="16"/>
  <c r="B97" i="16"/>
  <c r="C97" i="16"/>
  <c r="A98" i="16"/>
  <c r="B98" i="16"/>
  <c r="C98" i="16"/>
  <c r="A99" i="16"/>
  <c r="B99" i="16"/>
  <c r="C99" i="16"/>
  <c r="A100" i="16"/>
  <c r="B100" i="16"/>
  <c r="C100" i="16"/>
  <c r="A101" i="16"/>
  <c r="B101" i="16"/>
  <c r="C101" i="16"/>
  <c r="A102" i="16"/>
  <c r="B102" i="16"/>
  <c r="C102" i="16"/>
  <c r="A103" i="16"/>
  <c r="B103" i="16"/>
  <c r="C103" i="16"/>
  <c r="A104" i="16"/>
  <c r="B104" i="16"/>
  <c r="C104" i="16"/>
  <c r="A105" i="16"/>
  <c r="B105" i="16"/>
  <c r="C105" i="16"/>
  <c r="A106" i="16"/>
  <c r="B106" i="16"/>
  <c r="C106" i="16"/>
  <c r="A107" i="16"/>
  <c r="B107" i="16"/>
  <c r="C107" i="16"/>
  <c r="A108" i="16"/>
  <c r="B108" i="16"/>
  <c r="C108" i="16"/>
  <c r="A109" i="16"/>
  <c r="B109" i="16"/>
  <c r="C109" i="16"/>
  <c r="A110" i="16"/>
  <c r="B110" i="16"/>
  <c r="C110" i="16"/>
  <c r="A111" i="16"/>
  <c r="B111" i="16"/>
  <c r="C111" i="16"/>
  <c r="A112" i="16"/>
  <c r="B112" i="16"/>
  <c r="C112" i="16"/>
  <c r="A113" i="16"/>
  <c r="B113" i="16"/>
  <c r="C113" i="16"/>
  <c r="A114" i="16"/>
  <c r="B114" i="16"/>
  <c r="C114" i="16"/>
  <c r="A115" i="16"/>
  <c r="B115" i="16"/>
  <c r="C115" i="16"/>
  <c r="A116" i="16"/>
  <c r="B116" i="16"/>
  <c r="C116" i="16"/>
  <c r="A117" i="16"/>
  <c r="B117" i="16"/>
  <c r="C117" i="16"/>
  <c r="A118" i="16"/>
  <c r="B118" i="16"/>
  <c r="C118" i="16"/>
  <c r="A119" i="16"/>
  <c r="B119" i="16"/>
  <c r="C119" i="16"/>
  <c r="A120" i="16"/>
  <c r="B120" i="16"/>
  <c r="C120" i="16"/>
  <c r="A121" i="16"/>
  <c r="B121" i="16"/>
  <c r="C121" i="16"/>
  <c r="A122" i="16"/>
  <c r="B122" i="16"/>
  <c r="C122" i="16"/>
  <c r="A123" i="16"/>
  <c r="B123" i="16"/>
  <c r="C123" i="16"/>
  <c r="A124" i="16"/>
  <c r="B124" i="16"/>
  <c r="C124" i="16"/>
  <c r="A125" i="16"/>
  <c r="B125" i="16"/>
  <c r="C125" i="16"/>
  <c r="A126" i="16"/>
  <c r="B126" i="16"/>
  <c r="C126" i="16"/>
  <c r="A127" i="16"/>
  <c r="B127" i="16"/>
  <c r="C127" i="16"/>
  <c r="A128" i="16"/>
  <c r="B128" i="16"/>
  <c r="C128" i="16"/>
  <c r="A129" i="16"/>
  <c r="B129" i="16"/>
  <c r="C129" i="16"/>
  <c r="A130" i="16"/>
  <c r="B130" i="16"/>
  <c r="C130" i="16"/>
  <c r="A131" i="16"/>
  <c r="B131" i="16"/>
  <c r="C131" i="16"/>
  <c r="A132" i="16"/>
  <c r="B132" i="16"/>
  <c r="C132" i="16"/>
  <c r="A133" i="16"/>
  <c r="B133" i="16"/>
  <c r="C133" i="16"/>
  <c r="A134" i="16"/>
  <c r="B134" i="16"/>
  <c r="C134" i="16"/>
  <c r="A135" i="16"/>
  <c r="B135" i="16"/>
  <c r="C135" i="16"/>
  <c r="A136" i="16"/>
  <c r="B136" i="16"/>
  <c r="C136" i="16"/>
  <c r="A137" i="16"/>
  <c r="B137" i="16"/>
  <c r="C137" i="16"/>
  <c r="A138" i="16"/>
  <c r="B138" i="16"/>
  <c r="C138" i="16"/>
  <c r="A139" i="16"/>
  <c r="B139" i="16"/>
  <c r="C139" i="16"/>
  <c r="A140" i="16"/>
  <c r="B140" i="16"/>
  <c r="C140" i="16"/>
  <c r="A141" i="16"/>
  <c r="B141" i="16"/>
  <c r="C141" i="16"/>
  <c r="A142" i="16"/>
  <c r="B142" i="16"/>
  <c r="C142" i="16"/>
  <c r="A143" i="16"/>
  <c r="B143" i="16"/>
  <c r="C143" i="16"/>
  <c r="A345" i="16"/>
  <c r="B345" i="16"/>
  <c r="C345" i="16"/>
  <c r="A346" i="16"/>
  <c r="B346" i="16"/>
  <c r="C346" i="16"/>
  <c r="F4" i="13"/>
  <c r="G4" i="13"/>
  <c r="H5" i="18" s="1"/>
  <c r="G5" i="13"/>
  <c r="H6" i="18" s="1"/>
  <c r="G6" i="13"/>
  <c r="H7" i="18" s="1"/>
  <c r="F24" i="13"/>
  <c r="G24" i="13"/>
  <c r="H24" i="13"/>
  <c r="H4" i="13" s="1"/>
  <c r="D17" i="18" s="1"/>
  <c r="I4" i="13"/>
  <c r="B29" i="18" s="1"/>
  <c r="J4" i="13"/>
  <c r="C29" i="18" s="1"/>
  <c r="E29" i="18"/>
  <c r="F29" i="18"/>
  <c r="G29" i="18"/>
  <c r="H29" i="18"/>
  <c r="J29" i="18"/>
  <c r="M29" i="18"/>
  <c r="N29" i="18"/>
  <c r="O29" i="18"/>
  <c r="Z4" i="13"/>
  <c r="P29" i="18" s="1"/>
  <c r="AH24" i="13"/>
  <c r="AM24" i="13"/>
  <c r="F85" i="18" s="1"/>
  <c r="AO24" i="13"/>
  <c r="F89" i="18" s="1"/>
  <c r="AV24" i="13"/>
  <c r="BA24" i="13"/>
  <c r="BB24" i="13"/>
  <c r="BC24" i="13"/>
  <c r="BD24" i="13"/>
  <c r="BJ24" i="13"/>
  <c r="BK24" i="13"/>
  <c r="DJ24" i="13"/>
  <c r="EP24" i="13"/>
  <c r="ER24" i="13"/>
  <c r="ET24" i="13"/>
  <c r="G25" i="13"/>
  <c r="H25" i="13"/>
  <c r="H5" i="13" s="1"/>
  <c r="D18" i="18" s="1"/>
  <c r="AH25" i="13"/>
  <c r="AM25" i="13"/>
  <c r="F86" i="18" s="1"/>
  <c r="AO25" i="13"/>
  <c r="F90" i="18" s="1"/>
  <c r="AV25" i="13"/>
  <c r="BA25" i="13"/>
  <c r="BB25" i="13"/>
  <c r="BD25" i="13"/>
  <c r="BK25" i="13"/>
  <c r="DJ25" i="13"/>
  <c r="DO25" i="13"/>
  <c r="EA25" i="13"/>
  <c r="EP25" i="13"/>
  <c r="ER25" i="13"/>
  <c r="ET25" i="13"/>
  <c r="G26" i="13"/>
  <c r="AH26" i="13"/>
  <c r="AM26" i="13"/>
  <c r="F87" i="18" s="1"/>
  <c r="AO26" i="13"/>
  <c r="F91" i="18" s="1"/>
  <c r="BA26" i="13"/>
  <c r="BB26" i="13"/>
  <c r="BK26" i="13"/>
  <c r="DJ26" i="13"/>
  <c r="DO26" i="13"/>
  <c r="AO27" i="13"/>
  <c r="F92" i="18" s="1"/>
  <c r="BA27" i="13"/>
  <c r="BB27" i="13"/>
  <c r="BK27" i="13"/>
  <c r="DJ27" i="13"/>
  <c r="BB28" i="13"/>
  <c r="BK30" i="13"/>
  <c r="BK31" i="13"/>
  <c r="BK32" i="13"/>
  <c r="BK33" i="13"/>
  <c r="BK34" i="13"/>
  <c r="BK35" i="13"/>
  <c r="BK36" i="13"/>
  <c r="F44" i="13"/>
  <c r="G44" i="13"/>
  <c r="AH44" i="13"/>
  <c r="G85" i="18"/>
  <c r="AO44" i="13"/>
  <c r="G89" i="18" s="1"/>
  <c r="AV44" i="13"/>
  <c r="BA44" i="13"/>
  <c r="BB44" i="13"/>
  <c r="BC44" i="13"/>
  <c r="BD44" i="13"/>
  <c r="BJ44" i="13"/>
  <c r="BK44" i="13"/>
  <c r="DJ44" i="13"/>
  <c r="DO44" i="13"/>
  <c r="EA44" i="13"/>
  <c r="EP44" i="13"/>
  <c r="ER44" i="13"/>
  <c r="ET44" i="13"/>
  <c r="G45" i="13"/>
  <c r="AH45" i="13"/>
  <c r="AM45" i="13"/>
  <c r="G86" i="18" s="1"/>
  <c r="AO45" i="13"/>
  <c r="G90" i="18" s="1"/>
  <c r="AV45" i="13"/>
  <c r="BA45" i="13"/>
  <c r="BB45" i="13"/>
  <c r="BC45" i="13"/>
  <c r="BD45" i="13"/>
  <c r="BK45" i="13"/>
  <c r="DJ45" i="13"/>
  <c r="EK45" i="13"/>
  <c r="DO45" i="13"/>
  <c r="EA45" i="13"/>
  <c r="EP45" i="13"/>
  <c r="ER45" i="13"/>
  <c r="ET45" i="13"/>
  <c r="G46" i="13"/>
  <c r="AH46" i="13"/>
  <c r="AM46" i="13"/>
  <c r="G87" i="18" s="1"/>
  <c r="AO46" i="13"/>
  <c r="G91" i="18" s="1"/>
  <c r="BA46" i="13"/>
  <c r="BB46" i="13"/>
  <c r="BK46" i="13"/>
  <c r="DJ46" i="13"/>
  <c r="DO46" i="13"/>
  <c r="AO47" i="13"/>
  <c r="G92" i="18" s="1"/>
  <c r="BA47" i="13"/>
  <c r="BB47" i="13"/>
  <c r="BK47" i="13"/>
  <c r="DJ47" i="13"/>
  <c r="EK47" i="13"/>
  <c r="DO47" i="13"/>
  <c r="BB48" i="13"/>
  <c r="BK48" i="13"/>
  <c r="BK8" i="13" s="1"/>
  <c r="BK49" i="13"/>
  <c r="BK50" i="13"/>
  <c r="BK51" i="13"/>
  <c r="BK52" i="13"/>
  <c r="BK53" i="13"/>
  <c r="BK54" i="13"/>
  <c r="BK55" i="13"/>
  <c r="BK56" i="13"/>
  <c r="BK57" i="13"/>
  <c r="F64" i="13"/>
  <c r="G64" i="13"/>
  <c r="EK64" i="13"/>
  <c r="DO64" i="13"/>
  <c r="EA64" i="13"/>
  <c r="EP64" i="13"/>
  <c r="ER64" i="13"/>
  <c r="ET64" i="13"/>
  <c r="EK65" i="13"/>
  <c r="DO65" i="13"/>
  <c r="EA65" i="13"/>
  <c r="EP65" i="13"/>
  <c r="ER65" i="13"/>
  <c r="ET65" i="13"/>
  <c r="G66" i="13"/>
  <c r="DO66" i="13"/>
  <c r="EK67" i="13"/>
  <c r="DO67" i="13"/>
  <c r="BJ87" i="13"/>
  <c r="C114" i="13"/>
  <c r="F114" i="13"/>
  <c r="A1" i="13" s="1"/>
  <c r="EV113" i="13"/>
  <c r="A120" i="13"/>
  <c r="B120" i="13"/>
  <c r="C120" i="13"/>
  <c r="A121" i="13"/>
  <c r="B121" i="13"/>
  <c r="C121" i="13"/>
  <c r="A122" i="13"/>
  <c r="B122" i="13"/>
  <c r="C122" i="13"/>
  <c r="A123" i="13"/>
  <c r="B123" i="13"/>
  <c r="C123" i="13"/>
  <c r="A124" i="13"/>
  <c r="B124" i="13"/>
  <c r="C124" i="13"/>
  <c r="A125" i="13"/>
  <c r="B125" i="13"/>
  <c r="C125" i="13"/>
  <c r="A126" i="13"/>
  <c r="B126" i="13"/>
  <c r="C126" i="13"/>
  <c r="A127" i="13"/>
  <c r="B127" i="13"/>
  <c r="C127" i="13"/>
  <c r="A128" i="13"/>
  <c r="B128" i="13"/>
  <c r="C128" i="13"/>
  <c r="A129" i="13"/>
  <c r="B129" i="13"/>
  <c r="C129" i="13"/>
  <c r="A130" i="13"/>
  <c r="B130" i="13"/>
  <c r="C130" i="13"/>
  <c r="A131" i="13"/>
  <c r="B131" i="13"/>
  <c r="C131" i="13"/>
  <c r="A132" i="13"/>
  <c r="B132" i="13"/>
  <c r="C132" i="13"/>
  <c r="A133" i="13"/>
  <c r="B133" i="13"/>
  <c r="C133" i="13"/>
  <c r="A134" i="13"/>
  <c r="B134" i="13"/>
  <c r="C134" i="13"/>
  <c r="A135" i="13"/>
  <c r="B135" i="13"/>
  <c r="C135" i="13"/>
  <c r="A136" i="13"/>
  <c r="B136" i="13"/>
  <c r="C136" i="13"/>
  <c r="A137" i="13"/>
  <c r="B137" i="13"/>
  <c r="C137" i="13"/>
  <c r="A138" i="13"/>
  <c r="B138" i="13"/>
  <c r="C138" i="13"/>
  <c r="A139" i="13"/>
  <c r="B139" i="13"/>
  <c r="C139" i="13"/>
  <c r="A140" i="13"/>
  <c r="B140" i="13"/>
  <c r="C140" i="13"/>
  <c r="A141" i="13"/>
  <c r="B141" i="13"/>
  <c r="C141" i="13"/>
  <c r="DM141" i="13"/>
  <c r="AT141" i="13"/>
  <c r="AW141" i="13"/>
  <c r="AU141" i="13" s="1"/>
  <c r="A142" i="13"/>
  <c r="B142" i="13"/>
  <c r="C142" i="13"/>
  <c r="DM142" i="13"/>
  <c r="AT142" i="13"/>
  <c r="AW142" i="13"/>
  <c r="AU142" i="13" s="1"/>
  <c r="A143" i="13"/>
  <c r="B143" i="13"/>
  <c r="C143" i="13"/>
  <c r="DM143" i="13"/>
  <c r="AT143" i="13"/>
  <c r="AW143" i="13"/>
  <c r="AU143" i="13" s="1"/>
  <c r="A144" i="13"/>
  <c r="B144" i="13"/>
  <c r="C144" i="13"/>
  <c r="DM144" i="13"/>
  <c r="AT144" i="13"/>
  <c r="AW144" i="13"/>
  <c r="AU144" i="13" s="1"/>
  <c r="A145" i="13"/>
  <c r="B145" i="13"/>
  <c r="C145" i="13"/>
  <c r="DM145" i="13"/>
  <c r="AT145" i="13"/>
  <c r="AW145" i="13"/>
  <c r="AU145" i="13" s="1"/>
  <c r="A146" i="13"/>
  <c r="B146" i="13"/>
  <c r="C146" i="13"/>
  <c r="DM146" i="13"/>
  <c r="AT146" i="13"/>
  <c r="AW146" i="13"/>
  <c r="AU146" i="13" s="1"/>
  <c r="A147" i="13"/>
  <c r="B147" i="13"/>
  <c r="C147" i="13"/>
  <c r="DM147" i="13"/>
  <c r="AT147" i="13"/>
  <c r="AW147" i="13"/>
  <c r="AU147" i="13" s="1"/>
  <c r="A148" i="13"/>
  <c r="B148" i="13"/>
  <c r="C148" i="13"/>
  <c r="DM148" i="13"/>
  <c r="AT148" i="13"/>
  <c r="AW148" i="13"/>
  <c r="AU148" i="13" s="1"/>
  <c r="A149" i="13"/>
  <c r="B149" i="13"/>
  <c r="C149" i="13"/>
  <c r="DM149" i="13"/>
  <c r="AT149" i="13"/>
  <c r="AW149" i="13"/>
  <c r="AU149" i="13" s="1"/>
  <c r="A150" i="13"/>
  <c r="B150" i="13"/>
  <c r="C150" i="13"/>
  <c r="DM150" i="13"/>
  <c r="AT150" i="13"/>
  <c r="AW150" i="13"/>
  <c r="AU150" i="13" s="1"/>
  <c r="A151" i="13"/>
  <c r="B151" i="13"/>
  <c r="C151" i="13"/>
  <c r="DM151" i="13"/>
  <c r="AT151" i="13"/>
  <c r="AW151" i="13"/>
  <c r="AU151" i="13" s="1"/>
  <c r="A152" i="13"/>
  <c r="B152" i="13"/>
  <c r="C152" i="13"/>
  <c r="DM152" i="13"/>
  <c r="AT152" i="13"/>
  <c r="AW152" i="13"/>
  <c r="AU152" i="13" s="1"/>
  <c r="A153" i="13"/>
  <c r="B153" i="13"/>
  <c r="C153" i="13"/>
  <c r="DM153" i="13"/>
  <c r="AT153" i="13"/>
  <c r="AW153" i="13"/>
  <c r="AU153" i="13" s="1"/>
  <c r="A154" i="13"/>
  <c r="B154" i="13"/>
  <c r="C154" i="13"/>
  <c r="DM154" i="13"/>
  <c r="AT154" i="13"/>
  <c r="AW154" i="13"/>
  <c r="AU154" i="13" s="1"/>
  <c r="A155" i="13"/>
  <c r="B155" i="13"/>
  <c r="C155" i="13"/>
  <c r="DM155" i="13"/>
  <c r="AT155" i="13"/>
  <c r="AW155" i="13"/>
  <c r="AU155" i="13" s="1"/>
  <c r="A156" i="13"/>
  <c r="B156" i="13"/>
  <c r="C156" i="13"/>
  <c r="DM156" i="13"/>
  <c r="AT156" i="13"/>
  <c r="AW156" i="13"/>
  <c r="AU156" i="13" s="1"/>
  <c r="A157" i="13"/>
  <c r="B157" i="13"/>
  <c r="C157" i="13"/>
  <c r="DM157" i="13"/>
  <c r="AT157" i="13"/>
  <c r="AW157" i="13"/>
  <c r="AU157" i="13" s="1"/>
  <c r="A158" i="13"/>
  <c r="B158" i="13"/>
  <c r="C158" i="13"/>
  <c r="DM158" i="13"/>
  <c r="AT158" i="13"/>
  <c r="AW158" i="13"/>
  <c r="AU158" i="13" s="1"/>
  <c r="A159" i="13"/>
  <c r="B159" i="13"/>
  <c r="C159" i="13"/>
  <c r="DM159" i="13"/>
  <c r="AT159" i="13"/>
  <c r="AW159" i="13"/>
  <c r="AU159" i="13" s="1"/>
  <c r="A160" i="13"/>
  <c r="B160" i="13"/>
  <c r="C160" i="13"/>
  <c r="DM160" i="13"/>
  <c r="AT160" i="13"/>
  <c r="AW160" i="13"/>
  <c r="AU160" i="13" s="1"/>
  <c r="A161" i="13"/>
  <c r="B161" i="13"/>
  <c r="C161" i="13"/>
  <c r="DM161" i="13"/>
  <c r="AT161" i="13"/>
  <c r="AW161" i="13"/>
  <c r="AU161" i="13" s="1"/>
  <c r="A162" i="13"/>
  <c r="B162" i="13"/>
  <c r="C162" i="13"/>
  <c r="DM162" i="13"/>
  <c r="AT162" i="13"/>
  <c r="AW162" i="13"/>
  <c r="AU162" i="13" s="1"/>
  <c r="A163" i="13"/>
  <c r="B163" i="13"/>
  <c r="C163" i="13"/>
  <c r="DM163" i="13"/>
  <c r="AT163" i="13"/>
  <c r="AW163" i="13"/>
  <c r="AU163" i="13" s="1"/>
  <c r="A164" i="13"/>
  <c r="B164" i="13"/>
  <c r="C164" i="13"/>
  <c r="DM164" i="13"/>
  <c r="AT164" i="13"/>
  <c r="AW164" i="13"/>
  <c r="AU164" i="13" s="1"/>
  <c r="A165" i="13"/>
  <c r="B165" i="13"/>
  <c r="C165" i="13"/>
  <c r="DM165" i="13"/>
  <c r="AT165" i="13"/>
  <c r="AW165" i="13"/>
  <c r="AU165" i="13" s="1"/>
  <c r="A166" i="13"/>
  <c r="B166" i="13"/>
  <c r="C166" i="13"/>
  <c r="DM166" i="13"/>
  <c r="AT166" i="13"/>
  <c r="AW166" i="13"/>
  <c r="AU166" i="13" s="1"/>
  <c r="A167" i="13"/>
  <c r="B167" i="13"/>
  <c r="C167" i="13"/>
  <c r="DM167" i="13"/>
  <c r="AT167" i="13"/>
  <c r="AW167" i="13"/>
  <c r="AU167" i="13" s="1"/>
  <c r="A168" i="13"/>
  <c r="B168" i="13"/>
  <c r="C168" i="13"/>
  <c r="DM168" i="13"/>
  <c r="AT168" i="13"/>
  <c r="AW168" i="13"/>
  <c r="AU168" i="13" s="1"/>
  <c r="A169" i="13"/>
  <c r="B169" i="13"/>
  <c r="C169" i="13"/>
  <c r="DM169" i="13"/>
  <c r="AT169" i="13"/>
  <c r="AW169" i="13"/>
  <c r="AU169" i="13" s="1"/>
  <c r="A170" i="13"/>
  <c r="B170" i="13"/>
  <c r="C170" i="13"/>
  <c r="DM170" i="13"/>
  <c r="AT170" i="13"/>
  <c r="AW170" i="13"/>
  <c r="AU170" i="13" s="1"/>
  <c r="A171" i="13"/>
  <c r="B171" i="13"/>
  <c r="C171" i="13"/>
  <c r="DM171" i="13"/>
  <c r="AT171" i="13"/>
  <c r="AW171" i="13"/>
  <c r="AU171" i="13" s="1"/>
  <c r="A172" i="13"/>
  <c r="B172" i="13"/>
  <c r="C172" i="13"/>
  <c r="DM172" i="13"/>
  <c r="AT172" i="13"/>
  <c r="AW172" i="13"/>
  <c r="AU172" i="13" s="1"/>
  <c r="A173" i="13"/>
  <c r="B173" i="13"/>
  <c r="C173" i="13"/>
  <c r="DM173" i="13"/>
  <c r="AT173" i="13"/>
  <c r="AW173" i="13"/>
  <c r="AU173" i="13" s="1"/>
  <c r="A174" i="13"/>
  <c r="B174" i="13"/>
  <c r="C174" i="13"/>
  <c r="DM174" i="13"/>
  <c r="AT174" i="13"/>
  <c r="AW174" i="13"/>
  <c r="AU174" i="13" s="1"/>
  <c r="A175" i="13"/>
  <c r="B175" i="13"/>
  <c r="C175" i="13"/>
  <c r="DM175" i="13"/>
  <c r="AT175" i="13"/>
  <c r="AW175" i="13"/>
  <c r="AU175" i="13" s="1"/>
  <c r="A176" i="13"/>
  <c r="B176" i="13"/>
  <c r="C176" i="13"/>
  <c r="DM176" i="13"/>
  <c r="AT176" i="13"/>
  <c r="AW176" i="13"/>
  <c r="AU176" i="13" s="1"/>
  <c r="A177" i="13"/>
  <c r="B177" i="13"/>
  <c r="C177" i="13"/>
  <c r="DM177" i="13"/>
  <c r="AT177" i="13"/>
  <c r="AW177" i="13"/>
  <c r="AU177" i="13" s="1"/>
  <c r="A178" i="13"/>
  <c r="B178" i="13"/>
  <c r="C178" i="13"/>
  <c r="DM178" i="13"/>
  <c r="AT178" i="13"/>
  <c r="AW178" i="13"/>
  <c r="AU178" i="13" s="1"/>
  <c r="A179" i="13"/>
  <c r="B179" i="13"/>
  <c r="C179" i="13"/>
  <c r="DM179" i="13"/>
  <c r="AT179" i="13"/>
  <c r="AW179" i="13"/>
  <c r="AU179" i="13" s="1"/>
  <c r="A180" i="13"/>
  <c r="B180" i="13"/>
  <c r="C180" i="13"/>
  <c r="DM180" i="13"/>
  <c r="AT180" i="13"/>
  <c r="AW180" i="13"/>
  <c r="AU180" i="13" s="1"/>
  <c r="A181" i="13"/>
  <c r="B181" i="13"/>
  <c r="C181" i="13"/>
  <c r="DM181" i="13"/>
  <c r="AT181" i="13"/>
  <c r="AW181" i="13"/>
  <c r="AU181" i="13" s="1"/>
  <c r="A182" i="13"/>
  <c r="B182" i="13"/>
  <c r="C182" i="13"/>
  <c r="DM182" i="13"/>
  <c r="AT182" i="13"/>
  <c r="AW182" i="13"/>
  <c r="AU182" i="13" s="1"/>
  <c r="A183" i="13"/>
  <c r="B183" i="13"/>
  <c r="C183" i="13"/>
  <c r="DM183" i="13"/>
  <c r="AT183" i="13"/>
  <c r="AW183" i="13"/>
  <c r="AU183" i="13" s="1"/>
  <c r="A184" i="13"/>
  <c r="B184" i="13"/>
  <c r="C184" i="13"/>
  <c r="DM184" i="13"/>
  <c r="AT184" i="13"/>
  <c r="AW184" i="13"/>
  <c r="AU184" i="13" s="1"/>
  <c r="A185" i="13"/>
  <c r="B185" i="13"/>
  <c r="C185" i="13"/>
  <c r="DM185" i="13"/>
  <c r="AT185" i="13"/>
  <c r="AW185" i="13"/>
  <c r="AU185" i="13" s="1"/>
  <c r="A186" i="13"/>
  <c r="B186" i="13"/>
  <c r="C186" i="13"/>
  <c r="DM186" i="13"/>
  <c r="AT186" i="13"/>
  <c r="AW186" i="13"/>
  <c r="AU186" i="13" s="1"/>
  <c r="A187" i="13"/>
  <c r="B187" i="13"/>
  <c r="C187" i="13"/>
  <c r="DM187" i="13"/>
  <c r="AT187" i="13"/>
  <c r="AW187" i="13"/>
  <c r="AU187" i="13" s="1"/>
  <c r="A188" i="13"/>
  <c r="B188" i="13"/>
  <c r="C188" i="13"/>
  <c r="DM188" i="13"/>
  <c r="AT188" i="13"/>
  <c r="AW188" i="13"/>
  <c r="AU188" i="13" s="1"/>
  <c r="A189" i="13"/>
  <c r="B189" i="13"/>
  <c r="C189" i="13"/>
  <c r="DM189" i="13"/>
  <c r="AT189" i="13"/>
  <c r="AW189" i="13"/>
  <c r="AU189" i="13" s="1"/>
  <c r="A190" i="13"/>
  <c r="B190" i="13"/>
  <c r="C190" i="13"/>
  <c r="DM190" i="13"/>
  <c r="AT190" i="13"/>
  <c r="AW190" i="13"/>
  <c r="AU190" i="13" s="1"/>
  <c r="A191" i="13"/>
  <c r="B191" i="13"/>
  <c r="C191" i="13"/>
  <c r="DM191" i="13"/>
  <c r="AT191" i="13"/>
  <c r="AW191" i="13"/>
  <c r="AU191" i="13" s="1"/>
  <c r="A192" i="13"/>
  <c r="B192" i="13"/>
  <c r="C192" i="13"/>
  <c r="DM192" i="13"/>
  <c r="AT192" i="13"/>
  <c r="AW192" i="13"/>
  <c r="AU192" i="13" s="1"/>
  <c r="A193" i="13"/>
  <c r="B193" i="13"/>
  <c r="C193" i="13"/>
  <c r="DM193" i="13"/>
  <c r="AT193" i="13"/>
  <c r="AW193" i="13"/>
  <c r="AU193" i="13" s="1"/>
  <c r="A194" i="13"/>
  <c r="B194" i="13"/>
  <c r="C194" i="13"/>
  <c r="DM194" i="13"/>
  <c r="AT194" i="13"/>
  <c r="AW194" i="13"/>
  <c r="AU194" i="13" s="1"/>
  <c r="A195" i="13"/>
  <c r="B195" i="13"/>
  <c r="C195" i="13"/>
  <c r="DM195" i="13"/>
  <c r="AT195" i="13"/>
  <c r="AW195" i="13"/>
  <c r="AU195" i="13" s="1"/>
  <c r="A196" i="13"/>
  <c r="B196" i="13"/>
  <c r="C196" i="13"/>
  <c r="DM196" i="13"/>
  <c r="AT196" i="13"/>
  <c r="AW196" i="13"/>
  <c r="AU196" i="13" s="1"/>
  <c r="A197" i="13"/>
  <c r="B197" i="13"/>
  <c r="C197" i="13"/>
  <c r="DM197" i="13"/>
  <c r="AT197" i="13"/>
  <c r="AW197" i="13"/>
  <c r="AU197" i="13" s="1"/>
  <c r="A198" i="13"/>
  <c r="B198" i="13"/>
  <c r="C198" i="13"/>
  <c r="DM198" i="13"/>
  <c r="AT198" i="13"/>
  <c r="AW198" i="13"/>
  <c r="AU198" i="13" s="1"/>
  <c r="A199" i="13"/>
  <c r="B199" i="13"/>
  <c r="C199" i="13"/>
  <c r="DM199" i="13"/>
  <c r="AT199" i="13"/>
  <c r="AW199" i="13"/>
  <c r="AU199" i="13" s="1"/>
  <c r="A200" i="13"/>
  <c r="B200" i="13"/>
  <c r="C200" i="13"/>
  <c r="DM200" i="13"/>
  <c r="AT200" i="13"/>
  <c r="AW200" i="13"/>
  <c r="AU200" i="13" s="1"/>
  <c r="A201" i="13"/>
  <c r="B201" i="13"/>
  <c r="C201" i="13"/>
  <c r="DM201" i="13"/>
  <c r="AT201" i="13"/>
  <c r="AW201" i="13"/>
  <c r="AU201" i="13" s="1"/>
  <c r="A202" i="13"/>
  <c r="B202" i="13"/>
  <c r="C202" i="13"/>
  <c r="DM202" i="13"/>
  <c r="AT202" i="13"/>
  <c r="AW202" i="13"/>
  <c r="AU202" i="13" s="1"/>
  <c r="A203" i="13"/>
  <c r="B203" i="13"/>
  <c r="C203" i="13"/>
  <c r="DM203" i="13"/>
  <c r="AT203" i="13"/>
  <c r="AW203" i="13"/>
  <c r="AU203" i="13" s="1"/>
  <c r="A204" i="13"/>
  <c r="B204" i="13"/>
  <c r="C204" i="13"/>
  <c r="DM204" i="13"/>
  <c r="AT204" i="13"/>
  <c r="AW204" i="13"/>
  <c r="AU204" i="13" s="1"/>
  <c r="A205" i="13"/>
  <c r="B205" i="13"/>
  <c r="C205" i="13"/>
  <c r="DM205" i="13"/>
  <c r="AT205" i="13"/>
  <c r="AW205" i="13"/>
  <c r="AU205" i="13" s="1"/>
  <c r="A206" i="13"/>
  <c r="B206" i="13"/>
  <c r="C206" i="13"/>
  <c r="DM206" i="13"/>
  <c r="AT206" i="13"/>
  <c r="AW206" i="13"/>
  <c r="AU206" i="13" s="1"/>
  <c r="A207" i="13"/>
  <c r="B207" i="13"/>
  <c r="C207" i="13"/>
  <c r="DM207" i="13"/>
  <c r="AT207" i="13"/>
  <c r="AW207" i="13"/>
  <c r="AU207" i="13" s="1"/>
  <c r="A208" i="13"/>
  <c r="B208" i="13"/>
  <c r="C208" i="13"/>
  <c r="DM208" i="13"/>
  <c r="AT208" i="13"/>
  <c r="AW208" i="13"/>
  <c r="AU208" i="13" s="1"/>
  <c r="A209" i="13"/>
  <c r="B209" i="13"/>
  <c r="C209" i="13"/>
  <c r="DM209" i="13"/>
  <c r="AT209" i="13"/>
  <c r="AW209" i="13"/>
  <c r="AU209" i="13" s="1"/>
  <c r="A210" i="13"/>
  <c r="B210" i="13"/>
  <c r="C210" i="13"/>
  <c r="DM210" i="13"/>
  <c r="AT210" i="13"/>
  <c r="AW210" i="13"/>
  <c r="AU210" i="13" s="1"/>
  <c r="A311" i="13"/>
  <c r="B311" i="13"/>
  <c r="C311" i="13"/>
  <c r="DM311" i="13"/>
  <c r="AT311" i="13"/>
  <c r="AW311" i="13"/>
  <c r="AU311" i="13" s="1"/>
  <c r="A312" i="13"/>
  <c r="B312" i="13"/>
  <c r="C312" i="13"/>
  <c r="DM312" i="13"/>
  <c r="AT312" i="13"/>
  <c r="AW312" i="13"/>
  <c r="AU312" i="13" s="1"/>
  <c r="A313" i="13"/>
  <c r="B313" i="13"/>
  <c r="C313" i="13"/>
  <c r="DM313" i="13"/>
  <c r="AT313" i="13"/>
  <c r="AW313" i="13"/>
  <c r="AU313" i="13" s="1"/>
  <c r="A314" i="13"/>
  <c r="B314" i="13"/>
  <c r="C314" i="13"/>
  <c r="DM314" i="13"/>
  <c r="AT314" i="13"/>
  <c r="AW314" i="13"/>
  <c r="AU314" i="13" s="1"/>
  <c r="A315" i="13"/>
  <c r="B315" i="13"/>
  <c r="C315" i="13"/>
  <c r="DM315" i="13"/>
  <c r="AT315" i="13"/>
  <c r="AW315" i="13"/>
  <c r="AU315" i="13" s="1"/>
  <c r="A316" i="13"/>
  <c r="B316" i="13"/>
  <c r="C316" i="13"/>
  <c r="DM316" i="13"/>
  <c r="AT316" i="13"/>
  <c r="AW316" i="13"/>
  <c r="AU316" i="13" s="1"/>
  <c r="A318" i="13"/>
  <c r="B318" i="13"/>
  <c r="C318" i="13"/>
  <c r="DM318" i="13"/>
  <c r="AT318" i="13"/>
  <c r="AW318" i="13"/>
  <c r="AU318" i="13" s="1"/>
  <c r="A319" i="13"/>
  <c r="B319" i="13"/>
  <c r="C319" i="13"/>
  <c r="DM319" i="13"/>
  <c r="AT319" i="13"/>
  <c r="AW319" i="13"/>
  <c r="AU319" i="13" s="1"/>
  <c r="I1" i="10"/>
  <c r="F41" i="6"/>
  <c r="I26" i="10"/>
  <c r="H41" i="6"/>
  <c r="B1" i="6"/>
  <c r="BH318" i="13" l="1"/>
  <c r="BH201" i="13"/>
  <c r="BH193" i="13"/>
  <c r="BH185" i="13"/>
  <c r="BH177" i="13"/>
  <c r="BH169" i="13"/>
  <c r="BH161" i="13"/>
  <c r="BH153" i="13"/>
  <c r="BH145" i="13"/>
  <c r="BH209" i="13"/>
  <c r="BH313" i="13"/>
  <c r="BH205" i="13"/>
  <c r="BH197" i="13"/>
  <c r="BH189" i="13"/>
  <c r="BH181" i="13"/>
  <c r="BH173" i="13"/>
  <c r="BH165" i="13"/>
  <c r="BH157" i="13"/>
  <c r="BH149" i="13"/>
  <c r="BH141" i="13"/>
  <c r="BH319" i="13"/>
  <c r="BH210" i="13"/>
  <c r="BH202" i="13"/>
  <c r="BH194" i="13"/>
  <c r="BH186" i="13"/>
  <c r="BH178" i="13"/>
  <c r="BH170" i="13"/>
  <c r="BH162" i="13"/>
  <c r="BH154" i="13"/>
  <c r="BH146" i="13"/>
  <c r="BH311" i="13"/>
  <c r="BH203" i="13"/>
  <c r="BH195" i="13"/>
  <c r="BH187" i="13"/>
  <c r="BH179" i="13"/>
  <c r="BH171" i="13"/>
  <c r="BH163" i="13"/>
  <c r="BH315" i="13"/>
  <c r="BH207" i="13"/>
  <c r="BH199" i="13"/>
  <c r="BH191" i="13"/>
  <c r="BH183" i="13"/>
  <c r="BH175" i="13"/>
  <c r="BH167" i="13"/>
  <c r="BH159" i="13"/>
  <c r="BH151" i="13"/>
  <c r="BH143" i="13"/>
  <c r="BH155" i="13"/>
  <c r="BH147" i="13"/>
  <c r="BH316" i="13"/>
  <c r="BH208" i="13"/>
  <c r="BH200" i="13"/>
  <c r="BH192" i="13"/>
  <c r="BH184" i="13"/>
  <c r="BH176" i="13"/>
  <c r="BH168" i="13"/>
  <c r="BH160" i="13"/>
  <c r="BH152" i="13"/>
  <c r="BH144" i="13"/>
  <c r="BH312" i="13"/>
  <c r="BH204" i="13"/>
  <c r="BH196" i="13"/>
  <c r="BH188" i="13"/>
  <c r="BH180" i="13"/>
  <c r="BH172" i="13"/>
  <c r="BH164" i="13"/>
  <c r="BH156" i="13"/>
  <c r="BH148" i="13"/>
  <c r="BH314" i="13"/>
  <c r="BH206" i="13"/>
  <c r="BH198" i="13"/>
  <c r="BH190" i="13"/>
  <c r="BH182" i="13"/>
  <c r="BH174" i="13"/>
  <c r="BH166" i="13"/>
  <c r="BH158" i="13"/>
  <c r="BH150" i="13"/>
  <c r="BH142" i="13"/>
  <c r="DL204" i="13"/>
  <c r="FJ204" i="13"/>
  <c r="DL172" i="13"/>
  <c r="FJ172" i="13"/>
  <c r="DL164" i="13"/>
  <c r="FJ164" i="13"/>
  <c r="DL148" i="13"/>
  <c r="FJ148" i="13"/>
  <c r="FJ140" i="13"/>
  <c r="FJ132" i="13"/>
  <c r="FJ124" i="13"/>
  <c r="DL185" i="13"/>
  <c r="FJ185" i="13"/>
  <c r="DL161" i="13"/>
  <c r="FJ161" i="13"/>
  <c r="FJ137" i="13"/>
  <c r="DL316" i="13"/>
  <c r="FJ316" i="13"/>
  <c r="DL208" i="13"/>
  <c r="FJ208" i="13"/>
  <c r="DL168" i="13"/>
  <c r="FJ168" i="13"/>
  <c r="DL152" i="13"/>
  <c r="FJ152" i="13"/>
  <c r="DL313" i="13"/>
  <c r="FJ313" i="13"/>
  <c r="DL205" i="13"/>
  <c r="FJ205" i="13"/>
  <c r="DL197" i="13"/>
  <c r="FJ197" i="13"/>
  <c r="DL189" i="13"/>
  <c r="FJ189" i="13"/>
  <c r="DL181" i="13"/>
  <c r="FJ181" i="13"/>
  <c r="DL173" i="13"/>
  <c r="FJ173" i="13"/>
  <c r="DL165" i="13"/>
  <c r="FJ165" i="13"/>
  <c r="DL157" i="13"/>
  <c r="FJ157" i="13"/>
  <c r="DL149" i="13"/>
  <c r="FJ149" i="13"/>
  <c r="DL141" i="13"/>
  <c r="FJ141" i="13"/>
  <c r="FJ133" i="13"/>
  <c r="FJ125" i="13"/>
  <c r="DL209" i="13"/>
  <c r="FJ209" i="13"/>
  <c r="DL169" i="13"/>
  <c r="FJ169" i="13"/>
  <c r="DL153" i="13"/>
  <c r="FJ153" i="13"/>
  <c r="FJ121" i="13"/>
  <c r="DL192" i="13"/>
  <c r="FJ192" i="13"/>
  <c r="DL176" i="13"/>
  <c r="FJ176" i="13"/>
  <c r="DL312" i="13"/>
  <c r="FJ312" i="13"/>
  <c r="DL180" i="13"/>
  <c r="FJ180" i="13"/>
  <c r="DL319" i="13"/>
  <c r="FJ319" i="13"/>
  <c r="DL194" i="13"/>
  <c r="FJ194" i="13"/>
  <c r="DL186" i="13"/>
  <c r="FJ186" i="13"/>
  <c r="DL170" i="13"/>
  <c r="FJ170" i="13"/>
  <c r="DL162" i="13"/>
  <c r="FJ162" i="13"/>
  <c r="DL154" i="13"/>
  <c r="FJ154" i="13"/>
  <c r="DL146" i="13"/>
  <c r="FJ146" i="13"/>
  <c r="FJ138" i="13"/>
  <c r="FJ130" i="13"/>
  <c r="FJ122" i="13"/>
  <c r="DL159" i="13"/>
  <c r="FJ159" i="13"/>
  <c r="DL196" i="13"/>
  <c r="FJ196" i="13"/>
  <c r="DL210" i="13"/>
  <c r="FJ210" i="13"/>
  <c r="DL202" i="13"/>
  <c r="FJ202" i="13"/>
  <c r="DL178" i="13"/>
  <c r="FJ178" i="13"/>
  <c r="DL315" i="13"/>
  <c r="FJ315" i="13"/>
  <c r="DL207" i="13"/>
  <c r="FJ207" i="13"/>
  <c r="DL199" i="13"/>
  <c r="FJ199" i="13"/>
  <c r="DL191" i="13"/>
  <c r="FJ191" i="13"/>
  <c r="DL183" i="13"/>
  <c r="FJ183" i="13"/>
  <c r="DL175" i="13"/>
  <c r="FJ175" i="13"/>
  <c r="DL167" i="13"/>
  <c r="FJ167" i="13"/>
  <c r="DL151" i="13"/>
  <c r="FJ151" i="13"/>
  <c r="DL143" i="13"/>
  <c r="FJ143" i="13"/>
  <c r="FJ135" i="13"/>
  <c r="FJ127" i="13"/>
  <c r="DL193" i="13"/>
  <c r="FJ193" i="13"/>
  <c r="DL314" i="13"/>
  <c r="FJ314" i="13"/>
  <c r="DL206" i="13"/>
  <c r="FJ206" i="13"/>
  <c r="DL198" i="13"/>
  <c r="FJ198" i="13"/>
  <c r="DL190" i="13"/>
  <c r="FJ190" i="13"/>
  <c r="DL182" i="13"/>
  <c r="FJ182" i="13"/>
  <c r="DL174" i="13"/>
  <c r="FJ174" i="13"/>
  <c r="DL166" i="13"/>
  <c r="FJ166" i="13"/>
  <c r="DL158" i="13"/>
  <c r="FJ158" i="13"/>
  <c r="DL150" i="13"/>
  <c r="FJ150" i="13"/>
  <c r="DL142" i="13"/>
  <c r="FJ142" i="13"/>
  <c r="FJ134" i="13"/>
  <c r="FJ126" i="13"/>
  <c r="DL188" i="13"/>
  <c r="FJ188" i="13"/>
  <c r="DL156" i="13"/>
  <c r="FJ156" i="13"/>
  <c r="DL311" i="13"/>
  <c r="FJ311" i="13"/>
  <c r="DL203" i="13"/>
  <c r="FJ203" i="13"/>
  <c r="DL195" i="13"/>
  <c r="FJ195" i="13"/>
  <c r="DL187" i="13"/>
  <c r="FJ187" i="13"/>
  <c r="DL179" i="13"/>
  <c r="FJ179" i="13"/>
  <c r="DL171" i="13"/>
  <c r="FJ171" i="13"/>
  <c r="DL163" i="13"/>
  <c r="FJ163" i="13"/>
  <c r="DL155" i="13"/>
  <c r="FJ155" i="13"/>
  <c r="DL147" i="13"/>
  <c r="FJ147" i="13"/>
  <c r="FJ139" i="13"/>
  <c r="FJ131" i="13"/>
  <c r="FJ123" i="13"/>
  <c r="DL318" i="13"/>
  <c r="FJ318" i="13"/>
  <c r="DL177" i="13"/>
  <c r="FJ177" i="13"/>
  <c r="DL145" i="13"/>
  <c r="FJ145" i="13"/>
  <c r="DL201" i="13"/>
  <c r="FJ201" i="13"/>
  <c r="FJ129" i="13"/>
  <c r="DL200" i="13"/>
  <c r="FJ200" i="13"/>
  <c r="DL184" i="13"/>
  <c r="FJ184" i="13"/>
  <c r="DL160" i="13"/>
  <c r="FJ160" i="13"/>
  <c r="DL144" i="13"/>
  <c r="FJ144" i="13"/>
  <c r="FJ136" i="13"/>
  <c r="FJ128" i="13"/>
  <c r="EI312" i="13"/>
  <c r="DY312" i="13"/>
  <c r="EO312" i="13"/>
  <c r="EI204" i="13"/>
  <c r="EO204" i="13"/>
  <c r="DY204" i="13"/>
  <c r="EI196" i="13"/>
  <c r="DY196" i="13"/>
  <c r="EO196" i="13"/>
  <c r="EI188" i="13"/>
  <c r="EO188" i="13"/>
  <c r="DY188" i="13"/>
  <c r="DY180" i="13"/>
  <c r="EI180" i="13"/>
  <c r="EO180" i="13"/>
  <c r="EI172" i="13"/>
  <c r="EO172" i="13"/>
  <c r="DY172" i="13"/>
  <c r="EI164" i="13"/>
  <c r="DY164" i="13"/>
  <c r="EO164" i="13"/>
  <c r="EI156" i="13"/>
  <c r="DY156" i="13"/>
  <c r="EO156" i="13"/>
  <c r="EI148" i="13"/>
  <c r="DY148" i="13"/>
  <c r="EO148" i="13"/>
  <c r="DY202" i="13"/>
  <c r="EI202" i="13"/>
  <c r="EO202" i="13"/>
  <c r="DY162" i="13"/>
  <c r="EI162" i="13"/>
  <c r="EO162" i="13"/>
  <c r="EO191" i="13"/>
  <c r="DY191" i="13"/>
  <c r="EI191" i="13"/>
  <c r="DY151" i="13"/>
  <c r="EO151" i="13"/>
  <c r="EI151" i="13"/>
  <c r="DY318" i="13"/>
  <c r="EI318" i="13"/>
  <c r="EO318" i="13"/>
  <c r="EO209" i="13"/>
  <c r="DY209" i="13"/>
  <c r="EI209" i="13"/>
  <c r="DY201" i="13"/>
  <c r="EI201" i="13"/>
  <c r="EO201" i="13"/>
  <c r="EO193" i="13"/>
  <c r="DY193" i="13"/>
  <c r="EI193" i="13"/>
  <c r="DY185" i="13"/>
  <c r="EI185" i="13"/>
  <c r="EO185" i="13"/>
  <c r="EO177" i="13"/>
  <c r="DY177" i="13"/>
  <c r="EI177" i="13"/>
  <c r="DY169" i="13"/>
  <c r="EI169" i="13"/>
  <c r="EO169" i="13"/>
  <c r="EO161" i="13"/>
  <c r="DY161" i="13"/>
  <c r="EI161" i="13"/>
  <c r="DY153" i="13"/>
  <c r="EI153" i="13"/>
  <c r="EO153" i="13"/>
  <c r="EO145" i="13"/>
  <c r="DY145" i="13"/>
  <c r="EI145" i="13"/>
  <c r="DY319" i="13"/>
  <c r="EI319" i="13"/>
  <c r="EO319" i="13"/>
  <c r="DY170" i="13"/>
  <c r="EI170" i="13"/>
  <c r="EO170" i="13"/>
  <c r="DY154" i="13"/>
  <c r="EI154" i="13"/>
  <c r="EO154" i="13"/>
  <c r="EO315" i="13"/>
  <c r="DY315" i="13"/>
  <c r="EI315" i="13"/>
  <c r="EO175" i="13"/>
  <c r="EI175" i="13"/>
  <c r="DY175" i="13"/>
  <c r="EI210" i="13"/>
  <c r="EO210" i="13"/>
  <c r="DY210" i="13"/>
  <c r="EI186" i="13"/>
  <c r="DY186" i="13"/>
  <c r="EO186" i="13"/>
  <c r="EO146" i="13"/>
  <c r="EI146" i="13"/>
  <c r="DY146" i="13"/>
  <c r="EO314" i="13"/>
  <c r="DY314" i="13"/>
  <c r="EI314" i="13"/>
  <c r="EI206" i="13"/>
  <c r="EO206" i="13"/>
  <c r="DY206" i="13"/>
  <c r="DY198" i="13"/>
  <c r="EI198" i="13"/>
  <c r="EO198" i="13"/>
  <c r="EI190" i="13"/>
  <c r="EO190" i="13"/>
  <c r="DY190" i="13"/>
  <c r="DY182" i="13"/>
  <c r="EI182" i="13"/>
  <c r="EO182" i="13"/>
  <c r="EI174" i="13"/>
  <c r="EO174" i="13"/>
  <c r="DY174" i="13"/>
  <c r="DY166" i="13"/>
  <c r="EO166" i="13"/>
  <c r="EI166" i="13"/>
  <c r="EI158" i="13"/>
  <c r="EO158" i="13"/>
  <c r="DY158" i="13"/>
  <c r="EO150" i="13"/>
  <c r="DY150" i="13"/>
  <c r="EI150" i="13"/>
  <c r="EI142" i="13"/>
  <c r="EO142" i="13"/>
  <c r="DY142" i="13"/>
  <c r="DY167" i="13"/>
  <c r="EO167" i="13"/>
  <c r="EI167" i="13"/>
  <c r="EO143" i="13"/>
  <c r="EI143" i="13"/>
  <c r="DY143" i="13"/>
  <c r="EI311" i="13"/>
  <c r="EO311" i="13"/>
  <c r="DY311" i="13"/>
  <c r="DY203" i="13"/>
  <c r="EI203" i="13"/>
  <c r="EO203" i="13"/>
  <c r="EO195" i="13"/>
  <c r="DY195" i="13"/>
  <c r="EI195" i="13"/>
  <c r="DY187" i="13"/>
  <c r="EI187" i="13"/>
  <c r="EO187" i="13"/>
  <c r="EO179" i="13"/>
  <c r="EI179" i="13"/>
  <c r="DY179" i="13"/>
  <c r="DY171" i="13"/>
  <c r="EI171" i="13"/>
  <c r="EO171" i="13"/>
  <c r="EI163" i="13"/>
  <c r="DY163" i="13"/>
  <c r="EO163" i="13"/>
  <c r="DY155" i="13"/>
  <c r="EI155" i="13"/>
  <c r="EO155" i="13"/>
  <c r="EO147" i="13"/>
  <c r="EI147" i="13"/>
  <c r="DY147" i="13"/>
  <c r="EI194" i="13"/>
  <c r="EO194" i="13"/>
  <c r="DY194" i="13"/>
  <c r="EO178" i="13"/>
  <c r="DY178" i="13"/>
  <c r="EI178" i="13"/>
  <c r="DY199" i="13"/>
  <c r="EI199" i="13"/>
  <c r="EO199" i="13"/>
  <c r="EO159" i="13"/>
  <c r="EI159" i="13"/>
  <c r="DY159" i="13"/>
  <c r="DY316" i="13"/>
  <c r="EI316" i="13"/>
  <c r="EO316" i="13"/>
  <c r="EO208" i="13"/>
  <c r="DY208" i="13"/>
  <c r="EI208" i="13"/>
  <c r="DY200" i="13"/>
  <c r="EI200" i="13"/>
  <c r="EO200" i="13"/>
  <c r="EO192" i="13"/>
  <c r="DY192" i="13"/>
  <c r="EI192" i="13"/>
  <c r="DY184" i="13"/>
  <c r="EI184" i="13"/>
  <c r="EO184" i="13"/>
  <c r="EO176" i="13"/>
  <c r="DY176" i="13"/>
  <c r="EI176" i="13"/>
  <c r="DY168" i="13"/>
  <c r="EI168" i="13"/>
  <c r="EO168" i="13"/>
  <c r="EO160" i="13"/>
  <c r="DY160" i="13"/>
  <c r="EI160" i="13"/>
  <c r="DY152" i="13"/>
  <c r="EI152" i="13"/>
  <c r="EO152" i="13"/>
  <c r="EO144" i="13"/>
  <c r="DY144" i="13"/>
  <c r="EI144" i="13"/>
  <c r="DY183" i="13"/>
  <c r="EO183" i="13"/>
  <c r="EI183" i="13"/>
  <c r="DY313" i="13"/>
  <c r="EO313" i="13"/>
  <c r="EI313" i="13"/>
  <c r="EI205" i="13"/>
  <c r="EO205" i="13"/>
  <c r="DY205" i="13"/>
  <c r="DY197" i="13"/>
  <c r="EI197" i="13"/>
  <c r="EO197" i="13"/>
  <c r="EI189" i="13"/>
  <c r="EO189" i="13"/>
  <c r="DY189" i="13"/>
  <c r="EO181" i="13"/>
  <c r="DY181" i="13"/>
  <c r="EI181" i="13"/>
  <c r="EI173" i="13"/>
  <c r="EO173" i="13"/>
  <c r="DY173" i="13"/>
  <c r="EO165" i="13"/>
  <c r="DY165" i="13"/>
  <c r="EI165" i="13"/>
  <c r="EI157" i="13"/>
  <c r="DY157" i="13"/>
  <c r="EO157" i="13"/>
  <c r="EO149" i="13"/>
  <c r="DY149" i="13"/>
  <c r="EI149" i="13"/>
  <c r="EO141" i="13"/>
  <c r="EI141" i="13"/>
  <c r="DY141" i="13"/>
  <c r="EO207" i="13"/>
  <c r="DY207" i="13"/>
  <c r="EI207" i="13"/>
  <c r="FB202" i="13"/>
  <c r="FB170" i="13"/>
  <c r="FB186" i="13"/>
  <c r="FB154" i="13"/>
  <c r="FB146" i="13"/>
  <c r="FB315" i="13"/>
  <c r="FB207" i="13"/>
  <c r="FB199" i="13"/>
  <c r="FB191" i="13"/>
  <c r="FB183" i="13"/>
  <c r="FB175" i="13"/>
  <c r="FB167" i="13"/>
  <c r="FB159" i="13"/>
  <c r="FB151" i="13"/>
  <c r="FB143" i="13"/>
  <c r="FB210" i="13"/>
  <c r="FB162" i="13"/>
  <c r="FB312" i="13"/>
  <c r="FB204" i="13"/>
  <c r="FB196" i="13"/>
  <c r="FB188" i="13"/>
  <c r="FB180" i="13"/>
  <c r="FB172" i="13"/>
  <c r="FB164" i="13"/>
  <c r="FB156" i="13"/>
  <c r="FB148" i="13"/>
  <c r="FB318" i="13"/>
  <c r="FB209" i="13"/>
  <c r="FB201" i="13"/>
  <c r="FB193" i="13"/>
  <c r="FB185" i="13"/>
  <c r="FB177" i="13"/>
  <c r="FB169" i="13"/>
  <c r="FB161" i="13"/>
  <c r="FB153" i="13"/>
  <c r="FB145" i="13"/>
  <c r="FB314" i="13"/>
  <c r="FB206" i="13"/>
  <c r="FB198" i="13"/>
  <c r="FB190" i="13"/>
  <c r="FB182" i="13"/>
  <c r="FB174" i="13"/>
  <c r="FB166" i="13"/>
  <c r="FB158" i="13"/>
  <c r="FB150" i="13"/>
  <c r="FB142" i="13"/>
  <c r="FB311" i="13"/>
  <c r="FB203" i="13"/>
  <c r="FB195" i="13"/>
  <c r="FB187" i="13"/>
  <c r="FB179" i="13"/>
  <c r="FB171" i="13"/>
  <c r="FB163" i="13"/>
  <c r="FB155" i="13"/>
  <c r="FB147" i="13"/>
  <c r="FB316" i="13"/>
  <c r="FB208" i="13"/>
  <c r="FB200" i="13"/>
  <c r="FB192" i="13"/>
  <c r="FB184" i="13"/>
  <c r="FB176" i="13"/>
  <c r="FB168" i="13"/>
  <c r="FB160" i="13"/>
  <c r="FB152" i="13"/>
  <c r="FB144" i="13"/>
  <c r="FB319" i="13"/>
  <c r="FB194" i="13"/>
  <c r="FB178" i="13"/>
  <c r="FB313" i="13"/>
  <c r="FB205" i="13"/>
  <c r="FB197" i="13"/>
  <c r="FB189" i="13"/>
  <c r="FB181" i="13"/>
  <c r="FB173" i="13"/>
  <c r="FB165" i="13"/>
  <c r="FB157" i="13"/>
  <c r="FB149" i="13"/>
  <c r="FB141" i="13"/>
  <c r="E422" i="18"/>
  <c r="C354" i="18"/>
  <c r="C353" i="18"/>
  <c r="D353" i="18" s="1"/>
  <c r="DZ113" i="13"/>
  <c r="EJ113" i="13"/>
  <c r="D368" i="18"/>
  <c r="EW113" i="13"/>
  <c r="Q39" i="18"/>
  <c r="Q29" i="18"/>
  <c r="BK7" i="13"/>
  <c r="E151" i="18" s="1"/>
  <c r="BK6" i="13"/>
  <c r="D151" i="18" s="1"/>
  <c r="BK5" i="13"/>
  <c r="C151" i="18" s="1"/>
  <c r="BK4" i="13"/>
  <c r="D367" i="18"/>
  <c r="FD113" i="13"/>
  <c r="F88" i="18"/>
  <c r="F384" i="18"/>
  <c r="E89" i="18"/>
  <c r="E87" i="18"/>
  <c r="E90" i="18"/>
  <c r="E92" i="18"/>
  <c r="E91" i="18"/>
  <c r="E86" i="18"/>
  <c r="E85" i="18"/>
  <c r="F84" i="18"/>
  <c r="G88" i="18"/>
  <c r="G84" i="18"/>
  <c r="E277" i="17"/>
  <c r="E276" i="17"/>
  <c r="F383" i="18"/>
  <c r="CE7" i="11"/>
  <c r="E150" i="17" s="1"/>
  <c r="CZ6" i="11"/>
  <c r="EP5" i="13"/>
  <c r="EA4" i="13"/>
  <c r="E268" i="18" s="1"/>
  <c r="DS4" i="13"/>
  <c r="BC4" i="13"/>
  <c r="H435" i="18"/>
  <c r="B436" i="18" s="1"/>
  <c r="DR7" i="13"/>
  <c r="ET4" i="13"/>
  <c r="F294" i="18" s="1"/>
  <c r="DO4" i="13"/>
  <c r="DO7" i="13"/>
  <c r="DO6" i="13"/>
  <c r="DR4" i="13"/>
  <c r="BK10" i="13"/>
  <c r="H151" i="18" s="1"/>
  <c r="EM5" i="13"/>
  <c r="EE4" i="13"/>
  <c r="E272" i="18" s="1"/>
  <c r="DS6" i="13"/>
  <c r="ER4" i="13"/>
  <c r="F293" i="18" s="1"/>
  <c r="D19" i="18"/>
  <c r="E18" i="18" s="1"/>
  <c r="BB4" i="13"/>
  <c r="AO4" i="13"/>
  <c r="BA5" i="13"/>
  <c r="H122" i="18" s="1"/>
  <c r="BB5" i="13"/>
  <c r="H127" i="18" s="1"/>
  <c r="BD5" i="13"/>
  <c r="BB7" i="13"/>
  <c r="H129" i="18" s="1"/>
  <c r="AM5" i="13"/>
  <c r="AM4" i="13"/>
  <c r="AH5" i="13"/>
  <c r="AM6" i="13"/>
  <c r="DU7" i="13"/>
  <c r="EL7" i="13"/>
  <c r="DQ5" i="13"/>
  <c r="ED4" i="13"/>
  <c r="E271" i="18" s="1"/>
  <c r="DV4" i="13"/>
  <c r="EM4" i="13"/>
  <c r="DV7" i="13"/>
  <c r="EM7" i="13"/>
  <c r="ER5" i="13"/>
  <c r="DV5" i="13"/>
  <c r="DR5" i="13"/>
  <c r="AH4" i="13"/>
  <c r="DT7" i="13"/>
  <c r="DT6" i="13"/>
  <c r="DP5" i="13"/>
  <c r="BC5" i="13"/>
  <c r="BB6" i="13"/>
  <c r="H128" i="18" s="1"/>
  <c r="AH6" i="13"/>
  <c r="AV5" i="13"/>
  <c r="DS7" i="13"/>
  <c r="ET5" i="13"/>
  <c r="EE5" i="13"/>
  <c r="F272" i="18" s="1"/>
  <c r="EA5" i="13"/>
  <c r="F268" i="18" s="1"/>
  <c r="DS5" i="13"/>
  <c r="DO5" i="13"/>
  <c r="DV6" i="13"/>
  <c r="DR6" i="13"/>
  <c r="EM6" i="13"/>
  <c r="DP4" i="13"/>
  <c r="EK4" i="13"/>
  <c r="BK16" i="13"/>
  <c r="N151" i="18" s="1"/>
  <c r="BK12" i="13"/>
  <c r="J151" i="18" s="1"/>
  <c r="F151" i="18"/>
  <c r="DI4" i="11"/>
  <c r="E424" i="17" s="1"/>
  <c r="AT24" i="13"/>
  <c r="AW44" i="13"/>
  <c r="EP4" i="13"/>
  <c r="F292" i="18" s="1"/>
  <c r="EC4" i="13"/>
  <c r="E270" i="18" s="1"/>
  <c r="DU4" i="13"/>
  <c r="DQ4" i="13"/>
  <c r="EL4" i="13"/>
  <c r="DP6" i="13"/>
  <c r="EK6" i="13"/>
  <c r="EF5" i="13"/>
  <c r="F273" i="18" s="1"/>
  <c r="EB5" i="13"/>
  <c r="F269" i="18" s="1"/>
  <c r="DT5" i="13"/>
  <c r="EK5" i="13"/>
  <c r="AV4" i="13"/>
  <c r="H109" i="18" s="1"/>
  <c r="AT45" i="13"/>
  <c r="DQ6" i="13"/>
  <c r="EL6" i="13"/>
  <c r="EC5" i="13"/>
  <c r="F270" i="18" s="1"/>
  <c r="DU5" i="13"/>
  <c r="EL5" i="13"/>
  <c r="DP7" i="13"/>
  <c r="BJ4" i="13"/>
  <c r="AT25" i="13"/>
  <c r="EK7" i="13"/>
  <c r="BA7" i="13"/>
  <c r="H124" i="18" s="1"/>
  <c r="EF4" i="13"/>
  <c r="E273" i="18" s="1"/>
  <c r="EB4" i="13"/>
  <c r="E269" i="18" s="1"/>
  <c r="DT4" i="13"/>
  <c r="H8" i="18"/>
  <c r="I5" i="18" s="1"/>
  <c r="AW25" i="13"/>
  <c r="AT44" i="13"/>
  <c r="ED5" i="13"/>
  <c r="F271" i="18" s="1"/>
  <c r="BA4" i="13"/>
  <c r="BD4" i="13"/>
  <c r="BB8" i="13"/>
  <c r="H130" i="18" s="1"/>
  <c r="AO7" i="13"/>
  <c r="DJ6" i="13"/>
  <c r="E246" i="18" s="1"/>
  <c r="AO6" i="13"/>
  <c r="DJ4" i="13"/>
  <c r="E244" i="18" s="1"/>
  <c r="AU45" i="13"/>
  <c r="AW24" i="13"/>
  <c r="AO5" i="13"/>
  <c r="C286" i="17"/>
  <c r="C285" i="17"/>
  <c r="C283" i="17"/>
  <c r="C284" i="17"/>
  <c r="BA6" i="13"/>
  <c r="H123" i="18" s="1"/>
  <c r="BK11" i="13"/>
  <c r="I151" i="18" s="1"/>
  <c r="DJ7" i="13"/>
  <c r="E247" i="18" s="1"/>
  <c r="BK14" i="13"/>
  <c r="L151" i="18" s="1"/>
  <c r="BK17" i="13"/>
  <c r="O151" i="18" s="1"/>
  <c r="BK13" i="13"/>
  <c r="K151" i="18" s="1"/>
  <c r="BK9" i="13"/>
  <c r="G151" i="18" s="1"/>
  <c r="BK15" i="13"/>
  <c r="M151" i="18" s="1"/>
  <c r="I445" i="18"/>
  <c r="CG6" i="11"/>
  <c r="D177" i="17" s="1"/>
  <c r="CK7" i="11"/>
  <c r="C255" i="17" s="1"/>
  <c r="CK6" i="11"/>
  <c r="C254" i="17" s="1"/>
  <c r="CP8" i="11"/>
  <c r="F312" i="17" s="1"/>
  <c r="CC4" i="11"/>
  <c r="F112" i="17" s="1"/>
  <c r="O4" i="11"/>
  <c r="G17" i="17" s="1"/>
  <c r="S4" i="11"/>
  <c r="K17" i="17" s="1"/>
  <c r="CW7" i="11"/>
  <c r="CO7" i="11"/>
  <c r="E293" i="17" s="1"/>
  <c r="CH7" i="11"/>
  <c r="E190" i="17" s="1"/>
  <c r="CW6" i="11"/>
  <c r="DB5" i="11"/>
  <c r="CV5" i="11"/>
  <c r="CK5" i="11"/>
  <c r="C253" i="17" s="1"/>
  <c r="CG5" i="11"/>
  <c r="C177" i="17" s="1"/>
  <c r="CW4" i="11"/>
  <c r="CO4" i="11"/>
  <c r="B293" i="17" s="1"/>
  <c r="CH4" i="11"/>
  <c r="B190" i="17" s="1"/>
  <c r="T4" i="11"/>
  <c r="L17" i="17" s="1"/>
  <c r="EO6" i="11"/>
  <c r="CT6" i="11"/>
  <c r="CV8" i="11"/>
  <c r="AD6" i="11"/>
  <c r="F57" i="17" s="1"/>
  <c r="CP4" i="11"/>
  <c r="B312" i="17" s="1"/>
  <c r="CH9" i="11"/>
  <c r="G190" i="17" s="1"/>
  <c r="CE6" i="11"/>
  <c r="E149" i="17" s="1"/>
  <c r="CY5" i="11"/>
  <c r="CW8" i="11"/>
  <c r="CZ9" i="11"/>
  <c r="CT7" i="11"/>
  <c r="CI5" i="11"/>
  <c r="B216" i="17" s="1"/>
  <c r="DT4" i="11"/>
  <c r="E443" i="17" s="1"/>
  <c r="DW6" i="11"/>
  <c r="E454" i="17" s="1"/>
  <c r="DW5" i="11"/>
  <c r="E453" i="17" s="1"/>
  <c r="DF5" i="11"/>
  <c r="F407" i="17" s="1"/>
  <c r="ER4" i="11"/>
  <c r="DQ4" i="11"/>
  <c r="E440" i="17" s="1"/>
  <c r="CH10" i="11"/>
  <c r="H190" i="17" s="1"/>
  <c r="CY6" i="11"/>
  <c r="CP6" i="11"/>
  <c r="D312" i="17" s="1"/>
  <c r="CI6" i="11"/>
  <c r="B217" i="17" s="1"/>
  <c r="CH5" i="11"/>
  <c r="C190" i="17" s="1"/>
  <c r="BY4" i="11"/>
  <c r="B112" i="17" s="1"/>
  <c r="P4" i="11"/>
  <c r="H17" i="17" s="1"/>
  <c r="L4" i="11"/>
  <c r="D17" i="17" s="1"/>
  <c r="K4" i="11"/>
  <c r="C17" i="17" s="1"/>
  <c r="CK8" i="11"/>
  <c r="C256" i="17" s="1"/>
  <c r="L334" i="18"/>
  <c r="J335" i="18" s="1"/>
  <c r="F380" i="18"/>
  <c r="F378" i="18"/>
  <c r="F381" i="18"/>
  <c r="F382" i="18"/>
  <c r="F377" i="18"/>
  <c r="F379" i="18"/>
  <c r="E324" i="18"/>
  <c r="C325" i="18" s="1"/>
  <c r="C456" i="18"/>
  <c r="G397" i="18"/>
  <c r="CZ12" i="11"/>
  <c r="H6" i="11"/>
  <c r="H7" i="17" s="1"/>
  <c r="DY5" i="11"/>
  <c r="CZ13" i="11"/>
  <c r="CT11" i="11"/>
  <c r="CO6" i="11"/>
  <c r="D293" i="17" s="1"/>
  <c r="CH6" i="11"/>
  <c r="D190" i="17" s="1"/>
  <c r="CB4" i="11"/>
  <c r="E112" i="17" s="1"/>
  <c r="R4" i="11"/>
  <c r="J17" i="17" s="1"/>
  <c r="J4" i="11"/>
  <c r="B17" i="17" s="1"/>
  <c r="CV7" i="11"/>
  <c r="M4" i="11"/>
  <c r="E17" i="17" s="1"/>
  <c r="CV9" i="11"/>
  <c r="CZ8" i="11"/>
  <c r="CT8" i="11"/>
  <c r="AB4" i="11"/>
  <c r="G40" i="17" s="1"/>
  <c r="DO4" i="11"/>
  <c r="E438" i="17" s="1"/>
  <c r="Z5" i="11"/>
  <c r="G38" i="17" s="1"/>
  <c r="DI6" i="11"/>
  <c r="E426" i="17" s="1"/>
  <c r="CP12" i="11"/>
  <c r="J312" i="17" s="1"/>
  <c r="Z6" i="11"/>
  <c r="G39" i="17" s="1"/>
  <c r="CP10" i="11"/>
  <c r="H312" i="17" s="1"/>
  <c r="AH4" i="11"/>
  <c r="Z7" i="11"/>
  <c r="G43" i="17" s="1"/>
  <c r="CZ10" i="11"/>
  <c r="G37" i="17"/>
  <c r="X4" i="11"/>
  <c r="M17" i="17" s="1"/>
  <c r="H4" i="11"/>
  <c r="H5" i="17" s="1"/>
  <c r="CW9" i="11"/>
  <c r="AG4" i="11"/>
  <c r="CW12" i="11"/>
  <c r="CW10" i="11"/>
  <c r="N4" i="11"/>
  <c r="F17" i="17" s="1"/>
  <c r="CW11" i="11"/>
  <c r="CJ8" i="11"/>
  <c r="C237" i="17" s="1"/>
  <c r="CK9" i="11"/>
  <c r="C257" i="17" s="1"/>
  <c r="CI8" i="11"/>
  <c r="B219" i="17" s="1"/>
  <c r="CI4" i="11"/>
  <c r="B215" i="17" s="1"/>
  <c r="CK11" i="11"/>
  <c r="C259" i="17" s="1"/>
  <c r="DY4" i="11"/>
  <c r="E462" i="17" s="1"/>
  <c r="DS4" i="11"/>
  <c r="E442" i="17" s="1"/>
  <c r="CJ11" i="11"/>
  <c r="C240" i="17" s="1"/>
  <c r="CK10" i="11"/>
  <c r="C258" i="17" s="1"/>
  <c r="DB7" i="11"/>
  <c r="Q4" i="11"/>
  <c r="I17" i="17" s="1"/>
  <c r="DP4" i="11"/>
  <c r="E439" i="17" s="1"/>
  <c r="CT9" i="11"/>
  <c r="CZ7" i="11"/>
  <c r="CJ7" i="11"/>
  <c r="C236" i="17" s="1"/>
  <c r="CJ6" i="11"/>
  <c r="C235" i="17" s="1"/>
  <c r="CP5" i="11"/>
  <c r="C312" i="17" s="1"/>
  <c r="CT4" i="11"/>
  <c r="CJ4" i="11"/>
  <c r="C233" i="17" s="1"/>
  <c r="DN5" i="11"/>
  <c r="E437" i="17" s="1"/>
  <c r="DF6" i="11"/>
  <c r="F408" i="17" s="1"/>
  <c r="CP11" i="11"/>
  <c r="I312" i="17" s="1"/>
  <c r="CZ5" i="11"/>
  <c r="CT5" i="11"/>
  <c r="CY7" i="11"/>
  <c r="CW5" i="11"/>
  <c r="CZ11" i="11"/>
  <c r="CH8" i="11"/>
  <c r="F190" i="17" s="1"/>
  <c r="CV6" i="11"/>
  <c r="EO5" i="11"/>
  <c r="D486" i="17" s="1"/>
  <c r="AD5" i="11"/>
  <c r="F56" i="17" s="1"/>
  <c r="H5" i="11"/>
  <c r="H6" i="17" s="1"/>
  <c r="CJ10" i="11"/>
  <c r="C239" i="17" s="1"/>
  <c r="Z8" i="11"/>
  <c r="G44" i="17" s="1"/>
  <c r="DW4" i="11"/>
  <c r="E452" i="17" s="1"/>
  <c r="CE4" i="11"/>
  <c r="E147" i="17" s="1"/>
  <c r="CK4" i="11"/>
  <c r="C252" i="17" s="1"/>
  <c r="BZ4" i="11"/>
  <c r="C112" i="17" s="1"/>
  <c r="AD4" i="11"/>
  <c r="F55" i="17" s="1"/>
  <c r="I97" i="17" s="1"/>
  <c r="CT13" i="11"/>
  <c r="CT12" i="11"/>
  <c r="CT10" i="11"/>
  <c r="CY9" i="11"/>
  <c r="CP9" i="11"/>
  <c r="G312" i="17" s="1"/>
  <c r="DB8" i="11"/>
  <c r="DI7" i="11"/>
  <c r="E427" i="17" s="1"/>
  <c r="CP7" i="11"/>
  <c r="E312" i="17" s="1"/>
  <c r="CO5" i="11"/>
  <c r="C293" i="17" s="1"/>
  <c r="DB9" i="11"/>
  <c r="CJ9" i="11"/>
  <c r="C238" i="17" s="1"/>
  <c r="CO8" i="11"/>
  <c r="F293" i="17" s="1"/>
  <c r="DB6" i="11"/>
  <c r="CJ5" i="11"/>
  <c r="C234" i="17" s="1"/>
  <c r="CE5" i="11"/>
  <c r="E148" i="17" s="1"/>
  <c r="DX4" i="11"/>
  <c r="E455" i="17" s="1"/>
  <c r="DR4" i="11"/>
  <c r="E441" i="17" s="1"/>
  <c r="DN4" i="11"/>
  <c r="G431" i="17"/>
  <c r="F40" i="12"/>
  <c r="AU24" i="13"/>
  <c r="AU25" i="13"/>
  <c r="AU44" i="13"/>
  <c r="AW45" i="13"/>
  <c r="DJ5" i="13"/>
  <c r="E245" i="18" s="1"/>
  <c r="B410" i="18"/>
  <c r="DQ7" i="13"/>
  <c r="DU6" i="13"/>
  <c r="AB5" i="11"/>
  <c r="G41" i="17" s="1"/>
  <c r="DX5" i="11"/>
  <c r="E456" i="17" s="1"/>
  <c r="DI5" i="11"/>
  <c r="E425" i="17" s="1"/>
  <c r="EO4" i="11"/>
  <c r="D485" i="17" s="1"/>
  <c r="CW13" i="11"/>
  <c r="CZ4" i="11"/>
  <c r="DI8" i="11"/>
  <c r="E428" i="17" s="1"/>
  <c r="D456" i="18" l="1"/>
  <c r="E151" i="17"/>
  <c r="F151" i="17" s="1"/>
  <c r="B221" i="17"/>
  <c r="F411" i="17"/>
  <c r="E258" i="18"/>
  <c r="F258" i="18"/>
  <c r="FL132" i="13"/>
  <c r="FL145" i="13"/>
  <c r="FL209" i="13"/>
  <c r="FL129" i="13"/>
  <c r="FL161" i="13"/>
  <c r="FL142" i="13"/>
  <c r="FL193" i="13"/>
  <c r="FL158" i="13"/>
  <c r="FL198" i="13"/>
  <c r="FL141" i="13"/>
  <c r="FL205" i="13"/>
  <c r="FL152" i="13"/>
  <c r="FL192" i="13"/>
  <c r="FL155" i="13"/>
  <c r="FL203" i="13"/>
  <c r="FL125" i="13"/>
  <c r="FL146" i="13"/>
  <c r="FL210" i="13"/>
  <c r="FL174" i="13"/>
  <c r="FL194" i="13"/>
  <c r="FL157" i="13"/>
  <c r="FL187" i="13"/>
  <c r="FL134" i="13"/>
  <c r="FL123" i="13"/>
  <c r="FL178" i="13"/>
  <c r="FL165" i="13"/>
  <c r="FL171" i="13"/>
  <c r="FL202" i="13"/>
  <c r="FL128" i="13"/>
  <c r="FL127" i="13"/>
  <c r="FL182" i="13"/>
  <c r="FL162" i="13"/>
  <c r="FL166" i="13"/>
  <c r="FL189" i="13"/>
  <c r="FL186" i="13"/>
  <c r="FL314" i="13"/>
  <c r="FL173" i="13"/>
  <c r="FL150" i="13"/>
  <c r="FL139" i="13"/>
  <c r="FL130" i="13"/>
  <c r="FL148" i="13"/>
  <c r="FL188" i="13"/>
  <c r="FL312" i="13"/>
  <c r="FL200" i="13"/>
  <c r="FL183" i="13"/>
  <c r="FL138" i="13"/>
  <c r="FL181" i="13"/>
  <c r="FL136" i="13"/>
  <c r="FL176" i="13"/>
  <c r="FL163" i="13"/>
  <c r="FL153" i="13"/>
  <c r="FL124" i="13"/>
  <c r="FL159" i="13"/>
  <c r="FL172" i="13"/>
  <c r="FL196" i="13"/>
  <c r="FL184" i="13"/>
  <c r="FL121" i="13"/>
  <c r="FL206" i="13"/>
  <c r="FL201" i="13"/>
  <c r="FL160" i="13"/>
  <c r="FL167" i="13"/>
  <c r="FL122" i="13"/>
  <c r="FL147" i="13"/>
  <c r="FL311" i="13"/>
  <c r="FL156" i="13"/>
  <c r="FL180" i="13"/>
  <c r="FL143" i="13"/>
  <c r="FL207" i="13"/>
  <c r="FL168" i="13"/>
  <c r="FL190" i="13"/>
  <c r="FL169" i="13"/>
  <c r="FL315" i="13"/>
  <c r="FL313" i="13"/>
  <c r="FL131" i="13"/>
  <c r="FL195" i="13"/>
  <c r="FL177" i="13"/>
  <c r="FL126" i="13"/>
  <c r="FL151" i="13"/>
  <c r="FL170" i="13"/>
  <c r="FL149" i="13"/>
  <c r="FL144" i="13"/>
  <c r="FL208" i="13"/>
  <c r="FL137" i="13"/>
  <c r="FL318" i="13"/>
  <c r="FL191" i="13"/>
  <c r="FL164" i="13"/>
  <c r="FL204" i="13"/>
  <c r="FL154" i="13"/>
  <c r="FL319" i="13"/>
  <c r="FL316" i="13"/>
  <c r="FL197" i="13"/>
  <c r="FL140" i="13"/>
  <c r="FL135" i="13"/>
  <c r="FL175" i="13"/>
  <c r="FL199" i="13"/>
  <c r="FL133" i="13"/>
  <c r="FL179" i="13"/>
  <c r="FL185" i="13"/>
  <c r="F257" i="18"/>
  <c r="I88" i="17"/>
  <c r="I89" i="17"/>
  <c r="I106" i="17"/>
  <c r="I102" i="17"/>
  <c r="I98" i="17"/>
  <c r="I93" i="17"/>
  <c r="I87" i="17"/>
  <c r="I83" i="17"/>
  <c r="I79" i="17"/>
  <c r="I101" i="17"/>
  <c r="I96" i="17"/>
  <c r="I92" i="17"/>
  <c r="I86" i="17"/>
  <c r="I82" i="17"/>
  <c r="I78" i="17"/>
  <c r="I74" i="17"/>
  <c r="I75" i="17"/>
  <c r="I76" i="17"/>
  <c r="I99" i="17"/>
  <c r="I84" i="17"/>
  <c r="I81" i="17"/>
  <c r="I105" i="17"/>
  <c r="I85" i="17"/>
  <c r="I94" i="17"/>
  <c r="I91" i="17"/>
  <c r="I80" i="17"/>
  <c r="I104" i="17"/>
  <c r="I103" i="17"/>
  <c r="I95" i="17"/>
  <c r="I90" i="17"/>
  <c r="I77" i="17"/>
  <c r="I100" i="17"/>
  <c r="F254" i="18"/>
  <c r="E255" i="18"/>
  <c r="F255" i="18"/>
  <c r="E256" i="18"/>
  <c r="E259" i="18"/>
  <c r="F260" i="18"/>
  <c r="F259" i="18"/>
  <c r="E254" i="18"/>
  <c r="F253" i="18"/>
  <c r="E260" i="18"/>
  <c r="E253" i="18"/>
  <c r="E257" i="18"/>
  <c r="F256" i="18"/>
  <c r="D273" i="18"/>
  <c r="D271" i="18"/>
  <c r="D269" i="18"/>
  <c r="D272" i="18"/>
  <c r="D268" i="18"/>
  <c r="D270" i="18"/>
  <c r="B151" i="18"/>
  <c r="P151" i="18" s="1"/>
  <c r="B152" i="18" s="1"/>
  <c r="F281" i="18"/>
  <c r="D308" i="18"/>
  <c r="D309" i="18" s="1"/>
  <c r="D349" i="18"/>
  <c r="D350" i="18"/>
  <c r="D352" i="18"/>
  <c r="D354" i="18"/>
  <c r="D344" i="18"/>
  <c r="D346" i="18"/>
  <c r="D351" i="18"/>
  <c r="D345" i="18"/>
  <c r="D348" i="18"/>
  <c r="D347" i="18"/>
  <c r="C260" i="17"/>
  <c r="D252" i="17" s="1"/>
  <c r="C261" i="17"/>
  <c r="D48" i="16"/>
  <c r="F446" i="18"/>
  <c r="B446" i="18"/>
  <c r="Q40" i="18"/>
  <c r="J40" i="18"/>
  <c r="K40" i="18"/>
  <c r="H40" i="18"/>
  <c r="I40" i="18"/>
  <c r="O30" i="18"/>
  <c r="N30" i="18"/>
  <c r="F30" i="18"/>
  <c r="M30" i="18"/>
  <c r="I30" i="18"/>
  <c r="E30" i="18"/>
  <c r="P30" i="18"/>
  <c r="J30" i="18"/>
  <c r="B30" i="18"/>
  <c r="L30" i="18"/>
  <c r="G30" i="18"/>
  <c r="D30" i="18"/>
  <c r="K30" i="18"/>
  <c r="H30" i="18"/>
  <c r="C30" i="18"/>
  <c r="C242" i="17"/>
  <c r="E177" i="17"/>
  <c r="C178" i="17" s="1"/>
  <c r="G93" i="18"/>
  <c r="E88" i="18"/>
  <c r="H126" i="18"/>
  <c r="F93" i="18"/>
  <c r="E84" i="18"/>
  <c r="H121" i="18"/>
  <c r="E446" i="17"/>
  <c r="E445" i="17" s="1"/>
  <c r="F440" i="17" s="1"/>
  <c r="F277" i="17"/>
  <c r="N40" i="18"/>
  <c r="Q30" i="18"/>
  <c r="E283" i="18"/>
  <c r="F283" i="18"/>
  <c r="C40" i="18"/>
  <c r="D253" i="18"/>
  <c r="E281" i="18"/>
  <c r="P40" i="18"/>
  <c r="D260" i="18"/>
  <c r="G40" i="18"/>
  <c r="L40" i="18"/>
  <c r="D257" i="18"/>
  <c r="E40" i="18"/>
  <c r="I6" i="18"/>
  <c r="F282" i="18"/>
  <c r="E282" i="18"/>
  <c r="D255" i="18"/>
  <c r="D254" i="18"/>
  <c r="O40" i="18"/>
  <c r="B40" i="18"/>
  <c r="F40" i="18"/>
  <c r="D40" i="18"/>
  <c r="M40" i="18"/>
  <c r="D455" i="18"/>
  <c r="D258" i="18"/>
  <c r="E17" i="18"/>
  <c r="D259" i="18"/>
  <c r="E19" i="18"/>
  <c r="AT5" i="13"/>
  <c r="AT4" i="13"/>
  <c r="H107" i="18" s="1"/>
  <c r="AW4" i="13"/>
  <c r="H110" i="18" s="1"/>
  <c r="D256" i="18"/>
  <c r="DY113" i="13"/>
  <c r="DL113" i="13"/>
  <c r="AW5" i="13"/>
  <c r="I8" i="18"/>
  <c r="I7" i="18"/>
  <c r="AU5" i="13"/>
  <c r="G364" i="17"/>
  <c r="G42" i="17"/>
  <c r="I190" i="17"/>
  <c r="E191" i="17" s="1"/>
  <c r="F364" i="17"/>
  <c r="E325" i="18"/>
  <c r="C364" i="17"/>
  <c r="B340" i="17"/>
  <c r="E340" i="17"/>
  <c r="H340" i="17"/>
  <c r="G340" i="17"/>
  <c r="B364" i="17"/>
  <c r="G36" i="17"/>
  <c r="G35" i="17" s="1"/>
  <c r="E364" i="17"/>
  <c r="D340" i="17"/>
  <c r="F272" i="17"/>
  <c r="F340" i="17"/>
  <c r="G112" i="17"/>
  <c r="N17" i="17"/>
  <c r="I18" i="17" s="1"/>
  <c r="P41" i="6"/>
  <c r="D325" i="18"/>
  <c r="H394" i="18"/>
  <c r="H397" i="18" s="1"/>
  <c r="C398" i="18" s="1"/>
  <c r="B325" i="18"/>
  <c r="I335" i="18"/>
  <c r="E446" i="18"/>
  <c r="F422" i="18"/>
  <c r="F420" i="18"/>
  <c r="C335" i="18"/>
  <c r="D335" i="18"/>
  <c r="K335" i="18"/>
  <c r="F419" i="18"/>
  <c r="B335" i="18"/>
  <c r="D454" i="18"/>
  <c r="F421" i="18"/>
  <c r="D453" i="18"/>
  <c r="E367" i="18"/>
  <c r="E362" i="18"/>
  <c r="E364" i="18"/>
  <c r="E363" i="18"/>
  <c r="E365" i="18"/>
  <c r="E361" i="18"/>
  <c r="L335" i="18"/>
  <c r="E335" i="18"/>
  <c r="G335" i="18"/>
  <c r="H335" i="18"/>
  <c r="F335" i="18"/>
  <c r="E366" i="18"/>
  <c r="E359" i="18"/>
  <c r="H436" i="18"/>
  <c r="F436" i="18"/>
  <c r="E436" i="18"/>
  <c r="D436" i="18"/>
  <c r="C436" i="18"/>
  <c r="F418" i="18"/>
  <c r="C446" i="18"/>
  <c r="I446" i="18"/>
  <c r="D446" i="18"/>
  <c r="H446" i="18"/>
  <c r="G446" i="18"/>
  <c r="G366" i="18"/>
  <c r="G436" i="18"/>
  <c r="E360" i="18"/>
  <c r="G293" i="17"/>
  <c r="D294" i="17" s="1"/>
  <c r="J340" i="17"/>
  <c r="H8" i="17"/>
  <c r="I7" i="17" s="1"/>
  <c r="I340" i="17"/>
  <c r="K312" i="17"/>
  <c r="F313" i="17" s="1"/>
  <c r="C340" i="17"/>
  <c r="K340" i="17"/>
  <c r="F273" i="17"/>
  <c r="F275" i="17"/>
  <c r="F276" i="17"/>
  <c r="F274" i="17"/>
  <c r="F271" i="17"/>
  <c r="F270" i="17"/>
  <c r="F58" i="17"/>
  <c r="G58" i="17" s="1"/>
  <c r="C241" i="17"/>
  <c r="E444" i="17"/>
  <c r="N41" i="6"/>
  <c r="D364" i="17"/>
  <c r="EI113" i="13"/>
  <c r="AU4" i="13"/>
  <c r="H108" i="18" s="1"/>
  <c r="AB48" i="16"/>
  <c r="EO113" i="13"/>
  <c r="D487" i="17"/>
  <c r="G478" i="17" s="1"/>
  <c r="E431" i="17"/>
  <c r="F428" i="17" s="1"/>
  <c r="C410" i="18"/>
  <c r="C408" i="18"/>
  <c r="C409" i="18"/>
  <c r="BH113" i="13"/>
  <c r="C221" i="17" l="1"/>
  <c r="C218" i="17"/>
  <c r="F147" i="17"/>
  <c r="F148" i="17"/>
  <c r="C217" i="17"/>
  <c r="C216" i="17"/>
  <c r="F150" i="17"/>
  <c r="F149" i="17"/>
  <c r="C215" i="17"/>
  <c r="C220" i="17"/>
  <c r="C219" i="17"/>
  <c r="J41" i="6"/>
  <c r="D49" i="16"/>
  <c r="E485" i="17"/>
  <c r="B309" i="18"/>
  <c r="C309" i="18"/>
  <c r="H125" i="18"/>
  <c r="H120" i="18"/>
  <c r="R48" i="16"/>
  <c r="AL48" i="16" s="1"/>
  <c r="E368" i="18"/>
  <c r="F425" i="17"/>
  <c r="F429" i="17"/>
  <c r="D242" i="17"/>
  <c r="F439" i="17"/>
  <c r="E178" i="17"/>
  <c r="P152" i="18"/>
  <c r="F443" i="17"/>
  <c r="F441" i="17"/>
  <c r="F442" i="17"/>
  <c r="F437" i="17"/>
  <c r="F438" i="17"/>
  <c r="H110" i="17"/>
  <c r="H112" i="17" s="1"/>
  <c r="F113" i="17" s="1"/>
  <c r="B178" i="17"/>
  <c r="D178" i="17"/>
  <c r="E93" i="18"/>
  <c r="J152" i="18"/>
  <c r="D261" i="17"/>
  <c r="D236" i="17"/>
  <c r="D191" i="17"/>
  <c r="O152" i="18"/>
  <c r="E152" i="18"/>
  <c r="G191" i="17"/>
  <c r="B191" i="17"/>
  <c r="F191" i="17"/>
  <c r="H191" i="17"/>
  <c r="C152" i="18"/>
  <c r="M152" i="18"/>
  <c r="G152" i="18"/>
  <c r="N152" i="18"/>
  <c r="D152" i="18"/>
  <c r="FL113" i="13"/>
  <c r="K152" i="18"/>
  <c r="I152" i="18"/>
  <c r="F152" i="18"/>
  <c r="H152" i="18"/>
  <c r="L152" i="18"/>
  <c r="O364" i="17"/>
  <c r="F365" i="17" s="1"/>
  <c r="G45" i="17"/>
  <c r="J45" i="17" s="1"/>
  <c r="C191" i="17"/>
  <c r="I191" i="17"/>
  <c r="B398" i="18"/>
  <c r="E398" i="18"/>
  <c r="F398" i="18"/>
  <c r="D398" i="18"/>
  <c r="D313" i="17"/>
  <c r="E294" i="17"/>
  <c r="F294" i="17"/>
  <c r="K18" i="17"/>
  <c r="H18" i="17"/>
  <c r="M18" i="17"/>
  <c r="C313" i="17"/>
  <c r="J18" i="17"/>
  <c r="G18" i="17"/>
  <c r="B18" i="17"/>
  <c r="F18" i="17"/>
  <c r="N18" i="17"/>
  <c r="E18" i="17"/>
  <c r="C18" i="17"/>
  <c r="L18" i="17"/>
  <c r="B294" i="17"/>
  <c r="G294" i="17"/>
  <c r="D18" i="17"/>
  <c r="I8" i="17"/>
  <c r="D256" i="17"/>
  <c r="C294" i="17"/>
  <c r="D257" i="17"/>
  <c r="L340" i="17"/>
  <c r="F341" i="17" s="1"/>
  <c r="I6" i="17"/>
  <c r="I5" i="17"/>
  <c r="G57" i="17"/>
  <c r="I313" i="17"/>
  <c r="G56" i="17"/>
  <c r="G313" i="17"/>
  <c r="B313" i="17"/>
  <c r="E313" i="17"/>
  <c r="G55" i="17"/>
  <c r="J313" i="17"/>
  <c r="K313" i="17"/>
  <c r="H313" i="17"/>
  <c r="D259" i="17"/>
  <c r="D253" i="17"/>
  <c r="D255" i="17"/>
  <c r="D260" i="17"/>
  <c r="D258" i="17"/>
  <c r="D254" i="17"/>
  <c r="D235" i="17"/>
  <c r="D237" i="17"/>
  <c r="D233" i="17"/>
  <c r="D238" i="17"/>
  <c r="D241" i="17"/>
  <c r="D234" i="17"/>
  <c r="D239" i="17"/>
  <c r="D240" i="17"/>
  <c r="F431" i="17"/>
  <c r="F424" i="17"/>
  <c r="F427" i="17"/>
  <c r="F426" i="17"/>
  <c r="F430" i="17"/>
  <c r="E487" i="17"/>
  <c r="E486" i="17"/>
  <c r="R49" i="16" l="1"/>
  <c r="AL49" i="16" s="1"/>
  <c r="AB49" i="16"/>
  <c r="H470" i="17"/>
  <c r="H473" i="17"/>
  <c r="H471" i="17"/>
  <c r="H475" i="17"/>
  <c r="H472" i="17"/>
  <c r="H478" i="17"/>
  <c r="H474" i="17"/>
  <c r="H476" i="17"/>
  <c r="H477" i="17"/>
  <c r="H469" i="17"/>
  <c r="H468" i="17"/>
  <c r="C113" i="17"/>
  <c r="B113" i="17"/>
  <c r="D113" i="17"/>
  <c r="E113" i="17"/>
  <c r="G409" i="17"/>
  <c r="G410" i="17"/>
  <c r="G408" i="17"/>
  <c r="G407" i="17"/>
  <c r="G406" i="17"/>
  <c r="G411" i="17"/>
  <c r="H86" i="18"/>
  <c r="H84" i="18"/>
  <c r="H93" i="18"/>
  <c r="H92" i="18"/>
  <c r="H89" i="18"/>
  <c r="H85" i="18"/>
  <c r="H87" i="18"/>
  <c r="H90" i="18"/>
  <c r="H88" i="18"/>
  <c r="H91" i="18"/>
  <c r="J35" i="17"/>
  <c r="J42" i="17"/>
  <c r="J39" i="17"/>
  <c r="J43" i="17"/>
  <c r="J44" i="17"/>
  <c r="J41" i="17"/>
  <c r="J38" i="17"/>
  <c r="J40" i="17"/>
  <c r="B365" i="17"/>
  <c r="M365" i="17"/>
  <c r="J36" i="17"/>
  <c r="J37" i="17"/>
  <c r="D365" i="17"/>
  <c r="E365" i="17"/>
  <c r="J365" i="17"/>
  <c r="O365" i="17"/>
  <c r="L365" i="17"/>
  <c r="N365" i="17"/>
  <c r="K365" i="17"/>
  <c r="I365" i="17"/>
  <c r="H365" i="17"/>
  <c r="G365" i="17"/>
  <c r="C365" i="17"/>
  <c r="E341" i="17"/>
  <c r="K341" i="17"/>
  <c r="I341" i="17"/>
  <c r="H341" i="17"/>
  <c r="G341" i="17"/>
  <c r="D341" i="17"/>
  <c r="B341" i="17"/>
  <c r="C341" i="17"/>
  <c r="L341" i="17"/>
  <c r="J341" i="17"/>
  <c r="D50" i="16"/>
  <c r="R50" i="16" l="1"/>
  <c r="AL50" i="16" s="1"/>
  <c r="AB50" i="16"/>
  <c r="D51" i="16"/>
  <c r="R51" i="16" l="1"/>
  <c r="AB51" i="16"/>
  <c r="D52" i="16"/>
  <c r="AL51" i="16" l="1"/>
  <c r="R52" i="16"/>
  <c r="AL52" i="16" s="1"/>
  <c r="AB52" i="16"/>
  <c r="D53" i="16"/>
  <c r="R53" i="16" l="1"/>
  <c r="AL53" i="16" s="1"/>
  <c r="AB53" i="16"/>
  <c r="D54" i="16"/>
  <c r="R54" i="16" l="1"/>
  <c r="AL54" i="16" s="1"/>
  <c r="AB54" i="16"/>
  <c r="D55" i="16"/>
  <c r="R55" i="16" l="1"/>
  <c r="AL55" i="16" s="1"/>
  <c r="AB55" i="16"/>
  <c r="D56" i="16"/>
  <c r="H57" i="16"/>
  <c r="G57" i="16"/>
  <c r="AJ57" i="16" s="1"/>
  <c r="R56" i="16" l="1"/>
  <c r="AL56" i="16" s="1"/>
  <c r="AB56" i="16"/>
  <c r="H58" i="16"/>
  <c r="D57" i="16"/>
  <c r="G58" i="16"/>
  <c r="AJ58" i="16" s="1"/>
  <c r="F57" i="16"/>
  <c r="R57" i="16" l="1"/>
  <c r="AL57" i="16" s="1"/>
  <c r="AB57" i="16"/>
  <c r="H59" i="16"/>
  <c r="D58" i="16"/>
  <c r="G59" i="16"/>
  <c r="AJ59" i="16" s="1"/>
  <c r="F58" i="16"/>
  <c r="R58" i="16" l="1"/>
  <c r="AL58" i="16" s="1"/>
  <c r="AB58" i="16"/>
  <c r="D59" i="16"/>
  <c r="H60" i="16"/>
  <c r="G60" i="16"/>
  <c r="AJ60" i="16" s="1"/>
  <c r="F59" i="16"/>
  <c r="R59" i="16" l="1"/>
  <c r="AL59" i="16" s="1"/>
  <c r="AB59" i="16"/>
  <c r="D60" i="16"/>
  <c r="H61" i="16"/>
  <c r="G61" i="16"/>
  <c r="AJ61" i="16" s="1"/>
  <c r="F60" i="16"/>
  <c r="R60" i="16" l="1"/>
  <c r="AL60" i="16" s="1"/>
  <c r="AB60" i="16"/>
  <c r="H62" i="16"/>
  <c r="D61" i="16"/>
  <c r="G62" i="16"/>
  <c r="AJ62" i="16" s="1"/>
  <c r="F61" i="16"/>
  <c r="R61" i="16" l="1"/>
  <c r="AL61" i="16" s="1"/>
  <c r="AB61" i="16"/>
  <c r="H63" i="16"/>
  <c r="D62" i="16"/>
  <c r="G63" i="16"/>
  <c r="AJ63" i="16" s="1"/>
  <c r="F62" i="16"/>
  <c r="R62" i="16" l="1"/>
  <c r="AL62" i="16" s="1"/>
  <c r="AB62" i="16"/>
  <c r="H64" i="16"/>
  <c r="D63" i="16"/>
  <c r="G64" i="16"/>
  <c r="AJ64" i="16" s="1"/>
  <c r="F63" i="16"/>
  <c r="R63" i="16" l="1"/>
  <c r="AL63" i="16" s="1"/>
  <c r="AB63" i="16"/>
  <c r="H65" i="16"/>
  <c r="D64" i="16"/>
  <c r="G65" i="16"/>
  <c r="AJ65" i="16" s="1"/>
  <c r="F64" i="16"/>
  <c r="R64" i="16" l="1"/>
  <c r="AL64" i="16" s="1"/>
  <c r="AB64" i="16"/>
  <c r="H66" i="16"/>
  <c r="D65" i="16"/>
  <c r="G66" i="16"/>
  <c r="AJ66" i="16" s="1"/>
  <c r="F65" i="16"/>
  <c r="R65" i="16" l="1"/>
  <c r="AL65" i="16" s="1"/>
  <c r="AB65" i="16"/>
  <c r="H67" i="16"/>
  <c r="D66" i="16"/>
  <c r="G67" i="16"/>
  <c r="AJ67" i="16" s="1"/>
  <c r="F66" i="16"/>
  <c r="R66" i="16" l="1"/>
  <c r="AL66" i="16" s="1"/>
  <c r="AB66" i="16"/>
  <c r="H68" i="16"/>
  <c r="D67" i="16"/>
  <c r="G68" i="16"/>
  <c r="AJ68" i="16" s="1"/>
  <c r="F67" i="16"/>
  <c r="R67" i="16" l="1"/>
  <c r="AL67" i="16" s="1"/>
  <c r="AB67" i="16"/>
  <c r="D68" i="16"/>
  <c r="H69" i="16"/>
  <c r="G69" i="16"/>
  <c r="AJ69" i="16" s="1"/>
  <c r="F68" i="16"/>
  <c r="R68" i="16" l="1"/>
  <c r="AL68" i="16" s="1"/>
  <c r="AB68" i="16"/>
  <c r="H70" i="16"/>
  <c r="D69" i="16"/>
  <c r="G70" i="16"/>
  <c r="AJ70" i="16" s="1"/>
  <c r="F69" i="16"/>
  <c r="R69" i="16" l="1"/>
  <c r="AL69" i="16" s="1"/>
  <c r="AB69" i="16"/>
  <c r="H71" i="16"/>
  <c r="D70" i="16"/>
  <c r="G71" i="16"/>
  <c r="AJ71" i="16" s="1"/>
  <c r="F70" i="16"/>
  <c r="R70" i="16" l="1"/>
  <c r="AL70" i="16" s="1"/>
  <c r="AB70" i="16"/>
  <c r="H72" i="16"/>
  <c r="D71" i="16"/>
  <c r="G72" i="16"/>
  <c r="AJ72" i="16" s="1"/>
  <c r="F71" i="16"/>
  <c r="R71" i="16" l="1"/>
  <c r="AB71" i="16"/>
  <c r="D72" i="16"/>
  <c r="H73" i="16"/>
  <c r="G73" i="16"/>
  <c r="AJ73" i="16" s="1"/>
  <c r="F72" i="16"/>
  <c r="AL71" i="16" l="1"/>
  <c r="R72" i="16"/>
  <c r="AL72" i="16" s="1"/>
  <c r="AB72" i="16"/>
  <c r="D73" i="16"/>
  <c r="H74" i="16"/>
  <c r="G74" i="16"/>
  <c r="AJ74" i="16" s="1"/>
  <c r="F73" i="16"/>
  <c r="R73" i="16" l="1"/>
  <c r="AL73" i="16" s="1"/>
  <c r="AB73" i="16"/>
  <c r="D74" i="16"/>
  <c r="H75" i="16"/>
  <c r="G75" i="16"/>
  <c r="AJ75" i="16" s="1"/>
  <c r="F74" i="16"/>
  <c r="R74" i="16" l="1"/>
  <c r="AL74" i="16" s="1"/>
  <c r="AB74" i="16"/>
  <c r="D75" i="16"/>
  <c r="H76" i="16"/>
  <c r="G76" i="16"/>
  <c r="AJ76" i="16" s="1"/>
  <c r="F75" i="16"/>
  <c r="R75" i="16" l="1"/>
  <c r="AB75" i="16"/>
  <c r="H77" i="16"/>
  <c r="D76" i="16"/>
  <c r="G77" i="16"/>
  <c r="AJ77" i="16" s="1"/>
  <c r="F76" i="16"/>
  <c r="AL75" i="16" l="1"/>
  <c r="R76" i="16"/>
  <c r="AL76" i="16" s="1"/>
  <c r="AB76" i="16"/>
  <c r="D77" i="16"/>
  <c r="H78" i="16"/>
  <c r="G78" i="16"/>
  <c r="AJ78" i="16" s="1"/>
  <c r="F77" i="16"/>
  <c r="R77" i="16" l="1"/>
  <c r="AL77" i="16" s="1"/>
  <c r="AB77" i="16"/>
  <c r="H79" i="16"/>
  <c r="D78" i="16"/>
  <c r="G79" i="16"/>
  <c r="AJ79" i="16" s="1"/>
  <c r="F78" i="16"/>
  <c r="R78" i="16" l="1"/>
  <c r="AL78" i="16" s="1"/>
  <c r="AB78" i="16"/>
  <c r="D79" i="16"/>
  <c r="H80" i="16"/>
  <c r="G80" i="16"/>
  <c r="AJ80" i="16" s="1"/>
  <c r="F79" i="16"/>
  <c r="R79" i="16" l="1"/>
  <c r="AL79" i="16" s="1"/>
  <c r="AB79" i="16"/>
  <c r="D80" i="16"/>
  <c r="H81" i="16"/>
  <c r="G81" i="16"/>
  <c r="AJ81" i="16" s="1"/>
  <c r="F80" i="16"/>
  <c r="F81" i="16" l="1"/>
  <c r="R80" i="16"/>
  <c r="AL80" i="16" s="1"/>
  <c r="AB80" i="16"/>
  <c r="H82" i="16"/>
  <c r="D81" i="16"/>
  <c r="G82" i="16"/>
  <c r="AJ82" i="16" s="1"/>
  <c r="R81" i="16" l="1"/>
  <c r="AL81" i="16" s="1"/>
  <c r="AB81" i="16"/>
  <c r="H83" i="16"/>
  <c r="D82" i="16"/>
  <c r="G83" i="16"/>
  <c r="AJ83" i="16" s="1"/>
  <c r="F82" i="16"/>
  <c r="R82" i="16" l="1"/>
  <c r="AL82" i="16" s="1"/>
  <c r="AB82" i="16"/>
  <c r="H84" i="16"/>
  <c r="D83" i="16"/>
  <c r="G84" i="16"/>
  <c r="AJ84" i="16" s="1"/>
  <c r="F83" i="16"/>
  <c r="R83" i="16" l="1"/>
  <c r="AL83" i="16" s="1"/>
  <c r="AB83" i="16"/>
  <c r="H85" i="16"/>
  <c r="D84" i="16"/>
  <c r="G85" i="16"/>
  <c r="AJ85" i="16" s="1"/>
  <c r="F84" i="16"/>
  <c r="R84" i="16" l="1"/>
  <c r="AL84" i="16" s="1"/>
  <c r="AB84" i="16"/>
  <c r="H86" i="16"/>
  <c r="D85" i="16"/>
  <c r="G86" i="16"/>
  <c r="AJ86" i="16" s="1"/>
  <c r="F85" i="16"/>
  <c r="R85" i="16" l="1"/>
  <c r="AL85" i="16" s="1"/>
  <c r="AB85" i="16"/>
  <c r="D86" i="16"/>
  <c r="H87" i="16"/>
  <c r="G87" i="16"/>
  <c r="AJ87" i="16" s="1"/>
  <c r="F86" i="16"/>
  <c r="R86" i="16" l="1"/>
  <c r="AL86" i="16" s="1"/>
  <c r="AB86" i="16"/>
  <c r="H88" i="16"/>
  <c r="D87" i="16"/>
  <c r="G88" i="16"/>
  <c r="AJ88" i="16" s="1"/>
  <c r="F87" i="16"/>
  <c r="R87" i="16" l="1"/>
  <c r="AL87" i="16" s="1"/>
  <c r="AB87" i="16"/>
  <c r="H89" i="16"/>
  <c r="D88" i="16"/>
  <c r="G89" i="16"/>
  <c r="AJ89" i="16" s="1"/>
  <c r="F88" i="16"/>
  <c r="R88" i="16" l="1"/>
  <c r="AL88" i="16" s="1"/>
  <c r="AB88" i="16"/>
  <c r="D89" i="16"/>
  <c r="H90" i="16"/>
  <c r="G90" i="16"/>
  <c r="AJ90" i="16" s="1"/>
  <c r="F89" i="16"/>
  <c r="R89" i="16" l="1"/>
  <c r="AL89" i="16" s="1"/>
  <c r="AB89" i="16"/>
  <c r="H91" i="16"/>
  <c r="D90" i="16"/>
  <c r="G91" i="16"/>
  <c r="AJ91" i="16" s="1"/>
  <c r="F90" i="16"/>
  <c r="R90" i="16" l="1"/>
  <c r="AL90" i="16" s="1"/>
  <c r="AB90" i="16"/>
  <c r="D91" i="16"/>
  <c r="H92" i="16"/>
  <c r="G92" i="16"/>
  <c r="AJ92" i="16" s="1"/>
  <c r="F91" i="16"/>
  <c r="R91" i="16" l="1"/>
  <c r="AL91" i="16" s="1"/>
  <c r="AB91" i="16"/>
  <c r="D92" i="16"/>
  <c r="H93" i="16"/>
  <c r="G93" i="16"/>
  <c r="AJ93" i="16" s="1"/>
  <c r="F92" i="16"/>
  <c r="R92" i="16" l="1"/>
  <c r="AL92" i="16" s="1"/>
  <c r="AB92" i="16"/>
  <c r="H94" i="16"/>
  <c r="D93" i="16"/>
  <c r="G94" i="16"/>
  <c r="AJ94" i="16" s="1"/>
  <c r="F93" i="16"/>
  <c r="R93" i="16" l="1"/>
  <c r="AL93" i="16" s="1"/>
  <c r="AB93" i="16"/>
  <c r="H95" i="16"/>
  <c r="D94" i="16"/>
  <c r="G95" i="16"/>
  <c r="AJ95" i="16" s="1"/>
  <c r="F94" i="16"/>
  <c r="R94" i="16" l="1"/>
  <c r="AL94" i="16" s="1"/>
  <c r="AB94" i="16"/>
  <c r="H96" i="16"/>
  <c r="D95" i="16"/>
  <c r="G96" i="16"/>
  <c r="AJ96" i="16" s="1"/>
  <c r="F95" i="16"/>
  <c r="R95" i="16" l="1"/>
  <c r="AL95" i="16" s="1"/>
  <c r="AB95" i="16"/>
  <c r="H97" i="16"/>
  <c r="D96" i="16"/>
  <c r="G97" i="16"/>
  <c r="AJ97" i="16" s="1"/>
  <c r="F96" i="16"/>
  <c r="R96" i="16" l="1"/>
  <c r="AL96" i="16" s="1"/>
  <c r="AB96" i="16"/>
  <c r="H98" i="16"/>
  <c r="D97" i="16"/>
  <c r="G98" i="16"/>
  <c r="AJ98" i="16" s="1"/>
  <c r="F97" i="16"/>
  <c r="R97" i="16" l="1"/>
  <c r="AL97" i="16" s="1"/>
  <c r="AB97" i="16"/>
  <c r="H99" i="16"/>
  <c r="D98" i="16"/>
  <c r="G99" i="16"/>
  <c r="AJ99" i="16" s="1"/>
  <c r="F98" i="16"/>
  <c r="R98" i="16" l="1"/>
  <c r="AB98" i="16"/>
  <c r="D99" i="16"/>
  <c r="H100" i="16"/>
  <c r="G100" i="16"/>
  <c r="AJ100" i="16" s="1"/>
  <c r="F99" i="16"/>
  <c r="AL98" i="16" l="1"/>
  <c r="R99" i="16"/>
  <c r="AL99" i="16" s="1"/>
  <c r="AB99" i="16"/>
  <c r="D100" i="16"/>
  <c r="H101" i="16"/>
  <c r="G101" i="16"/>
  <c r="AJ101" i="16" s="1"/>
  <c r="F100" i="16"/>
  <c r="R100" i="16" l="1"/>
  <c r="AB100" i="16"/>
  <c r="H102" i="16"/>
  <c r="D101" i="16"/>
  <c r="G102" i="16"/>
  <c r="AJ102" i="16" s="1"/>
  <c r="F101" i="16"/>
  <c r="AL100" i="16" l="1"/>
  <c r="R101" i="16"/>
  <c r="AL101" i="16" s="1"/>
  <c r="AB101" i="16"/>
  <c r="H103" i="16"/>
  <c r="D102" i="16"/>
  <c r="G103" i="16"/>
  <c r="AJ103" i="16" s="1"/>
  <c r="F102" i="16"/>
  <c r="R102" i="16" l="1"/>
  <c r="AL102" i="16" s="1"/>
  <c r="AB102" i="16"/>
  <c r="H104" i="16"/>
  <c r="D103" i="16"/>
  <c r="G104" i="16"/>
  <c r="AJ104" i="16" s="1"/>
  <c r="F103" i="16"/>
  <c r="R103" i="16" l="1"/>
  <c r="AL103" i="16" s="1"/>
  <c r="AB103" i="16"/>
  <c r="H105" i="16"/>
  <c r="D104" i="16"/>
  <c r="G105" i="16"/>
  <c r="AJ105" i="16" s="1"/>
  <c r="F104" i="16"/>
  <c r="R104" i="16" l="1"/>
  <c r="AL104" i="16" s="1"/>
  <c r="AB104" i="16"/>
  <c r="D105" i="16"/>
  <c r="H106" i="16"/>
  <c r="G106" i="16"/>
  <c r="AJ106" i="16" s="1"/>
  <c r="F105" i="16"/>
  <c r="R105" i="16" l="1"/>
  <c r="AB105" i="16"/>
  <c r="H107" i="16"/>
  <c r="D106" i="16"/>
  <c r="G107" i="16"/>
  <c r="AJ107" i="16" s="1"/>
  <c r="F106" i="16"/>
  <c r="AL105" i="16" l="1"/>
  <c r="R106" i="16"/>
  <c r="AL106" i="16" s="1"/>
  <c r="AB106" i="16"/>
  <c r="D107" i="16"/>
  <c r="H108" i="16"/>
  <c r="G108" i="16"/>
  <c r="AJ108" i="16" s="1"/>
  <c r="F107" i="16"/>
  <c r="R107" i="16" l="1"/>
  <c r="AL107" i="16" s="1"/>
  <c r="AB107" i="16"/>
  <c r="D108" i="16"/>
  <c r="H109" i="16"/>
  <c r="G109" i="16"/>
  <c r="AJ109" i="16" s="1"/>
  <c r="F108" i="16"/>
  <c r="R108" i="16" l="1"/>
  <c r="AL108" i="16" s="1"/>
  <c r="AB108" i="16"/>
  <c r="D109" i="16"/>
  <c r="H110" i="16"/>
  <c r="G110" i="16"/>
  <c r="AJ110" i="16" s="1"/>
  <c r="F109" i="16"/>
  <c r="R109" i="16" l="1"/>
  <c r="AL109" i="16" s="1"/>
  <c r="AB109" i="16"/>
  <c r="H111" i="16"/>
  <c r="D110" i="16"/>
  <c r="G111" i="16"/>
  <c r="AJ111" i="16" s="1"/>
  <c r="F110" i="16"/>
  <c r="R110" i="16" l="1"/>
  <c r="AL110" i="16" s="1"/>
  <c r="AB110" i="16"/>
  <c r="H112" i="16"/>
  <c r="D111" i="16"/>
  <c r="G112" i="16"/>
  <c r="AJ112" i="16" s="1"/>
  <c r="F111" i="16"/>
  <c r="R111" i="16" l="1"/>
  <c r="AL111" i="16" s="1"/>
  <c r="AB111" i="16"/>
  <c r="H113" i="16"/>
  <c r="D112" i="16"/>
  <c r="G113" i="16"/>
  <c r="AJ113" i="16" s="1"/>
  <c r="F112" i="16"/>
  <c r="R112" i="16" l="1"/>
  <c r="AB112" i="16"/>
  <c r="D113" i="16"/>
  <c r="H114" i="16"/>
  <c r="G114" i="16"/>
  <c r="AJ114" i="16" s="1"/>
  <c r="F113" i="16"/>
  <c r="AL112" i="16" l="1"/>
  <c r="R113" i="16"/>
  <c r="AL113" i="16" s="1"/>
  <c r="AB113" i="16"/>
  <c r="D114" i="16"/>
  <c r="H115" i="16"/>
  <c r="G115" i="16"/>
  <c r="AJ115" i="16" s="1"/>
  <c r="F114" i="16"/>
  <c r="R114" i="16" l="1"/>
  <c r="AL114" i="16" s="1"/>
  <c r="AB114" i="16"/>
  <c r="H116" i="16"/>
  <c r="D115" i="16"/>
  <c r="G116" i="16"/>
  <c r="AJ116" i="16" s="1"/>
  <c r="F115" i="16"/>
  <c r="R115" i="16" l="1"/>
  <c r="AB115" i="16"/>
  <c r="H117" i="16"/>
  <c r="D116" i="16"/>
  <c r="G117" i="16"/>
  <c r="AJ117" i="16" s="1"/>
  <c r="F116" i="16"/>
  <c r="AL115" i="16" l="1"/>
  <c r="R116" i="16"/>
  <c r="AL116" i="16" s="1"/>
  <c r="AB116" i="16"/>
  <c r="D117" i="16"/>
  <c r="H118" i="16"/>
  <c r="G118" i="16"/>
  <c r="AJ118" i="16" s="1"/>
  <c r="F117" i="16"/>
  <c r="R117" i="16" l="1"/>
  <c r="AL117" i="16" s="1"/>
  <c r="AB117" i="16"/>
  <c r="D118" i="16"/>
  <c r="H119" i="16"/>
  <c r="G119" i="16"/>
  <c r="AJ119" i="16" s="1"/>
  <c r="F118" i="16"/>
  <c r="R118" i="16" l="1"/>
  <c r="AL118" i="16" s="1"/>
  <c r="AB118" i="16"/>
  <c r="D119" i="16"/>
  <c r="H120" i="16"/>
  <c r="G120" i="16"/>
  <c r="AJ120" i="16" s="1"/>
  <c r="F119" i="16"/>
  <c r="R119" i="16" l="1"/>
  <c r="AL119" i="16" s="1"/>
  <c r="AB119" i="16"/>
  <c r="D120" i="16"/>
  <c r="H121" i="16"/>
  <c r="G121" i="16"/>
  <c r="AJ121" i="16" s="1"/>
  <c r="F120" i="16"/>
  <c r="R120" i="16" l="1"/>
  <c r="AB120" i="16"/>
  <c r="H122" i="16"/>
  <c r="D121" i="16"/>
  <c r="G122" i="16"/>
  <c r="AJ122" i="16" s="1"/>
  <c r="F121" i="16"/>
  <c r="AL120" i="16" l="1"/>
  <c r="R121" i="16"/>
  <c r="AL121" i="16" s="1"/>
  <c r="AB121" i="16"/>
  <c r="D122" i="16"/>
  <c r="H123" i="16"/>
  <c r="G123" i="16"/>
  <c r="AJ123" i="16" s="1"/>
  <c r="F122" i="16"/>
  <c r="R122" i="16" l="1"/>
  <c r="AL122" i="16" s="1"/>
  <c r="AB122" i="16"/>
  <c r="D123" i="16"/>
  <c r="H124" i="16"/>
  <c r="G124" i="16"/>
  <c r="AJ124" i="16" s="1"/>
  <c r="F123" i="16"/>
  <c r="R123" i="16" l="1"/>
  <c r="AB123" i="16"/>
  <c r="D124" i="16"/>
  <c r="H125" i="16"/>
  <c r="G125" i="16"/>
  <c r="AJ125" i="16" s="1"/>
  <c r="F124" i="16"/>
  <c r="AL123" i="16" l="1"/>
  <c r="R124" i="16"/>
  <c r="AL124" i="16" s="1"/>
  <c r="AB124" i="16"/>
  <c r="D125" i="16"/>
  <c r="H126" i="16"/>
  <c r="G126" i="16"/>
  <c r="AJ126" i="16" s="1"/>
  <c r="F125" i="16"/>
  <c r="R125" i="16" s="1"/>
  <c r="AB125" i="16" l="1"/>
  <c r="AL125" i="16" s="1"/>
  <c r="H127" i="16"/>
  <c r="D126" i="16"/>
  <c r="G127" i="16"/>
  <c r="AJ127" i="16" s="1"/>
  <c r="F126" i="16"/>
  <c r="R126" i="16" s="1"/>
  <c r="AB126" i="16" l="1"/>
  <c r="AL126" i="16" s="1"/>
  <c r="H128" i="16"/>
  <c r="D127" i="16"/>
  <c r="G128" i="16"/>
  <c r="AJ128" i="16" s="1"/>
  <c r="F127" i="16"/>
  <c r="R127" i="16" s="1"/>
  <c r="AB127" i="16" l="1"/>
  <c r="AL127" i="16" s="1"/>
  <c r="H129" i="16"/>
  <c r="D128" i="16"/>
  <c r="G129" i="16"/>
  <c r="AJ129" i="16" s="1"/>
  <c r="F128" i="16"/>
  <c r="R128" i="16" s="1"/>
  <c r="AB128" i="16" l="1"/>
  <c r="AL128" i="16" s="1"/>
  <c r="D129" i="16"/>
  <c r="H130" i="16"/>
  <c r="G130" i="16"/>
  <c r="AJ130" i="16" s="1"/>
  <c r="F129" i="16"/>
  <c r="R129" i="16" s="1"/>
  <c r="AB129" i="16" l="1"/>
  <c r="AL129" i="16" s="1"/>
  <c r="H131" i="16"/>
  <c r="D130" i="16"/>
  <c r="G131" i="16"/>
  <c r="AJ131" i="16" s="1"/>
  <c r="F130" i="16"/>
  <c r="R130" i="16" s="1"/>
  <c r="AB130" i="16" l="1"/>
  <c r="AL130" i="16" s="1"/>
  <c r="D131" i="16"/>
  <c r="H132" i="16"/>
  <c r="H133" i="16" s="1"/>
  <c r="H134" i="16" s="1"/>
  <c r="H135" i="16" s="1"/>
  <c r="H136" i="16" s="1"/>
  <c r="H137" i="16" s="1"/>
  <c r="H138" i="16" s="1"/>
  <c r="H139" i="16" s="1"/>
  <c r="H140" i="16" s="1"/>
  <c r="H141" i="16" s="1"/>
  <c r="H142" i="16" s="1"/>
  <c r="H143" i="16" s="1"/>
  <c r="H144" i="16" s="1"/>
  <c r="H145" i="16" s="1"/>
  <c r="G132" i="16"/>
  <c r="AJ132" i="16" s="1"/>
  <c r="F131" i="16"/>
  <c r="R131" i="16" s="1"/>
  <c r="G133" i="16" l="1"/>
  <c r="AJ133" i="16" s="1"/>
  <c r="H146" i="16"/>
  <c r="D145" i="16"/>
  <c r="AB131" i="16"/>
  <c r="AL131" i="16" s="1"/>
  <c r="D132" i="16"/>
  <c r="F132" i="16"/>
  <c r="F133" i="16" s="1"/>
  <c r="F134" i="16" s="1"/>
  <c r="F135" i="16" s="1"/>
  <c r="F136" i="16" s="1"/>
  <c r="F137" i="16" s="1"/>
  <c r="F138" i="16" s="1"/>
  <c r="F139" i="16" s="1"/>
  <c r="F140" i="16" s="1"/>
  <c r="F141" i="16" s="1"/>
  <c r="F142" i="16" s="1"/>
  <c r="F143" i="16" s="1"/>
  <c r="F144" i="16" s="1"/>
  <c r="F145" i="16" s="1"/>
  <c r="G134" i="16" l="1"/>
  <c r="AJ134" i="16" s="1"/>
  <c r="R133" i="16"/>
  <c r="F146" i="16"/>
  <c r="AB145" i="16"/>
  <c r="D146" i="16"/>
  <c r="H147" i="16"/>
  <c r="R132" i="16"/>
  <c r="AL132" i="16" s="1"/>
  <c r="AB132" i="16"/>
  <c r="D133" i="16"/>
  <c r="R134" i="16" s="1"/>
  <c r="G135" i="16" l="1"/>
  <c r="AJ135" i="16" s="1"/>
  <c r="H148" i="16"/>
  <c r="D147" i="16"/>
  <c r="F147" i="16"/>
  <c r="AB146" i="16"/>
  <c r="AB133" i="16"/>
  <c r="AL133" i="16" s="1"/>
  <c r="D134" i="16"/>
  <c r="R135" i="16" s="1"/>
  <c r="G136" i="16" l="1"/>
  <c r="AJ136" i="16" s="1"/>
  <c r="F148" i="16"/>
  <c r="AB147" i="16"/>
  <c r="H149" i="16"/>
  <c r="D148" i="16"/>
  <c r="AB134" i="16"/>
  <c r="AL134" i="16" s="1"/>
  <c r="D135" i="16"/>
  <c r="R136" i="16" s="1"/>
  <c r="G137" i="16" l="1"/>
  <c r="AJ137" i="16" s="1"/>
  <c r="H150" i="16"/>
  <c r="D149" i="16"/>
  <c r="F149" i="16"/>
  <c r="AB148" i="16"/>
  <c r="AB135" i="16"/>
  <c r="AL135" i="16" s="1"/>
  <c r="D136" i="16"/>
  <c r="R137" i="16" s="1"/>
  <c r="G138" i="16" l="1"/>
  <c r="AJ138" i="16" s="1"/>
  <c r="H151" i="16"/>
  <c r="D150" i="16"/>
  <c r="F150" i="16"/>
  <c r="AB149" i="16"/>
  <c r="AB136" i="16"/>
  <c r="AL136" i="16" s="1"/>
  <c r="D137" i="16"/>
  <c r="R138" i="16" s="1"/>
  <c r="G139" i="16" l="1"/>
  <c r="AJ139" i="16" s="1"/>
  <c r="F151" i="16"/>
  <c r="AB150" i="16"/>
  <c r="D151" i="16"/>
  <c r="H152" i="16"/>
  <c r="AB137" i="16"/>
  <c r="AL137" i="16" s="1"/>
  <c r="D138" i="16"/>
  <c r="R139" i="16" s="1"/>
  <c r="G140" i="16" l="1"/>
  <c r="AJ140" i="16" s="1"/>
  <c r="H153" i="16"/>
  <c r="D152" i="16"/>
  <c r="F152" i="16"/>
  <c r="AB151" i="16"/>
  <c r="AB138" i="16"/>
  <c r="AL138" i="16" s="1"/>
  <c r="D139" i="16"/>
  <c r="R140" i="16" s="1"/>
  <c r="G141" i="16" l="1"/>
  <c r="AJ141" i="16" s="1"/>
  <c r="F153" i="16"/>
  <c r="AB152" i="16"/>
  <c r="H154" i="16"/>
  <c r="D153" i="16"/>
  <c r="AB139" i="16"/>
  <c r="AL139" i="16" s="1"/>
  <c r="D140" i="16"/>
  <c r="R141" i="16" s="1"/>
  <c r="G142" i="16" l="1"/>
  <c r="AJ142" i="16" s="1"/>
  <c r="D154" i="16"/>
  <c r="H155" i="16"/>
  <c r="F154" i="16"/>
  <c r="AB153" i="16"/>
  <c r="AB140" i="16"/>
  <c r="AL140" i="16" s="1"/>
  <c r="D141" i="16"/>
  <c r="R142" i="16" s="1"/>
  <c r="G143" i="16" l="1"/>
  <c r="AJ143" i="16" s="1"/>
  <c r="F155" i="16"/>
  <c r="AB154" i="16"/>
  <c r="H156" i="16"/>
  <c r="D155" i="16"/>
  <c r="D144" i="16"/>
  <c r="AB141" i="16"/>
  <c r="AL141" i="16" s="1"/>
  <c r="D142" i="16"/>
  <c r="R143" i="16" s="1"/>
  <c r="G144" i="16" l="1"/>
  <c r="AJ144" i="16" s="1"/>
  <c r="H157" i="16"/>
  <c r="D156" i="16"/>
  <c r="F156" i="16"/>
  <c r="AB155" i="16"/>
  <c r="AB144" i="16"/>
  <c r="AB142" i="16"/>
  <c r="AL142" i="16" s="1"/>
  <c r="D143" i="16"/>
  <c r="R144" i="16" s="1"/>
  <c r="AL144" i="16" l="1"/>
  <c r="G145" i="16"/>
  <c r="AJ145" i="16" s="1"/>
  <c r="R145" i="16"/>
  <c r="AL145" i="16" s="1"/>
  <c r="H158" i="16"/>
  <c r="D157" i="16"/>
  <c r="F157" i="16"/>
  <c r="AB156" i="16"/>
  <c r="AB143" i="16"/>
  <c r="AL143" i="16" s="1"/>
  <c r="G146" i="16" l="1"/>
  <c r="AJ146" i="16" s="1"/>
  <c r="R146" i="16"/>
  <c r="AL146" i="16" s="1"/>
  <c r="AB157" i="16"/>
  <c r="F158" i="16"/>
  <c r="H159" i="16"/>
  <c r="D158" i="16"/>
  <c r="G147" i="16" l="1"/>
  <c r="AJ147" i="16" s="1"/>
  <c r="R147" i="16"/>
  <c r="AL147" i="16" s="1"/>
  <c r="D159" i="16"/>
  <c r="H160" i="16"/>
  <c r="F159" i="16"/>
  <c r="AB158" i="16"/>
  <c r="G148" i="16" l="1"/>
  <c r="AJ148" i="16" s="1"/>
  <c r="R148" i="16"/>
  <c r="AL148" i="16" s="1"/>
  <c r="H161" i="16"/>
  <c r="D160" i="16"/>
  <c r="F160" i="16"/>
  <c r="AB159" i="16"/>
  <c r="G149" i="16" l="1"/>
  <c r="AJ149" i="16" s="1"/>
  <c r="R149" i="16"/>
  <c r="AL149" i="16" s="1"/>
  <c r="F161" i="16"/>
  <c r="AB160" i="16"/>
  <c r="H162" i="16"/>
  <c r="D161" i="16"/>
  <c r="G150" i="16" l="1"/>
  <c r="AJ150" i="16" s="1"/>
  <c r="R150" i="16"/>
  <c r="AL150" i="16" s="1"/>
  <c r="F162" i="16"/>
  <c r="AB161" i="16"/>
  <c r="D162" i="16"/>
  <c r="H163" i="16"/>
  <c r="G151" i="16" l="1"/>
  <c r="AJ151" i="16" s="1"/>
  <c r="R151" i="16"/>
  <c r="AL151" i="16" s="1"/>
  <c r="D163" i="16"/>
  <c r="H164" i="16"/>
  <c r="AB162" i="16"/>
  <c r="F163" i="16"/>
  <c r="G152" i="16" l="1"/>
  <c r="AJ152" i="16" s="1"/>
  <c r="R152" i="16"/>
  <c r="AL152" i="16" s="1"/>
  <c r="F164" i="16"/>
  <c r="AB163" i="16"/>
  <c r="H165" i="16"/>
  <c r="D164" i="16"/>
  <c r="G153" i="16" l="1"/>
  <c r="AJ153" i="16" s="1"/>
  <c r="R153" i="16"/>
  <c r="AL153" i="16" s="1"/>
  <c r="D165" i="16"/>
  <c r="H166" i="16"/>
  <c r="F165" i="16"/>
  <c r="AB164" i="16"/>
  <c r="G154" i="16" l="1"/>
  <c r="AJ154" i="16" s="1"/>
  <c r="R154" i="16"/>
  <c r="AL154" i="16" s="1"/>
  <c r="F166" i="16"/>
  <c r="AB165" i="16"/>
  <c r="D166" i="16"/>
  <c r="H167" i="16"/>
  <c r="G155" i="16" l="1"/>
  <c r="AJ155" i="16" s="1"/>
  <c r="R155" i="16"/>
  <c r="AL155" i="16" s="1"/>
  <c r="D167" i="16"/>
  <c r="H168" i="16"/>
  <c r="AB166" i="16"/>
  <c r="F167" i="16"/>
  <c r="G156" i="16" l="1"/>
  <c r="AJ156" i="16" s="1"/>
  <c r="R156" i="16"/>
  <c r="AL156" i="16" s="1"/>
  <c r="F168" i="16"/>
  <c r="AB167" i="16"/>
  <c r="H169" i="16"/>
  <c r="D168" i="16"/>
  <c r="G157" i="16" l="1"/>
  <c r="AJ157" i="16" s="1"/>
  <c r="R157" i="16"/>
  <c r="AL157" i="16" s="1"/>
  <c r="H170" i="16"/>
  <c r="D169" i="16"/>
  <c r="AB168" i="16"/>
  <c r="F169" i="16"/>
  <c r="G158" i="16" l="1"/>
  <c r="AJ158" i="16" s="1"/>
  <c r="R158" i="16"/>
  <c r="AL158" i="16" s="1"/>
  <c r="F170" i="16"/>
  <c r="AB169" i="16"/>
  <c r="D170" i="16"/>
  <c r="H171" i="16"/>
  <c r="G159" i="16" l="1"/>
  <c r="AJ159" i="16" s="1"/>
  <c r="R159" i="16"/>
  <c r="AL159" i="16" s="1"/>
  <c r="D171" i="16"/>
  <c r="H172" i="16"/>
  <c r="F171" i="16"/>
  <c r="AB170" i="16"/>
  <c r="G160" i="16" l="1"/>
  <c r="AJ160" i="16" s="1"/>
  <c r="R160" i="16"/>
  <c r="AL160" i="16" s="1"/>
  <c r="F172" i="16"/>
  <c r="AB171" i="16"/>
  <c r="H173" i="16"/>
  <c r="D172" i="16"/>
  <c r="G161" i="16" l="1"/>
  <c r="AJ161" i="16" s="1"/>
  <c r="R161" i="16"/>
  <c r="AL161" i="16" s="1"/>
  <c r="H174" i="16"/>
  <c r="D173" i="16"/>
  <c r="AB172" i="16"/>
  <c r="F173" i="16"/>
  <c r="G162" i="16" l="1"/>
  <c r="AJ162" i="16" s="1"/>
  <c r="R162" i="16"/>
  <c r="AL162" i="16" s="1"/>
  <c r="F174" i="16"/>
  <c r="AB173" i="16"/>
  <c r="D174" i="16"/>
  <c r="H175" i="16"/>
  <c r="G163" i="16" l="1"/>
  <c r="AJ163" i="16" s="1"/>
  <c r="R163" i="16"/>
  <c r="H176" i="16"/>
  <c r="D175" i="16"/>
  <c r="AB174" i="16"/>
  <c r="F175" i="16"/>
  <c r="AL163" i="16" l="1"/>
  <c r="G164" i="16"/>
  <c r="AJ164" i="16" s="1"/>
  <c r="R164" i="16"/>
  <c r="AL164" i="16" s="1"/>
  <c r="AB175" i="16"/>
  <c r="F176" i="16"/>
  <c r="H177" i="16"/>
  <c r="D176" i="16"/>
  <c r="G165" i="16" l="1"/>
  <c r="AJ165" i="16" s="1"/>
  <c r="R165" i="16"/>
  <c r="AL165" i="16" s="1"/>
  <c r="H178" i="16"/>
  <c r="D177" i="16"/>
  <c r="F177" i="16"/>
  <c r="AB176" i="16"/>
  <c r="G166" i="16" l="1"/>
  <c r="AJ166" i="16" s="1"/>
  <c r="R166" i="16"/>
  <c r="AL166" i="16" s="1"/>
  <c r="F178" i="16"/>
  <c r="AB177" i="16"/>
  <c r="D178" i="16"/>
  <c r="H179" i="16"/>
  <c r="G167" i="16" l="1"/>
  <c r="AJ167" i="16" s="1"/>
  <c r="R167" i="16"/>
  <c r="AL167" i="16" s="1"/>
  <c r="AB178" i="16"/>
  <c r="F179" i="16"/>
  <c r="H180" i="16"/>
  <c r="D179" i="16"/>
  <c r="G168" i="16" l="1"/>
  <c r="AJ168" i="16" s="1"/>
  <c r="R168" i="16"/>
  <c r="AL168" i="16" s="1"/>
  <c r="D180" i="16"/>
  <c r="H181" i="16"/>
  <c r="AB179" i="16"/>
  <c r="F180" i="16"/>
  <c r="G169" i="16" l="1"/>
  <c r="AJ169" i="16" s="1"/>
  <c r="R169" i="16"/>
  <c r="AL169" i="16" s="1"/>
  <c r="F181" i="16"/>
  <c r="AB180" i="16"/>
  <c r="H182" i="16"/>
  <c r="D181" i="16"/>
  <c r="G170" i="16" l="1"/>
  <c r="AJ170" i="16" s="1"/>
  <c r="R170" i="16"/>
  <c r="AL170" i="16" s="1"/>
  <c r="D182" i="16"/>
  <c r="H183" i="16"/>
  <c r="F182" i="16"/>
  <c r="AB181" i="16"/>
  <c r="G171" i="16" l="1"/>
  <c r="AJ171" i="16" s="1"/>
  <c r="R171" i="16"/>
  <c r="AL171" i="16" s="1"/>
  <c r="F183" i="16"/>
  <c r="AB182" i="16"/>
  <c r="D183" i="16"/>
  <c r="H184" i="16"/>
  <c r="G172" i="16" l="1"/>
  <c r="AJ172" i="16" s="1"/>
  <c r="R172" i="16"/>
  <c r="AL172" i="16" s="1"/>
  <c r="H185" i="16"/>
  <c r="D184" i="16"/>
  <c r="AB183" i="16"/>
  <c r="F184" i="16"/>
  <c r="G173" i="16" l="1"/>
  <c r="AJ173" i="16" s="1"/>
  <c r="R173" i="16"/>
  <c r="AL173" i="16" s="1"/>
  <c r="F185" i="16"/>
  <c r="AB184" i="16"/>
  <c r="H186" i="16"/>
  <c r="D185" i="16"/>
  <c r="G174" i="16" l="1"/>
  <c r="AJ174" i="16" s="1"/>
  <c r="R174" i="16"/>
  <c r="AL174" i="16" s="1"/>
  <c r="D186" i="16"/>
  <c r="H187" i="16"/>
  <c r="F186" i="16"/>
  <c r="AB185" i="16"/>
  <c r="G175" i="16" l="1"/>
  <c r="AJ175" i="16" s="1"/>
  <c r="R175" i="16"/>
  <c r="AL175" i="16" s="1"/>
  <c r="F187" i="16"/>
  <c r="AB186" i="16"/>
  <c r="D187" i="16"/>
  <c r="H188" i="16"/>
  <c r="G176" i="16" l="1"/>
  <c r="AJ176" i="16" s="1"/>
  <c r="R176" i="16"/>
  <c r="AL176" i="16" s="1"/>
  <c r="D188" i="16"/>
  <c r="H189" i="16"/>
  <c r="AB187" i="16"/>
  <c r="F188" i="16"/>
  <c r="G177" i="16" l="1"/>
  <c r="AJ177" i="16" s="1"/>
  <c r="R177" i="16"/>
  <c r="AL177" i="16" s="1"/>
  <c r="F189" i="16"/>
  <c r="AB188" i="16"/>
  <c r="H190" i="16"/>
  <c r="D189" i="16"/>
  <c r="G178" i="16" l="1"/>
  <c r="AJ178" i="16" s="1"/>
  <c r="R178" i="16"/>
  <c r="AL178" i="16" s="1"/>
  <c r="H191" i="16"/>
  <c r="D190" i="16"/>
  <c r="F190" i="16"/>
  <c r="AB189" i="16"/>
  <c r="G179" i="16" l="1"/>
  <c r="AJ179" i="16" s="1"/>
  <c r="R179" i="16"/>
  <c r="AL179" i="16" s="1"/>
  <c r="F191" i="16"/>
  <c r="AB190" i="16"/>
  <c r="D191" i="16"/>
  <c r="H192" i="16"/>
  <c r="G180" i="16" l="1"/>
  <c r="AJ180" i="16" s="1"/>
  <c r="R180" i="16"/>
  <c r="AL180" i="16" s="1"/>
  <c r="H193" i="16"/>
  <c r="D192" i="16"/>
  <c r="AB191" i="16"/>
  <c r="F192" i="16"/>
  <c r="G181" i="16" l="1"/>
  <c r="AJ181" i="16" s="1"/>
  <c r="R181" i="16"/>
  <c r="AL181" i="16" s="1"/>
  <c r="H194" i="16"/>
  <c r="D193" i="16"/>
  <c r="F193" i="16"/>
  <c r="AB192" i="16"/>
  <c r="G182" i="16" l="1"/>
  <c r="AJ182" i="16" s="1"/>
  <c r="R182" i="16"/>
  <c r="AL182" i="16" s="1"/>
  <c r="F194" i="16"/>
  <c r="AB193" i="16"/>
  <c r="H195" i="16"/>
  <c r="D194" i="16"/>
  <c r="G183" i="16" l="1"/>
  <c r="AJ183" i="16" s="1"/>
  <c r="R183" i="16"/>
  <c r="AL183" i="16" s="1"/>
  <c r="AB194" i="16"/>
  <c r="F195" i="16"/>
  <c r="D195" i="16"/>
  <c r="H196" i="16"/>
  <c r="G184" i="16" l="1"/>
  <c r="AJ184" i="16" s="1"/>
  <c r="R184" i="16"/>
  <c r="AL184" i="16" s="1"/>
  <c r="H197" i="16"/>
  <c r="D196" i="16"/>
  <c r="AB195" i="16"/>
  <c r="F196" i="16"/>
  <c r="G185" i="16" l="1"/>
  <c r="AJ185" i="16" s="1"/>
  <c r="R185" i="16"/>
  <c r="AL185" i="16" s="1"/>
  <c r="F197" i="16"/>
  <c r="AB196" i="16"/>
  <c r="H198" i="16"/>
  <c r="D197" i="16"/>
  <c r="G186" i="16" l="1"/>
  <c r="AJ186" i="16" s="1"/>
  <c r="R186" i="16"/>
  <c r="AL186" i="16" s="1"/>
  <c r="H199" i="16"/>
  <c r="D198" i="16"/>
  <c r="F198" i="16"/>
  <c r="AB197" i="16"/>
  <c r="G187" i="16" l="1"/>
  <c r="AJ187" i="16" s="1"/>
  <c r="R187" i="16"/>
  <c r="AL187" i="16" s="1"/>
  <c r="F199" i="16"/>
  <c r="AB198" i="16"/>
  <c r="D199" i="16"/>
  <c r="H200" i="16"/>
  <c r="G188" i="16" l="1"/>
  <c r="AJ188" i="16" s="1"/>
  <c r="R188" i="16"/>
  <c r="AL188" i="16" s="1"/>
  <c r="F200" i="16"/>
  <c r="AB199" i="16"/>
  <c r="H201" i="16"/>
  <c r="D200" i="16"/>
  <c r="G189" i="16" l="1"/>
  <c r="AJ189" i="16" s="1"/>
  <c r="R189" i="16"/>
  <c r="AL189" i="16" s="1"/>
  <c r="H202" i="16"/>
  <c r="D201" i="16"/>
  <c r="F201" i="16"/>
  <c r="AB200" i="16"/>
  <c r="G190" i="16" l="1"/>
  <c r="AJ190" i="16" s="1"/>
  <c r="R190" i="16"/>
  <c r="AL190" i="16" s="1"/>
  <c r="F202" i="16"/>
  <c r="AB201" i="16"/>
  <c r="H203" i="16"/>
  <c r="D202" i="16"/>
  <c r="G191" i="16" l="1"/>
  <c r="AJ191" i="16" s="1"/>
  <c r="R191" i="16"/>
  <c r="AL191" i="16" s="1"/>
  <c r="D203" i="16"/>
  <c r="H204" i="16"/>
  <c r="AB202" i="16"/>
  <c r="F203" i="16"/>
  <c r="G192" i="16" l="1"/>
  <c r="AJ192" i="16" s="1"/>
  <c r="R192" i="16"/>
  <c r="AL192" i="16" s="1"/>
  <c r="AB203" i="16"/>
  <c r="F204" i="16"/>
  <c r="D204" i="16"/>
  <c r="H205" i="16"/>
  <c r="G193" i="16" l="1"/>
  <c r="AJ193" i="16" s="1"/>
  <c r="R193" i="16"/>
  <c r="AL193" i="16" s="1"/>
  <c r="H206" i="16"/>
  <c r="D205" i="16"/>
  <c r="AB204" i="16"/>
  <c r="F205" i="16"/>
  <c r="G194" i="16" l="1"/>
  <c r="AJ194" i="16" s="1"/>
  <c r="R194" i="16"/>
  <c r="AL194" i="16" s="1"/>
  <c r="F206" i="16"/>
  <c r="AB205" i="16"/>
  <c r="D206" i="16"/>
  <c r="H207" i="16"/>
  <c r="G195" i="16" l="1"/>
  <c r="AJ195" i="16" s="1"/>
  <c r="R195" i="16"/>
  <c r="AL195" i="16" s="1"/>
  <c r="D207" i="16"/>
  <c r="H208" i="16"/>
  <c r="F207" i="16"/>
  <c r="AB206" i="16"/>
  <c r="G196" i="16" l="1"/>
  <c r="AJ196" i="16" s="1"/>
  <c r="R196" i="16"/>
  <c r="AL196" i="16" s="1"/>
  <c r="AB207" i="16"/>
  <c r="F208" i="16"/>
  <c r="D208" i="16"/>
  <c r="H209" i="16"/>
  <c r="G197" i="16" l="1"/>
  <c r="AJ197" i="16" s="1"/>
  <c r="R197" i="16"/>
  <c r="AL197" i="16" s="1"/>
  <c r="H210" i="16"/>
  <c r="D209" i="16"/>
  <c r="F209" i="16"/>
  <c r="AB208" i="16"/>
  <c r="G198" i="16" l="1"/>
  <c r="AJ198" i="16" s="1"/>
  <c r="R198" i="16"/>
  <c r="AL198" i="16" s="1"/>
  <c r="F210" i="16"/>
  <c r="AB209" i="16"/>
  <c r="D210" i="16"/>
  <c r="H211" i="16"/>
  <c r="G199" i="16" l="1"/>
  <c r="AJ199" i="16" s="1"/>
  <c r="R199" i="16"/>
  <c r="AL199" i="16" s="1"/>
  <c r="D211" i="16"/>
  <c r="H212" i="16"/>
  <c r="AB210" i="16"/>
  <c r="F211" i="16"/>
  <c r="G200" i="16" l="1"/>
  <c r="AJ200" i="16" s="1"/>
  <c r="R200" i="16"/>
  <c r="AL200" i="16" s="1"/>
  <c r="AB211" i="16"/>
  <c r="F212" i="16"/>
  <c r="H213" i="16"/>
  <c r="D212" i="16"/>
  <c r="G201" i="16" l="1"/>
  <c r="AJ201" i="16" s="1"/>
  <c r="R201" i="16"/>
  <c r="AL201" i="16" s="1"/>
  <c r="F213" i="16"/>
  <c r="AB212" i="16"/>
  <c r="H214" i="16"/>
  <c r="D213" i="16"/>
  <c r="G202" i="16" l="1"/>
  <c r="AJ202" i="16" s="1"/>
  <c r="R202" i="16"/>
  <c r="AL202" i="16" s="1"/>
  <c r="D214" i="16"/>
  <c r="H215" i="16"/>
  <c r="F214" i="16"/>
  <c r="AB213" i="16"/>
  <c r="G203" i="16" l="1"/>
  <c r="AJ203" i="16" s="1"/>
  <c r="R203" i="16"/>
  <c r="AL203" i="16" s="1"/>
  <c r="AB214" i="16"/>
  <c r="F215" i="16"/>
  <c r="D215" i="16"/>
  <c r="H216" i="16"/>
  <c r="G204" i="16" l="1"/>
  <c r="AJ204" i="16" s="1"/>
  <c r="R204" i="16"/>
  <c r="AL204" i="16" s="1"/>
  <c r="H217" i="16"/>
  <c r="D216" i="16"/>
  <c r="F216" i="16"/>
  <c r="AB215" i="16"/>
  <c r="G205" i="16" l="1"/>
  <c r="AJ205" i="16" s="1"/>
  <c r="R205" i="16"/>
  <c r="AL205" i="16" s="1"/>
  <c r="F217" i="16"/>
  <c r="AB216" i="16"/>
  <c r="D217" i="16"/>
  <c r="H218" i="16"/>
  <c r="G206" i="16" l="1"/>
  <c r="AJ206" i="16" s="1"/>
  <c r="R206" i="16"/>
  <c r="AL206" i="16" s="1"/>
  <c r="D218" i="16"/>
  <c r="H219" i="16"/>
  <c r="AB217" i="16"/>
  <c r="F218" i="16"/>
  <c r="G207" i="16" l="1"/>
  <c r="AJ207" i="16" s="1"/>
  <c r="R207" i="16"/>
  <c r="AL207" i="16" s="1"/>
  <c r="F219" i="16"/>
  <c r="AB218" i="16"/>
  <c r="D219" i="16"/>
  <c r="H220" i="16"/>
  <c r="G208" i="16" l="1"/>
  <c r="AJ208" i="16" s="1"/>
  <c r="R208" i="16"/>
  <c r="AL208" i="16" s="1"/>
  <c r="H221" i="16"/>
  <c r="D220" i="16"/>
  <c r="F220" i="16"/>
  <c r="AB219" i="16"/>
  <c r="G209" i="16" l="1"/>
  <c r="AJ209" i="16" s="1"/>
  <c r="R209" i="16"/>
  <c r="AL209" i="16" s="1"/>
  <c r="F221" i="16"/>
  <c r="AB220" i="16"/>
  <c r="H222" i="16"/>
  <c r="D221" i="16"/>
  <c r="G210" i="16" l="1"/>
  <c r="AJ210" i="16" s="1"/>
  <c r="R210" i="16"/>
  <c r="AL210" i="16" s="1"/>
  <c r="H223" i="16"/>
  <c r="D222" i="16"/>
  <c r="AB221" i="16"/>
  <c r="F222" i="16"/>
  <c r="G211" i="16" l="1"/>
  <c r="AJ211" i="16" s="1"/>
  <c r="R211" i="16"/>
  <c r="AL211" i="16" s="1"/>
  <c r="F223" i="16"/>
  <c r="AB222" i="16"/>
  <c r="D223" i="16"/>
  <c r="H224" i="16"/>
  <c r="G212" i="16" l="1"/>
  <c r="AJ212" i="16" s="1"/>
  <c r="R212" i="16"/>
  <c r="AL212" i="16" s="1"/>
  <c r="H225" i="16"/>
  <c r="D224" i="16"/>
  <c r="AB223" i="16"/>
  <c r="F224" i="16"/>
  <c r="G213" i="16" l="1"/>
  <c r="AJ213" i="16" s="1"/>
  <c r="R213" i="16"/>
  <c r="AL213" i="16" s="1"/>
  <c r="F225" i="16"/>
  <c r="AB224" i="16"/>
  <c r="D225" i="16"/>
  <c r="H226" i="16"/>
  <c r="G214" i="16" l="1"/>
  <c r="AJ214" i="16" s="1"/>
  <c r="R214" i="16"/>
  <c r="AL214" i="16" s="1"/>
  <c r="H227" i="16"/>
  <c r="D226" i="16"/>
  <c r="AB225" i="16"/>
  <c r="F226" i="16"/>
  <c r="G215" i="16" l="1"/>
  <c r="AJ215" i="16" s="1"/>
  <c r="R215" i="16"/>
  <c r="AL215" i="16" s="1"/>
  <c r="F227" i="16"/>
  <c r="AB226" i="16"/>
  <c r="D227" i="16"/>
  <c r="H228" i="16"/>
  <c r="G216" i="16" l="1"/>
  <c r="AJ216" i="16" s="1"/>
  <c r="R216" i="16"/>
  <c r="AL216" i="16" s="1"/>
  <c r="H229" i="16"/>
  <c r="D228" i="16"/>
  <c r="AB227" i="16"/>
  <c r="F228" i="16"/>
  <c r="G217" i="16" l="1"/>
  <c r="AJ217" i="16" s="1"/>
  <c r="R217" i="16"/>
  <c r="AL217" i="16" s="1"/>
  <c r="F229" i="16"/>
  <c r="AB228" i="16"/>
  <c r="H230" i="16"/>
  <c r="D229" i="16"/>
  <c r="G218" i="16" l="1"/>
  <c r="AJ218" i="16" s="1"/>
  <c r="R218" i="16"/>
  <c r="AL218" i="16" s="1"/>
  <c r="D230" i="16"/>
  <c r="H231" i="16"/>
  <c r="F230" i="16"/>
  <c r="AB229" i="16"/>
  <c r="G219" i="16" l="1"/>
  <c r="AJ219" i="16" s="1"/>
  <c r="R219" i="16"/>
  <c r="AL219" i="16" s="1"/>
  <c r="AB230" i="16"/>
  <c r="F231" i="16"/>
  <c r="D231" i="16"/>
  <c r="H232" i="16"/>
  <c r="G220" i="16" l="1"/>
  <c r="AJ220" i="16" s="1"/>
  <c r="R220" i="16"/>
  <c r="AL220" i="16" s="1"/>
  <c r="D232" i="16"/>
  <c r="H233" i="16"/>
  <c r="AB231" i="16"/>
  <c r="F232" i="16"/>
  <c r="G221" i="16" l="1"/>
  <c r="AJ221" i="16" s="1"/>
  <c r="R221" i="16"/>
  <c r="AL221" i="16" s="1"/>
  <c r="H234" i="16"/>
  <c r="D233" i="16"/>
  <c r="F233" i="16"/>
  <c r="AB232" i="16"/>
  <c r="G222" i="16" l="1"/>
  <c r="AJ222" i="16" s="1"/>
  <c r="R222" i="16"/>
  <c r="AL222" i="16" s="1"/>
  <c r="F234" i="16"/>
  <c r="AB233" i="16"/>
  <c r="D234" i="16"/>
  <c r="H235" i="16"/>
  <c r="G223" i="16" l="1"/>
  <c r="AJ223" i="16" s="1"/>
  <c r="R223" i="16"/>
  <c r="AL223" i="16" s="1"/>
  <c r="AB234" i="16"/>
  <c r="F235" i="16"/>
  <c r="D235" i="16"/>
  <c r="H236" i="16"/>
  <c r="G224" i="16" l="1"/>
  <c r="AJ224" i="16" s="1"/>
  <c r="R224" i="16"/>
  <c r="AL224" i="16" s="1"/>
  <c r="H237" i="16"/>
  <c r="D236" i="16"/>
  <c r="AB235" i="16"/>
  <c r="F236" i="16"/>
  <c r="G225" i="16" l="1"/>
  <c r="AJ225" i="16" s="1"/>
  <c r="R225" i="16"/>
  <c r="AL225" i="16" s="1"/>
  <c r="F237" i="16"/>
  <c r="AB236" i="16"/>
  <c r="H238" i="16"/>
  <c r="D237" i="16"/>
  <c r="G226" i="16" l="1"/>
  <c r="AJ226" i="16" s="1"/>
  <c r="R226" i="16"/>
  <c r="AL226" i="16" s="1"/>
  <c r="D238" i="16"/>
  <c r="H239" i="16"/>
  <c r="F238" i="16"/>
  <c r="AB237" i="16"/>
  <c r="G227" i="16" l="1"/>
  <c r="AJ227" i="16" s="1"/>
  <c r="R227" i="16"/>
  <c r="AL227" i="16" s="1"/>
  <c r="AB238" i="16"/>
  <c r="F239" i="16"/>
  <c r="D239" i="16"/>
  <c r="H240" i="16"/>
  <c r="G228" i="16" l="1"/>
  <c r="AJ228" i="16" s="1"/>
  <c r="R228" i="16"/>
  <c r="AL228" i="16" s="1"/>
  <c r="H241" i="16"/>
  <c r="D240" i="16"/>
  <c r="AB239" i="16"/>
  <c r="F240" i="16"/>
  <c r="G229" i="16" l="1"/>
  <c r="AJ229" i="16" s="1"/>
  <c r="R229" i="16"/>
  <c r="AL229" i="16" s="1"/>
  <c r="D241" i="16"/>
  <c r="H242" i="16"/>
  <c r="F241" i="16"/>
  <c r="AB240" i="16"/>
  <c r="G230" i="16" l="1"/>
  <c r="AJ230" i="16" s="1"/>
  <c r="R230" i="16"/>
  <c r="AL230" i="16" s="1"/>
  <c r="F242" i="16"/>
  <c r="AB241" i="16"/>
  <c r="D242" i="16"/>
  <c r="H243" i="16"/>
  <c r="G231" i="16" l="1"/>
  <c r="AJ231" i="16" s="1"/>
  <c r="R231" i="16"/>
  <c r="AL231" i="16" s="1"/>
  <c r="H244" i="16"/>
  <c r="D243" i="16"/>
  <c r="AB242" i="16"/>
  <c r="F243" i="16"/>
  <c r="G232" i="16" l="1"/>
  <c r="AJ232" i="16" s="1"/>
  <c r="R232" i="16"/>
  <c r="AL232" i="16" s="1"/>
  <c r="F244" i="16"/>
  <c r="AB243" i="16"/>
  <c r="D244" i="16"/>
  <c r="H245" i="16"/>
  <c r="G233" i="16" l="1"/>
  <c r="AJ233" i="16" s="1"/>
  <c r="R233" i="16"/>
  <c r="AL233" i="16" s="1"/>
  <c r="F245" i="16"/>
  <c r="AB244" i="16"/>
  <c r="H246" i="16"/>
  <c r="D245" i="16"/>
  <c r="G234" i="16" l="1"/>
  <c r="AJ234" i="16" s="1"/>
  <c r="R234" i="16"/>
  <c r="AL234" i="16" s="1"/>
  <c r="AB245" i="16"/>
  <c r="F246" i="16"/>
  <c r="H247" i="16"/>
  <c r="D246" i="16"/>
  <c r="G235" i="16" l="1"/>
  <c r="AJ235" i="16" s="1"/>
  <c r="R235" i="16"/>
  <c r="AL235" i="16" s="1"/>
  <c r="D247" i="16"/>
  <c r="H248" i="16"/>
  <c r="AB246" i="16"/>
  <c r="F247" i="16"/>
  <c r="G236" i="16" l="1"/>
  <c r="AJ236" i="16" s="1"/>
  <c r="R236" i="16"/>
  <c r="AL236" i="16" s="1"/>
  <c r="AB247" i="16"/>
  <c r="F248" i="16"/>
  <c r="H249" i="16"/>
  <c r="D248" i="16"/>
  <c r="G237" i="16" l="1"/>
  <c r="AJ237" i="16" s="1"/>
  <c r="R237" i="16"/>
  <c r="AL237" i="16" s="1"/>
  <c r="F249" i="16"/>
  <c r="AB248" i="16"/>
  <c r="D249" i="16"/>
  <c r="H250" i="16"/>
  <c r="G238" i="16" l="1"/>
  <c r="AJ238" i="16" s="1"/>
  <c r="R238" i="16"/>
  <c r="H251" i="16"/>
  <c r="D250" i="16"/>
  <c r="F250" i="16"/>
  <c r="AB249" i="16"/>
  <c r="AL238" i="16" l="1"/>
  <c r="G239" i="16"/>
  <c r="AJ239" i="16" s="1"/>
  <c r="R239" i="16"/>
  <c r="AL239" i="16" s="1"/>
  <c r="F251" i="16"/>
  <c r="AB250" i="16"/>
  <c r="D251" i="16"/>
  <c r="H252" i="16"/>
  <c r="G240" i="16" l="1"/>
  <c r="AJ240" i="16" s="1"/>
  <c r="R240" i="16"/>
  <c r="AL240" i="16" s="1"/>
  <c r="AB251" i="16"/>
  <c r="F252" i="16"/>
  <c r="D252" i="16"/>
  <c r="H253" i="16"/>
  <c r="G241" i="16" l="1"/>
  <c r="AJ241" i="16" s="1"/>
  <c r="R241" i="16"/>
  <c r="AL241" i="16" s="1"/>
  <c r="D253" i="16"/>
  <c r="H254" i="16"/>
  <c r="F253" i="16"/>
  <c r="AB252" i="16"/>
  <c r="G242" i="16" l="1"/>
  <c r="AJ242" i="16" s="1"/>
  <c r="R242" i="16"/>
  <c r="AL242" i="16" s="1"/>
  <c r="D254" i="16"/>
  <c r="H255" i="16"/>
  <c r="F254" i="16"/>
  <c r="AB253" i="16"/>
  <c r="G243" i="16" l="1"/>
  <c r="AJ243" i="16" s="1"/>
  <c r="R243" i="16"/>
  <c r="AL243" i="16" s="1"/>
  <c r="D255" i="16"/>
  <c r="H256" i="16"/>
  <c r="F255" i="16"/>
  <c r="AB254" i="16"/>
  <c r="G244" i="16" l="1"/>
  <c r="AJ244" i="16" s="1"/>
  <c r="R244" i="16"/>
  <c r="AL244" i="16" s="1"/>
  <c r="F256" i="16"/>
  <c r="AB255" i="16"/>
  <c r="H257" i="16"/>
  <c r="D256" i="16"/>
  <c r="G245" i="16" l="1"/>
  <c r="AJ245" i="16" s="1"/>
  <c r="R245" i="16"/>
  <c r="D257" i="16"/>
  <c r="H258" i="16"/>
  <c r="F257" i="16"/>
  <c r="AB256" i="16"/>
  <c r="AL245" i="16" l="1"/>
  <c r="G246" i="16"/>
  <c r="AJ246" i="16" s="1"/>
  <c r="R246" i="16"/>
  <c r="AL246" i="16" s="1"/>
  <c r="F258" i="16"/>
  <c r="AB257" i="16"/>
  <c r="H259" i="16"/>
  <c r="D258" i="16"/>
  <c r="G247" i="16" l="1"/>
  <c r="AJ247" i="16" s="1"/>
  <c r="R247" i="16"/>
  <c r="AL247" i="16" s="1"/>
  <c r="D259" i="16"/>
  <c r="H260" i="16"/>
  <c r="F259" i="16"/>
  <c r="AB258" i="16"/>
  <c r="G248" i="16" l="1"/>
  <c r="AJ248" i="16" s="1"/>
  <c r="R248" i="16"/>
  <c r="AL248" i="16" s="1"/>
  <c r="H261" i="16"/>
  <c r="D260" i="16"/>
  <c r="F260" i="16"/>
  <c r="AB259" i="16"/>
  <c r="G249" i="16" l="1"/>
  <c r="AJ249" i="16" s="1"/>
  <c r="R249" i="16"/>
  <c r="AL249" i="16" s="1"/>
  <c r="AB260" i="16"/>
  <c r="F261" i="16"/>
  <c r="H262" i="16"/>
  <c r="D261" i="16"/>
  <c r="G250" i="16" l="1"/>
  <c r="AJ250" i="16" s="1"/>
  <c r="R250" i="16"/>
  <c r="F262" i="16"/>
  <c r="AB261" i="16"/>
  <c r="H263" i="16"/>
  <c r="D262" i="16"/>
  <c r="AL250" i="16" l="1"/>
  <c r="G251" i="16"/>
  <c r="AJ251" i="16" s="1"/>
  <c r="R251" i="16"/>
  <c r="AL251" i="16" s="1"/>
  <c r="D263" i="16"/>
  <c r="H264" i="16"/>
  <c r="F263" i="16"/>
  <c r="AB262" i="16"/>
  <c r="G252" i="16" l="1"/>
  <c r="AJ252" i="16" s="1"/>
  <c r="R252" i="16"/>
  <c r="AL252" i="16" s="1"/>
  <c r="F264" i="16"/>
  <c r="AB263" i="16"/>
  <c r="H265" i="16"/>
  <c r="D264" i="16"/>
  <c r="G253" i="16" l="1"/>
  <c r="AJ253" i="16" s="1"/>
  <c r="R253" i="16"/>
  <c r="AL253" i="16" s="1"/>
  <c r="H266" i="16"/>
  <c r="D265" i="16"/>
  <c r="F265" i="16"/>
  <c r="AB264" i="16"/>
  <c r="G254" i="16" l="1"/>
  <c r="AJ254" i="16" s="1"/>
  <c r="R254" i="16"/>
  <c r="AL254" i="16" s="1"/>
  <c r="D266" i="16"/>
  <c r="H267" i="16"/>
  <c r="F266" i="16"/>
  <c r="AB265" i="16"/>
  <c r="G255" i="16" l="1"/>
  <c r="AJ255" i="16" s="1"/>
  <c r="R255" i="16"/>
  <c r="D267" i="16"/>
  <c r="H268" i="16"/>
  <c r="F267" i="16"/>
  <c r="AB266" i="16"/>
  <c r="AL255" i="16" l="1"/>
  <c r="G256" i="16"/>
  <c r="AJ256" i="16" s="1"/>
  <c r="R256" i="16"/>
  <c r="AL256" i="16" s="1"/>
  <c r="F268" i="16"/>
  <c r="AB267" i="16"/>
  <c r="H269" i="16"/>
  <c r="D268" i="16"/>
  <c r="G257" i="16" l="1"/>
  <c r="AJ257" i="16" s="1"/>
  <c r="R257" i="16"/>
  <c r="AL257" i="16" s="1"/>
  <c r="D269" i="16"/>
  <c r="H270" i="16"/>
  <c r="F269" i="16"/>
  <c r="AB268" i="16"/>
  <c r="G258" i="16" l="1"/>
  <c r="AJ258" i="16" s="1"/>
  <c r="R258" i="16"/>
  <c r="AL258" i="16" s="1"/>
  <c r="F270" i="16"/>
  <c r="AB269" i="16"/>
  <c r="H271" i="16"/>
  <c r="D270" i="16"/>
  <c r="G259" i="16" l="1"/>
  <c r="AJ259" i="16" s="1"/>
  <c r="R259" i="16"/>
  <c r="AL259" i="16" s="1"/>
  <c r="D271" i="16"/>
  <c r="H272" i="16"/>
  <c r="F271" i="16"/>
  <c r="AB270" i="16"/>
  <c r="G260" i="16" l="1"/>
  <c r="AJ260" i="16" s="1"/>
  <c r="R260" i="16"/>
  <c r="AL260" i="16" s="1"/>
  <c r="F272" i="16"/>
  <c r="AB271" i="16"/>
  <c r="H273" i="16"/>
  <c r="D272" i="16"/>
  <c r="G261" i="16" l="1"/>
  <c r="AJ261" i="16" s="1"/>
  <c r="R261" i="16"/>
  <c r="AL261" i="16" s="1"/>
  <c r="H274" i="16"/>
  <c r="D273" i="16"/>
  <c r="AB272" i="16"/>
  <c r="F273" i="16"/>
  <c r="G262" i="16" l="1"/>
  <c r="AJ262" i="16" s="1"/>
  <c r="R262" i="16"/>
  <c r="AL262" i="16" s="1"/>
  <c r="F274" i="16"/>
  <c r="AB273" i="16"/>
  <c r="D274" i="16"/>
  <c r="H275" i="16"/>
  <c r="G263" i="16" l="1"/>
  <c r="AJ263" i="16" s="1"/>
  <c r="R263" i="16"/>
  <c r="AL263" i="16" s="1"/>
  <c r="H276" i="16"/>
  <c r="D275" i="16"/>
  <c r="F275" i="16"/>
  <c r="AB274" i="16"/>
  <c r="G264" i="16" l="1"/>
  <c r="AJ264" i="16" s="1"/>
  <c r="R264" i="16"/>
  <c r="AL264" i="16" s="1"/>
  <c r="D276" i="16"/>
  <c r="H277" i="16"/>
  <c r="F276" i="16"/>
  <c r="AB275" i="16"/>
  <c r="G265" i="16" l="1"/>
  <c r="AJ265" i="16" s="1"/>
  <c r="R265" i="16"/>
  <c r="AL265" i="16" s="1"/>
  <c r="F277" i="16"/>
  <c r="AB276" i="16"/>
  <c r="D277" i="16"/>
  <c r="H278" i="16"/>
  <c r="G266" i="16" l="1"/>
  <c r="AJ266" i="16" s="1"/>
  <c r="R266" i="16"/>
  <c r="AL266" i="16" s="1"/>
  <c r="D278" i="16"/>
  <c r="H279" i="16"/>
  <c r="F278" i="16"/>
  <c r="AB277" i="16"/>
  <c r="G267" i="16" l="1"/>
  <c r="AJ267" i="16" s="1"/>
  <c r="R267" i="16"/>
  <c r="AL267" i="16" s="1"/>
  <c r="H280" i="16"/>
  <c r="D279" i="16"/>
  <c r="AB278" i="16"/>
  <c r="F279" i="16"/>
  <c r="G268" i="16" l="1"/>
  <c r="AJ268" i="16" s="1"/>
  <c r="R268" i="16"/>
  <c r="AL268" i="16" s="1"/>
  <c r="AB279" i="16"/>
  <c r="F280" i="16"/>
  <c r="D280" i="16"/>
  <c r="H281" i="16"/>
  <c r="G269" i="16" l="1"/>
  <c r="AJ269" i="16" s="1"/>
  <c r="R269" i="16"/>
  <c r="AL269" i="16" s="1"/>
  <c r="H282" i="16"/>
  <c r="D281" i="16"/>
  <c r="F281" i="16"/>
  <c r="AB280" i="16"/>
  <c r="G270" i="16" l="1"/>
  <c r="AJ270" i="16" s="1"/>
  <c r="R270" i="16"/>
  <c r="AL270" i="16" s="1"/>
  <c r="AB281" i="16"/>
  <c r="F282" i="16"/>
  <c r="H283" i="16"/>
  <c r="D282" i="16"/>
  <c r="G271" i="16" l="1"/>
  <c r="AJ271" i="16" s="1"/>
  <c r="R271" i="16"/>
  <c r="AL271" i="16" s="1"/>
  <c r="D283" i="16"/>
  <c r="H284" i="16"/>
  <c r="AB282" i="16"/>
  <c r="F283" i="16"/>
  <c r="G272" i="16" l="1"/>
  <c r="AJ272" i="16" s="1"/>
  <c r="R272" i="16"/>
  <c r="AL272" i="16" s="1"/>
  <c r="F284" i="16"/>
  <c r="AB283" i="16"/>
  <c r="H285" i="16"/>
  <c r="D284" i="16"/>
  <c r="G273" i="16" l="1"/>
  <c r="AJ273" i="16" s="1"/>
  <c r="R273" i="16"/>
  <c r="AL273" i="16" s="1"/>
  <c r="D285" i="16"/>
  <c r="H286" i="16"/>
  <c r="AB284" i="16"/>
  <c r="F285" i="16"/>
  <c r="G274" i="16" l="1"/>
  <c r="AJ274" i="16" s="1"/>
  <c r="R274" i="16"/>
  <c r="AL274" i="16" s="1"/>
  <c r="F286" i="16"/>
  <c r="AB285" i="16"/>
  <c r="H287" i="16"/>
  <c r="D286" i="16"/>
  <c r="G275" i="16" l="1"/>
  <c r="AJ275" i="16" s="1"/>
  <c r="R275" i="16"/>
  <c r="AL275" i="16" s="1"/>
  <c r="D287" i="16"/>
  <c r="H288" i="16"/>
  <c r="AB286" i="16"/>
  <c r="F287" i="16"/>
  <c r="G276" i="16" l="1"/>
  <c r="AJ276" i="16" s="1"/>
  <c r="R276" i="16"/>
  <c r="AL276" i="16" s="1"/>
  <c r="F288" i="16"/>
  <c r="AB287" i="16"/>
  <c r="D288" i="16"/>
  <c r="H289" i="16"/>
  <c r="G277" i="16" l="1"/>
  <c r="AJ277" i="16" s="1"/>
  <c r="R277" i="16"/>
  <c r="AL277" i="16" s="1"/>
  <c r="H290" i="16"/>
  <c r="D289" i="16"/>
  <c r="AB288" i="16"/>
  <c r="F289" i="16"/>
  <c r="G278" i="16" l="1"/>
  <c r="AJ278" i="16" s="1"/>
  <c r="R278" i="16"/>
  <c r="AL278" i="16" s="1"/>
  <c r="F290" i="16"/>
  <c r="AB289" i="16"/>
  <c r="H291" i="16"/>
  <c r="D290" i="16"/>
  <c r="G279" i="16" l="1"/>
  <c r="AJ279" i="16" s="1"/>
  <c r="R279" i="16"/>
  <c r="AL279" i="16" s="1"/>
  <c r="D291" i="16"/>
  <c r="H292" i="16"/>
  <c r="F291" i="16"/>
  <c r="AB290" i="16"/>
  <c r="G280" i="16" l="1"/>
  <c r="AJ280" i="16" s="1"/>
  <c r="R280" i="16"/>
  <c r="AL280" i="16" s="1"/>
  <c r="H293" i="16"/>
  <c r="D292" i="16"/>
  <c r="F292" i="16"/>
  <c r="AB291" i="16"/>
  <c r="G281" i="16" l="1"/>
  <c r="AJ281" i="16" s="1"/>
  <c r="R281" i="16"/>
  <c r="AL281" i="16" s="1"/>
  <c r="F293" i="16"/>
  <c r="AB292" i="16"/>
  <c r="H294" i="16"/>
  <c r="D293" i="16"/>
  <c r="G282" i="16" l="1"/>
  <c r="AJ282" i="16" s="1"/>
  <c r="R282" i="16"/>
  <c r="AL282" i="16" s="1"/>
  <c r="H295" i="16"/>
  <c r="D294" i="16"/>
  <c r="F294" i="16"/>
  <c r="AB293" i="16"/>
  <c r="G283" i="16" l="1"/>
  <c r="AJ283" i="16" s="1"/>
  <c r="R283" i="16"/>
  <c r="AL283" i="16" s="1"/>
  <c r="F295" i="16"/>
  <c r="AB294" i="16"/>
  <c r="D295" i="16"/>
  <c r="H296" i="16"/>
  <c r="G284" i="16" l="1"/>
  <c r="AJ284" i="16" s="1"/>
  <c r="R284" i="16"/>
  <c r="AL284" i="16" s="1"/>
  <c r="H297" i="16"/>
  <c r="D296" i="16"/>
  <c r="AB295" i="16"/>
  <c r="F296" i="16"/>
  <c r="G285" i="16" l="1"/>
  <c r="AJ285" i="16" s="1"/>
  <c r="R285" i="16"/>
  <c r="AL285" i="16" s="1"/>
  <c r="H298" i="16"/>
  <c r="D297" i="16"/>
  <c r="F297" i="16"/>
  <c r="AB296" i="16"/>
  <c r="G286" i="16" l="1"/>
  <c r="AJ286" i="16" s="1"/>
  <c r="R286" i="16"/>
  <c r="AL286" i="16" s="1"/>
  <c r="H299" i="16"/>
  <c r="D298" i="16"/>
  <c r="F298" i="16"/>
  <c r="AB297" i="16"/>
  <c r="G287" i="16" l="1"/>
  <c r="AJ287" i="16" s="1"/>
  <c r="R287" i="16"/>
  <c r="AL287" i="16" s="1"/>
  <c r="F299" i="16"/>
  <c r="AB298" i="16"/>
  <c r="D299" i="16"/>
  <c r="H300" i="16"/>
  <c r="G288" i="16" l="1"/>
  <c r="AJ288" i="16" s="1"/>
  <c r="R288" i="16"/>
  <c r="AL288" i="16" s="1"/>
  <c r="H301" i="16"/>
  <c r="D300" i="16"/>
  <c r="F300" i="16"/>
  <c r="AB299" i="16"/>
  <c r="G289" i="16" l="1"/>
  <c r="AJ289" i="16" s="1"/>
  <c r="R289" i="16"/>
  <c r="AL289" i="16" s="1"/>
  <c r="F301" i="16"/>
  <c r="AB300" i="16"/>
  <c r="H302" i="16"/>
  <c r="D301" i="16"/>
  <c r="G290" i="16" l="1"/>
  <c r="AJ290" i="16" s="1"/>
  <c r="R290" i="16"/>
  <c r="AL290" i="16" s="1"/>
  <c r="D302" i="16"/>
  <c r="H303" i="16"/>
  <c r="AB301" i="16"/>
  <c r="F302" i="16"/>
  <c r="G291" i="16" l="1"/>
  <c r="AJ291" i="16" s="1"/>
  <c r="R291" i="16"/>
  <c r="F303" i="16"/>
  <c r="AB302" i="16"/>
  <c r="H304" i="16"/>
  <c r="D303" i="16"/>
  <c r="AL291" i="16" l="1"/>
  <c r="G292" i="16"/>
  <c r="AJ292" i="16" s="1"/>
  <c r="R292" i="16"/>
  <c r="AL292" i="16" s="1"/>
  <c r="F304" i="16"/>
  <c r="AB303" i="16"/>
  <c r="D304" i="16"/>
  <c r="H305" i="16"/>
  <c r="G293" i="16" l="1"/>
  <c r="AJ293" i="16" s="1"/>
  <c r="R293" i="16"/>
  <c r="AL293" i="16" s="1"/>
  <c r="AB304" i="16"/>
  <c r="F305" i="16"/>
  <c r="H306" i="16"/>
  <c r="D305" i="16"/>
  <c r="G294" i="16" l="1"/>
  <c r="AJ294" i="16" s="1"/>
  <c r="R294" i="16"/>
  <c r="AL294" i="16" s="1"/>
  <c r="H307" i="16"/>
  <c r="D306" i="16"/>
  <c r="AB305" i="16"/>
  <c r="F306" i="16"/>
  <c r="G295" i="16" l="1"/>
  <c r="AJ295" i="16" s="1"/>
  <c r="R295" i="16"/>
  <c r="AL295" i="16" s="1"/>
  <c r="AB306" i="16"/>
  <c r="F307" i="16"/>
  <c r="H308" i="16"/>
  <c r="D307" i="16"/>
  <c r="G296" i="16" l="1"/>
  <c r="AJ296" i="16" s="1"/>
  <c r="R296" i="16"/>
  <c r="AL296" i="16" s="1"/>
  <c r="H309" i="16"/>
  <c r="D308" i="16"/>
  <c r="F308" i="16"/>
  <c r="AB307" i="16"/>
  <c r="G297" i="16" l="1"/>
  <c r="AJ297" i="16" s="1"/>
  <c r="R297" i="16"/>
  <c r="AL297" i="16" s="1"/>
  <c r="AB308" i="16"/>
  <c r="F309" i="16"/>
  <c r="H310" i="16"/>
  <c r="D309" i="16"/>
  <c r="G298" i="16" l="1"/>
  <c r="AJ298" i="16" s="1"/>
  <c r="R298" i="16"/>
  <c r="AL298" i="16" s="1"/>
  <c r="H311" i="16"/>
  <c r="D310" i="16"/>
  <c r="F310" i="16"/>
  <c r="AB309" i="16"/>
  <c r="G299" i="16" l="1"/>
  <c r="AJ299" i="16" s="1"/>
  <c r="R299" i="16"/>
  <c r="AL299" i="16" s="1"/>
  <c r="F311" i="16"/>
  <c r="AB310" i="16"/>
  <c r="D311" i="16"/>
  <c r="H312" i="16"/>
  <c r="G300" i="16" l="1"/>
  <c r="AJ300" i="16" s="1"/>
  <c r="R300" i="16"/>
  <c r="AL300" i="16" s="1"/>
  <c r="D312" i="16"/>
  <c r="H313" i="16"/>
  <c r="F312" i="16"/>
  <c r="AB311" i="16"/>
  <c r="G301" i="16" l="1"/>
  <c r="AJ301" i="16" s="1"/>
  <c r="R301" i="16"/>
  <c r="AL301" i="16" s="1"/>
  <c r="F313" i="16"/>
  <c r="AB312" i="16"/>
  <c r="H314" i="16"/>
  <c r="D313" i="16"/>
  <c r="G302" i="16" l="1"/>
  <c r="AJ302" i="16" s="1"/>
  <c r="R302" i="16"/>
  <c r="H315" i="16"/>
  <c r="D314" i="16"/>
  <c r="AB313" i="16"/>
  <c r="F314" i="16"/>
  <c r="AL302" i="16" l="1"/>
  <c r="G303" i="16"/>
  <c r="AJ303" i="16" s="1"/>
  <c r="R303" i="16"/>
  <c r="AL303" i="16" s="1"/>
  <c r="H316" i="16"/>
  <c r="D315" i="16"/>
  <c r="AB314" i="16"/>
  <c r="F315" i="16"/>
  <c r="G304" i="16" l="1"/>
  <c r="AJ304" i="16" s="1"/>
  <c r="R304" i="16"/>
  <c r="AL304" i="16" s="1"/>
  <c r="F316" i="16"/>
  <c r="AB315" i="16"/>
  <c r="H317" i="16"/>
  <c r="D316" i="16"/>
  <c r="G305" i="16" l="1"/>
  <c r="AJ305" i="16" s="1"/>
  <c r="R305" i="16"/>
  <c r="AL305" i="16" s="1"/>
  <c r="D317" i="16"/>
  <c r="H318" i="16"/>
  <c r="AB316" i="16"/>
  <c r="F317" i="16"/>
  <c r="G306" i="16" l="1"/>
  <c r="AJ306" i="16" s="1"/>
  <c r="R306" i="16"/>
  <c r="AL306" i="16" s="1"/>
  <c r="AB317" i="16"/>
  <c r="F318" i="16"/>
  <c r="H319" i="16"/>
  <c r="D318" i="16"/>
  <c r="G307" i="16" l="1"/>
  <c r="AJ307" i="16" s="1"/>
  <c r="R307" i="16"/>
  <c r="AL307" i="16" s="1"/>
  <c r="D319" i="16"/>
  <c r="H320" i="16"/>
  <c r="AB318" i="16"/>
  <c r="F319" i="16"/>
  <c r="G308" i="16" l="1"/>
  <c r="AJ308" i="16" s="1"/>
  <c r="R308" i="16"/>
  <c r="AL308" i="16" s="1"/>
  <c r="AB319" i="16"/>
  <c r="F320" i="16"/>
  <c r="D320" i="16"/>
  <c r="H321" i="16"/>
  <c r="G309" i="16" l="1"/>
  <c r="AJ309" i="16" s="1"/>
  <c r="R309" i="16"/>
  <c r="AL309" i="16" s="1"/>
  <c r="D321" i="16"/>
  <c r="H322" i="16"/>
  <c r="AB320" i="16"/>
  <c r="F321" i="16"/>
  <c r="G310" i="16" l="1"/>
  <c r="AJ310" i="16" s="1"/>
  <c r="R310" i="16"/>
  <c r="AL310" i="16" s="1"/>
  <c r="AB321" i="16"/>
  <c r="F322" i="16"/>
  <c r="D322" i="16"/>
  <c r="H323" i="16"/>
  <c r="G311" i="16" l="1"/>
  <c r="AJ311" i="16" s="1"/>
  <c r="R311" i="16"/>
  <c r="AL311" i="16" s="1"/>
  <c r="D323" i="16"/>
  <c r="H324" i="16"/>
  <c r="F323" i="16"/>
  <c r="AB322" i="16"/>
  <c r="G312" i="16" l="1"/>
  <c r="AJ312" i="16" s="1"/>
  <c r="R312" i="16"/>
  <c r="AL312" i="16" s="1"/>
  <c r="H325" i="16"/>
  <c r="D324" i="16"/>
  <c r="AB323" i="16"/>
  <c r="F324" i="16"/>
  <c r="G313" i="16" l="1"/>
  <c r="AJ313" i="16" s="1"/>
  <c r="R313" i="16"/>
  <c r="AL313" i="16" s="1"/>
  <c r="F325" i="16"/>
  <c r="AB324" i="16"/>
  <c r="H326" i="16"/>
  <c r="D325" i="16"/>
  <c r="G314" i="16" l="1"/>
  <c r="AJ314" i="16" s="1"/>
  <c r="R314" i="16"/>
  <c r="AL314" i="16" s="1"/>
  <c r="D326" i="16"/>
  <c r="H327" i="16"/>
  <c r="F326" i="16"/>
  <c r="AB325" i="16"/>
  <c r="G315" i="16" l="1"/>
  <c r="AJ315" i="16" s="1"/>
  <c r="R315" i="16"/>
  <c r="AL315" i="16" s="1"/>
  <c r="D327" i="16"/>
  <c r="H328" i="16"/>
  <c r="F327" i="16"/>
  <c r="AB326" i="16"/>
  <c r="G316" i="16" l="1"/>
  <c r="AJ316" i="16" s="1"/>
  <c r="R316" i="16"/>
  <c r="AL316" i="16" s="1"/>
  <c r="AB327" i="16"/>
  <c r="F328" i="16"/>
  <c r="H329" i="16"/>
  <c r="D328" i="16"/>
  <c r="G317" i="16" l="1"/>
  <c r="AJ317" i="16" s="1"/>
  <c r="R317" i="16"/>
  <c r="AL317" i="16" s="1"/>
  <c r="F329" i="16"/>
  <c r="AB328" i="16"/>
  <c r="D329" i="16"/>
  <c r="H330" i="16"/>
  <c r="G318" i="16" l="1"/>
  <c r="AJ318" i="16" s="1"/>
  <c r="R318" i="16"/>
  <c r="AL318" i="16" s="1"/>
  <c r="H331" i="16"/>
  <c r="D330" i="16"/>
  <c r="AB329" i="16"/>
  <c r="F330" i="16"/>
  <c r="G319" i="16" l="1"/>
  <c r="AJ319" i="16" s="1"/>
  <c r="R319" i="16"/>
  <c r="AL319" i="16" s="1"/>
  <c r="F331" i="16"/>
  <c r="AB330" i="16"/>
  <c r="H332" i="16"/>
  <c r="D331" i="16"/>
  <c r="G320" i="16" l="1"/>
  <c r="AJ320" i="16" s="1"/>
  <c r="R320" i="16"/>
  <c r="AL320" i="16" s="1"/>
  <c r="H333" i="16"/>
  <c r="D332" i="16"/>
  <c r="F332" i="16"/>
  <c r="AB331" i="16"/>
  <c r="G321" i="16" l="1"/>
  <c r="AJ321" i="16" s="1"/>
  <c r="R321" i="16"/>
  <c r="AL321" i="16" s="1"/>
  <c r="AB332" i="16"/>
  <c r="F333" i="16"/>
  <c r="D333" i="16"/>
  <c r="H334" i="16"/>
  <c r="G322" i="16" l="1"/>
  <c r="AJ322" i="16" s="1"/>
  <c r="R322" i="16"/>
  <c r="AL322" i="16" s="1"/>
  <c r="H335" i="16"/>
  <c r="D334" i="16"/>
  <c r="F334" i="16"/>
  <c r="AB333" i="16"/>
  <c r="G323" i="16" l="1"/>
  <c r="AJ323" i="16" s="1"/>
  <c r="R323" i="16"/>
  <c r="AL323" i="16" s="1"/>
  <c r="F335" i="16"/>
  <c r="AB334" i="16"/>
  <c r="D335" i="16"/>
  <c r="H336" i="16"/>
  <c r="G324" i="16" l="1"/>
  <c r="AJ324" i="16" s="1"/>
  <c r="R324" i="16"/>
  <c r="AL324" i="16" s="1"/>
  <c r="H337" i="16"/>
  <c r="D336" i="16"/>
  <c r="F336" i="16"/>
  <c r="AB335" i="16"/>
  <c r="G325" i="16" l="1"/>
  <c r="AJ325" i="16" s="1"/>
  <c r="R325" i="16"/>
  <c r="AL325" i="16" s="1"/>
  <c r="AB336" i="16"/>
  <c r="F337" i="16"/>
  <c r="H338" i="16"/>
  <c r="D337" i="16"/>
  <c r="G326" i="16" l="1"/>
  <c r="AJ326" i="16" s="1"/>
  <c r="R326" i="16"/>
  <c r="AL326" i="16" s="1"/>
  <c r="D338" i="16"/>
  <c r="H339" i="16"/>
  <c r="F338" i="16"/>
  <c r="AB337" i="16"/>
  <c r="G327" i="16" l="1"/>
  <c r="AJ327" i="16" s="1"/>
  <c r="R327" i="16"/>
  <c r="AL327" i="16" s="1"/>
  <c r="D339" i="16"/>
  <c r="H340" i="16"/>
  <c r="F339" i="16"/>
  <c r="AB338" i="16"/>
  <c r="G328" i="16" l="1"/>
  <c r="AJ328" i="16" s="1"/>
  <c r="R328" i="16"/>
  <c r="AL328" i="16" s="1"/>
  <c r="F340" i="16"/>
  <c r="AB339" i="16"/>
  <c r="D340" i="16"/>
  <c r="H341" i="16"/>
  <c r="G329" i="16" l="1"/>
  <c r="AJ329" i="16" s="1"/>
  <c r="R329" i="16"/>
  <c r="AL329" i="16" s="1"/>
  <c r="H342" i="16"/>
  <c r="D341" i="16"/>
  <c r="F341" i="16"/>
  <c r="AB340" i="16"/>
  <c r="G330" i="16" l="1"/>
  <c r="AJ330" i="16" s="1"/>
  <c r="R330" i="16"/>
  <c r="AL330" i="16" s="1"/>
  <c r="F342" i="16"/>
  <c r="AB341" i="16"/>
  <c r="D342" i="16"/>
  <c r="H343" i="16"/>
  <c r="G331" i="16" l="1"/>
  <c r="AJ331" i="16" s="1"/>
  <c r="R331" i="16"/>
  <c r="AL331" i="16" s="1"/>
  <c r="F343" i="16"/>
  <c r="AB342" i="16"/>
  <c r="D343" i="16"/>
  <c r="H344" i="16"/>
  <c r="G332" i="16" l="1"/>
  <c r="AJ332" i="16" s="1"/>
  <c r="R332" i="16"/>
  <c r="AL332" i="16" s="1"/>
  <c r="H345" i="16"/>
  <c r="D344" i="16"/>
  <c r="AB343" i="16"/>
  <c r="F344" i="16"/>
  <c r="G333" i="16" l="1"/>
  <c r="AJ333" i="16" s="1"/>
  <c r="R333" i="16"/>
  <c r="AL333" i="16" s="1"/>
  <c r="AB344" i="16"/>
  <c r="F345" i="16"/>
  <c r="D345" i="16"/>
  <c r="H346" i="16"/>
  <c r="D346" i="16" s="1"/>
  <c r="D46" i="16" s="1"/>
  <c r="G334" i="16" l="1"/>
  <c r="AJ334" i="16" s="1"/>
  <c r="R334" i="16"/>
  <c r="AL334" i="16" s="1"/>
  <c r="AB345" i="16"/>
  <c r="F346" i="16"/>
  <c r="AB346" i="16" s="1"/>
  <c r="D45" i="16"/>
  <c r="R46" i="16" s="1"/>
  <c r="AL46" i="16" s="1"/>
  <c r="R47" i="16"/>
  <c r="AL47" i="16" s="1"/>
  <c r="G335" i="16" l="1"/>
  <c r="AJ335" i="16" s="1"/>
  <c r="R335" i="16"/>
  <c r="AL335" i="16" s="1"/>
  <c r="G336" i="16" l="1"/>
  <c r="AJ336" i="16" s="1"/>
  <c r="R336" i="16"/>
  <c r="AL336" i="16" s="1"/>
  <c r="G337" i="16" l="1"/>
  <c r="AJ337" i="16" s="1"/>
  <c r="R337" i="16"/>
  <c r="AL337" i="16" s="1"/>
  <c r="G338" i="16" l="1"/>
  <c r="AJ338" i="16" s="1"/>
  <c r="R338" i="16"/>
  <c r="AL338" i="16" s="1"/>
  <c r="G339" i="16" l="1"/>
  <c r="AJ339" i="16" s="1"/>
  <c r="R339" i="16"/>
  <c r="AL339" i="16" s="1"/>
  <c r="G340" i="16" l="1"/>
  <c r="AJ340" i="16" s="1"/>
  <c r="R340" i="16"/>
  <c r="AL340" i="16" s="1"/>
  <c r="G341" i="16" l="1"/>
  <c r="AJ341" i="16" s="1"/>
  <c r="R341" i="16"/>
  <c r="AL341" i="16" s="1"/>
  <c r="G342" i="16" l="1"/>
  <c r="AJ342" i="16" s="1"/>
  <c r="R342" i="16"/>
  <c r="AL342" i="16" s="1"/>
  <c r="G343" i="16" l="1"/>
  <c r="AJ343" i="16" s="1"/>
  <c r="R343" i="16"/>
  <c r="AL343" i="16" s="1"/>
  <c r="G344" i="16" l="1"/>
  <c r="AJ344" i="16" s="1"/>
  <c r="R344" i="16"/>
  <c r="AL344" i="16" s="1"/>
  <c r="G345" i="16" l="1"/>
  <c r="AJ345" i="16" s="1"/>
  <c r="R345" i="16"/>
  <c r="AL345" i="16" s="1"/>
  <c r="G346" i="16" l="1"/>
  <c r="AJ346" i="16" s="1"/>
  <c r="R346" i="16"/>
  <c r="AL346" i="16" s="1"/>
  <c r="L41" i="6"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<sst xmlns="http://schemas.openxmlformats.org/spreadsheetml/2006/main" count="8758" uniqueCount="5732">
  <si>
    <t>問1　相談通報受理日・時期・自治体</t>
    <rPh sb="0" eb="1">
      <t>トイ</t>
    </rPh>
    <phoneticPr fontId="71"/>
  </si>
  <si>
    <t>a)本調査対象年度内に通報等を受理した事例</t>
    <phoneticPr fontId="29"/>
  </si>
  <si>
    <t>b)対象年度以前に通報等を受理し事実確認調査が対象年度となった事例</t>
    <phoneticPr fontId="29"/>
  </si>
  <si>
    <t>c)対象年度以前に通報受理・事実確認した虐待事例で、対応が対象年度となった事例</t>
    <phoneticPr fontId="29"/>
  </si>
  <si>
    <t>その他</t>
    <phoneticPr fontId="4"/>
  </si>
  <si>
    <t>不明</t>
    <phoneticPr fontId="4"/>
  </si>
  <si>
    <t>問1～問3</t>
    <rPh sb="0" eb="1">
      <t>トイ</t>
    </rPh>
    <rPh sb="3" eb="4">
      <t>トイ</t>
    </rPh>
    <phoneticPr fontId="29"/>
  </si>
  <si>
    <t>エラーチェック</t>
    <phoneticPr fontId="29"/>
  </si>
  <si>
    <t>養護者とのみ同居</t>
    <phoneticPr fontId="29"/>
  </si>
  <si>
    <t>養護者及び他家族と同居</t>
    <phoneticPr fontId="29"/>
  </si>
  <si>
    <t>養護者と別居</t>
    <phoneticPr fontId="29"/>
  </si>
  <si>
    <t>その他</t>
    <phoneticPr fontId="29"/>
  </si>
  <si>
    <t>不明</t>
    <phoneticPr fontId="29"/>
  </si>
  <si>
    <t>問4～問5</t>
    <rPh sb="0" eb="1">
      <t>トイ</t>
    </rPh>
    <rPh sb="3" eb="4">
      <t>トイ</t>
    </rPh>
    <phoneticPr fontId="29"/>
  </si>
  <si>
    <t>問6～問7</t>
    <rPh sb="0" eb="1">
      <t>トイ</t>
    </rPh>
    <rPh sb="3" eb="4">
      <t>トイ</t>
    </rPh>
    <phoneticPr fontId="29"/>
  </si>
  <si>
    <t>問8～問9</t>
    <rPh sb="0" eb="1">
      <t>トイ</t>
    </rPh>
    <rPh sb="3" eb="4">
      <t>トイ</t>
    </rPh>
    <phoneticPr fontId="29"/>
  </si>
  <si>
    <t>国民健康保険団体
連合会</t>
    <phoneticPr fontId="71"/>
  </si>
  <si>
    <t>都道府県
から連絡</t>
    <phoneticPr fontId="71"/>
  </si>
  <si>
    <t>虐待の事実が認められた事例</t>
    <rPh sb="0" eb="2">
      <t>ギャクタイ</t>
    </rPh>
    <rPh sb="3" eb="5">
      <t>ジジツ</t>
    </rPh>
    <rPh sb="6" eb="7">
      <t>ミト</t>
    </rPh>
    <rPh sb="11" eb="13">
      <t>ジレイ</t>
    </rPh>
    <phoneticPr fontId="71"/>
  </si>
  <si>
    <t>65歳未満
障害者</t>
    <rPh sb="2" eb="5">
      <t>サイミマン</t>
    </rPh>
    <rPh sb="6" eb="7">
      <t>ショウ</t>
    </rPh>
    <rPh sb="7" eb="8">
      <t>ガイ</t>
    </rPh>
    <rPh sb="8" eb="9">
      <t>シャ</t>
    </rPh>
    <phoneticPr fontId="4"/>
  </si>
  <si>
    <t>合計</t>
    <rPh sb="0" eb="2">
      <t>ゴウケイ</t>
    </rPh>
    <phoneticPr fontId="4"/>
  </si>
  <si>
    <t>自立</t>
    <rPh sb="0" eb="2">
      <t>ジリツ</t>
    </rPh>
    <phoneticPr fontId="71"/>
  </si>
  <si>
    <t>30歳未満</t>
    <rPh sb="2" eb="3">
      <t>サイ</t>
    </rPh>
    <rPh sb="3" eb="5">
      <t>ミマン</t>
    </rPh>
    <phoneticPr fontId="71"/>
  </si>
  <si>
    <t>合計</t>
    <rPh sb="0" eb="2">
      <t>ゴウケイ</t>
    </rPh>
    <phoneticPr fontId="29"/>
  </si>
  <si>
    <t>構成割合
（％）</t>
    <phoneticPr fontId="65"/>
  </si>
  <si>
    <t>問6　被虐待者・虐待者の状況</t>
    <phoneticPr fontId="63"/>
  </si>
  <si>
    <t>合計</t>
    <rPh sb="0" eb="2">
      <t>ゴウケイ</t>
    </rPh>
    <phoneticPr fontId="5"/>
  </si>
  <si>
    <t>構成割合(%)</t>
    <rPh sb="0" eb="2">
      <t>コウセイ</t>
    </rPh>
    <rPh sb="2" eb="4">
      <t>ワリアイ</t>
    </rPh>
    <phoneticPr fontId="63"/>
  </si>
  <si>
    <t>虐待を受けた又は受けたと思われたと判断した事例</t>
    <phoneticPr fontId="63"/>
  </si>
  <si>
    <t>合計</t>
    <rPh sb="0" eb="2">
      <t>ゴウエキ</t>
    </rPh>
    <phoneticPr fontId="63"/>
  </si>
  <si>
    <t>介護保険事業所職員</t>
    <rPh sb="0" eb="2">
      <t>カイゴ</t>
    </rPh>
    <rPh sb="2" eb="4">
      <t>ホケン</t>
    </rPh>
    <rPh sb="4" eb="7">
      <t>ジギョウショ</t>
    </rPh>
    <rPh sb="7" eb="9">
      <t>ショクイン</t>
    </rPh>
    <phoneticPr fontId="5"/>
  </si>
  <si>
    <t>構成割合（％）</t>
    <phoneticPr fontId="65"/>
  </si>
  <si>
    <t>本調査対象年度内に、通報等を受理した事例</t>
    <phoneticPr fontId="51"/>
  </si>
  <si>
    <t>合計</t>
    <rPh sb="0" eb="2">
      <t>ゴウケイ</t>
    </rPh>
    <phoneticPr fontId="31"/>
  </si>
  <si>
    <t>附B票</t>
    <rPh sb="0" eb="1">
      <t>フ</t>
    </rPh>
    <rPh sb="2" eb="3">
      <t>ヒョウ</t>
    </rPh>
    <phoneticPr fontId="22"/>
  </si>
  <si>
    <t>戻って確認をお願いします。</t>
    <phoneticPr fontId="22"/>
  </si>
  <si>
    <t>エラーはあった。</t>
    <phoneticPr fontId="22"/>
  </si>
  <si>
    <t>具体的内容1(記入)</t>
    <rPh sb="0" eb="2">
      <t>グタイ</t>
    </rPh>
    <rPh sb="2" eb="3">
      <t>テキ</t>
    </rPh>
    <rPh sb="3" eb="5">
      <t>ナイヨウ</t>
    </rPh>
    <rPh sb="7" eb="9">
      <t>キニュウ</t>
    </rPh>
    <phoneticPr fontId="5"/>
  </si>
  <si>
    <r>
      <t>具体的内容2</t>
    </r>
    <r>
      <rPr>
        <sz val="10"/>
        <color indexed="8"/>
        <rFont val="ＭＳ Ｐゴシック"/>
        <family val="3"/>
        <charset val="128"/>
      </rPr>
      <t>(</t>
    </r>
    <r>
      <rPr>
        <sz val="10"/>
        <color indexed="8"/>
        <rFont val="ＭＳ Ｐゴシック"/>
        <family val="3"/>
        <charset val="128"/>
      </rPr>
      <t>記入</t>
    </r>
    <r>
      <rPr>
        <sz val="10"/>
        <color indexed="8"/>
        <rFont val="ＭＳ Ｐゴシック"/>
        <family val="3"/>
        <charset val="128"/>
      </rPr>
      <t>)</t>
    </r>
    <rPh sb="0" eb="2">
      <t>グタイ</t>
    </rPh>
    <rPh sb="2" eb="3">
      <t>テキ</t>
    </rPh>
    <rPh sb="3" eb="5">
      <t>ナイヨウ</t>
    </rPh>
    <phoneticPr fontId="5"/>
  </si>
  <si>
    <r>
      <t>具体的内容3</t>
    </r>
    <r>
      <rPr>
        <sz val="10"/>
        <color indexed="8"/>
        <rFont val="ＭＳ Ｐゴシック"/>
        <family val="3"/>
        <charset val="128"/>
      </rPr>
      <t>(</t>
    </r>
    <r>
      <rPr>
        <sz val="10"/>
        <color indexed="8"/>
        <rFont val="ＭＳ Ｐゴシック"/>
        <family val="3"/>
        <charset val="128"/>
      </rPr>
      <t>記入</t>
    </r>
    <r>
      <rPr>
        <sz val="10"/>
        <color indexed="8"/>
        <rFont val="ＭＳ Ｐゴシック"/>
        <family val="3"/>
        <charset val="128"/>
      </rPr>
      <t>)</t>
    </r>
    <rPh sb="0" eb="2">
      <t>グタイ</t>
    </rPh>
    <rPh sb="2" eb="3">
      <t>テキ</t>
    </rPh>
    <rPh sb="3" eb="5">
      <t>ナイヨウ</t>
    </rPh>
    <phoneticPr fontId="5"/>
  </si>
  <si>
    <t>※「その他」の具体的内容(記入)</t>
    <rPh sb="4" eb="5">
      <t>タ</t>
    </rPh>
    <rPh sb="7" eb="10">
      <t>グタイテキ</t>
    </rPh>
    <rPh sb="10" eb="12">
      <t>ナイヨウ</t>
    </rPh>
    <phoneticPr fontId="55"/>
  </si>
  <si>
    <r>
      <t>※</t>
    </r>
    <r>
      <rPr>
        <sz val="10"/>
        <color indexed="8"/>
        <rFont val="ＭＳ Ｐゴシック"/>
        <family val="3"/>
        <charset val="128"/>
      </rPr>
      <t>「その他」の具体的内容(記入)</t>
    </r>
    <rPh sb="4" eb="5">
      <t>タ</t>
    </rPh>
    <rPh sb="7" eb="10">
      <t>グタイテキ</t>
    </rPh>
    <rPh sb="10" eb="12">
      <t>ナイヨウ</t>
    </rPh>
    <phoneticPr fontId="55"/>
  </si>
  <si>
    <r>
      <t>具体的内容1</t>
    </r>
    <r>
      <rPr>
        <sz val="10"/>
        <color indexed="8"/>
        <rFont val="ＭＳ Ｐゴシック"/>
        <family val="3"/>
        <charset val="128"/>
      </rPr>
      <t>(</t>
    </r>
    <r>
      <rPr>
        <sz val="10"/>
        <color indexed="8"/>
        <rFont val="ＭＳ Ｐゴシック"/>
        <family val="3"/>
        <charset val="128"/>
      </rPr>
      <t>記入</t>
    </r>
    <r>
      <rPr>
        <sz val="10"/>
        <color indexed="8"/>
        <rFont val="ＭＳ Ｐゴシック"/>
        <family val="3"/>
        <charset val="128"/>
      </rPr>
      <t>)</t>
    </r>
    <rPh sb="0" eb="2">
      <t>グタイ</t>
    </rPh>
    <rPh sb="2" eb="3">
      <t>テキ</t>
    </rPh>
    <rPh sb="3" eb="5">
      <t>ナイヨウ</t>
    </rPh>
    <phoneticPr fontId="5"/>
  </si>
  <si>
    <r>
      <rPr>
        <b/>
        <sz val="8"/>
        <color indexed="8"/>
        <rFont val="ＭＳ Ｐゴシック"/>
        <family val="3"/>
        <charset val="128"/>
      </rPr>
      <t>＊続柄その他・不明時</t>
    </r>
    <r>
      <rPr>
        <sz val="10"/>
        <color indexed="8"/>
        <rFont val="ＭＳ Ｐゴシック"/>
        <family val="3"/>
        <charset val="128"/>
      </rPr>
      <t xml:space="preserve">
</t>
    </r>
    <r>
      <rPr>
        <sz val="9"/>
        <color indexed="8"/>
        <rFont val="ＭＳ Ｐゴシック"/>
        <family val="3"/>
        <charset val="128"/>
      </rPr>
      <t>その他内容/不明理由(記入)</t>
    </r>
    <rPh sb="1" eb="3">
      <t>ゾクガラ</t>
    </rPh>
    <rPh sb="5" eb="6">
      <t>タ</t>
    </rPh>
    <rPh sb="7" eb="9">
      <t>フメイ</t>
    </rPh>
    <rPh sb="9" eb="10">
      <t>ジ</t>
    </rPh>
    <rPh sb="13" eb="14">
      <t>タ</t>
    </rPh>
    <rPh sb="14" eb="16">
      <t>ナイヨウ</t>
    </rPh>
    <rPh sb="17" eb="19">
      <t>フメイ</t>
    </rPh>
    <rPh sb="19" eb="21">
      <t>リユウ</t>
    </rPh>
    <rPh sb="22" eb="24">
      <t>キニュウ</t>
    </rPh>
    <phoneticPr fontId="5"/>
  </si>
  <si>
    <r>
      <rPr>
        <b/>
        <sz val="8"/>
        <color indexed="8"/>
        <rFont val="ＭＳ Ｐゴシック"/>
        <family val="3"/>
        <charset val="128"/>
      </rPr>
      <t>＊続柄その他・不明時</t>
    </r>
    <r>
      <rPr>
        <sz val="10"/>
        <color indexed="8"/>
        <rFont val="ＭＳ Ｐゴシック"/>
        <family val="3"/>
        <charset val="128"/>
      </rPr>
      <t xml:space="preserve">
</t>
    </r>
    <r>
      <rPr>
        <sz val="9"/>
        <color indexed="8"/>
        <rFont val="ＭＳ Ｐゴシック"/>
        <family val="3"/>
        <charset val="128"/>
      </rPr>
      <t>その他内容/不明理由(記入)</t>
    </r>
    <rPh sb="1" eb="3">
      <t>ゾクガラ</t>
    </rPh>
    <rPh sb="5" eb="6">
      <t>タ</t>
    </rPh>
    <rPh sb="7" eb="9">
      <t>フメイ</t>
    </rPh>
    <rPh sb="9" eb="10">
      <t>ジ</t>
    </rPh>
    <rPh sb="13" eb="14">
      <t>タ</t>
    </rPh>
    <rPh sb="14" eb="16">
      <t>ナイヨウ</t>
    </rPh>
    <rPh sb="17" eb="19">
      <t>フメイ</t>
    </rPh>
    <rPh sb="19" eb="21">
      <t>リユウ</t>
    </rPh>
    <phoneticPr fontId="5"/>
  </si>
  <si>
    <t>※　その他の具体的内容(記入)</t>
    <rPh sb="4" eb="5">
      <t>タ</t>
    </rPh>
    <rPh sb="6" eb="9">
      <t>グタイテキ</t>
    </rPh>
    <rPh sb="9" eb="11">
      <t>ナイヨウ</t>
    </rPh>
    <phoneticPr fontId="4"/>
  </si>
  <si>
    <t>整理番号[記入欄]</t>
    <rPh sb="0" eb="2">
      <t>セイリ</t>
    </rPh>
    <rPh sb="2" eb="4">
      <t>バンゴウ</t>
    </rPh>
    <phoneticPr fontId="31"/>
  </si>
  <si>
    <t>3)要支援・要介護状態区分</t>
    <phoneticPr fontId="4"/>
  </si>
  <si>
    <r>
      <t>2)</t>
    </r>
    <r>
      <rPr>
        <sz val="10"/>
        <color indexed="8"/>
        <rFont val="ＭＳ Ｐゴシック"/>
        <family val="3"/>
        <charset val="128"/>
      </rPr>
      <t>虐待に該当する身体拘束の有無</t>
    </r>
    <phoneticPr fontId="52"/>
  </si>
  <si>
    <t>且つ面会制限あり</t>
    <rPh sb="0" eb="1">
      <t>カ</t>
    </rPh>
    <rPh sb="2" eb="4">
      <t>メンカイ</t>
    </rPh>
    <rPh sb="4" eb="6">
      <t>セイゲン</t>
    </rPh>
    <phoneticPr fontId="29"/>
  </si>
  <si>
    <t xml:space="preserve">介護保険サービス事業者等からなる「保健医療福祉サービス介入支援ネットワーク」の構築への取組 </t>
    <rPh sb="0" eb="2">
      <t>カイゴ</t>
    </rPh>
    <rPh sb="2" eb="4">
      <t>ホケン</t>
    </rPh>
    <rPh sb="8" eb="12">
      <t>ジギョウシャトウ</t>
    </rPh>
    <rPh sb="17" eb="19">
      <t>ホケン</t>
    </rPh>
    <rPh sb="19" eb="21">
      <t>イリョウ</t>
    </rPh>
    <rPh sb="21" eb="23">
      <t>フクシ</t>
    </rPh>
    <rPh sb="27" eb="29">
      <t>カイニュウ</t>
    </rPh>
    <rPh sb="29" eb="31">
      <t>シエン</t>
    </rPh>
    <rPh sb="39" eb="41">
      <t>コウチク</t>
    </rPh>
    <rPh sb="43" eb="45">
      <t>トリクミ</t>
    </rPh>
    <phoneticPr fontId="28"/>
  </si>
  <si>
    <t xml:space="preserve">行政機関、法律関係者、医療機関等からなる「関係専門機関介入支援ネットワーク」の構築への取組 </t>
    <rPh sb="0" eb="2">
      <t>ギョウセイ</t>
    </rPh>
    <rPh sb="2" eb="4">
      <t>キカン</t>
    </rPh>
    <rPh sb="5" eb="7">
      <t>ホウリツ</t>
    </rPh>
    <rPh sb="7" eb="9">
      <t>カンケイ</t>
    </rPh>
    <rPh sb="9" eb="10">
      <t>シャ</t>
    </rPh>
    <rPh sb="11" eb="13">
      <t>イリョウ</t>
    </rPh>
    <rPh sb="13" eb="16">
      <t>キカントウ</t>
    </rPh>
    <rPh sb="21" eb="23">
      <t>カンケイ</t>
    </rPh>
    <rPh sb="23" eb="25">
      <t>センモン</t>
    </rPh>
    <rPh sb="25" eb="27">
      <t>キカン</t>
    </rPh>
    <rPh sb="27" eb="29">
      <t>カイニュウ</t>
    </rPh>
    <rPh sb="29" eb="31">
      <t>シエン</t>
    </rPh>
    <rPh sb="39" eb="41">
      <t>コウチク</t>
    </rPh>
    <rPh sb="43" eb="45">
      <t>トリクミ</t>
    </rPh>
    <phoneticPr fontId="28"/>
  </si>
  <si>
    <t xml:space="preserve">成年後見制度の市区町村長申立が円滑にできるように役所・役場内の体制強化 </t>
    <phoneticPr fontId="28"/>
  </si>
  <si>
    <t>老人福祉法の規定による措置を採るために必要な居室確保のための関係機関との調整</t>
    <rPh sb="0" eb="2">
      <t>ロウジン</t>
    </rPh>
    <rPh sb="2" eb="4">
      <t>フクシ</t>
    </rPh>
    <rPh sb="4" eb="5">
      <t>ホウ</t>
    </rPh>
    <rPh sb="6" eb="8">
      <t>キテイ</t>
    </rPh>
    <rPh sb="11" eb="13">
      <t>ソチ</t>
    </rPh>
    <rPh sb="14" eb="15">
      <t>ト</t>
    </rPh>
    <rPh sb="19" eb="21">
      <t>ヒツヨウ</t>
    </rPh>
    <rPh sb="22" eb="24">
      <t>キョシツ</t>
    </rPh>
    <rPh sb="24" eb="26">
      <t>カクホ</t>
    </rPh>
    <rPh sb="30" eb="32">
      <t>カンケイ</t>
    </rPh>
    <rPh sb="32" eb="34">
      <t>キカン</t>
    </rPh>
    <rPh sb="36" eb="38">
      <t>チョウセイ</t>
    </rPh>
    <phoneticPr fontId="28"/>
  </si>
  <si>
    <t xml:space="preserve">虐待を行った養護者に対する相談、指導または助言 </t>
    <rPh sb="0" eb="2">
      <t>ギャクタイ</t>
    </rPh>
    <rPh sb="3" eb="4">
      <t>オコナ</t>
    </rPh>
    <rPh sb="6" eb="8">
      <t>ヨウゴ</t>
    </rPh>
    <rPh sb="8" eb="9">
      <t>シャ</t>
    </rPh>
    <rPh sb="10" eb="11">
      <t>タイ</t>
    </rPh>
    <rPh sb="13" eb="15">
      <t>ソウダン</t>
    </rPh>
    <rPh sb="16" eb="18">
      <t>シドウ</t>
    </rPh>
    <rPh sb="21" eb="23">
      <t>ジョゲン</t>
    </rPh>
    <phoneticPr fontId="28"/>
  </si>
  <si>
    <t>4-1) 成年後見制度の利用状況</t>
    <rPh sb="5" eb="7">
      <t>セイネン</t>
    </rPh>
    <rPh sb="7" eb="9">
      <t>コウケン</t>
    </rPh>
    <rPh sb="9" eb="11">
      <t>セイド</t>
    </rPh>
    <rPh sb="12" eb="14">
      <t>リヨウ</t>
    </rPh>
    <rPh sb="14" eb="16">
      <t>ジョウキョウ</t>
    </rPh>
    <phoneticPr fontId="63"/>
  </si>
  <si>
    <t>立入調査の実施の有無</t>
    <rPh sb="0" eb="1">
      <t>タ</t>
    </rPh>
    <rPh sb="1" eb="2">
      <t>イ</t>
    </rPh>
    <rPh sb="2" eb="4">
      <t>チョウサ</t>
    </rPh>
    <rPh sb="5" eb="7">
      <t>ジッシ</t>
    </rPh>
    <rPh sb="8" eb="10">
      <t>ウム</t>
    </rPh>
    <phoneticPr fontId="28"/>
  </si>
  <si>
    <t xml:space="preserve">民生委員、住民、社会福祉協議会等からなる「早期発見・見守りネットワーク」の構築への取組 </t>
    <phoneticPr fontId="28"/>
  </si>
  <si>
    <t>当該施設職員</t>
    <phoneticPr fontId="71"/>
  </si>
  <si>
    <t>当該施設
元職員</t>
    <phoneticPr fontId="71"/>
  </si>
  <si>
    <t>虐待の事実が認められた事例</t>
    <rPh sb="0" eb="2">
      <t>ギャクタイ</t>
    </rPh>
    <rPh sb="3" eb="5">
      <t>ジジツ</t>
    </rPh>
    <rPh sb="6" eb="7">
      <t>ミト</t>
    </rPh>
    <rPh sb="11" eb="13">
      <t>ジレイ</t>
    </rPh>
    <phoneticPr fontId="55"/>
  </si>
  <si>
    <t>虐待ではないと判断した事例</t>
    <rPh sb="0" eb="2">
      <t>ギャクタイ</t>
    </rPh>
    <rPh sb="7" eb="9">
      <t>ハンダン</t>
    </rPh>
    <rPh sb="11" eb="13">
      <t>ジレイ</t>
    </rPh>
    <phoneticPr fontId="55"/>
  </si>
  <si>
    <t>虐待の判断に至らなかった事例</t>
    <rPh sb="0" eb="2">
      <t>ギャクタイ</t>
    </rPh>
    <rPh sb="3" eb="5">
      <t>ハンダン</t>
    </rPh>
    <rPh sb="6" eb="7">
      <t>イタ</t>
    </rPh>
    <rPh sb="12" eb="14">
      <t>ジレイ</t>
    </rPh>
    <phoneticPr fontId="55"/>
  </si>
  <si>
    <t>後日調査予定、又は要否を検討中の事例</t>
    <rPh sb="0" eb="2">
      <t>ゴジツ</t>
    </rPh>
    <rPh sb="2" eb="4">
      <t>チョウサ</t>
    </rPh>
    <rPh sb="4" eb="6">
      <t>ヨテイ</t>
    </rPh>
    <rPh sb="7" eb="8">
      <t>マタ</t>
    </rPh>
    <rPh sb="9" eb="11">
      <t>ヨウヒ</t>
    </rPh>
    <rPh sb="12" eb="15">
      <t>ケントウチュウ</t>
    </rPh>
    <rPh sb="16" eb="18">
      <t>ジレイ</t>
    </rPh>
    <phoneticPr fontId="55"/>
  </si>
  <si>
    <t>事実確認により虐待の事実が認められた事例</t>
    <rPh sb="0" eb="2">
      <t>ジジツ</t>
    </rPh>
    <rPh sb="2" eb="4">
      <t>カクニン</t>
    </rPh>
    <rPh sb="7" eb="9">
      <t>ギャクタイ</t>
    </rPh>
    <rPh sb="10" eb="12">
      <t>ジジツ</t>
    </rPh>
    <rPh sb="13" eb="14">
      <t>ミト</t>
    </rPh>
    <phoneticPr fontId="55"/>
  </si>
  <si>
    <t>事実確認により虐待ではないと判断した事例</t>
    <rPh sb="0" eb="2">
      <t>ジジツ</t>
    </rPh>
    <rPh sb="2" eb="4">
      <t>カクニン</t>
    </rPh>
    <rPh sb="7" eb="9">
      <t>ギャクタイ</t>
    </rPh>
    <rPh sb="14" eb="16">
      <t>ハンダン</t>
    </rPh>
    <phoneticPr fontId="55"/>
  </si>
  <si>
    <t>施設等に対する指導</t>
    <phoneticPr fontId="4"/>
  </si>
  <si>
    <t>改善計画提出依頼</t>
    <phoneticPr fontId="71"/>
  </si>
  <si>
    <t>従事者等への注意・指導</t>
    <phoneticPr fontId="71"/>
  </si>
  <si>
    <t>a)被虐待者の保護として虐待者からの分離を行った事例</t>
    <rPh sb="21" eb="22">
      <t>オコナ</t>
    </rPh>
    <rPh sb="24" eb="26">
      <t>ジレイ</t>
    </rPh>
    <phoneticPr fontId="5"/>
  </si>
  <si>
    <t>合計(累計)</t>
    <rPh sb="0" eb="2">
      <t>ゴウケイ</t>
    </rPh>
    <rPh sb="3" eb="5">
      <t>ルイケイ</t>
    </rPh>
    <phoneticPr fontId="65"/>
  </si>
  <si>
    <r>
      <t>⇒これ以降の設問は、</t>
    </r>
    <r>
      <rPr>
        <b/>
        <sz val="11"/>
        <color indexed="10"/>
        <rFont val="ＭＳ Ｐゴシック"/>
        <family val="3"/>
        <charset val="128"/>
      </rPr>
      <t>通報等の受理主体、</t>
    </r>
    <r>
      <rPr>
        <b/>
        <sz val="11"/>
        <rFont val="ＭＳ Ｐゴシック"/>
        <family val="3"/>
        <charset val="128"/>
      </rPr>
      <t>事実確認の</t>
    </r>
    <r>
      <rPr>
        <b/>
        <sz val="11"/>
        <color indexed="10"/>
        <rFont val="ＭＳ Ｐゴシック"/>
        <family val="3"/>
        <charset val="128"/>
      </rPr>
      <t>実施主体に関わらず</t>
    </r>
    <r>
      <rPr>
        <b/>
        <sz val="11"/>
        <rFont val="ＭＳ Ｐゴシック"/>
        <family val="3"/>
        <charset val="128"/>
      </rPr>
      <t xml:space="preserve">、
</t>
    </r>
    <r>
      <rPr>
        <b/>
        <sz val="11"/>
        <color indexed="10"/>
        <rFont val="ＭＳ Ｐゴシック"/>
        <family val="3"/>
        <charset val="128"/>
      </rPr>
      <t>虐待の事実が認められた事例のみ</t>
    </r>
    <r>
      <rPr>
        <b/>
        <sz val="11"/>
        <rFont val="ＭＳ Ｐゴシック"/>
        <family val="3"/>
        <charset val="128"/>
      </rPr>
      <t>回答</t>
    </r>
    <rPh sb="3" eb="5">
      <t>イコウ</t>
    </rPh>
    <rPh sb="6" eb="8">
      <t>セツモン</t>
    </rPh>
    <rPh sb="10" eb="12">
      <t>ツウホウ</t>
    </rPh>
    <rPh sb="12" eb="13">
      <t>トウ</t>
    </rPh>
    <rPh sb="14" eb="16">
      <t>ジュリ</t>
    </rPh>
    <rPh sb="16" eb="18">
      <t>シュタイ</t>
    </rPh>
    <rPh sb="19" eb="21">
      <t>ジジツ</t>
    </rPh>
    <rPh sb="21" eb="23">
      <t>カクニン</t>
    </rPh>
    <rPh sb="24" eb="26">
      <t>ジッシ</t>
    </rPh>
    <rPh sb="26" eb="28">
      <t>シュタイ</t>
    </rPh>
    <rPh sb="29" eb="30">
      <t>カカ</t>
    </rPh>
    <rPh sb="35" eb="37">
      <t>ギャクタイ</t>
    </rPh>
    <rPh sb="38" eb="40">
      <t>ジジツ</t>
    </rPh>
    <rPh sb="41" eb="42">
      <t>ミト</t>
    </rPh>
    <rPh sb="46" eb="48">
      <t>ジレイ</t>
    </rPh>
    <rPh sb="50" eb="52">
      <t>カイトウ</t>
    </rPh>
    <phoneticPr fontId="55"/>
  </si>
  <si>
    <t>行番号</t>
    <phoneticPr fontId="4"/>
  </si>
  <si>
    <t>単独か１人目</t>
    <rPh sb="0" eb="2">
      <t>タンドク</t>
    </rPh>
    <rPh sb="3" eb="6">
      <t>ヒトリメ</t>
    </rPh>
    <phoneticPr fontId="5"/>
  </si>
  <si>
    <t>（　2-1）の回答）</t>
    <rPh sb="7" eb="9">
      <t>カイトウ</t>
    </rPh>
    <phoneticPr fontId="31"/>
  </si>
  <si>
    <t>同一家庭における
複数の被虐待者の存在</t>
    <rPh sb="0" eb="2">
      <t>ドウイツ</t>
    </rPh>
    <rPh sb="2" eb="4">
      <t>カテイ</t>
    </rPh>
    <rPh sb="9" eb="11">
      <t>フクスウ</t>
    </rPh>
    <rPh sb="12" eb="13">
      <t>ヒ</t>
    </rPh>
    <rPh sb="13" eb="15">
      <t>ギャクタイ</t>
    </rPh>
    <rPh sb="15" eb="16">
      <t>シャ</t>
    </rPh>
    <rPh sb="17" eb="19">
      <t>ソンザイ</t>
    </rPh>
    <phoneticPr fontId="29"/>
  </si>
  <si>
    <t>(記入漏れ)
(立入調査時の警察の同行)</t>
    <rPh sb="1" eb="3">
      <t>キニュウ</t>
    </rPh>
    <rPh sb="3" eb="4">
      <t>モ</t>
    </rPh>
    <rPh sb="8" eb="9">
      <t>タ</t>
    </rPh>
    <rPh sb="9" eb="10">
      <t>イ</t>
    </rPh>
    <rPh sb="10" eb="12">
      <t>チョウサ</t>
    </rPh>
    <rPh sb="12" eb="13">
      <t>ジ</t>
    </rPh>
    <rPh sb="14" eb="16">
      <t>ケイサツ</t>
    </rPh>
    <rPh sb="17" eb="19">
      <t>ドウコウ</t>
    </rPh>
    <phoneticPr fontId="5"/>
  </si>
  <si>
    <t>(事実確認の有無と
事実確認の結果)</t>
    <rPh sb="1" eb="3">
      <t>ジジツ</t>
    </rPh>
    <rPh sb="3" eb="5">
      <t>カクニン</t>
    </rPh>
    <rPh sb="6" eb="8">
      <t>ウム</t>
    </rPh>
    <rPh sb="10" eb="12">
      <t>ジジツ</t>
    </rPh>
    <rPh sb="12" eb="14">
      <t>カクニン</t>
    </rPh>
    <rPh sb="15" eb="17">
      <t>ケッカ</t>
    </rPh>
    <phoneticPr fontId="5"/>
  </si>
  <si>
    <t>(同一家庭における
複数の被虐待者の存在)</t>
    <rPh sb="1" eb="3">
      <t>ドウイツ</t>
    </rPh>
    <rPh sb="3" eb="5">
      <t>カテイ</t>
    </rPh>
    <rPh sb="10" eb="12">
      <t>フクスウ</t>
    </rPh>
    <rPh sb="13" eb="14">
      <t>ヒ</t>
    </rPh>
    <rPh sb="14" eb="16">
      <t>ギャクタイ</t>
    </rPh>
    <rPh sb="16" eb="17">
      <t>シャ</t>
    </rPh>
    <rPh sb="18" eb="20">
      <t>ソンザイ</t>
    </rPh>
    <phoneticPr fontId="5"/>
  </si>
  <si>
    <t>要確認事項</t>
    <phoneticPr fontId="5"/>
  </si>
  <si>
    <t>エラーチェック</t>
    <phoneticPr fontId="29"/>
  </si>
  <si>
    <t>b)事実確認調査により虐待ではないと判断した事例</t>
    <rPh sb="2" eb="4">
      <t>ジジツ</t>
    </rPh>
    <rPh sb="4" eb="6">
      <t>カクニン</t>
    </rPh>
    <rPh sb="6" eb="8">
      <t>チョウサ</t>
    </rPh>
    <rPh sb="11" eb="13">
      <t>ギャクタイ</t>
    </rPh>
    <rPh sb="18" eb="20">
      <t>ハンダン</t>
    </rPh>
    <rPh sb="22" eb="24">
      <t>ジレイ</t>
    </rPh>
    <phoneticPr fontId="55"/>
  </si>
  <si>
    <t>(虐待事例の場合のみ回答)</t>
    <rPh sb="1" eb="3">
      <t>ギャクタイ</t>
    </rPh>
    <rPh sb="3" eb="5">
      <t>ジレイ</t>
    </rPh>
    <rPh sb="6" eb="8">
      <t>バアイ</t>
    </rPh>
    <rPh sb="10" eb="12">
      <t>カイトウ</t>
    </rPh>
    <phoneticPr fontId="5"/>
  </si>
  <si>
    <t>（記入漏れ）
(虐待事例の場合のみ回答)</t>
    <rPh sb="1" eb="3">
      <t>キニュウ</t>
    </rPh>
    <rPh sb="3" eb="4">
      <t>モ</t>
    </rPh>
    <phoneticPr fontId="5"/>
  </si>
  <si>
    <t>合計</t>
    <rPh sb="0" eb="2">
      <t>ゴウケイ</t>
    </rPh>
    <phoneticPr fontId="63"/>
  </si>
  <si>
    <t>（注）調査対象年度内に虐待と判断された事例における被虐待者の実人数について集計</t>
    <phoneticPr fontId="63"/>
  </si>
  <si>
    <t>（注）調査対象年度内に虐待と判断された事例における被虐待者の実人数について集計</t>
    <phoneticPr fontId="63"/>
  </si>
  <si>
    <t>c)対象年度以前に通報受理・事実確認調査した虐待事例で、対応が対象年度となった事例</t>
    <rPh sb="18" eb="20">
      <t>チョウサ</t>
    </rPh>
    <phoneticPr fontId="51"/>
  </si>
  <si>
    <t>施設等からの改善計画の提出</t>
    <phoneticPr fontId="71"/>
  </si>
  <si>
    <t>-</t>
    <phoneticPr fontId="71"/>
  </si>
  <si>
    <t>（注）構成割合は被虐待者の実人数に対して算出</t>
    <rPh sb="3" eb="5">
      <t>コウセイ</t>
    </rPh>
    <rPh sb="5" eb="7">
      <t>ワリアイ</t>
    </rPh>
    <rPh sb="8" eb="12">
      <t>ヒギャクタイシャ</t>
    </rPh>
    <rPh sb="13" eb="14">
      <t>ジツ</t>
    </rPh>
    <rPh sb="14" eb="16">
      <t>ニンズウ</t>
    </rPh>
    <rPh sb="17" eb="18">
      <t>タイ</t>
    </rPh>
    <rPh sb="20" eb="22">
      <t>サンシュツ</t>
    </rPh>
    <phoneticPr fontId="71"/>
  </si>
  <si>
    <t>1)～3)その他・不明の内容
※その他の場合、具体的内容、不明の場合理由を記入</t>
    <rPh sb="7" eb="8">
      <t>タ</t>
    </rPh>
    <rPh sb="9" eb="11">
      <t>フメイ</t>
    </rPh>
    <rPh sb="12" eb="14">
      <t>ナイヨウ</t>
    </rPh>
    <phoneticPr fontId="29"/>
  </si>
  <si>
    <t>対象年度以前に通報受理・事実確認した虐待事例で、対応が対象年度となった事例</t>
    <phoneticPr fontId="51"/>
  </si>
  <si>
    <t>問6 都道府県と市町村の両者が
回答する設問です。</t>
    <rPh sb="0" eb="1">
      <t>トイ</t>
    </rPh>
    <rPh sb="3" eb="7">
      <t>トドウフケン</t>
    </rPh>
    <rPh sb="8" eb="11">
      <t>シチョウソン</t>
    </rPh>
    <rPh sb="12" eb="14">
      <t>リョウシャ</t>
    </rPh>
    <rPh sb="16" eb="18">
      <t>カイトウ</t>
    </rPh>
    <rPh sb="20" eb="22">
      <t>セツモン</t>
    </rPh>
    <phoneticPr fontId="31"/>
  </si>
  <si>
    <t>問7 都道府県と市町村の両者が
回答する設問です。</t>
    <rPh sb="0" eb="1">
      <t>トイ</t>
    </rPh>
    <rPh sb="3" eb="7">
      <t>トドウフケン</t>
    </rPh>
    <rPh sb="8" eb="11">
      <t>シチョウソン</t>
    </rPh>
    <rPh sb="12" eb="14">
      <t>リョウシャ</t>
    </rPh>
    <rPh sb="16" eb="18">
      <t>カイトウ</t>
    </rPh>
    <rPh sb="20" eb="22">
      <t>セツモン</t>
    </rPh>
    <phoneticPr fontId="31"/>
  </si>
  <si>
    <t>問8 都道府県と市町村の両者が
回答する設問です。</t>
    <rPh sb="0" eb="1">
      <t>トイ</t>
    </rPh>
    <rPh sb="3" eb="7">
      <t>トドウフケン</t>
    </rPh>
    <rPh sb="8" eb="11">
      <t>シチョウソン</t>
    </rPh>
    <rPh sb="12" eb="14">
      <t>リョウシャ</t>
    </rPh>
    <rPh sb="16" eb="18">
      <t>カイトウ</t>
    </rPh>
    <rPh sb="20" eb="22">
      <t>セツモン</t>
    </rPh>
    <phoneticPr fontId="31"/>
  </si>
  <si>
    <t>問9 都道府県と市町村の両者が
回答する設問です。</t>
    <rPh sb="0" eb="1">
      <t>トイ</t>
    </rPh>
    <rPh sb="3" eb="7">
      <t>トドウフケン</t>
    </rPh>
    <rPh sb="8" eb="11">
      <t>シチョウソン</t>
    </rPh>
    <rPh sb="12" eb="14">
      <t>リョウシャ</t>
    </rPh>
    <rPh sb="16" eb="18">
      <t>カイトウ</t>
    </rPh>
    <rPh sb="20" eb="22">
      <t>セツモン</t>
    </rPh>
    <phoneticPr fontId="31"/>
  </si>
  <si>
    <t>問10 都道府県と市町村の両者が
回答する設問です。</t>
    <rPh sb="0" eb="1">
      <t>トイ</t>
    </rPh>
    <rPh sb="4" eb="8">
      <t>トドウフケン</t>
    </rPh>
    <rPh sb="9" eb="12">
      <t>シチョウソン</t>
    </rPh>
    <rPh sb="13" eb="15">
      <t>リョウシャ</t>
    </rPh>
    <rPh sb="17" eb="19">
      <t>カイトウ</t>
    </rPh>
    <rPh sb="21" eb="23">
      <t>セツモン</t>
    </rPh>
    <phoneticPr fontId="31"/>
  </si>
  <si>
    <t>問5～問11　都道府県と市町村の両者が
回答する設問です。</t>
    <rPh sb="0" eb="1">
      <t>トイ</t>
    </rPh>
    <rPh sb="3" eb="4">
      <t>トイ</t>
    </rPh>
    <rPh sb="7" eb="11">
      <t>トドウフケン</t>
    </rPh>
    <rPh sb="12" eb="15">
      <t>シチョウソン</t>
    </rPh>
    <rPh sb="16" eb="18">
      <t>リョウシャ</t>
    </rPh>
    <rPh sb="20" eb="22">
      <t>カイトウ</t>
    </rPh>
    <rPh sb="24" eb="26">
      <t>セツモン</t>
    </rPh>
    <phoneticPr fontId="31"/>
  </si>
  <si>
    <t>d)その他※その他の場合、具体的内容を記入</t>
    <rPh sb="4" eb="5">
      <t>タ</t>
    </rPh>
    <rPh sb="8" eb="9">
      <t>タ</t>
    </rPh>
    <rPh sb="10" eb="12">
      <t>バアイ</t>
    </rPh>
    <rPh sb="13" eb="16">
      <t>グタイテキ</t>
    </rPh>
    <rPh sb="16" eb="18">
      <t>ナイヨウ</t>
    </rPh>
    <rPh sb="19" eb="21">
      <t>キニュウ</t>
    </rPh>
    <phoneticPr fontId="28"/>
  </si>
  <si>
    <t>a)虐待を受けたまたは受けたと思われたと判断した事例</t>
    <rPh sb="2" eb="4">
      <t>ギャクタイ</t>
    </rPh>
    <rPh sb="5" eb="6">
      <t>ウ</t>
    </rPh>
    <rPh sb="11" eb="12">
      <t>ウ</t>
    </rPh>
    <rPh sb="15" eb="16">
      <t>オモ</t>
    </rPh>
    <rPh sb="20" eb="22">
      <t>ハンダン</t>
    </rPh>
    <rPh sb="24" eb="26">
      <t>ジレイ</t>
    </rPh>
    <phoneticPr fontId="28"/>
  </si>
  <si>
    <t>b)虐待ではないと判断した事例</t>
    <rPh sb="2" eb="4">
      <t>ギャクタイ</t>
    </rPh>
    <rPh sb="9" eb="11">
      <t>ハンダン</t>
    </rPh>
    <rPh sb="13" eb="15">
      <t>ジレイ</t>
    </rPh>
    <phoneticPr fontId="28"/>
  </si>
  <si>
    <t>c)虐待の判断に至らなかった事例</t>
    <rPh sb="2" eb="4">
      <t>ギャクタイ</t>
    </rPh>
    <rPh sb="5" eb="7">
      <t>ハンダン</t>
    </rPh>
    <rPh sb="8" eb="9">
      <t>イタ</t>
    </rPh>
    <rPh sb="14" eb="16">
      <t>ジレイ</t>
    </rPh>
    <phoneticPr fontId="28"/>
  </si>
  <si>
    <t>（注）本調査の対象となったすべての虐待事例について集計</t>
    <rPh sb="3" eb="6">
      <t>ホンチョウサ</t>
    </rPh>
    <rPh sb="7" eb="9">
      <t>タイショウ</t>
    </rPh>
    <rPh sb="17" eb="19">
      <t>ギャクタイ</t>
    </rPh>
    <rPh sb="19" eb="21">
      <t>ジレイ</t>
    </rPh>
    <rPh sb="25" eb="27">
      <t>シュウケイ</t>
    </rPh>
    <phoneticPr fontId="71"/>
  </si>
  <si>
    <t>2)相談通報の対応時期</t>
    <rPh sb="7" eb="9">
      <t>タイオウ</t>
    </rPh>
    <phoneticPr fontId="71"/>
  </si>
  <si>
    <t>3)通報受理自治体</t>
    <phoneticPr fontId="71"/>
  </si>
  <si>
    <t xml:space="preserve">       構成割合は、相談・通報者の合計人数に対するもの</t>
    <rPh sb="7" eb="9">
      <t>コウセイ</t>
    </rPh>
    <rPh sb="9" eb="11">
      <t>ワリアイ</t>
    </rPh>
    <rPh sb="13" eb="15">
      <t>ソウダン</t>
    </rPh>
    <rPh sb="16" eb="19">
      <t>ツウホウシャ</t>
    </rPh>
    <rPh sb="20" eb="22">
      <t>ゴウケイ</t>
    </rPh>
    <rPh sb="22" eb="24">
      <t>ニンズウ</t>
    </rPh>
    <rPh sb="25" eb="26">
      <t>タイ</t>
    </rPh>
    <phoneticPr fontId="71"/>
  </si>
  <si>
    <t xml:space="preserve">       構成割合の算出方法は、厚生労働省が発表する調査結果における算出方法と異なる場合がある</t>
    <rPh sb="7" eb="9">
      <t>コウセイ</t>
    </rPh>
    <rPh sb="9" eb="11">
      <t>ワリアイ</t>
    </rPh>
    <rPh sb="12" eb="14">
      <t>サンシュツ</t>
    </rPh>
    <rPh sb="14" eb="16">
      <t>ホウホウ</t>
    </rPh>
    <rPh sb="18" eb="20">
      <t>コウセイ</t>
    </rPh>
    <rPh sb="20" eb="23">
      <t>ロウドウショウ</t>
    </rPh>
    <rPh sb="24" eb="26">
      <t>ハッピョウ</t>
    </rPh>
    <rPh sb="28" eb="30">
      <t>チョウサ</t>
    </rPh>
    <rPh sb="30" eb="32">
      <t>ケッカ</t>
    </rPh>
    <rPh sb="36" eb="38">
      <t>サンシュツ</t>
    </rPh>
    <rPh sb="38" eb="40">
      <t>ホウホウ</t>
    </rPh>
    <rPh sb="41" eb="42">
      <t>コト</t>
    </rPh>
    <rPh sb="44" eb="46">
      <t>バアイ</t>
    </rPh>
    <phoneticPr fontId="71"/>
  </si>
  <si>
    <t>問1～問9</t>
    <rPh sb="0" eb="1">
      <t>トイ</t>
    </rPh>
    <rPh sb="3" eb="4">
      <t>トイ</t>
    </rPh>
    <phoneticPr fontId="31"/>
  </si>
  <si>
    <t>相談・通報者（複数回答）　※構成割合を相談・通報者の合計人数に対して算出</t>
    <phoneticPr fontId="64"/>
  </si>
  <si>
    <t>1)施設等からの改善計画の提出</t>
    <phoneticPr fontId="4"/>
  </si>
  <si>
    <t xml:space="preserve">3)その他　
</t>
    <phoneticPr fontId="4"/>
  </si>
  <si>
    <t>エラーチェック</t>
    <phoneticPr fontId="31"/>
  </si>
  <si>
    <t>（記入漏れ）</t>
    <rPh sb="1" eb="3">
      <t>キニュウ</t>
    </rPh>
    <rPh sb="3" eb="4">
      <t>モ</t>
    </rPh>
    <phoneticPr fontId="29"/>
  </si>
  <si>
    <t>単独、又は虐待ではない／判断に至らなかった事例</t>
    <phoneticPr fontId="5"/>
  </si>
  <si>
    <t>複数被虐待者がいるうち2人目以降</t>
    <phoneticPr fontId="5"/>
  </si>
  <si>
    <t>4) 介護保険認定済者の要介護度</t>
    <phoneticPr fontId="4"/>
  </si>
  <si>
    <t>5) 介護保険認定済者の認知症日常生活自立度</t>
    <phoneticPr fontId="5"/>
  </si>
  <si>
    <t>※その他の場合、
具体的内容を記入</t>
    <phoneticPr fontId="29"/>
  </si>
  <si>
    <t>※その他の場合、具体的内容、不明の場合、その理由を記入</t>
    <rPh sb="3" eb="4">
      <t>タ</t>
    </rPh>
    <rPh sb="5" eb="7">
      <t>バアイ</t>
    </rPh>
    <rPh sb="8" eb="11">
      <t>グタイテキ</t>
    </rPh>
    <rPh sb="11" eb="13">
      <t>ナイヨウ</t>
    </rPh>
    <rPh sb="14" eb="16">
      <t>フメイ</t>
    </rPh>
    <rPh sb="22" eb="24">
      <t>リユウ</t>
    </rPh>
    <rPh sb="25" eb="27">
      <t>キニュウ</t>
    </rPh>
    <phoneticPr fontId="29"/>
  </si>
  <si>
    <t>※その他の場合具体的内容(記入)</t>
    <phoneticPr fontId="31"/>
  </si>
  <si>
    <t xml:space="preserve">援助要請をしなかった事例
</t>
    <phoneticPr fontId="63"/>
  </si>
  <si>
    <t>問1_1)C票記載事例への該当件数</t>
    <rPh sb="0" eb="1">
      <t>トイ</t>
    </rPh>
    <rPh sb="15" eb="17">
      <t>ケンスウ</t>
    </rPh>
    <phoneticPr fontId="29"/>
  </si>
  <si>
    <t>C票問9と問1_1)のチェック</t>
    <rPh sb="1" eb="2">
      <t>ヒョウ</t>
    </rPh>
    <rPh sb="2" eb="3">
      <t>トイ</t>
    </rPh>
    <rPh sb="5" eb="6">
      <t>トイ</t>
    </rPh>
    <phoneticPr fontId="29"/>
  </si>
  <si>
    <t>C票問9での死亡事例の該当件数</t>
    <rPh sb="1" eb="2">
      <t>ヒョウ</t>
    </rPh>
    <rPh sb="2" eb="3">
      <t>トイ</t>
    </rPh>
    <rPh sb="6" eb="8">
      <t>シボウ</t>
    </rPh>
    <rPh sb="8" eb="10">
      <t>ジレイ</t>
    </rPh>
    <rPh sb="11" eb="13">
      <t>ガイトウ</t>
    </rPh>
    <rPh sb="13" eb="15">
      <t>ケンスウ</t>
    </rPh>
    <phoneticPr fontId="29"/>
  </si>
  <si>
    <t>3)この事例での
被虐待者の人数</t>
    <rPh sb="4" eb="6">
      <t>ジレイ</t>
    </rPh>
    <rPh sb="9" eb="13">
      <t>ヒギャクタイシャ</t>
    </rPh>
    <rPh sb="14" eb="16">
      <t>ニンズウ</t>
    </rPh>
    <phoneticPr fontId="29"/>
  </si>
  <si>
    <t>4)この事例での虐待者(養護者)の人数</t>
    <rPh sb="4" eb="6">
      <t>ジレイ</t>
    </rPh>
    <rPh sb="8" eb="11">
      <t>ギャクタイシャ</t>
    </rPh>
    <rPh sb="12" eb="15">
      <t>ヨウゴシャ</t>
    </rPh>
    <rPh sb="17" eb="19">
      <t>ニンズウ</t>
    </rPh>
    <phoneticPr fontId="29"/>
  </si>
  <si>
    <r>
      <t>b)</t>
    </r>
    <r>
      <rPr>
        <sz val="10"/>
        <color indexed="8"/>
        <rFont val="ＭＳ Ｐゴシック"/>
        <family val="3"/>
        <charset val="128"/>
      </rPr>
      <t>介護・世話の
放棄、放任</t>
    </r>
    <rPh sb="2" eb="4">
      <t>カイゴ</t>
    </rPh>
    <rPh sb="5" eb="7">
      <t>セワ</t>
    </rPh>
    <rPh sb="9" eb="11">
      <t>ホウキ</t>
    </rPh>
    <rPh sb="12" eb="14">
      <t>ホウニン</t>
    </rPh>
    <phoneticPr fontId="5"/>
  </si>
  <si>
    <t>その他の内容</t>
    <rPh sb="2" eb="3">
      <t>タ</t>
    </rPh>
    <rPh sb="4" eb="6">
      <t>ナイヨウ</t>
    </rPh>
    <phoneticPr fontId="5"/>
  </si>
  <si>
    <t>＊その他時記入＊</t>
    <phoneticPr fontId="5"/>
  </si>
  <si>
    <r>
      <t>a)</t>
    </r>
    <r>
      <rPr>
        <sz val="9"/>
        <color indexed="8"/>
        <rFont val="ＭＳ Ｐゴシック"/>
        <family val="3"/>
        <charset val="128"/>
      </rPr>
      <t>介護支援専門員
(ｹｱﾏﾈｼﾞｬｰ)</t>
    </r>
    <rPh sb="2" eb="4">
      <t>カイゴ</t>
    </rPh>
    <rPh sb="4" eb="6">
      <t>シエン</t>
    </rPh>
    <rPh sb="6" eb="9">
      <t>センモンイン</t>
    </rPh>
    <phoneticPr fontId="5"/>
  </si>
  <si>
    <r>
      <t>b)介護保険</t>
    </r>
    <r>
      <rPr>
        <sz val="9"/>
        <color indexed="8"/>
        <rFont val="ＭＳ Ｐゴシック"/>
        <family val="3"/>
        <charset val="128"/>
      </rPr>
      <t>事業所職員</t>
    </r>
    <rPh sb="2" eb="4">
      <t>カイゴ</t>
    </rPh>
    <rPh sb="4" eb="6">
      <t>ホケン</t>
    </rPh>
    <rPh sb="6" eb="9">
      <t>ジギョウショ</t>
    </rPh>
    <rPh sb="9" eb="11">
      <t>ショクイン</t>
    </rPh>
    <phoneticPr fontId="5"/>
  </si>
  <si>
    <r>
      <t>ｃ)</t>
    </r>
    <r>
      <rPr>
        <sz val="9"/>
        <color indexed="8"/>
        <rFont val="ＭＳ Ｐゴシック"/>
        <family val="3"/>
        <charset val="128"/>
      </rPr>
      <t>医療機関従事者</t>
    </r>
    <rPh sb="2" eb="4">
      <t>イリョウ</t>
    </rPh>
    <rPh sb="4" eb="6">
      <t>キカン</t>
    </rPh>
    <rPh sb="6" eb="9">
      <t>ジュウジシャ</t>
    </rPh>
    <phoneticPr fontId="5"/>
  </si>
  <si>
    <r>
      <t>d</t>
    </r>
    <r>
      <rPr>
        <sz val="10"/>
        <color indexed="8"/>
        <rFont val="ＭＳ Ｐゴシック"/>
        <family val="3"/>
        <charset val="128"/>
      </rPr>
      <t>)</t>
    </r>
    <r>
      <rPr>
        <sz val="10"/>
        <color indexed="8"/>
        <rFont val="ＭＳ Ｐゴシック"/>
        <family val="3"/>
        <charset val="128"/>
      </rPr>
      <t>近隣住民・知人</t>
    </r>
    <rPh sb="2" eb="4">
      <t>キンリン</t>
    </rPh>
    <rPh sb="4" eb="6">
      <t>ジュウミン</t>
    </rPh>
    <rPh sb="7" eb="9">
      <t>チジン</t>
    </rPh>
    <phoneticPr fontId="5"/>
  </si>
  <si>
    <r>
      <t>e</t>
    </r>
    <r>
      <rPr>
        <sz val="10"/>
        <color indexed="8"/>
        <rFont val="ＭＳ Ｐゴシック"/>
        <family val="3"/>
        <charset val="128"/>
      </rPr>
      <t>)</t>
    </r>
    <r>
      <rPr>
        <sz val="10"/>
        <color indexed="8"/>
        <rFont val="ＭＳ Ｐゴシック"/>
        <family val="3"/>
        <charset val="128"/>
      </rPr>
      <t>民生委員</t>
    </r>
    <rPh sb="2" eb="4">
      <t>ミンセイ</t>
    </rPh>
    <rPh sb="4" eb="6">
      <t>イイン</t>
    </rPh>
    <phoneticPr fontId="5"/>
  </si>
  <si>
    <r>
      <t>f</t>
    </r>
    <r>
      <rPr>
        <sz val="10"/>
        <color indexed="8"/>
        <rFont val="ＭＳ Ｐゴシック"/>
        <family val="3"/>
        <charset val="128"/>
      </rPr>
      <t>)</t>
    </r>
    <r>
      <rPr>
        <sz val="10"/>
        <color indexed="8"/>
        <rFont val="ＭＳ Ｐゴシック"/>
        <family val="3"/>
        <charset val="128"/>
      </rPr>
      <t>被虐待者本人</t>
    </r>
    <rPh sb="2" eb="3">
      <t>ヒ</t>
    </rPh>
    <rPh sb="3" eb="5">
      <t>ギャクタイ</t>
    </rPh>
    <rPh sb="5" eb="6">
      <t>シャ</t>
    </rPh>
    <rPh sb="6" eb="8">
      <t>ホンニン</t>
    </rPh>
    <phoneticPr fontId="5"/>
  </si>
  <si>
    <r>
      <t>g</t>
    </r>
    <r>
      <rPr>
        <sz val="10"/>
        <color indexed="8"/>
        <rFont val="ＭＳ Ｐゴシック"/>
        <family val="3"/>
        <charset val="128"/>
      </rPr>
      <t>)</t>
    </r>
    <r>
      <rPr>
        <sz val="10"/>
        <color indexed="8"/>
        <rFont val="ＭＳ Ｐゴシック"/>
        <family val="3"/>
        <charset val="128"/>
      </rPr>
      <t>家族・親族</t>
    </r>
    <rPh sb="2" eb="4">
      <t>カゾク</t>
    </rPh>
    <rPh sb="5" eb="7">
      <t>シンゾク</t>
    </rPh>
    <phoneticPr fontId="5"/>
  </si>
  <si>
    <r>
      <t>h</t>
    </r>
    <r>
      <rPr>
        <sz val="10"/>
        <color indexed="8"/>
        <rFont val="ＭＳ Ｐゴシック"/>
        <family val="3"/>
        <charset val="128"/>
      </rPr>
      <t>)</t>
    </r>
    <r>
      <rPr>
        <sz val="10"/>
        <color indexed="8"/>
        <rFont val="ＭＳ Ｐゴシック"/>
        <family val="3"/>
        <charset val="128"/>
      </rPr>
      <t>虐待者自身</t>
    </r>
    <rPh sb="2" eb="4">
      <t>ギャクタイ</t>
    </rPh>
    <rPh sb="4" eb="5">
      <t>シャ</t>
    </rPh>
    <rPh sb="5" eb="7">
      <t>ジシン</t>
    </rPh>
    <phoneticPr fontId="5"/>
  </si>
  <si>
    <r>
      <t>j</t>
    </r>
    <r>
      <rPr>
        <sz val="10"/>
        <color indexed="8"/>
        <rFont val="ＭＳ Ｐゴシック"/>
        <family val="3"/>
        <charset val="128"/>
      </rPr>
      <t>)</t>
    </r>
    <r>
      <rPr>
        <sz val="10"/>
        <color indexed="8"/>
        <rFont val="ＭＳ Ｐゴシック"/>
        <family val="3"/>
        <charset val="128"/>
      </rPr>
      <t>警察</t>
    </r>
    <rPh sb="2" eb="4">
      <t>ケイサツ</t>
    </rPh>
    <phoneticPr fontId="5"/>
  </si>
  <si>
    <r>
      <t>k</t>
    </r>
    <r>
      <rPr>
        <sz val="10"/>
        <color indexed="8"/>
        <rFont val="ＭＳ Ｐゴシック"/>
        <family val="3"/>
        <charset val="128"/>
      </rPr>
      <t>)</t>
    </r>
    <r>
      <rPr>
        <sz val="10"/>
        <color indexed="8"/>
        <rFont val="ＭＳ Ｐゴシック"/>
        <family val="3"/>
        <charset val="128"/>
      </rPr>
      <t>その他</t>
    </r>
    <rPh sb="4" eb="5">
      <t>タ</t>
    </rPh>
    <phoneticPr fontId="5"/>
  </si>
  <si>
    <r>
      <t>l</t>
    </r>
    <r>
      <rPr>
        <sz val="10"/>
        <color indexed="8"/>
        <rFont val="ＭＳ Ｐゴシック"/>
        <family val="3"/>
        <charset val="128"/>
      </rPr>
      <t>)</t>
    </r>
    <r>
      <rPr>
        <sz val="10"/>
        <color indexed="8"/>
        <rFont val="ＭＳ Ｐゴシック"/>
        <family val="3"/>
        <charset val="128"/>
      </rPr>
      <t>不明（匿名を含む）</t>
    </r>
    <rPh sb="2" eb="4">
      <t>フメイ</t>
    </rPh>
    <rPh sb="5" eb="7">
      <t>トクメイ</t>
    </rPh>
    <rPh sb="8" eb="9">
      <t>フク</t>
    </rPh>
    <phoneticPr fontId="5"/>
  </si>
  <si>
    <t>問3　事実確認の状況
1)調査の状況</t>
    <rPh sb="0" eb="1">
      <t>トイ</t>
    </rPh>
    <rPh sb="3" eb="5">
      <t>ジジツ</t>
    </rPh>
    <rPh sb="5" eb="7">
      <t>カクニン</t>
    </rPh>
    <rPh sb="8" eb="10">
      <t>ジョウキョウ</t>
    </rPh>
    <rPh sb="13" eb="15">
      <t>チョウサ</t>
    </rPh>
    <rPh sb="16" eb="18">
      <t>ジョウキョウ</t>
    </rPh>
    <phoneticPr fontId="5"/>
  </si>
  <si>
    <t>a)　訪問調査により事実確認を行った事例</t>
    <phoneticPr fontId="5"/>
  </si>
  <si>
    <t>*被虐待者が複数でも被虐待者に対してそれぞれに記入</t>
    <phoneticPr fontId="29"/>
  </si>
  <si>
    <r>
      <t>2) 1)で</t>
    </r>
    <r>
      <rPr>
        <b/>
        <u/>
        <sz val="10"/>
        <rFont val="ＭＳ Ｐゴシック"/>
        <family val="3"/>
        <charset val="128"/>
      </rPr>
      <t>分離を行った場合</t>
    </r>
    <r>
      <rPr>
        <sz val="10"/>
        <rFont val="ＭＳ Ｐゴシック"/>
        <family val="3"/>
        <charset val="128"/>
      </rPr>
      <t>の対応内容　　（最初に行った対応）</t>
    </r>
    <phoneticPr fontId="29"/>
  </si>
  <si>
    <t>i)当該市町村行政職員</t>
    <rPh sb="2" eb="4">
      <t>トウガイ</t>
    </rPh>
    <rPh sb="4" eb="7">
      <t>シチョウソン</t>
    </rPh>
    <rPh sb="5" eb="7">
      <t>チョウソン</t>
    </rPh>
    <rPh sb="7" eb="9">
      <t>ギョウセイ</t>
    </rPh>
    <rPh sb="9" eb="11">
      <t>ショクイン</t>
    </rPh>
    <phoneticPr fontId="5"/>
  </si>
  <si>
    <t>※「該当」は【E票】へ
非該当は本問の回答不要</t>
    <rPh sb="2" eb="4">
      <t>ガイトウ</t>
    </rPh>
    <rPh sb="8" eb="9">
      <t>ヒョウ</t>
    </rPh>
    <rPh sb="12" eb="15">
      <t>ヒガイトウ</t>
    </rPh>
    <rPh sb="16" eb="18">
      <t>ホンモン</t>
    </rPh>
    <rPh sb="19" eb="21">
      <t>カイトウ</t>
    </rPh>
    <rPh sb="21" eb="23">
      <t>フヨウ</t>
    </rPh>
    <phoneticPr fontId="29"/>
  </si>
  <si>
    <t>2)整理番号
※番号はC票の末尾にあります。</t>
    <rPh sb="2" eb="4">
      <t>セイリ</t>
    </rPh>
    <rPh sb="4" eb="6">
      <t>バンゴウ</t>
    </rPh>
    <phoneticPr fontId="28"/>
  </si>
  <si>
    <t>(記入漏れ)
（その他の具体的内容）
（自立度の有無)</t>
    <rPh sb="1" eb="3">
      <t>キニュウ</t>
    </rPh>
    <rPh sb="3" eb="4">
      <t>モ</t>
    </rPh>
    <rPh sb="10" eb="11">
      <t>タ</t>
    </rPh>
    <rPh sb="12" eb="15">
      <t>グタイテキ</t>
    </rPh>
    <rPh sb="15" eb="17">
      <t>ナイヨウ</t>
    </rPh>
    <phoneticPr fontId="29"/>
  </si>
  <si>
    <t>(記入漏れ)
（その他の具体的内容）
（立入調査の状況）</t>
    <rPh sb="1" eb="3">
      <t>キニュウ</t>
    </rPh>
    <rPh sb="3" eb="4">
      <t>モ</t>
    </rPh>
    <rPh sb="10" eb="11">
      <t>タ</t>
    </rPh>
    <rPh sb="12" eb="15">
      <t>グタイテキ</t>
    </rPh>
    <rPh sb="15" eb="17">
      <t>ナイヨウ</t>
    </rPh>
    <phoneticPr fontId="29"/>
  </si>
  <si>
    <t>a)身体的虐待</t>
    <phoneticPr fontId="4"/>
  </si>
  <si>
    <t>b)介護等放棄</t>
    <phoneticPr fontId="4"/>
  </si>
  <si>
    <t>c)心理的虐待</t>
    <phoneticPr fontId="4"/>
  </si>
  <si>
    <t>d)性的虐待</t>
    <phoneticPr fontId="4"/>
  </si>
  <si>
    <t>e)経済的虐待</t>
    <phoneticPr fontId="4"/>
  </si>
  <si>
    <t>問1　相談通報受理日・時期・自治体</t>
    <rPh sb="0" eb="1">
      <t>トイ</t>
    </rPh>
    <rPh sb="3" eb="5">
      <t>ソウダン</t>
    </rPh>
    <rPh sb="5" eb="7">
      <t>ツウホウ</t>
    </rPh>
    <rPh sb="7" eb="9">
      <t>ジュリ</t>
    </rPh>
    <rPh sb="9" eb="10">
      <t>ニチ</t>
    </rPh>
    <rPh sb="11" eb="13">
      <t>ジキ</t>
    </rPh>
    <rPh sb="14" eb="17">
      <t>ジチタイ_x0000__x0000_ 沀ᆕÀ߱p߱_x0000__x0000__x0000__x0000__x0000__x0000_´߱À߱p߱_x0000_Ǩ_x0000__x0000__x0000_沘ᆕ沤ᆕ陠ᅺ_x0000_ƀ_x0000__x0000__x0000_ 沰ᆕÀ߱p߱_x0000__x0000__x0000__x0000__x0000__x0000_´߱À߱p߱_x0000_Ǩ_x0000__x0000__x0000_泀ᆕ泌ᆕ隀ᅺ_x0000_ƀ_x0000__x0000__x0000_ 泘ᆕÀ߱p߱_x0000_`_x0000__x0000__x0000_䀀´߱泤ᆕp߱_x0000__x0000__x0000__x0000__x0000__x0000_´߱À߱p߱_x0000__x0000__x0000__x0000__x0000__x0000_´߱À߱p߱_x0000_`_x0000__x0000__x0002__x0000__x0001__x0000_	_x0000__x0000_䈠_x0000_䋈헻µオレンジ、アクセント 6、白 + 基本色 60%_x0000_洀ᆕ洌ᆕ霠ᅺ_x0000_ƀ_x0000__x0000__x0000_ 洘ᆕÀ߱p߱_x0000_Ǩ_x0000__x0000__x0000_洤ᆕ洰ᆕ靠ᅺ_x0000_ƀ_x0000__x0000__x0000_ 浀ᆕÀ߱p߱_x0000__x0000__x0000__x0000__x0000__x0000_´߱À߱p߱_x0000_Ǩ_x0000__x0000__x0000_浌ᆕ浘ᆕ鞠ᅺ_x0000_ƀ_x0000__x0000__x0000_ 浤ᆕÀ߱p߱_x0000__x0000__x0000__x0000__x0000__x0000_´߱À߱p߱_x0000_Ǩ_x0000__x0000__x0000_涀ᆕ涘ᆕ韀ᅺ_x0000_ƀ_x0000__x0000__x0000_ 涤ᆕÀ߱p߱_x0000__x0000__x0000__x0000__x0000__x0000_´߱À߱p߱_x0000__x0000__x0000__x0000__x0000__x0000_´߱À߱p߱_x0000__x0000__x0000__x0000__x0000__x0000_´߱À߱p߱_x0000__x0000__x0000__x0000__x0000__x0000_´߱À߱p߱_x0000__x0000__x0000__x0000__x0000__x0000_´߱À߱p߱_x0000__x0000__x0000__x0000__x0000__x0000_´߱À߱p߱_x0000_Ǩ_x0000__x0000__x0000_涰ᆕ淀ᆕ韠ᅺ_x0000_ƀ_x0000__x0000__x0000_ 淌ᆕÀ߱p߱_x0000_Ǩ_x0000__x0000__x0000_淘ᆕ淤ᆕ頀ᅺ_x0000_ƀ_x0000__x0000__x0000_ 淰ᆕ_x0002__x0000__x0002__x0000__x0000__x0000__x0000_䋈_x0000_䊖뾿¿白、背景 1、黒 + 基本色 25%_x0000__x0000__x0000__x0000_´߱À߱p߱_x0000__x0000__x0000__x0000__x0000__x0000_´߱À߱p߱_x0000_Ǩ_x0000__x0000__x0000_渌ᆕ渘ᆕ頠ᅺ_x0000_ƀ_x0000__x0000__x0000_ 渰ᆕÀ߱p߱_x0000__x0000__x0000__x0000__x0000__x0000_´߱À߱p߱_x0000__x0000__x0000__x0000__x0000__x0000_´߱À߱p߱_x0000__x0000__x0000__x0000__x0000__x0000_´߱À߱p߱_x0000__x0000__x0000__x0000__x0000__x0000_´߱À߱p߱_x0000__x0000__x0000__x0000__x0000__x0000_´߱À߱p߱_x0000__x0000__x0000__x0000__x0000__x0000_´߱À߱p߱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0001__x0000__x0001__x0000__x0000_䊖_x0000_䋈㼿?黒、テキスト 1、白 + 基本色 25%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0002__x0000__x0002__x0000__x0000_䋈_x0000_䉈覓Sベージュ、背景 2、黒 + 基本色 50%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0001__x0000__x0003__x0000__x0000_䉰_x0000_䋈赔Ô濃い青、テキスト 2、白 + 基本色 40%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0001__x0000__x0004__x0000__x0000_䉰_x0000_䋈뎕×青、アクセント 1、白 + 基本色 40%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0001__x0000__x0005__x0000__x0000_䉰_x0000_䋈雙赤、アクセント 2、白 + 基本色 40%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0001__x0000__x0006__x0000__x0000_䉰_x0000_䋈훃オリーブ、アクセント 3、白 + 基本色 40%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0001__x0000__x0007__x0000__x0000_䉰_x0000_䋈ꊲÇ紫、アクセント 4、白 + 基本色 40%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0001__x0000__x0008__x0000__x0000_䉰_x0000_䋈춒Üアクア、アクセント 5、白 + 基本色 40%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0001__x0000_	_x0000__x0000_䉰_x0000_䋈샺オレンジ、アクセント 6、白 + 基本色 40%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0002__x0000__x0000__x0000__x0000_䋈_x0000_䊂ꖥ¥白、背景 1、黒 + 基本色 35%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0001__x0000__x0001__x0000__x0000_䊪_x0000_䋈☦&amp;黒、テキスト 1、白 + 基本色 15%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0002__x0000__x0002__x0000__x0000_䋈_x0000_䇈䑉)ベージュ、背景 2、黒 + 基本色 75%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0002__x0000__x0003__x0000__x0000_䋈_x0000_䊖㘗]濃い青、テキスト 2、黒 + 基本色 25%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0002__x0000__x0004__x0000__x0000_䋈_x0000_䊖怶青、アクセント 1、黒 + 基本色 25%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0002__x0000__x0005__x0000__x0000_䋈_x0000_䊖㞕4赤、アクセント 2、黒 + 基本色 25%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0002__x0000__x0006__x0000__x0000_䋈_x0000_䊖鉶&lt;オリーブ、アクセント 3、黒 + 基本色 25%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0002__x0000__x0007__x0000__x0000_䋈_x0000_䊖䥟z紫、アクセント 4、黒 + 基本色 25%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0002__x0000__x0008__x0000__x0000_䋈_x0000_䊖蔱アクア、アクセント 5、黒 + 基本色 25%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0002__x0000_	_x0000__x0000_䋈_x0000_䊖泣	オレンジ、アクセント 6、黒 + 基本色 25%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_x0000__x0002__x0000__x0000__x0000__x0000_䋈_x0000_䉈罿白、背景 1、黒 + 基本色 50%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0003__x0000__x0001__x0000__x0001__x0000__x0000_䊾_x0000_䋈ఌ_x000C_黒、テキスト 1、白 + 基本色 5%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0003__x0000__x0002__x0000__x0002__x0000__x0000_䋈_x0000_䄠ᬝ_x0010_ベージュ、背景 2、黒 + 基本色 90%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0003__x0000__x0002__x0000__x0003__x0000__x0000_䋈_x0000_䉈␏&gt;濃い青、テキスト 2、黒 + 基本色 50%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0003__x0000__x0002__x0000__x0004__x0000__x0000_䋈_x0000_䉈䀤a青、アクセント 1、黒 + 基本色 50%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0003__x0000__x0002__x0000__x0005__x0000__x0000_䋈_x0000_䉈④#赤、アクセント 2、黒 + 基本色 50%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0003__x0000__x0002__x0000__x0006__x0000__x0000_䋈_x0000_䉈慏(オリーブ、アクセント 3、黒 + 基本色 50%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0003__x0000__x0002__x0000__x0007__x0000__x0000_䋈_x0000_䉈ㄿQ紫、アクセント 4、黒 + 基本色 50%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0003__x0000__x0002__x0000__x0008__x0000__x0000_䋈_x0000_䉈堠gアクア、アクセント 5、黒 + 基本色 50%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0003__x0000__x0002__x0000_	_x0000__x0000_䋈_x0000_䉈䢗_x0006_オレンジ、アクセント 6、黒 + 基本色 50%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0003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0002_トイ</t>
    </rPh>
    <phoneticPr fontId="71"/>
  </si>
  <si>
    <r>
      <t>問4　都道府県への報告状況</t>
    </r>
    <r>
      <rPr>
        <b/>
        <sz val="10"/>
        <color indexed="10"/>
        <rFont val="ＭＳ Ｐゴシック"/>
        <family val="3"/>
        <charset val="128"/>
      </rPr>
      <t>(市町村が回答)</t>
    </r>
    <rPh sb="0" eb="1">
      <t>トイ</t>
    </rPh>
    <rPh sb="9" eb="11">
      <t>ホウコク</t>
    </rPh>
    <rPh sb="14" eb="17">
      <t>シチョウソン</t>
    </rPh>
    <rPh sb="18" eb="20">
      <t>カイトウ</t>
    </rPh>
    <phoneticPr fontId="28"/>
  </si>
  <si>
    <r>
      <rPr>
        <sz val="10"/>
        <rFont val="ＭＳ Ｐゴシック"/>
        <family val="3"/>
        <charset val="128"/>
      </rPr>
      <t>1)</t>
    </r>
    <r>
      <rPr>
        <b/>
        <sz val="10"/>
        <color indexed="10"/>
        <rFont val="ＭＳ Ｐゴシック"/>
        <family val="3"/>
        <charset val="128"/>
      </rPr>
      <t>市町村から「都道府県と共同して事実確認を行う必要がある」と報告された</t>
    </r>
    <r>
      <rPr>
        <sz val="10"/>
        <rFont val="ＭＳ Ｐゴシック"/>
        <family val="3"/>
        <charset val="128"/>
      </rPr>
      <t>事例</t>
    </r>
    <rPh sb="2" eb="5">
      <t>シチョウソン</t>
    </rPh>
    <rPh sb="8" eb="12">
      <t>トドウフケン</t>
    </rPh>
    <rPh sb="13" eb="15">
      <t>キョウドウ</t>
    </rPh>
    <rPh sb="17" eb="19">
      <t>ジジツ</t>
    </rPh>
    <rPh sb="19" eb="21">
      <t>カクニン</t>
    </rPh>
    <rPh sb="22" eb="23">
      <t>オコナ</t>
    </rPh>
    <rPh sb="24" eb="26">
      <t>ヒツヨウ</t>
    </rPh>
    <rPh sb="31" eb="33">
      <t>ホウコク</t>
    </rPh>
    <rPh sb="36" eb="38">
      <t>ジレイ</t>
    </rPh>
    <phoneticPr fontId="55"/>
  </si>
  <si>
    <r>
      <rPr>
        <sz val="10"/>
        <rFont val="ＭＳ Ｐゴシック"/>
        <family val="3"/>
        <charset val="128"/>
      </rPr>
      <t>2)</t>
    </r>
    <r>
      <rPr>
        <b/>
        <sz val="10"/>
        <color indexed="10"/>
        <rFont val="ＭＳ Ｐゴシック"/>
        <family val="3"/>
        <charset val="128"/>
      </rPr>
      <t>都道府県が直接相談・通報等を受理した</t>
    </r>
    <r>
      <rPr>
        <sz val="10"/>
        <rFont val="ＭＳ Ｐゴシック"/>
        <family val="3"/>
        <charset val="128"/>
      </rPr>
      <t>事例</t>
    </r>
    <rPh sb="2" eb="6">
      <t>トドウフケン</t>
    </rPh>
    <rPh sb="7" eb="9">
      <t>チョクセツ</t>
    </rPh>
    <rPh sb="9" eb="11">
      <t>ソウダン</t>
    </rPh>
    <rPh sb="12" eb="14">
      <t>ツウホウ</t>
    </rPh>
    <rPh sb="14" eb="15">
      <t>トウ</t>
    </rPh>
    <rPh sb="16" eb="18">
      <t>ジュリ</t>
    </rPh>
    <rPh sb="20" eb="22">
      <t>ジレイ</t>
    </rPh>
    <phoneticPr fontId="55"/>
  </si>
  <si>
    <t>3) 1)もしくは2)で事実確認を行った場合の形態</t>
    <rPh sb="12" eb="14">
      <t>ジジツ</t>
    </rPh>
    <rPh sb="14" eb="16">
      <t>カクニン</t>
    </rPh>
    <rPh sb="17" eb="18">
      <t>オコナ</t>
    </rPh>
    <rPh sb="20" eb="22">
      <t>バアイ</t>
    </rPh>
    <rPh sb="23" eb="25">
      <t>ケイタイ</t>
    </rPh>
    <phoneticPr fontId="55"/>
  </si>
  <si>
    <r>
      <t>3-1)市町村と</t>
    </r>
    <r>
      <rPr>
        <b/>
        <sz val="10"/>
        <color indexed="10"/>
        <rFont val="ＭＳ Ｐゴシック"/>
        <family val="3"/>
        <charset val="128"/>
      </rPr>
      <t>共同</t>
    </r>
    <rPh sb="4" eb="7">
      <t>シチョウソン</t>
    </rPh>
    <rPh sb="8" eb="10">
      <t>キョウドウ</t>
    </rPh>
    <phoneticPr fontId="31"/>
  </si>
  <si>
    <r>
      <t>3-2)都道府県</t>
    </r>
    <r>
      <rPr>
        <b/>
        <sz val="10"/>
        <color indexed="10"/>
        <rFont val="ＭＳ Ｐゴシック"/>
        <family val="3"/>
        <charset val="128"/>
      </rPr>
      <t>単独</t>
    </r>
    <rPh sb="4" eb="8">
      <t>トドウフケン</t>
    </rPh>
    <rPh sb="8" eb="10">
      <t>タンドク</t>
    </rPh>
    <phoneticPr fontId="31"/>
  </si>
  <si>
    <t>2)対応時期</t>
    <phoneticPr fontId="31"/>
  </si>
  <si>
    <t>自治体独自の</t>
    <rPh sb="0" eb="3">
      <t>ジチタイ</t>
    </rPh>
    <rPh sb="3" eb="5">
      <t>ドクジ</t>
    </rPh>
    <phoneticPr fontId="31"/>
  </si>
  <si>
    <t>管理用番号</t>
    <rPh sb="0" eb="3">
      <t>カンリヨウ</t>
    </rPh>
    <rPh sb="3" eb="5">
      <t>バンゴウ</t>
    </rPh>
    <phoneticPr fontId="31"/>
  </si>
  <si>
    <t>問11</t>
    <rPh sb="0" eb="1">
      <t>トイ</t>
    </rPh>
    <phoneticPr fontId="31"/>
  </si>
  <si>
    <r>
      <rPr>
        <b/>
        <sz val="9"/>
        <color indexed="8"/>
        <rFont val="ＭＳ Ｐゴシック"/>
        <family val="3"/>
        <charset val="128"/>
      </rPr>
      <t>＊立入調査実施時のみ＊</t>
    </r>
    <r>
      <rPr>
        <sz val="10"/>
        <color indexed="8"/>
        <rFont val="ＭＳ Ｐゴシック"/>
        <family val="3"/>
        <charset val="128"/>
      </rPr>
      <t xml:space="preserve">
3) 警察の同行</t>
    </r>
    <rPh sb="1" eb="3">
      <t>タチイリ</t>
    </rPh>
    <rPh sb="3" eb="5">
      <t>チョウサ</t>
    </rPh>
    <rPh sb="5" eb="7">
      <t>ジッシ</t>
    </rPh>
    <rPh sb="7" eb="8">
      <t>ジ</t>
    </rPh>
    <rPh sb="15" eb="17">
      <t>ケイサツ</t>
    </rPh>
    <rPh sb="18" eb="20">
      <t>ドウコウ</t>
    </rPh>
    <phoneticPr fontId="4"/>
  </si>
  <si>
    <t>その他①</t>
    <rPh sb="2" eb="3">
      <t>タ</t>
    </rPh>
    <phoneticPr fontId="5"/>
  </si>
  <si>
    <t>その他②</t>
    <rPh sb="2" eb="3">
      <t>タ</t>
    </rPh>
    <phoneticPr fontId="5"/>
  </si>
  <si>
    <t>a)単独世帯</t>
    <rPh sb="2" eb="4">
      <t>タンドク</t>
    </rPh>
    <rPh sb="4" eb="6">
      <t>セタイ</t>
    </rPh>
    <phoneticPr fontId="5"/>
  </si>
  <si>
    <t>b)夫婦のみ世帯</t>
    <rPh sb="2" eb="4">
      <t>フウフ</t>
    </rPh>
    <rPh sb="6" eb="8">
      <t>セタイ</t>
    </rPh>
    <phoneticPr fontId="5"/>
  </si>
  <si>
    <t>c)未婚（配偶者がいたことがない）の子と同居</t>
    <phoneticPr fontId="4"/>
  </si>
  <si>
    <t>d)配偶者と離別・死別等した子と同居</t>
    <phoneticPr fontId="4"/>
  </si>
  <si>
    <t>e)子夫婦と同居</t>
    <phoneticPr fontId="4"/>
  </si>
  <si>
    <t>i)不明</t>
    <rPh sb="2" eb="4">
      <t>フメイ</t>
    </rPh>
    <phoneticPr fontId="5"/>
  </si>
  <si>
    <t>3-1)経過観察以外の対応を行ったかどうか</t>
    <rPh sb="4" eb="6">
      <t>ケイカ</t>
    </rPh>
    <rPh sb="6" eb="8">
      <t>カンサツ</t>
    </rPh>
    <rPh sb="8" eb="10">
      <t>イガイ</t>
    </rPh>
    <rPh sb="11" eb="13">
      <t>タイオウ</t>
    </rPh>
    <rPh sb="14" eb="15">
      <t>オコナ</t>
    </rPh>
    <phoneticPr fontId="4"/>
  </si>
  <si>
    <t>【B票】での整理番号を
記入してください
(半角)</t>
    <rPh sb="2" eb="3">
      <t>ヒョウ</t>
    </rPh>
    <rPh sb="6" eb="8">
      <t>セイリ</t>
    </rPh>
    <rPh sb="8" eb="10">
      <t>バンゴウ</t>
    </rPh>
    <rPh sb="12" eb="14">
      <t>キニュウ</t>
    </rPh>
    <rPh sb="22" eb="24">
      <t>ハンカク</t>
    </rPh>
    <phoneticPr fontId="52"/>
  </si>
  <si>
    <t>※B票「要確認」は市町村と都道府県のどちらかが回答する箇所が未回答です。</t>
    <rPh sb="2" eb="3">
      <t>ヒョウ</t>
    </rPh>
    <rPh sb="4" eb="7">
      <t>ヨウカクニン</t>
    </rPh>
    <rPh sb="9" eb="12">
      <t>シチョウソン</t>
    </rPh>
    <rPh sb="13" eb="17">
      <t>トドウフケン</t>
    </rPh>
    <rPh sb="23" eb="25">
      <t>カイトウ</t>
    </rPh>
    <rPh sb="27" eb="29">
      <t>カショ</t>
    </rPh>
    <rPh sb="30" eb="33">
      <t>ミカイトウ</t>
    </rPh>
    <phoneticPr fontId="22"/>
  </si>
  <si>
    <t>調査年度</t>
    <rPh sb="0" eb="2">
      <t>チョウサ</t>
    </rPh>
    <rPh sb="2" eb="3">
      <t>ネン</t>
    </rPh>
    <rPh sb="3" eb="4">
      <t>ド</t>
    </rPh>
    <phoneticPr fontId="29"/>
  </si>
  <si>
    <t>調査対象年度</t>
    <rPh sb="0" eb="2">
      <t>チョウサ</t>
    </rPh>
    <rPh sb="2" eb="4">
      <t>タイショウ</t>
    </rPh>
    <rPh sb="4" eb="6">
      <t>ネンド</t>
    </rPh>
    <phoneticPr fontId="29"/>
  </si>
  <si>
    <t>調査年度</t>
    <rPh sb="0" eb="2">
      <t>チョウサ</t>
    </rPh>
    <rPh sb="2" eb="3">
      <t>ネン</t>
    </rPh>
    <rPh sb="3" eb="4">
      <t>ド</t>
    </rPh>
    <phoneticPr fontId="31"/>
  </si>
  <si>
    <t>調査対象年度</t>
    <rPh sb="0" eb="2">
      <t>チョウサ</t>
    </rPh>
    <rPh sb="2" eb="4">
      <t>タイショウ</t>
    </rPh>
    <rPh sb="4" eb="6">
      <t>ネンド</t>
    </rPh>
    <phoneticPr fontId="31"/>
  </si>
  <si>
    <t>不明</t>
    <rPh sb="0" eb="2">
      <t>フメイ</t>
    </rPh>
    <phoneticPr fontId="63"/>
  </si>
  <si>
    <t>自治体独自の管理用番号</t>
    <rPh sb="0" eb="3">
      <t>ジチタイ</t>
    </rPh>
    <rPh sb="3" eb="5">
      <t>ドクジ</t>
    </rPh>
    <rPh sb="6" eb="9">
      <t>カンリヨウ</t>
    </rPh>
    <rPh sb="9" eb="11">
      <t>バンゴウ</t>
    </rPh>
    <phoneticPr fontId="5"/>
  </si>
  <si>
    <t>エラーチェック</t>
    <phoneticPr fontId="29"/>
  </si>
  <si>
    <t>＊介護保険認定済者のみ</t>
    <phoneticPr fontId="4"/>
  </si>
  <si>
    <t>(その他の具体的内容)</t>
    <rPh sb="3" eb="4">
      <t>タ</t>
    </rPh>
    <rPh sb="5" eb="8">
      <t>グタイテキ</t>
    </rPh>
    <rPh sb="8" eb="10">
      <t>ナイヨウ</t>
    </rPh>
    <phoneticPr fontId="5"/>
  </si>
  <si>
    <t>(続柄、年齢)</t>
    <rPh sb="1" eb="3">
      <t>ツヅキガラ</t>
    </rPh>
    <rPh sb="4" eb="6">
      <t>ネンレイ</t>
    </rPh>
    <phoneticPr fontId="5"/>
  </si>
  <si>
    <t>(記入漏れ、
その他の具体的内容)</t>
    <rPh sb="1" eb="3">
      <t>キニュウ</t>
    </rPh>
    <rPh sb="3" eb="4">
      <t>モ</t>
    </rPh>
    <rPh sb="9" eb="10">
      <t>タ</t>
    </rPh>
    <rPh sb="11" eb="14">
      <t>グタイテキ</t>
    </rPh>
    <rPh sb="14" eb="16">
      <t>ナイヨウ</t>
    </rPh>
    <phoneticPr fontId="5"/>
  </si>
  <si>
    <t>(分離していない場合の対応内容)</t>
    <rPh sb="1" eb="3">
      <t>ブンリ</t>
    </rPh>
    <rPh sb="8" eb="10">
      <t>バアイ</t>
    </rPh>
    <rPh sb="11" eb="13">
      <t>タイオウ</t>
    </rPh>
    <rPh sb="13" eb="15">
      <t>ナイヨウ</t>
    </rPh>
    <phoneticPr fontId="5"/>
  </si>
  <si>
    <t>(経過観察以外の対応)
（その他の具体的内容）</t>
    <rPh sb="1" eb="3">
      <t>ケイカ</t>
    </rPh>
    <rPh sb="3" eb="5">
      <t>カンサツ</t>
    </rPh>
    <rPh sb="5" eb="7">
      <t>イガイ</t>
    </rPh>
    <rPh sb="8" eb="10">
      <t>タイオウ</t>
    </rPh>
    <rPh sb="15" eb="16">
      <t>タ</t>
    </rPh>
    <rPh sb="17" eb="20">
      <t>グタイテキ</t>
    </rPh>
    <rPh sb="20" eb="22">
      <t>ナイヨウ</t>
    </rPh>
    <phoneticPr fontId="5"/>
  </si>
  <si>
    <t>整理番号
（この番号をE票に記入してください。）</t>
    <rPh sb="0" eb="2">
      <t>セイリ</t>
    </rPh>
    <rPh sb="2" eb="4">
      <t>バンゴウ</t>
    </rPh>
    <rPh sb="8" eb="10">
      <t>バンゴウ</t>
    </rPh>
    <rPh sb="12" eb="13">
      <t>ヒョウ</t>
    </rPh>
    <rPh sb="14" eb="16">
      <t>キニュウ</t>
    </rPh>
    <phoneticPr fontId="29"/>
  </si>
  <si>
    <t>(記入漏れ）</t>
    <rPh sb="1" eb="3">
      <t>キニュウ</t>
    </rPh>
    <rPh sb="3" eb="4">
      <t>モ</t>
    </rPh>
    <phoneticPr fontId="5"/>
  </si>
  <si>
    <t>整理番号【再掲】</t>
    <rPh sb="0" eb="2">
      <t>セイリ</t>
    </rPh>
    <rPh sb="2" eb="4">
      <t>バンゴウ</t>
    </rPh>
    <rPh sb="5" eb="7">
      <t>サイケイ</t>
    </rPh>
    <phoneticPr fontId="4"/>
  </si>
  <si>
    <t>(分離を行った場合の対応内容)
(その他の具体的内容)</t>
    <rPh sb="1" eb="3">
      <t>ブンリ</t>
    </rPh>
    <rPh sb="4" eb="5">
      <t>オコナ</t>
    </rPh>
    <rPh sb="7" eb="9">
      <t>バアイ</t>
    </rPh>
    <rPh sb="10" eb="12">
      <t>タイオウ</t>
    </rPh>
    <rPh sb="12" eb="14">
      <t>ナイヨウ</t>
    </rPh>
    <rPh sb="19" eb="20">
      <t>タ</t>
    </rPh>
    <rPh sb="21" eb="24">
      <t>グタイテキ</t>
    </rPh>
    <rPh sb="24" eb="26">
      <t>ナイヨウ</t>
    </rPh>
    <phoneticPr fontId="5"/>
  </si>
  <si>
    <t>(記入漏れ)
（その他の具体的内容）</t>
    <rPh sb="1" eb="3">
      <t>キニュウ</t>
    </rPh>
    <rPh sb="3" eb="4">
      <t>モ</t>
    </rPh>
    <rPh sb="10" eb="11">
      <t>タ</t>
    </rPh>
    <rPh sb="12" eb="15">
      <t>グタイテキ</t>
    </rPh>
    <rPh sb="15" eb="17">
      <t>ナイヨウ</t>
    </rPh>
    <phoneticPr fontId="29"/>
  </si>
  <si>
    <t>家族形態</t>
    <rPh sb="0" eb="2">
      <t>カゾク</t>
    </rPh>
    <rPh sb="2" eb="4">
      <t>ケイタイ</t>
    </rPh>
    <phoneticPr fontId="29"/>
  </si>
  <si>
    <t>(その他の記入）</t>
    <rPh sb="3" eb="4">
      <t>タ</t>
    </rPh>
    <rPh sb="5" eb="7">
      <t>キニュウ</t>
    </rPh>
    <phoneticPr fontId="31"/>
  </si>
  <si>
    <t>（回答漏れ）</t>
    <rPh sb="1" eb="3">
      <t>カイトウ</t>
    </rPh>
    <rPh sb="3" eb="4">
      <t>モ</t>
    </rPh>
    <phoneticPr fontId="31"/>
  </si>
  <si>
    <t>（1）事実確認調査の有の結果と無の理由）</t>
    <rPh sb="3" eb="5">
      <t>ジジツ</t>
    </rPh>
    <rPh sb="5" eb="7">
      <t>カクニン</t>
    </rPh>
    <rPh sb="7" eb="9">
      <t>チョウサ</t>
    </rPh>
    <rPh sb="10" eb="11">
      <t>タモツ</t>
    </rPh>
    <rPh sb="12" eb="14">
      <t>ケッカ</t>
    </rPh>
    <rPh sb="15" eb="16">
      <t>ナシ</t>
    </rPh>
    <rPh sb="17" eb="19">
      <t>リユウ</t>
    </rPh>
    <phoneticPr fontId="31"/>
  </si>
  <si>
    <t>（その他→具体的内容）</t>
    <rPh sb="3" eb="4">
      <t>タ</t>
    </rPh>
    <rPh sb="5" eb="8">
      <t>グタイテキ</t>
    </rPh>
    <rPh sb="8" eb="10">
      <t>ナイヨウ</t>
    </rPh>
    <phoneticPr fontId="31"/>
  </si>
  <si>
    <t>（都道府県による受理）</t>
    <rPh sb="1" eb="5">
      <t>トドウフケン</t>
    </rPh>
    <rPh sb="8" eb="10">
      <t>ジュリ</t>
    </rPh>
    <phoneticPr fontId="31"/>
  </si>
  <si>
    <t>エラーチェック</t>
    <phoneticPr fontId="31"/>
  </si>
  <si>
    <t>（記入漏れ）</t>
    <rPh sb="1" eb="3">
      <t>キニュウ</t>
    </rPh>
    <rPh sb="3" eb="4">
      <t>モ</t>
    </rPh>
    <phoneticPr fontId="31"/>
  </si>
  <si>
    <t>（虐待の有無と記入の有無）</t>
    <rPh sb="1" eb="3">
      <t>ギャクタイ</t>
    </rPh>
    <rPh sb="4" eb="6">
      <t>ウム</t>
    </rPh>
    <rPh sb="7" eb="9">
      <t>キニュウ</t>
    </rPh>
    <rPh sb="10" eb="12">
      <t>ウム</t>
    </rPh>
    <phoneticPr fontId="31"/>
  </si>
  <si>
    <t>（その他の具体的内容）</t>
    <rPh sb="3" eb="4">
      <t>タ</t>
    </rPh>
    <rPh sb="5" eb="8">
      <t>グタイテキ</t>
    </rPh>
    <rPh sb="8" eb="10">
      <t>ナイヨウ</t>
    </rPh>
    <phoneticPr fontId="31"/>
  </si>
  <si>
    <t>(介護施設の措置と期日、内容)</t>
    <rPh sb="1" eb="3">
      <t>カイゴ</t>
    </rPh>
    <rPh sb="3" eb="5">
      <t>シセツ</t>
    </rPh>
    <rPh sb="6" eb="8">
      <t>ソチ</t>
    </rPh>
    <rPh sb="9" eb="11">
      <t>キジツ</t>
    </rPh>
    <rPh sb="12" eb="14">
      <t>ナイヨウ</t>
    </rPh>
    <phoneticPr fontId="31"/>
  </si>
  <si>
    <t>(施設対応と介護施設の措置)</t>
    <rPh sb="1" eb="3">
      <t>シセツ</t>
    </rPh>
    <rPh sb="3" eb="5">
      <t>タイオウ</t>
    </rPh>
    <rPh sb="6" eb="8">
      <t>カイゴ</t>
    </rPh>
    <rPh sb="8" eb="10">
      <t>シセツ</t>
    </rPh>
    <rPh sb="11" eb="13">
      <t>ソチ</t>
    </rPh>
    <phoneticPr fontId="31"/>
  </si>
  <si>
    <t>問5　都道府県が主に
回答する設問です。</t>
    <rPh sb="0" eb="1">
      <t>トイ</t>
    </rPh>
    <rPh sb="3" eb="7">
      <t>トドウフケン</t>
    </rPh>
    <rPh sb="8" eb="9">
      <t>オモ</t>
    </rPh>
    <rPh sb="11" eb="13">
      <t>カイトウ</t>
    </rPh>
    <rPh sb="15" eb="17">
      <t>セツモン</t>
    </rPh>
    <phoneticPr fontId="31"/>
  </si>
  <si>
    <t>(記入漏れ)
(人数)</t>
    <rPh sb="1" eb="3">
      <t>キニュウ</t>
    </rPh>
    <rPh sb="3" eb="4">
      <t>モ</t>
    </rPh>
    <rPh sb="8" eb="10">
      <t>ニンズウ</t>
    </rPh>
    <phoneticPr fontId="4"/>
  </si>
  <si>
    <t>整理番号</t>
    <rPh sb="0" eb="2">
      <t>セイリ</t>
    </rPh>
    <rPh sb="2" eb="4">
      <t>バンゴウ</t>
    </rPh>
    <phoneticPr fontId="4"/>
  </si>
  <si>
    <t>自治体用番号</t>
    <rPh sb="0" eb="3">
      <t>ジチタイ</t>
    </rPh>
    <rPh sb="3" eb="4">
      <t>ヨウ</t>
    </rPh>
    <rPh sb="4" eb="6">
      <t>バンゴウ</t>
    </rPh>
    <phoneticPr fontId="4"/>
  </si>
  <si>
    <t>同一事例の有無</t>
    <rPh sb="0" eb="2">
      <t>ドウイツ</t>
    </rPh>
    <rPh sb="2" eb="4">
      <t>ジレイ</t>
    </rPh>
    <rPh sb="5" eb="7">
      <t>ウム</t>
    </rPh>
    <phoneticPr fontId="4"/>
  </si>
  <si>
    <t>対応時期</t>
    <rPh sb="0" eb="2">
      <t>タイオウ</t>
    </rPh>
    <rPh sb="2" eb="4">
      <t>ジキ</t>
    </rPh>
    <phoneticPr fontId="4"/>
  </si>
  <si>
    <t>相談・通報日</t>
    <rPh sb="0" eb="2">
      <t>ソウダン</t>
    </rPh>
    <rPh sb="3" eb="5">
      <t>ツウホウ</t>
    </rPh>
    <rPh sb="5" eb="6">
      <t>ビ</t>
    </rPh>
    <phoneticPr fontId="4"/>
  </si>
  <si>
    <t>ｹｱﾏﾈｼﾞｬｰ</t>
    <phoneticPr fontId="4"/>
  </si>
  <si>
    <t>事業所職員</t>
    <rPh sb="0" eb="3">
      <t>ジギョウショ</t>
    </rPh>
    <rPh sb="3" eb="5">
      <t>ショクイン</t>
    </rPh>
    <phoneticPr fontId="4"/>
  </si>
  <si>
    <t>医療従事者</t>
    <rPh sb="0" eb="2">
      <t>イリョウ</t>
    </rPh>
    <rPh sb="2" eb="5">
      <t>ジュウジシャ</t>
    </rPh>
    <phoneticPr fontId="4"/>
  </si>
  <si>
    <t>住民・知人</t>
    <rPh sb="0" eb="2">
      <t>ジュウミン</t>
    </rPh>
    <rPh sb="3" eb="5">
      <t>チジン</t>
    </rPh>
    <phoneticPr fontId="4"/>
  </si>
  <si>
    <t>民生委員</t>
    <rPh sb="0" eb="2">
      <t>ミンセイ</t>
    </rPh>
    <rPh sb="2" eb="4">
      <t>イイン</t>
    </rPh>
    <phoneticPr fontId="4"/>
  </si>
  <si>
    <t>被虐待者本人</t>
    <rPh sb="0" eb="4">
      <t>ヒギャクタイシャ</t>
    </rPh>
    <rPh sb="4" eb="6">
      <t>ホンニン</t>
    </rPh>
    <phoneticPr fontId="4"/>
  </si>
  <si>
    <t>家族・親族</t>
    <rPh sb="0" eb="2">
      <t>カゾク</t>
    </rPh>
    <rPh sb="3" eb="5">
      <t>シンゾク</t>
    </rPh>
    <phoneticPr fontId="4"/>
  </si>
  <si>
    <t>虐待者自身</t>
    <rPh sb="0" eb="3">
      <t>ギャクタイシャ</t>
    </rPh>
    <rPh sb="3" eb="5">
      <t>ジシン</t>
    </rPh>
    <phoneticPr fontId="4"/>
  </si>
  <si>
    <t>当該役所職員</t>
    <rPh sb="0" eb="2">
      <t>トウガイ</t>
    </rPh>
    <rPh sb="2" eb="4">
      <t>ヤクショ</t>
    </rPh>
    <rPh sb="4" eb="6">
      <t>ショクイン</t>
    </rPh>
    <phoneticPr fontId="4"/>
  </si>
  <si>
    <t>警察</t>
    <rPh sb="0" eb="2">
      <t>ケイサツ</t>
    </rPh>
    <phoneticPr fontId="4"/>
  </si>
  <si>
    <t>その他内容1</t>
    <rPh sb="2" eb="3">
      <t>タ</t>
    </rPh>
    <rPh sb="3" eb="5">
      <t>ナイヨウ</t>
    </rPh>
    <phoneticPr fontId="4"/>
  </si>
  <si>
    <t>その他内容2</t>
    <phoneticPr fontId="4"/>
  </si>
  <si>
    <t>その他内容3</t>
    <phoneticPr fontId="4"/>
  </si>
  <si>
    <t>エラーチェック</t>
    <phoneticPr fontId="4"/>
  </si>
  <si>
    <t>調査の状況</t>
    <rPh sb="0" eb="2">
      <t>チョウサ</t>
    </rPh>
    <rPh sb="3" eb="5">
      <t>ジョウキョウ</t>
    </rPh>
    <phoneticPr fontId="4"/>
  </si>
  <si>
    <t>確認調査の開始日</t>
    <rPh sb="0" eb="2">
      <t>カクニン</t>
    </rPh>
    <rPh sb="2" eb="4">
      <t>チョウサ</t>
    </rPh>
    <rPh sb="5" eb="8">
      <t>カイシビ</t>
    </rPh>
    <phoneticPr fontId="4"/>
  </si>
  <si>
    <t>警察の同行</t>
    <rPh sb="0" eb="2">
      <t>ケイサツ</t>
    </rPh>
    <rPh sb="3" eb="5">
      <t>ドウコウ</t>
    </rPh>
    <phoneticPr fontId="4"/>
  </si>
  <si>
    <t>調査の結果</t>
    <rPh sb="0" eb="2">
      <t>チョウサ</t>
    </rPh>
    <rPh sb="3" eb="5">
      <t>ケッカ</t>
    </rPh>
    <phoneticPr fontId="4"/>
  </si>
  <si>
    <t>虐待事実確認日</t>
    <rPh sb="0" eb="2">
      <t>ギャクタイ</t>
    </rPh>
    <rPh sb="2" eb="4">
      <t>ジジツ</t>
    </rPh>
    <rPh sb="4" eb="6">
      <t>カクニン</t>
    </rPh>
    <rPh sb="6" eb="7">
      <t>ビ</t>
    </rPh>
    <phoneticPr fontId="4"/>
  </si>
  <si>
    <t>被虐待者人数</t>
    <rPh sb="0" eb="4">
      <t>ヒギャクタイシャ</t>
    </rPh>
    <rPh sb="4" eb="6">
      <t>ニンズウ</t>
    </rPh>
    <phoneticPr fontId="4"/>
  </si>
  <si>
    <t>虐待者人数</t>
    <rPh sb="0" eb="3">
      <t>ギャクタイシャ</t>
    </rPh>
    <rPh sb="3" eb="5">
      <t>ニンズウ</t>
    </rPh>
    <phoneticPr fontId="4"/>
  </si>
  <si>
    <t>身体的虐待</t>
    <rPh sb="0" eb="3">
      <t>シンタイテキ</t>
    </rPh>
    <rPh sb="3" eb="5">
      <t>ギャクタイ</t>
    </rPh>
    <phoneticPr fontId="4"/>
  </si>
  <si>
    <t>放棄放任</t>
    <rPh sb="0" eb="2">
      <t>ホウキ</t>
    </rPh>
    <rPh sb="2" eb="4">
      <t>ホウニン</t>
    </rPh>
    <phoneticPr fontId="4"/>
  </si>
  <si>
    <t>心理的虐待</t>
    <rPh sb="0" eb="3">
      <t>シンリテキ</t>
    </rPh>
    <rPh sb="3" eb="5">
      <t>ギャクタイ</t>
    </rPh>
    <phoneticPr fontId="4"/>
  </si>
  <si>
    <t>性的虐待</t>
    <rPh sb="0" eb="2">
      <t>セイテキ</t>
    </rPh>
    <rPh sb="2" eb="4">
      <t>ギャクタイ</t>
    </rPh>
    <phoneticPr fontId="4"/>
  </si>
  <si>
    <t>経済的虐待</t>
    <rPh sb="0" eb="3">
      <t>ケイザイテキ</t>
    </rPh>
    <rPh sb="3" eb="5">
      <t>ギャクタイ</t>
    </rPh>
    <phoneticPr fontId="4"/>
  </si>
  <si>
    <t>虐待の内容</t>
    <rPh sb="0" eb="2">
      <t>ギャクタイ</t>
    </rPh>
    <rPh sb="3" eb="5">
      <t>ナイヨウ</t>
    </rPh>
    <phoneticPr fontId="4"/>
  </si>
  <si>
    <t>虐待の深刻度</t>
    <rPh sb="0" eb="2">
      <t>ギャクタイ</t>
    </rPh>
    <rPh sb="3" eb="6">
      <t>シンコクド</t>
    </rPh>
    <phoneticPr fontId="4"/>
  </si>
  <si>
    <t>エラーチェック</t>
    <phoneticPr fontId="4"/>
  </si>
  <si>
    <t>被虐待者性別</t>
    <rPh sb="0" eb="4">
      <t>ヒギャクタイシャ</t>
    </rPh>
    <rPh sb="4" eb="6">
      <t>セイベツ</t>
    </rPh>
    <phoneticPr fontId="4"/>
  </si>
  <si>
    <t>被虐待者年齢</t>
    <rPh sb="0" eb="4">
      <t>ヒギャクタイシャ</t>
    </rPh>
    <rPh sb="4" eb="6">
      <t>ネンレイ</t>
    </rPh>
    <phoneticPr fontId="4"/>
  </si>
  <si>
    <t>介護保険申請</t>
    <rPh sb="0" eb="2">
      <t>カイゴ</t>
    </rPh>
    <rPh sb="2" eb="4">
      <t>ホケン</t>
    </rPh>
    <rPh sb="4" eb="6">
      <t>シンセイ</t>
    </rPh>
    <phoneticPr fontId="4"/>
  </si>
  <si>
    <t>要介護度</t>
    <rPh sb="0" eb="4">
      <t>ヨウカイゴド</t>
    </rPh>
    <phoneticPr fontId="4"/>
  </si>
  <si>
    <t>認知症自立度</t>
    <rPh sb="0" eb="3">
      <t>ニンチショウ</t>
    </rPh>
    <rPh sb="3" eb="6">
      <t>ジリツド</t>
    </rPh>
    <phoneticPr fontId="4"/>
  </si>
  <si>
    <t>同居・別居</t>
    <rPh sb="0" eb="2">
      <t>ドウキョ</t>
    </rPh>
    <rPh sb="3" eb="5">
      <t>ベッキョ</t>
    </rPh>
    <phoneticPr fontId="4"/>
  </si>
  <si>
    <t>家族形態</t>
    <rPh sb="0" eb="2">
      <t>カゾク</t>
    </rPh>
    <rPh sb="2" eb="4">
      <t>ケイタイ</t>
    </rPh>
    <phoneticPr fontId="4"/>
  </si>
  <si>
    <t>状況が不明の理由</t>
    <rPh sb="0" eb="2">
      <t>ジョウキョウ</t>
    </rPh>
    <rPh sb="3" eb="5">
      <t>フメイ</t>
    </rPh>
    <rPh sb="6" eb="8">
      <t>リユウ</t>
    </rPh>
    <phoneticPr fontId="4"/>
  </si>
  <si>
    <t>虐待者1の続柄</t>
    <rPh sb="0" eb="3">
      <t>ギャクタイシャ</t>
    </rPh>
    <rPh sb="5" eb="7">
      <t>ツヅキガラ</t>
    </rPh>
    <phoneticPr fontId="4"/>
  </si>
  <si>
    <t>続柄1その他不明</t>
    <rPh sb="0" eb="2">
      <t>ツヅキガラ</t>
    </rPh>
    <rPh sb="5" eb="6">
      <t>タ</t>
    </rPh>
    <rPh sb="6" eb="8">
      <t>フメイ</t>
    </rPh>
    <phoneticPr fontId="4"/>
  </si>
  <si>
    <t>年齢1</t>
    <rPh sb="0" eb="2">
      <t>ネンレイ</t>
    </rPh>
    <phoneticPr fontId="4"/>
  </si>
  <si>
    <t>虐待者2の続柄</t>
    <rPh sb="0" eb="3">
      <t>ギャクタイシャ</t>
    </rPh>
    <rPh sb="5" eb="7">
      <t>ツヅキガラ</t>
    </rPh>
    <phoneticPr fontId="4"/>
  </si>
  <si>
    <t>続柄2その他不明</t>
    <rPh sb="0" eb="2">
      <t>ツヅキガラ</t>
    </rPh>
    <rPh sb="5" eb="6">
      <t>タ</t>
    </rPh>
    <rPh sb="6" eb="8">
      <t>フメイ</t>
    </rPh>
    <phoneticPr fontId="4"/>
  </si>
  <si>
    <t>年齢2</t>
    <rPh sb="0" eb="2">
      <t>ネンレイ</t>
    </rPh>
    <phoneticPr fontId="4"/>
  </si>
  <si>
    <t>虐待者3の続柄</t>
    <rPh sb="0" eb="3">
      <t>ギャクタイシャ</t>
    </rPh>
    <rPh sb="5" eb="7">
      <t>ツヅキガラ</t>
    </rPh>
    <phoneticPr fontId="4"/>
  </si>
  <si>
    <t>続柄3その他不明</t>
    <rPh sb="0" eb="2">
      <t>ツヅキガラ</t>
    </rPh>
    <rPh sb="5" eb="6">
      <t>タ</t>
    </rPh>
    <rPh sb="6" eb="8">
      <t>フメイ</t>
    </rPh>
    <phoneticPr fontId="4"/>
  </si>
  <si>
    <t>年齢3</t>
    <rPh sb="0" eb="2">
      <t>ネンレイ</t>
    </rPh>
    <phoneticPr fontId="4"/>
  </si>
  <si>
    <t>分離の有無</t>
    <rPh sb="0" eb="2">
      <t>ブンリ</t>
    </rPh>
    <rPh sb="3" eb="5">
      <t>ウム</t>
    </rPh>
    <phoneticPr fontId="4"/>
  </si>
  <si>
    <t>分離その他</t>
    <rPh sb="0" eb="2">
      <t>ブンリ</t>
    </rPh>
    <rPh sb="4" eb="5">
      <t>タ</t>
    </rPh>
    <phoneticPr fontId="4"/>
  </si>
  <si>
    <t>分離非分離開始日</t>
    <rPh sb="0" eb="2">
      <t>ブンリ</t>
    </rPh>
    <rPh sb="2" eb="3">
      <t>ヒ</t>
    </rPh>
    <rPh sb="3" eb="5">
      <t>ブンリ</t>
    </rPh>
    <rPh sb="5" eb="7">
      <t>カイシ</t>
    </rPh>
    <rPh sb="7" eb="8">
      <t>ビ</t>
    </rPh>
    <phoneticPr fontId="4"/>
  </si>
  <si>
    <t>分離対応内容</t>
    <rPh sb="0" eb="2">
      <t>ブンリ</t>
    </rPh>
    <rPh sb="2" eb="4">
      <t>タイオウ</t>
    </rPh>
    <rPh sb="4" eb="6">
      <t>ナイヨウ</t>
    </rPh>
    <phoneticPr fontId="4"/>
  </si>
  <si>
    <t>分離対応その他</t>
    <rPh sb="0" eb="2">
      <t>ブンリ</t>
    </rPh>
    <rPh sb="2" eb="4">
      <t>タイオウ</t>
    </rPh>
    <rPh sb="6" eb="7">
      <t>タ</t>
    </rPh>
    <phoneticPr fontId="4"/>
  </si>
  <si>
    <t>面会制限</t>
    <rPh sb="0" eb="2">
      <t>メンカイ</t>
    </rPh>
    <rPh sb="2" eb="4">
      <t>セイゲン</t>
    </rPh>
    <phoneticPr fontId="4"/>
  </si>
  <si>
    <t>経過観察以外対応</t>
    <rPh sb="0" eb="2">
      <t>ケイカ</t>
    </rPh>
    <rPh sb="2" eb="4">
      <t>カンサツ</t>
    </rPh>
    <rPh sb="4" eb="6">
      <t>イガイ</t>
    </rPh>
    <rPh sb="6" eb="8">
      <t>タイオウ</t>
    </rPh>
    <phoneticPr fontId="4"/>
  </si>
  <si>
    <t>養護者へ助言・指導</t>
    <rPh sb="0" eb="3">
      <t>ヨウゴシャ</t>
    </rPh>
    <rPh sb="4" eb="6">
      <t>ジョゲン</t>
    </rPh>
    <rPh sb="7" eb="9">
      <t>シドウ</t>
    </rPh>
    <phoneticPr fontId="4"/>
  </si>
  <si>
    <t>介護負担軽減事業</t>
    <rPh sb="0" eb="2">
      <t>カイゴ</t>
    </rPh>
    <rPh sb="2" eb="4">
      <t>フタン</t>
    </rPh>
    <rPh sb="4" eb="6">
      <t>ケイゲン</t>
    </rPh>
    <rPh sb="6" eb="8">
      <t>ジギョウ</t>
    </rPh>
    <phoneticPr fontId="4"/>
  </si>
  <si>
    <t>新たな介護保険サービス</t>
    <rPh sb="0" eb="1">
      <t>アラ</t>
    </rPh>
    <rPh sb="3" eb="5">
      <t>カイゴ</t>
    </rPh>
    <rPh sb="5" eb="7">
      <t>ホケン</t>
    </rPh>
    <phoneticPr fontId="4"/>
  </si>
  <si>
    <t>ケアプラン見直し</t>
    <rPh sb="5" eb="7">
      <t>ミナオ</t>
    </rPh>
    <phoneticPr fontId="4"/>
  </si>
  <si>
    <t>介護保険以外のサービス</t>
    <rPh sb="0" eb="2">
      <t>カイゴ</t>
    </rPh>
    <rPh sb="2" eb="4">
      <t>ホケン</t>
    </rPh>
    <rPh sb="4" eb="6">
      <t>イガイ</t>
    </rPh>
    <phoneticPr fontId="4"/>
  </si>
  <si>
    <t>その他の内容</t>
    <rPh sb="2" eb="3">
      <t>タ</t>
    </rPh>
    <rPh sb="4" eb="6">
      <t>ナイヨウ</t>
    </rPh>
    <phoneticPr fontId="4"/>
  </si>
  <si>
    <t>成年後見制度</t>
    <rPh sb="0" eb="2">
      <t>セイネン</t>
    </rPh>
    <rPh sb="2" eb="4">
      <t>コウケン</t>
    </rPh>
    <rPh sb="4" eb="6">
      <t>セイド</t>
    </rPh>
    <phoneticPr fontId="4"/>
  </si>
  <si>
    <t>市町村長申立</t>
    <rPh sb="0" eb="3">
      <t>シチョウソン</t>
    </rPh>
    <rPh sb="3" eb="4">
      <t>チョウ</t>
    </rPh>
    <rPh sb="4" eb="6">
      <t>モウシタテ</t>
    </rPh>
    <phoneticPr fontId="4"/>
  </si>
  <si>
    <t>自立支援事業</t>
    <rPh sb="0" eb="2">
      <t>ジリツ</t>
    </rPh>
    <rPh sb="2" eb="4">
      <t>シエン</t>
    </rPh>
    <rPh sb="4" eb="6">
      <t>ジギョウ</t>
    </rPh>
    <phoneticPr fontId="4"/>
  </si>
  <si>
    <t>権利擁護対応日</t>
    <rPh sb="0" eb="2">
      <t>ケンリ</t>
    </rPh>
    <rPh sb="2" eb="4">
      <t>ヨウゴ</t>
    </rPh>
    <rPh sb="4" eb="6">
      <t>タイオウ</t>
    </rPh>
    <rPh sb="6" eb="7">
      <t>ビ</t>
    </rPh>
    <phoneticPr fontId="4"/>
  </si>
  <si>
    <t>調査年度末の対応</t>
    <rPh sb="0" eb="2">
      <t>チョウサ</t>
    </rPh>
    <rPh sb="2" eb="5">
      <t>ネンドマツ</t>
    </rPh>
    <rPh sb="6" eb="8">
      <t>タイオウ</t>
    </rPh>
    <phoneticPr fontId="4"/>
  </si>
  <si>
    <t>終結した期日</t>
    <rPh sb="0" eb="2">
      <t>シュウケツ</t>
    </rPh>
    <rPh sb="4" eb="6">
      <t>キジツ</t>
    </rPh>
    <phoneticPr fontId="4"/>
  </si>
  <si>
    <t>終了、終結、年度末状況</t>
    <rPh sb="0" eb="2">
      <t>シュウリョウ</t>
    </rPh>
    <rPh sb="3" eb="5">
      <t>シュウケツ</t>
    </rPh>
    <rPh sb="6" eb="9">
      <t>ネンドマツ</t>
    </rPh>
    <rPh sb="9" eb="11">
      <t>ジョウキョウ</t>
    </rPh>
    <phoneticPr fontId="4"/>
  </si>
  <si>
    <t>死亡事例の該当</t>
    <rPh sb="0" eb="2">
      <t>シボウ</t>
    </rPh>
    <rPh sb="2" eb="4">
      <t>ジレイ</t>
    </rPh>
    <rPh sb="5" eb="7">
      <t>ガイトウ</t>
    </rPh>
    <phoneticPr fontId="4"/>
  </si>
  <si>
    <t>エラーチェック</t>
    <phoneticPr fontId="5"/>
  </si>
  <si>
    <t>附3　虐待の種別・類型</t>
    <phoneticPr fontId="4"/>
  </si>
  <si>
    <t>5)被虐待者の死亡</t>
    <phoneticPr fontId="4"/>
  </si>
  <si>
    <t>人数</t>
    <rPh sb="0" eb="2">
      <t>ニンズウ</t>
    </rPh>
    <phoneticPr fontId="4"/>
  </si>
  <si>
    <t>被虐待者の死亡があった</t>
    <phoneticPr fontId="4"/>
  </si>
  <si>
    <t xml:space="preserve"> </t>
    <phoneticPr fontId="29"/>
  </si>
  <si>
    <t>-</t>
    <phoneticPr fontId="63"/>
  </si>
  <si>
    <t>－</t>
    <phoneticPr fontId="63"/>
  </si>
  <si>
    <t>人数</t>
    <rPh sb="0" eb="2">
      <t>ニンズウ</t>
    </rPh>
    <phoneticPr fontId="63"/>
  </si>
  <si>
    <t>（通報受理自治体による回答条件）</t>
    <rPh sb="1" eb="3">
      <t>ツウホウ</t>
    </rPh>
    <rPh sb="3" eb="5">
      <t>ジュリ</t>
    </rPh>
    <rPh sb="5" eb="8">
      <t>ジチタイ</t>
    </rPh>
    <rPh sb="11" eb="13">
      <t>カイトウ</t>
    </rPh>
    <rPh sb="13" eb="15">
      <t>ジョウケン</t>
    </rPh>
    <phoneticPr fontId="31"/>
  </si>
  <si>
    <t>市町村における高齢者虐待防止法に基づく対応状況等に関する調査票(B票)　　～養介護施設従事者等による虐待について～</t>
    <rPh sb="0" eb="3">
      <t>シチョウソン</t>
    </rPh>
    <rPh sb="7" eb="15">
      <t>コウレイシャギャクタイボウシホウ</t>
    </rPh>
    <rPh sb="16" eb="17">
      <t>モト</t>
    </rPh>
    <rPh sb="19" eb="21">
      <t>タイオウ</t>
    </rPh>
    <rPh sb="21" eb="23">
      <t>ジョウキョウ</t>
    </rPh>
    <rPh sb="23" eb="24">
      <t>トウ</t>
    </rPh>
    <rPh sb="25" eb="26">
      <t>カン</t>
    </rPh>
    <rPh sb="28" eb="31">
      <t>チョウサヒョウ</t>
    </rPh>
    <phoneticPr fontId="28"/>
  </si>
  <si>
    <t>市町村における高齢者虐待防止法に基づく対応状況等に関する調査票（Ｃ票）　～養護者による虐待について～</t>
    <rPh sb="30" eb="31">
      <t>ヒョウ</t>
    </rPh>
    <rPh sb="37" eb="39">
      <t>ヨウゴ</t>
    </rPh>
    <rPh sb="39" eb="40">
      <t>シャ</t>
    </rPh>
    <rPh sb="43" eb="45">
      <t>ギャクタイ</t>
    </rPh>
    <phoneticPr fontId="5"/>
  </si>
  <si>
    <t>虐待等による死亡事例の調査票　【市町村調査　E票】　</t>
    <rPh sb="0" eb="2">
      <t>ギャクタイ</t>
    </rPh>
    <rPh sb="2" eb="3">
      <t>トウ</t>
    </rPh>
    <rPh sb="6" eb="8">
      <t>シボウ</t>
    </rPh>
    <rPh sb="8" eb="10">
      <t>ジレイ</t>
    </rPh>
    <rPh sb="11" eb="14">
      <t>チョウサヒョウ</t>
    </rPh>
    <phoneticPr fontId="28"/>
  </si>
  <si>
    <t>附1　事例ごとの
被虐待者・虐待者数
(特定できた数)</t>
    <rPh sb="0" eb="1">
      <t>フ</t>
    </rPh>
    <rPh sb="3" eb="5">
      <t>ジレイ</t>
    </rPh>
    <rPh sb="9" eb="13">
      <t>ヒギャクタイシャ</t>
    </rPh>
    <rPh sb="14" eb="17">
      <t>ギャクタイシャ</t>
    </rPh>
    <rPh sb="17" eb="18">
      <t>スウ</t>
    </rPh>
    <rPh sb="20" eb="22">
      <t>トクテイ</t>
    </rPh>
    <rPh sb="25" eb="26">
      <t>カズ</t>
    </rPh>
    <phoneticPr fontId="52"/>
  </si>
  <si>
    <t>4-1)成年後見制度利用の開始</t>
    <rPh sb="4" eb="6">
      <t>セイネン</t>
    </rPh>
    <rPh sb="6" eb="8">
      <t>コウケン</t>
    </rPh>
    <rPh sb="8" eb="10">
      <t>セイド</t>
    </rPh>
    <rPh sb="10" eb="12">
      <t>リヨウ</t>
    </rPh>
    <rPh sb="13" eb="15">
      <t>カイシ</t>
    </rPh>
    <phoneticPr fontId="4"/>
  </si>
  <si>
    <t>4-3)日常生活自立支援事業利用の開始</t>
    <rPh sb="4" eb="6">
      <t>ニチジョウ</t>
    </rPh>
    <rPh sb="6" eb="8">
      <t>セイカツ</t>
    </rPh>
    <rPh sb="8" eb="10">
      <t>ジリツ</t>
    </rPh>
    <rPh sb="10" eb="12">
      <t>シエン</t>
    </rPh>
    <rPh sb="12" eb="14">
      <t>ジギョウ</t>
    </rPh>
    <rPh sb="14" eb="16">
      <t>リヨウ</t>
    </rPh>
    <rPh sb="17" eb="19">
      <t>カイシ</t>
    </rPh>
    <phoneticPr fontId="5"/>
  </si>
  <si>
    <t>（注）本調査対象年度内に通報等を受理した事例について集計</t>
    <rPh sb="1" eb="2">
      <t>チュウ</t>
    </rPh>
    <rPh sb="3" eb="6">
      <t>ホンチョウサ</t>
    </rPh>
    <rPh sb="6" eb="8">
      <t>タイショウ</t>
    </rPh>
    <rPh sb="8" eb="11">
      <t>ネンドナイ</t>
    </rPh>
    <rPh sb="12" eb="15">
      <t>ツウホウトウ</t>
    </rPh>
    <rPh sb="16" eb="18">
      <t>ジュリ</t>
    </rPh>
    <rPh sb="20" eb="22">
      <t>ジレイ</t>
    </rPh>
    <rPh sb="26" eb="28">
      <t>シュウケイ</t>
    </rPh>
    <phoneticPr fontId="63"/>
  </si>
  <si>
    <t>（注）本調査対象年度内に通報等を受理した事例、及び対象年度以前に通報等を受理し事実確認調査が対象年度となった事例について集計</t>
  </si>
  <si>
    <t>(注)本調査対象年度内に通報等を受理した事例、及び対象年度以前に通報等を受理し事実確認調査が対象年度となった事例について集計</t>
    <phoneticPr fontId="63"/>
  </si>
  <si>
    <t>日常生活自立支援事業利用開始</t>
    <rPh sb="12" eb="14">
      <t>カイシ</t>
    </rPh>
    <phoneticPr fontId="63"/>
  </si>
  <si>
    <t>（注）本調査対象年度内に通報等を受理した事例について集計</t>
    <phoneticPr fontId="71"/>
  </si>
  <si>
    <t>（注）本調査対象年度内に通報等を受理した事例、及び対象年度以前に通報等を受理し事実確認調査が対象年度となった事例について集計</t>
    <phoneticPr fontId="71"/>
  </si>
  <si>
    <t>問4　市町村から都道府県への報告状況</t>
    <phoneticPr fontId="71"/>
  </si>
  <si>
    <t>（注）調査対象年度内に虐待と判断された事例について集計</t>
  </si>
  <si>
    <t>（注）調査対象年度内に虐待と判断された事例について集計</t>
    <phoneticPr fontId="71"/>
  </si>
  <si>
    <t>整理番号～附2</t>
    <rPh sb="0" eb="2">
      <t>セイリ</t>
    </rPh>
    <rPh sb="2" eb="4">
      <t>バンゴウ</t>
    </rPh>
    <rPh sb="5" eb="6">
      <t>フ</t>
    </rPh>
    <phoneticPr fontId="31"/>
  </si>
  <si>
    <t>問　市町村の概況と対応担当窓口について</t>
    <rPh sb="0" eb="1">
      <t>トイ</t>
    </rPh>
    <rPh sb="2" eb="5">
      <t>シチョウソン</t>
    </rPh>
    <rPh sb="6" eb="8">
      <t>ガイキョウ</t>
    </rPh>
    <rPh sb="9" eb="11">
      <t>タイオウ</t>
    </rPh>
    <rPh sb="11" eb="13">
      <t>タントウ</t>
    </rPh>
    <rPh sb="13" eb="15">
      <t>マドグチ</t>
    </rPh>
    <phoneticPr fontId="28"/>
  </si>
  <si>
    <t>市町村</t>
    <rPh sb="0" eb="3">
      <t>シチョウソン</t>
    </rPh>
    <phoneticPr fontId="4"/>
  </si>
  <si>
    <t>市町村</t>
    <phoneticPr fontId="5"/>
  </si>
  <si>
    <t>市町村</t>
    <rPh sb="0" eb="3">
      <t>シチョウソン</t>
    </rPh>
    <phoneticPr fontId="31"/>
  </si>
  <si>
    <t>対応時期</t>
    <rPh sb="0" eb="2">
      <t>タイオウ</t>
    </rPh>
    <rPh sb="2" eb="4">
      <t>ジキ</t>
    </rPh>
    <phoneticPr fontId="29"/>
  </si>
  <si>
    <r>
      <t>要確認事項（</t>
    </r>
    <r>
      <rPr>
        <b/>
        <sz val="10"/>
        <color indexed="10"/>
        <rFont val="ＭＳ Ｐゴシック"/>
        <family val="3"/>
        <charset val="128"/>
      </rPr>
      <t>必須回答</t>
    </r>
    <r>
      <rPr>
        <b/>
        <sz val="10"/>
        <color indexed="8"/>
        <rFont val="ＭＳ Ｐゴシック"/>
        <family val="3"/>
        <charset val="128"/>
      </rPr>
      <t>）</t>
    </r>
    <phoneticPr fontId="5"/>
  </si>
  <si>
    <t>問6　被虐待者・虐待者の状況</t>
    <phoneticPr fontId="63"/>
  </si>
  <si>
    <t>4) 介護保険認定済者の要介護度</t>
    <phoneticPr fontId="63"/>
  </si>
  <si>
    <t>構成割合
（％）</t>
    <phoneticPr fontId="65"/>
  </si>
  <si>
    <t>5) 介護保険認定済者の認知症日常生活自立度</t>
    <phoneticPr fontId="63"/>
  </si>
  <si>
    <t>虐待者及び他家族と同居</t>
    <phoneticPr fontId="29"/>
  </si>
  <si>
    <t>虐待者と別居</t>
    <phoneticPr fontId="29"/>
  </si>
  <si>
    <t>その他</t>
    <phoneticPr fontId="29"/>
  </si>
  <si>
    <t>不明</t>
    <phoneticPr fontId="29"/>
  </si>
  <si>
    <t>単独世帯</t>
    <phoneticPr fontId="5"/>
  </si>
  <si>
    <t>夫婦のみ世帯</t>
    <phoneticPr fontId="5"/>
  </si>
  <si>
    <t>未婚の子と同居</t>
    <phoneticPr fontId="63"/>
  </si>
  <si>
    <t>配偶者と離別・死別等した子と同居</t>
    <phoneticPr fontId="63"/>
  </si>
  <si>
    <t>子夫婦と同居</t>
    <phoneticPr fontId="63"/>
  </si>
  <si>
    <t>その他③</t>
    <phoneticPr fontId="63"/>
  </si>
  <si>
    <t>構成割合
（％）</t>
    <phoneticPr fontId="65"/>
  </si>
  <si>
    <t>（注）虐待者の人数は、被虐待者ごとにカウントしたため延べ数</t>
    <phoneticPr fontId="63"/>
  </si>
  <si>
    <t>（注）調査対象年度内に虐待と判断された事例における虐待者の延べ人数について集計</t>
    <phoneticPr fontId="63"/>
  </si>
  <si>
    <t>問6　被虐待者・虐待者の状況</t>
    <phoneticPr fontId="63"/>
  </si>
  <si>
    <t>1) 分離の有無</t>
    <phoneticPr fontId="63"/>
  </si>
  <si>
    <t>被虐待者の保護として虐待者からの分離を行った事例</t>
    <phoneticPr fontId="63"/>
  </si>
  <si>
    <t>被虐待者と虐待者を分離していない事例</t>
    <phoneticPr fontId="63"/>
  </si>
  <si>
    <t>現在対応について検討・調整中の事例</t>
    <phoneticPr fontId="63"/>
  </si>
  <si>
    <t>その他</t>
    <phoneticPr fontId="63"/>
  </si>
  <si>
    <t>合計</t>
    <phoneticPr fontId="63"/>
  </si>
  <si>
    <t>（注）本調査の対象となったすべての虐待判断事例における被虐待者について集計</t>
    <phoneticPr fontId="63"/>
  </si>
  <si>
    <t>問７　虐待事例への対応状況</t>
    <phoneticPr fontId="63"/>
  </si>
  <si>
    <t>2) 1)で分離を行った場合の対応内容（最初に行った対応）</t>
    <phoneticPr fontId="63"/>
  </si>
  <si>
    <t>構成割合（％）</t>
    <phoneticPr fontId="65"/>
  </si>
  <si>
    <t>契約による介護保険サービスの利用</t>
    <phoneticPr fontId="63"/>
  </si>
  <si>
    <t>老人福祉法に基づくやむを得ない事由等による措置</t>
    <phoneticPr fontId="63"/>
  </si>
  <si>
    <t>緊急一時保護</t>
    <phoneticPr fontId="63"/>
  </si>
  <si>
    <t>医療機関への一時入院</t>
    <phoneticPr fontId="63"/>
  </si>
  <si>
    <t xml:space="preserve">合計
</t>
    <phoneticPr fontId="63"/>
  </si>
  <si>
    <t>3) 1)で分離をしていない場合の対応内容</t>
    <phoneticPr fontId="63"/>
  </si>
  <si>
    <t>経過観察以外の対応</t>
    <phoneticPr fontId="63"/>
  </si>
  <si>
    <t>養護者に対する助言・指導</t>
    <phoneticPr fontId="63"/>
  </si>
  <si>
    <t>養護者が介護負担軽減のための事業に参加</t>
    <phoneticPr fontId="63"/>
  </si>
  <si>
    <t>被虐待者が新たに介護保険サービスを利用</t>
    <phoneticPr fontId="63"/>
  </si>
  <si>
    <t>既に介護保険サービスを受けているが、ケアプランを見直し</t>
    <phoneticPr fontId="63"/>
  </si>
  <si>
    <t>被虐待者が介護保険サービス以外のサービスを利用</t>
    <phoneticPr fontId="63"/>
  </si>
  <si>
    <t>市町村長申立あり</t>
    <phoneticPr fontId="63"/>
  </si>
  <si>
    <t>市町村長申立なし</t>
    <phoneticPr fontId="63"/>
  </si>
  <si>
    <t>問8　調査対象年度末日での状況</t>
    <phoneticPr fontId="63"/>
  </si>
  <si>
    <t>1)対応状況の種類</t>
    <phoneticPr fontId="63"/>
  </si>
  <si>
    <t>a)本調査対象年度内に、通報等を受理した事例</t>
    <phoneticPr fontId="51"/>
  </si>
  <si>
    <t>a)事実確認調査により虐待の事実が認められた事例</t>
    <rPh sb="2" eb="4">
      <t>ジジツ</t>
    </rPh>
    <rPh sb="4" eb="6">
      <t>カクニン</t>
    </rPh>
    <rPh sb="6" eb="8">
      <t>チョウサ</t>
    </rPh>
    <rPh sb="11" eb="13">
      <t>ギャクタイ</t>
    </rPh>
    <rPh sb="14" eb="16">
      <t>ジジツ</t>
    </rPh>
    <rPh sb="17" eb="18">
      <t>ミト</t>
    </rPh>
    <rPh sb="22" eb="24">
      <t>ジレイ</t>
    </rPh>
    <phoneticPr fontId="55"/>
  </si>
  <si>
    <t>a)事実確認調査により虐待の事実が認められた事例</t>
    <rPh sb="2" eb="4">
      <t>ジジツ</t>
    </rPh>
    <rPh sb="4" eb="6">
      <t>カクニン</t>
    </rPh>
    <rPh sb="6" eb="8">
      <t>チョウサ</t>
    </rPh>
    <rPh sb="11" eb="13">
      <t>ギャクタイ</t>
    </rPh>
    <rPh sb="14" eb="16">
      <t>ジジツ</t>
    </rPh>
    <rPh sb="17" eb="18">
      <t>ミト</t>
    </rPh>
    <phoneticPr fontId="55"/>
  </si>
  <si>
    <t>b)対象年度以前に通報等を受理し、事実確認調査が対象年度となった事例</t>
    <phoneticPr fontId="51"/>
  </si>
  <si>
    <t>b)事実確認調査により虐待ではないと判断した事例</t>
    <rPh sb="2" eb="4">
      <t>ジジツ</t>
    </rPh>
    <rPh sb="4" eb="6">
      <t>カクニン</t>
    </rPh>
    <rPh sb="6" eb="8">
      <t>チョウサ</t>
    </rPh>
    <rPh sb="11" eb="13">
      <t>ギャクタイ</t>
    </rPh>
    <rPh sb="18" eb="20">
      <t>ハンダン</t>
    </rPh>
    <phoneticPr fontId="55"/>
  </si>
  <si>
    <t>b)被虐待者は特定できている</t>
    <rPh sb="2" eb="6">
      <t>ヒギャクタイシャ</t>
    </rPh>
    <rPh sb="7" eb="9">
      <t>トクテイ</t>
    </rPh>
    <phoneticPr fontId="31"/>
  </si>
  <si>
    <t>c)事実確認調査を行ったが、虐待の判断に至らなかった事例</t>
    <rPh sb="2" eb="4">
      <t>ジジツ</t>
    </rPh>
    <rPh sb="4" eb="6">
      <t>カクニン</t>
    </rPh>
    <rPh sb="6" eb="8">
      <t>チョウサ</t>
    </rPh>
    <rPh sb="9" eb="10">
      <t>オコナ</t>
    </rPh>
    <rPh sb="14" eb="16">
      <t>ギャクタイ</t>
    </rPh>
    <rPh sb="17" eb="19">
      <t>ハンダン</t>
    </rPh>
    <rPh sb="20" eb="21">
      <t>イタ</t>
    </rPh>
    <phoneticPr fontId="55"/>
  </si>
  <si>
    <t>c)虐待者は特定できている</t>
    <rPh sb="2" eb="5">
      <t>ギャクタイシャ</t>
    </rPh>
    <rPh sb="6" eb="8">
      <t>トクテイ</t>
    </rPh>
    <phoneticPr fontId="31"/>
  </si>
  <si>
    <t>d)後日、事実確認調査を予定している又は要否を検討中の事例</t>
    <rPh sb="2" eb="4">
      <t>ゴジツ</t>
    </rPh>
    <rPh sb="5" eb="7">
      <t>ジジツ</t>
    </rPh>
    <rPh sb="7" eb="9">
      <t>カクニン</t>
    </rPh>
    <rPh sb="9" eb="11">
      <t>チョウサ</t>
    </rPh>
    <rPh sb="12" eb="14">
      <t>ヨテイ</t>
    </rPh>
    <rPh sb="18" eb="19">
      <t>マタ</t>
    </rPh>
    <rPh sb="20" eb="22">
      <t>ヨウヒ</t>
    </rPh>
    <rPh sb="23" eb="26">
      <t>ケントウチュウ</t>
    </rPh>
    <phoneticPr fontId="55"/>
  </si>
  <si>
    <t>d)共に不明</t>
    <rPh sb="2" eb="3">
      <t>トモ</t>
    </rPh>
    <rPh sb="4" eb="6">
      <t>フメイ</t>
    </rPh>
    <phoneticPr fontId="31"/>
  </si>
  <si>
    <t>e)事実確認を行わなかった事例</t>
    <rPh sb="2" eb="4">
      <t>ジジツ</t>
    </rPh>
    <rPh sb="4" eb="6">
      <t>カクニン</t>
    </rPh>
    <rPh sb="7" eb="8">
      <t>オコナ</t>
    </rPh>
    <phoneticPr fontId="55"/>
  </si>
  <si>
    <t>65歳未満障害者</t>
    <rPh sb="2" eb="5">
      <t>サイミマン</t>
    </rPh>
    <rPh sb="5" eb="6">
      <t>ショウ</t>
    </rPh>
    <rPh sb="6" eb="7">
      <t>ガイ</t>
    </rPh>
    <rPh sb="7" eb="8">
      <t>シャ</t>
    </rPh>
    <phoneticPr fontId="4"/>
  </si>
  <si>
    <t>～29歳</t>
    <phoneticPr fontId="4"/>
  </si>
  <si>
    <t>介護職（介護福祉士）</t>
    <phoneticPr fontId="4"/>
  </si>
  <si>
    <t>65～69歳</t>
    <phoneticPr fontId="4"/>
  </si>
  <si>
    <t>要支援１</t>
    <phoneticPr fontId="4"/>
  </si>
  <si>
    <t>30～39歳</t>
    <phoneticPr fontId="4"/>
  </si>
  <si>
    <t>介護職（介護福祉士以外）</t>
    <phoneticPr fontId="4"/>
  </si>
  <si>
    <t>70～74歳</t>
    <phoneticPr fontId="4"/>
  </si>
  <si>
    <t>要支援２</t>
    <phoneticPr fontId="4"/>
  </si>
  <si>
    <t>40～49歳</t>
    <phoneticPr fontId="4"/>
  </si>
  <si>
    <t>看護職</t>
    <phoneticPr fontId="4"/>
  </si>
  <si>
    <t>75～79歳</t>
    <phoneticPr fontId="4"/>
  </si>
  <si>
    <t>要介護１</t>
    <phoneticPr fontId="4"/>
  </si>
  <si>
    <t>50～59歳</t>
    <phoneticPr fontId="4"/>
  </si>
  <si>
    <t>管理職</t>
    <phoneticPr fontId="4"/>
  </si>
  <si>
    <t>80～84歳</t>
    <phoneticPr fontId="4"/>
  </si>
  <si>
    <t>要介護２</t>
    <phoneticPr fontId="4"/>
  </si>
  <si>
    <t>60歳以上</t>
    <phoneticPr fontId="4"/>
  </si>
  <si>
    <t>施設長</t>
    <phoneticPr fontId="4"/>
  </si>
  <si>
    <t>85～89歳</t>
    <phoneticPr fontId="4"/>
  </si>
  <si>
    <t>要介護３</t>
    <phoneticPr fontId="4"/>
  </si>
  <si>
    <t>経営者・開設者</t>
    <phoneticPr fontId="4"/>
  </si>
  <si>
    <t>90～94歳</t>
    <phoneticPr fontId="4"/>
  </si>
  <si>
    <t>要介護４</t>
    <phoneticPr fontId="4"/>
  </si>
  <si>
    <t>認知症あるが自立度は不明</t>
    <phoneticPr fontId="4"/>
  </si>
  <si>
    <t>不明</t>
    <phoneticPr fontId="4"/>
  </si>
  <si>
    <t>95～99歳</t>
    <phoneticPr fontId="4"/>
  </si>
  <si>
    <t>要介護５</t>
    <phoneticPr fontId="4"/>
  </si>
  <si>
    <t>認知症の有無が不明</t>
    <phoneticPr fontId="4"/>
  </si>
  <si>
    <t>100歳以上</t>
    <phoneticPr fontId="4"/>
  </si>
  <si>
    <t>a)契約による介護保険サービスの利用</t>
    <phoneticPr fontId="29"/>
  </si>
  <si>
    <t>虐待者及び他家族と同居</t>
    <phoneticPr fontId="29"/>
  </si>
  <si>
    <t>40-49歳</t>
    <phoneticPr fontId="4"/>
  </si>
  <si>
    <t>虐待者と別居</t>
    <phoneticPr fontId="29"/>
  </si>
  <si>
    <t>50-59歳</t>
    <phoneticPr fontId="4"/>
  </si>
  <si>
    <t>その他</t>
    <phoneticPr fontId="29"/>
  </si>
  <si>
    <t>d)配偶者と離別・死別等した子と同居</t>
    <phoneticPr fontId="4"/>
  </si>
  <si>
    <t>d)医療機関への一時入院</t>
    <phoneticPr fontId="29"/>
  </si>
  <si>
    <t>不明</t>
    <phoneticPr fontId="29"/>
  </si>
  <si>
    <t>e)子夫婦と同居</t>
    <phoneticPr fontId="4"/>
  </si>
  <si>
    <t>f)その他①その他の親族と同居</t>
    <phoneticPr fontId="5"/>
  </si>
  <si>
    <t>認知症あるが自立度は不明</t>
    <phoneticPr fontId="4"/>
  </si>
  <si>
    <t>g)その他②非親族と同居</t>
    <phoneticPr fontId="5"/>
  </si>
  <si>
    <t>認知症の有無が不明</t>
    <phoneticPr fontId="4"/>
  </si>
  <si>
    <t>h)その他③その他</t>
    <phoneticPr fontId="5"/>
  </si>
  <si>
    <t>■注意■　以下の表はすべて調査対象年度内に虐待と判断された事例について集計</t>
    <rPh sb="1" eb="3">
      <t>チュウイ</t>
    </rPh>
    <phoneticPr fontId="71"/>
  </si>
  <si>
    <t>問8　調査対象年度末日での状況</t>
    <rPh sb="0" eb="1">
      <t>トイ</t>
    </rPh>
    <rPh sb="3" eb="5">
      <t>チョウサ</t>
    </rPh>
    <rPh sb="5" eb="7">
      <t>タイショウ</t>
    </rPh>
    <rPh sb="7" eb="9">
      <t>ネンド</t>
    </rPh>
    <rPh sb="9" eb="11">
      <t>マツジツ</t>
    </rPh>
    <rPh sb="13" eb="15">
      <t>ジョウキョウ</t>
    </rPh>
    <phoneticPr fontId="29"/>
  </si>
  <si>
    <t>単独か1人目の時の対応時期</t>
    <phoneticPr fontId="5"/>
  </si>
  <si>
    <t>単独か1人目</t>
    <rPh sb="0" eb="2">
      <t>タンドク</t>
    </rPh>
    <rPh sb="3" eb="6">
      <t>ヒトリメ</t>
    </rPh>
    <phoneticPr fontId="5"/>
  </si>
  <si>
    <t>対応時期</t>
    <rPh sb="0" eb="2">
      <t>タイオウ</t>
    </rPh>
    <rPh sb="2" eb="4">
      <t>ジキ</t>
    </rPh>
    <phoneticPr fontId="63"/>
  </si>
  <si>
    <t>『未婚の子』は配偶者がいたことのない子を指す</t>
  </si>
  <si>
    <r>
      <t>3-2)</t>
    </r>
    <r>
      <rPr>
        <b/>
        <sz val="10"/>
        <color indexed="8"/>
        <rFont val="ＭＳ Ｐゴシック"/>
        <family val="3"/>
        <charset val="128"/>
      </rPr>
      <t>経過観察以外の対応</t>
    </r>
    <r>
      <rPr>
        <sz val="10"/>
        <color indexed="8"/>
        <rFont val="ＭＳ Ｐゴシック"/>
        <family val="3"/>
        <charset val="128"/>
      </rPr>
      <t>を行った場合の詳細</t>
    </r>
    <rPh sb="14" eb="15">
      <t>オコナ</t>
    </rPh>
    <rPh sb="17" eb="19">
      <t>バアイ</t>
    </rPh>
    <rPh sb="20" eb="22">
      <t>ショウサイ</t>
    </rPh>
    <phoneticPr fontId="29"/>
  </si>
  <si>
    <t>いずれかにエラーがあります。</t>
    <phoneticPr fontId="5"/>
  </si>
  <si>
    <t>エラーチェック</t>
    <phoneticPr fontId="29"/>
  </si>
  <si>
    <t>いずれかにエラーがあります。</t>
    <phoneticPr fontId="29"/>
  </si>
  <si>
    <t>附1～附4</t>
    <rPh sb="0" eb="1">
      <t>フ</t>
    </rPh>
    <rPh sb="3" eb="4">
      <t>フ</t>
    </rPh>
    <phoneticPr fontId="31"/>
  </si>
  <si>
    <t>エラーチェック</t>
    <phoneticPr fontId="4"/>
  </si>
  <si>
    <t>いずれかにエラーがあります。</t>
    <phoneticPr fontId="4"/>
  </si>
  <si>
    <t>問1～問4</t>
    <rPh sb="0" eb="1">
      <t>トイ</t>
    </rPh>
    <rPh sb="3" eb="4">
      <t>トイ</t>
    </rPh>
    <phoneticPr fontId="31"/>
  </si>
  <si>
    <t>いずれかにエラーがあります。</t>
    <phoneticPr fontId="31"/>
  </si>
  <si>
    <t>問5～問11</t>
    <rPh sb="0" eb="1">
      <t>トイ</t>
    </rPh>
    <rPh sb="3" eb="4">
      <t>トイ</t>
    </rPh>
    <phoneticPr fontId="31"/>
  </si>
  <si>
    <t>合計(人数)</t>
    <rPh sb="0" eb="2">
      <t>ゴウケイ</t>
    </rPh>
    <rPh sb="3" eb="5">
      <t>ニンズウ</t>
    </rPh>
    <phoneticPr fontId="65"/>
  </si>
  <si>
    <t>問7_1)b)分離をしていない事例における被虐待者の人数</t>
    <rPh sb="7" eb="9">
      <t>ブンリ</t>
    </rPh>
    <rPh sb="15" eb="17">
      <t>ジレイ</t>
    </rPh>
    <rPh sb="21" eb="25">
      <t>ヒギャクタイシャ</t>
    </rPh>
    <rPh sb="26" eb="28">
      <t>ニンズウ</t>
    </rPh>
    <phoneticPr fontId="4"/>
  </si>
  <si>
    <t>被虐待高齢者　男・女・不明の合計</t>
    <rPh sb="0" eb="3">
      <t>ヒギャクタイ</t>
    </rPh>
    <rPh sb="3" eb="6">
      <t>コウレイシャ</t>
    </rPh>
    <rPh sb="7" eb="8">
      <t>オトコ</t>
    </rPh>
    <rPh sb="9" eb="10">
      <t>オンナ</t>
    </rPh>
    <rPh sb="11" eb="13">
      <t>フメイ</t>
    </rPh>
    <rPh sb="14" eb="16">
      <t>ゴウケイ</t>
    </rPh>
    <phoneticPr fontId="71"/>
  </si>
  <si>
    <t>附2_1)</t>
    <rPh sb="0" eb="1">
      <t>フ</t>
    </rPh>
    <phoneticPr fontId="71"/>
  </si>
  <si>
    <t>1) 被虐待者性別</t>
    <phoneticPr fontId="5"/>
  </si>
  <si>
    <t>1)被虐待高齢者の性別</t>
    <phoneticPr fontId="64"/>
  </si>
  <si>
    <t>合計(人数)</t>
    <rPh sb="3" eb="5">
      <t>ニンズウ</t>
    </rPh>
    <phoneticPr fontId="63"/>
  </si>
  <si>
    <t>問6　1)被虐待高齢者の性別　男・女・不明の合計</t>
    <rPh sb="0" eb="1">
      <t>トイ</t>
    </rPh>
    <rPh sb="5" eb="6">
      <t>ヒ</t>
    </rPh>
    <rPh sb="6" eb="8">
      <t>ギャクタイ</t>
    </rPh>
    <rPh sb="8" eb="11">
      <t>コウレイシャ</t>
    </rPh>
    <rPh sb="12" eb="14">
      <t>セイベツ</t>
    </rPh>
    <rPh sb="15" eb="16">
      <t>オトコ</t>
    </rPh>
    <rPh sb="17" eb="18">
      <t>オンナ</t>
    </rPh>
    <rPh sb="19" eb="21">
      <t>フメイ</t>
    </rPh>
    <rPh sb="22" eb="24">
      <t>ゴウケイ</t>
    </rPh>
    <phoneticPr fontId="63"/>
  </si>
  <si>
    <t>合計(人数)</t>
    <rPh sb="0" eb="2">
      <t>ゴウケイ</t>
    </rPh>
    <rPh sb="3" eb="5">
      <t>ニンズウ</t>
    </rPh>
    <phoneticPr fontId="71"/>
  </si>
  <si>
    <t>その他</t>
    <rPh sb="2" eb="3">
      <t>タ</t>
    </rPh>
    <phoneticPr fontId="31"/>
  </si>
  <si>
    <t>その他①②③・不明</t>
    <rPh sb="2" eb="3">
      <t>タ</t>
    </rPh>
    <rPh sb="7" eb="9">
      <t>フメイ</t>
    </rPh>
    <phoneticPr fontId="29"/>
  </si>
  <si>
    <t xml:space="preserve">
引き続き、虐待のあった養介護事業所について
回答を続けてください。
こちらに進んでください。</t>
    <rPh sb="1" eb="2">
      <t>ヒ</t>
    </rPh>
    <rPh sb="3" eb="4">
      <t>ツヅ</t>
    </rPh>
    <rPh sb="6" eb="8">
      <t>ギャクタイ</t>
    </rPh>
    <rPh sb="12" eb="13">
      <t>マモル</t>
    </rPh>
    <rPh sb="13" eb="15">
      <t>カイゴ</t>
    </rPh>
    <rPh sb="15" eb="18">
      <t>ジギョウショ</t>
    </rPh>
    <rPh sb="23" eb="25">
      <t>カイトウ</t>
    </rPh>
    <rPh sb="26" eb="27">
      <t>ツヅ</t>
    </rPh>
    <rPh sb="39" eb="40">
      <t>スス</t>
    </rPh>
    <phoneticPr fontId="31"/>
  </si>
  <si>
    <t>市町村における高齢者虐待防止法に基づく対応状況等に関する調査票(附B票個人票)　　～養介護施設従事者等による虐待について～</t>
    <rPh sb="0" eb="3">
      <t>シチョウソン</t>
    </rPh>
    <rPh sb="7" eb="15">
      <t>コウレイシャギャクタイボウシホウ</t>
    </rPh>
    <rPh sb="16" eb="17">
      <t>モト</t>
    </rPh>
    <rPh sb="19" eb="21">
      <t>タイオウ</t>
    </rPh>
    <rPh sb="21" eb="23">
      <t>ジョウキョウ</t>
    </rPh>
    <rPh sb="23" eb="24">
      <t>トウ</t>
    </rPh>
    <rPh sb="25" eb="26">
      <t>カン</t>
    </rPh>
    <rPh sb="28" eb="31">
      <t>チョウサヒョウ</t>
    </rPh>
    <rPh sb="32" eb="33">
      <t>フ</t>
    </rPh>
    <rPh sb="35" eb="38">
      <t>コジンヒョウ</t>
    </rPh>
    <phoneticPr fontId="28"/>
  </si>
  <si>
    <t>市町村における高齢者虐待防止法に基づく対応状況等に関する調査票（D票)</t>
    <rPh sb="0" eb="3">
      <t>シチョウソン</t>
    </rPh>
    <rPh sb="7" eb="10">
      <t>コウレイシャ</t>
    </rPh>
    <rPh sb="10" eb="12">
      <t>ギャクタイ</t>
    </rPh>
    <rPh sb="12" eb="15">
      <t>ボウシホウ</t>
    </rPh>
    <rPh sb="16" eb="17">
      <t>モト</t>
    </rPh>
    <rPh sb="19" eb="21">
      <t>タイオウ</t>
    </rPh>
    <rPh sb="21" eb="23">
      <t>ジョウキョウ</t>
    </rPh>
    <rPh sb="23" eb="24">
      <t>トウ</t>
    </rPh>
    <rPh sb="25" eb="26">
      <t>カン</t>
    </rPh>
    <rPh sb="28" eb="31">
      <t>チョウサヒョウ</t>
    </rPh>
    <rPh sb="33" eb="34">
      <t>ヒョウ</t>
    </rPh>
    <phoneticPr fontId="28"/>
  </si>
  <si>
    <t>市町村における高齢者虐待防止法に基づく状況等に関する調査票(A票)</t>
    <rPh sb="0" eb="3">
      <t>シチョウソン</t>
    </rPh>
    <rPh sb="7" eb="10">
      <t>コウレイシャ</t>
    </rPh>
    <rPh sb="10" eb="12">
      <t>ギャクタイ</t>
    </rPh>
    <rPh sb="12" eb="15">
      <t>ボウシホウ</t>
    </rPh>
    <rPh sb="16" eb="17">
      <t>モト</t>
    </rPh>
    <rPh sb="19" eb="21">
      <t>ジョウキョウ</t>
    </rPh>
    <rPh sb="21" eb="22">
      <t>トウ</t>
    </rPh>
    <rPh sb="23" eb="24">
      <t>カン</t>
    </rPh>
    <rPh sb="26" eb="29">
      <t>チョウサヒョウ</t>
    </rPh>
    <rPh sb="31" eb="32">
      <t>ヒョウ</t>
    </rPh>
    <phoneticPr fontId="28"/>
  </si>
  <si>
    <t>2)　市町村の人口</t>
    <rPh sb="3" eb="6">
      <t>シチョウソン</t>
    </rPh>
    <rPh sb="7" eb="9">
      <t>ジンコウ</t>
    </rPh>
    <phoneticPr fontId="28"/>
  </si>
  <si>
    <t>3)　市町村の65歳以上人口</t>
    <rPh sb="3" eb="6">
      <t>シチョウソン</t>
    </rPh>
    <rPh sb="9" eb="10">
      <t>サイ</t>
    </rPh>
    <rPh sb="10" eb="12">
      <t>イジョウ</t>
    </rPh>
    <rPh sb="12" eb="14">
      <t>ジンコウ</t>
    </rPh>
    <phoneticPr fontId="28"/>
  </si>
  <si>
    <t>市町村名・・・</t>
    <rPh sb="0" eb="3">
      <t>シチョウソン</t>
    </rPh>
    <rPh sb="3" eb="4">
      <t>メイ</t>
    </rPh>
    <phoneticPr fontId="28"/>
  </si>
  <si>
    <t>1) 調査の状況</t>
    <rPh sb="3" eb="5">
      <t>チョウサ</t>
    </rPh>
    <rPh sb="6" eb="8">
      <t>ジョウキョウ</t>
    </rPh>
    <phoneticPr fontId="5"/>
  </si>
  <si>
    <r>
      <rPr>
        <b/>
        <sz val="9"/>
        <color indexed="8"/>
        <rFont val="ＭＳ Ｐゴシック"/>
        <family val="3"/>
        <charset val="128"/>
      </rPr>
      <t>【虐待者１】</t>
    </r>
    <r>
      <rPr>
        <sz val="10"/>
        <color indexed="8"/>
        <rFont val="ＭＳ Ｐゴシック"/>
        <family val="3"/>
        <charset val="128"/>
      </rPr>
      <t xml:space="preserve">
b-1) 年齢</t>
    </r>
    <rPh sb="1" eb="3">
      <t>ギャクタイ</t>
    </rPh>
    <rPh sb="3" eb="4">
      <t>シャ</t>
    </rPh>
    <rPh sb="12" eb="14">
      <t>ネンレイ</t>
    </rPh>
    <phoneticPr fontId="4"/>
  </si>
  <si>
    <r>
      <rPr>
        <b/>
        <sz val="10"/>
        <color indexed="8"/>
        <rFont val="ＭＳ Ｐゴシック"/>
        <family val="3"/>
        <charset val="128"/>
      </rPr>
      <t xml:space="preserve">【虐待者２】 </t>
    </r>
    <r>
      <rPr>
        <sz val="10"/>
        <color indexed="8"/>
        <rFont val="ＭＳ Ｐゴシック"/>
        <family val="3"/>
        <charset val="128"/>
      </rPr>
      <t xml:space="preserve">a-2)
</t>
    </r>
    <r>
      <rPr>
        <sz val="9"/>
        <color indexed="8"/>
        <rFont val="ＭＳ Ｐゴシック"/>
        <family val="3"/>
        <charset val="128"/>
      </rPr>
      <t>被虐待者から見た続柄</t>
    </r>
    <rPh sb="1" eb="3">
      <t>ギャクタイ</t>
    </rPh>
    <rPh sb="3" eb="4">
      <t>シャ</t>
    </rPh>
    <rPh sb="12" eb="13">
      <t>ヒ</t>
    </rPh>
    <rPh sb="13" eb="15">
      <t>ギャクタイ</t>
    </rPh>
    <rPh sb="15" eb="16">
      <t>シャ</t>
    </rPh>
    <rPh sb="18" eb="19">
      <t>ミ</t>
    </rPh>
    <rPh sb="20" eb="22">
      <t>ゾクガラ</t>
    </rPh>
    <phoneticPr fontId="4"/>
  </si>
  <si>
    <r>
      <rPr>
        <b/>
        <sz val="10"/>
        <color indexed="8"/>
        <rFont val="ＭＳ Ｐゴシック"/>
        <family val="3"/>
        <charset val="128"/>
      </rPr>
      <t xml:space="preserve">【虐待者１】 </t>
    </r>
    <r>
      <rPr>
        <sz val="10"/>
        <color indexed="8"/>
        <rFont val="ＭＳ Ｐゴシック"/>
        <family val="3"/>
        <charset val="128"/>
      </rPr>
      <t xml:space="preserve">a-1)
</t>
    </r>
    <r>
      <rPr>
        <sz val="9"/>
        <color indexed="8"/>
        <rFont val="ＭＳ Ｐゴシック"/>
        <family val="3"/>
        <charset val="128"/>
      </rPr>
      <t>被虐待者から見た続柄</t>
    </r>
    <rPh sb="1" eb="3">
      <t>ギャクタイ</t>
    </rPh>
    <rPh sb="3" eb="4">
      <t>シャ</t>
    </rPh>
    <rPh sb="12" eb="13">
      <t>ヒ</t>
    </rPh>
    <rPh sb="13" eb="15">
      <t>ギャクタイ</t>
    </rPh>
    <rPh sb="15" eb="16">
      <t>シャ</t>
    </rPh>
    <rPh sb="18" eb="19">
      <t>ミ</t>
    </rPh>
    <rPh sb="20" eb="22">
      <t>ゾクガラ</t>
    </rPh>
    <phoneticPr fontId="4"/>
  </si>
  <si>
    <r>
      <rPr>
        <b/>
        <sz val="9"/>
        <color indexed="8"/>
        <rFont val="ＭＳ Ｐゴシック"/>
        <family val="3"/>
        <charset val="128"/>
      </rPr>
      <t>【虐待者２】</t>
    </r>
    <r>
      <rPr>
        <sz val="10"/>
        <color indexed="8"/>
        <rFont val="ＭＳ Ｐゴシック"/>
        <family val="3"/>
        <charset val="128"/>
      </rPr>
      <t xml:space="preserve">
b-2) 年齢</t>
    </r>
    <rPh sb="1" eb="3">
      <t>ギャクタイ</t>
    </rPh>
    <rPh sb="3" eb="4">
      <t>シャ</t>
    </rPh>
    <rPh sb="12" eb="14">
      <t>ネンレイ</t>
    </rPh>
    <phoneticPr fontId="4"/>
  </si>
  <si>
    <r>
      <rPr>
        <b/>
        <sz val="10"/>
        <color indexed="8"/>
        <rFont val="ＭＳ Ｐゴシック"/>
        <family val="3"/>
        <charset val="128"/>
      </rPr>
      <t>【虐待者３】</t>
    </r>
    <r>
      <rPr>
        <sz val="10"/>
        <color indexed="8"/>
        <rFont val="ＭＳ Ｐゴシック"/>
        <family val="3"/>
        <charset val="128"/>
      </rPr>
      <t xml:space="preserve"> a-3)
</t>
    </r>
    <r>
      <rPr>
        <sz val="9"/>
        <color indexed="8"/>
        <rFont val="ＭＳ Ｐゴシック"/>
        <family val="3"/>
        <charset val="128"/>
      </rPr>
      <t>被虐待者から見た続柄</t>
    </r>
    <rPh sb="1" eb="3">
      <t>ギャクタイ</t>
    </rPh>
    <rPh sb="3" eb="4">
      <t>シャ</t>
    </rPh>
    <rPh sb="12" eb="13">
      <t>ヒ</t>
    </rPh>
    <rPh sb="13" eb="15">
      <t>ギャクタイ</t>
    </rPh>
    <rPh sb="15" eb="16">
      <t>シャ</t>
    </rPh>
    <rPh sb="18" eb="19">
      <t>ミ</t>
    </rPh>
    <rPh sb="20" eb="22">
      <t>ゾクガラ</t>
    </rPh>
    <phoneticPr fontId="4"/>
  </si>
  <si>
    <r>
      <rPr>
        <b/>
        <sz val="9"/>
        <color indexed="8"/>
        <rFont val="ＭＳ Ｐゴシック"/>
        <family val="3"/>
        <charset val="128"/>
      </rPr>
      <t>【虐待者３】</t>
    </r>
    <r>
      <rPr>
        <sz val="10"/>
        <color indexed="8"/>
        <rFont val="ＭＳ Ｐゴシック"/>
        <family val="3"/>
        <charset val="128"/>
      </rPr>
      <t xml:space="preserve">
b-3) 年齢</t>
    </r>
    <rPh sb="1" eb="3">
      <t>ギャクタイ</t>
    </rPh>
    <rPh sb="3" eb="4">
      <t>シャ</t>
    </rPh>
    <rPh sb="12" eb="14">
      <t>ネンレイ</t>
    </rPh>
    <phoneticPr fontId="4"/>
  </si>
  <si>
    <t>4) 権利擁護に関する対応状況</t>
    <rPh sb="3" eb="5">
      <t>ケンリ</t>
    </rPh>
    <rPh sb="5" eb="7">
      <t>ヨウゴ</t>
    </rPh>
    <rPh sb="8" eb="9">
      <t>カン</t>
    </rPh>
    <rPh sb="11" eb="13">
      <t>タイオウ</t>
    </rPh>
    <rPh sb="13" eb="15">
      <t>ジョウキョウ</t>
    </rPh>
    <phoneticPr fontId="5"/>
  </si>
  <si>
    <t>問4</t>
    <rPh sb="0" eb="1">
      <t>トイ</t>
    </rPh>
    <phoneticPr fontId="31"/>
  </si>
  <si>
    <t>エラーチェック</t>
    <phoneticPr fontId="29"/>
  </si>
  <si>
    <t>問3</t>
    <rPh sb="0" eb="1">
      <t>トイ</t>
    </rPh>
    <phoneticPr fontId="29"/>
  </si>
  <si>
    <t>問4</t>
    <rPh sb="0" eb="1">
      <t>トイ</t>
    </rPh>
    <phoneticPr fontId="29"/>
  </si>
  <si>
    <t>問5</t>
    <rPh sb="0" eb="1">
      <t>トイ</t>
    </rPh>
    <phoneticPr fontId="29"/>
  </si>
  <si>
    <t>A票</t>
    <rPh sb="1" eb="2">
      <t>ヒョウ</t>
    </rPh>
    <phoneticPr fontId="22"/>
  </si>
  <si>
    <t>D票</t>
    <rPh sb="1" eb="2">
      <t>ヒョウ</t>
    </rPh>
    <phoneticPr fontId="22"/>
  </si>
  <si>
    <t>B票</t>
    <rPh sb="1" eb="2">
      <t>ヒョウ</t>
    </rPh>
    <phoneticPr fontId="22"/>
  </si>
  <si>
    <t>C票</t>
    <rPh sb="1" eb="2">
      <t>ヒョウ</t>
    </rPh>
    <phoneticPr fontId="22"/>
  </si>
  <si>
    <t>E票</t>
    <rPh sb="1" eb="2">
      <t>ヒョウ</t>
    </rPh>
    <phoneticPr fontId="22"/>
  </si>
  <si>
    <t>エラーはなかった。</t>
    <phoneticPr fontId="22"/>
  </si>
  <si>
    <r>
      <t>4) 1)</t>
    </r>
    <r>
      <rPr>
        <sz val="10"/>
        <color indexed="8"/>
        <rFont val="ＭＳ Ｐゴシック"/>
        <family val="3"/>
        <charset val="128"/>
      </rPr>
      <t>～3)のいずれかを実施した場合の対応開始期日（何らかの対応を開始した期日）</t>
    </r>
    <rPh sb="14" eb="16">
      <t>ジッシ</t>
    </rPh>
    <rPh sb="18" eb="20">
      <t>バアイ</t>
    </rPh>
    <rPh sb="21" eb="23">
      <t>タイオウ</t>
    </rPh>
    <rPh sb="23" eb="25">
      <t>カイシ</t>
    </rPh>
    <rPh sb="25" eb="27">
      <t>キジツ</t>
    </rPh>
    <rPh sb="28" eb="29">
      <t>ナン</t>
    </rPh>
    <rPh sb="32" eb="34">
      <t>タイオウ</t>
    </rPh>
    <rPh sb="35" eb="37">
      <t>カイシ</t>
    </rPh>
    <rPh sb="39" eb="41">
      <t>キジツ</t>
    </rPh>
    <phoneticPr fontId="55"/>
  </si>
  <si>
    <t>1-1)「有」の場合の改善計画が提出された期日</t>
    <rPh sb="5" eb="6">
      <t>ウ</t>
    </rPh>
    <rPh sb="8" eb="10">
      <t>バアイ</t>
    </rPh>
    <rPh sb="11" eb="13">
      <t>カイゼン</t>
    </rPh>
    <rPh sb="13" eb="15">
      <t>ケイカク</t>
    </rPh>
    <rPh sb="16" eb="18">
      <t>テイシュツ</t>
    </rPh>
    <rPh sb="21" eb="23">
      <t>キジツ</t>
    </rPh>
    <phoneticPr fontId="55"/>
  </si>
  <si>
    <r>
      <t>2-1)</t>
    </r>
    <r>
      <rPr>
        <sz val="10"/>
        <color indexed="8"/>
        <rFont val="ＭＳ Ｐゴシック"/>
        <family val="3"/>
        <charset val="128"/>
      </rPr>
      <t>「有」の場合の勧告・命令等への対応があった期日</t>
    </r>
    <rPh sb="5" eb="6">
      <t>ウ</t>
    </rPh>
    <rPh sb="8" eb="10">
      <t>バアイ</t>
    </rPh>
    <rPh sb="11" eb="13">
      <t>カンコク</t>
    </rPh>
    <rPh sb="14" eb="16">
      <t>メイレイ</t>
    </rPh>
    <rPh sb="16" eb="17">
      <t>トウ</t>
    </rPh>
    <rPh sb="19" eb="21">
      <t>タイオウ</t>
    </rPh>
    <rPh sb="25" eb="27">
      <t>キジツ</t>
    </rPh>
    <phoneticPr fontId="55"/>
  </si>
  <si>
    <t>死亡事例はあった。</t>
    <rPh sb="0" eb="2">
      <t>シボウ</t>
    </rPh>
    <rPh sb="2" eb="4">
      <t>ジレイ</t>
    </rPh>
    <phoneticPr fontId="23"/>
  </si>
  <si>
    <t>問15</t>
    <rPh sb="0" eb="1">
      <t>トイ</t>
    </rPh>
    <phoneticPr fontId="28"/>
  </si>
  <si>
    <t>問6</t>
    <rPh sb="0" eb="1">
      <t>トイ</t>
    </rPh>
    <phoneticPr fontId="29"/>
  </si>
  <si>
    <t>問7</t>
    <rPh sb="0" eb="1">
      <t>トイ</t>
    </rPh>
    <phoneticPr fontId="29"/>
  </si>
  <si>
    <t>直営</t>
    <rPh sb="0" eb="2">
      <t>チョクエイ</t>
    </rPh>
    <phoneticPr fontId="28"/>
  </si>
  <si>
    <t>箇所</t>
    <rPh sb="0" eb="2">
      <t>カショ</t>
    </rPh>
    <phoneticPr fontId="29"/>
  </si>
  <si>
    <t>委託</t>
    <rPh sb="0" eb="2">
      <t>イタク</t>
    </rPh>
    <phoneticPr fontId="28"/>
  </si>
  <si>
    <t>整理番号</t>
    <rPh sb="0" eb="2">
      <t>セイリ</t>
    </rPh>
    <rPh sb="2" eb="4">
      <t>バンゴウ</t>
    </rPh>
    <phoneticPr fontId="31"/>
  </si>
  <si>
    <t>1)相談・通報
受理日</t>
    <phoneticPr fontId="31"/>
  </si>
  <si>
    <t>市町村が受理</t>
    <rPh sb="0" eb="3">
      <t>シチョウソン</t>
    </rPh>
    <rPh sb="4" eb="6">
      <t>ジュリ</t>
    </rPh>
    <phoneticPr fontId="51"/>
  </si>
  <si>
    <t>都道府県が直接受理</t>
    <rPh sb="0" eb="4">
      <t>トドウフケン</t>
    </rPh>
    <rPh sb="5" eb="7">
      <t>チョクセツ</t>
    </rPh>
    <rPh sb="7" eb="9">
      <t>ジュリ</t>
    </rPh>
    <phoneticPr fontId="51"/>
  </si>
  <si>
    <t>4)　地域包括支援センターの
　　運営の状況
　　(調査対象年度末現在)</t>
    <rPh sb="3" eb="5">
      <t>チイキ</t>
    </rPh>
    <rPh sb="5" eb="7">
      <t>ホウカツ</t>
    </rPh>
    <rPh sb="7" eb="9">
      <t>シエン</t>
    </rPh>
    <rPh sb="17" eb="19">
      <t>ウンエイ</t>
    </rPh>
    <rPh sb="20" eb="22">
      <t>ジョウキョウ</t>
    </rPh>
    <rPh sb="26" eb="28">
      <t>チョウサ</t>
    </rPh>
    <rPh sb="28" eb="30">
      <t>タイショウ</t>
    </rPh>
    <rPh sb="30" eb="33">
      <t>ネンドマツ</t>
    </rPh>
    <rPh sb="33" eb="35">
      <t>ゲンザイ</t>
    </rPh>
    <phoneticPr fontId="28"/>
  </si>
  <si>
    <t>経過観察(見守り)のみ</t>
    <rPh sb="0" eb="2">
      <t>ケイカ</t>
    </rPh>
    <rPh sb="2" eb="4">
      <t>カンサツ</t>
    </rPh>
    <rPh sb="5" eb="7">
      <t>ミマモ</t>
    </rPh>
    <phoneticPr fontId="4"/>
  </si>
  <si>
    <t>対応継続</t>
    <rPh sb="0" eb="2">
      <t>タイオウ</t>
    </rPh>
    <rPh sb="2" eb="4">
      <t>ケイゾク</t>
    </rPh>
    <phoneticPr fontId="29"/>
  </si>
  <si>
    <t>終結</t>
    <rPh sb="0" eb="2">
      <t>シュウケツ</t>
    </rPh>
    <phoneticPr fontId="29"/>
  </si>
  <si>
    <t>有</t>
    <rPh sb="0" eb="1">
      <t>ウ</t>
    </rPh>
    <phoneticPr fontId="4"/>
  </si>
  <si>
    <t>無</t>
    <rPh sb="0" eb="1">
      <t>ム</t>
    </rPh>
    <phoneticPr fontId="4"/>
  </si>
  <si>
    <t>30～39歳</t>
  </si>
  <si>
    <t>a)本調査対象年度内に通報等を受理した事例</t>
    <rPh sb="2" eb="5">
      <t>ホンチョウサ</t>
    </rPh>
    <rPh sb="5" eb="7">
      <t>タイショウ</t>
    </rPh>
    <rPh sb="7" eb="10">
      <t>ネンドナイ</t>
    </rPh>
    <rPh sb="11" eb="14">
      <t>ツウホウトウ</t>
    </rPh>
    <rPh sb="15" eb="17">
      <t>ジュリ</t>
    </rPh>
    <rPh sb="19" eb="21">
      <t>ジレイ</t>
    </rPh>
    <phoneticPr fontId="4"/>
  </si>
  <si>
    <t>b)対象年度以前に通報等を受理し事実確認調査が対象年度となった事例</t>
    <rPh sb="2" eb="4">
      <t>タイショウ</t>
    </rPh>
    <rPh sb="4" eb="6">
      <t>ネンド</t>
    </rPh>
    <rPh sb="6" eb="8">
      <t>イゼン</t>
    </rPh>
    <rPh sb="9" eb="12">
      <t>ツウホウトウ</t>
    </rPh>
    <rPh sb="13" eb="15">
      <t>ジュリ</t>
    </rPh>
    <rPh sb="16" eb="18">
      <t>ジジツ</t>
    </rPh>
    <rPh sb="18" eb="20">
      <t>カクニン</t>
    </rPh>
    <rPh sb="20" eb="22">
      <t>チョウサ</t>
    </rPh>
    <rPh sb="23" eb="25">
      <t>タイショウ</t>
    </rPh>
    <rPh sb="25" eb="27">
      <t>ネンド</t>
    </rPh>
    <rPh sb="31" eb="33">
      <t>ジレイ</t>
    </rPh>
    <phoneticPr fontId="4"/>
  </si>
  <si>
    <t>1)相談・通報者はどれにあてはまりますか。その人数を記入してください。</t>
    <phoneticPr fontId="29"/>
  </si>
  <si>
    <t>問3　市町村における事実確認調査状況</t>
    <rPh sb="0" eb="1">
      <t>トイ</t>
    </rPh>
    <phoneticPr fontId="71"/>
  </si>
  <si>
    <t>問5　都道府県における事実確認調査状況</t>
    <rPh sb="0" eb="1">
      <t>トイ</t>
    </rPh>
    <phoneticPr fontId="71"/>
  </si>
  <si>
    <t>問6　虐待事例の概要</t>
    <phoneticPr fontId="71"/>
  </si>
  <si>
    <t>被虐待者・虐待者共に特定できている</t>
    <rPh sb="0" eb="4">
      <t>ヒギャクタイシャ</t>
    </rPh>
    <rPh sb="5" eb="8">
      <t>ギャクタイシャ</t>
    </rPh>
    <rPh sb="8" eb="9">
      <t>トモ</t>
    </rPh>
    <rPh sb="10" eb="12">
      <t>トクテイ</t>
    </rPh>
    <phoneticPr fontId="31"/>
  </si>
  <si>
    <t>被虐待者は特定できている</t>
    <rPh sb="0" eb="4">
      <t>ヒギャクタイシャ</t>
    </rPh>
    <rPh sb="5" eb="7">
      <t>トクテイ</t>
    </rPh>
    <phoneticPr fontId="31"/>
  </si>
  <si>
    <t>虐待者は特定できている</t>
    <rPh sb="0" eb="3">
      <t>ギャクタイシャ</t>
    </rPh>
    <rPh sb="4" eb="6">
      <t>トクテイ</t>
    </rPh>
    <phoneticPr fontId="31"/>
  </si>
  <si>
    <t>共に不明</t>
    <rPh sb="0" eb="1">
      <t>トモ</t>
    </rPh>
    <rPh sb="2" eb="4">
      <t>フメイ</t>
    </rPh>
    <phoneticPr fontId="31"/>
  </si>
  <si>
    <t>人数</t>
    <rPh sb="0" eb="2">
      <t>ニンズウ</t>
    </rPh>
    <phoneticPr fontId="71"/>
  </si>
  <si>
    <t>附2　被虐待高齢者</t>
  </si>
  <si>
    <t>問10　市町村・都道府県の対応に対して当該養介護施設等において行われた措置</t>
    <phoneticPr fontId="71"/>
  </si>
  <si>
    <t>1)性別</t>
    <rPh sb="2" eb="4">
      <t>セイベツ</t>
    </rPh>
    <phoneticPr fontId="71"/>
  </si>
  <si>
    <t>2)年齢階級</t>
    <rPh sb="2" eb="4">
      <t>ネンレイ</t>
    </rPh>
    <rPh sb="4" eb="6">
      <t>カイキュウ</t>
    </rPh>
    <phoneticPr fontId="71"/>
  </si>
  <si>
    <t>3)要支援・要介護状態区分</t>
  </si>
  <si>
    <t>附3　虐待の種別・類型</t>
    <phoneticPr fontId="71"/>
  </si>
  <si>
    <t>身体的虐待</t>
    <phoneticPr fontId="71"/>
  </si>
  <si>
    <t>介護等放棄</t>
    <phoneticPr fontId="71"/>
  </si>
  <si>
    <t>心理的虐待</t>
    <phoneticPr fontId="71"/>
  </si>
  <si>
    <t>性的虐待</t>
    <phoneticPr fontId="71"/>
  </si>
  <si>
    <t>経済的虐待</t>
    <phoneticPr fontId="71"/>
  </si>
  <si>
    <t>2)虐待に該当する身体拘束の有無</t>
  </si>
  <si>
    <t>4)虐待の深刻度</t>
    <phoneticPr fontId="71"/>
  </si>
  <si>
    <t>1)年齢階級</t>
  </si>
  <si>
    <t>2)職名又は職種</t>
  </si>
  <si>
    <t>40～49歳</t>
  </si>
  <si>
    <t>看護職</t>
  </si>
  <si>
    <t>50～59歳</t>
  </si>
  <si>
    <t>管理職</t>
  </si>
  <si>
    <t>60歳以上</t>
  </si>
  <si>
    <t>施設長</t>
  </si>
  <si>
    <t>経営者・開設者</t>
  </si>
  <si>
    <t>附4　虐待を行った養介護施設等の従事者</t>
  </si>
  <si>
    <t>2)虐待があった施設・事業所のサービス種別</t>
    <phoneticPr fontId="71"/>
  </si>
  <si>
    <t>65～69歳</t>
    <phoneticPr fontId="4"/>
  </si>
  <si>
    <t>70～74歳</t>
    <phoneticPr fontId="4"/>
  </si>
  <si>
    <t>75～79歳</t>
    <phoneticPr fontId="4"/>
  </si>
  <si>
    <t>80～84歳</t>
    <phoneticPr fontId="4"/>
  </si>
  <si>
    <t>85～89歳</t>
    <phoneticPr fontId="4"/>
  </si>
  <si>
    <t>90～94歳</t>
    <phoneticPr fontId="4"/>
  </si>
  <si>
    <t>95～99歳</t>
    <phoneticPr fontId="4"/>
  </si>
  <si>
    <t>1)虐待の種別</t>
    <phoneticPr fontId="71"/>
  </si>
  <si>
    <t xml:space="preserve"> </t>
    <phoneticPr fontId="5"/>
  </si>
  <si>
    <t>介護支援専門員
(ｹｱﾏﾈｼﾞｬｰ)</t>
    <rPh sb="0" eb="2">
      <t>カイゴ</t>
    </rPh>
    <rPh sb="2" eb="4">
      <t>シエン</t>
    </rPh>
    <rPh sb="4" eb="7">
      <t>センモンイン</t>
    </rPh>
    <phoneticPr fontId="5"/>
  </si>
  <si>
    <t>医療機関従事者</t>
    <rPh sb="0" eb="2">
      <t>イリョウ</t>
    </rPh>
    <rPh sb="2" eb="4">
      <t>キカン</t>
    </rPh>
    <rPh sb="4" eb="7">
      <t>ジュウジシャ</t>
    </rPh>
    <phoneticPr fontId="5"/>
  </si>
  <si>
    <t>近隣住民・知人</t>
    <rPh sb="0" eb="2">
      <t>キンリン</t>
    </rPh>
    <rPh sb="2" eb="4">
      <t>ジュウミン</t>
    </rPh>
    <rPh sb="5" eb="7">
      <t>チジン</t>
    </rPh>
    <phoneticPr fontId="5"/>
  </si>
  <si>
    <t>民生委員</t>
    <rPh sb="0" eb="2">
      <t>ミンセイ</t>
    </rPh>
    <rPh sb="2" eb="4">
      <t>イイン</t>
    </rPh>
    <phoneticPr fontId="5"/>
  </si>
  <si>
    <t>被虐待者本人</t>
    <rPh sb="0" eb="1">
      <t>ヒ</t>
    </rPh>
    <rPh sb="1" eb="3">
      <t>ギャクタイ</t>
    </rPh>
    <rPh sb="3" eb="4">
      <t>シャ</t>
    </rPh>
    <rPh sb="4" eb="6">
      <t>ホンニン</t>
    </rPh>
    <phoneticPr fontId="5"/>
  </si>
  <si>
    <t>家族・親族</t>
    <rPh sb="0" eb="2">
      <t>カゾク</t>
    </rPh>
    <rPh sb="3" eb="5">
      <t>シンゾク</t>
    </rPh>
    <phoneticPr fontId="5"/>
  </si>
  <si>
    <t>虐待者自身</t>
    <rPh sb="0" eb="2">
      <t>ギャクタイ</t>
    </rPh>
    <rPh sb="2" eb="3">
      <t>シャ</t>
    </rPh>
    <rPh sb="3" eb="5">
      <t>ジシン</t>
    </rPh>
    <phoneticPr fontId="5"/>
  </si>
  <si>
    <t>当該市町村行政職員</t>
    <rPh sb="0" eb="2">
      <t>トウガイ</t>
    </rPh>
    <rPh sb="2" eb="5">
      <t>シチョウソン</t>
    </rPh>
    <rPh sb="3" eb="5">
      <t>チョウソン</t>
    </rPh>
    <rPh sb="5" eb="7">
      <t>ギョウセイ</t>
    </rPh>
    <rPh sb="7" eb="9">
      <t>ショクイン</t>
    </rPh>
    <phoneticPr fontId="5"/>
  </si>
  <si>
    <t>警察</t>
    <rPh sb="0" eb="2">
      <t>ケイサツ</t>
    </rPh>
    <phoneticPr fontId="5"/>
  </si>
  <si>
    <t>不明（匿名を含む）</t>
    <rPh sb="0" eb="2">
      <t>フメイ</t>
    </rPh>
    <rPh sb="3" eb="5">
      <t>トクメイ</t>
    </rPh>
    <rPh sb="6" eb="7">
      <t>フク</t>
    </rPh>
    <phoneticPr fontId="5"/>
  </si>
  <si>
    <t>問2　相談・通報者</t>
    <phoneticPr fontId="63"/>
  </si>
  <si>
    <t>問3 事実確認の状況</t>
    <rPh sb="0" eb="1">
      <t>トイ</t>
    </rPh>
    <phoneticPr fontId="5"/>
  </si>
  <si>
    <t>1) 調査の状況</t>
    <phoneticPr fontId="64"/>
  </si>
  <si>
    <t>問3　事実確認の状況</t>
    <phoneticPr fontId="63"/>
  </si>
  <si>
    <t>問4　事実確認調査の結果</t>
    <phoneticPr fontId="63"/>
  </si>
  <si>
    <t>1)調査の結果</t>
    <phoneticPr fontId="64"/>
  </si>
  <si>
    <t>構成割合(%)</t>
    <rPh sb="3" eb="4">
      <t>ア</t>
    </rPh>
    <phoneticPr fontId="65"/>
  </si>
  <si>
    <t>問5　虐待の内容</t>
    <phoneticPr fontId="63"/>
  </si>
  <si>
    <t>3)虐待の深刻度</t>
  </si>
  <si>
    <t>件 数</t>
    <phoneticPr fontId="63"/>
  </si>
  <si>
    <t>2)被虐待高齢者の年齢</t>
    <phoneticPr fontId="64"/>
  </si>
  <si>
    <t xml:space="preserve"> 3) 被虐待者の介護保険の申請</t>
    <phoneticPr fontId="63"/>
  </si>
  <si>
    <t>問6　被虐待者・虐待者の状況</t>
    <phoneticPr fontId="29"/>
  </si>
  <si>
    <t>問７　虐待事例への対応状況</t>
  </si>
  <si>
    <t>対象年度以前に通報等を受理し事実確認調査が対象年度となった事例</t>
    <rPh sb="0" eb="2">
      <t>タイショウ</t>
    </rPh>
    <rPh sb="2" eb="4">
      <t>ネンド</t>
    </rPh>
    <rPh sb="4" eb="6">
      <t>イゼン</t>
    </rPh>
    <rPh sb="7" eb="10">
      <t>ツウホウトウ</t>
    </rPh>
    <rPh sb="11" eb="13">
      <t>ジュリ</t>
    </rPh>
    <rPh sb="14" eb="16">
      <t>ジジツ</t>
    </rPh>
    <rPh sb="16" eb="18">
      <t>カクニン</t>
    </rPh>
    <rPh sb="18" eb="20">
      <t>チョウサ</t>
    </rPh>
    <rPh sb="21" eb="23">
      <t>タイショウ</t>
    </rPh>
    <rPh sb="23" eb="25">
      <t>ネンド</t>
    </rPh>
    <rPh sb="29" eb="31">
      <t>ジレイ</t>
    </rPh>
    <phoneticPr fontId="4"/>
  </si>
  <si>
    <t>　　　　　　　　　　　　</t>
    <phoneticPr fontId="29"/>
  </si>
  <si>
    <t>虐待者とのみ同居</t>
    <rPh sb="0" eb="3">
      <t>ギャクタイシャ</t>
    </rPh>
    <phoneticPr fontId="29"/>
  </si>
  <si>
    <t>e)被虐待者が介護保険サービス以外のサービスを利用</t>
    <rPh sb="2" eb="6">
      <t>ヒギャクタイシャ</t>
    </rPh>
    <rPh sb="7" eb="9">
      <t>カイゴ</t>
    </rPh>
    <rPh sb="9" eb="11">
      <t>ホケン</t>
    </rPh>
    <rPh sb="15" eb="17">
      <t>イガイ</t>
    </rPh>
    <rPh sb="23" eb="25">
      <t>リヨウ</t>
    </rPh>
    <phoneticPr fontId="4"/>
  </si>
  <si>
    <t>エラーチェック</t>
    <phoneticPr fontId="31"/>
  </si>
  <si>
    <t>該当</t>
    <rPh sb="0" eb="2">
      <t>ガイトウ</t>
    </rPh>
    <phoneticPr fontId="31"/>
  </si>
  <si>
    <t>非該当</t>
    <rPh sb="0" eb="3">
      <t>ヒガイトウ</t>
    </rPh>
    <phoneticPr fontId="31"/>
  </si>
  <si>
    <t>整理欄</t>
    <rPh sb="0" eb="2">
      <t>セイリ</t>
    </rPh>
    <rPh sb="2" eb="3">
      <t>ラン</t>
    </rPh>
    <phoneticPr fontId="29"/>
  </si>
  <si>
    <t>男</t>
    <rPh sb="0" eb="1">
      <t>オトコ</t>
    </rPh>
    <phoneticPr fontId="4"/>
  </si>
  <si>
    <t>女</t>
    <rPh sb="0" eb="1">
      <t>オンナ</t>
    </rPh>
    <phoneticPr fontId="4"/>
  </si>
  <si>
    <t>要支援１</t>
    <phoneticPr fontId="4"/>
  </si>
  <si>
    <t>要支援２</t>
    <phoneticPr fontId="4"/>
  </si>
  <si>
    <t>要介護１</t>
    <phoneticPr fontId="4"/>
  </si>
  <si>
    <t>要介護２</t>
    <phoneticPr fontId="4"/>
  </si>
  <si>
    <t>要介護３</t>
    <phoneticPr fontId="4"/>
  </si>
  <si>
    <t>要介護４</t>
    <phoneticPr fontId="4"/>
  </si>
  <si>
    <t>要介護５</t>
    <phoneticPr fontId="4"/>
  </si>
  <si>
    <t>有</t>
    <rPh sb="0" eb="1">
      <t>ウ</t>
    </rPh>
    <phoneticPr fontId="52"/>
  </si>
  <si>
    <t xml:space="preserve">  附2　被虐待高齢者</t>
    <rPh sb="2" eb="3">
      <t>フ</t>
    </rPh>
    <phoneticPr fontId="4"/>
  </si>
  <si>
    <t>附3　虐待の種別・類型</t>
    <rPh sb="0" eb="1">
      <t>フ</t>
    </rPh>
    <phoneticPr fontId="4"/>
  </si>
  <si>
    <t>附4</t>
    <rPh sb="0" eb="1">
      <t>フ</t>
    </rPh>
    <phoneticPr fontId="31"/>
  </si>
  <si>
    <t>市町村が実施</t>
    <rPh sb="0" eb="3">
      <t>シチョウソン</t>
    </rPh>
    <rPh sb="4" eb="6">
      <t>ジッシ</t>
    </rPh>
    <phoneticPr fontId="55"/>
  </si>
  <si>
    <t>都道府県が実施</t>
    <rPh sb="0" eb="4">
      <t>トドウフケン</t>
    </rPh>
    <rPh sb="5" eb="7">
      <t>ジッシ</t>
    </rPh>
    <phoneticPr fontId="55"/>
  </si>
  <si>
    <t>市町村・都道府県がそれぞれ実施</t>
    <rPh sb="0" eb="3">
      <t>シチョウソン</t>
    </rPh>
    <rPh sb="4" eb="8">
      <t>トドウフケン</t>
    </rPh>
    <rPh sb="13" eb="15">
      <t>ジッシ</t>
    </rPh>
    <phoneticPr fontId="55"/>
  </si>
  <si>
    <t>有</t>
    <rPh sb="0" eb="1">
      <t>ウ</t>
    </rPh>
    <phoneticPr fontId="55"/>
  </si>
  <si>
    <t>無</t>
    <rPh sb="0" eb="1">
      <t>ム</t>
    </rPh>
    <phoneticPr fontId="55"/>
  </si>
  <si>
    <t>その他</t>
  </si>
  <si>
    <t>不明</t>
  </si>
  <si>
    <t>人数</t>
  </si>
  <si>
    <t xml:space="preserve">事実確認調査を行った事例
</t>
  </si>
  <si>
    <t>合計(累計)</t>
    <rPh sb="0" eb="2">
      <t>ゴウケイ</t>
    </rPh>
    <phoneticPr fontId="71"/>
  </si>
  <si>
    <t>合計(累計)</t>
    <phoneticPr fontId="63"/>
  </si>
  <si>
    <t xml:space="preserve">立入調査以外の方法により調査を行った事例
</t>
  </si>
  <si>
    <t xml:space="preserve">訪問調査を行った事例
</t>
  </si>
  <si>
    <t xml:space="preserve">関係者からの情報収集のみで調査を行った事例
</t>
  </si>
  <si>
    <t xml:space="preserve">立入調査により調査を行った事例
</t>
  </si>
  <si>
    <t xml:space="preserve">警察が同行した事例
</t>
  </si>
  <si>
    <t xml:space="preserve">事実確認調査を行っていない事例
</t>
  </si>
  <si>
    <t xml:space="preserve">合          計
</t>
  </si>
  <si>
    <t>虐待ではないと判断した事例</t>
  </si>
  <si>
    <t>虐待の判断に至らなかった事例</t>
  </si>
  <si>
    <t>合   計</t>
  </si>
  <si>
    <t>身体的虐待</t>
  </si>
  <si>
    <t>心理的虐待</t>
  </si>
  <si>
    <t>性的虐待</t>
  </si>
  <si>
    <t>経済的虐待</t>
  </si>
  <si>
    <t>合計</t>
  </si>
  <si>
    <t>男性</t>
  </si>
  <si>
    <t>女性</t>
  </si>
  <si>
    <t>65～69歳</t>
  </si>
  <si>
    <t>70～74歳</t>
  </si>
  <si>
    <t>75～79歳</t>
  </si>
  <si>
    <t>80～84歳</t>
  </si>
  <si>
    <t>85～89歳</t>
  </si>
  <si>
    <t>90歳以上</t>
  </si>
  <si>
    <t>未申請</t>
  </si>
  <si>
    <t>申請中</t>
  </si>
  <si>
    <t>認定済み</t>
  </si>
  <si>
    <t>要支援 1</t>
  </si>
  <si>
    <t>要支援 2</t>
  </si>
  <si>
    <t>要介護 1</t>
  </si>
  <si>
    <t>要介護 2</t>
  </si>
  <si>
    <t>要介護 3</t>
  </si>
  <si>
    <t>要介護 4</t>
  </si>
  <si>
    <t>要介護 5</t>
  </si>
  <si>
    <t>自立又は認知症なし</t>
  </si>
  <si>
    <t>自立度Ⅰ</t>
  </si>
  <si>
    <t>自立度Ⅱ</t>
  </si>
  <si>
    <t>自立度Ⅲ</t>
  </si>
  <si>
    <t>自立度Ⅳ</t>
  </si>
  <si>
    <t>自立度Ｍ</t>
  </si>
  <si>
    <t>認知症はあるが自立度不明</t>
  </si>
  <si>
    <t>認知症の有無が不明</t>
  </si>
  <si>
    <t>夫</t>
  </si>
  <si>
    <t>妻</t>
  </si>
  <si>
    <t>息子</t>
  </si>
  <si>
    <t>娘</t>
  </si>
  <si>
    <t>息子の配偶者（嫁）</t>
  </si>
  <si>
    <t>娘の配偶者（婿）</t>
  </si>
  <si>
    <t>兄弟姉妹</t>
  </si>
  <si>
    <t>孫</t>
  </si>
  <si>
    <r>
      <t>1)</t>
    </r>
    <r>
      <rPr>
        <sz val="10"/>
        <color indexed="8"/>
        <rFont val="ＭＳ Ｐゴシック"/>
        <family val="3"/>
        <charset val="128"/>
      </rPr>
      <t>虐待の種別</t>
    </r>
    <rPh sb="2" eb="4">
      <t>ギャクタイ</t>
    </rPh>
    <rPh sb="5" eb="7">
      <t>シュベツ</t>
    </rPh>
    <phoneticPr fontId="52"/>
  </si>
  <si>
    <t>a)本調査対象年度内に、通報等を受理した事例</t>
  </si>
  <si>
    <t>都道府県</t>
    <rPh sb="0" eb="4">
      <t>トドウフケン</t>
    </rPh>
    <phoneticPr fontId="31"/>
  </si>
  <si>
    <t>都道府県</t>
    <rPh sb="0" eb="4">
      <t>トドウフケン</t>
    </rPh>
    <phoneticPr fontId="4"/>
  </si>
  <si>
    <t>問2</t>
    <rPh sb="0" eb="1">
      <t>トイ</t>
    </rPh>
    <phoneticPr fontId="31"/>
  </si>
  <si>
    <t>問3</t>
    <rPh sb="0" eb="1">
      <t>トイ</t>
    </rPh>
    <phoneticPr fontId="31"/>
  </si>
  <si>
    <t>男性</t>
    <rPh sb="0" eb="2">
      <t>ダンセイ</t>
    </rPh>
    <phoneticPr fontId="5"/>
  </si>
  <si>
    <t>女性</t>
    <rPh sb="0" eb="2">
      <t>ジョセイ</t>
    </rPh>
    <phoneticPr fontId="5"/>
  </si>
  <si>
    <t>不明</t>
    <rPh sb="0" eb="2">
      <t>フメイ</t>
    </rPh>
    <phoneticPr fontId="5"/>
  </si>
  <si>
    <t>不明</t>
    <rPh sb="0" eb="2">
      <t>フメイ</t>
    </rPh>
    <phoneticPr fontId="4"/>
  </si>
  <si>
    <t>有</t>
    <rPh sb="0" eb="1">
      <t>アリ</t>
    </rPh>
    <phoneticPr fontId="4"/>
  </si>
  <si>
    <t>無</t>
    <rPh sb="0" eb="1">
      <t>ナシ</t>
    </rPh>
    <phoneticPr fontId="4"/>
  </si>
  <si>
    <t>利用手続きなし</t>
    <rPh sb="0" eb="2">
      <t>リヨウ</t>
    </rPh>
    <rPh sb="2" eb="4">
      <t>テツヅ</t>
    </rPh>
    <phoneticPr fontId="4"/>
  </si>
  <si>
    <t>未申請</t>
    <rPh sb="0" eb="1">
      <t>ミ</t>
    </rPh>
    <rPh sb="1" eb="3">
      <t>シンセイ</t>
    </rPh>
    <phoneticPr fontId="5"/>
  </si>
  <si>
    <t>要支援１</t>
    <rPh sb="0" eb="1">
      <t>ヨウ</t>
    </rPh>
    <rPh sb="1" eb="3">
      <t>シエン</t>
    </rPh>
    <phoneticPr fontId="5"/>
  </si>
  <si>
    <t>自立または認知症なし</t>
    <rPh sb="0" eb="2">
      <t>ジリツ</t>
    </rPh>
    <rPh sb="5" eb="8">
      <t>ニンチショウ</t>
    </rPh>
    <phoneticPr fontId="5"/>
  </si>
  <si>
    <t>申請中</t>
    <rPh sb="0" eb="3">
      <t>シンセイチュウ</t>
    </rPh>
    <phoneticPr fontId="5"/>
  </si>
  <si>
    <t>要支援２</t>
    <rPh sb="0" eb="1">
      <t>ヨウ</t>
    </rPh>
    <rPh sb="1" eb="3">
      <t>シエン</t>
    </rPh>
    <phoneticPr fontId="5"/>
  </si>
  <si>
    <t>自立度Ⅰ</t>
    <rPh sb="0" eb="3">
      <t>ジリツド</t>
    </rPh>
    <phoneticPr fontId="5"/>
  </si>
  <si>
    <t>成年後見制度利用手続き中</t>
    <rPh sb="0" eb="2">
      <t>セイネン</t>
    </rPh>
    <rPh sb="2" eb="4">
      <t>コウケン</t>
    </rPh>
    <rPh sb="4" eb="6">
      <t>セイド</t>
    </rPh>
    <rPh sb="6" eb="8">
      <t>リヨウ</t>
    </rPh>
    <rPh sb="8" eb="10">
      <t>テツヅ</t>
    </rPh>
    <rPh sb="11" eb="12">
      <t>チュウ</t>
    </rPh>
    <phoneticPr fontId="5"/>
  </si>
  <si>
    <t>認定済み</t>
    <rPh sb="0" eb="2">
      <t>ニンテイ</t>
    </rPh>
    <rPh sb="2" eb="3">
      <t>ス</t>
    </rPh>
    <phoneticPr fontId="5"/>
  </si>
  <si>
    <t>要介護１</t>
    <rPh sb="0" eb="1">
      <t>ヨウ</t>
    </rPh>
    <rPh sb="1" eb="3">
      <t>カイゴ</t>
    </rPh>
    <phoneticPr fontId="5"/>
  </si>
  <si>
    <t>自立度Ⅱ</t>
    <rPh sb="0" eb="3">
      <t>ジリツド</t>
    </rPh>
    <phoneticPr fontId="5"/>
  </si>
  <si>
    <t>要介護２</t>
    <rPh sb="0" eb="1">
      <t>ヨウ</t>
    </rPh>
    <rPh sb="1" eb="3">
      <t>カイゴ</t>
    </rPh>
    <phoneticPr fontId="5"/>
  </si>
  <si>
    <t>自立度Ⅲ</t>
    <rPh sb="0" eb="3">
      <t>ジリツド</t>
    </rPh>
    <phoneticPr fontId="5"/>
  </si>
  <si>
    <t>要介護３</t>
    <rPh sb="0" eb="1">
      <t>ヨウ</t>
    </rPh>
    <rPh sb="1" eb="3">
      <t>カイゴ</t>
    </rPh>
    <phoneticPr fontId="5"/>
  </si>
  <si>
    <t>自立度Ⅳ</t>
    <rPh sb="0" eb="3">
      <t>ジリツド</t>
    </rPh>
    <phoneticPr fontId="5"/>
  </si>
  <si>
    <t>その他</t>
    <rPh sb="2" eb="3">
      <t>タ</t>
    </rPh>
    <phoneticPr fontId="5"/>
  </si>
  <si>
    <t>要介護４</t>
    <rPh sb="0" eb="1">
      <t>ヨウ</t>
    </rPh>
    <rPh sb="1" eb="3">
      <t>カイゴ</t>
    </rPh>
    <phoneticPr fontId="5"/>
  </si>
  <si>
    <t>自立度Ｍ</t>
    <rPh sb="0" eb="3">
      <t>ジリツド</t>
    </rPh>
    <phoneticPr fontId="5"/>
  </si>
  <si>
    <t>要介護５</t>
    <rPh sb="0" eb="1">
      <t>ヨウ</t>
    </rPh>
    <rPh sb="1" eb="3">
      <t>カイゴ</t>
    </rPh>
    <phoneticPr fontId="5"/>
  </si>
  <si>
    <t>養護者と被養護者の同居・別居(被養護者から見て)</t>
    <rPh sb="0" eb="3">
      <t>ヨウゴシャ</t>
    </rPh>
    <rPh sb="4" eb="8">
      <t>ヒヨウゴシャ</t>
    </rPh>
    <rPh sb="9" eb="11">
      <t>ドウキョ</t>
    </rPh>
    <rPh sb="12" eb="14">
      <t>ベッキョ</t>
    </rPh>
    <rPh sb="15" eb="19">
      <t>ヒヨウゴシャ</t>
    </rPh>
    <rPh sb="21" eb="22">
      <t>ミ</t>
    </rPh>
    <phoneticPr fontId="28"/>
  </si>
  <si>
    <t>その他</t>
    <rPh sb="2" eb="3">
      <t>タ</t>
    </rPh>
    <phoneticPr fontId="29"/>
  </si>
  <si>
    <t>　　</t>
    <phoneticPr fontId="28"/>
  </si>
  <si>
    <t>有</t>
    <rPh sb="0" eb="1">
      <t>ウ</t>
    </rPh>
    <phoneticPr fontId="29"/>
  </si>
  <si>
    <t>無</t>
    <rPh sb="0" eb="1">
      <t>ム</t>
    </rPh>
    <phoneticPr fontId="29"/>
  </si>
  <si>
    <t>不明</t>
    <rPh sb="0" eb="2">
      <t>フメイ</t>
    </rPh>
    <phoneticPr fontId="29"/>
  </si>
  <si>
    <t>要支援1</t>
    <rPh sb="0" eb="3">
      <t>ヨウシエン</t>
    </rPh>
    <phoneticPr fontId="29"/>
  </si>
  <si>
    <t>要支援2</t>
    <rPh sb="0" eb="3">
      <t>ヨウシエン</t>
    </rPh>
    <phoneticPr fontId="29"/>
  </si>
  <si>
    <t>要介護1</t>
    <rPh sb="0" eb="3">
      <t>ヨウカイゴ</t>
    </rPh>
    <phoneticPr fontId="29"/>
  </si>
  <si>
    <t>要介護2</t>
    <rPh sb="0" eb="3">
      <t>ヨウカイゴ</t>
    </rPh>
    <phoneticPr fontId="29"/>
  </si>
  <si>
    <t>要介護3</t>
    <rPh sb="0" eb="3">
      <t>ヨウカイゴ</t>
    </rPh>
    <phoneticPr fontId="29"/>
  </si>
  <si>
    <t>要介護4</t>
    <rPh sb="0" eb="3">
      <t>ヨウカイゴ</t>
    </rPh>
    <phoneticPr fontId="29"/>
  </si>
  <si>
    <t>要介護5</t>
    <rPh sb="0" eb="3">
      <t>ヨウカイゴ</t>
    </rPh>
    <phoneticPr fontId="29"/>
  </si>
  <si>
    <t>自立</t>
    <rPh sb="0" eb="2">
      <t>ジリツ</t>
    </rPh>
    <phoneticPr fontId="29"/>
  </si>
  <si>
    <t>「有」の場合人数
※人数不明の場合は「不明」と記入</t>
    <rPh sb="1" eb="2">
      <t>ウ</t>
    </rPh>
    <rPh sb="4" eb="6">
      <t>バアイ</t>
    </rPh>
    <rPh sb="6" eb="8">
      <t>ニンズウ</t>
    </rPh>
    <rPh sb="10" eb="12">
      <t>ニンズウ</t>
    </rPh>
    <rPh sb="12" eb="14">
      <t>フメイ</t>
    </rPh>
    <rPh sb="15" eb="17">
      <t>バアイ</t>
    </rPh>
    <rPh sb="19" eb="21">
      <t>フメイ</t>
    </rPh>
    <rPh sb="23" eb="25">
      <t>キニュウ</t>
    </rPh>
    <phoneticPr fontId="29"/>
  </si>
  <si>
    <t>被養護者の状況</t>
    <rPh sb="0" eb="4">
      <t>ヒヨウゴシャ</t>
    </rPh>
    <rPh sb="5" eb="7">
      <t>ジョウキョウ</t>
    </rPh>
    <phoneticPr fontId="28"/>
  </si>
  <si>
    <t>3）養護者のネグレクトによる被養護者の致死</t>
    <rPh sb="2" eb="5">
      <t>ヨウゴシャ</t>
    </rPh>
    <rPh sb="14" eb="18">
      <t>ヒヨウゴシャ</t>
    </rPh>
    <rPh sb="19" eb="21">
      <t>チシ</t>
    </rPh>
    <phoneticPr fontId="28"/>
  </si>
  <si>
    <t>4）心中(養護者、被養護者とも死亡）</t>
    <rPh sb="2" eb="4">
      <t>シンジュウ</t>
    </rPh>
    <rPh sb="5" eb="8">
      <t>ヨウゴシャ</t>
    </rPh>
    <rPh sb="9" eb="13">
      <t>ヒヨウゴシャ</t>
    </rPh>
    <rPh sb="15" eb="17">
      <t>シボウ</t>
    </rPh>
    <phoneticPr fontId="28"/>
  </si>
  <si>
    <t>2）養護者の虐待(ネグレクトを除く)による被養護者の致死</t>
    <rPh sb="2" eb="5">
      <t>ヨウゴシャ</t>
    </rPh>
    <rPh sb="6" eb="8">
      <t>ギャクタイ</t>
    </rPh>
    <rPh sb="15" eb="16">
      <t>ノゾ</t>
    </rPh>
    <rPh sb="21" eb="25">
      <t>ヒヨウゴシャ</t>
    </rPh>
    <rPh sb="26" eb="28">
      <t>チシ</t>
    </rPh>
    <phoneticPr fontId="28"/>
  </si>
  <si>
    <r>
      <t>1</t>
    </r>
    <r>
      <rPr>
        <sz val="10"/>
        <color indexed="8"/>
        <rFont val="ＭＳ Ｐゴシック"/>
        <family val="3"/>
        <charset val="128"/>
      </rPr>
      <t>)</t>
    </r>
    <r>
      <rPr>
        <sz val="10"/>
        <color indexed="8"/>
        <rFont val="ＭＳ Ｐゴシック"/>
        <family val="3"/>
        <charset val="128"/>
      </rPr>
      <t>事実確認調査の有無</t>
    </r>
    <rPh sb="2" eb="4">
      <t>ジジツ</t>
    </rPh>
    <rPh sb="4" eb="6">
      <t>カクニン</t>
    </rPh>
    <rPh sb="6" eb="8">
      <t>チョウサ</t>
    </rPh>
    <rPh sb="9" eb="11">
      <t>ウム</t>
    </rPh>
    <phoneticPr fontId="31"/>
  </si>
  <si>
    <t>1)施設等に対する指導（一般指導）</t>
    <rPh sb="12" eb="14">
      <t>イッパン</t>
    </rPh>
    <rPh sb="14" eb="16">
      <t>シドウ</t>
    </rPh>
    <phoneticPr fontId="4"/>
  </si>
  <si>
    <t>2)施設等からの改善計画の提出依頼</t>
    <phoneticPr fontId="4"/>
  </si>
  <si>
    <t>3)虐待を行った養介護施設従事者等への注意・指導</t>
    <phoneticPr fontId="4"/>
  </si>
  <si>
    <t>1)報告徴収、質問、立入検査</t>
    <phoneticPr fontId="4"/>
  </si>
  <si>
    <t>2)改善勧告</t>
    <phoneticPr fontId="4"/>
  </si>
  <si>
    <t>3)改善勧告に従わない場合の公表</t>
    <phoneticPr fontId="4"/>
  </si>
  <si>
    <t>4)改善命令</t>
    <phoneticPr fontId="4"/>
  </si>
  <si>
    <t>5)指定の効力の全部又は一部停止</t>
    <phoneticPr fontId="4"/>
  </si>
  <si>
    <t>6)指定取消</t>
    <phoneticPr fontId="4"/>
  </si>
  <si>
    <t>7)現在対応中</t>
    <phoneticPr fontId="4"/>
  </si>
  <si>
    <r>
      <t>9</t>
    </r>
    <r>
      <rPr>
        <sz val="10"/>
        <color indexed="8"/>
        <rFont val="ＭＳ Ｐゴシック"/>
        <family val="3"/>
        <charset val="128"/>
      </rPr>
      <t>) 1)</t>
    </r>
    <r>
      <rPr>
        <sz val="10"/>
        <color indexed="8"/>
        <rFont val="ＭＳ Ｐゴシック"/>
        <family val="3"/>
        <charset val="128"/>
      </rPr>
      <t>～</t>
    </r>
    <r>
      <rPr>
        <sz val="10"/>
        <color indexed="8"/>
        <rFont val="ＭＳ Ｐゴシック"/>
        <family val="3"/>
        <charset val="128"/>
      </rPr>
      <t>8)</t>
    </r>
    <r>
      <rPr>
        <sz val="10"/>
        <color indexed="8"/>
        <rFont val="ＭＳ Ｐゴシック"/>
        <family val="3"/>
        <charset val="128"/>
      </rPr>
      <t>のいずれかを実施した場合の権限行使開始期日（何らかの権限行使を開始した期日）</t>
    </r>
    <rPh sb="14" eb="16">
      <t>ジッシ</t>
    </rPh>
    <rPh sb="18" eb="20">
      <t>バアイ</t>
    </rPh>
    <rPh sb="21" eb="23">
      <t>ケンゲン</t>
    </rPh>
    <rPh sb="23" eb="25">
      <t>コウシ</t>
    </rPh>
    <rPh sb="25" eb="27">
      <t>カイシ</t>
    </rPh>
    <rPh sb="27" eb="29">
      <t>キジツ</t>
    </rPh>
    <rPh sb="30" eb="31">
      <t>ナン</t>
    </rPh>
    <rPh sb="34" eb="36">
      <t>ケンゲン</t>
    </rPh>
    <rPh sb="36" eb="38">
      <t>コウシ</t>
    </rPh>
    <rPh sb="39" eb="41">
      <t>カイシ</t>
    </rPh>
    <rPh sb="43" eb="45">
      <t>キジツ</t>
    </rPh>
    <phoneticPr fontId="55"/>
  </si>
  <si>
    <r>
      <t>4)</t>
    </r>
    <r>
      <rPr>
        <sz val="10"/>
        <color indexed="8"/>
        <rFont val="ＭＳ Ｐゴシック"/>
        <family val="3"/>
        <charset val="128"/>
      </rPr>
      <t>認知症日常生活
自立度区分</t>
    </r>
    <rPh sb="2" eb="5">
      <t>ニンチショウ</t>
    </rPh>
    <rPh sb="5" eb="7">
      <t>ニチジョウ</t>
    </rPh>
    <rPh sb="7" eb="9">
      <t>セイカツ</t>
    </rPh>
    <rPh sb="10" eb="13">
      <t>ジリツド</t>
    </rPh>
    <rPh sb="13" eb="15">
      <t>クブン</t>
    </rPh>
    <phoneticPr fontId="5"/>
  </si>
  <si>
    <t>附3</t>
    <rPh sb="0" eb="1">
      <t>フ</t>
    </rPh>
    <phoneticPr fontId="31"/>
  </si>
  <si>
    <t>その他</t>
    <rPh sb="2" eb="3">
      <t>タ</t>
    </rPh>
    <phoneticPr fontId="4"/>
  </si>
  <si>
    <t>b)　関係者からの情報収集のみで事実確認を行った事例</t>
    <rPh sb="3" eb="6">
      <t>カンケイシャ</t>
    </rPh>
    <rPh sb="9" eb="13">
      <t>ジョウホウシュウシュ</t>
    </rPh>
    <rPh sb="16" eb="20">
      <t>ジジツカクニン</t>
    </rPh>
    <rPh sb="21" eb="22">
      <t>オコナ</t>
    </rPh>
    <rPh sb="24" eb="26">
      <t>ジレイ</t>
    </rPh>
    <phoneticPr fontId="29"/>
  </si>
  <si>
    <t>c） 立入調査により事実確認を行った事例</t>
    <rPh sb="3" eb="5">
      <t>タチイリ</t>
    </rPh>
    <rPh sb="5" eb="7">
      <t>チョウサ</t>
    </rPh>
    <rPh sb="10" eb="12">
      <t>ジジツ</t>
    </rPh>
    <rPh sb="12" eb="14">
      <t>カクニン</t>
    </rPh>
    <rPh sb="15" eb="16">
      <t>オコナ</t>
    </rPh>
    <rPh sb="18" eb="20">
      <t>ジレイ</t>
    </rPh>
    <phoneticPr fontId="29"/>
  </si>
  <si>
    <t>d） 相談・通報を受理した段階で、明らかに虐待ではなく
　　事実確認調査不要と判断した事例</t>
    <phoneticPr fontId="29"/>
  </si>
  <si>
    <t>e） 相談・通報を受理し、後日、事実確認調査を予定している
　　または事実確認調査の要否を検討中の事例</t>
    <phoneticPr fontId="29"/>
  </si>
  <si>
    <t>a）（立入調査のうち）警察が同行した事例</t>
    <rPh sb="3" eb="4">
      <t>タ</t>
    </rPh>
    <rPh sb="4" eb="5">
      <t>イ</t>
    </rPh>
    <rPh sb="5" eb="7">
      <t>チョウサ</t>
    </rPh>
    <rPh sb="11" eb="13">
      <t>ケイサツ</t>
    </rPh>
    <rPh sb="14" eb="16">
      <t>ドウコウ</t>
    </rPh>
    <rPh sb="18" eb="20">
      <t>ジレイ</t>
    </rPh>
    <phoneticPr fontId="29"/>
  </si>
  <si>
    <t>夫</t>
    <rPh sb="0" eb="1">
      <t>オット</t>
    </rPh>
    <phoneticPr fontId="5"/>
  </si>
  <si>
    <t>妻</t>
    <rPh sb="0" eb="1">
      <t>ツマ</t>
    </rPh>
    <phoneticPr fontId="5"/>
  </si>
  <si>
    <t>息子</t>
    <rPh sb="0" eb="2">
      <t>ムスコ</t>
    </rPh>
    <phoneticPr fontId="5"/>
  </si>
  <si>
    <t>娘</t>
    <rPh sb="0" eb="1">
      <t>ムスメ</t>
    </rPh>
    <phoneticPr fontId="5"/>
  </si>
  <si>
    <t>息子の配偶者（嫁）</t>
    <rPh sb="0" eb="2">
      <t>ムスコ</t>
    </rPh>
    <rPh sb="3" eb="6">
      <t>ハイグウシャ</t>
    </rPh>
    <rPh sb="7" eb="8">
      <t>ヨメ</t>
    </rPh>
    <phoneticPr fontId="5"/>
  </si>
  <si>
    <t>娘の配偶者（婿）</t>
    <rPh sb="0" eb="1">
      <t>ムスメ</t>
    </rPh>
    <rPh sb="2" eb="5">
      <t>ハイグウシャ</t>
    </rPh>
    <rPh sb="6" eb="7">
      <t>ムコ</t>
    </rPh>
    <phoneticPr fontId="5"/>
  </si>
  <si>
    <t>兄弟姉妹</t>
    <rPh sb="0" eb="2">
      <t>キョウダイ</t>
    </rPh>
    <rPh sb="2" eb="4">
      <t>シマイ</t>
    </rPh>
    <phoneticPr fontId="5"/>
  </si>
  <si>
    <t>孫</t>
    <rPh sb="0" eb="1">
      <t>マゴ</t>
    </rPh>
    <phoneticPr fontId="5"/>
  </si>
  <si>
    <t>4)虐待の深刻度</t>
    <rPh sb="2" eb="4">
      <t>ギャクタイ</t>
    </rPh>
    <rPh sb="5" eb="8">
      <t>シンコクド</t>
    </rPh>
    <phoneticPr fontId="52"/>
  </si>
  <si>
    <t>3)性別</t>
    <rPh sb="2" eb="4">
      <t>セイベツ</t>
    </rPh>
    <phoneticPr fontId="4"/>
  </si>
  <si>
    <r>
      <t>1</t>
    </r>
    <r>
      <rPr>
        <sz val="10"/>
        <color indexed="8"/>
        <rFont val="ＭＳ Ｐゴシック"/>
        <family val="3"/>
        <charset val="128"/>
      </rPr>
      <t>)</t>
    </r>
    <r>
      <rPr>
        <sz val="10"/>
        <color indexed="8"/>
        <rFont val="ＭＳ Ｐゴシック"/>
        <family val="3"/>
        <charset val="128"/>
      </rPr>
      <t>虐待の種別・類型</t>
    </r>
    <phoneticPr fontId="29"/>
  </si>
  <si>
    <t>問5　虐待の内容</t>
    <rPh sb="0" eb="1">
      <t>トイ</t>
    </rPh>
    <rPh sb="3" eb="5">
      <t>ギャクタイ</t>
    </rPh>
    <rPh sb="6" eb="8">
      <t>ナイヨウ</t>
    </rPh>
    <phoneticPr fontId="5"/>
  </si>
  <si>
    <t>1)対応状況の種類</t>
    <rPh sb="2" eb="4">
      <t>タイオウ</t>
    </rPh>
    <rPh sb="4" eb="6">
      <t>ジョウキョウ</t>
    </rPh>
    <rPh sb="7" eb="9">
      <t>シュルイ</t>
    </rPh>
    <phoneticPr fontId="29"/>
  </si>
  <si>
    <t>本調査対象年度内に通報等を受理した事例</t>
    <rPh sb="0" eb="3">
      <t>ホンチョウサ</t>
    </rPh>
    <rPh sb="3" eb="5">
      <t>タイショウ</t>
    </rPh>
    <rPh sb="5" eb="8">
      <t>ネンドナイ</t>
    </rPh>
    <rPh sb="9" eb="12">
      <t>ツウホウトウ</t>
    </rPh>
    <rPh sb="13" eb="15">
      <t>ジュリ</t>
    </rPh>
    <rPh sb="17" eb="19">
      <t>ジレイ</t>
    </rPh>
    <phoneticPr fontId="4"/>
  </si>
  <si>
    <t>構成割合(％)</t>
    <rPh sb="0" eb="2">
      <t>コウセイ</t>
    </rPh>
    <rPh sb="2" eb="4">
      <t>ワリアイ</t>
    </rPh>
    <phoneticPr fontId="63"/>
  </si>
  <si>
    <t>対象年度以前に通報受理・事実確認した虐待事例で、対応が対象年度となった事例</t>
    <phoneticPr fontId="29"/>
  </si>
  <si>
    <t>件数</t>
    <rPh sb="0" eb="2">
      <t>ケンスウ</t>
    </rPh>
    <phoneticPr fontId="63"/>
  </si>
  <si>
    <t xml:space="preserve">相談・通報を受理した段階で、明らかに虐待ではなく
事実確認調査不要と判断した事例
</t>
    <phoneticPr fontId="65"/>
  </si>
  <si>
    <t xml:space="preserve">相談・通報を受理し、後日、事実確認調査を予定している又は
事実確認調査の要否を検討中の事例
</t>
    <phoneticPr fontId="65"/>
  </si>
  <si>
    <t>介護等放棄</t>
    <phoneticPr fontId="65"/>
  </si>
  <si>
    <t>被虐待者から見た虐待者の続柄</t>
    <rPh sb="8" eb="11">
      <t>ギャクタイシャ</t>
    </rPh>
    <phoneticPr fontId="63"/>
  </si>
  <si>
    <t>虐待者の年齢</t>
    <rPh sb="0" eb="3">
      <t>ギャクタイシャ</t>
    </rPh>
    <rPh sb="4" eb="6">
      <t>ネンレイ</t>
    </rPh>
    <phoneticPr fontId="63"/>
  </si>
  <si>
    <t>b)老人福祉法に基づくやむを得ない事由等による措置</t>
    <rPh sb="2" eb="4">
      <t>ロウジン</t>
    </rPh>
    <rPh sb="4" eb="7">
      <t>フクシホウ</t>
    </rPh>
    <rPh sb="8" eb="9">
      <t>モト</t>
    </rPh>
    <phoneticPr fontId="5"/>
  </si>
  <si>
    <t>c)緊急一時保護</t>
    <rPh sb="2" eb="4">
      <t>キンキュウ</t>
    </rPh>
    <phoneticPr fontId="5"/>
  </si>
  <si>
    <t>面会制限を行った事例(内数)</t>
    <rPh sb="0" eb="2">
      <t>メンカイ</t>
    </rPh>
    <rPh sb="2" eb="4">
      <t>セイゲン</t>
    </rPh>
    <rPh sb="5" eb="6">
      <t>オコナ</t>
    </rPh>
    <rPh sb="8" eb="10">
      <t>ジレイ</t>
    </rPh>
    <rPh sb="11" eb="13">
      <t>ウチスウ</t>
    </rPh>
    <phoneticPr fontId="63"/>
  </si>
  <si>
    <t>経過観察(見守り)</t>
    <rPh sb="0" eb="2">
      <t>ケイカ</t>
    </rPh>
    <rPh sb="2" eb="4">
      <t>カンサツ</t>
    </rPh>
    <phoneticPr fontId="63"/>
  </si>
  <si>
    <t>(内数)</t>
    <rPh sb="1" eb="3">
      <t>ウチスウ</t>
    </rPh>
    <phoneticPr fontId="63"/>
  </si>
  <si>
    <t>件数</t>
    <rPh sb="0" eb="2">
      <t>ケンスウ</t>
    </rPh>
    <phoneticPr fontId="71"/>
  </si>
  <si>
    <t>構成割合(％)</t>
    <rPh sb="0" eb="2">
      <t>コウセイ</t>
    </rPh>
    <rPh sb="2" eb="4">
      <t>ワリアイ</t>
    </rPh>
    <phoneticPr fontId="71"/>
  </si>
  <si>
    <t>本人による届出</t>
    <phoneticPr fontId="71"/>
  </si>
  <si>
    <t>家族・親族</t>
    <phoneticPr fontId="71"/>
  </si>
  <si>
    <t>介護支援専門員</t>
    <phoneticPr fontId="71"/>
  </si>
  <si>
    <t>その他</t>
    <phoneticPr fontId="71"/>
  </si>
  <si>
    <t>不明</t>
    <rPh sb="0" eb="2">
      <t>フメイ</t>
    </rPh>
    <phoneticPr fontId="71"/>
  </si>
  <si>
    <t>対象年度以前に通報等を受理し、事実確認調査が対象年度となった事例</t>
    <phoneticPr fontId="51"/>
  </si>
  <si>
    <t>警察</t>
    <phoneticPr fontId="71"/>
  </si>
  <si>
    <t>市町村で調査を行ったが虐待の事実の判断に至らず、都道府県に調査を依頼</t>
    <rPh sb="0" eb="3">
      <t>シチョウソン</t>
    </rPh>
    <rPh sb="4" eb="6">
      <t>チョウサ</t>
    </rPh>
    <rPh sb="7" eb="8">
      <t>オコナ</t>
    </rPh>
    <rPh sb="11" eb="13">
      <t>ギャクタイ</t>
    </rPh>
    <rPh sb="14" eb="16">
      <t>ジジツ</t>
    </rPh>
    <rPh sb="17" eb="19">
      <t>ハンダン</t>
    </rPh>
    <rPh sb="20" eb="21">
      <t>イタ</t>
    </rPh>
    <rPh sb="24" eb="28">
      <t>トドウフケン</t>
    </rPh>
    <rPh sb="29" eb="31">
      <t>チョウサ</t>
    </rPh>
    <rPh sb="32" eb="34">
      <t>イライ</t>
    </rPh>
    <phoneticPr fontId="28"/>
  </si>
  <si>
    <t>複数被虐待者がいるうち1人目</t>
    <rPh sb="0" eb="2">
      <t>フクスウ</t>
    </rPh>
    <rPh sb="2" eb="3">
      <t>ヒ</t>
    </rPh>
    <rPh sb="3" eb="5">
      <t>ギャクタイ</t>
    </rPh>
    <rPh sb="5" eb="6">
      <t>シャ</t>
    </rPh>
    <rPh sb="12" eb="14">
      <t>ヒトメ</t>
    </rPh>
    <phoneticPr fontId="5"/>
  </si>
  <si>
    <t>f)その他①:その他の親族と同居</t>
    <phoneticPr fontId="5"/>
  </si>
  <si>
    <t>g)その他②：非親族と同居</t>
    <phoneticPr fontId="5"/>
  </si>
  <si>
    <t>h)その他③：その他</t>
    <phoneticPr fontId="5"/>
  </si>
  <si>
    <t>都道府県が実施</t>
    <rPh sb="0" eb="4">
      <t>トドウフケン</t>
    </rPh>
    <rPh sb="5" eb="7">
      <t>ジッシ</t>
    </rPh>
    <phoneticPr fontId="71"/>
  </si>
  <si>
    <t>市町村が
実施</t>
    <rPh sb="0" eb="3">
      <t>シチョウソン</t>
    </rPh>
    <rPh sb="5" eb="7">
      <t>ジッシ</t>
    </rPh>
    <phoneticPr fontId="71"/>
  </si>
  <si>
    <t>報告徴収、質問、立入検査</t>
    <phoneticPr fontId="71"/>
  </si>
  <si>
    <t>改善勧告</t>
    <phoneticPr fontId="71"/>
  </si>
  <si>
    <t>改善勧告に従わない場合の公表</t>
    <phoneticPr fontId="71"/>
  </si>
  <si>
    <t>改善命令</t>
    <phoneticPr fontId="71"/>
  </si>
  <si>
    <t>指定の効力の全部又は一部停止</t>
    <phoneticPr fontId="71"/>
  </si>
  <si>
    <t>指定取消</t>
    <phoneticPr fontId="71"/>
  </si>
  <si>
    <t>現在対応中</t>
    <phoneticPr fontId="71"/>
  </si>
  <si>
    <t>事業の制限、停止、廃止</t>
    <phoneticPr fontId="71"/>
  </si>
  <si>
    <t>認可取消</t>
    <phoneticPr fontId="71"/>
  </si>
  <si>
    <t xml:space="preserve">現在対応中 </t>
    <phoneticPr fontId="71"/>
  </si>
  <si>
    <t>老人福祉法、介護保険法の規定に基づく勧告・命令等への対応</t>
    <rPh sb="0" eb="2">
      <t>ロウジン</t>
    </rPh>
    <rPh sb="2" eb="4">
      <t>フクシ</t>
    </rPh>
    <rPh sb="4" eb="5">
      <t>ホウ</t>
    </rPh>
    <phoneticPr fontId="4"/>
  </si>
  <si>
    <t>あり</t>
    <phoneticPr fontId="71"/>
  </si>
  <si>
    <t>なし</t>
    <phoneticPr fontId="71"/>
  </si>
  <si>
    <r>
      <t>2-1)</t>
    </r>
    <r>
      <rPr>
        <sz val="10"/>
        <color indexed="8"/>
        <rFont val="ＭＳ Ｐゴシック"/>
        <family val="3"/>
        <charset val="128"/>
      </rPr>
      <t>市町村で調査を行ったが虐待の事実の判断に至らず、都道府県に調査を依頼</t>
    </r>
    <rPh sb="4" eb="7">
      <t>シチョウソン</t>
    </rPh>
    <rPh sb="8" eb="10">
      <t>チョウサ</t>
    </rPh>
    <rPh sb="11" eb="12">
      <t>オコナ</t>
    </rPh>
    <rPh sb="15" eb="17">
      <t>ギャクタイ</t>
    </rPh>
    <rPh sb="18" eb="20">
      <t>ジジツ</t>
    </rPh>
    <rPh sb="21" eb="23">
      <t>ハンダン</t>
    </rPh>
    <rPh sb="24" eb="25">
      <t>イタ</t>
    </rPh>
    <rPh sb="28" eb="32">
      <t>トドウフケン</t>
    </rPh>
    <rPh sb="33" eb="35">
      <t>チョウサ</t>
    </rPh>
    <rPh sb="36" eb="38">
      <t>イライ</t>
    </rPh>
    <phoneticPr fontId="28"/>
  </si>
  <si>
    <t>附4　虐待を行った養介護施設等の従事者</t>
    <rPh sb="0" eb="1">
      <t>フ</t>
    </rPh>
    <phoneticPr fontId="4"/>
  </si>
  <si>
    <t>a)被虐待者・虐待者共に特定できている</t>
    <rPh sb="2" eb="6">
      <t>ヒギャクタイシャ</t>
    </rPh>
    <rPh sb="7" eb="10">
      <t>ギャクタイシャ</t>
    </rPh>
    <rPh sb="10" eb="11">
      <t>トモ</t>
    </rPh>
    <rPh sb="12" eb="14">
      <t>トクテイ</t>
    </rPh>
    <phoneticPr fontId="31"/>
  </si>
  <si>
    <t>整理情報</t>
    <rPh sb="0" eb="2">
      <t>セイリ</t>
    </rPh>
    <rPh sb="2" eb="4">
      <t>ジョウホウ</t>
    </rPh>
    <phoneticPr fontId="31"/>
  </si>
  <si>
    <t>整理情報</t>
    <rPh sb="0" eb="2">
      <t>セイリ</t>
    </rPh>
    <rPh sb="2" eb="4">
      <t>ジョウホウ</t>
    </rPh>
    <phoneticPr fontId="29"/>
  </si>
  <si>
    <t>問2　相談・通報者</t>
    <rPh sb="0" eb="1">
      <t>トイ</t>
    </rPh>
    <rPh sb="3" eb="5">
      <t>ソウダン</t>
    </rPh>
    <rPh sb="6" eb="9">
      <t>ツウホウシャ</t>
    </rPh>
    <phoneticPr fontId="5"/>
  </si>
  <si>
    <t>1）被虐待者の人数</t>
    <rPh sb="2" eb="6">
      <t>ヒギャクタイシャ</t>
    </rPh>
    <rPh sb="7" eb="9">
      <t>ニンズウ</t>
    </rPh>
    <phoneticPr fontId="52"/>
  </si>
  <si>
    <t>2）虐待者の人数</t>
    <rPh sb="2" eb="5">
      <t>ギャクタイシャ</t>
    </rPh>
    <rPh sb="6" eb="8">
      <t>ニンズウ</t>
    </rPh>
    <phoneticPr fontId="52"/>
  </si>
  <si>
    <t>市町村コード</t>
    <phoneticPr fontId="52"/>
  </si>
  <si>
    <t>2)改善命令</t>
    <phoneticPr fontId="4"/>
  </si>
  <si>
    <t>3).事業の制限、停止、廃止</t>
    <phoneticPr fontId="4"/>
  </si>
  <si>
    <t>4)認可取消</t>
    <phoneticPr fontId="4"/>
  </si>
  <si>
    <t xml:space="preserve">5)現在対応中 </t>
    <phoneticPr fontId="4"/>
  </si>
  <si>
    <t>6)その他</t>
    <phoneticPr fontId="4"/>
  </si>
  <si>
    <r>
      <t>7) 1)</t>
    </r>
    <r>
      <rPr>
        <sz val="10"/>
        <color indexed="8"/>
        <rFont val="ＭＳ Ｐゴシック"/>
        <family val="3"/>
        <charset val="128"/>
      </rPr>
      <t>～</t>
    </r>
    <r>
      <rPr>
        <sz val="10"/>
        <color indexed="8"/>
        <rFont val="ＭＳ Ｐゴシック"/>
        <family val="3"/>
        <charset val="128"/>
      </rPr>
      <t>6)</t>
    </r>
    <r>
      <rPr>
        <sz val="10"/>
        <color indexed="8"/>
        <rFont val="ＭＳ Ｐゴシック"/>
        <family val="3"/>
        <charset val="128"/>
      </rPr>
      <t>のいずれかを実施した場合の権限行使開始期日（何らかの権限行使を開始した期日）</t>
    </r>
    <rPh sb="14" eb="16">
      <t>ジッシ</t>
    </rPh>
    <rPh sb="18" eb="20">
      <t>バアイ</t>
    </rPh>
    <rPh sb="21" eb="23">
      <t>ケンゲン</t>
    </rPh>
    <rPh sb="23" eb="25">
      <t>コウシ</t>
    </rPh>
    <rPh sb="25" eb="27">
      <t>カイシ</t>
    </rPh>
    <rPh sb="27" eb="29">
      <t>キジツ</t>
    </rPh>
    <rPh sb="30" eb="31">
      <t>ナン</t>
    </rPh>
    <rPh sb="34" eb="36">
      <t>ケンゲン</t>
    </rPh>
    <rPh sb="36" eb="38">
      <t>コウシ</t>
    </rPh>
    <rPh sb="39" eb="41">
      <t>カイシ</t>
    </rPh>
    <rPh sb="43" eb="45">
      <t>キジツ</t>
    </rPh>
    <phoneticPr fontId="55"/>
  </si>
  <si>
    <t>2)老人福祉法、介護保険法の規定に基づく勧告・命令等への対応</t>
    <rPh sb="2" eb="4">
      <t>ロウジン</t>
    </rPh>
    <rPh sb="4" eb="6">
      <t>フクシ</t>
    </rPh>
    <rPh sb="6" eb="7">
      <t>ホウ</t>
    </rPh>
    <phoneticPr fontId="4"/>
  </si>
  <si>
    <t>1)性別</t>
    <phoneticPr fontId="4"/>
  </si>
  <si>
    <t>2)年齢階級</t>
    <phoneticPr fontId="4"/>
  </si>
  <si>
    <r>
      <t>1</t>
    </r>
    <r>
      <rPr>
        <sz val="10"/>
        <color indexed="8"/>
        <rFont val="ＭＳ Ｐゴシック"/>
        <family val="3"/>
        <charset val="128"/>
      </rPr>
      <t>)年齢階級</t>
    </r>
    <phoneticPr fontId="4"/>
  </si>
  <si>
    <t>2)職名又は職種</t>
    <phoneticPr fontId="4"/>
  </si>
  <si>
    <t>高齢者虐待の防止、高齢者の養護者に対する支援等に関する法律に基づく対応状況等に関する調査</t>
    <phoneticPr fontId="23"/>
  </si>
  <si>
    <t>1)虐待の種別・類型（複数回答）</t>
    <phoneticPr fontId="63"/>
  </si>
  <si>
    <t>4-3) 日常生活自立支援事業利用状況</t>
    <rPh sb="17" eb="19">
      <t>ジョウキョウ</t>
    </rPh>
    <phoneticPr fontId="63"/>
  </si>
  <si>
    <t>高齢者虐待の防止、高齢者の養護者に対する支援等に関する法律に基づく対応状況等に関する調査　～養護者による虐待について～</t>
    <phoneticPr fontId="63"/>
  </si>
  <si>
    <t>高齢者虐待の防止、高齢者の養護者に対する支援等に関する法律に基づく対応状況等に関する調査　～養介護施設従事者等による虐待について～</t>
    <phoneticPr fontId="63"/>
  </si>
  <si>
    <t>c)都道府県へ事実確認調査を依頼</t>
    <rPh sb="2" eb="6">
      <t>トドウフケン</t>
    </rPh>
    <rPh sb="7" eb="9">
      <t>ジジツ</t>
    </rPh>
    <rPh sb="9" eb="11">
      <t>カクニン</t>
    </rPh>
    <rPh sb="11" eb="13">
      <t>チョウサ</t>
    </rPh>
    <rPh sb="14" eb="16">
      <t>イライ</t>
    </rPh>
    <phoneticPr fontId="28"/>
  </si>
  <si>
    <t>市町村単独で事実確認調査ができず、都道府県に調査を依頼</t>
    <rPh sb="0" eb="3">
      <t>シチョウソン</t>
    </rPh>
    <rPh sb="3" eb="5">
      <t>タンドク</t>
    </rPh>
    <rPh sb="6" eb="8">
      <t>ジジツ</t>
    </rPh>
    <rPh sb="8" eb="10">
      <t>カクニン</t>
    </rPh>
    <rPh sb="10" eb="12">
      <t>チョウサ</t>
    </rPh>
    <rPh sb="17" eb="21">
      <t>トドウフケン</t>
    </rPh>
    <rPh sb="22" eb="24">
      <t>チョウサ</t>
    </rPh>
    <rPh sb="25" eb="27">
      <t>イライ</t>
    </rPh>
    <phoneticPr fontId="28"/>
  </si>
  <si>
    <t>小規模多機能型居宅介護等</t>
    <rPh sb="0" eb="3">
      <t>ショウキボ</t>
    </rPh>
    <rPh sb="3" eb="6">
      <t>タキノウ</t>
    </rPh>
    <rPh sb="6" eb="7">
      <t>ガタ</t>
    </rPh>
    <rPh sb="7" eb="9">
      <t>キョタク</t>
    </rPh>
    <rPh sb="9" eb="11">
      <t>カイゴ</t>
    </rPh>
    <rPh sb="11" eb="12">
      <t>トウ</t>
    </rPh>
    <phoneticPr fontId="31"/>
  </si>
  <si>
    <t>訪問介護等</t>
    <rPh sb="0" eb="2">
      <t>ホウモン</t>
    </rPh>
    <rPh sb="2" eb="4">
      <t>カイゴ</t>
    </rPh>
    <rPh sb="4" eb="5">
      <t>トウ</t>
    </rPh>
    <phoneticPr fontId="31"/>
  </si>
  <si>
    <t>通所介護等</t>
    <rPh sb="0" eb="2">
      <t>ツウショ</t>
    </rPh>
    <rPh sb="2" eb="4">
      <t>カイゴ</t>
    </rPh>
    <rPh sb="4" eb="5">
      <t>トウ</t>
    </rPh>
    <phoneticPr fontId="31"/>
  </si>
  <si>
    <t>居宅介護支援等</t>
    <rPh sb="0" eb="2">
      <t>キョタク</t>
    </rPh>
    <rPh sb="2" eb="4">
      <t>カイゴ</t>
    </rPh>
    <rPh sb="4" eb="6">
      <t>シエン</t>
    </rPh>
    <rPh sb="6" eb="7">
      <t>トウ</t>
    </rPh>
    <phoneticPr fontId="31"/>
  </si>
  <si>
    <r>
      <t>a</t>
    </r>
    <r>
      <rPr>
        <sz val="10"/>
        <color indexed="8"/>
        <rFont val="ＭＳ Ｐゴシック"/>
        <family val="3"/>
        <charset val="128"/>
      </rPr>
      <t>)</t>
    </r>
    <r>
      <rPr>
        <sz val="10"/>
        <color indexed="8"/>
        <rFont val="ＭＳ Ｐゴシック"/>
        <family val="3"/>
        <charset val="128"/>
      </rPr>
      <t xml:space="preserve">
身体的虐待</t>
    </r>
    <rPh sb="3" eb="5">
      <t>シンタイ</t>
    </rPh>
    <rPh sb="5" eb="6">
      <t>テキ</t>
    </rPh>
    <rPh sb="6" eb="8">
      <t>ギャクタイ</t>
    </rPh>
    <phoneticPr fontId="5"/>
  </si>
  <si>
    <r>
      <t>c</t>
    </r>
    <r>
      <rPr>
        <sz val="10"/>
        <color indexed="8"/>
        <rFont val="ＭＳ Ｐゴシック"/>
        <family val="3"/>
        <charset val="128"/>
      </rPr>
      <t>)</t>
    </r>
    <r>
      <rPr>
        <sz val="10"/>
        <color indexed="8"/>
        <rFont val="ＭＳ Ｐゴシック"/>
        <family val="3"/>
        <charset val="128"/>
      </rPr>
      <t xml:space="preserve">
心理的虐待</t>
    </r>
    <rPh sb="3" eb="5">
      <t>シンリ</t>
    </rPh>
    <phoneticPr fontId="5"/>
  </si>
  <si>
    <r>
      <t>d</t>
    </r>
    <r>
      <rPr>
        <sz val="10"/>
        <color indexed="8"/>
        <rFont val="ＭＳ Ｐゴシック"/>
        <family val="3"/>
        <charset val="128"/>
      </rPr>
      <t>)</t>
    </r>
    <r>
      <rPr>
        <sz val="10"/>
        <color indexed="8"/>
        <rFont val="ＭＳ Ｐゴシック"/>
        <family val="3"/>
        <charset val="128"/>
      </rPr>
      <t xml:space="preserve">
性的虐待</t>
    </r>
    <rPh sb="3" eb="4">
      <t>セイ</t>
    </rPh>
    <rPh sb="4" eb="5">
      <t>テキ</t>
    </rPh>
    <phoneticPr fontId="5"/>
  </si>
  <si>
    <r>
      <t>e</t>
    </r>
    <r>
      <rPr>
        <sz val="10"/>
        <color indexed="8"/>
        <rFont val="ＭＳ Ｐゴシック"/>
        <family val="3"/>
        <charset val="128"/>
      </rPr>
      <t>)</t>
    </r>
    <r>
      <rPr>
        <sz val="10"/>
        <color indexed="8"/>
        <rFont val="ＭＳ Ｐゴシック"/>
        <family val="3"/>
        <charset val="128"/>
      </rPr>
      <t xml:space="preserve">
経済的虐待</t>
    </r>
    <rPh sb="3" eb="5">
      <t>ケイザイ</t>
    </rPh>
    <phoneticPr fontId="5"/>
  </si>
  <si>
    <t>問5</t>
    <rPh sb="0" eb="1">
      <t>トイ</t>
    </rPh>
    <phoneticPr fontId="31"/>
  </si>
  <si>
    <t>問6</t>
    <rPh sb="0" eb="1">
      <t>トイ</t>
    </rPh>
    <phoneticPr fontId="31"/>
  </si>
  <si>
    <t>問7</t>
    <rPh sb="0" eb="1">
      <t>トイ</t>
    </rPh>
    <phoneticPr fontId="31"/>
  </si>
  <si>
    <t>問8</t>
    <rPh sb="0" eb="1">
      <t>トイ</t>
    </rPh>
    <phoneticPr fontId="31"/>
  </si>
  <si>
    <t>問9</t>
    <rPh sb="0" eb="1">
      <t>トイ</t>
    </rPh>
    <phoneticPr fontId="31"/>
  </si>
  <si>
    <t>問10</t>
    <rPh sb="0" eb="1">
      <t>トイ</t>
    </rPh>
    <phoneticPr fontId="31"/>
  </si>
  <si>
    <t>無</t>
    <rPh sb="0" eb="1">
      <t>ム</t>
    </rPh>
    <phoneticPr fontId="52"/>
  </si>
  <si>
    <t>a)虐待の事実が認められた</t>
    <rPh sb="2" eb="4">
      <t>ギャクタイ</t>
    </rPh>
    <rPh sb="5" eb="7">
      <t>ジジツ</t>
    </rPh>
    <rPh sb="8" eb="9">
      <t>ミト</t>
    </rPh>
    <phoneticPr fontId="28"/>
  </si>
  <si>
    <t>b)虐待の事実が認められなかった</t>
    <rPh sb="2" eb="4">
      <t>ギャクタイ</t>
    </rPh>
    <rPh sb="5" eb="7">
      <t>ジジツ</t>
    </rPh>
    <rPh sb="8" eb="9">
      <t>ミト</t>
    </rPh>
    <phoneticPr fontId="28"/>
  </si>
  <si>
    <t>c)虐待の事実の判断に至らなかった</t>
    <rPh sb="2" eb="4">
      <t>ギャクタイ</t>
    </rPh>
    <rPh sb="5" eb="7">
      <t>ジジツ</t>
    </rPh>
    <rPh sb="8" eb="10">
      <t>ハンダン</t>
    </rPh>
    <rPh sb="11" eb="12">
      <t>イタ</t>
    </rPh>
    <phoneticPr fontId="28"/>
  </si>
  <si>
    <t>a)相談・通報を受理した段階で、明らかに虐待ではなく、事実確認調査不要と判断した事例</t>
    <rPh sb="2" eb="4">
      <t>ソウダン</t>
    </rPh>
    <rPh sb="5" eb="7">
      <t>ツウホウ</t>
    </rPh>
    <rPh sb="8" eb="10">
      <t>ジュリ</t>
    </rPh>
    <rPh sb="12" eb="14">
      <t>ダンカイ</t>
    </rPh>
    <rPh sb="16" eb="17">
      <t>アキ</t>
    </rPh>
    <rPh sb="20" eb="22">
      <t>ギャクタイ</t>
    </rPh>
    <rPh sb="27" eb="29">
      <t>ジジツ</t>
    </rPh>
    <rPh sb="29" eb="31">
      <t>カクニン</t>
    </rPh>
    <rPh sb="31" eb="33">
      <t>チョウサ</t>
    </rPh>
    <rPh sb="33" eb="35">
      <t>フヨウ</t>
    </rPh>
    <rPh sb="36" eb="38">
      <t>ハンダン</t>
    </rPh>
    <rPh sb="40" eb="42">
      <t>ジレイ</t>
    </rPh>
    <phoneticPr fontId="28"/>
  </si>
  <si>
    <t>b)後日、事実確認調査を予定しているまたは、事実確認調査の要否を検討中の事例</t>
    <rPh sb="2" eb="4">
      <t>ゴジツ</t>
    </rPh>
    <rPh sb="5" eb="7">
      <t>ジジツ</t>
    </rPh>
    <rPh sb="7" eb="9">
      <t>カクニン</t>
    </rPh>
    <rPh sb="9" eb="11">
      <t>チョウサ</t>
    </rPh>
    <rPh sb="12" eb="14">
      <t>ヨテイ</t>
    </rPh>
    <rPh sb="22" eb="24">
      <t>ジジツ</t>
    </rPh>
    <rPh sb="24" eb="26">
      <t>カクニン</t>
    </rPh>
    <rPh sb="26" eb="28">
      <t>チョウサ</t>
    </rPh>
    <rPh sb="29" eb="31">
      <t>ヨウヒ</t>
    </rPh>
    <rPh sb="32" eb="35">
      <t>ケントウチュウ</t>
    </rPh>
    <rPh sb="36" eb="38">
      <t>ジレイ</t>
    </rPh>
    <phoneticPr fontId="28"/>
  </si>
  <si>
    <r>
      <t>問3　</t>
    </r>
    <r>
      <rPr>
        <b/>
        <sz val="10"/>
        <color indexed="10"/>
        <rFont val="ＭＳ Ｐゴシック"/>
        <family val="3"/>
        <charset val="128"/>
      </rPr>
      <t>市町村における</t>
    </r>
    <r>
      <rPr>
        <sz val="10"/>
        <color indexed="8"/>
        <rFont val="ＭＳ Ｐゴシック"/>
        <family val="3"/>
        <charset val="128"/>
      </rPr>
      <t>事実確認調査状況</t>
    </r>
    <rPh sb="0" eb="1">
      <t>トイ</t>
    </rPh>
    <phoneticPr fontId="31"/>
  </si>
  <si>
    <t>問10　市町村・都道府県の対応に対して当該養介護施設等において行われた措置</t>
    <rPh sb="0" eb="1">
      <t>トイ</t>
    </rPh>
    <rPh sb="4" eb="7">
      <t>シチョウソン</t>
    </rPh>
    <rPh sb="8" eb="12">
      <t>トドウフケン</t>
    </rPh>
    <rPh sb="19" eb="21">
      <t>トウガイ</t>
    </rPh>
    <rPh sb="21" eb="24">
      <t>ヨ</t>
    </rPh>
    <rPh sb="24" eb="26">
      <t>シセツ</t>
    </rPh>
    <rPh sb="26" eb="27">
      <t>トウ</t>
    </rPh>
    <rPh sb="31" eb="32">
      <t>オコナ</t>
    </rPh>
    <rPh sb="35" eb="37">
      <t>ソチ</t>
    </rPh>
    <phoneticPr fontId="4"/>
  </si>
  <si>
    <t>1)調査の結果</t>
    <rPh sb="2" eb="4">
      <t>チョウサ</t>
    </rPh>
    <rPh sb="5" eb="7">
      <t>ケッカ</t>
    </rPh>
    <phoneticPr fontId="5"/>
  </si>
  <si>
    <t>問4　事実確認調査の結果</t>
    <rPh sb="0" eb="1">
      <t>トイ</t>
    </rPh>
    <rPh sb="3" eb="5">
      <t>ジジツ</t>
    </rPh>
    <rPh sb="5" eb="7">
      <t>カクニン</t>
    </rPh>
    <rPh sb="7" eb="9">
      <t>チョウサ</t>
    </rPh>
    <rPh sb="10" eb="12">
      <t>ケッカ</t>
    </rPh>
    <phoneticPr fontId="5"/>
  </si>
  <si>
    <t>問6　被虐待者・虐待者の状況</t>
    <rPh sb="0" eb="1">
      <t>トイ</t>
    </rPh>
    <rPh sb="3" eb="4">
      <t>ヒ</t>
    </rPh>
    <rPh sb="4" eb="6">
      <t>ギャクタイ</t>
    </rPh>
    <rPh sb="6" eb="7">
      <t>シャ</t>
    </rPh>
    <rPh sb="8" eb="11">
      <t>ギャクタイシャ</t>
    </rPh>
    <rPh sb="12" eb="14">
      <t>ジョウキョウ</t>
    </rPh>
    <phoneticPr fontId="5"/>
  </si>
  <si>
    <t>問７　虐待事例への対応状況</t>
    <phoneticPr fontId="29"/>
  </si>
  <si>
    <t>問７　虐待事例への対応状況</t>
    <rPh sb="0" eb="1">
      <t>トイ</t>
    </rPh>
    <rPh sb="3" eb="5">
      <t>ギャクタイ</t>
    </rPh>
    <rPh sb="5" eb="7">
      <t>ジレイ</t>
    </rPh>
    <rPh sb="9" eb="11">
      <t>タイオウ</t>
    </rPh>
    <rPh sb="11" eb="13">
      <t>ジョウキョウ</t>
    </rPh>
    <phoneticPr fontId="5"/>
  </si>
  <si>
    <t>市町村から「都道府県と共同して事実確認を行う必要がある」と報告された事例</t>
    <rPh sb="0" eb="3">
      <t>シチョウソン</t>
    </rPh>
    <rPh sb="6" eb="10">
      <t>トドウフケン</t>
    </rPh>
    <rPh sb="11" eb="13">
      <t>キョウドウ</t>
    </rPh>
    <rPh sb="15" eb="17">
      <t>ジジツ</t>
    </rPh>
    <rPh sb="17" eb="19">
      <t>カクニン</t>
    </rPh>
    <rPh sb="20" eb="21">
      <t>オコナ</t>
    </rPh>
    <rPh sb="22" eb="24">
      <t>ヒツヨウ</t>
    </rPh>
    <rPh sb="29" eb="31">
      <t>ホウコク</t>
    </rPh>
    <rPh sb="34" eb="36">
      <t>ジレイ</t>
    </rPh>
    <phoneticPr fontId="55"/>
  </si>
  <si>
    <t>短期入所施設</t>
    <rPh sb="0" eb="2">
      <t>タンキ</t>
    </rPh>
    <rPh sb="2" eb="4">
      <t>ニュウショ</t>
    </rPh>
    <rPh sb="4" eb="6">
      <t>シセツ</t>
    </rPh>
    <phoneticPr fontId="31"/>
  </si>
  <si>
    <t>養護老人ホーム</t>
    <rPh sb="0" eb="2">
      <t>ヨウゴ</t>
    </rPh>
    <rPh sb="2" eb="4">
      <t>ロウジン</t>
    </rPh>
    <phoneticPr fontId="31"/>
  </si>
  <si>
    <t>軽費老人ホーム</t>
    <rPh sb="0" eb="2">
      <t>ケイヒ</t>
    </rPh>
    <rPh sb="2" eb="4">
      <t>ロウジン</t>
    </rPh>
    <phoneticPr fontId="31"/>
  </si>
  <si>
    <t>認知症対応型共同生活介護</t>
    <rPh sb="0" eb="3">
      <t>ニンチショウ</t>
    </rPh>
    <rPh sb="3" eb="6">
      <t>タイオウガタ</t>
    </rPh>
    <rPh sb="6" eb="8">
      <t>キョウドウ</t>
    </rPh>
    <rPh sb="8" eb="10">
      <t>セイカツ</t>
    </rPh>
    <rPh sb="10" eb="12">
      <t>カイゴ</t>
    </rPh>
    <phoneticPr fontId="31"/>
  </si>
  <si>
    <t>介護老人保健施設</t>
    <rPh sb="0" eb="2">
      <t>カイゴ</t>
    </rPh>
    <rPh sb="2" eb="4">
      <t>ロウジン</t>
    </rPh>
    <rPh sb="4" eb="6">
      <t>ホケン</t>
    </rPh>
    <rPh sb="6" eb="8">
      <t>シセツ</t>
    </rPh>
    <phoneticPr fontId="31"/>
  </si>
  <si>
    <t>特別養護老人ホーム</t>
    <rPh sb="0" eb="4">
      <t>トクベツヨウゴ</t>
    </rPh>
    <rPh sb="4" eb="6">
      <t>ロウジン</t>
    </rPh>
    <phoneticPr fontId="31"/>
  </si>
  <si>
    <t>虐待欄</t>
    <rPh sb="0" eb="2">
      <t>ギャクタイ</t>
    </rPh>
    <rPh sb="2" eb="3">
      <t>ラン</t>
    </rPh>
    <phoneticPr fontId="29"/>
  </si>
  <si>
    <t>被　欄</t>
    <rPh sb="0" eb="1">
      <t>ヒ</t>
    </rPh>
    <rPh sb="2" eb="3">
      <t>ラン</t>
    </rPh>
    <phoneticPr fontId="29"/>
  </si>
  <si>
    <t>その他の具体的内容</t>
    <rPh sb="2" eb="3">
      <t>タ</t>
    </rPh>
    <rPh sb="4" eb="7">
      <t>グタイテキ</t>
    </rPh>
    <rPh sb="7" eb="9">
      <t>ナイヨウ</t>
    </rPh>
    <phoneticPr fontId="4"/>
  </si>
  <si>
    <t>問1～問2</t>
    <rPh sb="0" eb="1">
      <t>トイ</t>
    </rPh>
    <rPh sb="3" eb="4">
      <t>トイ</t>
    </rPh>
    <phoneticPr fontId="29"/>
  </si>
  <si>
    <t>整理番号</t>
    <rPh sb="0" eb="2">
      <t>セイリ</t>
    </rPh>
    <rPh sb="2" eb="4">
      <t>バンゴウ</t>
    </rPh>
    <phoneticPr fontId="29"/>
  </si>
  <si>
    <t>整理番号
【再掲】</t>
    <rPh sb="0" eb="2">
      <t>セイリ</t>
    </rPh>
    <rPh sb="2" eb="4">
      <t>バンゴウ</t>
    </rPh>
    <rPh sb="6" eb="8">
      <t>サイケイ</t>
    </rPh>
    <phoneticPr fontId="4"/>
  </si>
  <si>
    <t>自立</t>
    <rPh sb="0" eb="2">
      <t>ジリツ</t>
    </rPh>
    <phoneticPr fontId="4"/>
  </si>
  <si>
    <t>都道府県と共同して事実確認を行う必要がある事例</t>
    <rPh sb="0" eb="4">
      <t>トドウフケン</t>
    </rPh>
    <rPh sb="5" eb="7">
      <t>キョウドウ</t>
    </rPh>
    <rPh sb="9" eb="11">
      <t>ジジツ</t>
    </rPh>
    <rPh sb="11" eb="13">
      <t>カクニン</t>
    </rPh>
    <rPh sb="14" eb="15">
      <t>オコナ</t>
    </rPh>
    <rPh sb="16" eb="18">
      <t>ヒツヨウ</t>
    </rPh>
    <rPh sb="21" eb="23">
      <t>ジレイ</t>
    </rPh>
    <phoneticPr fontId="71"/>
  </si>
  <si>
    <t>後日、事実確認調査を予定している又は要否を検討中の事例</t>
    <rPh sb="0" eb="2">
      <t>ゴジツ</t>
    </rPh>
    <rPh sb="3" eb="5">
      <t>ジジツ</t>
    </rPh>
    <rPh sb="5" eb="7">
      <t>カクニン</t>
    </rPh>
    <rPh sb="7" eb="9">
      <t>チョウサ</t>
    </rPh>
    <rPh sb="10" eb="12">
      <t>ヨテイ</t>
    </rPh>
    <rPh sb="16" eb="17">
      <t>マタ</t>
    </rPh>
    <rPh sb="18" eb="20">
      <t>ヨウヒ</t>
    </rPh>
    <rPh sb="21" eb="24">
      <t>ケントウチュウ</t>
    </rPh>
    <rPh sb="25" eb="27">
      <t>ジレイ</t>
    </rPh>
    <phoneticPr fontId="55"/>
  </si>
  <si>
    <t>都道府県が直接、相談・通報等を受理した事例</t>
    <rPh sb="0" eb="4">
      <t>トドウフケン</t>
    </rPh>
    <rPh sb="5" eb="7">
      <t>チョクセツ</t>
    </rPh>
    <rPh sb="8" eb="10">
      <t>ソウダン</t>
    </rPh>
    <rPh sb="11" eb="13">
      <t>ツウホウ</t>
    </rPh>
    <rPh sb="13" eb="14">
      <t>トウ</t>
    </rPh>
    <rPh sb="15" eb="17">
      <t>ジュリ</t>
    </rPh>
    <rPh sb="19" eb="21">
      <t>ジレイ</t>
    </rPh>
    <phoneticPr fontId="55"/>
  </si>
  <si>
    <t>事実確認調査を行ったが、虐待の判断に至らなかった事例</t>
    <rPh sb="0" eb="2">
      <t>ジジツ</t>
    </rPh>
    <rPh sb="2" eb="4">
      <t>カクニン</t>
    </rPh>
    <rPh sb="4" eb="6">
      <t>チョウサ</t>
    </rPh>
    <rPh sb="7" eb="8">
      <t>オコナ</t>
    </rPh>
    <rPh sb="12" eb="14">
      <t>ギャクタイ</t>
    </rPh>
    <rPh sb="15" eb="17">
      <t>ハンダン</t>
    </rPh>
    <rPh sb="18" eb="19">
      <t>イタ</t>
    </rPh>
    <phoneticPr fontId="55"/>
  </si>
  <si>
    <t>事実確認を行わなかった事例</t>
    <rPh sb="0" eb="2">
      <t>ジジツ</t>
    </rPh>
    <rPh sb="2" eb="4">
      <t>カクニン</t>
    </rPh>
    <rPh sb="5" eb="6">
      <t>オコナ</t>
    </rPh>
    <phoneticPr fontId="55"/>
  </si>
  <si>
    <r>
      <t>1</t>
    </r>
    <r>
      <rPr>
        <sz val="10"/>
        <color indexed="8"/>
        <rFont val="ＭＳ Ｐゴシック"/>
        <family val="3"/>
        <charset val="128"/>
      </rPr>
      <t>-1</t>
    </r>
    <r>
      <rPr>
        <sz val="10"/>
        <color indexed="8"/>
        <rFont val="ＭＳ Ｐゴシック"/>
        <family val="3"/>
        <charset val="128"/>
      </rPr>
      <t>)分離の有無</t>
    </r>
    <rPh sb="4" eb="6">
      <t>ブンリ</t>
    </rPh>
    <rPh sb="7" eb="9">
      <t>ウム</t>
    </rPh>
    <phoneticPr fontId="5"/>
  </si>
  <si>
    <r>
      <t>2</t>
    </r>
    <r>
      <rPr>
        <sz val="10"/>
        <color indexed="8"/>
        <rFont val="ＭＳ Ｐゴシック"/>
        <family val="3"/>
        <charset val="128"/>
      </rPr>
      <t>-1</t>
    </r>
    <r>
      <rPr>
        <sz val="10"/>
        <color indexed="8"/>
        <rFont val="ＭＳ Ｐゴシック"/>
        <family val="3"/>
        <charset val="128"/>
      </rPr>
      <t>) 対応内容</t>
    </r>
    <rPh sb="5" eb="7">
      <t>タイオウ</t>
    </rPh>
    <rPh sb="7" eb="9">
      <t>ナイヨウ</t>
    </rPh>
    <phoneticPr fontId="5"/>
  </si>
  <si>
    <t>2-2) 面会制限の有無</t>
    <rPh sb="5" eb="7">
      <t>メンカイ</t>
    </rPh>
    <rPh sb="7" eb="9">
      <t>セイゲン</t>
    </rPh>
    <rPh sb="10" eb="12">
      <t>ウム</t>
    </rPh>
    <phoneticPr fontId="5"/>
  </si>
  <si>
    <r>
      <t>2)</t>
    </r>
    <r>
      <rPr>
        <sz val="10"/>
        <color indexed="8"/>
        <rFont val="ＭＳ Ｐゴシック"/>
        <family val="3"/>
        <charset val="128"/>
      </rPr>
      <t>都道府県と共同して事実確認を行う必要がある事例</t>
    </r>
    <phoneticPr fontId="28"/>
  </si>
  <si>
    <t>問9　養護者の虐待等による死亡事例への該当</t>
    <rPh sb="0" eb="1">
      <t>トイ</t>
    </rPh>
    <rPh sb="3" eb="5">
      <t>ヨウゴ</t>
    </rPh>
    <rPh sb="5" eb="6">
      <t>シャ</t>
    </rPh>
    <rPh sb="7" eb="10">
      <t>ギャクタイトウ</t>
    </rPh>
    <rPh sb="13" eb="15">
      <t>シボウ</t>
    </rPh>
    <rPh sb="15" eb="17">
      <t>ジレイ</t>
    </rPh>
    <rPh sb="19" eb="21">
      <t>ガイトウ</t>
    </rPh>
    <phoneticPr fontId="29"/>
  </si>
  <si>
    <t>該当</t>
    <rPh sb="0" eb="2">
      <t>ガイトウ</t>
    </rPh>
    <phoneticPr fontId="29"/>
  </si>
  <si>
    <t>非該当</t>
    <rPh sb="0" eb="3">
      <t>ヒガイトウ</t>
    </rPh>
    <phoneticPr fontId="29"/>
  </si>
  <si>
    <t>1)性別</t>
    <rPh sb="2" eb="4">
      <t>セイベツ</t>
    </rPh>
    <phoneticPr fontId="28"/>
  </si>
  <si>
    <t>2)年齢</t>
    <rPh sb="2" eb="4">
      <t>ネンレイ</t>
    </rPh>
    <phoneticPr fontId="28"/>
  </si>
  <si>
    <t>3)続柄(被養護者から見て)</t>
    <rPh sb="2" eb="4">
      <t>ツヅキガラ</t>
    </rPh>
    <rPh sb="5" eb="9">
      <t>ヒヨウゴシャ</t>
    </rPh>
    <rPh sb="11" eb="12">
      <t>ミ</t>
    </rPh>
    <phoneticPr fontId="28"/>
  </si>
  <si>
    <t>問1　C票との関連</t>
    <rPh sb="0" eb="1">
      <t>トイ</t>
    </rPh>
    <rPh sb="4" eb="5">
      <t>ヒョウ</t>
    </rPh>
    <rPh sb="7" eb="9">
      <t>カンレン</t>
    </rPh>
    <phoneticPr fontId="28"/>
  </si>
  <si>
    <t xml:space="preserve"> 1)C票記載事例への該当</t>
    <rPh sb="4" eb="5">
      <t>ヒョウ</t>
    </rPh>
    <rPh sb="5" eb="7">
      <t>キサイ</t>
    </rPh>
    <rPh sb="7" eb="9">
      <t>ジレイ</t>
    </rPh>
    <rPh sb="11" eb="13">
      <t>ガイトウ</t>
    </rPh>
    <phoneticPr fontId="29"/>
  </si>
  <si>
    <t>男</t>
    <phoneticPr fontId="29"/>
  </si>
  <si>
    <t>65-69歳</t>
    <phoneticPr fontId="29"/>
  </si>
  <si>
    <t>Ⅰ</t>
    <phoneticPr fontId="29"/>
  </si>
  <si>
    <t>女</t>
    <phoneticPr fontId="29"/>
  </si>
  <si>
    <t>70-74歳</t>
    <phoneticPr fontId="29"/>
  </si>
  <si>
    <t>Ⅱ</t>
    <phoneticPr fontId="29"/>
  </si>
  <si>
    <t>75-79歳</t>
    <phoneticPr fontId="29"/>
  </si>
  <si>
    <t>Ⅲ</t>
    <phoneticPr fontId="29"/>
  </si>
  <si>
    <t>80-84歳</t>
    <phoneticPr fontId="29"/>
  </si>
  <si>
    <t>Ⅳ</t>
    <phoneticPr fontId="29"/>
  </si>
  <si>
    <t>85-89歳</t>
    <phoneticPr fontId="29"/>
  </si>
  <si>
    <t>M</t>
    <phoneticPr fontId="29"/>
  </si>
  <si>
    <t>90歳以上</t>
    <phoneticPr fontId="29"/>
  </si>
  <si>
    <t>　　</t>
    <phoneticPr fontId="28"/>
  </si>
  <si>
    <t>f)その他</t>
    <rPh sb="4" eb="5">
      <t>タ</t>
    </rPh>
    <phoneticPr fontId="4"/>
  </si>
  <si>
    <t>行った</t>
    <rPh sb="0" eb="1">
      <t>オコナ</t>
    </rPh>
    <phoneticPr fontId="29"/>
  </si>
  <si>
    <t>都道府県</t>
  </si>
  <si>
    <t>　　　　</t>
    <phoneticPr fontId="29"/>
  </si>
  <si>
    <t>整理番号
(参考)</t>
    <rPh sb="0" eb="2">
      <t>セイリ</t>
    </rPh>
    <rPh sb="2" eb="4">
      <t>バンゴウ</t>
    </rPh>
    <rPh sb="6" eb="8">
      <t>サンコウ</t>
    </rPh>
    <phoneticPr fontId="31"/>
  </si>
  <si>
    <t>問７</t>
    <rPh sb="0" eb="1">
      <t>トイ</t>
    </rPh>
    <phoneticPr fontId="29"/>
  </si>
  <si>
    <t>記入者</t>
    <rPh sb="0" eb="3">
      <t>キニュウシャ</t>
    </rPh>
    <phoneticPr fontId="28"/>
  </si>
  <si>
    <t>所属課</t>
    <rPh sb="0" eb="2">
      <t>ショゾク</t>
    </rPh>
    <rPh sb="2" eb="3">
      <t>カ</t>
    </rPh>
    <phoneticPr fontId="28"/>
  </si>
  <si>
    <t>氏名</t>
    <rPh sb="0" eb="2">
      <t>シメイ</t>
    </rPh>
    <phoneticPr fontId="28"/>
  </si>
  <si>
    <t>連絡先電話番号</t>
    <rPh sb="0" eb="3">
      <t>レンラクサキ</t>
    </rPh>
    <rPh sb="3" eb="5">
      <t>デンワ</t>
    </rPh>
    <rPh sb="5" eb="7">
      <t>バンゴウ</t>
    </rPh>
    <phoneticPr fontId="28"/>
  </si>
  <si>
    <t>メールアドレス</t>
    <phoneticPr fontId="28"/>
  </si>
  <si>
    <t>a)</t>
    <phoneticPr fontId="28"/>
  </si>
  <si>
    <t>b)</t>
    <phoneticPr fontId="28"/>
  </si>
  <si>
    <t>c)</t>
    <phoneticPr fontId="28"/>
  </si>
  <si>
    <t>相談、指導及び助言</t>
    <rPh sb="0" eb="2">
      <t>ソウダン</t>
    </rPh>
    <rPh sb="3" eb="5">
      <t>シドウ</t>
    </rPh>
    <rPh sb="5" eb="6">
      <t>オヨ</t>
    </rPh>
    <rPh sb="7" eb="9">
      <t>ジョゲン</t>
    </rPh>
    <phoneticPr fontId="28"/>
  </si>
  <si>
    <t>通報または届出の受理</t>
    <rPh sb="0" eb="2">
      <t>ツウホウ</t>
    </rPh>
    <rPh sb="5" eb="7">
      <t>トドケデ</t>
    </rPh>
    <rPh sb="8" eb="10">
      <t>ジュリ</t>
    </rPh>
    <phoneticPr fontId="28"/>
  </si>
  <si>
    <t>d)</t>
    <phoneticPr fontId="28"/>
  </si>
  <si>
    <t>養護者の負担軽減のための措置</t>
    <rPh sb="0" eb="3">
      <t>ヨウゴシャ</t>
    </rPh>
    <rPh sb="4" eb="6">
      <t>フタン</t>
    </rPh>
    <rPh sb="6" eb="8">
      <t>ケイゲン</t>
    </rPh>
    <rPh sb="12" eb="14">
      <t>ソチ</t>
    </rPh>
    <phoneticPr fontId="28"/>
  </si>
  <si>
    <t>6)　担当窓口がある部・課等の名称、連絡先等</t>
    <rPh sb="3" eb="5">
      <t>タントウ</t>
    </rPh>
    <rPh sb="5" eb="7">
      <t>マドグチ</t>
    </rPh>
    <rPh sb="10" eb="11">
      <t>ブ</t>
    </rPh>
    <rPh sb="12" eb="13">
      <t>カ</t>
    </rPh>
    <rPh sb="13" eb="14">
      <t>トウ</t>
    </rPh>
    <rPh sb="15" eb="17">
      <t>メイショウ</t>
    </rPh>
    <rPh sb="18" eb="21">
      <t>レンラクサキ</t>
    </rPh>
    <rPh sb="21" eb="22">
      <t>トウ</t>
    </rPh>
    <phoneticPr fontId="28"/>
  </si>
  <si>
    <t>名称</t>
    <rPh sb="0" eb="2">
      <t>メイショウ</t>
    </rPh>
    <phoneticPr fontId="28"/>
  </si>
  <si>
    <t>電話</t>
    <rPh sb="0" eb="2">
      <t>デンワ</t>
    </rPh>
    <phoneticPr fontId="28"/>
  </si>
  <si>
    <t>FAX</t>
    <phoneticPr fontId="28"/>
  </si>
  <si>
    <t>高齢者の安全の確認、通報または
届出にかかる事実確認のための措置</t>
    <rPh sb="0" eb="3">
      <t>コウレイシャ</t>
    </rPh>
    <rPh sb="4" eb="6">
      <t>アンゼン</t>
    </rPh>
    <rPh sb="7" eb="9">
      <t>カクニン</t>
    </rPh>
    <rPh sb="10" eb="12">
      <t>ツウホウ</t>
    </rPh>
    <rPh sb="16" eb="18">
      <t>トドケデ</t>
    </rPh>
    <rPh sb="22" eb="24">
      <t>ジジツ</t>
    </rPh>
    <rPh sb="24" eb="26">
      <t>カクニン</t>
    </rPh>
    <rPh sb="30" eb="32">
      <t>ソチ</t>
    </rPh>
    <phoneticPr fontId="28"/>
  </si>
  <si>
    <t>4-2)市町村長申立の有無</t>
    <rPh sb="4" eb="6">
      <t>シチョウ</t>
    </rPh>
    <rPh sb="6" eb="8">
      <t>ソンチョウ</t>
    </rPh>
    <rPh sb="8" eb="10">
      <t>モウシタ</t>
    </rPh>
    <rPh sb="11" eb="13">
      <t>ウム</t>
    </rPh>
    <phoneticPr fontId="4"/>
  </si>
  <si>
    <t>4)他の養護者の有無</t>
    <rPh sb="2" eb="3">
      <t>ホカ</t>
    </rPh>
    <rPh sb="4" eb="7">
      <t>ヨウゴシャ</t>
    </rPh>
    <rPh sb="8" eb="10">
      <t>ウム</t>
    </rPh>
    <phoneticPr fontId="28"/>
  </si>
  <si>
    <t>3)要介護度</t>
    <rPh sb="2" eb="6">
      <t>ヨウカイゴド</t>
    </rPh>
    <phoneticPr fontId="28"/>
  </si>
  <si>
    <t>4)認知症の有無</t>
    <rPh sb="2" eb="5">
      <t>ニンチショウ</t>
    </rPh>
    <rPh sb="6" eb="8">
      <t>ウム</t>
    </rPh>
    <phoneticPr fontId="28"/>
  </si>
  <si>
    <t>「有」の場合の認知症日常生活自立度</t>
    <rPh sb="1" eb="2">
      <t>ウ</t>
    </rPh>
    <rPh sb="4" eb="6">
      <t>バアイ</t>
    </rPh>
    <rPh sb="7" eb="9">
      <t>ニンチ</t>
    </rPh>
    <rPh sb="9" eb="10">
      <t>ショウ</t>
    </rPh>
    <rPh sb="10" eb="12">
      <t>ニチジョウ</t>
    </rPh>
    <rPh sb="12" eb="14">
      <t>セイカツ</t>
    </rPh>
    <rPh sb="14" eb="17">
      <t>ジリツド</t>
    </rPh>
    <phoneticPr fontId="29"/>
  </si>
  <si>
    <t>3)行政への相談</t>
    <rPh sb="2" eb="4">
      <t>ギョウセイ</t>
    </rPh>
    <rPh sb="6" eb="8">
      <t>ソウダン</t>
    </rPh>
    <phoneticPr fontId="28"/>
  </si>
  <si>
    <t>4)行政機関の対応</t>
    <rPh sb="2" eb="4">
      <t>ギョウセイ</t>
    </rPh>
    <rPh sb="4" eb="6">
      <t>キカン</t>
    </rPh>
    <rPh sb="7" eb="9">
      <t>タイオウ</t>
    </rPh>
    <phoneticPr fontId="29"/>
  </si>
  <si>
    <t>65～69歳</t>
    <rPh sb="5" eb="6">
      <t>サイ</t>
    </rPh>
    <phoneticPr fontId="5"/>
  </si>
  <si>
    <t>70～74歳</t>
    <rPh sb="5" eb="6">
      <t>サイ</t>
    </rPh>
    <phoneticPr fontId="5"/>
  </si>
  <si>
    <t>75～79歳</t>
    <rPh sb="5" eb="6">
      <t>サイ</t>
    </rPh>
    <phoneticPr fontId="5"/>
  </si>
  <si>
    <t>80～84歳</t>
    <rPh sb="5" eb="6">
      <t>サイ</t>
    </rPh>
    <phoneticPr fontId="5"/>
  </si>
  <si>
    <t>85～89歳</t>
    <rPh sb="5" eb="6">
      <t>サイ</t>
    </rPh>
    <phoneticPr fontId="5"/>
  </si>
  <si>
    <t>90歳以上</t>
    <rPh sb="2" eb="3">
      <t>サイ</t>
    </rPh>
    <rPh sb="3" eb="5">
      <t>イジョウ</t>
    </rPh>
    <phoneticPr fontId="5"/>
  </si>
  <si>
    <t>100歳以上</t>
    <phoneticPr fontId="4"/>
  </si>
  <si>
    <t>a)本人による届出</t>
    <phoneticPr fontId="28"/>
  </si>
  <si>
    <t>b)家族・親族</t>
    <phoneticPr fontId="28"/>
  </si>
  <si>
    <t>問6　虐待事例の概要</t>
    <rPh sb="0" eb="1">
      <t>トイ</t>
    </rPh>
    <phoneticPr fontId="55"/>
  </si>
  <si>
    <t>※4)が　a)直営のみ　の場合は
すべて　0　を選択</t>
    <rPh sb="7" eb="9">
      <t>チョクエイ</t>
    </rPh>
    <rPh sb="13" eb="15">
      <t>バアイ</t>
    </rPh>
    <rPh sb="24" eb="26">
      <t>センタク</t>
    </rPh>
    <phoneticPr fontId="28"/>
  </si>
  <si>
    <t>問1</t>
    <rPh sb="0" eb="1">
      <t>トイ</t>
    </rPh>
    <phoneticPr fontId="28"/>
  </si>
  <si>
    <t>問2</t>
    <rPh sb="0" eb="1">
      <t>トイ</t>
    </rPh>
    <phoneticPr fontId="28"/>
  </si>
  <si>
    <t>問3</t>
    <rPh sb="0" eb="1">
      <t>トイ</t>
    </rPh>
    <phoneticPr fontId="28"/>
  </si>
  <si>
    <t>5)　地域包括支援センターへの
　　事務委託状況</t>
    <rPh sb="3" eb="5">
      <t>チイキ</t>
    </rPh>
    <rPh sb="5" eb="7">
      <t>ホウカツ</t>
    </rPh>
    <rPh sb="7" eb="9">
      <t>シエン</t>
    </rPh>
    <rPh sb="18" eb="20">
      <t>ジム</t>
    </rPh>
    <rPh sb="20" eb="22">
      <t>イタク</t>
    </rPh>
    <rPh sb="22" eb="24">
      <t>ジョウキョウ</t>
    </rPh>
    <phoneticPr fontId="28"/>
  </si>
  <si>
    <t>1委託あり　0委託なし</t>
    <rPh sb="1" eb="3">
      <t>イタク</t>
    </rPh>
    <rPh sb="7" eb="9">
      <t>イタク</t>
    </rPh>
    <phoneticPr fontId="28"/>
  </si>
  <si>
    <t>問4</t>
    <rPh sb="0" eb="1">
      <t>トイ</t>
    </rPh>
    <phoneticPr fontId="28"/>
  </si>
  <si>
    <t>問5</t>
    <rPh sb="0" eb="1">
      <t>トイ</t>
    </rPh>
    <phoneticPr fontId="28"/>
  </si>
  <si>
    <t>問6</t>
    <rPh sb="0" eb="1">
      <t>トイ</t>
    </rPh>
    <phoneticPr fontId="28"/>
  </si>
  <si>
    <t>問7</t>
    <rPh sb="0" eb="1">
      <t>トイ</t>
    </rPh>
    <phoneticPr fontId="28"/>
  </si>
  <si>
    <t>～対応のための体制整備について～</t>
    <rPh sb="1" eb="3">
      <t>タイオウ</t>
    </rPh>
    <rPh sb="7" eb="9">
      <t>タイセイ</t>
    </rPh>
    <rPh sb="9" eb="11">
      <t>セイビ</t>
    </rPh>
    <phoneticPr fontId="28"/>
  </si>
  <si>
    <t>0.未実施</t>
    <rPh sb="2" eb="5">
      <t>ミジッシ</t>
    </rPh>
    <phoneticPr fontId="28"/>
  </si>
  <si>
    <t>1.実施済み</t>
    <rPh sb="2" eb="5">
      <t>ジッシズ</t>
    </rPh>
    <phoneticPr fontId="28"/>
  </si>
  <si>
    <t>1.既に取り組んでいる</t>
    <rPh sb="2" eb="3">
      <t>スデ</t>
    </rPh>
    <rPh sb="4" eb="5">
      <t>ト</t>
    </rPh>
    <rPh sb="6" eb="7">
      <t>ク</t>
    </rPh>
    <phoneticPr fontId="28"/>
  </si>
  <si>
    <t>0.まだ取り組んでいない</t>
    <rPh sb="4" eb="5">
      <t>ト</t>
    </rPh>
    <rPh sb="6" eb="7">
      <t>ク</t>
    </rPh>
    <phoneticPr fontId="28"/>
  </si>
  <si>
    <t>問14</t>
    <rPh sb="0" eb="1">
      <t>トイ</t>
    </rPh>
    <phoneticPr fontId="28"/>
  </si>
  <si>
    <t>問13</t>
    <rPh sb="0" eb="1">
      <t>トイ</t>
    </rPh>
    <phoneticPr fontId="28"/>
  </si>
  <si>
    <t>問12</t>
    <rPh sb="0" eb="1">
      <t>トイ</t>
    </rPh>
    <phoneticPr fontId="28"/>
  </si>
  <si>
    <t>問11</t>
    <rPh sb="0" eb="1">
      <t>トイ</t>
    </rPh>
    <phoneticPr fontId="28"/>
  </si>
  <si>
    <t>問10</t>
    <rPh sb="0" eb="1">
      <t>トイ</t>
    </rPh>
    <phoneticPr fontId="28"/>
  </si>
  <si>
    <t>問9</t>
    <rPh sb="0" eb="1">
      <t>トイ</t>
    </rPh>
    <phoneticPr fontId="28"/>
  </si>
  <si>
    <t>問8</t>
    <rPh sb="0" eb="1">
      <t>トイ</t>
    </rPh>
    <phoneticPr fontId="28"/>
  </si>
  <si>
    <t>養護者の状況</t>
    <rPh sb="0" eb="3">
      <t>ヨウゴシャ</t>
    </rPh>
    <rPh sb="4" eb="6">
      <t>ジョウキョウ</t>
    </rPh>
    <phoneticPr fontId="28"/>
  </si>
  <si>
    <t>内容公表の可否</t>
    <rPh sb="0" eb="2">
      <t>ナイヨウ</t>
    </rPh>
    <rPh sb="2" eb="4">
      <t>コウヒョウ</t>
    </rPh>
    <rPh sb="5" eb="7">
      <t>カヒ</t>
    </rPh>
    <phoneticPr fontId="28"/>
  </si>
  <si>
    <t>■事実確認調査を行っていない事例</t>
    <rPh sb="1" eb="3">
      <t>ジジツ</t>
    </rPh>
    <rPh sb="3" eb="5">
      <t>カクニン</t>
    </rPh>
    <rPh sb="5" eb="7">
      <t>チョウサ</t>
    </rPh>
    <rPh sb="8" eb="9">
      <t>オコナ</t>
    </rPh>
    <rPh sb="14" eb="16">
      <t>ジレイ</t>
    </rPh>
    <phoneticPr fontId="29"/>
  </si>
  <si>
    <t>有</t>
    <rPh sb="0" eb="1">
      <t>ア</t>
    </rPh>
    <phoneticPr fontId="29"/>
  </si>
  <si>
    <t>b)被虐待者と虐待者を分離していない事例</t>
    <rPh sb="11" eb="13">
      <t>ブンリ</t>
    </rPh>
    <rPh sb="18" eb="20">
      <t>ジレイ</t>
    </rPh>
    <phoneticPr fontId="5"/>
  </si>
  <si>
    <t>合計</t>
    <rPh sb="0" eb="2">
      <t>ゴウケイ</t>
    </rPh>
    <phoneticPr fontId="71"/>
  </si>
  <si>
    <t>c)対象年度以前に通報受理・事実確認調査した虐待事例で、
対応が対象年度となった事例</t>
    <phoneticPr fontId="31"/>
  </si>
  <si>
    <t>b)対象年度以前に通報等を受理し、事実確認調査が対象年度となった事例</t>
    <phoneticPr fontId="31"/>
  </si>
  <si>
    <t>a)～c)</t>
    <phoneticPr fontId="31"/>
  </si>
  <si>
    <t>c)現在対応について検討・調整中の事例</t>
    <rPh sb="2" eb="4">
      <t>ゲンザイ</t>
    </rPh>
    <rPh sb="4" eb="6">
      <t>タイオウ</t>
    </rPh>
    <rPh sb="10" eb="12">
      <t>ケントウ</t>
    </rPh>
    <rPh sb="13" eb="15">
      <t>チョウセイ</t>
    </rPh>
    <rPh sb="15" eb="16">
      <t>チュウ</t>
    </rPh>
    <rPh sb="17" eb="19">
      <t>ジレイ</t>
    </rPh>
    <phoneticPr fontId="5"/>
  </si>
  <si>
    <r>
      <t>3) 1)で</t>
    </r>
    <r>
      <rPr>
        <b/>
        <u/>
        <sz val="10"/>
        <rFont val="ＭＳ Ｐゴシック"/>
        <family val="3"/>
        <charset val="128"/>
      </rPr>
      <t>分離をしていない場合</t>
    </r>
    <r>
      <rPr>
        <sz val="10"/>
        <rFont val="ＭＳ Ｐゴシック"/>
        <family val="3"/>
        <charset val="128"/>
      </rPr>
      <t>の対応内容</t>
    </r>
    <rPh sb="6" eb="8">
      <t>ブンリ</t>
    </rPh>
    <rPh sb="14" eb="16">
      <t>バアイ</t>
    </rPh>
    <rPh sb="17" eb="19">
      <t>タイオウ</t>
    </rPh>
    <rPh sb="19" eb="21">
      <t>ナイヨウ</t>
    </rPh>
    <phoneticPr fontId="5"/>
  </si>
  <si>
    <t>a) 養護者に対する助言・指導</t>
    <rPh sb="3" eb="6">
      <t>ヨウゴシャ</t>
    </rPh>
    <rPh sb="7" eb="8">
      <t>タイ</t>
    </rPh>
    <rPh sb="10" eb="12">
      <t>ジョゲン</t>
    </rPh>
    <rPh sb="13" eb="15">
      <t>シドウ</t>
    </rPh>
    <phoneticPr fontId="4"/>
  </si>
  <si>
    <t>b)養護者が介護負担軽減のための事業に参加</t>
    <rPh sb="2" eb="5">
      <t>ヨウゴシャ</t>
    </rPh>
    <rPh sb="6" eb="8">
      <t>カイゴ</t>
    </rPh>
    <rPh sb="8" eb="10">
      <t>フタン</t>
    </rPh>
    <rPh sb="10" eb="12">
      <t>ケイゲン</t>
    </rPh>
    <rPh sb="16" eb="18">
      <t>ジギョウ</t>
    </rPh>
    <rPh sb="19" eb="21">
      <t>サンカ</t>
    </rPh>
    <phoneticPr fontId="5"/>
  </si>
  <si>
    <t>c)被虐待者が新たに介護保険サービスを利用</t>
    <rPh sb="2" eb="6">
      <t>ヒギャクタイシャ</t>
    </rPh>
    <rPh sb="7" eb="8">
      <t>アラ</t>
    </rPh>
    <rPh sb="10" eb="12">
      <t>カイゴ</t>
    </rPh>
    <rPh sb="12" eb="14">
      <t>ホケン</t>
    </rPh>
    <rPh sb="19" eb="21">
      <t>リヨウ</t>
    </rPh>
    <phoneticPr fontId="4"/>
  </si>
  <si>
    <t>d)既に介護保険サービスを受けているが、ケアプランを見直し</t>
    <rPh sb="2" eb="3">
      <t>スデ</t>
    </rPh>
    <rPh sb="4" eb="6">
      <t>カイゴ</t>
    </rPh>
    <rPh sb="6" eb="8">
      <t>ホケン</t>
    </rPh>
    <rPh sb="13" eb="14">
      <t>ウ</t>
    </rPh>
    <rPh sb="26" eb="28">
      <t>ミナオ</t>
    </rPh>
    <phoneticPr fontId="4"/>
  </si>
  <si>
    <t>有</t>
    <rPh sb="0" eb="1">
      <t>ア</t>
    </rPh>
    <phoneticPr fontId="4"/>
  </si>
  <si>
    <t>1.実施済み</t>
    <rPh sb="2" eb="4">
      <t>ジッシ</t>
    </rPh>
    <rPh sb="4" eb="5">
      <t>ズ</t>
    </rPh>
    <phoneticPr fontId="28"/>
  </si>
  <si>
    <t>虐待等による死亡事例の調査票（E票）</t>
    <rPh sb="0" eb="3">
      <t>ギャクタイトウ</t>
    </rPh>
    <rPh sb="6" eb="10">
      <t>シボウジレイ</t>
    </rPh>
    <rPh sb="11" eb="14">
      <t>チョウサヒョウ</t>
    </rPh>
    <rPh sb="16" eb="17">
      <t>ヒョウ</t>
    </rPh>
    <phoneticPr fontId="29"/>
  </si>
  <si>
    <t>市町村コード</t>
    <rPh sb="0" eb="3">
      <t>シチョウソン</t>
    </rPh>
    <phoneticPr fontId="31"/>
  </si>
  <si>
    <t>認定非該当（自立)</t>
    <rPh sb="2" eb="5">
      <t>ヒガイトウ</t>
    </rPh>
    <rPh sb="6" eb="8">
      <t>ジリツ</t>
    </rPh>
    <phoneticPr fontId="5"/>
  </si>
  <si>
    <t>死亡事例はなかった。</t>
    <rPh sb="0" eb="2">
      <t>シボウ</t>
    </rPh>
    <rPh sb="2" eb="4">
      <t>ジレイ</t>
    </rPh>
    <phoneticPr fontId="23"/>
  </si>
  <si>
    <t>2) 被虐待者年齢</t>
    <rPh sb="7" eb="9">
      <t>ネンレイ</t>
    </rPh>
    <phoneticPr fontId="5"/>
  </si>
  <si>
    <t>1) 分離の有無</t>
    <rPh sb="3" eb="5">
      <t>ブンリ</t>
    </rPh>
    <rPh sb="6" eb="8">
      <t>ウム</t>
    </rPh>
    <phoneticPr fontId="5"/>
  </si>
  <si>
    <t>市町村コード</t>
    <rPh sb="0" eb="3">
      <t>シチョウソン</t>
    </rPh>
    <phoneticPr fontId="4"/>
  </si>
  <si>
    <t>問1、問2</t>
    <rPh sb="0" eb="1">
      <t>トイ</t>
    </rPh>
    <rPh sb="3" eb="4">
      <t>トイ</t>
    </rPh>
    <phoneticPr fontId="31"/>
  </si>
  <si>
    <t>1-1)事実確認調査の開始日</t>
    <rPh sb="4" eb="6">
      <t>ジジツ</t>
    </rPh>
    <rPh sb="6" eb="8">
      <t>カクニン</t>
    </rPh>
    <rPh sb="8" eb="10">
      <t>チョウサ</t>
    </rPh>
    <rPh sb="11" eb="14">
      <t>カイシビ</t>
    </rPh>
    <phoneticPr fontId="31"/>
  </si>
  <si>
    <t>a)市町村が単独で実施</t>
    <rPh sb="2" eb="5">
      <t>シチョウソン</t>
    </rPh>
    <rPh sb="6" eb="8">
      <t>タンドク</t>
    </rPh>
    <rPh sb="9" eb="11">
      <t>ジッシ</t>
    </rPh>
    <phoneticPr fontId="31"/>
  </si>
  <si>
    <t>b)当初より都道府県と共同で実施</t>
    <rPh sb="2" eb="4">
      <t>トウショ</t>
    </rPh>
    <rPh sb="6" eb="10">
      <t>トドウフケン</t>
    </rPh>
    <rPh sb="11" eb="13">
      <t>キョウドウ</t>
    </rPh>
    <rPh sb="14" eb="16">
      <t>ジッシ</t>
    </rPh>
    <phoneticPr fontId="31"/>
  </si>
  <si>
    <t>c)実施していない</t>
    <rPh sb="2" eb="4">
      <t>ジッシ</t>
    </rPh>
    <phoneticPr fontId="31"/>
  </si>
  <si>
    <t>↑市町村受理のみ　　　　【B票集計】問2「市町村のみ」に使用</t>
    <rPh sb="14" eb="15">
      <t>ヒョウ</t>
    </rPh>
    <rPh sb="15" eb="17">
      <t>シュウケイ</t>
    </rPh>
    <rPh sb="18" eb="19">
      <t>トイ</t>
    </rPh>
    <rPh sb="21" eb="24">
      <t>シチョウソン</t>
    </rPh>
    <rPh sb="28" eb="30">
      <t>シヨウ</t>
    </rPh>
    <phoneticPr fontId="4"/>
  </si>
  <si>
    <r>
      <t>問2　</t>
    </r>
    <r>
      <rPr>
        <b/>
        <sz val="10"/>
        <color indexed="12"/>
        <rFont val="ＭＳ Ｐゴシック"/>
        <family val="3"/>
        <charset val="128"/>
      </rPr>
      <t>【通報受理自治体：市町村】</t>
    </r>
    <r>
      <rPr>
        <sz val="10"/>
        <color indexed="8"/>
        <rFont val="ＭＳ Ｐゴシック"/>
        <family val="3"/>
        <charset val="128"/>
      </rPr>
      <t>相談・通報者(複数回答)　※構成割合を相談・通報者の合計人数に対して算出</t>
    </r>
    <rPh sb="0" eb="1">
      <t>トイ</t>
    </rPh>
    <rPh sb="4" eb="6">
      <t>ツウホウ</t>
    </rPh>
    <rPh sb="6" eb="8">
      <t>ジュリ</t>
    </rPh>
    <rPh sb="8" eb="11">
      <t>ジチタイ</t>
    </rPh>
    <rPh sb="12" eb="15">
      <t>シチョウソン</t>
    </rPh>
    <rPh sb="16" eb="18">
      <t>ソウダン</t>
    </rPh>
    <rPh sb="23" eb="25">
      <t>フクスウ</t>
    </rPh>
    <rPh sb="25" eb="27">
      <t>カイトウ</t>
    </rPh>
    <phoneticPr fontId="4"/>
  </si>
  <si>
    <t>都道府県
から連絡</t>
    <phoneticPr fontId="4"/>
  </si>
  <si>
    <t>警察</t>
    <phoneticPr fontId="4"/>
  </si>
  <si>
    <t>件数</t>
    <rPh sb="0" eb="2">
      <t>ケンスウ</t>
    </rPh>
    <phoneticPr fontId="4"/>
  </si>
  <si>
    <t>構成割合(％)</t>
    <rPh sb="0" eb="2">
      <t>コウセイ</t>
    </rPh>
    <rPh sb="2" eb="4">
      <t>ワリアイ</t>
    </rPh>
    <phoneticPr fontId="4"/>
  </si>
  <si>
    <t>（注）本調査対象年度内に通報等を受理した事例について集計</t>
    <phoneticPr fontId="4"/>
  </si>
  <si>
    <t xml:space="preserve">       構成割合は、相談・通報者の合計人数に対するもの</t>
    <rPh sb="7" eb="9">
      <t>コウセイ</t>
    </rPh>
    <rPh sb="9" eb="11">
      <t>ワリアイ</t>
    </rPh>
    <rPh sb="13" eb="15">
      <t>ソウダン</t>
    </rPh>
    <rPh sb="16" eb="19">
      <t>ツウホウシャ</t>
    </rPh>
    <rPh sb="20" eb="22">
      <t>ゴウケイ</t>
    </rPh>
    <rPh sb="22" eb="24">
      <t>ニンズウ</t>
    </rPh>
    <rPh sb="25" eb="26">
      <t>タイ</t>
    </rPh>
    <phoneticPr fontId="4"/>
  </si>
  <si>
    <t xml:space="preserve">       構成割合の算出方法は、厚生労働省が発表する調査結果における算出方法と異なる場合がある</t>
    <rPh sb="7" eb="9">
      <t>コウセイ</t>
    </rPh>
    <rPh sb="9" eb="11">
      <t>ワリアイ</t>
    </rPh>
    <rPh sb="12" eb="14">
      <t>サンシュツ</t>
    </rPh>
    <rPh sb="14" eb="16">
      <t>ホウホウ</t>
    </rPh>
    <rPh sb="18" eb="20">
      <t>コウセイ</t>
    </rPh>
    <rPh sb="20" eb="23">
      <t>ロウドウショウ</t>
    </rPh>
    <rPh sb="24" eb="26">
      <t>ハッピョウ</t>
    </rPh>
    <rPh sb="28" eb="30">
      <t>チョウサ</t>
    </rPh>
    <rPh sb="30" eb="32">
      <t>ケッカ</t>
    </rPh>
    <rPh sb="36" eb="38">
      <t>サンシュツ</t>
    </rPh>
    <rPh sb="38" eb="40">
      <t>ホウホウ</t>
    </rPh>
    <rPh sb="41" eb="42">
      <t>コト</t>
    </rPh>
    <rPh sb="44" eb="46">
      <t>バアイ</t>
    </rPh>
    <phoneticPr fontId="4"/>
  </si>
  <si>
    <r>
      <t>問2　</t>
    </r>
    <r>
      <rPr>
        <b/>
        <sz val="10"/>
        <color indexed="10"/>
        <rFont val="ＭＳ Ｐゴシック"/>
        <family val="3"/>
        <charset val="128"/>
      </rPr>
      <t>【通報受理自治体：すべて】</t>
    </r>
    <r>
      <rPr>
        <sz val="10"/>
        <color indexed="8"/>
        <rFont val="ＭＳ Ｐゴシック"/>
        <family val="3"/>
        <charset val="128"/>
      </rPr>
      <t>相談・通報者(複数回答)　※構成割合を相談・通報者の合計人数に対して算出</t>
    </r>
    <rPh sb="0" eb="1">
      <t>トイ</t>
    </rPh>
    <rPh sb="4" eb="6">
      <t>ツウホウ</t>
    </rPh>
    <rPh sb="6" eb="8">
      <t>ジュリ</t>
    </rPh>
    <rPh sb="8" eb="11">
      <t>ジチタイ</t>
    </rPh>
    <rPh sb="16" eb="18">
      <t>ソウダン</t>
    </rPh>
    <rPh sb="23" eb="25">
      <t>フクスウ</t>
    </rPh>
    <rPh sb="25" eb="27">
      <t>カイトウ</t>
    </rPh>
    <phoneticPr fontId="4"/>
  </si>
  <si>
    <t>4)認知症日常生活自立度区分</t>
    <phoneticPr fontId="4"/>
  </si>
  <si>
    <t>自立または認知症なし</t>
    <rPh sb="0" eb="2">
      <t>ジリツ</t>
    </rPh>
    <rPh sb="5" eb="8">
      <t>ニンチショウ</t>
    </rPh>
    <phoneticPr fontId="4"/>
  </si>
  <si>
    <t>自立度Ⅰ</t>
    <rPh sb="0" eb="3">
      <t>ジリツド</t>
    </rPh>
    <phoneticPr fontId="4"/>
  </si>
  <si>
    <t>自立度Ⅱ</t>
    <rPh sb="0" eb="3">
      <t>ジリツド</t>
    </rPh>
    <phoneticPr fontId="4"/>
  </si>
  <si>
    <t>自立度Ⅲ</t>
    <rPh sb="0" eb="3">
      <t>ジリツド</t>
    </rPh>
    <phoneticPr fontId="4"/>
  </si>
  <si>
    <t>自立度Ⅳ</t>
    <rPh sb="0" eb="3">
      <t>ジリツド</t>
    </rPh>
    <phoneticPr fontId="4"/>
  </si>
  <si>
    <t>【参考】「認知症の有無が不明」を除いた場合の「自立度Ⅱ以上」の割合</t>
    <rPh sb="1" eb="3">
      <t>サンコウ</t>
    </rPh>
    <rPh sb="5" eb="8">
      <t>ニンチショウ</t>
    </rPh>
    <rPh sb="9" eb="11">
      <t>ウム</t>
    </rPh>
    <rPh sb="12" eb="14">
      <t>フメイ</t>
    </rPh>
    <rPh sb="16" eb="17">
      <t>ノゾ</t>
    </rPh>
    <rPh sb="19" eb="21">
      <t>バアイ</t>
    </rPh>
    <rPh sb="23" eb="26">
      <t>ジリツド</t>
    </rPh>
    <rPh sb="27" eb="29">
      <t>イジョウ</t>
    </rPh>
    <rPh sb="31" eb="33">
      <t>ワリアイ</t>
    </rPh>
    <phoneticPr fontId="4"/>
  </si>
  <si>
    <t>自立度Ｍ</t>
    <rPh sb="0" eb="3">
      <t>ジリツド</t>
    </rPh>
    <phoneticPr fontId="4"/>
  </si>
  <si>
    <t>認知症あるが自立度は不明</t>
    <phoneticPr fontId="4"/>
  </si>
  <si>
    <t>自立度Ⅱ以上（再掲）</t>
    <rPh sb="0" eb="3">
      <t>ジリツド</t>
    </rPh>
    <rPh sb="4" eb="6">
      <t>イジョウ</t>
    </rPh>
    <rPh sb="7" eb="9">
      <t>サイケイ</t>
    </rPh>
    <phoneticPr fontId="4"/>
  </si>
  <si>
    <t>認知症の有無が不明</t>
    <phoneticPr fontId="4"/>
  </si>
  <si>
    <t>（注）「認知症はあるが自立度不明」には、一部「自立度Ⅰ」が含まれている可能性がある</t>
    <rPh sb="4" eb="7">
      <t>ニンチショウ</t>
    </rPh>
    <rPh sb="11" eb="14">
      <t>ジリツド</t>
    </rPh>
    <rPh sb="14" eb="16">
      <t>フメイ</t>
    </rPh>
    <rPh sb="20" eb="22">
      <t>イチブ</t>
    </rPh>
    <rPh sb="23" eb="26">
      <t>ジリツド</t>
    </rPh>
    <rPh sb="29" eb="30">
      <t>フク</t>
    </rPh>
    <rPh sb="35" eb="38">
      <t>カノウセイ</t>
    </rPh>
    <phoneticPr fontId="4"/>
  </si>
  <si>
    <t>寝たきり度</t>
    <rPh sb="0" eb="1">
      <t>ネ</t>
    </rPh>
    <rPh sb="4" eb="5">
      <t>ド</t>
    </rPh>
    <phoneticPr fontId="5"/>
  </si>
  <si>
    <t>6) 介護保険認定済者の障害高齢者の日常生活自立度（寝たきり度）</t>
    <phoneticPr fontId="63"/>
  </si>
  <si>
    <t>自立</t>
    <rPh sb="0" eb="2">
      <t>ジリツ</t>
    </rPh>
    <phoneticPr fontId="63"/>
  </si>
  <si>
    <t>J</t>
    <phoneticPr fontId="63"/>
  </si>
  <si>
    <t>A</t>
    <phoneticPr fontId="63"/>
  </si>
  <si>
    <t>B</t>
    <phoneticPr fontId="63"/>
  </si>
  <si>
    <t>C</t>
    <phoneticPr fontId="63"/>
  </si>
  <si>
    <t>不明</t>
    <rPh sb="0" eb="2">
      <t>フメイ</t>
    </rPh>
    <phoneticPr fontId="63"/>
  </si>
  <si>
    <t>自立</t>
    <rPh sb="0" eb="2">
      <t>ジリツ</t>
    </rPh>
    <phoneticPr fontId="5"/>
  </si>
  <si>
    <t>J</t>
    <phoneticPr fontId="5"/>
  </si>
  <si>
    <t>A</t>
    <phoneticPr fontId="5"/>
  </si>
  <si>
    <t>B</t>
    <phoneticPr fontId="5"/>
  </si>
  <si>
    <t>C</t>
    <phoneticPr fontId="5"/>
  </si>
  <si>
    <t>不明</t>
    <rPh sb="0" eb="2">
      <t>フメイ</t>
    </rPh>
    <phoneticPr fontId="5"/>
  </si>
  <si>
    <r>
      <t>5)</t>
    </r>
    <r>
      <rPr>
        <sz val="10"/>
        <color indexed="8"/>
        <rFont val="ＭＳ Ｐゴシック"/>
        <family val="3"/>
        <charset val="128"/>
      </rPr>
      <t>介護保険認定済者の障害高齢者の日常生活自立度（寝たきり度）</t>
    </r>
    <rPh sb="2" eb="4">
      <t>カイゴ</t>
    </rPh>
    <rPh sb="4" eb="6">
      <t>ホケン</t>
    </rPh>
    <rPh sb="6" eb="8">
      <t>ニンテイ</t>
    </rPh>
    <rPh sb="8" eb="9">
      <t>ズミ</t>
    </rPh>
    <rPh sb="9" eb="10">
      <t>シャ</t>
    </rPh>
    <rPh sb="11" eb="13">
      <t>ショウガイ</t>
    </rPh>
    <rPh sb="13" eb="16">
      <t>コウレイシャ</t>
    </rPh>
    <rPh sb="17" eb="19">
      <t>ニチジョウ</t>
    </rPh>
    <rPh sb="19" eb="21">
      <t>セイカツ</t>
    </rPh>
    <rPh sb="21" eb="24">
      <t>ジリツド</t>
    </rPh>
    <rPh sb="25" eb="26">
      <t>ネ</t>
    </rPh>
    <rPh sb="29" eb="30">
      <t>ド</t>
    </rPh>
    <phoneticPr fontId="5"/>
  </si>
  <si>
    <t>5)介護保険認定済者の障害高齢者の日常生活自立度（寝たきり度）</t>
  </si>
  <si>
    <t>C票【具体的な虐待の内容】記入例</t>
    <rPh sb="1" eb="2">
      <t>ヒョウ</t>
    </rPh>
    <rPh sb="3" eb="6">
      <t>グタイテキ</t>
    </rPh>
    <rPh sb="7" eb="9">
      <t>ギャクタイ</t>
    </rPh>
    <rPh sb="10" eb="12">
      <t>ナイヨウ</t>
    </rPh>
    <rPh sb="13" eb="15">
      <t>キニュウ</t>
    </rPh>
    <rPh sb="15" eb="16">
      <t>レイ</t>
    </rPh>
    <phoneticPr fontId="109"/>
  </si>
  <si>
    <r>
      <t xml:space="preserve">C票の問5「2)具体的な虐待の内容」の記入にあたって、下表の記入例を参考にしてください。また、それ以外に虐待行為の様態を表す具体的な内容があれば、ご記入ください。
</t>
    </r>
    <r>
      <rPr>
        <b/>
        <sz val="11"/>
        <color rgb="FFFF0000"/>
        <rFont val="ＭＳ Ｐゴシック"/>
        <family val="3"/>
        <charset val="128"/>
        <scheme val="minor"/>
      </rPr>
      <t>なお、下表の記入例と同様の回答であれば、番号で回答を記入してかまいません。
また、複数の内容が重複する場合は、そのすべてを記入してください。</t>
    </r>
    <rPh sb="1" eb="2">
      <t>ヒョウ</t>
    </rPh>
    <rPh sb="3" eb="4">
      <t>ト</t>
    </rPh>
    <rPh sb="8" eb="11">
      <t>グタイテキ</t>
    </rPh>
    <rPh sb="12" eb="14">
      <t>ギャクタイ</t>
    </rPh>
    <rPh sb="15" eb="17">
      <t>ナイヨウ</t>
    </rPh>
    <rPh sb="19" eb="21">
      <t>キニュウ</t>
    </rPh>
    <rPh sb="27" eb="29">
      <t>カヒョウ</t>
    </rPh>
    <rPh sb="30" eb="32">
      <t>キニュウ</t>
    </rPh>
    <rPh sb="32" eb="33">
      <t>レイ</t>
    </rPh>
    <rPh sb="34" eb="36">
      <t>サンコウ</t>
    </rPh>
    <rPh sb="49" eb="51">
      <t>イガイ</t>
    </rPh>
    <rPh sb="52" eb="54">
      <t>ギャクタイ</t>
    </rPh>
    <rPh sb="54" eb="56">
      <t>コウイ</t>
    </rPh>
    <rPh sb="57" eb="59">
      <t>ヨウタイ</t>
    </rPh>
    <rPh sb="60" eb="61">
      <t>アラワ</t>
    </rPh>
    <rPh sb="62" eb="65">
      <t>グタイテキ</t>
    </rPh>
    <rPh sb="66" eb="68">
      <t>ナイヨウ</t>
    </rPh>
    <rPh sb="74" eb="76">
      <t>キニュウ</t>
    </rPh>
    <rPh sb="85" eb="87">
      <t>カヒョウ</t>
    </rPh>
    <rPh sb="88" eb="90">
      <t>キニュウ</t>
    </rPh>
    <rPh sb="90" eb="91">
      <t>レイ</t>
    </rPh>
    <rPh sb="92" eb="94">
      <t>ドウヨウ</t>
    </rPh>
    <rPh sb="95" eb="97">
      <t>カイトウ</t>
    </rPh>
    <rPh sb="102" eb="104">
      <t>バンゴウ</t>
    </rPh>
    <rPh sb="105" eb="107">
      <t>カイトウ</t>
    </rPh>
    <rPh sb="108" eb="110">
      <t>キニュウ</t>
    </rPh>
    <rPh sb="123" eb="125">
      <t>フクスウ</t>
    </rPh>
    <rPh sb="126" eb="128">
      <t>ナイヨウ</t>
    </rPh>
    <rPh sb="129" eb="131">
      <t>チョウフク</t>
    </rPh>
    <rPh sb="133" eb="135">
      <t>バアイ</t>
    </rPh>
    <rPh sb="143" eb="145">
      <t>キニュウ</t>
    </rPh>
    <phoneticPr fontId="109"/>
  </si>
  <si>
    <t>【記入例】</t>
    <rPh sb="1" eb="3">
      <t>キニュウ</t>
    </rPh>
    <rPh sb="3" eb="4">
      <t>レイ</t>
    </rPh>
    <phoneticPr fontId="109"/>
  </si>
  <si>
    <t>種別・類型</t>
    <rPh sb="0" eb="2">
      <t>シュベツ</t>
    </rPh>
    <rPh sb="3" eb="5">
      <t>ルイケイ</t>
    </rPh>
    <phoneticPr fontId="109"/>
  </si>
  <si>
    <t>番号</t>
    <rPh sb="0" eb="2">
      <t>バンゴウ</t>
    </rPh>
    <phoneticPr fontId="109"/>
  </si>
  <si>
    <t>記入例</t>
    <rPh sb="0" eb="2">
      <t>キニュウ</t>
    </rPh>
    <rPh sb="2" eb="3">
      <t>レイ</t>
    </rPh>
    <phoneticPr fontId="109"/>
  </si>
  <si>
    <t>A1</t>
    <phoneticPr fontId="109"/>
  </si>
  <si>
    <t>暴力的行為</t>
  </si>
  <si>
    <t>A2</t>
  </si>
  <si>
    <t>強制的行為・乱暴な扱い</t>
  </si>
  <si>
    <t>A3</t>
  </si>
  <si>
    <t>身体の拘束</t>
  </si>
  <si>
    <t>A4</t>
  </si>
  <si>
    <t>威嚇</t>
  </si>
  <si>
    <t>A99</t>
    <phoneticPr fontId="109"/>
  </si>
  <si>
    <t>その他（身体的虐待）</t>
    <rPh sb="4" eb="7">
      <t>シンタイテキ</t>
    </rPh>
    <rPh sb="7" eb="9">
      <t>ギャクタイ</t>
    </rPh>
    <phoneticPr fontId="109"/>
  </si>
  <si>
    <t>B1</t>
    <phoneticPr fontId="109"/>
  </si>
  <si>
    <r>
      <t>希望・必要とする</t>
    </r>
    <r>
      <rPr>
        <b/>
        <u/>
        <sz val="11"/>
        <color theme="1"/>
        <rFont val="ＭＳ Ｐゴシック"/>
        <family val="3"/>
        <charset val="128"/>
        <scheme val="minor"/>
      </rPr>
      <t>医療</t>
    </r>
    <r>
      <rPr>
        <sz val="11"/>
        <color theme="1"/>
        <rFont val="ＭＳ Ｐゴシック"/>
        <family val="3"/>
        <charset val="128"/>
        <scheme val="minor"/>
      </rPr>
      <t>サービスの制限</t>
    </r>
    <phoneticPr fontId="109"/>
  </si>
  <si>
    <t>B2</t>
  </si>
  <si>
    <r>
      <t>希望・必要とする</t>
    </r>
    <r>
      <rPr>
        <b/>
        <u/>
        <sz val="11"/>
        <color theme="1"/>
        <rFont val="ＭＳ Ｐゴシック"/>
        <family val="3"/>
        <charset val="128"/>
        <scheme val="minor"/>
      </rPr>
      <t>介護</t>
    </r>
    <r>
      <rPr>
        <sz val="11"/>
        <color theme="1"/>
        <rFont val="ＭＳ Ｐゴシック"/>
        <family val="3"/>
        <charset val="128"/>
        <scheme val="minor"/>
      </rPr>
      <t>サービスの制限</t>
    </r>
    <phoneticPr fontId="109"/>
  </si>
  <si>
    <t>B3</t>
  </si>
  <si>
    <t>生活援助全般を行わない</t>
  </si>
  <si>
    <t>B4</t>
  </si>
  <si>
    <t>水分・食事摂取の放任</t>
  </si>
  <si>
    <t>B5</t>
  </si>
  <si>
    <t>入浴介助放棄</t>
  </si>
  <si>
    <t>B6</t>
  </si>
  <si>
    <t>排泄介助放棄</t>
  </si>
  <si>
    <t>B7</t>
  </si>
  <si>
    <t>劣悪な住環境で生活させる</t>
  </si>
  <si>
    <t>B8</t>
  </si>
  <si>
    <t>介護者が不在の場合がある</t>
  </si>
  <si>
    <t>B99</t>
    <phoneticPr fontId="109"/>
  </si>
  <si>
    <t>その他（ネグレクト＝介護・世話の放棄・放任）</t>
    <rPh sb="10" eb="12">
      <t>カイゴ</t>
    </rPh>
    <rPh sb="13" eb="15">
      <t>セワ</t>
    </rPh>
    <rPh sb="16" eb="18">
      <t>ホウキ</t>
    </rPh>
    <rPh sb="19" eb="21">
      <t>ホウニン</t>
    </rPh>
    <phoneticPr fontId="109"/>
  </si>
  <si>
    <t>C1</t>
    <phoneticPr fontId="109"/>
  </si>
  <si>
    <t>暴言・威圧・侮辱・脅迫</t>
  </si>
  <si>
    <t>C2</t>
  </si>
  <si>
    <t>無視・訴えの否定や拒否</t>
  </si>
  <si>
    <t>C3</t>
  </si>
  <si>
    <t>嫌がらせ</t>
  </si>
  <si>
    <t>C99</t>
    <phoneticPr fontId="109"/>
  </si>
  <si>
    <t>その他（心理的虐待）</t>
    <rPh sb="4" eb="7">
      <t>シンリテキ</t>
    </rPh>
    <rPh sb="7" eb="9">
      <t>ギャクタイ</t>
    </rPh>
    <phoneticPr fontId="109"/>
  </si>
  <si>
    <t>D1</t>
    <phoneticPr fontId="109"/>
  </si>
  <si>
    <t>性行為の強要・性的暴力</t>
  </si>
  <si>
    <t>D2</t>
  </si>
  <si>
    <t>介護に係る性的羞恥心を喚起する行為の強要</t>
    <rPh sb="0" eb="2">
      <t>カイゴ</t>
    </rPh>
    <rPh sb="3" eb="4">
      <t>カカ</t>
    </rPh>
    <phoneticPr fontId="109"/>
  </si>
  <si>
    <t>D3</t>
  </si>
  <si>
    <t>介護行為に関係しない性的嫌がらせ</t>
    <rPh sb="10" eb="12">
      <t>セイテキ</t>
    </rPh>
    <rPh sb="12" eb="13">
      <t>イヤ</t>
    </rPh>
    <phoneticPr fontId="109"/>
  </si>
  <si>
    <t>D99</t>
    <phoneticPr fontId="109"/>
  </si>
  <si>
    <t>その他（性的虐待）</t>
    <rPh sb="4" eb="6">
      <t>セイテキ</t>
    </rPh>
    <rPh sb="6" eb="8">
      <t>ギャクタイ</t>
    </rPh>
    <phoneticPr fontId="109"/>
  </si>
  <si>
    <t>E1</t>
    <phoneticPr fontId="109"/>
  </si>
  <si>
    <t>年金の取り上げ</t>
  </si>
  <si>
    <t>E2</t>
  </si>
  <si>
    <t>預貯金の取り上げ</t>
  </si>
  <si>
    <t>E3</t>
  </si>
  <si>
    <t>不動産・利子・配当等収入の取り上げ</t>
    <rPh sb="4" eb="6">
      <t>リシ</t>
    </rPh>
    <rPh sb="7" eb="9">
      <t>ハイトウ</t>
    </rPh>
    <rPh sb="9" eb="10">
      <t>トウ</t>
    </rPh>
    <phoneticPr fontId="109"/>
  </si>
  <si>
    <t>E4</t>
  </si>
  <si>
    <t>必要な費用の不払い</t>
  </si>
  <si>
    <t>E5</t>
  </si>
  <si>
    <t>日常的な金銭を渡さない・使わせない</t>
  </si>
  <si>
    <t>E6</t>
  </si>
  <si>
    <r>
      <t>預貯金・カード等の不当な</t>
    </r>
    <r>
      <rPr>
        <b/>
        <u/>
        <sz val="11"/>
        <color theme="1"/>
        <rFont val="ＭＳ Ｐゴシック"/>
        <family val="3"/>
        <charset val="128"/>
        <scheme val="minor"/>
      </rPr>
      <t>使い込み</t>
    </r>
    <phoneticPr fontId="109"/>
  </si>
  <si>
    <t>E7</t>
  </si>
  <si>
    <r>
      <t>預貯金・カード等の不当な</t>
    </r>
    <r>
      <rPr>
        <b/>
        <u/>
        <sz val="11"/>
        <color theme="1"/>
        <rFont val="ＭＳ Ｐゴシック"/>
        <family val="3"/>
        <charset val="128"/>
        <scheme val="minor"/>
      </rPr>
      <t>支払強要</t>
    </r>
    <phoneticPr fontId="109"/>
  </si>
  <si>
    <t>E8</t>
  </si>
  <si>
    <t>不動産・有価証券などの無断売却</t>
  </si>
  <si>
    <t>E99</t>
    <phoneticPr fontId="109"/>
  </si>
  <si>
    <t>その他（経済的虐待）</t>
    <rPh sb="4" eb="7">
      <t>ケイザイテキ</t>
    </rPh>
    <rPh sb="7" eb="9">
      <t>ギャクタイ</t>
    </rPh>
    <phoneticPr fontId="109"/>
  </si>
  <si>
    <t>5)介護保険認定済者の障害高齢者の日常生活自立度（寝たきり度）</t>
    <phoneticPr fontId="29"/>
  </si>
  <si>
    <t>介護保険サービス利用</t>
    <rPh sb="0" eb="2">
      <t>カイゴ</t>
    </rPh>
    <rPh sb="2" eb="4">
      <t>ホケン</t>
    </rPh>
    <rPh sb="8" eb="10">
      <t>リヨウ</t>
    </rPh>
    <phoneticPr fontId="5"/>
  </si>
  <si>
    <t>介護サービスを受けている</t>
  </si>
  <si>
    <t>介護サービスを受けている</t>
    <rPh sb="0" eb="2">
      <t>カイゴ</t>
    </rPh>
    <rPh sb="7" eb="8">
      <t>ウ</t>
    </rPh>
    <phoneticPr fontId="5"/>
  </si>
  <si>
    <t>過去受けていたが判断時点では受けていない</t>
  </si>
  <si>
    <t>過去受けていたが判断時点では受けていない</t>
    <phoneticPr fontId="5"/>
  </si>
  <si>
    <t>過去も含め受けていない</t>
  </si>
  <si>
    <t>過去も含め受けていない</t>
    <phoneticPr fontId="5"/>
  </si>
  <si>
    <t>7) 介護保険サービスの利用</t>
    <phoneticPr fontId="63"/>
  </si>
  <si>
    <t>8) 虐待者との同居・別居</t>
    <phoneticPr fontId="63"/>
  </si>
  <si>
    <t>9) 家族形態</t>
    <rPh sb="3" eb="5">
      <t>カゾク</t>
    </rPh>
    <rPh sb="5" eb="7">
      <t>ケイタイ</t>
    </rPh>
    <phoneticPr fontId="63"/>
  </si>
  <si>
    <t>11) 虐待者属性</t>
    <phoneticPr fontId="63"/>
  </si>
  <si>
    <t>9) 家族形態</t>
    <rPh sb="3" eb="5">
      <t>カゾク</t>
    </rPh>
    <rPh sb="5" eb="7">
      <t>ケイタイ</t>
    </rPh>
    <phoneticPr fontId="4"/>
  </si>
  <si>
    <r>
      <t>11) 虐待者属性　　　　　　</t>
    </r>
    <r>
      <rPr>
        <b/>
        <u/>
        <sz val="9"/>
        <rFont val="ＭＳ Ｐゴシック"/>
        <family val="3"/>
        <charset val="128"/>
      </rPr>
      <t>＊虐待者が複数の場合は虐待者ごとに　　【虐待者１】　　から記入）</t>
    </r>
    <r>
      <rPr>
        <b/>
        <sz val="9"/>
        <rFont val="ＭＳ Ｐゴシック"/>
        <family val="3"/>
        <charset val="128"/>
      </rPr>
      <t>　　</t>
    </r>
    <r>
      <rPr>
        <b/>
        <u/>
        <sz val="9"/>
        <rFont val="ＭＳ Ｐゴシック"/>
        <family val="3"/>
        <charset val="128"/>
      </rPr>
      <t>*被虐待者が複数でも被虐待者に対してそれぞれに記入</t>
    </r>
    <rPh sb="4" eb="6">
      <t>ギャクタイ</t>
    </rPh>
    <rPh sb="6" eb="7">
      <t>シャ</t>
    </rPh>
    <rPh sb="7" eb="9">
      <t>ゾクセイ</t>
    </rPh>
    <rPh sb="16" eb="18">
      <t>ギャクタイ</t>
    </rPh>
    <rPh sb="18" eb="19">
      <t>シャ</t>
    </rPh>
    <rPh sb="20" eb="22">
      <t>フクスウ</t>
    </rPh>
    <rPh sb="23" eb="25">
      <t>バアイ</t>
    </rPh>
    <rPh sb="26" eb="28">
      <t>ギャクタイ</t>
    </rPh>
    <rPh sb="28" eb="29">
      <t>シャ</t>
    </rPh>
    <rPh sb="35" eb="37">
      <t>ギャクタイ</t>
    </rPh>
    <rPh sb="37" eb="38">
      <t>シャ</t>
    </rPh>
    <rPh sb="44" eb="46">
      <t>キニュウ</t>
    </rPh>
    <rPh sb="59" eb="63">
      <t>ヒギャクタイシャ</t>
    </rPh>
    <rPh sb="64" eb="65">
      <t>タイ</t>
    </rPh>
    <phoneticPr fontId="4"/>
  </si>
  <si>
    <t>10)　1)～9)がその他の場合具体的内容、
不明の場合その理由</t>
    <rPh sb="12" eb="13">
      <t>タ</t>
    </rPh>
    <rPh sb="14" eb="16">
      <t>バアイ</t>
    </rPh>
    <rPh sb="16" eb="19">
      <t>グタイテキ</t>
    </rPh>
    <rPh sb="19" eb="21">
      <t>ナイヨウ</t>
    </rPh>
    <rPh sb="23" eb="25">
      <t>フメイ</t>
    </rPh>
    <rPh sb="26" eb="28">
      <t>バアイ</t>
    </rPh>
    <rPh sb="30" eb="32">
      <t>リユウ</t>
    </rPh>
    <phoneticPr fontId="5"/>
  </si>
  <si>
    <t>その他②：非親族と同居（※二人以上の世帯員から成る世帯のうち、親族関係にない人がいる世帯）</t>
    <phoneticPr fontId="63"/>
  </si>
  <si>
    <r>
      <t>その他①：その他の親族と同居（</t>
    </r>
    <r>
      <rPr>
        <sz val="10"/>
        <rFont val="ＭＳ ゴシック"/>
        <family val="3"/>
        <charset val="128"/>
      </rPr>
      <t>※子と同居せず、子以外の親族と同居している場合）</t>
    </r>
    <rPh sb="2" eb="3">
      <t>タ</t>
    </rPh>
    <phoneticPr fontId="5"/>
  </si>
  <si>
    <r>
      <t>その他③：その他（</t>
    </r>
    <r>
      <rPr>
        <sz val="10"/>
        <rFont val="ＭＳ ゴシック"/>
        <family val="3"/>
        <charset val="128"/>
      </rPr>
      <t>※既婚の子も未婚の子も同居、本人が入所・入院等、他の選択肢に該当しない場合）</t>
    </r>
    <rPh sb="31" eb="32">
      <t>トウ</t>
    </rPh>
    <phoneticPr fontId="5"/>
  </si>
  <si>
    <t>介護保険サービスの内容</t>
    <rPh sb="0" eb="2">
      <t>カイゴ</t>
    </rPh>
    <rPh sb="2" eb="4">
      <t>ホケン</t>
    </rPh>
    <rPh sb="9" eb="11">
      <t>ナイヨウ</t>
    </rPh>
    <phoneticPr fontId="5"/>
  </si>
  <si>
    <t>(8)虐待者との同居・別居と
9)家族形態との整合)</t>
    <rPh sb="3" eb="6">
      <t>ギャクタイシャ</t>
    </rPh>
    <rPh sb="8" eb="10">
      <t>ドウキョ</t>
    </rPh>
    <rPh sb="11" eb="13">
      <t>ベッキョ</t>
    </rPh>
    <rPh sb="17" eb="19">
      <t>カゾク</t>
    </rPh>
    <rPh sb="19" eb="21">
      <t>ケイタイ</t>
    </rPh>
    <rPh sb="23" eb="25">
      <t>セイゴウ</t>
    </rPh>
    <phoneticPr fontId="5"/>
  </si>
  <si>
    <t>(サービスを受けている/受けていた場合の内容)</t>
    <phoneticPr fontId="5"/>
  </si>
  <si>
    <t>(介護保険の申請、区分および内容)
(不明時の理由)</t>
    <rPh sb="1" eb="3">
      <t>カイゴ</t>
    </rPh>
    <rPh sb="3" eb="5">
      <t>ホケン</t>
    </rPh>
    <rPh sb="6" eb="8">
      <t>シンセイ</t>
    </rPh>
    <rPh sb="9" eb="11">
      <t>クブン</t>
    </rPh>
    <rPh sb="14" eb="16">
      <t>ナイヨウ</t>
    </rPh>
    <rPh sb="19" eb="21">
      <t>フメイ</t>
    </rPh>
    <rPh sb="21" eb="22">
      <t>ジ</t>
    </rPh>
    <rPh sb="23" eb="25">
      <t>リユウ</t>
    </rPh>
    <phoneticPr fontId="5"/>
  </si>
  <si>
    <t>20歳未満</t>
    <phoneticPr fontId="4"/>
  </si>
  <si>
    <t>90歳以上</t>
    <rPh sb="2" eb="3">
      <t>サイ</t>
    </rPh>
    <rPh sb="3" eb="5">
      <t>イジョウ</t>
    </rPh>
    <phoneticPr fontId="5"/>
  </si>
  <si>
    <t>20-29歳</t>
    <phoneticPr fontId="5"/>
  </si>
  <si>
    <t>30-39歳</t>
    <phoneticPr fontId="5"/>
  </si>
  <si>
    <t>60-64歳</t>
    <phoneticPr fontId="5"/>
  </si>
  <si>
    <t>65-69歳</t>
    <phoneticPr fontId="5"/>
  </si>
  <si>
    <t>70-74歳</t>
    <phoneticPr fontId="5"/>
  </si>
  <si>
    <t>75-79歳</t>
    <phoneticPr fontId="5"/>
  </si>
  <si>
    <t>80-84歳</t>
    <phoneticPr fontId="4"/>
  </si>
  <si>
    <t>85-89歳</t>
    <phoneticPr fontId="4"/>
  </si>
  <si>
    <t>＊記入要領p.20もしくは本調査票内「C票【具体的な虐待の内容】記入例」を参照してください。</t>
    <phoneticPr fontId="5"/>
  </si>
  <si>
    <r>
      <t>e)子夫婦と同居（</t>
    </r>
    <r>
      <rPr>
        <b/>
        <sz val="9"/>
        <color rgb="FFFF0000"/>
        <rFont val="ＭＳ ゴシック"/>
        <family val="3"/>
        <charset val="128"/>
      </rPr>
      <t>※孫や高齢者本人の配偶者、他の親族も同居している場合を含む</t>
    </r>
    <r>
      <rPr>
        <sz val="9"/>
        <rFont val="ＭＳ ゴシック"/>
        <family val="3"/>
        <charset val="128"/>
      </rPr>
      <t>）</t>
    </r>
    <phoneticPr fontId="4"/>
  </si>
  <si>
    <t>(記入漏れ)
(整合性)
（その他の具体的内容）</t>
    <rPh sb="1" eb="3">
      <t>キニュウ</t>
    </rPh>
    <rPh sb="3" eb="4">
      <t>モ</t>
    </rPh>
    <rPh sb="8" eb="11">
      <t>セイゴウセイ</t>
    </rPh>
    <rPh sb="16" eb="17">
      <t>タ</t>
    </rPh>
    <rPh sb="18" eb="21">
      <t>グタイテキ</t>
    </rPh>
    <rPh sb="21" eb="23">
      <t>ナイヨウ</t>
    </rPh>
    <phoneticPr fontId="29"/>
  </si>
  <si>
    <t>a) 身体的虐待</t>
    <rPh sb="3" eb="6">
      <t>シンタイテキ</t>
    </rPh>
    <rPh sb="6" eb="8">
      <t>ギャクタイ</t>
    </rPh>
    <phoneticPr fontId="109"/>
  </si>
  <si>
    <t>b) 介護・世話の放棄・放任（ネグレクト）</t>
    <rPh sb="3" eb="5">
      <t>カイゴ</t>
    </rPh>
    <rPh sb="6" eb="8">
      <t>セワ</t>
    </rPh>
    <rPh sb="9" eb="11">
      <t>ホウキ</t>
    </rPh>
    <rPh sb="12" eb="14">
      <t>ホウニン</t>
    </rPh>
    <phoneticPr fontId="109"/>
  </si>
  <si>
    <t>c) 心理的虐待</t>
    <rPh sb="3" eb="6">
      <t>シンリテキ</t>
    </rPh>
    <rPh sb="6" eb="8">
      <t>ギャクタイ</t>
    </rPh>
    <phoneticPr fontId="109"/>
  </si>
  <si>
    <t>d) 性的虐待</t>
    <rPh sb="3" eb="5">
      <t>セイテキ</t>
    </rPh>
    <rPh sb="5" eb="7">
      <t>ギャクタイ</t>
    </rPh>
    <phoneticPr fontId="109"/>
  </si>
  <si>
    <t>e) 経済的虐待</t>
    <rPh sb="3" eb="6">
      <t>ケイザイテキ</t>
    </rPh>
    <rPh sb="6" eb="8">
      <t>ギャクタイ</t>
    </rPh>
    <phoneticPr fontId="109"/>
  </si>
  <si>
    <t xml:space="preserve"> サービスを受けている/受けていた場合の内容</t>
    <phoneticPr fontId="29"/>
  </si>
  <si>
    <t>1)介護保険サービスの利用</t>
    <rPh sb="2" eb="6">
      <t>カイゴホケン</t>
    </rPh>
    <rPh sb="11" eb="13">
      <t>リヨウ</t>
    </rPh>
    <phoneticPr fontId="28"/>
  </si>
  <si>
    <t>11) 虐待者属性</t>
    <phoneticPr fontId="63"/>
  </si>
  <si>
    <t>6) 介護保険認定済者の障害高齢者の日常生活自立度（寝たきり度）</t>
    <phoneticPr fontId="5"/>
  </si>
  <si>
    <r>
      <t xml:space="preserve">7) 介護保険サービスの利用
</t>
    </r>
    <r>
      <rPr>
        <b/>
        <u/>
        <sz val="10"/>
        <rFont val="ＭＳ Ｐゴシック"/>
        <family val="3"/>
        <charset val="128"/>
      </rPr>
      <t>※虐待判断時点</t>
    </r>
    <phoneticPr fontId="5"/>
  </si>
  <si>
    <t>8) 虐待者との同居・別居</t>
    <phoneticPr fontId="29"/>
  </si>
  <si>
    <t>■事実確認調査を行った事例</t>
    <phoneticPr fontId="5"/>
  </si>
  <si>
    <t>5)被虐待者の死亡の有無
※当該虐待による死亡事例のみ「有」を選択</t>
    <rPh sb="2" eb="6">
      <t>ヒギャクタイシャ</t>
    </rPh>
    <rPh sb="7" eb="9">
      <t>シボウ</t>
    </rPh>
    <rPh sb="10" eb="12">
      <t>ウム</t>
    </rPh>
    <phoneticPr fontId="52"/>
  </si>
  <si>
    <t>事実が認められた</t>
    <rPh sb="0" eb="2">
      <t>ジジツ</t>
    </rPh>
    <rPh sb="3" eb="4">
      <t>ミト</t>
    </rPh>
    <phoneticPr fontId="71"/>
  </si>
  <si>
    <t>事実が認められなかった</t>
    <phoneticPr fontId="71"/>
  </si>
  <si>
    <t>判断に至らなかった</t>
    <phoneticPr fontId="71"/>
  </si>
  <si>
    <t>割合(%)</t>
    <rPh sb="0" eb="2">
      <t>ワリアイ</t>
    </rPh>
    <phoneticPr fontId="71"/>
  </si>
  <si>
    <t>事実確認調査を行った事例</t>
    <rPh sb="0" eb="2">
      <t>ジジツ</t>
    </rPh>
    <rPh sb="2" eb="4">
      <t>カクニン</t>
    </rPh>
    <rPh sb="4" eb="6">
      <t>チョウサ</t>
    </rPh>
    <rPh sb="7" eb="8">
      <t>オコナ</t>
    </rPh>
    <rPh sb="10" eb="12">
      <t>ジレイ</t>
    </rPh>
    <phoneticPr fontId="71"/>
  </si>
  <si>
    <t>事実確認調査を行っていない事例</t>
    <phoneticPr fontId="71"/>
  </si>
  <si>
    <t>虐待ではなく調査不要と判断した</t>
    <rPh sb="0" eb="2">
      <t>ギャクタイ</t>
    </rPh>
    <rPh sb="6" eb="8">
      <t>チョウサ</t>
    </rPh>
    <rPh sb="8" eb="10">
      <t>フヨウ</t>
    </rPh>
    <rPh sb="11" eb="13">
      <t>ハンダン</t>
    </rPh>
    <phoneticPr fontId="71"/>
  </si>
  <si>
    <t>都道府県へ調査を依頼</t>
    <phoneticPr fontId="71"/>
  </si>
  <si>
    <t>その他</t>
    <rPh sb="2" eb="3">
      <t>タ</t>
    </rPh>
    <phoneticPr fontId="71"/>
  </si>
  <si>
    <t>調査を予定している又は検討中の事例</t>
    <phoneticPr fontId="71"/>
  </si>
  <si>
    <t>(再掲)要介護3以上</t>
    <rPh sb="1" eb="3">
      <t>サイケイ</t>
    </rPh>
    <rPh sb="4" eb="7">
      <t>ヨウカイゴ</t>
    </rPh>
    <rPh sb="8" eb="10">
      <t>イジョウ</t>
    </rPh>
    <phoneticPr fontId="4"/>
  </si>
  <si>
    <t>要介護度</t>
    <rPh sb="0" eb="4">
      <t>ヨウカイゴド</t>
    </rPh>
    <phoneticPr fontId="71"/>
  </si>
  <si>
    <t>認知症日常生活自立度</t>
    <rPh sb="0" eb="3">
      <t>ニンチショウ</t>
    </rPh>
    <rPh sb="3" eb="5">
      <t>ニチジョウ</t>
    </rPh>
    <rPh sb="5" eb="7">
      <t>セイカツ</t>
    </rPh>
    <rPh sb="7" eb="10">
      <t>ジリツド</t>
    </rPh>
    <phoneticPr fontId="4"/>
  </si>
  <si>
    <t>(再掲)日常生活自立度(寝たきり度)A以上</t>
    <rPh sb="1" eb="3">
      <t>サイケイ</t>
    </rPh>
    <rPh sb="4" eb="6">
      <t>ニチジョウ</t>
    </rPh>
    <rPh sb="6" eb="8">
      <t>セイカツ</t>
    </rPh>
    <rPh sb="8" eb="11">
      <t>ジリツド</t>
    </rPh>
    <rPh sb="12" eb="13">
      <t>ネ</t>
    </rPh>
    <rPh sb="16" eb="17">
      <t>ド</t>
    </rPh>
    <rPh sb="19" eb="21">
      <t>イジョウ</t>
    </rPh>
    <phoneticPr fontId="4"/>
  </si>
  <si>
    <t>(再掲)要介護3以上</t>
    <rPh sb="1" eb="3">
      <t>サイケイ</t>
    </rPh>
    <rPh sb="4" eb="7">
      <t>ヨウカイゴ</t>
    </rPh>
    <rPh sb="8" eb="10">
      <t>イジョウ</t>
    </rPh>
    <phoneticPr fontId="63"/>
  </si>
  <si>
    <t>(再掲)自立度Ⅱ以上</t>
    <rPh sb="1" eb="3">
      <t>サイケイ</t>
    </rPh>
    <rPh sb="4" eb="6">
      <t>ジリツ</t>
    </rPh>
    <rPh sb="6" eb="7">
      <t>ド</t>
    </rPh>
    <phoneticPr fontId="63"/>
  </si>
  <si>
    <t>日常生活自立度(寝たきり度)A以上(再掲)</t>
    <rPh sb="0" eb="7">
      <t>ニチジョウセイカツジリツド</t>
    </rPh>
    <rPh sb="8" eb="9">
      <t>ネ</t>
    </rPh>
    <rPh sb="12" eb="13">
      <t>ド</t>
    </rPh>
    <rPh sb="15" eb="17">
      <t>イジョウ</t>
    </rPh>
    <rPh sb="18" eb="20">
      <t>サイケイ</t>
    </rPh>
    <phoneticPr fontId="63"/>
  </si>
  <si>
    <t>(うち調査対象年度内に通報･相談)</t>
    <rPh sb="3" eb="5">
      <t>チョウサ</t>
    </rPh>
    <rPh sb="5" eb="7">
      <t>タイショウ</t>
    </rPh>
    <rPh sb="7" eb="9">
      <t>ネンド</t>
    </rPh>
    <rPh sb="9" eb="10">
      <t>ナイ</t>
    </rPh>
    <rPh sb="11" eb="13">
      <t>ツウホウ</t>
    </rPh>
    <rPh sb="14" eb="16">
      <t>ソウダン</t>
    </rPh>
    <phoneticPr fontId="71"/>
  </si>
  <si>
    <t>(うち調査対象年度前に通報･相談)</t>
    <rPh sb="3" eb="5">
      <t>チョウサ</t>
    </rPh>
    <rPh sb="5" eb="7">
      <t>タイショウ</t>
    </rPh>
    <rPh sb="7" eb="9">
      <t>ネンド</t>
    </rPh>
    <rPh sb="9" eb="10">
      <t>マエ</t>
    </rPh>
    <rPh sb="11" eb="13">
      <t>ツウホウ</t>
    </rPh>
    <rPh sb="14" eb="16">
      <t>ソウダン</t>
    </rPh>
    <phoneticPr fontId="71"/>
  </si>
  <si>
    <t>g)介護支援専門員</t>
    <phoneticPr fontId="28"/>
  </si>
  <si>
    <t>h)介護相談員</t>
    <rPh sb="4" eb="7">
      <t>ソウダンイン</t>
    </rPh>
    <phoneticPr fontId="28"/>
  </si>
  <si>
    <t>j)社会福祉協議会職員</t>
    <rPh sb="2" eb="4">
      <t>シャカイ</t>
    </rPh>
    <rPh sb="4" eb="6">
      <t>フクシ</t>
    </rPh>
    <rPh sb="6" eb="9">
      <t>キョウギカイ</t>
    </rPh>
    <rPh sb="9" eb="11">
      <t>ショクイン</t>
    </rPh>
    <phoneticPr fontId="28"/>
  </si>
  <si>
    <t>g)その他(内容を具体的に記入)</t>
    <rPh sb="6" eb="8">
      <t>ナイヨウ</t>
    </rPh>
    <rPh sb="9" eb="12">
      <t>グタイテキ</t>
    </rPh>
    <rPh sb="13" eb="15">
      <t>キニュウ</t>
    </rPh>
    <phoneticPr fontId="29"/>
  </si>
  <si>
    <t>c)当該施設・事業所職員</t>
    <rPh sb="2" eb="4">
      <t>トウガイ</t>
    </rPh>
    <rPh sb="4" eb="6">
      <t>シセツ</t>
    </rPh>
    <rPh sb="7" eb="10">
      <t>ジギョウショ</t>
    </rPh>
    <rPh sb="10" eb="12">
      <t>ショクイン</t>
    </rPh>
    <phoneticPr fontId="28"/>
  </si>
  <si>
    <t>d)当該施設・事業所元職員</t>
    <phoneticPr fontId="28"/>
  </si>
  <si>
    <t>k)国民健康保険団体連合会</t>
    <rPh sb="2" eb="4">
      <t>コクミン</t>
    </rPh>
    <rPh sb="4" eb="6">
      <t>ケンコウ</t>
    </rPh>
    <rPh sb="6" eb="8">
      <t>ホケン</t>
    </rPh>
    <rPh sb="8" eb="10">
      <t>ダンタイ</t>
    </rPh>
    <rPh sb="10" eb="13">
      <t>レンゴウカイ</t>
    </rPh>
    <phoneticPr fontId="28"/>
  </si>
  <si>
    <t>介護職（介護福祉士か不明）</t>
    <rPh sb="4" eb="6">
      <t>カイゴ</t>
    </rPh>
    <rPh sb="6" eb="9">
      <t>フクシシ</t>
    </rPh>
    <rPh sb="10" eb="12">
      <t>フメイ</t>
    </rPh>
    <phoneticPr fontId="4"/>
  </si>
  <si>
    <t>d)虐待判断時点で既に分離状態の事例（別居、入院、入所等）</t>
    <phoneticPr fontId="5"/>
  </si>
  <si>
    <t>e)その他(内容を具体的に記入)</t>
    <rPh sb="4" eb="5">
      <t>ホカ</t>
    </rPh>
    <rPh sb="6" eb="8">
      <t>ナイヨウ</t>
    </rPh>
    <rPh sb="9" eb="12">
      <t>グタイテキ</t>
    </rPh>
    <rPh sb="13" eb="15">
      <t>キニュウ</t>
    </rPh>
    <phoneticPr fontId="5"/>
  </si>
  <si>
    <t>f)虐待者を高齢者から分離(転居等)</t>
    <phoneticPr fontId="29"/>
  </si>
  <si>
    <t>広報・普及啓発</t>
    <phoneticPr fontId="29"/>
  </si>
  <si>
    <t>ネットワーク構築</t>
    <phoneticPr fontId="29"/>
  </si>
  <si>
    <t>行政機関連携</t>
    <phoneticPr fontId="29"/>
  </si>
  <si>
    <t>相談・支援</t>
    <phoneticPr fontId="29"/>
  </si>
  <si>
    <t>社会福祉協議会職員</t>
    <phoneticPr fontId="71"/>
  </si>
  <si>
    <t>地域包括支援センター職員</t>
    <phoneticPr fontId="71"/>
  </si>
  <si>
    <t>介護相談員</t>
    <phoneticPr fontId="71"/>
  </si>
  <si>
    <t>医療機関従事者
（医師含む）</t>
    <phoneticPr fontId="71"/>
  </si>
  <si>
    <t>e)施設・事業所の管理者</t>
    <phoneticPr fontId="28"/>
  </si>
  <si>
    <t>施設・事業所の管理者</t>
    <phoneticPr fontId="71"/>
  </si>
  <si>
    <t>(住宅型)有料老人ホーム</t>
    <rPh sb="1" eb="3">
      <t>ジュウタク</t>
    </rPh>
    <rPh sb="3" eb="4">
      <t>ガタ</t>
    </rPh>
    <rPh sb="5" eb="7">
      <t>ユウリョウ</t>
    </rPh>
    <rPh sb="7" eb="9">
      <t>ロウジン</t>
    </rPh>
    <phoneticPr fontId="31"/>
  </si>
  <si>
    <t>(介護付き)有料老人ホーム</t>
    <rPh sb="1" eb="3">
      <t>カイゴ</t>
    </rPh>
    <rPh sb="3" eb="4">
      <t>ツ</t>
    </rPh>
    <rPh sb="6" eb="8">
      <t>ユウリョウ</t>
    </rPh>
    <rPh sb="8" eb="10">
      <t>ロウジン</t>
    </rPh>
    <phoneticPr fontId="31"/>
  </si>
  <si>
    <t>虐待判断時点で既に分離状態の事例（別居,入院,入所等）</t>
    <phoneticPr fontId="63"/>
  </si>
  <si>
    <t>虐待者を高齢者から分離(転居等)</t>
    <phoneticPr fontId="63"/>
  </si>
  <si>
    <t>該当事例がある。</t>
  </si>
  <si>
    <t>該当事例がある。</t>
    <phoneticPr fontId="23"/>
  </si>
  <si>
    <t>該当事例がない。</t>
  </si>
  <si>
    <t>該当事例がない。</t>
    <phoneticPr fontId="23"/>
  </si>
  <si>
    <t>e)a～d)以外の住まい・施設等の利用</t>
    <phoneticPr fontId="29"/>
  </si>
  <si>
    <t>上記以外の住まい・施設等の利用</t>
    <rPh sb="0" eb="2">
      <t>ジョウキ</t>
    </rPh>
    <phoneticPr fontId="63"/>
  </si>
  <si>
    <r>
      <t>c)未婚（配偶者がいたことがない）の子と同居（</t>
    </r>
    <r>
      <rPr>
        <b/>
        <sz val="9"/>
        <color rgb="FFFF0000"/>
        <rFont val="ＭＳ ゴシック"/>
        <family val="3"/>
        <charset val="128"/>
      </rPr>
      <t>※未婚であれば子は複数でも可、高齢者本人の配偶者、他の親族も同居している場合を含む</t>
    </r>
    <r>
      <rPr>
        <sz val="9"/>
        <rFont val="ＭＳ ゴシック"/>
        <family val="3"/>
        <charset val="128"/>
      </rPr>
      <t>）</t>
    </r>
    <phoneticPr fontId="4"/>
  </si>
  <si>
    <r>
      <t>c)未婚（配偶者がいたことがない）の子と同居（</t>
    </r>
    <r>
      <rPr>
        <b/>
        <sz val="9"/>
        <color rgb="FFFF0000"/>
        <rFont val="ＭＳ ゴシック"/>
        <family val="3"/>
        <charset val="128"/>
      </rPr>
      <t>※未婚であれば子は複数でも可、高齢者本人の配偶者、他の親族も同居している場合を含む</t>
    </r>
    <r>
      <rPr>
        <sz val="9"/>
        <rFont val="ＭＳ ゴシック"/>
        <family val="3"/>
        <charset val="128"/>
      </rPr>
      <t>）</t>
    </r>
    <phoneticPr fontId="4"/>
  </si>
  <si>
    <t>介護職(介護福祉士)</t>
  </si>
  <si>
    <t>介護職(介護福祉士以外)</t>
    <phoneticPr fontId="4"/>
  </si>
  <si>
    <t>介護職(介護福祉士か不明)</t>
    <phoneticPr fontId="4"/>
  </si>
  <si>
    <t>(参考)介護職の内訳</t>
    <rPh sb="1" eb="3">
      <t>サンコウ</t>
    </rPh>
    <rPh sb="4" eb="6">
      <t>カイゴ</t>
    </rPh>
    <rPh sb="6" eb="7">
      <t>ショク</t>
    </rPh>
    <rPh sb="8" eb="10">
      <t>ウチワケ</t>
    </rPh>
    <phoneticPr fontId="4"/>
  </si>
  <si>
    <t>介護職</t>
    <rPh sb="0" eb="2">
      <t>カイゴ</t>
    </rPh>
    <rPh sb="2" eb="3">
      <t>ショク</t>
    </rPh>
    <phoneticPr fontId="4"/>
  </si>
  <si>
    <t>介護職</t>
    <rPh sb="2" eb="3">
      <t>ショク</t>
    </rPh>
    <phoneticPr fontId="71"/>
  </si>
  <si>
    <t>o)不明（匿名を含む）</t>
    <phoneticPr fontId="28"/>
  </si>
  <si>
    <t>f)医療機関従事者(医師含む)</t>
    <phoneticPr fontId="28"/>
  </si>
  <si>
    <t>i)地域包括支援センター職員</t>
    <phoneticPr fontId="28"/>
  </si>
  <si>
    <t>(うち調査対象年度内に通報・相談)</t>
    <rPh sb="3" eb="5">
      <t>チョウサ</t>
    </rPh>
    <rPh sb="5" eb="7">
      <t>タイショウ</t>
    </rPh>
    <rPh sb="7" eb="10">
      <t>ネンドナイ</t>
    </rPh>
    <rPh sb="11" eb="13">
      <t>ツウホウ</t>
    </rPh>
    <rPh sb="14" eb="16">
      <t>ソウダン</t>
    </rPh>
    <phoneticPr fontId="63"/>
  </si>
  <si>
    <t>(うち調査対象年度以前に通報・相談)</t>
    <rPh sb="3" eb="5">
      <t>チョウサ</t>
    </rPh>
    <rPh sb="5" eb="7">
      <t>タイショウ</t>
    </rPh>
    <rPh sb="7" eb="9">
      <t>ネンド</t>
    </rPh>
    <rPh sb="9" eb="11">
      <t>イゼン</t>
    </rPh>
    <phoneticPr fontId="63"/>
  </si>
  <si>
    <t>（注）市町村と都道府県が重複して実施した場合は、両者にそれぞれカウント</t>
    <phoneticPr fontId="4"/>
  </si>
  <si>
    <t>これ以降入力行を増やす場合は、記入要領に示す方法に従ってください</t>
  </si>
  <si>
    <t>これ以降入力行を増やす場合は、記入要領に示す方法に従ってください</t>
    <phoneticPr fontId="31"/>
  </si>
  <si>
    <t>これ以降入力行を増やす場合は、記入要領に示す方法に従ってください</t>
    <phoneticPr fontId="4"/>
  </si>
  <si>
    <t>問1　相談通報受理日・時期・自治体</t>
    <rPh sb="0" eb="1">
      <t>トイ</t>
    </rPh>
    <phoneticPr fontId="28"/>
  </si>
  <si>
    <r>
      <t>問2　相談・通報者</t>
    </r>
    <r>
      <rPr>
        <sz val="10"/>
        <color indexed="8"/>
        <rFont val="ＭＳ Ｐゴシック"/>
        <family val="3"/>
        <charset val="128"/>
      </rPr>
      <t>(</t>
    </r>
    <r>
      <rPr>
        <sz val="10"/>
        <color indexed="8"/>
        <rFont val="ＭＳ Ｐゴシック"/>
        <family val="3"/>
        <charset val="128"/>
      </rPr>
      <t>重複可</t>
    </r>
    <r>
      <rPr>
        <sz val="10"/>
        <color indexed="8"/>
        <rFont val="ＭＳ Ｐゴシック"/>
        <family val="3"/>
        <charset val="128"/>
      </rPr>
      <t>)</t>
    </r>
    <rPh sb="0" eb="1">
      <t>トイ</t>
    </rPh>
    <phoneticPr fontId="28"/>
  </si>
  <si>
    <t xml:space="preserve">
※その他の場合具体的内容(記入)</t>
    <phoneticPr fontId="31"/>
  </si>
  <si>
    <t>（都道府県の事例）
（記入漏れ）</t>
    <rPh sb="1" eb="5">
      <t>トドウフケン</t>
    </rPh>
    <rPh sb="6" eb="8">
      <t>ジレイ</t>
    </rPh>
    <phoneticPr fontId="31"/>
  </si>
  <si>
    <r>
      <t>⇒</t>
    </r>
    <r>
      <rPr>
        <b/>
        <sz val="10"/>
        <color indexed="10"/>
        <rFont val="ＭＳ Ｐゴシック"/>
        <family val="3"/>
        <charset val="128"/>
      </rPr>
      <t>市町村から「虐待の事実が認められた」
「都道府県と共同して事実確認を行う必要がある」</t>
    </r>
    <r>
      <rPr>
        <b/>
        <sz val="10"/>
        <rFont val="ＭＳ Ｐゴシック"/>
        <family val="3"/>
        <charset val="128"/>
      </rPr>
      <t xml:space="preserve">と報告された事例、及び
</t>
    </r>
    <r>
      <rPr>
        <b/>
        <sz val="10"/>
        <color indexed="10"/>
        <rFont val="ＭＳ Ｐゴシック"/>
        <family val="3"/>
        <charset val="128"/>
      </rPr>
      <t>都道府県が直接通報等を受理した</t>
    </r>
    <r>
      <rPr>
        <b/>
        <sz val="10"/>
        <rFont val="ＭＳ Ｐゴシック"/>
        <family val="3"/>
        <charset val="128"/>
      </rPr>
      <t>事例のみ回答</t>
    </r>
    <rPh sb="1" eb="4">
      <t>シチョウソン</t>
    </rPh>
    <rPh sb="7" eb="9">
      <t>ギャクタイ</t>
    </rPh>
    <rPh sb="10" eb="12">
      <t>ジジツ</t>
    </rPh>
    <rPh sb="13" eb="14">
      <t>ミト</t>
    </rPh>
    <rPh sb="21" eb="25">
      <t>トドウフケン</t>
    </rPh>
    <rPh sb="26" eb="28">
      <t>キョウドウ</t>
    </rPh>
    <rPh sb="30" eb="32">
      <t>ジジツ</t>
    </rPh>
    <rPh sb="32" eb="34">
      <t>カクニン</t>
    </rPh>
    <rPh sb="35" eb="36">
      <t>オコナ</t>
    </rPh>
    <rPh sb="37" eb="39">
      <t>ヒツヨウ</t>
    </rPh>
    <rPh sb="44" eb="46">
      <t>ホウコク</t>
    </rPh>
    <rPh sb="49" eb="51">
      <t>ジレイ</t>
    </rPh>
    <rPh sb="52" eb="53">
      <t>オヨ</t>
    </rPh>
    <rPh sb="55" eb="59">
      <t>トドウフケン</t>
    </rPh>
    <rPh sb="60" eb="62">
      <t>チョクセツ</t>
    </rPh>
    <rPh sb="62" eb="64">
      <t>ツウホウ</t>
    </rPh>
    <rPh sb="64" eb="65">
      <t>トウ</t>
    </rPh>
    <rPh sb="66" eb="68">
      <t>ジュリ</t>
    </rPh>
    <rPh sb="70" eb="72">
      <t>ジレイ</t>
    </rPh>
    <rPh sb="74" eb="76">
      <t>カイトウ</t>
    </rPh>
    <phoneticPr fontId="55"/>
  </si>
  <si>
    <t>自治体管理番号</t>
    <rPh sb="0" eb="3">
      <t>ジチタイ</t>
    </rPh>
    <rPh sb="3" eb="5">
      <t>カンリ</t>
    </rPh>
    <rPh sb="5" eb="7">
      <t>バンゴウ</t>
    </rPh>
    <phoneticPr fontId="31"/>
  </si>
  <si>
    <t>1)相談・通報
受理日</t>
    <phoneticPr fontId="4"/>
  </si>
  <si>
    <t>2)対応時期</t>
    <phoneticPr fontId="4"/>
  </si>
  <si>
    <t>a)本人による届出</t>
    <phoneticPr fontId="4"/>
  </si>
  <si>
    <t>b)家族・親族</t>
  </si>
  <si>
    <t>c)当該施設・事業所職員</t>
  </si>
  <si>
    <t>d)当該元職員</t>
    <phoneticPr fontId="4"/>
  </si>
  <si>
    <t>e)施設・事業所管理者</t>
    <phoneticPr fontId="28"/>
  </si>
  <si>
    <t>f)医療従事者</t>
    <phoneticPr fontId="4"/>
  </si>
  <si>
    <t>g)介護支援専門員</t>
    <rPh sb="2" eb="4">
      <t>カイゴ</t>
    </rPh>
    <rPh sb="4" eb="6">
      <t>シエン</t>
    </rPh>
    <rPh sb="6" eb="9">
      <t>センモンイン</t>
    </rPh>
    <phoneticPr fontId="4"/>
  </si>
  <si>
    <t>h)介護相談員</t>
    <rPh sb="2" eb="4">
      <t>カイゴ</t>
    </rPh>
    <rPh sb="4" eb="7">
      <t>ソウダンイン</t>
    </rPh>
    <phoneticPr fontId="4"/>
  </si>
  <si>
    <t>ｊ)社会福祉協議会職員</t>
    <rPh sb="2" eb="11">
      <t>シャカイフクシキョウギカイショクイン</t>
    </rPh>
    <phoneticPr fontId="31"/>
  </si>
  <si>
    <t>k)国民健康保険団体連合会</t>
    <phoneticPr fontId="4"/>
  </si>
  <si>
    <t>l)都道府県から連絡</t>
    <phoneticPr fontId="28"/>
  </si>
  <si>
    <t>l)都道府県から</t>
    <phoneticPr fontId="28"/>
  </si>
  <si>
    <t>m)警察</t>
    <phoneticPr fontId="28"/>
  </si>
  <si>
    <t>m)警察</t>
    <phoneticPr fontId="31"/>
  </si>
  <si>
    <t>n)その他</t>
    <phoneticPr fontId="28"/>
  </si>
  <si>
    <t>n)その他</t>
    <phoneticPr fontId="31"/>
  </si>
  <si>
    <t>具体的内容1(記入)</t>
    <rPh sb="0" eb="2">
      <t>グタイ</t>
    </rPh>
    <rPh sb="2" eb="3">
      <t>テキ</t>
    </rPh>
    <rPh sb="3" eb="5">
      <t>ナイヨウ</t>
    </rPh>
    <rPh sb="7" eb="9">
      <t>キニュウ</t>
    </rPh>
    <phoneticPr fontId="1"/>
  </si>
  <si>
    <t>具体的内容2(記入)</t>
    <rPh sb="0" eb="2">
      <t>グタイ</t>
    </rPh>
    <rPh sb="2" eb="3">
      <t>テキ</t>
    </rPh>
    <rPh sb="3" eb="5">
      <t>ナイヨウ</t>
    </rPh>
    <phoneticPr fontId="1"/>
  </si>
  <si>
    <t>具体的内容3(記入)</t>
    <rPh sb="0" eb="2">
      <t>グタイ</t>
    </rPh>
    <rPh sb="2" eb="3">
      <t>テキ</t>
    </rPh>
    <rPh sb="3" eb="5">
      <t>ナイヨウ</t>
    </rPh>
    <phoneticPr fontId="1"/>
  </si>
  <si>
    <t>o)不明・匿名</t>
    <rPh sb="5" eb="7">
      <t>トクメイ</t>
    </rPh>
    <phoneticPr fontId="1"/>
  </si>
  <si>
    <t>3)通報受理自治体</t>
    <phoneticPr fontId="31"/>
  </si>
  <si>
    <t>3)通報受理自治体</t>
    <phoneticPr fontId="31"/>
  </si>
  <si>
    <t>問1、問2エラーチェック</t>
    <rPh sb="0" eb="1">
      <t>トイ</t>
    </rPh>
    <rPh sb="3" eb="4">
      <t>トイ</t>
    </rPh>
    <phoneticPr fontId="31"/>
  </si>
  <si>
    <t>問2エラーチェック</t>
    <rPh sb="0" eb="1">
      <t>トイ</t>
    </rPh>
    <phoneticPr fontId="31"/>
  </si>
  <si>
    <t>1)事実確認調査</t>
    <rPh sb="2" eb="4">
      <t>ジジツ</t>
    </rPh>
    <rPh sb="4" eb="6">
      <t>カクニン</t>
    </rPh>
    <rPh sb="6" eb="8">
      <t>チョウサ</t>
    </rPh>
    <phoneticPr fontId="4"/>
  </si>
  <si>
    <t>1-1)事実確認開始日</t>
    <rPh sb="4" eb="6">
      <t>ジジツ</t>
    </rPh>
    <rPh sb="6" eb="8">
      <t>カクニン</t>
    </rPh>
    <rPh sb="8" eb="11">
      <t>カイシビ</t>
    </rPh>
    <phoneticPr fontId="4"/>
  </si>
  <si>
    <t>問3エラーチェック</t>
    <rPh sb="0" eb="1">
      <t>トイ</t>
    </rPh>
    <phoneticPr fontId="31"/>
  </si>
  <si>
    <t>1)虐待の事実が認められた事例</t>
    <rPh sb="2" eb="4">
      <t>ギャクタイ</t>
    </rPh>
    <rPh sb="5" eb="7">
      <t>ジジツ</t>
    </rPh>
    <rPh sb="8" eb="9">
      <t>ミト</t>
    </rPh>
    <rPh sb="13" eb="15">
      <t>ジレイ</t>
    </rPh>
    <phoneticPr fontId="4"/>
  </si>
  <si>
    <t>2)都道府県と共同して事実確認</t>
    <phoneticPr fontId="4"/>
  </si>
  <si>
    <t>2-1)市町村で調査を行ったが、判断に至らず都道府県に調査依頼</t>
    <rPh sb="4" eb="7">
      <t>シチョウソン</t>
    </rPh>
    <rPh sb="8" eb="10">
      <t>チョウサ</t>
    </rPh>
    <rPh sb="11" eb="12">
      <t>オコナ</t>
    </rPh>
    <rPh sb="22" eb="26">
      <t>トドウフケン</t>
    </rPh>
    <rPh sb="27" eb="29">
      <t>チョウサ</t>
    </rPh>
    <rPh sb="29" eb="31">
      <t>イライ</t>
    </rPh>
    <phoneticPr fontId="4"/>
  </si>
  <si>
    <t>2-2)市町村単独で事実確認調査ができず、都道府県に調査依頼</t>
    <rPh sb="4" eb="7">
      <t>シチョウソン</t>
    </rPh>
    <rPh sb="7" eb="9">
      <t>タンドク</t>
    </rPh>
    <rPh sb="10" eb="12">
      <t>ジジツ</t>
    </rPh>
    <rPh sb="12" eb="14">
      <t>カクニン</t>
    </rPh>
    <rPh sb="14" eb="16">
      <t>チョウサ</t>
    </rPh>
    <rPh sb="21" eb="25">
      <t>トドウフケン</t>
    </rPh>
    <rPh sb="26" eb="28">
      <t>チョウサ</t>
    </rPh>
    <rPh sb="28" eb="30">
      <t>イライ</t>
    </rPh>
    <phoneticPr fontId="4"/>
  </si>
  <si>
    <t>問4エラーチェック</t>
    <rPh sb="0" eb="1">
      <t>トイ</t>
    </rPh>
    <phoneticPr fontId="31"/>
  </si>
  <si>
    <r>
      <rPr>
        <sz val="8"/>
        <rFont val="ＭＳ Ｐゴシック"/>
        <family val="3"/>
        <charset val="128"/>
      </rPr>
      <t>1)</t>
    </r>
    <r>
      <rPr>
        <b/>
        <sz val="8"/>
        <color indexed="10"/>
        <rFont val="ＭＳ Ｐゴシック"/>
        <family val="3"/>
        <charset val="128"/>
      </rPr>
      <t>市町村から「都道府県と共同して事実確認を行う必要がある」とした</t>
    </r>
    <r>
      <rPr>
        <sz val="8"/>
        <rFont val="ＭＳ Ｐゴシック"/>
        <family val="3"/>
        <charset val="128"/>
      </rPr>
      <t>事例</t>
    </r>
    <rPh sb="2" eb="5">
      <t>シチョウソン</t>
    </rPh>
    <rPh sb="8" eb="12">
      <t>トドウフケン</t>
    </rPh>
    <rPh sb="13" eb="15">
      <t>キョウドウ</t>
    </rPh>
    <rPh sb="17" eb="19">
      <t>ジジツ</t>
    </rPh>
    <rPh sb="19" eb="21">
      <t>カクニン</t>
    </rPh>
    <rPh sb="22" eb="23">
      <t>オコナ</t>
    </rPh>
    <rPh sb="24" eb="26">
      <t>ヒツヨウ</t>
    </rPh>
    <rPh sb="33" eb="35">
      <t>ジレイ</t>
    </rPh>
    <phoneticPr fontId="4"/>
  </si>
  <si>
    <r>
      <rPr>
        <sz val="8"/>
        <rFont val="ＭＳ Ｐゴシック"/>
        <family val="3"/>
        <charset val="128"/>
      </rPr>
      <t>2)</t>
    </r>
    <r>
      <rPr>
        <b/>
        <sz val="8"/>
        <color indexed="10"/>
        <rFont val="ＭＳ Ｐゴシック"/>
        <family val="3"/>
        <charset val="128"/>
      </rPr>
      <t>都道府県が直接相談・通報等を受理した</t>
    </r>
    <r>
      <rPr>
        <sz val="8"/>
        <rFont val="ＭＳ Ｐゴシック"/>
        <family val="3"/>
        <charset val="128"/>
      </rPr>
      <t>事例</t>
    </r>
    <rPh sb="2" eb="6">
      <t>トドウフケン</t>
    </rPh>
    <rPh sb="7" eb="9">
      <t>チョクセツ</t>
    </rPh>
    <rPh sb="9" eb="11">
      <t>ソウダン</t>
    </rPh>
    <rPh sb="12" eb="14">
      <t>ツウホウ</t>
    </rPh>
    <rPh sb="14" eb="15">
      <t>トウ</t>
    </rPh>
    <rPh sb="16" eb="18">
      <t>ジュリ</t>
    </rPh>
    <rPh sb="20" eb="22">
      <t>ジレイ</t>
    </rPh>
    <phoneticPr fontId="4"/>
  </si>
  <si>
    <r>
      <t>3-1)市町村と</t>
    </r>
    <r>
      <rPr>
        <b/>
        <sz val="8"/>
        <color indexed="10"/>
        <rFont val="ＭＳ Ｐゴシック"/>
        <family val="3"/>
        <charset val="128"/>
      </rPr>
      <t>共同</t>
    </r>
    <rPh sb="4" eb="7">
      <t>シチョウソン</t>
    </rPh>
    <rPh sb="8" eb="10">
      <t>キョウドウ</t>
    </rPh>
    <phoneticPr fontId="4"/>
  </si>
  <si>
    <r>
      <t>3-2)都道府県</t>
    </r>
    <r>
      <rPr>
        <b/>
        <sz val="8"/>
        <color indexed="10"/>
        <rFont val="ＭＳ Ｐゴシック"/>
        <family val="3"/>
        <charset val="128"/>
      </rPr>
      <t>単独</t>
    </r>
    <rPh sb="4" eb="8">
      <t>トドウフケン</t>
    </rPh>
    <rPh sb="8" eb="10">
      <t>タンドク</t>
    </rPh>
    <phoneticPr fontId="4"/>
  </si>
  <si>
    <t>問5エラーチェック</t>
    <rPh sb="0" eb="1">
      <t>トイ</t>
    </rPh>
    <phoneticPr fontId="31"/>
  </si>
  <si>
    <t>注意欄</t>
    <rPh sb="0" eb="2">
      <t>チュウイ</t>
    </rPh>
    <rPh sb="2" eb="3">
      <t>ラン</t>
    </rPh>
    <phoneticPr fontId="31"/>
  </si>
  <si>
    <t>2)虐待があった施設サービス</t>
    <rPh sb="2" eb="4">
      <t>ギャクタイ</t>
    </rPh>
    <rPh sb="8" eb="10">
      <t>シセツ</t>
    </rPh>
    <phoneticPr fontId="4"/>
  </si>
  <si>
    <t>被虐待者・虐待者が特定できていない理由</t>
    <phoneticPr fontId="4"/>
  </si>
  <si>
    <t>問6エラーチェック</t>
    <rPh sb="0" eb="1">
      <t>トイ</t>
    </rPh>
    <phoneticPr fontId="31"/>
  </si>
  <si>
    <t>整理番号(参考)</t>
    <rPh sb="0" eb="2">
      <t>セイリ</t>
    </rPh>
    <rPh sb="2" eb="4">
      <t>バンゴウ</t>
    </rPh>
    <rPh sb="5" eb="7">
      <t>サンコウ</t>
    </rPh>
    <phoneticPr fontId="31"/>
  </si>
  <si>
    <t>1)施設等に対する指導</t>
    <phoneticPr fontId="4"/>
  </si>
  <si>
    <t>2)施設等へ改善計画の依頼</t>
    <phoneticPr fontId="4"/>
  </si>
  <si>
    <t>3)虐待を行った養介護施設従事者等への注意・指導</t>
    <phoneticPr fontId="4"/>
  </si>
  <si>
    <t>4) 実施した場合の対応開始期日</t>
    <rPh sb="3" eb="5">
      <t>ジッシ</t>
    </rPh>
    <rPh sb="7" eb="9">
      <t>バアイ</t>
    </rPh>
    <rPh sb="10" eb="12">
      <t>タイオウ</t>
    </rPh>
    <rPh sb="12" eb="14">
      <t>カイシ</t>
    </rPh>
    <rPh sb="14" eb="16">
      <t>キジツ</t>
    </rPh>
    <phoneticPr fontId="4"/>
  </si>
  <si>
    <t>問7エラーチェック</t>
    <rPh sb="0" eb="1">
      <t>トイ</t>
    </rPh>
    <phoneticPr fontId="31"/>
  </si>
  <si>
    <t>1)報告徴収、質問、立入検査</t>
    <phoneticPr fontId="4"/>
  </si>
  <si>
    <t>2)改善勧告</t>
  </si>
  <si>
    <t>3)改善勧告に従わない場合の公表</t>
    <phoneticPr fontId="4"/>
  </si>
  <si>
    <t>4)改善命令</t>
  </si>
  <si>
    <t>5)指定の効力の全部又は一部停止</t>
    <phoneticPr fontId="4"/>
  </si>
  <si>
    <t>6)指定取消</t>
    <phoneticPr fontId="4"/>
  </si>
  <si>
    <t>7)現在対応中</t>
  </si>
  <si>
    <t>8)その他</t>
  </si>
  <si>
    <t>8）その他具体的内容</t>
    <rPh sb="4" eb="5">
      <t>タ</t>
    </rPh>
    <rPh sb="5" eb="8">
      <t>グタイテキ</t>
    </rPh>
    <rPh sb="8" eb="10">
      <t>ナイヨウ</t>
    </rPh>
    <phoneticPr fontId="4"/>
  </si>
  <si>
    <t>9) 権限行使開始期日</t>
    <phoneticPr fontId="4"/>
  </si>
  <si>
    <t>問8エラーチェック</t>
    <rPh sb="0" eb="1">
      <t>トイ</t>
    </rPh>
    <phoneticPr fontId="31"/>
  </si>
  <si>
    <t>1)報告徴収、質問、立入検査</t>
  </si>
  <si>
    <t>2)改善命令</t>
  </si>
  <si>
    <t>3).事業の制限、停止、廃止</t>
  </si>
  <si>
    <t>4)認可取消</t>
  </si>
  <si>
    <t xml:space="preserve">5)現在対応中 </t>
  </si>
  <si>
    <t>6)その他</t>
  </si>
  <si>
    <t>6）その他具体的内容</t>
    <rPh sb="4" eb="5">
      <t>タ</t>
    </rPh>
    <rPh sb="5" eb="8">
      <t>グタイテキ</t>
    </rPh>
    <rPh sb="8" eb="10">
      <t>ナイヨウ</t>
    </rPh>
    <phoneticPr fontId="4"/>
  </si>
  <si>
    <t>7) 権限行使開始期日</t>
    <phoneticPr fontId="4"/>
  </si>
  <si>
    <t>問9エラーチェック</t>
    <rPh sb="0" eb="1">
      <t>トイ</t>
    </rPh>
    <phoneticPr fontId="31"/>
  </si>
  <si>
    <t>1)施設等から改善計画の提出</t>
    <phoneticPr fontId="4"/>
  </si>
  <si>
    <t>1-1）改善計画が提出された期日</t>
    <phoneticPr fontId="4"/>
  </si>
  <si>
    <t>2)老人福祉法、介護保険法の規定に基づく勧告・命令等への対応</t>
    <phoneticPr fontId="4"/>
  </si>
  <si>
    <t>2-1)「有」の場合の勧告・命令等への対応があった期日</t>
    <phoneticPr fontId="4"/>
  </si>
  <si>
    <t>3）その他</t>
    <rPh sb="4" eb="5">
      <t>タ</t>
    </rPh>
    <phoneticPr fontId="4"/>
  </si>
  <si>
    <t>3）その他の具体的内容</t>
    <rPh sb="4" eb="5">
      <t>タ</t>
    </rPh>
    <rPh sb="6" eb="9">
      <t>グタイテキ</t>
    </rPh>
    <rPh sb="9" eb="11">
      <t>ナイヨウ</t>
    </rPh>
    <phoneticPr fontId="4"/>
  </si>
  <si>
    <t>問10エラーチェック</t>
    <rPh sb="0" eb="1">
      <t>トイ</t>
    </rPh>
    <phoneticPr fontId="31"/>
  </si>
  <si>
    <t>問11エラーチェック</t>
    <rPh sb="0" eb="1">
      <t>トイ</t>
    </rPh>
    <phoneticPr fontId="31"/>
  </si>
  <si>
    <t>問1～4エラーチェック</t>
    <rPh sb="0" eb="1">
      <t>トイ</t>
    </rPh>
    <phoneticPr fontId="31"/>
  </si>
  <si>
    <t>問5～11エラーチェック</t>
    <rPh sb="0" eb="1">
      <t>トイ</t>
    </rPh>
    <phoneticPr fontId="31"/>
  </si>
  <si>
    <t>都道府県</t>
    <rPh sb="0" eb="4">
      <t>トドウフケン</t>
    </rPh>
    <phoneticPr fontId="4"/>
  </si>
  <si>
    <t>市町村</t>
    <rPh sb="0" eb="3">
      <t>シチョウソン</t>
    </rPh>
    <phoneticPr fontId="4"/>
  </si>
  <si>
    <t>市町村コード</t>
    <rPh sb="0" eb="3">
      <t>シチョウソン</t>
    </rPh>
    <phoneticPr fontId="4"/>
  </si>
  <si>
    <t>行番号</t>
    <rPh sb="0" eb="3">
      <t>ギョウバンゴウ</t>
    </rPh>
    <phoneticPr fontId="4"/>
  </si>
  <si>
    <t>自治体独自の
管理番号</t>
    <rPh sb="0" eb="3">
      <t>ジチタイ</t>
    </rPh>
    <rPh sb="3" eb="5">
      <t>ドクジ</t>
    </rPh>
    <rPh sb="7" eb="9">
      <t>カンリ</t>
    </rPh>
    <rPh sb="9" eb="11">
      <t>バンゴウ</t>
    </rPh>
    <phoneticPr fontId="4"/>
  </si>
  <si>
    <t>自治体独自の管理番号</t>
    <phoneticPr fontId="4"/>
  </si>
  <si>
    <t>整理番号[記入欄]</t>
    <phoneticPr fontId="4"/>
  </si>
  <si>
    <t>1)性別</t>
  </si>
  <si>
    <t>2)年齢階級</t>
  </si>
  <si>
    <t>a)身体的虐待</t>
  </si>
  <si>
    <t>b)介護等放棄</t>
  </si>
  <si>
    <t>c)心理的虐待</t>
  </si>
  <si>
    <t>d)性的虐待</t>
  </si>
  <si>
    <t>e)経済的虐待</t>
  </si>
  <si>
    <t>3)性別</t>
    <rPh sb="2" eb="4">
      <t>セイベツ</t>
    </rPh>
    <phoneticPr fontId="4"/>
  </si>
  <si>
    <t>附4エラーチェック</t>
    <rPh sb="0" eb="1">
      <t>フ</t>
    </rPh>
    <phoneticPr fontId="4"/>
  </si>
  <si>
    <t>附1～附4エラーチェック</t>
    <rPh sb="0" eb="1">
      <t>フ</t>
    </rPh>
    <rPh sb="3" eb="4">
      <t>フ</t>
    </rPh>
    <phoneticPr fontId="31"/>
  </si>
  <si>
    <t>4)認知症日常生活自立度区分</t>
    <rPh sb="2" eb="5">
      <t>ニンチショウ</t>
    </rPh>
    <rPh sb="5" eb="7">
      <t>ニチジョウ</t>
    </rPh>
    <rPh sb="7" eb="9">
      <t>セイカツ</t>
    </rPh>
    <rPh sb="9" eb="12">
      <t>ジリツド</t>
    </rPh>
    <rPh sb="12" eb="14">
      <t>クブン</t>
    </rPh>
    <phoneticPr fontId="5"/>
  </si>
  <si>
    <t>5)寝たきり度</t>
    <rPh sb="2" eb="3">
      <t>ネ</t>
    </rPh>
    <rPh sb="6" eb="7">
      <t>ド</t>
    </rPh>
    <phoneticPr fontId="5"/>
  </si>
  <si>
    <t>1)年齢階級</t>
    <phoneticPr fontId="4"/>
  </si>
  <si>
    <t>整理番号～附2エラーチェック</t>
    <phoneticPr fontId="4"/>
  </si>
  <si>
    <t>2)虐待に該当する身体拘束</t>
    <phoneticPr fontId="4"/>
  </si>
  <si>
    <t>3)具体的な虐待の内容</t>
    <rPh sb="2" eb="5">
      <t>グタイテキ</t>
    </rPh>
    <rPh sb="6" eb="8">
      <t>ギャクタイ</t>
    </rPh>
    <rPh sb="9" eb="11">
      <t>ナイヨウ</t>
    </rPh>
    <phoneticPr fontId="52"/>
  </si>
  <si>
    <t>5)被虐待者の死亡の有無</t>
    <rPh sb="2" eb="6">
      <t>ヒギャクタイシャ</t>
    </rPh>
    <rPh sb="7" eb="9">
      <t>シボウ</t>
    </rPh>
    <rPh sb="10" eb="12">
      <t>ウム</t>
    </rPh>
    <phoneticPr fontId="52"/>
  </si>
  <si>
    <t>附3エラーチェック</t>
    <rPh sb="0" eb="1">
      <t>フ</t>
    </rPh>
    <phoneticPr fontId="4"/>
  </si>
  <si>
    <t>2)その他</t>
    <rPh sb="4" eb="5">
      <t>タ</t>
    </rPh>
    <phoneticPr fontId="4"/>
  </si>
  <si>
    <t>i)地域包括職員</t>
    <rPh sb="2" eb="4">
      <t>チイキ</t>
    </rPh>
    <rPh sb="4" eb="6">
      <t>ホウカツ</t>
    </rPh>
    <rPh sb="6" eb="8">
      <t>ショクイン</t>
    </rPh>
    <phoneticPr fontId="4"/>
  </si>
  <si>
    <t>「有」の場合、事例発生以前の虐待（疑い）情報等の取得の有無等(記入)</t>
    <rPh sb="31" eb="33">
      <t>キニュウ</t>
    </rPh>
    <phoneticPr fontId="29"/>
  </si>
  <si>
    <t>過去受けていたが事例時点では受けていない</t>
    <phoneticPr fontId="29"/>
  </si>
  <si>
    <t xml:space="preserve"> 事例発生前の行政サー ビス等の利用</t>
    <rPh sb="3" eb="5">
      <t>ハッセイ</t>
    </rPh>
    <phoneticPr fontId="29"/>
  </si>
  <si>
    <t>問2　相談・通報</t>
    <rPh sb="0" eb="1">
      <t>トイ</t>
    </rPh>
    <rPh sb="3" eb="5">
      <t>ソウダン</t>
    </rPh>
    <rPh sb="6" eb="8">
      <t>ツウホウ</t>
    </rPh>
    <phoneticPr fontId="31"/>
  </si>
  <si>
    <t>問2_2)</t>
    <rPh sb="0" eb="1">
      <t>トイ</t>
    </rPh>
    <phoneticPr fontId="31"/>
  </si>
  <si>
    <t>問2_2)</t>
    <phoneticPr fontId="31"/>
  </si>
  <si>
    <t>3）虐待対応ケース会議での発生要因の分析</t>
    <rPh sb="2" eb="4">
      <t>ギャクタイ</t>
    </rPh>
    <rPh sb="4" eb="6">
      <t>タイオウ</t>
    </rPh>
    <rPh sb="9" eb="11">
      <t>カイギ</t>
    </rPh>
    <rPh sb="13" eb="15">
      <t>ハッセイ</t>
    </rPh>
    <rPh sb="15" eb="17">
      <t>ヨウイン</t>
    </rPh>
    <rPh sb="18" eb="20">
      <t>ブンセキ</t>
    </rPh>
    <phoneticPr fontId="31"/>
  </si>
  <si>
    <t>a)実施した</t>
    <rPh sb="2" eb="4">
      <t>ジッシ</t>
    </rPh>
    <phoneticPr fontId="31"/>
  </si>
  <si>
    <t>b)実施していない</t>
    <rPh sb="2" eb="4">
      <t>ジッシ</t>
    </rPh>
    <phoneticPr fontId="31"/>
  </si>
  <si>
    <t>c)その他</t>
    <rPh sb="4" eb="5">
      <t>タ</t>
    </rPh>
    <phoneticPr fontId="31"/>
  </si>
  <si>
    <t>a)経営層の倫理観・理念の欠如</t>
    <rPh sb="2" eb="5">
      <t>ケイエイソウ</t>
    </rPh>
    <rPh sb="6" eb="9">
      <t>リンリカン</t>
    </rPh>
    <rPh sb="10" eb="12">
      <t>リネン</t>
    </rPh>
    <rPh sb="13" eb="15">
      <t>ケツジョ</t>
    </rPh>
    <phoneticPr fontId="31"/>
  </si>
  <si>
    <t>b)経営層の虐待や身体拘束に関する知識不足</t>
    <rPh sb="2" eb="5">
      <t>ケイエイソウ</t>
    </rPh>
    <rPh sb="6" eb="8">
      <t>ギャクタイ</t>
    </rPh>
    <rPh sb="9" eb="11">
      <t>シンタイ</t>
    </rPh>
    <rPh sb="11" eb="13">
      <t>コウソク</t>
    </rPh>
    <rPh sb="14" eb="15">
      <t>カン</t>
    </rPh>
    <rPh sb="17" eb="19">
      <t>チシキ</t>
    </rPh>
    <rPh sb="19" eb="21">
      <t>フソク</t>
    </rPh>
    <phoneticPr fontId="31"/>
  </si>
  <si>
    <t>c)経営層の現場の実態の理解不足</t>
    <rPh sb="2" eb="5">
      <t>ケイエイソウ</t>
    </rPh>
    <rPh sb="6" eb="8">
      <t>ゲンバ</t>
    </rPh>
    <rPh sb="9" eb="11">
      <t>ジッタイ</t>
    </rPh>
    <rPh sb="12" eb="14">
      <t>リカイ</t>
    </rPh>
    <rPh sb="14" eb="16">
      <t>フソク</t>
    </rPh>
    <phoneticPr fontId="31"/>
  </si>
  <si>
    <t>d)業務環境変化への対応取組が不十分</t>
    <rPh sb="2" eb="4">
      <t>ギョウム</t>
    </rPh>
    <rPh sb="4" eb="6">
      <t>カンキョウ</t>
    </rPh>
    <rPh sb="6" eb="8">
      <t>ヘンカ</t>
    </rPh>
    <rPh sb="10" eb="12">
      <t>タイオウ</t>
    </rPh>
    <rPh sb="12" eb="14">
      <t>トリクミ</t>
    </rPh>
    <rPh sb="15" eb="18">
      <t>フジュウブン</t>
    </rPh>
    <phoneticPr fontId="31"/>
  </si>
  <si>
    <t>e)不安定な経営状態</t>
    <rPh sb="2" eb="5">
      <t>フアンテイ</t>
    </rPh>
    <rPh sb="6" eb="8">
      <t>ケイエイ</t>
    </rPh>
    <rPh sb="8" eb="10">
      <t>ジョウタイ</t>
    </rPh>
    <phoneticPr fontId="31"/>
  </si>
  <si>
    <t>※その他の場合具体的内容(記入)</t>
    <phoneticPr fontId="31"/>
  </si>
  <si>
    <t>4_2)運営法人（経営層）の課題</t>
    <rPh sb="4" eb="6">
      <t>ウンエイ</t>
    </rPh>
    <rPh sb="6" eb="8">
      <t>ホウジン</t>
    </rPh>
    <rPh sb="9" eb="12">
      <t>ケイエイソウ</t>
    </rPh>
    <rPh sb="14" eb="16">
      <t>カダイ</t>
    </rPh>
    <phoneticPr fontId="31"/>
  </si>
  <si>
    <t>4_3)組織運営上の課題</t>
    <rPh sb="4" eb="6">
      <t>ソシキ</t>
    </rPh>
    <rPh sb="8" eb="9">
      <t>ジョウ</t>
    </rPh>
    <rPh sb="10" eb="12">
      <t>カダイ</t>
    </rPh>
    <phoneticPr fontId="31"/>
  </si>
  <si>
    <t>a)介護方針の不適切さ</t>
    <rPh sb="2" eb="4">
      <t>カイゴ</t>
    </rPh>
    <rPh sb="4" eb="6">
      <t>ホウシン</t>
    </rPh>
    <rPh sb="7" eb="10">
      <t>フテキセツ</t>
    </rPh>
    <phoneticPr fontId="31"/>
  </si>
  <si>
    <t>b)高齢者へのアセスメントが不十分</t>
    <rPh sb="2" eb="5">
      <t>コウレイシャ</t>
    </rPh>
    <rPh sb="14" eb="17">
      <t>フジュウブン</t>
    </rPh>
    <phoneticPr fontId="31"/>
  </si>
  <si>
    <t>c)チームケア体制・連携体制が不十分</t>
    <rPh sb="7" eb="9">
      <t>タイセイ</t>
    </rPh>
    <rPh sb="10" eb="12">
      <t>レンケイ</t>
    </rPh>
    <rPh sb="12" eb="14">
      <t>タイセイ</t>
    </rPh>
    <rPh sb="15" eb="18">
      <t>フジュウブン</t>
    </rPh>
    <phoneticPr fontId="31"/>
  </si>
  <si>
    <t>d)虐待防止や身体拘束廃止に向けた取組が不十分</t>
    <rPh sb="2" eb="4">
      <t>ギャクタイ</t>
    </rPh>
    <rPh sb="4" eb="6">
      <t>ボウシ</t>
    </rPh>
    <rPh sb="7" eb="9">
      <t>シンタイ</t>
    </rPh>
    <rPh sb="9" eb="11">
      <t>コウソク</t>
    </rPh>
    <rPh sb="11" eb="13">
      <t>ハイシ</t>
    </rPh>
    <rPh sb="14" eb="15">
      <t>ム</t>
    </rPh>
    <rPh sb="17" eb="19">
      <t>トリクミ</t>
    </rPh>
    <rPh sb="20" eb="23">
      <t>フジュウブン</t>
    </rPh>
    <phoneticPr fontId="31"/>
  </si>
  <si>
    <t>e)事故や苦情対応の体制が不十分</t>
    <rPh sb="2" eb="4">
      <t>ジコ</t>
    </rPh>
    <rPh sb="5" eb="7">
      <t>クジョウ</t>
    </rPh>
    <rPh sb="7" eb="9">
      <t>タイオウ</t>
    </rPh>
    <rPh sb="10" eb="12">
      <t>タイセイ</t>
    </rPh>
    <rPh sb="13" eb="16">
      <t>フジュウブン</t>
    </rPh>
    <phoneticPr fontId="31"/>
  </si>
  <si>
    <t>f)開かれた施設・事業所運営がなされていない</t>
    <rPh sb="2" eb="3">
      <t>ヒラ</t>
    </rPh>
    <rPh sb="6" eb="8">
      <t>シセツ</t>
    </rPh>
    <rPh sb="9" eb="12">
      <t>ジギョウショ</t>
    </rPh>
    <rPh sb="12" eb="14">
      <t>ウンエイ</t>
    </rPh>
    <phoneticPr fontId="31"/>
  </si>
  <si>
    <t>g)業務負担軽減に向けた取組が不十分</t>
    <rPh sb="2" eb="4">
      <t>ギョウム</t>
    </rPh>
    <rPh sb="4" eb="6">
      <t>フタン</t>
    </rPh>
    <rPh sb="6" eb="8">
      <t>ケイゲン</t>
    </rPh>
    <rPh sb="9" eb="10">
      <t>ム</t>
    </rPh>
    <rPh sb="12" eb="14">
      <t>トリクミ</t>
    </rPh>
    <rPh sb="15" eb="18">
      <t>フジュウブン</t>
    </rPh>
    <phoneticPr fontId="31"/>
  </si>
  <si>
    <t>h)職員の指導管理体制が不十分</t>
    <rPh sb="2" eb="4">
      <t>ショクイン</t>
    </rPh>
    <rPh sb="5" eb="7">
      <t>シドウ</t>
    </rPh>
    <rPh sb="7" eb="9">
      <t>カンリ</t>
    </rPh>
    <rPh sb="9" eb="11">
      <t>タイセイ</t>
    </rPh>
    <rPh sb="12" eb="15">
      <t>フジュウブン</t>
    </rPh>
    <phoneticPr fontId="31"/>
  </si>
  <si>
    <t>i)職員研修の機会や体制が不十分</t>
    <rPh sb="2" eb="4">
      <t>ショクイン</t>
    </rPh>
    <rPh sb="4" eb="6">
      <t>ケンシュウ</t>
    </rPh>
    <rPh sb="7" eb="9">
      <t>キカイ</t>
    </rPh>
    <rPh sb="10" eb="12">
      <t>タイセイ</t>
    </rPh>
    <rPh sb="13" eb="16">
      <t>フジュウブン</t>
    </rPh>
    <phoneticPr fontId="31"/>
  </si>
  <si>
    <t>j)職員同士の関係・ｺﾐｭﾆｹｰｼｮﾝが取りにくい</t>
    <rPh sb="2" eb="4">
      <t>ショクイン</t>
    </rPh>
    <rPh sb="4" eb="6">
      <t>ドウシ</t>
    </rPh>
    <rPh sb="7" eb="9">
      <t>カンケイ</t>
    </rPh>
    <rPh sb="20" eb="21">
      <t>ト</t>
    </rPh>
    <phoneticPr fontId="31"/>
  </si>
  <si>
    <t>k)職員が相談できる体制が不十分</t>
    <rPh sb="2" eb="4">
      <t>ショクイン</t>
    </rPh>
    <rPh sb="5" eb="7">
      <t>ソウダン</t>
    </rPh>
    <rPh sb="10" eb="12">
      <t>タイセイ</t>
    </rPh>
    <rPh sb="13" eb="16">
      <t>フジュウブン</t>
    </rPh>
    <phoneticPr fontId="31"/>
  </si>
  <si>
    <t>a)職員の倫理観・理念の欠如</t>
    <rPh sb="2" eb="4">
      <t>ショクイン</t>
    </rPh>
    <rPh sb="5" eb="8">
      <t>リンリカン</t>
    </rPh>
    <rPh sb="9" eb="11">
      <t>リネン</t>
    </rPh>
    <rPh sb="12" eb="14">
      <t>ケツジョ</t>
    </rPh>
    <phoneticPr fontId="31"/>
  </si>
  <si>
    <t>b)職員の虐待や権利擁護、身体拘束に関する知識・意識の不足</t>
    <rPh sb="2" eb="4">
      <t>ショクイン</t>
    </rPh>
    <rPh sb="5" eb="7">
      <t>ギャクタイ</t>
    </rPh>
    <rPh sb="8" eb="10">
      <t>ケンリ</t>
    </rPh>
    <rPh sb="10" eb="12">
      <t>ヨウゴ</t>
    </rPh>
    <rPh sb="13" eb="15">
      <t>シンタイ</t>
    </rPh>
    <rPh sb="15" eb="17">
      <t>コウソク</t>
    </rPh>
    <rPh sb="18" eb="19">
      <t>カン</t>
    </rPh>
    <rPh sb="21" eb="23">
      <t>チシキ</t>
    </rPh>
    <rPh sb="24" eb="26">
      <t>イシキ</t>
    </rPh>
    <rPh sb="27" eb="29">
      <t>フソク</t>
    </rPh>
    <phoneticPr fontId="31"/>
  </si>
  <si>
    <t>c)職員の高齢者介護や認知症ケア等に関する知識・技術不足</t>
    <rPh sb="2" eb="4">
      <t>ショクイン</t>
    </rPh>
    <rPh sb="5" eb="8">
      <t>コウレイシャ</t>
    </rPh>
    <rPh sb="8" eb="10">
      <t>カイゴ</t>
    </rPh>
    <rPh sb="11" eb="14">
      <t>ニンチショウ</t>
    </rPh>
    <rPh sb="16" eb="17">
      <t>トウ</t>
    </rPh>
    <rPh sb="18" eb="19">
      <t>カン</t>
    </rPh>
    <rPh sb="21" eb="23">
      <t>チシキ</t>
    </rPh>
    <rPh sb="24" eb="26">
      <t>ギジュツ</t>
    </rPh>
    <rPh sb="26" eb="28">
      <t>フソク</t>
    </rPh>
    <phoneticPr fontId="31"/>
  </si>
  <si>
    <t>d)職員の業務負担の大きさ</t>
    <rPh sb="2" eb="4">
      <t>ショクイン</t>
    </rPh>
    <rPh sb="5" eb="7">
      <t>ギョウム</t>
    </rPh>
    <rPh sb="7" eb="9">
      <t>フタン</t>
    </rPh>
    <rPh sb="10" eb="11">
      <t>オオ</t>
    </rPh>
    <phoneticPr fontId="31"/>
  </si>
  <si>
    <t>e)職員のストレス・感情コントロール</t>
    <rPh sb="2" eb="4">
      <t>ショクイン</t>
    </rPh>
    <rPh sb="10" eb="12">
      <t>カンジョウ</t>
    </rPh>
    <phoneticPr fontId="31"/>
  </si>
  <si>
    <t>f)職員の性格や資質の問題</t>
    <rPh sb="2" eb="4">
      <t>ショクイン</t>
    </rPh>
    <rPh sb="5" eb="7">
      <t>セイカク</t>
    </rPh>
    <rPh sb="8" eb="10">
      <t>シシツ</t>
    </rPh>
    <rPh sb="11" eb="13">
      <t>モンダイ</t>
    </rPh>
    <phoneticPr fontId="31"/>
  </si>
  <si>
    <t>g)待遇への不満</t>
    <rPh sb="2" eb="4">
      <t>タイグウ</t>
    </rPh>
    <rPh sb="6" eb="8">
      <t>フマン</t>
    </rPh>
    <phoneticPr fontId="31"/>
  </si>
  <si>
    <t>4_5)　被虐待高齢者の状況</t>
    <rPh sb="5" eb="8">
      <t>ヒギャクタイ</t>
    </rPh>
    <rPh sb="8" eb="11">
      <t>コウレイシャ</t>
    </rPh>
    <rPh sb="12" eb="14">
      <t>ジョウキョウ</t>
    </rPh>
    <phoneticPr fontId="31"/>
  </si>
  <si>
    <t>a)介護に手が掛かる、排泄や呼び出しが頻回</t>
    <rPh sb="2" eb="4">
      <t>カイゴ</t>
    </rPh>
    <rPh sb="5" eb="6">
      <t>テ</t>
    </rPh>
    <rPh sb="7" eb="8">
      <t>カ</t>
    </rPh>
    <rPh sb="11" eb="13">
      <t>ハイセツ</t>
    </rPh>
    <rPh sb="14" eb="15">
      <t>ヨ</t>
    </rPh>
    <rPh sb="16" eb="17">
      <t>ダ</t>
    </rPh>
    <rPh sb="19" eb="21">
      <t>ヒンカイ</t>
    </rPh>
    <phoneticPr fontId="31"/>
  </si>
  <si>
    <t>b)認知症によるBPSD（行動・心理症状）がある</t>
    <rPh sb="2" eb="5">
      <t>ニンチショウ</t>
    </rPh>
    <rPh sb="13" eb="15">
      <t>コウドウ</t>
    </rPh>
    <rPh sb="16" eb="18">
      <t>シンリ</t>
    </rPh>
    <rPh sb="18" eb="20">
      <t>ショウジョウ</t>
    </rPh>
    <phoneticPr fontId="31"/>
  </si>
  <si>
    <t>c)医療依存度が高い</t>
    <rPh sb="2" eb="4">
      <t>イリョウ</t>
    </rPh>
    <rPh sb="4" eb="7">
      <t>イゾンド</t>
    </rPh>
    <rPh sb="8" eb="9">
      <t>タカ</t>
    </rPh>
    <phoneticPr fontId="31"/>
  </si>
  <si>
    <t>d)意思表示が困難</t>
    <rPh sb="2" eb="6">
      <t>イシヒョウジ</t>
    </rPh>
    <rPh sb="7" eb="9">
      <t>コンナン</t>
    </rPh>
    <phoneticPr fontId="31"/>
  </si>
  <si>
    <t>e)職員に暴力・暴言を行う</t>
    <rPh sb="2" eb="4">
      <t>ショクイン</t>
    </rPh>
    <rPh sb="5" eb="7">
      <t>ボウリョク</t>
    </rPh>
    <rPh sb="8" eb="10">
      <t>ボウゲン</t>
    </rPh>
    <rPh sb="11" eb="12">
      <t>オコナ</t>
    </rPh>
    <phoneticPr fontId="31"/>
  </si>
  <si>
    <t>f)他の利用者とのトラブルが多い</t>
    <rPh sb="2" eb="3">
      <t>タ</t>
    </rPh>
    <rPh sb="4" eb="7">
      <t>リヨウシャ</t>
    </rPh>
    <rPh sb="14" eb="15">
      <t>オオ</t>
    </rPh>
    <phoneticPr fontId="31"/>
  </si>
  <si>
    <t>6）事実確認時における当該施設の虐待防止に関する取組</t>
    <rPh sb="2" eb="4">
      <t>ジジツ</t>
    </rPh>
    <rPh sb="4" eb="6">
      <t>カクニン</t>
    </rPh>
    <rPh sb="6" eb="7">
      <t>ジ</t>
    </rPh>
    <rPh sb="11" eb="13">
      <t>トウガイ</t>
    </rPh>
    <rPh sb="13" eb="15">
      <t>シセツ</t>
    </rPh>
    <rPh sb="16" eb="18">
      <t>ギャクタイ</t>
    </rPh>
    <rPh sb="18" eb="20">
      <t>ボウシ</t>
    </rPh>
    <rPh sb="21" eb="22">
      <t>カン</t>
    </rPh>
    <rPh sb="24" eb="26">
      <t>トリクミ</t>
    </rPh>
    <phoneticPr fontId="31"/>
  </si>
  <si>
    <t>6_1)管理者の虐待防止に関する研修の受講</t>
    <rPh sb="4" eb="7">
      <t>カンリシャ</t>
    </rPh>
    <rPh sb="8" eb="10">
      <t>ギャクタイ</t>
    </rPh>
    <rPh sb="10" eb="12">
      <t>ボウシ</t>
    </rPh>
    <rPh sb="13" eb="14">
      <t>カン</t>
    </rPh>
    <rPh sb="16" eb="18">
      <t>ケンシュウ</t>
    </rPh>
    <rPh sb="19" eb="21">
      <t>ジュコウ</t>
    </rPh>
    <phoneticPr fontId="31"/>
  </si>
  <si>
    <t>6_2)職員に対する虐待防止に関する研修の実施</t>
    <rPh sb="4" eb="6">
      <t>ショクイン</t>
    </rPh>
    <rPh sb="7" eb="8">
      <t>タイ</t>
    </rPh>
    <rPh sb="10" eb="12">
      <t>ギャクタイ</t>
    </rPh>
    <rPh sb="12" eb="14">
      <t>ボウシ</t>
    </rPh>
    <rPh sb="15" eb="16">
      <t>カン</t>
    </rPh>
    <rPh sb="18" eb="20">
      <t>ケンシュウ</t>
    </rPh>
    <rPh sb="21" eb="23">
      <t>ジッシ</t>
    </rPh>
    <phoneticPr fontId="31"/>
  </si>
  <si>
    <t>6_3)虐待防止委員会の設置</t>
    <rPh sb="4" eb="6">
      <t>ギャクタイ</t>
    </rPh>
    <rPh sb="6" eb="8">
      <t>ボウシ</t>
    </rPh>
    <rPh sb="8" eb="11">
      <t>イインカイ</t>
    </rPh>
    <rPh sb="12" eb="14">
      <t>セッチ</t>
    </rPh>
    <phoneticPr fontId="31"/>
  </si>
  <si>
    <t>7)被虐待者・虐待者の特定</t>
    <rPh sb="2" eb="6">
      <t>ヒギャクタイシャ</t>
    </rPh>
    <rPh sb="7" eb="10">
      <t>ギャクタイシャ</t>
    </rPh>
    <rPh sb="11" eb="13">
      <t>トクテイ</t>
    </rPh>
    <phoneticPr fontId="55"/>
  </si>
  <si>
    <t>7)でb)、c)、d)の場合、
被虐待者・虐待者が特定できていない理由(記入)</t>
    <rPh sb="12" eb="14">
      <t>バアイ</t>
    </rPh>
    <phoneticPr fontId="31"/>
  </si>
  <si>
    <t>無</t>
    <rPh sb="0" eb="1">
      <t>ム</t>
    </rPh>
    <phoneticPr fontId="31"/>
  </si>
  <si>
    <t xml:space="preserve">2)施設からの報告
</t>
    <rPh sb="2" eb="4">
      <t>シセツ</t>
    </rPh>
    <rPh sb="7" eb="9">
      <t>ホウコク</t>
    </rPh>
    <phoneticPr fontId="31"/>
  </si>
  <si>
    <t xml:space="preserve">3)その他
</t>
    <rPh sb="4" eb="5">
      <t>タ</t>
    </rPh>
    <phoneticPr fontId="31"/>
  </si>
  <si>
    <t xml:space="preserve">1)施設訪問による確認
</t>
    <phoneticPr fontId="31"/>
  </si>
  <si>
    <t>問12　老人福祉法、介護保険法に基づく措置を行った事例の具体的内容(記入)</t>
    <rPh sb="0" eb="1">
      <t>トイ</t>
    </rPh>
    <rPh sb="25" eb="27">
      <t>ジレイ</t>
    </rPh>
    <phoneticPr fontId="31"/>
  </si>
  <si>
    <t>問12 都道府県と市町村の両者が
回答する設問です。</t>
    <rPh sb="0" eb="1">
      <t>トイ</t>
    </rPh>
    <rPh sb="4" eb="8">
      <t>トドウフケン</t>
    </rPh>
    <rPh sb="9" eb="12">
      <t>シチョウソン</t>
    </rPh>
    <rPh sb="13" eb="15">
      <t>リョウシャ</t>
    </rPh>
    <rPh sb="17" eb="19">
      <t>カイトウ</t>
    </rPh>
    <rPh sb="21" eb="23">
      <t>セツモン</t>
    </rPh>
    <phoneticPr fontId="31"/>
  </si>
  <si>
    <t>(モニタリング)</t>
    <phoneticPr fontId="31"/>
  </si>
  <si>
    <t>問13　調査対象年度末日での状況</t>
    <rPh sb="0" eb="1">
      <t>トイ</t>
    </rPh>
    <rPh sb="4" eb="6">
      <t>チョウサ</t>
    </rPh>
    <rPh sb="6" eb="8">
      <t>タイショウ</t>
    </rPh>
    <rPh sb="8" eb="10">
      <t>ネンド</t>
    </rPh>
    <rPh sb="10" eb="12">
      <t>マツジツ</t>
    </rPh>
    <rPh sb="14" eb="16">
      <t>ジョウキョウ</t>
    </rPh>
    <phoneticPr fontId="31"/>
  </si>
  <si>
    <t>1)対応状況の種類</t>
    <rPh sb="2" eb="4">
      <t>タイオウ</t>
    </rPh>
    <rPh sb="4" eb="6">
      <t>ジョウキョウ</t>
    </rPh>
    <rPh sb="7" eb="9">
      <t>シュルイ</t>
    </rPh>
    <phoneticPr fontId="31"/>
  </si>
  <si>
    <t>対応継続</t>
    <rPh sb="0" eb="2">
      <t>タイオウ</t>
    </rPh>
    <rPh sb="2" eb="4">
      <t>ケイゾク</t>
    </rPh>
    <phoneticPr fontId="31"/>
  </si>
  <si>
    <t>終結</t>
    <rPh sb="0" eb="2">
      <t>シュウケツ</t>
    </rPh>
    <phoneticPr fontId="31"/>
  </si>
  <si>
    <t>終結した場合、1_2)その期日</t>
    <rPh sb="0" eb="2">
      <t>シュウケツ</t>
    </rPh>
    <rPh sb="4" eb="6">
      <t>バアイ</t>
    </rPh>
    <rPh sb="13" eb="15">
      <t>キジツ</t>
    </rPh>
    <phoneticPr fontId="31"/>
  </si>
  <si>
    <t xml:space="preserve">問12 </t>
    <rPh sb="0" eb="1">
      <t>トイ</t>
    </rPh>
    <phoneticPr fontId="31"/>
  </si>
  <si>
    <t>問1～問6に関して、実施済みについてはその具体的方法を、未実施についてはその理由等を回答</t>
    <rPh sb="0" eb="1">
      <t>トイ</t>
    </rPh>
    <rPh sb="3" eb="4">
      <t>トイ</t>
    </rPh>
    <rPh sb="6" eb="7">
      <t>カン</t>
    </rPh>
    <phoneticPr fontId="29"/>
  </si>
  <si>
    <t>問7～問9に関して、実施済みについてはその具体的方法を、未実施についてはその理由等を回答</t>
    <rPh sb="0" eb="1">
      <t>トイ</t>
    </rPh>
    <rPh sb="3" eb="4">
      <t>トイ</t>
    </rPh>
    <rPh sb="6" eb="7">
      <t>カン</t>
    </rPh>
    <phoneticPr fontId="29"/>
  </si>
  <si>
    <t>2)具体的な虐待の内容
(記入)</t>
    <rPh sb="2" eb="5">
      <t>グタイテキ</t>
    </rPh>
    <rPh sb="6" eb="8">
      <t>ギャクタイ</t>
    </rPh>
    <rPh sb="9" eb="11">
      <t>ナイヨウ</t>
    </rPh>
    <rPh sb="13" eb="15">
      <t>キニュウ</t>
    </rPh>
    <phoneticPr fontId="5"/>
  </si>
  <si>
    <r>
      <t>d)配偶者と離別・死別等した子と同居（</t>
    </r>
    <r>
      <rPr>
        <b/>
        <sz val="9"/>
        <color rgb="FFFF0000"/>
        <rFont val="ＭＳ ゴシック"/>
        <family val="3"/>
        <charset val="128"/>
      </rPr>
      <t>※孫や高齢者本人の配偶者、他の親族も同居している場合や、子が別居中の場合を含む</t>
    </r>
    <r>
      <rPr>
        <sz val="9"/>
        <rFont val="ＭＳ ゴシック"/>
        <family val="3"/>
        <charset val="128"/>
      </rPr>
      <t>）</t>
    </r>
    <rPh sb="47" eb="48">
      <t>コ</t>
    </rPh>
    <rPh sb="48" eb="49">
      <t>カイシ</t>
    </rPh>
    <rPh sb="49" eb="51">
      <t>ベッキョ</t>
    </rPh>
    <rPh sb="51" eb="52">
      <t>チュウ</t>
    </rPh>
    <rPh sb="53" eb="55">
      <t>バアイ</t>
    </rPh>
    <phoneticPr fontId="4"/>
  </si>
  <si>
    <r>
      <t>f)その他①：その他の親族と同居（</t>
    </r>
    <r>
      <rPr>
        <b/>
        <sz val="9"/>
        <color rgb="FFFF0000"/>
        <rFont val="ＭＳ ゴシック"/>
        <family val="3"/>
        <charset val="128"/>
      </rPr>
      <t>※子と同居せず、子以外の親族（兄弟姉妹、孫、甥姪等）と同居している場合</t>
    </r>
    <r>
      <rPr>
        <sz val="9"/>
        <rFont val="ＭＳ ゴシック"/>
        <family val="3"/>
        <charset val="128"/>
      </rPr>
      <t>）</t>
    </r>
    <rPh sb="4" eb="5">
      <t>タ</t>
    </rPh>
    <rPh sb="32" eb="34">
      <t>キョウダイ</t>
    </rPh>
    <rPh sb="34" eb="36">
      <t>シマイ</t>
    </rPh>
    <rPh sb="37" eb="38">
      <t>マゴ</t>
    </rPh>
    <rPh sb="39" eb="40">
      <t>オイ</t>
    </rPh>
    <rPh sb="40" eb="41">
      <t>メイ</t>
    </rPh>
    <rPh sb="41" eb="42">
      <t>トウ</t>
    </rPh>
    <phoneticPr fontId="5"/>
  </si>
  <si>
    <r>
      <t>g)その他②：非親族と同居（</t>
    </r>
    <r>
      <rPr>
        <b/>
        <sz val="9"/>
        <rFont val="ＭＳ ゴシック"/>
        <family val="3"/>
        <charset val="128"/>
      </rPr>
      <t>※二人以上の世帯員から成る世帯のうち、</t>
    </r>
    <r>
      <rPr>
        <b/>
        <sz val="9"/>
        <color rgb="FFFF0000"/>
        <rFont val="ＭＳ ゴシック"/>
        <family val="3"/>
        <charset val="128"/>
      </rPr>
      <t>親族関係にない人がいる世帯</t>
    </r>
    <r>
      <rPr>
        <sz val="9"/>
        <rFont val="ＭＳ ゴシック"/>
        <family val="3"/>
        <charset val="128"/>
      </rPr>
      <t>）</t>
    </r>
    <phoneticPr fontId="5"/>
  </si>
  <si>
    <r>
      <t>h)その他③：その他（</t>
    </r>
    <r>
      <rPr>
        <b/>
        <sz val="9"/>
        <rFont val="ＭＳ ゴシック"/>
        <family val="3"/>
        <charset val="128"/>
      </rPr>
      <t>※</t>
    </r>
    <r>
      <rPr>
        <b/>
        <sz val="9"/>
        <color rgb="FFFF0000"/>
        <rFont val="ＭＳ ゴシック"/>
        <family val="3"/>
        <charset val="128"/>
      </rPr>
      <t>既婚の子も未婚の子も同居、本人が入所・入院等</t>
    </r>
    <r>
      <rPr>
        <b/>
        <sz val="9"/>
        <rFont val="ＭＳ ゴシック"/>
        <family val="3"/>
        <charset val="128"/>
      </rPr>
      <t>、他の選択肢に該当しない場合</t>
    </r>
    <r>
      <rPr>
        <sz val="9"/>
        <rFont val="ＭＳ ゴシック"/>
        <family val="3"/>
        <charset val="128"/>
      </rPr>
      <t>）</t>
    </r>
    <rPh sb="33" eb="34">
      <t>トウ</t>
    </rPh>
    <phoneticPr fontId="5"/>
  </si>
  <si>
    <r>
      <t>e)子夫婦と同居（</t>
    </r>
    <r>
      <rPr>
        <b/>
        <sz val="9"/>
        <color rgb="FFFF0000"/>
        <rFont val="ＭＳ ゴシック"/>
        <family val="3"/>
        <charset val="128"/>
      </rPr>
      <t>※孫や高齢者本人の配偶者、他の親族も同居している場合を含む</t>
    </r>
    <r>
      <rPr>
        <sz val="9"/>
        <rFont val="ＭＳ ゴシック"/>
        <family val="3"/>
        <charset val="128"/>
      </rPr>
      <t>）</t>
    </r>
    <phoneticPr fontId="4"/>
  </si>
  <si>
    <t>問6　9)家族形態
注書きを確認のうえ
回答してください</t>
    <rPh sb="0" eb="1">
      <t>トイ</t>
    </rPh>
    <rPh sb="5" eb="7">
      <t>カゾク</t>
    </rPh>
    <rPh sb="7" eb="9">
      <t>ケイタイ</t>
    </rPh>
    <rPh sb="11" eb="12">
      <t>チュウ</t>
    </rPh>
    <rPh sb="12" eb="13">
      <t>ガ</t>
    </rPh>
    <rPh sb="15" eb="17">
      <t>カクニン</t>
    </rPh>
    <rPh sb="21" eb="23">
      <t>カイトウ</t>
    </rPh>
    <phoneticPr fontId="5"/>
  </si>
  <si>
    <t>g)その他</t>
    <rPh sb="4" eb="5">
      <t>タ</t>
    </rPh>
    <phoneticPr fontId="31"/>
  </si>
  <si>
    <t>h)その他</t>
    <rPh sb="4" eb="5">
      <t>タ</t>
    </rPh>
    <phoneticPr fontId="31"/>
  </si>
  <si>
    <t>l)その他</t>
    <rPh sb="4" eb="5">
      <t>タ</t>
    </rPh>
    <phoneticPr fontId="31"/>
  </si>
  <si>
    <t>f)その他</t>
    <rPh sb="4" eb="5">
      <t>タ</t>
    </rPh>
    <phoneticPr fontId="31"/>
  </si>
  <si>
    <t>2)相談・通報が寄せられた施設・事業所のサービス種別</t>
    <phoneticPr fontId="31"/>
  </si>
  <si>
    <t>※その他の場合具体的内容(記入)</t>
    <phoneticPr fontId="31"/>
  </si>
  <si>
    <t>1)虐待の事実が確認された期日（虐待認定日）</t>
    <rPh sb="2" eb="4">
      <t>ギャクタイ</t>
    </rPh>
    <rPh sb="5" eb="7">
      <t>ジジツ</t>
    </rPh>
    <rPh sb="8" eb="10">
      <t>カクニン</t>
    </rPh>
    <rPh sb="13" eb="15">
      <t>キジツ</t>
    </rPh>
    <rPh sb="16" eb="18">
      <t>ギャクタイ</t>
    </rPh>
    <rPh sb="18" eb="20">
      <t>ニンテイ</t>
    </rPh>
    <rPh sb="20" eb="21">
      <t>ビ</t>
    </rPh>
    <phoneticPr fontId="4"/>
  </si>
  <si>
    <t>3）虐待対応ケース会議での発生要因の分析</t>
    <phoneticPr fontId="31"/>
  </si>
  <si>
    <t>4_1)虐待の発生要因(記入)</t>
    <rPh sb="4" eb="6">
      <t>ギャクタイ</t>
    </rPh>
    <rPh sb="7" eb="9">
      <t>ハッセイ</t>
    </rPh>
    <rPh sb="9" eb="11">
      <t>ヨウイン</t>
    </rPh>
    <phoneticPr fontId="4"/>
  </si>
  <si>
    <t>4_2)a)経営層の倫理観・理念の欠如</t>
    <rPh sb="6" eb="9">
      <t>ケイエイソウ</t>
    </rPh>
    <rPh sb="10" eb="13">
      <t>リンリカン</t>
    </rPh>
    <rPh sb="14" eb="16">
      <t>リネン</t>
    </rPh>
    <rPh sb="17" eb="19">
      <t>ケツジョ</t>
    </rPh>
    <phoneticPr fontId="2"/>
  </si>
  <si>
    <t>4_2)b)経営層の虐待や身体拘束に関する知識不足</t>
    <rPh sb="6" eb="9">
      <t>ケイエイソウ</t>
    </rPh>
    <rPh sb="10" eb="12">
      <t>ギャクタイ</t>
    </rPh>
    <rPh sb="13" eb="15">
      <t>シンタイ</t>
    </rPh>
    <rPh sb="15" eb="17">
      <t>コウソク</t>
    </rPh>
    <rPh sb="18" eb="19">
      <t>カン</t>
    </rPh>
    <rPh sb="21" eb="23">
      <t>チシキ</t>
    </rPh>
    <rPh sb="23" eb="25">
      <t>フソク</t>
    </rPh>
    <phoneticPr fontId="2"/>
  </si>
  <si>
    <t>4_2)c)経営層の現場の実態の理解不足</t>
    <rPh sb="6" eb="9">
      <t>ケイエイソウ</t>
    </rPh>
    <rPh sb="10" eb="12">
      <t>ゲンバ</t>
    </rPh>
    <rPh sb="13" eb="15">
      <t>ジッタイ</t>
    </rPh>
    <rPh sb="16" eb="18">
      <t>リカイ</t>
    </rPh>
    <rPh sb="18" eb="20">
      <t>フソク</t>
    </rPh>
    <phoneticPr fontId="2"/>
  </si>
  <si>
    <t>4_2)d)業務環境変化への対応取組が不十分</t>
    <rPh sb="6" eb="8">
      <t>ギョウム</t>
    </rPh>
    <rPh sb="8" eb="10">
      <t>カンキョウ</t>
    </rPh>
    <rPh sb="10" eb="12">
      <t>ヘンカ</t>
    </rPh>
    <rPh sb="14" eb="16">
      <t>タイオウ</t>
    </rPh>
    <rPh sb="16" eb="18">
      <t>トリクミ</t>
    </rPh>
    <rPh sb="19" eb="22">
      <t>フジュウブン</t>
    </rPh>
    <phoneticPr fontId="2"/>
  </si>
  <si>
    <t>4_2)e)不安定な経営状態</t>
    <rPh sb="6" eb="9">
      <t>フアンテイ</t>
    </rPh>
    <rPh sb="10" eb="12">
      <t>ケイエイ</t>
    </rPh>
    <rPh sb="12" eb="14">
      <t>ジョウタイ</t>
    </rPh>
    <phoneticPr fontId="2"/>
  </si>
  <si>
    <t>4_2)f)その他</t>
    <rPh sb="8" eb="9">
      <t>タ</t>
    </rPh>
    <phoneticPr fontId="2"/>
  </si>
  <si>
    <t>4_3)a)介護方針の不適切さ</t>
    <rPh sb="6" eb="8">
      <t>カイゴ</t>
    </rPh>
    <rPh sb="8" eb="10">
      <t>ホウシン</t>
    </rPh>
    <rPh sb="11" eb="14">
      <t>フテキセツ</t>
    </rPh>
    <phoneticPr fontId="2"/>
  </si>
  <si>
    <t>4_3)b)高齢者へのアセスメントが不十分</t>
    <rPh sb="6" eb="9">
      <t>コウレイシャ</t>
    </rPh>
    <rPh sb="18" eb="21">
      <t>フジュウブン</t>
    </rPh>
    <phoneticPr fontId="2"/>
  </si>
  <si>
    <t>4_3)c)チームケア体制・連携体制が不十分</t>
    <rPh sb="11" eb="13">
      <t>タイセイ</t>
    </rPh>
    <rPh sb="14" eb="16">
      <t>レンケイ</t>
    </rPh>
    <rPh sb="16" eb="18">
      <t>タイセイ</t>
    </rPh>
    <rPh sb="19" eb="22">
      <t>フジュウブン</t>
    </rPh>
    <phoneticPr fontId="2"/>
  </si>
  <si>
    <t>4_3)d)虐待防止や身体拘束廃止に向けた取組が不十分</t>
    <rPh sb="6" eb="8">
      <t>ギャクタイ</t>
    </rPh>
    <rPh sb="8" eb="10">
      <t>ボウシ</t>
    </rPh>
    <rPh sb="11" eb="13">
      <t>シンタイ</t>
    </rPh>
    <rPh sb="13" eb="15">
      <t>コウソク</t>
    </rPh>
    <rPh sb="15" eb="17">
      <t>ハイシ</t>
    </rPh>
    <rPh sb="18" eb="19">
      <t>ム</t>
    </rPh>
    <rPh sb="21" eb="22">
      <t>クミ</t>
    </rPh>
    <rPh sb="23" eb="26">
      <t>フジュウブン</t>
    </rPh>
    <phoneticPr fontId="2"/>
  </si>
  <si>
    <t>4_3)e)事故や苦情対応の体制が不十分</t>
    <rPh sb="6" eb="8">
      <t>ジコ</t>
    </rPh>
    <rPh sb="9" eb="11">
      <t>クジョウ</t>
    </rPh>
    <rPh sb="11" eb="13">
      <t>タイオウ</t>
    </rPh>
    <rPh sb="14" eb="16">
      <t>タイセイ</t>
    </rPh>
    <rPh sb="17" eb="20">
      <t>フジュウブン</t>
    </rPh>
    <phoneticPr fontId="2"/>
  </si>
  <si>
    <t>4_3)f)開かれた施設・事業所運営がなされていない</t>
    <rPh sb="6" eb="7">
      <t>ヒラ</t>
    </rPh>
    <rPh sb="10" eb="12">
      <t>シセツ</t>
    </rPh>
    <rPh sb="13" eb="16">
      <t>ジギョウショ</t>
    </rPh>
    <rPh sb="16" eb="18">
      <t>ウンエイ</t>
    </rPh>
    <phoneticPr fontId="2"/>
  </si>
  <si>
    <t>4_3)g)業務負担軽減に向けた取組が不十分</t>
    <rPh sb="6" eb="8">
      <t>ギョウム</t>
    </rPh>
    <rPh sb="8" eb="10">
      <t>フタン</t>
    </rPh>
    <rPh sb="10" eb="12">
      <t>ケイゲン</t>
    </rPh>
    <rPh sb="13" eb="14">
      <t>ム</t>
    </rPh>
    <rPh sb="16" eb="18">
      <t>トリクミ</t>
    </rPh>
    <rPh sb="19" eb="22">
      <t>フジュウブン</t>
    </rPh>
    <phoneticPr fontId="2"/>
  </si>
  <si>
    <t>4_3)h)職員の指導管理体制が不十分</t>
    <rPh sb="6" eb="8">
      <t>ショクイン</t>
    </rPh>
    <rPh sb="9" eb="11">
      <t>シドウ</t>
    </rPh>
    <rPh sb="11" eb="13">
      <t>カンリ</t>
    </rPh>
    <rPh sb="13" eb="15">
      <t>タイセイ</t>
    </rPh>
    <rPh sb="16" eb="19">
      <t>フジュウブン</t>
    </rPh>
    <phoneticPr fontId="2"/>
  </si>
  <si>
    <t>4_3)i)職員研修の機会や体制が不十分</t>
    <rPh sb="6" eb="8">
      <t>ショクイン</t>
    </rPh>
    <rPh sb="8" eb="10">
      <t>ケンシュウ</t>
    </rPh>
    <rPh sb="11" eb="13">
      <t>キカイ</t>
    </rPh>
    <rPh sb="14" eb="16">
      <t>タイセイ</t>
    </rPh>
    <rPh sb="17" eb="20">
      <t>フジュウブン</t>
    </rPh>
    <phoneticPr fontId="2"/>
  </si>
  <si>
    <t>4_3)j)職員同士の関係・ｺﾐｭﾆｹｰｼｮﾝが取りにくい</t>
    <rPh sb="6" eb="8">
      <t>ショクイン</t>
    </rPh>
    <rPh sb="8" eb="10">
      <t>ドウシ</t>
    </rPh>
    <rPh sb="11" eb="13">
      <t>カンケイ</t>
    </rPh>
    <rPh sb="24" eb="25">
      <t>ト</t>
    </rPh>
    <phoneticPr fontId="2"/>
  </si>
  <si>
    <t>4_3)k)職員が相談できる体制が不十分</t>
    <rPh sb="6" eb="8">
      <t>ショクイン</t>
    </rPh>
    <rPh sb="9" eb="11">
      <t>ソウダン</t>
    </rPh>
    <rPh sb="14" eb="16">
      <t>タイセイ</t>
    </rPh>
    <rPh sb="17" eb="20">
      <t>フジュウブン</t>
    </rPh>
    <phoneticPr fontId="2"/>
  </si>
  <si>
    <t>4_3)l)その他</t>
    <rPh sb="8" eb="9">
      <t>タ</t>
    </rPh>
    <phoneticPr fontId="2"/>
  </si>
  <si>
    <t>4_4)a)職員の倫理観・理念の欠如</t>
    <rPh sb="6" eb="8">
      <t>ショクイン</t>
    </rPh>
    <rPh sb="9" eb="12">
      <t>リンリカン</t>
    </rPh>
    <rPh sb="13" eb="15">
      <t>リネン</t>
    </rPh>
    <rPh sb="16" eb="18">
      <t>ケツジョ</t>
    </rPh>
    <phoneticPr fontId="2"/>
  </si>
  <si>
    <t>4_4)b)職員の虐待や権利擁護、身体拘束に関する知識・意識の不足</t>
    <rPh sb="6" eb="8">
      <t>ショクイン</t>
    </rPh>
    <rPh sb="9" eb="11">
      <t>ギャクタイ</t>
    </rPh>
    <rPh sb="12" eb="14">
      <t>ケンリ</t>
    </rPh>
    <rPh sb="14" eb="16">
      <t>ヨウゴ</t>
    </rPh>
    <rPh sb="17" eb="19">
      <t>シンタイ</t>
    </rPh>
    <rPh sb="19" eb="21">
      <t>コウソク</t>
    </rPh>
    <rPh sb="22" eb="23">
      <t>カン</t>
    </rPh>
    <rPh sb="25" eb="27">
      <t>チシキ</t>
    </rPh>
    <rPh sb="28" eb="30">
      <t>イシキ</t>
    </rPh>
    <rPh sb="31" eb="33">
      <t>フソク</t>
    </rPh>
    <phoneticPr fontId="2"/>
  </si>
  <si>
    <t>4_4)c)職員の高齢者介護や認知症ケア等に関する知識・技術不足</t>
    <rPh sb="6" eb="8">
      <t>ショクイン</t>
    </rPh>
    <rPh sb="9" eb="12">
      <t>コウレイシャ</t>
    </rPh>
    <rPh sb="12" eb="14">
      <t>カイゴ</t>
    </rPh>
    <rPh sb="15" eb="18">
      <t>ニンチショウ</t>
    </rPh>
    <rPh sb="20" eb="21">
      <t>トウ</t>
    </rPh>
    <rPh sb="22" eb="23">
      <t>カン</t>
    </rPh>
    <rPh sb="25" eb="27">
      <t>チシキ</t>
    </rPh>
    <rPh sb="28" eb="30">
      <t>ギジュツ</t>
    </rPh>
    <rPh sb="30" eb="32">
      <t>フソク</t>
    </rPh>
    <phoneticPr fontId="2"/>
  </si>
  <si>
    <t>4_4)d)職員の業務負担の大きさ</t>
    <rPh sb="6" eb="8">
      <t>ショクイン</t>
    </rPh>
    <rPh sb="9" eb="11">
      <t>ギョウム</t>
    </rPh>
    <rPh sb="11" eb="13">
      <t>フタン</t>
    </rPh>
    <rPh sb="14" eb="15">
      <t>オオ</t>
    </rPh>
    <phoneticPr fontId="2"/>
  </si>
  <si>
    <t>4_4)e)職員のストレス・感情コントロール</t>
    <rPh sb="6" eb="8">
      <t>ショクイン</t>
    </rPh>
    <rPh sb="14" eb="16">
      <t>カンジョウ</t>
    </rPh>
    <phoneticPr fontId="2"/>
  </si>
  <si>
    <t>4_4)f)職員の性格や資質の問題</t>
    <rPh sb="6" eb="8">
      <t>ショクイン</t>
    </rPh>
    <rPh sb="9" eb="11">
      <t>セイカク</t>
    </rPh>
    <rPh sb="12" eb="14">
      <t>シシツ</t>
    </rPh>
    <rPh sb="15" eb="17">
      <t>モンダイ</t>
    </rPh>
    <phoneticPr fontId="2"/>
  </si>
  <si>
    <t>4_4)g)待遇への不満</t>
    <rPh sb="6" eb="8">
      <t>タイグウ</t>
    </rPh>
    <rPh sb="10" eb="12">
      <t>フマン</t>
    </rPh>
    <phoneticPr fontId="2"/>
  </si>
  <si>
    <t>4_4)h)その他</t>
    <rPh sb="8" eb="9">
      <t>タ</t>
    </rPh>
    <phoneticPr fontId="2"/>
  </si>
  <si>
    <t>4_5)a)介護に手が掛かる、排泄や呼び出しが頻回</t>
    <rPh sb="6" eb="8">
      <t>カイゴ</t>
    </rPh>
    <rPh sb="9" eb="10">
      <t>テ</t>
    </rPh>
    <rPh sb="11" eb="12">
      <t>カ</t>
    </rPh>
    <rPh sb="15" eb="17">
      <t>ハイセツ</t>
    </rPh>
    <rPh sb="18" eb="19">
      <t>ヨ</t>
    </rPh>
    <rPh sb="20" eb="21">
      <t>ダ</t>
    </rPh>
    <rPh sb="23" eb="25">
      <t>ヒンカイ</t>
    </rPh>
    <phoneticPr fontId="2"/>
  </si>
  <si>
    <t>4_5)b)認知症によるBPSD（行動・心理症状）がある</t>
    <rPh sb="6" eb="9">
      <t>ニンチショウ</t>
    </rPh>
    <rPh sb="17" eb="19">
      <t>コウドウ</t>
    </rPh>
    <rPh sb="20" eb="22">
      <t>シンリ</t>
    </rPh>
    <rPh sb="22" eb="24">
      <t>ショウジョウ</t>
    </rPh>
    <phoneticPr fontId="2"/>
  </si>
  <si>
    <t>4_5)c)医療依存度が高い</t>
    <rPh sb="6" eb="8">
      <t>イリョウ</t>
    </rPh>
    <rPh sb="8" eb="11">
      <t>イゾンド</t>
    </rPh>
    <rPh sb="12" eb="13">
      <t>タカ</t>
    </rPh>
    <phoneticPr fontId="2"/>
  </si>
  <si>
    <t>4_5)d)意思表示が困難</t>
    <rPh sb="6" eb="10">
      <t>イシヒョウジ</t>
    </rPh>
    <rPh sb="11" eb="13">
      <t>コンナン</t>
    </rPh>
    <phoneticPr fontId="2"/>
  </si>
  <si>
    <t>4_5)e)職員に暴力・暴言を行う</t>
    <rPh sb="6" eb="8">
      <t>ショクイン</t>
    </rPh>
    <rPh sb="9" eb="11">
      <t>ボウリョク</t>
    </rPh>
    <rPh sb="12" eb="14">
      <t>ボウゲン</t>
    </rPh>
    <rPh sb="15" eb="16">
      <t>オコナ</t>
    </rPh>
    <phoneticPr fontId="2"/>
  </si>
  <si>
    <t>4_5)f)他の利用者とのトラブルが多い</t>
    <rPh sb="6" eb="7">
      <t>タ</t>
    </rPh>
    <rPh sb="8" eb="11">
      <t>リヨウシャ</t>
    </rPh>
    <rPh sb="18" eb="19">
      <t>オオ</t>
    </rPh>
    <phoneticPr fontId="2"/>
  </si>
  <si>
    <t>4_5)g)その他</t>
    <rPh sb="8" eb="9">
      <t>タ</t>
    </rPh>
    <phoneticPr fontId="2"/>
  </si>
  <si>
    <t>5)当該施設等に対する過去の指導等</t>
    <rPh sb="2" eb="4">
      <t>トウガイ</t>
    </rPh>
    <rPh sb="4" eb="6">
      <t>シセツ</t>
    </rPh>
    <rPh sb="6" eb="7">
      <t>トウ</t>
    </rPh>
    <rPh sb="8" eb="9">
      <t>タイ</t>
    </rPh>
    <rPh sb="11" eb="13">
      <t>カコ</t>
    </rPh>
    <rPh sb="14" eb="17">
      <t>シドウトウ</t>
    </rPh>
    <phoneticPr fontId="2"/>
  </si>
  <si>
    <t>6_1)管理者の虐待防止に関する研修の受講</t>
    <rPh sb="4" eb="7">
      <t>カンリシャ</t>
    </rPh>
    <rPh sb="8" eb="10">
      <t>ギャクタイ</t>
    </rPh>
    <rPh sb="10" eb="12">
      <t>ボウシ</t>
    </rPh>
    <rPh sb="13" eb="14">
      <t>カン</t>
    </rPh>
    <rPh sb="16" eb="18">
      <t>ケンシュウ</t>
    </rPh>
    <rPh sb="19" eb="21">
      <t>ジュコウ</t>
    </rPh>
    <phoneticPr fontId="2"/>
  </si>
  <si>
    <t>6_2)職員に対する虐待防止に関する研修の実施</t>
    <rPh sb="4" eb="6">
      <t>ショクイン</t>
    </rPh>
    <rPh sb="7" eb="8">
      <t>タイ</t>
    </rPh>
    <rPh sb="10" eb="12">
      <t>ギャクタイ</t>
    </rPh>
    <rPh sb="12" eb="14">
      <t>ボウシ</t>
    </rPh>
    <rPh sb="15" eb="16">
      <t>カン</t>
    </rPh>
    <rPh sb="18" eb="20">
      <t>ケンシュウ</t>
    </rPh>
    <rPh sb="21" eb="23">
      <t>ジッシ</t>
    </rPh>
    <phoneticPr fontId="2"/>
  </si>
  <si>
    <t>6_3)虐待防止委員会の設置</t>
    <rPh sb="4" eb="6">
      <t>ギャクタイ</t>
    </rPh>
    <rPh sb="6" eb="8">
      <t>ボウシ</t>
    </rPh>
    <rPh sb="8" eb="11">
      <t>イインカイ</t>
    </rPh>
    <rPh sb="12" eb="14">
      <t>セッチ</t>
    </rPh>
    <phoneticPr fontId="2"/>
  </si>
  <si>
    <t xml:space="preserve">1)施設訪問による確認
</t>
  </si>
  <si>
    <t xml:space="preserve">2)施設からの報告
</t>
    <rPh sb="2" eb="4">
      <t>シセツ</t>
    </rPh>
    <rPh sb="7" eb="9">
      <t>ホウコク</t>
    </rPh>
    <phoneticPr fontId="2"/>
  </si>
  <si>
    <t xml:space="preserve">3)その他
</t>
    <rPh sb="4" eb="5">
      <t>タ</t>
    </rPh>
    <phoneticPr fontId="2"/>
  </si>
  <si>
    <t>※「その他」の具体的内容(記入)</t>
    <rPh sb="4" eb="5">
      <t>タ</t>
    </rPh>
    <rPh sb="7" eb="10">
      <t>グタイテキ</t>
    </rPh>
    <rPh sb="10" eb="12">
      <t>ナイヨウ</t>
    </rPh>
    <phoneticPr fontId="2"/>
  </si>
  <si>
    <t>1)対応状況の種類</t>
    <rPh sb="2" eb="4">
      <t>タイオウ</t>
    </rPh>
    <rPh sb="4" eb="6">
      <t>ジョウキョウ</t>
    </rPh>
    <rPh sb="7" eb="9">
      <t>シュルイ</t>
    </rPh>
    <phoneticPr fontId="2"/>
  </si>
  <si>
    <t>終結した場合、1_2)その期日</t>
    <rPh sb="0" eb="2">
      <t>シュウケツ</t>
    </rPh>
    <rPh sb="4" eb="6">
      <t>バアイ</t>
    </rPh>
    <rPh sb="13" eb="15">
      <t>キジツ</t>
    </rPh>
    <phoneticPr fontId="2"/>
  </si>
  <si>
    <t>2)対応終了・終結時もしくは年度末日での状況（記入）</t>
    <rPh sb="2" eb="4">
      <t>タイオウ</t>
    </rPh>
    <rPh sb="4" eb="6">
      <t>シュウリョウ</t>
    </rPh>
    <rPh sb="7" eb="10">
      <t>シュウケツジ</t>
    </rPh>
    <rPh sb="14" eb="16">
      <t>ネンド</t>
    </rPh>
    <rPh sb="16" eb="18">
      <t>マツジツ</t>
    </rPh>
    <rPh sb="20" eb="22">
      <t>ジョウキョウ</t>
    </rPh>
    <rPh sb="23" eb="25">
      <t>キニュウ</t>
    </rPh>
    <phoneticPr fontId="2"/>
  </si>
  <si>
    <t>問2　相談・通報</t>
    <rPh sb="0" eb="1">
      <t>トイ</t>
    </rPh>
    <rPh sb="3" eb="5">
      <t>ソウダン</t>
    </rPh>
    <rPh sb="6" eb="8">
      <t>ツウホウ</t>
    </rPh>
    <phoneticPr fontId="4"/>
  </si>
  <si>
    <t>2)相談・通報が寄せられた施設・事業所のサービス種別</t>
    <rPh sb="2" eb="4">
      <t>ソウダン</t>
    </rPh>
    <rPh sb="5" eb="7">
      <t>ツウホウ</t>
    </rPh>
    <rPh sb="8" eb="9">
      <t>ヨ</t>
    </rPh>
    <rPh sb="13" eb="15">
      <t>シセツ</t>
    </rPh>
    <rPh sb="16" eb="19">
      <t>ジギョウショ</t>
    </rPh>
    <rPh sb="24" eb="26">
      <t>シュベツ</t>
    </rPh>
    <phoneticPr fontId="4"/>
  </si>
  <si>
    <t>問6　虐待事例の概要</t>
    <phoneticPr fontId="4"/>
  </si>
  <si>
    <t>3）虐待対応ケース会議での発生要因の分析</t>
    <phoneticPr fontId="4"/>
  </si>
  <si>
    <t>4_2)　運営法人（経営層）の課題</t>
    <rPh sb="5" eb="7">
      <t>ウンエイ</t>
    </rPh>
    <rPh sb="7" eb="9">
      <t>ホウジン</t>
    </rPh>
    <rPh sb="10" eb="13">
      <t>ケイエイソウ</t>
    </rPh>
    <rPh sb="15" eb="17">
      <t>カダイ</t>
    </rPh>
    <phoneticPr fontId="75"/>
  </si>
  <si>
    <t>4_3)　組織運営上の課題</t>
    <rPh sb="5" eb="7">
      <t>ソシキ</t>
    </rPh>
    <rPh sb="9" eb="10">
      <t>ジョウ</t>
    </rPh>
    <rPh sb="11" eb="13">
      <t>カダイ</t>
    </rPh>
    <phoneticPr fontId="75"/>
  </si>
  <si>
    <t>4_5)　被虐待高齢者の状況</t>
    <rPh sb="5" eb="8">
      <t>ヒギャクタイ</t>
    </rPh>
    <rPh sb="8" eb="11">
      <t>コウレイシャ</t>
    </rPh>
    <rPh sb="12" eb="14">
      <t>ジョウキョウ</t>
    </rPh>
    <phoneticPr fontId="75"/>
  </si>
  <si>
    <t>7)被虐待者・虐待者の特定</t>
    <phoneticPr fontId="4"/>
  </si>
  <si>
    <t>問11　改善取組のモニタリング</t>
    <rPh sb="0" eb="1">
      <t>トイ</t>
    </rPh>
    <rPh sb="4" eb="6">
      <t>カイゼン</t>
    </rPh>
    <rPh sb="6" eb="8">
      <t>トリクミ</t>
    </rPh>
    <phoneticPr fontId="4"/>
  </si>
  <si>
    <t>施設訪問による確認</t>
    <phoneticPr fontId="4"/>
  </si>
  <si>
    <t>施設からの報告</t>
    <rPh sb="0" eb="2">
      <t>シセツ</t>
    </rPh>
    <rPh sb="5" eb="7">
      <t>ホウコク</t>
    </rPh>
    <phoneticPr fontId="4"/>
  </si>
  <si>
    <t>問13　調査対象年度末日での状況</t>
    <rPh sb="0" eb="1">
      <t>トイ</t>
    </rPh>
    <rPh sb="4" eb="6">
      <t>チョウサ</t>
    </rPh>
    <rPh sb="6" eb="8">
      <t>タイショウ</t>
    </rPh>
    <rPh sb="8" eb="10">
      <t>ネンド</t>
    </rPh>
    <rPh sb="10" eb="12">
      <t>マツジツ</t>
    </rPh>
    <rPh sb="14" eb="16">
      <t>ジョウキョウ</t>
    </rPh>
    <phoneticPr fontId="4"/>
  </si>
  <si>
    <t>1)対応状況の種類</t>
    <rPh sb="2" eb="4">
      <t>タイオウ</t>
    </rPh>
    <rPh sb="4" eb="6">
      <t>ジョウキョウ</t>
    </rPh>
    <rPh sb="7" eb="9">
      <t>シュルイ</t>
    </rPh>
    <phoneticPr fontId="4"/>
  </si>
  <si>
    <t>対応継続</t>
    <phoneticPr fontId="4"/>
  </si>
  <si>
    <t>終結</t>
    <phoneticPr fontId="4"/>
  </si>
  <si>
    <t>※その他の場合具体的内容(記入)</t>
    <phoneticPr fontId="4"/>
  </si>
  <si>
    <t>6）事実確認時における当該施設の虐待防止に関する取組</t>
    <rPh sb="2" eb="4">
      <t>ジジツ</t>
    </rPh>
    <rPh sb="4" eb="6">
      <t>カクニン</t>
    </rPh>
    <rPh sb="6" eb="7">
      <t>ジ</t>
    </rPh>
    <rPh sb="11" eb="13">
      <t>トウガイ</t>
    </rPh>
    <rPh sb="13" eb="15">
      <t>シセツ</t>
    </rPh>
    <rPh sb="16" eb="18">
      <t>ギャクタイ</t>
    </rPh>
    <rPh sb="18" eb="20">
      <t>ボウシ</t>
    </rPh>
    <rPh sb="21" eb="22">
      <t>カン</t>
    </rPh>
    <rPh sb="24" eb="26">
      <t>トリクミ</t>
    </rPh>
    <phoneticPr fontId="4"/>
  </si>
  <si>
    <t>※その他の場合具体的内容(記入)</t>
    <phoneticPr fontId="2"/>
  </si>
  <si>
    <t>特別養護老人ホーム</t>
    <rPh sb="0" eb="4">
      <t>トクベツヨウゴ</t>
    </rPh>
    <rPh sb="4" eb="6">
      <t>ロウジン</t>
    </rPh>
    <phoneticPr fontId="4"/>
  </si>
  <si>
    <t>介護老人保健施設</t>
    <rPh sb="0" eb="2">
      <t>カイゴ</t>
    </rPh>
    <rPh sb="2" eb="4">
      <t>ロウジン</t>
    </rPh>
    <rPh sb="4" eb="6">
      <t>ホケン</t>
    </rPh>
    <rPh sb="6" eb="8">
      <t>シセツ</t>
    </rPh>
    <phoneticPr fontId="4"/>
  </si>
  <si>
    <t>認知症対応型共同生活介護</t>
    <rPh sb="0" eb="3">
      <t>ニンチショウ</t>
    </rPh>
    <rPh sb="3" eb="6">
      <t>タイオウガタ</t>
    </rPh>
    <rPh sb="6" eb="8">
      <t>キョウドウ</t>
    </rPh>
    <rPh sb="8" eb="10">
      <t>セイカツ</t>
    </rPh>
    <rPh sb="10" eb="12">
      <t>カイゴ</t>
    </rPh>
    <phoneticPr fontId="4"/>
  </si>
  <si>
    <t>(住宅型)有料老人ホーム</t>
    <rPh sb="1" eb="3">
      <t>ジュウタク</t>
    </rPh>
    <rPh sb="3" eb="4">
      <t>ガタ</t>
    </rPh>
    <rPh sb="5" eb="7">
      <t>ユウリョウ</t>
    </rPh>
    <rPh sb="7" eb="9">
      <t>ロウジン</t>
    </rPh>
    <phoneticPr fontId="4"/>
  </si>
  <si>
    <t>(介護付き)有料老人ホーム</t>
    <rPh sb="1" eb="3">
      <t>カイゴ</t>
    </rPh>
    <rPh sb="3" eb="4">
      <t>ツ</t>
    </rPh>
    <phoneticPr fontId="4"/>
  </si>
  <si>
    <t>小規模多機能型居宅介護等</t>
    <phoneticPr fontId="4"/>
  </si>
  <si>
    <t>軽費老人ホーム</t>
    <phoneticPr fontId="4"/>
  </si>
  <si>
    <t>養護老人ホーム</t>
    <phoneticPr fontId="4"/>
  </si>
  <si>
    <t>短期入所施設</t>
    <phoneticPr fontId="4"/>
  </si>
  <si>
    <t>訪問介護等</t>
    <phoneticPr fontId="4"/>
  </si>
  <si>
    <t>通所介護等</t>
    <phoneticPr fontId="4"/>
  </si>
  <si>
    <t>居宅介護支援等</t>
    <rPh sb="0" eb="2">
      <t>キョタク</t>
    </rPh>
    <rPh sb="2" eb="4">
      <t>カイゴ</t>
    </rPh>
    <rPh sb="4" eb="6">
      <t>シエン</t>
    </rPh>
    <rPh sb="6" eb="7">
      <t>トウ</t>
    </rPh>
    <phoneticPr fontId="4"/>
  </si>
  <si>
    <t>実施した</t>
    <rPh sb="0" eb="2">
      <t>ジッシ</t>
    </rPh>
    <phoneticPr fontId="4"/>
  </si>
  <si>
    <t>実施していない</t>
    <phoneticPr fontId="4"/>
  </si>
  <si>
    <t>経営層の倫理観・理念の欠如</t>
    <rPh sb="0" eb="3">
      <t>ケイエイソウ</t>
    </rPh>
    <rPh sb="4" eb="7">
      <t>リンリカン</t>
    </rPh>
    <rPh sb="8" eb="10">
      <t>リネン</t>
    </rPh>
    <rPh sb="11" eb="13">
      <t>ケツジョ</t>
    </rPh>
    <phoneticPr fontId="75"/>
  </si>
  <si>
    <t>経営層の虐待や身体拘束に関する知識不足</t>
    <rPh sb="0" eb="3">
      <t>ケイエイソウ</t>
    </rPh>
    <rPh sb="4" eb="6">
      <t>ギャクタイ</t>
    </rPh>
    <rPh sb="7" eb="9">
      <t>シンタイ</t>
    </rPh>
    <rPh sb="9" eb="11">
      <t>コウソク</t>
    </rPh>
    <rPh sb="12" eb="13">
      <t>カン</t>
    </rPh>
    <rPh sb="15" eb="17">
      <t>チシキ</t>
    </rPh>
    <rPh sb="17" eb="19">
      <t>フソク</t>
    </rPh>
    <phoneticPr fontId="75"/>
  </si>
  <si>
    <t>経営層の現場の実態の理解不足</t>
    <rPh sb="0" eb="3">
      <t>ケイエイソウ</t>
    </rPh>
    <rPh sb="4" eb="6">
      <t>ゲンバ</t>
    </rPh>
    <rPh sb="7" eb="9">
      <t>ジッタイ</t>
    </rPh>
    <rPh sb="10" eb="12">
      <t>リカイ</t>
    </rPh>
    <rPh sb="12" eb="14">
      <t>フソク</t>
    </rPh>
    <phoneticPr fontId="75"/>
  </si>
  <si>
    <t>業務環境変化への対応取組が不十分</t>
    <rPh sb="0" eb="2">
      <t>ギョウム</t>
    </rPh>
    <rPh sb="2" eb="4">
      <t>カンキョウ</t>
    </rPh>
    <rPh sb="4" eb="6">
      <t>ヘンカ</t>
    </rPh>
    <rPh sb="8" eb="10">
      <t>タイオウ</t>
    </rPh>
    <rPh sb="10" eb="12">
      <t>トリクミ</t>
    </rPh>
    <rPh sb="13" eb="16">
      <t>フジュウブン</t>
    </rPh>
    <phoneticPr fontId="75"/>
  </si>
  <si>
    <t>不安定な経営状態</t>
    <rPh sb="0" eb="3">
      <t>フアンテイ</t>
    </rPh>
    <rPh sb="4" eb="6">
      <t>ケイエイ</t>
    </rPh>
    <rPh sb="6" eb="8">
      <t>ジョウタイ</t>
    </rPh>
    <phoneticPr fontId="75"/>
  </si>
  <si>
    <t>その他</t>
    <rPh sb="2" eb="3">
      <t>タ</t>
    </rPh>
    <phoneticPr fontId="75"/>
  </si>
  <si>
    <t>介護方針の不適切さ</t>
    <rPh sb="0" eb="2">
      <t>カイゴ</t>
    </rPh>
    <rPh sb="2" eb="4">
      <t>ホウシン</t>
    </rPh>
    <rPh sb="5" eb="8">
      <t>フテキセツ</t>
    </rPh>
    <phoneticPr fontId="75"/>
  </si>
  <si>
    <t>高齢者へのアセスメントが不十分</t>
    <rPh sb="0" eb="3">
      <t>コウレイシャ</t>
    </rPh>
    <rPh sb="12" eb="15">
      <t>フジュウブン</t>
    </rPh>
    <phoneticPr fontId="75"/>
  </si>
  <si>
    <t>チームケア体制・連携体制が不十分</t>
    <rPh sb="5" eb="7">
      <t>タイセイ</t>
    </rPh>
    <rPh sb="8" eb="10">
      <t>レンケイ</t>
    </rPh>
    <rPh sb="10" eb="12">
      <t>タイセイ</t>
    </rPh>
    <rPh sb="13" eb="16">
      <t>フジュウブン</t>
    </rPh>
    <phoneticPr fontId="75"/>
  </si>
  <si>
    <t>虐待防止や身体拘束廃止に向けた取組が不十分</t>
    <rPh sb="0" eb="2">
      <t>ギャクタイ</t>
    </rPh>
    <rPh sb="2" eb="4">
      <t>ボウシ</t>
    </rPh>
    <rPh sb="5" eb="7">
      <t>シンタイ</t>
    </rPh>
    <rPh sb="7" eb="9">
      <t>コウソク</t>
    </rPh>
    <rPh sb="9" eb="11">
      <t>ハイシ</t>
    </rPh>
    <rPh sb="12" eb="13">
      <t>ム</t>
    </rPh>
    <rPh sb="15" eb="17">
      <t>トリクミ</t>
    </rPh>
    <rPh sb="18" eb="21">
      <t>フジュウブン</t>
    </rPh>
    <phoneticPr fontId="75"/>
  </si>
  <si>
    <t>事故や苦情対応の体制が不十分</t>
    <rPh sb="0" eb="2">
      <t>ジコ</t>
    </rPh>
    <rPh sb="3" eb="5">
      <t>クジョウ</t>
    </rPh>
    <rPh sb="5" eb="7">
      <t>タイオウ</t>
    </rPh>
    <rPh sb="8" eb="10">
      <t>タイセイ</t>
    </rPh>
    <rPh sb="11" eb="14">
      <t>フジュウブン</t>
    </rPh>
    <phoneticPr fontId="75"/>
  </si>
  <si>
    <t>開かれた施設・事業所運営がなされていない</t>
    <rPh sb="0" eb="1">
      <t>ヒラ</t>
    </rPh>
    <rPh sb="4" eb="6">
      <t>シセツ</t>
    </rPh>
    <rPh sb="7" eb="10">
      <t>ジギョウショ</t>
    </rPh>
    <rPh sb="10" eb="12">
      <t>ウンエイ</t>
    </rPh>
    <phoneticPr fontId="75"/>
  </si>
  <si>
    <t>業務負担軽減に向けた取組が不十分</t>
    <rPh sb="0" eb="2">
      <t>ギョウム</t>
    </rPh>
    <rPh sb="2" eb="4">
      <t>フタン</t>
    </rPh>
    <rPh sb="4" eb="6">
      <t>ケイゲン</t>
    </rPh>
    <rPh sb="7" eb="8">
      <t>ム</t>
    </rPh>
    <rPh sb="10" eb="12">
      <t>トリクミ</t>
    </rPh>
    <rPh sb="13" eb="16">
      <t>フジュウブン</t>
    </rPh>
    <phoneticPr fontId="75"/>
  </si>
  <si>
    <t>職員の指導管理体制が不十分</t>
    <rPh sb="0" eb="2">
      <t>ショクイン</t>
    </rPh>
    <rPh sb="3" eb="5">
      <t>シドウ</t>
    </rPh>
    <rPh sb="5" eb="7">
      <t>カンリ</t>
    </rPh>
    <rPh sb="7" eb="9">
      <t>タイセイ</t>
    </rPh>
    <rPh sb="10" eb="13">
      <t>フジュウブン</t>
    </rPh>
    <phoneticPr fontId="75"/>
  </si>
  <si>
    <t>職員研修の機会や体制が不十分</t>
    <rPh sb="0" eb="2">
      <t>ショクイン</t>
    </rPh>
    <rPh sb="2" eb="4">
      <t>ケンシュウ</t>
    </rPh>
    <rPh sb="5" eb="7">
      <t>キカイ</t>
    </rPh>
    <rPh sb="8" eb="10">
      <t>タイセイ</t>
    </rPh>
    <rPh sb="11" eb="14">
      <t>フジュウブン</t>
    </rPh>
    <phoneticPr fontId="75"/>
  </si>
  <si>
    <t>職員同士の関係・ｺﾐｭﾆｹｰｼｮﾝが取りにくい</t>
    <rPh sb="0" eb="2">
      <t>ショクイン</t>
    </rPh>
    <rPh sb="2" eb="4">
      <t>ドウシ</t>
    </rPh>
    <rPh sb="5" eb="7">
      <t>カンケイ</t>
    </rPh>
    <rPh sb="18" eb="19">
      <t>ト</t>
    </rPh>
    <phoneticPr fontId="75"/>
  </si>
  <si>
    <t>職員が相談できる体制が不十分</t>
    <rPh sb="0" eb="2">
      <t>ショクイン</t>
    </rPh>
    <rPh sb="3" eb="5">
      <t>ソウダン</t>
    </rPh>
    <rPh sb="8" eb="10">
      <t>タイセイ</t>
    </rPh>
    <rPh sb="11" eb="14">
      <t>フジュウブン</t>
    </rPh>
    <phoneticPr fontId="75"/>
  </si>
  <si>
    <t>職員の倫理観・理念の欠如</t>
    <rPh sb="0" eb="2">
      <t>ショクイン</t>
    </rPh>
    <rPh sb="3" eb="6">
      <t>リンリカン</t>
    </rPh>
    <rPh sb="7" eb="9">
      <t>リネン</t>
    </rPh>
    <rPh sb="10" eb="12">
      <t>ケツジョ</t>
    </rPh>
    <phoneticPr fontId="75"/>
  </si>
  <si>
    <t>職員の虐待や権利擁護、身体拘束に関する知識・意識の不足</t>
    <rPh sb="0" eb="2">
      <t>ショクイン</t>
    </rPh>
    <rPh sb="3" eb="5">
      <t>ギャクタイ</t>
    </rPh>
    <rPh sb="6" eb="8">
      <t>ケンリ</t>
    </rPh>
    <rPh sb="8" eb="10">
      <t>ヨウゴ</t>
    </rPh>
    <rPh sb="11" eb="13">
      <t>シンタイ</t>
    </rPh>
    <rPh sb="13" eb="15">
      <t>コウソク</t>
    </rPh>
    <rPh sb="16" eb="17">
      <t>カン</t>
    </rPh>
    <rPh sb="19" eb="21">
      <t>チシキ</t>
    </rPh>
    <rPh sb="22" eb="24">
      <t>イシキ</t>
    </rPh>
    <rPh sb="25" eb="27">
      <t>フソク</t>
    </rPh>
    <phoneticPr fontId="75"/>
  </si>
  <si>
    <t>職員の高齢者介護や認知症ケア等に関する知識・技術不足</t>
    <rPh sb="0" eb="2">
      <t>ショクイン</t>
    </rPh>
    <rPh sb="3" eb="6">
      <t>コウレイシャ</t>
    </rPh>
    <rPh sb="6" eb="8">
      <t>カイゴ</t>
    </rPh>
    <rPh sb="9" eb="12">
      <t>ニンチショウ</t>
    </rPh>
    <rPh sb="14" eb="15">
      <t>トウ</t>
    </rPh>
    <rPh sb="16" eb="17">
      <t>カン</t>
    </rPh>
    <rPh sb="19" eb="21">
      <t>チシキ</t>
    </rPh>
    <rPh sb="22" eb="24">
      <t>ギジュツ</t>
    </rPh>
    <rPh sb="24" eb="26">
      <t>フソク</t>
    </rPh>
    <phoneticPr fontId="75"/>
  </si>
  <si>
    <t>職員の業務負担の大きさ</t>
    <rPh sb="0" eb="2">
      <t>ショクイン</t>
    </rPh>
    <rPh sb="3" eb="5">
      <t>ギョウム</t>
    </rPh>
    <rPh sb="5" eb="7">
      <t>フタン</t>
    </rPh>
    <rPh sb="8" eb="9">
      <t>オオ</t>
    </rPh>
    <phoneticPr fontId="75"/>
  </si>
  <si>
    <t>職員のストレス・感情コントロール</t>
    <rPh sb="0" eb="2">
      <t>ショクイン</t>
    </rPh>
    <rPh sb="8" eb="10">
      <t>カンジョウ</t>
    </rPh>
    <phoneticPr fontId="75"/>
  </si>
  <si>
    <t>職員の性格や資質の問題</t>
    <rPh sb="0" eb="2">
      <t>ショクイン</t>
    </rPh>
    <rPh sb="3" eb="5">
      <t>セイカク</t>
    </rPh>
    <rPh sb="6" eb="8">
      <t>シシツ</t>
    </rPh>
    <rPh sb="9" eb="11">
      <t>モンダイ</t>
    </rPh>
    <phoneticPr fontId="75"/>
  </si>
  <si>
    <t>待遇への不満</t>
    <rPh sb="0" eb="2">
      <t>タイグウ</t>
    </rPh>
    <rPh sb="4" eb="6">
      <t>フマン</t>
    </rPh>
    <phoneticPr fontId="75"/>
  </si>
  <si>
    <t>介護に手が掛かる、排泄や呼び出しが頻回</t>
    <rPh sb="0" eb="2">
      <t>カイゴ</t>
    </rPh>
    <rPh sb="3" eb="4">
      <t>テ</t>
    </rPh>
    <rPh sb="5" eb="6">
      <t>カ</t>
    </rPh>
    <rPh sb="9" eb="11">
      <t>ハイセツ</t>
    </rPh>
    <rPh sb="12" eb="13">
      <t>ヨ</t>
    </rPh>
    <rPh sb="14" eb="15">
      <t>ダ</t>
    </rPh>
    <rPh sb="17" eb="19">
      <t>ヒンカイ</t>
    </rPh>
    <phoneticPr fontId="75"/>
  </si>
  <si>
    <t>認知症によるBPSD（行動・心理症状）がある</t>
    <rPh sb="0" eb="3">
      <t>ニンチショウ</t>
    </rPh>
    <rPh sb="11" eb="13">
      <t>コウドウ</t>
    </rPh>
    <rPh sb="14" eb="16">
      <t>シンリ</t>
    </rPh>
    <rPh sb="16" eb="18">
      <t>ショウジョウ</t>
    </rPh>
    <phoneticPr fontId="75"/>
  </si>
  <si>
    <t>医療依存度が高い</t>
    <rPh sb="0" eb="2">
      <t>イリョウ</t>
    </rPh>
    <rPh sb="2" eb="5">
      <t>イゾンド</t>
    </rPh>
    <rPh sb="6" eb="7">
      <t>タカ</t>
    </rPh>
    <phoneticPr fontId="75"/>
  </si>
  <si>
    <t>意思表示が困難</t>
    <rPh sb="0" eb="4">
      <t>イシヒョウジ</t>
    </rPh>
    <rPh sb="5" eb="7">
      <t>コンナン</t>
    </rPh>
    <phoneticPr fontId="75"/>
  </si>
  <si>
    <t>職員に暴力・暴言を行う</t>
    <rPh sb="0" eb="2">
      <t>ショクイン</t>
    </rPh>
    <rPh sb="3" eb="5">
      <t>ボウリョク</t>
    </rPh>
    <rPh sb="6" eb="8">
      <t>ボウゲン</t>
    </rPh>
    <rPh sb="9" eb="10">
      <t>オコナ</t>
    </rPh>
    <phoneticPr fontId="75"/>
  </si>
  <si>
    <t>他の利用者とのトラブルが多い</t>
    <rPh sb="0" eb="1">
      <t>タ</t>
    </rPh>
    <rPh sb="2" eb="5">
      <t>リヨウシャ</t>
    </rPh>
    <rPh sb="12" eb="13">
      <t>オオ</t>
    </rPh>
    <phoneticPr fontId="75"/>
  </si>
  <si>
    <t>不明</t>
    <rPh sb="0" eb="2">
      <t>フメイ</t>
    </rPh>
    <phoneticPr fontId="31"/>
  </si>
  <si>
    <t>問11　改善取組のモニタリング評価</t>
    <rPh sb="0" eb="1">
      <t>トイ</t>
    </rPh>
    <rPh sb="4" eb="6">
      <t>カイゼン</t>
    </rPh>
    <rPh sb="6" eb="8">
      <t>トリクミ</t>
    </rPh>
    <rPh sb="15" eb="17">
      <t>ヒョウカ</t>
    </rPh>
    <phoneticPr fontId="31"/>
  </si>
  <si>
    <t>管理者の虐待防止に関する研修の受講あり</t>
    <rPh sb="0" eb="3">
      <t>カンリシャ</t>
    </rPh>
    <rPh sb="4" eb="6">
      <t>ギャクタイ</t>
    </rPh>
    <rPh sb="6" eb="8">
      <t>ボウシ</t>
    </rPh>
    <rPh sb="9" eb="10">
      <t>カン</t>
    </rPh>
    <rPh sb="12" eb="14">
      <t>ケンシュウ</t>
    </rPh>
    <rPh sb="15" eb="17">
      <t>ジュコウ</t>
    </rPh>
    <phoneticPr fontId="4"/>
  </si>
  <si>
    <t>職員に対する虐待防止に関する研修の実施あり</t>
    <rPh sb="0" eb="2">
      <t>ショクイン</t>
    </rPh>
    <rPh sb="3" eb="4">
      <t>タイ</t>
    </rPh>
    <rPh sb="6" eb="8">
      <t>ギャクタイ</t>
    </rPh>
    <rPh sb="8" eb="10">
      <t>ボウシ</t>
    </rPh>
    <rPh sb="11" eb="12">
      <t>カン</t>
    </rPh>
    <rPh sb="14" eb="16">
      <t>ケンシュウ</t>
    </rPh>
    <rPh sb="17" eb="19">
      <t>ジッシ</t>
    </rPh>
    <phoneticPr fontId="4"/>
  </si>
  <si>
    <t>虐待防止委員会の設置あり</t>
    <rPh sb="0" eb="2">
      <t>ギャクタイ</t>
    </rPh>
    <rPh sb="2" eb="4">
      <t>ボウシ</t>
    </rPh>
    <rPh sb="4" eb="7">
      <t>イインカイ</t>
    </rPh>
    <rPh sb="8" eb="10">
      <t>セッチ</t>
    </rPh>
    <phoneticPr fontId="4"/>
  </si>
  <si>
    <t>4_4)虐待を行った職員の課題</t>
    <rPh sb="4" eb="6">
      <t>ギャクタイ</t>
    </rPh>
    <rPh sb="7" eb="8">
      <t>オコナ</t>
    </rPh>
    <rPh sb="10" eb="12">
      <t>ショクイン</t>
    </rPh>
    <rPh sb="13" eb="15">
      <t>カダイ</t>
    </rPh>
    <phoneticPr fontId="31"/>
  </si>
  <si>
    <t>4_4)　虐待を行った職員の課題</t>
    <rPh sb="5" eb="7">
      <t>ギャクタイ</t>
    </rPh>
    <rPh sb="8" eb="9">
      <t>オコナ</t>
    </rPh>
    <rPh sb="11" eb="13">
      <t>ショクイン</t>
    </rPh>
    <rPh sb="14" eb="16">
      <t>カダイ</t>
    </rPh>
    <phoneticPr fontId="75"/>
  </si>
  <si>
    <t>4_1)虐待の発生要因
(記入)</t>
    <rPh sb="4" eb="6">
      <t>ギャクタイ</t>
    </rPh>
    <rPh sb="7" eb="9">
      <t>ハッセイ</t>
    </rPh>
    <rPh sb="9" eb="11">
      <t>ヨウイン</t>
    </rPh>
    <phoneticPr fontId="55"/>
  </si>
  <si>
    <r>
      <t>d)配偶者と離別・死別等した子と同居（</t>
    </r>
    <r>
      <rPr>
        <b/>
        <sz val="9"/>
        <color rgb="FFFF0000"/>
        <rFont val="ＭＳ ゴシック"/>
        <family val="3"/>
        <charset val="128"/>
      </rPr>
      <t>※孫や高齢者本人の配偶者、他の親族も同居している場合や、子が別居中の場合を含む</t>
    </r>
    <r>
      <rPr>
        <sz val="9"/>
        <rFont val="ＭＳ ゴシック"/>
        <family val="3"/>
        <charset val="128"/>
      </rPr>
      <t>）</t>
    </r>
    <phoneticPr fontId="4"/>
  </si>
  <si>
    <r>
      <t>f)その他①：その他の親族と同居（</t>
    </r>
    <r>
      <rPr>
        <b/>
        <sz val="9"/>
        <color rgb="FFFF0000"/>
        <rFont val="ＭＳ ゴシック"/>
        <family val="3"/>
        <charset val="128"/>
      </rPr>
      <t>※子と同居せず、子以外の親族（兄弟姉妹、孫、甥姪等）と同居している場合</t>
    </r>
    <r>
      <rPr>
        <sz val="9"/>
        <rFont val="ＭＳ ゴシック"/>
        <family val="3"/>
        <charset val="128"/>
      </rPr>
      <t>）</t>
    </r>
    <rPh sb="4" eb="5">
      <t>タ</t>
    </rPh>
    <phoneticPr fontId="5"/>
  </si>
  <si>
    <r>
      <t>g)その他②：非親族と同居（</t>
    </r>
    <r>
      <rPr>
        <b/>
        <sz val="9"/>
        <rFont val="ＭＳ ゴシック"/>
        <family val="3"/>
        <charset val="128"/>
      </rPr>
      <t>※二人以上の世帯員から成る世帯のうち、</t>
    </r>
    <r>
      <rPr>
        <b/>
        <sz val="9"/>
        <color rgb="FFFF0000"/>
        <rFont val="ＭＳ ゴシック"/>
        <family val="3"/>
        <charset val="128"/>
      </rPr>
      <t>親族関係にない人がいる世帯</t>
    </r>
    <r>
      <rPr>
        <sz val="9"/>
        <rFont val="ＭＳ ゴシック"/>
        <family val="3"/>
        <charset val="128"/>
      </rPr>
      <t>）</t>
    </r>
    <phoneticPr fontId="5"/>
  </si>
  <si>
    <r>
      <rPr>
        <b/>
        <sz val="9"/>
        <color rgb="FFFF0000"/>
        <rFont val="ＭＳ Ｐゴシック"/>
        <family val="3"/>
        <charset val="128"/>
      </rPr>
      <t>問5 家族形態</t>
    </r>
    <r>
      <rPr>
        <sz val="9"/>
        <color rgb="FFFF0000"/>
        <rFont val="ＭＳ Ｐゴシック"/>
        <family val="3"/>
        <charset val="128"/>
      </rPr>
      <t xml:space="preserve">
</t>
    </r>
    <r>
      <rPr>
        <b/>
        <sz val="9"/>
        <color rgb="FFFF0000"/>
        <rFont val="ＭＳ Ｐゴシック"/>
        <family val="3"/>
        <charset val="128"/>
      </rPr>
      <t>注書きを確認のうえ
回答してください</t>
    </r>
    <rPh sb="0" eb="1">
      <t>トイ</t>
    </rPh>
    <rPh sb="3" eb="5">
      <t>カゾク</t>
    </rPh>
    <rPh sb="5" eb="7">
      <t>ケイタイ</t>
    </rPh>
    <phoneticPr fontId="5"/>
  </si>
  <si>
    <t xml:space="preserve">地域包括支援センター等の関係者への高齢者虐待に関する研修  （調査対象年度中） </t>
    <rPh sb="0" eb="2">
      <t>チイキ</t>
    </rPh>
    <rPh sb="2" eb="4">
      <t>ホウカツ</t>
    </rPh>
    <rPh sb="4" eb="6">
      <t>シエン</t>
    </rPh>
    <rPh sb="10" eb="11">
      <t>トウ</t>
    </rPh>
    <rPh sb="12" eb="15">
      <t>カンケイシャ</t>
    </rPh>
    <rPh sb="17" eb="20">
      <t>コウレイシャ</t>
    </rPh>
    <rPh sb="20" eb="22">
      <t>ギャクタイ</t>
    </rPh>
    <rPh sb="23" eb="24">
      <t>カン</t>
    </rPh>
    <rPh sb="26" eb="28">
      <t>ケンシュウ</t>
    </rPh>
    <phoneticPr fontId="28"/>
  </si>
  <si>
    <t xml:space="preserve">高齢者虐待について、講演会や市町村広報誌等による、住民への啓発活動  （調査対象年度中） </t>
    <rPh sb="0" eb="3">
      <t>コウレイシャ</t>
    </rPh>
    <rPh sb="3" eb="5">
      <t>ギャクタイ</t>
    </rPh>
    <rPh sb="10" eb="13">
      <t>コウエンカイ</t>
    </rPh>
    <rPh sb="14" eb="17">
      <t>シチョウソン</t>
    </rPh>
    <rPh sb="17" eb="20">
      <t>コウホウシ</t>
    </rPh>
    <rPh sb="20" eb="21">
      <t>トウ</t>
    </rPh>
    <rPh sb="25" eb="27">
      <t>ジュウミン</t>
    </rPh>
    <rPh sb="29" eb="31">
      <t>ケイハツ</t>
    </rPh>
    <rPh sb="31" eb="33">
      <t>カツドウ</t>
    </rPh>
    <phoneticPr fontId="28"/>
  </si>
  <si>
    <t>地域における権利擁護・成年後見体制の整備に向けた中核機関の立ち上げ・体制整備</t>
    <rPh sb="0" eb="2">
      <t>チイキ</t>
    </rPh>
    <rPh sb="6" eb="8">
      <t>ケンリ</t>
    </rPh>
    <rPh sb="8" eb="10">
      <t>ヨウゴ</t>
    </rPh>
    <rPh sb="11" eb="13">
      <t>セイネン</t>
    </rPh>
    <rPh sb="13" eb="15">
      <t>コウケン</t>
    </rPh>
    <rPh sb="15" eb="17">
      <t>タイセイ</t>
    </rPh>
    <rPh sb="18" eb="20">
      <t>セイビ</t>
    </rPh>
    <rPh sb="21" eb="22">
      <t>ム</t>
    </rPh>
    <rPh sb="24" eb="26">
      <t>チュウカク</t>
    </rPh>
    <rPh sb="26" eb="28">
      <t>キカン</t>
    </rPh>
    <rPh sb="29" eb="30">
      <t>タ</t>
    </rPh>
    <rPh sb="31" eb="32">
      <t>ア</t>
    </rPh>
    <rPh sb="34" eb="36">
      <t>タイセイ</t>
    </rPh>
    <rPh sb="36" eb="38">
      <t>セイビ</t>
    </rPh>
    <phoneticPr fontId="29"/>
  </si>
  <si>
    <t>高齢者虐待対応・養護者支援が円滑にできるよう生活困窮者支援、DV担当課等の役所・役場内の体制強化</t>
    <rPh sb="0" eb="3">
      <t>コウレイシャ</t>
    </rPh>
    <rPh sb="3" eb="5">
      <t>ギャクタイ</t>
    </rPh>
    <rPh sb="5" eb="7">
      <t>タイオウ</t>
    </rPh>
    <rPh sb="8" eb="11">
      <t>ヨウゴシャ</t>
    </rPh>
    <rPh sb="11" eb="13">
      <t>シエン</t>
    </rPh>
    <rPh sb="14" eb="16">
      <t>エンカツ</t>
    </rPh>
    <rPh sb="22" eb="24">
      <t>セイカツ</t>
    </rPh>
    <rPh sb="24" eb="27">
      <t>コンキュウシャ</t>
    </rPh>
    <rPh sb="27" eb="29">
      <t>シエン</t>
    </rPh>
    <rPh sb="32" eb="35">
      <t>タントウカ</t>
    </rPh>
    <rPh sb="35" eb="36">
      <t>トウ</t>
    </rPh>
    <rPh sb="37" eb="39">
      <t>ヤクショ</t>
    </rPh>
    <rPh sb="40" eb="43">
      <t>ヤクバナイ</t>
    </rPh>
    <rPh sb="44" eb="46">
      <t>タイセイ</t>
    </rPh>
    <rPh sb="46" eb="48">
      <t>キョウカ</t>
    </rPh>
    <phoneticPr fontId="29"/>
  </si>
  <si>
    <t>高齢者虐待対応・養護者支援が円滑にできるよう保健所、精神保健福祉センター、発達障害者支援センター等の関係機関との連携強化</t>
    <rPh sb="0" eb="3">
      <t>コウレイシャ</t>
    </rPh>
    <rPh sb="3" eb="5">
      <t>ギャクタイ</t>
    </rPh>
    <rPh sb="5" eb="7">
      <t>タイオウ</t>
    </rPh>
    <rPh sb="8" eb="11">
      <t>ヨウゴシャ</t>
    </rPh>
    <rPh sb="11" eb="13">
      <t>シエン</t>
    </rPh>
    <rPh sb="14" eb="16">
      <t>エンカツ</t>
    </rPh>
    <rPh sb="22" eb="25">
      <t>ホケンジョ</t>
    </rPh>
    <rPh sb="26" eb="28">
      <t>セイシン</t>
    </rPh>
    <rPh sb="28" eb="30">
      <t>ホケン</t>
    </rPh>
    <rPh sb="30" eb="32">
      <t>フクシ</t>
    </rPh>
    <rPh sb="37" eb="39">
      <t>ハッタツ</t>
    </rPh>
    <rPh sb="39" eb="42">
      <t>ショウガイシャ</t>
    </rPh>
    <rPh sb="42" eb="44">
      <t>シエン</t>
    </rPh>
    <rPh sb="48" eb="49">
      <t>トウ</t>
    </rPh>
    <rPh sb="50" eb="52">
      <t>カンケイ</t>
    </rPh>
    <rPh sb="52" eb="54">
      <t>キカン</t>
    </rPh>
    <rPh sb="56" eb="58">
      <t>レンケイ</t>
    </rPh>
    <rPh sb="58" eb="60">
      <t>キョウカ</t>
    </rPh>
    <phoneticPr fontId="29"/>
  </si>
  <si>
    <t>問10～問15に関して、実施済みについてはその具体的方法を、未実施についてはその理由等を回答</t>
    <rPh sb="0" eb="1">
      <t>トイ</t>
    </rPh>
    <rPh sb="4" eb="5">
      <t>トイ</t>
    </rPh>
    <rPh sb="8" eb="9">
      <t>カン</t>
    </rPh>
    <phoneticPr fontId="29"/>
  </si>
  <si>
    <t>問16</t>
    <rPh sb="0" eb="1">
      <t>トイ</t>
    </rPh>
    <phoneticPr fontId="28"/>
  </si>
  <si>
    <t>問17</t>
    <rPh sb="0" eb="1">
      <t>トイ</t>
    </rPh>
    <phoneticPr fontId="28"/>
  </si>
  <si>
    <t>問18</t>
    <rPh sb="0" eb="1">
      <t>トイ</t>
    </rPh>
    <phoneticPr fontId="28"/>
  </si>
  <si>
    <t>高齢者虐待対策を行うに当たっての貴市区町村の課題や問題点について、自由に記入してください。</t>
    <rPh sb="0" eb="3">
      <t>コウレイシャ</t>
    </rPh>
    <rPh sb="3" eb="5">
      <t>ギャクタイ</t>
    </rPh>
    <rPh sb="5" eb="7">
      <t>タイサク</t>
    </rPh>
    <rPh sb="8" eb="9">
      <t>オコナ</t>
    </rPh>
    <rPh sb="11" eb="12">
      <t>ア</t>
    </rPh>
    <rPh sb="16" eb="17">
      <t>キ</t>
    </rPh>
    <rPh sb="17" eb="21">
      <t>シクチョウソン</t>
    </rPh>
    <rPh sb="22" eb="24">
      <t>カダイ</t>
    </rPh>
    <rPh sb="25" eb="28">
      <t>モンダイテン</t>
    </rPh>
    <rPh sb="33" eb="35">
      <t>ジユウ</t>
    </rPh>
    <rPh sb="36" eb="38">
      <t>キニュウ</t>
    </rPh>
    <phoneticPr fontId="28"/>
  </si>
  <si>
    <t>高齢者虐待防止法に定める警察署長に対する援助要請等に関する警察署担当者との協議</t>
    <rPh sb="0" eb="3">
      <t>コウレイシャ</t>
    </rPh>
    <rPh sb="3" eb="5">
      <t>ギャクタイ</t>
    </rPh>
    <rPh sb="5" eb="7">
      <t>ボウシ</t>
    </rPh>
    <rPh sb="7" eb="8">
      <t>ホウ</t>
    </rPh>
    <rPh sb="9" eb="10">
      <t>サダ</t>
    </rPh>
    <rPh sb="12" eb="14">
      <t>ケイサツ</t>
    </rPh>
    <rPh sb="14" eb="16">
      <t>ショチョウ</t>
    </rPh>
    <rPh sb="17" eb="18">
      <t>タイ</t>
    </rPh>
    <rPh sb="20" eb="22">
      <t>エンジョ</t>
    </rPh>
    <rPh sb="22" eb="25">
      <t>ヨウセイトウ</t>
    </rPh>
    <rPh sb="26" eb="27">
      <t>カン</t>
    </rPh>
    <rPh sb="29" eb="32">
      <t>ケイサツショ</t>
    </rPh>
    <rPh sb="32" eb="35">
      <t>タントウシャ</t>
    </rPh>
    <rPh sb="37" eb="39">
      <t>キョウギ</t>
    </rPh>
    <phoneticPr fontId="28"/>
  </si>
  <si>
    <t>1)死亡事例発生年月日</t>
    <rPh sb="2" eb="4">
      <t>シボウ</t>
    </rPh>
    <rPh sb="6" eb="8">
      <t>ハッセイ</t>
    </rPh>
    <rPh sb="8" eb="11">
      <t>ネンガッピ</t>
    </rPh>
    <phoneticPr fontId="28"/>
  </si>
  <si>
    <t>2)死亡事例を把握した年月日
（調査対象年度内）</t>
    <rPh sb="2" eb="4">
      <t>シボウ</t>
    </rPh>
    <rPh sb="4" eb="6">
      <t>ジレイ</t>
    </rPh>
    <phoneticPr fontId="29"/>
  </si>
  <si>
    <t>死亡原因</t>
    <rPh sb="0" eb="2">
      <t>シボウ</t>
    </rPh>
    <rPh sb="2" eb="4">
      <t>ゲンイン</t>
    </rPh>
    <phoneticPr fontId="28"/>
  </si>
  <si>
    <t>※その他の場合具体的内容（記入）</t>
    <rPh sb="3" eb="4">
      <t>タ</t>
    </rPh>
    <rPh sb="5" eb="7">
      <t>バアイ</t>
    </rPh>
    <rPh sb="7" eb="10">
      <t>グタイテキ</t>
    </rPh>
    <rPh sb="10" eb="12">
      <t>ナイヨウ</t>
    </rPh>
    <rPh sb="13" eb="15">
      <t>キニュウ</t>
    </rPh>
    <phoneticPr fontId="5"/>
  </si>
  <si>
    <t>a) 介護疲れ・介護ストレス</t>
    <rPh sb="3" eb="5">
      <t>カイゴ</t>
    </rPh>
    <rPh sb="5" eb="6">
      <t>ヅカ</t>
    </rPh>
    <rPh sb="8" eb="10">
      <t>カイゴ</t>
    </rPh>
    <phoneticPr fontId="5"/>
  </si>
  <si>
    <t>b) 虐待者の介護力の低下や不足</t>
    <rPh sb="3" eb="6">
      <t>ギャクタイシャ</t>
    </rPh>
    <rPh sb="7" eb="10">
      <t>カイゴリョク</t>
    </rPh>
    <rPh sb="11" eb="13">
      <t>テイカ</t>
    </rPh>
    <rPh sb="14" eb="16">
      <t>フソク</t>
    </rPh>
    <phoneticPr fontId="5"/>
  </si>
  <si>
    <t>c) 孤立・補助介護者の不在等</t>
    <rPh sb="3" eb="5">
      <t>コリツ</t>
    </rPh>
    <rPh sb="6" eb="8">
      <t>ホジョ</t>
    </rPh>
    <rPh sb="8" eb="11">
      <t>カイゴシャ</t>
    </rPh>
    <rPh sb="12" eb="14">
      <t>フザイ</t>
    </rPh>
    <rPh sb="14" eb="15">
      <t>トウ</t>
    </rPh>
    <phoneticPr fontId="5"/>
  </si>
  <si>
    <t>d) 「介護は家族がすべき」といった周囲の声、世間体に対するストレスやプレッシャー</t>
    <rPh sb="4" eb="6">
      <t>カイゴ</t>
    </rPh>
    <rPh sb="7" eb="9">
      <t>カゾク</t>
    </rPh>
    <rPh sb="18" eb="20">
      <t>シュウイ</t>
    </rPh>
    <rPh sb="21" eb="22">
      <t>コエ</t>
    </rPh>
    <rPh sb="23" eb="26">
      <t>セケンテイ</t>
    </rPh>
    <rPh sb="27" eb="28">
      <t>タイ</t>
    </rPh>
    <phoneticPr fontId="5"/>
  </si>
  <si>
    <t>e) 知識や情報の不足</t>
    <rPh sb="3" eb="5">
      <t>チシキ</t>
    </rPh>
    <rPh sb="6" eb="8">
      <t>ジョウホウ</t>
    </rPh>
    <rPh sb="9" eb="11">
      <t>フソク</t>
    </rPh>
    <phoneticPr fontId="5"/>
  </si>
  <si>
    <t>f) 理解力の不足や低下</t>
    <rPh sb="3" eb="6">
      <t>リカイリョク</t>
    </rPh>
    <rPh sb="7" eb="9">
      <t>フソク</t>
    </rPh>
    <rPh sb="10" eb="12">
      <t>テイカ</t>
    </rPh>
    <phoneticPr fontId="5"/>
  </si>
  <si>
    <t>g) 虐待者の外部サービス利用への抵抗感</t>
    <rPh sb="3" eb="6">
      <t>ギャクタイシャ</t>
    </rPh>
    <rPh sb="7" eb="9">
      <t>ガイブ</t>
    </rPh>
    <rPh sb="13" eb="15">
      <t>リヨウ</t>
    </rPh>
    <rPh sb="17" eb="20">
      <t>テイコウカン</t>
    </rPh>
    <phoneticPr fontId="5"/>
  </si>
  <si>
    <t>h) 障害・疾病</t>
    <rPh sb="3" eb="5">
      <t>ショウガイ</t>
    </rPh>
    <rPh sb="6" eb="8">
      <t>シッペイ</t>
    </rPh>
    <phoneticPr fontId="5"/>
  </si>
  <si>
    <t>k) ひきこもり</t>
    <phoneticPr fontId="5"/>
  </si>
  <si>
    <t>l) 被虐待者との虐待発生までの人間関係</t>
    <rPh sb="3" eb="7">
      <t>ヒギャクタイシャ</t>
    </rPh>
    <rPh sb="9" eb="11">
      <t>ギャクタイ</t>
    </rPh>
    <rPh sb="11" eb="13">
      <t>ハッセイ</t>
    </rPh>
    <rPh sb="16" eb="18">
      <t>ニンゲン</t>
    </rPh>
    <rPh sb="18" eb="20">
      <t>カンケイ</t>
    </rPh>
    <phoneticPr fontId="5"/>
  </si>
  <si>
    <t>a) 認知症の症状</t>
    <rPh sb="3" eb="6">
      <t>ニンチショウ</t>
    </rPh>
    <rPh sb="7" eb="9">
      <t>ショウジョウ</t>
    </rPh>
    <phoneticPr fontId="5"/>
  </si>
  <si>
    <t>b) 精神障害（疑いを含む）、高次脳機能障害、知的障害、認知機能の低下</t>
    <rPh sb="3" eb="5">
      <t>セイシン</t>
    </rPh>
    <rPh sb="5" eb="7">
      <t>ショウガイ</t>
    </rPh>
    <rPh sb="8" eb="9">
      <t>ウタガ</t>
    </rPh>
    <rPh sb="11" eb="12">
      <t>フク</t>
    </rPh>
    <rPh sb="15" eb="17">
      <t>コウジ</t>
    </rPh>
    <rPh sb="17" eb="18">
      <t>ノウ</t>
    </rPh>
    <rPh sb="18" eb="20">
      <t>キノウ</t>
    </rPh>
    <rPh sb="20" eb="22">
      <t>ショウガイ</t>
    </rPh>
    <rPh sb="23" eb="25">
      <t>チテキ</t>
    </rPh>
    <rPh sb="25" eb="27">
      <t>ショウガイ</t>
    </rPh>
    <rPh sb="28" eb="30">
      <t>ニンチ</t>
    </rPh>
    <rPh sb="30" eb="32">
      <t>キノウ</t>
    </rPh>
    <rPh sb="33" eb="35">
      <t>テイカ</t>
    </rPh>
    <phoneticPr fontId="5"/>
  </si>
  <si>
    <t>c) 身体的自立度の低さ</t>
    <rPh sb="3" eb="6">
      <t>シンタイテキ</t>
    </rPh>
    <rPh sb="6" eb="9">
      <t>ジリツド</t>
    </rPh>
    <rPh sb="10" eb="11">
      <t>ヒク</t>
    </rPh>
    <phoneticPr fontId="5"/>
  </si>
  <si>
    <t>d) 排泄介助の困難さ</t>
    <rPh sb="3" eb="5">
      <t>ハイセツ</t>
    </rPh>
    <rPh sb="5" eb="7">
      <t>カイジョ</t>
    </rPh>
    <rPh sb="8" eb="10">
      <t>コンナン</t>
    </rPh>
    <phoneticPr fontId="5"/>
  </si>
  <si>
    <t>e) 外部サービス利用に抵抗感がある</t>
    <rPh sb="3" eb="5">
      <t>ガイブ</t>
    </rPh>
    <rPh sb="9" eb="11">
      <t>リヨウ</t>
    </rPh>
    <rPh sb="12" eb="15">
      <t>テイコウカン</t>
    </rPh>
    <phoneticPr fontId="5"/>
  </si>
  <si>
    <t>b) 家庭内の経済的利害関係（財産、相続）</t>
    <rPh sb="3" eb="6">
      <t>カテイナイ</t>
    </rPh>
    <rPh sb="7" eb="10">
      <t>ケイザイテキ</t>
    </rPh>
    <rPh sb="10" eb="12">
      <t>リガイ</t>
    </rPh>
    <rPh sb="12" eb="14">
      <t>カンケイ</t>
    </rPh>
    <rPh sb="15" eb="17">
      <t>ザイサン</t>
    </rPh>
    <rPh sb="18" eb="20">
      <t>ソウゾク</t>
    </rPh>
    <phoneticPr fontId="5"/>
  </si>
  <si>
    <t>c) （虐待者以外の）他家族との関係の悪さほか家族関係の問題</t>
    <rPh sb="4" eb="7">
      <t>ギャクタイシャ</t>
    </rPh>
    <rPh sb="7" eb="9">
      <t>イガイ</t>
    </rPh>
    <rPh sb="11" eb="12">
      <t>タ</t>
    </rPh>
    <rPh sb="12" eb="14">
      <t>カゾク</t>
    </rPh>
    <rPh sb="16" eb="18">
      <t>カンケイ</t>
    </rPh>
    <rPh sb="19" eb="20">
      <t>ワル</t>
    </rPh>
    <rPh sb="23" eb="25">
      <t>カゾク</t>
    </rPh>
    <rPh sb="25" eb="27">
      <t>カンケイ</t>
    </rPh>
    <rPh sb="28" eb="30">
      <t>モンダイ</t>
    </rPh>
    <phoneticPr fontId="5"/>
  </si>
  <si>
    <t>d) （虐待者以外の）配偶者や家族・親族の無関心、無理解、非協力</t>
    <rPh sb="4" eb="7">
      <t>ギャクタイシャ</t>
    </rPh>
    <rPh sb="7" eb="9">
      <t>イガイ</t>
    </rPh>
    <rPh sb="11" eb="14">
      <t>ハイグウシャ</t>
    </rPh>
    <rPh sb="15" eb="17">
      <t>カゾク</t>
    </rPh>
    <rPh sb="18" eb="20">
      <t>シンゾク</t>
    </rPh>
    <rPh sb="21" eb="24">
      <t>ムカンシン</t>
    </rPh>
    <rPh sb="25" eb="28">
      <t>ムリカイ</t>
    </rPh>
    <rPh sb="29" eb="32">
      <t>ヒキョウリョク</t>
    </rPh>
    <phoneticPr fontId="5"/>
  </si>
  <si>
    <t>e) その他</t>
    <rPh sb="5" eb="6">
      <t>タ</t>
    </rPh>
    <phoneticPr fontId="5"/>
  </si>
  <si>
    <t>a) ケアサービスの不足の問題</t>
    <rPh sb="10" eb="12">
      <t>フソク</t>
    </rPh>
    <rPh sb="13" eb="15">
      <t>モンダイ</t>
    </rPh>
    <phoneticPr fontId="5"/>
  </si>
  <si>
    <t>b) ケアサービスのミスマッチ等マネジメントの問題</t>
    <rPh sb="15" eb="16">
      <t>トウ</t>
    </rPh>
    <rPh sb="23" eb="25">
      <t>モンダイ</t>
    </rPh>
    <phoneticPr fontId="5"/>
  </si>
  <si>
    <t>c) その他</t>
    <rPh sb="5" eb="6">
      <t>タ</t>
    </rPh>
    <phoneticPr fontId="5"/>
  </si>
  <si>
    <t>有</t>
    <rPh sb="0" eb="1">
      <t>ア</t>
    </rPh>
    <phoneticPr fontId="5"/>
  </si>
  <si>
    <t>無</t>
    <rPh sb="0" eb="1">
      <t>ナ</t>
    </rPh>
    <phoneticPr fontId="5"/>
  </si>
  <si>
    <t>※その他の場合具体的内容（記入）</t>
    <phoneticPr fontId="5"/>
  </si>
  <si>
    <t>k) ひきこもり</t>
  </si>
  <si>
    <t>虐待者側の要因</t>
  </si>
  <si>
    <t>被虐待者の状況</t>
  </si>
  <si>
    <t>家庭の要因</t>
  </si>
  <si>
    <t>介護医療院・介護療養型医療施設</t>
    <rPh sb="6" eb="8">
      <t>カイゴ</t>
    </rPh>
    <rPh sb="8" eb="11">
      <t>リョウヨウガタ</t>
    </rPh>
    <rPh sb="11" eb="13">
      <t>イリョウ</t>
    </rPh>
    <rPh sb="13" eb="15">
      <t>シセツ</t>
    </rPh>
    <phoneticPr fontId="4"/>
  </si>
  <si>
    <t>介護医療院･介護療養型医療施設</t>
    <rPh sb="6" eb="8">
      <t>カイゴ</t>
    </rPh>
    <rPh sb="8" eb="11">
      <t>リョウヨウガタ</t>
    </rPh>
    <rPh sb="11" eb="13">
      <t>イリョウ</t>
    </rPh>
    <rPh sb="13" eb="15">
      <t>シセツ</t>
    </rPh>
    <phoneticPr fontId="31"/>
  </si>
  <si>
    <t>人　(令和　年　月　日現在)</t>
    <rPh sb="0" eb="1">
      <t>ニン</t>
    </rPh>
    <rPh sb="3" eb="5">
      <t>レイワ</t>
    </rPh>
    <rPh sb="6" eb="7">
      <t>ネン</t>
    </rPh>
    <rPh sb="8" eb="9">
      <t>ガツ</t>
    </rPh>
    <rPh sb="10" eb="11">
      <t>ニチ</t>
    </rPh>
    <rPh sb="11" eb="13">
      <t>ゲンザイ</t>
    </rPh>
    <phoneticPr fontId="28"/>
  </si>
  <si>
    <t xml:space="preserve"> 終結した虐待事案の事後検証について</t>
    <rPh sb="5" eb="7">
      <t>ギャクタイ</t>
    </rPh>
    <phoneticPr fontId="29"/>
  </si>
  <si>
    <t>1.実施している</t>
    <rPh sb="2" eb="4">
      <t>ジッシ</t>
    </rPh>
    <phoneticPr fontId="28"/>
  </si>
  <si>
    <t>0.実施していない</t>
    <rPh sb="2" eb="4">
      <t>ジッシ</t>
    </rPh>
    <phoneticPr fontId="28"/>
  </si>
  <si>
    <t>問19</t>
    <rPh sb="0" eb="1">
      <t>トイ</t>
    </rPh>
    <phoneticPr fontId="28"/>
  </si>
  <si>
    <t>5)-2当該施設等に対する過去の指導等の有無</t>
    <rPh sb="20" eb="22">
      <t>ウム</t>
    </rPh>
    <phoneticPr fontId="31"/>
  </si>
  <si>
    <t>※有の場合具体的内容(指導・権限行使・減算・苦情対応等)(記入)</t>
    <phoneticPr fontId="4"/>
  </si>
  <si>
    <t xml:space="preserve">6)_1虐待の発生要因(記入)
</t>
    <rPh sb="4" eb="6">
      <t>ギャクタイ</t>
    </rPh>
    <rPh sb="7" eb="9">
      <t>ハッセイ</t>
    </rPh>
    <rPh sb="9" eb="11">
      <t>ヨウイン</t>
    </rPh>
    <rPh sb="12" eb="14">
      <t>キニュウ</t>
    </rPh>
    <phoneticPr fontId="29"/>
  </si>
  <si>
    <t>6)_2虐待者側の要因</t>
    <rPh sb="4" eb="7">
      <t>ギャクタイシャ</t>
    </rPh>
    <rPh sb="7" eb="8">
      <t>ガワ</t>
    </rPh>
    <rPh sb="9" eb="11">
      <t>ヨウイン</t>
    </rPh>
    <phoneticPr fontId="5"/>
  </si>
  <si>
    <t>6)_3　被虐待者の状況</t>
    <rPh sb="5" eb="9">
      <t>ヒギャクタイシャ</t>
    </rPh>
    <rPh sb="10" eb="12">
      <t>ジョウキョウ</t>
    </rPh>
    <phoneticPr fontId="5"/>
  </si>
  <si>
    <t>6)_4　家庭の要因</t>
    <rPh sb="5" eb="7">
      <t>カテイ</t>
    </rPh>
    <rPh sb="8" eb="10">
      <t>ヨウイン</t>
    </rPh>
    <phoneticPr fontId="5"/>
  </si>
  <si>
    <t>6)_5　その他</t>
    <rPh sb="7" eb="8">
      <t>タ</t>
    </rPh>
    <phoneticPr fontId="5"/>
  </si>
  <si>
    <t xml:space="preserve">2)終結した場合はその理由、対応継続の場合は年度末日での状況（記入）
</t>
    <phoneticPr fontId="29"/>
  </si>
  <si>
    <t>問14</t>
    <rPh sb="0" eb="1">
      <t>トイ</t>
    </rPh>
    <phoneticPr fontId="29"/>
  </si>
  <si>
    <t>5)当該施設等に対する過去の指導等</t>
    <phoneticPr fontId="55"/>
  </si>
  <si>
    <t>5)当該施設等に対する過去の指導等</t>
    <rPh sb="2" eb="4">
      <t>トウガイ</t>
    </rPh>
    <rPh sb="4" eb="6">
      <t>シセツ</t>
    </rPh>
    <rPh sb="6" eb="7">
      <t>トウ</t>
    </rPh>
    <rPh sb="8" eb="9">
      <t>タイ</t>
    </rPh>
    <rPh sb="11" eb="13">
      <t>カコ</t>
    </rPh>
    <rPh sb="14" eb="16">
      <t>シドウ</t>
    </rPh>
    <rPh sb="16" eb="17">
      <t>トウ</t>
    </rPh>
    <phoneticPr fontId="4"/>
  </si>
  <si>
    <t>5)-1当該施設等における過去の虐待の有無</t>
    <phoneticPr fontId="55"/>
  </si>
  <si>
    <t>当該施設等における過去の虐待あり</t>
    <phoneticPr fontId="4"/>
  </si>
  <si>
    <t>当該施設等に対する過去の指導等あり</t>
    <phoneticPr fontId="4"/>
  </si>
  <si>
    <t>5）虐待対応ケース会議での発生要因の分析</t>
    <phoneticPr fontId="5"/>
  </si>
  <si>
    <t>5) 虐待対応ケース会議での発生要因の分析</t>
    <phoneticPr fontId="64"/>
  </si>
  <si>
    <t>実施した</t>
    <rPh sb="0" eb="2">
      <t>ジッシ</t>
    </rPh>
    <phoneticPr fontId="31"/>
  </si>
  <si>
    <t>実施していない</t>
    <rPh sb="0" eb="2">
      <t>ジッシ</t>
    </rPh>
    <phoneticPr fontId="31"/>
  </si>
  <si>
    <t>合計</t>
    <rPh sb="0" eb="2">
      <t>ゴウケイ</t>
    </rPh>
    <phoneticPr fontId="63"/>
  </si>
  <si>
    <t>6) 虐待の発生要因</t>
    <phoneticPr fontId="64"/>
  </si>
  <si>
    <t>※「c)虐待の事実の判断に至らなかった」場合の理由（記入）</t>
    <rPh sb="20" eb="22">
      <t>バアイ</t>
    </rPh>
    <rPh sb="23" eb="25">
      <t>リユウ</t>
    </rPh>
    <rPh sb="26" eb="28">
      <t>キニュウ</t>
    </rPh>
    <phoneticPr fontId="31"/>
  </si>
  <si>
    <t>3)事例を把握した方法
(※警察からの情報提供があった等
できるだけ具体的に記入してください)</t>
    <rPh sb="5" eb="7">
      <t>ハアク</t>
    </rPh>
    <rPh sb="9" eb="11">
      <t>ホウホウ</t>
    </rPh>
    <rPh sb="14" eb="16">
      <t>ケイサツ</t>
    </rPh>
    <rPh sb="19" eb="21">
      <t>ジョウホウ</t>
    </rPh>
    <rPh sb="21" eb="23">
      <t>テイキョウ</t>
    </rPh>
    <rPh sb="27" eb="28">
      <t>トウ</t>
    </rPh>
    <rPh sb="34" eb="37">
      <t>グタイテキ</t>
    </rPh>
    <rPh sb="38" eb="40">
      <t>キニュウ</t>
    </rPh>
    <phoneticPr fontId="28"/>
  </si>
  <si>
    <t>4)高齢者虐待防止法に基づく対応</t>
    <rPh sb="2" eb="5">
      <t>コウレイシャ</t>
    </rPh>
    <rPh sb="5" eb="7">
      <t>ギャクタイ</t>
    </rPh>
    <rPh sb="7" eb="10">
      <t>ボウシホウ</t>
    </rPh>
    <rPh sb="11" eb="12">
      <t>モト</t>
    </rPh>
    <rPh sb="14" eb="16">
      <t>タイオウ</t>
    </rPh>
    <phoneticPr fontId="29"/>
  </si>
  <si>
    <t>1）致死原因発生後・死亡後の対応</t>
    <rPh sb="2" eb="4">
      <t>チシ</t>
    </rPh>
    <rPh sb="4" eb="6">
      <t>ゲンイン</t>
    </rPh>
    <rPh sb="6" eb="9">
      <t>ハッセイゴ</t>
    </rPh>
    <rPh sb="10" eb="13">
      <t>シボウゴ</t>
    </rPh>
    <rPh sb="14" eb="16">
      <t>タイオウ</t>
    </rPh>
    <phoneticPr fontId="28"/>
  </si>
  <si>
    <t>2）通報等があったが事実確認に至らないまま死亡（虐待と判断しなかった場合を含む）</t>
    <rPh sb="2" eb="4">
      <t>ツウホウ</t>
    </rPh>
    <rPh sb="4" eb="5">
      <t>トウ</t>
    </rPh>
    <rPh sb="10" eb="12">
      <t>ジジツ</t>
    </rPh>
    <rPh sb="12" eb="14">
      <t>カクニン</t>
    </rPh>
    <rPh sb="15" eb="16">
      <t>イタ</t>
    </rPh>
    <rPh sb="21" eb="23">
      <t>シボウ</t>
    </rPh>
    <rPh sb="24" eb="26">
      <t>ギャクタイ</t>
    </rPh>
    <rPh sb="27" eb="29">
      <t>ハンダン</t>
    </rPh>
    <rPh sb="34" eb="36">
      <t>バアイ</t>
    </rPh>
    <rPh sb="37" eb="38">
      <t>フク</t>
    </rPh>
    <phoneticPr fontId="28"/>
  </si>
  <si>
    <t>3）虐待事案として対応中に死亡</t>
    <rPh sb="2" eb="4">
      <t>ギャクタイ</t>
    </rPh>
    <rPh sb="4" eb="6">
      <t>ジアン</t>
    </rPh>
    <rPh sb="9" eb="12">
      <t>タイオウチュウ</t>
    </rPh>
    <rPh sb="13" eb="15">
      <t>シボウ</t>
    </rPh>
    <phoneticPr fontId="29"/>
  </si>
  <si>
    <t>4）過去虐待事案として対応後に対応中断・終結中に死亡</t>
    <rPh sb="2" eb="4">
      <t>カコ</t>
    </rPh>
    <rPh sb="4" eb="6">
      <t>ギャクタイ</t>
    </rPh>
    <rPh sb="6" eb="8">
      <t>ジアン</t>
    </rPh>
    <rPh sb="11" eb="13">
      <t>タイオウ</t>
    </rPh>
    <rPh sb="13" eb="14">
      <t>ゴ</t>
    </rPh>
    <rPh sb="15" eb="17">
      <t>タイオウ</t>
    </rPh>
    <rPh sb="17" eb="19">
      <t>チュウダン</t>
    </rPh>
    <rPh sb="20" eb="22">
      <t>シュウケツ</t>
    </rPh>
    <rPh sb="22" eb="23">
      <t>チュウ</t>
    </rPh>
    <rPh sb="24" eb="26">
      <t>シボウ</t>
    </rPh>
    <phoneticPr fontId="29"/>
  </si>
  <si>
    <t>5）その他</t>
    <rPh sb="4" eb="5">
      <t>タ</t>
    </rPh>
    <phoneticPr fontId="29"/>
  </si>
  <si>
    <t>1）養護者による被養護者の殺人（心中未遂を除く）</t>
    <rPh sb="2" eb="5">
      <t>ヨウゴシャ</t>
    </rPh>
    <rPh sb="8" eb="9">
      <t>ヒ</t>
    </rPh>
    <rPh sb="9" eb="12">
      <t>ヨウゴシャ</t>
    </rPh>
    <rPh sb="13" eb="15">
      <t>サツジン</t>
    </rPh>
    <rPh sb="16" eb="18">
      <t>シンジュウ</t>
    </rPh>
    <rPh sb="18" eb="20">
      <t>ミスイ</t>
    </rPh>
    <rPh sb="21" eb="22">
      <t>ノゾ</t>
    </rPh>
    <phoneticPr fontId="28"/>
  </si>
  <si>
    <t>5）心中未遂（養護者生存、被養護者死亡）</t>
    <rPh sb="2" eb="4">
      <t>シンジュウ</t>
    </rPh>
    <rPh sb="4" eb="6">
      <t>ミスイ</t>
    </rPh>
    <rPh sb="7" eb="10">
      <t>ヨウゴシャ</t>
    </rPh>
    <rPh sb="10" eb="12">
      <t>セイゾン</t>
    </rPh>
    <rPh sb="13" eb="14">
      <t>ヒ</t>
    </rPh>
    <rPh sb="14" eb="17">
      <t>ヨウゴシャ</t>
    </rPh>
    <rPh sb="17" eb="19">
      <t>シボウ</t>
    </rPh>
    <phoneticPr fontId="28"/>
  </si>
  <si>
    <t>6）その他</t>
    <rPh sb="4" eb="5">
      <t>タ</t>
    </rPh>
    <phoneticPr fontId="28"/>
  </si>
  <si>
    <t>7）不明</t>
    <rPh sb="2" eb="4">
      <t>フメイ</t>
    </rPh>
    <phoneticPr fontId="29"/>
  </si>
  <si>
    <t>事例の課題として認識していること(記入)</t>
    <rPh sb="3" eb="5">
      <t>カダイ</t>
    </rPh>
    <rPh sb="8" eb="10">
      <t>ニンシキ</t>
    </rPh>
    <phoneticPr fontId="28"/>
  </si>
  <si>
    <t>事案の事後検証等について</t>
    <rPh sb="7" eb="8">
      <t>トウ</t>
    </rPh>
    <phoneticPr fontId="29"/>
  </si>
  <si>
    <t>10）事後検証を実施するかまだ決めていない</t>
    <phoneticPr fontId="29"/>
  </si>
  <si>
    <t>11）不明</t>
    <phoneticPr fontId="29"/>
  </si>
  <si>
    <t>問12</t>
    <rPh sb="0" eb="1">
      <t>トイ</t>
    </rPh>
    <phoneticPr fontId="29"/>
  </si>
  <si>
    <t>その他の内容（記入）</t>
    <rPh sb="2" eb="3">
      <t>タ</t>
    </rPh>
    <rPh sb="4" eb="6">
      <t>ナイヨウ</t>
    </rPh>
    <rPh sb="7" eb="9">
      <t>キニュウ</t>
    </rPh>
    <phoneticPr fontId="29"/>
  </si>
  <si>
    <t>a)検証結果の報告書</t>
    <phoneticPr fontId="29"/>
  </si>
  <si>
    <t>b)検証内容の記録（議事録等）</t>
    <phoneticPr fontId="29"/>
  </si>
  <si>
    <t>c)検証に使用した情報を集約したもの（ケース記録等）</t>
    <phoneticPr fontId="29"/>
  </si>
  <si>
    <t>d)その他の記録・資料等</t>
    <phoneticPr fontId="29"/>
  </si>
  <si>
    <t>3）検証結果の共有（複数選択式）</t>
    <rPh sb="2" eb="4">
      <t>ケンショウ</t>
    </rPh>
    <rPh sb="4" eb="6">
      <t>ケッカ</t>
    </rPh>
    <rPh sb="7" eb="9">
      <t>キョウユウ</t>
    </rPh>
    <rPh sb="10" eb="12">
      <t>フクスウ</t>
    </rPh>
    <rPh sb="12" eb="14">
      <t>センタク</t>
    </rPh>
    <rPh sb="14" eb="15">
      <t>シキ</t>
    </rPh>
    <phoneticPr fontId="29"/>
  </si>
  <si>
    <t>2）検討結果の記録（複数選択式）</t>
    <rPh sb="2" eb="4">
      <t>ケントウ</t>
    </rPh>
    <rPh sb="4" eb="6">
      <t>ケッカ</t>
    </rPh>
    <rPh sb="7" eb="9">
      <t>キロク</t>
    </rPh>
    <rPh sb="10" eb="15">
      <t>フクスウセンタクシキ</t>
    </rPh>
    <phoneticPr fontId="29"/>
  </si>
  <si>
    <t>1）検証した事項（複数選択式）</t>
    <rPh sb="2" eb="4">
      <t>ケンショウ</t>
    </rPh>
    <rPh sb="6" eb="8">
      <t>ジコウ</t>
    </rPh>
    <rPh sb="9" eb="14">
      <t>フクスウセンタクシキ</t>
    </rPh>
    <phoneticPr fontId="29"/>
  </si>
  <si>
    <t>1）再発防止策実施の有無</t>
    <rPh sb="2" eb="4">
      <t>サイハツ</t>
    </rPh>
    <rPh sb="4" eb="7">
      <t>ボウシサク</t>
    </rPh>
    <rPh sb="7" eb="9">
      <t>ジッシ</t>
    </rPh>
    <rPh sb="10" eb="12">
      <t>ウム</t>
    </rPh>
    <phoneticPr fontId="29"/>
  </si>
  <si>
    <t>1）実施した</t>
    <rPh sb="2" eb="4">
      <t>ジッシ</t>
    </rPh>
    <phoneticPr fontId="29"/>
  </si>
  <si>
    <t>2）現在計画中</t>
    <rPh sb="2" eb="4">
      <t>ゲンザイ</t>
    </rPh>
    <rPh sb="4" eb="7">
      <t>ケイカクチュウ</t>
    </rPh>
    <phoneticPr fontId="29"/>
  </si>
  <si>
    <t>3）実施していない</t>
    <rPh sb="2" eb="4">
      <t>ジッシ</t>
    </rPh>
    <phoneticPr fontId="29"/>
  </si>
  <si>
    <t>2）　1）で「実施した」と回答した場合の再発防止策の内容（複数回答可）</t>
    <rPh sb="7" eb="9">
      <t>ジッシ</t>
    </rPh>
    <rPh sb="13" eb="15">
      <t>カイトウ</t>
    </rPh>
    <rPh sb="17" eb="19">
      <t>バアイ</t>
    </rPh>
    <rPh sb="20" eb="22">
      <t>サイハツ</t>
    </rPh>
    <rPh sb="22" eb="25">
      <t>ボウシサク</t>
    </rPh>
    <rPh sb="26" eb="28">
      <t>ナイヨウ</t>
    </rPh>
    <rPh sb="29" eb="31">
      <t>フクスウ</t>
    </rPh>
    <rPh sb="31" eb="33">
      <t>カイトウ</t>
    </rPh>
    <rPh sb="33" eb="34">
      <t>カ</t>
    </rPh>
    <phoneticPr fontId="29"/>
  </si>
  <si>
    <t>a)虐待防止に関する広報・啓発活動の実施</t>
    <phoneticPr fontId="29"/>
  </si>
  <si>
    <t>b)関係機関・事業所を対象とした研修会の開催</t>
    <phoneticPr fontId="29"/>
  </si>
  <si>
    <t>c)マニュアルの改定</t>
    <phoneticPr fontId="29"/>
  </si>
  <si>
    <t>d)手続きの修正・明確化等</t>
    <phoneticPr fontId="29"/>
  </si>
  <si>
    <t>e)「早期発見・見守りネットワーク」の構築または体制強化</t>
    <phoneticPr fontId="29"/>
  </si>
  <si>
    <t>f)「保健医療福祉サービス介入ネットワーク」の構築または体制強化</t>
    <phoneticPr fontId="29"/>
  </si>
  <si>
    <t>g)「関係専門機関介入支援ネットワーク」の構築または体制強化</t>
    <phoneticPr fontId="29"/>
  </si>
  <si>
    <t>h)庁内関係部署との連携の強化（生活困窮、障害、DV、児童、保健所等）</t>
    <phoneticPr fontId="29"/>
  </si>
  <si>
    <t>i)関係機関（庁外機関）との連携強化</t>
    <phoneticPr fontId="29"/>
  </si>
  <si>
    <t>j)虐待対応担当部署の体制見直し</t>
    <phoneticPr fontId="29"/>
  </si>
  <si>
    <t>k)その他</t>
    <phoneticPr fontId="29"/>
  </si>
  <si>
    <t>l)その他の内容（記入）</t>
    <rPh sb="4" eb="5">
      <t>タ</t>
    </rPh>
    <rPh sb="6" eb="8">
      <t>ナイヨウ</t>
    </rPh>
    <rPh sb="9" eb="11">
      <t>キニュウ</t>
    </rPh>
    <phoneticPr fontId="29"/>
  </si>
  <si>
    <t>2)医療機関の利用</t>
    <rPh sb="2" eb="4">
      <t>イリョウ</t>
    </rPh>
    <rPh sb="4" eb="6">
      <t>キカン</t>
    </rPh>
    <rPh sb="7" eb="9">
      <t>リヨウ</t>
    </rPh>
    <phoneticPr fontId="28"/>
  </si>
  <si>
    <t>問15</t>
    <rPh sb="0" eb="1">
      <t>トイ</t>
    </rPh>
    <phoneticPr fontId="29"/>
  </si>
  <si>
    <t>事案内容の公表可</t>
    <phoneticPr fontId="29"/>
  </si>
  <si>
    <t>不可</t>
    <phoneticPr fontId="29"/>
  </si>
  <si>
    <t>事例の概要・原因（記入）
(※できるだけ具体的に記入してください)</t>
    <rPh sb="3" eb="5">
      <t>ガイヨウ</t>
    </rPh>
    <rPh sb="6" eb="8">
      <t>ゲンイン</t>
    </rPh>
    <rPh sb="9" eb="11">
      <t>キニュウ</t>
    </rPh>
    <rPh sb="20" eb="23">
      <t>グタイテキ</t>
    </rPh>
    <rPh sb="24" eb="26">
      <t>キニュウ</t>
    </rPh>
    <phoneticPr fontId="28"/>
  </si>
  <si>
    <t>a)報告書等を一般に公開した（予定を含む。また結果の一部や加工した情報とした場合を含む）</t>
    <phoneticPr fontId="29"/>
  </si>
  <si>
    <t>b)虐待対応全般に関係する機関（者）に周知した（予定を含む。また結果の一部や加工した情報とした場合を含む）</t>
    <phoneticPr fontId="29"/>
  </si>
  <si>
    <t>c)検証に関係した機関（者）のみで共有した（予定を含む）</t>
    <phoneticPr fontId="29"/>
  </si>
  <si>
    <t>d)公開・共有等は行っていない（予定がない）</t>
    <phoneticPr fontId="29"/>
  </si>
  <si>
    <t>e)その他</t>
    <phoneticPr fontId="29"/>
  </si>
  <si>
    <t xml:space="preserve"> 「有」の場合、その状況を、「無」の場合、その理由(記入)</t>
  </si>
  <si>
    <t>附1：
問12で「7)その他の方法で実施した」場合の実施方法等（記入）</t>
    <rPh sb="0" eb="1">
      <t>フ</t>
    </rPh>
    <rPh sb="4" eb="5">
      <t>トイ</t>
    </rPh>
    <rPh sb="13" eb="14">
      <t>タ</t>
    </rPh>
    <rPh sb="15" eb="17">
      <t>ホウホウ</t>
    </rPh>
    <rPh sb="18" eb="20">
      <t>ジッシ</t>
    </rPh>
    <rPh sb="23" eb="25">
      <t>バアイ</t>
    </rPh>
    <phoneticPr fontId="29"/>
  </si>
  <si>
    <t>附2：
問12で「8）実施していないが今後実施する予定」、「9）実施しておらず今後も予定していない」を選択した場合の未実施理由（記入）</t>
    <rPh sb="0" eb="1">
      <t>フ</t>
    </rPh>
    <rPh sb="4" eb="5">
      <t>トイ</t>
    </rPh>
    <rPh sb="51" eb="53">
      <t>センタク</t>
    </rPh>
    <rPh sb="55" eb="57">
      <t>バアイ</t>
    </rPh>
    <rPh sb="58" eb="61">
      <t>ミジッシ</t>
    </rPh>
    <rPh sb="61" eb="63">
      <t>リユウ</t>
    </rPh>
    <rPh sb="64" eb="66">
      <t>キニュウ</t>
    </rPh>
    <phoneticPr fontId="29"/>
  </si>
  <si>
    <t>問12　附2</t>
    <rPh sb="0" eb="1">
      <t>トイ</t>
    </rPh>
    <rPh sb="4" eb="5">
      <t>フ</t>
    </rPh>
    <phoneticPr fontId="29"/>
  </si>
  <si>
    <t>問12　附1</t>
    <phoneticPr fontId="29"/>
  </si>
  <si>
    <t>問13</t>
    <rPh sb="0" eb="1">
      <t>トイ</t>
    </rPh>
    <phoneticPr fontId="29"/>
  </si>
  <si>
    <t>01）第三者のみで構成された検証委員会等の組織を設置して実施した（している）</t>
    <rPh sb="3" eb="6">
      <t>ダイサンシャ</t>
    </rPh>
    <rPh sb="9" eb="11">
      <t>コウセイ</t>
    </rPh>
    <rPh sb="14" eb="16">
      <t>ケンショウ</t>
    </rPh>
    <rPh sb="16" eb="19">
      <t>イインカイ</t>
    </rPh>
    <rPh sb="19" eb="20">
      <t>トウ</t>
    </rPh>
    <rPh sb="21" eb="23">
      <t>ソシキ</t>
    </rPh>
    <rPh sb="24" eb="26">
      <t>セッチ</t>
    </rPh>
    <rPh sb="28" eb="30">
      <t>ジッシ</t>
    </rPh>
    <phoneticPr fontId="29"/>
  </si>
  <si>
    <t>02）自治体が専門的な知見を持つ外部の機関（者）を含めて組織的に実施した（している）</t>
    <phoneticPr fontId="29"/>
  </si>
  <si>
    <t>03）自治体が庁外の関係機関（者）を含めて組織的に実施した（している）</t>
    <phoneticPr fontId="29"/>
  </si>
  <si>
    <t>04）自治体内で事例の振り返りや検証を目的とした組織的な合議を実施した（している）</t>
    <phoneticPr fontId="29"/>
  </si>
  <si>
    <t>05）自治体内で担当者（部署・機関）間の確認・振り返りを実施した（している）</t>
    <phoneticPr fontId="29"/>
  </si>
  <si>
    <t>06）自治体の担当者が個人で記録の整理や振り返りを実施した（している）</t>
    <phoneticPr fontId="29"/>
  </si>
  <si>
    <t>07）その他の方法で実施した（している）(その他の内容【記入】)</t>
    <phoneticPr fontId="29"/>
  </si>
  <si>
    <t>08）実施していないが今後実施する予定(事後検証を行わなかった場合の理由【記入】)</t>
    <phoneticPr fontId="29"/>
  </si>
  <si>
    <t>09）実施しておらず今後も予定していない(事後検証を行わなかった場合の理由【記入】)</t>
    <phoneticPr fontId="29"/>
  </si>
  <si>
    <t>問10～問12,問15</t>
    <rPh sb="0" eb="1">
      <t>トイ</t>
    </rPh>
    <rPh sb="4" eb="5">
      <t>トイ</t>
    </rPh>
    <rPh sb="8" eb="9">
      <t>トイ</t>
    </rPh>
    <phoneticPr fontId="29"/>
  </si>
  <si>
    <t>問1～問15</t>
    <rPh sb="0" eb="1">
      <t>トイ</t>
    </rPh>
    <rPh sb="3" eb="4">
      <t>トイ</t>
    </rPh>
    <phoneticPr fontId="31"/>
  </si>
  <si>
    <r>
      <t>問13　事後検証した内容について　</t>
    </r>
    <r>
      <rPr>
        <b/>
        <sz val="10"/>
        <color rgb="FFFF0000"/>
        <rFont val="ＭＳ Ｐゴシック"/>
        <family val="3"/>
        <charset val="128"/>
      </rPr>
      <t>※事後検証作業を実施した場合＝問12で1)～7)を選択した場合</t>
    </r>
    <rPh sb="0" eb="1">
      <t>トイ</t>
    </rPh>
    <rPh sb="32" eb="33">
      <t>トイ</t>
    </rPh>
    <rPh sb="42" eb="44">
      <t>センタク</t>
    </rPh>
    <rPh sb="46" eb="48">
      <t>バアイ</t>
    </rPh>
    <phoneticPr fontId="29"/>
  </si>
  <si>
    <t>4（最重度）</t>
    <rPh sb="2" eb="5">
      <t>サイジュウド</t>
    </rPh>
    <phoneticPr fontId="4"/>
  </si>
  <si>
    <t>3（重度）</t>
    <rPh sb="2" eb="4">
      <t>ジュウド</t>
    </rPh>
    <phoneticPr fontId="4"/>
  </si>
  <si>
    <t>2（中度）</t>
    <rPh sb="2" eb="4">
      <t>チュウド</t>
    </rPh>
    <phoneticPr fontId="4"/>
  </si>
  <si>
    <t>1（軽度）</t>
    <rPh sb="2" eb="4">
      <t>ケイド</t>
    </rPh>
    <phoneticPr fontId="4"/>
  </si>
  <si>
    <t>3（重度）</t>
    <rPh sb="2" eb="4">
      <t>ジュウド</t>
    </rPh>
    <phoneticPr fontId="4"/>
  </si>
  <si>
    <t>1（軽度）</t>
    <rPh sb="2" eb="4">
      <t>ケイド</t>
    </rPh>
    <phoneticPr fontId="4"/>
  </si>
  <si>
    <t>j) 精神状態が安定していない</t>
    <rPh sb="3" eb="5">
      <t>セイシン</t>
    </rPh>
    <rPh sb="5" eb="7">
      <t>ジョウタイ</t>
    </rPh>
    <rPh sb="8" eb="10">
      <t>アンテイ</t>
    </rPh>
    <phoneticPr fontId="5"/>
  </si>
  <si>
    <t>n) 他者との関係のとりづらさ・資源への繋がりづらさ</t>
    <rPh sb="3" eb="5">
      <t>タシャ</t>
    </rPh>
    <rPh sb="7" eb="9">
      <t>カンケイ</t>
    </rPh>
    <rPh sb="16" eb="18">
      <t>シゲン</t>
    </rPh>
    <rPh sb="20" eb="21">
      <t>ツナ</t>
    </rPh>
    <phoneticPr fontId="5"/>
  </si>
  <si>
    <t>m) 家族環境（生育歴・虐待の連鎖）</t>
    <rPh sb="3" eb="5">
      <t>カゾク</t>
    </rPh>
    <rPh sb="5" eb="7">
      <t>カンキョウ</t>
    </rPh>
    <rPh sb="8" eb="11">
      <t>セイイクレキ</t>
    </rPh>
    <rPh sb="12" eb="14">
      <t>ギャクタイ</t>
    </rPh>
    <rPh sb="15" eb="17">
      <t>レンサ</t>
    </rPh>
    <phoneticPr fontId="5"/>
  </si>
  <si>
    <t>o) 飲酒の影響</t>
    <rPh sb="3" eb="5">
      <t>インシュ</t>
    </rPh>
    <rPh sb="6" eb="8">
      <t>エイキョウ</t>
    </rPh>
    <phoneticPr fontId="5"/>
  </si>
  <si>
    <t>p) 依存（アルコール、ギャンブル、関係性等）</t>
    <rPh sb="3" eb="5">
      <t>イゾン</t>
    </rPh>
    <rPh sb="18" eb="21">
      <t>カンケイセイ</t>
    </rPh>
    <rPh sb="21" eb="22">
      <t>トウ</t>
    </rPh>
    <phoneticPr fontId="5"/>
  </si>
  <si>
    <t>q) その他</t>
    <rPh sb="5" eb="6">
      <t>タ</t>
    </rPh>
    <phoneticPr fontId="5"/>
  </si>
  <si>
    <t>f) 障害・疾病</t>
    <rPh sb="3" eb="5">
      <t>ショウガイ</t>
    </rPh>
    <rPh sb="6" eb="8">
      <t>シッペイ</t>
    </rPh>
    <phoneticPr fontId="5"/>
  </si>
  <si>
    <t>g) 障害疑い・疾病疑い</t>
    <rPh sb="3" eb="5">
      <t>ショウガイ</t>
    </rPh>
    <rPh sb="5" eb="6">
      <t>ウタガ</t>
    </rPh>
    <rPh sb="8" eb="10">
      <t>シッペイ</t>
    </rPh>
    <rPh sb="10" eb="11">
      <t>ウタガ</t>
    </rPh>
    <phoneticPr fontId="5"/>
  </si>
  <si>
    <t>i) 障害疑い・疾病疑い</t>
    <rPh sb="3" eb="5">
      <t>ショウガイ</t>
    </rPh>
    <rPh sb="5" eb="6">
      <t>ウタガ</t>
    </rPh>
    <rPh sb="8" eb="10">
      <t>シッペイ</t>
    </rPh>
    <rPh sb="10" eb="11">
      <t>ウタガ</t>
    </rPh>
    <phoneticPr fontId="5"/>
  </si>
  <si>
    <t>h) その他</t>
    <rPh sb="5" eb="6">
      <t>タ</t>
    </rPh>
    <phoneticPr fontId="5"/>
  </si>
  <si>
    <t>a) 経済的困窮・債務（経済的問題）</t>
    <rPh sb="3" eb="6">
      <t>ケイザイテキ</t>
    </rPh>
    <rPh sb="6" eb="8">
      <t>コンキュウ</t>
    </rPh>
    <rPh sb="9" eb="11">
      <t>サイム</t>
    </rPh>
    <rPh sb="12" eb="15">
      <t>ケイザイテキ</t>
    </rPh>
    <rPh sb="15" eb="17">
      <t>モンダイ</t>
    </rPh>
    <phoneticPr fontId="5"/>
  </si>
  <si>
    <t>5) 養護者支援の取組内容</t>
    <rPh sb="3" eb="6">
      <t>ヨウゴシャ</t>
    </rPh>
    <rPh sb="6" eb="8">
      <t>シエン</t>
    </rPh>
    <rPh sb="9" eb="11">
      <t>トリクミ</t>
    </rPh>
    <rPh sb="11" eb="13">
      <t>ナイヨウ</t>
    </rPh>
    <phoneticPr fontId="5"/>
  </si>
  <si>
    <t>a) 養護者への定期的な声掛け、ねぎらい等による関係性の構築・維持づくり</t>
  </si>
  <si>
    <t>a) 養護者への定期的な声掛け、ねぎらい等による関係性の構築・維持づくり</t>
    <phoneticPr fontId="29"/>
  </si>
  <si>
    <t>b) 養護者の抱える生活課題等ついてのアセスメント</t>
  </si>
  <si>
    <t>b) 養護者の抱える生活課題等ついてのアセスメント</t>
    <phoneticPr fontId="29"/>
  </si>
  <si>
    <t>c) 他部署多機関等との連携による支援チームの形成</t>
  </si>
  <si>
    <t>c) 他部署多機関等との連携による支援チームの形成</t>
    <phoneticPr fontId="29"/>
  </si>
  <si>
    <t>d) 養護者支援のゴールの設定、支援方法の確認</t>
  </si>
  <si>
    <t>d) 養護者支援のゴールの設定、支援方法の確認</t>
    <phoneticPr fontId="29"/>
  </si>
  <si>
    <t>e) 養護者への相談・助言</t>
  </si>
  <si>
    <t>e) 養護者への相談・助言</t>
    <phoneticPr fontId="29"/>
  </si>
  <si>
    <t>f) 家族・親族・近隣住民等との関係性の調整</t>
  </si>
  <si>
    <t>f) 家族・親族・近隣住民等との関係性の調整</t>
    <phoneticPr fontId="29"/>
  </si>
  <si>
    <t>g) 各種社会資源の紹介・つなぎ・調整</t>
  </si>
  <si>
    <t>g) 各種社会資源の紹介・つなぎ・調整</t>
    <phoneticPr fontId="29"/>
  </si>
  <si>
    <t>h) 定期的な訪問によるモニタリング</t>
  </si>
  <si>
    <t>h) 定期的な訪問によるモニタリング</t>
    <phoneticPr fontId="29"/>
  </si>
  <si>
    <t>j) その他</t>
    <rPh sb="5" eb="6">
      <t>タ</t>
    </rPh>
    <phoneticPr fontId="29"/>
  </si>
  <si>
    <r>
      <rPr>
        <sz val="10"/>
        <color rgb="FFFF0000"/>
        <rFont val="ＭＳ Ｐゴシック"/>
        <family val="3"/>
        <charset val="128"/>
      </rPr>
      <t>養護者による</t>
    </r>
    <r>
      <rPr>
        <sz val="10"/>
        <color indexed="8"/>
        <rFont val="ＭＳ Ｐゴシック"/>
        <family val="3"/>
        <charset val="128"/>
      </rPr>
      <t xml:space="preserve">高齢者虐待の対応の窓口となる部局の住民への周知  （調査対象年度中） </t>
    </r>
    <rPh sb="0" eb="3">
      <t>ヨウゴシャ</t>
    </rPh>
    <rPh sb="6" eb="9">
      <t>コウレイシャ</t>
    </rPh>
    <rPh sb="9" eb="11">
      <t>ギャクタイ</t>
    </rPh>
    <rPh sb="12" eb="14">
      <t>タイオウ</t>
    </rPh>
    <rPh sb="15" eb="17">
      <t>マドグチ</t>
    </rPh>
    <rPh sb="20" eb="22">
      <t>ブキョク</t>
    </rPh>
    <rPh sb="23" eb="24">
      <t>ジュウ</t>
    </rPh>
    <rPh sb="24" eb="25">
      <t>タミ</t>
    </rPh>
    <rPh sb="27" eb="29">
      <t>シュウチ</t>
    </rPh>
    <rPh sb="32" eb="34">
      <t>チョウサ</t>
    </rPh>
    <rPh sb="34" eb="36">
      <t>タイショウ</t>
    </rPh>
    <rPh sb="36" eb="38">
      <t>ネンド</t>
    </rPh>
    <rPh sb="38" eb="39">
      <t>チュウ</t>
    </rPh>
    <phoneticPr fontId="28"/>
  </si>
  <si>
    <r>
      <t>居宅介護サービス事業者に高齢者虐待防止法について周知  （</t>
    </r>
    <r>
      <rPr>
        <sz val="10"/>
        <color rgb="FFFF0000"/>
        <rFont val="ＭＳ Ｐゴシック"/>
        <family val="3"/>
        <charset val="128"/>
      </rPr>
      <t>養護者による高齢者虐待の未然防止、早期発見・早期対応等の必要性等</t>
    </r>
    <r>
      <rPr>
        <sz val="10"/>
        <color indexed="8"/>
        <rFont val="ＭＳ Ｐゴシック"/>
        <family val="3"/>
        <charset val="128"/>
      </rPr>
      <t xml:space="preserve">、調査対象年度中） </t>
    </r>
    <rPh sb="0" eb="4">
      <t>キョタクカイゴ</t>
    </rPh>
    <rPh sb="8" eb="11">
      <t>ジギョウシャ</t>
    </rPh>
    <rPh sb="12" eb="15">
      <t>コウレイシャ</t>
    </rPh>
    <rPh sb="15" eb="17">
      <t>ギャクタイ</t>
    </rPh>
    <rPh sb="17" eb="19">
      <t>ボウシ</t>
    </rPh>
    <rPh sb="19" eb="20">
      <t>ホウ</t>
    </rPh>
    <rPh sb="24" eb="26">
      <t>シュウチ</t>
    </rPh>
    <phoneticPr fontId="28"/>
  </si>
  <si>
    <r>
      <t>介護保険施設に高齢者虐待防止法について周知  （</t>
    </r>
    <r>
      <rPr>
        <sz val="10"/>
        <color rgb="FFFF0000"/>
        <rFont val="ＭＳ Ｐゴシック"/>
        <family val="3"/>
        <charset val="128"/>
      </rPr>
      <t>養護者による高齢者虐待の未然防止、早期発見・早期対応等の必要性等</t>
    </r>
    <r>
      <rPr>
        <sz val="10"/>
        <color indexed="8"/>
        <rFont val="ＭＳ Ｐゴシック"/>
        <family val="3"/>
        <charset val="128"/>
      </rPr>
      <t xml:space="preserve">、調査対象年度中） </t>
    </r>
    <rPh sb="0" eb="2">
      <t>カイゴ</t>
    </rPh>
    <rPh sb="2" eb="4">
      <t>ホケン</t>
    </rPh>
    <rPh sb="4" eb="6">
      <t>シセツ</t>
    </rPh>
    <rPh sb="7" eb="10">
      <t>コウレイシャ</t>
    </rPh>
    <rPh sb="10" eb="12">
      <t>ギャクタイ</t>
    </rPh>
    <rPh sb="12" eb="14">
      <t>ボウシ</t>
    </rPh>
    <rPh sb="14" eb="15">
      <t>ホウ</t>
    </rPh>
    <rPh sb="19" eb="21">
      <t>シュウチ</t>
    </rPh>
    <phoneticPr fontId="28"/>
  </si>
  <si>
    <r>
      <rPr>
        <sz val="10"/>
        <color rgb="FFFF0000"/>
        <rFont val="ＭＳ Ｐゴシック"/>
        <family val="3"/>
        <charset val="128"/>
      </rPr>
      <t>養護者による</t>
    </r>
    <r>
      <rPr>
        <sz val="10"/>
        <color indexed="8"/>
        <rFont val="ＭＳ Ｐゴシック"/>
        <family val="3"/>
        <charset val="128"/>
      </rPr>
      <t>高齢者虐待対応のマニュアル、業務指針、対応フロー図等の</t>
    </r>
    <r>
      <rPr>
        <sz val="10"/>
        <color rgb="FFFF0000"/>
        <rFont val="ＭＳ Ｐゴシック"/>
        <family val="3"/>
        <charset val="128"/>
      </rPr>
      <t>活用</t>
    </r>
    <r>
      <rPr>
        <sz val="10"/>
        <color indexed="8"/>
        <rFont val="ＭＳ Ｐゴシック"/>
        <family val="3"/>
        <charset val="128"/>
      </rPr>
      <t xml:space="preserve"> </t>
    </r>
    <rPh sb="0" eb="3">
      <t>ヨウゴシャ</t>
    </rPh>
    <rPh sb="6" eb="9">
      <t>コウレイシャ</t>
    </rPh>
    <rPh sb="9" eb="11">
      <t>ギャクタイ</t>
    </rPh>
    <rPh sb="11" eb="13">
      <t>タイオウ</t>
    </rPh>
    <rPh sb="20" eb="21">
      <t>ギョウ</t>
    </rPh>
    <rPh sb="21" eb="22">
      <t>ツトム</t>
    </rPh>
    <rPh sb="22" eb="24">
      <t>シシン</t>
    </rPh>
    <rPh sb="25" eb="27">
      <t>タイオウ</t>
    </rPh>
    <rPh sb="30" eb="32">
      <t>ズトウ</t>
    </rPh>
    <rPh sb="33" eb="35">
      <t>カツヨウ</t>
    </rPh>
    <phoneticPr fontId="28"/>
  </si>
  <si>
    <t>養介護施設従事者等による高齢者虐待に関して、サービス利用者や家族、地域住民等への周知・啓発（ポスター、リーフレット等の作成・配布）</t>
  </si>
  <si>
    <t>問20</t>
    <rPh sb="0" eb="1">
      <t>トイ</t>
    </rPh>
    <phoneticPr fontId="28"/>
  </si>
  <si>
    <t>介護サービス相談員派遣事業等による施設・事業所内、家庭内の介護サービス状況等の確認</t>
    <phoneticPr fontId="29"/>
  </si>
  <si>
    <t>問21</t>
    <rPh sb="0" eb="1">
      <t>トイ</t>
    </rPh>
    <phoneticPr fontId="28"/>
  </si>
  <si>
    <t>指導監督権限を有する施設・事業所への養介護施設従事者等による高齢者虐待の未然防止、早期発見・早期対応等に関する周知</t>
    <phoneticPr fontId="29"/>
  </si>
  <si>
    <t>問22</t>
    <rPh sb="0" eb="1">
      <t>トイ</t>
    </rPh>
    <phoneticPr fontId="28"/>
  </si>
  <si>
    <t>指導監督権限を有する施設・事業所おいて虐待防止の取組を促進させるためのリーダー養成研修等の開催</t>
    <phoneticPr fontId="29"/>
  </si>
  <si>
    <t>問23</t>
    <rPh sb="0" eb="1">
      <t>トイ</t>
    </rPh>
    <phoneticPr fontId="28"/>
  </si>
  <si>
    <t>指導監督権限を有する施設・事業所における虐待防止の取組状況の把握（虐待防止委員会等）</t>
    <phoneticPr fontId="29"/>
  </si>
  <si>
    <t>問24</t>
    <rPh sb="0" eb="1">
      <t>トイ</t>
    </rPh>
    <phoneticPr fontId="28"/>
  </si>
  <si>
    <t>養介護施設従事者等による高齢者虐待対応のマニュアル、業務指針、対応フロー図等の活用</t>
    <phoneticPr fontId="29"/>
  </si>
  <si>
    <t>問25</t>
    <rPh sb="0" eb="1">
      <t>トイ</t>
    </rPh>
    <phoneticPr fontId="28"/>
  </si>
  <si>
    <t>養介護施設・事業所の事故報告や苦情相談、指導内容等の関係部署間での共有</t>
    <phoneticPr fontId="29"/>
  </si>
  <si>
    <t>問26</t>
    <rPh sb="0" eb="1">
      <t>トイ</t>
    </rPh>
    <phoneticPr fontId="28"/>
  </si>
  <si>
    <t>養介護施設従事者等による高齢者虐待対応において、医療・福祉・法律専門職等から支援を受けられる体制</t>
    <phoneticPr fontId="29"/>
  </si>
  <si>
    <t>問27</t>
    <rPh sb="0" eb="1">
      <t>トイ</t>
    </rPh>
    <phoneticPr fontId="28"/>
  </si>
  <si>
    <r>
      <t>その他、高齢者虐待対応を行うにあたり、</t>
    </r>
    <r>
      <rPr>
        <sz val="10"/>
        <color rgb="FFFF0000"/>
        <rFont val="ＭＳ Ｐゴシック"/>
        <family val="3"/>
        <charset val="128"/>
      </rPr>
      <t>権限行使など</t>
    </r>
    <r>
      <rPr>
        <sz val="10"/>
        <color indexed="8"/>
        <rFont val="ＭＳ Ｐゴシック"/>
        <family val="3"/>
        <charset val="128"/>
      </rPr>
      <t>上記以外の課題や問題点について自由に記入してください。</t>
    </r>
    <phoneticPr fontId="28"/>
  </si>
  <si>
    <t>養介護施設従事者等による高齢者虐待対応</t>
    <rPh sb="0" eb="9">
      <t>ヨウカイゴシセツジュウジシャトウ</t>
    </rPh>
    <rPh sb="12" eb="17">
      <t>コウレイシャギャクタイ</t>
    </rPh>
    <rPh sb="17" eb="19">
      <t>タイオウ</t>
    </rPh>
    <phoneticPr fontId="29"/>
  </si>
  <si>
    <t>（記入漏れ）
(養護者支援の取組内容)</t>
    <rPh sb="1" eb="3">
      <t>キニュウ</t>
    </rPh>
    <rPh sb="3" eb="4">
      <t>モ</t>
    </rPh>
    <phoneticPr fontId="5"/>
  </si>
  <si>
    <t>調査対象年度内に成年後見制度利用開始済</t>
    <rPh sb="0" eb="2">
      <t>チョウサ</t>
    </rPh>
    <rPh sb="2" eb="4">
      <t>タイショウ</t>
    </rPh>
    <rPh sb="4" eb="6">
      <t>ネンド</t>
    </rPh>
    <rPh sb="6" eb="7">
      <t>ナイ</t>
    </rPh>
    <rPh sb="8" eb="10">
      <t>セイネン</t>
    </rPh>
    <rPh sb="10" eb="12">
      <t>コウケン</t>
    </rPh>
    <rPh sb="12" eb="14">
      <t>セイド</t>
    </rPh>
    <rPh sb="16" eb="18">
      <t>カイシ</t>
    </rPh>
    <rPh sb="18" eb="19">
      <t>ズ</t>
    </rPh>
    <phoneticPr fontId="5"/>
  </si>
  <si>
    <t>調査対象年度以前に成年後見制度利用開始済</t>
    <rPh sb="0" eb="2">
      <t>チョウサ</t>
    </rPh>
    <rPh sb="2" eb="4">
      <t>タイショウ</t>
    </rPh>
    <rPh sb="4" eb="6">
      <t>ネンド</t>
    </rPh>
    <rPh sb="6" eb="8">
      <t>イゼン</t>
    </rPh>
    <rPh sb="9" eb="11">
      <t>セイネン</t>
    </rPh>
    <rPh sb="11" eb="13">
      <t>コウケン</t>
    </rPh>
    <rPh sb="13" eb="15">
      <t>セイド</t>
    </rPh>
    <rPh sb="17" eb="19">
      <t>カイシ</t>
    </rPh>
    <rPh sb="19" eb="20">
      <t>ズ</t>
    </rPh>
    <phoneticPr fontId="5"/>
  </si>
  <si>
    <r>
      <rPr>
        <b/>
        <sz val="10"/>
        <rFont val="ＭＳ Ｐゴシック"/>
        <family val="3"/>
        <charset val="128"/>
      </rPr>
      <t>調査対象年度内</t>
    </r>
    <r>
      <rPr>
        <sz val="10"/>
        <color indexed="8"/>
        <rFont val="ＭＳ Ｐゴシック"/>
        <family val="3"/>
        <charset val="128"/>
      </rPr>
      <t>に成年後見制度利用</t>
    </r>
    <r>
      <rPr>
        <b/>
        <sz val="10"/>
        <color indexed="8"/>
        <rFont val="ＭＳ Ｐゴシック"/>
        <family val="3"/>
        <charset val="128"/>
      </rPr>
      <t>開始済、手続き中</t>
    </r>
    <r>
      <rPr>
        <sz val="10"/>
        <color indexed="8"/>
        <rFont val="ＭＳ Ｐゴシック"/>
        <family val="3"/>
        <charset val="128"/>
      </rPr>
      <t>のみ</t>
    </r>
    <rPh sb="0" eb="2">
      <t>チョウサ</t>
    </rPh>
    <rPh sb="2" eb="4">
      <t>タイショウ</t>
    </rPh>
    <rPh sb="4" eb="6">
      <t>ネンド</t>
    </rPh>
    <rPh sb="6" eb="7">
      <t>ナイ</t>
    </rPh>
    <rPh sb="16" eb="18">
      <t>カイシ</t>
    </rPh>
    <rPh sb="18" eb="19">
      <t>ズミ</t>
    </rPh>
    <rPh sb="20" eb="22">
      <t>テツヅ</t>
    </rPh>
    <rPh sb="23" eb="24">
      <t>チュウ</t>
    </rPh>
    <phoneticPr fontId="29"/>
  </si>
  <si>
    <t>調査対象年度内に成年後見制度利用開始済</t>
    <rPh sb="0" eb="7">
      <t>チョウサタイショウネンドナイ</t>
    </rPh>
    <rPh sb="8" eb="10">
      <t>セイネン</t>
    </rPh>
    <rPh sb="10" eb="12">
      <t>コウケン</t>
    </rPh>
    <rPh sb="12" eb="14">
      <t>セイド</t>
    </rPh>
    <rPh sb="16" eb="18">
      <t>カイシ</t>
    </rPh>
    <rPh sb="18" eb="19">
      <t>ズ</t>
    </rPh>
    <phoneticPr fontId="5"/>
  </si>
  <si>
    <t>a)事例発生までの経過</t>
    <phoneticPr fontId="29"/>
  </si>
  <si>
    <t>b)発生要因</t>
    <phoneticPr fontId="29"/>
  </si>
  <si>
    <t>c)支援・介入・対応の内容・方法</t>
    <phoneticPr fontId="29"/>
  </si>
  <si>
    <t>d)養護者支援・対応の内容・方法</t>
    <phoneticPr fontId="29"/>
  </si>
  <si>
    <t>e)緊急性の判断・対応方法</t>
    <phoneticPr fontId="29"/>
  </si>
  <si>
    <t>f)分離保護の判断・実施</t>
    <phoneticPr fontId="29"/>
  </si>
  <si>
    <t>g)立入調査の判断・実施</t>
    <phoneticPr fontId="29"/>
  </si>
  <si>
    <t>h)成年後見制度等の利活用</t>
    <phoneticPr fontId="29"/>
  </si>
  <si>
    <t>i)関係者の事前の危機認識・予兆察知</t>
    <phoneticPr fontId="29"/>
  </si>
  <si>
    <t>j)虐待の有無や虐待対応とすべきかの判断</t>
    <phoneticPr fontId="29"/>
  </si>
  <si>
    <t>k)対応体制</t>
    <phoneticPr fontId="29"/>
  </si>
  <si>
    <t>l)情報共有の基準や方法</t>
    <phoneticPr fontId="29"/>
  </si>
  <si>
    <t>m)関係機関の連携方法</t>
    <phoneticPr fontId="29"/>
  </si>
  <si>
    <t>n)関係者への研修や啓発</t>
    <phoneticPr fontId="29"/>
  </si>
  <si>
    <t>o)現在検討中</t>
    <phoneticPr fontId="29"/>
  </si>
  <si>
    <t>p)その他</t>
    <rPh sb="4" eb="5">
      <t>タ</t>
    </rPh>
    <phoneticPr fontId="29"/>
  </si>
  <si>
    <t>b）（立入調査のうち）援助要請をしなかった事例</t>
    <rPh sb="3" eb="5">
      <t>タチイリ</t>
    </rPh>
    <rPh sb="5" eb="7">
      <t>チョウサ</t>
    </rPh>
    <rPh sb="11" eb="13">
      <t>エンジョ</t>
    </rPh>
    <rPh sb="13" eb="15">
      <t>ヨウセイ</t>
    </rPh>
    <rPh sb="21" eb="23">
      <t>ジレイ</t>
    </rPh>
    <phoneticPr fontId="29"/>
  </si>
  <si>
    <r>
      <t xml:space="preserve">3)虐待の深刻度
</t>
    </r>
    <r>
      <rPr>
        <b/>
        <sz val="10"/>
        <color rgb="FFFF0000"/>
        <rFont val="ＭＳ Ｐゴシック"/>
        <family val="3"/>
        <charset val="128"/>
      </rPr>
      <t>（複数名で判断した場合のみ回答）</t>
    </r>
    <rPh sb="2" eb="4">
      <t>ギャクタイ</t>
    </rPh>
    <rPh sb="5" eb="8">
      <t>シンコクド</t>
    </rPh>
    <phoneticPr fontId="52"/>
  </si>
  <si>
    <t>※「c)虐待の判断に至らなかった」理由（記入）</t>
    <phoneticPr fontId="5"/>
  </si>
  <si>
    <t>i) 養護者支援の終結の判断</t>
    <phoneticPr fontId="29"/>
  </si>
  <si>
    <t>i) 養護者支援の終結の判断</t>
    <phoneticPr fontId="63"/>
  </si>
  <si>
    <t>2022年</t>
    <rPh sb="4" eb="5">
      <t>ネン</t>
    </rPh>
    <phoneticPr fontId="31"/>
  </si>
  <si>
    <t>問2_2)エラーチェック</t>
    <rPh sb="0" eb="1">
      <t>トイ</t>
    </rPh>
    <phoneticPr fontId="31"/>
  </si>
  <si>
    <t>問2_2)  エラーチェック</t>
    <rPh sb="0" eb="1">
      <t>トイ</t>
    </rPh>
    <phoneticPr fontId="31"/>
  </si>
  <si>
    <t>c)虐待の事実の判断に至らない理由</t>
    <rPh sb="15" eb="17">
      <t>リユウ</t>
    </rPh>
    <phoneticPr fontId="31"/>
  </si>
  <si>
    <t>5)当該施設等に対する過去の虐待</t>
    <rPh sb="2" eb="4">
      <t>トウガイ</t>
    </rPh>
    <rPh sb="4" eb="6">
      <t>シセツ</t>
    </rPh>
    <rPh sb="6" eb="7">
      <t>トウ</t>
    </rPh>
    <rPh sb="8" eb="9">
      <t>タイ</t>
    </rPh>
    <rPh sb="11" eb="13">
      <t>カコ</t>
    </rPh>
    <rPh sb="14" eb="16">
      <t>ギャクタイ</t>
    </rPh>
    <phoneticPr fontId="2"/>
  </si>
  <si>
    <t>※具体的内容(指導・権限行使・減算・苦情対応等)</t>
    <phoneticPr fontId="31"/>
  </si>
  <si>
    <t>７)被虐待者・虐待者の特定</t>
    <rPh sb="2" eb="6">
      <t>ヒギャクタイシャ</t>
    </rPh>
    <rPh sb="7" eb="10">
      <t>ギャクタイシャ</t>
    </rPh>
    <rPh sb="11" eb="13">
      <t>トクテイ</t>
    </rPh>
    <phoneticPr fontId="4"/>
  </si>
  <si>
    <t>問12　老人福祉法、介護保険法に基づく措置を行った事例の具体的内容</t>
    <phoneticPr fontId="31"/>
  </si>
  <si>
    <t>問12エラーチェック</t>
    <rPh sb="0" eb="1">
      <t>トイ</t>
    </rPh>
    <phoneticPr fontId="31"/>
  </si>
  <si>
    <t>※「c)虐待の判断に至らなかった」理由</t>
    <phoneticPr fontId="5"/>
  </si>
  <si>
    <t>※その他の場合具体的内容(記入)</t>
    <phoneticPr fontId="5"/>
  </si>
  <si>
    <t>※その他の場合具体的内容</t>
    <phoneticPr fontId="5"/>
  </si>
  <si>
    <t>6)_1発生要因</t>
    <rPh sb="4" eb="6">
      <t>ハッセイ</t>
    </rPh>
    <rPh sb="6" eb="8">
      <t>ヨウイン</t>
    </rPh>
    <phoneticPr fontId="4"/>
  </si>
  <si>
    <t>a) 介護疲れ・介護ストレス</t>
  </si>
  <si>
    <t>b) 虐待者の介護力の低下や不足</t>
  </si>
  <si>
    <t>c) 孤立・補助介護者の不在等</t>
  </si>
  <si>
    <t>d) 「介護は家族がすべき」といった周囲の声、世間体に対するストレスやプレッシャー</t>
  </si>
  <si>
    <t>e) 知識や情報の不足</t>
  </si>
  <si>
    <t>f) 理解力の不足や低下</t>
  </si>
  <si>
    <t>g) 虐待者の外部サービス利用への抵抗感</t>
  </si>
  <si>
    <t>h) 障害・疾病</t>
  </si>
  <si>
    <t>i) 障害疑い・疾病疑い</t>
  </si>
  <si>
    <t>j) 精神状態が安定していない</t>
  </si>
  <si>
    <t>l) 被虐待者との虐待発生までの人間関係</t>
  </si>
  <si>
    <t>m) 家族環境（生育歴・虐待の連鎖）</t>
  </si>
  <si>
    <t>n) 他者との関係のとりづらさ・資源への繋がりづらさ</t>
  </si>
  <si>
    <t>o) 飲酒の影響</t>
  </si>
  <si>
    <t>p) 依存（アルコール、ギャンブル、関係性等）</t>
  </si>
  <si>
    <t>q) その他</t>
  </si>
  <si>
    <t>a) 認知症の症状</t>
  </si>
  <si>
    <t>b) 精神障害（疑いを含む）、高次脳機能障害、知的障害、認知機能の低下</t>
  </si>
  <si>
    <t>c) 身体的自立度の低さ</t>
  </si>
  <si>
    <t>d) 排泄介助の困難さ</t>
  </si>
  <si>
    <t>e) 外部サービス利用に抵抗感がある</t>
  </si>
  <si>
    <t>f) 障害・疾病</t>
  </si>
  <si>
    <t>g) 障害疑い・疾病疑い</t>
  </si>
  <si>
    <t>h) その他</t>
  </si>
  <si>
    <t>a) 経済的困窮・債務（経済的問題）</t>
  </si>
  <si>
    <t>b) 家庭内の経済的利害関係（財産、相続）</t>
  </si>
  <si>
    <t>c) （虐待者以外の）他家族との関係の悪さほか家族関係の問題</t>
  </si>
  <si>
    <t>d) （虐待者以外の）配偶者や家族・親族の無関心、無理解、非協力</t>
  </si>
  <si>
    <t>e) その他</t>
  </si>
  <si>
    <t>a) ケアサービスの不足の問題</t>
  </si>
  <si>
    <t>b) ケアサービスのミスマッチ等マネジメントの問題</t>
  </si>
  <si>
    <t>c) その他</t>
  </si>
  <si>
    <t>※その他の場合具体的内容（記入）</t>
    <rPh sb="1" eb="3">
      <t>キニュウ</t>
    </rPh>
    <phoneticPr fontId="5"/>
  </si>
  <si>
    <t>※　その他の具体的内容</t>
    <phoneticPr fontId="5"/>
  </si>
  <si>
    <r>
      <t xml:space="preserve">問1　相談通報受理日
</t>
    </r>
    <r>
      <rPr>
        <sz val="10"/>
        <color rgb="FFFF0000"/>
        <rFont val="ＭＳ Ｐゴシック"/>
        <family val="3"/>
        <charset val="128"/>
      </rPr>
      <t>「対応時期」「調査対象年度」と整合しない場合、セルが橙色で表示されます</t>
    </r>
    <rPh sb="3" eb="5">
      <t>ソウダン</t>
    </rPh>
    <rPh sb="5" eb="7">
      <t>ツウホウ</t>
    </rPh>
    <rPh sb="7" eb="9">
      <t>ジュリ</t>
    </rPh>
    <rPh sb="9" eb="10">
      <t>ビ</t>
    </rPh>
    <rPh sb="38" eb="40">
      <t>ダイダイイロ</t>
    </rPh>
    <phoneticPr fontId="29"/>
  </si>
  <si>
    <r>
      <t xml:space="preserve">2)事実確認調査の開始日
</t>
    </r>
    <r>
      <rPr>
        <sz val="10"/>
        <color rgb="FFFF0000"/>
        <rFont val="ＭＳ Ｐゴシック"/>
        <family val="3"/>
        <charset val="128"/>
      </rPr>
      <t>「対応時期」「調査対象年度」と整合しない場合、セルが橙色で表示されます</t>
    </r>
    <rPh sb="2" eb="4">
      <t>ジジツ</t>
    </rPh>
    <rPh sb="4" eb="6">
      <t>カクニン</t>
    </rPh>
    <rPh sb="6" eb="8">
      <t>チョウサ</t>
    </rPh>
    <rPh sb="9" eb="12">
      <t>カイシビ</t>
    </rPh>
    <phoneticPr fontId="29"/>
  </si>
  <si>
    <r>
      <t xml:space="preserve">2)虐待の事実が確認された期日
</t>
    </r>
    <r>
      <rPr>
        <sz val="10"/>
        <color rgb="FFFF0000"/>
        <rFont val="ＭＳ Ｐゴシック"/>
        <family val="3"/>
        <charset val="128"/>
      </rPr>
      <t>「対応時期」「調査対象年度」と整合しない場合、セルが橙色で表示されます</t>
    </r>
    <rPh sb="2" eb="4">
      <t>ギャクタイ</t>
    </rPh>
    <rPh sb="5" eb="7">
      <t>ジジツ</t>
    </rPh>
    <rPh sb="8" eb="10">
      <t>カクニン</t>
    </rPh>
    <rPh sb="13" eb="15">
      <t>キジツ</t>
    </rPh>
    <phoneticPr fontId="29"/>
  </si>
  <si>
    <r>
      <t xml:space="preserve">1-2)分離対応開始日
</t>
    </r>
    <r>
      <rPr>
        <sz val="10"/>
        <color rgb="FFFF0000"/>
        <rFont val="ＭＳ Ｐゴシック"/>
        <family val="3"/>
        <charset val="128"/>
      </rPr>
      <t>「対応時期」「調査対象年度」と整合しない場合、セルが橙色で表示されます</t>
    </r>
    <rPh sb="4" eb="6">
      <t>ブンリ</t>
    </rPh>
    <rPh sb="6" eb="8">
      <t>タイオウ</t>
    </rPh>
    <rPh sb="8" eb="11">
      <t>カイシビ</t>
    </rPh>
    <phoneticPr fontId="29"/>
  </si>
  <si>
    <r>
      <t xml:space="preserve">4-4)権利擁護対応開始日
</t>
    </r>
    <r>
      <rPr>
        <sz val="10"/>
        <color rgb="FFFF0000"/>
        <rFont val="ＭＳ Ｐゴシック"/>
        <family val="3"/>
        <charset val="128"/>
      </rPr>
      <t>「調査対象年度」と整合しない場合、セルが橙色で表示されます</t>
    </r>
    <rPh sb="4" eb="6">
      <t>ケンリ</t>
    </rPh>
    <rPh sb="6" eb="8">
      <t>ヨウゴ</t>
    </rPh>
    <rPh sb="8" eb="10">
      <t>タイオウ</t>
    </rPh>
    <rPh sb="10" eb="13">
      <t>カイシビ</t>
    </rPh>
    <phoneticPr fontId="29"/>
  </si>
  <si>
    <r>
      <rPr>
        <b/>
        <sz val="10"/>
        <color indexed="8"/>
        <rFont val="ＭＳ Ｐゴシック"/>
        <family val="3"/>
        <charset val="128"/>
      </rPr>
      <t>終結した場合、</t>
    </r>
    <r>
      <rPr>
        <sz val="10"/>
        <color indexed="8"/>
        <rFont val="ＭＳ Ｐゴシック"/>
        <family val="3"/>
        <charset val="128"/>
      </rPr>
      <t xml:space="preserve">1-2)その期日
</t>
    </r>
    <r>
      <rPr>
        <sz val="10"/>
        <color rgb="FFFF0000"/>
        <rFont val="ＭＳ Ｐゴシック"/>
        <family val="3"/>
        <charset val="128"/>
      </rPr>
      <t>「調査対象年度」と整合しない場合、セルが橙色で表示されます</t>
    </r>
    <rPh sb="0" eb="2">
      <t>シュウケツ</t>
    </rPh>
    <rPh sb="4" eb="6">
      <t>バアイ</t>
    </rPh>
    <rPh sb="13" eb="15">
      <t>キジツ</t>
    </rPh>
    <phoneticPr fontId="29"/>
  </si>
  <si>
    <r>
      <rPr>
        <b/>
        <sz val="11"/>
        <color indexed="10"/>
        <rFont val="ＭＳ Ｐゴシック"/>
        <family val="3"/>
        <charset val="128"/>
      </rPr>
      <t>虐待の事実が確認された場合のみ回答してください。</t>
    </r>
    <r>
      <rPr>
        <sz val="11"/>
        <rFont val="ＭＳ Ｐゴシック"/>
        <family val="3"/>
        <charset val="128"/>
      </rPr>
      <t xml:space="preserve">
同一家庭の同一とみなされる事例であっても、</t>
    </r>
    <r>
      <rPr>
        <b/>
        <sz val="11"/>
        <rFont val="ＭＳ Ｐゴシック"/>
        <family val="3"/>
        <charset val="128"/>
      </rPr>
      <t xml:space="preserve">
1人の被虐待者について1行ごと回答してください。</t>
    </r>
    <r>
      <rPr>
        <sz val="11"/>
        <rFont val="ＭＳ Ｐゴシック"/>
        <family val="3"/>
        <charset val="128"/>
      </rPr>
      <t xml:space="preserve">
複数いる</t>
    </r>
    <r>
      <rPr>
        <b/>
        <sz val="11"/>
        <color indexed="10"/>
        <rFont val="ＭＳ Ｐゴシック"/>
        <family val="3"/>
        <charset val="128"/>
      </rPr>
      <t>2人目以降</t>
    </r>
    <r>
      <rPr>
        <b/>
        <sz val="11"/>
        <rFont val="ＭＳ Ｐゴシック"/>
        <family val="3"/>
        <charset val="128"/>
      </rPr>
      <t>の</t>
    </r>
    <r>
      <rPr>
        <b/>
        <sz val="11"/>
        <color indexed="10"/>
        <rFont val="ＭＳ Ｐゴシック"/>
        <family val="3"/>
        <charset val="128"/>
      </rPr>
      <t>被虐待者</t>
    </r>
    <r>
      <rPr>
        <b/>
        <sz val="11"/>
        <rFont val="ＭＳ Ｐゴシック"/>
        <family val="3"/>
        <charset val="128"/>
      </rPr>
      <t>は</t>
    </r>
    <r>
      <rPr>
        <b/>
        <sz val="11"/>
        <color indexed="10"/>
        <rFont val="ＭＳ Ｐゴシック"/>
        <family val="3"/>
        <charset val="128"/>
      </rPr>
      <t>ここから回答</t>
    </r>
    <r>
      <rPr>
        <sz val="11"/>
        <rFont val="ＭＳ Ｐゴシック"/>
        <family val="3"/>
        <charset val="128"/>
      </rPr>
      <t xml:space="preserve">します。
</t>
    </r>
    <r>
      <rPr>
        <b/>
        <sz val="12"/>
        <color indexed="10"/>
        <rFont val="ＭＳ Ｐゴシック"/>
        <family val="3"/>
        <charset val="128"/>
      </rPr>
      <t/>
    </r>
    <rPh sb="72" eb="74">
      <t>フクスウ</t>
    </rPh>
    <rPh sb="82" eb="86">
      <t>ヒギャクタイシャ</t>
    </rPh>
    <rPh sb="91" eb="93">
      <t>カイトウ</t>
    </rPh>
    <phoneticPr fontId="5"/>
  </si>
  <si>
    <t>1-2)事実確認の方法(該当するものすべてを「有」)</t>
    <rPh sb="4" eb="8">
      <t>ジジツカクニン</t>
    </rPh>
    <rPh sb="9" eb="11">
      <t>ホウホウ</t>
    </rPh>
    <rPh sb="12" eb="14">
      <t>ガイトウ</t>
    </rPh>
    <rPh sb="23" eb="24">
      <t>ウ</t>
    </rPh>
    <phoneticPr fontId="31"/>
  </si>
  <si>
    <t>1-2)監査(立入検査等)</t>
    <rPh sb="4" eb="6">
      <t>カンサ</t>
    </rPh>
    <rPh sb="7" eb="12">
      <t>タチイリケンサトウ</t>
    </rPh>
    <phoneticPr fontId="31"/>
  </si>
  <si>
    <t>1-2)運営指導</t>
    <rPh sb="4" eb="8">
      <t>ウンエイシドウ</t>
    </rPh>
    <phoneticPr fontId="31"/>
  </si>
  <si>
    <t>1-2)調査協力依頼</t>
    <rPh sb="4" eb="10">
      <t>チョウサキョウリョクイライ</t>
    </rPh>
    <phoneticPr fontId="31"/>
  </si>
  <si>
    <t>1-4)事実確認調査を行っていない理由</t>
    <rPh sb="4" eb="10">
      <t>ジジツカクニンチョウサ</t>
    </rPh>
    <rPh sb="11" eb="12">
      <t>オコナ</t>
    </rPh>
    <rPh sb="17" eb="19">
      <t>リユウ</t>
    </rPh>
    <phoneticPr fontId="28"/>
  </si>
  <si>
    <t>1-3)事実確認調査の結果</t>
    <rPh sb="4" eb="6">
      <t>ジジツ</t>
    </rPh>
    <rPh sb="6" eb="8">
      <t>カクニン</t>
    </rPh>
    <rPh sb="8" eb="10">
      <t>チョウサ</t>
    </rPh>
    <rPh sb="11" eb="13">
      <t>ケッカ</t>
    </rPh>
    <phoneticPr fontId="4"/>
  </si>
  <si>
    <t>1-4)調査を行っていない理由</t>
    <rPh sb="4" eb="6">
      <t>チョウサ</t>
    </rPh>
    <rPh sb="7" eb="8">
      <t>オコナ</t>
    </rPh>
    <rPh sb="13" eb="15">
      <t>リユウ</t>
    </rPh>
    <phoneticPr fontId="4"/>
  </si>
  <si>
    <t>1-4)調査を行っていない理由その他</t>
    <rPh sb="4" eb="6">
      <t>チョウサ</t>
    </rPh>
    <rPh sb="7" eb="8">
      <t>オコナ</t>
    </rPh>
    <rPh sb="13" eb="15">
      <t>リユウ</t>
    </rPh>
    <phoneticPr fontId="4"/>
  </si>
  <si>
    <t>4)事実確認の方法(該当するものすべてを「有」)</t>
    <rPh sb="2" eb="4">
      <t>ジジツ</t>
    </rPh>
    <rPh sb="4" eb="6">
      <t>カクニン</t>
    </rPh>
    <rPh sb="7" eb="9">
      <t>ホウホウ</t>
    </rPh>
    <rPh sb="10" eb="12">
      <t>ガイトウ</t>
    </rPh>
    <rPh sb="21" eb="22">
      <t>アリ</t>
    </rPh>
    <phoneticPr fontId="55"/>
  </si>
  <si>
    <t>a)監査(立入検査等)：報告徴収、質問、立入検査</t>
    <rPh sb="2" eb="4">
      <t>カンサ</t>
    </rPh>
    <rPh sb="5" eb="9">
      <t>タチイリケンサ</t>
    </rPh>
    <rPh sb="9" eb="10">
      <t>トウ</t>
    </rPh>
    <rPh sb="12" eb="16">
      <t>ホウコクチョウシュウ</t>
    </rPh>
    <rPh sb="17" eb="19">
      <t>シツモン</t>
    </rPh>
    <rPh sb="20" eb="21">
      <t>タ</t>
    </rPh>
    <rPh sb="21" eb="22">
      <t>イ</t>
    </rPh>
    <rPh sb="22" eb="24">
      <t>ケンサ</t>
    </rPh>
    <phoneticPr fontId="31"/>
  </si>
  <si>
    <t>b)運営指導（介護保険法第23・24条）</t>
    <rPh sb="2" eb="6">
      <t>ウンエイシドウ</t>
    </rPh>
    <rPh sb="7" eb="12">
      <t>カイゴホケンホウ</t>
    </rPh>
    <rPh sb="12" eb="13">
      <t>ダイ</t>
    </rPh>
    <rPh sb="18" eb="19">
      <t>ジョウ</t>
    </rPh>
    <phoneticPr fontId="31"/>
  </si>
  <si>
    <t>c)高齢者虐待防止法第24条に老人福祉法第5条の4を併用した調査協力依頼</t>
    <rPh sb="2" eb="5">
      <t>コウレイシャ</t>
    </rPh>
    <rPh sb="5" eb="10">
      <t>ギャクタイボウシホウ</t>
    </rPh>
    <rPh sb="10" eb="11">
      <t>ダイ</t>
    </rPh>
    <rPh sb="13" eb="14">
      <t>ジョウ</t>
    </rPh>
    <rPh sb="15" eb="20">
      <t>ロウジンフクシホウ</t>
    </rPh>
    <rPh sb="20" eb="21">
      <t>ダイ</t>
    </rPh>
    <rPh sb="22" eb="23">
      <t>ジョウ</t>
    </rPh>
    <rPh sb="26" eb="28">
      <t>ヘイヨウ</t>
    </rPh>
    <rPh sb="30" eb="36">
      <t>チョウサキョウリョクイライ</t>
    </rPh>
    <phoneticPr fontId="31"/>
  </si>
  <si>
    <t>6_4)虐待防止に関する指針の整備</t>
    <rPh sb="4" eb="6">
      <t>ギャクタイ</t>
    </rPh>
    <rPh sb="6" eb="8">
      <t>ボウシ</t>
    </rPh>
    <rPh sb="9" eb="10">
      <t>カン</t>
    </rPh>
    <rPh sb="12" eb="14">
      <t>シシン</t>
    </rPh>
    <rPh sb="15" eb="17">
      <t>セイビ</t>
    </rPh>
    <phoneticPr fontId="31"/>
  </si>
  <si>
    <t>6_5)虐待防止措置を実施するための担当者の配置</t>
    <rPh sb="4" eb="6">
      <t>ギャクタイ</t>
    </rPh>
    <rPh sb="6" eb="8">
      <t>ボウシ</t>
    </rPh>
    <rPh sb="8" eb="10">
      <t>ソチ</t>
    </rPh>
    <rPh sb="11" eb="13">
      <t>ジッシ</t>
    </rPh>
    <rPh sb="18" eb="21">
      <t>タントウシャ</t>
    </rPh>
    <rPh sb="22" eb="24">
      <t>ハイチ</t>
    </rPh>
    <phoneticPr fontId="31"/>
  </si>
  <si>
    <t>6_4)虐待防止の指針の整備</t>
    <rPh sb="4" eb="8">
      <t>ギャクタイボウシ</t>
    </rPh>
    <rPh sb="9" eb="11">
      <t>シシン</t>
    </rPh>
    <rPh sb="12" eb="14">
      <t>セイビ</t>
    </rPh>
    <phoneticPr fontId="2"/>
  </si>
  <si>
    <t>6_3)虐待防止担当者配置</t>
    <rPh sb="4" eb="6">
      <t>ギャクタイ</t>
    </rPh>
    <rPh sb="6" eb="8">
      <t>ボウシ</t>
    </rPh>
    <rPh sb="8" eb="13">
      <t>タントウシャハイチ</t>
    </rPh>
    <phoneticPr fontId="2"/>
  </si>
  <si>
    <t>※虐待判断後の権限行使についてのみ回答（事実確認時のものは問3・問5で回答）</t>
    <phoneticPr fontId="31"/>
  </si>
  <si>
    <r>
      <t xml:space="preserve"> 問7 </t>
    </r>
    <r>
      <rPr>
        <b/>
        <sz val="10"/>
        <color indexed="10"/>
        <rFont val="ＭＳ Ｐゴシック"/>
        <family val="3"/>
        <charset val="128"/>
      </rPr>
      <t>介護保険法</t>
    </r>
    <r>
      <rPr>
        <sz val="10"/>
        <color indexed="8"/>
        <rFont val="ＭＳ Ｐゴシック"/>
        <family val="3"/>
        <charset val="128"/>
      </rPr>
      <t>の規定に基づく権限の行使</t>
    </r>
    <rPh sb="1" eb="2">
      <t>トイ</t>
    </rPh>
    <rPh sb="4" eb="6">
      <t>カイゴ</t>
    </rPh>
    <rPh sb="6" eb="8">
      <t>ホケン</t>
    </rPh>
    <rPh sb="8" eb="9">
      <t>ホウ</t>
    </rPh>
    <rPh sb="10" eb="12">
      <t>キテイ</t>
    </rPh>
    <rPh sb="13" eb="14">
      <t>モト</t>
    </rPh>
    <rPh sb="16" eb="18">
      <t>ケンゲン</t>
    </rPh>
    <rPh sb="19" eb="21">
      <t>コウシ</t>
    </rPh>
    <phoneticPr fontId="4"/>
  </si>
  <si>
    <t>問７エラーチェック</t>
    <rPh sb="0" eb="1">
      <t>トイ</t>
    </rPh>
    <phoneticPr fontId="31"/>
  </si>
  <si>
    <r>
      <t xml:space="preserve">問8 </t>
    </r>
    <r>
      <rPr>
        <b/>
        <sz val="10"/>
        <color indexed="10"/>
        <rFont val="ＭＳ Ｐゴシック"/>
        <family val="3"/>
        <charset val="128"/>
      </rPr>
      <t>老人福祉法</t>
    </r>
    <r>
      <rPr>
        <sz val="10"/>
        <color indexed="8"/>
        <rFont val="ＭＳ Ｐゴシック"/>
        <family val="3"/>
        <charset val="128"/>
      </rPr>
      <t>の規定に基づく権限の行使</t>
    </r>
    <rPh sb="3" eb="5">
      <t>ロウジン</t>
    </rPh>
    <rPh sb="5" eb="7">
      <t>フクシ</t>
    </rPh>
    <phoneticPr fontId="55"/>
  </si>
  <si>
    <r>
      <t xml:space="preserve"> 問9 </t>
    </r>
    <r>
      <rPr>
        <sz val="10"/>
        <rFont val="ＭＳ Ｐゴシック"/>
        <family val="3"/>
        <charset val="128"/>
      </rPr>
      <t>老人福祉法、介護保険法上の権限行使</t>
    </r>
    <r>
      <rPr>
        <b/>
        <sz val="10"/>
        <color indexed="10"/>
        <rFont val="ＭＳ Ｐゴシック"/>
        <family val="3"/>
        <charset val="128"/>
      </rPr>
      <t>以外の</t>
    </r>
    <r>
      <rPr>
        <sz val="10"/>
        <color indexed="8"/>
        <rFont val="ＭＳ Ｐゴシック"/>
        <family val="3"/>
        <charset val="128"/>
      </rPr>
      <t>対応</t>
    </r>
    <rPh sb="1" eb="2">
      <t>トイ</t>
    </rPh>
    <rPh sb="4" eb="6">
      <t>ロウジン</t>
    </rPh>
    <rPh sb="6" eb="8">
      <t>フクシ</t>
    </rPh>
    <rPh sb="8" eb="9">
      <t>ホウ</t>
    </rPh>
    <rPh sb="10" eb="12">
      <t>カイゴ</t>
    </rPh>
    <rPh sb="12" eb="14">
      <t>ホケン</t>
    </rPh>
    <rPh sb="14" eb="15">
      <t>ホウ</t>
    </rPh>
    <rPh sb="15" eb="16">
      <t>ジョウ</t>
    </rPh>
    <rPh sb="17" eb="19">
      <t>ケンゲン</t>
    </rPh>
    <rPh sb="19" eb="21">
      <t>コウシ</t>
    </rPh>
    <rPh sb="21" eb="23">
      <t>イガイ</t>
    </rPh>
    <phoneticPr fontId="4"/>
  </si>
  <si>
    <t>2023年</t>
    <rPh sb="4" eb="5">
      <t>ネン</t>
    </rPh>
    <phoneticPr fontId="31"/>
  </si>
  <si>
    <t>1-3)事実確認調査を行った結果</t>
    <phoneticPr fontId="31"/>
  </si>
  <si>
    <r>
      <t xml:space="preserve">問5 </t>
    </r>
    <r>
      <rPr>
        <b/>
        <sz val="10"/>
        <color indexed="10"/>
        <rFont val="ＭＳ Ｐゴシック"/>
        <family val="3"/>
        <charset val="128"/>
      </rPr>
      <t>都道府県</t>
    </r>
    <r>
      <rPr>
        <sz val="10"/>
        <color indexed="8"/>
        <rFont val="ＭＳ Ｐゴシック"/>
        <family val="3"/>
        <charset val="128"/>
      </rPr>
      <t>における事実確認調査状況（※問3、問4の過程により、都道府県が市町村と共同して事実確認を行った場合を含む）</t>
    </r>
    <rPh sb="0" eb="1">
      <t>トイ</t>
    </rPh>
    <phoneticPr fontId="55"/>
  </si>
  <si>
    <t>虐待防止に関する指針の整備</t>
    <rPh sb="0" eb="2">
      <t>ギャクタイ</t>
    </rPh>
    <rPh sb="2" eb="4">
      <t>ボウシ</t>
    </rPh>
    <rPh sb="5" eb="6">
      <t>カン</t>
    </rPh>
    <rPh sb="8" eb="10">
      <t>シシン</t>
    </rPh>
    <rPh sb="11" eb="13">
      <t>セイビ</t>
    </rPh>
    <phoneticPr fontId="4"/>
  </si>
  <si>
    <t>虐待防止措置を実施するための担当者の配置</t>
    <rPh sb="0" eb="2">
      <t>ギャクタイ</t>
    </rPh>
    <rPh sb="2" eb="4">
      <t>ボウシ</t>
    </rPh>
    <rPh sb="4" eb="6">
      <t>ソチ</t>
    </rPh>
    <rPh sb="7" eb="9">
      <t>ジッシ</t>
    </rPh>
    <rPh sb="14" eb="17">
      <t>タントウシャ</t>
    </rPh>
    <rPh sb="18" eb="20">
      <t>ハイチ</t>
    </rPh>
    <phoneticPr fontId="4"/>
  </si>
  <si>
    <t>問3　市町村における事実確認調査状況(事実確認の方法)</t>
    <rPh sb="0" eb="1">
      <t>トイ</t>
    </rPh>
    <rPh sb="19" eb="23">
      <t>ジジツカクニン</t>
    </rPh>
    <rPh sb="24" eb="26">
      <t>ホウホウ</t>
    </rPh>
    <phoneticPr fontId="71"/>
  </si>
  <si>
    <t>監査(立入検査等)：報告徴収、質問、立入検査</t>
    <phoneticPr fontId="4"/>
  </si>
  <si>
    <t>運営指導（介護保険法第23・24条）</t>
    <phoneticPr fontId="4"/>
  </si>
  <si>
    <t>高齢者虐待防止法第24条に老人福祉法第5条の4を併用した調査協力依頼</t>
  </si>
  <si>
    <t>問5　都道府県における事実確認調査状況(事実確認の方法)</t>
    <rPh sb="0" eb="1">
      <t>トイ</t>
    </rPh>
    <rPh sb="3" eb="7">
      <t>トドウフケン</t>
    </rPh>
    <rPh sb="20" eb="24">
      <t>ジジツカクニン</t>
    </rPh>
    <rPh sb="25" eb="27">
      <t>ホウホウ</t>
    </rPh>
    <phoneticPr fontId="71"/>
  </si>
  <si>
    <t>問9 老人福祉法、介護保険法上の権限行使以外の対応</t>
    <phoneticPr fontId="71"/>
  </si>
  <si>
    <t>問7 介護保険法の規定に基づく権限の行使</t>
    <phoneticPr fontId="71"/>
  </si>
  <si>
    <t>問8 老人福祉法の規定に基づく権限の行使</t>
    <phoneticPr fontId="71"/>
  </si>
  <si>
    <t>a)訪問調査により事実確認を行った事例</t>
    <rPh sb="2" eb="4">
      <t>ホウモン</t>
    </rPh>
    <rPh sb="4" eb="6">
      <t>チョウサ</t>
    </rPh>
    <rPh sb="9" eb="11">
      <t>ジジツ</t>
    </rPh>
    <rPh sb="11" eb="13">
      <t>カクニン</t>
    </rPh>
    <rPh sb="14" eb="15">
      <t>オコナ</t>
    </rPh>
    <rPh sb="17" eb="19">
      <t>ジレイ</t>
    </rPh>
    <phoneticPr fontId="4"/>
  </si>
  <si>
    <t>b)関係者からの情報収集のみで事実確認を行った事例</t>
    <rPh sb="2" eb="5">
      <t>カンケイシャ</t>
    </rPh>
    <rPh sb="8" eb="12">
      <t>ジョウホウシュウシュ</t>
    </rPh>
    <rPh sb="15" eb="19">
      <t>ジジツカクニン</t>
    </rPh>
    <rPh sb="20" eb="21">
      <t>オコナ</t>
    </rPh>
    <rPh sb="23" eb="25">
      <t>ジレイ</t>
    </rPh>
    <phoneticPr fontId="4"/>
  </si>
  <si>
    <t>c）立入調査により事実確認を行った事例</t>
    <rPh sb="2" eb="4">
      <t>タチイリ</t>
    </rPh>
    <rPh sb="4" eb="6">
      <t>チョウサ</t>
    </rPh>
    <rPh sb="9" eb="11">
      <t>ジジツ</t>
    </rPh>
    <rPh sb="11" eb="13">
      <t>カクニン</t>
    </rPh>
    <rPh sb="14" eb="15">
      <t>オコナ</t>
    </rPh>
    <rPh sb="17" eb="19">
      <t>ジレイ</t>
    </rPh>
    <phoneticPr fontId="4"/>
  </si>
  <si>
    <t>d）相談・通報を受理した段階で、明らかに虐待ではなく事実確認調査不要と判断した事例</t>
    <phoneticPr fontId="4"/>
  </si>
  <si>
    <t>e）相談・通報を受理し、後日、事実確認調査を予定しているまたは事実確認調査の要否を検討中の事例</t>
    <phoneticPr fontId="4"/>
  </si>
  <si>
    <r>
      <t xml:space="preserve">1)虐待の事実が確認された期日
</t>
    </r>
    <r>
      <rPr>
        <b/>
        <sz val="10"/>
        <color rgb="FFFF0000"/>
        <rFont val="ＭＳ Ｐゴシック"/>
        <family val="3"/>
        <charset val="128"/>
      </rPr>
      <t>（虐待事例と判断した期日）</t>
    </r>
    <rPh sb="2" eb="4">
      <t>ギャクタイ</t>
    </rPh>
    <rPh sb="5" eb="7">
      <t>ジジツ</t>
    </rPh>
    <rPh sb="8" eb="10">
      <t>カクニン</t>
    </rPh>
    <rPh sb="13" eb="15">
      <t>キジツ</t>
    </rPh>
    <rPh sb="17" eb="19">
      <t>ギャクタイ</t>
    </rPh>
    <rPh sb="19" eb="21">
      <t>ジレイ</t>
    </rPh>
    <rPh sb="22" eb="24">
      <t>ハンダン</t>
    </rPh>
    <rPh sb="26" eb="28">
      <t>キジツ</t>
    </rPh>
    <phoneticPr fontId="4"/>
  </si>
  <si>
    <r>
      <t xml:space="preserve">
</t>
    </r>
    <r>
      <rPr>
        <b/>
        <sz val="11"/>
        <rFont val="ＭＳ Ｐゴシック"/>
        <family val="3"/>
        <charset val="128"/>
      </rPr>
      <t>被虐待者</t>
    </r>
    <r>
      <rPr>
        <sz val="11"/>
        <rFont val="ＭＳ Ｐゴシック"/>
        <family val="3"/>
        <charset val="128"/>
      </rPr>
      <t>または</t>
    </r>
    <r>
      <rPr>
        <b/>
        <sz val="11"/>
        <rFont val="ＭＳ Ｐゴシック"/>
        <family val="3"/>
        <charset val="128"/>
      </rPr>
      <t>虐待者</t>
    </r>
    <r>
      <rPr>
        <sz val="11"/>
        <rFont val="ＭＳ Ｐゴシック"/>
        <family val="3"/>
        <charset val="128"/>
      </rPr>
      <t xml:space="preserve">が
</t>
    </r>
    <r>
      <rPr>
        <b/>
        <sz val="11"/>
        <color indexed="10"/>
        <rFont val="ＭＳ Ｐゴシック"/>
        <family val="3"/>
        <charset val="128"/>
      </rPr>
      <t>一部でも特定できている</t>
    </r>
    <r>
      <rPr>
        <sz val="11"/>
        <rFont val="ＭＳ Ｐゴシック"/>
        <family val="3"/>
        <charset val="128"/>
      </rPr>
      <t xml:space="preserve">場合、
</t>
    </r>
    <r>
      <rPr>
        <b/>
        <sz val="11"/>
        <rFont val="ＭＳ Ｐゴシック"/>
        <family val="3"/>
        <charset val="128"/>
      </rPr>
      <t>別シート(附B票)に詳細を回答</t>
    </r>
    <r>
      <rPr>
        <sz val="11"/>
        <rFont val="ＭＳ Ｐゴシック"/>
        <family val="3"/>
        <charset val="128"/>
      </rPr>
      <t>してください。
下の「附B票へ行く」ボタンをクリックし、該当箇所を回答してください。</t>
    </r>
    <rPh sb="1" eb="5">
      <t>ヒギャクタイシャ</t>
    </rPh>
    <rPh sb="13" eb="15">
      <t>イチブ</t>
    </rPh>
    <rPh sb="17" eb="19">
      <t>トクテイ</t>
    </rPh>
    <rPh sb="24" eb="26">
      <t>バアイ</t>
    </rPh>
    <rPh sb="28" eb="29">
      <t>ベツ</t>
    </rPh>
    <rPh sb="33" eb="34">
      <t>フ</t>
    </rPh>
    <rPh sb="35" eb="36">
      <t>ヒョウ</t>
    </rPh>
    <rPh sb="38" eb="40">
      <t>ショウサイ</t>
    </rPh>
    <rPh sb="41" eb="43">
      <t>カイトウ</t>
    </rPh>
    <rPh sb="51" eb="52">
      <t>シタ</t>
    </rPh>
    <rPh sb="54" eb="55">
      <t>フ</t>
    </rPh>
    <rPh sb="56" eb="57">
      <t>ヒョウ</t>
    </rPh>
    <rPh sb="58" eb="59">
      <t>イ</t>
    </rPh>
    <rPh sb="71" eb="73">
      <t>ガイトウ</t>
    </rPh>
    <rPh sb="73" eb="75">
      <t>カショ</t>
    </rPh>
    <rPh sb="76" eb="78">
      <t>カイトウ</t>
    </rPh>
    <phoneticPr fontId="31"/>
  </si>
  <si>
    <t>令和7年度</t>
    <rPh sb="0" eb="2">
      <t>レイワ</t>
    </rPh>
    <rPh sb="3" eb="4">
      <t>ネン</t>
    </rPh>
    <rPh sb="4" eb="5">
      <t>ド</t>
    </rPh>
    <phoneticPr fontId="29"/>
  </si>
  <si>
    <t>1-1)　都道府県</t>
    <rPh sb="5" eb="9">
      <t>トドウフケン</t>
    </rPh>
    <phoneticPr fontId="28"/>
  </si>
  <si>
    <t>1-2)市町村</t>
    <rPh sb="4" eb="7">
      <t>シチョウソン</t>
    </rPh>
    <phoneticPr fontId="29"/>
  </si>
  <si>
    <t>市町村コード</t>
    <rPh sb="0" eb="3">
      <t>シチョウソン</t>
    </rPh>
    <phoneticPr fontId="28"/>
  </si>
  <si>
    <t>千葉県</t>
  </si>
  <si>
    <t>松戸市</t>
  </si>
  <si>
    <t>北海道</t>
  </si>
  <si>
    <t>011002</t>
  </si>
  <si>
    <t>札幌市</t>
  </si>
  <si>
    <t>012025</t>
  </si>
  <si>
    <t>函館市</t>
  </si>
  <si>
    <t>012033</t>
  </si>
  <si>
    <t>小樽市</t>
  </si>
  <si>
    <t>012041</t>
  </si>
  <si>
    <t>旭川市</t>
  </si>
  <si>
    <t>012050</t>
  </si>
  <si>
    <t>室蘭市</t>
  </si>
  <si>
    <t>012068</t>
  </si>
  <si>
    <t>釧路市</t>
  </si>
  <si>
    <t>012076</t>
  </si>
  <si>
    <t>帯広市</t>
  </si>
  <si>
    <t>012084</t>
  </si>
  <si>
    <t>北見市</t>
  </si>
  <si>
    <t>012092</t>
  </si>
  <si>
    <t>夕張市</t>
  </si>
  <si>
    <t>012106</t>
  </si>
  <si>
    <t>岩見沢市</t>
  </si>
  <si>
    <t>012114</t>
  </si>
  <si>
    <t>網走市</t>
  </si>
  <si>
    <t>012122</t>
  </si>
  <si>
    <t>留萌市</t>
  </si>
  <si>
    <t>012131</t>
  </si>
  <si>
    <t>苫小牧市</t>
  </si>
  <si>
    <t>012149</t>
  </si>
  <si>
    <t>稚内市</t>
  </si>
  <si>
    <t>012157</t>
  </si>
  <si>
    <t>美唄市</t>
  </si>
  <si>
    <t>012165</t>
  </si>
  <si>
    <t>芦別市</t>
  </si>
  <si>
    <t>012173</t>
  </si>
  <si>
    <t>江別市</t>
  </si>
  <si>
    <t>012181</t>
  </si>
  <si>
    <t>赤平市</t>
  </si>
  <si>
    <t>012190</t>
  </si>
  <si>
    <t>紋別市</t>
  </si>
  <si>
    <t>012203</t>
  </si>
  <si>
    <t>士別市</t>
  </si>
  <si>
    <t>012211</t>
  </si>
  <si>
    <t>名寄市</t>
  </si>
  <si>
    <t>012220</t>
  </si>
  <si>
    <t>三笠市</t>
  </si>
  <si>
    <t>012238</t>
  </si>
  <si>
    <t>根室市</t>
  </si>
  <si>
    <t>012246</t>
  </si>
  <si>
    <t>千歳市</t>
  </si>
  <si>
    <t>012254</t>
  </si>
  <si>
    <t>滝川市</t>
  </si>
  <si>
    <t>012262</t>
  </si>
  <si>
    <t>砂川市</t>
  </si>
  <si>
    <t>012271</t>
  </si>
  <si>
    <t>歌志内市</t>
  </si>
  <si>
    <t>012289</t>
  </si>
  <si>
    <t>深川市</t>
  </si>
  <si>
    <t>012297</t>
  </si>
  <si>
    <t>富良野市</t>
  </si>
  <si>
    <t>012301</t>
  </si>
  <si>
    <t>登別市</t>
  </si>
  <si>
    <t>012319</t>
  </si>
  <si>
    <t>恵庭市</t>
  </si>
  <si>
    <t>012335</t>
  </si>
  <si>
    <t>伊達市</t>
  </si>
  <si>
    <t>012343</t>
  </si>
  <si>
    <t>北広島市</t>
  </si>
  <si>
    <t>012351</t>
  </si>
  <si>
    <t>石狩市</t>
  </si>
  <si>
    <t>012360</t>
  </si>
  <si>
    <t>北斗市</t>
  </si>
  <si>
    <t>013030</t>
  </si>
  <si>
    <t>当別町</t>
  </si>
  <si>
    <t>013048</t>
  </si>
  <si>
    <t>新篠津村</t>
  </si>
  <si>
    <t>013315</t>
  </si>
  <si>
    <t>松前町</t>
  </si>
  <si>
    <t>013323</t>
  </si>
  <si>
    <t>福島町</t>
  </si>
  <si>
    <t>013331</t>
  </si>
  <si>
    <t>知内町</t>
  </si>
  <si>
    <t>013340</t>
  </si>
  <si>
    <t>木古内町</t>
  </si>
  <si>
    <t>013374</t>
  </si>
  <si>
    <t>七飯町</t>
  </si>
  <si>
    <t>013439</t>
  </si>
  <si>
    <t>鹿部町</t>
  </si>
  <si>
    <t>013455</t>
  </si>
  <si>
    <t>森町</t>
  </si>
  <si>
    <t>013463</t>
  </si>
  <si>
    <t>八雲町</t>
  </si>
  <si>
    <t>013471</t>
  </si>
  <si>
    <t>長万部町</t>
  </si>
  <si>
    <t>013617</t>
  </si>
  <si>
    <t>江差町</t>
  </si>
  <si>
    <t>013625</t>
  </si>
  <si>
    <t>上ノ国町</t>
  </si>
  <si>
    <t>013633</t>
  </si>
  <si>
    <t>厚沢部町</t>
  </si>
  <si>
    <t>013641</t>
  </si>
  <si>
    <t>乙部町</t>
  </si>
  <si>
    <t>013676</t>
  </si>
  <si>
    <t>奥尻町</t>
  </si>
  <si>
    <t>013706</t>
  </si>
  <si>
    <t>今金町</t>
  </si>
  <si>
    <t>013714</t>
  </si>
  <si>
    <t>せたな町</t>
  </si>
  <si>
    <t>013919</t>
  </si>
  <si>
    <t>島牧村</t>
  </si>
  <si>
    <t>013927</t>
  </si>
  <si>
    <t>寿都町</t>
  </si>
  <si>
    <t>013935</t>
  </si>
  <si>
    <t>黒松内町</t>
  </si>
  <si>
    <t>013943</t>
  </si>
  <si>
    <t>蘭越町</t>
  </si>
  <si>
    <t>013951</t>
  </si>
  <si>
    <t>ニセコ町</t>
  </si>
  <si>
    <t>013960</t>
  </si>
  <si>
    <t>真狩村</t>
  </si>
  <si>
    <t>013978</t>
  </si>
  <si>
    <t>留寿都村</t>
  </si>
  <si>
    <t>013986</t>
  </si>
  <si>
    <t>喜茂別町</t>
  </si>
  <si>
    <t>013994</t>
  </si>
  <si>
    <t>京極町</t>
  </si>
  <si>
    <t>014001</t>
  </si>
  <si>
    <t>倶知安町</t>
  </si>
  <si>
    <t>014010</t>
  </si>
  <si>
    <t>共和町</t>
  </si>
  <si>
    <t>014028</t>
  </si>
  <si>
    <t>岩内町</t>
  </si>
  <si>
    <t>014036</t>
  </si>
  <si>
    <t>泊村</t>
  </si>
  <si>
    <t>014044</t>
  </si>
  <si>
    <t>神恵内村</t>
  </si>
  <si>
    <t>014052</t>
  </si>
  <si>
    <t>積丹町</t>
  </si>
  <si>
    <t>014061</t>
  </si>
  <si>
    <t>古平町</t>
  </si>
  <si>
    <t>014079</t>
  </si>
  <si>
    <t>仁木町</t>
  </si>
  <si>
    <t>014087</t>
  </si>
  <si>
    <t>余市町</t>
  </si>
  <si>
    <t>014095</t>
  </si>
  <si>
    <t>赤井川村</t>
  </si>
  <si>
    <t>014231</t>
  </si>
  <si>
    <t>南幌町</t>
  </si>
  <si>
    <t>014249</t>
  </si>
  <si>
    <t>奈井江町</t>
  </si>
  <si>
    <t>014257</t>
  </si>
  <si>
    <t>上砂川町</t>
  </si>
  <si>
    <t>014273</t>
  </si>
  <si>
    <t>由仁町</t>
  </si>
  <si>
    <t>014281</t>
  </si>
  <si>
    <t>長沼町</t>
  </si>
  <si>
    <t>014290</t>
  </si>
  <si>
    <t>栗山町</t>
  </si>
  <si>
    <t>014303</t>
  </si>
  <si>
    <t>月形町</t>
  </si>
  <si>
    <t>014311</t>
  </si>
  <si>
    <t>浦臼町</t>
  </si>
  <si>
    <t>014320</t>
  </si>
  <si>
    <t>新十津川町</t>
  </si>
  <si>
    <t>014338</t>
  </si>
  <si>
    <t>妹背牛町</t>
  </si>
  <si>
    <t>014346</t>
  </si>
  <si>
    <t>秩父別町</t>
  </si>
  <si>
    <t>014362</t>
  </si>
  <si>
    <t>雨竜町</t>
  </si>
  <si>
    <t>014371</t>
  </si>
  <si>
    <t>北竜町</t>
  </si>
  <si>
    <t>014389</t>
  </si>
  <si>
    <t>沼田町</t>
  </si>
  <si>
    <t>014524</t>
  </si>
  <si>
    <t>鷹栖町</t>
  </si>
  <si>
    <t>014532</t>
  </si>
  <si>
    <t>東神楽町</t>
  </si>
  <si>
    <t>014541</t>
  </si>
  <si>
    <t>当麻町</t>
  </si>
  <si>
    <t>014559</t>
  </si>
  <si>
    <t>比布町</t>
  </si>
  <si>
    <t>014567</t>
  </si>
  <si>
    <t>愛別町</t>
  </si>
  <si>
    <t>014575</t>
  </si>
  <si>
    <t>上川町</t>
  </si>
  <si>
    <t>014583</t>
  </si>
  <si>
    <t>東川町</t>
  </si>
  <si>
    <t>014591</t>
  </si>
  <si>
    <t>美瑛町</t>
  </si>
  <si>
    <t>014605</t>
  </si>
  <si>
    <t>上富良野町</t>
  </si>
  <si>
    <t>014613</t>
  </si>
  <si>
    <t>中富良野町</t>
  </si>
  <si>
    <t>014621</t>
  </si>
  <si>
    <t>南富良野町</t>
  </si>
  <si>
    <t>014630</t>
  </si>
  <si>
    <t>占冠村</t>
  </si>
  <si>
    <t>014648</t>
  </si>
  <si>
    <t>和寒町</t>
  </si>
  <si>
    <t>014656</t>
  </si>
  <si>
    <t>剣淵町</t>
  </si>
  <si>
    <t>014681</t>
  </si>
  <si>
    <t>下川町</t>
  </si>
  <si>
    <t>014699</t>
  </si>
  <si>
    <t>美深町</t>
  </si>
  <si>
    <t>014702</t>
  </si>
  <si>
    <t>音威子府村</t>
  </si>
  <si>
    <t>014711</t>
  </si>
  <si>
    <t>中川町</t>
  </si>
  <si>
    <t>014729</t>
  </si>
  <si>
    <t>幌加内町</t>
  </si>
  <si>
    <t>014818</t>
  </si>
  <si>
    <t>増毛町</t>
  </si>
  <si>
    <t>014826</t>
  </si>
  <si>
    <t>小平町</t>
  </si>
  <si>
    <t>014834</t>
  </si>
  <si>
    <t>苫前町</t>
  </si>
  <si>
    <t>014842</t>
  </si>
  <si>
    <t>羽幌町</t>
  </si>
  <si>
    <t>014851</t>
  </si>
  <si>
    <t>初山別村</t>
  </si>
  <si>
    <t>014869</t>
  </si>
  <si>
    <t>遠別町</t>
  </si>
  <si>
    <t>014877</t>
  </si>
  <si>
    <t>天塩町</t>
  </si>
  <si>
    <t>015113</t>
  </si>
  <si>
    <t>猿払村</t>
  </si>
  <si>
    <t>015121</t>
  </si>
  <si>
    <t>浜頓別町</t>
  </si>
  <si>
    <t>015130</t>
  </si>
  <si>
    <t>中頓別町</t>
  </si>
  <si>
    <t>015148</t>
  </si>
  <si>
    <t>枝幸町</t>
  </si>
  <si>
    <t>015164</t>
  </si>
  <si>
    <t>豊富町</t>
  </si>
  <si>
    <t>015172</t>
  </si>
  <si>
    <t>礼文町</t>
  </si>
  <si>
    <t>015181</t>
  </si>
  <si>
    <t>利尻町</t>
  </si>
  <si>
    <t>015199</t>
  </si>
  <si>
    <t>利尻富士町</t>
  </si>
  <si>
    <t>015202</t>
  </si>
  <si>
    <t>幌延町</t>
  </si>
  <si>
    <t>015431</t>
  </si>
  <si>
    <t>美幌町</t>
  </si>
  <si>
    <t>015440</t>
  </si>
  <si>
    <t>津別町</t>
  </si>
  <si>
    <t>015458</t>
  </si>
  <si>
    <t>斜里町</t>
  </si>
  <si>
    <t>015466</t>
  </si>
  <si>
    <t>清里町</t>
  </si>
  <si>
    <t>015474</t>
  </si>
  <si>
    <t>小清水町</t>
  </si>
  <si>
    <t>015491</t>
  </si>
  <si>
    <t>訓子府町</t>
  </si>
  <si>
    <t>015504</t>
  </si>
  <si>
    <t>置戸町</t>
  </si>
  <si>
    <t>015521</t>
  </si>
  <si>
    <t>佐呂間町</t>
  </si>
  <si>
    <t>015555</t>
  </si>
  <si>
    <t>遠軽町</t>
  </si>
  <si>
    <t>015598</t>
  </si>
  <si>
    <t>湧別町</t>
  </si>
  <si>
    <t>015601</t>
  </si>
  <si>
    <t>滝上町</t>
  </si>
  <si>
    <t>015610</t>
  </si>
  <si>
    <t>興部町</t>
  </si>
  <si>
    <t>015628</t>
  </si>
  <si>
    <t>西興部村</t>
  </si>
  <si>
    <t>015636</t>
  </si>
  <si>
    <t>雄武町</t>
  </si>
  <si>
    <t>015644</t>
  </si>
  <si>
    <t>大空町</t>
  </si>
  <si>
    <t>015717</t>
  </si>
  <si>
    <t>豊浦町</t>
  </si>
  <si>
    <t>015750</t>
  </si>
  <si>
    <t>壮瞥町</t>
  </si>
  <si>
    <t>015784</t>
  </si>
  <si>
    <t>白老町</t>
  </si>
  <si>
    <t>015814</t>
  </si>
  <si>
    <t>厚真町</t>
  </si>
  <si>
    <t>015849</t>
  </si>
  <si>
    <t>洞爺湖町</t>
  </si>
  <si>
    <t>015857</t>
  </si>
  <si>
    <t>安平町</t>
  </si>
  <si>
    <t>015865</t>
  </si>
  <si>
    <t>むかわ町</t>
  </si>
  <si>
    <t>016012</t>
  </si>
  <si>
    <t>日高町</t>
  </si>
  <si>
    <t>016021</t>
  </si>
  <si>
    <t>平取町</t>
  </si>
  <si>
    <t>016047</t>
  </si>
  <si>
    <t>新冠町</t>
  </si>
  <si>
    <t>016071</t>
  </si>
  <si>
    <t>浦河町</t>
  </si>
  <si>
    <t>016080</t>
  </si>
  <si>
    <t>様似町</t>
  </si>
  <si>
    <t>016098</t>
  </si>
  <si>
    <t>えりも町</t>
  </si>
  <si>
    <t>016101</t>
  </si>
  <si>
    <t>新ひだか町</t>
  </si>
  <si>
    <t>016314</t>
  </si>
  <si>
    <t>音更町</t>
  </si>
  <si>
    <t>016322</t>
  </si>
  <si>
    <t>士幌町</t>
  </si>
  <si>
    <t>016331</t>
  </si>
  <si>
    <t>上士幌町</t>
  </si>
  <si>
    <t>016349</t>
  </si>
  <si>
    <t>鹿追町</t>
  </si>
  <si>
    <t>016357</t>
  </si>
  <si>
    <t>新得町</t>
  </si>
  <si>
    <t>016365</t>
  </si>
  <si>
    <t>清水町</t>
  </si>
  <si>
    <t>016373</t>
  </si>
  <si>
    <t>芽室町</t>
  </si>
  <si>
    <t>016381</t>
  </si>
  <si>
    <t>中札内村</t>
  </si>
  <si>
    <t>016390</t>
  </si>
  <si>
    <t>更別村</t>
  </si>
  <si>
    <t>016411</t>
  </si>
  <si>
    <t>大樹町</t>
  </si>
  <si>
    <t>016420</t>
  </si>
  <si>
    <t>広尾町</t>
  </si>
  <si>
    <t>016438</t>
  </si>
  <si>
    <t>幕別町</t>
  </si>
  <si>
    <t>016446</t>
  </si>
  <si>
    <t>池田町</t>
  </si>
  <si>
    <t>016454</t>
  </si>
  <si>
    <t>豊頃町</t>
  </si>
  <si>
    <t>016462</t>
  </si>
  <si>
    <t>本別町</t>
  </si>
  <si>
    <t>016471</t>
  </si>
  <si>
    <t>足寄町</t>
  </si>
  <si>
    <t>016489</t>
  </si>
  <si>
    <t>陸別町</t>
  </si>
  <si>
    <t>016497</t>
  </si>
  <si>
    <t>浦幌町</t>
  </si>
  <si>
    <t>016616</t>
  </si>
  <si>
    <t>釧路町</t>
  </si>
  <si>
    <t>016624</t>
  </si>
  <si>
    <t>厚岸町</t>
  </si>
  <si>
    <t>016632</t>
  </si>
  <si>
    <t>浜中町</t>
  </si>
  <si>
    <t>016641</t>
  </si>
  <si>
    <t>標茶町</t>
  </si>
  <si>
    <t>016659</t>
  </si>
  <si>
    <t>弟子屈町</t>
  </si>
  <si>
    <t>016675</t>
  </si>
  <si>
    <t>鶴居村</t>
  </si>
  <si>
    <t>016683</t>
  </si>
  <si>
    <t>白糠町</t>
  </si>
  <si>
    <t>016918</t>
  </si>
  <si>
    <t>016926</t>
  </si>
  <si>
    <t>中標津町</t>
  </si>
  <si>
    <t>016934</t>
  </si>
  <si>
    <t>標津町</t>
  </si>
  <si>
    <t>016942</t>
  </si>
  <si>
    <t>羅臼町</t>
  </si>
  <si>
    <t>青森県</t>
  </si>
  <si>
    <t>022012</t>
  </si>
  <si>
    <t>青森市</t>
  </si>
  <si>
    <t>022021</t>
  </si>
  <si>
    <t>弘前市</t>
  </si>
  <si>
    <t>022039</t>
  </si>
  <si>
    <t>八戸市</t>
  </si>
  <si>
    <t>022047</t>
  </si>
  <si>
    <t>黒石市</t>
  </si>
  <si>
    <t>022055</t>
  </si>
  <si>
    <t>五所川原市</t>
  </si>
  <si>
    <t>022063</t>
  </si>
  <si>
    <t>十和田市</t>
  </si>
  <si>
    <t>022071</t>
  </si>
  <si>
    <t>三沢市</t>
  </si>
  <si>
    <t>022080</t>
  </si>
  <si>
    <t>むつ市</t>
  </si>
  <si>
    <t>022098</t>
  </si>
  <si>
    <t>つがる市</t>
  </si>
  <si>
    <t>022101</t>
  </si>
  <si>
    <t>平川市</t>
  </si>
  <si>
    <t>023019</t>
  </si>
  <si>
    <t>平内町</t>
  </si>
  <si>
    <t>023035</t>
  </si>
  <si>
    <t>今別町</t>
  </si>
  <si>
    <t>023043</t>
  </si>
  <si>
    <t>蓬田村</t>
  </si>
  <si>
    <t>023078</t>
  </si>
  <si>
    <t>外ヶ浜町</t>
  </si>
  <si>
    <t>023213</t>
  </si>
  <si>
    <t>鰺ヶ沢町</t>
  </si>
  <si>
    <t>023230</t>
  </si>
  <si>
    <t>深浦町</t>
  </si>
  <si>
    <t>023434</t>
  </si>
  <si>
    <t>西目屋村</t>
  </si>
  <si>
    <t>023612</t>
  </si>
  <si>
    <t>藤崎町</t>
  </si>
  <si>
    <t>023621</t>
  </si>
  <si>
    <t>大鰐町</t>
  </si>
  <si>
    <t>023671</t>
  </si>
  <si>
    <t>田舎館村</t>
  </si>
  <si>
    <t>023817</t>
  </si>
  <si>
    <t>板柳町</t>
  </si>
  <si>
    <t>023841</t>
  </si>
  <si>
    <t>鶴田町</t>
  </si>
  <si>
    <t>023876</t>
  </si>
  <si>
    <t>中泊町</t>
  </si>
  <si>
    <t>024015</t>
  </si>
  <si>
    <t>野辺地町</t>
  </si>
  <si>
    <t>024023</t>
  </si>
  <si>
    <t>七戸町</t>
  </si>
  <si>
    <t>024058</t>
  </si>
  <si>
    <t>六戸町</t>
  </si>
  <si>
    <t>024066</t>
  </si>
  <si>
    <t>横浜町</t>
  </si>
  <si>
    <t>024082</t>
  </si>
  <si>
    <t>東北町</t>
  </si>
  <si>
    <t>024112</t>
  </si>
  <si>
    <t>六ヶ所村</t>
  </si>
  <si>
    <t>024121</t>
  </si>
  <si>
    <t>おいらせ町</t>
  </si>
  <si>
    <t>024236</t>
  </si>
  <si>
    <t>大間町</t>
  </si>
  <si>
    <t>024244</t>
  </si>
  <si>
    <t>東通村</t>
  </si>
  <si>
    <t>024252</t>
  </si>
  <si>
    <t>風間浦村</t>
  </si>
  <si>
    <t>024261</t>
  </si>
  <si>
    <t>佐井村</t>
  </si>
  <si>
    <t>024414</t>
  </si>
  <si>
    <t>三戸町</t>
  </si>
  <si>
    <t>024422</t>
  </si>
  <si>
    <t>五戸町</t>
  </si>
  <si>
    <t>024431</t>
  </si>
  <si>
    <t>田子町</t>
  </si>
  <si>
    <t>024457</t>
  </si>
  <si>
    <t>南部町</t>
  </si>
  <si>
    <t>024465</t>
  </si>
  <si>
    <t>階上町</t>
  </si>
  <si>
    <t>024503</t>
  </si>
  <si>
    <t>新郷村</t>
  </si>
  <si>
    <t>岩手県</t>
  </si>
  <si>
    <t>032018</t>
  </si>
  <si>
    <t>盛岡市</t>
  </si>
  <si>
    <t>032026</t>
  </si>
  <si>
    <t>宮古市</t>
  </si>
  <si>
    <t>032034</t>
  </si>
  <si>
    <t>大船渡市</t>
  </si>
  <si>
    <t>032051</t>
  </si>
  <si>
    <t>花巻市</t>
  </si>
  <si>
    <t>032069</t>
  </si>
  <si>
    <t>北上市</t>
  </si>
  <si>
    <t>032077</t>
  </si>
  <si>
    <t>久慈市</t>
  </si>
  <si>
    <t>032085</t>
  </si>
  <si>
    <t>遠野市</t>
  </si>
  <si>
    <t>032093</t>
  </si>
  <si>
    <t>一関市</t>
  </si>
  <si>
    <t>032107</t>
  </si>
  <si>
    <t>陸前高田市</t>
  </si>
  <si>
    <t>032115</t>
  </si>
  <si>
    <t>釜石市</t>
  </si>
  <si>
    <t>032131</t>
  </si>
  <si>
    <t>二戸市</t>
  </si>
  <si>
    <t>032140</t>
  </si>
  <si>
    <t>八幡平市</t>
  </si>
  <si>
    <t>032158</t>
  </si>
  <si>
    <t>奥州市</t>
  </si>
  <si>
    <t>033014</t>
  </si>
  <si>
    <t>雫石町</t>
  </si>
  <si>
    <t>033022</t>
  </si>
  <si>
    <t>葛巻町</t>
  </si>
  <si>
    <t>033031</t>
  </si>
  <si>
    <t>岩手町</t>
  </si>
  <si>
    <t>033219</t>
  </si>
  <si>
    <t>紫波町</t>
  </si>
  <si>
    <t>033227</t>
  </si>
  <si>
    <t>矢巾町</t>
  </si>
  <si>
    <t>033669</t>
  </si>
  <si>
    <t>西和賀町</t>
  </si>
  <si>
    <t>033812</t>
  </si>
  <si>
    <t>金ケ崎町</t>
  </si>
  <si>
    <t>034029</t>
  </si>
  <si>
    <t>平泉町</t>
  </si>
  <si>
    <t>034410</t>
  </si>
  <si>
    <t>住田町</t>
  </si>
  <si>
    <t>034614</t>
  </si>
  <si>
    <t>大槌町</t>
  </si>
  <si>
    <t>034827</t>
  </si>
  <si>
    <t>山田町</t>
  </si>
  <si>
    <t>034835</t>
  </si>
  <si>
    <t>岩泉町</t>
  </si>
  <si>
    <t>034843</t>
  </si>
  <si>
    <t>田野畑村</t>
  </si>
  <si>
    <t>034851</t>
  </si>
  <si>
    <t>普代村</t>
  </si>
  <si>
    <t>035017</t>
  </si>
  <si>
    <t>軽米町</t>
  </si>
  <si>
    <t>035033</t>
  </si>
  <si>
    <t>野田村</t>
  </si>
  <si>
    <t>035068</t>
  </si>
  <si>
    <t>九戸村</t>
  </si>
  <si>
    <t>035076</t>
  </si>
  <si>
    <t>洋野町</t>
  </si>
  <si>
    <t>035246</t>
  </si>
  <si>
    <t>一戸町</t>
  </si>
  <si>
    <t>宮城県</t>
  </si>
  <si>
    <t>041009</t>
  </si>
  <si>
    <t>仙台市</t>
  </si>
  <si>
    <t>042021</t>
  </si>
  <si>
    <t>石巻市</t>
  </si>
  <si>
    <t>042030</t>
  </si>
  <si>
    <t>塩竈市</t>
  </si>
  <si>
    <t>042056</t>
  </si>
  <si>
    <t>気仙沼市</t>
  </si>
  <si>
    <t>042064</t>
  </si>
  <si>
    <t>白石市</t>
  </si>
  <si>
    <t>042072</t>
  </si>
  <si>
    <t>名取市</t>
  </si>
  <si>
    <t>042081</t>
  </si>
  <si>
    <t>角田市</t>
  </si>
  <si>
    <t>042099</t>
  </si>
  <si>
    <t>多賀城市</t>
  </si>
  <si>
    <t>042111</t>
  </si>
  <si>
    <t>岩沼市</t>
  </si>
  <si>
    <t>042129</t>
  </si>
  <si>
    <t>登米市</t>
  </si>
  <si>
    <t>042137</t>
  </si>
  <si>
    <t>栗原市</t>
  </si>
  <si>
    <t>042145</t>
  </si>
  <si>
    <t>東松島市</t>
  </si>
  <si>
    <t>042153</t>
  </si>
  <si>
    <t>大崎市</t>
  </si>
  <si>
    <t>043010</t>
  </si>
  <si>
    <t>蔵王町</t>
  </si>
  <si>
    <t>043028</t>
  </si>
  <si>
    <t>七ヶ宿町</t>
  </si>
  <si>
    <t>043214</t>
  </si>
  <si>
    <t>大河原町</t>
  </si>
  <si>
    <t>043222</t>
  </si>
  <si>
    <t>村田町</t>
  </si>
  <si>
    <t>043231</t>
  </si>
  <si>
    <t>柴田町</t>
  </si>
  <si>
    <t>043249</t>
  </si>
  <si>
    <t>川崎町</t>
  </si>
  <si>
    <t>043419</t>
  </si>
  <si>
    <t>丸森町</t>
  </si>
  <si>
    <t>043613</t>
  </si>
  <si>
    <t>亘理町</t>
  </si>
  <si>
    <t>043621</t>
  </si>
  <si>
    <t>山元町</t>
  </si>
  <si>
    <t>044016</t>
  </si>
  <si>
    <t>松島町</t>
  </si>
  <si>
    <t>044041</t>
  </si>
  <si>
    <t>七ヶ浜町</t>
  </si>
  <si>
    <t>044067</t>
  </si>
  <si>
    <t>利府町</t>
  </si>
  <si>
    <t>044211</t>
  </si>
  <si>
    <t>大和町</t>
  </si>
  <si>
    <t>044229</t>
  </si>
  <si>
    <t>大郷町</t>
  </si>
  <si>
    <t>044245</t>
  </si>
  <si>
    <t>大衡村</t>
  </si>
  <si>
    <t>044440</t>
  </si>
  <si>
    <t>色麻町</t>
  </si>
  <si>
    <t>044458</t>
  </si>
  <si>
    <t>加美町</t>
  </si>
  <si>
    <t>045012</t>
  </si>
  <si>
    <t>涌谷町</t>
  </si>
  <si>
    <t>045055</t>
  </si>
  <si>
    <t>美里町</t>
  </si>
  <si>
    <t>045811</t>
  </si>
  <si>
    <t>女川町</t>
  </si>
  <si>
    <t>046060</t>
  </si>
  <si>
    <t>南三陸町</t>
  </si>
  <si>
    <t>秋田県</t>
  </si>
  <si>
    <t>052019</t>
  </si>
  <si>
    <t>秋田市</t>
  </si>
  <si>
    <t>052027</t>
  </si>
  <si>
    <t>能代市</t>
  </si>
  <si>
    <t>052035</t>
  </si>
  <si>
    <t>横手市</t>
  </si>
  <si>
    <t>052043</t>
  </si>
  <si>
    <t>大館市</t>
  </si>
  <si>
    <t>052060</t>
  </si>
  <si>
    <t>男鹿市</t>
  </si>
  <si>
    <t>052078</t>
  </si>
  <si>
    <t>湯沢市</t>
  </si>
  <si>
    <t>052094</t>
  </si>
  <si>
    <t>鹿角市</t>
  </si>
  <si>
    <t>052108</t>
  </si>
  <si>
    <t>由利本荘市</t>
  </si>
  <si>
    <t>052116</t>
  </si>
  <si>
    <t>潟上市</t>
  </si>
  <si>
    <t>052124</t>
  </si>
  <si>
    <t>大仙市</t>
  </si>
  <si>
    <t>052132</t>
  </si>
  <si>
    <t>北秋田市</t>
  </si>
  <si>
    <t>052141</t>
  </si>
  <si>
    <t>にかほ市</t>
  </si>
  <si>
    <t>052159</t>
  </si>
  <si>
    <t>仙北市</t>
  </si>
  <si>
    <t>053031</t>
  </si>
  <si>
    <t>小坂町</t>
  </si>
  <si>
    <t>053279</t>
  </si>
  <si>
    <t>上小阿仁村</t>
  </si>
  <si>
    <t>053465</t>
  </si>
  <si>
    <t>藤里町</t>
  </si>
  <si>
    <t>053481</t>
  </si>
  <si>
    <t>三種町</t>
  </si>
  <si>
    <t>053490</t>
  </si>
  <si>
    <t>八峰町</t>
  </si>
  <si>
    <t>053619</t>
  </si>
  <si>
    <t>五城目町</t>
  </si>
  <si>
    <t>053635</t>
  </si>
  <si>
    <t>八郎潟町</t>
  </si>
  <si>
    <t>053660</t>
  </si>
  <si>
    <t>井川町</t>
  </si>
  <si>
    <t>053686</t>
  </si>
  <si>
    <t>大潟村</t>
  </si>
  <si>
    <t>054348</t>
  </si>
  <si>
    <t>美郷町</t>
  </si>
  <si>
    <t>054631</t>
  </si>
  <si>
    <t>羽後町</t>
  </si>
  <si>
    <t>054640</t>
  </si>
  <si>
    <t>東成瀬村</t>
  </si>
  <si>
    <t>山形県</t>
  </si>
  <si>
    <t>062014</t>
  </si>
  <si>
    <t>山形市</t>
  </si>
  <si>
    <t>062022</t>
  </si>
  <si>
    <t>米沢市</t>
  </si>
  <si>
    <t>062031</t>
  </si>
  <si>
    <t>鶴岡市</t>
  </si>
  <si>
    <t>062049</t>
  </si>
  <si>
    <t>酒田市</t>
  </si>
  <si>
    <t>062057</t>
  </si>
  <si>
    <t>新庄市</t>
  </si>
  <si>
    <t>062065</t>
  </si>
  <si>
    <t>寒河江市</t>
  </si>
  <si>
    <t>062073</t>
  </si>
  <si>
    <t>上山市</t>
  </si>
  <si>
    <t>062081</t>
  </si>
  <si>
    <t>村山市</t>
  </si>
  <si>
    <t>062090</t>
  </si>
  <si>
    <t>長井市</t>
  </si>
  <si>
    <t>062103</t>
  </si>
  <si>
    <t>天童市</t>
  </si>
  <si>
    <t>062111</t>
  </si>
  <si>
    <t>東根市</t>
  </si>
  <si>
    <t>062120</t>
  </si>
  <si>
    <t>尾花沢市</t>
  </si>
  <si>
    <t>062138</t>
  </si>
  <si>
    <t>南陽市</t>
  </si>
  <si>
    <t>063011</t>
  </si>
  <si>
    <t>山辺町</t>
  </si>
  <si>
    <t>063029</t>
  </si>
  <si>
    <t>中山町</t>
  </si>
  <si>
    <t>063215</t>
  </si>
  <si>
    <t>河北町</t>
  </si>
  <si>
    <t>063223</t>
  </si>
  <si>
    <t>西川町</t>
  </si>
  <si>
    <t>063231</t>
  </si>
  <si>
    <t>朝日町</t>
  </si>
  <si>
    <t>063240</t>
  </si>
  <si>
    <t>大江町</t>
  </si>
  <si>
    <t>063410</t>
  </si>
  <si>
    <t>大石田町</t>
  </si>
  <si>
    <t>063614</t>
  </si>
  <si>
    <t>金山町</t>
  </si>
  <si>
    <t>063622</t>
  </si>
  <si>
    <t>最上町</t>
  </si>
  <si>
    <t>063631</t>
  </si>
  <si>
    <t>舟形町</t>
  </si>
  <si>
    <t>063649</t>
  </si>
  <si>
    <t>真室川町</t>
  </si>
  <si>
    <t>063657</t>
  </si>
  <si>
    <t>大蔵村</t>
  </si>
  <si>
    <t>063665</t>
  </si>
  <si>
    <t>鮭川村</t>
  </si>
  <si>
    <t>063673</t>
  </si>
  <si>
    <t>戸沢村</t>
  </si>
  <si>
    <t>063819</t>
  </si>
  <si>
    <t>高畠町</t>
  </si>
  <si>
    <t>063827</t>
  </si>
  <si>
    <t>川西町</t>
  </si>
  <si>
    <t>064017</t>
  </si>
  <si>
    <t>小国町</t>
  </si>
  <si>
    <t>064025</t>
  </si>
  <si>
    <t>白鷹町</t>
  </si>
  <si>
    <t>064033</t>
  </si>
  <si>
    <t>飯豊町</t>
  </si>
  <si>
    <t>064262</t>
  </si>
  <si>
    <t>三川町</t>
  </si>
  <si>
    <t>064289</t>
  </si>
  <si>
    <t>庄内町</t>
  </si>
  <si>
    <t>064611</t>
  </si>
  <si>
    <t>遊佐町</t>
  </si>
  <si>
    <t>福島県</t>
  </si>
  <si>
    <t>072010</t>
  </si>
  <si>
    <t>福島市</t>
  </si>
  <si>
    <t>072028</t>
  </si>
  <si>
    <t>会津若松市</t>
  </si>
  <si>
    <t>072036</t>
  </si>
  <si>
    <t>郡山市</t>
  </si>
  <si>
    <t>072044</t>
  </si>
  <si>
    <t>いわき市</t>
  </si>
  <si>
    <t>072052</t>
  </si>
  <si>
    <t>白河市</t>
  </si>
  <si>
    <t>072079</t>
  </si>
  <si>
    <t>須賀川市</t>
  </si>
  <si>
    <t>072087</t>
  </si>
  <si>
    <t>喜多方市</t>
  </si>
  <si>
    <t>072095</t>
  </si>
  <si>
    <t>相馬市</t>
  </si>
  <si>
    <t>072109</t>
  </si>
  <si>
    <t>二本松市</t>
  </si>
  <si>
    <t>072117</t>
  </si>
  <si>
    <t>田村市</t>
  </si>
  <si>
    <t>072125</t>
  </si>
  <si>
    <t>南相馬市</t>
  </si>
  <si>
    <t>072133</t>
  </si>
  <si>
    <t>072141</t>
  </si>
  <si>
    <t>本宮市</t>
  </si>
  <si>
    <t>073016</t>
  </si>
  <si>
    <t>桑折町</t>
  </si>
  <si>
    <t>073032</t>
  </si>
  <si>
    <t>国見町</t>
  </si>
  <si>
    <t>073083</t>
  </si>
  <si>
    <t>川俣町</t>
  </si>
  <si>
    <t>073229</t>
  </si>
  <si>
    <t>大玉村</t>
  </si>
  <si>
    <t>073423</t>
  </si>
  <si>
    <t>鏡石町</t>
  </si>
  <si>
    <t>073440</t>
  </si>
  <si>
    <t>天栄村</t>
  </si>
  <si>
    <t>073628</t>
  </si>
  <si>
    <t>下郷町</t>
  </si>
  <si>
    <t>073644</t>
  </si>
  <si>
    <t>檜枝岐村</t>
  </si>
  <si>
    <t>073679</t>
  </si>
  <si>
    <t>只見町</t>
  </si>
  <si>
    <t>073687</t>
  </si>
  <si>
    <t>南会津町</t>
  </si>
  <si>
    <t>074021</t>
  </si>
  <si>
    <t>北塩原村</t>
  </si>
  <si>
    <t>074055</t>
  </si>
  <si>
    <t>西会津町</t>
  </si>
  <si>
    <t>074071</t>
  </si>
  <si>
    <t>磐梯町</t>
  </si>
  <si>
    <t>074080</t>
  </si>
  <si>
    <t>猪苗代町</t>
  </si>
  <si>
    <t>074217</t>
  </si>
  <si>
    <t>会津坂下町</t>
  </si>
  <si>
    <t>074225</t>
  </si>
  <si>
    <t>湯川村</t>
  </si>
  <si>
    <t>074233</t>
  </si>
  <si>
    <t>柳津町</t>
  </si>
  <si>
    <t>074446</t>
  </si>
  <si>
    <t>三島町</t>
  </si>
  <si>
    <t>074454</t>
  </si>
  <si>
    <t>074462</t>
  </si>
  <si>
    <t>昭和村</t>
  </si>
  <si>
    <t>074471</t>
  </si>
  <si>
    <t>会津美里町</t>
  </si>
  <si>
    <t>074616</t>
  </si>
  <si>
    <t>西郷村</t>
  </si>
  <si>
    <t>074641</t>
  </si>
  <si>
    <t>泉崎村</t>
  </si>
  <si>
    <t>074659</t>
  </si>
  <si>
    <t>中島村</t>
  </si>
  <si>
    <t>074667</t>
  </si>
  <si>
    <t>矢吹町</t>
  </si>
  <si>
    <t>074811</t>
  </si>
  <si>
    <t>棚倉町</t>
  </si>
  <si>
    <t>074829</t>
  </si>
  <si>
    <t>矢祭町</t>
  </si>
  <si>
    <t>074837</t>
  </si>
  <si>
    <t>塙町</t>
  </si>
  <si>
    <t>074845</t>
  </si>
  <si>
    <t>鮫川村</t>
  </si>
  <si>
    <t>075019</t>
  </si>
  <si>
    <t>石川町</t>
  </si>
  <si>
    <t>075027</t>
  </si>
  <si>
    <t>玉川村</t>
  </si>
  <si>
    <t>075035</t>
  </si>
  <si>
    <t>平田村</t>
  </si>
  <si>
    <t>075043</t>
  </si>
  <si>
    <t>浅川町</t>
  </si>
  <si>
    <t>075051</t>
  </si>
  <si>
    <t>古殿町</t>
  </si>
  <si>
    <t>075213</t>
  </si>
  <si>
    <t>三春町</t>
  </si>
  <si>
    <t>075221</t>
  </si>
  <si>
    <t>小野町</t>
  </si>
  <si>
    <t>075418</t>
  </si>
  <si>
    <t>広野町</t>
  </si>
  <si>
    <t>075426</t>
  </si>
  <si>
    <t>楢葉町</t>
  </si>
  <si>
    <t>075434</t>
  </si>
  <si>
    <t>富岡町</t>
  </si>
  <si>
    <t>075442</t>
  </si>
  <si>
    <t>川内村</t>
  </si>
  <si>
    <t>075451</t>
  </si>
  <si>
    <t>大熊町</t>
  </si>
  <si>
    <t>075469</t>
  </si>
  <si>
    <t>双葉町</t>
  </si>
  <si>
    <t>075477</t>
  </si>
  <si>
    <t>浪江町</t>
  </si>
  <si>
    <t>075485</t>
  </si>
  <si>
    <t>葛尾村</t>
  </si>
  <si>
    <t>075612</t>
  </si>
  <si>
    <t>新地町</t>
  </si>
  <si>
    <t>075647</t>
  </si>
  <si>
    <t>飯舘村</t>
  </si>
  <si>
    <t>茨城県</t>
  </si>
  <si>
    <t>082015</t>
  </si>
  <si>
    <t>水戸市</t>
  </si>
  <si>
    <t>082023</t>
  </si>
  <si>
    <t>日立市</t>
  </si>
  <si>
    <t>082031</t>
  </si>
  <si>
    <t>土浦市</t>
  </si>
  <si>
    <t>082040</t>
  </si>
  <si>
    <t>古河市</t>
  </si>
  <si>
    <t>082058</t>
  </si>
  <si>
    <t>石岡市</t>
  </si>
  <si>
    <t>082074</t>
  </si>
  <si>
    <t>結城市</t>
  </si>
  <si>
    <t>082082</t>
  </si>
  <si>
    <t>龍ケ崎市</t>
  </si>
  <si>
    <t>082104</t>
  </si>
  <si>
    <t>下妻市</t>
  </si>
  <si>
    <t>082112</t>
  </si>
  <si>
    <t>常総市</t>
  </si>
  <si>
    <t>082121</t>
  </si>
  <si>
    <t>常陸太田市</t>
  </si>
  <si>
    <t>082147</t>
  </si>
  <si>
    <t>高萩市</t>
  </si>
  <si>
    <t>082155</t>
  </si>
  <si>
    <t>北茨城市</t>
  </si>
  <si>
    <t>082163</t>
  </si>
  <si>
    <t>笠間市</t>
  </si>
  <si>
    <t>082171</t>
  </si>
  <si>
    <t>取手市</t>
  </si>
  <si>
    <t>082198</t>
  </si>
  <si>
    <t>牛久市</t>
  </si>
  <si>
    <t>082201</t>
  </si>
  <si>
    <t>つくば市</t>
  </si>
  <si>
    <t>082210</t>
  </si>
  <si>
    <t>ひたちなか市</t>
  </si>
  <si>
    <t>082228</t>
  </si>
  <si>
    <t>鹿嶋市</t>
  </si>
  <si>
    <t>082236</t>
  </si>
  <si>
    <t>潮来市</t>
  </si>
  <si>
    <t>082244</t>
  </si>
  <si>
    <t>守谷市</t>
  </si>
  <si>
    <t>082252</t>
  </si>
  <si>
    <t>常陸大宮市</t>
  </si>
  <si>
    <t>082261</t>
  </si>
  <si>
    <t>那珂市</t>
  </si>
  <si>
    <t>082279</t>
  </si>
  <si>
    <t>筑西市</t>
  </si>
  <si>
    <t>082287</t>
  </si>
  <si>
    <t>坂東市</t>
  </si>
  <si>
    <t>082295</t>
  </si>
  <si>
    <t>稲敷市</t>
  </si>
  <si>
    <t>082309</t>
  </si>
  <si>
    <t>かすみがうら市</t>
  </si>
  <si>
    <t>082317</t>
  </si>
  <si>
    <t>桜川市</t>
  </si>
  <si>
    <t>082325</t>
  </si>
  <si>
    <t>神栖市</t>
  </si>
  <si>
    <t>082333</t>
  </si>
  <si>
    <t>行方市</t>
  </si>
  <si>
    <t>082341</t>
  </si>
  <si>
    <t>鉾田市</t>
  </si>
  <si>
    <t>082350</t>
  </si>
  <si>
    <t>つくばみらい市</t>
  </si>
  <si>
    <t>082368</t>
  </si>
  <si>
    <t>小美玉市</t>
  </si>
  <si>
    <t>083020</t>
  </si>
  <si>
    <t>茨城町</t>
  </si>
  <si>
    <t>083097</t>
  </si>
  <si>
    <t>大洗町</t>
  </si>
  <si>
    <t>083101</t>
  </si>
  <si>
    <t>城里町</t>
  </si>
  <si>
    <t>083411</t>
  </si>
  <si>
    <t>東海村</t>
  </si>
  <si>
    <t>083640</t>
  </si>
  <si>
    <t>大子町</t>
  </si>
  <si>
    <t>084425</t>
  </si>
  <si>
    <t>美浦村</t>
  </si>
  <si>
    <t>084433</t>
  </si>
  <si>
    <t>阿見町</t>
  </si>
  <si>
    <t>084476</t>
  </si>
  <si>
    <t>河内町</t>
  </si>
  <si>
    <t>085219</t>
  </si>
  <si>
    <t>八千代町</t>
  </si>
  <si>
    <t>085421</t>
  </si>
  <si>
    <t>五霞町</t>
  </si>
  <si>
    <t>085464</t>
  </si>
  <si>
    <t>境町</t>
  </si>
  <si>
    <t>085642</t>
  </si>
  <si>
    <t>利根町</t>
  </si>
  <si>
    <t>栃木県</t>
  </si>
  <si>
    <t>092011</t>
  </si>
  <si>
    <t>宇都宮市</t>
  </si>
  <si>
    <t>092029</t>
  </si>
  <si>
    <t>足利市</t>
  </si>
  <si>
    <t>092037</t>
  </si>
  <si>
    <t>栃木市</t>
  </si>
  <si>
    <t>092045</t>
  </si>
  <si>
    <t>佐野市</t>
  </si>
  <si>
    <t>092053</t>
  </si>
  <si>
    <t>鹿沼市</t>
  </si>
  <si>
    <t>092061</t>
  </si>
  <si>
    <t>日光市</t>
  </si>
  <si>
    <t>092088</t>
  </si>
  <si>
    <t>小山市</t>
  </si>
  <si>
    <t>092096</t>
  </si>
  <si>
    <t>真岡市</t>
  </si>
  <si>
    <t>092100</t>
  </si>
  <si>
    <t>大田原市</t>
  </si>
  <si>
    <t>092118</t>
  </si>
  <si>
    <t>矢板市</t>
  </si>
  <si>
    <t>092134</t>
  </si>
  <si>
    <t>那須塩原市</t>
  </si>
  <si>
    <t>092142</t>
  </si>
  <si>
    <t>さくら市</t>
  </si>
  <si>
    <t>092151</t>
  </si>
  <si>
    <t>那須烏山市</t>
  </si>
  <si>
    <t>092169</t>
  </si>
  <si>
    <t>下野市</t>
  </si>
  <si>
    <t>093017</t>
  </si>
  <si>
    <t>上三川町</t>
  </si>
  <si>
    <t>093424</t>
  </si>
  <si>
    <t>益子町</t>
  </si>
  <si>
    <t>093432</t>
  </si>
  <si>
    <t>茂木町</t>
  </si>
  <si>
    <t>093441</t>
  </si>
  <si>
    <t>市貝町</t>
  </si>
  <si>
    <t>093459</t>
  </si>
  <si>
    <t>芳賀町</t>
  </si>
  <si>
    <t>093611</t>
  </si>
  <si>
    <t>壬生町</t>
  </si>
  <si>
    <t>093645</t>
  </si>
  <si>
    <t>野木町</t>
  </si>
  <si>
    <t>093840</t>
  </si>
  <si>
    <t>塩谷町</t>
  </si>
  <si>
    <t>093866</t>
  </si>
  <si>
    <t>高根沢町</t>
  </si>
  <si>
    <t>094072</t>
  </si>
  <si>
    <t>那須町</t>
  </si>
  <si>
    <t>094111</t>
  </si>
  <si>
    <t>那珂川町</t>
  </si>
  <si>
    <t>群馬県</t>
  </si>
  <si>
    <t>102016</t>
  </si>
  <si>
    <t>前橋市</t>
  </si>
  <si>
    <t>102024</t>
  </si>
  <si>
    <t>高崎市</t>
  </si>
  <si>
    <t>102032</t>
  </si>
  <si>
    <t>桐生市</t>
  </si>
  <si>
    <t>102041</t>
  </si>
  <si>
    <t>伊勢崎市</t>
  </si>
  <si>
    <t>102059</t>
  </si>
  <si>
    <t>太田市</t>
  </si>
  <si>
    <t>102067</t>
  </si>
  <si>
    <t>沼田市</t>
  </si>
  <si>
    <t>102075</t>
  </si>
  <si>
    <t>館林市</t>
  </si>
  <si>
    <t>102083</t>
  </si>
  <si>
    <t>渋川市</t>
  </si>
  <si>
    <t>102091</t>
  </si>
  <si>
    <t>藤岡市</t>
  </si>
  <si>
    <t>102105</t>
  </si>
  <si>
    <t>富岡市</t>
  </si>
  <si>
    <t>102113</t>
  </si>
  <si>
    <t>安中市</t>
  </si>
  <si>
    <t>102121</t>
  </si>
  <si>
    <t>みどり市</t>
  </si>
  <si>
    <t>103446</t>
  </si>
  <si>
    <t>榛東村</t>
  </si>
  <si>
    <t>103454</t>
  </si>
  <si>
    <t>吉岡町</t>
  </si>
  <si>
    <t>103667</t>
  </si>
  <si>
    <t>上野村</t>
  </si>
  <si>
    <t>103675</t>
  </si>
  <si>
    <t>神流町</t>
  </si>
  <si>
    <t>103829</t>
  </si>
  <si>
    <t>下仁田町</t>
  </si>
  <si>
    <t>103837</t>
  </si>
  <si>
    <t>南牧村</t>
  </si>
  <si>
    <t>103845</t>
  </si>
  <si>
    <t>甘楽町</t>
  </si>
  <si>
    <t>104213</t>
  </si>
  <si>
    <t>中之条町</t>
  </si>
  <si>
    <t>104248</t>
  </si>
  <si>
    <t>長野原町</t>
  </si>
  <si>
    <t>104256</t>
  </si>
  <si>
    <t>嬬恋村</t>
  </si>
  <si>
    <t>104264</t>
  </si>
  <si>
    <t>草津町</t>
  </si>
  <si>
    <t>104281</t>
  </si>
  <si>
    <t>高山村</t>
  </si>
  <si>
    <t>104299</t>
  </si>
  <si>
    <t>東吾妻町</t>
  </si>
  <si>
    <t>104434</t>
  </si>
  <si>
    <t>片品村</t>
  </si>
  <si>
    <t>104442</t>
  </si>
  <si>
    <t>川場村</t>
  </si>
  <si>
    <t>104485</t>
  </si>
  <si>
    <t>104493</t>
  </si>
  <si>
    <t>みなかみ町</t>
  </si>
  <si>
    <t>104647</t>
  </si>
  <si>
    <t>玉村町</t>
  </si>
  <si>
    <t>105210</t>
  </si>
  <si>
    <t>板倉町</t>
  </si>
  <si>
    <t>105228</t>
  </si>
  <si>
    <t>明和町</t>
  </si>
  <si>
    <t>105236</t>
  </si>
  <si>
    <t>千代田町</t>
  </si>
  <si>
    <t>105244</t>
  </si>
  <si>
    <t>大泉町</t>
  </si>
  <si>
    <t>105252</t>
  </si>
  <si>
    <t>邑楽町</t>
  </si>
  <si>
    <t>埼玉県</t>
  </si>
  <si>
    <t>111007</t>
  </si>
  <si>
    <t>さいたま市</t>
  </si>
  <si>
    <t>112011</t>
  </si>
  <si>
    <t>川越市</t>
  </si>
  <si>
    <t>112020</t>
  </si>
  <si>
    <t>熊谷市</t>
  </si>
  <si>
    <t>112038</t>
  </si>
  <si>
    <t>川口市</t>
  </si>
  <si>
    <t>112062</t>
  </si>
  <si>
    <t>行田市</t>
  </si>
  <si>
    <t>112071</t>
  </si>
  <si>
    <t>秩父市</t>
  </si>
  <si>
    <t>112089</t>
  </si>
  <si>
    <t>所沢市</t>
  </si>
  <si>
    <t>112097</t>
  </si>
  <si>
    <t>飯能市</t>
  </si>
  <si>
    <t>112101</t>
  </si>
  <si>
    <t>加須市</t>
  </si>
  <si>
    <t>112119</t>
  </si>
  <si>
    <t>本庄市</t>
  </si>
  <si>
    <t>112127</t>
  </si>
  <si>
    <t>東松山市</t>
  </si>
  <si>
    <t>112143</t>
  </si>
  <si>
    <t>春日部市</t>
  </si>
  <si>
    <t>112151</t>
  </si>
  <si>
    <t>狭山市</t>
  </si>
  <si>
    <t>112160</t>
  </si>
  <si>
    <t>羽生市</t>
  </si>
  <si>
    <t>112178</t>
  </si>
  <si>
    <t>鴻巣市</t>
  </si>
  <si>
    <t>112186</t>
  </si>
  <si>
    <t>深谷市</t>
  </si>
  <si>
    <t>112194</t>
  </si>
  <si>
    <t>上尾市</t>
  </si>
  <si>
    <t>112216</t>
  </si>
  <si>
    <t>草加市</t>
  </si>
  <si>
    <t>112224</t>
  </si>
  <si>
    <t>越谷市</t>
  </si>
  <si>
    <t>112232</t>
  </si>
  <si>
    <t>蕨市</t>
  </si>
  <si>
    <t>112241</t>
  </si>
  <si>
    <t>戸田市</t>
  </si>
  <si>
    <t>112259</t>
  </si>
  <si>
    <t>入間市</t>
  </si>
  <si>
    <t>112275</t>
  </si>
  <si>
    <t>朝霞市</t>
  </si>
  <si>
    <t>112283</t>
  </si>
  <si>
    <t>志木市</t>
  </si>
  <si>
    <t>112291</t>
  </si>
  <si>
    <t>和光市</t>
  </si>
  <si>
    <t>112305</t>
  </si>
  <si>
    <t>新座市</t>
  </si>
  <si>
    <t>112313</t>
  </si>
  <si>
    <t>桶川市</t>
  </si>
  <si>
    <t>112321</t>
  </si>
  <si>
    <t>久喜市</t>
  </si>
  <si>
    <t>112330</t>
  </si>
  <si>
    <t>北本市</t>
  </si>
  <si>
    <t>112348</t>
  </si>
  <si>
    <t>八潮市</t>
  </si>
  <si>
    <t>112356</t>
  </si>
  <si>
    <t>富士見市</t>
  </si>
  <si>
    <t>112372</t>
  </si>
  <si>
    <t>三郷市</t>
  </si>
  <si>
    <t>112381</t>
  </si>
  <si>
    <t>蓮田市</t>
  </si>
  <si>
    <t>112399</t>
  </si>
  <si>
    <t>坂戸市</t>
  </si>
  <si>
    <t>112402</t>
  </si>
  <si>
    <t>幸手市</t>
  </si>
  <si>
    <t>112411</t>
  </si>
  <si>
    <t>鶴ヶ島市</t>
  </si>
  <si>
    <t>112429</t>
  </si>
  <si>
    <t>日高市</t>
  </si>
  <si>
    <t>112437</t>
  </si>
  <si>
    <t>吉川市</t>
  </si>
  <si>
    <t>112453</t>
  </si>
  <si>
    <t>ふじみ野市</t>
  </si>
  <si>
    <t>113018</t>
  </si>
  <si>
    <t>伊奈町</t>
  </si>
  <si>
    <t>113247</t>
  </si>
  <si>
    <t>三芳町</t>
  </si>
  <si>
    <t>113263</t>
  </si>
  <si>
    <t>毛呂山町</t>
  </si>
  <si>
    <t>113271</t>
  </si>
  <si>
    <t>越生町</t>
  </si>
  <si>
    <t>113417</t>
  </si>
  <si>
    <t>滑川町</t>
  </si>
  <si>
    <t>113425</t>
  </si>
  <si>
    <t>嵐山町</t>
  </si>
  <si>
    <t>113433</t>
  </si>
  <si>
    <t>小川町</t>
  </si>
  <si>
    <t>113468</t>
  </si>
  <si>
    <t>川島町</t>
  </si>
  <si>
    <t>113476</t>
  </si>
  <si>
    <t>吉見町</t>
  </si>
  <si>
    <t>113484</t>
  </si>
  <si>
    <t>鳩山町</t>
  </si>
  <si>
    <t>113492</t>
  </si>
  <si>
    <t>ときがわ町</t>
  </si>
  <si>
    <t>113611</t>
  </si>
  <si>
    <t>横瀬町</t>
  </si>
  <si>
    <t>113620</t>
  </si>
  <si>
    <t>皆野町</t>
  </si>
  <si>
    <t>113638</t>
  </si>
  <si>
    <t>長瀞町</t>
  </si>
  <si>
    <t>113654</t>
  </si>
  <si>
    <t>小鹿野町</t>
  </si>
  <si>
    <t>113697</t>
  </si>
  <si>
    <t>東秩父村</t>
  </si>
  <si>
    <t>113816</t>
  </si>
  <si>
    <t>113832</t>
  </si>
  <si>
    <t>神川町</t>
  </si>
  <si>
    <t>113859</t>
  </si>
  <si>
    <t>上里町</t>
  </si>
  <si>
    <t>114081</t>
  </si>
  <si>
    <t>寄居町</t>
  </si>
  <si>
    <t>114421</t>
  </si>
  <si>
    <t>宮代町</t>
  </si>
  <si>
    <t>114642</t>
  </si>
  <si>
    <t>杉戸町</t>
  </si>
  <si>
    <t>114651</t>
  </si>
  <si>
    <t>松伏町</t>
  </si>
  <si>
    <t>121002</t>
  </si>
  <si>
    <t>千葉市</t>
  </si>
  <si>
    <t>122025</t>
  </si>
  <si>
    <t>銚子市</t>
  </si>
  <si>
    <t>122033</t>
  </si>
  <si>
    <t>市川市</t>
  </si>
  <si>
    <t>122041</t>
  </si>
  <si>
    <t>船橋市</t>
  </si>
  <si>
    <t>122050</t>
  </si>
  <si>
    <t>館山市</t>
  </si>
  <si>
    <t>122068</t>
  </si>
  <si>
    <t>木更津市</t>
  </si>
  <si>
    <t>122076</t>
  </si>
  <si>
    <t>122084</t>
  </si>
  <si>
    <t>野田市</t>
  </si>
  <si>
    <t>122106</t>
  </si>
  <si>
    <t>茂原市</t>
  </si>
  <si>
    <t>122114</t>
  </si>
  <si>
    <t>成田市</t>
  </si>
  <si>
    <t>122122</t>
  </si>
  <si>
    <t>佐倉市</t>
  </si>
  <si>
    <t>122131</t>
  </si>
  <si>
    <t>東金市</t>
  </si>
  <si>
    <t>122157</t>
  </si>
  <si>
    <t>旭市</t>
  </si>
  <si>
    <t>122165</t>
  </si>
  <si>
    <t>習志野市</t>
  </si>
  <si>
    <t>122173</t>
  </si>
  <si>
    <t>柏市</t>
  </si>
  <si>
    <t>122181</t>
  </si>
  <si>
    <t>勝浦市</t>
  </si>
  <si>
    <t>122190</t>
  </si>
  <si>
    <t>市原市</t>
  </si>
  <si>
    <t>122203</t>
  </si>
  <si>
    <t>流山市</t>
  </si>
  <si>
    <t>122211</t>
  </si>
  <si>
    <t>八千代市</t>
  </si>
  <si>
    <t>122220</t>
  </si>
  <si>
    <t>我孫子市</t>
  </si>
  <si>
    <t>122238</t>
  </si>
  <si>
    <t>鴨川市</t>
  </si>
  <si>
    <t>122246</t>
  </si>
  <si>
    <t>鎌ケ谷市</t>
  </si>
  <si>
    <t>122254</t>
  </si>
  <si>
    <t>君津市</t>
  </si>
  <si>
    <t>122262</t>
  </si>
  <si>
    <t>富津市</t>
  </si>
  <si>
    <t>122271</t>
  </si>
  <si>
    <t>浦安市</t>
  </si>
  <si>
    <t>122289</t>
  </si>
  <si>
    <t>四街道市</t>
  </si>
  <si>
    <t>122297</t>
  </si>
  <si>
    <t>袖ケ浦市</t>
  </si>
  <si>
    <t>122301</t>
  </si>
  <si>
    <t>八街市</t>
  </si>
  <si>
    <t>122319</t>
  </si>
  <si>
    <t>印西市</t>
  </si>
  <si>
    <t>122327</t>
  </si>
  <si>
    <t>白井市</t>
  </si>
  <si>
    <t>122335</t>
  </si>
  <si>
    <t>富里市</t>
  </si>
  <si>
    <t>122343</t>
  </si>
  <si>
    <t>南房総市</t>
  </si>
  <si>
    <t>122351</t>
  </si>
  <si>
    <t>匝瑳市</t>
  </si>
  <si>
    <t>122360</t>
  </si>
  <si>
    <t>香取市</t>
  </si>
  <si>
    <t>122378</t>
  </si>
  <si>
    <t>山武市</t>
  </si>
  <si>
    <t>122386</t>
  </si>
  <si>
    <t>いすみ市</t>
  </si>
  <si>
    <t>123226</t>
  </si>
  <si>
    <t>酒々井町</t>
  </si>
  <si>
    <t>123293</t>
  </si>
  <si>
    <t>栄町</t>
  </si>
  <si>
    <t>123421</t>
  </si>
  <si>
    <t>神崎町</t>
  </si>
  <si>
    <t>123471</t>
  </si>
  <si>
    <t>多古町</t>
  </si>
  <si>
    <t>123498</t>
  </si>
  <si>
    <t>東庄町</t>
  </si>
  <si>
    <t>124036</t>
  </si>
  <si>
    <t>九十九里町</t>
  </si>
  <si>
    <t>124095</t>
  </si>
  <si>
    <t>芝山町</t>
  </si>
  <si>
    <t>124109</t>
  </si>
  <si>
    <t>横芝光町</t>
  </si>
  <si>
    <t>124214</t>
  </si>
  <si>
    <t>一宮町</t>
  </si>
  <si>
    <t>124222</t>
  </si>
  <si>
    <t>睦沢町</t>
  </si>
  <si>
    <t>124231</t>
  </si>
  <si>
    <t>長生村</t>
  </si>
  <si>
    <t>124249</t>
  </si>
  <si>
    <t>白子町</t>
  </si>
  <si>
    <t>124265</t>
  </si>
  <si>
    <t>長柄町</t>
  </si>
  <si>
    <t>124273</t>
  </si>
  <si>
    <t>長南町</t>
  </si>
  <si>
    <t>124419</t>
  </si>
  <si>
    <t>大多喜町</t>
  </si>
  <si>
    <t>124435</t>
  </si>
  <si>
    <t>御宿町</t>
  </si>
  <si>
    <t>124630</t>
  </si>
  <si>
    <t>鋸南町</t>
  </si>
  <si>
    <t>東京都</t>
  </si>
  <si>
    <t>131016</t>
  </si>
  <si>
    <t>千代田区</t>
  </si>
  <si>
    <t>131024</t>
  </si>
  <si>
    <t>中央区</t>
  </si>
  <si>
    <t>131032</t>
  </si>
  <si>
    <t>港区</t>
  </si>
  <si>
    <t>131041</t>
  </si>
  <si>
    <t>新宿区</t>
  </si>
  <si>
    <t>131059</t>
  </si>
  <si>
    <t>文京区</t>
  </si>
  <si>
    <t>131067</t>
  </si>
  <si>
    <t>台東区</t>
  </si>
  <si>
    <t>131075</t>
  </si>
  <si>
    <t>墨田区</t>
  </si>
  <si>
    <t>131083</t>
  </si>
  <si>
    <t>江東区</t>
  </si>
  <si>
    <t>131091</t>
  </si>
  <si>
    <t>品川区</t>
  </si>
  <si>
    <t>131105</t>
  </si>
  <si>
    <t>目黒区</t>
  </si>
  <si>
    <t>131113</t>
  </si>
  <si>
    <t>大田区</t>
  </si>
  <si>
    <t>131121</t>
  </si>
  <si>
    <t>世田谷区</t>
  </si>
  <si>
    <t>131130</t>
  </si>
  <si>
    <t>渋谷区</t>
  </si>
  <si>
    <t>131148</t>
  </si>
  <si>
    <t>中野区</t>
  </si>
  <si>
    <t>131156</t>
  </si>
  <si>
    <t>杉並区</t>
  </si>
  <si>
    <t>131164</t>
  </si>
  <si>
    <t>豊島区</t>
  </si>
  <si>
    <t>131172</t>
  </si>
  <si>
    <t>北区</t>
  </si>
  <si>
    <t>131181</t>
  </si>
  <si>
    <t>荒川区</t>
  </si>
  <si>
    <t>131199</t>
  </si>
  <si>
    <t>板橋区</t>
  </si>
  <si>
    <t>131202</t>
  </si>
  <si>
    <t>練馬区</t>
  </si>
  <si>
    <t>131211</t>
  </si>
  <si>
    <t>足立区</t>
  </si>
  <si>
    <t>131229</t>
  </si>
  <si>
    <t>葛飾区</t>
  </si>
  <si>
    <t>131237</t>
  </si>
  <si>
    <t>江戸川区</t>
  </si>
  <si>
    <t>132012</t>
  </si>
  <si>
    <t>八王子市</t>
  </si>
  <si>
    <t>132021</t>
  </si>
  <si>
    <t>立川市</t>
  </si>
  <si>
    <t>132039</t>
  </si>
  <si>
    <t>武蔵野市</t>
  </si>
  <si>
    <t>132047</t>
  </si>
  <si>
    <t>三鷹市</t>
  </si>
  <si>
    <t>132055</t>
  </si>
  <si>
    <t>青梅市</t>
  </si>
  <si>
    <t>132063</t>
  </si>
  <si>
    <t>府中市</t>
  </si>
  <si>
    <t>132071</t>
  </si>
  <si>
    <t>昭島市</t>
  </si>
  <si>
    <t>132080</t>
  </si>
  <si>
    <t>調布市</t>
  </si>
  <si>
    <t>132098</t>
  </si>
  <si>
    <t>町田市</t>
  </si>
  <si>
    <t>132101</t>
  </si>
  <si>
    <t>小金井市</t>
  </si>
  <si>
    <t>132110</t>
  </si>
  <si>
    <t>小平市</t>
  </si>
  <si>
    <t>132128</t>
  </si>
  <si>
    <t>日野市</t>
  </si>
  <si>
    <t>132136</t>
  </si>
  <si>
    <t>東村山市</t>
  </si>
  <si>
    <t>132144</t>
  </si>
  <si>
    <t>国分寺市</t>
  </si>
  <si>
    <t>132152</t>
  </si>
  <si>
    <t>国立市</t>
  </si>
  <si>
    <t>132187</t>
  </si>
  <si>
    <t>福生市</t>
  </si>
  <si>
    <t>132195</t>
  </si>
  <si>
    <t>狛江市</t>
  </si>
  <si>
    <t>132209</t>
  </si>
  <si>
    <t>東大和市</t>
  </si>
  <si>
    <t>132217</t>
  </si>
  <si>
    <t>清瀬市</t>
  </si>
  <si>
    <t>132225</t>
  </si>
  <si>
    <t>東久留米市</t>
  </si>
  <si>
    <t>132233</t>
  </si>
  <si>
    <t>武蔵村山市</t>
  </si>
  <si>
    <t>132241</t>
  </si>
  <si>
    <t>多摩市</t>
  </si>
  <si>
    <t>132250</t>
  </si>
  <si>
    <t>稲城市</t>
  </si>
  <si>
    <t>132276</t>
  </si>
  <si>
    <t>羽村市</t>
  </si>
  <si>
    <t>132284</t>
  </si>
  <si>
    <t>あきる野市</t>
  </si>
  <si>
    <t>132292</t>
  </si>
  <si>
    <t>西東京市</t>
  </si>
  <si>
    <t>133035</t>
  </si>
  <si>
    <t>瑞穂町</t>
  </si>
  <si>
    <t>133051</t>
  </si>
  <si>
    <t>日の出町</t>
  </si>
  <si>
    <t>133078</t>
  </si>
  <si>
    <t>檜原村</t>
  </si>
  <si>
    <t>133086</t>
  </si>
  <si>
    <t>奥多摩町</t>
  </si>
  <si>
    <t>133612</t>
  </si>
  <si>
    <t>大島町</t>
  </si>
  <si>
    <t>133621</t>
  </si>
  <si>
    <t>利島村</t>
  </si>
  <si>
    <t>133639</t>
  </si>
  <si>
    <t>新島村</t>
  </si>
  <si>
    <t>133647</t>
  </si>
  <si>
    <t>神津島村</t>
  </si>
  <si>
    <t>133817</t>
  </si>
  <si>
    <t>三宅村</t>
  </si>
  <si>
    <t>133825</t>
  </si>
  <si>
    <t>御蔵島村</t>
  </si>
  <si>
    <t>134015</t>
  </si>
  <si>
    <t>八丈町</t>
  </si>
  <si>
    <t>134023</t>
  </si>
  <si>
    <t>青ヶ島村</t>
  </si>
  <si>
    <t>134210</t>
  </si>
  <si>
    <t>小笠原村</t>
  </si>
  <si>
    <t>神奈川県</t>
  </si>
  <si>
    <t>141003</t>
  </si>
  <si>
    <t>横浜市</t>
  </si>
  <si>
    <t>141305</t>
  </si>
  <si>
    <t>川崎市</t>
  </si>
  <si>
    <t>141500</t>
  </si>
  <si>
    <t>相模原市</t>
  </si>
  <si>
    <t>142018</t>
  </si>
  <si>
    <t>横須賀市</t>
  </si>
  <si>
    <t>142034</t>
  </si>
  <si>
    <t>平塚市</t>
  </si>
  <si>
    <t>142042</t>
  </si>
  <si>
    <t>鎌倉市</t>
  </si>
  <si>
    <t>142051</t>
  </si>
  <si>
    <t>藤沢市</t>
  </si>
  <si>
    <t>142069</t>
  </si>
  <si>
    <t>小田原市</t>
  </si>
  <si>
    <t>142077</t>
  </si>
  <si>
    <t>茅ヶ崎市</t>
  </si>
  <si>
    <t>142085</t>
  </si>
  <si>
    <t>逗子市</t>
  </si>
  <si>
    <t>142107</t>
  </si>
  <si>
    <t>三浦市</t>
  </si>
  <si>
    <t>142115</t>
  </si>
  <si>
    <t>秦野市</t>
  </si>
  <si>
    <t>142123</t>
  </si>
  <si>
    <t>厚木市</t>
  </si>
  <si>
    <t>142131</t>
  </si>
  <si>
    <t>大和市</t>
  </si>
  <si>
    <t>142140</t>
  </si>
  <si>
    <t>伊勢原市</t>
  </si>
  <si>
    <t>142158</t>
  </si>
  <si>
    <t>海老名市</t>
  </si>
  <si>
    <t>142166</t>
  </si>
  <si>
    <t>座間市</t>
  </si>
  <si>
    <t>142174</t>
  </si>
  <si>
    <t>南足柄市</t>
  </si>
  <si>
    <t>142182</t>
  </si>
  <si>
    <t>綾瀬市</t>
  </si>
  <si>
    <t>143014</t>
  </si>
  <si>
    <t>葉山町</t>
  </si>
  <si>
    <t>143219</t>
  </si>
  <si>
    <t>寒川町</t>
  </si>
  <si>
    <t>143413</t>
  </si>
  <si>
    <t>大磯町</t>
  </si>
  <si>
    <t>143421</t>
  </si>
  <si>
    <t>二宮町</t>
  </si>
  <si>
    <t>143618</t>
  </si>
  <si>
    <t>中井町</t>
  </si>
  <si>
    <t>143626</t>
  </si>
  <si>
    <t>大井町</t>
  </si>
  <si>
    <t>143634</t>
  </si>
  <si>
    <t>松田町</t>
  </si>
  <si>
    <t>143642</t>
  </si>
  <si>
    <t>山北町</t>
  </si>
  <si>
    <t>143669</t>
  </si>
  <si>
    <t>開成町</t>
  </si>
  <si>
    <t>143821</t>
  </si>
  <si>
    <t>箱根町</t>
  </si>
  <si>
    <t>143839</t>
  </si>
  <si>
    <t>真鶴町</t>
  </si>
  <si>
    <t>143847</t>
  </si>
  <si>
    <t>湯河原町</t>
  </si>
  <si>
    <t>144011</t>
  </si>
  <si>
    <t>愛川町</t>
  </si>
  <si>
    <t>144029</t>
  </si>
  <si>
    <t>清川村</t>
  </si>
  <si>
    <t>新潟県</t>
  </si>
  <si>
    <t>151009</t>
  </si>
  <si>
    <t>新潟市</t>
  </si>
  <si>
    <t>152021</t>
  </si>
  <si>
    <t>長岡市</t>
  </si>
  <si>
    <t>152048</t>
  </si>
  <si>
    <t>三条市</t>
  </si>
  <si>
    <t>152056</t>
  </si>
  <si>
    <t>柏崎市</t>
  </si>
  <si>
    <t>152064</t>
  </si>
  <si>
    <t>新発田市</t>
  </si>
  <si>
    <t>152081</t>
  </si>
  <si>
    <t>小千谷市</t>
  </si>
  <si>
    <t>152099</t>
  </si>
  <si>
    <t>加茂市</t>
  </si>
  <si>
    <t>152102</t>
  </si>
  <si>
    <t>十日町市</t>
  </si>
  <si>
    <t>152111</t>
  </si>
  <si>
    <t>見附市</t>
  </si>
  <si>
    <t>152129</t>
  </si>
  <si>
    <t>村上市</t>
  </si>
  <si>
    <t>152137</t>
  </si>
  <si>
    <t>燕市</t>
  </si>
  <si>
    <t>152161</t>
  </si>
  <si>
    <t>糸魚川市</t>
  </si>
  <si>
    <t>152170</t>
  </si>
  <si>
    <t>妙高市</t>
  </si>
  <si>
    <t>152188</t>
  </si>
  <si>
    <t>五泉市</t>
  </si>
  <si>
    <t>152226</t>
  </si>
  <si>
    <t>上越市</t>
  </si>
  <si>
    <t>152234</t>
  </si>
  <si>
    <t>阿賀野市</t>
  </si>
  <si>
    <t>152242</t>
  </si>
  <si>
    <t>佐渡市</t>
  </si>
  <si>
    <t>152251</t>
  </si>
  <si>
    <t>魚沼市</t>
  </si>
  <si>
    <t>152269</t>
  </si>
  <si>
    <t>南魚沼市</t>
  </si>
  <si>
    <t>152277</t>
  </si>
  <si>
    <t>胎内市</t>
  </si>
  <si>
    <t>153079</t>
  </si>
  <si>
    <t>聖籠町</t>
  </si>
  <si>
    <t>153427</t>
  </si>
  <si>
    <t>弥彦村</t>
  </si>
  <si>
    <t>153613</t>
  </si>
  <si>
    <t>田上町</t>
  </si>
  <si>
    <t>153851</t>
  </si>
  <si>
    <t>阿賀町</t>
  </si>
  <si>
    <t>154059</t>
  </si>
  <si>
    <t>出雲崎町</t>
  </si>
  <si>
    <t>154610</t>
  </si>
  <si>
    <t>湯沢町</t>
  </si>
  <si>
    <t>154822</t>
  </si>
  <si>
    <t>津南町</t>
  </si>
  <si>
    <t>155047</t>
  </si>
  <si>
    <t>刈羽村</t>
  </si>
  <si>
    <t>155811</t>
  </si>
  <si>
    <t>関川村</t>
  </si>
  <si>
    <t>155861</t>
  </si>
  <si>
    <t>粟島浦村</t>
  </si>
  <si>
    <t>富山県</t>
  </si>
  <si>
    <t>162019</t>
  </si>
  <si>
    <t>富山市</t>
  </si>
  <si>
    <t>162027</t>
  </si>
  <si>
    <t>高岡市</t>
  </si>
  <si>
    <t>162043</t>
  </si>
  <si>
    <t>魚津市</t>
  </si>
  <si>
    <t>162051</t>
  </si>
  <si>
    <t>氷見市</t>
  </si>
  <si>
    <t>162060</t>
  </si>
  <si>
    <t>滑川市</t>
  </si>
  <si>
    <t>162078</t>
  </si>
  <si>
    <t>黒部市</t>
  </si>
  <si>
    <t>162086</t>
  </si>
  <si>
    <t>砺波市</t>
  </si>
  <si>
    <t>162094</t>
  </si>
  <si>
    <t>小矢部市</t>
  </si>
  <si>
    <t>162108</t>
  </si>
  <si>
    <t>南砺市</t>
  </si>
  <si>
    <t>162116</t>
  </si>
  <si>
    <t>射水市</t>
  </si>
  <si>
    <t>163210</t>
  </si>
  <si>
    <t>舟橋村</t>
  </si>
  <si>
    <t>163228</t>
  </si>
  <si>
    <t>上市町</t>
  </si>
  <si>
    <t>163236</t>
  </si>
  <si>
    <t>立山町</t>
  </si>
  <si>
    <t>163422</t>
  </si>
  <si>
    <t>入善町</t>
  </si>
  <si>
    <t>163431</t>
  </si>
  <si>
    <t>石川県</t>
  </si>
  <si>
    <t>172014</t>
  </si>
  <si>
    <t>金沢市</t>
  </si>
  <si>
    <t>172022</t>
  </si>
  <si>
    <t>七尾市</t>
  </si>
  <si>
    <t>172031</t>
  </si>
  <si>
    <t>小松市</t>
  </si>
  <si>
    <t>172049</t>
  </si>
  <si>
    <t>輪島市</t>
  </si>
  <si>
    <t>172057</t>
  </si>
  <si>
    <t>珠洲市</t>
  </si>
  <si>
    <t>172065</t>
  </si>
  <si>
    <t>加賀市</t>
  </si>
  <si>
    <t>172073</t>
  </si>
  <si>
    <t>羽咋市</t>
  </si>
  <si>
    <t>172090</t>
  </si>
  <si>
    <t>かほく市</t>
  </si>
  <si>
    <t>172103</t>
  </si>
  <si>
    <t>白山市</t>
  </si>
  <si>
    <t>172111</t>
  </si>
  <si>
    <t>能美市</t>
  </si>
  <si>
    <t>172120</t>
  </si>
  <si>
    <t>野々市市</t>
  </si>
  <si>
    <t>173240</t>
  </si>
  <si>
    <t>川北町</t>
  </si>
  <si>
    <t>173614</t>
  </si>
  <si>
    <t>津幡町</t>
  </si>
  <si>
    <t>173657</t>
  </si>
  <si>
    <t>内灘町</t>
  </si>
  <si>
    <t>173843</t>
  </si>
  <si>
    <t>志賀町</t>
  </si>
  <si>
    <t>173860</t>
  </si>
  <si>
    <t>宝達志水町</t>
  </si>
  <si>
    <t>174076</t>
  </si>
  <si>
    <t>中能登町</t>
  </si>
  <si>
    <t>174611</t>
  </si>
  <si>
    <t>穴水町</t>
  </si>
  <si>
    <t>174637</t>
  </si>
  <si>
    <t>能登町</t>
  </si>
  <si>
    <t>福井県</t>
  </si>
  <si>
    <t>182010</t>
  </si>
  <si>
    <t>福井市</t>
  </si>
  <si>
    <t>182028</t>
  </si>
  <si>
    <t>敦賀市</t>
  </si>
  <si>
    <t>182044</t>
  </si>
  <si>
    <t>小浜市</t>
  </si>
  <si>
    <t>182052</t>
  </si>
  <si>
    <t>大野市</t>
  </si>
  <si>
    <t>182061</t>
  </si>
  <si>
    <t>勝山市</t>
  </si>
  <si>
    <t>182079</t>
  </si>
  <si>
    <t>鯖江市</t>
  </si>
  <si>
    <t>182087</t>
  </si>
  <si>
    <t>あわら市</t>
  </si>
  <si>
    <t>182095</t>
  </si>
  <si>
    <t>越前市</t>
  </si>
  <si>
    <t>182109</t>
  </si>
  <si>
    <t>坂井市</t>
  </si>
  <si>
    <t>183229</t>
  </si>
  <si>
    <t>永平寺町</t>
  </si>
  <si>
    <t>183822</t>
  </si>
  <si>
    <t>184047</t>
  </si>
  <si>
    <t>南越前町</t>
  </si>
  <si>
    <t>184233</t>
  </si>
  <si>
    <t>越前町</t>
  </si>
  <si>
    <t>184420</t>
  </si>
  <si>
    <t>美浜町</t>
  </si>
  <si>
    <t>184811</t>
  </si>
  <si>
    <t>高浜町</t>
  </si>
  <si>
    <t>184837</t>
  </si>
  <si>
    <t>おおい町</t>
  </si>
  <si>
    <t>185019</t>
  </si>
  <si>
    <t>若狭町</t>
  </si>
  <si>
    <t>山梨県</t>
  </si>
  <si>
    <t>192015</t>
  </si>
  <si>
    <t>甲府市</t>
  </si>
  <si>
    <t>192023</t>
  </si>
  <si>
    <t>富士吉田市</t>
  </si>
  <si>
    <t>192040</t>
  </si>
  <si>
    <t>都留市</t>
  </si>
  <si>
    <t>192058</t>
  </si>
  <si>
    <t>山梨市</t>
  </si>
  <si>
    <t>192066</t>
  </si>
  <si>
    <t>大月市</t>
  </si>
  <si>
    <t>192074</t>
  </si>
  <si>
    <t>韮崎市</t>
  </si>
  <si>
    <t>192082</t>
  </si>
  <si>
    <t>南アルプス市</t>
  </si>
  <si>
    <t>192091</t>
  </si>
  <si>
    <t>北杜市</t>
  </si>
  <si>
    <t>192104</t>
  </si>
  <si>
    <t>甲斐市</t>
  </si>
  <si>
    <t>192112</t>
  </si>
  <si>
    <t>笛吹市</t>
  </si>
  <si>
    <t>192121</t>
  </si>
  <si>
    <t>上野原市</t>
  </si>
  <si>
    <t>192139</t>
  </si>
  <si>
    <t>甲州市</t>
  </si>
  <si>
    <t>192147</t>
  </si>
  <si>
    <t>中央市</t>
  </si>
  <si>
    <t>193461</t>
  </si>
  <si>
    <t>市川三郷町</t>
  </si>
  <si>
    <t>193640</t>
  </si>
  <si>
    <t>早川町</t>
  </si>
  <si>
    <t>193658</t>
  </si>
  <si>
    <t>身延町</t>
  </si>
  <si>
    <t>193666</t>
  </si>
  <si>
    <t>193682</t>
  </si>
  <si>
    <t>富士川町</t>
  </si>
  <si>
    <t>193844</t>
  </si>
  <si>
    <t>昭和町</t>
  </si>
  <si>
    <t>194221</t>
  </si>
  <si>
    <t>道志村</t>
  </si>
  <si>
    <t>194239</t>
  </si>
  <si>
    <t>西桂町</t>
  </si>
  <si>
    <t>194247</t>
  </si>
  <si>
    <t>忍野村</t>
  </si>
  <si>
    <t>194255</t>
  </si>
  <si>
    <t>山中湖村</t>
  </si>
  <si>
    <t>194298</t>
  </si>
  <si>
    <t>鳴沢村</t>
  </si>
  <si>
    <t>194301</t>
  </si>
  <si>
    <t>富士河口湖町</t>
  </si>
  <si>
    <t>194425</t>
  </si>
  <si>
    <t>小菅村</t>
  </si>
  <si>
    <t>194433</t>
  </si>
  <si>
    <t>丹波山村</t>
  </si>
  <si>
    <t>長野県</t>
  </si>
  <si>
    <t>202011</t>
  </si>
  <si>
    <t>長野市</t>
  </si>
  <si>
    <t>202029</t>
  </si>
  <si>
    <t>松本市</t>
  </si>
  <si>
    <t>202037</t>
  </si>
  <si>
    <t>上田市</t>
  </si>
  <si>
    <t>202045</t>
  </si>
  <si>
    <t>岡谷市</t>
  </si>
  <si>
    <t>202053</t>
  </si>
  <si>
    <t>飯田市</t>
  </si>
  <si>
    <t>202061</t>
  </si>
  <si>
    <t>諏訪市</t>
  </si>
  <si>
    <t>202070</t>
  </si>
  <si>
    <t>須坂市</t>
  </si>
  <si>
    <t>202088</t>
  </si>
  <si>
    <t>小諸市</t>
  </si>
  <si>
    <t>202096</t>
  </si>
  <si>
    <t>伊那市</t>
  </si>
  <si>
    <t>202100</t>
  </si>
  <si>
    <t>駒ヶ根市</t>
  </si>
  <si>
    <t>202118</t>
  </si>
  <si>
    <t>中野市</t>
  </si>
  <si>
    <t>202126</t>
  </si>
  <si>
    <t>大町市</t>
  </si>
  <si>
    <t>202134</t>
  </si>
  <si>
    <t>飯山市</t>
  </si>
  <si>
    <t>202142</t>
  </si>
  <si>
    <t>茅野市</t>
  </si>
  <si>
    <t>202151</t>
  </si>
  <si>
    <t>塩尻市</t>
  </si>
  <si>
    <t>202177</t>
  </si>
  <si>
    <t>佐久市</t>
  </si>
  <si>
    <t>202185</t>
  </si>
  <si>
    <t>千曲市</t>
  </si>
  <si>
    <t>202193</t>
  </si>
  <si>
    <t>東御市</t>
  </si>
  <si>
    <t>202207</t>
  </si>
  <si>
    <t>安曇野市</t>
  </si>
  <si>
    <t>203033</t>
  </si>
  <si>
    <t>小海町</t>
  </si>
  <si>
    <t>203041</t>
  </si>
  <si>
    <t>川上村</t>
  </si>
  <si>
    <t>203050</t>
  </si>
  <si>
    <t>203068</t>
  </si>
  <si>
    <t>南相木村</t>
  </si>
  <si>
    <t>203076</t>
  </si>
  <si>
    <t>北相木村</t>
  </si>
  <si>
    <t>203092</t>
  </si>
  <si>
    <t>佐久穂町</t>
  </si>
  <si>
    <t>203211</t>
  </si>
  <si>
    <t>軽井沢町</t>
  </si>
  <si>
    <t>203238</t>
  </si>
  <si>
    <t>御代田町</t>
  </si>
  <si>
    <t>203246</t>
  </si>
  <si>
    <t>立科町</t>
  </si>
  <si>
    <t>203491</t>
  </si>
  <si>
    <t>青木村</t>
  </si>
  <si>
    <t>203505</t>
  </si>
  <si>
    <t>長和町</t>
  </si>
  <si>
    <t>203611</t>
  </si>
  <si>
    <t>下諏訪町</t>
  </si>
  <si>
    <t>203629</t>
  </si>
  <si>
    <t>富士見町</t>
  </si>
  <si>
    <t>203637</t>
  </si>
  <si>
    <t>原村</t>
  </si>
  <si>
    <t>203823</t>
  </si>
  <si>
    <t>辰野町</t>
  </si>
  <si>
    <t>203831</t>
  </si>
  <si>
    <t>箕輪町</t>
  </si>
  <si>
    <t>203840</t>
  </si>
  <si>
    <t>飯島町</t>
  </si>
  <si>
    <t>203858</t>
  </si>
  <si>
    <t>南箕輪村</t>
  </si>
  <si>
    <t>203866</t>
  </si>
  <si>
    <t>中川村</t>
  </si>
  <si>
    <t>203882</t>
  </si>
  <si>
    <t>宮田村</t>
  </si>
  <si>
    <t>204021</t>
  </si>
  <si>
    <t>松川町</t>
  </si>
  <si>
    <t>204030</t>
  </si>
  <si>
    <t>高森町</t>
  </si>
  <si>
    <t>204048</t>
  </si>
  <si>
    <t>阿南町</t>
  </si>
  <si>
    <t>204072</t>
  </si>
  <si>
    <t>阿智村</t>
  </si>
  <si>
    <t>204099</t>
  </si>
  <si>
    <t>平谷村</t>
  </si>
  <si>
    <t>204102</t>
  </si>
  <si>
    <t>根羽村</t>
  </si>
  <si>
    <t>204111</t>
  </si>
  <si>
    <t>下條村</t>
  </si>
  <si>
    <t>204129</t>
  </si>
  <si>
    <t>売木村</t>
  </si>
  <si>
    <t>204137</t>
  </si>
  <si>
    <t>天龍村</t>
  </si>
  <si>
    <t>204145</t>
  </si>
  <si>
    <t>泰阜村</t>
  </si>
  <si>
    <t>204153</t>
  </si>
  <si>
    <t>喬木村</t>
  </si>
  <si>
    <t>204161</t>
  </si>
  <si>
    <t>豊丘村</t>
  </si>
  <si>
    <t>204170</t>
  </si>
  <si>
    <t>大鹿村</t>
  </si>
  <si>
    <t>204226</t>
  </si>
  <si>
    <t>上松町</t>
  </si>
  <si>
    <t>204234</t>
  </si>
  <si>
    <t>南木曽町</t>
  </si>
  <si>
    <t>204251</t>
  </si>
  <si>
    <t>木祖村</t>
  </si>
  <si>
    <t>204293</t>
  </si>
  <si>
    <t>王滝村</t>
  </si>
  <si>
    <t>204307</t>
  </si>
  <si>
    <t>大桑村</t>
  </si>
  <si>
    <t>204323</t>
  </si>
  <si>
    <t>木曽町</t>
  </si>
  <si>
    <t>204463</t>
  </si>
  <si>
    <t>麻績村</t>
  </si>
  <si>
    <t>204480</t>
  </si>
  <si>
    <t>生坂村</t>
  </si>
  <si>
    <t>204501</t>
  </si>
  <si>
    <t>山形村</t>
  </si>
  <si>
    <t>204510</t>
  </si>
  <si>
    <t>朝日村</t>
  </si>
  <si>
    <t>204528</t>
  </si>
  <si>
    <t>筑北村</t>
  </si>
  <si>
    <t>204811</t>
  </si>
  <si>
    <t>204820</t>
  </si>
  <si>
    <t>松川村</t>
  </si>
  <si>
    <t>204854</t>
  </si>
  <si>
    <t>白馬村</t>
  </si>
  <si>
    <t>204862</t>
  </si>
  <si>
    <t>小谷村</t>
  </si>
  <si>
    <t>205214</t>
  </si>
  <si>
    <t>坂城町</t>
  </si>
  <si>
    <t>205419</t>
  </si>
  <si>
    <t>小布施町</t>
  </si>
  <si>
    <t>205435</t>
  </si>
  <si>
    <t>205613</t>
  </si>
  <si>
    <t>山ノ内町</t>
  </si>
  <si>
    <t>205621</t>
  </si>
  <si>
    <t>木島平村</t>
  </si>
  <si>
    <t>205630</t>
  </si>
  <si>
    <t>野沢温泉村</t>
  </si>
  <si>
    <t>205834</t>
  </si>
  <si>
    <t>信濃町</t>
  </si>
  <si>
    <t>205885</t>
  </si>
  <si>
    <t>小川村</t>
  </si>
  <si>
    <t>205907</t>
  </si>
  <si>
    <t>飯綱町</t>
  </si>
  <si>
    <t>206024</t>
  </si>
  <si>
    <t>栄村</t>
  </si>
  <si>
    <t>岐阜県</t>
  </si>
  <si>
    <t>212016</t>
  </si>
  <si>
    <t>岐阜市</t>
  </si>
  <si>
    <t>212024</t>
  </si>
  <si>
    <t>大垣市</t>
  </si>
  <si>
    <t>212032</t>
  </si>
  <si>
    <t>高山市</t>
  </si>
  <si>
    <t>212041</t>
  </si>
  <si>
    <t>多治見市</t>
  </si>
  <si>
    <t>212059</t>
  </si>
  <si>
    <t>関市</t>
  </si>
  <si>
    <t>212067</t>
  </si>
  <si>
    <t>中津川市</t>
  </si>
  <si>
    <t>212075</t>
  </si>
  <si>
    <t>美濃市</t>
  </si>
  <si>
    <t>212083</t>
  </si>
  <si>
    <t>瑞浪市</t>
  </si>
  <si>
    <t>212091</t>
  </si>
  <si>
    <t>羽島市</t>
  </si>
  <si>
    <t>212105</t>
  </si>
  <si>
    <t>恵那市</t>
  </si>
  <si>
    <t>212113</t>
  </si>
  <si>
    <t>美濃加茂市</t>
  </si>
  <si>
    <t>212121</t>
  </si>
  <si>
    <t>土岐市</t>
  </si>
  <si>
    <t>212130</t>
  </si>
  <si>
    <t>各務原市</t>
  </si>
  <si>
    <t>212148</t>
  </si>
  <si>
    <t>可児市</t>
  </si>
  <si>
    <t>212156</t>
  </si>
  <si>
    <t>山県市</t>
  </si>
  <si>
    <t>212164</t>
  </si>
  <si>
    <t>瑞穂市</t>
  </si>
  <si>
    <t>212172</t>
  </si>
  <si>
    <t>飛騨市</t>
  </si>
  <si>
    <t>212181</t>
  </si>
  <si>
    <t>本巣市</t>
  </si>
  <si>
    <t>212199</t>
  </si>
  <si>
    <t>郡上市</t>
  </si>
  <si>
    <t>212202</t>
  </si>
  <si>
    <t>下呂市</t>
  </si>
  <si>
    <t>212211</t>
  </si>
  <si>
    <t>海津市</t>
  </si>
  <si>
    <t>213021</t>
  </si>
  <si>
    <t>岐南町</t>
  </si>
  <si>
    <t>213039</t>
  </si>
  <si>
    <t>笠松町</t>
  </si>
  <si>
    <t>213411</t>
  </si>
  <si>
    <t>養老町</t>
  </si>
  <si>
    <t>213616</t>
  </si>
  <si>
    <t>垂井町</t>
  </si>
  <si>
    <t>213624</t>
  </si>
  <si>
    <t>関ケ原町</t>
  </si>
  <si>
    <t>213811</t>
  </si>
  <si>
    <t>神戸町</t>
  </si>
  <si>
    <t>213829</t>
  </si>
  <si>
    <t>輪之内町</t>
  </si>
  <si>
    <t>213837</t>
  </si>
  <si>
    <t>安八町</t>
  </si>
  <si>
    <t>214019</t>
  </si>
  <si>
    <t>揖斐川町</t>
  </si>
  <si>
    <t>214035</t>
  </si>
  <si>
    <t>大野町</t>
  </si>
  <si>
    <t>214043</t>
  </si>
  <si>
    <t>214213</t>
  </si>
  <si>
    <t>北方町</t>
  </si>
  <si>
    <t>215015</t>
  </si>
  <si>
    <t>坂祝町</t>
  </si>
  <si>
    <t>215023</t>
  </si>
  <si>
    <t>富加町</t>
  </si>
  <si>
    <t>215031</t>
  </si>
  <si>
    <t>川辺町</t>
  </si>
  <si>
    <t>215040</t>
  </si>
  <si>
    <t>七宗町</t>
  </si>
  <si>
    <t>215058</t>
  </si>
  <si>
    <t>八百津町</t>
  </si>
  <si>
    <t>215066</t>
  </si>
  <si>
    <t>白川町</t>
  </si>
  <si>
    <t>215074</t>
  </si>
  <si>
    <t>東白川村</t>
  </si>
  <si>
    <t>215210</t>
  </si>
  <si>
    <t>御嵩町</t>
  </si>
  <si>
    <t>216046</t>
  </si>
  <si>
    <t>白川村</t>
  </si>
  <si>
    <t>静岡県</t>
  </si>
  <si>
    <t>221007</t>
  </si>
  <si>
    <t>静岡市</t>
  </si>
  <si>
    <t>221309</t>
  </si>
  <si>
    <t>浜松市</t>
  </si>
  <si>
    <t>222038</t>
  </si>
  <si>
    <t>沼津市</t>
  </si>
  <si>
    <t>222054</t>
  </si>
  <si>
    <t>熱海市</t>
  </si>
  <si>
    <t>222062</t>
  </si>
  <si>
    <t>三島市</t>
  </si>
  <si>
    <t>222071</t>
  </si>
  <si>
    <t>富士宮市</t>
  </si>
  <si>
    <t>222089</t>
  </si>
  <si>
    <t>伊東市</t>
  </si>
  <si>
    <t>222097</t>
  </si>
  <si>
    <t>島田市</t>
  </si>
  <si>
    <t>222101</t>
  </si>
  <si>
    <t>富士市</t>
  </si>
  <si>
    <t>222119</t>
  </si>
  <si>
    <t>磐田市</t>
  </si>
  <si>
    <t>222127</t>
  </si>
  <si>
    <t>焼津市</t>
  </si>
  <si>
    <t>222135</t>
  </si>
  <si>
    <t>掛川市</t>
  </si>
  <si>
    <t>222143</t>
  </si>
  <si>
    <t>藤枝市</t>
  </si>
  <si>
    <t>222151</t>
  </si>
  <si>
    <t>御殿場市</t>
  </si>
  <si>
    <t>222160</t>
  </si>
  <si>
    <t>袋井市</t>
  </si>
  <si>
    <t>222194</t>
  </si>
  <si>
    <t>下田市</t>
  </si>
  <si>
    <t>222208</t>
  </si>
  <si>
    <t>裾野市</t>
  </si>
  <si>
    <t>222216</t>
  </si>
  <si>
    <t>湖西市</t>
  </si>
  <si>
    <t>222224</t>
  </si>
  <si>
    <t>伊豆市</t>
  </si>
  <si>
    <t>222232</t>
  </si>
  <si>
    <t>御前崎市</t>
  </si>
  <si>
    <t>222241</t>
  </si>
  <si>
    <t>菊川市</t>
  </si>
  <si>
    <t>222259</t>
  </si>
  <si>
    <t>伊豆の国市</t>
  </si>
  <si>
    <t>222267</t>
  </si>
  <si>
    <t>牧之原市</t>
  </si>
  <si>
    <t>223018</t>
  </si>
  <si>
    <t>東伊豆町</t>
  </si>
  <si>
    <t>223026</t>
  </si>
  <si>
    <t>河津町</t>
  </si>
  <si>
    <t>223042</t>
  </si>
  <si>
    <t>南伊豆町</t>
  </si>
  <si>
    <t>223051</t>
  </si>
  <si>
    <t>松崎町</t>
  </si>
  <si>
    <t>223069</t>
  </si>
  <si>
    <t>西伊豆町</t>
  </si>
  <si>
    <t>223255</t>
  </si>
  <si>
    <t>函南町</t>
  </si>
  <si>
    <t>223417</t>
  </si>
  <si>
    <t>223425</t>
  </si>
  <si>
    <t>長泉町</t>
  </si>
  <si>
    <t>223441</t>
  </si>
  <si>
    <t>小山町</t>
  </si>
  <si>
    <t>224243</t>
  </si>
  <si>
    <t>吉田町</t>
  </si>
  <si>
    <t>224294</t>
  </si>
  <si>
    <t>川根本町</t>
  </si>
  <si>
    <t>224618</t>
  </si>
  <si>
    <t>愛知県</t>
  </si>
  <si>
    <t>231002</t>
  </si>
  <si>
    <t>名古屋市</t>
  </si>
  <si>
    <t>232017</t>
  </si>
  <si>
    <t>豊橋市</t>
  </si>
  <si>
    <t>232025</t>
  </si>
  <si>
    <t>岡崎市</t>
  </si>
  <si>
    <t>232033</t>
  </si>
  <si>
    <t>一宮市</t>
  </si>
  <si>
    <t>232041</t>
  </si>
  <si>
    <t>瀬戸市</t>
  </si>
  <si>
    <t>232050</t>
  </si>
  <si>
    <t>半田市</t>
  </si>
  <si>
    <t>232068</t>
  </si>
  <si>
    <t>春日井市</t>
  </si>
  <si>
    <t>232076</t>
  </si>
  <si>
    <t>豊川市</t>
  </si>
  <si>
    <t>232084</t>
  </si>
  <si>
    <t>津島市</t>
  </si>
  <si>
    <t>232092</t>
  </si>
  <si>
    <t>碧南市</t>
  </si>
  <si>
    <t>232106</t>
  </si>
  <si>
    <t>刈谷市</t>
  </si>
  <si>
    <t>232114</t>
  </si>
  <si>
    <t>豊田市</t>
  </si>
  <si>
    <t>232122</t>
  </si>
  <si>
    <t>安城市</t>
  </si>
  <si>
    <t>232131</t>
  </si>
  <si>
    <t>西尾市</t>
  </si>
  <si>
    <t>232149</t>
  </si>
  <si>
    <t>蒲郡市</t>
  </si>
  <si>
    <t>232157</t>
  </si>
  <si>
    <t>犬山市</t>
  </si>
  <si>
    <t>232165</t>
  </si>
  <si>
    <t>常滑市</t>
  </si>
  <si>
    <t>232173</t>
  </si>
  <si>
    <t>江南市</t>
  </si>
  <si>
    <t>232190</t>
  </si>
  <si>
    <t>小牧市</t>
  </si>
  <si>
    <t>232203</t>
  </si>
  <si>
    <t>稲沢市</t>
  </si>
  <si>
    <t>232211</t>
  </si>
  <si>
    <t>新城市</t>
  </si>
  <si>
    <t>232220</t>
  </si>
  <si>
    <t>東海市</t>
  </si>
  <si>
    <t>232238</t>
  </si>
  <si>
    <t>大府市</t>
  </si>
  <si>
    <t>232246</t>
  </si>
  <si>
    <t>知多市</t>
  </si>
  <si>
    <t>232254</t>
  </si>
  <si>
    <t>知立市</t>
  </si>
  <si>
    <t>232262</t>
  </si>
  <si>
    <t>尾張旭市</t>
  </si>
  <si>
    <t>232271</t>
  </si>
  <si>
    <t>高浜市</t>
  </si>
  <si>
    <t>232289</t>
  </si>
  <si>
    <t>岩倉市</t>
  </si>
  <si>
    <t>232297</t>
  </si>
  <si>
    <t>豊明市</t>
  </si>
  <si>
    <t>232301</t>
  </si>
  <si>
    <t>日進市</t>
  </si>
  <si>
    <t>232319</t>
  </si>
  <si>
    <t>田原市</t>
  </si>
  <si>
    <t>232327</t>
  </si>
  <si>
    <t>愛西市</t>
  </si>
  <si>
    <t>232335</t>
  </si>
  <si>
    <t>清須市</t>
  </si>
  <si>
    <t>232343</t>
  </si>
  <si>
    <t>北名古屋市</t>
  </si>
  <si>
    <t>232351</t>
  </si>
  <si>
    <t>弥富市</t>
  </si>
  <si>
    <t>232360</t>
  </si>
  <si>
    <t>みよし市</t>
  </si>
  <si>
    <t>232378</t>
  </si>
  <si>
    <t>あま市</t>
  </si>
  <si>
    <t>232386</t>
  </si>
  <si>
    <t>長久手市</t>
  </si>
  <si>
    <t>233021</t>
  </si>
  <si>
    <t>東郷町</t>
  </si>
  <si>
    <t>233421</t>
  </si>
  <si>
    <t>豊山町</t>
  </si>
  <si>
    <t>233617</t>
  </si>
  <si>
    <t>大口町</t>
  </si>
  <si>
    <t>233625</t>
  </si>
  <si>
    <t>扶桑町</t>
  </si>
  <si>
    <t>234249</t>
  </si>
  <si>
    <t>大治町</t>
  </si>
  <si>
    <t>234257</t>
  </si>
  <si>
    <t>蟹江町</t>
  </si>
  <si>
    <t>234273</t>
  </si>
  <si>
    <t>飛島村</t>
  </si>
  <si>
    <t>234419</t>
  </si>
  <si>
    <t>阿久比町</t>
  </si>
  <si>
    <t>234427</t>
  </si>
  <si>
    <t>東浦町</t>
  </si>
  <si>
    <t>234451</t>
  </si>
  <si>
    <t>南知多町</t>
  </si>
  <si>
    <t>234460</t>
  </si>
  <si>
    <t>234478</t>
  </si>
  <si>
    <t>武豊町</t>
  </si>
  <si>
    <t>235016</t>
  </si>
  <si>
    <t>幸田町</t>
  </si>
  <si>
    <t>235610</t>
  </si>
  <si>
    <t>設楽町</t>
  </si>
  <si>
    <t>235628</t>
  </si>
  <si>
    <t>東栄町</t>
  </si>
  <si>
    <t>235636</t>
  </si>
  <si>
    <t>豊根村</t>
  </si>
  <si>
    <t>三重県</t>
  </si>
  <si>
    <t>242012</t>
  </si>
  <si>
    <t>津市</t>
  </si>
  <si>
    <t>242021</t>
  </si>
  <si>
    <t>四日市市</t>
  </si>
  <si>
    <t>242039</t>
  </si>
  <si>
    <t>伊勢市</t>
  </si>
  <si>
    <t>242047</t>
  </si>
  <si>
    <t>松阪市</t>
  </si>
  <si>
    <t>242055</t>
  </si>
  <si>
    <t>桑名市</t>
  </si>
  <si>
    <t>242071</t>
  </si>
  <si>
    <t>鈴鹿市</t>
  </si>
  <si>
    <t>242080</t>
  </si>
  <si>
    <t>名張市</t>
  </si>
  <si>
    <t>242098</t>
  </si>
  <si>
    <t>尾鷲市</t>
  </si>
  <si>
    <t>242101</t>
  </si>
  <si>
    <t>亀山市</t>
  </si>
  <si>
    <t>242110</t>
  </si>
  <si>
    <t>鳥羽市</t>
  </si>
  <si>
    <t>242128</t>
  </si>
  <si>
    <t>熊野市</t>
  </si>
  <si>
    <t>242144</t>
  </si>
  <si>
    <t>いなべ市</t>
  </si>
  <si>
    <t>242152</t>
  </si>
  <si>
    <t>志摩市</t>
  </si>
  <si>
    <t>242161</t>
  </si>
  <si>
    <t>伊賀市</t>
  </si>
  <si>
    <t>243035</t>
  </si>
  <si>
    <t>木曽岬町</t>
  </si>
  <si>
    <t>243248</t>
  </si>
  <si>
    <t>東員町</t>
  </si>
  <si>
    <t>243418</t>
  </si>
  <si>
    <t>菰野町</t>
  </si>
  <si>
    <t>243434</t>
  </si>
  <si>
    <t>243442</t>
  </si>
  <si>
    <t>川越町</t>
  </si>
  <si>
    <t>244414</t>
  </si>
  <si>
    <t>多気町</t>
  </si>
  <si>
    <t>244422</t>
  </si>
  <si>
    <t>244431</t>
  </si>
  <si>
    <t>大台町</t>
  </si>
  <si>
    <t>244619</t>
  </si>
  <si>
    <t>玉城町</t>
  </si>
  <si>
    <t>244708</t>
  </si>
  <si>
    <t>度会町</t>
  </si>
  <si>
    <t>244716</t>
  </si>
  <si>
    <t>大紀町</t>
  </si>
  <si>
    <t>244724</t>
  </si>
  <si>
    <t>南伊勢町</t>
  </si>
  <si>
    <t>245437</t>
  </si>
  <si>
    <t>紀北町</t>
  </si>
  <si>
    <t>245615</t>
  </si>
  <si>
    <t>御浜町</t>
  </si>
  <si>
    <t>245623</t>
  </si>
  <si>
    <t>紀宝町</t>
  </si>
  <si>
    <t>滋賀県</t>
  </si>
  <si>
    <t>252018</t>
  </si>
  <si>
    <t>大津市</t>
  </si>
  <si>
    <t>252026</t>
  </si>
  <si>
    <t>彦根市</t>
  </si>
  <si>
    <t>252034</t>
  </si>
  <si>
    <t>長浜市</t>
  </si>
  <si>
    <t>252042</t>
  </si>
  <si>
    <t>近江八幡市</t>
  </si>
  <si>
    <t>252069</t>
  </si>
  <si>
    <t>草津市</t>
  </si>
  <si>
    <t>252077</t>
  </si>
  <si>
    <t>守山市</t>
  </si>
  <si>
    <t>252085</t>
  </si>
  <si>
    <t>栗東市</t>
  </si>
  <si>
    <t>252093</t>
  </si>
  <si>
    <t>甲賀市</t>
  </si>
  <si>
    <t>252107</t>
  </si>
  <si>
    <t>野洲市</t>
  </si>
  <si>
    <t>252115</t>
  </si>
  <si>
    <t>湖南市</t>
  </si>
  <si>
    <t>252123</t>
  </si>
  <si>
    <t>高島市</t>
  </si>
  <si>
    <t>252131</t>
  </si>
  <si>
    <t>東近江市</t>
  </si>
  <si>
    <t>252140</t>
  </si>
  <si>
    <t>米原市</t>
  </si>
  <si>
    <t>253839</t>
  </si>
  <si>
    <t>日野町</t>
  </si>
  <si>
    <t>253847</t>
  </si>
  <si>
    <t>竜王町</t>
  </si>
  <si>
    <t>254258</t>
  </si>
  <si>
    <t>愛荘町</t>
  </si>
  <si>
    <t>254410</t>
  </si>
  <si>
    <t>豊郷町</t>
  </si>
  <si>
    <t>254428</t>
  </si>
  <si>
    <t>甲良町</t>
  </si>
  <si>
    <t>254436</t>
  </si>
  <si>
    <t>多賀町</t>
  </si>
  <si>
    <t>京都府</t>
  </si>
  <si>
    <t>261009</t>
  </si>
  <si>
    <t>京都市</t>
  </si>
  <si>
    <t>262013</t>
  </si>
  <si>
    <t>福知山市</t>
  </si>
  <si>
    <t>262021</t>
  </si>
  <si>
    <t>舞鶴市</t>
  </si>
  <si>
    <t>262030</t>
  </si>
  <si>
    <t>綾部市</t>
  </si>
  <si>
    <t>262048</t>
  </si>
  <si>
    <t>宇治市</t>
  </si>
  <si>
    <t>262056</t>
  </si>
  <si>
    <t>宮津市</t>
  </si>
  <si>
    <t>262064</t>
  </si>
  <si>
    <t>亀岡市</t>
  </si>
  <si>
    <t>262072</t>
  </si>
  <si>
    <t>城陽市</t>
  </si>
  <si>
    <t>262081</t>
  </si>
  <si>
    <t>向日市</t>
  </si>
  <si>
    <t>262099</t>
  </si>
  <si>
    <t>長岡京市</t>
  </si>
  <si>
    <t>262102</t>
  </si>
  <si>
    <t>八幡市</t>
  </si>
  <si>
    <t>262111</t>
  </si>
  <si>
    <t>京田辺市</t>
  </si>
  <si>
    <t>262129</t>
  </si>
  <si>
    <t>京丹後市</t>
  </si>
  <si>
    <t>262137</t>
  </si>
  <si>
    <t>南丹市</t>
  </si>
  <si>
    <t>262145</t>
  </si>
  <si>
    <t>木津川市</t>
  </si>
  <si>
    <t>263036</t>
  </si>
  <si>
    <t>大山崎町</t>
  </si>
  <si>
    <t>263222</t>
  </si>
  <si>
    <t>久御山町</t>
  </si>
  <si>
    <t>263435</t>
  </si>
  <si>
    <t>井手町</t>
  </si>
  <si>
    <t>263443</t>
  </si>
  <si>
    <t>宇治田原町</t>
  </si>
  <si>
    <t>263648</t>
  </si>
  <si>
    <t>笠置町</t>
  </si>
  <si>
    <t>263656</t>
  </si>
  <si>
    <t>和束町</t>
  </si>
  <si>
    <t>263664</t>
  </si>
  <si>
    <t>精華町</t>
  </si>
  <si>
    <t>263672</t>
  </si>
  <si>
    <t>南山城村</t>
  </si>
  <si>
    <t>264075</t>
  </si>
  <si>
    <t>京丹波町</t>
  </si>
  <si>
    <t>264636</t>
  </si>
  <si>
    <t>伊根町</t>
  </si>
  <si>
    <t>264652</t>
  </si>
  <si>
    <t>与謝野町</t>
  </si>
  <si>
    <t>大阪府</t>
  </si>
  <si>
    <t>271004</t>
  </si>
  <si>
    <t>大阪市</t>
  </si>
  <si>
    <t>271403</t>
  </si>
  <si>
    <t>堺市</t>
  </si>
  <si>
    <t>272027</t>
  </si>
  <si>
    <t>岸和田市</t>
  </si>
  <si>
    <t>272035</t>
  </si>
  <si>
    <t>豊中市</t>
  </si>
  <si>
    <t>272043</t>
  </si>
  <si>
    <t>池田市</t>
  </si>
  <si>
    <t>272051</t>
  </si>
  <si>
    <t>吹田市</t>
  </si>
  <si>
    <t>272060</t>
  </si>
  <si>
    <t>泉大津市</t>
  </si>
  <si>
    <t>272078</t>
  </si>
  <si>
    <t>高槻市</t>
  </si>
  <si>
    <t>272086</t>
  </si>
  <si>
    <t>貝塚市</t>
  </si>
  <si>
    <t>272094</t>
  </si>
  <si>
    <t>守口市</t>
  </si>
  <si>
    <t>272108</t>
  </si>
  <si>
    <t>枚方市</t>
  </si>
  <si>
    <t>272116</t>
  </si>
  <si>
    <t>茨木市</t>
  </si>
  <si>
    <t>272124</t>
  </si>
  <si>
    <t>八尾市</t>
  </si>
  <si>
    <t>272132</t>
  </si>
  <si>
    <t>泉佐野市</t>
  </si>
  <si>
    <t>272141</t>
  </si>
  <si>
    <t>富田林市</t>
  </si>
  <si>
    <t>272159</t>
  </si>
  <si>
    <t>寝屋川市</t>
  </si>
  <si>
    <t>272167</t>
  </si>
  <si>
    <t>河内長野市</t>
  </si>
  <si>
    <t>272175</t>
  </si>
  <si>
    <t>松原市</t>
  </si>
  <si>
    <t>272183</t>
  </si>
  <si>
    <t>大東市</t>
  </si>
  <si>
    <t>272191</t>
  </si>
  <si>
    <t>和泉市</t>
  </si>
  <si>
    <t>272205</t>
  </si>
  <si>
    <t>箕面市</t>
  </si>
  <si>
    <t>272213</t>
  </si>
  <si>
    <t>柏原市</t>
  </si>
  <si>
    <t>272221</t>
  </si>
  <si>
    <t>羽曳野市</t>
  </si>
  <si>
    <t>272230</t>
  </si>
  <si>
    <t>門真市</t>
  </si>
  <si>
    <t>272248</t>
  </si>
  <si>
    <t>摂津市</t>
  </si>
  <si>
    <t>272256</t>
  </si>
  <si>
    <t>高石市</t>
  </si>
  <si>
    <t>272264</t>
  </si>
  <si>
    <t>藤井寺市</t>
  </si>
  <si>
    <t>272272</t>
  </si>
  <si>
    <t>東大阪市</t>
  </si>
  <si>
    <t>272281</t>
  </si>
  <si>
    <t>泉南市</t>
  </si>
  <si>
    <t>272299</t>
  </si>
  <si>
    <t>四條畷市</t>
  </si>
  <si>
    <t>272302</t>
  </si>
  <si>
    <t>交野市</t>
  </si>
  <si>
    <t>272311</t>
  </si>
  <si>
    <t>大阪狭山市</t>
  </si>
  <si>
    <t>272329</t>
  </si>
  <si>
    <t>阪南市</t>
  </si>
  <si>
    <t>273015</t>
  </si>
  <si>
    <t>島本町</t>
  </si>
  <si>
    <t>273210</t>
  </si>
  <si>
    <t>豊能町</t>
  </si>
  <si>
    <t>273228</t>
  </si>
  <si>
    <t>能勢町</t>
  </si>
  <si>
    <t>273414</t>
  </si>
  <si>
    <t>忠岡町</t>
  </si>
  <si>
    <t>273619</t>
  </si>
  <si>
    <t>熊取町</t>
  </si>
  <si>
    <t>273627</t>
  </si>
  <si>
    <t>田尻町</t>
  </si>
  <si>
    <t>273660</t>
  </si>
  <si>
    <t>岬町</t>
  </si>
  <si>
    <t>273813</t>
  </si>
  <si>
    <t>太子町</t>
  </si>
  <si>
    <t>273821</t>
  </si>
  <si>
    <t>河南町</t>
  </si>
  <si>
    <t>273830</t>
  </si>
  <si>
    <t>千早赤阪村</t>
  </si>
  <si>
    <t>兵庫県</t>
  </si>
  <si>
    <t>281000</t>
  </si>
  <si>
    <t>神戸市</t>
  </si>
  <si>
    <t>282014</t>
  </si>
  <si>
    <t>姫路市</t>
  </si>
  <si>
    <t>282022</t>
  </si>
  <si>
    <t>尼崎市</t>
  </si>
  <si>
    <t>282031</t>
  </si>
  <si>
    <t>明石市</t>
  </si>
  <si>
    <t>282049</t>
  </si>
  <si>
    <t>西宮市</t>
  </si>
  <si>
    <t>282057</t>
  </si>
  <si>
    <t>洲本市</t>
  </si>
  <si>
    <t>282065</t>
  </si>
  <si>
    <t>芦屋市</t>
  </si>
  <si>
    <t>282073</t>
  </si>
  <si>
    <t>伊丹市</t>
  </si>
  <si>
    <t>282081</t>
  </si>
  <si>
    <t>相生市</t>
  </si>
  <si>
    <t>282090</t>
  </si>
  <si>
    <t>豊岡市</t>
  </si>
  <si>
    <t>282103</t>
  </si>
  <si>
    <t>加古川市</t>
  </si>
  <si>
    <t>282120</t>
  </si>
  <si>
    <t>赤穂市</t>
  </si>
  <si>
    <t>282138</t>
  </si>
  <si>
    <t>西脇市</t>
  </si>
  <si>
    <t>282146</t>
  </si>
  <si>
    <t>宝塚市</t>
  </si>
  <si>
    <t>282154</t>
  </si>
  <si>
    <t>三木市</t>
  </si>
  <si>
    <t>282162</t>
  </si>
  <si>
    <t>高砂市</t>
  </si>
  <si>
    <t>282171</t>
  </si>
  <si>
    <t>川西市</t>
  </si>
  <si>
    <t>282189</t>
  </si>
  <si>
    <t>小野市</t>
  </si>
  <si>
    <t>282197</t>
  </si>
  <si>
    <t>三田市</t>
  </si>
  <si>
    <t>282201</t>
  </si>
  <si>
    <t>加西市</t>
  </si>
  <si>
    <t>282227</t>
  </si>
  <si>
    <t>養父市</t>
  </si>
  <si>
    <t>282235</t>
  </si>
  <si>
    <t>丹波市</t>
  </si>
  <si>
    <t>282243</t>
  </si>
  <si>
    <t>南あわじ市</t>
  </si>
  <si>
    <t>282251</t>
  </si>
  <si>
    <t>朝来市</t>
  </si>
  <si>
    <t>282260</t>
  </si>
  <si>
    <t>淡路市</t>
  </si>
  <si>
    <t>282278</t>
  </si>
  <si>
    <t>宍粟市</t>
  </si>
  <si>
    <t>282286</t>
  </si>
  <si>
    <t>加東市</t>
  </si>
  <si>
    <t>282294</t>
  </si>
  <si>
    <t>たつの市</t>
  </si>
  <si>
    <t>283011</t>
  </si>
  <si>
    <t>猪名川町</t>
  </si>
  <si>
    <t>283657</t>
  </si>
  <si>
    <t>多可町</t>
  </si>
  <si>
    <t>283819</t>
  </si>
  <si>
    <t>稲美町</t>
  </si>
  <si>
    <t>283827</t>
  </si>
  <si>
    <t>播磨町</t>
  </si>
  <si>
    <t>284424</t>
  </si>
  <si>
    <t>市川町</t>
  </si>
  <si>
    <t>284432</t>
  </si>
  <si>
    <t>福崎町</t>
  </si>
  <si>
    <t>284467</t>
  </si>
  <si>
    <t>神河町</t>
  </si>
  <si>
    <t>284645</t>
  </si>
  <si>
    <t>284815</t>
  </si>
  <si>
    <t>上郡町</t>
  </si>
  <si>
    <t>285013</t>
  </si>
  <si>
    <t>佐用町</t>
  </si>
  <si>
    <t>285854</t>
  </si>
  <si>
    <t>香美町</t>
  </si>
  <si>
    <t>285862</t>
  </si>
  <si>
    <t>新温泉町</t>
  </si>
  <si>
    <t>奈良県</t>
  </si>
  <si>
    <t>292010</t>
  </si>
  <si>
    <t>奈良市</t>
  </si>
  <si>
    <t>292028</t>
  </si>
  <si>
    <t>大和高田市</t>
  </si>
  <si>
    <t>292036</t>
  </si>
  <si>
    <t>大和郡山市</t>
  </si>
  <si>
    <t>292044</t>
  </si>
  <si>
    <t>天理市</t>
  </si>
  <si>
    <t>292052</t>
  </si>
  <si>
    <t>橿原市</t>
  </si>
  <si>
    <t>292061</t>
  </si>
  <si>
    <t>桜井市</t>
  </si>
  <si>
    <t>292079</t>
  </si>
  <si>
    <t>五條市</t>
  </si>
  <si>
    <t>292087</t>
  </si>
  <si>
    <t>御所市</t>
  </si>
  <si>
    <t>292095</t>
  </si>
  <si>
    <t>生駒市</t>
  </si>
  <si>
    <t>292109</t>
  </si>
  <si>
    <t>香芝市</t>
  </si>
  <si>
    <t>292117</t>
  </si>
  <si>
    <t>葛城市</t>
  </si>
  <si>
    <t>292125</t>
  </si>
  <si>
    <t>宇陀市</t>
  </si>
  <si>
    <t>293229</t>
  </si>
  <si>
    <t>山添村</t>
  </si>
  <si>
    <t>293423</t>
  </si>
  <si>
    <t>平群町</t>
  </si>
  <si>
    <t>293431</t>
  </si>
  <si>
    <t>三郷町</t>
  </si>
  <si>
    <t>293440</t>
  </si>
  <si>
    <t>斑鳩町</t>
  </si>
  <si>
    <t>293458</t>
  </si>
  <si>
    <t>安堵町</t>
  </si>
  <si>
    <t>293610</t>
  </si>
  <si>
    <t>293628</t>
  </si>
  <si>
    <t>三宅町</t>
  </si>
  <si>
    <t>293636</t>
  </si>
  <si>
    <t>田原本町</t>
  </si>
  <si>
    <t>293857</t>
  </si>
  <si>
    <t>曽爾村</t>
  </si>
  <si>
    <t>293865</t>
  </si>
  <si>
    <t>御杖村</t>
  </si>
  <si>
    <t>294012</t>
  </si>
  <si>
    <t>高取町</t>
  </si>
  <si>
    <t>294021</t>
  </si>
  <si>
    <t>明日香村</t>
  </si>
  <si>
    <t>294241</t>
  </si>
  <si>
    <t>上牧町</t>
  </si>
  <si>
    <t>294250</t>
  </si>
  <si>
    <t>王寺町</t>
  </si>
  <si>
    <t>294268</t>
  </si>
  <si>
    <t>広陵町</t>
  </si>
  <si>
    <t>294276</t>
  </si>
  <si>
    <t>河合町</t>
  </si>
  <si>
    <t>294411</t>
  </si>
  <si>
    <t>吉野町</t>
  </si>
  <si>
    <t>294420</t>
  </si>
  <si>
    <t>大淀町</t>
  </si>
  <si>
    <t>294438</t>
  </si>
  <si>
    <t>下市町</t>
  </si>
  <si>
    <t>294446</t>
  </si>
  <si>
    <t>黒滝村</t>
  </si>
  <si>
    <t>294462</t>
  </si>
  <si>
    <t>天川村</t>
  </si>
  <si>
    <t>294471</t>
  </si>
  <si>
    <t>野迫川村</t>
  </si>
  <si>
    <t>294497</t>
  </si>
  <si>
    <t>十津川村</t>
  </si>
  <si>
    <t>294501</t>
  </si>
  <si>
    <t>下北山村</t>
  </si>
  <si>
    <t>294519</t>
  </si>
  <si>
    <t>上北山村</t>
  </si>
  <si>
    <t>294527</t>
  </si>
  <si>
    <t>294535</t>
  </si>
  <si>
    <t>東吉野村</t>
  </si>
  <si>
    <t>和歌山県</t>
  </si>
  <si>
    <t>302015</t>
  </si>
  <si>
    <t>和歌山市</t>
  </si>
  <si>
    <t>302023</t>
  </si>
  <si>
    <t>海南市</t>
  </si>
  <si>
    <t>302031</t>
  </si>
  <si>
    <t>橋本市</t>
  </si>
  <si>
    <t>302040</t>
  </si>
  <si>
    <t>有田市</t>
  </si>
  <si>
    <t>302058</t>
  </si>
  <si>
    <t>御坊市</t>
  </si>
  <si>
    <t>302066</t>
  </si>
  <si>
    <t>田辺市</t>
  </si>
  <si>
    <t>302074</t>
  </si>
  <si>
    <t>新宮市</t>
  </si>
  <si>
    <t>302082</t>
  </si>
  <si>
    <t>紀の川市</t>
  </si>
  <si>
    <t>302091</t>
  </si>
  <si>
    <t>岩出市</t>
  </si>
  <si>
    <t>303046</t>
  </si>
  <si>
    <t>紀美野町</t>
  </si>
  <si>
    <t>303411</t>
  </si>
  <si>
    <t>かつらぎ町</t>
  </si>
  <si>
    <t>303437</t>
  </si>
  <si>
    <t>九度山町</t>
  </si>
  <si>
    <t>303445</t>
  </si>
  <si>
    <t>高野町</t>
  </si>
  <si>
    <t>303615</t>
  </si>
  <si>
    <t>湯浅町</t>
  </si>
  <si>
    <t>303623</t>
  </si>
  <si>
    <t>広川町</t>
  </si>
  <si>
    <t>303666</t>
  </si>
  <si>
    <t>有田川町</t>
  </si>
  <si>
    <t>303810</t>
  </si>
  <si>
    <t>303828</t>
  </si>
  <si>
    <t>303836</t>
  </si>
  <si>
    <t>由良町</t>
  </si>
  <si>
    <t>303909</t>
  </si>
  <si>
    <t>印南町</t>
  </si>
  <si>
    <t>303917</t>
  </si>
  <si>
    <t>みなべ町</t>
  </si>
  <si>
    <t>303925</t>
  </si>
  <si>
    <t>日高川町</t>
  </si>
  <si>
    <t>304018</t>
  </si>
  <si>
    <t>白浜町</t>
  </si>
  <si>
    <t>304042</t>
  </si>
  <si>
    <t>上富田町</t>
  </si>
  <si>
    <t>304069</t>
  </si>
  <si>
    <t>すさみ町</t>
  </si>
  <si>
    <t>304212</t>
  </si>
  <si>
    <t>那智勝浦町</t>
  </si>
  <si>
    <t>304221</t>
  </si>
  <si>
    <t>太地町</t>
  </si>
  <si>
    <t>304247</t>
  </si>
  <si>
    <t>古座川町</t>
  </si>
  <si>
    <t>304271</t>
  </si>
  <si>
    <t>北山村</t>
  </si>
  <si>
    <t>304280</t>
  </si>
  <si>
    <t>串本町</t>
  </si>
  <si>
    <t>鳥取県</t>
  </si>
  <si>
    <t>312011</t>
  </si>
  <si>
    <t>鳥取市</t>
  </si>
  <si>
    <t>312029</t>
  </si>
  <si>
    <t>米子市</t>
  </si>
  <si>
    <t>312037</t>
  </si>
  <si>
    <t>倉吉市</t>
  </si>
  <si>
    <t>312045</t>
  </si>
  <si>
    <t>境港市</t>
  </si>
  <si>
    <t>313025</t>
  </si>
  <si>
    <t>岩美町</t>
  </si>
  <si>
    <t>313254</t>
  </si>
  <si>
    <t>若桜町</t>
  </si>
  <si>
    <t>313289</t>
  </si>
  <si>
    <t>智頭町</t>
  </si>
  <si>
    <t>313297</t>
  </si>
  <si>
    <t>八頭町</t>
  </si>
  <si>
    <t>313645</t>
  </si>
  <si>
    <t>三朝町</t>
  </si>
  <si>
    <t>313700</t>
  </si>
  <si>
    <t>湯梨浜町</t>
  </si>
  <si>
    <t>313718</t>
  </si>
  <si>
    <t>琴浦町</t>
  </si>
  <si>
    <t>313726</t>
  </si>
  <si>
    <t>北栄町</t>
  </si>
  <si>
    <t>313840</t>
  </si>
  <si>
    <t>日吉津村</t>
  </si>
  <si>
    <t>313866</t>
  </si>
  <si>
    <t>大山町</t>
  </si>
  <si>
    <t>313891</t>
  </si>
  <si>
    <t>313904</t>
  </si>
  <si>
    <t>伯耆町</t>
  </si>
  <si>
    <t>314013</t>
  </si>
  <si>
    <t>日南町</t>
  </si>
  <si>
    <t>314021</t>
  </si>
  <si>
    <t>314030</t>
  </si>
  <si>
    <t>江府町</t>
  </si>
  <si>
    <t>島根県</t>
  </si>
  <si>
    <t>322016</t>
  </si>
  <si>
    <t>松江市</t>
  </si>
  <si>
    <t>322024</t>
  </si>
  <si>
    <t>浜田市</t>
  </si>
  <si>
    <t>322032</t>
  </si>
  <si>
    <t>出雲市</t>
  </si>
  <si>
    <t>322041</t>
  </si>
  <si>
    <t>益田市</t>
  </si>
  <si>
    <t>322059</t>
  </si>
  <si>
    <t>大田市</t>
  </si>
  <si>
    <t>322067</t>
  </si>
  <si>
    <t>安来市</t>
  </si>
  <si>
    <t>322075</t>
  </si>
  <si>
    <t>江津市</t>
  </si>
  <si>
    <t>322091</t>
  </si>
  <si>
    <t>雲南市</t>
  </si>
  <si>
    <t>323438</t>
  </si>
  <si>
    <t>奥出雲町</t>
  </si>
  <si>
    <t>323861</t>
  </si>
  <si>
    <t>飯南町</t>
  </si>
  <si>
    <t>324418</t>
  </si>
  <si>
    <t>川本町</t>
  </si>
  <si>
    <t>324485</t>
  </si>
  <si>
    <t>324493</t>
  </si>
  <si>
    <t>邑南町</t>
  </si>
  <si>
    <t>325015</t>
  </si>
  <si>
    <t>津和野町</t>
  </si>
  <si>
    <t>325058</t>
  </si>
  <si>
    <t>吉賀町</t>
  </si>
  <si>
    <t>325252</t>
  </si>
  <si>
    <t>海士町</t>
  </si>
  <si>
    <t>325261</t>
  </si>
  <si>
    <t>西ノ島町</t>
  </si>
  <si>
    <t>325279</t>
  </si>
  <si>
    <t>知夫村</t>
  </si>
  <si>
    <t>325287</t>
  </si>
  <si>
    <t>隠岐の島町</t>
  </si>
  <si>
    <t>岡山県</t>
  </si>
  <si>
    <t>331007</t>
  </si>
  <si>
    <t>岡山市</t>
  </si>
  <si>
    <t>332020</t>
  </si>
  <si>
    <t>倉敷市</t>
  </si>
  <si>
    <t>332038</t>
  </si>
  <si>
    <t>津山市</t>
  </si>
  <si>
    <t>332046</t>
  </si>
  <si>
    <t>玉野市</t>
  </si>
  <si>
    <t>332054</t>
  </si>
  <si>
    <t>笠岡市</t>
  </si>
  <si>
    <t>332071</t>
  </si>
  <si>
    <t>井原市</t>
  </si>
  <si>
    <t>332089</t>
  </si>
  <si>
    <t>総社市</t>
  </si>
  <si>
    <t>332097</t>
  </si>
  <si>
    <t>高梁市</t>
  </si>
  <si>
    <t>332101</t>
  </si>
  <si>
    <t>新見市</t>
  </si>
  <si>
    <t>332119</t>
  </si>
  <si>
    <t>備前市</t>
  </si>
  <si>
    <t>332127</t>
  </si>
  <si>
    <t>瀬戸内市</t>
  </si>
  <si>
    <t>332135</t>
  </si>
  <si>
    <t>赤磐市</t>
  </si>
  <si>
    <t>332143</t>
  </si>
  <si>
    <t>真庭市</t>
  </si>
  <si>
    <t>332151</t>
  </si>
  <si>
    <t>美作市</t>
  </si>
  <si>
    <t>332160</t>
  </si>
  <si>
    <t>浅口市</t>
  </si>
  <si>
    <t>333468</t>
  </si>
  <si>
    <t>和気町</t>
  </si>
  <si>
    <t>334235</t>
  </si>
  <si>
    <t>早島町</t>
  </si>
  <si>
    <t>334456</t>
  </si>
  <si>
    <t>里庄町</t>
  </si>
  <si>
    <t>334618</t>
  </si>
  <si>
    <t>矢掛町</t>
  </si>
  <si>
    <t>335860</t>
  </si>
  <si>
    <t>新庄村</t>
  </si>
  <si>
    <t>336068</t>
  </si>
  <si>
    <t>鏡野町</t>
  </si>
  <si>
    <t>336220</t>
  </si>
  <si>
    <t>勝央町</t>
  </si>
  <si>
    <t>336238</t>
  </si>
  <si>
    <t>奈義町</t>
  </si>
  <si>
    <t>336432</t>
  </si>
  <si>
    <t>西粟倉村</t>
  </si>
  <si>
    <t>336637</t>
  </si>
  <si>
    <t>久米南町</t>
  </si>
  <si>
    <t>336661</t>
  </si>
  <si>
    <t>美咲町</t>
  </si>
  <si>
    <t>336815</t>
  </si>
  <si>
    <t>吉備中央町</t>
  </si>
  <si>
    <t>広島県</t>
  </si>
  <si>
    <t>341002</t>
  </si>
  <si>
    <t>広島市</t>
  </si>
  <si>
    <t>342025</t>
  </si>
  <si>
    <t>呉市</t>
  </si>
  <si>
    <t>342033</t>
  </si>
  <si>
    <t>竹原市</t>
  </si>
  <si>
    <t>342041</t>
  </si>
  <si>
    <t>三原市</t>
  </si>
  <si>
    <t>342050</t>
  </si>
  <si>
    <t>尾道市</t>
  </si>
  <si>
    <t>342076</t>
  </si>
  <si>
    <t>福山市</t>
  </si>
  <si>
    <t>342084</t>
  </si>
  <si>
    <t>342092</t>
  </si>
  <si>
    <t>三次市</t>
  </si>
  <si>
    <t>342106</t>
  </si>
  <si>
    <t>庄原市</t>
  </si>
  <si>
    <t>342114</t>
  </si>
  <si>
    <t>大竹市</t>
  </si>
  <si>
    <t>342122</t>
  </si>
  <si>
    <t>東広島市</t>
  </si>
  <si>
    <t>342131</t>
  </si>
  <si>
    <t>廿日市市</t>
  </si>
  <si>
    <t>342149</t>
  </si>
  <si>
    <t>安芸高田市</t>
  </si>
  <si>
    <t>342157</t>
  </si>
  <si>
    <t>江田島市</t>
  </si>
  <si>
    <t>343021</t>
  </si>
  <si>
    <t>府中町</t>
  </si>
  <si>
    <t>343048</t>
  </si>
  <si>
    <t>海田町</t>
  </si>
  <si>
    <t>343072</t>
  </si>
  <si>
    <t>熊野町</t>
  </si>
  <si>
    <t>343099</t>
  </si>
  <si>
    <t>坂町</t>
  </si>
  <si>
    <t>343684</t>
  </si>
  <si>
    <t>安芸太田町</t>
  </si>
  <si>
    <t>343692</t>
  </si>
  <si>
    <t>北広島町</t>
  </si>
  <si>
    <t>344311</t>
  </si>
  <si>
    <t>大崎上島町</t>
  </si>
  <si>
    <t>344621</t>
  </si>
  <si>
    <t>世羅町</t>
  </si>
  <si>
    <t>345458</t>
  </si>
  <si>
    <t>神石高原町</t>
  </si>
  <si>
    <t>山口県</t>
  </si>
  <si>
    <t>352012</t>
  </si>
  <si>
    <t>下関市</t>
  </si>
  <si>
    <t>352021</t>
  </si>
  <si>
    <t>宇部市</t>
  </si>
  <si>
    <t>352039</t>
  </si>
  <si>
    <t>山口市</t>
  </si>
  <si>
    <t>352047</t>
  </si>
  <si>
    <t>萩市</t>
  </si>
  <si>
    <t>352063</t>
  </si>
  <si>
    <t>防府市</t>
  </si>
  <si>
    <t>352071</t>
  </si>
  <si>
    <t>下松市</t>
  </si>
  <si>
    <t>352080</t>
  </si>
  <si>
    <t>岩国市</t>
  </si>
  <si>
    <t>352101</t>
  </si>
  <si>
    <t>光市</t>
  </si>
  <si>
    <t>352110</t>
  </si>
  <si>
    <t>長門市</t>
  </si>
  <si>
    <t>352128</t>
  </si>
  <si>
    <t>柳井市</t>
  </si>
  <si>
    <t>352136</t>
  </si>
  <si>
    <t>美祢市</t>
  </si>
  <si>
    <t>352152</t>
  </si>
  <si>
    <t>周南市</t>
  </si>
  <si>
    <t>352161</t>
  </si>
  <si>
    <t>山陽小野田市</t>
  </si>
  <si>
    <t>353051</t>
  </si>
  <si>
    <t>周防大島町</t>
  </si>
  <si>
    <t>353213</t>
  </si>
  <si>
    <t>和木町</t>
  </si>
  <si>
    <t>353418</t>
  </si>
  <si>
    <t>上関町</t>
  </si>
  <si>
    <t>353434</t>
  </si>
  <si>
    <t>田布施町</t>
  </si>
  <si>
    <t>353442</t>
  </si>
  <si>
    <t>平生町</t>
  </si>
  <si>
    <t>355020</t>
  </si>
  <si>
    <t>阿武町</t>
  </si>
  <si>
    <t>徳島県</t>
  </si>
  <si>
    <t>362018</t>
  </si>
  <si>
    <t>徳島市</t>
  </si>
  <si>
    <t>362026</t>
  </si>
  <si>
    <t>鳴門市</t>
  </si>
  <si>
    <t>362034</t>
  </si>
  <si>
    <t>小松島市</t>
  </si>
  <si>
    <t>362042</t>
  </si>
  <si>
    <t>阿南市</t>
  </si>
  <si>
    <t>362051</t>
  </si>
  <si>
    <t>吉野川市</t>
  </si>
  <si>
    <t>362069</t>
  </si>
  <si>
    <t>阿波市</t>
  </si>
  <si>
    <t>362077</t>
  </si>
  <si>
    <t>美馬市</t>
  </si>
  <si>
    <t>362085</t>
  </si>
  <si>
    <t>三好市</t>
  </si>
  <si>
    <t>363014</t>
  </si>
  <si>
    <t>勝浦町</t>
  </si>
  <si>
    <t>363022</t>
  </si>
  <si>
    <t>上勝町</t>
  </si>
  <si>
    <t>363219</t>
  </si>
  <si>
    <t>佐那河内村</t>
  </si>
  <si>
    <t>363413</t>
  </si>
  <si>
    <t>石井町</t>
  </si>
  <si>
    <t>363421</t>
  </si>
  <si>
    <t>神山町</t>
  </si>
  <si>
    <t>363685</t>
  </si>
  <si>
    <t>那賀町</t>
  </si>
  <si>
    <t>363839</t>
  </si>
  <si>
    <t>牟岐町</t>
  </si>
  <si>
    <t>363871</t>
  </si>
  <si>
    <t>美波町</t>
  </si>
  <si>
    <t>363880</t>
  </si>
  <si>
    <t>海陽町</t>
  </si>
  <si>
    <t>364011</t>
  </si>
  <si>
    <t>松茂町</t>
  </si>
  <si>
    <t>364029</t>
  </si>
  <si>
    <t>北島町</t>
  </si>
  <si>
    <t>364037</t>
  </si>
  <si>
    <t>藍住町</t>
  </si>
  <si>
    <t>364045</t>
  </si>
  <si>
    <t>板野町</t>
  </si>
  <si>
    <t>364053</t>
  </si>
  <si>
    <t>上板町</t>
  </si>
  <si>
    <t>364681</t>
  </si>
  <si>
    <t>つるぎ町</t>
  </si>
  <si>
    <t>364894</t>
  </si>
  <si>
    <t>東みよし町</t>
  </si>
  <si>
    <t>香川県</t>
  </si>
  <si>
    <t>372013</t>
  </si>
  <si>
    <t>高松市</t>
  </si>
  <si>
    <t>372021</t>
  </si>
  <si>
    <t>丸亀市</t>
  </si>
  <si>
    <t>372030</t>
  </si>
  <si>
    <t>坂出市</t>
  </si>
  <si>
    <t>372048</t>
  </si>
  <si>
    <t>善通寺市</t>
  </si>
  <si>
    <t>372056</t>
  </si>
  <si>
    <t>観音寺市</t>
  </si>
  <si>
    <t>372064</t>
  </si>
  <si>
    <t>さぬき市</t>
  </si>
  <si>
    <t>372072</t>
  </si>
  <si>
    <t>東かがわ市</t>
  </si>
  <si>
    <t>372081</t>
  </si>
  <si>
    <t>三豊市</t>
  </si>
  <si>
    <t>373222</t>
  </si>
  <si>
    <t>土庄町</t>
  </si>
  <si>
    <t>373249</t>
  </si>
  <si>
    <t>小豆島町</t>
  </si>
  <si>
    <t>373419</t>
  </si>
  <si>
    <t>三木町</t>
  </si>
  <si>
    <t>373648</t>
  </si>
  <si>
    <t>直島町</t>
  </si>
  <si>
    <t>373869</t>
  </si>
  <si>
    <t>宇多津町</t>
  </si>
  <si>
    <t>373877</t>
  </si>
  <si>
    <t>綾川町</t>
  </si>
  <si>
    <t>374032</t>
  </si>
  <si>
    <t>琴平町</t>
  </si>
  <si>
    <t>374041</t>
  </si>
  <si>
    <t>多度津町</t>
  </si>
  <si>
    <t>374067</t>
  </si>
  <si>
    <t>まんのう町</t>
  </si>
  <si>
    <t>愛媛県</t>
  </si>
  <si>
    <t>382019</t>
  </si>
  <si>
    <t>松山市</t>
  </si>
  <si>
    <t>382027</t>
  </si>
  <si>
    <t>今治市</t>
  </si>
  <si>
    <t>382035</t>
  </si>
  <si>
    <t>宇和島市</t>
  </si>
  <si>
    <t>382043</t>
  </si>
  <si>
    <t>八幡浜市</t>
  </si>
  <si>
    <t>382051</t>
  </si>
  <si>
    <t>新居浜市</t>
  </si>
  <si>
    <t>382060</t>
  </si>
  <si>
    <t>西条市</t>
  </si>
  <si>
    <t>382078</t>
  </si>
  <si>
    <t>大洲市</t>
  </si>
  <si>
    <t>382108</t>
  </si>
  <si>
    <t>伊予市</t>
  </si>
  <si>
    <t>382132</t>
  </si>
  <si>
    <t>四国中央市</t>
  </si>
  <si>
    <t>382141</t>
  </si>
  <si>
    <t>西予市</t>
  </si>
  <si>
    <t>382159</t>
  </si>
  <si>
    <t>東温市</t>
  </si>
  <si>
    <t>383562</t>
  </si>
  <si>
    <t>上島町</t>
  </si>
  <si>
    <t>383864</t>
  </si>
  <si>
    <t>久万高原町</t>
  </si>
  <si>
    <t>384011</t>
  </si>
  <si>
    <t>384020</t>
  </si>
  <si>
    <t>砥部町</t>
  </si>
  <si>
    <t>384224</t>
  </si>
  <si>
    <t>内子町</t>
  </si>
  <si>
    <t>384429</t>
  </si>
  <si>
    <t>伊方町</t>
  </si>
  <si>
    <t>384844</t>
  </si>
  <si>
    <t>松野町</t>
  </si>
  <si>
    <t>384887</t>
  </si>
  <si>
    <t>鬼北町</t>
  </si>
  <si>
    <t>385069</t>
  </si>
  <si>
    <t>愛南町</t>
  </si>
  <si>
    <t>高知県</t>
  </si>
  <si>
    <t>392014</t>
  </si>
  <si>
    <t>高知市</t>
  </si>
  <si>
    <t>392022</t>
  </si>
  <si>
    <t>室戸市</t>
  </si>
  <si>
    <t>392031</t>
  </si>
  <si>
    <t>安芸市</t>
  </si>
  <si>
    <t>392049</t>
  </si>
  <si>
    <t>南国市</t>
  </si>
  <si>
    <t>392057</t>
  </si>
  <si>
    <t>土佐市</t>
  </si>
  <si>
    <t>392065</t>
  </si>
  <si>
    <t>須崎市</t>
  </si>
  <si>
    <t>392081</t>
  </si>
  <si>
    <t>宿毛市</t>
  </si>
  <si>
    <t>392090</t>
  </si>
  <si>
    <t>土佐清水市</t>
  </si>
  <si>
    <t>392103</t>
  </si>
  <si>
    <t>四万十市</t>
  </si>
  <si>
    <t>392111</t>
  </si>
  <si>
    <t>香南市</t>
  </si>
  <si>
    <t>392120</t>
  </si>
  <si>
    <t>香美市</t>
  </si>
  <si>
    <t>393011</t>
  </si>
  <si>
    <t>東洋町</t>
  </si>
  <si>
    <t>393029</t>
  </si>
  <si>
    <t>奈半利町</t>
  </si>
  <si>
    <t>393037</t>
  </si>
  <si>
    <t>田野町</t>
  </si>
  <si>
    <t>393045</t>
  </si>
  <si>
    <t>安田町</t>
  </si>
  <si>
    <t>393053</t>
  </si>
  <si>
    <t>北川村</t>
  </si>
  <si>
    <t>393061</t>
  </si>
  <si>
    <t>馬路村</t>
  </si>
  <si>
    <t>393070</t>
  </si>
  <si>
    <t>芸西村</t>
  </si>
  <si>
    <t>393410</t>
  </si>
  <si>
    <t>本山町</t>
  </si>
  <si>
    <t>393444</t>
  </si>
  <si>
    <t>大豊町</t>
  </si>
  <si>
    <t>393631</t>
  </si>
  <si>
    <t>土佐町</t>
  </si>
  <si>
    <t>393649</t>
  </si>
  <si>
    <t>大川村</t>
  </si>
  <si>
    <t>393860</t>
  </si>
  <si>
    <t>いの町</t>
  </si>
  <si>
    <t>393878</t>
  </si>
  <si>
    <t>仁淀川町</t>
  </si>
  <si>
    <t>394017</t>
  </si>
  <si>
    <t>中土佐町</t>
  </si>
  <si>
    <t>394025</t>
  </si>
  <si>
    <t>佐川町</t>
  </si>
  <si>
    <t>394033</t>
  </si>
  <si>
    <t>越知町</t>
  </si>
  <si>
    <t>394050</t>
  </si>
  <si>
    <t>梼原町</t>
  </si>
  <si>
    <t>394106</t>
  </si>
  <si>
    <t>日高村</t>
  </si>
  <si>
    <t>394114</t>
  </si>
  <si>
    <t>津野町</t>
  </si>
  <si>
    <t>394122</t>
  </si>
  <si>
    <t>四万十町</t>
  </si>
  <si>
    <t>394246</t>
  </si>
  <si>
    <t>大月町</t>
  </si>
  <si>
    <t>394271</t>
  </si>
  <si>
    <t>三原村</t>
  </si>
  <si>
    <t>394289</t>
  </si>
  <si>
    <t>黒潮町</t>
  </si>
  <si>
    <t>福岡県</t>
  </si>
  <si>
    <t>401005</t>
  </si>
  <si>
    <t>北九州市</t>
  </si>
  <si>
    <t>401307</t>
  </si>
  <si>
    <t>福岡市</t>
  </si>
  <si>
    <t>402028</t>
  </si>
  <si>
    <t>大牟田市</t>
  </si>
  <si>
    <t>402036</t>
  </si>
  <si>
    <t>久留米市</t>
  </si>
  <si>
    <t>402044</t>
  </si>
  <si>
    <t>直方市</t>
  </si>
  <si>
    <t>402052</t>
  </si>
  <si>
    <t>飯塚市</t>
  </si>
  <si>
    <t>402061</t>
  </si>
  <si>
    <t>田川市</t>
  </si>
  <si>
    <t>402079</t>
  </si>
  <si>
    <t>柳川市</t>
  </si>
  <si>
    <t>402109</t>
  </si>
  <si>
    <t>八女市</t>
  </si>
  <si>
    <t>402117</t>
  </si>
  <si>
    <t>筑後市</t>
  </si>
  <si>
    <t>402125</t>
  </si>
  <si>
    <t>大川市</t>
  </si>
  <si>
    <t>402133</t>
  </si>
  <si>
    <t>行橋市</t>
  </si>
  <si>
    <t>402141</t>
  </si>
  <si>
    <t>豊前市</t>
  </si>
  <si>
    <t>402150</t>
  </si>
  <si>
    <t>中間市</t>
  </si>
  <si>
    <t>402168</t>
  </si>
  <si>
    <t>小郡市</t>
  </si>
  <si>
    <t>402176</t>
  </si>
  <si>
    <t>筑紫野市</t>
  </si>
  <si>
    <t>402184</t>
  </si>
  <si>
    <t>春日市</t>
  </si>
  <si>
    <t>402192</t>
  </si>
  <si>
    <t>大野城市</t>
  </si>
  <si>
    <t>402206</t>
  </si>
  <si>
    <t>宗像市</t>
  </si>
  <si>
    <t>402214</t>
  </si>
  <si>
    <t>太宰府市</t>
  </si>
  <si>
    <t>402231</t>
  </si>
  <si>
    <t>古賀市</t>
  </si>
  <si>
    <t>402249</t>
  </si>
  <si>
    <t>福津市</t>
  </si>
  <si>
    <t>402257</t>
  </si>
  <si>
    <t>うきは市</t>
  </si>
  <si>
    <t>402265</t>
  </si>
  <si>
    <t>宮若市</t>
  </si>
  <si>
    <t>402273</t>
  </si>
  <si>
    <t>嘉麻市</t>
  </si>
  <si>
    <t>402281</t>
  </si>
  <si>
    <t>朝倉市</t>
  </si>
  <si>
    <t>402290</t>
  </si>
  <si>
    <t>みやま市</t>
  </si>
  <si>
    <t>402303</t>
  </si>
  <si>
    <t>糸島市</t>
  </si>
  <si>
    <t>403415</t>
  </si>
  <si>
    <t>宇美町</t>
  </si>
  <si>
    <t>403423</t>
  </si>
  <si>
    <t>篠栗町</t>
  </si>
  <si>
    <t>403431</t>
  </si>
  <si>
    <t>志免町</t>
  </si>
  <si>
    <t>403440</t>
  </si>
  <si>
    <t>須恵町</t>
  </si>
  <si>
    <t>403458</t>
  </si>
  <si>
    <t>新宮町</t>
  </si>
  <si>
    <t>403482</t>
  </si>
  <si>
    <t>久山町</t>
  </si>
  <si>
    <t>403491</t>
  </si>
  <si>
    <t>粕屋町</t>
  </si>
  <si>
    <t>403814</t>
  </si>
  <si>
    <t>芦屋町</t>
  </si>
  <si>
    <t>403822</t>
  </si>
  <si>
    <t>水巻町</t>
  </si>
  <si>
    <t>403831</t>
  </si>
  <si>
    <t>岡垣町</t>
  </si>
  <si>
    <t>403849</t>
  </si>
  <si>
    <t>遠賀町</t>
  </si>
  <si>
    <t>404012</t>
  </si>
  <si>
    <t>小竹町</t>
  </si>
  <si>
    <t>404021</t>
  </si>
  <si>
    <t>鞍手町</t>
  </si>
  <si>
    <t>404217</t>
  </si>
  <si>
    <t>桂川町</t>
  </si>
  <si>
    <t>404471</t>
  </si>
  <si>
    <t>筑前町</t>
  </si>
  <si>
    <t>404489</t>
  </si>
  <si>
    <t>東峰村</t>
  </si>
  <si>
    <t>405035</t>
  </si>
  <si>
    <t>大刀洗町</t>
  </si>
  <si>
    <t>405221</t>
  </si>
  <si>
    <t>大木町</t>
  </si>
  <si>
    <t>405442</t>
  </si>
  <si>
    <t>406015</t>
  </si>
  <si>
    <t>香春町</t>
  </si>
  <si>
    <t>406023</t>
  </si>
  <si>
    <t>添田町</t>
  </si>
  <si>
    <t>406040</t>
  </si>
  <si>
    <t>糸田町</t>
  </si>
  <si>
    <t>406058</t>
  </si>
  <si>
    <t>406082</t>
  </si>
  <si>
    <t>大任町</t>
  </si>
  <si>
    <t>406091</t>
  </si>
  <si>
    <t>赤村</t>
  </si>
  <si>
    <t>406104</t>
  </si>
  <si>
    <t>福智町</t>
  </si>
  <si>
    <t>406210</t>
  </si>
  <si>
    <t>苅田町</t>
  </si>
  <si>
    <t>406252</t>
  </si>
  <si>
    <t>みやこ町</t>
  </si>
  <si>
    <t>406422</t>
  </si>
  <si>
    <t>吉富町</t>
  </si>
  <si>
    <t>406465</t>
  </si>
  <si>
    <t>上毛町</t>
  </si>
  <si>
    <t>406473</t>
  </si>
  <si>
    <t>築上町</t>
  </si>
  <si>
    <t>佐賀県</t>
  </si>
  <si>
    <t>412015</t>
  </si>
  <si>
    <t>佐賀市</t>
  </si>
  <si>
    <t>412023</t>
  </si>
  <si>
    <t>唐津市</t>
  </si>
  <si>
    <t>412031</t>
  </si>
  <si>
    <t>鳥栖市</t>
  </si>
  <si>
    <t>412040</t>
  </si>
  <si>
    <t>多久市</t>
  </si>
  <si>
    <t>412058</t>
  </si>
  <si>
    <t>伊万里市</t>
  </si>
  <si>
    <t>412066</t>
  </si>
  <si>
    <t>武雄市</t>
  </si>
  <si>
    <t>412074</t>
  </si>
  <si>
    <t>鹿島市</t>
  </si>
  <si>
    <t>412082</t>
  </si>
  <si>
    <t>小城市</t>
  </si>
  <si>
    <t>412091</t>
  </si>
  <si>
    <t>嬉野市</t>
  </si>
  <si>
    <t>412104</t>
  </si>
  <si>
    <t>神埼市</t>
  </si>
  <si>
    <t>413275</t>
  </si>
  <si>
    <t>吉野ヶ里町</t>
  </si>
  <si>
    <t>413411</t>
  </si>
  <si>
    <t>基山町</t>
  </si>
  <si>
    <t>413453</t>
  </si>
  <si>
    <t>上峰町</t>
  </si>
  <si>
    <t>413461</t>
  </si>
  <si>
    <t>みやき町</t>
  </si>
  <si>
    <t>413879</t>
  </si>
  <si>
    <t>玄海町</t>
  </si>
  <si>
    <t>414018</t>
  </si>
  <si>
    <t>有田町</t>
  </si>
  <si>
    <t>414239</t>
  </si>
  <si>
    <t>大町町</t>
  </si>
  <si>
    <t>414247</t>
  </si>
  <si>
    <t>江北町</t>
  </si>
  <si>
    <t>414255</t>
  </si>
  <si>
    <t>白石町</t>
  </si>
  <si>
    <t>414417</t>
  </si>
  <si>
    <t>太良町</t>
  </si>
  <si>
    <t>長崎県</t>
  </si>
  <si>
    <t>422011</t>
  </si>
  <si>
    <t>長崎市</t>
  </si>
  <si>
    <t>422029</t>
  </si>
  <si>
    <t>佐世保市</t>
  </si>
  <si>
    <t>422037</t>
  </si>
  <si>
    <t>島原市</t>
  </si>
  <si>
    <t>422045</t>
  </si>
  <si>
    <t>諫早市</t>
  </si>
  <si>
    <t>422053</t>
  </si>
  <si>
    <t>大村市</t>
  </si>
  <si>
    <t>422070</t>
  </si>
  <si>
    <t>平戸市</t>
  </si>
  <si>
    <t>422088</t>
  </si>
  <si>
    <t>松浦市</t>
  </si>
  <si>
    <t>422096</t>
  </si>
  <si>
    <t>対馬市</t>
  </si>
  <si>
    <t>422100</t>
  </si>
  <si>
    <t>壱岐市</t>
  </si>
  <si>
    <t>422118</t>
  </si>
  <si>
    <t>五島市</t>
  </si>
  <si>
    <t>422126</t>
  </si>
  <si>
    <t>西海市</t>
  </si>
  <si>
    <t>422134</t>
  </si>
  <si>
    <t>雲仙市</t>
  </si>
  <si>
    <t>422142</t>
  </si>
  <si>
    <t>南島原市</t>
  </si>
  <si>
    <t>423076</t>
  </si>
  <si>
    <t>長与町</t>
  </si>
  <si>
    <t>423084</t>
  </si>
  <si>
    <t>時津町</t>
  </si>
  <si>
    <t>423211</t>
  </si>
  <si>
    <t>東彼杵町</t>
  </si>
  <si>
    <t>423220</t>
  </si>
  <si>
    <t>川棚町</t>
  </si>
  <si>
    <t>423238</t>
  </si>
  <si>
    <t>波佐見町</t>
  </si>
  <si>
    <t>423831</t>
  </si>
  <si>
    <t>小値賀町</t>
  </si>
  <si>
    <t>423912</t>
  </si>
  <si>
    <t>佐々町</t>
  </si>
  <si>
    <t>424111</t>
  </si>
  <si>
    <t>新上五島町</t>
  </si>
  <si>
    <t>熊本県</t>
  </si>
  <si>
    <t>431001</t>
  </si>
  <si>
    <t>熊本市</t>
  </si>
  <si>
    <t>432024</t>
  </si>
  <si>
    <t>八代市</t>
  </si>
  <si>
    <t>432032</t>
  </si>
  <si>
    <t>人吉市</t>
  </si>
  <si>
    <t>432041</t>
  </si>
  <si>
    <t>荒尾市</t>
  </si>
  <si>
    <t>432059</t>
  </si>
  <si>
    <t>水俣市</t>
  </si>
  <si>
    <t>432067</t>
  </si>
  <si>
    <t>玉名市</t>
  </si>
  <si>
    <t>432083</t>
  </si>
  <si>
    <t>山鹿市</t>
  </si>
  <si>
    <t>432105</t>
  </si>
  <si>
    <t>菊池市</t>
  </si>
  <si>
    <t>432113</t>
  </si>
  <si>
    <t>宇土市</t>
  </si>
  <si>
    <t>432121</t>
  </si>
  <si>
    <t>上天草市</t>
  </si>
  <si>
    <t>432130</t>
  </si>
  <si>
    <t>宇城市</t>
  </si>
  <si>
    <t>432148</t>
  </si>
  <si>
    <t>阿蘇市</t>
  </si>
  <si>
    <t>432156</t>
  </si>
  <si>
    <t>天草市</t>
  </si>
  <si>
    <t>432164</t>
  </si>
  <si>
    <t>合志市</t>
  </si>
  <si>
    <t>433489</t>
  </si>
  <si>
    <t>433641</t>
  </si>
  <si>
    <t>玉東町</t>
  </si>
  <si>
    <t>433675</t>
  </si>
  <si>
    <t>南関町</t>
  </si>
  <si>
    <t>433683</t>
  </si>
  <si>
    <t>長洲町</t>
  </si>
  <si>
    <t>433691</t>
  </si>
  <si>
    <t>和水町</t>
  </si>
  <si>
    <t>434035</t>
  </si>
  <si>
    <t>大津町</t>
  </si>
  <si>
    <t>434043</t>
  </si>
  <si>
    <t>菊陽町</t>
  </si>
  <si>
    <t>434230</t>
  </si>
  <si>
    <t>南小国町</t>
  </si>
  <si>
    <t>434248</t>
  </si>
  <si>
    <t>434256</t>
  </si>
  <si>
    <t>産山村</t>
  </si>
  <si>
    <t>434281</t>
  </si>
  <si>
    <t>434329</t>
  </si>
  <si>
    <t>西原村</t>
  </si>
  <si>
    <t>434337</t>
  </si>
  <si>
    <t>南阿蘇村</t>
  </si>
  <si>
    <t>434418</t>
  </si>
  <si>
    <t>御船町</t>
  </si>
  <si>
    <t>434426</t>
  </si>
  <si>
    <t>嘉島町</t>
  </si>
  <si>
    <t>434434</t>
  </si>
  <si>
    <t>益城町</t>
  </si>
  <si>
    <t>434442</t>
  </si>
  <si>
    <t>甲佐町</t>
  </si>
  <si>
    <t>434477</t>
  </si>
  <si>
    <t>山都町</t>
  </si>
  <si>
    <t>434680</t>
  </si>
  <si>
    <t>氷川町</t>
  </si>
  <si>
    <t>434825</t>
  </si>
  <si>
    <t>芦北町</t>
  </si>
  <si>
    <t>434841</t>
  </si>
  <si>
    <t>津奈木町</t>
  </si>
  <si>
    <t>435015</t>
  </si>
  <si>
    <t>錦町</t>
  </si>
  <si>
    <t>435058</t>
  </si>
  <si>
    <t>多良木町</t>
  </si>
  <si>
    <t>435066</t>
  </si>
  <si>
    <t>湯前町</t>
  </si>
  <si>
    <t>435074</t>
  </si>
  <si>
    <t>水上村</t>
  </si>
  <si>
    <t>435104</t>
  </si>
  <si>
    <t>相良村</t>
  </si>
  <si>
    <t>435112</t>
  </si>
  <si>
    <t>五木村</t>
  </si>
  <si>
    <t>435121</t>
  </si>
  <si>
    <t>山江村</t>
  </si>
  <si>
    <t>435139</t>
  </si>
  <si>
    <t>球磨村</t>
  </si>
  <si>
    <t>435147</t>
  </si>
  <si>
    <t>あさぎり町</t>
  </si>
  <si>
    <t>435317</t>
  </si>
  <si>
    <t>苓北町</t>
  </si>
  <si>
    <t>大分県</t>
  </si>
  <si>
    <t>442011</t>
  </si>
  <si>
    <t>大分市</t>
  </si>
  <si>
    <t>442020</t>
  </si>
  <si>
    <t>別府市</t>
  </si>
  <si>
    <t>442038</t>
  </si>
  <si>
    <t>中津市</t>
  </si>
  <si>
    <t>442046</t>
  </si>
  <si>
    <t>日田市</t>
  </si>
  <si>
    <t>442054</t>
  </si>
  <si>
    <t>佐伯市</t>
  </si>
  <si>
    <t>442062</t>
  </si>
  <si>
    <t>臼杵市</t>
  </si>
  <si>
    <t>442071</t>
  </si>
  <si>
    <t>津久見市</t>
  </si>
  <si>
    <t>442089</t>
  </si>
  <si>
    <t>竹田市</t>
  </si>
  <si>
    <t>442097</t>
  </si>
  <si>
    <t>豊後高田市</t>
  </si>
  <si>
    <t>442101</t>
  </si>
  <si>
    <t>杵築市</t>
  </si>
  <si>
    <t>442119</t>
  </si>
  <si>
    <t>宇佐市</t>
  </si>
  <si>
    <t>442127</t>
  </si>
  <si>
    <t>豊後大野市</t>
  </si>
  <si>
    <t>442135</t>
  </si>
  <si>
    <t>由布市</t>
  </si>
  <si>
    <t>442143</t>
  </si>
  <si>
    <t>国東市</t>
  </si>
  <si>
    <t>443221</t>
  </si>
  <si>
    <t>姫島村</t>
  </si>
  <si>
    <t>443417</t>
  </si>
  <si>
    <t>日出町</t>
  </si>
  <si>
    <t>444618</t>
  </si>
  <si>
    <t>九重町</t>
  </si>
  <si>
    <t>444626</t>
  </si>
  <si>
    <t>玖珠町</t>
  </si>
  <si>
    <t>宮崎県</t>
  </si>
  <si>
    <t>452017</t>
  </si>
  <si>
    <t>宮崎市</t>
  </si>
  <si>
    <t>452025</t>
  </si>
  <si>
    <t>都城市</t>
  </si>
  <si>
    <t>452033</t>
  </si>
  <si>
    <t>延岡市</t>
  </si>
  <si>
    <t>452041</t>
  </si>
  <si>
    <t>日南市</t>
  </si>
  <si>
    <t>452050</t>
  </si>
  <si>
    <t>小林市</t>
  </si>
  <si>
    <t>452068</t>
  </si>
  <si>
    <t>日向市</t>
  </si>
  <si>
    <t>452076</t>
  </si>
  <si>
    <t>串間市</t>
  </si>
  <si>
    <t>452084</t>
  </si>
  <si>
    <t>西都市</t>
  </si>
  <si>
    <t>452092</t>
  </si>
  <si>
    <t>えびの市</t>
  </si>
  <si>
    <t>453412</t>
  </si>
  <si>
    <t>三股町</t>
  </si>
  <si>
    <t>453617</t>
  </si>
  <si>
    <t>高原町</t>
  </si>
  <si>
    <t>453820</t>
  </si>
  <si>
    <t>国富町</t>
  </si>
  <si>
    <t>453838</t>
  </si>
  <si>
    <t>綾町</t>
  </si>
  <si>
    <t>454010</t>
  </si>
  <si>
    <t>高鍋町</t>
  </si>
  <si>
    <t>454028</t>
  </si>
  <si>
    <t>新富町</t>
  </si>
  <si>
    <t>454036</t>
  </si>
  <si>
    <t>西米良村</t>
  </si>
  <si>
    <t>454044</t>
  </si>
  <si>
    <t>木城町</t>
  </si>
  <si>
    <t>454052</t>
  </si>
  <si>
    <t>川南町</t>
  </si>
  <si>
    <t>454061</t>
  </si>
  <si>
    <t>都農町</t>
  </si>
  <si>
    <t>454214</t>
  </si>
  <si>
    <t>門川町</t>
  </si>
  <si>
    <t>454290</t>
  </si>
  <si>
    <t>諸塚村</t>
  </si>
  <si>
    <t>454303</t>
  </si>
  <si>
    <t>椎葉村</t>
  </si>
  <si>
    <t>454311</t>
  </si>
  <si>
    <t>454419</t>
  </si>
  <si>
    <t>高千穂町</t>
  </si>
  <si>
    <t>454427</t>
  </si>
  <si>
    <t>日之影町</t>
  </si>
  <si>
    <t>454435</t>
  </si>
  <si>
    <t>五ヶ瀬町</t>
  </si>
  <si>
    <t>鹿児島県</t>
  </si>
  <si>
    <t>462012</t>
  </si>
  <si>
    <t>鹿児島市</t>
  </si>
  <si>
    <t>462039</t>
  </si>
  <si>
    <t>鹿屋市</t>
  </si>
  <si>
    <t>462047</t>
  </si>
  <si>
    <t>枕崎市</t>
  </si>
  <si>
    <t>462063</t>
  </si>
  <si>
    <t>阿久根市</t>
  </si>
  <si>
    <t>462080</t>
  </si>
  <si>
    <t>出水市</t>
  </si>
  <si>
    <t>462101</t>
  </si>
  <si>
    <t>指宿市</t>
  </si>
  <si>
    <t>462136</t>
  </si>
  <si>
    <t>西之表市</t>
  </si>
  <si>
    <t>462144</t>
  </si>
  <si>
    <t>垂水市</t>
  </si>
  <si>
    <t>462152</t>
  </si>
  <si>
    <t>薩摩川内市</t>
  </si>
  <si>
    <t>462161</t>
  </si>
  <si>
    <t>日置市</t>
  </si>
  <si>
    <t>462179</t>
  </si>
  <si>
    <t>曽於市</t>
  </si>
  <si>
    <t>462187</t>
  </si>
  <si>
    <t>霧島市</t>
  </si>
  <si>
    <t>462195</t>
  </si>
  <si>
    <t>いちき串木野市</t>
  </si>
  <si>
    <t>462209</t>
  </si>
  <si>
    <t>南さつま市</t>
  </si>
  <si>
    <t>462217</t>
  </si>
  <si>
    <t>志布志市</t>
  </si>
  <si>
    <t>462225</t>
  </si>
  <si>
    <t>奄美市</t>
  </si>
  <si>
    <t>462233</t>
  </si>
  <si>
    <t>南九州市</t>
  </si>
  <si>
    <t>462241</t>
  </si>
  <si>
    <t>伊佐市</t>
  </si>
  <si>
    <t>462250</t>
  </si>
  <si>
    <t>姶良市</t>
  </si>
  <si>
    <t>463035</t>
  </si>
  <si>
    <t>三島村</t>
  </si>
  <si>
    <t>463043</t>
  </si>
  <si>
    <t>十島村</t>
  </si>
  <si>
    <t>463922</t>
  </si>
  <si>
    <t>さつま町</t>
  </si>
  <si>
    <t>464040</t>
  </si>
  <si>
    <t>長島町</t>
  </si>
  <si>
    <t>464520</t>
  </si>
  <si>
    <t>湧水町</t>
  </si>
  <si>
    <t>464686</t>
  </si>
  <si>
    <t>大崎町</t>
  </si>
  <si>
    <t>464821</t>
  </si>
  <si>
    <t>東串良町</t>
  </si>
  <si>
    <t>464902</t>
  </si>
  <si>
    <t>錦江町</t>
  </si>
  <si>
    <t>464911</t>
  </si>
  <si>
    <t>南大隅町</t>
  </si>
  <si>
    <t>464929</t>
  </si>
  <si>
    <t>肝付町</t>
  </si>
  <si>
    <t>465011</t>
  </si>
  <si>
    <t>中種子町</t>
  </si>
  <si>
    <t>465020</t>
  </si>
  <si>
    <t>南種子町</t>
  </si>
  <si>
    <t>465054</t>
  </si>
  <si>
    <t>屋久島町</t>
  </si>
  <si>
    <t>465232</t>
  </si>
  <si>
    <t>大和村</t>
  </si>
  <si>
    <t>465241</t>
  </si>
  <si>
    <t>宇検村</t>
  </si>
  <si>
    <t>465259</t>
  </si>
  <si>
    <t>瀬戸内町</t>
  </si>
  <si>
    <t>465275</t>
  </si>
  <si>
    <t>龍郷町</t>
  </si>
  <si>
    <t>465291</t>
  </si>
  <si>
    <t>喜界町</t>
  </si>
  <si>
    <t>465305</t>
  </si>
  <si>
    <t>徳之島町</t>
  </si>
  <si>
    <t>465313</t>
  </si>
  <si>
    <t>天城町</t>
  </si>
  <si>
    <t>465321</t>
  </si>
  <si>
    <t>伊仙町</t>
  </si>
  <si>
    <t>465330</t>
  </si>
  <si>
    <t>和泊町</t>
  </si>
  <si>
    <t>465348</t>
  </si>
  <si>
    <t>知名町</t>
  </si>
  <si>
    <t>465356</t>
  </si>
  <si>
    <t>与論町</t>
  </si>
  <si>
    <t>沖縄県</t>
  </si>
  <si>
    <t>472018</t>
  </si>
  <si>
    <t>那覇市</t>
  </si>
  <si>
    <t>472051</t>
  </si>
  <si>
    <t>宜野湾市</t>
  </si>
  <si>
    <t>472077</t>
  </si>
  <si>
    <t>石垣市</t>
  </si>
  <si>
    <t>472085</t>
  </si>
  <si>
    <t>浦添市</t>
  </si>
  <si>
    <t>472093</t>
  </si>
  <si>
    <t>名護市</t>
  </si>
  <si>
    <t>472107</t>
  </si>
  <si>
    <t>糸満市</t>
  </si>
  <si>
    <t>472115</t>
  </si>
  <si>
    <t>沖縄市</t>
  </si>
  <si>
    <t>472123</t>
  </si>
  <si>
    <t>豊見城市</t>
  </si>
  <si>
    <t>472131</t>
  </si>
  <si>
    <t>うるま市</t>
  </si>
  <si>
    <t>472140</t>
  </si>
  <si>
    <t>宮古島市</t>
  </si>
  <si>
    <t>472158</t>
  </si>
  <si>
    <t>南城市</t>
  </si>
  <si>
    <t>473014</t>
  </si>
  <si>
    <t>国頭村</t>
  </si>
  <si>
    <t>473022</t>
  </si>
  <si>
    <t>大宜味村</t>
  </si>
  <si>
    <t>473031</t>
  </si>
  <si>
    <t>東村</t>
  </si>
  <si>
    <t>473065</t>
  </si>
  <si>
    <t>今帰仁村</t>
  </si>
  <si>
    <t>473081</t>
  </si>
  <si>
    <t>本部町</t>
  </si>
  <si>
    <t>473111</t>
  </si>
  <si>
    <t>恩納村</t>
  </si>
  <si>
    <t>473138</t>
  </si>
  <si>
    <t>宜野座村</t>
  </si>
  <si>
    <t>473146</t>
  </si>
  <si>
    <t>金武町</t>
  </si>
  <si>
    <t>473154</t>
  </si>
  <si>
    <t>伊江村</t>
  </si>
  <si>
    <t>473243</t>
  </si>
  <si>
    <t>読谷村</t>
  </si>
  <si>
    <t>473251</t>
  </si>
  <si>
    <t>嘉手納町</t>
  </si>
  <si>
    <t>473260</t>
  </si>
  <si>
    <t>北谷町</t>
  </si>
  <si>
    <t>473278</t>
  </si>
  <si>
    <t>北中城村</t>
  </si>
  <si>
    <t>473286</t>
  </si>
  <si>
    <t>中城村</t>
  </si>
  <si>
    <t>473294</t>
  </si>
  <si>
    <t>西原町</t>
  </si>
  <si>
    <t>473481</t>
  </si>
  <si>
    <t>与那原町</t>
  </si>
  <si>
    <t>473502</t>
  </si>
  <si>
    <t>南風原町</t>
  </si>
  <si>
    <t>473537</t>
  </si>
  <si>
    <t>渡嘉敷村</t>
  </si>
  <si>
    <t>473545</t>
  </si>
  <si>
    <t>座間味村</t>
  </si>
  <si>
    <t>473553</t>
  </si>
  <si>
    <t>粟国村</t>
  </si>
  <si>
    <t>473561</t>
  </si>
  <si>
    <t>渡名喜村</t>
  </si>
  <si>
    <t>473570</t>
  </si>
  <si>
    <t>南大東村</t>
  </si>
  <si>
    <t>473588</t>
  </si>
  <si>
    <t>北大東村</t>
  </si>
  <si>
    <t>473596</t>
  </si>
  <si>
    <t>伊平屋村</t>
  </si>
  <si>
    <t>473600</t>
  </si>
  <si>
    <t>伊是名村</t>
  </si>
  <si>
    <t>473618</t>
  </si>
  <si>
    <t>久米島町</t>
  </si>
  <si>
    <t>473626</t>
  </si>
  <si>
    <t>八重瀬町</t>
  </si>
  <si>
    <t>473758</t>
  </si>
  <si>
    <t>多良間村</t>
  </si>
  <si>
    <t>473812</t>
  </si>
  <si>
    <t>竹富町</t>
  </si>
  <si>
    <t>473821</t>
  </si>
  <si>
    <t>与那国町</t>
  </si>
  <si>
    <t>団体コード</t>
    <rPh sb="0" eb="2">
      <t>ダンタイ</t>
    </rPh>
    <phoneticPr fontId="4"/>
  </si>
  <si>
    <t>北海道</t>
    <phoneticPr fontId="4"/>
  </si>
  <si>
    <t>別海町</t>
    <phoneticPr fontId="4"/>
  </si>
  <si>
    <t>016951</t>
    <phoneticPr fontId="4"/>
  </si>
  <si>
    <t>色丹村</t>
    <rPh sb="0" eb="3">
      <t>シコタンムラ</t>
    </rPh>
    <phoneticPr fontId="4"/>
  </si>
  <si>
    <t>016969</t>
    <phoneticPr fontId="4"/>
  </si>
  <si>
    <t>泊村</t>
    <rPh sb="0" eb="2">
      <t>トマリムラ</t>
    </rPh>
    <phoneticPr fontId="4"/>
  </si>
  <si>
    <t>016977</t>
    <phoneticPr fontId="4"/>
  </si>
  <si>
    <t>留夜別村</t>
    <phoneticPr fontId="4"/>
  </si>
  <si>
    <t>016985</t>
    <phoneticPr fontId="4"/>
  </si>
  <si>
    <t>留別村</t>
    <phoneticPr fontId="4"/>
  </si>
  <si>
    <t>016993</t>
    <phoneticPr fontId="4"/>
  </si>
  <si>
    <t>紗那村</t>
    <phoneticPr fontId="4"/>
  </si>
  <si>
    <t>017001</t>
    <phoneticPr fontId="4"/>
  </si>
  <si>
    <t>蘂取村</t>
    <phoneticPr fontId="4"/>
  </si>
  <si>
    <t>032166</t>
    <phoneticPr fontId="4"/>
  </si>
  <si>
    <t>滝沢市</t>
    <rPh sb="2" eb="3">
      <t>シ</t>
    </rPh>
    <phoneticPr fontId="4"/>
  </si>
  <si>
    <t>042161</t>
    <phoneticPr fontId="4"/>
  </si>
  <si>
    <t>富谷市</t>
    <rPh sb="2" eb="3">
      <t>シ</t>
    </rPh>
    <phoneticPr fontId="4"/>
  </si>
  <si>
    <t>112461</t>
    <phoneticPr fontId="4"/>
  </si>
  <si>
    <t>埼玉県</t>
    <phoneticPr fontId="4"/>
  </si>
  <si>
    <t>白岡市</t>
    <rPh sb="0" eb="2">
      <t>シラオカ</t>
    </rPh>
    <rPh sb="2" eb="3">
      <t>シ</t>
    </rPh>
    <phoneticPr fontId="4"/>
  </si>
  <si>
    <t>122394</t>
    <phoneticPr fontId="4"/>
  </si>
  <si>
    <t>大網白里市</t>
    <rPh sb="4" eb="5">
      <t>シ</t>
    </rPh>
    <phoneticPr fontId="4"/>
  </si>
  <si>
    <t>282219</t>
    <phoneticPr fontId="4"/>
  </si>
  <si>
    <t>丹波篠山市</t>
    <phoneticPr fontId="4"/>
  </si>
  <si>
    <t>402311</t>
    <phoneticPr fontId="4"/>
  </si>
  <si>
    <t>福岡県</t>
    <rPh sb="0" eb="3">
      <t>フクオカケン</t>
    </rPh>
    <phoneticPr fontId="4"/>
  </si>
  <si>
    <t>那珂川市</t>
    <rPh sb="0" eb="3">
      <t>ナカガワ</t>
    </rPh>
    <rPh sb="3" eb="4">
      <t>シ</t>
    </rPh>
    <phoneticPr fontId="4"/>
  </si>
  <si>
    <t>青森県</t>
    <phoneticPr fontId="4"/>
  </si>
  <si>
    <t>岩手県</t>
    <phoneticPr fontId="4"/>
  </si>
  <si>
    <t>宮城県</t>
    <phoneticPr fontId="4"/>
  </si>
  <si>
    <t>秋田県</t>
    <phoneticPr fontId="4"/>
  </si>
  <si>
    <t>山形県</t>
    <phoneticPr fontId="4"/>
  </si>
  <si>
    <t>福島県</t>
    <phoneticPr fontId="4"/>
  </si>
  <si>
    <t>茨城県</t>
    <phoneticPr fontId="4"/>
  </si>
  <si>
    <t>栃木県</t>
    <phoneticPr fontId="4"/>
  </si>
  <si>
    <t>群馬県</t>
    <phoneticPr fontId="4"/>
  </si>
  <si>
    <t>千葉県</t>
    <phoneticPr fontId="4"/>
  </si>
  <si>
    <t>東京都</t>
    <phoneticPr fontId="4"/>
  </si>
  <si>
    <t>神奈川県</t>
    <phoneticPr fontId="4"/>
  </si>
  <si>
    <t>新潟県</t>
    <phoneticPr fontId="4"/>
  </si>
  <si>
    <t>富山県</t>
    <phoneticPr fontId="4"/>
  </si>
  <si>
    <t>石川県</t>
    <phoneticPr fontId="4"/>
  </si>
  <si>
    <t>福井県</t>
    <phoneticPr fontId="4"/>
  </si>
  <si>
    <t>山梨県</t>
    <phoneticPr fontId="4"/>
  </si>
  <si>
    <t>長野県</t>
    <phoneticPr fontId="4"/>
  </si>
  <si>
    <t>岐阜県</t>
    <phoneticPr fontId="4"/>
  </si>
  <si>
    <t>静岡県</t>
    <phoneticPr fontId="4"/>
  </si>
  <si>
    <t>愛知県</t>
    <phoneticPr fontId="4"/>
  </si>
  <si>
    <t>三重県</t>
    <phoneticPr fontId="4"/>
  </si>
  <si>
    <t>滋賀県</t>
    <phoneticPr fontId="4"/>
  </si>
  <si>
    <t>京都府</t>
    <phoneticPr fontId="4"/>
  </si>
  <si>
    <t>大阪府</t>
    <phoneticPr fontId="4"/>
  </si>
  <si>
    <t>兵庫県</t>
    <phoneticPr fontId="4"/>
  </si>
  <si>
    <t>奈良県</t>
    <phoneticPr fontId="4"/>
  </si>
  <si>
    <t>和歌山県</t>
    <phoneticPr fontId="4"/>
  </si>
  <si>
    <t>鳥取県</t>
    <phoneticPr fontId="4"/>
  </si>
  <si>
    <t>島根県</t>
    <phoneticPr fontId="4"/>
  </si>
  <si>
    <t>岡山県</t>
    <phoneticPr fontId="4"/>
  </si>
  <si>
    <t>広島県</t>
    <phoneticPr fontId="4"/>
  </si>
  <si>
    <t>山口県</t>
    <phoneticPr fontId="4"/>
  </si>
  <si>
    <t>徳島県</t>
    <phoneticPr fontId="4"/>
  </si>
  <si>
    <t>香川県</t>
    <phoneticPr fontId="4"/>
  </si>
  <si>
    <t>愛媛県</t>
    <phoneticPr fontId="4"/>
  </si>
  <si>
    <t>高知県</t>
    <phoneticPr fontId="4"/>
  </si>
  <si>
    <t>福岡県</t>
    <phoneticPr fontId="4"/>
  </si>
  <si>
    <t>佐賀県</t>
    <phoneticPr fontId="4"/>
  </si>
  <si>
    <t>長崎県</t>
    <phoneticPr fontId="4"/>
  </si>
  <si>
    <t>熊本県</t>
    <phoneticPr fontId="4"/>
  </si>
  <si>
    <t>大分県</t>
    <phoneticPr fontId="4"/>
  </si>
  <si>
    <t>宮崎県</t>
    <phoneticPr fontId="4"/>
  </si>
  <si>
    <t>鹿児島県</t>
    <phoneticPr fontId="4"/>
  </si>
  <si>
    <t>沖縄県</t>
    <phoneticPr fontId="4"/>
  </si>
  <si>
    <t>都道府県
（漢字）</t>
    <rPh sb="0" eb="4">
      <t>トドウフケン</t>
    </rPh>
    <rPh sb="6" eb="8">
      <t>カンジ</t>
    </rPh>
    <phoneticPr fontId="4"/>
  </si>
  <si>
    <t>市区町村
（漢字）</t>
    <rPh sb="0" eb="2">
      <t>シク</t>
    </rPh>
    <rPh sb="2" eb="4">
      <t>チョウソン</t>
    </rPh>
    <rPh sb="6" eb="8">
      <t>カンジ</t>
    </rPh>
    <phoneticPr fontId="4"/>
  </si>
  <si>
    <t>a_特別養護老人ホーム</t>
    <rPh sb="2" eb="6">
      <t>トクベツヨウゴ</t>
    </rPh>
    <rPh sb="6" eb="8">
      <t>ロウジン</t>
    </rPh>
    <phoneticPr fontId="31"/>
  </si>
  <si>
    <t>b_介護老人保健施設</t>
    <rPh sb="2" eb="4">
      <t>カイゴ</t>
    </rPh>
    <rPh sb="4" eb="6">
      <t>ロウジン</t>
    </rPh>
    <rPh sb="6" eb="8">
      <t>ホケン</t>
    </rPh>
    <rPh sb="8" eb="10">
      <t>シセツ</t>
    </rPh>
    <phoneticPr fontId="31"/>
  </si>
  <si>
    <t>c_介護医療院・介護療養型医療施設</t>
    <rPh sb="8" eb="10">
      <t>カイゴ</t>
    </rPh>
    <rPh sb="10" eb="13">
      <t>リョウヨウガタ</t>
    </rPh>
    <rPh sb="13" eb="15">
      <t>イリョウ</t>
    </rPh>
    <rPh sb="15" eb="17">
      <t>シセツ</t>
    </rPh>
    <phoneticPr fontId="31"/>
  </si>
  <si>
    <t>d_認知症対応型共同生活介護</t>
    <rPh sb="2" eb="5">
      <t>ニンチショウ</t>
    </rPh>
    <rPh sb="5" eb="8">
      <t>タイオウガタ</t>
    </rPh>
    <rPh sb="8" eb="10">
      <t>キョウドウ</t>
    </rPh>
    <rPh sb="10" eb="12">
      <t>セイカツ</t>
    </rPh>
    <rPh sb="12" eb="14">
      <t>カイゴ</t>
    </rPh>
    <phoneticPr fontId="31"/>
  </si>
  <si>
    <t>m_居宅介護支援等</t>
    <rPh sb="2" eb="4">
      <t>キョタク</t>
    </rPh>
    <rPh sb="4" eb="6">
      <t>カイゴ</t>
    </rPh>
    <rPh sb="6" eb="8">
      <t>シエン</t>
    </rPh>
    <rPh sb="8" eb="9">
      <t>トウ</t>
    </rPh>
    <phoneticPr fontId="31"/>
  </si>
  <si>
    <t>n_その他</t>
    <rPh sb="4" eb="5">
      <t>タ</t>
    </rPh>
    <phoneticPr fontId="31"/>
  </si>
  <si>
    <t>j_短期入所施設</t>
    <rPh sb="2" eb="4">
      <t>タンキ</t>
    </rPh>
    <rPh sb="4" eb="6">
      <t>ニュウショ</t>
    </rPh>
    <rPh sb="6" eb="8">
      <t>シセツ</t>
    </rPh>
    <phoneticPr fontId="31"/>
  </si>
  <si>
    <t>k_訪問介護等</t>
    <rPh sb="2" eb="4">
      <t>ホウモン</t>
    </rPh>
    <rPh sb="4" eb="6">
      <t>カイゴ</t>
    </rPh>
    <rPh sb="6" eb="7">
      <t>トウ</t>
    </rPh>
    <phoneticPr fontId="31"/>
  </si>
  <si>
    <t>g_小規模多機能型居宅介護等</t>
    <rPh sb="2" eb="5">
      <t>ショウキボ</t>
    </rPh>
    <rPh sb="5" eb="8">
      <t>タキノウ</t>
    </rPh>
    <rPh sb="8" eb="9">
      <t>ガタ</t>
    </rPh>
    <rPh sb="9" eb="11">
      <t>キョタク</t>
    </rPh>
    <rPh sb="11" eb="13">
      <t>カイゴ</t>
    </rPh>
    <rPh sb="13" eb="14">
      <t>トウ</t>
    </rPh>
    <phoneticPr fontId="31"/>
  </si>
  <si>
    <t>l_通所介護等</t>
    <rPh sb="2" eb="4">
      <t>ツウショ</t>
    </rPh>
    <rPh sb="4" eb="6">
      <t>カイゴ</t>
    </rPh>
    <rPh sb="6" eb="7">
      <t>トウ</t>
    </rPh>
    <phoneticPr fontId="31"/>
  </si>
  <si>
    <t>h_軽費老人ホーム</t>
    <rPh sb="2" eb="4">
      <t>ケイヒ</t>
    </rPh>
    <rPh sb="4" eb="6">
      <t>ロウジン</t>
    </rPh>
    <phoneticPr fontId="31"/>
  </si>
  <si>
    <t>i_養護老人ホーム</t>
    <rPh sb="2" eb="4">
      <t>ヨウゴ</t>
    </rPh>
    <rPh sb="4" eb="6">
      <t>ロウジン</t>
    </rPh>
    <phoneticPr fontId="31"/>
  </si>
  <si>
    <t>2-1)相談・通報が寄せられた施設・事業所のサービス種別</t>
    <rPh sb="4" eb="6">
      <t>ソウダン</t>
    </rPh>
    <rPh sb="7" eb="9">
      <t>ツウホウ</t>
    </rPh>
    <rPh sb="10" eb="11">
      <t>ヨ</t>
    </rPh>
    <rPh sb="15" eb="17">
      <t>シセツ</t>
    </rPh>
    <rPh sb="18" eb="21">
      <t>ジギョウショ</t>
    </rPh>
    <phoneticPr fontId="4"/>
  </si>
  <si>
    <t>a1:特別養護老人ホーム</t>
  </si>
  <si>
    <t>a2:地域密着型特別養護老人ホーム</t>
  </si>
  <si>
    <t>b:介護老人保健施設</t>
  </si>
  <si>
    <t>c1:介護医療院</t>
  </si>
  <si>
    <t>c2:介護療養型医療施設</t>
  </si>
  <si>
    <t>d:認知症対応型共同生活介護</t>
  </si>
  <si>
    <t>e:(住宅型)有料老人ホーム</t>
  </si>
  <si>
    <t>f:(介護付き)有料老人ホーム</t>
  </si>
  <si>
    <t>g1:小規模多機能型居宅介護</t>
  </si>
  <si>
    <t>g2:看護小規模多機能型居宅介護</t>
  </si>
  <si>
    <t>h:軽費老人ホーム</t>
  </si>
  <si>
    <t>i:養護老人ホーム</t>
  </si>
  <si>
    <t>j1:短期入所生活介護</t>
  </si>
  <si>
    <t>j2:短期入所療養介護</t>
  </si>
  <si>
    <t>k1:訪問介護</t>
  </si>
  <si>
    <t>k2:訪問入浴介護</t>
  </si>
  <si>
    <t>k3:訪問看護</t>
  </si>
  <si>
    <t>k4:訪問リハビリテーション</t>
  </si>
  <si>
    <t>k5:夜間対応型訪問介護</t>
  </si>
  <si>
    <t>k6:定期巡回・随時対応型訪問介護看護</t>
  </si>
  <si>
    <t>k7:居宅療養管理指導</t>
  </si>
  <si>
    <t>k8:福祉用具貸与</t>
  </si>
  <si>
    <t>k9:特定福祉用具販売</t>
  </si>
  <si>
    <t>k10:住宅改修</t>
  </si>
  <si>
    <t>l1:通所介護（デイサービス）</t>
  </si>
  <si>
    <t>l2:地域密着型通所介護</t>
  </si>
  <si>
    <t>l3:認知症対応型通所介護</t>
  </si>
  <si>
    <t>l4:通所リハビリテーション（デイケア）</t>
  </si>
  <si>
    <t>l5:老人福祉センター</t>
  </si>
  <si>
    <t>l6:その他</t>
  </si>
  <si>
    <t>m1:居宅介護支援事業所</t>
  </si>
  <si>
    <t>m2:地域包括支援センター</t>
  </si>
  <si>
    <t>m3:老人（在宅）介護支援センター</t>
  </si>
  <si>
    <t>n1:無届施設等を養介護施設とみなした場合</t>
  </si>
  <si>
    <t>n2:複数のサービス種別にまたがる場合</t>
  </si>
  <si>
    <t>n3:介護予防・生活支援サービス事業（総合事業）</t>
  </si>
  <si>
    <t>n4:その他</t>
  </si>
  <si>
    <t>a:詳細不明</t>
    <rPh sb="2" eb="6">
      <t>ショウサイフメイ</t>
    </rPh>
    <phoneticPr fontId="31"/>
  </si>
  <si>
    <t>b:詳細不明</t>
    <phoneticPr fontId="31"/>
  </si>
  <si>
    <t>c:詳細不明</t>
    <phoneticPr fontId="31"/>
  </si>
  <si>
    <t>d:詳細不明</t>
    <phoneticPr fontId="31"/>
  </si>
  <si>
    <t>e:詳細不明</t>
    <phoneticPr fontId="31"/>
  </si>
  <si>
    <t>f:詳細不明</t>
    <phoneticPr fontId="31"/>
  </si>
  <si>
    <t>g:詳細不明</t>
    <phoneticPr fontId="31"/>
  </si>
  <si>
    <t>h:詳細不明</t>
    <phoneticPr fontId="31"/>
  </si>
  <si>
    <t>i:詳細不明</t>
    <phoneticPr fontId="31"/>
  </si>
  <si>
    <t>j:詳細不明</t>
    <phoneticPr fontId="31"/>
  </si>
  <si>
    <t>k:詳細不明</t>
    <phoneticPr fontId="31"/>
  </si>
  <si>
    <t>l:詳細不明</t>
    <phoneticPr fontId="31"/>
  </si>
  <si>
    <t>m:詳細不明</t>
    <phoneticPr fontId="31"/>
  </si>
  <si>
    <t>n:詳細不明</t>
    <phoneticPr fontId="31"/>
  </si>
  <si>
    <t>e_【住宅型】有料老人ホーム</t>
    <rPh sb="3" eb="5">
      <t>ジュウタク</t>
    </rPh>
    <rPh sb="5" eb="6">
      <t>ガタ</t>
    </rPh>
    <rPh sb="7" eb="9">
      <t>ユウリョウ</t>
    </rPh>
    <rPh sb="9" eb="11">
      <t>ロウジン</t>
    </rPh>
    <phoneticPr fontId="31"/>
  </si>
  <si>
    <t>f_【介護付き】有料老人ホーム</t>
    <rPh sb="3" eb="5">
      <t>カイゴ</t>
    </rPh>
    <rPh sb="5" eb="6">
      <t>ツ</t>
    </rPh>
    <phoneticPr fontId="31"/>
  </si>
  <si>
    <t>g_小規模多機能型居宅介護等</t>
    <phoneticPr fontId="31"/>
  </si>
  <si>
    <t>h_軽費老人ホーム</t>
    <phoneticPr fontId="31"/>
  </si>
  <si>
    <t>i_養護老人ホーム</t>
    <phoneticPr fontId="31"/>
  </si>
  <si>
    <t>j_短期入所施設</t>
    <phoneticPr fontId="31"/>
  </si>
  <si>
    <t>k_訪問介護等</t>
    <phoneticPr fontId="31"/>
  </si>
  <si>
    <t>l_通所介護等</t>
    <phoneticPr fontId="31"/>
  </si>
  <si>
    <t>2-1)虐待があった施設・事業所のサービス種別</t>
    <phoneticPr fontId="31"/>
  </si>
  <si>
    <t>2-1)虐待があった施設・事業所の
サービス種別</t>
    <rPh sb="4" eb="6">
      <t>ギャクタイ</t>
    </rPh>
    <rPh sb="10" eb="12">
      <t>シセツ</t>
    </rPh>
    <rPh sb="13" eb="16">
      <t>ジギョウショ</t>
    </rPh>
    <phoneticPr fontId="4"/>
  </si>
  <si>
    <t>a・特別養護老人ホーム</t>
    <rPh sb="2" eb="6">
      <t>トクベツヨウゴ</t>
    </rPh>
    <rPh sb="6" eb="8">
      <t>ロウジン</t>
    </rPh>
    <phoneticPr fontId="31"/>
  </si>
  <si>
    <t>j・短期入所施設</t>
    <rPh sb="2" eb="4">
      <t>タンキ</t>
    </rPh>
    <rPh sb="4" eb="6">
      <t>ニュウショ</t>
    </rPh>
    <rPh sb="6" eb="8">
      <t>シセツ</t>
    </rPh>
    <phoneticPr fontId="31"/>
  </si>
  <si>
    <t>b・介護老人保健施設</t>
    <rPh sb="2" eb="4">
      <t>カイゴ</t>
    </rPh>
    <rPh sb="4" eb="6">
      <t>ロウジン</t>
    </rPh>
    <rPh sb="6" eb="8">
      <t>ホケン</t>
    </rPh>
    <rPh sb="8" eb="10">
      <t>シセツ</t>
    </rPh>
    <phoneticPr fontId="31"/>
  </si>
  <si>
    <t>k・訪問介護等</t>
    <rPh sb="2" eb="4">
      <t>ホウモン</t>
    </rPh>
    <rPh sb="4" eb="6">
      <t>カイゴ</t>
    </rPh>
    <rPh sb="6" eb="7">
      <t>トウ</t>
    </rPh>
    <phoneticPr fontId="31"/>
  </si>
  <si>
    <t>c・介護医療院・介護療養型医療施設</t>
    <rPh sb="8" eb="10">
      <t>カイゴ</t>
    </rPh>
    <rPh sb="10" eb="13">
      <t>リョウヨウガタ</t>
    </rPh>
    <rPh sb="13" eb="15">
      <t>イリョウ</t>
    </rPh>
    <rPh sb="15" eb="17">
      <t>シセツ</t>
    </rPh>
    <phoneticPr fontId="31"/>
  </si>
  <si>
    <t>g・小規模多機能型居宅介護等</t>
    <rPh sb="2" eb="5">
      <t>ショウキボ</t>
    </rPh>
    <rPh sb="5" eb="8">
      <t>タキノウ</t>
    </rPh>
    <rPh sb="8" eb="9">
      <t>ガタ</t>
    </rPh>
    <rPh sb="9" eb="11">
      <t>キョタク</t>
    </rPh>
    <rPh sb="11" eb="13">
      <t>カイゴ</t>
    </rPh>
    <rPh sb="13" eb="14">
      <t>トウ</t>
    </rPh>
    <phoneticPr fontId="31"/>
  </si>
  <si>
    <t>l・通所介護等</t>
    <rPh sb="2" eb="4">
      <t>ツウショ</t>
    </rPh>
    <rPh sb="4" eb="6">
      <t>カイゴ</t>
    </rPh>
    <rPh sb="6" eb="7">
      <t>トウ</t>
    </rPh>
    <phoneticPr fontId="31"/>
  </si>
  <si>
    <t>h・軽費老人ホーム</t>
    <rPh sb="2" eb="4">
      <t>ケイヒ</t>
    </rPh>
    <rPh sb="4" eb="6">
      <t>ロウジン</t>
    </rPh>
    <phoneticPr fontId="31"/>
  </si>
  <si>
    <t>m・居宅介護支援等</t>
    <rPh sb="2" eb="4">
      <t>キョタク</t>
    </rPh>
    <rPh sb="4" eb="6">
      <t>カイゴ</t>
    </rPh>
    <rPh sb="6" eb="8">
      <t>シエン</t>
    </rPh>
    <rPh sb="8" eb="9">
      <t>トウ</t>
    </rPh>
    <phoneticPr fontId="31"/>
  </si>
  <si>
    <t>d・認知症対応型共同生活介護</t>
    <rPh sb="2" eb="5">
      <t>ニンチショウ</t>
    </rPh>
    <rPh sb="5" eb="8">
      <t>タイオウガタ</t>
    </rPh>
    <rPh sb="8" eb="10">
      <t>キョウドウ</t>
    </rPh>
    <rPh sb="10" eb="12">
      <t>セイカツ</t>
    </rPh>
    <rPh sb="12" eb="14">
      <t>カイゴ</t>
    </rPh>
    <phoneticPr fontId="31"/>
  </si>
  <si>
    <t>i・養護老人ホーム</t>
    <rPh sb="2" eb="4">
      <t>ヨウゴ</t>
    </rPh>
    <rPh sb="4" eb="6">
      <t>ロウジン</t>
    </rPh>
    <phoneticPr fontId="31"/>
  </si>
  <si>
    <t>n・その他</t>
    <rPh sb="4" eb="5">
      <t>タ</t>
    </rPh>
    <phoneticPr fontId="31"/>
  </si>
  <si>
    <t>e・【住宅型】有料老人ホーム</t>
    <rPh sb="3" eb="5">
      <t>ジュウタク</t>
    </rPh>
    <rPh sb="5" eb="6">
      <t>ガタ</t>
    </rPh>
    <rPh sb="7" eb="9">
      <t>ユウリョウ</t>
    </rPh>
    <rPh sb="9" eb="11">
      <t>ロウジン</t>
    </rPh>
    <phoneticPr fontId="31"/>
  </si>
  <si>
    <t>f・【介護付き】有料老人ホーム</t>
    <rPh sb="3" eb="5">
      <t>カイゴ</t>
    </rPh>
    <rPh sb="5" eb="6">
      <t>ツ</t>
    </rPh>
    <phoneticPr fontId="31"/>
  </si>
  <si>
    <t>g・小規模多機能型居宅介護等</t>
    <phoneticPr fontId="31"/>
  </si>
  <si>
    <t>h・軽費老人ホーム</t>
    <phoneticPr fontId="31"/>
  </si>
  <si>
    <t>i・養護老人ホーム</t>
    <phoneticPr fontId="31"/>
  </si>
  <si>
    <t>j・短期入所施設</t>
    <phoneticPr fontId="31"/>
  </si>
  <si>
    <t>k・訪問介護等</t>
    <phoneticPr fontId="31"/>
  </si>
  <si>
    <t>l・通所介護等</t>
    <phoneticPr fontId="31"/>
  </si>
  <si>
    <t>k11:その他</t>
    <rPh sb="6" eb="7">
      <t>タ</t>
    </rPh>
    <phoneticPr fontId="31"/>
  </si>
  <si>
    <t>計画・評価</t>
    <rPh sb="0" eb="2">
      <t>ケイカク</t>
    </rPh>
    <rPh sb="3" eb="5">
      <t>ヒョウカ</t>
    </rPh>
    <phoneticPr fontId="29"/>
  </si>
  <si>
    <t>高齢者虐待防止施策全体に関するPDCAサイクルの展開</t>
    <rPh sb="0" eb="3">
      <t>コウレイシャ</t>
    </rPh>
    <rPh sb="3" eb="5">
      <t>ギャクタイ</t>
    </rPh>
    <rPh sb="5" eb="7">
      <t>ボウシ</t>
    </rPh>
    <rPh sb="7" eb="9">
      <t>セサク</t>
    </rPh>
    <rPh sb="9" eb="11">
      <t>ゼンタイ</t>
    </rPh>
    <rPh sb="12" eb="13">
      <t>カン</t>
    </rPh>
    <rPh sb="24" eb="26">
      <t>テンカイ</t>
    </rPh>
    <phoneticPr fontId="29"/>
  </si>
  <si>
    <t>実施できている</t>
    <rPh sb="0" eb="2">
      <t>ジッシ</t>
    </rPh>
    <phoneticPr fontId="29"/>
  </si>
  <si>
    <t>ある程度実施できている</t>
    <rPh sb="2" eb="4">
      <t>テイド</t>
    </rPh>
    <rPh sb="4" eb="6">
      <t>ジッシ</t>
    </rPh>
    <phoneticPr fontId="29"/>
  </si>
  <si>
    <t>あまり実施できていない</t>
    <rPh sb="3" eb="5">
      <t>ジッシ</t>
    </rPh>
    <phoneticPr fontId="29"/>
  </si>
  <si>
    <t>実施できていない</t>
    <rPh sb="0" eb="2">
      <t>ジッシ</t>
    </rPh>
    <phoneticPr fontId="29"/>
  </si>
  <si>
    <t>問14　死亡事例の検証等</t>
    <rPh sb="0" eb="1">
      <t>トイ</t>
    </rPh>
    <rPh sb="4" eb="8">
      <t>シボウジレイ</t>
    </rPh>
    <rPh sb="9" eb="12">
      <t>ケンショウトウ</t>
    </rPh>
    <phoneticPr fontId="31"/>
  </si>
  <si>
    <t>死亡事例の検証等</t>
    <phoneticPr fontId="2"/>
  </si>
  <si>
    <r>
      <t>1)死亡事例における市町村もしくは都道府県による事後検証・振り返り作業の実施
※被虐待者が</t>
    </r>
    <r>
      <rPr>
        <b/>
        <sz val="10"/>
        <color rgb="FFFF0000"/>
        <rFont val="ＭＳ Ｐゴシック"/>
        <family val="3"/>
        <charset val="128"/>
      </rPr>
      <t>虐待行為に伴い死亡した事例のみ回答</t>
    </r>
    <phoneticPr fontId="31"/>
  </si>
  <si>
    <t>2)「有」の場合の、実施主体・方法・内容(記入)</t>
    <rPh sb="3" eb="4">
      <t>ウ</t>
    </rPh>
    <rPh sb="6" eb="8">
      <t>バアイ</t>
    </rPh>
    <rPh sb="10" eb="12">
      <t>ジッシ</t>
    </rPh>
    <rPh sb="12" eb="14">
      <t>シュタイ</t>
    </rPh>
    <rPh sb="15" eb="17">
      <t>ホウホウ</t>
    </rPh>
    <rPh sb="18" eb="20">
      <t>ナイヨウ</t>
    </rPh>
    <rPh sb="21" eb="23">
      <t>キニュウ</t>
    </rPh>
    <phoneticPr fontId="31"/>
  </si>
  <si>
    <t>死亡事例の検証の具体的方法等</t>
    <rPh sb="8" eb="13">
      <t>グタイテキホウホウ</t>
    </rPh>
    <rPh sb="13" eb="14">
      <t>トウ</t>
    </rPh>
    <phoneticPr fontId="2"/>
  </si>
  <si>
    <t>有</t>
    <rPh sb="0" eb="1">
      <t>ウ</t>
    </rPh>
    <phoneticPr fontId="31"/>
  </si>
  <si>
    <t>認定非該当（ただし介護予防・生活支援サービス事業対象者）</t>
    <rPh sb="2" eb="5">
      <t>ヒガイトウ</t>
    </rPh>
    <phoneticPr fontId="5"/>
  </si>
  <si>
    <t>その他または不明</t>
    <rPh sb="2" eb="3">
      <t>タ</t>
    </rPh>
    <rPh sb="6" eb="8">
      <t>フメイ</t>
    </rPh>
    <phoneticPr fontId="4"/>
  </si>
  <si>
    <t>n4:その他</t>
    <rPh sb="5" eb="6">
      <t>タ</t>
    </rPh>
    <phoneticPr fontId="31"/>
  </si>
  <si>
    <t>3)その他</t>
    <phoneticPr fontId="31"/>
  </si>
  <si>
    <t>2024年</t>
    <rPh sb="4" eb="5">
      <t>ネン</t>
    </rPh>
    <phoneticPr fontId="31"/>
  </si>
  <si>
    <t>f_【介護付き】有料老人ホーム</t>
    <rPh sb="3" eb="5">
      <t>カイゴ</t>
    </rPh>
    <rPh sb="5" eb="6">
      <t>ツ</t>
    </rPh>
    <rPh sb="8" eb="10">
      <t>ユウリョウ</t>
    </rPh>
    <rPh sb="10" eb="12">
      <t>ロウジン</t>
    </rPh>
    <phoneticPr fontId="31"/>
  </si>
  <si>
    <t>2-2)具体的なサービス種別名</t>
  </si>
  <si>
    <t>2-2)具体的なサービス種別名</t>
    <phoneticPr fontId="31"/>
  </si>
  <si>
    <t>2-2)具体的なサービス種別名</t>
    <rPh sb="4" eb="7">
      <t>グタイテキ</t>
    </rPh>
    <rPh sb="12" eb="14">
      <t>シュベツ</t>
    </rPh>
    <rPh sb="14" eb="15">
      <t>メイ</t>
    </rPh>
    <phoneticPr fontId="31"/>
  </si>
  <si>
    <r>
      <t xml:space="preserve">2-2)具体的なサービス種別名
</t>
    </r>
    <r>
      <rPr>
        <b/>
        <sz val="10"/>
        <color rgb="FFFF0000"/>
        <rFont val="ＭＳ Ｐゴシック"/>
        <family val="3"/>
        <charset val="128"/>
      </rPr>
      <t>※記入要領参照</t>
    </r>
    <r>
      <rPr>
        <sz val="10"/>
        <rFont val="ＭＳ Ｐゴシック"/>
        <family val="3"/>
        <charset val="128"/>
      </rPr>
      <t xml:space="preserve"> </t>
    </r>
    <rPh sb="4" eb="7">
      <t>グタイテキ</t>
    </rPh>
    <rPh sb="12" eb="14">
      <t>シュベツ</t>
    </rPh>
    <rPh sb="14" eb="15">
      <t>メイ</t>
    </rPh>
    <phoneticPr fontId="31"/>
  </si>
  <si>
    <t>問2_1)相談・通報が寄せられた施設・事業所のサービス種別</t>
    <rPh sb="0" eb="1">
      <t>トイ</t>
    </rPh>
    <rPh sb="5" eb="7">
      <t>ソウダン</t>
    </rPh>
    <rPh sb="8" eb="10">
      <t>ツウホウ</t>
    </rPh>
    <rPh sb="11" eb="12">
      <t>ヨ</t>
    </rPh>
    <phoneticPr fontId="31"/>
  </si>
  <si>
    <r>
      <t xml:space="preserve">2-2)具体的なサービス種別名
</t>
    </r>
    <r>
      <rPr>
        <b/>
        <sz val="10"/>
        <color rgb="FFFF0000"/>
        <rFont val="ＭＳ Ｐゴシック"/>
        <family val="3"/>
        <charset val="128"/>
      </rPr>
      <t xml:space="preserve">※記入要領参照 </t>
    </r>
    <rPh sb="4" eb="7">
      <t>グタイテキ</t>
    </rPh>
    <rPh sb="12" eb="14">
      <t>シュベツ</t>
    </rPh>
    <rPh sb="14" eb="15">
      <t>メイ</t>
    </rPh>
    <phoneticPr fontId="31"/>
  </si>
  <si>
    <t>問2　相談・通報</t>
  </si>
  <si>
    <t>特別養護老人ホーム</t>
    <phoneticPr fontId="4"/>
  </si>
  <si>
    <t>介護老人保健施設</t>
    <phoneticPr fontId="4"/>
  </si>
  <si>
    <t>介護医療院・介護療養型医療施設</t>
    <phoneticPr fontId="4"/>
  </si>
  <si>
    <t>認知症対応型共同生活介護</t>
    <phoneticPr fontId="4"/>
  </si>
  <si>
    <t>(住宅型)有料老人ホーム</t>
    <phoneticPr fontId="4"/>
  </si>
  <si>
    <t>(介護付き)有料老人ホーム</t>
    <phoneticPr fontId="4"/>
  </si>
  <si>
    <t>居宅介護支援等</t>
    <phoneticPr fontId="4"/>
  </si>
  <si>
    <t>地域密着型特別養護老人ホーム</t>
    <phoneticPr fontId="4"/>
  </si>
  <si>
    <t>詳細不明</t>
    <rPh sb="0" eb="4">
      <t>ショウサイフメイ</t>
    </rPh>
    <phoneticPr fontId="31"/>
  </si>
  <si>
    <t>詳細不明</t>
    <phoneticPr fontId="31"/>
  </si>
  <si>
    <t>介護療養型医療施設</t>
    <phoneticPr fontId="4"/>
  </si>
  <si>
    <t>小規模多機能型居宅介護</t>
    <phoneticPr fontId="31"/>
  </si>
  <si>
    <t>看護小規模多機能型居宅介護</t>
    <phoneticPr fontId="31"/>
  </si>
  <si>
    <t>軽費老人ホーム</t>
    <phoneticPr fontId="31"/>
  </si>
  <si>
    <t>養護老人ホーム</t>
    <phoneticPr fontId="31"/>
  </si>
  <si>
    <t>短期入所生活介護</t>
    <phoneticPr fontId="31"/>
  </si>
  <si>
    <t>短期入所療養介護</t>
    <phoneticPr fontId="31"/>
  </si>
  <si>
    <t>訪問介護</t>
    <phoneticPr fontId="31"/>
  </si>
  <si>
    <t>訪問入浴介護</t>
    <phoneticPr fontId="31"/>
  </si>
  <si>
    <t>訪問看護</t>
    <phoneticPr fontId="31"/>
  </si>
  <si>
    <t>訪問リハビリテーション</t>
    <phoneticPr fontId="31"/>
  </si>
  <si>
    <t>夜間対応型訪問介護</t>
    <phoneticPr fontId="31"/>
  </si>
  <si>
    <t>定期巡回・随時対応型訪問介護看護</t>
    <phoneticPr fontId="31"/>
  </si>
  <si>
    <t>居宅療養管理指導</t>
    <phoneticPr fontId="31"/>
  </si>
  <si>
    <t>福祉用具貸与</t>
    <phoneticPr fontId="31"/>
  </si>
  <si>
    <t>特定福祉用具販売</t>
    <phoneticPr fontId="31"/>
  </si>
  <si>
    <t>住宅改修</t>
    <phoneticPr fontId="31"/>
  </si>
  <si>
    <t>通所介護（デイサービス）</t>
    <phoneticPr fontId="31"/>
  </si>
  <si>
    <t>地域密着型通所介護</t>
    <phoneticPr fontId="31"/>
  </si>
  <si>
    <t>認知症対応型通所介護</t>
    <phoneticPr fontId="31"/>
  </si>
  <si>
    <t>通所リハビリテーション（デイケア）</t>
    <phoneticPr fontId="31"/>
  </si>
  <si>
    <t>老人福祉センター</t>
    <phoneticPr fontId="31"/>
  </si>
  <si>
    <t>その他</t>
    <phoneticPr fontId="31"/>
  </si>
  <si>
    <t>居宅介護支援事業所</t>
    <phoneticPr fontId="31"/>
  </si>
  <si>
    <t>地域包括支援センター</t>
    <phoneticPr fontId="31"/>
  </si>
  <si>
    <t>老人（在宅）介護支援センター</t>
    <phoneticPr fontId="31"/>
  </si>
  <si>
    <t>無届施設等を養介護施設とみなした場合</t>
    <phoneticPr fontId="31"/>
  </si>
  <si>
    <t>複数のサービス種別にまたがる場合</t>
    <phoneticPr fontId="31"/>
  </si>
  <si>
    <t>介護予防・生活支援サービス事業（総合事業）</t>
    <phoneticPr fontId="31"/>
  </si>
  <si>
    <t>介護医療院</t>
    <phoneticPr fontId="4"/>
  </si>
  <si>
    <t>その他または不明</t>
    <rPh sb="2" eb="3">
      <t>タ</t>
    </rPh>
    <phoneticPr fontId="63"/>
  </si>
  <si>
    <r>
      <t xml:space="preserve">8)その他
</t>
    </r>
    <r>
      <rPr>
        <b/>
        <sz val="10"/>
        <color rgb="FF000000"/>
        <rFont val="ＭＳ Ｐゴシック"/>
        <family val="3"/>
        <charset val="128"/>
      </rPr>
      <t xml:space="preserve">※【高齢者虐待防止措置未実施減算】【身体拘束廃止未実施減算】は回答対象 </t>
    </r>
    <phoneticPr fontId="4"/>
  </si>
  <si>
    <r>
      <t xml:space="preserve">3) 被虐待者の介護保険の申請
</t>
    </r>
    <r>
      <rPr>
        <b/>
        <sz val="10"/>
        <color rgb="FFFF0000"/>
        <rFont val="ＭＳ Ｐゴシック"/>
        <family val="3"/>
        <charset val="128"/>
      </rPr>
      <t xml:space="preserve">※「認定非該当」の場合、【自立】か【介護予防・生活支援サービス事業（総合事業）対象者】を選択   </t>
    </r>
    <phoneticPr fontId="5"/>
  </si>
  <si>
    <t>問28</t>
    <rPh sb="0" eb="1">
      <t>トイ</t>
    </rPh>
    <phoneticPr fontId="28"/>
  </si>
  <si>
    <t>問27</t>
    <rPh sb="0" eb="1">
      <t>トイ</t>
    </rPh>
    <phoneticPr fontId="29"/>
  </si>
  <si>
    <t>問14　調査対象年度末日での状況</t>
    <rPh sb="0" eb="1">
      <t>トイ</t>
    </rPh>
    <rPh sb="4" eb="6">
      <t>チョウサ</t>
    </rPh>
    <rPh sb="6" eb="8">
      <t>タイショウ</t>
    </rPh>
    <rPh sb="8" eb="10">
      <t>ネンド</t>
    </rPh>
    <rPh sb="10" eb="12">
      <t>マツジツ</t>
    </rPh>
    <rPh sb="14" eb="16">
      <t>ジョウキョウ</t>
    </rPh>
    <phoneticPr fontId="4"/>
  </si>
  <si>
    <t>1)死亡事例における市町村もしくは都道府県による事後検証・振り返り作業の実施</t>
    <rPh sb="2" eb="4">
      <t>シボウ</t>
    </rPh>
    <rPh sb="4" eb="6">
      <t>ジレイ</t>
    </rPh>
    <rPh sb="10" eb="13">
      <t>シチョウソン</t>
    </rPh>
    <rPh sb="17" eb="21">
      <t>トドウフケン</t>
    </rPh>
    <rPh sb="24" eb="26">
      <t>ジゴ</t>
    </rPh>
    <rPh sb="26" eb="28">
      <t>ケンショウ</t>
    </rPh>
    <rPh sb="29" eb="30">
      <t>フ</t>
    </rPh>
    <rPh sb="31" eb="32">
      <t>カエ</t>
    </rPh>
    <rPh sb="33" eb="35">
      <t>サギョウ</t>
    </rPh>
    <rPh sb="36" eb="38">
      <t>ジッシ</t>
    </rPh>
    <phoneticPr fontId="4"/>
  </si>
  <si>
    <t>問13～問14</t>
    <rPh sb="0" eb="1">
      <t>トイ</t>
    </rPh>
    <rPh sb="4" eb="5">
      <t>トイ</t>
    </rPh>
    <phoneticPr fontId="31"/>
  </si>
  <si>
    <t>問13～問14エラーチェック</t>
    <rPh sb="0" eb="1">
      <t>トイ</t>
    </rPh>
    <rPh sb="4" eb="5">
      <t>トイ</t>
    </rPh>
    <phoneticPr fontId="31"/>
  </si>
  <si>
    <t>f:【介護付き】有料老人ホーム</t>
    <phoneticPr fontId="31"/>
  </si>
  <si>
    <t>※「認定非該当」の場合、【自立】か【介護予防・生活支援サービス事業（総合事業）対象者】のどちらかを選択してください。
※令和6年度対象調査より選択肢を分けていますので、令和6年度より前に虐待と判断した事例については、再選択は任意です。</t>
    <rPh sb="60" eb="62">
      <t>レイワ</t>
    </rPh>
    <rPh sb="63" eb="65">
      <t>ネンド</t>
    </rPh>
    <rPh sb="65" eb="67">
      <t>タイショウ</t>
    </rPh>
    <rPh sb="67" eb="69">
      <t>チョウサ</t>
    </rPh>
    <rPh sb="71" eb="74">
      <t>センタクシ</t>
    </rPh>
    <rPh sb="75" eb="76">
      <t>ワ</t>
    </rPh>
    <rPh sb="84" eb="86">
      <t>レイワ</t>
    </rPh>
    <rPh sb="87" eb="89">
      <t>ネンド</t>
    </rPh>
    <rPh sb="91" eb="92">
      <t>マエ</t>
    </rPh>
    <rPh sb="93" eb="95">
      <t>ギャクタイ</t>
    </rPh>
    <rPh sb="96" eb="98">
      <t>ハンダン</t>
    </rPh>
    <rPh sb="100" eb="102">
      <t>ジレイ</t>
    </rPh>
    <rPh sb="108" eb="111">
      <t>サイセンタク</t>
    </rPh>
    <rPh sb="112" eb="114">
      <t>ニンイ</t>
    </rPh>
    <phoneticPr fontId="4"/>
  </si>
  <si>
    <r>
      <rPr>
        <b/>
        <sz val="9"/>
        <color rgb="FFFF0000"/>
        <rFont val="HGS創英角ｺﾞｼｯｸUB"/>
        <family val="3"/>
        <charset val="128"/>
      </rPr>
      <t>↑</t>
    </r>
    <r>
      <rPr>
        <sz val="9"/>
        <color rgb="FFFF0000"/>
        <rFont val="ＭＳ Ｐゴシック"/>
        <family val="3"/>
        <charset val="128"/>
      </rPr>
      <t>正しく表示されない場合は、都道府県名・市町村名を再選択してください。</t>
    </r>
    <phoneticPr fontId="29"/>
  </si>
  <si>
    <t>2)終結の理由、終結していない場合は年度末日での状況（記入）</t>
    <rPh sb="2" eb="4">
      <t>シュウケツ</t>
    </rPh>
    <rPh sb="5" eb="7">
      <t>リユウ</t>
    </rPh>
    <rPh sb="8" eb="10">
      <t>シュウケツ</t>
    </rPh>
    <rPh sb="15" eb="17">
      <t>バアイ</t>
    </rPh>
    <rPh sb="18" eb="21">
      <t>ネンドマツ</t>
    </rPh>
    <rPh sb="21" eb="22">
      <t>ヒ</t>
    </rPh>
    <rPh sb="24" eb="26">
      <t>ジョウキョウ</t>
    </rPh>
    <rPh sb="27" eb="29">
      <t>キニュウ</t>
    </rPh>
    <phoneticPr fontId="31"/>
  </si>
  <si>
    <t>都道府県＋市町村</t>
    <rPh sb="0" eb="4">
      <t>トドウフケン</t>
    </rPh>
    <rPh sb="5" eb="8">
      <t>シチョウソン</t>
    </rPh>
    <phoneticPr fontId="29"/>
  </si>
  <si>
    <t>（注）「複数名で判断した場合のみ回答」としているため、合計数が他の設問と一致しない場合がある</t>
    <phoneticPr fontId="4"/>
  </si>
  <si>
    <t>「複数名で判断した場合のみ回答」としているため、合計数が他の設問と一致しない場合がある</t>
    <phoneticPr fontId="65"/>
  </si>
  <si>
    <t>4)雇用形態</t>
    <rPh sb="2" eb="6">
      <t>コヨウケイタイ</t>
    </rPh>
    <phoneticPr fontId="4"/>
  </si>
  <si>
    <t>「夜勤専従」「スポット雇用・日雇い派遣等」の場合の雇用方法</t>
    <rPh sb="1" eb="5">
      <t>ヤキンセンジュウ</t>
    </rPh>
    <rPh sb="11" eb="13">
      <t>コヨウ</t>
    </rPh>
    <rPh sb="14" eb="16">
      <t>ヒヤト</t>
    </rPh>
    <rPh sb="17" eb="19">
      <t>ハケン</t>
    </rPh>
    <rPh sb="19" eb="20">
      <t>トウ</t>
    </rPh>
    <rPh sb="22" eb="24">
      <t>バアイ</t>
    </rPh>
    <rPh sb="25" eb="29">
      <t>コヨウホウホウ</t>
    </rPh>
    <phoneticPr fontId="4"/>
  </si>
  <si>
    <t>「その他」の具体的内容</t>
    <rPh sb="3" eb="4">
      <t>タ</t>
    </rPh>
    <rPh sb="6" eb="11">
      <t>グタイテキナイヨウ</t>
    </rPh>
    <phoneticPr fontId="4"/>
  </si>
  <si>
    <t>常勤(直接雇用)</t>
    <rPh sb="0" eb="2">
      <t>ジョウキン</t>
    </rPh>
    <rPh sb="3" eb="7">
      <t>チョクセツコヨウ</t>
    </rPh>
    <phoneticPr fontId="4"/>
  </si>
  <si>
    <t>非常勤(直接雇用)</t>
    <rPh sb="0" eb="3">
      <t>ヒジョウキン</t>
    </rPh>
    <rPh sb="4" eb="8">
      <t>チョクセツコヨウ</t>
    </rPh>
    <phoneticPr fontId="4"/>
  </si>
  <si>
    <t>派遣等(間接雇用)</t>
    <rPh sb="0" eb="3">
      <t>ハケントウ</t>
    </rPh>
    <rPh sb="4" eb="8">
      <t>カンセツコヨウ</t>
    </rPh>
    <phoneticPr fontId="4"/>
  </si>
  <si>
    <t>夜勤専従職員(該当する場合優先して選択)</t>
    <rPh sb="0" eb="6">
      <t>ヤキンセンジュウショクイン</t>
    </rPh>
    <rPh sb="7" eb="9">
      <t>ガイトウ</t>
    </rPh>
    <rPh sb="11" eb="15">
      <t>バアイユウセン</t>
    </rPh>
    <rPh sb="17" eb="19">
      <t>センタク</t>
    </rPh>
    <phoneticPr fontId="4"/>
  </si>
  <si>
    <t>スポット雇用・日雇い派遣等(該当する場合優先して選択)</t>
    <rPh sb="4" eb="6">
      <t>コヨウ</t>
    </rPh>
    <rPh sb="7" eb="9">
      <t>ヒヤト</t>
    </rPh>
    <rPh sb="10" eb="13">
      <t>ハケントウ</t>
    </rPh>
    <rPh sb="14" eb="16">
      <t>ガイトウ</t>
    </rPh>
    <rPh sb="18" eb="22">
      <t>バアイユウセン</t>
    </rPh>
    <rPh sb="24" eb="26">
      <t>センタク</t>
    </rPh>
    <phoneticPr fontId="4"/>
  </si>
  <si>
    <t>直接雇用</t>
    <rPh sb="0" eb="4">
      <t>チョクセツコヨウ</t>
    </rPh>
    <phoneticPr fontId="4"/>
  </si>
  <si>
    <t>間接雇用</t>
    <rPh sb="0" eb="4">
      <t>カンセツコヨウ</t>
    </rPh>
    <phoneticPr fontId="4"/>
  </si>
  <si>
    <t>その他(夜勤専従かつスポット雇用・日雇い派遣等の場合はこちらを選択)</t>
    <rPh sb="2" eb="3">
      <t>タ</t>
    </rPh>
    <rPh sb="4" eb="8">
      <t>ヤキンセンジュウ</t>
    </rPh>
    <rPh sb="14" eb="16">
      <t>コヨウ</t>
    </rPh>
    <rPh sb="17" eb="19">
      <t>ヒヤト</t>
    </rPh>
    <rPh sb="20" eb="23">
      <t>ハケントウ</t>
    </rPh>
    <rPh sb="24" eb="26">
      <t>バアイ</t>
    </rPh>
    <rPh sb="31" eb="33">
      <t>センタク</t>
    </rPh>
    <phoneticPr fontId="4"/>
  </si>
  <si>
    <r>
      <t>・</t>
    </r>
    <r>
      <rPr>
        <b/>
        <sz val="9"/>
        <color rgb="FF000000"/>
        <rFont val="ＭＳ Ｐゴシック"/>
        <family val="3"/>
        <charset val="128"/>
      </rPr>
      <t xml:space="preserve">「緊急一時保護」の保護先及び利用事業・制度等
</t>
    </r>
    <r>
      <rPr>
        <sz val="9"/>
        <color rgb="FF000000"/>
        <rFont val="ＭＳ Ｐゴシック"/>
        <family val="3"/>
        <charset val="128"/>
      </rPr>
      <t>・「その他」の内容</t>
    </r>
    <rPh sb="10" eb="13">
      <t>ホゴサキ</t>
    </rPh>
    <rPh sb="13" eb="14">
      <t>オヨ</t>
    </rPh>
    <rPh sb="15" eb="19">
      <t>リヨウジギョウ</t>
    </rPh>
    <rPh sb="20" eb="23">
      <t>セイドトウ</t>
    </rPh>
    <rPh sb="31" eb="33">
      <t>ナイヨウ</t>
    </rPh>
    <phoneticPr fontId="5"/>
  </si>
  <si>
    <t>「夜勤専従」「スポット雇用・日雇い派遣等」の場合の雇用方法</t>
  </si>
  <si>
    <t>令和8年度</t>
    <rPh sb="0" eb="2">
      <t>レイワ</t>
    </rPh>
    <rPh sb="3" eb="4">
      <t>ネン</t>
    </rPh>
    <rPh sb="4" eb="5">
      <t>ド</t>
    </rPh>
    <phoneticPr fontId="29"/>
  </si>
  <si>
    <t>令和4年　→→</t>
    <rPh sb="0" eb="2">
      <t>レイワ</t>
    </rPh>
    <rPh sb="3" eb="4">
      <t>ネン</t>
    </rPh>
    <phoneticPr fontId="31"/>
  </si>
  <si>
    <t>令和5年　→→</t>
    <rPh sb="0" eb="2">
      <t>レイワ</t>
    </rPh>
    <rPh sb="3" eb="4">
      <t>ネン</t>
    </rPh>
    <phoneticPr fontId="31"/>
  </si>
  <si>
    <t>令和6年　→→</t>
    <rPh sb="0" eb="2">
      <t>レイワ</t>
    </rPh>
    <rPh sb="3" eb="4">
      <t>ネン</t>
    </rPh>
    <phoneticPr fontId="31"/>
  </si>
  <si>
    <t>令和7年　→→</t>
    <rPh sb="0" eb="2">
      <t>レイワ</t>
    </rPh>
    <rPh sb="3" eb="4">
      <t>ネン</t>
    </rPh>
    <phoneticPr fontId="31"/>
  </si>
  <si>
    <t>2025年</t>
    <rPh sb="4" eb="5">
      <t>ネン</t>
    </rPh>
    <phoneticPr fontId="31"/>
  </si>
  <si>
    <t>R8年実施調査（R7対象）より新設項目</t>
    <rPh sb="2" eb="3">
      <t>ネン</t>
    </rPh>
    <rPh sb="3" eb="7">
      <t>ジッシチョウサ</t>
    </rPh>
    <rPh sb="10" eb="12">
      <t>タイショウ</t>
    </rPh>
    <rPh sb="15" eb="19">
      <t>シンセツコウモク</t>
    </rPh>
    <phoneticPr fontId="4"/>
  </si>
  <si>
    <t>対応時期がa)で日付が範囲外</t>
    <phoneticPr fontId="4"/>
  </si>
  <si>
    <t>終結した場合、1_2)その期日</t>
    <rPh sb="0" eb="2">
      <t>シュウケツ</t>
    </rPh>
    <rPh sb="4" eb="6">
      <t>バアイ</t>
    </rPh>
    <rPh sb="13" eb="15">
      <t>キジツ</t>
    </rPh>
    <phoneticPr fontId="4"/>
  </si>
  <si>
    <t>問6_1)≦問7～問9≦問10≦問13になっていないもの</t>
    <phoneticPr fontId="4"/>
  </si>
  <si>
    <t>問6_1)≦問7ではない。</t>
    <phoneticPr fontId="4"/>
  </si>
  <si>
    <t>問6_1)≦問8ではない。</t>
    <phoneticPr fontId="4"/>
  </si>
  <si>
    <t>問6_1)≦問9ではない。</t>
    <phoneticPr fontId="4"/>
  </si>
  <si>
    <t>問7～問9≦問10_1-1)ではない。</t>
    <phoneticPr fontId="4"/>
  </si>
  <si>
    <t>問7～問9≦問10_2-1)ではない。</t>
    <phoneticPr fontId="4"/>
  </si>
  <si>
    <t>問10_1-1)≦問13ではない。</t>
    <phoneticPr fontId="4"/>
  </si>
  <si>
    <t>問10_2-1)≦問13ではない。</t>
    <phoneticPr fontId="4"/>
  </si>
  <si>
    <t>日付チェック</t>
    <rPh sb="0" eb="2">
      <t>ヒヅケ</t>
    </rPh>
    <phoneticPr fontId="31"/>
  </si>
  <si>
    <t>問1～問13　日付欄</t>
    <rPh sb="0" eb="1">
      <t>トイ</t>
    </rPh>
    <rPh sb="3" eb="4">
      <t>トイ</t>
    </rPh>
    <rPh sb="7" eb="10">
      <t>ヒヅケラン</t>
    </rPh>
    <phoneticPr fontId="31"/>
  </si>
  <si>
    <t>問3 事実確認の状況</t>
  </si>
  <si>
    <t>問4　事実確認調査の結果</t>
  </si>
  <si>
    <t xml:space="preserve">問1　相談通報受理日
</t>
    <rPh sb="3" eb="5">
      <t>ソウダン</t>
    </rPh>
    <rPh sb="5" eb="7">
      <t>ツウホウ</t>
    </rPh>
    <rPh sb="7" eb="9">
      <t>ジュリ</t>
    </rPh>
    <rPh sb="9" eb="10">
      <t>ビ</t>
    </rPh>
    <phoneticPr fontId="29"/>
  </si>
  <si>
    <t xml:space="preserve">2)事実確認調査の開始日
</t>
    <rPh sb="2" eb="4">
      <t>ジジツ</t>
    </rPh>
    <rPh sb="4" eb="6">
      <t>カクニン</t>
    </rPh>
    <rPh sb="6" eb="8">
      <t>チョウサ</t>
    </rPh>
    <rPh sb="9" eb="12">
      <t>カイシビ</t>
    </rPh>
    <phoneticPr fontId="29"/>
  </si>
  <si>
    <t xml:space="preserve">2)虐待の事実が確認された期日
</t>
    <rPh sb="2" eb="4">
      <t>ギャクタイ</t>
    </rPh>
    <rPh sb="5" eb="7">
      <t>ジジツ</t>
    </rPh>
    <rPh sb="8" eb="10">
      <t>カクニン</t>
    </rPh>
    <rPh sb="13" eb="15">
      <t>キジツ</t>
    </rPh>
    <phoneticPr fontId="29"/>
  </si>
  <si>
    <t xml:space="preserve">4-4)権利擁護対応開始日
</t>
    <rPh sb="4" eb="6">
      <t>ケンリ</t>
    </rPh>
    <rPh sb="6" eb="8">
      <t>ヨウゴ</t>
    </rPh>
    <rPh sb="8" eb="10">
      <t>タイオウ</t>
    </rPh>
    <rPh sb="10" eb="13">
      <t>カイシビ</t>
    </rPh>
    <phoneticPr fontId="29"/>
  </si>
  <si>
    <r>
      <rPr>
        <b/>
        <sz val="10"/>
        <color indexed="8"/>
        <rFont val="ＭＳ Ｐゴシック"/>
        <family val="3"/>
        <charset val="128"/>
      </rPr>
      <t>終結した場合、</t>
    </r>
    <r>
      <rPr>
        <sz val="10"/>
        <color indexed="8"/>
        <rFont val="ＭＳ Ｐゴシック"/>
        <family val="3"/>
        <charset val="128"/>
      </rPr>
      <t xml:space="preserve">1-2)その期日
</t>
    </r>
    <rPh sb="0" eb="2">
      <t>シュウケツ</t>
    </rPh>
    <rPh sb="4" eb="6">
      <t>バアイ</t>
    </rPh>
    <rPh sb="13" eb="15">
      <t>キジツ</t>
    </rPh>
    <phoneticPr fontId="29"/>
  </si>
  <si>
    <t>※問7_1-2)の日付は、1-1)で選択肢a「分離した」場合のみチェック。</t>
    <phoneticPr fontId="109"/>
  </si>
  <si>
    <t>問1</t>
    <rPh sb="0" eb="1">
      <t>トイ</t>
    </rPh>
    <phoneticPr fontId="4"/>
  </si>
  <si>
    <t>問3_2)確認調査の開始</t>
    <rPh sb="0" eb="1">
      <t>トイ</t>
    </rPh>
    <rPh sb="5" eb="9">
      <t>カクニンチョウサ</t>
    </rPh>
    <rPh sb="10" eb="12">
      <t>カイシ</t>
    </rPh>
    <phoneticPr fontId="4"/>
  </si>
  <si>
    <t>問4_2)</t>
    <rPh sb="0" eb="1">
      <t>トイ</t>
    </rPh>
    <phoneticPr fontId="4"/>
  </si>
  <si>
    <t>問7_1_2)</t>
    <rPh sb="0" eb="1">
      <t>トイ</t>
    </rPh>
    <phoneticPr fontId="4"/>
  </si>
  <si>
    <t>問7_4-4）権利擁護</t>
    <rPh sb="0" eb="1">
      <t>トイ</t>
    </rPh>
    <rPh sb="7" eb="11">
      <t>ケンリヨウゴ</t>
    </rPh>
    <phoneticPr fontId="4"/>
  </si>
  <si>
    <t>問8_1-2)終結した期日</t>
    <rPh sb="0" eb="1">
      <t>トイ</t>
    </rPh>
    <rPh sb="7" eb="9">
      <t>シュウケツ</t>
    </rPh>
    <rPh sb="11" eb="13">
      <t>キジツ</t>
    </rPh>
    <phoneticPr fontId="4"/>
  </si>
  <si>
    <t>←←いずれかに●</t>
    <phoneticPr fontId="4"/>
  </si>
  <si>
    <t>問1&lt;問3</t>
    <rPh sb="0" eb="1">
      <t>トイ</t>
    </rPh>
    <rPh sb="3" eb="4">
      <t>トイ</t>
    </rPh>
    <phoneticPr fontId="4"/>
  </si>
  <si>
    <t>問1&lt;問4</t>
    <rPh sb="0" eb="1">
      <t>トイ</t>
    </rPh>
    <rPh sb="3" eb="4">
      <t>トイ</t>
    </rPh>
    <phoneticPr fontId="4"/>
  </si>
  <si>
    <t>問1&lt;問7_1_2)</t>
    <rPh sb="0" eb="1">
      <t>トイ</t>
    </rPh>
    <rPh sb="3" eb="4">
      <t>トイ</t>
    </rPh>
    <phoneticPr fontId="4"/>
  </si>
  <si>
    <t>問1&lt;問8</t>
    <rPh sb="0" eb="1">
      <t>トイ</t>
    </rPh>
    <rPh sb="3" eb="4">
      <t>トイ</t>
    </rPh>
    <phoneticPr fontId="4"/>
  </si>
  <si>
    <t>問3&lt;問4</t>
    <rPh sb="0" eb="1">
      <t>トイ</t>
    </rPh>
    <rPh sb="3" eb="4">
      <t>トイ</t>
    </rPh>
    <phoneticPr fontId="4"/>
  </si>
  <si>
    <t>問3&lt;問7_1_2)</t>
    <rPh sb="0" eb="1">
      <t>トイ</t>
    </rPh>
    <rPh sb="3" eb="4">
      <t>トイ</t>
    </rPh>
    <phoneticPr fontId="4"/>
  </si>
  <si>
    <t>問3&lt;問8</t>
    <phoneticPr fontId="4"/>
  </si>
  <si>
    <t>問4&lt;問7_1_2)</t>
    <rPh sb="0" eb="1">
      <t>トイ</t>
    </rPh>
    <rPh sb="3" eb="4">
      <t>トイ</t>
    </rPh>
    <phoneticPr fontId="4"/>
  </si>
  <si>
    <t>問4&lt;問8</t>
    <phoneticPr fontId="4"/>
  </si>
  <si>
    <t>問7_1_2)&lt;問8</t>
    <rPh sb="8" eb="9">
      <t>トイ</t>
    </rPh>
    <phoneticPr fontId="4"/>
  </si>
  <si>
    <t>問7_4_4)&lt;問8</t>
    <rPh sb="8" eb="9">
      <t>トイ</t>
    </rPh>
    <phoneticPr fontId="4"/>
  </si>
  <si>
    <t>日付欄</t>
    <rPh sb="0" eb="3">
      <t>ヒヅケラン</t>
    </rPh>
    <phoneticPr fontId="4"/>
  </si>
  <si>
    <t>日付チェック</t>
    <rPh sb="0" eb="2">
      <t>ヒヅケ</t>
    </rPh>
    <phoneticPr fontId="4"/>
  </si>
  <si>
    <t>R8年より回答ルール変更</t>
    <rPh sb="2" eb="3">
      <t>ネン</t>
    </rPh>
    <rPh sb="5" eb="7">
      <t>カイトウ</t>
    </rPh>
    <rPh sb="10" eb="12">
      <t>ヘンコウ</t>
    </rPh>
    <phoneticPr fontId="5"/>
  </si>
  <si>
    <t>※夜勤専従職員(該当する場合優先して選択)</t>
    <rPh sb="1" eb="7">
      <t>ヤキンセンジュウショクイン</t>
    </rPh>
    <rPh sb="8" eb="10">
      <t>ガイトウ</t>
    </rPh>
    <rPh sb="12" eb="16">
      <t>バアイユウセン</t>
    </rPh>
    <rPh sb="18" eb="20">
      <t>センタク</t>
    </rPh>
    <phoneticPr fontId="4"/>
  </si>
  <si>
    <t>※スポット雇用・日雇い派遣等(該当する場合優先して選択)</t>
    <rPh sb="5" eb="7">
      <t>コヨウ</t>
    </rPh>
    <rPh sb="8" eb="10">
      <t>ヒヤト</t>
    </rPh>
    <rPh sb="11" eb="14">
      <t>ハケントウ</t>
    </rPh>
    <rPh sb="15" eb="17">
      <t>ガイトウ</t>
    </rPh>
    <rPh sb="19" eb="23">
      <t>バアイユウセン</t>
    </rPh>
    <rPh sb="25" eb="27">
      <t>センタク</t>
    </rPh>
    <phoneticPr fontId="4"/>
  </si>
  <si>
    <t>その他(※夜勤専従かつスポット雇用・日雇い派遣等の場合はこちらを選択)</t>
    <rPh sb="2" eb="3">
      <t>タ</t>
    </rPh>
    <rPh sb="5" eb="9">
      <t>ヤキンセンジュウ</t>
    </rPh>
    <rPh sb="15" eb="17">
      <t>コヨウ</t>
    </rPh>
    <rPh sb="18" eb="20">
      <t>ヒヤト</t>
    </rPh>
    <rPh sb="21" eb="24">
      <t>ハケントウ</t>
    </rPh>
    <rPh sb="25" eb="27">
      <t>バアイ</t>
    </rPh>
    <rPh sb="32" eb="34">
      <t>センタク</t>
    </rPh>
    <phoneticPr fontId="4"/>
  </si>
  <si>
    <r>
      <t xml:space="preserve">この欄に表示がある場合は、日付の入力内容が整合していない可能性があります。
　　後日照会させていただく場合がありますので、表示内容をご確認ください
</t>
    </r>
    <r>
      <rPr>
        <b/>
        <sz val="10"/>
        <color rgb="FF000000"/>
        <rFont val="ＭＳ Ｐゴシック"/>
        <family val="3"/>
        <charset val="128"/>
      </rPr>
      <t>（この欄に表示が残っていても、都道府県への提出自体は可能です）</t>
    </r>
    <r>
      <rPr>
        <sz val="10"/>
        <color rgb="FF000000"/>
        <rFont val="ＭＳ Ｐゴシック"/>
        <family val="3"/>
        <charset val="128"/>
      </rPr>
      <t>。</t>
    </r>
    <phoneticPr fontId="31"/>
  </si>
  <si>
    <r>
      <t xml:space="preserve">この欄に表示がある場合は、日付の入力内容が整合していない可能性があります。
　　後日照会させていただく場合がありますので、表示内容をご確認ください
</t>
    </r>
    <r>
      <rPr>
        <b/>
        <sz val="10"/>
        <color rgb="FF000000"/>
        <rFont val="ＭＳ Ｐゴシック"/>
        <family val="3"/>
        <charset val="128"/>
      </rPr>
      <t>（この欄に表示が残っていても、都道府県への提出自体は可能です）</t>
    </r>
    <r>
      <rPr>
        <sz val="10"/>
        <color rgb="FF000000"/>
        <rFont val="ＭＳ Ｐゴシック"/>
        <family val="3"/>
        <charset val="128"/>
      </rPr>
      <t>。</t>
    </r>
    <phoneticPr fontId="4"/>
  </si>
  <si>
    <t>(その他、具体的な記入)</t>
    <rPh sb="3" eb="4">
      <t>タ</t>
    </rPh>
    <rPh sb="5" eb="8">
      <t>グタイテキ</t>
    </rPh>
    <rPh sb="9" eb="11">
      <t>キニュウ</t>
    </rPh>
    <phoneticPr fontId="4"/>
  </si>
  <si>
    <t xml:space="preserve">
（権利擁護）</t>
    <rPh sb="2" eb="6">
      <t>ケンリヨウゴ</t>
    </rPh>
    <phoneticPr fontId="5"/>
  </si>
  <si>
    <r>
      <t xml:space="preserve">3)具体的な
虐待の内容(記入)
</t>
    </r>
    <r>
      <rPr>
        <b/>
        <sz val="10"/>
        <color theme="0"/>
        <rFont val="ＭＳ Ｐゴシック"/>
        <family val="3"/>
        <charset val="128"/>
      </rPr>
      <t xml:space="preserve">※記入要領参照 </t>
    </r>
    <rPh sb="2" eb="5">
      <t>グタイテキ</t>
    </rPh>
    <rPh sb="7" eb="9">
      <t>ギャクタイ</t>
    </rPh>
    <rPh sb="10" eb="12">
      <t>ナイヨウ</t>
    </rPh>
    <phoneticPr fontId="52"/>
  </si>
  <si>
    <r>
      <t xml:space="preserve">4)虐待の深刻度
</t>
    </r>
    <r>
      <rPr>
        <b/>
        <sz val="10"/>
        <color theme="0"/>
        <rFont val="ＭＳ Ｐゴシック"/>
        <family val="3"/>
        <charset val="128"/>
      </rPr>
      <t>（複数名で判断した場合のみ回答）</t>
    </r>
    <rPh sb="2" eb="4">
      <t>ギャクタイ</t>
    </rPh>
    <rPh sb="5" eb="8">
      <t>シンコクド</t>
    </rPh>
    <phoneticPr fontId="52"/>
  </si>
  <si>
    <r>
      <t xml:space="preserve">4)雇用形態
</t>
    </r>
    <r>
      <rPr>
        <b/>
        <sz val="8"/>
        <color rgb="FF000000"/>
        <rFont val="ＭＳ Ｐゴシック"/>
        <family val="3"/>
        <charset val="128"/>
      </rPr>
      <t xml:space="preserve">
</t>
    </r>
    <r>
      <rPr>
        <b/>
        <sz val="9"/>
        <color theme="0"/>
        <rFont val="ＭＳ Ｐゴシック"/>
        <family val="3"/>
        <charset val="128"/>
      </rPr>
      <t>※「間接雇用」は、派遣職員や請負社員のように、企業等が労働者と直接雇用契約を結ばない雇用形態を指します。</t>
    </r>
    <rPh sb="2" eb="6">
      <t>コヨウケイタイ</t>
    </rPh>
    <rPh sb="10" eb="14">
      <t>カンセツコヨウ</t>
    </rPh>
    <phoneticPr fontId="4"/>
  </si>
  <si>
    <t>↓「c)緊急一時保護」「g)その他」の場合記入↓</t>
    <rPh sb="4" eb="10">
      <t>キンキュウイチジホゴ</t>
    </rPh>
    <rPh sb="19" eb="23">
      <t>バアイキニュウ</t>
    </rPh>
    <phoneticPr fontId="5"/>
  </si>
  <si>
    <t>「附4」は、虐待者個人（実人数）ごとに1行を使用して回答してください。複数名の場合、被虐待者と同一行で対応づける必要はありません。</t>
    <rPh sb="1" eb="2">
      <t>フ</t>
    </rPh>
    <rPh sb="6" eb="8">
      <t>ギャクタイ</t>
    </rPh>
    <rPh sb="8" eb="9">
      <t>シャ</t>
    </rPh>
    <rPh sb="9" eb="11">
      <t>コジン</t>
    </rPh>
    <rPh sb="12" eb="15">
      <t>ジツニンズウ</t>
    </rPh>
    <rPh sb="20" eb="21">
      <t>ギョウ</t>
    </rPh>
    <rPh sb="22" eb="24">
      <t>シヨウ</t>
    </rPh>
    <rPh sb="26" eb="28">
      <t>カイトウ</t>
    </rPh>
    <rPh sb="35" eb="38">
      <t>フクスウメイ</t>
    </rPh>
    <rPh sb="39" eb="41">
      <t>バアイ</t>
    </rPh>
    <rPh sb="42" eb="46">
      <t>ヒギャクタイシャ</t>
    </rPh>
    <rPh sb="47" eb="50">
      <t>ドウイツギョウ</t>
    </rPh>
    <rPh sb="51" eb="53">
      <t>タイオウ</t>
    </rPh>
    <rPh sb="56" eb="58">
      <t>ヒツヨウ</t>
    </rPh>
    <phoneticPr fontId="4"/>
  </si>
  <si>
    <t>「附2」及び「附3」は、被虐待者個人に紐づく設問です。特定できている被虐待者の実人数分、1行ごとに回答してください。</t>
    <rPh sb="1" eb="2">
      <t>フ</t>
    </rPh>
    <rPh sb="4" eb="5">
      <t>オヨ</t>
    </rPh>
    <rPh sb="7" eb="8">
      <t>フ</t>
    </rPh>
    <rPh sb="12" eb="16">
      <t>ヒギャクタイシャ</t>
    </rPh>
    <rPh sb="16" eb="18">
      <t>コジン</t>
    </rPh>
    <rPh sb="19" eb="20">
      <t>ヒモ</t>
    </rPh>
    <rPh sb="22" eb="24">
      <t>セツモン</t>
    </rPh>
    <rPh sb="27" eb="29">
      <t>トクテイ</t>
    </rPh>
    <rPh sb="34" eb="38">
      <t>ヒギャクタイシャ</t>
    </rPh>
    <rPh sb="39" eb="43">
      <t>ジツニンズウブン</t>
    </rPh>
    <rPh sb="45" eb="46">
      <t>ギョウ</t>
    </rPh>
    <rPh sb="49" eb="51">
      <t>カイトウ</t>
    </rPh>
    <phoneticPr fontId="4"/>
  </si>
  <si>
    <t xml:space="preserve">居宅において日常生活を営むのに支障がありながら、必要な福祉サービス及び保健医療サービスを利用していない高齢者（セルフ・ネグレクト等）の権利利益の養護を図るための早期発見の取組や相談等 </t>
    <rPh sb="0" eb="2">
      <t>キョタク</t>
    </rPh>
    <rPh sb="6" eb="8">
      <t>ニチジョウ</t>
    </rPh>
    <rPh sb="8" eb="10">
      <t>セイカツ</t>
    </rPh>
    <rPh sb="11" eb="12">
      <t>イトナ</t>
    </rPh>
    <rPh sb="15" eb="17">
      <t>シショウ</t>
    </rPh>
    <rPh sb="24" eb="26">
      <t>ヒツヨウ</t>
    </rPh>
    <rPh sb="27" eb="29">
      <t>フクシ</t>
    </rPh>
    <rPh sb="33" eb="34">
      <t>オヨ</t>
    </rPh>
    <rPh sb="35" eb="37">
      <t>ホケン</t>
    </rPh>
    <rPh sb="37" eb="39">
      <t>イリョウ</t>
    </rPh>
    <rPh sb="44" eb="46">
      <t>リヨウ</t>
    </rPh>
    <rPh sb="51" eb="54">
      <t>コウレイシャ</t>
    </rPh>
    <rPh sb="67" eb="69">
      <t>ケンリ</t>
    </rPh>
    <rPh sb="69" eb="71">
      <t>リエキ</t>
    </rPh>
    <rPh sb="72" eb="73">
      <t>マモル</t>
    </rPh>
    <rPh sb="73" eb="74">
      <t>ユズル</t>
    </rPh>
    <rPh sb="75" eb="76">
      <t>ハカ</t>
    </rPh>
    <rPh sb="80" eb="82">
      <t>ソウキ</t>
    </rPh>
    <rPh sb="82" eb="84">
      <t>ハッケン</t>
    </rPh>
    <rPh sb="85" eb="87">
      <t>トリクミ</t>
    </rPh>
    <rPh sb="88" eb="91">
      <t>ソウダントウ</t>
    </rPh>
    <phoneticPr fontId="28"/>
  </si>
  <si>
    <t>(問17
_2)</t>
    <rPh sb="1" eb="2">
      <t>トイ</t>
    </rPh>
    <phoneticPr fontId="29"/>
  </si>
  <si>
    <t>把握している</t>
    <rPh sb="0" eb="2">
      <t>ハアク</t>
    </rPh>
    <phoneticPr fontId="29"/>
  </si>
  <si>
    <t>ある程度把握しているが件数の算出は難しい</t>
    <rPh sb="2" eb="6">
      <t>テイドハアク</t>
    </rPh>
    <rPh sb="11" eb="13">
      <t>ケンスウ</t>
    </rPh>
    <rPh sb="14" eb="16">
      <t>サンシュツ</t>
    </rPh>
    <rPh sb="17" eb="18">
      <t>ムズカ</t>
    </rPh>
    <phoneticPr fontId="29"/>
  </si>
  <si>
    <t>把握していない</t>
    <rPh sb="0" eb="2">
      <t>ハアク</t>
    </rPh>
    <phoneticPr fontId="29"/>
  </si>
  <si>
    <t>問17_2</t>
    <rPh sb="0" eb="1">
      <t>トイ</t>
    </rPh>
    <phoneticPr fontId="29"/>
  </si>
  <si>
    <t>養護、被養護の関係にない（もしくは明らかでない）65歳以上の高齢者への虐待について、円滑に対応するための関係部署・機関との協議・連携体制の構築</t>
    <phoneticPr fontId="29"/>
  </si>
  <si>
    <t>法第27条に定める財産上の不当取引による被害（消費者被害等）の防止を円滑に図るための、関係部署・機関との協議・連携体制の構築</t>
    <phoneticPr fontId="29"/>
  </si>
  <si>
    <t>「地域共生社会」の実現に向けた包括的支援体制整備（社会福祉法第106条の3）のための具体的取組（重層的支援体制整備事業等）</t>
    <phoneticPr fontId="29"/>
  </si>
  <si>
    <t>問16～問21に関して、実施済みについてはその具体的方法を、未実施についてはその理由等を回答</t>
    <rPh sb="0" eb="1">
      <t>トイ</t>
    </rPh>
    <rPh sb="4" eb="5">
      <t>トイ</t>
    </rPh>
    <rPh sb="8" eb="9">
      <t>カン</t>
    </rPh>
    <phoneticPr fontId="29"/>
  </si>
  <si>
    <t>問29</t>
    <rPh sb="0" eb="1">
      <t>トイ</t>
    </rPh>
    <phoneticPr fontId="28"/>
  </si>
  <si>
    <t>問30</t>
    <rPh sb="0" eb="1">
      <t>トイ</t>
    </rPh>
    <phoneticPr fontId="28"/>
  </si>
  <si>
    <t>問30に関して、「実施できている」「ある程度実施できている」場合は具体的な取り組み内容を回答</t>
    <phoneticPr fontId="29"/>
  </si>
  <si>
    <t>問31</t>
    <rPh sb="0" eb="1">
      <t>トイ</t>
    </rPh>
    <phoneticPr fontId="28"/>
  </si>
  <si>
    <t>問32</t>
    <rPh sb="0" eb="1">
      <t>トイ</t>
    </rPh>
    <phoneticPr fontId="29"/>
  </si>
  <si>
    <t>「その他」の具体的内容</t>
    <phoneticPr fontId="4"/>
  </si>
  <si>
    <t>夜勤専従、スポット雇用・日雇い派遣等の雇用方法</t>
    <rPh sb="19" eb="23">
      <t>コヨウホウホウ</t>
    </rPh>
    <phoneticPr fontId="4"/>
  </si>
  <si>
    <t>R８実施調査（R７対象）新設</t>
    <phoneticPr fontId="4"/>
  </si>
  <si>
    <t>セルフ・ネグレクト等の発生件数の把握状況</t>
    <phoneticPr fontId="29"/>
  </si>
  <si>
    <t>※「対応時期が「c」の事例がある場合、本表は現時点で過年度の対応を含めて集計している可能性があります。該当する場合は、確定データ送付時に差分をお知らせいたします。</t>
  </si>
  <si>
    <t>「単独、又は虐待ではない／判断に至らなかった事例」もしくは「複数被虐待者がいるうち1人目」とされたものに対して集計しています。</t>
  </si>
  <si>
    <t>※本表は、「対応時期」が「a」もしくは「b」、かつ「同一家庭における複数の被虐待者の存在」が</t>
    <phoneticPr fontId="65"/>
  </si>
  <si>
    <t>※「本調査対象年度内に通報等を受理した事例」の件数は、「対応時期」が「a」、かつ「同一家庭における複数の被虐待者の存在」が</t>
    <phoneticPr fontId="63"/>
  </si>
  <si>
    <t>「単独、又は虐待ではない／判断に至らなかった事例」もしくは「複数被虐待者がいるうち1人目」とされたものの合計です。</t>
  </si>
  <si>
    <t>問3_1-1)事実確認調査の開始日ー問1相談通報受理日</t>
    <rPh sb="0" eb="1">
      <t>トイ</t>
    </rPh>
    <rPh sb="18" eb="19">
      <t>トイ</t>
    </rPh>
    <rPh sb="20" eb="27">
      <t>ソウダンツウホウジュリビ</t>
    </rPh>
    <phoneticPr fontId="31"/>
  </si>
  <si>
    <t>問6虐待事実確認判断日ー問3_1-1)事実確認調査の開始日</t>
    <rPh sb="0" eb="1">
      <t>トイ</t>
    </rPh>
    <rPh sb="2" eb="11">
      <t>ギャクタイジジツカクニンハンダンビ</t>
    </rPh>
    <phoneticPr fontId="31"/>
  </si>
  <si>
    <t>問6虐待事実確認判断日－問1相談通報受理日</t>
    <rPh sb="0" eb="1">
      <t>トイ</t>
    </rPh>
    <rPh sb="2" eb="4">
      <t>ギャクタイ</t>
    </rPh>
    <rPh sb="4" eb="6">
      <t>ジジツ</t>
    </rPh>
    <rPh sb="6" eb="8">
      <t>カクニン</t>
    </rPh>
    <rPh sb="8" eb="10">
      <t>ハンダン</t>
    </rPh>
    <rPh sb="10" eb="11">
      <t>ビ</t>
    </rPh>
    <phoneticPr fontId="31"/>
  </si>
  <si>
    <t>問1、問3、問6の前後関係</t>
    <rPh sb="0" eb="1">
      <t>トイ</t>
    </rPh>
    <rPh sb="3" eb="4">
      <t>トイ</t>
    </rPh>
    <rPh sb="6" eb="7">
      <t>トイ</t>
    </rPh>
    <rPh sb="9" eb="13">
      <t>ゼンゴカンケイ</t>
    </rPh>
    <phoneticPr fontId="31"/>
  </si>
  <si>
    <r>
      <t>再掲　（確認用：</t>
    </r>
    <r>
      <rPr>
        <b/>
        <sz val="12"/>
        <color rgb="FFFF0000"/>
        <rFont val="ＭＳ Ｐゴシック"/>
        <family val="3"/>
        <charset val="128"/>
        <scheme val="minor"/>
      </rPr>
      <t>修正を要する場合は本来の回答欄で修正してください</t>
    </r>
    <r>
      <rPr>
        <sz val="12"/>
        <color theme="1"/>
        <rFont val="ＭＳ Ｐゴシック"/>
        <family val="3"/>
        <charset val="128"/>
        <scheme val="minor"/>
      </rPr>
      <t>）</t>
    </r>
    <rPh sb="0" eb="2">
      <t>サイケイ</t>
    </rPh>
    <phoneticPr fontId="31"/>
  </si>
  <si>
    <r>
      <t>再掲　（確認用：</t>
    </r>
    <r>
      <rPr>
        <b/>
        <sz val="12"/>
        <color rgb="FFFF0000"/>
        <rFont val="ＭＳ Ｐゴシック"/>
        <family val="3"/>
        <charset val="128"/>
        <scheme val="minor"/>
      </rPr>
      <t>修正を要する場合は本来の回答欄で修正してください</t>
    </r>
    <r>
      <rPr>
        <b/>
        <sz val="12"/>
        <color theme="1"/>
        <rFont val="ＭＳ Ｐゴシック"/>
        <family val="3"/>
        <charset val="128"/>
        <scheme val="minor"/>
      </rPr>
      <t>）</t>
    </r>
    <rPh sb="0" eb="2">
      <t>サイケイ</t>
    </rPh>
    <phoneticPr fontId="4"/>
  </si>
  <si>
    <t>対応時期a→日付が対象年度外</t>
    <rPh sb="13" eb="14">
      <t>ソト</t>
    </rPh>
    <phoneticPr fontId="4"/>
  </si>
  <si>
    <t>対応時期b→問1は対象年度以降、問3は対象年度を超える、問4以降は対象年度外</t>
    <rPh sb="13" eb="15">
      <t>イコウ</t>
    </rPh>
    <rPh sb="19" eb="23">
      <t>タイショウネンド</t>
    </rPh>
    <rPh sb="24" eb="25">
      <t>コ</t>
    </rPh>
    <rPh sb="37" eb="38">
      <t>ガイ</t>
    </rPh>
    <phoneticPr fontId="4"/>
  </si>
  <si>
    <t>対応時期c→問1～問4は対象年度以降、問7・問8は対象年度外</t>
    <rPh sb="16" eb="18">
      <t>イコウ</t>
    </rPh>
    <rPh sb="29" eb="30">
      <t>ガイ</t>
    </rPh>
    <phoneticPr fontId="4"/>
  </si>
  <si>
    <t>問1より問3の日付が前</t>
    <phoneticPr fontId="4"/>
  </si>
  <si>
    <t>1-1)で選択肢a「分離した」場合のみ</t>
  </si>
  <si>
    <t>問1より問4の日付が前</t>
    <phoneticPr fontId="4"/>
  </si>
  <si>
    <t>問1より問7-1_2の日付が前</t>
    <phoneticPr fontId="4"/>
  </si>
  <si>
    <t>問1より問8の日付が前</t>
    <phoneticPr fontId="4"/>
  </si>
  <si>
    <t>問3より問4の日付が前</t>
    <phoneticPr fontId="4"/>
  </si>
  <si>
    <t>問3より問7-1_2の日付が前</t>
    <phoneticPr fontId="4"/>
  </si>
  <si>
    <t>問3より問8の日付が前</t>
    <phoneticPr fontId="4"/>
  </si>
  <si>
    <t>問4より問7-1_2の日付が前</t>
    <phoneticPr fontId="4"/>
  </si>
  <si>
    <t>問4より問8の日付が前</t>
    <phoneticPr fontId="4"/>
  </si>
  <si>
    <t>問7-1_2より問8の日付が前</t>
    <phoneticPr fontId="4"/>
  </si>
  <si>
    <t>問7_4_4)より問8の日付が前</t>
    <phoneticPr fontId="4"/>
  </si>
  <si>
    <t>対応時期b→問1は対象年度以降、問3は対象年度を超える、問6以降は対象年度外</t>
    <rPh sb="13" eb="15">
      <t>イコウ</t>
    </rPh>
    <rPh sb="24" eb="25">
      <t>コ</t>
    </rPh>
    <rPh sb="37" eb="38">
      <t>ソト</t>
    </rPh>
    <phoneticPr fontId="109"/>
  </si>
  <si>
    <t>対応時期c→問1～問6は対象年度以降、問7～問10は対象年度を超える、問13は対象年度外</t>
    <rPh sb="16" eb="18">
      <t>イコウ</t>
    </rPh>
    <rPh sb="31" eb="32">
      <t>コ</t>
    </rPh>
    <rPh sb="43" eb="44">
      <t>ソト</t>
    </rPh>
    <phoneticPr fontId="31"/>
  </si>
  <si>
    <t>「問1_1)相談通報日」より「問3_1-1)事実確認開始日」が早い場合</t>
  </si>
  <si>
    <t>「問1_1)相談通報日」より｢問6_1)虐待の事実が確認された日｣が早い場合</t>
  </si>
  <si>
    <t>「問3_1-1)事実確認開始日」より｢問6_1)虐待の事実が確認された日｣が早い場合</t>
    <phoneticPr fontId="31"/>
  </si>
  <si>
    <t>問6_1)よりも問7の日付が前。</t>
    <rPh sb="11" eb="13">
      <t>ヒヅケ</t>
    </rPh>
    <rPh sb="14" eb="15">
      <t>マエ</t>
    </rPh>
    <phoneticPr fontId="31"/>
  </si>
  <si>
    <t>問6_1)よりも問8の日付が前。</t>
    <rPh sb="11" eb="13">
      <t>ヒヅケ</t>
    </rPh>
    <rPh sb="14" eb="15">
      <t>マエ</t>
    </rPh>
    <phoneticPr fontId="31"/>
  </si>
  <si>
    <t>問6_1)よりも問9の日付が前。</t>
    <rPh sb="11" eb="13">
      <t>ヒヅケ</t>
    </rPh>
    <rPh sb="14" eb="15">
      <t>マエ</t>
    </rPh>
    <phoneticPr fontId="31"/>
  </si>
  <si>
    <t>問7～問9より問10_2-1)の日付が前。</t>
    <rPh sb="16" eb="18">
      <t>ヒヅケ</t>
    </rPh>
    <rPh sb="19" eb="20">
      <t>マエ</t>
    </rPh>
    <phoneticPr fontId="31"/>
  </si>
  <si>
    <t>問10_1-1)よりも問13の日付が前。</t>
    <rPh sb="15" eb="17">
      <t>ヒヅケ</t>
    </rPh>
    <rPh sb="18" eb="19">
      <t>マエ</t>
    </rPh>
    <phoneticPr fontId="31"/>
  </si>
  <si>
    <t>問10_2-1)よりも問13の日付が前。</t>
    <rPh sb="15" eb="17">
      <t>ヒヅケ</t>
    </rPh>
    <rPh sb="18" eb="19">
      <t>マエ</t>
    </rPh>
    <phoneticPr fontId="31"/>
  </si>
  <si>
    <r>
      <t xml:space="preserve">1-2)分離対応開始日
</t>
    </r>
    <r>
      <rPr>
        <b/>
        <sz val="10"/>
        <color rgb="FFFF0000"/>
        <rFont val="ＭＳ Ｐゴシック"/>
        <family val="3"/>
        <charset val="128"/>
      </rPr>
      <t>対象年度以前に分離した事例は、設問1-1)で選択肢「e)その他」としてください。</t>
    </r>
    <rPh sb="4" eb="6">
      <t>ブンリ</t>
    </rPh>
    <rPh sb="6" eb="8">
      <t>タイオウ</t>
    </rPh>
    <rPh sb="8" eb="11">
      <t>カイシビ</t>
    </rPh>
    <phoneticPr fontId="29"/>
  </si>
  <si>
    <t>※問7_4-1)で「調査対象年度以前に成年後見制度利用開始済」で4-4) の日付が調査対象年度を超えているチェック</t>
    <rPh sb="48" eb="49">
      <t>コ</t>
    </rPh>
    <phoneticPr fontId="4"/>
  </si>
  <si>
    <t>問7_4-4)「日付が調査対象年度を超えている場合」のみ</t>
    <rPh sb="0" eb="1">
      <t>トイ</t>
    </rPh>
    <phoneticPr fontId="4"/>
  </si>
  <si>
    <t>※問7_4-4)の前後関係は問8のみ</t>
    <rPh sb="1" eb="2">
      <t>トイ</t>
    </rPh>
    <rPh sb="9" eb="13">
      <t>ゼンゴカンケイ</t>
    </rPh>
    <rPh sb="14" eb="15">
      <t>トイ</t>
    </rPh>
    <phoneticPr fontId="4"/>
  </si>
  <si>
    <t>問7～問9より問10_1-1)の日付が前。</t>
    <rPh sb="16" eb="18">
      <t>ヒヅケ</t>
    </rPh>
    <rPh sb="19" eb="20">
      <t>マエ</t>
    </rPh>
    <phoneticPr fontId="31"/>
  </si>
  <si>
    <t>対応時期a→問1日付が対象年度外</t>
    <rPh sb="6" eb="7">
      <t>トイ</t>
    </rPh>
    <rPh sb="15" eb="16">
      <t>ソト</t>
    </rPh>
    <phoneticPr fontId="4"/>
  </si>
  <si>
    <t>対応時期a→問4_2)日付が対象年度外</t>
    <rPh sb="6" eb="7">
      <t>トイ</t>
    </rPh>
    <rPh sb="18" eb="19">
      <t>ソト</t>
    </rPh>
    <phoneticPr fontId="4"/>
  </si>
  <si>
    <t>対応時期a→問3_2)日付が対象年度外</t>
    <rPh sb="6" eb="7">
      <t>トイ</t>
    </rPh>
    <rPh sb="18" eb="19">
      <t>ソト</t>
    </rPh>
    <phoneticPr fontId="4"/>
  </si>
  <si>
    <t>対応時期a→問7_1_2)日付が対象年度外</t>
    <rPh sb="6" eb="7">
      <t>トイ</t>
    </rPh>
    <rPh sb="20" eb="21">
      <t>ソト</t>
    </rPh>
    <phoneticPr fontId="4"/>
  </si>
  <si>
    <t>対応時期a→問7_4-4)日付が対象年度外</t>
    <rPh sb="6" eb="7">
      <t>トイ</t>
    </rPh>
    <rPh sb="20" eb="21">
      <t>ソト</t>
    </rPh>
    <phoneticPr fontId="4"/>
  </si>
  <si>
    <t>対応時期a→問8_1-2）日付が対象年度外</t>
    <rPh sb="6" eb="7">
      <t>トイ</t>
    </rPh>
    <rPh sb="20" eb="21">
      <t>ソト</t>
    </rPh>
    <phoneticPr fontId="4"/>
  </si>
  <si>
    <t>対応時期b→問1は対象年度以降、問3は対象年度を超える、問4以降は対象年度外</t>
  </si>
  <si>
    <t>対応時期b→問1は対象年度以降</t>
    <rPh sb="13" eb="15">
      <t>イコウ</t>
    </rPh>
    <phoneticPr fontId="4"/>
  </si>
  <si>
    <t>対応時期b→問3は対象年度を超える</t>
    <rPh sb="9" eb="13">
      <t>タイショウネンド</t>
    </rPh>
    <rPh sb="14" eb="15">
      <t>コ</t>
    </rPh>
    <phoneticPr fontId="4"/>
  </si>
  <si>
    <t>対応時期a→日付が対象年度外</t>
    <rPh sb="6" eb="8">
      <t>ヒヅケ</t>
    </rPh>
    <phoneticPr fontId="4"/>
  </si>
  <si>
    <t>対応時期b→問4は対象年度外</t>
    <rPh sb="13" eb="14">
      <t>ガイ</t>
    </rPh>
    <phoneticPr fontId="4"/>
  </si>
  <si>
    <t>対応時期b→問7_1-2）は対象年度外</t>
    <rPh sb="6" eb="7">
      <t>トイ</t>
    </rPh>
    <rPh sb="18" eb="19">
      <t>ガイ</t>
    </rPh>
    <phoneticPr fontId="4"/>
  </si>
  <si>
    <t>対応時期b→問7_4-4)は対象年度外</t>
    <rPh sb="6" eb="7">
      <t>トイ</t>
    </rPh>
    <rPh sb="18" eb="19">
      <t>ガイ</t>
    </rPh>
    <phoneticPr fontId="4"/>
  </si>
  <si>
    <t>対応時期b→問8_1-2）問4以降は対象年度外</t>
    <rPh sb="6" eb="7">
      <t>トイ</t>
    </rPh>
    <rPh sb="22" eb="23">
      <t>ガイ</t>
    </rPh>
    <phoneticPr fontId="4"/>
  </si>
  <si>
    <t>対応時期c→問1～問4は対象年度以降、問7・問8は対象年度外</t>
  </si>
  <si>
    <t>対応時期c→問1対象年度以降</t>
    <rPh sb="12" eb="14">
      <t>イコウ</t>
    </rPh>
    <phoneticPr fontId="4"/>
  </si>
  <si>
    <t>対応時期c→問3_2)は対象年度以降、問7・問8は対象年度外</t>
    <rPh sb="6" eb="7">
      <t>トイ</t>
    </rPh>
    <rPh sb="16" eb="18">
      <t>イコウ</t>
    </rPh>
    <rPh sb="29" eb="30">
      <t>ガイ</t>
    </rPh>
    <phoneticPr fontId="4"/>
  </si>
  <si>
    <t>対応時期c→問4_2)は対象年度以降、問7・問8は対象年度外</t>
    <rPh sb="6" eb="7">
      <t>トイ</t>
    </rPh>
    <rPh sb="16" eb="18">
      <t>イコウ</t>
    </rPh>
    <rPh sb="29" eb="30">
      <t>ガイ</t>
    </rPh>
    <phoneticPr fontId="4"/>
  </si>
  <si>
    <t>対応時期c→問7_1-2）は対象年度外</t>
    <rPh sb="18" eb="19">
      <t>ガイ</t>
    </rPh>
    <phoneticPr fontId="4"/>
  </si>
  <si>
    <t>対応時期c→問7_4-4)は対象年度を超える。</t>
    <rPh sb="14" eb="18">
      <t>タイショウネンド</t>
    </rPh>
    <rPh sb="19" eb="20">
      <t>コ</t>
    </rPh>
    <phoneticPr fontId="4"/>
  </si>
  <si>
    <t>対応時期c→問8_1-2)は対象年度外</t>
    <rPh sb="18" eb="19">
      <t>ガイ</t>
    </rPh>
    <phoneticPr fontId="4"/>
  </si>
  <si>
    <t>対応時期がa)で問1_1)日付が範囲外</t>
    <rPh sb="8" eb="9">
      <t>トイ</t>
    </rPh>
    <phoneticPr fontId="4"/>
  </si>
  <si>
    <t>対応時期がa)で問3_1-1)日付が範囲外</t>
    <rPh sb="8" eb="9">
      <t>トイ</t>
    </rPh>
    <phoneticPr fontId="4"/>
  </si>
  <si>
    <t>対応時期がa)で問6_1)日付が範囲外</t>
    <rPh sb="8" eb="9">
      <t>トイ</t>
    </rPh>
    <phoneticPr fontId="4"/>
  </si>
  <si>
    <t>対応時期がa)で問7_9)日付が範囲外</t>
    <phoneticPr fontId="4"/>
  </si>
  <si>
    <t>対応時期がa)で問8_7)日付が範囲外</t>
    <rPh sb="8" eb="9">
      <t>トイ</t>
    </rPh>
    <phoneticPr fontId="4"/>
  </si>
  <si>
    <t>対応時期がa)で問9_4)日付が範囲外</t>
    <rPh sb="8" eb="9">
      <t>トイ</t>
    </rPh>
    <phoneticPr fontId="4"/>
  </si>
  <si>
    <t>対応時期がa)で問10_1-1)日付が範囲外</t>
    <rPh sb="8" eb="9">
      <t>トイ</t>
    </rPh>
    <phoneticPr fontId="4"/>
  </si>
  <si>
    <t>対応時期がa)で問10_2-1)日付が範囲外</t>
    <phoneticPr fontId="4"/>
  </si>
  <si>
    <t>対応時期がa)で問13_1-2）日付が範囲外</t>
    <rPh sb="8" eb="9">
      <t>トイ</t>
    </rPh>
    <phoneticPr fontId="4"/>
  </si>
  <si>
    <t>対応時期b→問1は対象年度以降</t>
    <rPh sb="13" eb="15">
      <t>イコウ</t>
    </rPh>
    <phoneticPr fontId="109"/>
  </si>
  <si>
    <t>対応時期b→問3_1-1)は対象年度を超える。</t>
    <rPh sb="19" eb="20">
      <t>コ</t>
    </rPh>
    <phoneticPr fontId="109"/>
  </si>
  <si>
    <t>対応時期b→問6_1)は対象年度外</t>
    <rPh sb="0" eb="2">
      <t>タイオウ</t>
    </rPh>
    <rPh sb="2" eb="4">
      <t>ジキ</t>
    </rPh>
    <rPh sb="6" eb="7">
      <t>トイ</t>
    </rPh>
    <rPh sb="9" eb="11">
      <t>タイショウ</t>
    </rPh>
    <rPh sb="11" eb="13">
      <t>ネンド</t>
    </rPh>
    <rPh sb="13" eb="15">
      <t>イコウ</t>
    </rPh>
    <rPh sb="16" eb="17">
      <t>トイタイショウネンドコトイイコウタイショウネンドガイ</t>
    </rPh>
    <phoneticPr fontId="109"/>
  </si>
  <si>
    <t>対応時期b→問7_9)は対象年度外</t>
    <rPh sb="16" eb="17">
      <t>ソト</t>
    </rPh>
    <phoneticPr fontId="109"/>
  </si>
  <si>
    <t>対応時期b→問8_7)は対象年度外</t>
    <rPh sb="16" eb="17">
      <t>ソト</t>
    </rPh>
    <phoneticPr fontId="109"/>
  </si>
  <si>
    <t>対応時期b→問10_1-1)は対象年度外</t>
    <rPh sb="19" eb="20">
      <t>ソト</t>
    </rPh>
    <phoneticPr fontId="109"/>
  </si>
  <si>
    <t>対応時期b→問10_2-1)は対象年度外</t>
    <rPh sb="19" eb="20">
      <t>ソト</t>
    </rPh>
    <phoneticPr fontId="109"/>
  </si>
  <si>
    <t>対応時期b→問9_4)は対象年度外</t>
    <rPh sb="16" eb="17">
      <t>ソト</t>
    </rPh>
    <phoneticPr fontId="109"/>
  </si>
  <si>
    <t>対応時期b→問13は対象年度外</t>
    <rPh sb="14" eb="15">
      <t>ソト</t>
    </rPh>
    <phoneticPr fontId="109"/>
  </si>
  <si>
    <t>対応時期c→問1は対象年度以降</t>
    <rPh sb="13" eb="15">
      <t>イコウ</t>
    </rPh>
    <phoneticPr fontId="31"/>
  </si>
  <si>
    <t>対応時期c→問6は対象年度以降</t>
    <rPh sb="13" eb="15">
      <t>イコウ</t>
    </rPh>
    <phoneticPr fontId="31"/>
  </si>
  <si>
    <t>対応時期c→問3_1-1)対象年度以降</t>
    <rPh sb="17" eb="19">
      <t>イコウ</t>
    </rPh>
    <phoneticPr fontId="31"/>
  </si>
  <si>
    <t>対応時期c→問7_9）は対象年度を超える</t>
    <rPh sb="17" eb="18">
      <t>コ</t>
    </rPh>
    <phoneticPr fontId="31"/>
  </si>
  <si>
    <t>対応時期c→問8_7）は対象年度を超える</t>
    <rPh sb="17" eb="18">
      <t>コ</t>
    </rPh>
    <phoneticPr fontId="31"/>
  </si>
  <si>
    <t>対応時期c→問9_4)は対象年度を超える</t>
    <rPh sb="17" eb="18">
      <t>コ</t>
    </rPh>
    <phoneticPr fontId="31"/>
  </si>
  <si>
    <t>対応時期c→問10_1-1)は対象年度を超える</t>
    <rPh sb="20" eb="21">
      <t>コ</t>
    </rPh>
    <phoneticPr fontId="31"/>
  </si>
  <si>
    <t>対応時期c→問10_2-1)は対象年度を超える</t>
    <rPh sb="20" eb="21">
      <t>コ</t>
    </rPh>
    <phoneticPr fontId="31"/>
  </si>
  <si>
    <t>対応時期c→問13は対象年度外</t>
    <rPh sb="14" eb="15">
      <t>ソト</t>
    </rPh>
    <phoneticPr fontId="31"/>
  </si>
  <si>
    <t>問1、問3、問6の前後関係</t>
  </si>
  <si>
    <t>問6_1)≦問7～問9≦問10≦問13になっていないもの</t>
  </si>
  <si>
    <t>←いずれかに●</t>
  </si>
  <si>
    <t>←いずれかに●</t>
    <phoneticPr fontId="31"/>
  </si>
  <si>
    <t>2-2)市町村単独で事実確認調査ができず、都道府県に調査を依頼　　(問3_1-4)の回答)</t>
    <rPh sb="4" eb="7">
      <t>シチョウソン</t>
    </rPh>
    <rPh sb="7" eb="9">
      <t>タンドク</t>
    </rPh>
    <rPh sb="10" eb="12">
      <t>ジジツ</t>
    </rPh>
    <rPh sb="12" eb="14">
      <t>カクニン</t>
    </rPh>
    <rPh sb="14" eb="16">
      <t>チョウサ</t>
    </rPh>
    <rPh sb="21" eb="25">
      <t>トドウフケン</t>
    </rPh>
    <rPh sb="26" eb="28">
      <t>チョウサ</t>
    </rPh>
    <rPh sb="29" eb="31">
      <t>イライ</t>
    </rPh>
    <rPh sb="34" eb="35">
      <t>トイ</t>
    </rPh>
    <rPh sb="42" eb="44">
      <t>カイトウ</t>
    </rPh>
    <phoneticPr fontId="28"/>
  </si>
  <si>
    <t>1)虐待の事実が認められた事例
参考（問3_1-3)の回答）</t>
    <rPh sb="2" eb="4">
      <t>ギャクタイ</t>
    </rPh>
    <rPh sb="5" eb="7">
      <t>ジジツ</t>
    </rPh>
    <rPh sb="8" eb="9">
      <t>ミト</t>
    </rPh>
    <rPh sb="13" eb="15">
      <t>ジレイ</t>
    </rPh>
    <phoneticPr fontId="3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</si>
</sst>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quot;¥&quot;#,##0_);[Red]\(&quot;¥&quot;#,##0\)"/>
    <numFmt numFmtId="177" formatCode="000000"/>
    <numFmt numFmtId="178" formatCode="0_ "/>
    <numFmt numFmtId="179" formatCode="00000"/>
    <numFmt numFmtId="180" formatCode="General&quot;人&quot;"/>
    <numFmt numFmtId="181" formatCode="0&quot;人&quot;"/>
    <numFmt numFmtId="182" formatCode="[$-411]gge&quot;年&quot;m&quot;月&quot;d&quot;日&quot;"/>
    <numFmt numFmtId="183" formatCode="#,##0_);\-#,##0"/>
    <numFmt numFmtId="184" formatCode="#,##0.0_);\-#,##0.0"/>
    <numFmt numFmtId="185" formatCode="\(0\)"/>
    <numFmt numFmtId="186" formatCode="\(0.0\)"/>
    <numFmt numFmtId="187" formatCode="0.0_ "/>
    <numFmt numFmtId="188" formatCode="&quot;[&quot;0.0&quot;]&quot;"/>
    <numFmt numFmtId="189" formatCode="000"/>
    <numFmt numFmtId="190" formatCode="\(0.0\)_ "/>
    <numFmt numFmtId="191" formatCode="0.0&quot;%&quot;"/>
    <numFmt numFmtId="192" formatCode="yyyy/m/d;@"/>
    <numFmt numFmtId="193" formatCode="0.0"/>
  </numFmts>
  <fonts count="158">
    <font>
      <sz val="11"/>
      <color theme="1"/>
      <name val="ＭＳ Ｐゴシック"/>
      <family val="3"/>
      <charset val="128"/>
      <scheme val="minor"/>
    </font>
    <font>
      <sz val="11"/>
      <color theme="1"/>
      <name val="ＭＳ Ｐゴシック"/>
      <family val="2"/>
      <charset val="128"/>
      <scheme val="minor"/>
    </font>
    <font>
      <sz val="10"/>
      <color indexed="8"/>
      <name val="ＭＳ Ｐゴシック"/>
      <family val="3"/>
      <charset val="128"/>
    </font>
    <font>
      <sz val="10"/>
      <color indexed="8"/>
      <name val="ＭＳ Ｐゴシック"/>
      <family val="3"/>
      <charset val="128"/>
    </font>
    <font>
      <sz val="6"/>
      <name val="ＭＳ Ｐゴシック"/>
      <family val="3"/>
      <charset val="128"/>
    </font>
    <font>
      <sz val="6"/>
      <name val="ＭＳ Ｐゴシック"/>
      <family val="3"/>
      <charset val="128"/>
    </font>
    <font>
      <sz val="10"/>
      <name val="ＭＳ Ｐゴシック"/>
      <family val="3"/>
      <charset val="128"/>
    </font>
    <font>
      <sz val="10"/>
      <color indexed="8"/>
      <name val="ＭＳ Ｐゴシック"/>
      <family val="3"/>
      <charset val="128"/>
    </font>
    <font>
      <sz val="9"/>
      <color indexed="8"/>
      <name val="ＭＳ Ｐゴシック"/>
      <family val="3"/>
      <charset val="128"/>
    </font>
    <font>
      <b/>
      <sz val="9"/>
      <color indexed="8"/>
      <name val="ＭＳ Ｐゴシック"/>
      <family val="3"/>
      <charset val="128"/>
    </font>
    <font>
      <b/>
      <u/>
      <sz val="10"/>
      <name val="ＭＳ Ｐゴシック"/>
      <family val="3"/>
      <charset val="128"/>
    </font>
    <font>
      <b/>
      <sz val="8"/>
      <color indexed="8"/>
      <name val="ＭＳ Ｐゴシック"/>
      <family val="3"/>
      <charset val="128"/>
    </font>
    <font>
      <b/>
      <sz val="10"/>
      <color indexed="8"/>
      <name val="ＭＳ Ｐゴシック"/>
      <family val="3"/>
      <charset val="128"/>
    </font>
    <font>
      <b/>
      <sz val="9"/>
      <name val="ＭＳ Ｐゴシック"/>
      <family val="3"/>
      <charset val="128"/>
    </font>
    <font>
      <sz val="8"/>
      <name val="ＭＳ Ｐゴシック"/>
      <family val="3"/>
      <charset val="128"/>
    </font>
    <font>
      <sz val="8"/>
      <color indexed="8"/>
      <name val="ＭＳ Ｐゴシック"/>
      <family val="3"/>
      <charset val="128"/>
    </font>
    <font>
      <sz val="11"/>
      <name val="ＭＳ Ｐゴシック"/>
      <family val="3"/>
      <charset val="128"/>
    </font>
    <font>
      <sz val="9"/>
      <name val="ＭＳ ゴシック"/>
      <family val="3"/>
      <charset val="128"/>
    </font>
    <font>
      <sz val="11"/>
      <color indexed="8"/>
      <name val="ＭＳ Ｐゴシック"/>
      <family val="3"/>
      <charset val="128"/>
    </font>
    <font>
      <sz val="9"/>
      <name val="ＭＳ Ｐゴシック"/>
      <family val="3"/>
      <charset val="128"/>
    </font>
    <font>
      <sz val="9"/>
      <color indexed="8"/>
      <name val="ＭＳ Ｐゴシック"/>
      <family val="3"/>
      <charset val="128"/>
    </font>
    <font>
      <sz val="10"/>
      <color indexed="8"/>
      <name val="ＭＳ Ｐゴシック"/>
      <family val="3"/>
      <charset val="128"/>
    </font>
    <font>
      <sz val="6"/>
      <name val="ＭＳ Ｐゴシック"/>
      <family val="3"/>
      <charset val="128"/>
    </font>
    <font>
      <sz val="6"/>
      <name val="ＭＳ Ｐゴシック"/>
      <family val="3"/>
      <charset val="128"/>
    </font>
    <font>
      <sz val="14"/>
      <color indexed="8"/>
      <name val="ＭＳ Ｐゴシック"/>
      <family val="3"/>
      <charset val="128"/>
    </font>
    <font>
      <sz val="11"/>
      <color indexed="57"/>
      <name val="ＭＳ Ｐゴシック"/>
      <family val="3"/>
      <charset val="128"/>
    </font>
    <font>
      <sz val="11"/>
      <color indexed="62"/>
      <name val="ＭＳ Ｐゴシック"/>
      <family val="3"/>
      <charset val="128"/>
    </font>
    <font>
      <sz val="11"/>
      <color indexed="14"/>
      <name val="ＭＳ Ｐゴシック"/>
      <family val="3"/>
      <charset val="128"/>
    </font>
    <font>
      <sz val="6"/>
      <name val="ＭＳ Ｐゴシック"/>
      <family val="3"/>
      <charset val="128"/>
    </font>
    <font>
      <sz val="6"/>
      <name val="ＭＳ Ｐゴシック"/>
      <family val="3"/>
      <charset val="128"/>
    </font>
    <font>
      <sz val="10"/>
      <name val="ＤＨＰ特太ゴシック体"/>
      <family val="3"/>
      <charset val="128"/>
    </font>
    <font>
      <sz val="6"/>
      <name val="ＭＳ Ｐゴシック"/>
      <family val="3"/>
      <charset val="128"/>
    </font>
    <font>
      <sz val="10"/>
      <color indexed="8"/>
      <name val="ＭＳ Ｐゴシック"/>
      <family val="3"/>
      <charset val="128"/>
    </font>
    <font>
      <sz val="14"/>
      <color indexed="8"/>
      <name val="ＭＳ Ｐゴシック"/>
      <family val="3"/>
      <charset val="128"/>
    </font>
    <font>
      <sz val="12"/>
      <color indexed="8"/>
      <name val="ＭＳ Ｐゴシック"/>
      <family val="3"/>
      <charset val="128"/>
    </font>
    <font>
      <sz val="10"/>
      <color indexed="8"/>
      <name val="ＭＳ Ｐゴシック"/>
      <family val="3"/>
      <charset val="128"/>
    </font>
    <font>
      <sz val="8"/>
      <color indexed="8"/>
      <name val="ＭＳ Ｐゴシック"/>
      <family val="3"/>
      <charset val="128"/>
    </font>
    <font>
      <sz val="9"/>
      <color indexed="8"/>
      <name val="ＭＳ Ｐゴシック"/>
      <family val="3"/>
      <charset val="128"/>
    </font>
    <font>
      <sz val="10"/>
      <color indexed="8"/>
      <name val="ＭＳ Ｐゴシック"/>
      <family val="3"/>
      <charset val="128"/>
    </font>
    <font>
      <sz val="11"/>
      <color indexed="12"/>
      <name val="ＭＳ Ｐゴシック"/>
      <family val="3"/>
      <charset val="128"/>
    </font>
    <font>
      <sz val="10"/>
      <name val="ＭＳ ゴシック"/>
      <family val="3"/>
      <charset val="128"/>
    </font>
    <font>
      <b/>
      <sz val="12"/>
      <name val="ＭＳ Ｐゴシック"/>
      <family val="3"/>
      <charset val="128"/>
    </font>
    <font>
      <sz val="10"/>
      <color indexed="9"/>
      <name val="ＭＳ Ｐゴシック"/>
      <family val="3"/>
      <charset val="128"/>
    </font>
    <font>
      <b/>
      <sz val="10"/>
      <name val="ＭＳ Ｐゴシック"/>
      <family val="3"/>
      <charset val="128"/>
    </font>
    <font>
      <sz val="11"/>
      <color indexed="8"/>
      <name val="ＭＳ Ｐゴシック"/>
      <family val="3"/>
      <charset val="128"/>
    </font>
    <font>
      <sz val="11"/>
      <color indexed="9"/>
      <name val="ＭＳ Ｐゴシック"/>
      <family val="3"/>
      <charset val="128"/>
    </font>
    <font>
      <sz val="12"/>
      <color indexed="8"/>
      <name val="ＭＳ Ｐゴシック"/>
      <family val="3"/>
      <charset val="128"/>
    </font>
    <font>
      <sz val="10"/>
      <color indexed="8"/>
      <name val="ＭＳ Ｐゴシック"/>
      <family val="3"/>
      <charset val="128"/>
    </font>
    <font>
      <sz val="9"/>
      <color indexed="8"/>
      <name val="ＭＳ Ｐゴシック"/>
      <family val="3"/>
      <charset val="128"/>
    </font>
    <font>
      <sz val="11"/>
      <color indexed="12"/>
      <name val="ＭＳ Ｐゴシック"/>
      <family val="3"/>
      <charset val="128"/>
    </font>
    <font>
      <sz val="11"/>
      <color indexed="60"/>
      <name val="ＭＳ Ｐゴシック"/>
      <family val="3"/>
      <charset val="128"/>
    </font>
    <font>
      <sz val="6"/>
      <name val="ＭＳ Ｐゴシック"/>
      <family val="3"/>
      <charset val="128"/>
    </font>
    <font>
      <sz val="6"/>
      <name val="ＭＳ Ｐゴシック"/>
      <family val="3"/>
      <charset val="128"/>
    </font>
    <font>
      <b/>
      <sz val="10"/>
      <color indexed="10"/>
      <name val="ＭＳ Ｐゴシック"/>
      <family val="3"/>
      <charset val="128"/>
    </font>
    <font>
      <b/>
      <sz val="11"/>
      <color indexed="10"/>
      <name val="ＭＳ Ｐゴシック"/>
      <family val="3"/>
      <charset val="128"/>
    </font>
    <font>
      <sz val="6"/>
      <name val="ＭＳ Ｐゴシック"/>
      <family val="3"/>
      <charset val="128"/>
    </font>
    <font>
      <b/>
      <sz val="11"/>
      <name val="ＭＳ Ｐゴシック"/>
      <family val="3"/>
      <charset val="128"/>
    </font>
    <font>
      <b/>
      <sz val="14"/>
      <name val="ＭＳ Ｐゴシック"/>
      <family val="3"/>
      <charset val="128"/>
    </font>
    <font>
      <sz val="11"/>
      <name val="ＭＳ Ｐゴシック"/>
      <family val="3"/>
      <charset val="128"/>
    </font>
    <font>
      <sz val="10"/>
      <color indexed="8"/>
      <name val="ＭＳ Ｐゴシック"/>
      <family val="3"/>
      <charset val="128"/>
    </font>
    <font>
      <b/>
      <sz val="11"/>
      <name val="ＭＳ Ｐゴシック"/>
      <family val="3"/>
      <charset val="128"/>
    </font>
    <font>
      <b/>
      <sz val="14"/>
      <color indexed="9"/>
      <name val="ＭＳ Ｐゴシック"/>
      <family val="3"/>
      <charset val="128"/>
    </font>
    <font>
      <sz val="10"/>
      <name val="ＭＳ Ｐゴシック"/>
      <family val="3"/>
      <charset val="128"/>
    </font>
    <font>
      <sz val="6"/>
      <name val="ＭＳ Ｐゴシック"/>
      <family val="3"/>
      <charset val="128"/>
    </font>
    <font>
      <sz val="6"/>
      <name val="ＭＳ Ｐゴシック"/>
      <family val="3"/>
      <charset val="128"/>
    </font>
    <font>
      <sz val="6"/>
      <name val="ＭＳ Ｐ明朝"/>
      <family val="1"/>
      <charset val="128"/>
    </font>
    <font>
      <sz val="10"/>
      <color indexed="8"/>
      <name val="ＭＳ Ｐゴシック"/>
      <family val="3"/>
      <charset val="128"/>
    </font>
    <font>
      <sz val="10"/>
      <color indexed="10"/>
      <name val="ＭＳ Ｐゴシック"/>
      <family val="3"/>
      <charset val="128"/>
    </font>
    <font>
      <sz val="10"/>
      <color indexed="10"/>
      <name val="ＭＳ ゴシック"/>
      <family val="3"/>
      <charset val="128"/>
    </font>
    <font>
      <sz val="11"/>
      <color indexed="10"/>
      <name val="ＭＳ Ｐゴシック"/>
      <family val="3"/>
      <charset val="128"/>
    </font>
    <font>
      <sz val="10"/>
      <color indexed="8"/>
      <name val="ＭＳ Ｐゴシック"/>
      <family val="3"/>
      <charset val="128"/>
    </font>
    <font>
      <sz val="6"/>
      <name val="ＭＳ Ｐゴシック"/>
      <family val="3"/>
      <charset val="128"/>
    </font>
    <font>
      <sz val="9"/>
      <color indexed="8"/>
      <name val="ＭＳ Ｐゴシック"/>
      <family val="3"/>
      <charset val="128"/>
    </font>
    <font>
      <b/>
      <sz val="12"/>
      <color indexed="8"/>
      <name val="ＭＳ Ｐゴシック"/>
      <family val="3"/>
      <charset val="128"/>
    </font>
    <font>
      <b/>
      <sz val="12"/>
      <color indexed="10"/>
      <name val="ＭＳ Ｐゴシック"/>
      <family val="3"/>
      <charset val="128"/>
    </font>
    <font>
      <sz val="10"/>
      <color indexed="29"/>
      <name val="ＭＳ Ｐゴシック"/>
      <family val="3"/>
      <charset val="128"/>
    </font>
    <font>
      <sz val="10"/>
      <color indexed="8"/>
      <name val="ＭＳ 明朝"/>
      <family val="1"/>
      <charset val="128"/>
    </font>
    <font>
      <sz val="11"/>
      <color indexed="8"/>
      <name val="ＭＳ 明朝"/>
      <family val="1"/>
      <charset val="128"/>
    </font>
    <font>
      <b/>
      <u/>
      <sz val="9"/>
      <name val="ＭＳ Ｐゴシック"/>
      <family val="3"/>
      <charset val="128"/>
    </font>
    <font>
      <b/>
      <sz val="9"/>
      <color indexed="9"/>
      <name val="ＭＳ Ｐゴシック"/>
      <family val="3"/>
      <charset val="128"/>
    </font>
    <font>
      <sz val="9"/>
      <color indexed="9"/>
      <name val="ＭＳ Ｐゴシック"/>
      <family val="3"/>
      <charset val="128"/>
    </font>
    <font>
      <b/>
      <sz val="10"/>
      <color indexed="10"/>
      <name val="Arial Black"/>
      <family val="2"/>
    </font>
    <font>
      <sz val="10"/>
      <color indexed="8"/>
      <name val="ＭＳ Ｐゴシック"/>
      <family val="3"/>
      <charset val="128"/>
    </font>
    <font>
      <sz val="9"/>
      <color indexed="8"/>
      <name val="ＭＳ Ｐゴシック"/>
      <family val="3"/>
      <charset val="128"/>
    </font>
    <font>
      <sz val="11"/>
      <color indexed="10"/>
      <name val="ＭＳ Ｐゴシック"/>
      <family val="3"/>
      <charset val="128"/>
    </font>
    <font>
      <sz val="9"/>
      <color indexed="10"/>
      <name val="ＭＳ Ｐゴシック"/>
      <family val="3"/>
      <charset val="128"/>
    </font>
    <font>
      <sz val="8"/>
      <color indexed="10"/>
      <name val="ＭＳ Ｐゴシック"/>
      <family val="3"/>
      <charset val="128"/>
    </font>
    <font>
      <sz val="9"/>
      <color indexed="9"/>
      <name val="ＭＳ ゴシック"/>
      <family val="3"/>
      <charset val="128"/>
    </font>
    <font>
      <sz val="9"/>
      <color indexed="9"/>
      <name val="ＭＳ Ｐゴシック"/>
      <family val="3"/>
      <charset val="128"/>
    </font>
    <font>
      <sz val="9"/>
      <color indexed="10"/>
      <name val="ＭＳ ゴシック"/>
      <family val="3"/>
      <charset val="128"/>
    </font>
    <font>
      <sz val="11"/>
      <name val="ＭＳ Ｐゴシック"/>
      <family val="3"/>
      <charset val="128"/>
    </font>
    <font>
      <b/>
      <sz val="12"/>
      <color indexed="9"/>
      <name val="AR丸ゴシック体E"/>
      <family val="3"/>
      <charset val="128"/>
    </font>
    <font>
      <sz val="12"/>
      <color indexed="9"/>
      <name val="AR丸ゴシック体E"/>
      <family val="3"/>
      <charset val="128"/>
    </font>
    <font>
      <sz val="10"/>
      <color indexed="10"/>
      <name val="ＭＳ Ｐゴシック"/>
      <family val="3"/>
      <charset val="128"/>
    </font>
    <font>
      <sz val="8"/>
      <color indexed="8"/>
      <name val="ＭＳ Ｐゴシック"/>
      <family val="3"/>
      <charset val="128"/>
    </font>
    <font>
      <sz val="9"/>
      <color indexed="14"/>
      <name val="ＭＳ Ｐゴシック"/>
      <family val="3"/>
      <charset val="128"/>
    </font>
    <font>
      <sz val="10"/>
      <color indexed="8"/>
      <name val="ＭＳ Ｐゴシック"/>
      <family val="3"/>
      <charset val="128"/>
    </font>
    <font>
      <sz val="10"/>
      <color indexed="9"/>
      <name val="ＭＳ Ｐゴシック"/>
      <family val="3"/>
      <charset val="128"/>
    </font>
    <font>
      <sz val="10"/>
      <color indexed="8"/>
      <name val="ＭＳ Ｐゴシック"/>
      <family val="3"/>
      <charset val="128"/>
    </font>
    <font>
      <sz val="10"/>
      <color indexed="10"/>
      <name val="ＭＳ Ｐゴシック"/>
      <family val="3"/>
      <charset val="128"/>
    </font>
    <font>
      <sz val="10"/>
      <color indexed="9"/>
      <name val="ＭＳ Ｐゴシック"/>
      <family val="3"/>
      <charset val="128"/>
    </font>
    <font>
      <sz val="9"/>
      <name val="ＤＨＰ特太ゴシック体"/>
      <family val="3"/>
      <charset val="128"/>
    </font>
    <font>
      <sz val="9"/>
      <color indexed="8"/>
      <name val="ＭＳ Ｐゴシック"/>
      <family val="3"/>
      <charset val="128"/>
    </font>
    <font>
      <b/>
      <sz val="10"/>
      <color indexed="10"/>
      <name val="ＭＳ Ｐゴシック"/>
      <family val="3"/>
      <charset val="128"/>
    </font>
    <font>
      <b/>
      <sz val="10"/>
      <color indexed="10"/>
      <name val="ＭＳ Ｐゴシック"/>
      <family val="3"/>
      <charset val="128"/>
    </font>
    <font>
      <b/>
      <sz val="10"/>
      <color indexed="10"/>
      <name val="ＭＳ Ｐゴシック"/>
      <family val="3"/>
      <charset val="128"/>
    </font>
    <font>
      <b/>
      <sz val="10"/>
      <color indexed="12"/>
      <name val="ＭＳ Ｐゴシック"/>
      <family val="3"/>
      <charset val="128"/>
    </font>
    <font>
      <b/>
      <sz val="9"/>
      <color rgb="FFFF0000"/>
      <name val="ＭＳ ゴシック"/>
      <family val="3"/>
      <charset val="128"/>
    </font>
    <font>
      <b/>
      <sz val="9"/>
      <name val="ＭＳ ゴシック"/>
      <family val="3"/>
      <charset val="128"/>
    </font>
    <font>
      <sz val="6"/>
      <name val="ＭＳ Ｐゴシック"/>
      <family val="3"/>
      <charset val="128"/>
      <scheme val="minor"/>
    </font>
    <font>
      <b/>
      <sz val="14"/>
      <color theme="1"/>
      <name val="ＭＳ Ｐゴシック"/>
      <family val="3"/>
      <charset val="128"/>
      <scheme val="minor"/>
    </font>
    <font>
      <b/>
      <sz val="11"/>
      <color rgb="FFFF0000"/>
      <name val="ＭＳ Ｐゴシック"/>
      <family val="3"/>
      <charset val="128"/>
      <scheme val="minor"/>
    </font>
    <font>
      <b/>
      <sz val="11"/>
      <color theme="1"/>
      <name val="ＭＳ Ｐゴシック"/>
      <family val="3"/>
      <charset val="128"/>
      <scheme val="minor"/>
    </font>
    <font>
      <b/>
      <u/>
      <sz val="11"/>
      <color theme="1"/>
      <name val="ＭＳ Ｐゴシック"/>
      <family val="3"/>
      <charset val="128"/>
      <scheme val="minor"/>
    </font>
    <font>
      <sz val="10"/>
      <color rgb="FF000000"/>
      <name val="ＭＳ Ｐゴシック"/>
      <family val="3"/>
      <charset val="128"/>
    </font>
    <font>
      <sz val="9"/>
      <color theme="1"/>
      <name val="ＭＳ Ｐゴシック"/>
      <family val="3"/>
      <charset val="128"/>
      <scheme val="minor"/>
    </font>
    <font>
      <sz val="9"/>
      <color indexed="8"/>
      <name val="ＭＳ ゴシック"/>
      <family val="3"/>
      <charset val="128"/>
    </font>
    <font>
      <sz val="11"/>
      <color rgb="FF222222"/>
      <name val="ＭＳ Ｐゴシック"/>
      <family val="3"/>
      <charset val="128"/>
    </font>
    <font>
      <sz val="10"/>
      <color theme="1"/>
      <name val="ＭＳ Ｐゴシック"/>
      <family val="3"/>
      <charset val="128"/>
      <scheme val="minor"/>
    </font>
    <font>
      <b/>
      <sz val="8"/>
      <color indexed="10"/>
      <name val="ＭＳ Ｐゴシック"/>
      <family val="3"/>
      <charset val="128"/>
    </font>
    <font>
      <sz val="8"/>
      <color indexed="50"/>
      <name val="ＭＳ Ｐゴシック"/>
      <family val="3"/>
      <charset val="128"/>
    </font>
    <font>
      <b/>
      <sz val="10"/>
      <color rgb="FFFF0000"/>
      <name val="ＭＳ Ｐゴシック"/>
      <family val="3"/>
      <charset val="128"/>
    </font>
    <font>
      <sz val="11"/>
      <name val="ＭＳ Ｐゴシック"/>
      <family val="3"/>
      <charset val="128"/>
      <scheme val="minor"/>
    </font>
    <font>
      <b/>
      <sz val="9"/>
      <color rgb="FFFF0000"/>
      <name val="ＭＳ Ｐゴシック"/>
      <family val="3"/>
      <charset val="128"/>
    </font>
    <font>
      <sz val="9"/>
      <color rgb="FFFF0000"/>
      <name val="ＭＳ Ｐゴシック"/>
      <family val="3"/>
      <charset val="128"/>
    </font>
    <font>
      <u/>
      <sz val="11"/>
      <color theme="10"/>
      <name val="ＭＳ Ｐゴシック"/>
      <family val="3"/>
      <charset val="128"/>
      <scheme val="minor"/>
    </font>
    <font>
      <sz val="10"/>
      <color rgb="FFFF0000"/>
      <name val="ＭＳ Ｐゴシック"/>
      <family val="3"/>
      <charset val="128"/>
    </font>
    <font>
      <sz val="11"/>
      <color rgb="FFFF0000"/>
      <name val="ＭＳ Ｐゴシック"/>
      <family val="3"/>
      <charset val="128"/>
      <scheme val="minor"/>
    </font>
    <font>
      <sz val="10"/>
      <color rgb="FFFF0000"/>
      <name val="ＭＳ Ｐゴシック"/>
      <family val="3"/>
      <charset val="128"/>
      <scheme val="minor"/>
    </font>
    <font>
      <sz val="9"/>
      <color rgb="FFFF0000"/>
      <name val="ＭＳ 明朝"/>
      <family val="1"/>
      <charset val="128"/>
    </font>
    <font>
      <b/>
      <sz val="11"/>
      <color indexed="8"/>
      <name val="ＭＳ Ｐゴシック"/>
      <family val="3"/>
      <charset val="128"/>
    </font>
    <font>
      <b/>
      <sz val="16"/>
      <color indexed="9"/>
      <name val="ＭＳ Ｐゴシック"/>
      <family val="3"/>
      <charset val="128"/>
    </font>
    <font>
      <sz val="11"/>
      <color theme="1"/>
      <name val="ＭＳ Ｐゴシック"/>
      <family val="3"/>
      <charset val="128"/>
      <scheme val="minor"/>
    </font>
    <font>
      <b/>
      <sz val="10"/>
      <color rgb="FF000000"/>
      <name val="ＭＳ Ｐゴシック"/>
      <family val="3"/>
      <charset val="128"/>
    </font>
    <font>
      <sz val="11"/>
      <color theme="1" tint="4.9989318521683403E-2"/>
      <name val="ＭＳ Ｐゴシック"/>
      <family val="3"/>
      <charset val="128"/>
    </font>
    <font>
      <sz val="10"/>
      <color indexed="8"/>
      <name val="HGPｺﾞｼｯｸE"/>
      <family val="3"/>
      <charset val="128"/>
    </font>
    <font>
      <sz val="11"/>
      <color theme="1"/>
      <name val="HGPｺﾞｼｯｸE"/>
      <family val="3"/>
      <charset val="128"/>
    </font>
    <font>
      <sz val="10"/>
      <color theme="1"/>
      <name val="HGPｺﾞｼｯｸE"/>
      <family val="3"/>
      <charset val="128"/>
    </font>
    <font>
      <sz val="10"/>
      <color indexed="8"/>
      <name val="ＭＳ Ｐゴシック"/>
      <family val="3"/>
      <charset val="128"/>
      <scheme val="minor"/>
    </font>
    <font>
      <sz val="10"/>
      <name val="ＭＳ Ｐゴシック"/>
      <family val="3"/>
      <charset val="128"/>
      <scheme val="minor"/>
    </font>
    <font>
      <sz val="8"/>
      <color indexed="8"/>
      <name val="ＭＳ Ｐゴシック"/>
      <family val="3"/>
      <charset val="128"/>
      <scheme val="minor"/>
    </font>
    <font>
      <sz val="9"/>
      <name val="ＭＳ Ｐゴシック"/>
      <family val="3"/>
      <charset val="128"/>
      <scheme val="minor"/>
    </font>
    <font>
      <sz val="10"/>
      <color rgb="FFFF0000"/>
      <name val="HGPｺﾞｼｯｸE"/>
      <family val="3"/>
      <charset val="128"/>
    </font>
    <font>
      <b/>
      <sz val="9"/>
      <color rgb="FFFF0000"/>
      <name val="ＭＳ Ｐゴシック"/>
      <family val="3"/>
      <charset val="128"/>
      <scheme val="minor"/>
    </font>
    <font>
      <b/>
      <sz val="9"/>
      <color rgb="FFFF0000"/>
      <name val="HGS創英角ｺﾞｼｯｸUB"/>
      <family val="3"/>
      <charset val="128"/>
    </font>
    <font>
      <b/>
      <sz val="9"/>
      <color rgb="FF000000"/>
      <name val="ＭＳ Ｐゴシック"/>
      <family val="3"/>
      <charset val="128"/>
    </font>
    <font>
      <sz val="9"/>
      <color rgb="FF000000"/>
      <name val="ＭＳ Ｐゴシック"/>
      <family val="3"/>
      <charset val="128"/>
    </font>
    <font>
      <sz val="10"/>
      <color rgb="FFFF0000"/>
      <name val="ＭＳ ゴシック"/>
      <family val="3"/>
      <charset val="128"/>
    </font>
    <font>
      <b/>
      <sz val="10"/>
      <color rgb="FFFF0000"/>
      <name val="ＭＳ ゴシック"/>
      <family val="3"/>
      <charset val="128"/>
    </font>
    <font>
      <sz val="11"/>
      <color indexed="8"/>
      <name val="HGP創英角ｺﾞｼｯｸUB"/>
      <family val="3"/>
      <charset val="128"/>
    </font>
    <font>
      <sz val="12"/>
      <color theme="1"/>
      <name val="ＭＳ Ｐゴシック"/>
      <family val="3"/>
      <charset val="128"/>
      <scheme val="minor"/>
    </font>
    <font>
      <b/>
      <sz val="11"/>
      <color theme="0"/>
      <name val="ＭＳ Ｐゴシック"/>
      <family val="3"/>
      <charset val="128"/>
      <scheme val="minor"/>
    </font>
    <font>
      <b/>
      <sz val="10"/>
      <color theme="0"/>
      <name val="ＭＳ Ｐゴシック"/>
      <family val="3"/>
      <charset val="128"/>
    </font>
    <font>
      <sz val="10"/>
      <color theme="1"/>
      <name val="ＭＳ Ｐゴシック"/>
      <family val="3"/>
      <charset val="128"/>
    </font>
    <font>
      <b/>
      <sz val="8"/>
      <color rgb="FF000000"/>
      <name val="ＭＳ Ｐゴシック"/>
      <family val="3"/>
      <charset val="128"/>
    </font>
    <font>
      <b/>
      <sz val="9"/>
      <color theme="0"/>
      <name val="ＭＳ Ｐゴシック"/>
      <family val="3"/>
      <charset val="128"/>
    </font>
    <font>
      <b/>
      <sz val="12"/>
      <color theme="1"/>
      <name val="ＭＳ Ｐゴシック"/>
      <family val="3"/>
      <charset val="128"/>
      <scheme val="minor"/>
    </font>
    <font>
      <b/>
      <sz val="12"/>
      <color rgb="FFFF0000"/>
      <name val="ＭＳ Ｐゴシック"/>
      <family val="3"/>
      <charset val="128"/>
      <scheme val="minor"/>
    </font>
  </fonts>
  <fills count="71">
    <fill>
      <patternFill patternType="none"/>
    </fill>
    <fill>
      <patternFill patternType="gray125"/>
    </fill>
    <fill>
      <patternFill patternType="solid">
        <fgColor indexed="43"/>
        <bgColor indexed="64"/>
      </patternFill>
    </fill>
    <fill>
      <patternFill patternType="solid">
        <fgColor indexed="55"/>
        <bgColor indexed="64"/>
      </patternFill>
    </fill>
    <fill>
      <patternFill patternType="solid">
        <fgColor indexed="42"/>
        <bgColor indexed="64"/>
      </patternFill>
    </fill>
    <fill>
      <patternFill patternType="solid">
        <fgColor indexed="50"/>
        <bgColor indexed="64"/>
      </patternFill>
    </fill>
    <fill>
      <patternFill patternType="solid">
        <fgColor indexed="45"/>
        <bgColor indexed="64"/>
      </patternFill>
    </fill>
    <fill>
      <patternFill patternType="solid">
        <fgColor indexed="24"/>
        <bgColor indexed="64"/>
      </patternFill>
    </fill>
    <fill>
      <patternFill patternType="solid">
        <fgColor indexed="29"/>
        <bgColor indexed="64"/>
      </patternFill>
    </fill>
    <fill>
      <patternFill patternType="solid">
        <fgColor indexed="57"/>
        <bgColor indexed="64"/>
      </patternFill>
    </fill>
    <fill>
      <patternFill patternType="solid">
        <fgColor indexed="60"/>
        <bgColor indexed="64"/>
      </patternFill>
    </fill>
    <fill>
      <patternFill patternType="solid">
        <fgColor indexed="53"/>
        <bgColor indexed="64"/>
      </patternFill>
    </fill>
    <fill>
      <patternFill patternType="solid">
        <fgColor indexed="52"/>
        <bgColor indexed="64"/>
      </patternFill>
    </fill>
    <fill>
      <patternFill patternType="solid">
        <fgColor indexed="8"/>
        <bgColor indexed="64"/>
      </patternFill>
    </fill>
    <fill>
      <patternFill patternType="solid">
        <fgColor indexed="9"/>
        <bgColor indexed="64"/>
      </patternFill>
    </fill>
    <fill>
      <patternFill patternType="solid">
        <fgColor indexed="44"/>
        <bgColor indexed="64"/>
      </patternFill>
    </fill>
    <fill>
      <patternFill patternType="solid">
        <fgColor indexed="41"/>
        <bgColor indexed="64"/>
      </patternFill>
    </fill>
    <fill>
      <patternFill patternType="solid">
        <fgColor indexed="30"/>
        <bgColor indexed="64"/>
      </patternFill>
    </fill>
    <fill>
      <patternFill patternType="solid">
        <fgColor indexed="27"/>
        <bgColor indexed="64"/>
      </patternFill>
    </fill>
    <fill>
      <patternFill patternType="solid">
        <fgColor indexed="13"/>
        <bgColor indexed="64"/>
      </patternFill>
    </fill>
    <fill>
      <patternFill patternType="solid">
        <fgColor indexed="61"/>
        <bgColor indexed="64"/>
      </patternFill>
    </fill>
    <fill>
      <patternFill patternType="solid">
        <fgColor indexed="25"/>
        <bgColor indexed="64"/>
      </patternFill>
    </fill>
    <fill>
      <patternFill patternType="solid">
        <fgColor indexed="46"/>
        <bgColor indexed="64"/>
      </patternFill>
    </fill>
    <fill>
      <patternFill patternType="solid">
        <fgColor indexed="12"/>
        <bgColor indexed="64"/>
      </patternFill>
    </fill>
    <fill>
      <patternFill patternType="solid">
        <fgColor indexed="36"/>
        <bgColor indexed="64"/>
      </patternFill>
    </fill>
    <fill>
      <patternFill patternType="solid">
        <fgColor indexed="11"/>
        <bgColor indexed="64"/>
      </patternFill>
    </fill>
    <fill>
      <patternFill patternType="solid">
        <fgColor indexed="14"/>
        <bgColor indexed="64"/>
      </patternFill>
    </fill>
    <fill>
      <patternFill patternType="solid">
        <fgColor indexed="31"/>
        <bgColor indexed="64"/>
      </patternFill>
    </fill>
    <fill>
      <patternFill patternType="solid">
        <fgColor indexed="23"/>
        <bgColor indexed="64"/>
      </patternFill>
    </fill>
    <fill>
      <patternFill patternType="solid">
        <fgColor indexed="40"/>
        <bgColor indexed="64"/>
      </patternFill>
    </fill>
    <fill>
      <patternFill patternType="solid">
        <fgColor indexed="17"/>
        <bgColor indexed="64"/>
      </patternFill>
    </fill>
    <fill>
      <patternFill patternType="solid">
        <fgColor indexed="49"/>
        <bgColor indexed="64"/>
      </patternFill>
    </fill>
    <fill>
      <patternFill patternType="solid">
        <fgColor theme="6" tint="0.79998168889431442"/>
        <bgColor indexed="64"/>
      </patternFill>
    </fill>
    <fill>
      <patternFill patternType="solid">
        <fgColor rgb="FFCCFFCC"/>
        <bgColor indexed="64"/>
      </patternFill>
    </fill>
    <fill>
      <patternFill patternType="solid">
        <fgColor theme="0"/>
        <bgColor indexed="64"/>
      </patternFill>
    </fill>
    <fill>
      <patternFill patternType="solid">
        <fgColor rgb="FFFFCCFF"/>
        <bgColor indexed="64"/>
      </patternFill>
    </fill>
    <fill>
      <patternFill patternType="solid">
        <fgColor rgb="FFFFFFCC"/>
        <bgColor indexed="64"/>
      </patternFill>
    </fill>
    <fill>
      <patternFill patternType="solid">
        <fgColor rgb="FFCCECFF"/>
        <bgColor indexed="64"/>
      </patternFill>
    </fill>
    <fill>
      <patternFill patternType="solid">
        <fgColor rgb="FFFFCCCC"/>
        <bgColor indexed="64"/>
      </patternFill>
    </fill>
    <fill>
      <patternFill patternType="solid">
        <fgColor theme="0" tint="-4.9989318521683403E-2"/>
        <bgColor indexed="64"/>
      </patternFill>
    </fill>
    <fill>
      <patternFill patternType="solid">
        <fgColor rgb="FFFF8080"/>
        <bgColor indexed="64"/>
      </patternFill>
    </fill>
    <fill>
      <patternFill patternType="solid">
        <fgColor theme="0" tint="-0.14999847407452621"/>
        <bgColor indexed="64"/>
      </patternFill>
    </fill>
    <fill>
      <patternFill patternType="solid">
        <fgColor rgb="FF99CC00"/>
        <bgColor indexed="64"/>
      </patternFill>
    </fill>
    <fill>
      <patternFill patternType="solid">
        <fgColor rgb="FFFFFF00"/>
        <bgColor indexed="64"/>
      </patternFill>
    </fill>
    <fill>
      <patternFill patternType="solid">
        <fgColor rgb="FFFFFF99"/>
        <bgColor indexed="64"/>
      </patternFill>
    </fill>
    <fill>
      <patternFill patternType="solid">
        <fgColor theme="1" tint="0.249977111117893"/>
        <bgColor indexed="64"/>
      </patternFill>
    </fill>
    <fill>
      <patternFill patternType="solid">
        <fgColor rgb="FF00FF00"/>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rgb="FFFFC000"/>
        <bgColor indexed="64"/>
      </patternFill>
    </fill>
    <fill>
      <patternFill patternType="solid">
        <fgColor rgb="FF00B0F0"/>
        <bgColor indexed="64"/>
      </patternFill>
    </fill>
    <fill>
      <patternFill patternType="solid">
        <fgColor rgb="FF92D050"/>
        <bgColor indexed="64"/>
      </patternFill>
    </fill>
    <fill>
      <patternFill patternType="solid">
        <fgColor theme="6"/>
        <bgColor indexed="64"/>
      </patternFill>
    </fill>
    <fill>
      <patternFill patternType="solid">
        <fgColor rgb="FF0070C0"/>
        <bgColor indexed="64"/>
      </patternFill>
    </fill>
    <fill>
      <patternFill patternType="solid">
        <fgColor theme="5"/>
        <bgColor indexed="64"/>
      </patternFill>
    </fill>
    <fill>
      <patternFill patternType="solid">
        <fgColor theme="7"/>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00B050"/>
        <bgColor indexed="64"/>
      </patternFill>
    </fill>
    <fill>
      <patternFill patternType="solid">
        <fgColor theme="8" tint="0.39997558519241921"/>
        <bgColor indexed="64"/>
      </patternFill>
    </fill>
    <fill>
      <patternFill patternType="solid">
        <fgColor rgb="FFA3C4FF"/>
        <bgColor indexed="64"/>
      </patternFill>
    </fill>
    <fill>
      <patternFill patternType="solid">
        <fgColor rgb="FFFF99CC"/>
        <bgColor indexed="64"/>
      </patternFill>
    </fill>
    <fill>
      <patternFill patternType="solid">
        <fgColor theme="1" tint="0.14999847407452621"/>
        <bgColor indexed="64"/>
      </patternFill>
    </fill>
    <fill>
      <patternFill patternType="solid">
        <fgColor rgb="FF0000FF"/>
        <bgColor indexed="64"/>
      </patternFill>
    </fill>
    <fill>
      <patternFill patternType="solid">
        <fgColor rgb="FFCC0000"/>
        <bgColor indexed="64"/>
      </patternFill>
    </fill>
  </fills>
  <borders count="270">
    <border>
      <left/>
      <right/>
      <top/>
      <bottom/>
      <diagonal/>
    </border>
    <border>
      <left style="thin">
        <color indexed="19"/>
      </left>
      <right/>
      <top/>
      <bottom/>
      <diagonal/>
    </border>
    <border>
      <left/>
      <right style="thin">
        <color indexed="19"/>
      </right>
      <top/>
      <bottom/>
      <diagonal/>
    </border>
    <border>
      <left style="thin">
        <color indexed="19"/>
      </left>
      <right/>
      <top/>
      <bottom style="thin">
        <color indexed="19"/>
      </bottom>
      <diagonal/>
    </border>
    <border>
      <left/>
      <right/>
      <top/>
      <bottom style="thin">
        <color indexed="19"/>
      </bottom>
      <diagonal/>
    </border>
    <border>
      <left/>
      <right style="thin">
        <color indexed="19"/>
      </right>
      <top/>
      <bottom style="thin">
        <color indexed="19"/>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bottom style="dashed">
        <color indexed="64"/>
      </bottom>
      <diagonal/>
    </border>
    <border>
      <left style="thin">
        <color indexed="64"/>
      </left>
      <right/>
      <top style="dashed">
        <color indexed="64"/>
      </top>
      <bottom style="dashed">
        <color indexed="64"/>
      </bottom>
      <diagonal/>
    </border>
    <border>
      <left style="dashed">
        <color indexed="64"/>
      </left>
      <right/>
      <top/>
      <bottom style="dashed">
        <color indexed="64"/>
      </bottom>
      <diagonal/>
    </border>
    <border>
      <left/>
      <right/>
      <top/>
      <bottom style="dashed">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style="thin">
        <color indexed="64"/>
      </left>
      <right/>
      <top style="dashed">
        <color indexed="64"/>
      </top>
      <bottom/>
      <diagonal/>
    </border>
    <border>
      <left style="dashed">
        <color indexed="64"/>
      </left>
      <right/>
      <top style="dashed">
        <color indexed="64"/>
      </top>
      <bottom/>
      <diagonal/>
    </border>
    <border>
      <left/>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top style="dashed">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double">
        <color indexed="10"/>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double">
        <color indexed="17"/>
      </bottom>
      <diagonal/>
    </border>
    <border>
      <left/>
      <right/>
      <top/>
      <bottom style="double">
        <color indexed="36"/>
      </bottom>
      <diagonal/>
    </border>
    <border>
      <left style="thin">
        <color indexed="64"/>
      </left>
      <right style="thin">
        <color indexed="64"/>
      </right>
      <top/>
      <bottom style="thin">
        <color indexed="64"/>
      </bottom>
      <diagonal/>
    </border>
    <border>
      <left/>
      <right/>
      <top style="thin">
        <color indexed="60"/>
      </top>
      <bottom/>
      <diagonal/>
    </border>
    <border>
      <left style="thin">
        <color indexed="60"/>
      </left>
      <right/>
      <top/>
      <bottom style="thin">
        <color indexed="60"/>
      </bottom>
      <diagonal/>
    </border>
    <border>
      <left/>
      <right/>
      <top/>
      <bottom style="thin">
        <color indexed="60"/>
      </bottom>
      <diagonal/>
    </border>
    <border>
      <left style="double">
        <color indexed="17"/>
      </left>
      <right style="double">
        <color indexed="17"/>
      </right>
      <top/>
      <bottom/>
      <diagonal/>
    </border>
    <border>
      <left/>
      <right style="double">
        <color indexed="17"/>
      </right>
      <top/>
      <bottom/>
      <diagonal/>
    </border>
    <border>
      <left style="double">
        <color indexed="17"/>
      </left>
      <right style="double">
        <color indexed="17"/>
      </right>
      <top/>
      <bottom style="double">
        <color indexed="17"/>
      </bottom>
      <diagonal/>
    </border>
    <border>
      <left style="double">
        <color indexed="17"/>
      </left>
      <right/>
      <top style="double">
        <color indexed="17"/>
      </top>
      <bottom style="double">
        <color indexed="17"/>
      </bottom>
      <diagonal/>
    </border>
    <border>
      <left style="double">
        <color indexed="17"/>
      </left>
      <right style="double">
        <color indexed="17"/>
      </right>
      <top style="double">
        <color indexed="17"/>
      </top>
      <bottom style="double">
        <color indexed="17"/>
      </bottom>
      <diagonal/>
    </border>
    <border>
      <left style="double">
        <color indexed="17"/>
      </left>
      <right style="double">
        <color indexed="17"/>
      </right>
      <top style="double">
        <color indexed="17"/>
      </top>
      <bottom/>
      <diagonal/>
    </border>
    <border>
      <left style="double">
        <color indexed="17"/>
      </left>
      <right/>
      <top style="double">
        <color indexed="17"/>
      </top>
      <bottom/>
      <diagonal/>
    </border>
    <border>
      <left style="double">
        <color indexed="17"/>
      </left>
      <right/>
      <top/>
      <bottom/>
      <diagonal/>
    </border>
    <border>
      <left style="double">
        <color indexed="10"/>
      </left>
      <right style="double">
        <color indexed="10"/>
      </right>
      <top style="double">
        <color indexed="10"/>
      </top>
      <bottom/>
      <diagonal/>
    </border>
    <border>
      <left style="double">
        <color indexed="10"/>
      </left>
      <right style="double">
        <color indexed="10"/>
      </right>
      <top/>
      <bottom/>
      <diagonal/>
    </border>
    <border>
      <left style="double">
        <color indexed="10"/>
      </left>
      <right style="double">
        <color indexed="10"/>
      </right>
      <top style="double">
        <color indexed="10"/>
      </top>
      <bottom style="double">
        <color indexed="10"/>
      </bottom>
      <diagonal/>
    </border>
    <border>
      <left style="double">
        <color indexed="36"/>
      </left>
      <right style="double">
        <color indexed="36"/>
      </right>
      <top style="double">
        <color indexed="36"/>
      </top>
      <bottom style="double">
        <color indexed="36"/>
      </bottom>
      <diagonal/>
    </border>
    <border>
      <left style="double">
        <color indexed="36"/>
      </left>
      <right/>
      <top style="double">
        <color indexed="36"/>
      </top>
      <bottom style="double">
        <color indexed="36"/>
      </bottom>
      <diagonal/>
    </border>
    <border>
      <left style="hair">
        <color indexed="64"/>
      </left>
      <right/>
      <top style="thin">
        <color indexed="64"/>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double">
        <color indexed="10"/>
      </left>
      <right style="double">
        <color indexed="10"/>
      </right>
      <top/>
      <bottom style="double">
        <color indexed="10"/>
      </bottom>
      <diagonal/>
    </border>
    <border>
      <left/>
      <right style="double">
        <color indexed="17"/>
      </right>
      <top style="double">
        <color indexed="17"/>
      </top>
      <bottom/>
      <diagonal/>
    </border>
    <border>
      <left style="thin">
        <color indexed="64"/>
      </left>
      <right style="thin">
        <color indexed="64"/>
      </right>
      <top style="thin">
        <color indexed="64"/>
      </top>
      <bottom/>
      <diagonal/>
    </border>
    <border>
      <left style="thin">
        <color indexed="64"/>
      </left>
      <right style="double">
        <color indexed="10"/>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10"/>
      </right>
      <top/>
      <bottom/>
      <diagonal/>
    </border>
    <border>
      <left style="thin">
        <color indexed="64"/>
      </left>
      <right style="thin">
        <color indexed="64"/>
      </right>
      <top/>
      <bottom style="medium">
        <color indexed="64"/>
      </bottom>
      <diagonal/>
    </border>
    <border>
      <left style="thin">
        <color indexed="64"/>
      </left>
      <right style="double">
        <color indexed="10"/>
      </right>
      <top style="thin">
        <color indexed="64"/>
      </top>
      <bottom style="thin">
        <color indexed="64"/>
      </bottom>
      <diagonal/>
    </border>
    <border>
      <left style="hair">
        <color indexed="64"/>
      </left>
      <right/>
      <top style="hair">
        <color indexed="64"/>
      </top>
      <bottom/>
      <diagonal/>
    </border>
    <border>
      <left style="double">
        <color indexed="36"/>
      </left>
      <right style="double">
        <color indexed="36"/>
      </right>
      <top style="double">
        <color indexed="36"/>
      </top>
      <bottom/>
      <diagonal/>
    </border>
    <border>
      <left style="double">
        <color indexed="36"/>
      </left>
      <right/>
      <top style="double">
        <color indexed="36"/>
      </top>
      <bottom/>
      <diagonal/>
    </border>
    <border>
      <left style="double">
        <color indexed="36"/>
      </left>
      <right style="double">
        <color indexed="36"/>
      </right>
      <top/>
      <bottom/>
      <diagonal/>
    </border>
    <border>
      <left style="double">
        <color indexed="36"/>
      </left>
      <right/>
      <top/>
      <bottom/>
      <diagonal/>
    </border>
    <border>
      <left style="hair">
        <color indexed="64"/>
      </left>
      <right style="thin">
        <color indexed="64"/>
      </right>
      <top style="hair">
        <color indexed="64"/>
      </top>
      <bottom/>
      <diagonal/>
    </border>
    <border>
      <left style="double">
        <color indexed="36"/>
      </left>
      <right/>
      <top/>
      <bottom style="double">
        <color indexed="36"/>
      </bottom>
      <diagonal/>
    </border>
    <border>
      <left style="double">
        <color indexed="36"/>
      </left>
      <right style="double">
        <color indexed="36"/>
      </right>
      <top/>
      <bottom style="double">
        <color indexed="36"/>
      </bottom>
      <diagonal/>
    </border>
    <border>
      <left style="hair">
        <color indexed="64"/>
      </left>
      <right/>
      <top style="thin">
        <color indexed="64"/>
      </top>
      <bottom/>
      <diagonal/>
    </border>
    <border>
      <left style="hair">
        <color indexed="64"/>
      </left>
      <right style="hair">
        <color indexed="64"/>
      </right>
      <top style="hair">
        <color indexed="64"/>
      </top>
      <bottom/>
      <diagonal/>
    </border>
    <border>
      <left/>
      <right style="double">
        <color indexed="10"/>
      </right>
      <top style="thin">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bottom style="double">
        <color indexed="17"/>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7"/>
      </right>
      <top style="thin">
        <color indexed="64"/>
      </top>
      <bottom/>
      <diagonal/>
    </border>
    <border>
      <left style="hair">
        <color indexed="64"/>
      </left>
      <right/>
      <top/>
      <bottom/>
      <diagonal/>
    </border>
    <border>
      <left style="hair">
        <color indexed="64"/>
      </left>
      <right style="thin">
        <color indexed="64"/>
      </right>
      <top style="hair">
        <color indexed="64"/>
      </top>
      <bottom style="thin">
        <color indexed="64"/>
      </bottom>
      <diagonal/>
    </border>
    <border>
      <left/>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diagonal/>
    </border>
    <border>
      <left style="thin">
        <color indexed="60"/>
      </left>
      <right/>
      <top style="thin">
        <color indexed="60"/>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style="thin">
        <color indexed="64"/>
      </bottom>
      <diagonal/>
    </border>
    <border>
      <left/>
      <right style="thin">
        <color indexed="64"/>
      </right>
      <top style="thick">
        <color indexed="64"/>
      </top>
      <bottom style="thin">
        <color indexed="64"/>
      </bottom>
      <diagonal/>
    </border>
    <border>
      <left/>
      <right style="thin">
        <color indexed="60"/>
      </right>
      <top style="thin">
        <color indexed="60"/>
      </top>
      <bottom/>
      <diagonal/>
    </border>
    <border>
      <left/>
      <right style="thin">
        <color indexed="60"/>
      </right>
      <top/>
      <bottom style="thin">
        <color indexed="60"/>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style="hair">
        <color indexed="64"/>
      </bottom>
      <diagonal/>
    </border>
    <border>
      <left/>
      <right style="dashed">
        <color indexed="64"/>
      </right>
      <top style="dashed">
        <color indexed="64"/>
      </top>
      <bottom style="dashed">
        <color indexed="64"/>
      </bottom>
      <diagonal/>
    </border>
    <border>
      <left/>
      <right style="thin">
        <color indexed="64"/>
      </right>
      <top style="dashed">
        <color indexed="64"/>
      </top>
      <bottom style="dashed">
        <color indexed="64"/>
      </bottom>
      <diagonal/>
    </border>
    <border>
      <left/>
      <right style="dashed">
        <color indexed="64"/>
      </right>
      <top style="dashed">
        <color indexed="64"/>
      </top>
      <bottom/>
      <diagonal/>
    </border>
    <border>
      <left/>
      <right style="dashed">
        <color indexed="64"/>
      </right>
      <top/>
      <bottom style="dashed">
        <color indexed="64"/>
      </bottom>
      <diagonal/>
    </border>
    <border>
      <left style="medium">
        <color indexed="10"/>
      </left>
      <right/>
      <top/>
      <bottom style="medium">
        <color indexed="10"/>
      </bottom>
      <diagonal/>
    </border>
    <border>
      <left/>
      <right/>
      <top/>
      <bottom style="medium">
        <color indexed="10"/>
      </bottom>
      <diagonal/>
    </border>
    <border>
      <left/>
      <right style="medium">
        <color indexed="10"/>
      </right>
      <top/>
      <bottom style="medium">
        <color indexed="10"/>
      </bottom>
      <diagonal/>
    </border>
    <border>
      <left style="hair">
        <color indexed="64"/>
      </left>
      <right/>
      <top style="hair">
        <color indexed="64"/>
      </top>
      <bottom style="thin">
        <color indexed="64"/>
      </bottom>
      <diagonal/>
    </border>
    <border>
      <left style="hair">
        <color indexed="64"/>
      </left>
      <right style="double">
        <color indexed="17"/>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double">
        <color indexed="17"/>
      </left>
      <right style="thin">
        <color indexed="64"/>
      </right>
      <top style="thin">
        <color indexed="64"/>
      </top>
      <bottom/>
      <diagonal/>
    </border>
    <border>
      <left style="double">
        <color indexed="17"/>
      </left>
      <right style="thin">
        <color indexed="64"/>
      </right>
      <top/>
      <bottom/>
      <diagonal/>
    </border>
    <border>
      <left/>
      <right style="double">
        <color indexed="17"/>
      </right>
      <top style="thin">
        <color indexed="64"/>
      </top>
      <bottom style="thin">
        <color indexed="64"/>
      </bottom>
      <diagonal/>
    </border>
    <border>
      <left style="double">
        <color indexed="17"/>
      </left>
      <right style="thin">
        <color indexed="64"/>
      </right>
      <top/>
      <bottom style="thin">
        <color indexed="64"/>
      </bottom>
      <diagonal/>
    </border>
    <border>
      <left/>
      <right style="double">
        <color indexed="17"/>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style="double">
        <color indexed="10"/>
      </left>
      <right/>
      <top style="thin">
        <color indexed="64"/>
      </top>
      <bottom style="thin">
        <color indexed="64"/>
      </bottom>
      <diagonal/>
    </border>
    <border>
      <left style="double">
        <color indexed="10"/>
      </left>
      <right style="thin">
        <color indexed="64"/>
      </right>
      <top style="thin">
        <color indexed="64"/>
      </top>
      <bottom/>
      <diagonal/>
    </border>
    <border>
      <left style="double">
        <color indexed="10"/>
      </left>
      <right style="thin">
        <color indexed="64"/>
      </right>
      <top/>
      <bottom/>
      <diagonal/>
    </border>
    <border>
      <left style="hair">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double">
        <color indexed="36"/>
      </right>
      <top/>
      <bottom style="thin">
        <color indexed="64"/>
      </bottom>
      <diagonal/>
    </border>
    <border>
      <left style="thin">
        <color indexed="64"/>
      </left>
      <right style="double">
        <color indexed="36"/>
      </right>
      <top style="thin">
        <color indexed="64"/>
      </top>
      <bottom style="thin">
        <color indexed="64"/>
      </bottom>
      <diagonal/>
    </border>
    <border>
      <left/>
      <right style="double">
        <color indexed="36"/>
      </right>
      <top style="thin">
        <color indexed="64"/>
      </top>
      <bottom style="thin">
        <color indexed="64"/>
      </bottom>
      <diagonal/>
    </border>
    <border>
      <left style="thin">
        <color indexed="64"/>
      </left>
      <right style="double">
        <color indexed="36"/>
      </right>
      <top style="thin">
        <color indexed="64"/>
      </top>
      <bottom/>
      <diagonal/>
    </border>
    <border>
      <left style="thin">
        <color indexed="64"/>
      </left>
      <right style="double">
        <color indexed="36"/>
      </right>
      <top/>
      <bottom style="thin">
        <color indexed="64"/>
      </bottom>
      <diagonal/>
    </border>
    <border>
      <left/>
      <right style="thin">
        <color indexed="64"/>
      </right>
      <top/>
      <bottom style="double">
        <color indexed="36"/>
      </bottom>
      <diagonal/>
    </border>
    <border>
      <left style="thin">
        <color indexed="64"/>
      </left>
      <right style="double">
        <color indexed="17"/>
      </right>
      <top style="thin">
        <color indexed="64"/>
      </top>
      <bottom/>
      <diagonal/>
    </border>
    <border>
      <left style="thin">
        <color indexed="64"/>
      </left>
      <right style="double">
        <color indexed="17"/>
      </right>
      <top/>
      <bottom style="thin">
        <color indexed="64"/>
      </bottom>
      <diagonal/>
    </border>
    <border>
      <left style="thin">
        <color indexed="64"/>
      </left>
      <right/>
      <top style="hair">
        <color indexed="64"/>
      </top>
      <bottom/>
      <diagonal/>
    </border>
    <border>
      <left style="thin">
        <color indexed="64"/>
      </left>
      <right/>
      <top/>
      <bottom style="hair">
        <color indexed="64"/>
      </bottom>
      <diagonal/>
    </border>
    <border>
      <left/>
      <right/>
      <top/>
      <bottom style="hair">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indexed="10"/>
      </left>
      <right style="medium">
        <color indexed="10"/>
      </right>
      <top style="medium">
        <color indexed="10"/>
      </top>
      <bottom style="medium">
        <color indexed="10"/>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style="medium">
        <color indexed="10"/>
      </right>
      <top style="medium">
        <color indexed="10"/>
      </top>
      <bottom style="medium">
        <color indexed="10"/>
      </bottom>
      <diagonal/>
    </border>
    <border>
      <left/>
      <right style="dashed">
        <color indexed="10"/>
      </right>
      <top style="medium">
        <color indexed="10"/>
      </top>
      <bottom style="medium">
        <color indexed="10"/>
      </bottom>
      <diagonal/>
    </border>
    <border>
      <left style="dashed">
        <color indexed="10"/>
      </left>
      <right/>
      <top style="medium">
        <color indexed="10"/>
      </top>
      <bottom style="medium">
        <color indexed="10"/>
      </bottom>
      <diagonal/>
    </border>
    <border>
      <left/>
      <right/>
      <top style="dashed">
        <color indexed="64"/>
      </top>
      <bottom style="thin">
        <color indexed="64"/>
      </bottom>
      <diagonal/>
    </border>
    <border>
      <left/>
      <right style="thin">
        <color indexed="64"/>
      </right>
      <top style="dashed">
        <color indexed="64"/>
      </top>
      <bottom/>
      <diagonal/>
    </border>
    <border>
      <left style="medium">
        <color rgb="FFFF0000"/>
      </left>
      <right style="medium">
        <color rgb="FFFF0000"/>
      </right>
      <top style="medium">
        <color rgb="FFFF0000"/>
      </top>
      <bottom/>
      <diagonal/>
    </border>
    <border>
      <left style="medium">
        <color rgb="FFFF0000"/>
      </left>
      <right style="medium">
        <color rgb="FFFF0000"/>
      </right>
      <top/>
      <bottom style="medium">
        <color rgb="FFFF0000"/>
      </bottom>
      <diagonal/>
    </border>
    <border>
      <left style="medium">
        <color rgb="FFFF0000"/>
      </left>
      <right/>
      <top/>
      <bottom/>
      <diagonal/>
    </border>
    <border>
      <left/>
      <right style="medium">
        <color rgb="FFFF0000"/>
      </right>
      <top/>
      <bottom/>
      <diagonal/>
    </border>
    <border>
      <left/>
      <right style="medium">
        <color indexed="10"/>
      </right>
      <top style="thin">
        <color indexed="64"/>
      </top>
      <bottom style="thin">
        <color indexed="64"/>
      </bottom>
      <diagonal/>
    </border>
    <border>
      <left/>
      <right style="medium">
        <color rgb="FFFF0000"/>
      </right>
      <top/>
      <bottom style="thin">
        <color indexed="64"/>
      </bottom>
      <diagonal/>
    </border>
    <border>
      <left/>
      <right style="medium">
        <color rgb="FFFF0000"/>
      </right>
      <top style="thin">
        <color indexed="64"/>
      </top>
      <bottom style="hair">
        <color indexed="64"/>
      </bottom>
      <diagonal/>
    </border>
    <border>
      <left/>
      <right style="medium">
        <color rgb="FFFF0000"/>
      </right>
      <top style="hair">
        <color indexed="64"/>
      </top>
      <bottom style="thin">
        <color indexed="64"/>
      </bottom>
      <diagonal/>
    </border>
    <border>
      <left/>
      <right style="medium">
        <color rgb="FFFF0000"/>
      </right>
      <top style="thin">
        <color indexed="64"/>
      </top>
      <bottom/>
      <diagonal/>
    </border>
    <border>
      <left style="double">
        <color indexed="17"/>
      </left>
      <right/>
      <top style="thin">
        <color indexed="64"/>
      </top>
      <bottom/>
      <diagonal/>
    </border>
    <border>
      <left style="double">
        <color indexed="17"/>
      </left>
      <right/>
      <top/>
      <bottom style="thin">
        <color indexed="64"/>
      </bottom>
      <diagonal/>
    </border>
    <border>
      <left style="double">
        <color indexed="17"/>
      </left>
      <right style="double">
        <color indexed="17"/>
      </right>
      <top style="thin">
        <color indexed="64"/>
      </top>
      <bottom/>
      <diagonal/>
    </border>
    <border>
      <left style="double">
        <color indexed="17"/>
      </left>
      <right style="double">
        <color indexed="17"/>
      </right>
      <top/>
      <bottom style="thin">
        <color indexed="64"/>
      </bottom>
      <diagonal/>
    </border>
    <border>
      <left/>
      <right style="double">
        <color indexed="17"/>
      </right>
      <top/>
      <bottom style="double">
        <color indexed="17"/>
      </bottom>
      <diagonal/>
    </border>
    <border>
      <left style="double">
        <color indexed="17"/>
      </left>
      <right/>
      <top/>
      <bottom style="double">
        <color indexed="17"/>
      </bottom>
      <diagonal/>
    </border>
    <border>
      <left/>
      <right/>
      <top style="double">
        <color indexed="17"/>
      </top>
      <bottom/>
      <diagonal/>
    </border>
    <border>
      <left/>
      <right style="double">
        <color indexed="17"/>
      </right>
      <top style="double">
        <color indexed="17"/>
      </top>
      <bottom style="double">
        <color indexed="17"/>
      </bottom>
      <diagonal/>
    </border>
    <border>
      <left style="hair">
        <color theme="1"/>
      </left>
      <right style="thin">
        <color theme="1"/>
      </right>
      <top style="hair">
        <color indexed="64"/>
      </top>
      <bottom style="thin">
        <color indexed="64"/>
      </bottom>
      <diagonal/>
    </border>
    <border>
      <left/>
      <right/>
      <top style="double">
        <color indexed="17"/>
      </top>
      <bottom style="double">
        <color indexed="17"/>
      </bottom>
      <diagonal/>
    </border>
    <border>
      <left style="double">
        <color rgb="FF00B050"/>
      </left>
      <right style="double">
        <color rgb="FF00B050"/>
      </right>
      <top style="double">
        <color rgb="FF00B050"/>
      </top>
      <bottom style="double">
        <color rgb="FF00B050"/>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right style="double">
        <color indexed="36"/>
      </right>
      <top style="double">
        <color indexed="36"/>
      </top>
      <bottom/>
      <diagonal/>
    </border>
    <border>
      <left/>
      <right style="double">
        <color indexed="36"/>
      </right>
      <top/>
      <bottom/>
      <diagonal/>
    </border>
    <border>
      <left/>
      <right style="double">
        <color indexed="36"/>
      </right>
      <top/>
      <bottom style="double">
        <color indexed="36"/>
      </bottom>
      <diagonal/>
    </border>
    <border>
      <left style="double">
        <color indexed="64"/>
      </left>
      <right/>
      <top style="thin">
        <color indexed="64"/>
      </top>
      <bottom style="thin">
        <color indexed="64"/>
      </bottom>
      <diagonal/>
    </border>
    <border>
      <left style="thin">
        <color indexed="64"/>
      </left>
      <right style="thin">
        <color indexed="64"/>
      </right>
      <top style="hair">
        <color indexed="64"/>
      </top>
      <bottom/>
      <diagonal/>
    </border>
    <border>
      <left style="double">
        <color indexed="10"/>
      </left>
      <right style="thin">
        <color auto="1"/>
      </right>
      <top style="thin">
        <color auto="1"/>
      </top>
      <bottom style="thin">
        <color auto="1"/>
      </bottom>
      <diagonal/>
    </border>
    <border>
      <left style="thin">
        <color theme="1"/>
      </left>
      <right style="thin">
        <color theme="1"/>
      </right>
      <top style="thin">
        <color auto="1"/>
      </top>
      <bottom style="thin">
        <color auto="1"/>
      </bottom>
      <diagonal/>
    </border>
    <border>
      <left/>
      <right style="medium">
        <color rgb="FFFF0000"/>
      </right>
      <top/>
      <bottom style="hair">
        <color indexed="64"/>
      </bottom>
      <diagonal/>
    </border>
    <border>
      <left style="double">
        <color indexed="17"/>
      </left>
      <right style="double">
        <color indexed="17"/>
      </right>
      <top style="thin">
        <color indexed="64"/>
      </top>
      <bottom style="double">
        <color indexed="17"/>
      </bottom>
      <diagonal/>
    </border>
    <border>
      <left/>
      <right style="double">
        <color indexed="17"/>
      </right>
      <top style="thin">
        <color indexed="64"/>
      </top>
      <bottom style="double">
        <color indexed="17"/>
      </bottom>
      <diagonal/>
    </border>
    <border>
      <left style="double">
        <color indexed="10"/>
      </left>
      <right style="thin">
        <color indexed="64"/>
      </right>
      <top/>
      <bottom style="thin">
        <color auto="1"/>
      </bottom>
      <diagonal/>
    </border>
    <border>
      <left style="thin">
        <color auto="1"/>
      </left>
      <right style="double">
        <color indexed="17"/>
      </right>
      <top style="thin">
        <color auto="1"/>
      </top>
      <bottom style="thin">
        <color auto="1"/>
      </bottom>
      <diagonal/>
    </border>
    <border>
      <left style="double">
        <color indexed="17"/>
      </left>
      <right/>
      <top style="thin">
        <color auto="1"/>
      </top>
      <bottom style="thin">
        <color indexed="64"/>
      </bottom>
      <diagonal/>
    </border>
    <border>
      <left/>
      <right/>
      <top/>
      <bottom style="thin">
        <color auto="1"/>
      </bottom>
      <diagonal/>
    </border>
    <border>
      <left style="medium">
        <color indexed="10"/>
      </left>
      <right style="medium">
        <color indexed="10"/>
      </right>
      <top style="thin">
        <color indexed="64"/>
      </top>
      <bottom style="thin">
        <color auto="1"/>
      </bottom>
      <diagonal/>
    </border>
    <border>
      <left style="double">
        <color rgb="FF00B050"/>
      </left>
      <right style="double">
        <color indexed="17"/>
      </right>
      <top/>
      <bottom/>
      <diagonal/>
    </border>
    <border>
      <left style="double">
        <color rgb="FF00B050"/>
      </left>
      <right style="double">
        <color indexed="17"/>
      </right>
      <top style="thin">
        <color indexed="64"/>
      </top>
      <bottom style="double">
        <color indexed="17"/>
      </bottom>
      <diagonal/>
    </border>
    <border>
      <left/>
      <right style="hair">
        <color indexed="64"/>
      </right>
      <top/>
      <bottom style="thin">
        <color indexed="64"/>
      </bottom>
      <diagonal/>
    </border>
    <border>
      <left/>
      <right style="medium">
        <color rgb="FFFF0000"/>
      </right>
      <top style="hair">
        <color indexed="64"/>
      </top>
      <bottom/>
      <diagonal/>
    </border>
    <border>
      <left style="medium">
        <color indexed="10"/>
      </left>
      <right/>
      <top/>
      <bottom/>
      <diagonal/>
    </border>
    <border>
      <left style="medium">
        <color indexed="10"/>
      </left>
      <right/>
      <top/>
      <bottom style="dashed">
        <color indexed="64"/>
      </bottom>
      <diagonal/>
    </border>
    <border>
      <left/>
      <right style="thin">
        <color indexed="64"/>
      </right>
      <top/>
      <bottom style="dashed">
        <color indexed="64"/>
      </bottom>
      <diagonal/>
    </border>
    <border>
      <left style="double">
        <color rgb="FF008000"/>
      </left>
      <right style="double">
        <color rgb="FF008000"/>
      </right>
      <top style="double">
        <color rgb="FF008000"/>
      </top>
      <bottom style="double">
        <color rgb="FF008000"/>
      </bottom>
      <diagonal/>
    </border>
    <border>
      <left style="double">
        <color rgb="FF008000"/>
      </left>
      <right style="double">
        <color rgb="FF008000"/>
      </right>
      <top style="double">
        <color rgb="FF008000"/>
      </top>
      <bottom/>
      <diagonal/>
    </border>
    <border>
      <left style="double">
        <color rgb="FF008000"/>
      </left>
      <right style="double">
        <color rgb="FF008000"/>
      </right>
      <top/>
      <bottom style="double">
        <color rgb="FF008000"/>
      </bottom>
      <diagonal/>
    </border>
    <border>
      <left style="double">
        <color rgb="FF008000"/>
      </left>
      <right style="double">
        <color rgb="FF008000"/>
      </right>
      <top/>
      <bottom/>
      <diagonal/>
    </border>
    <border>
      <left style="double">
        <color indexed="17"/>
      </left>
      <right style="double">
        <color indexed="17"/>
      </right>
      <top/>
      <bottom style="double">
        <color rgb="FF008000"/>
      </bottom>
      <diagonal/>
    </border>
    <border>
      <left style="double">
        <color rgb="FFFF0000"/>
      </left>
      <right style="double">
        <color rgb="FFFF0000"/>
      </right>
      <top style="double">
        <color rgb="FFFF0000"/>
      </top>
      <bottom/>
      <diagonal/>
    </border>
    <border>
      <left style="double">
        <color rgb="FFFF0000"/>
      </left>
      <right style="double">
        <color rgb="FFFF0000"/>
      </right>
      <top/>
      <bottom style="double">
        <color indexed="10"/>
      </bottom>
      <diagonal/>
    </border>
    <border>
      <left style="thick">
        <color rgb="FF0000FF"/>
      </left>
      <right/>
      <top style="thick">
        <color rgb="FF0000FF"/>
      </top>
      <bottom style="thin">
        <color indexed="64"/>
      </bottom>
      <diagonal/>
    </border>
    <border>
      <left/>
      <right/>
      <top style="thick">
        <color rgb="FF0000FF"/>
      </top>
      <bottom style="thin">
        <color indexed="64"/>
      </bottom>
      <diagonal/>
    </border>
    <border>
      <left/>
      <right style="thick">
        <color rgb="FF0000FF"/>
      </right>
      <top style="thick">
        <color rgb="FF0000FF"/>
      </top>
      <bottom style="thin">
        <color indexed="64"/>
      </bottom>
      <diagonal/>
    </border>
    <border>
      <left style="thick">
        <color rgb="FF0000FF"/>
      </left>
      <right style="thin">
        <color indexed="64"/>
      </right>
      <top style="thin">
        <color indexed="64"/>
      </top>
      <bottom/>
      <diagonal/>
    </border>
    <border>
      <left/>
      <right style="thick">
        <color rgb="FF0000FF"/>
      </right>
      <top style="thin">
        <color indexed="64"/>
      </top>
      <bottom style="thin">
        <color indexed="64"/>
      </bottom>
      <diagonal/>
    </border>
    <border>
      <left style="thick">
        <color rgb="FF0000FF"/>
      </left>
      <right style="thin">
        <color indexed="64"/>
      </right>
      <top/>
      <bottom style="thick">
        <color rgb="FF0000FF"/>
      </bottom>
      <diagonal/>
    </border>
    <border>
      <left style="thin">
        <color indexed="64"/>
      </left>
      <right/>
      <top/>
      <bottom style="thick">
        <color rgb="FF0000FF"/>
      </bottom>
      <diagonal/>
    </border>
    <border>
      <left style="hair">
        <color indexed="64"/>
      </left>
      <right style="thin">
        <color indexed="64"/>
      </right>
      <top style="hair">
        <color indexed="64"/>
      </top>
      <bottom style="thick">
        <color rgb="FF0000FF"/>
      </bottom>
      <diagonal/>
    </border>
    <border>
      <left style="thin">
        <color indexed="64"/>
      </left>
      <right style="thin">
        <color indexed="64"/>
      </right>
      <top/>
      <bottom style="thick">
        <color rgb="FF0000FF"/>
      </bottom>
      <diagonal/>
    </border>
    <border>
      <left style="thin">
        <color indexed="64"/>
      </left>
      <right style="thick">
        <color rgb="FF0000FF"/>
      </right>
      <top/>
      <bottom style="thick">
        <color rgb="FF0000FF"/>
      </bottom>
      <diagonal/>
    </border>
    <border>
      <left style="thick">
        <color rgb="FFCC0000"/>
      </left>
      <right/>
      <top style="thick">
        <color rgb="FFCC0000"/>
      </top>
      <bottom style="thin">
        <color indexed="64"/>
      </bottom>
      <diagonal/>
    </border>
    <border>
      <left/>
      <right/>
      <top style="thick">
        <color rgb="FFCC0000"/>
      </top>
      <bottom style="thin">
        <color indexed="64"/>
      </bottom>
      <diagonal/>
    </border>
    <border>
      <left/>
      <right style="double">
        <color indexed="17"/>
      </right>
      <top style="thick">
        <color rgb="FFCC0000"/>
      </top>
      <bottom style="thin">
        <color indexed="64"/>
      </bottom>
      <diagonal/>
    </border>
    <border>
      <left style="double">
        <color indexed="17"/>
      </left>
      <right style="double">
        <color indexed="17"/>
      </right>
      <top style="thick">
        <color rgb="FFCC0000"/>
      </top>
      <bottom/>
      <diagonal/>
    </border>
    <border>
      <left/>
      <right style="thick">
        <color rgb="FFCC0000"/>
      </right>
      <top style="thick">
        <color rgb="FFCC0000"/>
      </top>
      <bottom style="thin">
        <color indexed="64"/>
      </bottom>
      <diagonal/>
    </border>
    <border>
      <left style="thick">
        <color rgb="FFCC0000"/>
      </left>
      <right style="thin">
        <color indexed="64"/>
      </right>
      <top style="thin">
        <color indexed="64"/>
      </top>
      <bottom/>
      <diagonal/>
    </border>
    <border>
      <left style="thin">
        <color indexed="64"/>
      </left>
      <right style="thick">
        <color rgb="FFCC0000"/>
      </right>
      <top style="thin">
        <color indexed="64"/>
      </top>
      <bottom/>
      <diagonal/>
    </border>
    <border>
      <left style="thick">
        <color rgb="FFCC0000"/>
      </left>
      <right style="thin">
        <color indexed="64"/>
      </right>
      <top/>
      <bottom style="thick">
        <color rgb="FFCC0000"/>
      </bottom>
      <diagonal/>
    </border>
    <border>
      <left style="thin">
        <color indexed="64"/>
      </left>
      <right style="thin">
        <color indexed="64"/>
      </right>
      <top/>
      <bottom style="thick">
        <color rgb="FFCC0000"/>
      </bottom>
      <diagonal/>
    </border>
    <border>
      <left style="thin">
        <color indexed="64"/>
      </left>
      <right style="double">
        <color indexed="17"/>
      </right>
      <top/>
      <bottom style="thick">
        <color rgb="FFCC0000"/>
      </bottom>
      <diagonal/>
    </border>
    <border>
      <left style="double">
        <color indexed="17"/>
      </left>
      <right style="double">
        <color indexed="17"/>
      </right>
      <top/>
      <bottom style="thick">
        <color rgb="FFCC0000"/>
      </bottom>
      <diagonal/>
    </border>
    <border>
      <left/>
      <right style="thin">
        <color indexed="64"/>
      </right>
      <top style="thin">
        <color indexed="64"/>
      </top>
      <bottom style="thick">
        <color rgb="FFCC0000"/>
      </bottom>
      <diagonal/>
    </border>
    <border>
      <left style="thin">
        <color indexed="64"/>
      </left>
      <right style="thin">
        <color indexed="64"/>
      </right>
      <top style="thin">
        <color indexed="64"/>
      </top>
      <bottom style="thick">
        <color rgb="FFCC0000"/>
      </bottom>
      <diagonal/>
    </border>
    <border>
      <left style="thin">
        <color indexed="64"/>
      </left>
      <right style="thick">
        <color rgb="FFCC0000"/>
      </right>
      <top/>
      <bottom style="thick">
        <color rgb="FFCC0000"/>
      </bottom>
      <diagonal/>
    </border>
    <border>
      <left style="medium">
        <color rgb="FFFF0000"/>
      </left>
      <right style="medium">
        <color rgb="FFFF0000"/>
      </right>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double">
        <color theme="6" tint="-0.24994659260841701"/>
      </left>
      <right style="double">
        <color theme="6" tint="-0.24994659260841701"/>
      </right>
      <top style="double">
        <color indexed="17"/>
      </top>
      <bottom style="double">
        <color indexed="17"/>
      </bottom>
      <diagonal/>
    </border>
    <border>
      <left style="double">
        <color indexed="10"/>
      </left>
      <right style="double">
        <color indexed="10"/>
      </right>
      <top style="thin">
        <color indexed="64"/>
      </top>
      <bottom style="thin">
        <color indexed="64"/>
      </bottom>
      <diagonal/>
    </border>
    <border>
      <left style="double">
        <color indexed="10"/>
      </left>
      <right style="double">
        <color indexed="10"/>
      </right>
      <top style="thin">
        <color indexed="64"/>
      </top>
      <bottom style="double">
        <color indexed="10"/>
      </bottom>
      <diagonal/>
    </border>
    <border>
      <left style="double">
        <color indexed="10"/>
      </left>
      <right/>
      <top style="thin">
        <color indexed="64"/>
      </top>
      <bottom style="double">
        <color indexed="10"/>
      </bottom>
      <diagonal/>
    </border>
    <border>
      <left/>
      <right/>
      <top style="thin">
        <color indexed="64"/>
      </top>
      <bottom style="double">
        <color indexed="10"/>
      </bottom>
      <diagonal/>
    </border>
    <border>
      <left/>
      <right style="double">
        <color indexed="10"/>
      </right>
      <top style="thin">
        <color indexed="64"/>
      </top>
      <bottom style="double">
        <color indexed="10"/>
      </bottom>
      <diagonal/>
    </border>
    <border>
      <left/>
      <right style="double">
        <color indexed="10"/>
      </right>
      <top style="thin">
        <color indexed="64"/>
      </top>
      <bottom/>
      <diagonal/>
    </border>
  </borders>
  <cellStyleXfs count="40">
    <xf numFmtId="0" fontId="0" fillId="0" borderId="0">
      <alignment vertical="center"/>
    </xf>
    <xf numFmtId="38" fontId="16" fillId="0" borderId="0" applyFont="0" applyFill="0" applyBorder="0" applyAlignment="0" applyProtection="0"/>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alignment vertical="center"/>
    </xf>
    <xf numFmtId="178" fontId="20" fillId="0" borderId="0" applyFont="0" applyFill="0" applyBorder="0" applyAlignment="0" applyProtection="0"/>
    <xf numFmtId="38" fontId="16" fillId="0" borderId="0" applyFont="0" applyFill="0" applyBorder="0" applyAlignment="0" applyProtection="0">
      <alignment vertical="center"/>
    </xf>
    <xf numFmtId="176" fontId="16" fillId="0" borderId="0" applyFont="0" applyFill="0" applyBorder="0" applyAlignment="0" applyProtection="0"/>
    <xf numFmtId="0" fontId="16" fillId="0" borderId="0">
      <alignment vertical="center"/>
    </xf>
    <xf numFmtId="0" fontId="16" fillId="0" borderId="0"/>
    <xf numFmtId="0" fontId="16" fillId="0" borderId="0"/>
    <xf numFmtId="0" fontId="16" fillId="0" borderId="0"/>
    <xf numFmtId="0" fontId="16"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8" fillId="0" borderId="0"/>
    <xf numFmtId="0" fontId="16" fillId="0" borderId="0"/>
    <xf numFmtId="0" fontId="16" fillId="0" borderId="0">
      <alignment vertical="center"/>
    </xf>
    <xf numFmtId="0" fontId="1" fillId="0" borderId="0">
      <alignment vertical="center"/>
    </xf>
    <xf numFmtId="0" fontId="125" fillId="0" borderId="0" applyNumberFormat="0" applyFill="0" applyBorder="0" applyAlignment="0" applyProtection="0">
      <alignment vertical="center"/>
    </xf>
    <xf numFmtId="176" fontId="132" fillId="0" borderId="0" applyFont="0" applyFill="0" applyBorder="0" applyAlignment="0" applyProtection="0">
      <alignment vertical="center"/>
    </xf>
    <xf numFmtId="0" fontId="16" fillId="0" borderId="0"/>
    <xf numFmtId="0" fontId="132" fillId="0" borderId="0">
      <alignment vertical="center"/>
    </xf>
  </cellStyleXfs>
  <cellXfs count="2291">
    <xf numFmtId="0" fontId="0" fillId="0" borderId="0" xfId="0">
      <alignment vertical="center"/>
    </xf>
    <xf numFmtId="0" fontId="0" fillId="2" borderId="1" xfId="0" applyFill="1" applyBorder="1">
      <alignment vertical="center"/>
    </xf>
    <xf numFmtId="0" fontId="0" fillId="2" borderId="0" xfId="0" applyFill="1">
      <alignment vertical="center"/>
    </xf>
    <xf numFmtId="0" fontId="0" fillId="2" borderId="2" xfId="0" applyFill="1" applyBorder="1">
      <alignment vertical="center"/>
    </xf>
    <xf numFmtId="0" fontId="0" fillId="2" borderId="3" xfId="0" applyFill="1" applyBorder="1">
      <alignment vertical="center"/>
    </xf>
    <xf numFmtId="0" fontId="0" fillId="2" borderId="4" xfId="0" applyFill="1" applyBorder="1">
      <alignment vertical="center"/>
    </xf>
    <xf numFmtId="0" fontId="0" fillId="2" borderId="5" xfId="0" applyFill="1" applyBorder="1">
      <alignment vertical="center"/>
    </xf>
    <xf numFmtId="0" fontId="25" fillId="2" borderId="0" xfId="0" applyFont="1" applyFill="1">
      <alignment vertical="center"/>
    </xf>
    <xf numFmtId="0" fontId="26" fillId="2" borderId="0" xfId="0" applyFont="1" applyFill="1">
      <alignment vertical="center"/>
    </xf>
    <xf numFmtId="0" fontId="27" fillId="2" borderId="0" xfId="0" applyFont="1" applyFill="1">
      <alignment vertical="center"/>
    </xf>
    <xf numFmtId="0" fontId="14" fillId="0" borderId="0" xfId="0" applyFont="1">
      <alignment vertical="center"/>
    </xf>
    <xf numFmtId="0" fontId="46" fillId="0" borderId="0" xfId="0" applyFont="1">
      <alignment vertical="center"/>
    </xf>
    <xf numFmtId="0" fontId="0" fillId="0" borderId="0" xfId="0" applyAlignment="1">
      <alignment vertical="center" wrapText="1"/>
    </xf>
    <xf numFmtId="177" fontId="7" fillId="0" borderId="0" xfId="0" applyNumberFormat="1" applyFont="1" applyAlignment="1" applyProtection="1">
      <alignment horizontal="center" vertical="center"/>
      <protection hidden="1"/>
    </xf>
    <xf numFmtId="0" fontId="39" fillId="2" borderId="0" xfId="0" applyFont="1" applyFill="1">
      <alignment vertical="center"/>
    </xf>
    <xf numFmtId="0" fontId="19" fillId="0" borderId="0" xfId="0" applyFont="1" applyAlignment="1">
      <alignment horizontal="left" vertical="center"/>
    </xf>
    <xf numFmtId="0" fontId="3" fillId="0" borderId="6" xfId="0" applyFont="1" applyBorder="1" applyAlignment="1">
      <alignment vertical="center" wrapText="1"/>
    </xf>
    <xf numFmtId="0" fontId="6" fillId="0" borderId="0" xfId="0" applyFont="1" applyAlignment="1">
      <alignment vertical="center" wrapText="1"/>
    </xf>
    <xf numFmtId="0" fontId="19" fillId="0" borderId="0" xfId="0" applyFont="1">
      <alignment vertical="center"/>
    </xf>
    <xf numFmtId="0" fontId="40" fillId="0" borderId="0" xfId="34" applyFont="1">
      <alignment vertical="center"/>
    </xf>
    <xf numFmtId="0" fontId="6" fillId="0" borderId="0" xfId="34" applyFont="1">
      <alignment vertical="center"/>
    </xf>
    <xf numFmtId="0" fontId="0" fillId="0" borderId="8" xfId="0" applyBorder="1" applyAlignment="1">
      <alignment vertical="center" wrapText="1"/>
    </xf>
    <xf numFmtId="0" fontId="32" fillId="0" borderId="0" xfId="0" applyFont="1">
      <alignment vertical="center"/>
    </xf>
    <xf numFmtId="0" fontId="34" fillId="0" borderId="0" xfId="0" applyFont="1" applyAlignment="1">
      <alignment horizontal="center" vertical="center"/>
    </xf>
    <xf numFmtId="0" fontId="32" fillId="0" borderId="0" xfId="0" applyFont="1" applyAlignment="1">
      <alignment horizontal="center" vertical="center" textRotation="255"/>
    </xf>
    <xf numFmtId="0" fontId="32" fillId="0" borderId="0" xfId="0" applyFont="1" applyAlignment="1">
      <alignment horizontal="distributed" vertical="center"/>
    </xf>
    <xf numFmtId="0" fontId="32" fillId="0" borderId="8" xfId="0" applyFont="1" applyBorder="1">
      <alignment vertical="center"/>
    </xf>
    <xf numFmtId="0" fontId="32" fillId="0" borderId="15" xfId="0" applyFont="1" applyBorder="1">
      <alignment vertical="center"/>
    </xf>
    <xf numFmtId="0" fontId="32" fillId="0" borderId="16" xfId="0" applyFont="1" applyBorder="1">
      <alignment vertical="center"/>
    </xf>
    <xf numFmtId="0" fontId="32" fillId="0" borderId="17" xfId="0" applyFont="1" applyBorder="1" applyAlignment="1">
      <alignment horizontal="left" vertical="center"/>
    </xf>
    <xf numFmtId="0" fontId="32" fillId="0" borderId="18" xfId="0" applyFont="1" applyBorder="1" applyAlignment="1">
      <alignment horizontal="center" vertical="center"/>
    </xf>
    <xf numFmtId="0" fontId="32" fillId="0" borderId="19" xfId="0" applyFont="1" applyBorder="1" applyAlignment="1">
      <alignment horizontal="left" vertical="center"/>
    </xf>
    <xf numFmtId="0" fontId="32" fillId="0" borderId="20" xfId="0" applyFont="1" applyBorder="1" applyAlignment="1">
      <alignment horizontal="center" vertical="center"/>
    </xf>
    <xf numFmtId="0" fontId="32" fillId="0" borderId="21" xfId="0" applyFont="1" applyBorder="1">
      <alignment vertical="center"/>
    </xf>
    <xf numFmtId="0" fontId="32" fillId="0" borderId="22" xfId="0" applyFont="1" applyBorder="1" applyAlignment="1">
      <alignment horizontal="left" vertical="center"/>
    </xf>
    <xf numFmtId="0" fontId="32" fillId="0" borderId="23" xfId="0" applyFont="1" applyBorder="1" applyAlignment="1">
      <alignment horizontal="center" vertical="center"/>
    </xf>
    <xf numFmtId="0" fontId="3" fillId="0" borderId="0" xfId="0" applyFont="1">
      <alignment vertical="center"/>
    </xf>
    <xf numFmtId="0" fontId="32" fillId="0" borderId="24" xfId="0" applyFont="1" applyBorder="1">
      <alignment vertical="center"/>
    </xf>
    <xf numFmtId="0" fontId="32" fillId="0" borderId="25" xfId="0" applyFont="1" applyBorder="1" applyAlignment="1">
      <alignment horizontal="left" vertical="center"/>
    </xf>
    <xf numFmtId="0" fontId="32" fillId="0" borderId="20" xfId="0" applyFont="1" applyBorder="1" applyAlignment="1">
      <alignment horizontal="left" vertical="center"/>
    </xf>
    <xf numFmtId="0" fontId="32" fillId="0" borderId="26" xfId="0" applyFont="1" applyBorder="1">
      <alignment vertical="center"/>
    </xf>
    <xf numFmtId="0" fontId="33" fillId="0" borderId="0" xfId="0" applyFont="1" applyAlignment="1">
      <alignment horizontal="center" vertical="center"/>
    </xf>
    <xf numFmtId="0" fontId="33" fillId="0" borderId="0" xfId="0" applyFont="1">
      <alignment vertical="center"/>
    </xf>
    <xf numFmtId="0" fontId="32" fillId="0" borderId="0" xfId="0" applyFont="1" applyAlignment="1">
      <alignment horizontal="right" vertical="center"/>
    </xf>
    <xf numFmtId="0" fontId="32" fillId="3" borderId="10" xfId="0" applyFont="1" applyFill="1" applyBorder="1">
      <alignment vertical="center"/>
    </xf>
    <xf numFmtId="0" fontId="32" fillId="3" borderId="27" xfId="0" applyFont="1" applyFill="1" applyBorder="1">
      <alignment vertical="center"/>
    </xf>
    <xf numFmtId="0" fontId="76" fillId="0" borderId="0" xfId="0" applyFont="1" applyAlignment="1">
      <alignment vertical="center" wrapText="1"/>
    </xf>
    <xf numFmtId="0" fontId="77" fillId="0" borderId="0" xfId="0" applyFont="1" applyAlignment="1">
      <alignment vertical="center" wrapText="1"/>
    </xf>
    <xf numFmtId="0" fontId="32" fillId="0" borderId="6" xfId="0" applyFont="1" applyBorder="1">
      <alignment vertical="center"/>
    </xf>
    <xf numFmtId="0" fontId="34" fillId="0" borderId="0" xfId="0" applyFont="1" applyAlignment="1">
      <alignment horizontal="left" vertical="center"/>
    </xf>
    <xf numFmtId="0" fontId="0" fillId="0" borderId="0" xfId="0" applyAlignment="1">
      <alignment horizontal="center" vertical="center"/>
    </xf>
    <xf numFmtId="0" fontId="48" fillId="0" borderId="0" xfId="0" applyFont="1" applyAlignment="1">
      <alignment horizontal="left" vertical="center"/>
    </xf>
    <xf numFmtId="0" fontId="60" fillId="0" borderId="0" xfId="0" applyFont="1" applyAlignment="1">
      <alignment horizontal="center" vertical="top" textRotation="255" wrapText="1"/>
    </xf>
    <xf numFmtId="0" fontId="60" fillId="0" borderId="0" xfId="0" applyFont="1" applyAlignment="1">
      <alignment horizontal="center" vertical="top" wrapText="1"/>
    </xf>
    <xf numFmtId="0" fontId="7" fillId="0" borderId="0" xfId="0" applyFont="1">
      <alignment vertical="center"/>
    </xf>
    <xf numFmtId="0" fontId="32" fillId="0" borderId="0" xfId="0" applyFont="1" applyAlignment="1">
      <alignment vertical="center" wrapText="1"/>
    </xf>
    <xf numFmtId="0" fontId="48" fillId="0" borderId="0" xfId="0" applyFont="1">
      <alignment vertical="center"/>
    </xf>
    <xf numFmtId="0" fontId="3" fillId="0" borderId="6" xfId="0" applyFont="1" applyBorder="1">
      <alignment vertical="center"/>
    </xf>
    <xf numFmtId="0" fontId="56" fillId="0" borderId="0" xfId="0" applyFont="1" applyAlignment="1">
      <alignment horizontal="center" vertical="top" wrapText="1"/>
    </xf>
    <xf numFmtId="0" fontId="69" fillId="0" borderId="0" xfId="0" applyFont="1">
      <alignment vertical="center"/>
    </xf>
    <xf numFmtId="0" fontId="58" fillId="0" borderId="0" xfId="0" applyFont="1" applyAlignment="1">
      <alignment vertical="top" wrapText="1"/>
    </xf>
    <xf numFmtId="0" fontId="61" fillId="0" borderId="0" xfId="0" applyFont="1" applyAlignment="1">
      <alignment horizontal="center" vertical="top" wrapText="1"/>
    </xf>
    <xf numFmtId="0" fontId="60" fillId="0" borderId="0" xfId="0" applyFont="1" applyAlignment="1">
      <alignment horizontal="left" vertical="top" textRotation="255" wrapText="1"/>
    </xf>
    <xf numFmtId="0" fontId="61" fillId="0" borderId="0" xfId="0" applyFont="1" applyAlignment="1">
      <alignment horizontal="center" vertical="top"/>
    </xf>
    <xf numFmtId="0" fontId="19" fillId="0" borderId="0" xfId="0" applyFont="1" applyAlignment="1">
      <alignment vertical="top" wrapText="1"/>
    </xf>
    <xf numFmtId="0" fontId="61" fillId="0" borderId="0" xfId="0" applyFont="1" applyAlignment="1">
      <alignment horizontal="left" vertical="top"/>
    </xf>
    <xf numFmtId="0" fontId="0" fillId="0" borderId="8" xfId="0" applyBorder="1">
      <alignment vertical="center"/>
    </xf>
    <xf numFmtId="0" fontId="33" fillId="0" borderId="0" xfId="0" applyFont="1" applyAlignment="1">
      <alignment horizontal="right" vertical="center"/>
    </xf>
    <xf numFmtId="0" fontId="7" fillId="5" borderId="29" xfId="0" applyFont="1" applyFill="1" applyBorder="1" applyAlignment="1">
      <alignment horizontal="left" vertical="center"/>
    </xf>
    <xf numFmtId="0" fontId="35" fillId="0" borderId="0" xfId="0" applyFont="1" applyAlignment="1">
      <alignment horizontal="left" vertical="center"/>
    </xf>
    <xf numFmtId="0" fontId="32" fillId="0" borderId="0" xfId="0" applyFont="1" applyAlignment="1">
      <alignment horizontal="center" vertical="center"/>
    </xf>
    <xf numFmtId="0" fontId="32" fillId="0" borderId="0" xfId="0" applyFont="1" applyAlignment="1">
      <alignment vertical="top" wrapText="1"/>
    </xf>
    <xf numFmtId="0" fontId="7" fillId="0" borderId="0" xfId="0" applyFont="1" applyAlignment="1">
      <alignment horizontal="center" vertical="center"/>
    </xf>
    <xf numFmtId="0" fontId="62" fillId="0" borderId="0" xfId="0" applyFont="1">
      <alignment vertical="center"/>
    </xf>
    <xf numFmtId="0" fontId="3" fillId="0" borderId="0" xfId="0" applyFont="1" applyAlignment="1">
      <alignment vertical="center" wrapText="1"/>
    </xf>
    <xf numFmtId="0" fontId="47" fillId="0" borderId="0" xfId="0" applyFont="1">
      <alignment vertical="center"/>
    </xf>
    <xf numFmtId="0" fontId="59" fillId="0" borderId="0" xfId="0" applyFont="1" applyAlignment="1">
      <alignment vertical="center" wrapText="1"/>
    </xf>
    <xf numFmtId="0" fontId="59" fillId="0" borderId="0" xfId="0" applyFont="1" applyAlignment="1">
      <alignment horizontal="left" vertical="center" wrapText="1"/>
    </xf>
    <xf numFmtId="0" fontId="3" fillId="0" borderId="27" xfId="0" applyFont="1" applyBorder="1">
      <alignment vertical="center"/>
    </xf>
    <xf numFmtId="0" fontId="70" fillId="0" borderId="6" xfId="0" applyFont="1" applyBorder="1" applyAlignment="1" applyProtection="1">
      <alignment horizontal="center" vertical="center"/>
      <protection locked="0"/>
    </xf>
    <xf numFmtId="0" fontId="6" fillId="0" borderId="6" xfId="0" applyFont="1" applyBorder="1" applyAlignment="1" applyProtection="1">
      <alignment horizontal="center" vertical="center" wrapText="1"/>
      <protection locked="0"/>
    </xf>
    <xf numFmtId="0" fontId="6" fillId="0" borderId="6" xfId="0" applyFont="1" applyBorder="1" applyAlignment="1" applyProtection="1">
      <alignment horizontal="left" vertical="center" wrapText="1"/>
      <protection locked="0"/>
    </xf>
    <xf numFmtId="0" fontId="6" fillId="0" borderId="6" xfId="0" applyFont="1" applyBorder="1" applyAlignment="1" applyProtection="1">
      <alignment horizontal="center" vertical="center"/>
      <protection locked="0"/>
    </xf>
    <xf numFmtId="0" fontId="59" fillId="0" borderId="0" xfId="0" applyFont="1">
      <alignment vertical="center"/>
    </xf>
    <xf numFmtId="0" fontId="40" fillId="0" borderId="6" xfId="0" applyFont="1" applyBorder="1">
      <alignment vertical="center"/>
    </xf>
    <xf numFmtId="0" fontId="70" fillId="0" borderId="27" xfId="0" applyFont="1" applyBorder="1" applyAlignment="1" applyProtection="1">
      <alignment horizontal="center" vertical="center"/>
      <protection locked="0"/>
    </xf>
    <xf numFmtId="0" fontId="70" fillId="0" borderId="10" xfId="0" applyFont="1" applyBorder="1" applyAlignment="1" applyProtection="1">
      <alignment horizontal="center" vertical="center"/>
      <protection locked="0"/>
    </xf>
    <xf numFmtId="0" fontId="36" fillId="0" borderId="0" xfId="0" applyFont="1">
      <alignment vertical="center"/>
    </xf>
    <xf numFmtId="0" fontId="15" fillId="0" borderId="0" xfId="0" applyFont="1">
      <alignment vertical="center"/>
    </xf>
    <xf numFmtId="0" fontId="17" fillId="0" borderId="0" xfId="0" applyFont="1" applyAlignment="1">
      <alignment horizontal="left" vertical="center"/>
    </xf>
    <xf numFmtId="0" fontId="6" fillId="0" borderId="0" xfId="0" applyFont="1">
      <alignment vertical="center"/>
    </xf>
    <xf numFmtId="0" fontId="8" fillId="0" borderId="0" xfId="0" applyFont="1">
      <alignment vertical="center"/>
    </xf>
    <xf numFmtId="0" fontId="17" fillId="0" borderId="0" xfId="0" applyFont="1">
      <alignment vertical="center"/>
    </xf>
    <xf numFmtId="0" fontId="8" fillId="0" borderId="0" xfId="0" applyFont="1" applyAlignment="1">
      <alignment vertical="center" wrapText="1"/>
    </xf>
    <xf numFmtId="0" fontId="8" fillId="0" borderId="30" xfId="0" applyFont="1" applyBorder="1" applyAlignment="1">
      <alignment vertical="center" wrapText="1"/>
    </xf>
    <xf numFmtId="0" fontId="8" fillId="0" borderId="8" xfId="0" applyFont="1" applyBorder="1">
      <alignment vertical="center"/>
    </xf>
    <xf numFmtId="0" fontId="19" fillId="0" borderId="8" xfId="0" applyFont="1" applyBorder="1">
      <alignment vertical="center"/>
    </xf>
    <xf numFmtId="0" fontId="8" fillId="6" borderId="14" xfId="0" applyFont="1" applyFill="1" applyBorder="1" applyAlignment="1">
      <alignment horizontal="center" vertical="center" wrapText="1"/>
    </xf>
    <xf numFmtId="0" fontId="6" fillId="6" borderId="31" xfId="0" applyFont="1" applyFill="1" applyBorder="1" applyAlignment="1">
      <alignment horizontal="left" vertical="center" wrapText="1"/>
    </xf>
    <xf numFmtId="0" fontId="6" fillId="6" borderId="32" xfId="0" applyFont="1" applyFill="1" applyBorder="1" applyAlignment="1">
      <alignment horizontal="left" vertical="center" wrapText="1"/>
    </xf>
    <xf numFmtId="0" fontId="35" fillId="0" borderId="0" xfId="0" applyFont="1" applyAlignment="1">
      <alignment horizontal="left" vertical="center" wrapText="1"/>
    </xf>
    <xf numFmtId="0" fontId="19" fillId="0" borderId="0" xfId="0" applyFont="1" applyAlignment="1">
      <alignment vertical="center" wrapText="1"/>
    </xf>
    <xf numFmtId="0" fontId="40" fillId="0" borderId="0" xfId="0" applyFont="1" applyAlignment="1">
      <alignment vertical="center" wrapText="1"/>
    </xf>
    <xf numFmtId="0" fontId="6" fillId="0" borderId="6" xfId="0" applyFont="1" applyBorder="1">
      <alignment vertical="center"/>
    </xf>
    <xf numFmtId="0" fontId="6" fillId="0" borderId="6" xfId="0" applyFont="1" applyBorder="1" applyAlignment="1">
      <alignment vertical="center" wrapText="1"/>
    </xf>
    <xf numFmtId="0" fontId="6" fillId="0" borderId="10" xfId="0" applyFont="1" applyBorder="1" applyAlignment="1">
      <alignment vertical="center" wrapText="1"/>
    </xf>
    <xf numFmtId="0" fontId="6" fillId="0" borderId="33" xfId="0" applyFont="1" applyBorder="1" applyAlignment="1">
      <alignment vertical="center" wrapText="1"/>
    </xf>
    <xf numFmtId="0" fontId="40" fillId="0" borderId="6" xfId="0" applyFont="1" applyBorder="1" applyAlignment="1">
      <alignment vertical="center" wrapText="1"/>
    </xf>
    <xf numFmtId="0" fontId="40" fillId="0" borderId="33" xfId="0" applyFont="1" applyBorder="1">
      <alignment vertical="center"/>
    </xf>
    <xf numFmtId="0" fontId="40" fillId="0" borderId="14" xfId="0" applyFont="1" applyBorder="1">
      <alignment vertical="center"/>
    </xf>
    <xf numFmtId="0" fontId="40" fillId="0" borderId="0" xfId="0" applyFont="1">
      <alignment vertical="center"/>
    </xf>
    <xf numFmtId="0" fontId="67" fillId="0" borderId="6" xfId="0" applyFont="1" applyBorder="1">
      <alignment vertical="center"/>
    </xf>
    <xf numFmtId="0" fontId="67" fillId="0" borderId="0" xfId="0" applyFont="1">
      <alignment vertical="center"/>
    </xf>
    <xf numFmtId="0" fontId="68" fillId="0" borderId="6" xfId="0" applyFont="1" applyBorder="1">
      <alignment vertical="center"/>
    </xf>
    <xf numFmtId="0" fontId="35" fillId="0" borderId="35" xfId="0" applyFont="1" applyBorder="1" applyAlignment="1" applyProtection="1">
      <alignment horizontal="left" vertical="center" wrapText="1"/>
      <protection locked="0"/>
    </xf>
    <xf numFmtId="0" fontId="35" fillId="0" borderId="11" xfId="0" applyFont="1" applyBorder="1" applyAlignment="1" applyProtection="1">
      <alignment horizontal="left" vertical="center" wrapText="1"/>
      <protection locked="0"/>
    </xf>
    <xf numFmtId="0" fontId="35" fillId="0" borderId="27" xfId="0" applyFont="1" applyBorder="1" applyAlignment="1" applyProtection="1">
      <alignment horizontal="center" vertical="center" wrapText="1"/>
      <protection locked="0"/>
    </xf>
    <xf numFmtId="0" fontId="35" fillId="0" borderId="6"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5" fillId="0" borderId="10" xfId="0" applyFont="1" applyBorder="1" applyAlignment="1" applyProtection="1">
      <alignment horizontal="left" vertical="center" wrapText="1"/>
      <protection locked="0"/>
    </xf>
    <xf numFmtId="0" fontId="7" fillId="0" borderId="10"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0" fontId="44" fillId="0" borderId="0" xfId="24" applyFont="1">
      <alignment vertical="center"/>
    </xf>
    <xf numFmtId="0" fontId="21" fillId="0" borderId="0" xfId="0" applyFont="1" applyAlignment="1">
      <alignment vertical="center" wrapText="1"/>
    </xf>
    <xf numFmtId="0" fontId="15" fillId="0" borderId="0" xfId="0" applyFont="1" applyAlignment="1">
      <alignment horizontal="left" vertical="center"/>
    </xf>
    <xf numFmtId="0" fontId="8" fillId="0" borderId="8" xfId="0" applyFont="1" applyBorder="1" applyAlignment="1">
      <alignment horizontal="right" vertical="center"/>
    </xf>
    <xf numFmtId="0" fontId="66" fillId="0" borderId="0" xfId="0" applyFont="1">
      <alignment vertical="center"/>
    </xf>
    <xf numFmtId="0" fontId="3" fillId="0" borderId="0" xfId="24" applyFont="1">
      <alignment vertical="center"/>
    </xf>
    <xf numFmtId="182" fontId="3" fillId="0" borderId="0" xfId="0" applyNumberFormat="1" applyFont="1" applyAlignment="1">
      <alignment horizontal="center" vertical="center"/>
    </xf>
    <xf numFmtId="0" fontId="41" fillId="0" borderId="0" xfId="0" applyFont="1" applyAlignment="1">
      <alignment horizontal="center" vertical="center"/>
    </xf>
    <xf numFmtId="0" fontId="7" fillId="7" borderId="6" xfId="0" applyFont="1" applyFill="1" applyBorder="1">
      <alignment vertical="center"/>
    </xf>
    <xf numFmtId="0" fontId="7" fillId="0" borderId="36" xfId="0" applyFont="1" applyBorder="1">
      <alignment vertical="center"/>
    </xf>
    <xf numFmtId="0" fontId="66" fillId="0" borderId="6" xfId="0" applyFont="1" applyBorder="1">
      <alignment vertical="center"/>
    </xf>
    <xf numFmtId="0" fontId="3" fillId="0" borderId="14" xfId="0" applyFont="1" applyBorder="1" applyAlignment="1">
      <alignment vertical="center" wrapText="1"/>
    </xf>
    <xf numFmtId="0" fontId="3" fillId="0" borderId="14" xfId="0" applyFont="1" applyBorder="1">
      <alignment vertical="center"/>
    </xf>
    <xf numFmtId="0" fontId="66" fillId="0" borderId="10" xfId="0" applyFont="1" applyBorder="1">
      <alignment vertical="center"/>
    </xf>
    <xf numFmtId="0" fontId="3" fillId="0" borderId="10" xfId="0" applyFont="1" applyBorder="1">
      <alignment vertical="center"/>
    </xf>
    <xf numFmtId="0" fontId="8" fillId="0" borderId="0" xfId="0" applyFont="1" applyAlignment="1">
      <alignment horizontal="left" vertical="center" wrapText="1"/>
    </xf>
    <xf numFmtId="0" fontId="19" fillId="0" borderId="0" xfId="0" applyFont="1" applyAlignment="1">
      <alignment horizontal="left" vertical="center" wrapText="1"/>
    </xf>
    <xf numFmtId="0" fontId="8" fillId="0" borderId="0" xfId="0" applyFont="1" applyAlignment="1">
      <alignment horizontal="right" vertical="center"/>
    </xf>
    <xf numFmtId="0" fontId="8" fillId="0" borderId="37" xfId="0" applyFont="1" applyBorder="1">
      <alignment vertical="center"/>
    </xf>
    <xf numFmtId="0" fontId="8" fillId="0" borderId="37" xfId="0" applyFont="1" applyBorder="1" applyAlignment="1">
      <alignment horizontal="right" vertical="center"/>
    </xf>
    <xf numFmtId="0" fontId="19" fillId="0" borderId="0" xfId="0" applyFont="1" applyAlignment="1">
      <alignment vertical="top"/>
    </xf>
    <xf numFmtId="0" fontId="19" fillId="0" borderId="8" xfId="0" applyFont="1" applyBorder="1" applyAlignment="1">
      <alignment vertical="top"/>
    </xf>
    <xf numFmtId="0" fontId="8" fillId="0" borderId="0" xfId="0" applyFont="1" applyAlignment="1">
      <alignment horizontal="left" vertical="center"/>
    </xf>
    <xf numFmtId="0" fontId="79" fillId="0" borderId="0" xfId="0" applyFont="1" applyAlignment="1">
      <alignment horizontal="center" vertical="top" wrapText="1"/>
    </xf>
    <xf numFmtId="0" fontId="79" fillId="0" borderId="0" xfId="0" applyFont="1" applyAlignment="1">
      <alignment horizontal="center" vertical="top"/>
    </xf>
    <xf numFmtId="0" fontId="83" fillId="0" borderId="0" xfId="0" applyFont="1">
      <alignment vertical="center"/>
    </xf>
    <xf numFmtId="0" fontId="80" fillId="0" borderId="0" xfId="0" applyFont="1" applyAlignment="1">
      <alignment horizontal="center" vertical="top"/>
    </xf>
    <xf numFmtId="0" fontId="80" fillId="0" borderId="0" xfId="0" applyFont="1" applyAlignment="1">
      <alignment horizontal="left" vertical="top"/>
    </xf>
    <xf numFmtId="0" fontId="72" fillId="0" borderId="0" xfId="0" applyFont="1" applyAlignment="1">
      <alignment horizontal="left" vertical="center"/>
    </xf>
    <xf numFmtId="0" fontId="0" fillId="0" borderId="0" xfId="0" applyAlignment="1">
      <alignment horizontal="left" vertical="center"/>
    </xf>
    <xf numFmtId="0" fontId="17" fillId="0" borderId="0" xfId="0" applyFont="1" applyAlignment="1">
      <alignment vertical="top" wrapText="1"/>
    </xf>
    <xf numFmtId="0" fontId="17" fillId="0" borderId="8" xfId="0" applyFont="1" applyBorder="1" applyAlignment="1">
      <alignment vertical="top" wrapText="1"/>
    </xf>
    <xf numFmtId="0" fontId="19" fillId="0" borderId="14" xfId="0" applyFont="1" applyBorder="1" applyAlignment="1">
      <alignment horizontal="left" vertical="center" wrapText="1"/>
    </xf>
    <xf numFmtId="0" fontId="58" fillId="0" borderId="8" xfId="0" applyFont="1" applyBorder="1" applyAlignment="1">
      <alignment horizontal="left" vertical="top" wrapText="1"/>
    </xf>
    <xf numFmtId="0" fontId="8" fillId="0" borderId="0" xfId="0" applyFont="1" applyAlignment="1">
      <alignment vertical="top"/>
    </xf>
    <xf numFmtId="0" fontId="8" fillId="0" borderId="0" xfId="0" applyFont="1" applyAlignment="1">
      <alignment horizontal="left" vertical="top"/>
    </xf>
    <xf numFmtId="0" fontId="8" fillId="0" borderId="8" xfId="0" applyFont="1" applyBorder="1" applyAlignment="1">
      <alignment vertical="top"/>
    </xf>
    <xf numFmtId="0" fontId="2" fillId="0" borderId="6" xfId="0" applyFont="1" applyBorder="1">
      <alignment vertical="center"/>
    </xf>
    <xf numFmtId="0" fontId="2" fillId="0" borderId="6" xfId="0" applyFont="1" applyBorder="1" applyAlignment="1">
      <alignment vertical="center" wrapText="1"/>
    </xf>
    <xf numFmtId="0" fontId="16" fillId="0" borderId="0" xfId="0" applyFont="1" applyAlignment="1">
      <alignment horizontal="center" vertical="top" wrapText="1"/>
    </xf>
    <xf numFmtId="0" fontId="16" fillId="0" borderId="8" xfId="0" applyFont="1" applyBorder="1" applyAlignment="1">
      <alignment horizontal="center" vertical="top" wrapText="1"/>
    </xf>
    <xf numFmtId="0" fontId="84" fillId="0" borderId="0" xfId="0" applyFont="1" applyAlignment="1">
      <alignment horizontal="center" vertical="top" wrapText="1"/>
    </xf>
    <xf numFmtId="0" fontId="86" fillId="0" borderId="0" xfId="0" applyFont="1">
      <alignment vertical="center"/>
    </xf>
    <xf numFmtId="0" fontId="6" fillId="0" borderId="33" xfId="0" applyFont="1" applyBorder="1">
      <alignment vertical="center"/>
    </xf>
    <xf numFmtId="0" fontId="8" fillId="0" borderId="8" xfId="0" applyFont="1" applyBorder="1" applyAlignment="1">
      <alignment vertical="center" wrapText="1"/>
    </xf>
    <xf numFmtId="0" fontId="19" fillId="0" borderId="33" xfId="0" applyFont="1" applyBorder="1" applyAlignment="1">
      <alignment horizontal="left" vertical="center" wrapText="1"/>
    </xf>
    <xf numFmtId="0" fontId="83" fillId="2" borderId="0" xfId="0" applyFont="1" applyFill="1">
      <alignment vertical="center"/>
    </xf>
    <xf numFmtId="0" fontId="82" fillId="0" borderId="6" xfId="0" applyFont="1" applyBorder="1" applyAlignment="1">
      <alignment horizontal="center" vertical="center"/>
    </xf>
    <xf numFmtId="0" fontId="2" fillId="0" borderId="6" xfId="0" applyFont="1" applyBorder="1" applyAlignment="1">
      <alignment horizontal="center" vertical="center"/>
    </xf>
    <xf numFmtId="0" fontId="59" fillId="0" borderId="37" xfId="0" applyFont="1" applyBorder="1" applyAlignment="1">
      <alignment horizontal="left" vertical="center" wrapText="1"/>
    </xf>
    <xf numFmtId="0" fontId="87" fillId="0" borderId="0" xfId="0" applyFont="1" applyAlignment="1">
      <alignment horizontal="left" vertical="center"/>
    </xf>
    <xf numFmtId="0" fontId="24" fillId="0" borderId="0" xfId="0" applyFont="1">
      <alignment vertical="center"/>
    </xf>
    <xf numFmtId="0" fontId="88" fillId="0" borderId="0" xfId="0" applyFont="1" applyAlignment="1">
      <alignment vertical="center" wrapText="1"/>
    </xf>
    <xf numFmtId="0" fontId="87" fillId="0" borderId="0" xfId="0" applyFont="1">
      <alignment vertical="center"/>
    </xf>
    <xf numFmtId="0" fontId="87" fillId="0" borderId="30" xfId="0" applyFont="1" applyBorder="1" applyAlignment="1">
      <alignment vertical="center" wrapText="1"/>
    </xf>
    <xf numFmtId="0" fontId="87" fillId="0" borderId="0" xfId="0" applyFont="1" applyAlignment="1">
      <alignment horizontal="right" vertical="center"/>
    </xf>
    <xf numFmtId="0" fontId="88" fillId="0" borderId="30" xfId="0" applyFont="1" applyBorder="1">
      <alignment vertical="center"/>
    </xf>
    <xf numFmtId="0" fontId="87" fillId="0" borderId="0" xfId="0" applyFont="1" applyAlignment="1">
      <alignment vertical="center" wrapText="1"/>
    </xf>
    <xf numFmtId="0" fontId="87" fillId="0" borderId="8" xfId="0" applyFont="1" applyBorder="1" applyAlignment="1">
      <alignment vertical="center" wrapText="1"/>
    </xf>
    <xf numFmtId="0" fontId="89" fillId="0" borderId="0" xfId="0" applyFont="1" applyAlignment="1">
      <alignment vertical="center" wrapText="1"/>
    </xf>
    <xf numFmtId="0" fontId="88" fillId="0" borderId="0" xfId="0" applyFont="1">
      <alignment vertical="center"/>
    </xf>
    <xf numFmtId="0" fontId="85" fillId="0" borderId="0" xfId="0" applyFont="1" applyAlignment="1">
      <alignment vertical="center" wrapText="1"/>
    </xf>
    <xf numFmtId="0" fontId="6" fillId="0" borderId="30" xfId="0" applyFont="1" applyBorder="1" applyAlignment="1">
      <alignment vertical="center" wrapText="1"/>
    </xf>
    <xf numFmtId="0" fontId="30" fillId="0" borderId="0" xfId="0" applyFont="1" applyAlignment="1">
      <alignment horizontal="left" vertical="center"/>
    </xf>
    <xf numFmtId="0" fontId="75" fillId="8" borderId="14" xfId="0" applyFont="1" applyFill="1" applyBorder="1" applyAlignment="1">
      <alignment vertical="center" wrapText="1"/>
    </xf>
    <xf numFmtId="0" fontId="2" fillId="0" borderId="35" xfId="0" applyFont="1" applyBorder="1" applyAlignment="1" applyProtection="1">
      <alignment horizontal="left" vertical="center" wrapText="1"/>
      <protection locked="0"/>
    </xf>
    <xf numFmtId="0" fontId="3" fillId="0" borderId="6" xfId="0" applyFont="1" applyBorder="1" applyAlignment="1" applyProtection="1">
      <alignment horizontal="center" vertical="center"/>
      <protection locked="0"/>
    </xf>
    <xf numFmtId="0" fontId="3" fillId="0" borderId="38" xfId="0" applyFont="1" applyBorder="1" applyAlignment="1">
      <alignment vertical="center" wrapText="1"/>
    </xf>
    <xf numFmtId="0" fontId="6" fillId="0" borderId="38" xfId="0" applyFont="1" applyBorder="1" applyAlignment="1">
      <alignment vertical="center" wrapText="1"/>
    </xf>
    <xf numFmtId="0" fontId="90" fillId="0" borderId="0" xfId="0" applyFont="1">
      <alignment vertical="center"/>
    </xf>
    <xf numFmtId="0" fontId="6" fillId="0" borderId="37" xfId="0" applyFont="1" applyBorder="1" applyAlignment="1">
      <alignment horizontal="center" vertical="center" wrapText="1"/>
    </xf>
    <xf numFmtId="0" fontId="3" fillId="0" borderId="37" xfId="0" applyFont="1" applyBorder="1" applyAlignment="1">
      <alignment vertical="center" wrapText="1"/>
    </xf>
    <xf numFmtId="0" fontId="59" fillId="0" borderId="37" xfId="0" applyFont="1" applyBorder="1" applyAlignment="1">
      <alignment vertical="center" wrapText="1"/>
    </xf>
    <xf numFmtId="0" fontId="2" fillId="0" borderId="0" xfId="0" applyFont="1" applyAlignment="1">
      <alignment vertical="center" wrapText="1"/>
    </xf>
    <xf numFmtId="0" fontId="8" fillId="8" borderId="36" xfId="0" applyFont="1" applyFill="1" applyBorder="1">
      <alignment vertical="center"/>
    </xf>
    <xf numFmtId="0" fontId="21" fillId="8" borderId="0" xfId="0" applyFont="1" applyFill="1">
      <alignment vertical="center"/>
    </xf>
    <xf numFmtId="0" fontId="7" fillId="0" borderId="6" xfId="0" applyFont="1" applyBorder="1" applyAlignment="1" applyProtection="1">
      <alignment horizontal="center" vertical="center"/>
      <protection locked="0"/>
    </xf>
    <xf numFmtId="0" fontId="2" fillId="6" borderId="6" xfId="0" applyFont="1" applyFill="1" applyBorder="1" applyAlignment="1">
      <alignment horizontal="center" vertical="center"/>
    </xf>
    <xf numFmtId="0" fontId="2" fillId="5" borderId="6" xfId="0" applyFont="1" applyFill="1" applyBorder="1">
      <alignment vertical="center"/>
    </xf>
    <xf numFmtId="0" fontId="2" fillId="0" borderId="0" xfId="0" applyFont="1">
      <alignment vertical="center"/>
    </xf>
    <xf numFmtId="0" fontId="2" fillId="0" borderId="11" xfId="0" applyFont="1" applyBorder="1">
      <alignment vertical="center"/>
    </xf>
    <xf numFmtId="0" fontId="2" fillId="0" borderId="8" xfId="0" applyFont="1" applyBorder="1">
      <alignment vertical="center"/>
    </xf>
    <xf numFmtId="0" fontId="24" fillId="2" borderId="1" xfId="0" applyFont="1" applyFill="1" applyBorder="1">
      <alignment vertical="center"/>
    </xf>
    <xf numFmtId="0" fontId="46" fillId="10" borderId="40" xfId="0" applyFont="1" applyFill="1" applyBorder="1">
      <alignment vertical="center"/>
    </xf>
    <xf numFmtId="0" fontId="46" fillId="10" borderId="41" xfId="0" applyFont="1" applyFill="1" applyBorder="1">
      <alignment vertical="center"/>
    </xf>
    <xf numFmtId="0" fontId="46" fillId="10" borderId="42" xfId="0" applyFont="1" applyFill="1" applyBorder="1">
      <alignment vertical="center"/>
    </xf>
    <xf numFmtId="0" fontId="92" fillId="10" borderId="42" xfId="0" applyFont="1" applyFill="1" applyBorder="1">
      <alignment vertical="center"/>
    </xf>
    <xf numFmtId="0" fontId="6" fillId="2" borderId="43" xfId="0" applyFont="1" applyFill="1" applyBorder="1" applyAlignment="1">
      <alignment horizontal="center" vertical="center"/>
    </xf>
    <xf numFmtId="0" fontId="6" fillId="2" borderId="43" xfId="0" applyFont="1" applyFill="1" applyBorder="1" applyAlignment="1">
      <alignment horizontal="center" vertical="center" wrapText="1"/>
    </xf>
    <xf numFmtId="0" fontId="6" fillId="2" borderId="44" xfId="0" applyFont="1" applyFill="1" applyBorder="1" applyAlignment="1">
      <alignment horizontal="center" vertical="center" wrapText="1"/>
    </xf>
    <xf numFmtId="0" fontId="53" fillId="2" borderId="46" xfId="0" applyFont="1" applyFill="1" applyBorder="1" applyAlignment="1">
      <alignment horizontal="left" vertical="center" wrapText="1"/>
    </xf>
    <xf numFmtId="0" fontId="53" fillId="2" borderId="47" xfId="0" applyFont="1" applyFill="1" applyBorder="1" applyAlignment="1">
      <alignment horizontal="left" vertical="center" wrapText="1"/>
    </xf>
    <xf numFmtId="0" fontId="6" fillId="2" borderId="48" xfId="0" applyFont="1" applyFill="1" applyBorder="1" applyAlignment="1">
      <alignment horizontal="center" vertical="center"/>
    </xf>
    <xf numFmtId="0" fontId="6" fillId="2" borderId="43" xfId="0" applyFont="1" applyFill="1" applyBorder="1" applyAlignment="1">
      <alignment horizontal="center" wrapText="1"/>
    </xf>
    <xf numFmtId="0" fontId="6" fillId="2" borderId="49" xfId="0" applyFont="1" applyFill="1" applyBorder="1" applyAlignment="1">
      <alignment horizontal="center" vertical="center"/>
    </xf>
    <xf numFmtId="0" fontId="6" fillId="2" borderId="50" xfId="0" applyFont="1" applyFill="1" applyBorder="1" applyAlignment="1">
      <alignment horizontal="center" vertical="center"/>
    </xf>
    <xf numFmtId="0" fontId="6" fillId="2" borderId="50" xfId="0" applyFont="1" applyFill="1" applyBorder="1" applyAlignment="1">
      <alignment horizontal="center" wrapText="1"/>
    </xf>
    <xf numFmtId="0" fontId="53" fillId="2" borderId="47" xfId="0" applyFont="1" applyFill="1" applyBorder="1" applyAlignment="1">
      <alignment horizontal="center" vertical="center" wrapText="1"/>
    </xf>
    <xf numFmtId="0" fontId="6" fillId="2" borderId="51" xfId="0" applyFont="1" applyFill="1" applyBorder="1" applyAlignment="1">
      <alignment horizontal="center" vertical="center" wrapText="1"/>
    </xf>
    <xf numFmtId="0" fontId="7" fillId="2" borderId="52" xfId="0" applyFont="1" applyFill="1" applyBorder="1" applyAlignment="1">
      <alignment horizontal="center" vertical="center" wrapText="1"/>
    </xf>
    <xf numFmtId="0" fontId="2" fillId="2" borderId="52" xfId="0" applyFont="1" applyFill="1" applyBorder="1" applyAlignment="1">
      <alignment horizontal="center" vertical="center" wrapText="1"/>
    </xf>
    <xf numFmtId="0" fontId="21" fillId="2" borderId="52" xfId="0" applyFont="1" applyFill="1" applyBorder="1" applyAlignment="1">
      <alignment horizontal="center" vertical="center" wrapText="1"/>
    </xf>
    <xf numFmtId="0" fontId="53" fillId="2" borderId="53" xfId="0" applyFont="1" applyFill="1" applyBorder="1" applyAlignment="1">
      <alignment horizontal="left" vertical="center" wrapText="1"/>
    </xf>
    <xf numFmtId="0" fontId="6" fillId="2" borderId="52" xfId="0" applyFont="1" applyFill="1" applyBorder="1" applyAlignment="1">
      <alignment horizontal="center" vertical="center" wrapText="1"/>
    </xf>
    <xf numFmtId="0" fontId="53" fillId="2" borderId="54" xfId="0" applyFont="1" applyFill="1" applyBorder="1" applyAlignment="1">
      <alignment horizontal="left" vertical="center" wrapText="1"/>
    </xf>
    <xf numFmtId="0" fontId="53" fillId="2" borderId="55" xfId="0" applyFont="1" applyFill="1" applyBorder="1" applyAlignment="1">
      <alignment horizontal="left" vertical="center" wrapText="1"/>
    </xf>
    <xf numFmtId="0" fontId="2" fillId="0" borderId="14" xfId="0" applyFont="1" applyBorder="1" applyAlignment="1">
      <alignment vertical="center" wrapText="1"/>
    </xf>
    <xf numFmtId="0" fontId="57" fillId="0" borderId="0" xfId="0" applyFont="1" applyAlignment="1">
      <alignment horizontal="center" vertical="top" wrapText="1"/>
    </xf>
    <xf numFmtId="0" fontId="13" fillId="0" borderId="0" xfId="0" applyFont="1" applyAlignment="1">
      <alignment horizontal="center" vertical="top" wrapText="1"/>
    </xf>
    <xf numFmtId="0" fontId="57" fillId="0" borderId="0" xfId="0" applyFont="1" applyAlignment="1">
      <alignment horizontal="center" vertical="top"/>
    </xf>
    <xf numFmtId="0" fontId="13" fillId="0" borderId="0" xfId="0" applyFont="1" applyAlignment="1">
      <alignment horizontal="center" vertical="top"/>
    </xf>
    <xf numFmtId="0" fontId="2" fillId="0" borderId="0" xfId="0" applyFont="1" applyAlignment="1">
      <alignment horizontal="center" vertical="center"/>
    </xf>
    <xf numFmtId="0" fontId="15" fillId="0" borderId="0" xfId="0" applyFont="1" applyAlignment="1">
      <alignment horizontal="right" vertical="center"/>
    </xf>
    <xf numFmtId="0" fontId="2" fillId="0" borderId="10" xfId="0" applyFont="1" applyBorder="1" applyAlignment="1" applyProtection="1">
      <alignment horizontal="left" vertical="center" wrapText="1"/>
      <protection locked="0"/>
    </xf>
    <xf numFmtId="0" fontId="3" fillId="0" borderId="10" xfId="0" applyFont="1" applyBorder="1" applyAlignment="1" applyProtection="1">
      <alignment horizontal="left" vertical="center" wrapText="1"/>
      <protection locked="0"/>
    </xf>
    <xf numFmtId="0" fontId="66" fillId="0" borderId="6"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35" xfId="0" applyFont="1" applyBorder="1" applyAlignment="1" applyProtection="1">
      <alignment horizontal="center" vertical="center" wrapText="1"/>
      <protection locked="0"/>
    </xf>
    <xf numFmtId="0" fontId="66" fillId="0" borderId="10" xfId="0" applyFont="1" applyBorder="1" applyAlignment="1" applyProtection="1">
      <alignment horizontal="center" vertical="center" wrapText="1"/>
      <protection locked="0"/>
    </xf>
    <xf numFmtId="0" fontId="3" fillId="0" borderId="56" xfId="0" applyFont="1" applyBorder="1" applyAlignment="1" applyProtection="1">
      <alignment horizontal="center" vertical="center" wrapText="1"/>
      <protection locked="0"/>
    </xf>
    <xf numFmtId="0" fontId="66" fillId="0" borderId="35" xfId="0" applyFont="1" applyBorder="1" applyAlignment="1" applyProtection="1">
      <alignment horizontal="center" vertical="center" wrapText="1"/>
      <protection locked="0"/>
    </xf>
    <xf numFmtId="0" fontId="19" fillId="0" borderId="30" xfId="0" applyFont="1" applyBorder="1" applyAlignment="1">
      <alignment vertical="center" wrapText="1"/>
    </xf>
    <xf numFmtId="0" fontId="6" fillId="2" borderId="60" xfId="0" applyFont="1" applyFill="1" applyBorder="1" applyAlignment="1">
      <alignment horizontal="center" vertical="center"/>
    </xf>
    <xf numFmtId="0" fontId="6" fillId="0" borderId="10" xfId="0" applyFont="1" applyBorder="1" applyAlignment="1" applyProtection="1">
      <alignment horizontal="center" vertical="center" wrapText="1"/>
      <protection locked="0"/>
    </xf>
    <xf numFmtId="189" fontId="7" fillId="3" borderId="27" xfId="0" applyNumberFormat="1" applyFont="1" applyFill="1" applyBorder="1" applyAlignment="1" applyProtection="1">
      <alignment horizontal="center" vertical="center"/>
      <protection hidden="1"/>
    </xf>
    <xf numFmtId="0" fontId="6" fillId="0" borderId="27"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56" xfId="0" applyFont="1" applyBorder="1" applyAlignment="1" applyProtection="1">
      <alignment horizontal="center" vertical="center"/>
      <protection locked="0"/>
    </xf>
    <xf numFmtId="56" fontId="6" fillId="0" borderId="56" xfId="0" applyNumberFormat="1" applyFont="1" applyBorder="1" applyAlignment="1" applyProtection="1">
      <alignment horizontal="center" vertical="center"/>
      <protection locked="0"/>
    </xf>
    <xf numFmtId="189" fontId="7" fillId="0" borderId="6" xfId="0" applyNumberFormat="1" applyFont="1" applyBorder="1" applyAlignment="1" applyProtection="1">
      <alignment horizontal="center" vertical="center"/>
      <protection locked="0"/>
    </xf>
    <xf numFmtId="0" fontId="35" fillId="0" borderId="6" xfId="0" applyFont="1" applyBorder="1" applyAlignment="1" applyProtection="1">
      <alignment horizontal="left" vertical="center" wrapText="1"/>
      <protection locked="0"/>
    </xf>
    <xf numFmtId="0" fontId="35" fillId="0" borderId="10"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66" fillId="0" borderId="10" xfId="0" applyFont="1" applyBorder="1" applyAlignment="1" applyProtection="1">
      <alignment horizontal="left" vertical="center" wrapText="1"/>
      <protection locked="0"/>
    </xf>
    <xf numFmtId="0" fontId="16" fillId="0" borderId="0" xfId="0" applyFont="1" applyAlignment="1">
      <alignment horizontal="center" vertical="top"/>
    </xf>
    <xf numFmtId="0" fontId="2" fillId="0" borderId="61" xfId="0" applyFont="1" applyBorder="1" applyAlignment="1">
      <alignment horizontal="center" vertical="center"/>
    </xf>
    <xf numFmtId="0" fontId="12" fillId="6" borderId="62" xfId="0" applyFont="1" applyFill="1" applyBorder="1" applyAlignment="1">
      <alignment horizontal="center" vertical="center"/>
    </xf>
    <xf numFmtId="0" fontId="42" fillId="13" borderId="10" xfId="0" applyFont="1" applyFill="1" applyBorder="1">
      <alignment vertical="center"/>
    </xf>
    <xf numFmtId="0" fontId="42" fillId="13" borderId="11" xfId="0" applyFont="1" applyFill="1" applyBorder="1">
      <alignment vertical="center"/>
    </xf>
    <xf numFmtId="0" fontId="2" fillId="13" borderId="11" xfId="0" applyFont="1" applyFill="1" applyBorder="1">
      <alignment vertical="center"/>
    </xf>
    <xf numFmtId="0" fontId="2" fillId="13" borderId="27" xfId="0" applyFont="1" applyFill="1" applyBorder="1">
      <alignment vertical="center"/>
    </xf>
    <xf numFmtId="0" fontId="2" fillId="0" borderId="10" xfId="0" applyFont="1" applyBorder="1">
      <alignment vertical="center"/>
    </xf>
    <xf numFmtId="0" fontId="2" fillId="0" borderId="27" xfId="0" applyFont="1" applyBorder="1">
      <alignment vertical="center"/>
    </xf>
    <xf numFmtId="0" fontId="2" fillId="0" borderId="6" xfId="0" applyFont="1" applyBorder="1" applyAlignment="1">
      <alignment horizontal="center" vertical="center" shrinkToFit="1"/>
    </xf>
    <xf numFmtId="0" fontId="2" fillId="0" borderId="61" xfId="0" applyFont="1" applyBorder="1">
      <alignment vertical="center"/>
    </xf>
    <xf numFmtId="0" fontId="2" fillId="0" borderId="6" xfId="0" applyFont="1" applyBorder="1" applyAlignment="1">
      <alignment horizontal="right" vertical="center"/>
    </xf>
    <xf numFmtId="0" fontId="2" fillId="0" borderId="10" xfId="0" applyFont="1" applyBorder="1" applyAlignment="1">
      <alignment horizontal="right" vertical="center"/>
    </xf>
    <xf numFmtId="0" fontId="2" fillId="0" borderId="6" xfId="0" applyFont="1" applyBorder="1" applyAlignment="1">
      <alignment horizontal="center" vertical="center" wrapText="1"/>
    </xf>
    <xf numFmtId="187" fontId="2" fillId="0" borderId="6" xfId="0" applyNumberFormat="1" applyFont="1" applyBorder="1" applyAlignment="1">
      <alignment horizontal="right" vertical="center"/>
    </xf>
    <xf numFmtId="0" fontId="2" fillId="0" borderId="6" xfId="0" applyFont="1" applyBorder="1" applyAlignment="1">
      <alignment vertical="center" shrinkToFit="1"/>
    </xf>
    <xf numFmtId="0" fontId="2" fillId="0" borderId="0" xfId="0" applyFont="1" applyAlignment="1">
      <alignment horizontal="right" vertical="center"/>
    </xf>
    <xf numFmtId="0" fontId="2" fillId="0" borderId="33" xfId="0" applyFont="1" applyBorder="1" applyAlignment="1">
      <alignment vertical="center" wrapText="1"/>
    </xf>
    <xf numFmtId="0" fontId="2" fillId="0" borderId="13" xfId="0" applyFont="1" applyBorder="1">
      <alignment vertical="center"/>
    </xf>
    <xf numFmtId="0" fontId="6" fillId="0" borderId="36" xfId="0" applyFont="1" applyBorder="1" applyAlignment="1">
      <alignment horizontal="right" vertical="center"/>
    </xf>
    <xf numFmtId="0" fontId="6" fillId="0" borderId="39" xfId="0" applyFont="1" applyBorder="1" applyAlignment="1">
      <alignment horizontal="right" vertical="center"/>
    </xf>
    <xf numFmtId="0" fontId="2" fillId="0" borderId="0" xfId="0" applyFont="1" applyAlignment="1">
      <alignment horizontal="center" vertical="top"/>
    </xf>
    <xf numFmtId="0" fontId="2" fillId="0" borderId="0" xfId="0" applyFont="1" applyAlignment="1">
      <alignment horizontal="right" vertical="top" wrapText="1"/>
    </xf>
    <xf numFmtId="0" fontId="2" fillId="0" borderId="33" xfId="0" applyFont="1" applyBorder="1">
      <alignment vertical="center"/>
    </xf>
    <xf numFmtId="0" fontId="6" fillId="0" borderId="8" xfId="0" applyFont="1" applyBorder="1">
      <alignment vertical="center"/>
    </xf>
    <xf numFmtId="0" fontId="6" fillId="0" borderId="8" xfId="0" applyFont="1" applyBorder="1" applyAlignment="1">
      <alignment horizontal="right" vertical="center"/>
    </xf>
    <xf numFmtId="0" fontId="2" fillId="0" borderId="63" xfId="0" applyFont="1" applyBorder="1">
      <alignment vertical="center"/>
    </xf>
    <xf numFmtId="0" fontId="6" fillId="0" borderId="64" xfId="0" applyFont="1" applyBorder="1">
      <alignment vertical="center"/>
    </xf>
    <xf numFmtId="0" fontId="2" fillId="0" borderId="0" xfId="24" applyFont="1">
      <alignment vertical="center"/>
    </xf>
    <xf numFmtId="0" fontId="2" fillId="0" borderId="27" xfId="24" applyFont="1" applyBorder="1" applyAlignment="1">
      <alignment horizontal="center" vertical="center"/>
    </xf>
    <xf numFmtId="0" fontId="2" fillId="0" borderId="33" xfId="24" applyFont="1" applyBorder="1" applyAlignment="1">
      <alignment horizontal="center" vertical="center" shrinkToFit="1"/>
    </xf>
    <xf numFmtId="187" fontId="2" fillId="0" borderId="33" xfId="24" applyNumberFormat="1" applyFont="1" applyBorder="1">
      <alignment vertical="center"/>
    </xf>
    <xf numFmtId="0" fontId="2" fillId="0" borderId="0" xfId="24" applyFont="1" applyAlignment="1">
      <alignment horizontal="left" vertical="center"/>
    </xf>
    <xf numFmtId="187" fontId="2" fillId="0" borderId="0" xfId="24" applyNumberFormat="1" applyFont="1">
      <alignment vertical="center"/>
    </xf>
    <xf numFmtId="0" fontId="2" fillId="0" borderId="6" xfId="0" applyFont="1" applyBorder="1" applyAlignment="1">
      <alignment horizontal="center" vertical="top" wrapText="1"/>
    </xf>
    <xf numFmtId="0" fontId="6" fillId="0" borderId="6" xfId="24" applyFont="1" applyBorder="1">
      <alignment vertical="center"/>
    </xf>
    <xf numFmtId="0" fontId="6" fillId="0" borderId="0" xfId="24" applyFont="1">
      <alignment vertical="center"/>
    </xf>
    <xf numFmtId="0" fontId="98" fillId="0" borderId="0" xfId="0" applyFont="1">
      <alignment vertical="center"/>
    </xf>
    <xf numFmtId="0" fontId="42" fillId="13" borderId="27" xfId="0" applyFont="1" applyFill="1" applyBorder="1">
      <alignment vertical="center"/>
    </xf>
    <xf numFmtId="0" fontId="2" fillId="13" borderId="0" xfId="0" applyFont="1" applyFill="1">
      <alignment vertical="center"/>
    </xf>
    <xf numFmtId="0" fontId="2" fillId="0" borderId="61" xfId="0" applyFont="1" applyBorder="1" applyAlignment="1">
      <alignment horizontal="center" vertical="top" wrapText="1" shrinkToFit="1"/>
    </xf>
    <xf numFmtId="0" fontId="2" fillId="0" borderId="0" xfId="0" applyFont="1" applyAlignment="1">
      <alignment horizontal="left" vertical="top" wrapText="1"/>
    </xf>
    <xf numFmtId="0" fontId="6" fillId="0" borderId="0" xfId="0" applyFont="1" applyAlignment="1">
      <alignment horizontal="left" vertical="top" wrapText="1"/>
    </xf>
    <xf numFmtId="0" fontId="2" fillId="0" borderId="0" xfId="0" applyFont="1" applyAlignment="1">
      <alignment horizontal="left" vertical="top" shrinkToFit="1"/>
    </xf>
    <xf numFmtId="183" fontId="6" fillId="0" borderId="0" xfId="0" applyNumberFormat="1" applyFont="1" applyAlignment="1">
      <alignment horizontal="right" vertical="center" wrapText="1"/>
    </xf>
    <xf numFmtId="183" fontId="2" fillId="0" borderId="0" xfId="0" applyNumberFormat="1" applyFont="1" applyAlignment="1">
      <alignment horizontal="left" vertical="top"/>
    </xf>
    <xf numFmtId="184" fontId="6" fillId="0" borderId="0" xfId="0" applyNumberFormat="1" applyFont="1" applyAlignment="1">
      <alignment horizontal="right" vertical="center" wrapText="1"/>
    </xf>
    <xf numFmtId="184" fontId="2" fillId="0" borderId="0" xfId="0" applyNumberFormat="1" applyFont="1" applyAlignment="1">
      <alignment horizontal="right" vertical="center" wrapText="1"/>
    </xf>
    <xf numFmtId="0" fontId="99" fillId="0" borderId="8" xfId="0" applyFont="1" applyBorder="1">
      <alignment vertical="center"/>
    </xf>
    <xf numFmtId="0" fontId="6" fillId="14" borderId="6" xfId="0" applyFont="1" applyFill="1" applyBorder="1" applyAlignment="1">
      <alignment horizontal="left" vertical="top" wrapText="1"/>
    </xf>
    <xf numFmtId="0" fontId="2" fillId="14" borderId="6" xfId="0" applyFont="1" applyFill="1" applyBorder="1" applyAlignment="1">
      <alignment horizontal="center" vertical="top" wrapText="1"/>
    </xf>
    <xf numFmtId="0" fontId="2" fillId="14" borderId="6" xfId="0" applyFont="1" applyFill="1" applyBorder="1" applyAlignment="1">
      <alignment horizontal="left" vertical="top" shrinkToFit="1"/>
    </xf>
    <xf numFmtId="183" fontId="6" fillId="14" borderId="6" xfId="0" applyNumberFormat="1" applyFont="1" applyFill="1" applyBorder="1" applyAlignment="1">
      <alignment horizontal="right" vertical="center" wrapText="1"/>
    </xf>
    <xf numFmtId="183" fontId="2" fillId="14" borderId="6" xfId="0" applyNumberFormat="1" applyFont="1" applyFill="1" applyBorder="1" applyAlignment="1">
      <alignment horizontal="left" vertical="top" shrinkToFit="1"/>
    </xf>
    <xf numFmtId="184" fontId="2" fillId="14" borderId="6" xfId="0" applyNumberFormat="1" applyFont="1" applyFill="1" applyBorder="1" applyAlignment="1">
      <alignment horizontal="right" vertical="center" wrapText="1"/>
    </xf>
    <xf numFmtId="0" fontId="2" fillId="14" borderId="6" xfId="0" applyFont="1" applyFill="1" applyBorder="1" applyAlignment="1">
      <alignment horizontal="left" vertical="top" wrapText="1"/>
    </xf>
    <xf numFmtId="184" fontId="6" fillId="14" borderId="6" xfId="0" applyNumberFormat="1" applyFont="1" applyFill="1" applyBorder="1" applyAlignment="1">
      <alignment horizontal="right" vertical="center" wrapText="1"/>
    </xf>
    <xf numFmtId="184" fontId="6" fillId="14" borderId="36" xfId="0" applyNumberFormat="1" applyFont="1" applyFill="1" applyBorder="1" applyAlignment="1">
      <alignment vertical="top" wrapText="1"/>
    </xf>
    <xf numFmtId="186" fontId="6" fillId="14" borderId="6" xfId="0" applyNumberFormat="1" applyFont="1" applyFill="1" applyBorder="1" applyAlignment="1">
      <alignment horizontal="right" vertical="center" wrapText="1"/>
    </xf>
    <xf numFmtId="188" fontId="6" fillId="14" borderId="6" xfId="0" applyNumberFormat="1" applyFont="1" applyFill="1" applyBorder="1" applyAlignment="1">
      <alignment horizontal="right" vertical="center" wrapText="1"/>
    </xf>
    <xf numFmtId="184" fontId="6" fillId="14" borderId="39" xfId="0" applyNumberFormat="1" applyFont="1" applyFill="1" applyBorder="1" applyAlignment="1">
      <alignment vertical="top" wrapText="1"/>
    </xf>
    <xf numFmtId="0" fontId="6" fillId="0" borderId="6" xfId="0" applyFont="1" applyBorder="1" applyAlignment="1">
      <alignment horizontal="left" vertical="top" wrapText="1"/>
    </xf>
    <xf numFmtId="0" fontId="2" fillId="0" borderId="6" xfId="0" applyFont="1" applyBorder="1" applyAlignment="1">
      <alignment horizontal="center" vertical="top" wrapText="1" shrinkToFit="1"/>
    </xf>
    <xf numFmtId="183" fontId="6" fillId="0" borderId="6" xfId="0" applyNumberFormat="1" applyFont="1" applyBorder="1" applyAlignment="1">
      <alignment horizontal="right" vertical="center" wrapText="1"/>
    </xf>
    <xf numFmtId="184" fontId="6" fillId="0" borderId="6" xfId="0" applyNumberFormat="1" applyFont="1" applyBorder="1" applyAlignment="1">
      <alignment horizontal="right" vertical="center" wrapText="1"/>
    </xf>
    <xf numFmtId="184" fontId="2" fillId="0" borderId="0" xfId="0" applyNumberFormat="1" applyFont="1" applyAlignment="1">
      <alignment horizontal="left" vertical="top" wrapText="1"/>
    </xf>
    <xf numFmtId="0" fontId="2" fillId="14" borderId="39" xfId="0" applyFont="1" applyFill="1" applyBorder="1" applyAlignment="1">
      <alignment horizontal="center" vertical="top" wrapText="1"/>
    </xf>
    <xf numFmtId="184" fontId="2" fillId="14" borderId="6" xfId="0" quotePrefix="1" applyNumberFormat="1" applyFont="1" applyFill="1" applyBorder="1" applyAlignment="1">
      <alignment horizontal="right" vertical="center" wrapText="1"/>
    </xf>
    <xf numFmtId="0" fontId="2" fillId="0" borderId="6" xfId="0" applyFont="1" applyBorder="1" applyAlignment="1">
      <alignment horizontal="center" vertical="center" wrapText="1" shrinkToFit="1"/>
    </xf>
    <xf numFmtId="0" fontId="2" fillId="14" borderId="6" xfId="0" applyFont="1" applyFill="1" applyBorder="1" applyAlignment="1">
      <alignment horizontal="center" vertical="center" wrapText="1"/>
    </xf>
    <xf numFmtId="0" fontId="2" fillId="14" borderId="6" xfId="0" applyFont="1" applyFill="1" applyBorder="1" applyAlignment="1">
      <alignment horizontal="center" vertical="center" shrinkToFit="1"/>
    </xf>
    <xf numFmtId="0" fontId="6" fillId="0" borderId="0" xfId="0" applyFont="1" applyAlignment="1">
      <alignment vertical="top"/>
    </xf>
    <xf numFmtId="0" fontId="6" fillId="0" borderId="0" xfId="0" applyFont="1" applyAlignment="1">
      <alignment vertical="top" wrapText="1"/>
    </xf>
    <xf numFmtId="184" fontId="2" fillId="0" borderId="33" xfId="0" applyNumberFormat="1" applyFont="1" applyBorder="1" applyAlignment="1">
      <alignment horizontal="left" vertical="top" wrapText="1"/>
    </xf>
    <xf numFmtId="183" fontId="6" fillId="0" borderId="33" xfId="0" applyNumberFormat="1" applyFont="1" applyBorder="1" applyAlignment="1">
      <alignment horizontal="right" vertical="center" wrapText="1"/>
    </xf>
    <xf numFmtId="184" fontId="6" fillId="0" borderId="33" xfId="0" applyNumberFormat="1" applyFont="1" applyBorder="1" applyAlignment="1">
      <alignment horizontal="right" vertical="center" wrapText="1"/>
    </xf>
    <xf numFmtId="185" fontId="6" fillId="0" borderId="0" xfId="0" applyNumberFormat="1" applyFont="1" applyAlignment="1">
      <alignment horizontal="right" vertical="center" wrapText="1"/>
    </xf>
    <xf numFmtId="186" fontId="6" fillId="0" borderId="0" xfId="0" applyNumberFormat="1" applyFont="1" applyAlignment="1">
      <alignment horizontal="right" vertical="center" wrapText="1"/>
    </xf>
    <xf numFmtId="186" fontId="6" fillId="0" borderId="6" xfId="0" applyNumberFormat="1" applyFont="1" applyBorder="1" applyAlignment="1">
      <alignment horizontal="right" vertical="center" wrapText="1"/>
    </xf>
    <xf numFmtId="0" fontId="6" fillId="14" borderId="6" xfId="0" applyFont="1" applyFill="1" applyBorder="1" applyAlignment="1">
      <alignment horizontal="center" vertical="center" wrapText="1"/>
    </xf>
    <xf numFmtId="183" fontId="6" fillId="14" borderId="6" xfId="0" applyNumberFormat="1" applyFont="1" applyFill="1" applyBorder="1" applyAlignment="1">
      <alignment horizontal="left" vertical="top" shrinkToFit="1"/>
    </xf>
    <xf numFmtId="0" fontId="6" fillId="14" borderId="6" xfId="0" applyFont="1" applyFill="1" applyBorder="1" applyAlignment="1">
      <alignment horizontal="center" vertical="top" wrapText="1"/>
    </xf>
    <xf numFmtId="0" fontId="2" fillId="14" borderId="6" xfId="0" applyFont="1" applyFill="1" applyBorder="1" applyAlignment="1">
      <alignment horizontal="center" vertical="top" shrinkToFit="1"/>
    </xf>
    <xf numFmtId="0" fontId="6" fillId="14" borderId="10" xfId="0" applyFont="1" applyFill="1" applyBorder="1" applyAlignment="1">
      <alignment vertical="top" wrapText="1"/>
    </xf>
    <xf numFmtId="0" fontId="6" fillId="14" borderId="11" xfId="0" applyFont="1" applyFill="1" applyBorder="1" applyAlignment="1">
      <alignment vertical="top" wrapText="1"/>
    </xf>
    <xf numFmtId="183" fontId="6" fillId="0" borderId="61" xfId="0" applyNumberFormat="1" applyFont="1" applyBorder="1" applyAlignment="1">
      <alignment horizontal="right" vertical="center" wrapText="1"/>
    </xf>
    <xf numFmtId="183" fontId="6" fillId="0" borderId="65" xfId="0" applyNumberFormat="1" applyFont="1" applyBorder="1" applyAlignment="1">
      <alignment horizontal="right" vertical="center" wrapText="1"/>
    </xf>
    <xf numFmtId="0" fontId="2" fillId="0" borderId="28" xfId="0" applyFont="1" applyBorder="1">
      <alignment vertical="center"/>
    </xf>
    <xf numFmtId="0" fontId="2" fillId="0" borderId="12" xfId="0" applyFont="1" applyBorder="1" applyAlignment="1">
      <alignment horizontal="right" vertical="center"/>
    </xf>
    <xf numFmtId="0" fontId="2" fillId="0" borderId="12" xfId="0" applyFont="1" applyBorder="1">
      <alignment vertical="center"/>
    </xf>
    <xf numFmtId="187" fontId="2" fillId="0" borderId="0" xfId="0" applyNumberFormat="1" applyFont="1">
      <alignment vertical="center"/>
    </xf>
    <xf numFmtId="0" fontId="2" fillId="0" borderId="8" xfId="0" applyFont="1" applyBorder="1" applyAlignment="1">
      <alignment horizontal="right" vertical="center"/>
    </xf>
    <xf numFmtId="0" fontId="6" fillId="2" borderId="48" xfId="0" applyFont="1" applyFill="1" applyBorder="1" applyAlignment="1">
      <alignment horizontal="center" vertical="center" wrapText="1"/>
    </xf>
    <xf numFmtId="0" fontId="2" fillId="4" borderId="61" xfId="0" applyFont="1" applyFill="1" applyBorder="1" applyAlignment="1">
      <alignment horizontal="center" vertical="center" wrapText="1"/>
    </xf>
    <xf numFmtId="0" fontId="96" fillId="0" borderId="0" xfId="0" applyFont="1">
      <alignment vertical="center"/>
    </xf>
    <xf numFmtId="0" fontId="2" fillId="0" borderId="0" xfId="0" applyFont="1" applyAlignment="1">
      <alignment horizontal="left" vertical="center"/>
    </xf>
    <xf numFmtId="0" fontId="96" fillId="0" borderId="0" xfId="0" applyFont="1" applyAlignment="1">
      <alignment horizontal="center" vertical="center"/>
    </xf>
    <xf numFmtId="0" fontId="96" fillId="5" borderId="0" xfId="0" applyFont="1" applyFill="1">
      <alignment vertical="center"/>
    </xf>
    <xf numFmtId="0" fontId="2" fillId="5" borderId="0" xfId="0" applyFont="1" applyFill="1">
      <alignment vertical="center"/>
    </xf>
    <xf numFmtId="0" fontId="2" fillId="5" borderId="0" xfId="0" applyFont="1" applyFill="1" applyAlignment="1">
      <alignment horizontal="center" vertical="center"/>
    </xf>
    <xf numFmtId="0" fontId="96" fillId="4" borderId="6" xfId="0" applyFont="1" applyFill="1" applyBorder="1">
      <alignment vertical="center"/>
    </xf>
    <xf numFmtId="0" fontId="96" fillId="0" borderId="33" xfId="0" applyFont="1" applyBorder="1">
      <alignment vertical="center"/>
    </xf>
    <xf numFmtId="0" fontId="96" fillId="0" borderId="14" xfId="0" applyFont="1" applyBorder="1">
      <alignment vertical="center"/>
    </xf>
    <xf numFmtId="0" fontId="96" fillId="0" borderId="28" xfId="0" applyFont="1" applyBorder="1">
      <alignment vertical="center"/>
    </xf>
    <xf numFmtId="0" fontId="96" fillId="0" borderId="12" xfId="0" applyFont="1" applyBorder="1">
      <alignment vertical="center"/>
    </xf>
    <xf numFmtId="0" fontId="2" fillId="0" borderId="12" xfId="0" applyFont="1" applyBorder="1" applyAlignment="1">
      <alignment vertical="center" wrapText="1"/>
    </xf>
    <xf numFmtId="0" fontId="2" fillId="0" borderId="12" xfId="0" applyFont="1" applyBorder="1" applyAlignment="1">
      <alignment horizontal="center" vertical="center" wrapText="1"/>
    </xf>
    <xf numFmtId="0" fontId="96" fillId="15" borderId="0" xfId="0" applyFont="1" applyFill="1">
      <alignment vertical="center"/>
    </xf>
    <xf numFmtId="0" fontId="96" fillId="15" borderId="0" xfId="0" applyFont="1" applyFill="1" applyAlignment="1">
      <alignment horizontal="center" vertical="center"/>
    </xf>
    <xf numFmtId="0" fontId="96" fillId="16" borderId="6" xfId="0" applyFont="1" applyFill="1" applyBorder="1">
      <alignment vertical="center"/>
    </xf>
    <xf numFmtId="0" fontId="96" fillId="17" borderId="6" xfId="0" applyFont="1" applyFill="1" applyBorder="1">
      <alignment vertical="center"/>
    </xf>
    <xf numFmtId="0" fontId="96" fillId="0" borderId="6" xfId="0" applyFont="1" applyBorder="1">
      <alignment vertical="center"/>
    </xf>
    <xf numFmtId="0" fontId="96" fillId="18" borderId="6" xfId="0" applyFont="1" applyFill="1" applyBorder="1">
      <alignment vertical="center"/>
    </xf>
    <xf numFmtId="0" fontId="96" fillId="19" borderId="0" xfId="0" applyFont="1" applyFill="1">
      <alignment vertical="center"/>
    </xf>
    <xf numFmtId="0" fontId="96" fillId="19" borderId="0" xfId="0" applyFont="1" applyFill="1" applyAlignment="1">
      <alignment vertical="center" wrapText="1"/>
    </xf>
    <xf numFmtId="0" fontId="2" fillId="19" borderId="0" xfId="0" applyFont="1" applyFill="1">
      <alignment vertical="center"/>
    </xf>
    <xf numFmtId="0" fontId="2" fillId="19" borderId="0" xfId="0" applyFont="1" applyFill="1" applyAlignment="1">
      <alignment horizontal="center" vertical="center"/>
    </xf>
    <xf numFmtId="0" fontId="96" fillId="2" borderId="6" xfId="0" applyFont="1" applyFill="1" applyBorder="1">
      <alignment vertical="center"/>
    </xf>
    <xf numFmtId="181" fontId="96" fillId="0" borderId="0" xfId="0" applyNumberFormat="1" applyFont="1">
      <alignment vertical="center"/>
    </xf>
    <xf numFmtId="0" fontId="2" fillId="2" borderId="6" xfId="0" applyFont="1" applyFill="1" applyBorder="1" applyAlignment="1">
      <alignment vertical="center" wrapText="1"/>
    </xf>
    <xf numFmtId="0" fontId="2" fillId="2" borderId="6" xfId="0" applyFont="1" applyFill="1" applyBorder="1" applyAlignment="1">
      <alignment horizontal="center" vertical="center" wrapText="1"/>
    </xf>
    <xf numFmtId="0" fontId="96" fillId="19" borderId="6" xfId="0" applyFont="1" applyFill="1" applyBorder="1">
      <alignment vertical="center"/>
    </xf>
    <xf numFmtId="0" fontId="2" fillId="0" borderId="28" xfId="0" applyFont="1" applyBorder="1" applyAlignment="1">
      <alignment vertical="center" wrapText="1"/>
    </xf>
    <xf numFmtId="0" fontId="96" fillId="20" borderId="0" xfId="0" applyFont="1" applyFill="1">
      <alignment vertical="center"/>
    </xf>
    <xf numFmtId="0" fontId="96" fillId="21" borderId="0" xfId="0" applyFont="1" applyFill="1">
      <alignment vertical="center"/>
    </xf>
    <xf numFmtId="0" fontId="96" fillId="20" borderId="0" xfId="0" applyFont="1" applyFill="1" applyAlignment="1">
      <alignment horizontal="center" vertical="center"/>
    </xf>
    <xf numFmtId="0" fontId="2" fillId="20" borderId="0" xfId="0" applyFont="1" applyFill="1" applyAlignment="1">
      <alignment vertical="center" wrapText="1"/>
    </xf>
    <xf numFmtId="0" fontId="96" fillId="22" borderId="6" xfId="0" applyFont="1" applyFill="1" applyBorder="1">
      <alignment vertical="center"/>
    </xf>
    <xf numFmtId="0" fontId="2" fillId="22" borderId="27" xfId="0" applyFont="1" applyFill="1" applyBorder="1" applyAlignment="1">
      <alignment vertical="center" wrapText="1"/>
    </xf>
    <xf numFmtId="0" fontId="2" fillId="22" borderId="6" xfId="0" applyFont="1" applyFill="1" applyBorder="1" applyAlignment="1">
      <alignment vertical="center" wrapText="1"/>
    </xf>
    <xf numFmtId="0" fontId="2" fillId="22" borderId="6" xfId="0" applyFont="1" applyFill="1" applyBorder="1" applyAlignment="1">
      <alignment horizontal="center" vertical="center" wrapText="1"/>
    </xf>
    <xf numFmtId="0" fontId="96" fillId="21" borderId="6" xfId="0" applyFont="1" applyFill="1" applyBorder="1">
      <alignment vertical="center"/>
    </xf>
    <xf numFmtId="0" fontId="2" fillId="0" borderId="0" xfId="0" applyFont="1" applyAlignment="1">
      <alignment horizontal="center" vertical="center" wrapText="1"/>
    </xf>
    <xf numFmtId="0" fontId="2" fillId="0" borderId="14" xfId="0" applyFont="1" applyBorder="1">
      <alignment vertical="center"/>
    </xf>
    <xf numFmtId="0" fontId="2" fillId="0" borderId="0" xfId="0" applyFont="1" applyAlignment="1">
      <alignment horizontal="left" vertical="center" wrapText="1"/>
    </xf>
    <xf numFmtId="0" fontId="2" fillId="0" borderId="6" xfId="0" applyFont="1" applyBorder="1" applyAlignment="1">
      <alignment horizontal="left" vertical="center" wrapText="1"/>
    </xf>
    <xf numFmtId="0" fontId="2" fillId="0" borderId="61" xfId="0" applyFont="1" applyBorder="1" applyAlignment="1">
      <alignment vertical="center" wrapText="1"/>
    </xf>
    <xf numFmtId="0" fontId="96" fillId="0" borderId="10" xfId="0" applyFont="1" applyBorder="1" applyAlignment="1">
      <alignment horizontal="center" vertical="center"/>
    </xf>
    <xf numFmtId="0" fontId="2" fillId="0" borderId="39" xfId="0" applyFont="1" applyBorder="1" applyAlignment="1">
      <alignment vertical="center" wrapText="1"/>
    </xf>
    <xf numFmtId="0" fontId="40" fillId="0" borderId="36" xfId="0" applyFont="1" applyBorder="1">
      <alignment vertical="center"/>
    </xf>
    <xf numFmtId="0" fontId="2" fillId="4" borderId="6" xfId="0" applyFont="1" applyFill="1" applyBorder="1">
      <alignment vertical="center"/>
    </xf>
    <xf numFmtId="0" fontId="2" fillId="0" borderId="36" xfId="0" applyFont="1" applyBorder="1">
      <alignment vertical="center"/>
    </xf>
    <xf numFmtId="0" fontId="2" fillId="0" borderId="12" xfId="0" applyFont="1" applyBorder="1" applyAlignment="1">
      <alignment horizontal="left" vertical="center"/>
    </xf>
    <xf numFmtId="0" fontId="2" fillId="0" borderId="6" xfId="0" applyFont="1" applyBorder="1" applyAlignment="1">
      <alignment horizontal="left" vertical="center"/>
    </xf>
    <xf numFmtId="177" fontId="7" fillId="0" borderId="0" xfId="0" applyNumberFormat="1" applyFont="1" applyProtection="1">
      <alignment vertical="center"/>
      <protection hidden="1"/>
    </xf>
    <xf numFmtId="0" fontId="96" fillId="6" borderId="0" xfId="0" applyFont="1" applyFill="1">
      <alignment vertical="center"/>
    </xf>
    <xf numFmtId="0" fontId="2" fillId="6" borderId="0" xfId="0" applyFont="1" applyFill="1">
      <alignment vertical="center"/>
    </xf>
    <xf numFmtId="0" fontId="40" fillId="6" borderId="0" xfId="0" applyFont="1" applyFill="1">
      <alignment vertical="center"/>
    </xf>
    <xf numFmtId="0" fontId="96" fillId="0" borderId="36" xfId="0" applyFont="1" applyBorder="1">
      <alignment vertical="center"/>
    </xf>
    <xf numFmtId="0" fontId="96" fillId="6" borderId="6" xfId="0" applyFont="1" applyFill="1" applyBorder="1">
      <alignment vertical="center"/>
    </xf>
    <xf numFmtId="181" fontId="96" fillId="0" borderId="33" xfId="0" applyNumberFormat="1" applyFont="1" applyBorder="1">
      <alignment vertical="center"/>
    </xf>
    <xf numFmtId="0" fontId="96" fillId="8" borderId="0" xfId="0" applyFont="1" applyFill="1">
      <alignment vertical="center"/>
    </xf>
    <xf numFmtId="0" fontId="96" fillId="7" borderId="6" xfId="0" applyFont="1" applyFill="1" applyBorder="1">
      <alignment vertical="center"/>
    </xf>
    <xf numFmtId="180" fontId="96" fillId="0" borderId="0" xfId="0" applyNumberFormat="1" applyFont="1">
      <alignment vertical="center"/>
    </xf>
    <xf numFmtId="0" fontId="2" fillId="15" borderId="0" xfId="0" applyFont="1" applyFill="1">
      <alignment vertical="center"/>
    </xf>
    <xf numFmtId="0" fontId="40" fillId="15" borderId="0" xfId="0" applyFont="1" applyFill="1">
      <alignment vertical="center"/>
    </xf>
    <xf numFmtId="0" fontId="96" fillId="0" borderId="36" xfId="0" applyFont="1" applyBorder="1" applyAlignment="1">
      <alignment horizontal="right" vertical="center"/>
    </xf>
    <xf numFmtId="180" fontId="96" fillId="0" borderId="33" xfId="0" applyNumberFormat="1" applyFont="1" applyBorder="1">
      <alignment vertical="center"/>
    </xf>
    <xf numFmtId="0" fontId="96" fillId="18" borderId="6" xfId="0" applyFont="1" applyFill="1" applyBorder="1" applyAlignment="1">
      <alignment horizontal="right" vertical="center"/>
    </xf>
    <xf numFmtId="0" fontId="96" fillId="0" borderId="33" xfId="0" applyFont="1" applyBorder="1" applyAlignment="1">
      <alignment horizontal="right" vertical="center"/>
    </xf>
    <xf numFmtId="0" fontId="96" fillId="7" borderId="6" xfId="0" applyFont="1" applyFill="1" applyBorder="1" applyAlignment="1">
      <alignment horizontal="right" vertical="center"/>
    </xf>
    <xf numFmtId="0" fontId="96" fillId="23" borderId="6" xfId="0" applyFont="1" applyFill="1" applyBorder="1">
      <alignment vertical="center"/>
    </xf>
    <xf numFmtId="0" fontId="96" fillId="0" borderId="0" xfId="0" applyFont="1" applyAlignment="1">
      <alignment horizontal="right" vertical="center"/>
    </xf>
    <xf numFmtId="0" fontId="40" fillId="19" borderId="0" xfId="0" applyFont="1" applyFill="1">
      <alignment vertical="center"/>
    </xf>
    <xf numFmtId="0" fontId="96" fillId="11" borderId="6" xfId="0" applyFont="1" applyFill="1" applyBorder="1">
      <alignment vertical="center"/>
    </xf>
    <xf numFmtId="0" fontId="2" fillId="21" borderId="0" xfId="0" applyFont="1" applyFill="1">
      <alignment vertical="center"/>
    </xf>
    <xf numFmtId="0" fontId="40" fillId="21" borderId="0" xfId="0" applyFont="1" applyFill="1">
      <alignment vertical="center"/>
    </xf>
    <xf numFmtId="0" fontId="2" fillId="0" borderId="36" xfId="0" applyFont="1" applyBorder="1" applyAlignment="1">
      <alignment vertical="center" wrapText="1"/>
    </xf>
    <xf numFmtId="0" fontId="2" fillId="8" borderId="0" xfId="0" applyFont="1" applyFill="1">
      <alignment vertical="center"/>
    </xf>
    <xf numFmtId="0" fontId="6" fillId="0" borderId="0" xfId="0" applyFont="1" applyAlignment="1">
      <alignment horizontal="left" vertical="center"/>
    </xf>
    <xf numFmtId="0" fontId="2" fillId="0" borderId="33" xfId="0" applyFont="1" applyBorder="1" applyAlignment="1">
      <alignment horizontal="left" vertical="center" wrapText="1"/>
    </xf>
    <xf numFmtId="0" fontId="2" fillId="6" borderId="6" xfId="0" applyFont="1" applyFill="1" applyBorder="1" applyAlignment="1">
      <alignment vertical="center" wrapText="1"/>
    </xf>
    <xf numFmtId="0" fontId="2" fillId="15" borderId="6" xfId="0" applyFont="1" applyFill="1" applyBorder="1" applyAlignment="1">
      <alignment vertical="center" wrapText="1"/>
    </xf>
    <xf numFmtId="0" fontId="2" fillId="19" borderId="6" xfId="0" applyFont="1" applyFill="1" applyBorder="1" applyAlignment="1">
      <alignment vertical="center" wrapText="1"/>
    </xf>
    <xf numFmtId="0" fontId="2" fillId="11" borderId="6" xfId="0" applyFont="1" applyFill="1" applyBorder="1" applyAlignment="1">
      <alignment vertical="center" wrapText="1"/>
    </xf>
    <xf numFmtId="0" fontId="2" fillId="21" borderId="6" xfId="0" applyFont="1" applyFill="1" applyBorder="1" applyAlignment="1">
      <alignment vertical="center" wrapText="1"/>
    </xf>
    <xf numFmtId="0" fontId="2" fillId="0" borderId="27" xfId="0" applyFont="1" applyBorder="1" applyAlignment="1">
      <alignment vertical="center" wrapText="1"/>
    </xf>
    <xf numFmtId="0" fontId="97" fillId="23" borderId="6" xfId="0" applyFont="1" applyFill="1" applyBorder="1">
      <alignment vertical="center"/>
    </xf>
    <xf numFmtId="0" fontId="100" fillId="23" borderId="6" xfId="0" applyFont="1" applyFill="1" applyBorder="1" applyAlignment="1">
      <alignment vertical="center" wrapText="1"/>
    </xf>
    <xf numFmtId="0" fontId="2" fillId="24" borderId="6" xfId="0" applyFont="1" applyFill="1" applyBorder="1" applyAlignment="1">
      <alignment vertical="center" wrapText="1"/>
    </xf>
    <xf numFmtId="0" fontId="40" fillId="0" borderId="33" xfId="0" applyFont="1" applyBorder="1" applyAlignment="1">
      <alignment vertical="center" wrapText="1"/>
    </xf>
    <xf numFmtId="0" fontId="2" fillId="0" borderId="6" xfId="24" applyFont="1" applyBorder="1" applyAlignment="1">
      <alignment horizontal="center" vertical="center"/>
    </xf>
    <xf numFmtId="0" fontId="32" fillId="0" borderId="27" xfId="0" applyFont="1" applyBorder="1" applyAlignment="1" applyProtection="1">
      <alignment horizontal="left" vertical="center" wrapText="1"/>
      <protection locked="0"/>
    </xf>
    <xf numFmtId="0" fontId="32" fillId="0" borderId="27" xfId="0" applyFont="1" applyBorder="1" applyAlignment="1" applyProtection="1">
      <alignment horizontal="left" vertical="center"/>
      <protection locked="0"/>
    </xf>
    <xf numFmtId="0" fontId="32" fillId="0" borderId="56" xfId="0" applyFont="1" applyBorder="1" applyAlignment="1" applyProtection="1">
      <alignment horizontal="left" vertical="center"/>
      <protection locked="0"/>
    </xf>
    <xf numFmtId="0" fontId="32" fillId="0" borderId="6" xfId="0" applyFont="1" applyBorder="1" applyAlignment="1" applyProtection="1">
      <alignment horizontal="left" vertical="center" wrapText="1"/>
      <protection locked="0"/>
    </xf>
    <xf numFmtId="0" fontId="32" fillId="0" borderId="7" xfId="0" applyFont="1" applyBorder="1" applyAlignment="1" applyProtection="1">
      <alignment horizontal="left" vertical="center" wrapText="1"/>
      <protection locked="0"/>
    </xf>
    <xf numFmtId="0" fontId="16" fillId="9" borderId="36" xfId="0" applyFont="1" applyFill="1" applyBorder="1">
      <alignment vertical="center"/>
    </xf>
    <xf numFmtId="0" fontId="60" fillId="25" borderId="14" xfId="0" applyFont="1" applyFill="1" applyBorder="1" applyAlignment="1">
      <alignment vertical="center" textRotation="255" wrapText="1"/>
    </xf>
    <xf numFmtId="0" fontId="60" fillId="5" borderId="14" xfId="0" applyFont="1" applyFill="1" applyBorder="1" applyAlignment="1">
      <alignment vertical="center" textRotation="255" wrapText="1"/>
    </xf>
    <xf numFmtId="0" fontId="16" fillId="9" borderId="36" xfId="0" applyFont="1" applyFill="1" applyBorder="1" applyAlignment="1">
      <alignment vertical="center" wrapText="1"/>
    </xf>
    <xf numFmtId="0" fontId="6" fillId="0" borderId="10" xfId="0" applyFont="1" applyBorder="1" applyAlignment="1" applyProtection="1">
      <alignment horizontal="left" vertical="center" wrapText="1"/>
      <protection locked="0"/>
    </xf>
    <xf numFmtId="0" fontId="6" fillId="0" borderId="27" xfId="0" applyFont="1" applyBorder="1" applyAlignment="1" applyProtection="1">
      <alignment horizontal="left" vertical="center" wrapText="1"/>
      <protection locked="0"/>
    </xf>
    <xf numFmtId="0" fontId="6" fillId="0" borderId="35" xfId="0" applyFont="1" applyBorder="1" applyAlignment="1" applyProtection="1">
      <alignment horizontal="left" vertical="center" wrapText="1"/>
      <protection locked="0"/>
    </xf>
    <xf numFmtId="0" fontId="6" fillId="0" borderId="11" xfId="0" applyFont="1" applyBorder="1" applyAlignment="1" applyProtection="1">
      <alignment horizontal="left" vertical="center" wrapText="1"/>
      <protection locked="0"/>
    </xf>
    <xf numFmtId="0" fontId="62" fillId="0" borderId="11" xfId="0" applyFont="1" applyBorder="1" applyAlignment="1" applyProtection="1">
      <alignment horizontal="left" vertical="center" wrapText="1"/>
      <protection locked="0"/>
    </xf>
    <xf numFmtId="0" fontId="15" fillId="5" borderId="61" xfId="0" applyFont="1" applyFill="1" applyBorder="1" applyAlignment="1">
      <alignment horizontal="center" vertical="center"/>
    </xf>
    <xf numFmtId="0" fontId="15" fillId="5" borderId="61" xfId="0" applyFont="1" applyFill="1" applyBorder="1" applyAlignment="1">
      <alignment horizontal="center" vertical="center" wrapText="1"/>
    </xf>
    <xf numFmtId="0" fontId="15" fillId="5" borderId="39" xfId="0" applyFont="1" applyFill="1" applyBorder="1" applyAlignment="1">
      <alignment horizontal="center" vertical="center" wrapText="1"/>
    </xf>
    <xf numFmtId="0" fontId="2" fillId="4" borderId="39" xfId="0" applyFont="1" applyFill="1" applyBorder="1" applyAlignment="1">
      <alignment horizontal="center" vertical="center" wrapText="1"/>
    </xf>
    <xf numFmtId="0" fontId="57" fillId="5" borderId="36" xfId="0" applyFont="1" applyFill="1" applyBorder="1" applyAlignment="1">
      <alignment horizontal="center" vertical="center"/>
    </xf>
    <xf numFmtId="0" fontId="70" fillId="0" borderId="6"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0" fillId="0" borderId="10" xfId="0" applyFont="1" applyBorder="1" applyAlignment="1" applyProtection="1">
      <alignment vertical="center" wrapText="1"/>
      <protection locked="0"/>
    </xf>
    <xf numFmtId="0" fontId="3" fillId="0" borderId="6" xfId="0" applyFont="1" applyBorder="1" applyAlignment="1" applyProtection="1">
      <alignment horizontal="left" vertical="center" wrapText="1"/>
      <protection locked="0"/>
    </xf>
    <xf numFmtId="0" fontId="70" fillId="0" borderId="35" xfId="0" applyFont="1" applyBorder="1" applyAlignment="1" applyProtection="1">
      <alignment horizontal="left" vertical="center" wrapText="1"/>
      <protection locked="0"/>
    </xf>
    <xf numFmtId="0" fontId="12" fillId="6" borderId="66" xfId="0" applyFont="1" applyFill="1" applyBorder="1" applyAlignment="1">
      <alignment horizontal="center" vertical="center" wrapText="1"/>
    </xf>
    <xf numFmtId="0" fontId="95" fillId="26" borderId="0" xfId="0" applyFont="1" applyFill="1" applyAlignment="1">
      <alignment horizontal="center" vertical="center" wrapText="1"/>
    </xf>
    <xf numFmtId="0" fontId="96" fillId="2" borderId="52" xfId="0" applyFont="1" applyFill="1" applyBorder="1" applyAlignment="1">
      <alignment horizontal="center" vertical="center" wrapText="1"/>
    </xf>
    <xf numFmtId="0" fontId="96" fillId="2" borderId="52" xfId="0" applyFont="1" applyFill="1" applyBorder="1" applyAlignment="1">
      <alignment horizontal="center" vertical="center"/>
    </xf>
    <xf numFmtId="0" fontId="6" fillId="0" borderId="10" xfId="0" applyFont="1" applyBorder="1" applyAlignment="1" applyProtection="1">
      <alignment vertical="center" wrapText="1"/>
      <protection locked="0"/>
    </xf>
    <xf numFmtId="0" fontId="2" fillId="0" borderId="68" xfId="0" applyFont="1" applyBorder="1" applyAlignment="1" applyProtection="1">
      <alignment vertical="center" wrapText="1"/>
      <protection locked="0"/>
    </xf>
    <xf numFmtId="0" fontId="3" fillId="0" borderId="68" xfId="0" applyFont="1" applyBorder="1" applyAlignment="1" applyProtection="1">
      <alignment vertical="center" wrapText="1"/>
      <protection locked="0"/>
    </xf>
    <xf numFmtId="0" fontId="35" fillId="0" borderId="35" xfId="0" applyFont="1" applyBorder="1" applyAlignment="1" applyProtection="1">
      <alignment horizontal="center" vertical="center" wrapText="1"/>
      <protection locked="0"/>
    </xf>
    <xf numFmtId="0" fontId="43" fillId="8" borderId="27" xfId="0" applyFont="1" applyFill="1" applyBorder="1" applyAlignment="1" applyProtection="1">
      <alignment horizontal="center" vertical="center" wrapText="1"/>
      <protection hidden="1"/>
    </xf>
    <xf numFmtId="0" fontId="7" fillId="0" borderId="6" xfId="0" applyFont="1" applyBorder="1" applyAlignment="1" applyProtection="1">
      <alignment horizontal="center" vertical="center" wrapText="1"/>
      <protection locked="0"/>
    </xf>
    <xf numFmtId="0" fontId="2" fillId="0" borderId="6" xfId="0" applyFont="1" applyBorder="1" applyAlignment="1" applyProtection="1">
      <alignment horizontal="left" vertical="center" wrapText="1"/>
      <protection locked="0"/>
    </xf>
    <xf numFmtId="0" fontId="3" fillId="0" borderId="27" xfId="0" applyFont="1" applyBorder="1" applyAlignment="1" applyProtection="1">
      <alignment horizontal="left" vertical="center" wrapText="1"/>
      <protection locked="0"/>
    </xf>
    <xf numFmtId="0" fontId="2" fillId="0" borderId="56" xfId="0" applyFont="1" applyBorder="1" applyAlignment="1" applyProtection="1">
      <alignment horizontal="left" vertical="center" wrapText="1"/>
      <protection locked="0"/>
    </xf>
    <xf numFmtId="0" fontId="35" fillId="0" borderId="56" xfId="0" applyFont="1" applyBorder="1" applyAlignment="1" applyProtection="1">
      <alignment horizontal="left" vertical="center" wrapText="1"/>
      <protection locked="0"/>
    </xf>
    <xf numFmtId="0" fontId="74" fillId="2" borderId="53" xfId="0" applyFont="1" applyFill="1" applyBorder="1" applyAlignment="1">
      <alignment horizontal="left" vertical="center" wrapText="1"/>
    </xf>
    <xf numFmtId="0" fontId="7" fillId="7" borderId="0" xfId="0" applyFont="1" applyFill="1" applyAlignment="1">
      <alignment horizontal="left" vertical="center"/>
    </xf>
    <xf numFmtId="0" fontId="7" fillId="7" borderId="33" xfId="0" applyFont="1" applyFill="1" applyBorder="1" applyAlignment="1">
      <alignment horizontal="left" vertical="center"/>
    </xf>
    <xf numFmtId="0" fontId="7" fillId="7" borderId="69" xfId="0" applyFont="1" applyFill="1" applyBorder="1" applyAlignment="1">
      <alignment horizontal="left" vertical="center"/>
    </xf>
    <xf numFmtId="0" fontId="3" fillId="2" borderId="70" xfId="0" applyFont="1" applyFill="1" applyBorder="1" applyAlignment="1">
      <alignment horizontal="center" vertical="center"/>
    </xf>
    <xf numFmtId="0" fontId="2" fillId="2" borderId="71" xfId="0" applyFont="1" applyFill="1" applyBorder="1" applyAlignment="1">
      <alignment horizontal="center" vertical="center"/>
    </xf>
    <xf numFmtId="0" fontId="38" fillId="0" borderId="0" xfId="0" applyFont="1" applyAlignment="1">
      <alignment horizontal="left" vertical="center"/>
    </xf>
    <xf numFmtId="0" fontId="3" fillId="2" borderId="72" xfId="0" applyFont="1" applyFill="1" applyBorder="1" applyAlignment="1">
      <alignment horizontal="center" vertical="center"/>
    </xf>
    <xf numFmtId="0" fontId="7" fillId="7" borderId="29" xfId="0" applyFont="1" applyFill="1" applyBorder="1" applyAlignment="1">
      <alignment horizontal="left" vertical="center" wrapText="1"/>
    </xf>
    <xf numFmtId="0" fontId="2" fillId="7" borderId="69" xfId="0" applyFont="1" applyFill="1" applyBorder="1" applyAlignment="1">
      <alignment horizontal="left" vertical="center"/>
    </xf>
    <xf numFmtId="0" fontId="7" fillId="7" borderId="12" xfId="0" applyFont="1" applyFill="1" applyBorder="1" applyAlignment="1">
      <alignment horizontal="left" vertical="center" wrapText="1"/>
    </xf>
    <xf numFmtId="0" fontId="3" fillId="2" borderId="73" xfId="0" applyFont="1" applyFill="1" applyBorder="1" applyAlignment="1">
      <alignment horizontal="center" vertical="center"/>
    </xf>
    <xf numFmtId="0" fontId="7" fillId="7" borderId="74" xfId="0" applyFont="1" applyFill="1" applyBorder="1" applyAlignment="1">
      <alignment horizontal="left" vertical="center"/>
    </xf>
    <xf numFmtId="0" fontId="38" fillId="7" borderId="12" xfId="0" applyFont="1" applyFill="1" applyBorder="1" applyAlignment="1">
      <alignment horizontal="left" vertical="center"/>
    </xf>
    <xf numFmtId="0" fontId="38" fillId="7" borderId="29" xfId="0" applyFont="1" applyFill="1" applyBorder="1" applyAlignment="1">
      <alignment horizontal="left" vertical="center"/>
    </xf>
    <xf numFmtId="0" fontId="7" fillId="7" borderId="36" xfId="24" applyFont="1" applyFill="1" applyBorder="1" applyAlignment="1">
      <alignment horizontal="center" vertical="center"/>
    </xf>
    <xf numFmtId="0" fontId="7" fillId="27" borderId="33" xfId="24" applyFont="1" applyFill="1" applyBorder="1" applyAlignment="1">
      <alignment horizontal="center" vertical="center"/>
    </xf>
    <xf numFmtId="0" fontId="15" fillId="7" borderId="36" xfId="24" applyFont="1" applyFill="1" applyBorder="1" applyAlignment="1">
      <alignment horizontal="center" vertical="center" wrapText="1"/>
    </xf>
    <xf numFmtId="0" fontId="7" fillId="27" borderId="36" xfId="24" applyFont="1" applyFill="1" applyBorder="1" applyAlignment="1">
      <alignment horizontal="center" vertical="center"/>
    </xf>
    <xf numFmtId="0" fontId="15" fillId="7" borderId="39" xfId="24" applyFont="1" applyFill="1" applyBorder="1" applyAlignment="1">
      <alignment horizontal="center" vertical="center" wrapText="1"/>
    </xf>
    <xf numFmtId="0" fontId="7" fillId="2" borderId="75" xfId="0" applyFont="1" applyFill="1" applyBorder="1" applyAlignment="1">
      <alignment horizontal="center" vertical="center" wrapText="1"/>
    </xf>
    <xf numFmtId="0" fontId="3" fillId="0" borderId="56" xfId="0" applyFont="1" applyBorder="1" applyAlignment="1" applyProtection="1">
      <alignment horizontal="left" vertical="center" wrapText="1"/>
      <protection locked="0"/>
    </xf>
    <xf numFmtId="0" fontId="3" fillId="0" borderId="35" xfId="0" applyFont="1" applyBorder="1" applyAlignment="1" applyProtection="1">
      <alignment horizontal="left" vertical="center" wrapText="1"/>
      <protection locked="0"/>
    </xf>
    <xf numFmtId="0" fontId="66" fillId="0" borderId="56" xfId="0" applyFont="1" applyBorder="1" applyAlignment="1" applyProtection="1">
      <alignment horizontal="left" vertical="center" wrapText="1"/>
      <protection locked="0"/>
    </xf>
    <xf numFmtId="0" fontId="66" fillId="0" borderId="6" xfId="0" applyFont="1" applyBorder="1" applyAlignment="1" applyProtection="1">
      <alignment horizontal="left" vertical="center" wrapText="1"/>
      <protection locked="0"/>
    </xf>
    <xf numFmtId="0" fontId="7" fillId="7" borderId="13" xfId="0" applyFont="1" applyFill="1" applyBorder="1" applyAlignment="1">
      <alignment horizontal="left" vertical="center"/>
    </xf>
    <xf numFmtId="0" fontId="7" fillId="7" borderId="11" xfId="0" applyFont="1" applyFill="1" applyBorder="1" applyAlignment="1">
      <alignment horizontal="left" vertical="center"/>
    </xf>
    <xf numFmtId="0" fontId="7" fillId="7" borderId="8" xfId="0" applyFont="1" applyFill="1" applyBorder="1" applyAlignment="1">
      <alignment horizontal="left" vertical="center"/>
    </xf>
    <xf numFmtId="0" fontId="7" fillId="7" borderId="12" xfId="0" applyFont="1" applyFill="1" applyBorder="1" applyAlignment="1">
      <alignment horizontal="left" vertical="center"/>
    </xf>
    <xf numFmtId="0" fontId="2" fillId="7" borderId="39" xfId="0" applyFont="1" applyFill="1" applyBorder="1" applyAlignment="1">
      <alignment horizontal="left" vertical="center" wrapText="1"/>
    </xf>
    <xf numFmtId="0" fontId="6" fillId="2" borderId="70" xfId="0" applyFont="1" applyFill="1" applyBorder="1" applyAlignment="1">
      <alignment horizontal="center" vertical="center" wrapText="1"/>
    </xf>
    <xf numFmtId="0" fontId="6" fillId="2" borderId="72" xfId="0" applyFont="1" applyFill="1" applyBorder="1" applyAlignment="1">
      <alignment horizontal="center" vertical="center" wrapText="1"/>
    </xf>
    <xf numFmtId="0" fontId="6" fillId="2" borderId="76" xfId="0" applyFont="1" applyFill="1" applyBorder="1" applyAlignment="1">
      <alignment horizontal="center" vertical="center" wrapText="1"/>
    </xf>
    <xf numFmtId="0" fontId="6" fillId="8" borderId="11" xfId="0" applyFont="1" applyFill="1" applyBorder="1" applyAlignment="1">
      <alignment horizontal="left" vertical="center" wrapText="1"/>
    </xf>
    <xf numFmtId="0" fontId="7" fillId="8" borderId="0" xfId="0" applyFont="1" applyFill="1" applyAlignment="1">
      <alignment horizontal="left" vertical="center" wrapText="1"/>
    </xf>
    <xf numFmtId="0" fontId="6" fillId="8" borderId="74" xfId="0" applyFont="1" applyFill="1" applyBorder="1" applyAlignment="1">
      <alignment horizontal="left" vertical="center"/>
    </xf>
    <xf numFmtId="0" fontId="8" fillId="8" borderId="36" xfId="0" applyFont="1" applyFill="1" applyBorder="1" applyAlignment="1">
      <alignment horizontal="left" vertical="center" wrapText="1"/>
    </xf>
    <xf numFmtId="0" fontId="19" fillId="8" borderId="36" xfId="0" applyFont="1" applyFill="1" applyBorder="1" applyAlignment="1">
      <alignment horizontal="left" vertical="center" wrapText="1"/>
    </xf>
    <xf numFmtId="0" fontId="19" fillId="8" borderId="33" xfId="0" applyFont="1" applyFill="1" applyBorder="1" applyAlignment="1">
      <alignment horizontal="left" vertical="center" wrapText="1"/>
    </xf>
    <xf numFmtId="0" fontId="19" fillId="8" borderId="77" xfId="0" applyFont="1" applyFill="1" applyBorder="1" applyAlignment="1">
      <alignment horizontal="left" vertical="center" wrapText="1"/>
    </xf>
    <xf numFmtId="0" fontId="3" fillId="6" borderId="78" xfId="0" applyFont="1" applyFill="1" applyBorder="1" applyAlignment="1">
      <alignment horizontal="left" vertical="center" wrapText="1"/>
    </xf>
    <xf numFmtId="0" fontId="6" fillId="6" borderId="11" xfId="0" applyFont="1" applyFill="1" applyBorder="1" applyAlignment="1">
      <alignment horizontal="left" vertical="center" wrapText="1"/>
    </xf>
    <xf numFmtId="0" fontId="6" fillId="6" borderId="79" xfId="0" applyFont="1" applyFill="1" applyBorder="1" applyAlignment="1">
      <alignment horizontal="left" vertical="center" wrapText="1"/>
    </xf>
    <xf numFmtId="0" fontId="3" fillId="6" borderId="74" xfId="0" applyFont="1" applyFill="1" applyBorder="1" applyAlignment="1">
      <alignment horizontal="left" vertical="center" wrapText="1"/>
    </xf>
    <xf numFmtId="0" fontId="3" fillId="9" borderId="29" xfId="0" applyFont="1" applyFill="1" applyBorder="1" applyAlignment="1">
      <alignment horizontal="left" vertical="center" wrapText="1"/>
    </xf>
    <xf numFmtId="0" fontId="35" fillId="4" borderId="11" xfId="0" applyFont="1" applyFill="1" applyBorder="1" applyAlignment="1">
      <alignment horizontal="left" vertical="center"/>
    </xf>
    <xf numFmtId="0" fontId="32" fillId="4" borderId="12" xfId="0" applyFont="1" applyFill="1" applyBorder="1" applyAlignment="1">
      <alignment horizontal="left" vertical="center"/>
    </xf>
    <xf numFmtId="0" fontId="59" fillId="5" borderId="32" xfId="0" applyFont="1" applyFill="1" applyBorder="1" applyAlignment="1">
      <alignment horizontal="left" vertical="center" wrapText="1"/>
    </xf>
    <xf numFmtId="0" fontId="59" fillId="5" borderId="12"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35" fillId="5" borderId="36" xfId="0" applyFont="1" applyFill="1" applyBorder="1" applyAlignment="1">
      <alignment horizontal="left" vertical="center" wrapText="1"/>
    </xf>
    <xf numFmtId="0" fontId="2" fillId="5" borderId="39" xfId="0" applyFont="1" applyFill="1" applyBorder="1" applyAlignment="1">
      <alignment horizontal="left" vertical="center" wrapText="1"/>
    </xf>
    <xf numFmtId="0" fontId="3" fillId="5" borderId="80" xfId="0" applyFont="1" applyFill="1" applyBorder="1" applyAlignment="1">
      <alignment horizontal="left" vertical="center" wrapText="1"/>
    </xf>
    <xf numFmtId="0" fontId="0" fillId="0" borderId="0" xfId="0" applyAlignment="1">
      <alignment horizontal="center" vertical="center" wrapText="1"/>
    </xf>
    <xf numFmtId="0" fontId="96" fillId="2" borderId="43" xfId="0" applyFont="1" applyFill="1" applyBorder="1" applyAlignment="1">
      <alignment horizontal="center" vertical="center" wrapText="1"/>
    </xf>
    <xf numFmtId="0" fontId="93" fillId="0" borderId="81" xfId="0" applyFont="1" applyBorder="1" applyAlignment="1">
      <alignment vertical="center" wrapText="1"/>
    </xf>
    <xf numFmtId="0" fontId="2" fillId="0" borderId="61" xfId="0" applyFont="1" applyBorder="1" applyAlignment="1">
      <alignment horizontal="right" vertical="center"/>
    </xf>
    <xf numFmtId="0" fontId="6" fillId="0" borderId="6" xfId="0" applyFont="1" applyBorder="1" applyAlignment="1">
      <alignment horizontal="right" vertical="center"/>
    </xf>
    <xf numFmtId="0" fontId="6" fillId="0" borderId="6" xfId="0" applyFont="1" applyBorder="1" applyAlignment="1">
      <alignment horizontal="right" vertical="center" wrapText="1"/>
    </xf>
    <xf numFmtId="0" fontId="2" fillId="0" borderId="63" xfId="0" applyFont="1" applyBorder="1" applyAlignment="1">
      <alignment horizontal="right" vertical="center"/>
    </xf>
    <xf numFmtId="0" fontId="2" fillId="0" borderId="82" xfId="0" applyFont="1" applyBorder="1" applyAlignment="1">
      <alignment horizontal="right" vertical="center"/>
    </xf>
    <xf numFmtId="0" fontId="2" fillId="0" borderId="83" xfId="0" applyFont="1" applyBorder="1" applyAlignment="1">
      <alignment horizontal="right" vertical="center"/>
    </xf>
    <xf numFmtId="0" fontId="2" fillId="0" borderId="6" xfId="24" applyFont="1" applyBorder="1" applyAlignment="1">
      <alignment horizontal="right" vertical="center"/>
    </xf>
    <xf numFmtId="187" fontId="6" fillId="0" borderId="6" xfId="24" applyNumberFormat="1" applyFont="1" applyBorder="1" applyAlignment="1">
      <alignment horizontal="right" vertical="center"/>
    </xf>
    <xf numFmtId="0" fontId="2" fillId="22" borderId="14" xfId="0" applyFont="1" applyFill="1" applyBorder="1" applyAlignment="1">
      <alignment vertical="center" wrapText="1"/>
    </xf>
    <xf numFmtId="0" fontId="2" fillId="0" borderId="10" xfId="0" applyFont="1" applyBorder="1" applyAlignment="1">
      <alignment horizontal="center" vertical="center"/>
    </xf>
    <xf numFmtId="184" fontId="2" fillId="0" borderId="28" xfId="0" applyNumberFormat="1" applyFont="1" applyBorder="1" applyAlignment="1">
      <alignment horizontal="right" vertical="center" wrapText="1"/>
    </xf>
    <xf numFmtId="184" fontId="2" fillId="0" borderId="33" xfId="0" applyNumberFormat="1" applyFont="1" applyBorder="1" applyAlignment="1">
      <alignment horizontal="right" vertical="center" wrapText="1"/>
    </xf>
    <xf numFmtId="187" fontId="2" fillId="0" borderId="6" xfId="0" applyNumberFormat="1" applyFont="1" applyBorder="1">
      <alignment vertical="center"/>
    </xf>
    <xf numFmtId="0" fontId="3" fillId="5" borderId="84" xfId="0" applyFont="1" applyFill="1" applyBorder="1" applyAlignment="1">
      <alignment horizontal="left" vertical="center" wrapText="1"/>
    </xf>
    <xf numFmtId="187" fontId="2" fillId="0" borderId="6" xfId="0" quotePrefix="1" applyNumberFormat="1" applyFont="1" applyBorder="1" applyAlignment="1">
      <alignment horizontal="right" vertical="center"/>
    </xf>
    <xf numFmtId="0" fontId="3" fillId="0" borderId="27" xfId="0" applyFont="1" applyBorder="1" applyAlignment="1" applyProtection="1">
      <alignment horizontal="center" vertical="center" wrapText="1"/>
      <protection locked="0"/>
    </xf>
    <xf numFmtId="0" fontId="2" fillId="0" borderId="35" xfId="0" applyFont="1" applyBorder="1" applyAlignment="1" applyProtection="1">
      <alignment horizontal="center" vertical="center" wrapText="1"/>
      <protection locked="0"/>
    </xf>
    <xf numFmtId="0" fontId="8" fillId="0" borderId="13" xfId="0" applyFont="1" applyBorder="1">
      <alignment vertical="center"/>
    </xf>
    <xf numFmtId="0" fontId="6" fillId="0" borderId="6" xfId="0" applyFont="1" applyBorder="1" applyAlignment="1">
      <alignment horizontal="left" vertical="center"/>
    </xf>
    <xf numFmtId="0" fontId="6" fillId="0" borderId="6" xfId="0" applyFont="1" applyBorder="1" applyAlignment="1">
      <alignment horizontal="left" vertical="center" shrinkToFit="1"/>
    </xf>
    <xf numFmtId="187" fontId="6" fillId="0" borderId="6" xfId="0" applyNumberFormat="1" applyFont="1" applyBorder="1" applyAlignment="1">
      <alignment horizontal="right" vertical="center"/>
    </xf>
    <xf numFmtId="183" fontId="2" fillId="0" borderId="6" xfId="0" applyNumberFormat="1" applyFont="1" applyBorder="1" applyAlignment="1">
      <alignment horizontal="center" vertical="center"/>
    </xf>
    <xf numFmtId="0" fontId="3" fillId="0" borderId="10" xfId="0" applyFont="1" applyBorder="1" applyAlignment="1" applyProtection="1">
      <alignment horizontal="center" vertical="center"/>
      <protection locked="0"/>
    </xf>
    <xf numFmtId="0" fontId="2" fillId="8" borderId="74" xfId="0" applyFont="1" applyFill="1" applyBorder="1" applyAlignment="1">
      <alignment horizontal="left" vertical="center" wrapText="1"/>
    </xf>
    <xf numFmtId="0" fontId="2" fillId="7" borderId="85" xfId="0" applyFont="1" applyFill="1" applyBorder="1" applyAlignment="1">
      <alignment horizontal="left" vertical="center" wrapText="1"/>
    </xf>
    <xf numFmtId="0" fontId="2" fillId="2" borderId="73" xfId="0" applyFont="1" applyFill="1" applyBorder="1" applyAlignment="1">
      <alignment horizontal="center" vertical="center"/>
    </xf>
    <xf numFmtId="0" fontId="2" fillId="7" borderId="58" xfId="0" applyFont="1" applyFill="1" applyBorder="1" applyAlignment="1">
      <alignment horizontal="left" vertical="center" wrapText="1"/>
    </xf>
    <xf numFmtId="0" fontId="2" fillId="7" borderId="69" xfId="0" applyFont="1" applyFill="1" applyBorder="1" applyAlignment="1">
      <alignment horizontal="left" vertical="center" wrapText="1"/>
    </xf>
    <xf numFmtId="0" fontId="2" fillId="7" borderId="86" xfId="0" applyFont="1" applyFill="1" applyBorder="1" applyAlignment="1">
      <alignment horizontal="left" vertical="center" wrapText="1"/>
    </xf>
    <xf numFmtId="0" fontId="2" fillId="7" borderId="74" xfId="0" applyFont="1" applyFill="1" applyBorder="1" applyAlignment="1">
      <alignment horizontal="left" vertical="center" wrapText="1"/>
    </xf>
    <xf numFmtId="0" fontId="2" fillId="0" borderId="56" xfId="0" applyFont="1" applyBorder="1" applyAlignment="1" applyProtection="1">
      <alignment horizontal="left" vertical="center"/>
      <protection locked="0"/>
    </xf>
    <xf numFmtId="0" fontId="102" fillId="0" borderId="0" xfId="0" applyFont="1">
      <alignment vertical="center"/>
    </xf>
    <xf numFmtId="0" fontId="3" fillId="0" borderId="0" xfId="0" applyFont="1" applyAlignment="1">
      <alignment horizontal="left" vertical="top" wrapText="1"/>
    </xf>
    <xf numFmtId="0" fontId="3" fillId="5" borderId="29" xfId="0" applyFont="1" applyFill="1" applyBorder="1" applyAlignment="1">
      <alignment horizontal="left" vertical="center" wrapText="1"/>
    </xf>
    <xf numFmtId="0" fontId="2" fillId="8" borderId="29" xfId="0" applyFont="1" applyFill="1" applyBorder="1" applyAlignment="1">
      <alignment horizontal="left" vertical="center" wrapText="1"/>
    </xf>
    <xf numFmtId="0" fontId="17" fillId="0" borderId="10" xfId="0" applyFont="1" applyBorder="1" applyAlignment="1">
      <alignment horizontal="left" vertical="center" wrapText="1"/>
    </xf>
    <xf numFmtId="0" fontId="2" fillId="7" borderId="6" xfId="0" applyFont="1" applyFill="1" applyBorder="1" applyAlignment="1">
      <alignment horizontal="center" vertical="center"/>
    </xf>
    <xf numFmtId="0" fontId="11" fillId="8" borderId="29" xfId="0" applyFont="1" applyFill="1" applyBorder="1" applyAlignment="1">
      <alignment horizontal="left" vertical="center"/>
    </xf>
    <xf numFmtId="0" fontId="8" fillId="6" borderId="0" xfId="0" applyFont="1" applyFill="1">
      <alignment vertical="center"/>
    </xf>
    <xf numFmtId="0" fontId="101" fillId="6" borderId="0" xfId="0" applyFont="1" applyFill="1" applyAlignment="1">
      <alignment horizontal="left" vertical="center"/>
    </xf>
    <xf numFmtId="0" fontId="8" fillId="22" borderId="0" xfId="0" applyFont="1" applyFill="1">
      <alignment vertical="center"/>
    </xf>
    <xf numFmtId="0" fontId="8" fillId="5" borderId="0" xfId="0" applyFont="1" applyFill="1" applyAlignment="1">
      <alignment horizontal="left" vertical="center"/>
    </xf>
    <xf numFmtId="0" fontId="8" fillId="5" borderId="0" xfId="0" applyFont="1" applyFill="1">
      <alignment vertical="center"/>
    </xf>
    <xf numFmtId="0" fontId="102" fillId="5" borderId="0" xfId="0" applyFont="1" applyFill="1">
      <alignment vertical="center"/>
    </xf>
    <xf numFmtId="0" fontId="102" fillId="5" borderId="0" xfId="0" applyFont="1" applyFill="1" applyAlignment="1">
      <alignment horizontal="center" vertical="center"/>
    </xf>
    <xf numFmtId="0" fontId="2" fillId="0" borderId="27" xfId="0" applyFont="1" applyBorder="1" applyAlignment="1" applyProtection="1">
      <alignment horizontal="left" vertical="top" wrapText="1"/>
      <protection locked="0"/>
    </xf>
    <xf numFmtId="0" fontId="35" fillId="0" borderId="27" xfId="0" applyFont="1" applyBorder="1" applyAlignment="1" applyProtection="1">
      <alignment horizontal="left" vertical="top" wrapText="1"/>
      <protection locked="0"/>
    </xf>
    <xf numFmtId="0" fontId="8" fillId="9" borderId="0" xfId="0" applyFont="1" applyFill="1" applyAlignment="1">
      <alignment horizontal="left" vertical="center"/>
    </xf>
    <xf numFmtId="0" fontId="8" fillId="9" borderId="0" xfId="0" applyFont="1" applyFill="1">
      <alignment vertical="center"/>
    </xf>
    <xf numFmtId="0" fontId="102" fillId="9" borderId="0" xfId="0" applyFont="1" applyFill="1">
      <alignment vertical="center"/>
    </xf>
    <xf numFmtId="0" fontId="8" fillId="7" borderId="0" xfId="0" applyFont="1" applyFill="1">
      <alignment vertical="center"/>
    </xf>
    <xf numFmtId="0" fontId="102" fillId="7" borderId="0" xfId="0" applyFont="1" applyFill="1">
      <alignment vertical="center"/>
    </xf>
    <xf numFmtId="0" fontId="17" fillId="0" borderId="0" xfId="0" applyFont="1" applyAlignment="1">
      <alignment vertical="center" wrapText="1"/>
    </xf>
    <xf numFmtId="0" fontId="17" fillId="0" borderId="0" xfId="0" applyFont="1" applyAlignment="1">
      <alignment horizontal="left" vertical="center" wrapText="1"/>
    </xf>
    <xf numFmtId="0" fontId="96" fillId="0" borderId="6" xfId="0" applyFont="1" applyBorder="1" applyAlignment="1">
      <alignment horizontal="right" vertical="center"/>
    </xf>
    <xf numFmtId="177" fontId="3" fillId="0" borderId="6" xfId="0" applyNumberFormat="1" applyFont="1" applyBorder="1" applyAlignment="1" applyProtection="1">
      <alignment horizontal="left" vertical="center" wrapText="1"/>
      <protection locked="0"/>
    </xf>
    <xf numFmtId="177" fontId="7" fillId="0" borderId="6" xfId="0" applyNumberFormat="1" applyFont="1" applyBorder="1" applyAlignment="1" applyProtection="1">
      <alignment horizontal="left" vertical="center" wrapText="1"/>
      <protection locked="0"/>
    </xf>
    <xf numFmtId="0" fontId="2" fillId="0" borderId="6" xfId="0" applyFont="1" applyBorder="1" applyAlignment="1" applyProtection="1">
      <alignment horizontal="center" vertical="center"/>
      <protection locked="0"/>
    </xf>
    <xf numFmtId="0" fontId="7" fillId="0" borderId="56" xfId="0" applyFont="1" applyBorder="1" applyAlignment="1" applyProtection="1">
      <alignment horizontal="left" vertical="center" wrapText="1"/>
      <protection locked="0"/>
    </xf>
    <xf numFmtId="187" fontId="2" fillId="0" borderId="6" xfId="24" applyNumberFormat="1" applyFont="1" applyBorder="1" applyAlignment="1">
      <alignment horizontal="right" vertical="center"/>
    </xf>
    <xf numFmtId="0" fontId="2" fillId="0" borderId="12" xfId="24" applyFont="1" applyBorder="1">
      <alignment vertical="center"/>
    </xf>
    <xf numFmtId="0" fontId="0" fillId="33" borderId="6" xfId="0" applyFill="1" applyBorder="1">
      <alignment vertical="center"/>
    </xf>
    <xf numFmtId="0" fontId="0" fillId="33" borderId="0" xfId="0" applyFill="1">
      <alignment vertical="center"/>
    </xf>
    <xf numFmtId="0" fontId="8" fillId="0" borderId="12" xfId="0" applyFont="1" applyBorder="1" applyAlignment="1">
      <alignment vertical="center" wrapText="1"/>
    </xf>
    <xf numFmtId="0" fontId="83" fillId="0" borderId="8" xfId="0" applyFont="1" applyBorder="1">
      <alignment vertical="center"/>
    </xf>
    <xf numFmtId="184" fontId="2" fillId="14" borderId="6" xfId="0" applyNumberFormat="1" applyFont="1" applyFill="1" applyBorder="1" applyAlignment="1">
      <alignment horizontal="center" vertical="top" wrapText="1"/>
    </xf>
    <xf numFmtId="184" fontId="2" fillId="14" borderId="0" xfId="0" applyNumberFormat="1" applyFont="1" applyFill="1" applyAlignment="1">
      <alignment horizontal="center" vertical="top" wrapText="1"/>
    </xf>
    <xf numFmtId="0" fontId="40" fillId="0" borderId="28" xfId="0" applyFont="1" applyBorder="1">
      <alignment vertical="center"/>
    </xf>
    <xf numFmtId="0" fontId="1" fillId="34" borderId="0" xfId="35" applyFill="1">
      <alignment vertical="center"/>
    </xf>
    <xf numFmtId="0" fontId="1" fillId="0" borderId="0" xfId="35">
      <alignment vertical="center"/>
    </xf>
    <xf numFmtId="0" fontId="1" fillId="0" borderId="147" xfId="35" applyBorder="1" applyAlignment="1">
      <alignment horizontal="center" vertical="center"/>
    </xf>
    <xf numFmtId="0" fontId="112" fillId="36" borderId="151" xfId="35" applyFont="1" applyFill="1" applyBorder="1" applyAlignment="1">
      <alignment horizontal="center" vertical="center"/>
    </xf>
    <xf numFmtId="0" fontId="112" fillId="36" borderId="6" xfId="35" applyFont="1" applyFill="1" applyBorder="1" applyAlignment="1">
      <alignment horizontal="center" vertical="center"/>
    </xf>
    <xf numFmtId="0" fontId="112" fillId="36" borderId="156" xfId="35" applyFont="1" applyFill="1" applyBorder="1" applyAlignment="1">
      <alignment horizontal="center" vertical="center"/>
    </xf>
    <xf numFmtId="0" fontId="112" fillId="37" borderId="151" xfId="35" applyFont="1" applyFill="1" applyBorder="1" applyAlignment="1">
      <alignment horizontal="center" vertical="center"/>
    </xf>
    <xf numFmtId="0" fontId="112" fillId="37" borderId="6" xfId="35" applyFont="1" applyFill="1" applyBorder="1" applyAlignment="1">
      <alignment horizontal="center" vertical="center"/>
    </xf>
    <xf numFmtId="0" fontId="112" fillId="37" borderId="39" xfId="35" applyFont="1" applyFill="1" applyBorder="1" applyAlignment="1">
      <alignment horizontal="center" vertical="center"/>
    </xf>
    <xf numFmtId="0" fontId="112" fillId="38" borderId="151" xfId="35" applyFont="1" applyFill="1" applyBorder="1" applyAlignment="1">
      <alignment horizontal="center" vertical="center"/>
    </xf>
    <xf numFmtId="0" fontId="112" fillId="38" borderId="6" xfId="35" applyFont="1" applyFill="1" applyBorder="1" applyAlignment="1">
      <alignment horizontal="center" vertical="center"/>
    </xf>
    <xf numFmtId="0" fontId="112" fillId="38" borderId="39" xfId="35" applyFont="1" applyFill="1" applyBorder="1" applyAlignment="1">
      <alignment horizontal="center" vertical="center"/>
    </xf>
    <xf numFmtId="0" fontId="112" fillId="33" borderId="151" xfId="35" applyFont="1" applyFill="1" applyBorder="1" applyAlignment="1">
      <alignment horizontal="center" vertical="center"/>
    </xf>
    <xf numFmtId="0" fontId="112" fillId="33" borderId="6" xfId="35" applyFont="1" applyFill="1" applyBorder="1" applyAlignment="1">
      <alignment horizontal="center" vertical="center"/>
    </xf>
    <xf numFmtId="0" fontId="112" fillId="33" borderId="39" xfId="35" applyFont="1" applyFill="1" applyBorder="1" applyAlignment="1">
      <alignment horizontal="center" vertical="center"/>
    </xf>
    <xf numFmtId="0" fontId="112" fillId="39" borderId="151" xfId="35" applyFont="1" applyFill="1" applyBorder="1" applyAlignment="1">
      <alignment horizontal="center" vertical="center"/>
    </xf>
    <xf numFmtId="0" fontId="112" fillId="39" borderId="6" xfId="35" applyFont="1" applyFill="1" applyBorder="1" applyAlignment="1">
      <alignment horizontal="center" vertical="center"/>
    </xf>
    <xf numFmtId="0" fontId="112" fillId="39" borderId="67" xfId="35" applyFont="1" applyFill="1" applyBorder="1" applyAlignment="1">
      <alignment horizontal="center" vertical="center"/>
    </xf>
    <xf numFmtId="0" fontId="3" fillId="0" borderId="159" xfId="0" applyFont="1" applyBorder="1" applyAlignment="1" applyProtection="1">
      <alignment horizontal="center" vertical="center" wrapText="1"/>
      <protection locked="0"/>
    </xf>
    <xf numFmtId="0" fontId="83" fillId="0" borderId="0" xfId="0" applyFont="1" applyAlignment="1">
      <alignment horizontal="center" vertical="center"/>
    </xf>
    <xf numFmtId="0" fontId="83" fillId="0" borderId="14" xfId="0" applyFont="1" applyBorder="1" applyAlignment="1">
      <alignment horizontal="center" vertical="center"/>
    </xf>
    <xf numFmtId="0" fontId="17" fillId="0" borderId="14" xfId="0" applyFont="1" applyBorder="1" applyAlignment="1">
      <alignment vertical="center" wrapText="1"/>
    </xf>
    <xf numFmtId="0" fontId="17" fillId="0" borderId="9" xfId="0" applyFont="1" applyBorder="1" applyAlignment="1">
      <alignment vertical="center" wrapText="1"/>
    </xf>
    <xf numFmtId="0" fontId="17" fillId="0" borderId="8" xfId="0" applyFont="1" applyBorder="1" applyAlignment="1">
      <alignment vertical="center" wrapText="1"/>
    </xf>
    <xf numFmtId="0" fontId="96" fillId="0" borderId="14" xfId="0" applyFont="1" applyBorder="1" applyAlignment="1">
      <alignment horizontal="right" vertical="center"/>
    </xf>
    <xf numFmtId="0" fontId="96" fillId="0" borderId="28" xfId="0" applyFont="1" applyBorder="1" applyAlignment="1">
      <alignment horizontal="right" vertical="center"/>
    </xf>
    <xf numFmtId="183" fontId="6" fillId="14" borderId="27" xfId="0" applyNumberFormat="1" applyFont="1" applyFill="1" applyBorder="1" applyAlignment="1">
      <alignment horizontal="right" vertical="center" wrapText="1"/>
    </xf>
    <xf numFmtId="0" fontId="6" fillId="14" borderId="61" xfId="0" applyFont="1" applyFill="1" applyBorder="1" applyAlignment="1">
      <alignment horizontal="left" vertical="top" wrapText="1"/>
    </xf>
    <xf numFmtId="0" fontId="114" fillId="0" borderId="6" xfId="0" applyFont="1" applyBorder="1" applyAlignment="1">
      <alignment horizontal="left" vertical="center" wrapText="1"/>
    </xf>
    <xf numFmtId="0" fontId="2" fillId="0" borderId="6" xfId="0" applyFont="1" applyBorder="1" applyAlignment="1" applyProtection="1">
      <alignment horizontal="center" vertical="center" wrapText="1"/>
      <protection locked="0"/>
    </xf>
    <xf numFmtId="0" fontId="6" fillId="0" borderId="12" xfId="0" applyFont="1" applyBorder="1">
      <alignment vertical="center"/>
    </xf>
    <xf numFmtId="0" fontId="7" fillId="0" borderId="12" xfId="0" applyFont="1" applyBorder="1">
      <alignment vertical="center"/>
    </xf>
    <xf numFmtId="0" fontId="44" fillId="0" borderId="0" xfId="24" applyFont="1" applyProtection="1">
      <alignment vertical="center"/>
      <protection locked="0"/>
    </xf>
    <xf numFmtId="0" fontId="32" fillId="0" borderId="0" xfId="0" applyFont="1" applyProtection="1">
      <alignment vertical="center"/>
      <protection locked="0"/>
    </xf>
    <xf numFmtId="0" fontId="0" fillId="0" borderId="0" xfId="0" applyProtection="1">
      <alignment vertical="center"/>
      <protection locked="0"/>
    </xf>
    <xf numFmtId="0" fontId="6" fillId="0" borderId="0" xfId="0" applyFont="1" applyProtection="1">
      <alignment vertical="center"/>
      <protection locked="0"/>
    </xf>
    <xf numFmtId="0" fontId="8" fillId="0" borderId="14" xfId="0" applyFont="1" applyBorder="1" applyAlignment="1">
      <alignment horizontal="center" vertical="center"/>
    </xf>
    <xf numFmtId="0" fontId="83" fillId="0" borderId="163" xfId="0" applyFont="1" applyBorder="1">
      <alignment vertical="center"/>
    </xf>
    <xf numFmtId="0" fontId="32" fillId="0" borderId="6" xfId="0" applyFont="1" applyBorder="1" applyAlignment="1" applyProtection="1">
      <alignment horizontal="center" vertical="center"/>
      <protection locked="0"/>
    </xf>
    <xf numFmtId="0" fontId="32" fillId="0" borderId="7" xfId="0" applyFont="1" applyBorder="1" applyAlignment="1" applyProtection="1">
      <alignment horizontal="center" vertical="center"/>
      <protection locked="0"/>
    </xf>
    <xf numFmtId="0" fontId="2" fillId="0" borderId="34" xfId="0" applyFont="1" applyBorder="1" applyAlignment="1" applyProtection="1">
      <alignment horizontal="left" vertical="center" wrapText="1"/>
      <protection locked="0"/>
    </xf>
    <xf numFmtId="0" fontId="3" fillId="0" borderId="34" xfId="0" applyFont="1" applyBorder="1" applyAlignment="1" applyProtection="1">
      <alignment horizontal="left" vertical="center" wrapText="1"/>
      <protection locked="0"/>
    </xf>
    <xf numFmtId="0" fontId="32" fillId="0" borderId="10" xfId="0" applyFont="1" applyBorder="1" applyAlignment="1" applyProtection="1">
      <alignment horizontal="center" vertical="center"/>
      <protection locked="0"/>
    </xf>
    <xf numFmtId="0" fontId="32" fillId="0" borderId="34" xfId="0" applyFont="1" applyBorder="1" applyAlignment="1" applyProtection="1">
      <alignment horizontal="left" vertical="center" wrapText="1"/>
      <protection locked="0"/>
    </xf>
    <xf numFmtId="0" fontId="32" fillId="0" borderId="35" xfId="0" applyFont="1" applyBorder="1" applyAlignment="1" applyProtection="1">
      <alignment horizontal="left" vertical="center" wrapText="1"/>
      <protection locked="0"/>
    </xf>
    <xf numFmtId="0" fontId="35" fillId="0" borderId="34" xfId="0" applyFont="1" applyBorder="1" applyAlignment="1" applyProtection="1">
      <alignment horizontal="left" vertical="center" wrapText="1"/>
      <protection locked="0"/>
    </xf>
    <xf numFmtId="0" fontId="8" fillId="0" borderId="27" xfId="0" applyFont="1" applyBorder="1" applyAlignment="1">
      <alignment horizontal="center" vertical="center"/>
    </xf>
    <xf numFmtId="184" fontId="2" fillId="14" borderId="6" xfId="0" applyNumberFormat="1" applyFont="1" applyFill="1" applyBorder="1" applyAlignment="1">
      <alignment horizontal="left" vertical="top" wrapText="1"/>
    </xf>
    <xf numFmtId="0" fontId="32" fillId="0" borderId="177" xfId="0" applyFont="1" applyBorder="1" applyProtection="1">
      <alignment vertical="center"/>
      <protection locked="0"/>
    </xf>
    <xf numFmtId="0" fontId="32" fillId="0" borderId="178" xfId="0" applyFont="1" applyBorder="1" applyProtection="1">
      <alignment vertical="center"/>
      <protection locked="0"/>
    </xf>
    <xf numFmtId="0" fontId="32" fillId="0" borderId="175" xfId="0" applyFont="1" applyBorder="1" applyProtection="1">
      <alignment vertical="center"/>
      <protection locked="0"/>
    </xf>
    <xf numFmtId="0" fontId="32" fillId="0" borderId="181" xfId="0" applyFont="1" applyBorder="1" applyAlignment="1">
      <alignment horizontal="left" vertical="center"/>
    </xf>
    <xf numFmtId="0" fontId="2" fillId="0" borderId="6" xfId="0" applyFont="1" applyBorder="1" applyAlignment="1">
      <alignment horizontal="center" vertical="top" shrinkToFit="1"/>
    </xf>
    <xf numFmtId="0" fontId="2" fillId="0" borderId="39" xfId="0" applyFont="1" applyBorder="1" applyAlignment="1">
      <alignment horizontal="right" vertical="center"/>
    </xf>
    <xf numFmtId="187" fontId="2" fillId="0" borderId="39" xfId="0" applyNumberFormat="1" applyFont="1" applyBorder="1" applyAlignment="1">
      <alignment horizontal="right" vertical="center"/>
    </xf>
    <xf numFmtId="187" fontId="2" fillId="0" borderId="63" xfId="0" applyNumberFormat="1" applyFont="1" applyBorder="1" applyAlignment="1">
      <alignment horizontal="right" vertical="center"/>
    </xf>
    <xf numFmtId="187" fontId="2" fillId="0" borderId="83" xfId="0" applyNumberFormat="1" applyFont="1" applyBorder="1" applyAlignment="1">
      <alignment horizontal="right" vertical="center"/>
    </xf>
    <xf numFmtId="187" fontId="2" fillId="0" borderId="82" xfId="0" applyNumberFormat="1" applyFont="1" applyBorder="1" applyAlignment="1">
      <alignment horizontal="right" vertical="center"/>
    </xf>
    <xf numFmtId="185" fontId="2" fillId="0" borderId="6" xfId="0" applyNumberFormat="1" applyFont="1" applyBorder="1" applyAlignment="1">
      <alignment horizontal="right" vertical="center"/>
    </xf>
    <xf numFmtId="186" fontId="2" fillId="0" borderId="6" xfId="0" applyNumberFormat="1" applyFont="1" applyBorder="1" applyAlignment="1">
      <alignment horizontal="right" vertical="center"/>
    </xf>
    <xf numFmtId="0" fontId="2" fillId="0" borderId="6" xfId="24" applyFont="1" applyBorder="1" applyAlignment="1">
      <alignment horizontal="center" vertical="center" shrinkToFit="1"/>
    </xf>
    <xf numFmtId="0" fontId="2" fillId="0" borderId="63" xfId="24" applyFont="1" applyBorder="1" applyAlignment="1">
      <alignment horizontal="right" vertical="center"/>
    </xf>
    <xf numFmtId="0" fontId="2" fillId="0" borderId="82" xfId="24" applyFont="1" applyBorder="1" applyAlignment="1">
      <alignment horizontal="right" vertical="center"/>
    </xf>
    <xf numFmtId="0" fontId="2" fillId="0" borderId="83" xfId="24" applyFont="1" applyBorder="1" applyAlignment="1">
      <alignment horizontal="right" vertical="center"/>
    </xf>
    <xf numFmtId="185" fontId="2" fillId="0" borderId="6" xfId="24" applyNumberFormat="1" applyFont="1" applyBorder="1">
      <alignment vertical="center"/>
    </xf>
    <xf numFmtId="190" fontId="2" fillId="0" borderId="6" xfId="24" applyNumberFormat="1" applyFont="1" applyBorder="1">
      <alignment vertical="center"/>
    </xf>
    <xf numFmtId="0" fontId="98" fillId="0" borderId="28" xfId="0" applyFont="1" applyBorder="1" applyAlignment="1">
      <alignment vertical="center" wrapText="1"/>
    </xf>
    <xf numFmtId="0" fontId="98" fillId="0" borderId="12" xfId="0" applyFont="1" applyBorder="1" applyAlignment="1">
      <alignment vertical="center" wrapText="1"/>
    </xf>
    <xf numFmtId="0" fontId="2" fillId="0" borderId="29" xfId="0" applyFont="1" applyBorder="1">
      <alignment vertical="center"/>
    </xf>
    <xf numFmtId="0" fontId="98" fillId="0" borderId="11" xfId="0" applyFont="1" applyBorder="1" applyAlignment="1">
      <alignment vertical="center" wrapText="1"/>
    </xf>
    <xf numFmtId="0" fontId="98" fillId="0" borderId="27" xfId="0" applyFont="1" applyBorder="1" applyAlignment="1">
      <alignment vertical="center" wrapText="1"/>
    </xf>
    <xf numFmtId="0" fontId="98" fillId="0" borderId="13" xfId="0" applyFont="1" applyBorder="1" applyAlignment="1">
      <alignment vertical="center" wrapText="1"/>
    </xf>
    <xf numFmtId="0" fontId="2" fillId="0" borderId="9" xfId="0" applyFont="1" applyBorder="1">
      <alignment vertical="center"/>
    </xf>
    <xf numFmtId="0" fontId="2" fillId="0" borderId="7" xfId="0" applyFont="1" applyBorder="1" applyAlignment="1">
      <alignment vertical="center" wrapText="1"/>
    </xf>
    <xf numFmtId="0" fontId="2" fillId="0" borderId="35" xfId="0" applyFont="1" applyBorder="1" applyAlignment="1">
      <alignment vertical="center" wrapText="1"/>
    </xf>
    <xf numFmtId="0" fontId="98" fillId="0" borderId="6" xfId="0" applyFont="1" applyBorder="1" applyAlignment="1">
      <alignment vertical="center" wrapText="1"/>
    </xf>
    <xf numFmtId="0" fontId="98" fillId="0" borderId="36" xfId="0" applyFont="1" applyBorder="1" applyAlignment="1">
      <alignment vertical="center" wrapText="1"/>
    </xf>
    <xf numFmtId="0" fontId="98" fillId="0" borderId="61" xfId="0" applyFont="1" applyBorder="1" applyAlignment="1">
      <alignment vertical="center" wrapText="1"/>
    </xf>
    <xf numFmtId="0" fontId="98" fillId="0" borderId="39" xfId="0" applyFont="1" applyBorder="1" applyAlignment="1">
      <alignment vertical="center" wrapText="1"/>
    </xf>
    <xf numFmtId="0" fontId="2" fillId="0" borderId="39" xfId="0" applyFont="1" applyBorder="1">
      <alignment vertical="center"/>
    </xf>
    <xf numFmtId="185" fontId="6" fillId="0" borderId="6" xfId="0" applyNumberFormat="1" applyFont="1" applyBorder="1" applyAlignment="1">
      <alignment horizontal="right" vertical="center" wrapText="1"/>
    </xf>
    <xf numFmtId="184" fontId="2" fillId="0" borderId="0" xfId="0" applyNumberFormat="1" applyFont="1" applyAlignment="1">
      <alignment horizontal="center" vertical="top" wrapText="1"/>
    </xf>
    <xf numFmtId="0" fontId="2" fillId="0" borderId="6" xfId="0" applyFont="1" applyBorder="1" applyAlignment="1">
      <alignment vertical="top" wrapText="1"/>
    </xf>
    <xf numFmtId="185" fontId="98" fillId="0" borderId="7" xfId="0" applyNumberFormat="1" applyFont="1" applyBorder="1" applyAlignment="1">
      <alignment vertical="center" wrapText="1"/>
    </xf>
    <xf numFmtId="185" fontId="98" fillId="0" borderId="35" xfId="0" applyNumberFormat="1" applyFont="1" applyBorder="1" applyAlignment="1">
      <alignment vertical="center" wrapText="1"/>
    </xf>
    <xf numFmtId="185" fontId="98" fillId="0" borderId="128" xfId="0" applyNumberFormat="1" applyFont="1" applyBorder="1" applyAlignment="1">
      <alignment vertical="center" wrapText="1"/>
    </xf>
    <xf numFmtId="185" fontId="98" fillId="0" borderId="133" xfId="0" applyNumberFormat="1" applyFont="1" applyBorder="1" applyAlignment="1">
      <alignment vertical="center" wrapText="1"/>
    </xf>
    <xf numFmtId="185" fontId="98" fillId="0" borderId="129" xfId="0" applyNumberFormat="1" applyFont="1" applyBorder="1" applyAlignment="1">
      <alignment vertical="center" wrapText="1"/>
    </xf>
    <xf numFmtId="185" fontId="98" fillId="0" borderId="120" xfId="0" applyNumberFormat="1" applyFont="1" applyBorder="1" applyAlignment="1">
      <alignment vertical="center" wrapText="1"/>
    </xf>
    <xf numFmtId="185" fontId="98" fillId="0" borderId="118" xfId="0" applyNumberFormat="1" applyFont="1" applyBorder="1" applyAlignment="1">
      <alignment vertical="center" wrapText="1"/>
    </xf>
    <xf numFmtId="185" fontId="98" fillId="0" borderId="58" xfId="0" applyNumberFormat="1" applyFont="1" applyBorder="1" applyAlignment="1">
      <alignment vertical="center" wrapText="1"/>
    </xf>
    <xf numFmtId="185" fontId="2" fillId="0" borderId="129" xfId="0" applyNumberFormat="1" applyFont="1" applyBorder="1">
      <alignment vertical="center"/>
    </xf>
    <xf numFmtId="185" fontId="2" fillId="0" borderId="120" xfId="0" applyNumberFormat="1" applyFont="1" applyBorder="1">
      <alignment vertical="center"/>
    </xf>
    <xf numFmtId="185" fontId="2" fillId="0" borderId="118" xfId="0" applyNumberFormat="1" applyFont="1" applyBorder="1">
      <alignment vertical="center"/>
    </xf>
    <xf numFmtId="185" fontId="2" fillId="0" borderId="58" xfId="0" applyNumberFormat="1" applyFont="1" applyBorder="1">
      <alignment vertical="center"/>
    </xf>
    <xf numFmtId="185" fontId="2" fillId="0" borderId="7" xfId="0" applyNumberFormat="1" applyFont="1" applyBorder="1">
      <alignment vertical="center"/>
    </xf>
    <xf numFmtId="185" fontId="2" fillId="0" borderId="35" xfId="0" applyNumberFormat="1" applyFont="1" applyBorder="1">
      <alignment vertical="center"/>
    </xf>
    <xf numFmtId="186" fontId="98" fillId="0" borderId="6" xfId="0" applyNumberFormat="1" applyFont="1" applyBorder="1" applyAlignment="1">
      <alignment vertical="center" wrapText="1"/>
    </xf>
    <xf numFmtId="188" fontId="98" fillId="0" borderId="61" xfId="0" applyNumberFormat="1" applyFont="1" applyBorder="1" applyAlignment="1">
      <alignment vertical="center" wrapText="1"/>
    </xf>
    <xf numFmtId="188" fontId="98" fillId="0" borderId="36" xfId="0" applyNumberFormat="1" applyFont="1" applyBorder="1" applyAlignment="1">
      <alignment vertical="center" wrapText="1"/>
    </xf>
    <xf numFmtId="188" fontId="98" fillId="0" borderId="39" xfId="0" applyNumberFormat="1" applyFont="1" applyBorder="1" applyAlignment="1">
      <alignment vertical="center" wrapText="1"/>
    </xf>
    <xf numFmtId="188" fontId="2" fillId="0" borderId="36" xfId="0" applyNumberFormat="1" applyFont="1" applyBorder="1">
      <alignment vertical="center"/>
    </xf>
    <xf numFmtId="188" fontId="2" fillId="0" borderId="39" xfId="0" applyNumberFormat="1" applyFont="1" applyBorder="1">
      <alignment vertical="center"/>
    </xf>
    <xf numFmtId="192" fontId="2" fillId="0" borderId="6" xfId="0" applyNumberFormat="1" applyFont="1" applyBorder="1" applyAlignment="1" applyProtection="1">
      <alignment horizontal="center" vertical="center"/>
      <protection locked="0"/>
    </xf>
    <xf numFmtId="0" fontId="40" fillId="0" borderId="12" xfId="0" applyFont="1" applyBorder="1">
      <alignment vertical="center"/>
    </xf>
    <xf numFmtId="0" fontId="2" fillId="0" borderId="6" xfId="24" applyFont="1" applyBorder="1" applyAlignment="1">
      <alignment horizontal="left" vertical="center"/>
    </xf>
    <xf numFmtId="0" fontId="2" fillId="0" borderId="6" xfId="24" applyFont="1" applyBorder="1" applyAlignment="1">
      <alignment horizontal="left" vertical="center" shrinkToFit="1"/>
    </xf>
    <xf numFmtId="0" fontId="116" fillId="0" borderId="6" xfId="0" applyFont="1" applyBorder="1" applyAlignment="1">
      <alignment vertical="center" wrapText="1"/>
    </xf>
    <xf numFmtId="0" fontId="116" fillId="0" borderId="6" xfId="0" applyFont="1" applyBorder="1">
      <alignment vertical="center"/>
    </xf>
    <xf numFmtId="0" fontId="116" fillId="0" borderId="61" xfId="0" applyFont="1" applyBorder="1" applyAlignment="1">
      <alignment vertical="center" wrapText="1"/>
    </xf>
    <xf numFmtId="0" fontId="8" fillId="0" borderId="28" xfId="0" applyFont="1" applyBorder="1" applyAlignment="1">
      <alignment vertical="center" wrapText="1"/>
    </xf>
    <xf numFmtId="0" fontId="8" fillId="0" borderId="29" xfId="0" applyFont="1" applyBorder="1" applyAlignment="1">
      <alignment vertical="center" wrapText="1"/>
    </xf>
    <xf numFmtId="0" fontId="0" fillId="0" borderId="11" xfId="0" applyBorder="1">
      <alignment vertical="center"/>
    </xf>
    <xf numFmtId="0" fontId="8" fillId="0" borderId="7" xfId="0" applyFont="1" applyBorder="1" applyAlignment="1">
      <alignment vertical="center" wrapText="1"/>
    </xf>
    <xf numFmtId="0" fontId="8" fillId="0" borderId="35" xfId="0" applyFont="1" applyBorder="1" applyAlignment="1">
      <alignment vertical="center" wrapText="1"/>
    </xf>
    <xf numFmtId="0" fontId="8" fillId="0" borderId="34" xfId="0" applyFont="1" applyBorder="1" applyAlignment="1">
      <alignment vertical="center" wrapText="1"/>
    </xf>
    <xf numFmtId="0" fontId="2" fillId="0" borderId="34" xfId="0" applyFont="1" applyBorder="1" applyAlignment="1">
      <alignment vertical="center" wrapText="1"/>
    </xf>
    <xf numFmtId="193" fontId="2" fillId="0" borderId="6" xfId="0" applyNumberFormat="1" applyFont="1" applyBorder="1" applyAlignment="1">
      <alignment vertical="center" wrapText="1"/>
    </xf>
    <xf numFmtId="193" fontId="2" fillId="0" borderId="7" xfId="0" applyNumberFormat="1" applyFont="1" applyBorder="1" applyAlignment="1">
      <alignment vertical="center" wrapText="1"/>
    </xf>
    <xf numFmtId="187" fontId="2" fillId="0" borderId="64" xfId="0" applyNumberFormat="1" applyFont="1" applyBorder="1" applyAlignment="1">
      <alignment horizontal="right" vertical="center"/>
    </xf>
    <xf numFmtId="193" fontId="2" fillId="0" borderId="34" xfId="0" applyNumberFormat="1" applyFont="1" applyBorder="1" applyAlignment="1">
      <alignment vertical="center" wrapText="1"/>
    </xf>
    <xf numFmtId="193" fontId="2" fillId="0" borderId="35" xfId="0" applyNumberFormat="1" applyFont="1" applyBorder="1" applyAlignment="1">
      <alignment vertical="center" wrapText="1"/>
    </xf>
    <xf numFmtId="0" fontId="6" fillId="0" borderId="8" xfId="0" applyFont="1" applyBorder="1" applyAlignment="1">
      <alignment horizontal="left" vertical="top"/>
    </xf>
    <xf numFmtId="0" fontId="0" fillId="0" borderId="0" xfId="0" applyAlignment="1">
      <alignment horizontal="left" vertical="top"/>
    </xf>
    <xf numFmtId="0" fontId="117" fillId="0" borderId="0" xfId="0" applyFont="1">
      <alignment vertical="center"/>
    </xf>
    <xf numFmtId="0" fontId="118" fillId="33" borderId="6" xfId="0" applyFont="1" applyFill="1" applyBorder="1">
      <alignment vertical="center"/>
    </xf>
    <xf numFmtId="0" fontId="7" fillId="0" borderId="34" xfId="0" applyFont="1" applyBorder="1" applyAlignment="1" applyProtection="1">
      <alignment horizontal="center" vertical="center"/>
      <protection locked="0"/>
    </xf>
    <xf numFmtId="0" fontId="56" fillId="25" borderId="14" xfId="0" applyFont="1" applyFill="1" applyBorder="1" applyAlignment="1">
      <alignment horizontal="center" vertical="top" textRotation="255" wrapText="1"/>
    </xf>
    <xf numFmtId="0" fontId="6" fillId="2" borderId="43" xfId="0" applyFont="1" applyFill="1" applyBorder="1" applyAlignment="1">
      <alignment horizontal="center" vertical="top" wrapText="1"/>
    </xf>
    <xf numFmtId="0" fontId="2" fillId="4" borderId="28" xfId="0" applyFont="1" applyFill="1" applyBorder="1" applyAlignment="1">
      <alignment horizontal="left" vertical="center" wrapText="1"/>
    </xf>
    <xf numFmtId="0" fontId="2" fillId="25" borderId="6" xfId="0" applyFont="1" applyFill="1" applyBorder="1" applyAlignment="1">
      <alignment horizontal="left" vertical="center" wrapText="1"/>
    </xf>
    <xf numFmtId="0" fontId="2" fillId="5" borderId="111" xfId="0" applyFont="1" applyFill="1" applyBorder="1" applyAlignment="1">
      <alignment horizontal="left" vertical="center" wrapText="1"/>
    </xf>
    <xf numFmtId="0" fontId="2" fillId="5" borderId="112" xfId="0" applyFont="1" applyFill="1" applyBorder="1" applyAlignment="1">
      <alignment horizontal="left" vertical="center" wrapText="1"/>
    </xf>
    <xf numFmtId="0" fontId="2" fillId="5" borderId="86" xfId="0" applyFont="1" applyFill="1" applyBorder="1" applyAlignment="1">
      <alignment horizontal="left" vertical="center" wrapText="1"/>
    </xf>
    <xf numFmtId="0" fontId="2" fillId="5" borderId="110" xfId="0" applyFont="1" applyFill="1" applyBorder="1" applyAlignment="1">
      <alignment horizontal="left" vertical="center" wrapText="1"/>
    </xf>
    <xf numFmtId="0" fontId="2" fillId="5" borderId="74" xfId="0" applyFont="1" applyFill="1" applyBorder="1" applyAlignment="1">
      <alignment horizontal="left" vertical="center" wrapText="1"/>
    </xf>
    <xf numFmtId="0" fontId="32" fillId="4" borderId="9" xfId="0" applyFont="1" applyFill="1" applyBorder="1" applyAlignment="1">
      <alignment horizontal="left" vertical="center" wrapText="1"/>
    </xf>
    <xf numFmtId="0" fontId="56" fillId="5" borderId="114" xfId="0" applyFont="1" applyFill="1" applyBorder="1" applyAlignment="1">
      <alignment horizontal="center" vertical="top" textRotation="255" wrapText="1"/>
    </xf>
    <xf numFmtId="0" fontId="3" fillId="4" borderId="61" xfId="0" applyFont="1" applyFill="1" applyBorder="1" applyAlignment="1">
      <alignment horizontal="left" vertical="center" wrapText="1"/>
    </xf>
    <xf numFmtId="0" fontId="2" fillId="5" borderId="10" xfId="0" applyFont="1" applyFill="1" applyBorder="1" applyAlignment="1">
      <alignment horizontal="left" vertical="center"/>
    </xf>
    <xf numFmtId="0" fontId="2" fillId="5" borderId="0" xfId="0" applyFont="1" applyFill="1" applyAlignment="1">
      <alignment horizontal="left" vertical="center" wrapText="1"/>
    </xf>
    <xf numFmtId="0" fontId="3" fillId="4" borderId="0" xfId="0" applyFont="1" applyFill="1" applyAlignment="1">
      <alignment horizontal="left" vertical="center" wrapText="1"/>
    </xf>
    <xf numFmtId="0" fontId="56" fillId="5" borderId="0" xfId="0" applyFont="1" applyFill="1" applyAlignment="1">
      <alignment horizontal="center" vertical="top" textRotation="255" wrapText="1"/>
    </xf>
    <xf numFmtId="0" fontId="15" fillId="4" borderId="39" xfId="0" applyFont="1" applyFill="1" applyBorder="1" applyAlignment="1">
      <alignment horizontal="center" vertical="center" wrapText="1"/>
    </xf>
    <xf numFmtId="0" fontId="15" fillId="5" borderId="61" xfId="0" applyFont="1" applyFill="1" applyBorder="1" applyAlignment="1">
      <alignment horizontal="left" vertical="center"/>
    </xf>
    <xf numFmtId="0" fontId="3" fillId="5" borderId="10" xfId="0" applyFont="1" applyFill="1" applyBorder="1" applyAlignment="1">
      <alignment horizontal="left" vertical="center" wrapText="1"/>
    </xf>
    <xf numFmtId="0" fontId="3" fillId="5" borderId="27" xfId="0" applyFont="1" applyFill="1" applyBorder="1" applyAlignment="1">
      <alignment horizontal="left" vertical="center" wrapText="1"/>
    </xf>
    <xf numFmtId="0" fontId="15" fillId="5" borderId="39" xfId="0" applyFont="1" applyFill="1" applyBorder="1" applyAlignment="1">
      <alignment horizontal="left" vertical="center" wrapText="1"/>
    </xf>
    <xf numFmtId="0" fontId="3" fillId="5" borderId="86" xfId="0" applyFont="1" applyFill="1" applyBorder="1" applyAlignment="1">
      <alignment horizontal="left" vertical="center" wrapText="1"/>
    </xf>
    <xf numFmtId="0" fontId="14" fillId="2" borderId="45" xfId="0" applyFont="1" applyFill="1" applyBorder="1" applyAlignment="1">
      <alignment horizontal="center" vertical="top" wrapText="1"/>
    </xf>
    <xf numFmtId="0" fontId="14" fillId="2" borderId="45" xfId="0" applyFont="1" applyFill="1" applyBorder="1" applyAlignment="1">
      <alignment horizontal="center" wrapText="1"/>
    </xf>
    <xf numFmtId="0" fontId="15" fillId="5" borderId="116" xfId="0" applyFont="1" applyFill="1" applyBorder="1" applyAlignment="1">
      <alignment horizontal="center" vertical="center" wrapText="1"/>
    </xf>
    <xf numFmtId="0" fontId="14" fillId="9" borderId="36" xfId="0" applyFont="1" applyFill="1" applyBorder="1" applyAlignment="1">
      <alignment horizontal="center" vertical="top" wrapText="1"/>
    </xf>
    <xf numFmtId="0" fontId="15" fillId="4" borderId="61" xfId="0" applyFont="1" applyFill="1" applyBorder="1" applyAlignment="1">
      <alignment horizontal="left" vertical="center"/>
    </xf>
    <xf numFmtId="0" fontId="15" fillId="25" borderId="61" xfId="0" applyFont="1" applyFill="1" applyBorder="1" applyAlignment="1">
      <alignment horizontal="left" vertical="center"/>
    </xf>
    <xf numFmtId="0" fontId="14" fillId="25" borderId="14" xfId="0" applyFont="1" applyFill="1" applyBorder="1" applyAlignment="1">
      <alignment horizontal="center" vertical="top" wrapText="1"/>
    </xf>
    <xf numFmtId="0" fontId="14" fillId="5" borderId="114" xfId="0" applyFont="1" applyFill="1" applyBorder="1" applyAlignment="1">
      <alignment horizontal="center" vertical="top" wrapText="1"/>
    </xf>
    <xf numFmtId="0" fontId="15" fillId="5" borderId="11" xfId="0" applyFont="1" applyFill="1" applyBorder="1" applyAlignment="1">
      <alignment horizontal="left" vertical="center"/>
    </xf>
    <xf numFmtId="0" fontId="15" fillId="9" borderId="39" xfId="0" applyFont="1" applyFill="1" applyBorder="1" applyAlignment="1">
      <alignment horizontal="left" vertical="center"/>
    </xf>
    <xf numFmtId="0" fontId="15" fillId="9" borderId="9" xfId="0" applyFont="1" applyFill="1" applyBorder="1" applyAlignment="1">
      <alignment horizontal="left" vertical="center"/>
    </xf>
    <xf numFmtId="0" fontId="15" fillId="9" borderId="6" xfId="0" applyFont="1" applyFill="1" applyBorder="1" applyAlignment="1">
      <alignment horizontal="center" vertical="center"/>
    </xf>
    <xf numFmtId="0" fontId="15" fillId="9" borderId="6" xfId="0" applyFont="1" applyFill="1" applyBorder="1" applyAlignment="1">
      <alignment horizontal="left" vertical="center"/>
    </xf>
    <xf numFmtId="0" fontId="120" fillId="5" borderId="6" xfId="0" applyFont="1" applyFill="1" applyBorder="1" applyAlignment="1">
      <alignment horizontal="center" vertical="center"/>
    </xf>
    <xf numFmtId="0" fontId="15" fillId="4" borderId="6" xfId="0" applyFont="1" applyFill="1" applyBorder="1" applyAlignment="1">
      <alignment horizontal="center" vertical="center"/>
    </xf>
    <xf numFmtId="0" fontId="15" fillId="5" borderId="6" xfId="0" applyFont="1" applyFill="1" applyBorder="1" applyAlignment="1">
      <alignment horizontal="left" vertical="center"/>
    </xf>
    <xf numFmtId="0" fontId="14" fillId="2" borderId="196" xfId="0" applyFont="1" applyFill="1" applyBorder="1" applyAlignment="1">
      <alignment horizontal="center" vertical="center"/>
    </xf>
    <xf numFmtId="0" fontId="15" fillId="9" borderId="13" xfId="0" applyFont="1" applyFill="1" applyBorder="1" applyAlignment="1">
      <alignment horizontal="left" vertical="center"/>
    </xf>
    <xf numFmtId="0" fontId="14" fillId="2" borderId="45" xfId="0" applyFont="1" applyFill="1" applyBorder="1" applyAlignment="1">
      <alignment horizontal="center" vertical="center"/>
    </xf>
    <xf numFmtId="0" fontId="14" fillId="2" borderId="197" xfId="0" applyFont="1" applyFill="1" applyBorder="1" applyAlignment="1">
      <alignment horizontal="center" wrapText="1"/>
    </xf>
    <xf numFmtId="0" fontId="7" fillId="7" borderId="10" xfId="0" applyFont="1" applyFill="1" applyBorder="1" applyAlignment="1">
      <alignment horizontal="left" vertical="center"/>
    </xf>
    <xf numFmtId="0" fontId="8" fillId="0" borderId="0" xfId="0" applyFont="1" applyAlignment="1">
      <alignment horizontal="center" vertical="center"/>
    </xf>
    <xf numFmtId="0" fontId="104" fillId="0" borderId="0" xfId="0" applyFont="1" applyAlignment="1">
      <alignment horizontal="center" vertical="center" wrapText="1"/>
    </xf>
    <xf numFmtId="0" fontId="96" fillId="0" borderId="29" xfId="0" applyFont="1" applyBorder="1">
      <alignment vertical="center"/>
    </xf>
    <xf numFmtId="0" fontId="41" fillId="5" borderId="36" xfId="0" applyFont="1" applyFill="1" applyBorder="1" applyAlignment="1">
      <alignment horizontal="center" vertical="top" wrapText="1"/>
    </xf>
    <xf numFmtId="0" fontId="6" fillId="2" borderId="198" xfId="0" applyFont="1" applyFill="1" applyBorder="1" applyAlignment="1">
      <alignment horizontal="center" vertical="center"/>
    </xf>
    <xf numFmtId="0" fontId="116" fillId="0" borderId="0" xfId="0" applyFont="1">
      <alignment vertical="center"/>
    </xf>
    <xf numFmtId="0" fontId="116" fillId="0" borderId="8" xfId="0" applyFont="1" applyBorder="1">
      <alignment vertical="center"/>
    </xf>
    <xf numFmtId="0" fontId="15" fillId="5" borderId="0" xfId="0" applyFont="1" applyFill="1" applyAlignment="1">
      <alignment horizontal="left" vertical="center"/>
    </xf>
    <xf numFmtId="0" fontId="53" fillId="2" borderId="199" xfId="0" applyFont="1" applyFill="1" applyBorder="1" applyAlignment="1">
      <alignment horizontal="left" vertical="center" wrapText="1"/>
    </xf>
    <xf numFmtId="0" fontId="17" fillId="0" borderId="0" xfId="0" applyFont="1" applyAlignment="1">
      <alignment horizontal="center" vertical="top" wrapText="1"/>
    </xf>
    <xf numFmtId="0" fontId="53" fillId="0" borderId="0" xfId="0" applyFont="1" applyAlignment="1">
      <alignment horizontal="center" vertical="center" wrapText="1"/>
    </xf>
    <xf numFmtId="0" fontId="6" fillId="2" borderId="49" xfId="0" applyFont="1" applyFill="1" applyBorder="1" applyAlignment="1">
      <alignment horizontal="center" vertical="center" wrapText="1"/>
    </xf>
    <xf numFmtId="0" fontId="6" fillId="2" borderId="60" xfId="0" applyFont="1" applyFill="1" applyBorder="1" applyAlignment="1">
      <alignment horizontal="center" vertical="center" wrapText="1"/>
    </xf>
    <xf numFmtId="0" fontId="6" fillId="42" borderId="32" xfId="0" applyFont="1" applyFill="1" applyBorder="1" applyAlignment="1">
      <alignment horizontal="center" vertical="center"/>
    </xf>
    <xf numFmtId="0" fontId="17" fillId="43" borderId="130" xfId="0" applyFont="1" applyFill="1" applyBorder="1" applyAlignment="1">
      <alignment vertical="center" wrapText="1"/>
    </xf>
    <xf numFmtId="0" fontId="17" fillId="43" borderId="134" xfId="0" applyFont="1" applyFill="1" applyBorder="1" applyAlignment="1">
      <alignment vertical="center" wrapText="1"/>
    </xf>
    <xf numFmtId="0" fontId="17" fillId="43" borderId="89" xfId="0" applyFont="1" applyFill="1" applyBorder="1" applyAlignment="1">
      <alignment horizontal="left" vertical="center" wrapText="1"/>
    </xf>
    <xf numFmtId="0" fontId="17" fillId="43" borderId="87" xfId="0" applyFont="1" applyFill="1" applyBorder="1" applyAlignment="1">
      <alignment horizontal="left" vertical="center" wrapText="1"/>
    </xf>
    <xf numFmtId="0" fontId="2" fillId="0" borderId="0" xfId="24" applyFont="1" applyAlignment="1">
      <alignment horizontal="right" vertical="top"/>
    </xf>
    <xf numFmtId="0" fontId="2" fillId="0" borderId="0" xfId="24" applyFont="1" applyAlignment="1">
      <alignment horizontal="right" vertical="center"/>
    </xf>
    <xf numFmtId="0" fontId="2" fillId="0" borderId="0" xfId="24" applyFont="1" applyAlignment="1">
      <alignment horizontal="right" vertical="top" wrapText="1"/>
    </xf>
    <xf numFmtId="0" fontId="2" fillId="0" borderId="6" xfId="24" applyFont="1" applyBorder="1" applyAlignment="1">
      <alignment vertical="center" shrinkToFit="1"/>
    </xf>
    <xf numFmtId="0" fontId="2" fillId="0" borderId="63" xfId="24" applyFont="1" applyBorder="1">
      <alignment vertical="center"/>
    </xf>
    <xf numFmtId="0" fontId="2" fillId="0" borderId="82" xfId="24" applyFont="1" applyBorder="1">
      <alignment vertical="center"/>
    </xf>
    <xf numFmtId="0" fontId="2" fillId="0" borderId="83" xfId="24" applyFont="1" applyBorder="1">
      <alignment vertical="center"/>
    </xf>
    <xf numFmtId="0" fontId="6" fillId="0" borderId="6" xfId="24" applyFont="1" applyBorder="1" applyAlignment="1">
      <alignment horizontal="center" vertical="center" wrapText="1"/>
    </xf>
    <xf numFmtId="0" fontId="2" fillId="0" borderId="6" xfId="24" applyFont="1" applyBorder="1">
      <alignment vertical="center"/>
    </xf>
    <xf numFmtId="0" fontId="2" fillId="0" borderId="10" xfId="24" applyFont="1" applyBorder="1">
      <alignment vertical="center"/>
    </xf>
    <xf numFmtId="0" fontId="2" fillId="0" borderId="11" xfId="24" applyFont="1" applyBorder="1">
      <alignment vertical="center"/>
    </xf>
    <xf numFmtId="0" fontId="122" fillId="0" borderId="0" xfId="0" applyFont="1">
      <alignment vertical="center"/>
    </xf>
    <xf numFmtId="0" fontId="17" fillId="0" borderId="6" xfId="0" applyFont="1" applyBorder="1" applyAlignment="1">
      <alignment vertical="center" wrapText="1"/>
    </xf>
    <xf numFmtId="0" fontId="17" fillId="0" borderId="6" xfId="0" applyFont="1" applyBorder="1">
      <alignment vertical="center"/>
    </xf>
    <xf numFmtId="0" fontId="17" fillId="0" borderId="61" xfId="0" applyFont="1" applyBorder="1" applyAlignment="1">
      <alignment vertical="center" wrapText="1"/>
    </xf>
    <xf numFmtId="0" fontId="53" fillId="44" borderId="202" xfId="0" applyFont="1" applyFill="1" applyBorder="1" applyAlignment="1">
      <alignment horizontal="left" vertical="center" wrapText="1"/>
    </xf>
    <xf numFmtId="0" fontId="6" fillId="5" borderId="74" xfId="0" applyFont="1" applyFill="1" applyBorder="1" applyAlignment="1">
      <alignment horizontal="left" vertical="center" wrapText="1"/>
    </xf>
    <xf numFmtId="0" fontId="6" fillId="5" borderId="32" xfId="0" applyFont="1" applyFill="1" applyBorder="1" applyAlignment="1">
      <alignment horizontal="left" vertical="center" wrapText="1"/>
    </xf>
    <xf numFmtId="0" fontId="123" fillId="0" borderId="0" xfId="0" applyFont="1">
      <alignment vertical="center"/>
    </xf>
    <xf numFmtId="0" fontId="6" fillId="5" borderId="39"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0" xfId="0" applyFont="1" applyFill="1" applyAlignment="1">
      <alignment horizontal="left" vertical="center" wrapText="1"/>
    </xf>
    <xf numFmtId="0" fontId="6" fillId="5" borderId="110" xfId="0" applyFont="1" applyFill="1" applyBorder="1" applyAlignment="1">
      <alignment horizontal="left" vertical="center" wrapText="1"/>
    </xf>
    <xf numFmtId="0" fontId="6" fillId="42" borderId="200" xfId="0" applyFont="1" applyFill="1" applyBorder="1" applyAlignment="1">
      <alignment vertical="top" wrapText="1"/>
    </xf>
    <xf numFmtId="0" fontId="6" fillId="2" borderId="45" xfId="0" applyFont="1" applyFill="1" applyBorder="1" applyAlignment="1">
      <alignment horizontal="center" wrapText="1"/>
    </xf>
    <xf numFmtId="0" fontId="2" fillId="0" borderId="0" xfId="24" applyFont="1" applyAlignment="1">
      <alignment vertical="top"/>
    </xf>
    <xf numFmtId="0" fontId="2" fillId="0" borderId="180" xfId="0" applyFont="1" applyBorder="1" applyProtection="1">
      <alignment vertical="center"/>
      <protection locked="0"/>
    </xf>
    <xf numFmtId="0" fontId="3" fillId="6" borderId="11" xfId="0" applyFont="1" applyFill="1" applyBorder="1" applyAlignment="1">
      <alignment horizontal="left" vertical="center"/>
    </xf>
    <xf numFmtId="0" fontId="2" fillId="7" borderId="28" xfId="0" applyFont="1" applyFill="1" applyBorder="1" applyAlignment="1">
      <alignment horizontal="left" vertical="center"/>
    </xf>
    <xf numFmtId="0" fontId="2" fillId="0" borderId="136" xfId="0" applyFont="1" applyBorder="1" applyAlignment="1">
      <alignment horizontal="left" vertical="center"/>
    </xf>
    <xf numFmtId="0" fontId="2" fillId="0" borderId="10" xfId="0" applyFont="1" applyBorder="1" applyAlignment="1">
      <alignment horizontal="left" vertical="top" wrapText="1"/>
    </xf>
    <xf numFmtId="0" fontId="2" fillId="6" borderId="27" xfId="0" applyFont="1" applyFill="1" applyBorder="1" applyAlignment="1">
      <alignment horizontal="left" vertical="center" wrapText="1"/>
    </xf>
    <xf numFmtId="0" fontId="7" fillId="0" borderId="34" xfId="0" applyFont="1" applyBorder="1" applyAlignment="1" applyProtection="1">
      <alignment horizontal="left" vertical="center" wrapText="1"/>
      <protection locked="0"/>
    </xf>
    <xf numFmtId="0" fontId="2" fillId="6" borderId="11" xfId="0" applyFont="1" applyFill="1" applyBorder="1" applyAlignment="1">
      <alignment horizontal="left" vertical="center" wrapText="1"/>
    </xf>
    <xf numFmtId="184" fontId="6" fillId="0" borderId="28" xfId="0" applyNumberFormat="1" applyFont="1" applyBorder="1">
      <alignment vertical="center"/>
    </xf>
    <xf numFmtId="184" fontId="6" fillId="0" borderId="13" xfId="0" applyNumberFormat="1" applyFont="1" applyBorder="1" applyAlignment="1">
      <alignment horizontal="left" vertical="center"/>
    </xf>
    <xf numFmtId="0" fontId="2" fillId="0" borderId="8" xfId="0" applyFont="1" applyBorder="1" applyAlignment="1">
      <alignment horizontal="left" vertical="center"/>
    </xf>
    <xf numFmtId="0" fontId="6" fillId="0" borderId="0" xfId="0" applyFont="1" applyAlignment="1">
      <alignment horizontal="left" vertical="top"/>
    </xf>
    <xf numFmtId="184" fontId="6" fillId="0" borderId="11" xfId="0" applyNumberFormat="1" applyFont="1" applyBorder="1" applyAlignment="1">
      <alignment horizontal="right" vertical="center" wrapText="1"/>
    </xf>
    <xf numFmtId="184" fontId="6" fillId="0" borderId="13" xfId="0" applyNumberFormat="1" applyFont="1" applyBorder="1">
      <alignment vertical="center"/>
    </xf>
    <xf numFmtId="184" fontId="6" fillId="0" borderId="135" xfId="0" applyNumberFormat="1" applyFont="1" applyBorder="1">
      <alignment vertical="center"/>
    </xf>
    <xf numFmtId="0" fontId="2" fillId="0" borderId="136" xfId="0" applyFont="1" applyBorder="1">
      <alignment vertical="center"/>
    </xf>
    <xf numFmtId="0" fontId="2" fillId="0" borderId="132" xfId="0" applyFont="1" applyBorder="1">
      <alignment vertical="center"/>
    </xf>
    <xf numFmtId="0" fontId="2" fillId="0" borderId="82" xfId="0" applyFont="1" applyBorder="1">
      <alignment vertical="center"/>
    </xf>
    <xf numFmtId="184" fontId="6" fillId="0" borderId="28" xfId="0" applyNumberFormat="1" applyFont="1" applyBorder="1" applyAlignment="1">
      <alignment horizontal="left" vertical="center"/>
    </xf>
    <xf numFmtId="184" fontId="6" fillId="0" borderId="135" xfId="0" applyNumberFormat="1" applyFont="1" applyBorder="1" applyAlignment="1">
      <alignment horizontal="left" vertical="center"/>
    </xf>
    <xf numFmtId="0" fontId="12" fillId="6" borderId="10" xfId="0" applyFont="1" applyFill="1" applyBorder="1" applyAlignment="1">
      <alignment vertical="center" wrapText="1"/>
    </xf>
    <xf numFmtId="0" fontId="12" fillId="6" borderId="79" xfId="0" applyFont="1" applyFill="1" applyBorder="1" applyAlignment="1">
      <alignment vertical="center" wrapText="1"/>
    </xf>
    <xf numFmtId="0" fontId="2" fillId="0" borderId="10" xfId="0" applyFont="1" applyBorder="1" applyAlignment="1" applyProtection="1">
      <alignment horizontal="center" vertical="center" wrapText="1"/>
      <protection locked="0"/>
    </xf>
    <xf numFmtId="187" fontId="2" fillId="0" borderId="61" xfId="0" applyNumberFormat="1" applyFont="1" applyBorder="1">
      <alignment vertical="center"/>
    </xf>
    <xf numFmtId="187" fontId="2" fillId="0" borderId="82" xfId="0" applyNumberFormat="1" applyFont="1" applyBorder="1">
      <alignment vertical="center"/>
    </xf>
    <xf numFmtId="187" fontId="2" fillId="0" borderId="39" xfId="0" applyNumberFormat="1" applyFont="1" applyBorder="1">
      <alignment vertical="center"/>
    </xf>
    <xf numFmtId="0" fontId="6" fillId="6" borderId="0" xfId="0" applyFont="1" applyFill="1" applyAlignment="1">
      <alignment horizontal="left" vertical="center" shrinkToFit="1"/>
    </xf>
    <xf numFmtId="0" fontId="2" fillId="6" borderId="77" xfId="0" applyFont="1" applyFill="1" applyBorder="1" applyAlignment="1">
      <alignment vertical="center" wrapText="1"/>
    </xf>
    <xf numFmtId="0" fontId="2" fillId="6" borderId="85" xfId="0" applyFont="1" applyFill="1" applyBorder="1" applyAlignment="1">
      <alignment vertical="center" wrapText="1"/>
    </xf>
    <xf numFmtId="0" fontId="32" fillId="0" borderId="10" xfId="0" applyFont="1" applyBorder="1" applyAlignment="1" applyProtection="1">
      <alignment horizontal="left" vertical="center" wrapText="1"/>
      <protection locked="0"/>
    </xf>
    <xf numFmtId="0" fontId="6" fillId="5" borderId="61" xfId="0" applyFont="1" applyFill="1" applyBorder="1" applyAlignment="1">
      <alignment vertical="center" wrapText="1"/>
    </xf>
    <xf numFmtId="181" fontId="96" fillId="6" borderId="33" xfId="0" applyNumberFormat="1" applyFont="1" applyFill="1" applyBorder="1">
      <alignment vertical="center"/>
    </xf>
    <xf numFmtId="0" fontId="96" fillId="18" borderId="33" xfId="0" applyFont="1" applyFill="1" applyBorder="1">
      <alignment vertical="center"/>
    </xf>
    <xf numFmtId="0" fontId="96" fillId="23" borderId="0" xfId="0" applyFont="1" applyFill="1">
      <alignment vertical="center"/>
    </xf>
    <xf numFmtId="0" fontId="96" fillId="2" borderId="33" xfId="0" applyFont="1" applyFill="1" applyBorder="1">
      <alignment vertical="center"/>
    </xf>
    <xf numFmtId="0" fontId="96" fillId="11" borderId="0" xfId="0" applyFont="1" applyFill="1">
      <alignment vertical="center"/>
    </xf>
    <xf numFmtId="0" fontId="6" fillId="6" borderId="85" xfId="0" applyFont="1" applyFill="1" applyBorder="1" applyAlignment="1">
      <alignment vertical="center" wrapText="1"/>
    </xf>
    <xf numFmtId="0" fontId="96" fillId="6" borderId="36" xfId="0" applyFont="1" applyFill="1" applyBorder="1">
      <alignment vertical="center"/>
    </xf>
    <xf numFmtId="0" fontId="96" fillId="18" borderId="36" xfId="0" applyFont="1" applyFill="1" applyBorder="1">
      <alignment vertical="center"/>
    </xf>
    <xf numFmtId="0" fontId="96" fillId="18" borderId="0" xfId="0" applyFont="1" applyFill="1">
      <alignment vertical="center"/>
    </xf>
    <xf numFmtId="0" fontId="96" fillId="2" borderId="36" xfId="0" applyFont="1" applyFill="1" applyBorder="1">
      <alignment vertical="center"/>
    </xf>
    <xf numFmtId="0" fontId="96" fillId="2" borderId="0" xfId="0" applyFont="1" applyFill="1">
      <alignment vertical="center"/>
    </xf>
    <xf numFmtId="0" fontId="3" fillId="2" borderId="205" xfId="0" applyFont="1" applyFill="1" applyBorder="1" applyAlignment="1">
      <alignment horizontal="center" vertical="center"/>
    </xf>
    <xf numFmtId="0" fontId="3" fillId="2" borderId="206" xfId="0" applyFont="1" applyFill="1" applyBorder="1" applyAlignment="1">
      <alignment horizontal="center" vertical="center"/>
    </xf>
    <xf numFmtId="0" fontId="2" fillId="7" borderId="9" xfId="0" applyFont="1" applyFill="1" applyBorder="1" applyAlignment="1">
      <alignment horizontal="left" vertical="center"/>
    </xf>
    <xf numFmtId="0" fontId="2" fillId="7" borderId="39" xfId="0" applyFont="1" applyFill="1" applyBorder="1" applyAlignment="1">
      <alignment horizontal="left" vertical="center"/>
    </xf>
    <xf numFmtId="0" fontId="2" fillId="7" borderId="10" xfId="0" applyFont="1" applyFill="1" applyBorder="1" applyAlignment="1">
      <alignment horizontal="left" vertical="center"/>
    </xf>
    <xf numFmtId="0" fontId="6" fillId="4" borderId="10" xfId="0" applyFont="1" applyFill="1" applyBorder="1" applyAlignment="1">
      <alignment horizontal="left" vertical="top" wrapText="1"/>
    </xf>
    <xf numFmtId="0" fontId="3" fillId="5" borderId="13" xfId="0" applyFont="1" applyFill="1" applyBorder="1">
      <alignment vertical="center"/>
    </xf>
    <xf numFmtId="0" fontId="3" fillId="5" borderId="8" xfId="0" applyFont="1" applyFill="1" applyBorder="1">
      <alignment vertical="center"/>
    </xf>
    <xf numFmtId="0" fontId="3" fillId="5" borderId="117" xfId="0" applyFont="1" applyFill="1" applyBorder="1">
      <alignment vertical="center"/>
    </xf>
    <xf numFmtId="0" fontId="8" fillId="0" borderId="28" xfId="0" applyFont="1" applyBorder="1">
      <alignment vertical="center"/>
    </xf>
    <xf numFmtId="0" fontId="8" fillId="0" borderId="12" xfId="0" applyFont="1" applyBorder="1">
      <alignment vertical="center"/>
    </xf>
    <xf numFmtId="0" fontId="6" fillId="8" borderId="79" xfId="0" applyFont="1" applyFill="1" applyBorder="1" applyAlignment="1">
      <alignment horizontal="left" vertical="center" wrapText="1"/>
    </xf>
    <xf numFmtId="0" fontId="12" fillId="40" borderId="11" xfId="0" applyFont="1" applyFill="1" applyBorder="1" applyAlignment="1">
      <alignment vertical="center" wrapText="1"/>
    </xf>
    <xf numFmtId="0" fontId="2" fillId="43" borderId="0" xfId="24" applyFont="1" applyFill="1" applyAlignment="1">
      <alignment vertical="top"/>
    </xf>
    <xf numFmtId="0" fontId="2" fillId="43" borderId="0" xfId="0" applyFont="1" applyFill="1">
      <alignment vertical="center"/>
    </xf>
    <xf numFmtId="0" fontId="2" fillId="7" borderId="12" xfId="0" applyFont="1" applyFill="1" applyBorder="1" applyAlignment="1">
      <alignment horizontal="left" vertical="center" wrapText="1"/>
    </xf>
    <xf numFmtId="0" fontId="7" fillId="7" borderId="27" xfId="0" applyFont="1" applyFill="1" applyBorder="1" applyAlignment="1">
      <alignment horizontal="left" vertical="center"/>
    </xf>
    <xf numFmtId="0" fontId="2" fillId="7" borderId="27" xfId="0" applyFont="1" applyFill="1" applyBorder="1" applyAlignment="1">
      <alignment horizontal="left" vertical="center"/>
    </xf>
    <xf numFmtId="0" fontId="2" fillId="7" borderId="11" xfId="0" applyFont="1" applyFill="1" applyBorder="1" applyAlignment="1">
      <alignment horizontal="left" vertical="center"/>
    </xf>
    <xf numFmtId="0" fontId="3" fillId="0" borderId="36" xfId="0" applyFont="1" applyBorder="1">
      <alignment vertical="center"/>
    </xf>
    <xf numFmtId="0" fontId="2" fillId="7" borderId="168" xfId="0" applyFont="1" applyFill="1" applyBorder="1" applyAlignment="1">
      <alignment vertical="top" wrapText="1"/>
    </xf>
    <xf numFmtId="0" fontId="2" fillId="7" borderId="64" xfId="0" applyFont="1" applyFill="1" applyBorder="1" applyAlignment="1">
      <alignment vertical="top" wrapText="1"/>
    </xf>
    <xf numFmtId="0" fontId="2" fillId="7" borderId="6" xfId="0" applyFont="1" applyFill="1" applyBorder="1" applyAlignment="1">
      <alignment vertical="top" wrapText="1"/>
    </xf>
    <xf numFmtId="0" fontId="2" fillId="7" borderId="27" xfId="0" applyFont="1" applyFill="1" applyBorder="1" applyAlignment="1">
      <alignment vertical="top" wrapText="1"/>
    </xf>
    <xf numFmtId="0" fontId="2" fillId="7" borderId="11" xfId="0" applyFont="1" applyFill="1" applyBorder="1" applyAlignment="1">
      <alignment vertical="top" wrapText="1"/>
    </xf>
    <xf numFmtId="0" fontId="2" fillId="7" borderId="27" xfId="0" applyFont="1" applyFill="1" applyBorder="1" applyAlignment="1">
      <alignment horizontal="center" vertical="top" wrapText="1"/>
    </xf>
    <xf numFmtId="0" fontId="2" fillId="7" borderId="10" xfId="0" applyFont="1" applyFill="1" applyBorder="1">
      <alignment vertical="center"/>
    </xf>
    <xf numFmtId="0" fontId="2" fillId="7" borderId="27" xfId="0" applyFont="1" applyFill="1" applyBorder="1" applyAlignment="1">
      <alignment horizontal="left" vertical="top" wrapText="1"/>
    </xf>
    <xf numFmtId="0" fontId="2" fillId="7" borderId="11" xfId="0" applyFont="1" applyFill="1" applyBorder="1" applyAlignment="1">
      <alignment horizontal="left" vertical="top" wrapText="1"/>
    </xf>
    <xf numFmtId="0" fontId="2" fillId="7" borderId="12" xfId="0" applyFont="1" applyFill="1" applyBorder="1" applyAlignment="1">
      <alignment horizontal="left" vertical="center"/>
    </xf>
    <xf numFmtId="0" fontId="8" fillId="2" borderId="54" xfId="0" applyFont="1" applyFill="1" applyBorder="1">
      <alignment vertical="center"/>
    </xf>
    <xf numFmtId="0" fontId="2" fillId="0" borderId="10" xfId="0" applyFont="1" applyBorder="1" applyAlignment="1" applyProtection="1">
      <alignment vertical="center" wrapText="1"/>
      <protection locked="0"/>
    </xf>
    <xf numFmtId="0" fontId="7" fillId="7" borderId="85" xfId="0" applyFont="1" applyFill="1" applyBorder="1" applyAlignment="1">
      <alignment vertical="center" wrapText="1"/>
    </xf>
    <xf numFmtId="0" fontId="2" fillId="7" borderId="168" xfId="0" applyFont="1" applyFill="1" applyBorder="1" applyAlignment="1">
      <alignment vertical="center" wrapText="1"/>
    </xf>
    <xf numFmtId="0" fontId="127" fillId="0" borderId="0" xfId="0" applyFont="1">
      <alignment vertical="center"/>
    </xf>
    <xf numFmtId="0" fontId="96" fillId="0" borderId="12" xfId="0" applyFont="1" applyBorder="1" applyAlignment="1">
      <alignment horizontal="right" vertical="center"/>
    </xf>
    <xf numFmtId="184" fontId="6" fillId="0" borderId="33" xfId="0" applyNumberFormat="1" applyFont="1" applyBorder="1">
      <alignment vertical="center"/>
    </xf>
    <xf numFmtId="187" fontId="2" fillId="0" borderId="36" xfId="0" applyNumberFormat="1" applyFont="1" applyBorder="1">
      <alignment vertical="center"/>
    </xf>
    <xf numFmtId="0" fontId="6" fillId="8" borderId="8" xfId="0" applyFont="1" applyFill="1" applyBorder="1" applyAlignment="1">
      <alignment vertical="center" wrapText="1"/>
    </xf>
    <xf numFmtId="0" fontId="6" fillId="8" borderId="8" xfId="0" applyFont="1" applyFill="1" applyBorder="1">
      <alignment vertical="center"/>
    </xf>
    <xf numFmtId="0" fontId="96" fillId="18" borderId="0" xfId="0" applyFont="1" applyFill="1" applyAlignment="1">
      <alignment horizontal="right" vertical="center"/>
    </xf>
    <xf numFmtId="0" fontId="96" fillId="22" borderId="0" xfId="0" applyFont="1" applyFill="1">
      <alignment vertical="center"/>
    </xf>
    <xf numFmtId="0" fontId="2" fillId="8" borderId="0" xfId="0" applyFont="1" applyFill="1" applyAlignment="1">
      <alignment horizontal="left" vertical="top" wrapText="1"/>
    </xf>
    <xf numFmtId="0" fontId="18" fillId="5" borderId="0" xfId="0" applyFont="1" applyFill="1" applyAlignment="1">
      <alignment horizontal="left" vertical="center"/>
    </xf>
    <xf numFmtId="0" fontId="18" fillId="9" borderId="0" xfId="0" applyFont="1" applyFill="1" applyAlignment="1">
      <alignment horizontal="left" vertical="center"/>
    </xf>
    <xf numFmtId="0" fontId="16" fillId="6" borderId="0" xfId="0" applyFont="1" applyFill="1" applyAlignment="1">
      <alignment horizontal="left" vertical="center"/>
    </xf>
    <xf numFmtId="0" fontId="18" fillId="7" borderId="0" xfId="0" applyFont="1" applyFill="1">
      <alignment vertical="center"/>
    </xf>
    <xf numFmtId="0" fontId="6" fillId="0" borderId="211" xfId="0" applyFont="1" applyBorder="1" applyAlignment="1" applyProtection="1">
      <alignment horizontal="center" vertical="center" wrapText="1"/>
      <protection locked="0"/>
    </xf>
    <xf numFmtId="0" fontId="6" fillId="0" borderId="27" xfId="0" applyFont="1" applyBorder="1" applyAlignment="1" applyProtection="1">
      <alignment horizontal="center" vertical="center" wrapText="1"/>
      <protection locked="0"/>
    </xf>
    <xf numFmtId="0" fontId="6" fillId="0" borderId="121" xfId="0" applyFont="1" applyBorder="1" applyAlignment="1" applyProtection="1">
      <alignment horizontal="center" vertical="center" wrapText="1"/>
      <protection locked="0"/>
    </xf>
    <xf numFmtId="0" fontId="2" fillId="7" borderId="11" xfId="0" applyFont="1" applyFill="1" applyBorder="1">
      <alignment vertical="center"/>
    </xf>
    <xf numFmtId="0" fontId="2" fillId="0" borderId="6" xfId="0" applyFont="1" applyBorder="1" applyAlignment="1" applyProtection="1">
      <alignment horizontal="left" vertical="top" wrapText="1"/>
      <protection locked="0"/>
    </xf>
    <xf numFmtId="0" fontId="3" fillId="0" borderId="27" xfId="0" applyFont="1" applyBorder="1" applyAlignment="1" applyProtection="1">
      <alignment horizontal="left" vertical="top" wrapText="1"/>
      <protection locked="0"/>
    </xf>
    <xf numFmtId="0" fontId="3" fillId="0" borderId="6" xfId="0" applyFont="1" applyBorder="1" applyAlignment="1" applyProtection="1">
      <alignment horizontal="left" vertical="top" wrapText="1"/>
      <protection locked="0"/>
    </xf>
    <xf numFmtId="0" fontId="66" fillId="0" borderId="27" xfId="0" applyFont="1" applyBorder="1" applyAlignment="1" applyProtection="1">
      <alignment horizontal="left" vertical="top" wrapText="1"/>
      <protection locked="0"/>
    </xf>
    <xf numFmtId="0" fontId="66" fillId="0" borderId="6" xfId="0" applyFont="1" applyBorder="1" applyAlignment="1" applyProtection="1">
      <alignment horizontal="left" vertical="top" wrapText="1"/>
      <protection locked="0"/>
    </xf>
    <xf numFmtId="0" fontId="0" fillId="0" borderId="6" xfId="0" applyBorder="1" applyProtection="1">
      <alignment vertical="center"/>
      <protection locked="0"/>
    </xf>
    <xf numFmtId="0" fontId="43" fillId="0" borderId="10" xfId="0" applyFont="1" applyBorder="1" applyAlignment="1" applyProtection="1">
      <alignment horizontal="center" vertical="center" wrapText="1"/>
      <protection locked="0"/>
    </xf>
    <xf numFmtId="0" fontId="3" fillId="0" borderId="6" xfId="24" applyFont="1" applyBorder="1" applyAlignment="1" applyProtection="1">
      <alignment horizontal="center" vertical="center"/>
      <protection locked="0"/>
    </xf>
    <xf numFmtId="0" fontId="2" fillId="6" borderId="61" xfId="0" applyFont="1" applyFill="1" applyBorder="1" applyAlignment="1">
      <alignment horizontal="left" vertical="center" wrapText="1"/>
    </xf>
    <xf numFmtId="0" fontId="2" fillId="6" borderId="28" xfId="0" applyFont="1" applyFill="1" applyBorder="1" applyAlignment="1">
      <alignment horizontal="left" vertical="center" wrapText="1"/>
    </xf>
    <xf numFmtId="0" fontId="14" fillId="2" borderId="213" xfId="0" applyFont="1" applyFill="1" applyBorder="1" applyAlignment="1">
      <alignment horizontal="center" vertical="center" wrapText="1"/>
    </xf>
    <xf numFmtId="0" fontId="14" fillId="2" borderId="214" xfId="0" applyFont="1" applyFill="1" applyBorder="1" applyAlignment="1">
      <alignment horizontal="center" vertical="center" wrapText="1"/>
    </xf>
    <xf numFmtId="0" fontId="14" fillId="42" borderId="12" xfId="0" applyFont="1" applyFill="1" applyBorder="1" applyAlignment="1">
      <alignment horizontal="center" vertical="center" wrapText="1"/>
    </xf>
    <xf numFmtId="0" fontId="14" fillId="42" borderId="43" xfId="0" applyFont="1" applyFill="1" applyBorder="1" applyAlignment="1">
      <alignment horizontal="center" wrapText="1"/>
    </xf>
    <xf numFmtId="0" fontId="14" fillId="6" borderId="210" xfId="0" applyFont="1" applyFill="1" applyBorder="1" applyAlignment="1">
      <alignment horizontal="center" vertical="center" wrapText="1"/>
    </xf>
    <xf numFmtId="0" fontId="14" fillId="6" borderId="68" xfId="0" applyFont="1" applyFill="1" applyBorder="1" applyAlignment="1">
      <alignment horizontal="center" vertical="center" wrapText="1"/>
    </xf>
    <xf numFmtId="0" fontId="14" fillId="6" borderId="27" xfId="0" applyFont="1" applyFill="1" applyBorder="1" applyAlignment="1">
      <alignment horizontal="center" vertical="top" wrapText="1"/>
    </xf>
    <xf numFmtId="0" fontId="14" fillId="6" borderId="6" xfId="0" applyFont="1" applyFill="1" applyBorder="1" applyAlignment="1">
      <alignment horizontal="center" vertical="top" wrapText="1"/>
    </xf>
    <xf numFmtId="0" fontId="14" fillId="6" borderId="10" xfId="0" applyFont="1" applyFill="1" applyBorder="1" applyAlignment="1">
      <alignment horizontal="center" vertical="top" wrapText="1"/>
    </xf>
    <xf numFmtId="0" fontId="14" fillId="6" borderId="34" xfId="0" applyFont="1" applyFill="1" applyBorder="1" applyAlignment="1">
      <alignment horizontal="center" vertical="center" wrapText="1"/>
    </xf>
    <xf numFmtId="0" fontId="14" fillId="6" borderId="35" xfId="0" applyFont="1" applyFill="1" applyBorder="1" applyAlignment="1">
      <alignment horizontal="center" vertical="center" wrapText="1"/>
    </xf>
    <xf numFmtId="0" fontId="14" fillId="6" borderId="68" xfId="0" applyFont="1" applyFill="1" applyBorder="1" applyAlignment="1">
      <alignment horizontal="center" vertical="top" wrapText="1"/>
    </xf>
    <xf numFmtId="0" fontId="6" fillId="6" borderId="61" xfId="0" applyFont="1" applyFill="1" applyBorder="1" applyAlignment="1">
      <alignment horizontal="left" vertical="center" wrapText="1"/>
    </xf>
    <xf numFmtId="0" fontId="14" fillId="6" borderId="6" xfId="0" applyFont="1" applyFill="1" applyBorder="1" applyAlignment="1">
      <alignment horizontal="center" vertical="center" shrinkToFit="1"/>
    </xf>
    <xf numFmtId="0" fontId="14" fillId="6" borderId="6" xfId="0" applyFont="1" applyFill="1" applyBorder="1" applyAlignment="1">
      <alignment horizontal="left" vertical="top" wrapText="1"/>
    </xf>
    <xf numFmtId="0" fontId="14" fillId="6" borderId="6" xfId="0" applyFont="1" applyFill="1" applyBorder="1" applyAlignment="1">
      <alignment horizontal="left" vertical="top"/>
    </xf>
    <xf numFmtId="0" fontId="14" fillId="8" borderId="6" xfId="0" applyFont="1" applyFill="1" applyBorder="1" applyAlignment="1">
      <alignment vertical="center" wrapText="1"/>
    </xf>
    <xf numFmtId="0" fontId="14" fillId="8" borderId="6" xfId="0" applyFont="1" applyFill="1" applyBorder="1" applyAlignment="1">
      <alignment horizontal="center" vertical="center" wrapText="1"/>
    </xf>
    <xf numFmtId="0" fontId="14" fillId="8" borderId="6" xfId="0" applyFont="1" applyFill="1" applyBorder="1" applyAlignment="1">
      <alignment horizontal="center" vertical="center"/>
    </xf>
    <xf numFmtId="0" fontId="14" fillId="8" borderId="6" xfId="0" applyFont="1" applyFill="1" applyBorder="1" applyAlignment="1">
      <alignment horizontal="left" vertical="center" wrapText="1"/>
    </xf>
    <xf numFmtId="0" fontId="14" fillId="8" borderId="121" xfId="0" applyFont="1" applyFill="1" applyBorder="1" applyAlignment="1">
      <alignment horizontal="center" vertical="center" wrapText="1"/>
    </xf>
    <xf numFmtId="0" fontId="14" fillId="8" borderId="35" xfId="0" applyFont="1" applyFill="1" applyBorder="1">
      <alignment vertical="center"/>
    </xf>
    <xf numFmtId="0" fontId="14" fillId="8" borderId="10" xfId="0" applyFont="1" applyFill="1" applyBorder="1" applyAlignment="1">
      <alignment horizontal="center" vertical="center" wrapText="1"/>
    </xf>
    <xf numFmtId="0" fontId="14" fillId="40" borderId="6" xfId="0" applyFont="1" applyFill="1" applyBorder="1" applyAlignment="1">
      <alignment horizontal="left" vertical="top"/>
    </xf>
    <xf numFmtId="0" fontId="129" fillId="0" borderId="0" xfId="0" applyFont="1" applyAlignment="1">
      <alignment vertical="center" wrapText="1"/>
    </xf>
    <xf numFmtId="0" fontId="126" fillId="0" borderId="0" xfId="0" applyFont="1" applyAlignment="1">
      <alignment horizontal="center" vertical="center" wrapText="1"/>
    </xf>
    <xf numFmtId="0" fontId="127" fillId="0" borderId="0" xfId="0" applyFont="1" applyAlignment="1">
      <alignment horizontal="center" vertical="center"/>
    </xf>
    <xf numFmtId="0" fontId="67" fillId="0" borderId="0" xfId="0" applyFont="1" applyAlignment="1">
      <alignment horizontal="center" vertical="center" wrapText="1"/>
    </xf>
    <xf numFmtId="0" fontId="126" fillId="0" borderId="0" xfId="0" applyFont="1" applyAlignment="1">
      <alignment vertical="center" wrapText="1"/>
    </xf>
    <xf numFmtId="0" fontId="124" fillId="0" borderId="0" xfId="0" applyFont="1" applyAlignment="1">
      <alignment horizontal="center" vertical="center"/>
    </xf>
    <xf numFmtId="0" fontId="124" fillId="0" borderId="0" xfId="0" applyFont="1" applyAlignment="1">
      <alignment vertical="center" wrapText="1"/>
    </xf>
    <xf numFmtId="0" fontId="124" fillId="0" borderId="0" xfId="0" applyFont="1">
      <alignment vertical="center"/>
    </xf>
    <xf numFmtId="0" fontId="85" fillId="0" borderId="0" xfId="0" applyFont="1" applyAlignment="1">
      <alignment horizontal="center" vertical="center" wrapText="1"/>
    </xf>
    <xf numFmtId="0" fontId="128" fillId="0" borderId="0" xfId="0" applyFont="1" applyAlignment="1">
      <alignment vertical="center" wrapText="1"/>
    </xf>
    <xf numFmtId="0" fontId="126" fillId="0" borderId="0" xfId="0" applyFont="1" applyAlignment="1">
      <alignment horizontal="left" vertical="center" wrapText="1"/>
    </xf>
    <xf numFmtId="0" fontId="6" fillId="0" borderId="0" xfId="0" applyFont="1" applyAlignment="1">
      <alignment horizontal="left" vertical="center" wrapText="1"/>
    </xf>
    <xf numFmtId="0" fontId="94" fillId="45" borderId="6" xfId="0" applyFont="1" applyFill="1" applyBorder="1" applyAlignment="1">
      <alignment horizontal="center" vertical="center" wrapText="1"/>
    </xf>
    <xf numFmtId="179" fontId="15" fillId="45" borderId="6" xfId="0" applyNumberFormat="1" applyFont="1" applyFill="1" applyBorder="1" applyAlignment="1" applyProtection="1">
      <alignment horizontal="center" vertical="center" wrapText="1"/>
      <protection hidden="1"/>
    </xf>
    <xf numFmtId="189" fontId="7" fillId="45" borderId="6" xfId="0" applyNumberFormat="1" applyFont="1" applyFill="1" applyBorder="1" applyAlignment="1" applyProtection="1">
      <alignment horizontal="center" vertical="center"/>
      <protection hidden="1"/>
    </xf>
    <xf numFmtId="0" fontId="7" fillId="45" borderId="6" xfId="0" applyFont="1" applyFill="1" applyBorder="1" applyAlignment="1" applyProtection="1">
      <alignment horizontal="center" vertical="center" wrapText="1"/>
      <protection locked="0"/>
    </xf>
    <xf numFmtId="192" fontId="2" fillId="45" borderId="6" xfId="0" applyNumberFormat="1" applyFont="1" applyFill="1" applyBorder="1" applyAlignment="1" applyProtection="1">
      <alignment horizontal="center" vertical="center"/>
      <protection locked="0"/>
    </xf>
    <xf numFmtId="177" fontId="3" fillId="45" borderId="6" xfId="0" applyNumberFormat="1" applyFont="1" applyFill="1" applyBorder="1" applyAlignment="1" applyProtection="1">
      <alignment horizontal="left" vertical="center" wrapText="1"/>
      <protection locked="0"/>
    </xf>
    <xf numFmtId="177" fontId="7" fillId="45" borderId="6" xfId="0" applyNumberFormat="1" applyFont="1" applyFill="1" applyBorder="1" applyAlignment="1" applyProtection="1">
      <alignment horizontal="left" vertical="center" wrapText="1"/>
      <protection locked="0"/>
    </xf>
    <xf numFmtId="0" fontId="32" fillId="45" borderId="6" xfId="0" applyFont="1" applyFill="1" applyBorder="1" applyAlignment="1" applyProtection="1">
      <alignment horizontal="center" vertical="center"/>
      <protection locked="0"/>
    </xf>
    <xf numFmtId="0" fontId="32" fillId="45" borderId="7" xfId="0" applyFont="1" applyFill="1" applyBorder="1" applyAlignment="1" applyProtection="1">
      <alignment horizontal="center" vertical="center"/>
      <protection locked="0"/>
    </xf>
    <xf numFmtId="0" fontId="2" fillId="45" borderId="34" xfId="0" applyFont="1" applyFill="1" applyBorder="1" applyAlignment="1" applyProtection="1">
      <alignment horizontal="left" vertical="center" wrapText="1"/>
      <protection locked="0"/>
    </xf>
    <xf numFmtId="0" fontId="3" fillId="45" borderId="34" xfId="0" applyFont="1" applyFill="1" applyBorder="1" applyAlignment="1" applyProtection="1">
      <alignment horizontal="left" vertical="center" wrapText="1"/>
      <protection locked="0"/>
    </xf>
    <xf numFmtId="0" fontId="3" fillId="45" borderId="35" xfId="0" applyFont="1" applyFill="1" applyBorder="1" applyAlignment="1" applyProtection="1">
      <alignment horizontal="left" vertical="center" wrapText="1"/>
      <protection locked="0"/>
    </xf>
    <xf numFmtId="0" fontId="32" fillId="45" borderId="10" xfId="0" applyFont="1" applyFill="1" applyBorder="1" applyAlignment="1" applyProtection="1">
      <alignment horizontal="center" vertical="center"/>
      <protection locked="0"/>
    </xf>
    <xf numFmtId="0" fontId="53" fillId="45" borderId="46" xfId="0" applyFont="1" applyFill="1" applyBorder="1" applyAlignment="1">
      <alignment horizontal="left" vertical="center" wrapText="1"/>
    </xf>
    <xf numFmtId="0" fontId="6" fillId="45" borderId="6" xfId="0" applyFont="1" applyFill="1" applyBorder="1" applyAlignment="1" applyProtection="1">
      <alignment horizontal="left" vertical="center" wrapText="1"/>
      <protection locked="0"/>
    </xf>
    <xf numFmtId="0" fontId="6" fillId="45" borderId="10" xfId="0" applyFont="1" applyFill="1" applyBorder="1" applyAlignment="1" applyProtection="1">
      <alignment horizontal="left" vertical="center" wrapText="1"/>
      <protection locked="0"/>
    </xf>
    <xf numFmtId="0" fontId="53" fillId="45" borderId="202" xfId="0" applyFont="1" applyFill="1" applyBorder="1" applyAlignment="1">
      <alignment horizontal="left" vertical="center" wrapText="1"/>
    </xf>
    <xf numFmtId="0" fontId="32" fillId="45" borderId="27" xfId="0" applyFont="1" applyFill="1" applyBorder="1" applyAlignment="1" applyProtection="1">
      <alignment horizontal="left" vertical="center" wrapText="1"/>
      <protection locked="0"/>
    </xf>
    <xf numFmtId="0" fontId="32" fillId="45" borderId="6" xfId="0" applyFont="1" applyFill="1" applyBorder="1" applyAlignment="1" applyProtection="1">
      <alignment horizontal="left" vertical="center" wrapText="1"/>
      <protection locked="0"/>
    </xf>
    <xf numFmtId="0" fontId="32" fillId="45" borderId="10" xfId="0" applyFont="1" applyFill="1" applyBorder="1" applyAlignment="1" applyProtection="1">
      <alignment horizontal="left" vertical="center" wrapText="1"/>
      <protection locked="0"/>
    </xf>
    <xf numFmtId="0" fontId="32" fillId="45" borderId="7" xfId="0" applyFont="1" applyFill="1" applyBorder="1" applyAlignment="1" applyProtection="1">
      <alignment horizontal="left" vertical="center" wrapText="1"/>
      <protection locked="0"/>
    </xf>
    <xf numFmtId="0" fontId="2" fillId="45" borderId="56" xfId="0" applyFont="1" applyFill="1" applyBorder="1" applyAlignment="1" applyProtection="1">
      <alignment horizontal="left" vertical="center"/>
      <protection locked="0"/>
    </xf>
    <xf numFmtId="0" fontId="53" fillId="45" borderId="47" xfId="0" applyFont="1" applyFill="1" applyBorder="1" applyAlignment="1">
      <alignment horizontal="left" vertical="center" wrapText="1"/>
    </xf>
    <xf numFmtId="0" fontId="70" fillId="45" borderId="27" xfId="0" applyFont="1" applyFill="1" applyBorder="1" applyAlignment="1">
      <alignment horizontal="center" vertical="center"/>
    </xf>
    <xf numFmtId="0" fontId="70" fillId="45" borderId="6" xfId="0" applyFont="1" applyFill="1" applyBorder="1" applyAlignment="1">
      <alignment horizontal="center" vertical="center"/>
    </xf>
    <xf numFmtId="0" fontId="70" fillId="45" borderId="6" xfId="0" applyFont="1" applyFill="1" applyBorder="1" applyAlignment="1" applyProtection="1">
      <alignment horizontal="center" vertical="center"/>
      <protection locked="0"/>
    </xf>
    <xf numFmtId="0" fontId="70" fillId="45" borderId="10" xfId="0" applyFont="1" applyFill="1" applyBorder="1" applyAlignment="1">
      <alignment horizontal="center" vertical="center"/>
    </xf>
    <xf numFmtId="0" fontId="56" fillId="45" borderId="14" xfId="0" applyFont="1" applyFill="1" applyBorder="1" applyAlignment="1">
      <alignment horizontal="center" vertical="top" textRotation="255" wrapText="1"/>
    </xf>
    <xf numFmtId="0" fontId="6" fillId="45" borderId="6" xfId="0" applyFont="1" applyFill="1" applyBorder="1" applyAlignment="1" applyProtection="1">
      <alignment horizontal="center" vertical="center" wrapText="1"/>
      <protection locked="0"/>
    </xf>
    <xf numFmtId="0" fontId="6" fillId="45" borderId="10" xfId="0" applyFont="1" applyFill="1" applyBorder="1" applyAlignment="1" applyProtection="1">
      <alignment horizontal="center" vertical="center" wrapText="1"/>
      <protection locked="0"/>
    </xf>
    <xf numFmtId="0" fontId="53" fillId="45" borderId="47" xfId="0" applyFont="1" applyFill="1" applyBorder="1" applyAlignment="1">
      <alignment horizontal="center" vertical="center" wrapText="1"/>
    </xf>
    <xf numFmtId="0" fontId="56" fillId="45" borderId="0" xfId="0" applyFont="1" applyFill="1" applyAlignment="1">
      <alignment horizontal="center" vertical="top" textRotation="255" wrapText="1"/>
    </xf>
    <xf numFmtId="0" fontId="6" fillId="45" borderId="35" xfId="0" applyFont="1" applyFill="1" applyBorder="1" applyAlignment="1" applyProtection="1">
      <alignment horizontal="left" vertical="center" wrapText="1"/>
      <protection locked="0"/>
    </xf>
    <xf numFmtId="0" fontId="6" fillId="45" borderId="27" xfId="0" applyFont="1" applyFill="1" applyBorder="1" applyAlignment="1" applyProtection="1">
      <alignment horizontal="left" vertical="center" wrapText="1"/>
      <protection locked="0"/>
    </xf>
    <xf numFmtId="189" fontId="7" fillId="45" borderId="27" xfId="0" applyNumberFormat="1" applyFont="1" applyFill="1" applyBorder="1" applyAlignment="1" applyProtection="1">
      <alignment horizontal="center" vertical="center"/>
      <protection hidden="1"/>
    </xf>
    <xf numFmtId="0" fontId="16" fillId="45" borderId="36" xfId="0" applyFont="1" applyFill="1" applyBorder="1">
      <alignment vertical="center"/>
    </xf>
    <xf numFmtId="0" fontId="6" fillId="45" borderId="7" xfId="0" applyFont="1" applyFill="1" applyBorder="1" applyAlignment="1" applyProtection="1">
      <alignment horizontal="left" vertical="center" wrapText="1"/>
      <protection locked="0"/>
    </xf>
    <xf numFmtId="56" fontId="6" fillId="45" borderId="35" xfId="0" applyNumberFormat="1" applyFont="1" applyFill="1" applyBorder="1" applyAlignment="1" applyProtection="1">
      <alignment horizontal="left" vertical="center" wrapText="1"/>
      <protection locked="0"/>
    </xf>
    <xf numFmtId="0" fontId="6" fillId="45" borderId="27" xfId="0" applyFont="1" applyFill="1" applyBorder="1" applyAlignment="1" applyProtection="1">
      <alignment horizontal="center" vertical="center"/>
      <protection locked="0"/>
    </xf>
    <xf numFmtId="0" fontId="6" fillId="45" borderId="11" xfId="0" applyFont="1" applyFill="1" applyBorder="1" applyAlignment="1" applyProtection="1">
      <alignment horizontal="center" vertical="center"/>
      <protection locked="0"/>
    </xf>
    <xf numFmtId="0" fontId="6" fillId="45" borderId="10" xfId="0" applyFont="1" applyFill="1" applyBorder="1" applyAlignment="1" applyProtection="1">
      <alignment horizontal="center" vertical="center"/>
      <protection locked="0"/>
    </xf>
    <xf numFmtId="0" fontId="6" fillId="45" borderId="56" xfId="0" applyFont="1" applyFill="1" applyBorder="1" applyAlignment="1" applyProtection="1">
      <alignment horizontal="center" vertical="center"/>
      <protection locked="0"/>
    </xf>
    <xf numFmtId="0" fontId="6" fillId="45" borderId="6" xfId="0" applyFont="1" applyFill="1" applyBorder="1" applyAlignment="1" applyProtection="1">
      <alignment horizontal="center" vertical="center"/>
      <protection locked="0"/>
    </xf>
    <xf numFmtId="0" fontId="53" fillId="45" borderId="201" xfId="0" applyFont="1" applyFill="1" applyBorder="1" applyAlignment="1">
      <alignment horizontal="left" vertical="center" wrapText="1"/>
    </xf>
    <xf numFmtId="14" fontId="6" fillId="45" borderId="6" xfId="0" applyNumberFormat="1" applyFont="1" applyFill="1" applyBorder="1" applyAlignment="1" applyProtection="1">
      <alignment horizontal="left" vertical="center" wrapText="1"/>
      <protection locked="0"/>
    </xf>
    <xf numFmtId="0" fontId="19" fillId="45" borderId="6" xfId="0" applyFont="1" applyFill="1" applyBorder="1" applyAlignment="1" applyProtection="1">
      <alignment horizontal="left" vertical="center" wrapText="1"/>
      <protection locked="0"/>
    </xf>
    <xf numFmtId="0" fontId="53" fillId="45" borderId="45" xfId="0" applyFont="1" applyFill="1" applyBorder="1" applyAlignment="1">
      <alignment horizontal="left" vertical="center" wrapText="1"/>
    </xf>
    <xf numFmtId="0" fontId="53" fillId="45" borderId="199" xfId="0" applyFont="1" applyFill="1" applyBorder="1" applyAlignment="1">
      <alignment horizontal="left" vertical="center" wrapText="1"/>
    </xf>
    <xf numFmtId="179" fontId="15" fillId="45" borderId="6" xfId="0" applyNumberFormat="1" applyFont="1" applyFill="1" applyBorder="1" applyAlignment="1" applyProtection="1">
      <alignment horizontal="center" vertical="center"/>
      <protection hidden="1"/>
    </xf>
    <xf numFmtId="0" fontId="7" fillId="45" borderId="6" xfId="0" applyFont="1" applyFill="1" applyBorder="1" applyAlignment="1" applyProtection="1">
      <alignment horizontal="center" vertical="center"/>
      <protection hidden="1"/>
    </xf>
    <xf numFmtId="0" fontId="0" fillId="45" borderId="6" xfId="0" applyFill="1" applyBorder="1" applyProtection="1">
      <alignment vertical="center"/>
      <protection locked="0"/>
    </xf>
    <xf numFmtId="189" fontId="7" fillId="45" borderId="6" xfId="0" applyNumberFormat="1" applyFont="1" applyFill="1" applyBorder="1" applyAlignment="1" applyProtection="1">
      <alignment horizontal="center" vertical="center"/>
      <protection locked="0"/>
    </xf>
    <xf numFmtId="0" fontId="7" fillId="45" borderId="6" xfId="0" applyFont="1" applyFill="1" applyBorder="1" applyAlignment="1" applyProtection="1">
      <alignment horizontal="center" vertical="center"/>
      <protection locked="0"/>
    </xf>
    <xf numFmtId="0" fontId="2" fillId="45" borderId="6" xfId="0" applyFont="1" applyFill="1" applyBorder="1" applyAlignment="1" applyProtection="1">
      <alignment horizontal="center" vertical="center"/>
      <protection locked="0"/>
    </xf>
    <xf numFmtId="0" fontId="70" fillId="45" borderId="6" xfId="0" applyFont="1" applyFill="1" applyBorder="1" applyAlignment="1" applyProtection="1">
      <alignment horizontal="center" vertical="center" wrapText="1"/>
      <protection locked="0"/>
    </xf>
    <xf numFmtId="0" fontId="70" fillId="45" borderId="10" xfId="0" applyFont="1" applyFill="1" applyBorder="1" applyAlignment="1" applyProtection="1">
      <alignment vertical="center" wrapText="1"/>
      <protection locked="0"/>
    </xf>
    <xf numFmtId="0" fontId="70" fillId="45" borderId="27" xfId="0" applyFont="1" applyFill="1" applyBorder="1" applyAlignment="1" applyProtection="1">
      <alignment horizontal="center" vertical="center"/>
      <protection locked="0"/>
    </xf>
    <xf numFmtId="0" fontId="2" fillId="45" borderId="6" xfId="0" applyFont="1" applyFill="1" applyBorder="1" applyAlignment="1" applyProtection="1">
      <alignment horizontal="left" vertical="center" wrapText="1"/>
      <protection locked="0"/>
    </xf>
    <xf numFmtId="0" fontId="3" fillId="45" borderId="6" xfId="0" applyFont="1" applyFill="1" applyBorder="1" applyAlignment="1" applyProtection="1">
      <alignment horizontal="left" vertical="center" wrapText="1"/>
      <protection locked="0"/>
    </xf>
    <xf numFmtId="0" fontId="3" fillId="45" borderId="10" xfId="0" applyFont="1" applyFill="1" applyBorder="1" applyAlignment="1" applyProtection="1">
      <alignment horizontal="center" vertical="center"/>
      <protection locked="0"/>
    </xf>
    <xf numFmtId="0" fontId="70" fillId="45" borderId="10" xfId="0" applyFont="1" applyFill="1" applyBorder="1" applyAlignment="1" applyProtection="1">
      <alignment horizontal="center" vertical="center" wrapText="1"/>
      <protection locked="0"/>
    </xf>
    <xf numFmtId="0" fontId="2" fillId="45" borderId="35" xfId="0" applyFont="1" applyFill="1" applyBorder="1" applyAlignment="1" applyProtection="1">
      <alignment horizontal="left" vertical="center" wrapText="1"/>
      <protection locked="0"/>
    </xf>
    <xf numFmtId="0" fontId="94" fillId="45" borderId="39" xfId="0" applyFont="1" applyFill="1" applyBorder="1" applyAlignment="1">
      <alignment horizontal="center" vertical="center" wrapText="1"/>
    </xf>
    <xf numFmtId="0" fontId="15" fillId="45" borderId="6" xfId="0" applyFont="1" applyFill="1" applyBorder="1" applyAlignment="1" applyProtection="1">
      <alignment horizontal="center" vertical="center" wrapText="1"/>
      <protection hidden="1"/>
    </xf>
    <xf numFmtId="179" fontId="15" fillId="45" borderId="13" xfId="0" applyNumberFormat="1" applyFont="1" applyFill="1" applyBorder="1" applyAlignment="1" applyProtection="1">
      <alignment horizontal="center" vertical="center" wrapText="1"/>
      <protection hidden="1"/>
    </xf>
    <xf numFmtId="0" fontId="43" fillId="45" borderId="6" xfId="0" applyFont="1" applyFill="1" applyBorder="1" applyAlignment="1">
      <alignment horizontal="center" vertical="center" wrapText="1"/>
    </xf>
    <xf numFmtId="0" fontId="43" fillId="45" borderId="10" xfId="0" applyFont="1" applyFill="1" applyBorder="1" applyAlignment="1" applyProtection="1">
      <alignment horizontal="center" vertical="center" wrapText="1"/>
      <protection locked="0"/>
    </xf>
    <xf numFmtId="0" fontId="6" fillId="45" borderId="10" xfId="0" applyFont="1" applyFill="1" applyBorder="1" applyAlignment="1" applyProtection="1">
      <alignment vertical="center" wrapText="1"/>
      <protection locked="0"/>
    </xf>
    <xf numFmtId="0" fontId="2" fillId="45" borderId="68" xfId="0" applyFont="1" applyFill="1" applyBorder="1" applyAlignment="1" applyProtection="1">
      <alignment vertical="center" wrapText="1"/>
      <protection locked="0"/>
    </xf>
    <xf numFmtId="0" fontId="53" fillId="45" borderId="53" xfId="0" applyFont="1" applyFill="1" applyBorder="1" applyAlignment="1">
      <alignment horizontal="left" vertical="center" wrapText="1"/>
    </xf>
    <xf numFmtId="0" fontId="35" fillId="45" borderId="6" xfId="0" applyFont="1" applyFill="1" applyBorder="1" applyAlignment="1" applyProtection="1">
      <alignment horizontal="center" vertical="center" wrapText="1"/>
      <protection locked="0"/>
    </xf>
    <xf numFmtId="0" fontId="35" fillId="45" borderId="10" xfId="0" applyFont="1" applyFill="1" applyBorder="1" applyAlignment="1" applyProtection="1">
      <alignment horizontal="center" vertical="center" wrapText="1"/>
      <protection locked="0"/>
    </xf>
    <xf numFmtId="0" fontId="2" fillId="45" borderId="27" xfId="0" applyFont="1" applyFill="1" applyBorder="1" applyAlignment="1" applyProtection="1">
      <alignment horizontal="left" vertical="top" wrapText="1"/>
      <protection locked="0"/>
    </xf>
    <xf numFmtId="0" fontId="35" fillId="45" borderId="10" xfId="0" applyFont="1" applyFill="1" applyBorder="1" applyAlignment="1" applyProtection="1">
      <alignment horizontal="left" vertical="center" wrapText="1"/>
      <protection locked="0"/>
    </xf>
    <xf numFmtId="0" fontId="35" fillId="45" borderId="11" xfId="0" applyFont="1" applyFill="1" applyBorder="1" applyAlignment="1" applyProtection="1">
      <alignment horizontal="left" vertical="center" wrapText="1"/>
      <protection locked="0"/>
    </xf>
    <xf numFmtId="0" fontId="7" fillId="45" borderId="56" xfId="0" applyFont="1" applyFill="1" applyBorder="1" applyAlignment="1" applyProtection="1">
      <alignment horizontal="center" vertical="center"/>
      <protection locked="0"/>
    </xf>
    <xf numFmtId="0" fontId="7" fillId="45" borderId="34" xfId="0" applyFont="1" applyFill="1" applyBorder="1" applyAlignment="1" applyProtection="1">
      <alignment horizontal="center" vertical="center"/>
      <protection locked="0"/>
    </xf>
    <xf numFmtId="0" fontId="2" fillId="45" borderId="34" xfId="0" applyFont="1" applyFill="1" applyBorder="1" applyAlignment="1" applyProtection="1">
      <alignment horizontal="center" vertical="center"/>
      <protection locked="0"/>
    </xf>
    <xf numFmtId="0" fontId="7" fillId="45" borderId="203" xfId="0" applyFont="1" applyFill="1" applyBorder="1" applyAlignment="1" applyProtection="1">
      <alignment horizontal="center" vertical="center"/>
      <protection locked="0"/>
    </xf>
    <xf numFmtId="0" fontId="2" fillId="45" borderId="56" xfId="0" applyFont="1" applyFill="1" applyBorder="1" applyAlignment="1" applyProtection="1">
      <alignment horizontal="left" vertical="center" wrapText="1"/>
      <protection locked="0"/>
    </xf>
    <xf numFmtId="0" fontId="43" fillId="45" borderId="27" xfId="0" applyFont="1" applyFill="1" applyBorder="1" applyAlignment="1" applyProtection="1">
      <alignment horizontal="center" vertical="center" wrapText="1"/>
      <protection hidden="1"/>
    </xf>
    <xf numFmtId="0" fontId="3" fillId="45" borderId="10" xfId="0" applyFont="1" applyFill="1" applyBorder="1" applyAlignment="1" applyProtection="1">
      <alignment horizontal="left" vertical="center" wrapText="1"/>
      <protection locked="0"/>
    </xf>
    <xf numFmtId="0" fontId="35" fillId="45" borderId="27" xfId="0" applyFont="1" applyFill="1" applyBorder="1" applyAlignment="1" applyProtection="1">
      <alignment horizontal="center" vertical="center" wrapText="1"/>
      <protection locked="0"/>
    </xf>
    <xf numFmtId="0" fontId="2" fillId="45" borderId="6" xfId="0" applyFont="1" applyFill="1" applyBorder="1" applyAlignment="1" applyProtection="1">
      <alignment horizontal="center" vertical="center" wrapText="1"/>
      <protection locked="0"/>
    </xf>
    <xf numFmtId="0" fontId="35" fillId="45" borderId="6" xfId="0" applyFont="1" applyFill="1" applyBorder="1" applyAlignment="1" applyProtection="1">
      <alignment horizontal="left" vertical="center" wrapText="1"/>
      <protection locked="0"/>
    </xf>
    <xf numFmtId="0" fontId="2" fillId="45" borderId="10" xfId="0" applyFont="1" applyFill="1" applyBorder="1" applyAlignment="1" applyProtection="1">
      <alignment horizontal="left" vertical="center" wrapText="1"/>
      <protection locked="0"/>
    </xf>
    <xf numFmtId="0" fontId="3" fillId="45" borderId="11" xfId="0" applyFont="1" applyFill="1" applyBorder="1" applyAlignment="1" applyProtection="1">
      <alignment horizontal="left" vertical="center" wrapText="1"/>
      <protection locked="0"/>
    </xf>
    <xf numFmtId="0" fontId="35" fillId="45" borderId="27" xfId="0" applyFont="1" applyFill="1" applyBorder="1" applyAlignment="1" applyProtection="1">
      <alignment horizontal="left" vertical="center" wrapText="1"/>
      <protection locked="0"/>
    </xf>
    <xf numFmtId="0" fontId="35" fillId="45" borderId="35" xfId="0" applyFont="1" applyFill="1" applyBorder="1" applyAlignment="1" applyProtection="1">
      <alignment horizontal="center" vertical="center" wrapText="1"/>
      <protection locked="0"/>
    </xf>
    <xf numFmtId="0" fontId="6" fillId="45" borderId="211" xfId="0" applyFont="1" applyFill="1" applyBorder="1" applyAlignment="1" applyProtection="1">
      <alignment horizontal="center" vertical="center" wrapText="1"/>
      <protection locked="0"/>
    </xf>
    <xf numFmtId="0" fontId="6" fillId="45" borderId="27" xfId="0" applyFont="1" applyFill="1" applyBorder="1" applyAlignment="1" applyProtection="1">
      <alignment horizontal="center" vertical="center" wrapText="1"/>
      <protection locked="0"/>
    </xf>
    <xf numFmtId="56" fontId="2" fillId="45" borderId="6" xfId="0" applyNumberFormat="1" applyFont="1" applyFill="1" applyBorder="1" applyAlignment="1" applyProtection="1">
      <alignment horizontal="left" vertical="center" wrapText="1"/>
      <protection locked="0"/>
    </xf>
    <xf numFmtId="0" fontId="6" fillId="45" borderId="10" xfId="0" applyFont="1" applyFill="1" applyBorder="1" applyAlignment="1">
      <alignment horizontal="center" vertical="center" wrapText="1"/>
    </xf>
    <xf numFmtId="0" fontId="74" fillId="45" borderId="53" xfId="0" applyFont="1" applyFill="1" applyBorder="1" applyAlignment="1">
      <alignment horizontal="left" vertical="center" wrapText="1"/>
    </xf>
    <xf numFmtId="14" fontId="19" fillId="0" borderId="0" xfId="0" applyNumberFormat="1" applyFont="1">
      <alignment vertical="center"/>
    </xf>
    <xf numFmtId="0" fontId="3" fillId="9" borderId="29" xfId="0" applyFont="1" applyFill="1" applyBorder="1" applyAlignment="1">
      <alignment horizontal="center" vertical="center" wrapText="1"/>
    </xf>
    <xf numFmtId="14" fontId="2" fillId="0" borderId="6" xfId="37" applyNumberFormat="1" applyFont="1" applyBorder="1" applyAlignment="1" applyProtection="1">
      <alignment horizontal="center" vertical="center"/>
      <protection locked="0"/>
    </xf>
    <xf numFmtId="0" fontId="15" fillId="9" borderId="6" xfId="0" applyFont="1" applyFill="1" applyBorder="1" applyAlignment="1" applyProtection="1">
      <alignment horizontal="left" vertical="center"/>
      <protection hidden="1"/>
    </xf>
    <xf numFmtId="0" fontId="15" fillId="45" borderId="6" xfId="0" applyFont="1" applyFill="1" applyBorder="1" applyAlignment="1" applyProtection="1">
      <alignment horizontal="center" vertical="center"/>
      <protection hidden="1"/>
    </xf>
    <xf numFmtId="0" fontId="15" fillId="28" borderId="6" xfId="0" applyFont="1" applyFill="1" applyBorder="1" applyAlignment="1" applyProtection="1">
      <alignment horizontal="center" vertical="center"/>
      <protection hidden="1"/>
    </xf>
    <xf numFmtId="193" fontId="2" fillId="0" borderId="6" xfId="0" applyNumberFormat="1" applyFont="1" applyBorder="1">
      <alignment vertical="center"/>
    </xf>
    <xf numFmtId="183" fontId="6" fillId="14" borderId="0" xfId="0" applyNumberFormat="1" applyFont="1" applyFill="1" applyAlignment="1">
      <alignment horizontal="right" vertical="center" wrapText="1"/>
    </xf>
    <xf numFmtId="0" fontId="15" fillId="25" borderId="0" xfId="0" applyFont="1" applyFill="1" applyAlignment="1">
      <alignment horizontal="left" vertical="center"/>
    </xf>
    <xf numFmtId="0" fontId="6" fillId="45" borderId="0" xfId="0" applyFont="1" applyFill="1" applyAlignment="1" applyProtection="1">
      <alignment horizontal="center" vertical="center" wrapText="1"/>
      <protection locked="0"/>
    </xf>
    <xf numFmtId="0" fontId="2" fillId="0" borderId="10" xfId="0" applyFont="1" applyBorder="1" applyAlignment="1">
      <alignment horizontal="center" vertical="center" wrapText="1"/>
    </xf>
    <xf numFmtId="0" fontId="2" fillId="46" borderId="10" xfId="0" applyFont="1" applyFill="1" applyBorder="1" applyAlignment="1">
      <alignment horizontal="left" vertical="center" wrapText="1"/>
    </xf>
    <xf numFmtId="0" fontId="15" fillId="9" borderId="61" xfId="0" applyFont="1" applyFill="1" applyBorder="1" applyAlignment="1" applyProtection="1">
      <alignment horizontal="left" vertical="center" textRotation="255" wrapText="1"/>
      <protection hidden="1"/>
    </xf>
    <xf numFmtId="0" fontId="15" fillId="9" borderId="36" xfId="0" applyFont="1" applyFill="1" applyBorder="1" applyAlignment="1" applyProtection="1">
      <alignment horizontal="left" vertical="center" textRotation="255" wrapText="1"/>
      <protection hidden="1"/>
    </xf>
    <xf numFmtId="0" fontId="15" fillId="6" borderId="36" xfId="0" applyFont="1" applyFill="1" applyBorder="1" applyAlignment="1">
      <alignment horizontal="center" vertical="center" wrapText="1"/>
    </xf>
    <xf numFmtId="0" fontId="121" fillId="46" borderId="6" xfId="0" applyFont="1" applyFill="1" applyBorder="1" applyAlignment="1">
      <alignment horizontal="left" vertical="top" wrapText="1"/>
    </xf>
    <xf numFmtId="0" fontId="121" fillId="4" borderId="10" xfId="0" applyFont="1" applyFill="1" applyBorder="1" applyAlignment="1">
      <alignment horizontal="left" vertical="center"/>
    </xf>
    <xf numFmtId="0" fontId="121" fillId="4" borderId="11" xfId="0" applyFont="1" applyFill="1" applyBorder="1" applyAlignment="1">
      <alignment horizontal="left" vertical="center"/>
    </xf>
    <xf numFmtId="0" fontId="121" fillId="4" borderId="6" xfId="0" applyFont="1" applyFill="1" applyBorder="1" applyAlignment="1">
      <alignment horizontal="left" vertical="top" wrapText="1"/>
    </xf>
    <xf numFmtId="0" fontId="6" fillId="5" borderId="10" xfId="0" applyFont="1" applyFill="1" applyBorder="1" applyAlignment="1">
      <alignment horizontal="left" vertical="center" wrapText="1"/>
    </xf>
    <xf numFmtId="0" fontId="96" fillId="0" borderId="6" xfId="0" applyFont="1" applyBorder="1" applyAlignment="1">
      <alignment horizontal="center" vertical="center"/>
    </xf>
    <xf numFmtId="0" fontId="43" fillId="42" borderId="10" xfId="0" applyFont="1" applyFill="1" applyBorder="1" applyAlignment="1">
      <alignment horizontal="left" vertical="center"/>
    </xf>
    <xf numFmtId="0" fontId="61" fillId="42" borderId="11" xfId="0" applyFont="1" applyFill="1" applyBorder="1" applyAlignment="1">
      <alignment horizontal="center" vertical="top"/>
    </xf>
    <xf numFmtId="0" fontId="79" fillId="42" borderId="11" xfId="0" applyFont="1" applyFill="1" applyBorder="1" applyAlignment="1">
      <alignment horizontal="center" vertical="top"/>
    </xf>
    <xf numFmtId="0" fontId="80" fillId="42" borderId="11" xfId="0" applyFont="1" applyFill="1" applyBorder="1" applyAlignment="1">
      <alignment horizontal="center" vertical="top"/>
    </xf>
    <xf numFmtId="0" fontId="19" fillId="42" borderId="11" xfId="0" applyFont="1" applyFill="1" applyBorder="1" applyAlignment="1">
      <alignment vertical="top" wrapText="1"/>
    </xf>
    <xf numFmtId="0" fontId="19" fillId="42" borderId="115" xfId="0" applyFont="1" applyFill="1" applyBorder="1" applyAlignment="1">
      <alignment vertical="top" wrapText="1"/>
    </xf>
    <xf numFmtId="0" fontId="43" fillId="42" borderId="217" xfId="0" applyFont="1" applyFill="1" applyBorder="1" applyAlignment="1">
      <alignment horizontal="left" vertical="center"/>
    </xf>
    <xf numFmtId="0" fontId="2" fillId="5" borderId="32" xfId="0" applyFont="1" applyFill="1" applyBorder="1" applyAlignment="1">
      <alignment horizontal="left" vertical="center" wrapText="1"/>
    </xf>
    <xf numFmtId="0" fontId="2" fillId="6" borderId="36" xfId="0" applyFont="1" applyFill="1" applyBorder="1" applyAlignment="1">
      <alignment horizontal="center" vertical="center" wrapText="1"/>
    </xf>
    <xf numFmtId="0" fontId="7" fillId="6" borderId="66" xfId="0" applyFont="1" applyFill="1" applyBorder="1" applyAlignment="1">
      <alignment horizontal="center" vertical="center" wrapText="1"/>
    </xf>
    <xf numFmtId="0" fontId="14" fillId="6" borderId="6" xfId="0" applyFont="1" applyFill="1" applyBorder="1" applyAlignment="1">
      <alignment vertical="top" wrapText="1"/>
    </xf>
    <xf numFmtId="0" fontId="14" fillId="6" borderId="10" xfId="0" applyFont="1" applyFill="1" applyBorder="1" applyAlignment="1">
      <alignment vertical="center" wrapText="1"/>
    </xf>
    <xf numFmtId="0" fontId="14" fillId="6" borderId="11" xfId="0" applyFont="1" applyFill="1" applyBorder="1" applyAlignment="1">
      <alignment vertical="top" wrapText="1"/>
    </xf>
    <xf numFmtId="0" fontId="14" fillId="6" borderId="10" xfId="0" applyFont="1" applyFill="1" applyBorder="1" applyAlignment="1">
      <alignment horizontal="center" vertical="center" wrapText="1"/>
    </xf>
    <xf numFmtId="0" fontId="14" fillId="6" borderId="68" xfId="0" applyFont="1" applyFill="1" applyBorder="1" applyAlignment="1">
      <alignment vertical="top" wrapText="1"/>
    </xf>
    <xf numFmtId="0" fontId="40" fillId="0" borderId="6" xfId="0" applyFont="1" applyBorder="1" applyAlignment="1">
      <alignment horizontal="center" vertical="center"/>
    </xf>
    <xf numFmtId="0" fontId="14" fillId="2" borderId="47" xfId="0" applyFont="1" applyFill="1" applyBorder="1" applyAlignment="1">
      <alignment horizontal="center" wrapText="1"/>
    </xf>
    <xf numFmtId="0" fontId="15" fillId="4" borderId="36" xfId="0" applyFont="1" applyFill="1" applyBorder="1" applyAlignment="1">
      <alignment horizontal="left" vertical="center"/>
    </xf>
    <xf numFmtId="0" fontId="2" fillId="4" borderId="216" xfId="0" applyFont="1" applyFill="1" applyBorder="1" applyAlignment="1">
      <alignment horizontal="left" wrapText="1"/>
    </xf>
    <xf numFmtId="0" fontId="2" fillId="0" borderId="218" xfId="0" applyFont="1" applyBorder="1">
      <alignment vertical="center"/>
    </xf>
    <xf numFmtId="0" fontId="2" fillId="0" borderId="219" xfId="0" applyFont="1" applyBorder="1">
      <alignment vertical="center"/>
    </xf>
    <xf numFmtId="49" fontId="0" fillId="47" borderId="6" xfId="0" applyNumberFormat="1" applyFill="1" applyBorder="1">
      <alignment vertical="center"/>
    </xf>
    <xf numFmtId="49" fontId="0" fillId="47" borderId="6" xfId="0" applyNumberFormat="1" applyFill="1" applyBorder="1" applyAlignment="1">
      <alignment vertical="center" wrapText="1"/>
    </xf>
    <xf numFmtId="49" fontId="0" fillId="0" borderId="6" xfId="0" applyNumberFormat="1" applyBorder="1">
      <alignment vertical="center"/>
    </xf>
    <xf numFmtId="49" fontId="134" fillId="34" borderId="6" xfId="38" applyNumberFormat="1" applyFont="1" applyFill="1" applyBorder="1" applyAlignment="1">
      <alignment vertical="center"/>
    </xf>
    <xf numFmtId="0" fontId="6" fillId="5" borderId="12" xfId="0" applyFont="1" applyFill="1" applyBorder="1" applyAlignment="1">
      <alignment horizontal="left" vertical="center" wrapText="1"/>
    </xf>
    <xf numFmtId="0" fontId="135" fillId="0" borderId="0" xfId="0" applyFont="1">
      <alignment vertical="center"/>
    </xf>
    <xf numFmtId="0" fontId="3" fillId="5" borderId="218" xfId="0" applyFont="1" applyFill="1" applyBorder="1">
      <alignment vertical="center"/>
    </xf>
    <xf numFmtId="0" fontId="2" fillId="5" borderId="12" xfId="0" applyFont="1" applyFill="1" applyBorder="1" applyAlignment="1">
      <alignment horizontal="left" vertical="center" wrapText="1"/>
    </xf>
    <xf numFmtId="0" fontId="6" fillId="45" borderId="11" xfId="0" applyFont="1" applyFill="1" applyBorder="1" applyAlignment="1" applyProtection="1">
      <alignment horizontal="left" vertical="center" wrapText="1"/>
      <protection locked="0"/>
    </xf>
    <xf numFmtId="0" fontId="14" fillId="42" borderId="6" xfId="0" applyFont="1" applyFill="1" applyBorder="1" applyAlignment="1">
      <alignment horizontal="center" vertical="center" wrapText="1"/>
    </xf>
    <xf numFmtId="0" fontId="6" fillId="0" borderId="6" xfId="0" applyFont="1" applyBorder="1" applyAlignment="1" applyProtection="1">
      <alignment horizontal="left" vertical="top" wrapText="1"/>
      <protection locked="0"/>
    </xf>
    <xf numFmtId="0" fontId="14" fillId="42" borderId="50" xfId="0" applyFont="1" applyFill="1" applyBorder="1" applyAlignment="1">
      <alignment horizontal="center" wrapText="1"/>
    </xf>
    <xf numFmtId="0" fontId="14" fillId="42" borderId="165" xfId="0" applyFont="1" applyFill="1" applyBorder="1" applyAlignment="1">
      <alignment horizontal="center" wrapText="1"/>
    </xf>
    <xf numFmtId="0" fontId="14" fillId="42" borderId="13" xfId="0" applyFont="1" applyFill="1" applyBorder="1" applyAlignment="1">
      <alignment horizontal="center" wrapText="1"/>
    </xf>
    <xf numFmtId="0" fontId="6" fillId="2" borderId="220" xfId="0" applyFont="1" applyFill="1" applyBorder="1" applyAlignment="1">
      <alignment horizontal="center" vertical="center" wrapText="1"/>
    </xf>
    <xf numFmtId="0" fontId="14" fillId="2" borderId="221" xfId="0" applyFont="1" applyFill="1" applyBorder="1" applyAlignment="1">
      <alignment horizontal="center" vertical="center" wrapText="1"/>
    </xf>
    <xf numFmtId="0" fontId="118" fillId="0" borderId="0" xfId="0" applyFont="1">
      <alignment vertical="center"/>
    </xf>
    <xf numFmtId="0" fontId="53" fillId="44" borderId="45" xfId="0" applyFont="1" applyFill="1" applyBorder="1" applyAlignment="1">
      <alignment horizontal="left" vertical="center" wrapText="1"/>
    </xf>
    <xf numFmtId="0" fontId="2" fillId="0" borderId="10" xfId="0" applyFont="1" applyBorder="1" applyAlignment="1">
      <alignment vertical="center" wrapText="1"/>
    </xf>
    <xf numFmtId="0" fontId="135" fillId="48" borderId="6" xfId="0" applyFont="1" applyFill="1" applyBorder="1">
      <alignment vertical="center"/>
    </xf>
    <xf numFmtId="0" fontId="135" fillId="43" borderId="6" xfId="0" applyFont="1" applyFill="1" applyBorder="1">
      <alignment vertical="center"/>
    </xf>
    <xf numFmtId="0" fontId="135" fillId="49" borderId="6" xfId="0" applyFont="1" applyFill="1" applyBorder="1">
      <alignment vertical="center"/>
    </xf>
    <xf numFmtId="0" fontId="135" fillId="57" borderId="6" xfId="0" applyFont="1" applyFill="1" applyBorder="1" applyAlignment="1">
      <alignment vertical="center" wrapText="1"/>
    </xf>
    <xf numFmtId="0" fontId="135" fillId="57" borderId="6" xfId="0" applyFont="1" applyFill="1" applyBorder="1">
      <alignment vertical="center"/>
    </xf>
    <xf numFmtId="0" fontId="135" fillId="50" borderId="6" xfId="0" applyFont="1" applyFill="1" applyBorder="1">
      <alignment vertical="center"/>
    </xf>
    <xf numFmtId="0" fontId="135" fillId="51" borderId="6" xfId="0" applyFont="1" applyFill="1" applyBorder="1">
      <alignment vertical="center"/>
    </xf>
    <xf numFmtId="0" fontId="135" fillId="52" borderId="6" xfId="0" applyFont="1" applyFill="1" applyBorder="1">
      <alignment vertical="center"/>
    </xf>
    <xf numFmtId="0" fontId="137" fillId="57" borderId="6" xfId="0" applyFont="1" applyFill="1" applyBorder="1">
      <alignment vertical="center"/>
    </xf>
    <xf numFmtId="0" fontId="135" fillId="53" borderId="6" xfId="0" applyFont="1" applyFill="1" applyBorder="1">
      <alignment vertical="center"/>
    </xf>
    <xf numFmtId="0" fontId="135" fillId="54" borderId="6" xfId="0" applyFont="1" applyFill="1" applyBorder="1">
      <alignment vertical="center"/>
    </xf>
    <xf numFmtId="0" fontId="135" fillId="58" borderId="6" xfId="0" applyFont="1" applyFill="1" applyBorder="1">
      <alignment vertical="center"/>
    </xf>
    <xf numFmtId="0" fontId="135" fillId="55" borderId="6" xfId="0" applyFont="1" applyFill="1" applyBorder="1">
      <alignment vertical="center"/>
    </xf>
    <xf numFmtId="0" fontId="135" fillId="56" borderId="6" xfId="0" applyFont="1" applyFill="1" applyBorder="1">
      <alignment vertical="center"/>
    </xf>
    <xf numFmtId="0" fontId="135" fillId="43" borderId="10" xfId="0" applyFont="1" applyFill="1" applyBorder="1">
      <alignment vertical="center"/>
    </xf>
    <xf numFmtId="0" fontId="135" fillId="57" borderId="10" xfId="0" applyFont="1" applyFill="1" applyBorder="1" applyAlignment="1">
      <alignment vertical="center" wrapText="1"/>
    </xf>
    <xf numFmtId="0" fontId="135" fillId="57" borderId="10" xfId="0" applyFont="1" applyFill="1" applyBorder="1">
      <alignment vertical="center"/>
    </xf>
    <xf numFmtId="0" fontId="135" fillId="60" borderId="6" xfId="0" applyFont="1" applyFill="1" applyBorder="1">
      <alignment vertical="center"/>
    </xf>
    <xf numFmtId="0" fontId="135" fillId="59" borderId="6" xfId="0" applyFont="1" applyFill="1" applyBorder="1">
      <alignment vertical="center"/>
    </xf>
    <xf numFmtId="0" fontId="136" fillId="57" borderId="6" xfId="0" applyFont="1" applyFill="1" applyBorder="1">
      <alignment vertical="center"/>
    </xf>
    <xf numFmtId="0" fontId="6" fillId="5" borderId="222" xfId="0" applyFont="1" applyFill="1" applyBorder="1" applyAlignment="1">
      <alignment horizontal="left" vertical="center" wrapText="1"/>
    </xf>
    <xf numFmtId="0" fontId="0" fillId="0" borderId="13" xfId="0" applyBorder="1">
      <alignment vertical="center"/>
    </xf>
    <xf numFmtId="0" fontId="6" fillId="0" borderId="0" xfId="0" applyFont="1" applyAlignment="1">
      <alignment horizontal="left" vertical="center" shrinkToFit="1"/>
    </xf>
    <xf numFmtId="187" fontId="6" fillId="0" borderId="0" xfId="0" applyNumberFormat="1" applyFont="1" applyAlignment="1">
      <alignment horizontal="right" vertical="center"/>
    </xf>
    <xf numFmtId="187" fontId="2" fillId="0" borderId="0" xfId="0" applyNumberFormat="1" applyFont="1" applyAlignment="1">
      <alignment horizontal="right" vertical="center"/>
    </xf>
    <xf numFmtId="0" fontId="138" fillId="0" borderId="33" xfId="0" applyFont="1" applyBorder="1" applyAlignment="1">
      <alignment vertical="center" wrapText="1"/>
    </xf>
    <xf numFmtId="0" fontId="138" fillId="0" borderId="0" xfId="24" applyFont="1">
      <alignment vertical="center"/>
    </xf>
    <xf numFmtId="0" fontId="139" fillId="0" borderId="6" xfId="0" applyFont="1" applyBorder="1" applyAlignment="1">
      <alignment horizontal="right" vertical="center"/>
    </xf>
    <xf numFmtId="0" fontId="138" fillId="0" borderId="6" xfId="0" applyFont="1" applyBorder="1" applyAlignment="1">
      <alignment horizontal="right" vertical="center"/>
    </xf>
    <xf numFmtId="0" fontId="138" fillId="0" borderId="33" xfId="0" applyFont="1" applyBorder="1" applyAlignment="1">
      <alignment horizontal="right" vertical="center"/>
    </xf>
    <xf numFmtId="0" fontId="138" fillId="0" borderId="0" xfId="0" applyFont="1" applyAlignment="1">
      <alignment horizontal="right" vertical="center"/>
    </xf>
    <xf numFmtId="187" fontId="139" fillId="0" borderId="6" xfId="0" applyNumberFormat="1" applyFont="1" applyBorder="1" applyAlignment="1">
      <alignment horizontal="right" vertical="center"/>
    </xf>
    <xf numFmtId="187" fontId="139" fillId="0" borderId="33" xfId="0" applyNumberFormat="1" applyFont="1" applyBorder="1" applyAlignment="1">
      <alignment horizontal="right" vertical="center"/>
    </xf>
    <xf numFmtId="187" fontId="138" fillId="0" borderId="0" xfId="0" applyNumberFormat="1" applyFont="1" applyAlignment="1">
      <alignment horizontal="right" vertical="center"/>
    </xf>
    <xf numFmtId="0" fontId="138" fillId="0" borderId="0" xfId="0" applyFont="1" applyAlignment="1">
      <alignment vertical="center" wrapText="1"/>
    </xf>
    <xf numFmtId="0" fontId="139" fillId="0" borderId="33" xfId="0" applyFont="1" applyBorder="1" applyAlignment="1">
      <alignment horizontal="right" vertical="center"/>
    </xf>
    <xf numFmtId="0" fontId="139" fillId="0" borderId="0" xfId="0" applyFont="1" applyAlignment="1">
      <alignment horizontal="right" vertical="center"/>
    </xf>
    <xf numFmtId="187" fontId="139" fillId="0" borderId="13" xfId="0" applyNumberFormat="1" applyFont="1" applyBorder="1" applyAlignment="1">
      <alignment horizontal="right" vertical="center"/>
    </xf>
    <xf numFmtId="187" fontId="139" fillId="0" borderId="218" xfId="0" applyNumberFormat="1" applyFont="1" applyBorder="1" applyAlignment="1">
      <alignment horizontal="right" vertical="center"/>
    </xf>
    <xf numFmtId="187" fontId="139" fillId="0" borderId="0" xfId="0" applyNumberFormat="1" applyFont="1" applyAlignment="1">
      <alignment horizontal="right" vertical="center"/>
    </xf>
    <xf numFmtId="0" fontId="138" fillId="0" borderId="33" xfId="0" applyFont="1" applyBorder="1">
      <alignment vertical="center"/>
    </xf>
    <xf numFmtId="0" fontId="138" fillId="0" borderId="0" xfId="0" applyFont="1">
      <alignment vertical="center"/>
    </xf>
    <xf numFmtId="0" fontId="138" fillId="0" borderId="218" xfId="24" applyFont="1" applyBorder="1">
      <alignment vertical="center"/>
    </xf>
    <xf numFmtId="187" fontId="138" fillId="0" borderId="218" xfId="0" applyNumberFormat="1" applyFont="1" applyBorder="1" applyAlignment="1">
      <alignment horizontal="right" vertical="center"/>
    </xf>
    <xf numFmtId="187" fontId="138" fillId="0" borderId="6" xfId="0" applyNumberFormat="1" applyFont="1" applyBorder="1" applyAlignment="1">
      <alignment horizontal="right" vertical="center"/>
    </xf>
    <xf numFmtId="187" fontId="139" fillId="0" borderId="28" xfId="0" applyNumberFormat="1" applyFont="1" applyBorder="1" applyAlignment="1">
      <alignment horizontal="right" vertical="center"/>
    </xf>
    <xf numFmtId="187" fontId="139" fillId="0" borderId="12" xfId="0" applyNumberFormat="1" applyFont="1" applyBorder="1" applyAlignment="1">
      <alignment horizontal="right" vertical="center"/>
    </xf>
    <xf numFmtId="0" fontId="138" fillId="48" borderId="6" xfId="0" applyFont="1" applyFill="1" applyBorder="1">
      <alignment vertical="center"/>
    </xf>
    <xf numFmtId="0" fontId="138" fillId="49" borderId="6" xfId="0" applyFont="1" applyFill="1" applyBorder="1">
      <alignment vertical="center"/>
    </xf>
    <xf numFmtId="0" fontId="138" fillId="50" borderId="6" xfId="0" applyFont="1" applyFill="1" applyBorder="1">
      <alignment vertical="center"/>
    </xf>
    <xf numFmtId="0" fontId="138" fillId="51" borderId="6" xfId="0" applyFont="1" applyFill="1" applyBorder="1">
      <alignment vertical="center"/>
    </xf>
    <xf numFmtId="0" fontId="138" fillId="52" borderId="6" xfId="0" applyFont="1" applyFill="1" applyBorder="1">
      <alignment vertical="center"/>
    </xf>
    <xf numFmtId="0" fontId="138" fillId="53" borderId="6" xfId="0" applyFont="1" applyFill="1" applyBorder="1">
      <alignment vertical="center"/>
    </xf>
    <xf numFmtId="0" fontId="138" fillId="54" borderId="6" xfId="0" applyFont="1" applyFill="1" applyBorder="1">
      <alignment vertical="center"/>
    </xf>
    <xf numFmtId="0" fontId="138" fillId="55" borderId="6" xfId="0" applyFont="1" applyFill="1" applyBorder="1">
      <alignment vertical="center"/>
    </xf>
    <xf numFmtId="0" fontId="138" fillId="56" borderId="6" xfId="0" applyFont="1" applyFill="1" applyBorder="1">
      <alignment vertical="center"/>
    </xf>
    <xf numFmtId="0" fontId="138" fillId="43" borderId="10" xfId="0" applyFont="1" applyFill="1" applyBorder="1">
      <alignment vertical="center"/>
    </xf>
    <xf numFmtId="0" fontId="138" fillId="57" borderId="10" xfId="0" applyFont="1" applyFill="1" applyBorder="1" applyAlignment="1">
      <alignment vertical="center" wrapText="1"/>
    </xf>
    <xf numFmtId="0" fontId="138" fillId="57" borderId="10" xfId="0" applyFont="1" applyFill="1" applyBorder="1">
      <alignment vertical="center"/>
    </xf>
    <xf numFmtId="0" fontId="138" fillId="57" borderId="6" xfId="0" applyFont="1" applyFill="1" applyBorder="1">
      <alignment vertical="center"/>
    </xf>
    <xf numFmtId="0" fontId="118" fillId="57" borderId="6" xfId="0" applyFont="1" applyFill="1" applyBorder="1">
      <alignment vertical="center"/>
    </xf>
    <xf numFmtId="0" fontId="138" fillId="62" borderId="6" xfId="0" applyFont="1" applyFill="1" applyBorder="1">
      <alignment vertical="center"/>
    </xf>
    <xf numFmtId="0" fontId="138" fillId="62" borderId="61" xfId="0" applyFont="1" applyFill="1" applyBorder="1">
      <alignment vertical="center"/>
    </xf>
    <xf numFmtId="0" fontId="138" fillId="63" borderId="6" xfId="0" applyFont="1" applyFill="1" applyBorder="1">
      <alignment vertical="center"/>
    </xf>
    <xf numFmtId="0" fontId="135" fillId="62" borderId="6" xfId="0" applyFont="1" applyFill="1" applyBorder="1">
      <alignment vertical="center"/>
    </xf>
    <xf numFmtId="187" fontId="139" fillId="0" borderId="12" xfId="0" applyNumberFormat="1" applyFont="1" applyBorder="1" applyAlignment="1">
      <alignment vertical="top"/>
    </xf>
    <xf numFmtId="0" fontId="2" fillId="0" borderId="33" xfId="24" applyFont="1" applyBorder="1">
      <alignment vertical="center"/>
    </xf>
    <xf numFmtId="187" fontId="139" fillId="0" borderId="0" xfId="0" applyNumberFormat="1" applyFont="1" applyAlignment="1">
      <alignment vertical="top"/>
    </xf>
    <xf numFmtId="0" fontId="8" fillId="61" borderId="6" xfId="24" applyFont="1" applyFill="1" applyBorder="1" applyAlignment="1">
      <alignment horizontal="left" vertical="top" wrapText="1" shrinkToFit="1"/>
    </xf>
    <xf numFmtId="187" fontId="141" fillId="61" borderId="10" xfId="0" applyNumberFormat="1" applyFont="1" applyFill="1" applyBorder="1" applyAlignment="1">
      <alignment horizontal="left" vertical="top" wrapText="1"/>
    </xf>
    <xf numFmtId="0" fontId="6" fillId="5" borderId="80" xfId="0" applyFont="1" applyFill="1" applyBorder="1" applyAlignment="1">
      <alignment horizontal="left" vertical="center" wrapText="1"/>
    </xf>
    <xf numFmtId="0" fontId="0" fillId="0" borderId="6" xfId="0" applyBorder="1">
      <alignment vertical="center"/>
    </xf>
    <xf numFmtId="0" fontId="18" fillId="0" borderId="0" xfId="0" applyFont="1" applyAlignment="1">
      <alignment horizontal="center" vertical="center"/>
    </xf>
    <xf numFmtId="0" fontId="18" fillId="0" borderId="0" xfId="0" applyFont="1">
      <alignment vertical="center"/>
    </xf>
    <xf numFmtId="0" fontId="2" fillId="0" borderId="11" xfId="0" applyFont="1" applyBorder="1" applyAlignment="1">
      <alignment horizontal="right" vertical="center"/>
    </xf>
    <xf numFmtId="0" fontId="32" fillId="0" borderId="10" xfId="0" applyFont="1" applyBorder="1" applyAlignment="1">
      <alignment horizontal="centerContinuous" vertical="center"/>
    </xf>
    <xf numFmtId="0" fontId="15" fillId="0" borderId="8" xfId="0" applyFont="1" applyBorder="1" applyAlignment="1">
      <alignment horizontal="center" vertical="center"/>
    </xf>
    <xf numFmtId="0" fontId="142" fillId="57" borderId="6" xfId="0" applyFont="1" applyFill="1" applyBorder="1">
      <alignment vertical="center"/>
    </xf>
    <xf numFmtId="0" fontId="142" fillId="58" borderId="61" xfId="0" applyFont="1" applyFill="1" applyBorder="1">
      <alignment vertical="center"/>
    </xf>
    <xf numFmtId="0" fontId="142" fillId="48" borderId="6" xfId="0" applyFont="1" applyFill="1" applyBorder="1">
      <alignment vertical="center"/>
    </xf>
    <xf numFmtId="0" fontId="142" fillId="58" borderId="6" xfId="0" applyFont="1" applyFill="1" applyBorder="1">
      <alignment vertical="center"/>
    </xf>
    <xf numFmtId="0" fontId="2" fillId="2" borderId="6" xfId="0" applyFont="1" applyFill="1" applyBorder="1" applyAlignment="1">
      <alignment horizontal="right" vertical="center" wrapText="1"/>
    </xf>
    <xf numFmtId="0" fontId="2" fillId="22" borderId="6" xfId="0" applyFont="1" applyFill="1" applyBorder="1" applyAlignment="1">
      <alignment horizontal="right" vertical="center" wrapText="1"/>
    </xf>
    <xf numFmtId="0" fontId="111" fillId="0" borderId="0" xfId="0" applyFont="1">
      <alignment vertical="center"/>
    </xf>
    <xf numFmtId="0" fontId="111" fillId="0" borderId="218" xfId="0" applyFont="1" applyBorder="1">
      <alignment vertical="center"/>
    </xf>
    <xf numFmtId="0" fontId="35" fillId="0" borderId="0" xfId="0" applyFont="1" applyAlignment="1" applyProtection="1">
      <alignment horizontal="left" vertical="center" wrapText="1"/>
      <protection locked="0"/>
    </xf>
    <xf numFmtId="183" fontId="6" fillId="0" borderId="0" xfId="24" applyNumberFormat="1" applyFont="1" applyAlignment="1">
      <alignment horizontal="right" vertical="center" wrapText="1"/>
    </xf>
    <xf numFmtId="184" fontId="6" fillId="0" borderId="0" xfId="24" applyNumberFormat="1" applyFont="1" applyAlignment="1">
      <alignment horizontal="right" vertical="center" wrapText="1"/>
    </xf>
    <xf numFmtId="0" fontId="15" fillId="9" borderId="0" xfId="0" applyFont="1" applyFill="1" applyAlignment="1">
      <alignment horizontal="left" vertical="center"/>
    </xf>
    <xf numFmtId="0" fontId="70" fillId="45" borderId="0" xfId="0" applyFont="1" applyFill="1" applyAlignment="1" applyProtection="1">
      <alignment horizontal="center" vertical="center" wrapText="1"/>
      <protection locked="0"/>
    </xf>
    <xf numFmtId="0" fontId="70" fillId="0" borderId="10" xfId="0" applyFont="1" applyBorder="1" applyAlignment="1" applyProtection="1">
      <alignment horizontal="left" vertical="center" wrapText="1"/>
      <protection locked="0"/>
    </xf>
    <xf numFmtId="0" fontId="8" fillId="8" borderId="74" xfId="0" applyFont="1" applyFill="1" applyBorder="1" applyAlignment="1">
      <alignment horizontal="left" vertical="center" wrapText="1"/>
    </xf>
    <xf numFmtId="0" fontId="9" fillId="8" borderId="29" xfId="0" applyFont="1" applyFill="1" applyBorder="1" applyAlignment="1">
      <alignment horizontal="left" vertical="center" wrapText="1"/>
    </xf>
    <xf numFmtId="0" fontId="12" fillId="9" borderId="11" xfId="0" applyFont="1" applyFill="1" applyBorder="1" applyAlignment="1">
      <alignment vertical="center" wrapText="1"/>
    </xf>
    <xf numFmtId="0" fontId="147" fillId="43" borderId="0" xfId="0" applyFont="1" applyFill="1">
      <alignment vertical="center"/>
    </xf>
    <xf numFmtId="0" fontId="148" fillId="43" borderId="0" xfId="0" applyFont="1" applyFill="1">
      <alignment vertical="center"/>
    </xf>
    <xf numFmtId="0" fontId="94" fillId="41" borderId="6" xfId="0" applyFont="1" applyFill="1" applyBorder="1" applyAlignment="1">
      <alignment horizontal="center" vertical="center" wrapText="1"/>
    </xf>
    <xf numFmtId="179" fontId="15" fillId="41" borderId="6" xfId="0" applyNumberFormat="1" applyFont="1" applyFill="1" applyBorder="1" applyAlignment="1" applyProtection="1">
      <alignment horizontal="center" vertical="center" wrapText="1"/>
      <protection hidden="1"/>
    </xf>
    <xf numFmtId="189" fontId="7" fillId="41" borderId="6" xfId="0" applyNumberFormat="1" applyFont="1" applyFill="1" applyBorder="1" applyAlignment="1" applyProtection="1">
      <alignment horizontal="center" vertical="center"/>
      <protection hidden="1"/>
    </xf>
    <xf numFmtId="0" fontId="94" fillId="41" borderId="39" xfId="0" applyFont="1" applyFill="1" applyBorder="1" applyAlignment="1">
      <alignment horizontal="center" vertical="center" wrapText="1"/>
    </xf>
    <xf numFmtId="179" fontId="15" fillId="41" borderId="39" xfId="0" applyNumberFormat="1" applyFont="1" applyFill="1" applyBorder="1" applyAlignment="1" applyProtection="1">
      <alignment horizontal="center" vertical="center"/>
      <protection hidden="1"/>
    </xf>
    <xf numFmtId="189" fontId="7" fillId="41" borderId="9" xfId="0" applyNumberFormat="1" applyFont="1" applyFill="1" applyBorder="1" applyAlignment="1" applyProtection="1">
      <alignment horizontal="center" vertical="center"/>
      <protection hidden="1"/>
    </xf>
    <xf numFmtId="0" fontId="7" fillId="41" borderId="6" xfId="0" applyFont="1" applyFill="1" applyBorder="1" applyAlignment="1" applyProtection="1">
      <alignment horizontal="center" vertical="center"/>
      <protection hidden="1"/>
    </xf>
    <xf numFmtId="0" fontId="15" fillId="41" borderId="6" xfId="0" applyFont="1" applyFill="1" applyBorder="1" applyAlignment="1" applyProtection="1">
      <alignment horizontal="center" vertical="center" wrapText="1"/>
      <protection hidden="1"/>
    </xf>
    <xf numFmtId="179" fontId="15" fillId="41" borderId="13" xfId="0" applyNumberFormat="1" applyFont="1" applyFill="1" applyBorder="1" applyAlignment="1" applyProtection="1">
      <alignment horizontal="center" vertical="center" wrapText="1"/>
      <protection hidden="1"/>
    </xf>
    <xf numFmtId="0" fontId="43" fillId="41" borderId="6" xfId="0" applyFont="1" applyFill="1" applyBorder="1" applyAlignment="1">
      <alignment horizontal="center" vertical="center" wrapText="1"/>
    </xf>
    <xf numFmtId="0" fontId="15" fillId="41" borderId="6" xfId="24" applyFont="1" applyFill="1" applyBorder="1" applyAlignment="1">
      <alignment vertical="center" wrapText="1"/>
    </xf>
    <xf numFmtId="0" fontId="70" fillId="41" borderId="27" xfId="0" applyFont="1" applyFill="1" applyBorder="1" applyAlignment="1">
      <alignment horizontal="center" vertical="center"/>
    </xf>
    <xf numFmtId="0" fontId="70" fillId="41" borderId="6" xfId="0" applyFont="1" applyFill="1" applyBorder="1" applyAlignment="1">
      <alignment horizontal="center" vertical="center"/>
    </xf>
    <xf numFmtId="0" fontId="70" fillId="41" borderId="10" xfId="0" applyFont="1" applyFill="1" applyBorder="1" applyAlignment="1">
      <alignment horizontal="center" vertical="center"/>
    </xf>
    <xf numFmtId="0" fontId="130" fillId="41" borderId="6" xfId="0" applyFont="1" applyFill="1" applyBorder="1" applyAlignment="1">
      <alignment horizontal="center" vertical="center"/>
    </xf>
    <xf numFmtId="179" fontId="2" fillId="41" borderId="175" xfId="0" applyNumberFormat="1" applyFont="1" applyFill="1" applyBorder="1">
      <alignment vertical="center"/>
    </xf>
    <xf numFmtId="0" fontId="121" fillId="43" borderId="0" xfId="0" applyFont="1" applyFill="1" applyAlignment="1">
      <alignment horizontal="centerContinuous" vertical="center"/>
    </xf>
    <xf numFmtId="0" fontId="59" fillId="43" borderId="0" xfId="0" applyFont="1" applyFill="1" applyAlignment="1">
      <alignment horizontal="centerContinuous" vertical="center"/>
    </xf>
    <xf numFmtId="14" fontId="30" fillId="0" borderId="0" xfId="0" applyNumberFormat="1" applyFont="1" applyAlignment="1">
      <alignment horizontal="left" vertical="center"/>
    </xf>
    <xf numFmtId="14" fontId="2" fillId="0" borderId="0" xfId="0" applyNumberFormat="1" applyFont="1" applyAlignment="1">
      <alignment horizontal="left" vertical="center"/>
    </xf>
    <xf numFmtId="0" fontId="15" fillId="64" borderId="61" xfId="0" applyFont="1" applyFill="1" applyBorder="1" applyAlignment="1">
      <alignment horizontal="left" vertical="center"/>
    </xf>
    <xf numFmtId="0" fontId="14" fillId="64" borderId="43" xfId="0" applyFont="1" applyFill="1" applyBorder="1" applyAlignment="1">
      <alignment horizontal="center" wrapText="1"/>
    </xf>
    <xf numFmtId="0" fontId="132" fillId="0" borderId="0" xfId="39">
      <alignment vertical="center"/>
    </xf>
    <xf numFmtId="14" fontId="132" fillId="0" borderId="0" xfId="39" applyNumberFormat="1">
      <alignment vertical="center"/>
    </xf>
    <xf numFmtId="0" fontId="132" fillId="52" borderId="0" xfId="39" applyFill="1">
      <alignment vertical="center"/>
    </xf>
    <xf numFmtId="14" fontId="132" fillId="52" borderId="0" xfId="39" applyNumberFormat="1" applyFill="1">
      <alignment vertical="center"/>
    </xf>
    <xf numFmtId="0" fontId="15" fillId="0" borderId="0" xfId="24" applyFont="1" applyAlignment="1">
      <alignment horizontal="left" vertical="center" wrapText="1"/>
    </xf>
    <xf numFmtId="0" fontId="8" fillId="51" borderId="61" xfId="24" applyFont="1" applyFill="1" applyBorder="1" applyAlignment="1">
      <alignment horizontal="left" vertical="center" wrapText="1"/>
    </xf>
    <xf numFmtId="0" fontId="15" fillId="51" borderId="0" xfId="24" applyFont="1" applyFill="1" applyAlignment="1">
      <alignment horizontal="left" vertical="center" wrapText="1"/>
    </xf>
    <xf numFmtId="0" fontId="132" fillId="0" borderId="6" xfId="39" applyBorder="1">
      <alignment vertical="center"/>
    </xf>
    <xf numFmtId="0" fontId="8" fillId="0" borderId="0" xfId="24" applyFont="1" applyAlignment="1">
      <alignment horizontal="left" vertical="center" wrapText="1"/>
    </xf>
    <xf numFmtId="0" fontId="2" fillId="0" borderId="0" xfId="24" applyFont="1" applyAlignment="1">
      <alignment horizontal="left" vertical="center" wrapText="1"/>
    </xf>
    <xf numFmtId="0" fontId="0" fillId="65" borderId="11" xfId="0" applyFill="1" applyBorder="1">
      <alignment vertical="center"/>
    </xf>
    <xf numFmtId="0" fontId="0" fillId="65" borderId="27" xfId="0" applyFill="1" applyBorder="1">
      <alignment vertical="center"/>
    </xf>
    <xf numFmtId="0" fontId="8" fillId="56" borderId="0" xfId="24" applyFont="1" applyFill="1" applyAlignment="1">
      <alignment horizontal="left" vertical="center" wrapText="1"/>
    </xf>
    <xf numFmtId="0" fontId="8" fillId="44" borderId="0" xfId="24" applyFont="1" applyFill="1" applyAlignment="1">
      <alignment horizontal="left" vertical="center" wrapText="1"/>
    </xf>
    <xf numFmtId="0" fontId="8" fillId="66" borderId="0" xfId="24" applyFont="1" applyFill="1" applyAlignment="1">
      <alignment horizontal="left" vertical="center" wrapText="1"/>
    </xf>
    <xf numFmtId="0" fontId="15" fillId="44" borderId="0" xfId="24" applyFont="1" applyFill="1" applyAlignment="1">
      <alignment horizontal="left" vertical="center" wrapText="1"/>
    </xf>
    <xf numFmtId="0" fontId="15" fillId="33" borderId="0" xfId="24" applyFont="1" applyFill="1" applyAlignment="1">
      <alignment horizontal="left" vertical="center" wrapText="1"/>
    </xf>
    <xf numFmtId="0" fontId="15" fillId="66" borderId="0" xfId="24" applyFont="1" applyFill="1" applyAlignment="1">
      <alignment horizontal="left" vertical="center" wrapText="1"/>
    </xf>
    <xf numFmtId="0" fontId="96" fillId="2" borderId="50" xfId="0" applyFont="1" applyFill="1" applyBorder="1" applyAlignment="1">
      <alignment horizontal="center" vertical="center" wrapText="1"/>
    </xf>
    <xf numFmtId="0" fontId="96" fillId="2" borderId="50" xfId="0" applyFont="1" applyFill="1" applyBorder="1" applyAlignment="1">
      <alignment horizontal="center" vertical="center"/>
    </xf>
    <xf numFmtId="0" fontId="14" fillId="2" borderId="46" xfId="0" applyFont="1" applyFill="1" applyBorder="1" applyAlignment="1">
      <alignment horizontal="center" wrapText="1"/>
    </xf>
    <xf numFmtId="0" fontId="15" fillId="64" borderId="29" xfId="0" applyFont="1" applyFill="1" applyBorder="1" applyAlignment="1">
      <alignment horizontal="left" vertical="center"/>
    </xf>
    <xf numFmtId="192" fontId="2" fillId="45" borderId="27" xfId="0" applyNumberFormat="1" applyFont="1" applyFill="1" applyBorder="1" applyAlignment="1" applyProtection="1">
      <alignment horizontal="center" vertical="center"/>
      <protection locked="0"/>
    </xf>
    <xf numFmtId="0" fontId="15" fillId="0" borderId="0" xfId="24" applyFont="1" applyAlignment="1">
      <alignment horizontal="left" vertical="top" wrapText="1"/>
    </xf>
    <xf numFmtId="0" fontId="17" fillId="0" borderId="37" xfId="0" applyFont="1" applyBorder="1" applyAlignment="1">
      <alignment horizontal="center" vertical="top" wrapText="1"/>
    </xf>
    <xf numFmtId="0" fontId="14" fillId="40" borderId="210" xfId="0" applyFont="1" applyFill="1" applyBorder="1" applyAlignment="1">
      <alignment vertical="center" wrapText="1"/>
    </xf>
    <xf numFmtId="0" fontId="14" fillId="40" borderId="6" xfId="0" applyFont="1" applyFill="1" applyBorder="1" applyAlignment="1">
      <alignment horizontal="center" vertical="center" wrapText="1"/>
    </xf>
    <xf numFmtId="0" fontId="14" fillId="40" borderId="6" xfId="0" applyFont="1" applyFill="1" applyBorder="1" applyAlignment="1">
      <alignment horizontal="left" vertical="top" wrapText="1"/>
    </xf>
    <xf numFmtId="0" fontId="14" fillId="67" borderId="6" xfId="0" applyFont="1" applyFill="1" applyBorder="1" applyAlignment="1">
      <alignment horizontal="left" vertical="top"/>
    </xf>
    <xf numFmtId="0" fontId="14" fillId="67" borderId="6" xfId="0" applyFont="1" applyFill="1" applyBorder="1" applyAlignment="1">
      <alignment horizontal="center" vertical="center" wrapText="1"/>
    </xf>
    <xf numFmtId="0" fontId="14" fillId="67" borderId="68" xfId="0" applyFont="1" applyFill="1" applyBorder="1" applyAlignment="1">
      <alignment horizontal="center" vertical="center" wrapText="1"/>
    </xf>
    <xf numFmtId="0" fontId="6" fillId="41" borderId="10" xfId="0" applyFont="1" applyFill="1" applyBorder="1" applyAlignment="1">
      <alignment horizontal="center" vertical="center" wrapText="1"/>
    </xf>
    <xf numFmtId="0" fontId="14" fillId="40" borderId="210" xfId="0" applyFont="1" applyFill="1" applyBorder="1" applyAlignment="1">
      <alignment horizontal="left" vertical="center" wrapText="1"/>
    </xf>
    <xf numFmtId="0" fontId="14" fillId="40" borderId="6" xfId="0" applyFont="1" applyFill="1" applyBorder="1" applyAlignment="1">
      <alignment horizontal="left" vertical="center" wrapText="1"/>
    </xf>
    <xf numFmtId="0" fontId="14" fillId="67" borderId="6" xfId="0" applyFont="1" applyFill="1" applyBorder="1" applyAlignment="1">
      <alignment horizontal="left" vertical="center" wrapText="1"/>
    </xf>
    <xf numFmtId="0" fontId="14" fillId="67" borderId="68" xfId="0" applyFont="1" applyFill="1" applyBorder="1" applyAlignment="1">
      <alignment horizontal="left" vertical="center" wrapText="1"/>
    </xf>
    <xf numFmtId="0" fontId="14" fillId="67" borderId="58" xfId="0" applyFont="1" applyFill="1" applyBorder="1" applyAlignment="1">
      <alignment horizontal="left" vertical="center" wrapText="1"/>
    </xf>
    <xf numFmtId="0" fontId="6" fillId="8" borderId="11" xfId="0" applyFont="1" applyFill="1" applyBorder="1">
      <alignment vertical="center"/>
    </xf>
    <xf numFmtId="0" fontId="6" fillId="8" borderId="6" xfId="0" applyFont="1" applyFill="1" applyBorder="1">
      <alignment vertical="center"/>
    </xf>
    <xf numFmtId="0" fontId="6" fillId="8" borderId="10" xfId="0" applyFont="1" applyFill="1" applyBorder="1">
      <alignment vertical="center"/>
    </xf>
    <xf numFmtId="0" fontId="12" fillId="6" borderId="62" xfId="0" applyFont="1" applyFill="1" applyBorder="1" applyAlignment="1">
      <alignment vertical="center" wrapText="1"/>
    </xf>
    <xf numFmtId="0" fontId="12" fillId="6" borderId="66" xfId="0" applyFont="1" applyFill="1" applyBorder="1" applyAlignment="1">
      <alignment horizontal="center" vertical="center"/>
    </xf>
    <xf numFmtId="0" fontId="6" fillId="6" borderId="6" xfId="0" applyFont="1" applyFill="1" applyBorder="1" applyAlignment="1">
      <alignment horizontal="left" vertical="center" wrapText="1"/>
    </xf>
    <xf numFmtId="0" fontId="53" fillId="68" borderId="47" xfId="0" applyFont="1" applyFill="1" applyBorder="1" applyAlignment="1">
      <alignment horizontal="left" vertical="center" wrapText="1"/>
    </xf>
    <xf numFmtId="0" fontId="53" fillId="68" borderId="53" xfId="0" applyFont="1" applyFill="1" applyBorder="1" applyAlignment="1">
      <alignment horizontal="left" vertical="center" wrapText="1"/>
    </xf>
    <xf numFmtId="0" fontId="150" fillId="65" borderId="10" xfId="0" applyFont="1" applyFill="1" applyBorder="1">
      <alignment vertical="center"/>
    </xf>
    <xf numFmtId="192" fontId="2" fillId="50" borderId="27" xfId="0" applyNumberFormat="1" applyFont="1" applyFill="1" applyBorder="1" applyAlignment="1">
      <alignment horizontal="center" vertical="center"/>
    </xf>
    <xf numFmtId="192" fontId="2" fillId="50" borderId="6" xfId="0" applyNumberFormat="1" applyFont="1" applyFill="1" applyBorder="1" applyAlignment="1">
      <alignment horizontal="center" vertical="top" wrapText="1"/>
    </xf>
    <xf numFmtId="192" fontId="2" fillId="50" borderId="6" xfId="0" applyNumberFormat="1" applyFont="1" applyFill="1" applyBorder="1" applyAlignment="1">
      <alignment horizontal="center" vertical="center"/>
    </xf>
    <xf numFmtId="0" fontId="149" fillId="52" borderId="0" xfId="39" applyFont="1" applyFill="1">
      <alignment vertical="center"/>
    </xf>
    <xf numFmtId="14" fontId="149" fillId="52" borderId="0" xfId="39" applyNumberFormat="1" applyFont="1" applyFill="1">
      <alignment vertical="center"/>
    </xf>
    <xf numFmtId="0" fontId="21" fillId="0" borderId="0" xfId="0" applyFont="1">
      <alignment vertical="center"/>
    </xf>
    <xf numFmtId="0" fontId="121" fillId="0" borderId="0" xfId="24" applyFont="1" applyAlignment="1">
      <alignment horizontal="left" vertical="top" wrapText="1"/>
    </xf>
    <xf numFmtId="0" fontId="6" fillId="0" borderId="6" xfId="0" applyFont="1" applyBorder="1" applyAlignment="1">
      <alignment horizontal="left" vertical="center" wrapText="1"/>
    </xf>
    <xf numFmtId="0" fontId="6" fillId="44" borderId="6" xfId="0" applyFont="1" applyFill="1" applyBorder="1" applyAlignment="1">
      <alignment horizontal="left" vertical="center" wrapText="1"/>
    </xf>
    <xf numFmtId="0" fontId="2" fillId="0" borderId="6" xfId="24" applyFont="1" applyBorder="1" applyAlignment="1">
      <alignment horizontal="left" vertical="center" wrapText="1"/>
    </xf>
    <xf numFmtId="0" fontId="6" fillId="0" borderId="6" xfId="0" applyFont="1" applyBorder="1" applyAlignment="1">
      <alignment horizontal="center" vertical="center" wrapText="1"/>
    </xf>
    <xf numFmtId="0" fontId="6" fillId="44" borderId="6" xfId="0" applyFont="1" applyFill="1" applyBorder="1" applyAlignment="1">
      <alignment horizontal="center" vertical="center" wrapText="1"/>
    </xf>
    <xf numFmtId="0" fontId="6" fillId="0" borderId="0" xfId="24" applyFont="1" applyAlignment="1">
      <alignment horizontal="center" vertical="center"/>
    </xf>
    <xf numFmtId="0" fontId="35" fillId="45" borderId="0" xfId="0" applyFont="1" applyFill="1" applyAlignment="1">
      <alignment horizontal="left" vertical="center" wrapText="1"/>
    </xf>
    <xf numFmtId="0" fontId="6" fillId="53" borderId="51" xfId="0" applyFont="1" applyFill="1" applyBorder="1" applyAlignment="1">
      <alignment horizontal="center" vertical="center" wrapText="1"/>
    </xf>
    <xf numFmtId="0" fontId="2" fillId="53" borderId="52" xfId="0" applyFont="1" applyFill="1" applyBorder="1" applyAlignment="1">
      <alignment horizontal="center" vertical="center" wrapText="1"/>
    </xf>
    <xf numFmtId="0" fontId="14" fillId="53" borderId="59" xfId="0" applyFont="1" applyFill="1" applyBorder="1" applyAlignment="1">
      <alignment horizontal="center" vertical="center" wrapText="1"/>
    </xf>
    <xf numFmtId="0" fontId="6" fillId="53" borderId="228" xfId="0" applyFont="1" applyFill="1" applyBorder="1" applyAlignment="1">
      <alignment horizontal="center" vertical="center" wrapText="1"/>
    </xf>
    <xf numFmtId="0" fontId="14" fillId="53" borderId="227" xfId="0" applyFont="1" applyFill="1" applyBorder="1" applyAlignment="1">
      <alignment horizontal="center" wrapText="1"/>
    </xf>
    <xf numFmtId="0" fontId="53" fillId="45" borderId="227" xfId="0" applyFont="1" applyFill="1" applyBorder="1" applyAlignment="1">
      <alignment horizontal="left" vertical="center" wrapText="1"/>
    </xf>
    <xf numFmtId="0" fontId="6" fillId="2" borderId="44" xfId="0" applyFont="1" applyFill="1" applyBorder="1" applyAlignment="1">
      <alignment horizontal="center" vertical="center"/>
    </xf>
    <xf numFmtId="0" fontId="6" fillId="2" borderId="0" xfId="0" applyFont="1" applyFill="1" applyAlignment="1">
      <alignment horizontal="center" vertical="center"/>
    </xf>
    <xf numFmtId="0" fontId="6" fillId="2" borderId="0" xfId="0" applyFont="1" applyFill="1" applyAlignment="1">
      <alignment horizontal="center" vertical="center" wrapText="1"/>
    </xf>
    <xf numFmtId="0" fontId="15" fillId="9" borderId="120" xfId="0" applyFont="1" applyFill="1" applyBorder="1" applyAlignment="1">
      <alignment horizontal="left" vertical="center"/>
    </xf>
    <xf numFmtId="0" fontId="151" fillId="69" borderId="0" xfId="0" applyFont="1" applyFill="1" applyAlignment="1">
      <alignment horizontal="centerContinuous" vertical="center"/>
    </xf>
    <xf numFmtId="0" fontId="152" fillId="69" borderId="0" xfId="0" applyFont="1" applyFill="1" applyAlignment="1">
      <alignment horizontal="centerContinuous" vertical="center" wrapText="1"/>
    </xf>
    <xf numFmtId="0" fontId="3" fillId="9" borderId="235" xfId="0" applyFont="1" applyFill="1" applyBorder="1" applyAlignment="1">
      <alignment horizontal="left" vertical="center" wrapText="1"/>
    </xf>
    <xf numFmtId="0" fontId="3" fillId="9" borderId="236" xfId="0" applyFont="1" applyFill="1" applyBorder="1" applyAlignment="1">
      <alignment horizontal="left" vertical="center" wrapText="1"/>
    </xf>
    <xf numFmtId="0" fontId="3" fillId="9" borderId="238" xfId="0" applyFont="1" applyFill="1" applyBorder="1" applyAlignment="1">
      <alignment vertical="center" wrapText="1"/>
    </xf>
    <xf numFmtId="0" fontId="3" fillId="9" borderId="241" xfId="0" applyFont="1" applyFill="1" applyBorder="1" applyAlignment="1">
      <alignment horizontal="left" vertical="center" wrapText="1"/>
    </xf>
    <xf numFmtId="0" fontId="12" fillId="9" borderId="242" xfId="0" applyFont="1" applyFill="1" applyBorder="1" applyAlignment="1">
      <alignment vertical="center" wrapText="1"/>
    </xf>
    <xf numFmtId="0" fontId="2" fillId="9" borderId="243" xfId="0" applyFont="1" applyFill="1" applyBorder="1" applyAlignment="1">
      <alignment vertical="center" wrapText="1"/>
    </xf>
    <xf numFmtId="0" fontId="151" fillId="70" borderId="0" xfId="0" applyFont="1" applyFill="1" applyAlignment="1">
      <alignment horizontal="centerContinuous" vertical="center"/>
    </xf>
    <xf numFmtId="0" fontId="3" fillId="9" borderId="245" xfId="0" applyFont="1" applyFill="1" applyBorder="1" applyAlignment="1">
      <alignment horizontal="left" vertical="center"/>
    </xf>
    <xf numFmtId="0" fontId="6" fillId="2" borderId="247" xfId="0" applyFont="1" applyFill="1" applyBorder="1" applyAlignment="1">
      <alignment horizontal="center" vertical="center"/>
    </xf>
    <xf numFmtId="0" fontId="59" fillId="9" borderId="245" xfId="0" applyFont="1" applyFill="1" applyBorder="1" applyAlignment="1">
      <alignment horizontal="left" vertical="center"/>
    </xf>
    <xf numFmtId="0" fontId="35" fillId="9" borderId="245" xfId="0" applyFont="1" applyFill="1" applyBorder="1" applyAlignment="1">
      <alignment horizontal="left" vertical="center"/>
    </xf>
    <xf numFmtId="0" fontId="59" fillId="9" borderId="248" xfId="0" applyFont="1" applyFill="1" applyBorder="1" applyAlignment="1">
      <alignment horizontal="left" vertical="center"/>
    </xf>
    <xf numFmtId="0" fontId="6" fillId="2" borderId="254" xfId="0" applyFont="1" applyFill="1" applyBorder="1" applyAlignment="1">
      <alignment horizontal="center" vertical="center" wrapText="1"/>
    </xf>
    <xf numFmtId="0" fontId="2" fillId="9" borderId="255" xfId="0" applyFont="1" applyFill="1" applyBorder="1" applyAlignment="1">
      <alignment horizontal="left" vertical="center" wrapText="1"/>
    </xf>
    <xf numFmtId="0" fontId="2" fillId="9" borderId="256" xfId="0" applyFont="1" applyFill="1" applyBorder="1" applyAlignment="1">
      <alignment horizontal="left" vertical="center" wrapText="1"/>
    </xf>
    <xf numFmtId="0" fontId="153" fillId="5" borderId="10" xfId="0" applyFont="1" applyFill="1" applyBorder="1" applyAlignment="1">
      <alignment horizontal="left" vertical="center" wrapText="1"/>
    </xf>
    <xf numFmtId="0" fontId="153" fillId="5" borderId="6" xfId="0" applyFont="1" applyFill="1" applyBorder="1" applyAlignment="1">
      <alignment horizontal="left" vertical="center" wrapText="1"/>
    </xf>
    <xf numFmtId="0" fontId="152" fillId="70" borderId="61" xfId="0" applyFont="1" applyFill="1" applyBorder="1" applyAlignment="1">
      <alignment horizontal="left" vertical="center" wrapText="1"/>
    </xf>
    <xf numFmtId="0" fontId="152" fillId="69" borderId="28" xfId="0" applyFont="1" applyFill="1" applyBorder="1" applyAlignment="1">
      <alignment horizontal="left" vertical="center" wrapText="1"/>
    </xf>
    <xf numFmtId="0" fontId="2" fillId="48" borderId="6" xfId="0" applyFont="1" applyFill="1" applyBorder="1">
      <alignment vertical="center"/>
    </xf>
    <xf numFmtId="0" fontId="2" fillId="65" borderId="6" xfId="0" applyFont="1" applyFill="1" applyBorder="1">
      <alignment vertical="center"/>
    </xf>
    <xf numFmtId="0" fontId="0" fillId="0" borderId="12" xfId="0" applyBorder="1">
      <alignment vertical="center"/>
    </xf>
    <xf numFmtId="0" fontId="126" fillId="0" borderId="0" xfId="0" applyFont="1">
      <alignment vertical="center"/>
    </xf>
    <xf numFmtId="0" fontId="2" fillId="0" borderId="0" xfId="39" applyFont="1">
      <alignment vertical="center"/>
    </xf>
    <xf numFmtId="0" fontId="6" fillId="0" borderId="0" xfId="39" applyFont="1">
      <alignment vertical="center"/>
    </xf>
    <xf numFmtId="0" fontId="126" fillId="0" borderId="0" xfId="39" applyFont="1">
      <alignment vertical="center"/>
    </xf>
    <xf numFmtId="0" fontId="16" fillId="0" borderId="0" xfId="0" applyFont="1">
      <alignment vertical="center"/>
    </xf>
    <xf numFmtId="0" fontId="126" fillId="0" borderId="0" xfId="0" applyFont="1" applyAlignment="1">
      <alignment horizontal="left" vertical="top"/>
    </xf>
    <xf numFmtId="0" fontId="2" fillId="0" borderId="27" xfId="0" applyFont="1" applyBorder="1" applyAlignment="1" applyProtection="1">
      <alignment horizontal="left" vertical="center"/>
      <protection locked="0"/>
    </xf>
    <xf numFmtId="0" fontId="53" fillId="44" borderId="47" xfId="0" applyFont="1" applyFill="1" applyBorder="1" applyAlignment="1">
      <alignment horizontal="left" vertical="center" wrapText="1"/>
    </xf>
    <xf numFmtId="0" fontId="67" fillId="44" borderId="47" xfId="0" applyFont="1" applyFill="1" applyBorder="1" applyAlignment="1">
      <alignment horizontal="left" vertical="center" wrapText="1"/>
    </xf>
    <xf numFmtId="0" fontId="2" fillId="0" borderId="0" xfId="24" applyFont="1" applyAlignment="1">
      <alignment vertical="top" wrapText="1"/>
    </xf>
    <xf numFmtId="0" fontId="35" fillId="55" borderId="0" xfId="0" applyFont="1" applyFill="1" applyAlignment="1">
      <alignment horizontal="left" vertical="center"/>
    </xf>
    <xf numFmtId="0" fontId="2" fillId="50" borderId="68" xfId="0" applyFont="1" applyFill="1" applyBorder="1" applyAlignment="1">
      <alignment vertical="center" wrapText="1"/>
    </xf>
    <xf numFmtId="14" fontId="2" fillId="50" borderId="6" xfId="37" applyNumberFormat="1" applyFont="1" applyFill="1" applyBorder="1" applyAlignment="1" applyProtection="1">
      <alignment horizontal="center" vertical="center"/>
    </xf>
    <xf numFmtId="0" fontId="54" fillId="53" borderId="53" xfId="0" applyFont="1" applyFill="1" applyBorder="1" applyAlignment="1">
      <alignment horizontal="left" vertical="center" wrapText="1"/>
    </xf>
    <xf numFmtId="0" fontId="54" fillId="53" borderId="227" xfId="0" applyFont="1" applyFill="1" applyBorder="1" applyAlignment="1">
      <alignment horizontal="left" vertical="top" wrapText="1"/>
    </xf>
    <xf numFmtId="0" fontId="121" fillId="45" borderId="263" xfId="0" applyFont="1" applyFill="1" applyBorder="1">
      <alignment vertical="center"/>
    </xf>
    <xf numFmtId="0" fontId="121" fillId="44" borderId="263" xfId="0" applyFont="1" applyFill="1" applyBorder="1">
      <alignment vertical="center"/>
    </xf>
    <xf numFmtId="192" fontId="2" fillId="45" borderId="6" xfId="0" applyNumberFormat="1" applyFont="1" applyFill="1" applyBorder="1" applyAlignment="1">
      <alignment horizontal="center" vertical="center"/>
    </xf>
    <xf numFmtId="0" fontId="14" fillId="2" borderId="264" xfId="0" applyFont="1" applyFill="1" applyBorder="1" applyAlignment="1">
      <alignment horizontal="center" vertical="center" wrapText="1"/>
    </xf>
    <xf numFmtId="0" fontId="14" fillId="2" borderId="265" xfId="0" applyFont="1" applyFill="1" applyBorder="1" applyAlignment="1">
      <alignment horizontal="center" vertical="center" wrapText="1"/>
    </xf>
    <xf numFmtId="0" fontId="14" fillId="2" borderId="266" xfId="0" applyFont="1" applyFill="1" applyBorder="1" applyAlignment="1">
      <alignment horizontal="center" vertical="center" wrapText="1"/>
    </xf>
    <xf numFmtId="0" fontId="14" fillId="2" borderId="267" xfId="0" applyFont="1" applyFill="1" applyBorder="1" applyAlignment="1">
      <alignment horizontal="center" vertical="center" wrapText="1"/>
    </xf>
    <xf numFmtId="0" fontId="14" fillId="2" borderId="268" xfId="0" applyFont="1" applyFill="1" applyBorder="1" applyAlignment="1">
      <alignment horizontal="center" vertical="center" wrapText="1"/>
    </xf>
    <xf numFmtId="0" fontId="14" fillId="11" borderId="27" xfId="0" applyFont="1" applyFill="1" applyBorder="1" applyAlignment="1">
      <alignment horizontal="center" vertical="center" wrapText="1"/>
    </xf>
    <xf numFmtId="0" fontId="14" fillId="11" borderId="6"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12" borderId="6" xfId="0" applyFont="1" applyFill="1" applyBorder="1" applyAlignment="1">
      <alignment horizontal="center" vertical="center" wrapText="1"/>
    </xf>
    <xf numFmtId="0" fontId="14" fillId="12" borderId="10" xfId="0" applyFont="1" applyFill="1" applyBorder="1" applyAlignment="1">
      <alignment horizontal="center" vertical="center" wrapText="1"/>
    </xf>
    <xf numFmtId="0" fontId="14" fillId="40" borderId="269" xfId="0" applyFont="1" applyFill="1" applyBorder="1" applyAlignment="1">
      <alignment horizontal="center" vertical="center" wrapText="1"/>
    </xf>
    <xf numFmtId="0" fontId="14" fillId="8" borderId="11" xfId="0" applyFont="1" applyFill="1" applyBorder="1" applyAlignment="1">
      <alignment horizontal="center" vertical="center" wrapText="1"/>
    </xf>
    <xf numFmtId="0" fontId="14" fillId="67" borderId="35" xfId="0" applyFont="1" applyFill="1" applyBorder="1" applyAlignment="1">
      <alignment horizontal="center" vertical="center" wrapText="1"/>
    </xf>
    <xf numFmtId="0" fontId="14" fillId="7" borderId="27" xfId="0" applyFont="1" applyFill="1" applyBorder="1">
      <alignment vertical="center"/>
    </xf>
    <xf numFmtId="0" fontId="14" fillId="7" borderId="10" xfId="0" applyFont="1" applyFill="1" applyBorder="1" applyAlignment="1">
      <alignment horizontal="left" vertical="top" wrapText="1"/>
    </xf>
    <xf numFmtId="0" fontId="156" fillId="65" borderId="11" xfId="0" applyFont="1" applyFill="1" applyBorder="1">
      <alignment vertical="center"/>
    </xf>
    <xf numFmtId="0" fontId="121" fillId="0" borderId="0" xfId="24" applyFont="1" applyAlignment="1">
      <alignment horizontal="left" vertical="center" wrapText="1"/>
    </xf>
    <xf numFmtId="0" fontId="43" fillId="0" borderId="0" xfId="24" applyFont="1" applyAlignment="1">
      <alignment horizontal="left" vertical="center" wrapText="1"/>
    </xf>
    <xf numFmtId="0" fontId="6" fillId="0" borderId="6" xfId="24" applyFont="1" applyBorder="1" applyAlignment="1">
      <alignment horizontal="left" vertical="center"/>
    </xf>
    <xf numFmtId="0" fontId="6" fillId="48" borderId="6" xfId="0" applyFont="1" applyFill="1" applyBorder="1" applyAlignment="1">
      <alignment horizontal="center" vertical="center" wrapText="1"/>
    </xf>
    <xf numFmtId="0" fontId="2" fillId="0" borderId="0" xfId="24" applyFont="1" applyAlignment="1">
      <alignment horizontal="left" vertical="top" wrapText="1"/>
    </xf>
    <xf numFmtId="0" fontId="15" fillId="0" borderId="0" xfId="24" applyFont="1" applyAlignment="1">
      <alignment horizontal="left" vertical="center"/>
    </xf>
    <xf numFmtId="0" fontId="8" fillId="0" borderId="0" xfId="24" applyFont="1" applyAlignment="1">
      <alignment horizontal="left" vertical="center"/>
    </xf>
    <xf numFmtId="0" fontId="15" fillId="51" borderId="0" xfId="24" applyFont="1" applyFill="1" applyAlignment="1">
      <alignment horizontal="left" vertical="top" wrapText="1"/>
    </xf>
    <xf numFmtId="0" fontId="131" fillId="10" borderId="91" xfId="0" applyFont="1" applyFill="1" applyBorder="1" applyAlignment="1">
      <alignment horizontal="center" vertical="center"/>
    </xf>
    <xf numFmtId="0" fontId="131" fillId="10" borderId="40" xfId="0" applyFont="1" applyFill="1" applyBorder="1" applyAlignment="1">
      <alignment horizontal="center" vertical="center"/>
    </xf>
    <xf numFmtId="0" fontId="81" fillId="0" borderId="92" xfId="0" applyFont="1" applyBorder="1" applyAlignment="1">
      <alignment horizontal="center" vertical="center"/>
    </xf>
    <xf numFmtId="0" fontId="81" fillId="0" borderId="93" xfId="0" applyFont="1" applyBorder="1" applyAlignment="1">
      <alignment horizontal="center" vertical="center"/>
    </xf>
    <xf numFmtId="0" fontId="50" fillId="19" borderId="94" xfId="0" applyFont="1" applyFill="1" applyBorder="1" applyAlignment="1">
      <alignment horizontal="center" vertical="center"/>
    </xf>
    <xf numFmtId="0" fontId="0" fillId="0" borderId="95" xfId="0" applyBorder="1">
      <alignment vertical="center"/>
    </xf>
    <xf numFmtId="0" fontId="91" fillId="10" borderId="40" xfId="0" applyFont="1" applyFill="1" applyBorder="1" applyAlignment="1">
      <alignment vertical="center" wrapText="1"/>
    </xf>
    <xf numFmtId="0" fontId="0" fillId="10" borderId="40" xfId="0" applyFill="1" applyBorder="1" applyAlignment="1">
      <alignment vertical="center" wrapText="1"/>
    </xf>
    <xf numFmtId="0" fontId="0" fillId="10" borderId="96" xfId="0" applyFill="1" applyBorder="1" applyAlignment="1">
      <alignment vertical="center" wrapText="1"/>
    </xf>
    <xf numFmtId="0" fontId="0" fillId="10" borderId="42" xfId="0" applyFill="1" applyBorder="1" applyAlignment="1">
      <alignment vertical="center" wrapText="1"/>
    </xf>
    <xf numFmtId="0" fontId="0" fillId="10" borderId="97" xfId="0" applyFill="1" applyBorder="1" applyAlignment="1">
      <alignment vertical="center" wrapText="1"/>
    </xf>
    <xf numFmtId="0" fontId="49" fillId="29" borderId="98" xfId="0" applyFont="1" applyFill="1" applyBorder="1" applyAlignment="1">
      <alignment horizontal="center" vertical="center"/>
    </xf>
    <xf numFmtId="0" fontId="49" fillId="29" borderId="95" xfId="0" applyFont="1" applyFill="1" applyBorder="1" applyAlignment="1">
      <alignment horizontal="center" vertical="center"/>
    </xf>
    <xf numFmtId="0" fontId="45" fillId="23" borderId="98" xfId="0" applyFont="1" applyFill="1" applyBorder="1" applyAlignment="1">
      <alignment horizontal="center" vertical="center"/>
    </xf>
    <xf numFmtId="0" fontId="0" fillId="0" borderId="99" xfId="0" applyBorder="1">
      <alignment vertical="center"/>
    </xf>
    <xf numFmtId="0" fontId="45" fillId="26" borderId="98" xfId="0" applyFont="1" applyFill="1" applyBorder="1" applyAlignment="1">
      <alignment horizontal="center" vertical="center"/>
    </xf>
    <xf numFmtId="0" fontId="45" fillId="26" borderId="95" xfId="0" applyFont="1" applyFill="1" applyBorder="1" applyAlignment="1">
      <alignment horizontal="center" vertical="center"/>
    </xf>
    <xf numFmtId="0" fontId="45" fillId="5" borderId="100" xfId="0" applyFont="1" applyFill="1" applyBorder="1" applyAlignment="1">
      <alignment horizontal="center" vertical="center"/>
    </xf>
    <xf numFmtId="0" fontId="45" fillId="30" borderId="98" xfId="0" applyFont="1" applyFill="1" applyBorder="1" applyAlignment="1">
      <alignment horizontal="center" vertical="center"/>
    </xf>
    <xf numFmtId="0" fontId="45" fillId="30" borderId="95" xfId="0" applyFont="1" applyFill="1" applyBorder="1" applyAlignment="1">
      <alignment horizontal="center" vertical="center"/>
    </xf>
    <xf numFmtId="0" fontId="81" fillId="0" borderId="101" xfId="0" applyFont="1" applyBorder="1" applyAlignment="1">
      <alignment horizontal="center" vertical="center"/>
    </xf>
    <xf numFmtId="0" fontId="37" fillId="0" borderId="167" xfId="0" applyFont="1" applyBorder="1">
      <alignment vertical="center"/>
    </xf>
    <xf numFmtId="0" fontId="37" fillId="0" borderId="168" xfId="0" applyFont="1" applyBorder="1">
      <alignment vertical="center"/>
    </xf>
    <xf numFmtId="0" fontId="32" fillId="0" borderId="183" xfId="0" applyFont="1" applyBorder="1" applyAlignment="1" applyProtection="1">
      <alignment horizontal="center" vertical="center"/>
      <protection locked="0"/>
    </xf>
    <xf numFmtId="0" fontId="32" fillId="0" borderId="184" xfId="0" applyFont="1" applyBorder="1" applyAlignment="1" applyProtection="1">
      <alignment horizontal="center" vertical="center"/>
      <protection locked="0"/>
    </xf>
    <xf numFmtId="0" fontId="37" fillId="0" borderId="88" xfId="0" applyFont="1" applyBorder="1">
      <alignment vertical="center"/>
    </xf>
    <xf numFmtId="0" fontId="37" fillId="0" borderId="89" xfId="0" applyFont="1" applyBorder="1">
      <alignment vertical="center"/>
    </xf>
    <xf numFmtId="0" fontId="2" fillId="0" borderId="61" xfId="0" applyFont="1" applyBorder="1" applyAlignment="1">
      <alignment horizontal="center" vertical="center"/>
    </xf>
    <xf numFmtId="0" fontId="2" fillId="0" borderId="39" xfId="0" applyFont="1" applyBorder="1" applyAlignment="1">
      <alignment horizontal="center" vertical="center"/>
    </xf>
    <xf numFmtId="0" fontId="6" fillId="0" borderId="28" xfId="0" applyFont="1" applyBorder="1" applyAlignment="1">
      <alignment vertical="center" wrapText="1"/>
    </xf>
    <xf numFmtId="0" fontId="6" fillId="0" borderId="12" xfId="0" applyFont="1" applyBorder="1" applyAlignment="1">
      <alignment vertical="center" wrapText="1"/>
    </xf>
    <xf numFmtId="0" fontId="6" fillId="0" borderId="13" xfId="0" applyFont="1" applyBorder="1" applyAlignment="1">
      <alignment vertical="center" wrapText="1"/>
    </xf>
    <xf numFmtId="0" fontId="6" fillId="0" borderId="218" xfId="0" applyFont="1" applyBorder="1" applyAlignment="1">
      <alignment vertical="center" wrapText="1"/>
    </xf>
    <xf numFmtId="0" fontId="8" fillId="0" borderId="167" xfId="0" applyFont="1" applyBorder="1">
      <alignment vertical="center"/>
    </xf>
    <xf numFmtId="0" fontId="37" fillId="0" borderId="212" xfId="0" applyFont="1" applyBorder="1">
      <alignment vertical="center"/>
    </xf>
    <xf numFmtId="0" fontId="8" fillId="0" borderId="88" xfId="0" applyFont="1" applyBorder="1">
      <alignment vertical="center"/>
    </xf>
    <xf numFmtId="0" fontId="37" fillId="0" borderId="190" xfId="0" applyFont="1" applyBorder="1">
      <alignment vertical="center"/>
    </xf>
    <xf numFmtId="0" fontId="32" fillId="0" borderId="39" xfId="0" applyFont="1" applyBorder="1" applyAlignment="1">
      <alignment horizontal="center" vertical="center"/>
    </xf>
    <xf numFmtId="0" fontId="6" fillId="0" borderId="33" xfId="0" applyFont="1" applyBorder="1" applyAlignment="1">
      <alignment vertical="center" wrapText="1"/>
    </xf>
    <xf numFmtId="0" fontId="6" fillId="0" borderId="0" xfId="0" applyFont="1" applyAlignment="1">
      <alignment vertical="center" wrapText="1"/>
    </xf>
    <xf numFmtId="0" fontId="6" fillId="0" borderId="8" xfId="0" applyFont="1" applyBorder="1" applyAlignment="1">
      <alignment vertical="center" wrapText="1"/>
    </xf>
    <xf numFmtId="0" fontId="2" fillId="0" borderId="28" xfId="0" applyFont="1" applyBorder="1" applyAlignment="1">
      <alignment vertical="center" wrapText="1"/>
    </xf>
    <xf numFmtId="0" fontId="3" fillId="0" borderId="12" xfId="0" applyFont="1" applyBorder="1" applyAlignment="1">
      <alignment vertical="center" wrapText="1"/>
    </xf>
    <xf numFmtId="0" fontId="3" fillId="0" borderId="29" xfId="0" applyFont="1" applyBorder="1" applyAlignment="1">
      <alignment vertical="center" wrapText="1"/>
    </xf>
    <xf numFmtId="0" fontId="3" fillId="0" borderId="13" xfId="0" applyFont="1" applyBorder="1" applyAlignment="1">
      <alignment vertical="center" wrapText="1"/>
    </xf>
    <xf numFmtId="0" fontId="3" fillId="0" borderId="8" xfId="0" applyFont="1" applyBorder="1" applyAlignment="1">
      <alignment vertical="center" wrapText="1"/>
    </xf>
    <xf numFmtId="0" fontId="3" fillId="0" borderId="0" xfId="0" applyFont="1" applyAlignment="1">
      <alignment vertical="center" wrapText="1"/>
    </xf>
    <xf numFmtId="0" fontId="3" fillId="0" borderId="14" xfId="0" applyFont="1" applyBorder="1" applyAlignment="1">
      <alignment vertical="center" wrapText="1"/>
    </xf>
    <xf numFmtId="0" fontId="8" fillId="0" borderId="102" xfId="0" applyFont="1" applyBorder="1">
      <alignment vertical="center"/>
    </xf>
    <xf numFmtId="0" fontId="37" fillId="0" borderId="189" xfId="0" applyFont="1" applyBorder="1">
      <alignment vertical="center"/>
    </xf>
    <xf numFmtId="0" fontId="32" fillId="0" borderId="258" xfId="0" applyFont="1" applyBorder="1" applyAlignment="1" applyProtection="1">
      <alignment horizontal="center" vertical="center"/>
      <protection locked="0"/>
    </xf>
    <xf numFmtId="0" fontId="8" fillId="0" borderId="166" xfId="0" applyFont="1" applyBorder="1">
      <alignment vertical="center"/>
    </xf>
    <xf numFmtId="0" fontId="37" fillId="0" borderId="223" xfId="0" applyFont="1" applyBorder="1">
      <alignment vertical="center"/>
    </xf>
    <xf numFmtId="0" fontId="3" fillId="0" borderId="9" xfId="0" applyFont="1" applyBorder="1" applyAlignment="1">
      <alignment vertical="center" wrapText="1"/>
    </xf>
    <xf numFmtId="0" fontId="8" fillId="0" borderId="169" xfId="0" applyFont="1" applyBorder="1" applyAlignment="1" applyProtection="1">
      <alignment horizontal="left" vertical="center" wrapText="1"/>
      <protection locked="0"/>
    </xf>
    <xf numFmtId="0" fontId="8" fillId="0" borderId="170" xfId="0" applyFont="1" applyBorder="1" applyAlignment="1" applyProtection="1">
      <alignment horizontal="left" vertical="center" wrapText="1"/>
      <protection locked="0"/>
    </xf>
    <xf numFmtId="0" fontId="8" fillId="0" borderId="171" xfId="0" applyFont="1" applyBorder="1" applyAlignment="1" applyProtection="1">
      <alignment horizontal="left" vertical="center" wrapText="1"/>
      <protection locked="0"/>
    </xf>
    <xf numFmtId="0" fontId="8" fillId="0" borderId="172" xfId="0" applyFont="1" applyBorder="1" applyAlignment="1" applyProtection="1">
      <alignment horizontal="left" vertical="center" wrapText="1"/>
      <protection locked="0"/>
    </xf>
    <xf numFmtId="0" fontId="8" fillId="0" borderId="173" xfId="0" applyFont="1" applyBorder="1" applyAlignment="1" applyProtection="1">
      <alignment horizontal="left" vertical="center" wrapText="1"/>
      <protection locked="0"/>
    </xf>
    <xf numFmtId="0" fontId="8" fillId="0" borderId="174" xfId="0" applyFont="1" applyBorder="1" applyAlignment="1" applyProtection="1">
      <alignment horizontal="left" vertical="center" wrapText="1"/>
      <protection locked="0"/>
    </xf>
    <xf numFmtId="0" fontId="2" fillId="0" borderId="33" xfId="0" applyFont="1" applyBorder="1" applyAlignment="1">
      <alignment horizontal="left" vertical="center" wrapText="1"/>
    </xf>
    <xf numFmtId="0" fontId="3" fillId="0" borderId="0" xfId="0" applyFont="1" applyAlignment="1">
      <alignment horizontal="left" vertical="center" wrapText="1"/>
    </xf>
    <xf numFmtId="0" fontId="3" fillId="0" borderId="186" xfId="0" applyFont="1" applyBorder="1" applyAlignment="1">
      <alignment horizontal="left" vertical="center" wrapText="1"/>
    </xf>
    <xf numFmtId="0" fontId="3" fillId="0" borderId="13" xfId="0" applyFont="1" applyBorder="1" applyAlignment="1">
      <alignment horizontal="left" vertical="center" wrapText="1"/>
    </xf>
    <xf numFmtId="0" fontId="3" fillId="0" borderId="218" xfId="0" applyFont="1" applyBorder="1" applyAlignment="1">
      <alignment horizontal="left" vertical="center" wrapText="1"/>
    </xf>
    <xf numFmtId="0" fontId="3" fillId="0" borderId="188" xfId="0" applyFont="1" applyBorder="1" applyAlignment="1">
      <alignment horizontal="left" vertical="center" wrapText="1"/>
    </xf>
    <xf numFmtId="0" fontId="2" fillId="0" borderId="36" xfId="0" applyFont="1" applyBorder="1" applyAlignment="1">
      <alignment horizontal="center" vertical="center" wrapText="1"/>
    </xf>
    <xf numFmtId="0" fontId="2" fillId="0" borderId="39" xfId="0" applyFont="1" applyBorder="1" applyAlignment="1">
      <alignment horizontal="center" vertical="center" wrapText="1"/>
    </xf>
    <xf numFmtId="0" fontId="32" fillId="0" borderId="61" xfId="0" applyFont="1" applyBorder="1" applyAlignment="1">
      <alignment horizontal="center" vertical="center"/>
    </xf>
    <xf numFmtId="0" fontId="8" fillId="41" borderId="28" xfId="0" applyFont="1" applyFill="1" applyBorder="1" applyAlignment="1">
      <alignment horizontal="left" vertical="center" wrapText="1"/>
    </xf>
    <xf numFmtId="0" fontId="8" fillId="41" borderId="12" xfId="0" applyFont="1" applyFill="1" applyBorder="1" applyAlignment="1">
      <alignment horizontal="left" vertical="center" wrapText="1"/>
    </xf>
    <xf numFmtId="0" fontId="8" fillId="41" borderId="191" xfId="0" applyFont="1" applyFill="1" applyBorder="1" applyAlignment="1">
      <alignment horizontal="left" vertical="center" wrapText="1"/>
    </xf>
    <xf numFmtId="0" fontId="8" fillId="41" borderId="13" xfId="0" applyFont="1" applyFill="1" applyBorder="1" applyAlignment="1">
      <alignment horizontal="left" vertical="center" wrapText="1"/>
    </xf>
    <xf numFmtId="0" fontId="8" fillId="41" borderId="8" xfId="0" applyFont="1" applyFill="1" applyBorder="1" applyAlignment="1">
      <alignment horizontal="left" vertical="center" wrapText="1"/>
    </xf>
    <xf numFmtId="0" fontId="8" fillId="41" borderId="188" xfId="0" applyFont="1" applyFill="1" applyBorder="1" applyAlignment="1">
      <alignment horizontal="left" vertical="center" wrapText="1"/>
    </xf>
    <xf numFmtId="0" fontId="3" fillId="0" borderId="169" xfId="0" applyFont="1" applyBorder="1" applyAlignment="1" applyProtection="1">
      <alignment horizontal="left" vertical="center" wrapText="1"/>
      <protection locked="0"/>
    </xf>
    <xf numFmtId="0" fontId="3" fillId="0" borderId="170" xfId="0" applyFont="1" applyBorder="1" applyAlignment="1" applyProtection="1">
      <alignment horizontal="left" vertical="center" wrapText="1"/>
      <protection locked="0"/>
    </xf>
    <xf numFmtId="0" fontId="3" fillId="0" borderId="171" xfId="0" applyFont="1" applyBorder="1" applyAlignment="1" applyProtection="1">
      <alignment horizontal="left" vertical="center" wrapText="1"/>
      <protection locked="0"/>
    </xf>
    <xf numFmtId="0" fontId="3" fillId="0" borderId="172" xfId="0" applyFont="1" applyBorder="1" applyAlignment="1" applyProtection="1">
      <alignment horizontal="left" vertical="center" wrapText="1"/>
      <protection locked="0"/>
    </xf>
    <xf numFmtId="0" fontId="3" fillId="0" borderId="173" xfId="0" applyFont="1" applyBorder="1" applyAlignment="1" applyProtection="1">
      <alignment horizontal="left" vertical="center" wrapText="1"/>
      <protection locked="0"/>
    </xf>
    <xf numFmtId="0" fontId="3" fillId="0" borderId="174" xfId="0" applyFont="1" applyBorder="1" applyAlignment="1" applyProtection="1">
      <alignment horizontal="left" vertical="center" wrapText="1"/>
      <protection locked="0"/>
    </xf>
    <xf numFmtId="0" fontId="37" fillId="0" borderId="166" xfId="0" applyFont="1" applyBorder="1">
      <alignment vertical="center"/>
    </xf>
    <xf numFmtId="0" fontId="37" fillId="0" borderId="87" xfId="0" applyFont="1" applyBorder="1">
      <alignment vertical="center"/>
    </xf>
    <xf numFmtId="0" fontId="8" fillId="41" borderId="61" xfId="0" applyFont="1" applyFill="1" applyBorder="1" applyAlignment="1">
      <alignment horizontal="center" vertical="center" textRotation="255"/>
    </xf>
    <xf numFmtId="0" fontId="8" fillId="41" borderId="36" xfId="0" applyFont="1" applyFill="1" applyBorder="1" applyAlignment="1">
      <alignment horizontal="center" vertical="center" textRotation="255"/>
    </xf>
    <xf numFmtId="0" fontId="8" fillId="41" borderId="39" xfId="0" applyFont="1" applyFill="1" applyBorder="1" applyAlignment="1">
      <alignment horizontal="center" vertical="center" textRotation="255"/>
    </xf>
    <xf numFmtId="0" fontId="6" fillId="0" borderId="29" xfId="0" applyFont="1" applyBorder="1" applyAlignment="1">
      <alignment vertical="center" wrapText="1"/>
    </xf>
    <xf numFmtId="0" fontId="6" fillId="0" borderId="9" xfId="0" applyFont="1" applyBorder="1" applyAlignment="1">
      <alignment vertical="center" wrapText="1"/>
    </xf>
    <xf numFmtId="0" fontId="73" fillId="2" borderId="107" xfId="0" applyFont="1" applyFill="1" applyBorder="1" applyAlignment="1">
      <alignment horizontal="center" vertical="center"/>
    </xf>
    <xf numFmtId="0" fontId="73" fillId="2" borderId="108" xfId="0" applyFont="1" applyFill="1" applyBorder="1" applyAlignment="1">
      <alignment horizontal="center" vertical="center"/>
    </xf>
    <xf numFmtId="0" fontId="73" fillId="2" borderId="109" xfId="0" applyFont="1" applyFill="1" applyBorder="1" applyAlignment="1">
      <alignment horizontal="center" vertical="center"/>
    </xf>
    <xf numFmtId="0" fontId="3" fillId="0" borderId="28" xfId="0" applyFont="1" applyBorder="1" applyAlignment="1">
      <alignment horizontal="left" vertical="center" wrapText="1"/>
    </xf>
    <xf numFmtId="0" fontId="3" fillId="0" borderId="14" xfId="0" applyFont="1" applyBorder="1" applyAlignment="1">
      <alignment horizontal="left" vertical="center" wrapText="1"/>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3" fillId="0" borderId="12" xfId="0" applyFont="1" applyBorder="1" applyAlignment="1">
      <alignment horizontal="left" vertical="center" wrapText="1"/>
    </xf>
    <xf numFmtId="0" fontId="3" fillId="0" borderId="29" xfId="0" applyFont="1" applyBorder="1" applyAlignment="1">
      <alignment horizontal="left" vertical="center" wrapText="1"/>
    </xf>
    <xf numFmtId="0" fontId="2" fillId="0" borderId="28" xfId="0" applyFont="1" applyBorder="1" applyAlignment="1">
      <alignment horizontal="left" vertical="center" wrapText="1"/>
    </xf>
    <xf numFmtId="0" fontId="37" fillId="0" borderId="102" xfId="0" applyFont="1" applyBorder="1">
      <alignment vertical="center"/>
    </xf>
    <xf numFmtId="0" fontId="24" fillId="0" borderId="10" xfId="0" applyFont="1" applyBorder="1" applyAlignment="1">
      <alignment horizontal="center" vertical="center"/>
    </xf>
    <xf numFmtId="0" fontId="24" fillId="0" borderId="11" xfId="0" applyFont="1" applyBorder="1" applyAlignment="1">
      <alignment horizontal="center" vertical="center"/>
    </xf>
    <xf numFmtId="0" fontId="24" fillId="0" borderId="27" xfId="0" applyFont="1" applyBorder="1" applyAlignment="1">
      <alignment horizontal="center" vertical="center"/>
    </xf>
    <xf numFmtId="0" fontId="2" fillId="0" borderId="176" xfId="0" applyFont="1" applyBorder="1" applyProtection="1">
      <alignment vertical="center"/>
      <protection locked="0"/>
    </xf>
    <xf numFmtId="0" fontId="32" fillId="0" borderId="177" xfId="0" applyFont="1" applyBorder="1" applyProtection="1">
      <alignment vertical="center"/>
      <protection locked="0"/>
    </xf>
    <xf numFmtId="0" fontId="32" fillId="0" borderId="178" xfId="0" applyFont="1" applyBorder="1" applyProtection="1">
      <alignment vertical="center"/>
      <protection locked="0"/>
    </xf>
    <xf numFmtId="0" fontId="125" fillId="0" borderId="176" xfId="36" applyBorder="1" applyProtection="1">
      <alignment vertical="center"/>
      <protection locked="0"/>
    </xf>
    <xf numFmtId="0" fontId="0" fillId="0" borderId="177" xfId="0" applyBorder="1" applyProtection="1">
      <alignment vertical="center"/>
      <protection locked="0"/>
    </xf>
    <xf numFmtId="0" fontId="0" fillId="0" borderId="178" xfId="0" applyBorder="1" applyProtection="1">
      <alignment vertical="center"/>
      <protection locked="0"/>
    </xf>
    <xf numFmtId="0" fontId="32" fillId="0" borderId="28" xfId="0" applyFont="1" applyBorder="1" applyAlignment="1">
      <alignment horizontal="left" vertical="center" wrapText="1"/>
    </xf>
    <xf numFmtId="0" fontId="32" fillId="0" borderId="12" xfId="0" applyFont="1" applyBorder="1" applyAlignment="1">
      <alignment horizontal="left" vertical="center" wrapText="1"/>
    </xf>
    <xf numFmtId="0" fontId="32" fillId="0" borderId="29" xfId="0" applyFont="1" applyBorder="1" applyAlignment="1">
      <alignment horizontal="left" vertical="center" wrapText="1"/>
    </xf>
    <xf numFmtId="0" fontId="32" fillId="0" borderId="33" xfId="0" applyFont="1" applyBorder="1" applyAlignment="1">
      <alignment horizontal="left" vertical="center" wrapText="1"/>
    </xf>
    <xf numFmtId="0" fontId="32" fillId="0" borderId="0" xfId="0" applyFont="1" applyAlignment="1">
      <alignment horizontal="left" vertical="center" wrapText="1"/>
    </xf>
    <xf numFmtId="0" fontId="32" fillId="0" borderId="14" xfId="0" applyFont="1" applyBorder="1" applyAlignment="1">
      <alignment horizontal="left" vertical="center" wrapText="1"/>
    </xf>
    <xf numFmtId="0" fontId="32" fillId="0" borderId="13" xfId="0" applyFont="1" applyBorder="1" applyAlignment="1">
      <alignment horizontal="left" vertical="center" wrapText="1"/>
    </xf>
    <xf numFmtId="0" fontId="32" fillId="0" borderId="8" xfId="0" applyFont="1" applyBorder="1" applyAlignment="1">
      <alignment horizontal="left" vertical="center" wrapText="1"/>
    </xf>
    <xf numFmtId="0" fontId="32" fillId="0" borderId="9" xfId="0" applyFont="1" applyBorder="1" applyAlignment="1">
      <alignment horizontal="left" vertical="center" wrapText="1"/>
    </xf>
    <xf numFmtId="0" fontId="33" fillId="19" borderId="0" xfId="0" applyFont="1" applyFill="1" applyAlignment="1">
      <alignment horizontal="center" vertical="center"/>
    </xf>
    <xf numFmtId="0" fontId="34" fillId="19" borderId="0" xfId="0" applyFont="1" applyFill="1" applyAlignment="1">
      <alignment horizontal="center" vertical="center"/>
    </xf>
    <xf numFmtId="0" fontId="32" fillId="0" borderId="6" xfId="0" applyFont="1" applyBorder="1" applyAlignment="1">
      <alignment horizontal="center" vertical="center" textRotation="255"/>
    </xf>
    <xf numFmtId="0" fontId="32" fillId="0" borderId="10" xfId="0" applyFont="1" applyBorder="1" applyAlignment="1">
      <alignment horizontal="center" vertical="center"/>
    </xf>
    <xf numFmtId="0" fontId="32" fillId="0" borderId="11" xfId="0" applyFont="1" applyBorder="1" applyAlignment="1">
      <alignment horizontal="center" vertical="center"/>
    </xf>
    <xf numFmtId="0" fontId="3" fillId="0" borderId="20" xfId="0" applyFont="1" applyBorder="1">
      <alignment vertical="center"/>
    </xf>
    <xf numFmtId="0" fontId="32" fillId="0" borderId="20" xfId="0" applyFont="1" applyBorder="1">
      <alignment vertical="center"/>
    </xf>
    <xf numFmtId="0" fontId="32" fillId="0" borderId="103" xfId="0" applyFont="1" applyBorder="1">
      <alignment vertical="center"/>
    </xf>
    <xf numFmtId="0" fontId="7" fillId="0" borderId="20" xfId="0" applyFont="1" applyBorder="1">
      <alignment vertical="center"/>
    </xf>
    <xf numFmtId="0" fontId="32" fillId="0" borderId="175" xfId="0" applyFont="1" applyBorder="1" applyProtection="1">
      <alignment vertical="center"/>
      <protection locked="0"/>
    </xf>
    <xf numFmtId="0" fontId="2" fillId="0" borderId="10" xfId="0" applyFont="1" applyBorder="1">
      <alignment vertical="center"/>
    </xf>
    <xf numFmtId="0" fontId="32" fillId="0" borderId="11" xfId="0" applyFont="1" applyBorder="1">
      <alignment vertical="center"/>
    </xf>
    <xf numFmtId="0" fontId="32" fillId="0" borderId="187" xfId="0" applyFont="1" applyBorder="1">
      <alignment vertical="center"/>
    </xf>
    <xf numFmtId="0" fontId="32" fillId="0" borderId="10" xfId="0" applyFont="1" applyBorder="1">
      <alignment vertical="center"/>
    </xf>
    <xf numFmtId="0" fontId="32" fillId="0" borderId="176" xfId="0" applyFont="1" applyBorder="1" applyProtection="1">
      <alignment vertical="center"/>
      <protection locked="0"/>
    </xf>
    <xf numFmtId="0" fontId="0" fillId="0" borderId="179" xfId="0" applyBorder="1" applyProtection="1">
      <alignment vertical="center"/>
      <protection locked="0"/>
    </xf>
    <xf numFmtId="0" fontId="7" fillId="0" borderId="28" xfId="0" applyFont="1" applyBorder="1" applyAlignment="1">
      <alignment horizontal="left" vertical="center" wrapText="1"/>
    </xf>
    <xf numFmtId="0" fontId="7" fillId="0" borderId="12" xfId="0" applyFont="1" applyBorder="1" applyAlignment="1">
      <alignment horizontal="left" vertical="center" wrapText="1"/>
    </xf>
    <xf numFmtId="0" fontId="3" fillId="0" borderId="18" xfId="0" applyFont="1" applyBorder="1">
      <alignment vertical="center"/>
    </xf>
    <xf numFmtId="0" fontId="32" fillId="0" borderId="18" xfId="0" applyFont="1" applyBorder="1">
      <alignment vertical="center"/>
    </xf>
    <xf numFmtId="0" fontId="3" fillId="0" borderId="23" xfId="0" applyFont="1" applyBorder="1" applyAlignment="1">
      <alignment vertical="center" wrapText="1"/>
    </xf>
    <xf numFmtId="0" fontId="32" fillId="0" borderId="23" xfId="0" applyFont="1" applyBorder="1" applyAlignment="1">
      <alignment vertical="center" wrapText="1"/>
    </xf>
    <xf numFmtId="0" fontId="32" fillId="0" borderId="105" xfId="0" applyFont="1" applyBorder="1" applyAlignment="1">
      <alignment vertical="center" wrapText="1"/>
    </xf>
    <xf numFmtId="0" fontId="32" fillId="0" borderId="18" xfId="0" applyFont="1" applyBorder="1" applyAlignment="1">
      <alignment vertical="center" wrapText="1"/>
    </xf>
    <xf numFmtId="0" fontId="32" fillId="0" borderId="106" xfId="0" applyFont="1" applyBorder="1" applyAlignment="1">
      <alignment vertical="center" wrapText="1"/>
    </xf>
    <xf numFmtId="0" fontId="32" fillId="0" borderId="28" xfId="0" applyFont="1" applyBorder="1" applyAlignment="1">
      <alignment horizontal="center" vertical="center"/>
    </xf>
    <xf numFmtId="0" fontId="32" fillId="0" borderId="12" xfId="0" applyFont="1" applyBorder="1" applyAlignment="1">
      <alignment horizontal="center" vertical="center"/>
    </xf>
    <xf numFmtId="0" fontId="130" fillId="41" borderId="39" xfId="0" applyFont="1" applyFill="1" applyBorder="1" applyAlignment="1">
      <alignment horizontal="center" vertical="center"/>
    </xf>
    <xf numFmtId="0" fontId="34" fillId="0" borderId="10" xfId="0" applyFont="1" applyBorder="1" applyAlignment="1">
      <alignment horizontal="center" vertical="center"/>
    </xf>
    <xf numFmtId="0" fontId="34" fillId="0" borderId="11" xfId="0" applyFont="1" applyBorder="1" applyAlignment="1">
      <alignment horizontal="center" vertical="center"/>
    </xf>
    <xf numFmtId="0" fontId="34" fillId="0" borderId="27" xfId="0" applyFont="1" applyBorder="1" applyAlignment="1">
      <alignment horizontal="center" vertical="center"/>
    </xf>
    <xf numFmtId="0" fontId="2" fillId="0" borderId="0" xfId="0" applyFont="1" applyAlignment="1">
      <alignment horizontal="center" vertical="center"/>
    </xf>
    <xf numFmtId="0" fontId="32" fillId="0" borderId="0" xfId="0" applyFont="1" applyAlignment="1">
      <alignment horizontal="center" vertical="center"/>
    </xf>
    <xf numFmtId="0" fontId="33" fillId="31" borderId="0" xfId="0" applyFont="1" applyFill="1" applyAlignment="1">
      <alignment horizontal="center" vertical="center"/>
    </xf>
    <xf numFmtId="0" fontId="7" fillId="0" borderId="20" xfId="0" applyFont="1" applyBorder="1" applyAlignment="1">
      <alignment horizontal="left" vertical="center"/>
    </xf>
    <xf numFmtId="0" fontId="32" fillId="0" borderId="104" xfId="0" applyFont="1" applyBorder="1" applyAlignment="1">
      <alignment horizontal="left" vertical="center"/>
    </xf>
    <xf numFmtId="0" fontId="32" fillId="0" borderId="182" xfId="0" applyFont="1" applyBorder="1" applyAlignment="1">
      <alignment horizontal="left" vertical="center"/>
    </xf>
    <xf numFmtId="0" fontId="32" fillId="0" borderId="36" xfId="0" applyFont="1" applyBorder="1" applyAlignment="1">
      <alignment horizontal="center" vertical="center"/>
    </xf>
    <xf numFmtId="0" fontId="2" fillId="0" borderId="176" xfId="0" applyFont="1" applyBorder="1" applyAlignment="1" applyProtection="1">
      <alignment vertical="center" wrapText="1"/>
      <protection locked="0"/>
    </xf>
    <xf numFmtId="0" fontId="0" fillId="0" borderId="178" xfId="0" applyBorder="1" applyAlignment="1" applyProtection="1">
      <alignment vertical="center" wrapText="1"/>
      <protection locked="0"/>
    </xf>
    <xf numFmtId="0" fontId="3" fillId="0" borderId="33" xfId="0" applyFont="1" applyBorder="1" applyAlignment="1">
      <alignment horizontal="left" vertical="center" wrapText="1"/>
    </xf>
    <xf numFmtId="0" fontId="24" fillId="31" borderId="0" xfId="0" applyFont="1" applyFill="1" applyAlignment="1">
      <alignment horizontal="center" vertical="center"/>
    </xf>
    <xf numFmtId="0" fontId="2" fillId="0" borderId="33" xfId="0" applyFont="1" applyBorder="1" applyAlignment="1">
      <alignment vertical="center" wrapText="1"/>
    </xf>
    <xf numFmtId="0" fontId="7" fillId="0" borderId="0" xfId="0" applyFont="1" applyAlignment="1">
      <alignment vertical="center" wrapText="1"/>
    </xf>
    <xf numFmtId="0" fontId="7" fillId="0" borderId="14" xfId="0" applyFont="1" applyBorder="1" applyAlignment="1">
      <alignment vertical="center" wrapText="1"/>
    </xf>
    <xf numFmtId="0" fontId="7" fillId="0" borderId="33" xfId="0" applyFont="1" applyBorder="1" applyAlignment="1">
      <alignment vertical="center" wrapText="1"/>
    </xf>
    <xf numFmtId="0" fontId="32" fillId="0" borderId="169" xfId="0" applyFont="1" applyBorder="1" applyAlignment="1" applyProtection="1">
      <alignment horizontal="left" vertical="center" wrapText="1"/>
      <protection locked="0"/>
    </xf>
    <xf numFmtId="0" fontId="32" fillId="0" borderId="170" xfId="0" applyFont="1" applyBorder="1" applyAlignment="1" applyProtection="1">
      <alignment horizontal="left" vertical="center" wrapText="1"/>
      <protection locked="0"/>
    </xf>
    <xf numFmtId="0" fontId="32" fillId="0" borderId="171" xfId="0" applyFont="1" applyBorder="1" applyAlignment="1" applyProtection="1">
      <alignment horizontal="left" vertical="center" wrapText="1"/>
      <protection locked="0"/>
    </xf>
    <xf numFmtId="0" fontId="32" fillId="0" borderId="185" xfId="0" applyFont="1" applyBorder="1" applyAlignment="1" applyProtection="1">
      <alignment horizontal="left" vertical="center" wrapText="1"/>
      <protection locked="0"/>
    </xf>
    <xf numFmtId="0" fontId="32" fillId="0" borderId="0" xfId="0" applyFont="1" applyAlignment="1" applyProtection="1">
      <alignment horizontal="left" vertical="center" wrapText="1"/>
      <protection locked="0"/>
    </xf>
    <xf numFmtId="0" fontId="32" fillId="0" borderId="186" xfId="0" applyFont="1" applyBorder="1" applyAlignment="1" applyProtection="1">
      <alignment horizontal="left" vertical="center" wrapText="1"/>
      <protection locked="0"/>
    </xf>
    <xf numFmtId="0" fontId="32" fillId="0" borderId="172" xfId="0" applyFont="1" applyBorder="1" applyAlignment="1" applyProtection="1">
      <alignment horizontal="left" vertical="center" wrapText="1"/>
      <protection locked="0"/>
    </xf>
    <xf numFmtId="0" fontId="32" fillId="0" borderId="173" xfId="0" applyFont="1" applyBorder="1" applyAlignment="1" applyProtection="1">
      <alignment horizontal="left" vertical="center" wrapText="1"/>
      <protection locked="0"/>
    </xf>
    <xf numFmtId="0" fontId="32" fillId="0" borderId="174" xfId="0" applyFont="1" applyBorder="1" applyAlignment="1" applyProtection="1">
      <alignment horizontal="left" vertical="center" wrapText="1"/>
      <protection locked="0"/>
    </xf>
    <xf numFmtId="0" fontId="3" fillId="0" borderId="185" xfId="0" applyFont="1" applyBorder="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3" fillId="0" borderId="186" xfId="0" applyFont="1" applyBorder="1" applyAlignment="1" applyProtection="1">
      <alignment horizontal="left" vertical="center" wrapText="1"/>
      <protection locked="0"/>
    </xf>
    <xf numFmtId="0" fontId="2" fillId="0" borderId="28" xfId="0" applyFont="1" applyBorder="1" applyAlignment="1">
      <alignment horizontal="center" vertical="center"/>
    </xf>
    <xf numFmtId="0" fontId="2" fillId="0" borderId="12" xfId="0" applyFont="1" applyBorder="1" applyAlignment="1">
      <alignment horizontal="center" vertical="center"/>
    </xf>
    <xf numFmtId="0" fontId="2" fillId="0" borderId="33" xfId="0" applyFont="1" applyBorder="1" applyAlignment="1">
      <alignment horizontal="center" vertical="center"/>
    </xf>
    <xf numFmtId="0" fontId="2" fillId="0" borderId="13" xfId="0" applyFont="1" applyBorder="1" applyAlignment="1">
      <alignment horizontal="center" vertical="center"/>
    </xf>
    <xf numFmtId="0" fontId="2" fillId="0" borderId="8" xfId="0" applyFont="1" applyBorder="1" applyAlignment="1">
      <alignment horizontal="center" vertical="center"/>
    </xf>
    <xf numFmtId="0" fontId="2" fillId="41" borderId="61" xfId="0" applyFont="1" applyFill="1" applyBorder="1" applyAlignment="1">
      <alignment horizontal="center" vertical="center" textRotation="255"/>
    </xf>
    <xf numFmtId="0" fontId="32" fillId="41" borderId="36" xfId="0" applyFont="1" applyFill="1" applyBorder="1" applyAlignment="1">
      <alignment horizontal="center" vertical="center" textRotation="255"/>
    </xf>
    <xf numFmtId="0" fontId="32" fillId="41" borderId="39" xfId="0" applyFont="1" applyFill="1" applyBorder="1" applyAlignment="1">
      <alignment horizontal="center" vertical="center" textRotation="255"/>
    </xf>
    <xf numFmtId="0" fontId="8" fillId="41" borderId="0" xfId="0" applyFont="1" applyFill="1" applyAlignment="1">
      <alignment horizontal="left" vertical="center" wrapText="1"/>
    </xf>
    <xf numFmtId="0" fontId="8" fillId="41" borderId="186" xfId="0" applyFont="1" applyFill="1" applyBorder="1" applyAlignment="1">
      <alignment horizontal="left" vertical="center" wrapText="1"/>
    </xf>
    <xf numFmtId="0" fontId="3" fillId="0" borderId="260" xfId="0" applyFont="1" applyBorder="1" applyAlignment="1">
      <alignment horizontal="left" vertical="center" wrapText="1"/>
    </xf>
    <xf numFmtId="0" fontId="3" fillId="0" borderId="261" xfId="0" applyFont="1" applyBorder="1" applyAlignment="1">
      <alignment horizontal="left" vertical="center" wrapText="1"/>
    </xf>
    <xf numFmtId="0" fontId="3" fillId="0" borderId="262" xfId="0" applyFont="1" applyBorder="1" applyAlignment="1">
      <alignment horizontal="left" vertical="center" wrapText="1"/>
    </xf>
    <xf numFmtId="0" fontId="32" fillId="0" borderId="259" xfId="0" applyFont="1" applyBorder="1" applyAlignment="1">
      <alignment horizontal="center" vertical="center"/>
    </xf>
    <xf numFmtId="49" fontId="143" fillId="43" borderId="0" xfId="0" applyNumberFormat="1" applyFont="1" applyFill="1" applyAlignment="1">
      <alignment horizontal="center" vertical="center" textRotation="255" wrapText="1"/>
    </xf>
    <xf numFmtId="49" fontId="143" fillId="0" borderId="0" xfId="0" applyNumberFormat="1" applyFont="1" applyAlignment="1">
      <alignment horizontal="center" vertical="center" textRotation="255" wrapText="1"/>
    </xf>
    <xf numFmtId="0" fontId="124" fillId="0" borderId="224" xfId="0" applyFont="1" applyBorder="1" applyAlignment="1">
      <alignment horizontal="center" vertical="center" wrapText="1"/>
    </xf>
    <xf numFmtId="0" fontId="124" fillId="0" borderId="14" xfId="0" applyFont="1" applyBorder="1" applyAlignment="1">
      <alignment horizontal="center" vertical="center" wrapText="1"/>
    </xf>
    <xf numFmtId="0" fontId="124" fillId="0" borderId="225" xfId="0" applyFont="1" applyBorder="1" applyAlignment="1">
      <alignment horizontal="center" vertical="center" wrapText="1"/>
    </xf>
    <xf numFmtId="0" fontId="124" fillId="0" borderId="226" xfId="0" applyFont="1" applyBorder="1" applyAlignment="1">
      <alignment horizontal="center" vertical="center" wrapText="1"/>
    </xf>
    <xf numFmtId="0" fontId="15" fillId="41" borderId="29" xfId="0" applyFont="1" applyFill="1" applyBorder="1" applyAlignment="1">
      <alignment horizontal="center" vertical="center" textRotation="255" wrapText="1"/>
    </xf>
    <xf numFmtId="0" fontId="15" fillId="41" borderId="14" xfId="0" applyFont="1" applyFill="1" applyBorder="1" applyAlignment="1">
      <alignment horizontal="center" vertical="center" textRotation="255" wrapText="1"/>
    </xf>
    <xf numFmtId="0" fontId="32" fillId="0" borderId="169" xfId="0" applyFont="1" applyBorder="1" applyAlignment="1" applyProtection="1">
      <alignment horizontal="center" vertical="center" wrapText="1"/>
      <protection locked="0"/>
    </xf>
    <xf numFmtId="0" fontId="32" fillId="0" borderId="170" xfId="0" applyFont="1" applyBorder="1" applyAlignment="1" applyProtection="1">
      <alignment horizontal="center" vertical="center" wrapText="1"/>
      <protection locked="0"/>
    </xf>
    <xf numFmtId="0" fontId="32" fillId="0" borderId="171" xfId="0" applyFont="1" applyBorder="1" applyAlignment="1" applyProtection="1">
      <alignment horizontal="center" vertical="center" wrapText="1"/>
      <protection locked="0"/>
    </xf>
    <xf numFmtId="0" fontId="32" fillId="0" borderId="172" xfId="0" applyFont="1" applyBorder="1" applyAlignment="1" applyProtection="1">
      <alignment horizontal="center" vertical="center" wrapText="1"/>
      <protection locked="0"/>
    </xf>
    <xf numFmtId="0" fontId="32" fillId="0" borderId="173" xfId="0" applyFont="1" applyBorder="1" applyAlignment="1" applyProtection="1">
      <alignment horizontal="center" vertical="center" wrapText="1"/>
      <protection locked="0"/>
    </xf>
    <xf numFmtId="0" fontId="32" fillId="0" borderId="174" xfId="0" applyFont="1" applyBorder="1" applyAlignment="1" applyProtection="1">
      <alignment horizontal="center" vertical="center" wrapText="1"/>
      <protection locked="0"/>
    </xf>
    <xf numFmtId="0" fontId="6" fillId="42" borderId="12" xfId="0" applyFont="1" applyFill="1" applyBorder="1" applyAlignment="1">
      <alignment vertical="center" wrapText="1"/>
    </xf>
    <xf numFmtId="0" fontId="6" fillId="42" borderId="218" xfId="0" applyFont="1" applyFill="1" applyBorder="1" applyAlignment="1">
      <alignment vertical="center" wrapText="1"/>
    </xf>
    <xf numFmtId="0" fontId="6" fillId="42" borderId="10" xfId="0" applyFont="1" applyFill="1" applyBorder="1" applyAlignment="1">
      <alignment horizontal="center" vertical="center" wrapText="1"/>
    </xf>
    <xf numFmtId="0" fontId="6" fillId="42" borderId="11" xfId="0" applyFont="1" applyFill="1" applyBorder="1" applyAlignment="1">
      <alignment horizontal="center" vertical="center" wrapText="1"/>
    </xf>
    <xf numFmtId="0" fontId="6" fillId="42" borderId="28" xfId="0" applyFont="1" applyFill="1" applyBorder="1" applyAlignment="1">
      <alignment vertical="center" wrapText="1"/>
    </xf>
    <xf numFmtId="0" fontId="6" fillId="42" borderId="13" xfId="0" applyFont="1" applyFill="1" applyBorder="1" applyAlignment="1">
      <alignment vertical="center" wrapText="1"/>
    </xf>
    <xf numFmtId="0" fontId="6" fillId="42" borderId="115" xfId="0" applyFont="1" applyFill="1" applyBorder="1" applyAlignment="1">
      <alignment horizontal="center" vertical="center" wrapText="1"/>
    </xf>
    <xf numFmtId="0" fontId="6" fillId="42" borderId="192" xfId="0" applyFont="1" applyFill="1" applyBorder="1" applyAlignment="1">
      <alignment vertical="center" wrapText="1"/>
    </xf>
    <xf numFmtId="0" fontId="6" fillId="42" borderId="193" xfId="0" applyFont="1" applyFill="1" applyBorder="1" applyAlignment="1">
      <alignment vertical="center" wrapText="1"/>
    </xf>
    <xf numFmtId="0" fontId="6" fillId="42" borderId="164" xfId="0" applyFont="1" applyFill="1" applyBorder="1" applyAlignment="1">
      <alignment vertical="center" wrapText="1"/>
    </xf>
    <xf numFmtId="0" fontId="6" fillId="42" borderId="165" xfId="0" applyFont="1" applyFill="1" applyBorder="1" applyAlignment="1">
      <alignment vertical="center" wrapText="1"/>
    </xf>
    <xf numFmtId="0" fontId="6" fillId="5" borderId="28" xfId="0" applyFont="1" applyFill="1" applyBorder="1" applyAlignment="1">
      <alignment horizontal="left" vertical="center" wrapText="1"/>
    </xf>
    <xf numFmtId="0" fontId="6" fillId="5" borderId="13" xfId="0" applyFont="1" applyFill="1" applyBorder="1" applyAlignment="1">
      <alignment horizontal="left" vertical="center" wrapText="1"/>
    </xf>
    <xf numFmtId="0" fontId="6" fillId="5" borderId="10" xfId="0" applyFont="1" applyFill="1" applyBorder="1" applyAlignment="1">
      <alignment vertical="center" wrapText="1"/>
    </xf>
    <xf numFmtId="0" fontId="6" fillId="5" borderId="11" xfId="0" applyFont="1" applyFill="1" applyBorder="1" applyAlignment="1">
      <alignment vertical="center" wrapText="1"/>
    </xf>
    <xf numFmtId="0" fontId="6" fillId="5" borderId="27" xfId="0" applyFont="1" applyFill="1" applyBorder="1" applyAlignment="1">
      <alignment vertical="center" wrapText="1"/>
    </xf>
    <xf numFmtId="0" fontId="6" fillId="5" borderId="6" xfId="0" applyFont="1" applyFill="1" applyBorder="1" applyAlignment="1">
      <alignment vertical="center" wrapText="1"/>
    </xf>
    <xf numFmtId="0" fontId="6" fillId="5" borderId="28" xfId="0" applyFont="1" applyFill="1" applyBorder="1" applyAlignment="1">
      <alignment vertical="center" wrapText="1"/>
    </xf>
    <xf numFmtId="0" fontId="6" fillId="5" borderId="13" xfId="0" applyFont="1" applyFill="1" applyBorder="1" applyAlignment="1">
      <alignment vertical="center" wrapText="1"/>
    </xf>
    <xf numFmtId="0" fontId="2" fillId="5" borderId="194" xfId="0" applyFont="1" applyFill="1" applyBorder="1" applyAlignment="1">
      <alignment horizontal="left" vertical="center" wrapText="1"/>
    </xf>
    <xf numFmtId="0" fontId="3" fillId="5" borderId="43" xfId="0" applyFont="1" applyFill="1" applyBorder="1" applyAlignment="1">
      <alignment horizontal="left" vertical="center" wrapText="1"/>
    </xf>
    <xf numFmtId="0" fontId="3" fillId="5" borderId="195" xfId="0" applyFont="1" applyFill="1" applyBorder="1" applyAlignment="1">
      <alignment horizontal="left" vertical="center" wrapText="1"/>
    </xf>
    <xf numFmtId="0" fontId="6" fillId="5" borderId="12" xfId="0" applyFont="1" applyFill="1" applyBorder="1" applyAlignment="1">
      <alignment vertical="center" wrapText="1"/>
    </xf>
    <xf numFmtId="0" fontId="6" fillId="5" borderId="29" xfId="0" applyFont="1" applyFill="1" applyBorder="1" applyAlignment="1">
      <alignment vertical="center" wrapText="1"/>
    </xf>
    <xf numFmtId="0" fontId="6" fillId="5" borderId="12" xfId="0" applyFont="1" applyFill="1" applyBorder="1" applyAlignment="1">
      <alignment horizontal="left" vertical="center" wrapText="1"/>
    </xf>
    <xf numFmtId="0" fontId="6" fillId="5" borderId="29" xfId="0" applyFont="1" applyFill="1" applyBorder="1" applyAlignment="1">
      <alignment horizontal="left" vertical="center" wrapText="1"/>
    </xf>
    <xf numFmtId="0" fontId="3" fillId="5" borderId="61" xfId="0" applyFont="1" applyFill="1" applyBorder="1" applyAlignment="1">
      <alignment horizontal="left" vertical="center" wrapText="1"/>
    </xf>
    <xf numFmtId="0" fontId="3" fillId="5" borderId="36" xfId="0" applyFont="1" applyFill="1" applyBorder="1" applyAlignment="1">
      <alignment horizontal="left" vertical="center" wrapText="1"/>
    </xf>
    <xf numFmtId="0" fontId="3" fillId="5" borderId="11" xfId="0" applyFont="1" applyFill="1" applyBorder="1" applyAlignment="1">
      <alignment horizontal="left" vertical="center" wrapText="1"/>
    </xf>
    <xf numFmtId="0" fontId="59" fillId="5" borderId="11" xfId="0" applyFont="1" applyFill="1" applyBorder="1" applyAlignment="1">
      <alignment horizontal="left" vertical="center" wrapText="1"/>
    </xf>
    <xf numFmtId="0" fontId="3" fillId="5" borderId="164" xfId="0" applyFont="1" applyFill="1" applyBorder="1" applyAlignment="1">
      <alignment horizontal="left" vertical="center" wrapText="1"/>
    </xf>
    <xf numFmtId="0" fontId="3" fillId="5" borderId="165" xfId="0" applyFont="1" applyFill="1" applyBorder="1" applyAlignment="1">
      <alignment horizontal="left" vertical="center" wrapText="1"/>
    </xf>
    <xf numFmtId="0" fontId="2" fillId="5" borderId="192" xfId="0" applyFont="1" applyFill="1" applyBorder="1" applyAlignment="1">
      <alignment horizontal="left" vertical="center" wrapText="1"/>
    </xf>
    <xf numFmtId="0" fontId="2" fillId="5" borderId="193" xfId="0" applyFont="1" applyFill="1" applyBorder="1" applyAlignment="1">
      <alignment horizontal="left" vertical="center" wrapText="1"/>
    </xf>
    <xf numFmtId="0" fontId="2" fillId="5" borderId="28" xfId="0" applyFont="1" applyFill="1" applyBorder="1" applyAlignment="1">
      <alignment horizontal="left" vertical="center" wrapText="1"/>
    </xf>
    <xf numFmtId="0" fontId="2" fillId="5" borderId="33" xfId="0" applyFont="1" applyFill="1" applyBorder="1" applyAlignment="1">
      <alignment horizontal="left" vertical="center" wrapText="1"/>
    </xf>
    <xf numFmtId="0" fontId="2" fillId="5" borderId="13" xfId="0" applyFont="1" applyFill="1" applyBorder="1" applyAlignment="1">
      <alignment horizontal="left" vertical="center" wrapText="1"/>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82" fillId="5" borderId="39" xfId="0" applyFont="1" applyFill="1" applyBorder="1" applyAlignment="1">
      <alignment horizontal="center" vertical="center"/>
    </xf>
    <xf numFmtId="0" fontId="3" fillId="5" borderId="10"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3" fillId="5" borderId="27" xfId="0" applyFont="1" applyFill="1" applyBorder="1" applyAlignment="1">
      <alignment horizontal="center" vertical="center" wrapText="1"/>
    </xf>
    <xf numFmtId="0" fontId="2" fillId="5" borderId="36" xfId="0" applyFont="1" applyFill="1" applyBorder="1" applyAlignment="1">
      <alignment horizontal="left" vertical="center" wrapText="1"/>
    </xf>
    <xf numFmtId="0" fontId="2" fillId="42" borderId="61" xfId="0" applyFont="1" applyFill="1" applyBorder="1" applyAlignment="1">
      <alignment horizontal="left" vertical="center" wrapText="1"/>
    </xf>
    <xf numFmtId="0" fontId="2" fillId="42" borderId="39" xfId="0" applyFont="1" applyFill="1" applyBorder="1" applyAlignment="1">
      <alignment horizontal="left" vertical="center" wrapText="1"/>
    </xf>
    <xf numFmtId="0" fontId="102" fillId="0" borderId="11" xfId="0" applyFont="1" applyBorder="1" applyAlignment="1">
      <alignment horizontal="center" vertical="center"/>
    </xf>
    <xf numFmtId="0" fontId="82" fillId="0" borderId="39" xfId="0" applyFont="1" applyBorder="1" applyAlignment="1">
      <alignment horizontal="center" vertical="center"/>
    </xf>
    <xf numFmtId="0" fontId="82" fillId="0" borderId="6" xfId="0" applyFont="1" applyBorder="1" applyAlignment="1">
      <alignment horizontal="center" vertical="center"/>
    </xf>
    <xf numFmtId="0" fontId="2" fillId="5" borderId="61" xfId="0" applyFont="1" applyFill="1" applyBorder="1" applyAlignment="1">
      <alignment horizontal="left" vertical="center" wrapText="1"/>
    </xf>
    <xf numFmtId="0" fontId="2" fillId="5" borderId="39" xfId="0" applyFont="1" applyFill="1" applyBorder="1" applyAlignment="1">
      <alignment horizontal="left" vertical="center" wrapText="1"/>
    </xf>
    <xf numFmtId="0" fontId="2" fillId="25" borderId="61" xfId="0" applyFont="1" applyFill="1" applyBorder="1" applyAlignment="1">
      <alignment horizontal="left" vertical="center" wrapText="1"/>
    </xf>
    <xf numFmtId="0" fontId="2" fillId="25" borderId="39" xfId="0" applyFont="1" applyFill="1" applyBorder="1" applyAlignment="1">
      <alignment horizontal="left" vertical="center" wrapText="1"/>
    </xf>
    <xf numFmtId="0" fontId="6" fillId="5" borderId="33" xfId="0" applyFont="1" applyFill="1" applyBorder="1" applyAlignment="1">
      <alignment horizontal="left" vertical="center" wrapText="1"/>
    </xf>
    <xf numFmtId="0" fontId="6" fillId="42" borderId="10" xfId="0" applyFont="1" applyFill="1" applyBorder="1">
      <alignment vertical="center"/>
    </xf>
    <xf numFmtId="0" fontId="6" fillId="42" borderId="11" xfId="0" applyFont="1" applyFill="1" applyBorder="1">
      <alignment vertical="center"/>
    </xf>
    <xf numFmtId="0" fontId="6" fillId="42" borderId="27" xfId="0" applyFont="1" applyFill="1" applyBorder="1">
      <alignment vertical="center"/>
    </xf>
    <xf numFmtId="0" fontId="3" fillId="4" borderId="208" xfId="0" applyFont="1" applyFill="1" applyBorder="1" applyAlignment="1">
      <alignment horizontal="left" vertical="center"/>
    </xf>
    <xf numFmtId="0" fontId="3" fillId="4" borderId="11" xfId="0" applyFont="1" applyFill="1" applyBorder="1" applyAlignment="1">
      <alignment horizontal="left" vertical="center"/>
    </xf>
    <xf numFmtId="0" fontId="3" fillId="4" borderId="115" xfId="0" applyFont="1" applyFill="1" applyBorder="1" applyAlignment="1">
      <alignment horizontal="left" vertical="center"/>
    </xf>
    <xf numFmtId="0" fontId="2" fillId="4" borderId="11" xfId="0" applyFont="1" applyFill="1" applyBorder="1" applyAlignment="1">
      <alignment horizontal="left" vertical="center"/>
    </xf>
    <xf numFmtId="0" fontId="116" fillId="0" borderId="61" xfId="0" applyFont="1" applyBorder="1" applyAlignment="1">
      <alignment vertical="center" wrapText="1"/>
    </xf>
    <xf numFmtId="0" fontId="116" fillId="0" borderId="39" xfId="0" applyFont="1" applyBorder="1" applyAlignment="1">
      <alignment vertical="center" wrapText="1"/>
    </xf>
    <xf numFmtId="0" fontId="3" fillId="5" borderId="39" xfId="0" applyFont="1" applyFill="1" applyBorder="1" applyAlignment="1">
      <alignment horizontal="left" vertical="center" wrapText="1"/>
    </xf>
    <xf numFmtId="0" fontId="3" fillId="5" borderId="113" xfId="0" applyFont="1" applyFill="1" applyBorder="1" applyAlignment="1">
      <alignment horizontal="left" vertical="center" wrapText="1"/>
    </xf>
    <xf numFmtId="0" fontId="3" fillId="5" borderId="116" xfId="0" applyFont="1" applyFill="1" applyBorder="1" applyAlignment="1">
      <alignment horizontal="left" vertical="center" wrapText="1"/>
    </xf>
    <xf numFmtId="0" fontId="17" fillId="2" borderId="48" xfId="0" applyFont="1" applyFill="1" applyBorder="1" applyAlignment="1">
      <alignment horizontal="center" vertical="top" wrapText="1"/>
    </xf>
    <xf numFmtId="0" fontId="17" fillId="2" borderId="43" xfId="0" applyFont="1" applyFill="1" applyBorder="1" applyAlignment="1">
      <alignment horizontal="center" vertical="top" wrapText="1"/>
    </xf>
    <xf numFmtId="0" fontId="16" fillId="9" borderId="61" xfId="0" applyFont="1" applyFill="1" applyBorder="1" applyAlignment="1">
      <alignment horizontal="center" vertical="top" wrapText="1"/>
    </xf>
    <xf numFmtId="0" fontId="16" fillId="9" borderId="36" xfId="0" applyFont="1" applyFill="1" applyBorder="1" applyAlignment="1">
      <alignment horizontal="center" vertical="top" wrapText="1"/>
    </xf>
    <xf numFmtId="0" fontId="121" fillId="25" borderId="33" xfId="0" applyFont="1" applyFill="1" applyBorder="1" applyAlignment="1">
      <alignment horizontal="left" vertical="center" wrapText="1"/>
    </xf>
    <xf numFmtId="0" fontId="121" fillId="25" borderId="0" xfId="0" applyFont="1" applyFill="1" applyAlignment="1">
      <alignment horizontal="left" vertical="center" wrapText="1"/>
    </xf>
    <xf numFmtId="0" fontId="121" fillId="25" borderId="44" xfId="0" applyFont="1" applyFill="1" applyBorder="1" applyAlignment="1">
      <alignment horizontal="left" vertical="center" wrapText="1"/>
    </xf>
    <xf numFmtId="0" fontId="2" fillId="25" borderId="10" xfId="0" applyFont="1" applyFill="1" applyBorder="1" applyAlignment="1">
      <alignment horizontal="left" vertical="center"/>
    </xf>
    <xf numFmtId="0" fontId="2" fillId="25" borderId="11" xfId="0" applyFont="1" applyFill="1" applyBorder="1" applyAlignment="1">
      <alignment horizontal="left" vertical="center"/>
    </xf>
    <xf numFmtId="0" fontId="2" fillId="25" borderId="115" xfId="0" applyFont="1" applyFill="1" applyBorder="1" applyAlignment="1">
      <alignment horizontal="left" vertical="center"/>
    </xf>
    <xf numFmtId="0" fontId="2" fillId="4" borderId="28" xfId="0" applyFont="1" applyFill="1" applyBorder="1" applyAlignment="1">
      <alignment horizontal="left" vertical="top" wrapText="1"/>
    </xf>
    <xf numFmtId="0" fontId="2" fillId="4" borderId="33" xfId="0" applyFont="1" applyFill="1" applyBorder="1" applyAlignment="1">
      <alignment horizontal="left" vertical="top" wrapText="1"/>
    </xf>
    <xf numFmtId="0" fontId="2" fillId="4" borderId="28" xfId="0" applyFont="1" applyFill="1" applyBorder="1" applyAlignment="1">
      <alignment vertical="top" wrapText="1"/>
    </xf>
    <xf numFmtId="0" fontId="2" fillId="4" borderId="13" xfId="0" applyFont="1" applyFill="1" applyBorder="1" applyAlignment="1">
      <alignment vertical="top" wrapText="1"/>
    </xf>
    <xf numFmtId="0" fontId="2" fillId="33" borderId="61" xfId="0" applyFont="1" applyFill="1" applyBorder="1" applyAlignment="1">
      <alignment horizontal="center" vertical="top" wrapText="1"/>
    </xf>
    <xf numFmtId="0" fontId="2" fillId="33" borderId="39" xfId="0" applyFont="1" applyFill="1" applyBorder="1" applyAlignment="1">
      <alignment horizontal="center" vertical="top" wrapText="1"/>
    </xf>
    <xf numFmtId="0" fontId="56" fillId="5" borderId="0" xfId="0" applyFont="1" applyFill="1" applyAlignment="1">
      <alignment horizontal="center" vertical="top" textRotation="255" wrapText="1"/>
    </xf>
    <xf numFmtId="0" fontId="3" fillId="5" borderId="28" xfId="0" applyFont="1" applyFill="1" applyBorder="1" applyAlignment="1">
      <alignment horizontal="left" vertical="center" wrapText="1"/>
    </xf>
    <xf numFmtId="0" fontId="3" fillId="5" borderId="13" xfId="0" applyFont="1" applyFill="1" applyBorder="1" applyAlignment="1">
      <alignment horizontal="left" vertical="center" wrapText="1"/>
    </xf>
    <xf numFmtId="0" fontId="53" fillId="2" borderId="48" xfId="0" applyFont="1" applyFill="1" applyBorder="1" applyAlignment="1">
      <alignment horizontal="center" vertical="center" wrapText="1"/>
    </xf>
    <xf numFmtId="0" fontId="53" fillId="2" borderId="45" xfId="0" applyFont="1" applyFill="1" applyBorder="1" applyAlignment="1">
      <alignment horizontal="center" vertical="center" wrapText="1"/>
    </xf>
    <xf numFmtId="0" fontId="3" fillId="0" borderId="0" xfId="0" applyFont="1" applyAlignment="1">
      <alignment horizontal="left" vertical="top" wrapText="1"/>
    </xf>
    <xf numFmtId="0" fontId="103" fillId="2" borderId="48" xfId="0" applyFont="1" applyFill="1" applyBorder="1" applyAlignment="1">
      <alignment horizontal="center" vertical="center" wrapText="1"/>
    </xf>
    <xf numFmtId="0" fontId="103" fillId="2" borderId="45" xfId="0" applyFont="1" applyFill="1" applyBorder="1" applyAlignment="1">
      <alignment horizontal="center" vertical="center" wrapText="1"/>
    </xf>
    <xf numFmtId="0" fontId="2" fillId="5" borderId="11" xfId="0" applyFont="1" applyFill="1" applyBorder="1" applyAlignment="1">
      <alignment horizontal="left" vertical="center"/>
    </xf>
    <xf numFmtId="0" fontId="59" fillId="5" borderId="11" xfId="0" applyFont="1" applyFill="1" applyBorder="1" applyAlignment="1">
      <alignment horizontal="left" vertical="center"/>
    </xf>
    <xf numFmtId="0" fontId="2" fillId="5" borderId="10" xfId="0" applyFont="1" applyFill="1" applyBorder="1" applyAlignment="1">
      <alignment horizontal="left" vertical="center"/>
    </xf>
    <xf numFmtId="0" fontId="3" fillId="5" borderId="11" xfId="0" applyFont="1" applyFill="1" applyBorder="1" applyAlignment="1">
      <alignment horizontal="left" vertical="center"/>
    </xf>
    <xf numFmtId="0" fontId="3" fillId="5" borderId="115" xfId="0" applyFont="1" applyFill="1" applyBorder="1" applyAlignment="1">
      <alignment horizontal="left" vertical="center"/>
    </xf>
    <xf numFmtId="0" fontId="41" fillId="0" borderId="10" xfId="0" applyFont="1" applyBorder="1" applyAlignment="1">
      <alignment horizontal="center" vertical="center"/>
    </xf>
    <xf numFmtId="0" fontId="41" fillId="0" borderId="27" xfId="0" applyFont="1" applyBorder="1" applyAlignment="1">
      <alignment horizontal="center" vertical="center"/>
    </xf>
    <xf numFmtId="0" fontId="6" fillId="25" borderId="6" xfId="0" applyFont="1" applyFill="1" applyBorder="1" applyAlignment="1">
      <alignment horizontal="left" vertical="center" wrapText="1"/>
    </xf>
    <xf numFmtId="0" fontId="6" fillId="25" borderId="10" xfId="0" applyFont="1" applyFill="1" applyBorder="1" applyAlignment="1">
      <alignment horizontal="left" vertical="center" wrapText="1"/>
    </xf>
    <xf numFmtId="0" fontId="32" fillId="5" borderId="11" xfId="0" applyFont="1" applyFill="1" applyBorder="1" applyAlignment="1">
      <alignment horizontal="left" vertical="center"/>
    </xf>
    <xf numFmtId="0" fontId="32" fillId="5" borderId="115" xfId="0" applyFont="1" applyFill="1" applyBorder="1" applyAlignment="1">
      <alignment horizontal="left" vertical="center"/>
    </xf>
    <xf numFmtId="0" fontId="43" fillId="25" borderId="0" xfId="0" applyFont="1" applyFill="1" applyAlignment="1">
      <alignment horizontal="center" vertical="top" textRotation="255" wrapText="1"/>
    </xf>
    <xf numFmtId="0" fontId="6" fillId="5" borderId="39" xfId="0" applyFont="1" applyFill="1" applyBorder="1" applyAlignment="1">
      <alignment horizontal="left" vertical="center" wrapText="1"/>
    </xf>
    <xf numFmtId="0" fontId="7" fillId="5" borderId="113" xfId="0" applyFont="1" applyFill="1" applyBorder="1" applyAlignment="1">
      <alignment horizontal="center" vertical="center" wrapText="1"/>
    </xf>
    <xf numFmtId="0" fontId="7" fillId="5" borderId="114" xfId="0" applyFont="1" applyFill="1" applyBorder="1" applyAlignment="1">
      <alignment horizontal="center" vertical="center" wrapText="1"/>
    </xf>
    <xf numFmtId="0" fontId="17" fillId="0" borderId="6" xfId="0" applyFont="1" applyBorder="1" applyAlignment="1">
      <alignment vertical="center" wrapText="1"/>
    </xf>
    <xf numFmtId="0" fontId="2" fillId="5" borderId="164" xfId="0" applyFont="1" applyFill="1" applyBorder="1" applyAlignment="1">
      <alignment horizontal="left" vertical="center" wrapText="1"/>
    </xf>
    <xf numFmtId="0" fontId="2" fillId="5" borderId="165" xfId="0" applyFont="1" applyFill="1" applyBorder="1" applyAlignment="1">
      <alignment horizontal="left" vertical="center" wrapText="1"/>
    </xf>
    <xf numFmtId="0" fontId="3" fillId="4" borderId="12" xfId="0" applyFont="1" applyFill="1" applyBorder="1" applyAlignment="1">
      <alignment horizontal="left" vertical="center" wrapText="1"/>
    </xf>
    <xf numFmtId="0" fontId="3" fillId="4" borderId="0" xfId="0" applyFont="1" applyFill="1" applyAlignment="1">
      <alignment horizontal="left" vertical="center" wrapText="1"/>
    </xf>
    <xf numFmtId="0" fontId="2" fillId="4" borderId="113" xfId="0" applyFont="1" applyFill="1" applyBorder="1" applyAlignment="1">
      <alignment horizontal="left" vertical="center" wrapText="1"/>
    </xf>
    <xf numFmtId="0" fontId="2" fillId="4" borderId="116" xfId="0" applyFont="1" applyFill="1" applyBorder="1" applyAlignment="1">
      <alignment horizontal="left" vertical="center" wrapText="1"/>
    </xf>
    <xf numFmtId="0" fontId="17" fillId="2" borderId="45" xfId="0" applyFont="1" applyFill="1" applyBorder="1" applyAlignment="1">
      <alignment horizontal="center" vertical="top" wrapText="1"/>
    </xf>
    <xf numFmtId="0" fontId="53" fillId="2" borderId="49" xfId="0" applyFont="1" applyFill="1" applyBorder="1" applyAlignment="1">
      <alignment horizontal="center" vertical="center" wrapText="1"/>
    </xf>
    <xf numFmtId="0" fontId="53" fillId="2" borderId="197" xfId="0" applyFont="1" applyFill="1" applyBorder="1" applyAlignment="1">
      <alignment horizontal="center" vertical="center" wrapText="1"/>
    </xf>
    <xf numFmtId="0" fontId="103" fillId="2" borderId="48" xfId="0" applyFont="1" applyFill="1" applyBorder="1" applyAlignment="1">
      <alignment vertical="center" wrapText="1"/>
    </xf>
    <xf numFmtId="0" fontId="103" fillId="2" borderId="45" xfId="0" applyFont="1" applyFill="1" applyBorder="1" applyAlignment="1">
      <alignment vertical="center" wrapText="1"/>
    </xf>
    <xf numFmtId="0" fontId="6" fillId="42" borderId="6" xfId="0" applyFont="1" applyFill="1" applyBorder="1" applyAlignment="1">
      <alignment vertical="center" wrapText="1"/>
    </xf>
    <xf numFmtId="0" fontId="3" fillId="5" borderId="6" xfId="0" applyFont="1" applyFill="1" applyBorder="1" applyAlignment="1">
      <alignment vertical="center" wrapText="1"/>
    </xf>
    <xf numFmtId="0" fontId="2" fillId="5" borderId="6" xfId="0" applyFont="1" applyFill="1" applyBorder="1" applyAlignment="1">
      <alignment vertical="center" wrapText="1"/>
    </xf>
    <xf numFmtId="0" fontId="2" fillId="5" borderId="14" xfId="0" applyFont="1" applyFill="1" applyBorder="1" applyAlignment="1">
      <alignment horizontal="left" vertical="center" wrapText="1"/>
    </xf>
    <xf numFmtId="0" fontId="2" fillId="53" borderId="230" xfId="0" applyFont="1" applyFill="1" applyBorder="1" applyAlignment="1">
      <alignment horizontal="center" vertical="center" wrapText="1"/>
    </xf>
    <xf numFmtId="0" fontId="2" fillId="53" borderId="229" xfId="0" applyFont="1" applyFill="1" applyBorder="1" applyAlignment="1">
      <alignment horizontal="center" vertical="center" wrapText="1"/>
    </xf>
    <xf numFmtId="0" fontId="3" fillId="4" borderId="6" xfId="0" applyFont="1" applyFill="1" applyBorder="1" applyAlignment="1">
      <alignment vertical="center" wrapText="1"/>
    </xf>
    <xf numFmtId="0" fontId="2" fillId="5" borderId="27" xfId="0" applyFont="1" applyFill="1" applyBorder="1" applyAlignment="1">
      <alignment horizontal="left" vertical="center" wrapText="1"/>
    </xf>
    <xf numFmtId="0" fontId="2" fillId="5" borderId="113" xfId="0" applyFont="1" applyFill="1" applyBorder="1" applyAlignment="1">
      <alignment horizontal="left" vertical="center" wrapText="1"/>
    </xf>
    <xf numFmtId="0" fontId="2" fillId="5" borderId="116" xfId="0" applyFont="1" applyFill="1" applyBorder="1" applyAlignment="1">
      <alignment horizontal="left" vertical="center" wrapText="1"/>
    </xf>
    <xf numFmtId="0" fontId="2" fillId="5" borderId="6" xfId="0" applyFont="1" applyFill="1" applyBorder="1" applyAlignment="1">
      <alignment horizontal="left" vertical="center" wrapText="1"/>
    </xf>
    <xf numFmtId="0" fontId="53" fillId="53" borderId="48" xfId="0" applyFont="1" applyFill="1" applyBorder="1" applyAlignment="1">
      <alignment horizontal="center" vertical="center" wrapText="1"/>
    </xf>
    <xf numFmtId="0" fontId="53" fillId="53" borderId="231" xfId="0" applyFont="1" applyFill="1" applyBorder="1" applyAlignment="1">
      <alignment horizontal="center" vertical="center" wrapText="1"/>
    </xf>
    <xf numFmtId="0" fontId="73" fillId="0" borderId="10" xfId="0" applyFont="1" applyBorder="1" applyAlignment="1">
      <alignment horizontal="center" vertical="center"/>
    </xf>
    <xf numFmtId="0" fontId="73" fillId="0" borderId="27" xfId="0" applyFont="1" applyBorder="1" applyAlignment="1">
      <alignment horizontal="center" vertical="center"/>
    </xf>
    <xf numFmtId="0" fontId="8" fillId="9" borderId="28" xfId="0" applyFont="1" applyFill="1" applyBorder="1" applyAlignment="1">
      <alignment horizontal="left" vertical="center" wrapText="1"/>
    </xf>
    <xf numFmtId="0" fontId="8" fillId="9" borderId="12" xfId="0" applyFont="1" applyFill="1" applyBorder="1" applyAlignment="1">
      <alignment horizontal="left" vertical="center" wrapText="1"/>
    </xf>
    <xf numFmtId="0" fontId="8" fillId="9" borderId="13" xfId="0" applyFont="1" applyFill="1" applyBorder="1" applyAlignment="1">
      <alignment horizontal="left" vertical="center" wrapText="1"/>
    </xf>
    <xf numFmtId="0" fontId="8" fillId="9" borderId="218" xfId="0" applyFont="1" applyFill="1" applyBorder="1" applyAlignment="1">
      <alignment horizontal="left" vertical="center" wrapText="1"/>
    </xf>
    <xf numFmtId="0" fontId="82" fillId="9" borderId="6" xfId="0" applyFont="1" applyFill="1" applyBorder="1" applyAlignment="1">
      <alignment horizontal="center" vertical="center"/>
    </xf>
    <xf numFmtId="0" fontId="2" fillId="9" borderId="6" xfId="0" applyFont="1" applyFill="1" applyBorder="1" applyAlignment="1">
      <alignment horizontal="center" vertical="center"/>
    </xf>
    <xf numFmtId="0" fontId="2" fillId="4" borderId="61" xfId="0" applyFont="1" applyFill="1" applyBorder="1" applyAlignment="1">
      <alignment horizontal="center" vertical="center" wrapText="1"/>
    </xf>
    <xf numFmtId="0" fontId="2" fillId="4" borderId="39" xfId="0" applyFont="1" applyFill="1" applyBorder="1" applyAlignment="1">
      <alignment horizontal="center" vertical="center" wrapText="1"/>
    </xf>
    <xf numFmtId="0" fontId="15" fillId="9" borderId="61" xfId="0" applyFont="1" applyFill="1" applyBorder="1" applyAlignment="1">
      <alignment horizontal="center" vertical="center" wrapText="1"/>
    </xf>
    <xf numFmtId="0" fontId="15" fillId="9" borderId="39" xfId="0" applyFont="1" applyFill="1" applyBorder="1" applyAlignment="1">
      <alignment horizontal="center" vertical="center" wrapText="1"/>
    </xf>
    <xf numFmtId="0" fontId="15" fillId="5" borderId="61" xfId="0" applyFont="1" applyFill="1" applyBorder="1" applyAlignment="1">
      <alignment horizontal="center" vertical="center" wrapText="1"/>
    </xf>
    <xf numFmtId="0" fontId="15" fillId="5" borderId="39" xfId="0" applyFont="1" applyFill="1" applyBorder="1" applyAlignment="1">
      <alignment horizontal="center" vertical="center" wrapText="1"/>
    </xf>
    <xf numFmtId="0" fontId="3" fillId="9" borderId="10" xfId="0" applyFont="1" applyFill="1" applyBorder="1" applyAlignment="1">
      <alignment horizontal="center" vertical="center" wrapText="1"/>
    </xf>
    <xf numFmtId="0" fontId="3" fillId="9" borderId="11" xfId="0" applyFont="1" applyFill="1" applyBorder="1" applyAlignment="1">
      <alignment horizontal="center" vertical="center" wrapText="1"/>
    </xf>
    <xf numFmtId="0" fontId="3" fillId="9" borderId="27" xfId="0" applyFont="1" applyFill="1" applyBorder="1" applyAlignment="1">
      <alignment horizontal="center" vertical="center" wrapText="1"/>
    </xf>
    <xf numFmtId="0" fontId="3" fillId="9" borderId="234" xfId="0" applyFont="1" applyFill="1" applyBorder="1" applyAlignment="1">
      <alignment horizontal="left" vertical="center" wrapText="1"/>
    </xf>
    <xf numFmtId="0" fontId="3" fillId="9" borderId="235" xfId="0" applyFont="1" applyFill="1" applyBorder="1" applyAlignment="1">
      <alignment horizontal="left" vertical="center" wrapText="1"/>
    </xf>
    <xf numFmtId="0" fontId="3" fillId="9" borderId="61" xfId="0" applyFont="1" applyFill="1" applyBorder="1" applyAlignment="1">
      <alignment horizontal="left" vertical="center" wrapText="1"/>
    </xf>
    <xf numFmtId="0" fontId="3" fillId="9" borderId="242" xfId="0" applyFont="1" applyFill="1" applyBorder="1" applyAlignment="1">
      <alignment horizontal="left" vertical="center" wrapText="1"/>
    </xf>
    <xf numFmtId="0" fontId="3" fillId="9" borderId="28" xfId="0" applyFont="1" applyFill="1" applyBorder="1" applyAlignment="1">
      <alignment horizontal="left" vertical="center" wrapText="1"/>
    </xf>
    <xf numFmtId="0" fontId="3" fillId="9" borderId="240" xfId="0" applyFont="1" applyFill="1" applyBorder="1" applyAlignment="1">
      <alignment horizontal="left" vertical="center" wrapText="1"/>
    </xf>
    <xf numFmtId="0" fontId="3" fillId="9" borderId="237" xfId="0" applyFont="1" applyFill="1" applyBorder="1" applyAlignment="1">
      <alignment horizontal="left" vertical="center" wrapText="1"/>
    </xf>
    <xf numFmtId="0" fontId="3" fillId="9" borderId="239" xfId="0" applyFont="1" applyFill="1" applyBorder="1" applyAlignment="1">
      <alignment horizontal="left" vertical="center" wrapText="1"/>
    </xf>
    <xf numFmtId="0" fontId="41" fillId="5" borderId="29" xfId="0" applyFont="1" applyFill="1" applyBorder="1" applyAlignment="1">
      <alignment horizontal="center" vertical="top" wrapText="1"/>
    </xf>
    <xf numFmtId="0" fontId="41" fillId="5" borderId="14" xfId="0" applyFont="1" applyFill="1" applyBorder="1" applyAlignment="1">
      <alignment horizontal="center" vertical="top" wrapText="1"/>
    </xf>
    <xf numFmtId="0" fontId="12" fillId="9" borderId="28" xfId="0" applyFont="1" applyFill="1" applyBorder="1" applyAlignment="1">
      <alignment horizontal="left" vertical="center" wrapText="1"/>
    </xf>
    <xf numFmtId="0" fontId="12" fillId="9" borderId="242" xfId="0" applyFont="1" applyFill="1" applyBorder="1" applyAlignment="1">
      <alignment horizontal="left" vertical="center" wrapText="1"/>
    </xf>
    <xf numFmtId="0" fontId="3" fillId="9" borderId="11" xfId="0" applyFont="1" applyFill="1" applyBorder="1" applyAlignment="1">
      <alignment horizontal="left" vertical="center"/>
    </xf>
    <xf numFmtId="0" fontId="3" fillId="9" borderId="27" xfId="0" applyFont="1" applyFill="1" applyBorder="1" applyAlignment="1">
      <alignment horizontal="left" vertical="center"/>
    </xf>
    <xf numFmtId="0" fontId="2" fillId="9" borderId="250" xfId="0" applyFont="1" applyFill="1" applyBorder="1" applyAlignment="1">
      <alignment horizontal="left" vertical="center" wrapText="1"/>
    </xf>
    <xf numFmtId="0" fontId="2" fillId="9" borderId="257" xfId="0" applyFont="1" applyFill="1" applyBorder="1" applyAlignment="1">
      <alignment horizontal="left" vertical="center" wrapText="1"/>
    </xf>
    <xf numFmtId="0" fontId="2" fillId="9" borderId="61" xfId="0" applyFont="1" applyFill="1" applyBorder="1" applyAlignment="1">
      <alignment horizontal="left" vertical="center" wrapText="1"/>
    </xf>
    <xf numFmtId="0" fontId="3" fillId="9" borderId="252" xfId="0" applyFont="1" applyFill="1" applyBorder="1" applyAlignment="1">
      <alignment horizontal="left" vertical="center" wrapText="1"/>
    </xf>
    <xf numFmtId="0" fontId="3" fillId="9" borderId="244" xfId="0" applyFont="1" applyFill="1" applyBorder="1" applyAlignment="1">
      <alignment horizontal="left" vertical="center"/>
    </xf>
    <xf numFmtId="0" fontId="3" fillId="9" borderId="245" xfId="0" applyFont="1" applyFill="1" applyBorder="1" applyAlignment="1">
      <alignment horizontal="left" vertical="center"/>
    </xf>
    <xf numFmtId="0" fontId="3" fillId="9" borderId="246" xfId="0" applyFont="1" applyFill="1" applyBorder="1" applyAlignment="1">
      <alignment horizontal="left" vertical="center"/>
    </xf>
    <xf numFmtId="0" fontId="2" fillId="9" borderId="164" xfId="0" applyFont="1" applyFill="1" applyBorder="1" applyAlignment="1">
      <alignment horizontal="left" vertical="center" wrapText="1"/>
    </xf>
    <xf numFmtId="0" fontId="2" fillId="9" borderId="253" xfId="0" applyFont="1" applyFill="1" applyBorder="1" applyAlignment="1">
      <alignment horizontal="left" vertical="center" wrapText="1"/>
    </xf>
    <xf numFmtId="0" fontId="3" fillId="9" borderId="249" xfId="0" applyFont="1" applyFill="1" applyBorder="1" applyAlignment="1">
      <alignment horizontal="left" vertical="center" wrapText="1"/>
    </xf>
    <xf numFmtId="0" fontId="3" fillId="9" borderId="251" xfId="0" applyFont="1" applyFill="1" applyBorder="1" applyAlignment="1">
      <alignment horizontal="left" vertical="center" wrapText="1"/>
    </xf>
    <xf numFmtId="0" fontId="6" fillId="8" borderId="61" xfId="0" applyFont="1" applyFill="1" applyBorder="1" applyAlignment="1">
      <alignment horizontal="center" vertical="center" wrapText="1"/>
    </xf>
    <xf numFmtId="0" fontId="6" fillId="8" borderId="36" xfId="0" applyFont="1" applyFill="1" applyBorder="1" applyAlignment="1">
      <alignment horizontal="center" vertical="center" wrapText="1"/>
    </xf>
    <xf numFmtId="0" fontId="53" fillId="53" borderId="232" xfId="0" applyFont="1" applyFill="1" applyBorder="1" applyAlignment="1">
      <alignment horizontal="center" vertical="center" wrapText="1"/>
    </xf>
    <xf numFmtId="0" fontId="53" fillId="53" borderId="233" xfId="0" applyFont="1" applyFill="1" applyBorder="1" applyAlignment="1">
      <alignment horizontal="center" vertical="center" wrapText="1"/>
    </xf>
    <xf numFmtId="0" fontId="2" fillId="8" borderId="36" xfId="0" applyFont="1" applyFill="1" applyBorder="1" applyAlignment="1">
      <alignment horizontal="left" vertical="center" wrapText="1"/>
    </xf>
    <xf numFmtId="0" fontId="21" fillId="8" borderId="39" xfId="0" applyFont="1" applyFill="1" applyBorder="1" applyAlignment="1">
      <alignment horizontal="left" vertical="center" wrapText="1"/>
    </xf>
    <xf numFmtId="0" fontId="2" fillId="8" borderId="28" xfId="0" applyFont="1" applyFill="1" applyBorder="1" applyAlignment="1">
      <alignment horizontal="left" vertical="center" wrapText="1"/>
    </xf>
    <xf numFmtId="0" fontId="21" fillId="8" borderId="33" xfId="0" applyFont="1" applyFill="1" applyBorder="1" applyAlignment="1">
      <alignment horizontal="left" vertical="center" wrapText="1"/>
    </xf>
    <xf numFmtId="0" fontId="2" fillId="8" borderId="61" xfId="0" applyFont="1" applyFill="1" applyBorder="1" applyAlignment="1">
      <alignment horizontal="left" vertical="center" wrapText="1"/>
    </xf>
    <xf numFmtId="0" fontId="21" fillId="8" borderId="36" xfId="0" applyFont="1" applyFill="1" applyBorder="1" applyAlignment="1">
      <alignment horizontal="left" vertical="center" wrapText="1"/>
    </xf>
    <xf numFmtId="0" fontId="2" fillId="6" borderId="61" xfId="0" applyFont="1" applyFill="1" applyBorder="1" applyAlignment="1">
      <alignment horizontal="left" vertical="center" wrapText="1"/>
    </xf>
    <xf numFmtId="0" fontId="3" fillId="6" borderId="36" xfId="0" applyFont="1" applyFill="1" applyBorder="1" applyAlignment="1">
      <alignment horizontal="left" vertical="center" wrapText="1"/>
    </xf>
    <xf numFmtId="0" fontId="6" fillId="6" borderId="61" xfId="0" applyFont="1" applyFill="1" applyBorder="1" applyAlignment="1">
      <alignment vertical="center" wrapText="1"/>
    </xf>
    <xf numFmtId="0" fontId="6" fillId="6" borderId="36" xfId="0" applyFont="1" applyFill="1" applyBorder="1" applyAlignment="1">
      <alignment vertical="center" wrapText="1"/>
    </xf>
    <xf numFmtId="0" fontId="2" fillId="6" borderId="122" xfId="0" applyFont="1" applyFill="1" applyBorder="1" applyAlignment="1">
      <alignment horizontal="center" vertical="center" wrapText="1"/>
    </xf>
    <xf numFmtId="0" fontId="2" fillId="6" borderId="123" xfId="0" applyFont="1" applyFill="1" applyBorder="1" applyAlignment="1">
      <alignment horizontal="center" vertical="center" wrapText="1"/>
    </xf>
    <xf numFmtId="0" fontId="2" fillId="6" borderId="215" xfId="0" applyFont="1" applyFill="1" applyBorder="1" applyAlignment="1">
      <alignment horizontal="center" vertical="center" wrapText="1"/>
    </xf>
    <xf numFmtId="0" fontId="2" fillId="2" borderId="52" xfId="0" applyFont="1" applyFill="1" applyBorder="1" applyAlignment="1">
      <alignment horizontal="center" vertical="center" wrapText="1"/>
    </xf>
    <xf numFmtId="0" fontId="2" fillId="53" borderId="52" xfId="0" applyFont="1" applyFill="1" applyBorder="1" applyAlignment="1">
      <alignment horizontal="center" vertical="center" wrapText="1"/>
    </xf>
    <xf numFmtId="0" fontId="2" fillId="53" borderId="59" xfId="0" applyFont="1" applyFill="1" applyBorder="1" applyAlignment="1">
      <alignment horizontal="center" vertical="center" wrapText="1"/>
    </xf>
    <xf numFmtId="0" fontId="6" fillId="8" borderId="11" xfId="0" applyFont="1" applyFill="1" applyBorder="1" applyAlignment="1">
      <alignment horizontal="left" vertical="center" wrapText="1"/>
    </xf>
    <xf numFmtId="0" fontId="2" fillId="8" borderId="28" xfId="0" applyFont="1" applyFill="1" applyBorder="1" applyAlignment="1">
      <alignment horizontal="left" vertical="top" wrapText="1"/>
    </xf>
    <xf numFmtId="0" fontId="21" fillId="8" borderId="33" xfId="0" applyFont="1" applyFill="1" applyBorder="1" applyAlignment="1">
      <alignment horizontal="left" vertical="top" wrapText="1"/>
    </xf>
    <xf numFmtId="0" fontId="3" fillId="8" borderId="12" xfId="0" applyFont="1" applyFill="1" applyBorder="1" applyAlignment="1">
      <alignment horizontal="left" vertical="center" wrapText="1"/>
    </xf>
    <xf numFmtId="0" fontId="21" fillId="8" borderId="0" xfId="0" applyFont="1" applyFill="1" applyAlignment="1">
      <alignment horizontal="left" vertical="center" wrapText="1"/>
    </xf>
    <xf numFmtId="0" fontId="8" fillId="8" borderId="29" xfId="0" applyFont="1" applyFill="1" applyBorder="1" applyAlignment="1">
      <alignment horizontal="left" vertical="center" wrapText="1"/>
    </xf>
    <xf numFmtId="0" fontId="8" fillId="8" borderId="14" xfId="0" applyFont="1" applyFill="1" applyBorder="1" applyAlignment="1">
      <alignment horizontal="left" vertical="center" wrapText="1"/>
    </xf>
    <xf numFmtId="0" fontId="2" fillId="8" borderId="10" xfId="0" applyFont="1" applyFill="1" applyBorder="1" applyAlignment="1">
      <alignment horizontal="left" vertical="center"/>
    </xf>
    <xf numFmtId="0" fontId="2" fillId="8" borderId="11" xfId="0" applyFont="1" applyFill="1" applyBorder="1" applyAlignment="1">
      <alignment horizontal="left" vertical="center"/>
    </xf>
    <xf numFmtId="0" fontId="2" fillId="8" borderId="79" xfId="0" applyFont="1" applyFill="1" applyBorder="1" applyAlignment="1">
      <alignment horizontal="left" vertical="center"/>
    </xf>
    <xf numFmtId="0" fontId="6" fillId="8" borderId="27" xfId="0" applyFont="1" applyFill="1" applyBorder="1" applyAlignment="1">
      <alignment horizontal="left" vertical="center" wrapText="1"/>
    </xf>
    <xf numFmtId="0" fontId="3" fillId="8" borderId="28" xfId="0" applyFont="1" applyFill="1" applyBorder="1" applyAlignment="1">
      <alignment horizontal="left" vertical="center" wrapText="1"/>
    </xf>
    <xf numFmtId="0" fontId="6" fillId="6" borderId="0" xfId="0" applyFont="1" applyFill="1" applyAlignment="1">
      <alignment horizontal="left" vertical="center" shrinkToFit="1"/>
    </xf>
    <xf numFmtId="0" fontId="2" fillId="6" borderId="6" xfId="0" applyFont="1" applyFill="1" applyBorder="1" applyAlignment="1">
      <alignment vertical="top" wrapText="1"/>
    </xf>
    <xf numFmtId="0" fontId="2" fillId="6" borderId="61" xfId="0" applyFont="1" applyFill="1" applyBorder="1" applyAlignment="1">
      <alignment vertical="top" wrapText="1"/>
    </xf>
    <xf numFmtId="0" fontId="6" fillId="6" borderId="8" xfId="0" applyFont="1" applyFill="1" applyBorder="1" applyAlignment="1">
      <alignment horizontal="left" vertical="center" wrapText="1"/>
    </xf>
    <xf numFmtId="0" fontId="2" fillId="7" borderId="62" xfId="0" applyFont="1" applyFill="1" applyBorder="1" applyAlignment="1">
      <alignment horizontal="center" vertical="center" wrapText="1"/>
    </xf>
    <xf numFmtId="0" fontId="7" fillId="7" borderId="66" xfId="0" applyFont="1" applyFill="1" applyBorder="1" applyAlignment="1">
      <alignment horizontal="center" vertical="center" wrapText="1"/>
    </xf>
    <xf numFmtId="0" fontId="7" fillId="8" borderId="36" xfId="0" applyFont="1" applyFill="1" applyBorder="1" applyAlignment="1">
      <alignment horizontal="left" vertical="center" wrapText="1"/>
    </xf>
    <xf numFmtId="0" fontId="21" fillId="12" borderId="28" xfId="0" applyFont="1" applyFill="1" applyBorder="1" applyAlignment="1">
      <alignment horizontal="left" vertical="center" wrapText="1"/>
    </xf>
    <xf numFmtId="0" fontId="21" fillId="12" borderId="33" xfId="0" applyFont="1" applyFill="1" applyBorder="1" applyAlignment="1">
      <alignment horizontal="left" vertical="center" wrapText="1"/>
    </xf>
    <xf numFmtId="0" fontId="2" fillId="7" borderId="29" xfId="0" applyFont="1" applyFill="1" applyBorder="1" applyAlignment="1">
      <alignment horizontal="left" vertical="center" wrapText="1"/>
    </xf>
    <xf numFmtId="0" fontId="3" fillId="7" borderId="14" xfId="0" applyFont="1" applyFill="1" applyBorder="1" applyAlignment="1">
      <alignment horizontal="left" vertical="center" wrapText="1"/>
    </xf>
    <xf numFmtId="0" fontId="2" fillId="8" borderId="74" xfId="0" applyFont="1" applyFill="1" applyBorder="1" applyAlignment="1">
      <alignment horizontal="left" vertical="center" wrapText="1"/>
    </xf>
    <xf numFmtId="0" fontId="21" fillId="8" borderId="120" xfId="0" applyFont="1" applyFill="1" applyBorder="1" applyAlignment="1">
      <alignment horizontal="left" vertical="center" wrapText="1"/>
    </xf>
    <xf numFmtId="0" fontId="2" fillId="8" borderId="12" xfId="0" applyFont="1" applyFill="1" applyBorder="1" applyAlignment="1">
      <alignment horizontal="left" vertical="center" wrapText="1"/>
    </xf>
    <xf numFmtId="0" fontId="7" fillId="8" borderId="0" xfId="0" applyFont="1" applyFill="1" applyAlignment="1">
      <alignment horizontal="left" vertical="center" wrapText="1"/>
    </xf>
    <xf numFmtId="0" fontId="6" fillId="8" borderId="121" xfId="0" applyFont="1" applyFill="1" applyBorder="1" applyAlignment="1">
      <alignment horizontal="left" vertical="center" wrapText="1"/>
    </xf>
    <xf numFmtId="0" fontId="2" fillId="7" borderId="0" xfId="0" applyFont="1" applyFill="1" applyAlignment="1">
      <alignment horizontal="left" vertical="center" wrapText="1"/>
    </xf>
    <xf numFmtId="0" fontId="21" fillId="7" borderId="0" xfId="0" applyFont="1" applyFill="1" applyAlignment="1">
      <alignment horizontal="left" vertical="center"/>
    </xf>
    <xf numFmtId="0" fontId="6" fillId="8" borderId="8" xfId="0" applyFont="1" applyFill="1" applyBorder="1" applyAlignment="1">
      <alignment horizontal="left" vertical="center" wrapText="1"/>
    </xf>
    <xf numFmtId="0" fontId="2" fillId="6" borderId="10" xfId="0" applyFont="1" applyFill="1" applyBorder="1" applyAlignment="1">
      <alignment vertical="top" wrapText="1"/>
    </xf>
    <xf numFmtId="0" fontId="2" fillId="6" borderId="10" xfId="0" applyFont="1" applyFill="1" applyBorder="1">
      <alignment vertical="center"/>
    </xf>
    <xf numFmtId="0" fontId="2" fillId="6" borderId="11" xfId="0" applyFont="1" applyFill="1" applyBorder="1">
      <alignment vertical="center"/>
    </xf>
    <xf numFmtId="0" fontId="2" fillId="6" borderId="27" xfId="0" applyFont="1" applyFill="1" applyBorder="1">
      <alignment vertical="center"/>
    </xf>
    <xf numFmtId="0" fontId="19" fillId="0" borderId="77" xfId="0" applyFont="1" applyBorder="1" applyAlignment="1">
      <alignment vertical="center" wrapText="1"/>
    </xf>
    <xf numFmtId="0" fontId="19" fillId="0" borderId="29" xfId="0" applyFont="1" applyBorder="1" applyAlignment="1">
      <alignment vertical="center" wrapText="1"/>
    </xf>
    <xf numFmtId="0" fontId="19" fillId="0" borderId="124" xfId="0" applyFont="1" applyBorder="1" applyAlignment="1">
      <alignment vertical="center" wrapText="1"/>
    </xf>
    <xf numFmtId="0" fontId="19" fillId="0" borderId="125" xfId="0" applyFont="1" applyBorder="1" applyAlignment="1">
      <alignment vertical="center" wrapText="1"/>
    </xf>
    <xf numFmtId="0" fontId="8" fillId="0" borderId="110" xfId="0" applyFont="1" applyBorder="1" applyAlignment="1">
      <alignment vertical="center" wrapText="1"/>
    </xf>
    <xf numFmtId="0" fontId="8" fillId="0" borderId="126" xfId="0" applyFont="1" applyBorder="1" applyAlignment="1">
      <alignment vertical="center" wrapText="1"/>
    </xf>
    <xf numFmtId="0" fontId="3" fillId="8" borderId="61" xfId="0" applyFont="1" applyFill="1" applyBorder="1" applyAlignment="1">
      <alignment horizontal="left" vertical="center" wrapText="1"/>
    </xf>
    <xf numFmtId="0" fontId="3" fillId="8" borderId="36" xfId="0" applyFont="1" applyFill="1" applyBorder="1" applyAlignment="1">
      <alignment horizontal="left" vertical="center" wrapText="1"/>
    </xf>
    <xf numFmtId="0" fontId="6" fillId="8" borderId="61" xfId="0" applyFont="1" applyFill="1" applyBorder="1" applyAlignment="1">
      <alignment horizontal="left" vertical="center" wrapText="1"/>
    </xf>
    <xf numFmtId="0" fontId="6" fillId="8" borderId="36" xfId="0" applyFont="1" applyFill="1" applyBorder="1" applyAlignment="1">
      <alignment horizontal="left" vertical="center" wrapText="1"/>
    </xf>
    <xf numFmtId="0" fontId="2" fillId="2" borderId="61" xfId="0" applyFont="1" applyFill="1" applyBorder="1" applyAlignment="1">
      <alignment horizontal="left" vertical="center" wrapText="1"/>
    </xf>
    <xf numFmtId="0" fontId="21" fillId="2" borderId="36" xfId="0" applyFont="1" applyFill="1" applyBorder="1" applyAlignment="1">
      <alignment horizontal="left" vertical="center" wrapText="1"/>
    </xf>
    <xf numFmtId="0" fontId="21" fillId="12" borderId="61" xfId="0" applyFont="1" applyFill="1" applyBorder="1" applyAlignment="1">
      <alignment horizontal="left" vertical="center" wrapText="1"/>
    </xf>
    <xf numFmtId="0" fontId="21" fillId="12" borderId="36" xfId="0" applyFont="1" applyFill="1" applyBorder="1" applyAlignment="1">
      <alignment horizontal="left" vertical="center" wrapText="1"/>
    </xf>
    <xf numFmtId="0" fontId="3" fillId="2" borderId="61" xfId="0" applyFont="1" applyFill="1" applyBorder="1" applyAlignment="1">
      <alignment horizontal="left" vertical="center" wrapText="1"/>
    </xf>
    <xf numFmtId="0" fontId="2" fillId="11" borderId="61" xfId="0" applyFont="1" applyFill="1" applyBorder="1" applyAlignment="1">
      <alignment horizontal="left" vertical="center" wrapText="1"/>
    </xf>
    <xf numFmtId="0" fontId="21" fillId="11" borderId="36" xfId="0" applyFont="1" applyFill="1" applyBorder="1" applyAlignment="1">
      <alignment horizontal="left" vertical="center" wrapText="1"/>
    </xf>
    <xf numFmtId="0" fontId="6" fillId="2" borderId="52" xfId="0" applyFont="1" applyFill="1" applyBorder="1" applyAlignment="1">
      <alignment horizontal="center" vertical="center" wrapText="1"/>
    </xf>
    <xf numFmtId="0" fontId="2" fillId="11" borderId="29" xfId="0" applyFont="1" applyFill="1" applyBorder="1" applyAlignment="1">
      <alignment horizontal="left" vertical="center" wrapText="1"/>
    </xf>
    <xf numFmtId="0" fontId="21" fillId="11" borderId="14" xfId="0" applyFont="1" applyFill="1" applyBorder="1" applyAlignment="1">
      <alignment horizontal="left" vertical="center" wrapText="1"/>
    </xf>
    <xf numFmtId="0" fontId="2" fillId="6" borderId="10" xfId="0" applyFont="1" applyFill="1" applyBorder="1" applyAlignment="1">
      <alignment vertical="center" wrapText="1"/>
    </xf>
    <xf numFmtId="0" fontId="2" fillId="6" borderId="11" xfId="0" applyFont="1" applyFill="1" applyBorder="1" applyAlignment="1">
      <alignment vertical="center" wrapText="1"/>
    </xf>
    <xf numFmtId="0" fontId="2" fillId="6" borderId="79" xfId="0" applyFont="1" applyFill="1" applyBorder="1" applyAlignment="1">
      <alignment vertical="center" wrapText="1"/>
    </xf>
    <xf numFmtId="0" fontId="3" fillId="12" borderId="61" xfId="0" applyFont="1" applyFill="1" applyBorder="1" applyAlignment="1">
      <alignment horizontal="left" vertical="center" wrapText="1"/>
    </xf>
    <xf numFmtId="0" fontId="6" fillId="8" borderId="133" xfId="0" applyFont="1" applyFill="1" applyBorder="1" applyAlignment="1">
      <alignment horizontal="left" vertical="center" wrapText="1"/>
    </xf>
    <xf numFmtId="0" fontId="6" fillId="8" borderId="120" xfId="0" applyFont="1" applyFill="1" applyBorder="1" applyAlignment="1">
      <alignment horizontal="left" vertical="center" wrapText="1"/>
    </xf>
    <xf numFmtId="0" fontId="13" fillId="8" borderId="10" xfId="0" applyFont="1" applyFill="1" applyBorder="1" applyAlignment="1">
      <alignment horizontal="left" vertical="center" wrapText="1"/>
    </xf>
    <xf numFmtId="0" fontId="13" fillId="8" borderId="11" xfId="0" applyFont="1" applyFill="1" applyBorder="1" applyAlignment="1">
      <alignment horizontal="left" vertical="center" wrapText="1"/>
    </xf>
    <xf numFmtId="0" fontId="13" fillId="8" borderId="27" xfId="0" applyFont="1" applyFill="1" applyBorder="1" applyAlignment="1">
      <alignment horizontal="left" vertical="center" wrapText="1"/>
    </xf>
    <xf numFmtId="0" fontId="6" fillId="8" borderId="28" xfId="0" applyFont="1" applyFill="1" applyBorder="1" applyAlignment="1">
      <alignment horizontal="left" vertical="center" wrapText="1"/>
    </xf>
    <xf numFmtId="0" fontId="6" fillId="8" borderId="33" xfId="0" applyFont="1" applyFill="1" applyBorder="1" applyAlignment="1">
      <alignment horizontal="left" vertical="center" wrapText="1"/>
    </xf>
    <xf numFmtId="0" fontId="6" fillId="8" borderId="29" xfId="0" applyFont="1" applyFill="1" applyBorder="1" applyAlignment="1">
      <alignment horizontal="left" vertical="center" wrapText="1"/>
    </xf>
    <xf numFmtId="0" fontId="6" fillId="8" borderId="14" xfId="0" applyFont="1" applyFill="1" applyBorder="1" applyAlignment="1">
      <alignment horizontal="left" vertical="center" wrapText="1"/>
    </xf>
    <xf numFmtId="0" fontId="3" fillId="8" borderId="10" xfId="0" applyFont="1" applyFill="1" applyBorder="1" applyAlignment="1">
      <alignment horizontal="left" vertical="center"/>
    </xf>
    <xf numFmtId="0" fontId="21" fillId="8" borderId="11" xfId="0" applyFont="1" applyFill="1" applyBorder="1" applyAlignment="1">
      <alignment horizontal="left" vertical="center"/>
    </xf>
    <xf numFmtId="0" fontId="21" fillId="8" borderId="27" xfId="0" applyFont="1" applyFill="1" applyBorder="1" applyAlignment="1">
      <alignment horizontal="left" vertical="center"/>
    </xf>
    <xf numFmtId="0" fontId="2" fillId="6" borderId="28" xfId="0" applyFont="1" applyFill="1" applyBorder="1" applyAlignment="1">
      <alignment vertical="top" wrapText="1"/>
    </xf>
    <xf numFmtId="0" fontId="2" fillId="6" borderId="33" xfId="0" applyFont="1" applyFill="1" applyBorder="1" applyAlignment="1">
      <alignment vertical="top" wrapText="1"/>
    </xf>
    <xf numFmtId="0" fontId="21" fillId="2" borderId="61" xfId="0" applyFont="1" applyFill="1" applyBorder="1" applyAlignment="1">
      <alignment horizontal="left" vertical="center" wrapText="1"/>
    </xf>
    <xf numFmtId="0" fontId="6" fillId="8" borderId="12" xfId="0" applyFont="1" applyFill="1" applyBorder="1" applyAlignment="1">
      <alignment horizontal="left" vertical="center" wrapText="1"/>
    </xf>
    <xf numFmtId="0" fontId="6" fillId="8" borderId="0" xfId="0" applyFont="1" applyFill="1" applyAlignment="1">
      <alignment horizontal="left" vertical="center" wrapText="1"/>
    </xf>
    <xf numFmtId="0" fontId="3" fillId="6" borderId="29" xfId="0" applyFont="1" applyFill="1" applyBorder="1" applyAlignment="1">
      <alignment horizontal="left" vertical="center" wrapText="1"/>
    </xf>
    <xf numFmtId="0" fontId="21" fillId="6" borderId="14" xfId="0" applyFont="1" applyFill="1" applyBorder="1" applyAlignment="1">
      <alignment horizontal="left" vertical="center" wrapText="1"/>
    </xf>
    <xf numFmtId="0" fontId="7" fillId="6" borderId="36" xfId="0" applyFont="1" applyFill="1" applyBorder="1" applyAlignment="1">
      <alignment horizontal="left" vertical="center" wrapText="1"/>
    </xf>
    <xf numFmtId="0" fontId="17" fillId="43" borderId="136" xfId="0" applyFont="1" applyFill="1" applyBorder="1" applyAlignment="1">
      <alignment vertical="center" wrapText="1"/>
    </xf>
    <xf numFmtId="0" fontId="17" fillId="43" borderId="132" xfId="0" applyFont="1" applyFill="1" applyBorder="1" applyAlignment="1">
      <alignment vertical="center" wrapText="1"/>
    </xf>
    <xf numFmtId="0" fontId="0" fillId="43" borderId="136" xfId="0" applyFill="1" applyBorder="1" applyAlignment="1">
      <alignment vertical="center" wrapText="1"/>
    </xf>
    <xf numFmtId="0" fontId="0" fillId="43" borderId="132" xfId="0" applyFill="1" applyBorder="1" applyAlignment="1">
      <alignment vertical="center" wrapText="1"/>
    </xf>
    <xf numFmtId="0" fontId="17" fillId="43" borderId="135" xfId="0" applyFont="1" applyFill="1" applyBorder="1" applyAlignment="1">
      <alignment vertical="center" wrapText="1"/>
    </xf>
    <xf numFmtId="0" fontId="17" fillId="43" borderId="87" xfId="0" applyFont="1" applyFill="1" applyBorder="1" applyAlignment="1">
      <alignment vertical="center" wrapText="1"/>
    </xf>
    <xf numFmtId="0" fontId="0" fillId="43" borderId="87" xfId="0" applyFill="1" applyBorder="1" applyAlignment="1">
      <alignment vertical="center" wrapText="1"/>
    </xf>
    <xf numFmtId="0" fontId="0" fillId="43" borderId="90" xfId="0" applyFill="1" applyBorder="1" applyAlignment="1">
      <alignment vertical="center" wrapText="1"/>
    </xf>
    <xf numFmtId="0" fontId="121" fillId="43" borderId="61" xfId="0" applyFont="1" applyFill="1" applyBorder="1" applyAlignment="1">
      <alignment horizontal="center" vertical="center" wrapText="1"/>
    </xf>
    <xf numFmtId="0" fontId="121" fillId="43" borderId="36" xfId="0" applyFont="1" applyFill="1" applyBorder="1" applyAlignment="1">
      <alignment horizontal="center" vertical="center"/>
    </xf>
    <xf numFmtId="0" fontId="121" fillId="43" borderId="39" xfId="0" applyFont="1" applyFill="1" applyBorder="1" applyAlignment="1">
      <alignment horizontal="center" vertical="center"/>
    </xf>
    <xf numFmtId="0" fontId="2" fillId="8" borderId="62" xfId="0" applyFont="1" applyFill="1" applyBorder="1" applyAlignment="1">
      <alignment horizontal="left" vertical="center" wrapText="1"/>
    </xf>
    <xf numFmtId="0" fontId="7" fillId="8" borderId="66" xfId="0" applyFont="1" applyFill="1" applyBorder="1" applyAlignment="1">
      <alignment horizontal="left" vertical="center"/>
    </xf>
    <xf numFmtId="0" fontId="2" fillId="6" borderId="28"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17" fillId="43" borderId="31" xfId="0" applyFont="1" applyFill="1" applyBorder="1" applyAlignment="1">
      <alignment vertical="center" wrapText="1"/>
    </xf>
    <xf numFmtId="0" fontId="17" fillId="43" borderId="32" xfId="0" applyFont="1" applyFill="1" applyBorder="1" applyAlignment="1">
      <alignment vertical="center" wrapText="1"/>
    </xf>
    <xf numFmtId="0" fontId="15" fillId="6" borderId="61" xfId="0" applyFont="1" applyFill="1" applyBorder="1" applyAlignment="1">
      <alignment horizontal="center" vertical="center" wrapText="1"/>
    </xf>
    <xf numFmtId="0" fontId="15" fillId="6" borderId="36" xfId="0" applyFont="1" applyFill="1" applyBorder="1" applyAlignment="1">
      <alignment horizontal="center" vertical="center" wrapText="1"/>
    </xf>
    <xf numFmtId="0" fontId="2" fillId="6" borderId="6" xfId="0" applyFont="1" applyFill="1" applyBorder="1" applyAlignment="1">
      <alignment horizontal="left" vertical="top" wrapText="1"/>
    </xf>
    <xf numFmtId="0" fontId="2" fillId="6" borderId="61" xfId="0" applyFont="1" applyFill="1" applyBorder="1" applyAlignment="1">
      <alignment horizontal="left" vertical="top" wrapText="1"/>
    </xf>
    <xf numFmtId="0" fontId="82" fillId="6" borderId="10" xfId="0" applyFont="1" applyFill="1" applyBorder="1" applyAlignment="1">
      <alignment horizontal="center" vertical="center"/>
    </xf>
    <xf numFmtId="0" fontId="82" fillId="6" borderId="27" xfId="0" applyFont="1" applyFill="1" applyBorder="1" applyAlignment="1">
      <alignment horizontal="center" vertical="center"/>
    </xf>
    <xf numFmtId="0" fontId="2" fillId="6" borderId="10" xfId="0" applyFont="1" applyFill="1" applyBorder="1" applyAlignment="1">
      <alignment horizontal="center" vertical="center" wrapText="1"/>
    </xf>
    <xf numFmtId="0" fontId="2" fillId="6" borderId="11" xfId="0" applyFont="1" applyFill="1" applyBorder="1" applyAlignment="1">
      <alignment horizontal="center" vertical="center" wrapText="1"/>
    </xf>
    <xf numFmtId="0" fontId="8" fillId="0" borderId="61" xfId="0" applyFont="1" applyBorder="1" applyAlignment="1">
      <alignment horizontal="center" vertical="center" wrapText="1"/>
    </xf>
    <xf numFmtId="0" fontId="8" fillId="0" borderId="36" xfId="0" applyFont="1" applyBorder="1" applyAlignment="1">
      <alignment horizontal="center" vertical="center"/>
    </xf>
    <xf numFmtId="0" fontId="8" fillId="0" borderId="39" xfId="0" applyFont="1" applyBorder="1" applyAlignment="1">
      <alignment horizontal="center" vertical="center"/>
    </xf>
    <xf numFmtId="0" fontId="2" fillId="26" borderId="61" xfId="0" applyFont="1" applyFill="1" applyBorder="1" applyAlignment="1">
      <alignment horizontal="center" vertical="center" wrapText="1"/>
    </xf>
    <xf numFmtId="0" fontId="2" fillId="26" borderId="36" xfId="0" applyFont="1" applyFill="1" applyBorder="1" applyAlignment="1">
      <alignment horizontal="center" vertical="center" wrapText="1"/>
    </xf>
    <xf numFmtId="0" fontId="12" fillId="6" borderId="61" xfId="0" applyFont="1" applyFill="1" applyBorder="1" applyAlignment="1">
      <alignment horizontal="center" vertical="center" wrapText="1"/>
    </xf>
    <xf numFmtId="0" fontId="12" fillId="6" borderId="36" xfId="0" applyFont="1" applyFill="1" applyBorder="1" applyAlignment="1">
      <alignment horizontal="center" vertical="center" wrapText="1"/>
    </xf>
    <xf numFmtId="0" fontId="82" fillId="0" borderId="10" xfId="0" applyFont="1" applyBorder="1" applyAlignment="1">
      <alignment horizontal="center" vertical="center"/>
    </xf>
    <xf numFmtId="0" fontId="82" fillId="0" borderId="27" xfId="0" applyFont="1" applyBorder="1" applyAlignment="1">
      <alignment horizontal="center" vertical="center"/>
    </xf>
    <xf numFmtId="0" fontId="6" fillId="6" borderId="10" xfId="0" applyFont="1" applyFill="1" applyBorder="1" applyAlignment="1">
      <alignment horizontal="left" vertical="center" wrapText="1"/>
    </xf>
    <xf numFmtId="0" fontId="6" fillId="6" borderId="11" xfId="0" applyFont="1" applyFill="1" applyBorder="1" applyAlignment="1">
      <alignment horizontal="left" vertical="center" wrapText="1"/>
    </xf>
    <xf numFmtId="0" fontId="3" fillId="6" borderId="10" xfId="0" applyFont="1" applyFill="1" applyBorder="1" applyAlignment="1">
      <alignment horizontal="left" vertical="center"/>
    </xf>
    <xf numFmtId="0" fontId="7" fillId="6" borderId="11" xfId="0" applyFont="1" applyFill="1" applyBorder="1" applyAlignment="1">
      <alignment horizontal="left" vertical="center"/>
    </xf>
    <xf numFmtId="0" fontId="7" fillId="6" borderId="79" xfId="0" applyFont="1" applyFill="1" applyBorder="1" applyAlignment="1">
      <alignment horizontal="left" vertical="center"/>
    </xf>
    <xf numFmtId="0" fontId="8" fillId="6" borderId="61" xfId="0" applyFont="1" applyFill="1" applyBorder="1" applyAlignment="1">
      <alignment horizontal="left" vertical="center" wrapText="1"/>
    </xf>
    <xf numFmtId="0" fontId="8" fillId="6" borderId="36" xfId="0" applyFont="1" applyFill="1" applyBorder="1" applyAlignment="1">
      <alignment horizontal="left" vertical="center" wrapText="1"/>
    </xf>
    <xf numFmtId="0" fontId="8" fillId="0" borderId="127" xfId="0" applyFont="1" applyBorder="1">
      <alignment vertical="center"/>
    </xf>
    <xf numFmtId="0" fontId="8" fillId="0" borderId="32" xfId="0" applyFont="1" applyBorder="1">
      <alignment vertical="center"/>
    </xf>
    <xf numFmtId="0" fontId="123" fillId="43" borderId="61" xfId="0" applyFont="1" applyFill="1" applyBorder="1" applyAlignment="1">
      <alignment horizontal="left" vertical="center" wrapText="1"/>
    </xf>
    <xf numFmtId="0" fontId="123" fillId="43" borderId="36" xfId="0" applyFont="1" applyFill="1" applyBorder="1" applyAlignment="1">
      <alignment horizontal="left" vertical="center" wrapText="1"/>
    </xf>
    <xf numFmtId="0" fontId="123" fillId="43" borderId="39" xfId="0" applyFont="1" applyFill="1" applyBorder="1" applyAlignment="1">
      <alignment horizontal="left" vertical="center" wrapText="1"/>
    </xf>
    <xf numFmtId="0" fontId="16" fillId="8" borderId="28" xfId="0" applyFont="1" applyFill="1" applyBorder="1" applyAlignment="1">
      <alignment horizontal="center" vertical="top" wrapText="1"/>
    </xf>
    <xf numFmtId="0" fontId="16" fillId="8" borderId="12" xfId="0" applyFont="1" applyFill="1" applyBorder="1" applyAlignment="1">
      <alignment horizontal="center" vertical="top" wrapText="1"/>
    </xf>
    <xf numFmtId="0" fontId="16" fillId="8" borderId="29" xfId="0" applyFont="1" applyFill="1" applyBorder="1" applyAlignment="1">
      <alignment horizontal="center" vertical="top" wrapText="1"/>
    </xf>
    <xf numFmtId="0" fontId="16" fillId="8" borderId="33" xfId="0" applyFont="1" applyFill="1" applyBorder="1" applyAlignment="1">
      <alignment horizontal="center" vertical="top" wrapText="1"/>
    </xf>
    <xf numFmtId="0" fontId="16" fillId="8" borderId="0" xfId="0" applyFont="1" applyFill="1" applyAlignment="1">
      <alignment horizontal="center" vertical="top" wrapText="1"/>
    </xf>
    <xf numFmtId="0" fontId="16" fillId="8" borderId="14" xfId="0" applyFont="1" applyFill="1" applyBorder="1" applyAlignment="1">
      <alignment horizontal="center" vertical="top" wrapText="1"/>
    </xf>
    <xf numFmtId="0" fontId="19" fillId="0" borderId="69" xfId="0" applyFont="1" applyBorder="1" applyAlignment="1">
      <alignment vertical="center" wrapText="1"/>
    </xf>
    <xf numFmtId="0" fontId="19" fillId="0" borderId="90" xfId="0" applyFont="1" applyBorder="1" applyAlignment="1">
      <alignment vertical="center" wrapText="1"/>
    </xf>
    <xf numFmtId="0" fontId="19" fillId="0" borderId="85" xfId="0" applyFont="1" applyBorder="1" applyAlignment="1">
      <alignment vertical="center" wrapText="1"/>
    </xf>
    <xf numFmtId="0" fontId="19" fillId="0" borderId="14" xfId="0" applyFont="1" applyBorder="1" applyAlignment="1">
      <alignment vertical="center" wrapText="1"/>
    </xf>
    <xf numFmtId="0" fontId="19" fillId="0" borderId="128" xfId="0" applyFont="1" applyBorder="1" applyAlignment="1">
      <alignment vertical="center" wrapText="1"/>
    </xf>
    <xf numFmtId="0" fontId="19" fillId="0" borderId="129" xfId="0" applyFont="1" applyBorder="1" applyAlignment="1">
      <alignment vertical="center" wrapText="1"/>
    </xf>
    <xf numFmtId="0" fontId="19" fillId="0" borderId="118" xfId="0" applyFont="1" applyBorder="1" applyAlignment="1">
      <alignment vertical="center" wrapText="1"/>
    </xf>
    <xf numFmtId="0" fontId="12" fillId="40" borderId="61" xfId="0" applyFont="1" applyFill="1" applyBorder="1" applyAlignment="1">
      <alignment horizontal="center" vertical="center" wrapText="1"/>
    </xf>
    <xf numFmtId="0" fontId="12" fillId="40" borderId="36" xfId="0" applyFont="1" applyFill="1" applyBorder="1" applyAlignment="1">
      <alignment horizontal="center" vertical="center" wrapText="1"/>
    </xf>
    <xf numFmtId="0" fontId="8" fillId="0" borderId="128" xfId="0" applyFont="1" applyBorder="1" applyAlignment="1">
      <alignment vertical="center" wrapText="1"/>
    </xf>
    <xf numFmtId="0" fontId="8" fillId="0" borderId="129" xfId="0" applyFont="1" applyBorder="1" applyAlignment="1">
      <alignment vertical="center" wrapText="1"/>
    </xf>
    <xf numFmtId="0" fontId="8" fillId="0" borderId="118" xfId="0" applyFont="1" applyBorder="1" applyAlignment="1">
      <alignment vertical="center" wrapText="1"/>
    </xf>
    <xf numFmtId="0" fontId="8" fillId="0" borderId="131" xfId="0" applyFont="1" applyBorder="1" applyAlignment="1">
      <alignment vertical="center" wrapText="1"/>
    </xf>
    <xf numFmtId="0" fontId="8" fillId="0" borderId="132" xfId="0" applyFont="1" applyBorder="1" applyAlignment="1">
      <alignment vertical="center" wrapText="1"/>
    </xf>
    <xf numFmtId="0" fontId="2" fillId="6" borderId="11" xfId="0" applyFont="1" applyFill="1" applyBorder="1" applyAlignment="1">
      <alignment horizontal="left" vertical="center"/>
    </xf>
    <xf numFmtId="0" fontId="3" fillId="6" borderId="11" xfId="0" applyFont="1" applyFill="1" applyBorder="1" applyAlignment="1">
      <alignment horizontal="left" vertical="center"/>
    </xf>
    <xf numFmtId="0" fontId="3" fillId="8" borderId="14" xfId="0" applyFont="1" applyFill="1" applyBorder="1" applyAlignment="1">
      <alignment horizontal="center" wrapText="1"/>
    </xf>
    <xf numFmtId="0" fontId="7" fillId="8" borderId="14" xfId="0" applyFont="1" applyFill="1" applyBorder="1" applyAlignment="1">
      <alignment horizontal="center" wrapText="1"/>
    </xf>
    <xf numFmtId="0" fontId="2" fillId="6" borderId="62" xfId="0" applyFont="1" applyFill="1" applyBorder="1" applyAlignment="1">
      <alignment horizontal="left" vertical="center" wrapText="1"/>
    </xf>
    <xf numFmtId="0" fontId="6" fillId="40" borderId="10" xfId="0" applyFont="1" applyFill="1" applyBorder="1" applyAlignment="1">
      <alignment horizontal="left" vertical="center" wrapText="1"/>
    </xf>
    <xf numFmtId="0" fontId="6" fillId="40" borderId="11" xfId="0" applyFont="1" applyFill="1" applyBorder="1" applyAlignment="1">
      <alignment horizontal="left" vertical="center" wrapText="1"/>
    </xf>
    <xf numFmtId="0" fontId="2" fillId="6" borderId="12" xfId="0" applyFont="1" applyFill="1" applyBorder="1" applyAlignment="1">
      <alignment vertical="center" wrapText="1"/>
    </xf>
    <xf numFmtId="0" fontId="2" fillId="6" borderId="0" xfId="0" applyFont="1" applyFill="1" applyAlignment="1">
      <alignment vertical="center" wrapText="1"/>
    </xf>
    <xf numFmtId="0" fontId="2" fillId="6" borderId="204" xfId="0" applyFont="1" applyFill="1" applyBorder="1" applyAlignment="1">
      <alignment vertical="center" wrapText="1"/>
    </xf>
    <xf numFmtId="0" fontId="2" fillId="6" borderId="119" xfId="0" applyFont="1" applyFill="1" applyBorder="1" applyAlignment="1">
      <alignment vertical="center" wrapText="1"/>
    </xf>
    <xf numFmtId="0" fontId="2" fillId="6" borderId="77" xfId="0" applyFont="1" applyFill="1" applyBorder="1" applyAlignment="1">
      <alignment vertical="center" wrapText="1"/>
    </xf>
    <xf numFmtId="0" fontId="2" fillId="6" borderId="85" xfId="0" applyFont="1" applyFill="1" applyBorder="1" applyAlignment="1">
      <alignment vertical="center" wrapText="1"/>
    </xf>
    <xf numFmtId="0" fontId="2" fillId="7" borderId="61" xfId="0" applyFont="1" applyFill="1" applyBorder="1" applyAlignment="1">
      <alignment vertical="top" wrapText="1"/>
    </xf>
    <xf numFmtId="0" fontId="2" fillId="7" borderId="39" xfId="0" applyFont="1" applyFill="1" applyBorder="1" applyAlignment="1">
      <alignment vertical="top" wrapText="1"/>
    </xf>
    <xf numFmtId="0" fontId="2" fillId="7" borderId="61" xfId="0" applyFont="1" applyFill="1" applyBorder="1" applyAlignment="1">
      <alignment vertical="center" wrapText="1"/>
    </xf>
    <xf numFmtId="0" fontId="2" fillId="7" borderId="36" xfId="0" applyFont="1" applyFill="1" applyBorder="1" applyAlignment="1">
      <alignment vertical="center" wrapText="1"/>
    </xf>
    <xf numFmtId="0" fontId="2" fillId="7" borderId="36" xfId="0" applyFont="1" applyFill="1" applyBorder="1" applyAlignment="1">
      <alignment vertical="top" wrapText="1"/>
    </xf>
    <xf numFmtId="0" fontId="17" fillId="43" borderId="102" xfId="0" applyFont="1" applyFill="1" applyBorder="1" applyAlignment="1">
      <alignment vertical="center" wrapText="1"/>
    </xf>
    <xf numFmtId="0" fontId="3" fillId="7" borderId="61" xfId="0" applyFont="1" applyFill="1" applyBorder="1" applyAlignment="1">
      <alignment horizontal="left" vertical="center"/>
    </xf>
    <xf numFmtId="0" fontId="7" fillId="7" borderId="36" xfId="0" applyFont="1" applyFill="1" applyBorder="1" applyAlignment="1">
      <alignment horizontal="left" vertical="center"/>
    </xf>
    <xf numFmtId="0" fontId="2" fillId="7" borderId="12" xfId="0" applyFont="1" applyFill="1" applyBorder="1" applyAlignment="1">
      <alignment horizontal="left" vertical="center" wrapText="1"/>
    </xf>
    <xf numFmtId="0" fontId="7" fillId="7" borderId="0" xfId="0" applyFont="1" applyFill="1" applyAlignment="1">
      <alignment horizontal="left" vertical="center" wrapText="1"/>
    </xf>
    <xf numFmtId="0" fontId="2" fillId="2" borderId="72" xfId="0" applyFont="1" applyFill="1" applyBorder="1" applyAlignment="1">
      <alignment horizontal="center" vertical="center" wrapText="1"/>
    </xf>
    <xf numFmtId="0" fontId="2" fillId="2" borderId="76" xfId="0" applyFont="1" applyFill="1" applyBorder="1" applyAlignment="1">
      <alignment horizontal="center" vertical="center" wrapText="1"/>
    </xf>
    <xf numFmtId="0" fontId="7" fillId="7" borderId="10" xfId="0" applyFont="1" applyFill="1" applyBorder="1" applyAlignment="1">
      <alignment horizontal="left" vertical="center"/>
    </xf>
    <xf numFmtId="0" fontId="7" fillId="7" borderId="11" xfId="0" applyFont="1" applyFill="1" applyBorder="1" applyAlignment="1">
      <alignment horizontal="left" vertical="center"/>
    </xf>
    <xf numFmtId="0" fontId="7" fillId="7" borderId="160" xfId="0" applyFont="1" applyFill="1" applyBorder="1" applyAlignment="1">
      <alignment horizontal="left" vertical="center"/>
    </xf>
    <xf numFmtId="0" fontId="3" fillId="7" borderId="13" xfId="0" applyFont="1" applyFill="1" applyBorder="1" applyAlignment="1">
      <alignment horizontal="left" vertical="center" wrapText="1"/>
    </xf>
    <xf numFmtId="0" fontId="3" fillId="7" borderId="8" xfId="0" applyFont="1" applyFill="1" applyBorder="1" applyAlignment="1">
      <alignment horizontal="left" vertical="center" wrapText="1"/>
    </xf>
    <xf numFmtId="0" fontId="3" fillId="7" borderId="158" xfId="0" applyFont="1" applyFill="1" applyBorder="1" applyAlignment="1">
      <alignment horizontal="left" vertical="center" wrapText="1"/>
    </xf>
    <xf numFmtId="0" fontId="2" fillId="7" borderId="161" xfId="0" applyFont="1" applyFill="1" applyBorder="1" applyAlignment="1">
      <alignment horizontal="left" vertical="center" wrapText="1"/>
    </xf>
    <xf numFmtId="0" fontId="2" fillId="7" borderId="162" xfId="0" applyFont="1" applyFill="1" applyBorder="1" applyAlignment="1">
      <alignment horizontal="left" vertical="center" wrapText="1"/>
    </xf>
    <xf numFmtId="0" fontId="3" fillId="7" borderId="29" xfId="0" applyFont="1" applyFill="1" applyBorder="1" applyAlignment="1">
      <alignment horizontal="left" vertical="center"/>
    </xf>
    <xf numFmtId="0" fontId="3" fillId="7" borderId="9" xfId="0" applyFont="1" applyFill="1" applyBorder="1" applyAlignment="1">
      <alignment horizontal="left" vertical="center"/>
    </xf>
    <xf numFmtId="0" fontId="2" fillId="7" borderId="33" xfId="0" applyFont="1" applyFill="1" applyBorder="1" applyAlignment="1">
      <alignment horizontal="left" vertical="top" wrapText="1"/>
    </xf>
    <xf numFmtId="0" fontId="7" fillId="7" borderId="33" xfId="0" applyFont="1" applyFill="1" applyBorder="1" applyAlignment="1">
      <alignment horizontal="left" vertical="top" wrapText="1"/>
    </xf>
    <xf numFmtId="0" fontId="7" fillId="7" borderId="27" xfId="0" applyFont="1" applyFill="1" applyBorder="1" applyAlignment="1">
      <alignment horizontal="left" vertical="center"/>
    </xf>
    <xf numFmtId="0" fontId="3" fillId="7" borderId="11" xfId="0" applyFont="1" applyFill="1" applyBorder="1" applyAlignment="1">
      <alignment horizontal="left" vertical="center"/>
    </xf>
    <xf numFmtId="0" fontId="17" fillId="43" borderId="69" xfId="0" applyFont="1" applyFill="1" applyBorder="1" applyAlignment="1">
      <alignment vertical="center" wrapText="1"/>
    </xf>
    <xf numFmtId="0" fontId="17" fillId="43" borderId="90" xfId="0" applyFont="1" applyFill="1" applyBorder="1" applyAlignment="1">
      <alignment vertical="center" wrapText="1"/>
    </xf>
    <xf numFmtId="0" fontId="6" fillId="7" borderId="11" xfId="0" applyFont="1" applyFill="1" applyBorder="1" applyAlignment="1">
      <alignment horizontal="left" vertical="center" wrapText="1"/>
    </xf>
    <xf numFmtId="0" fontId="6" fillId="7" borderId="27" xfId="0" applyFont="1" applyFill="1" applyBorder="1" applyAlignment="1">
      <alignment horizontal="left" vertical="center" wrapText="1"/>
    </xf>
    <xf numFmtId="0" fontId="3" fillId="7" borderId="61" xfId="0" applyFont="1" applyFill="1" applyBorder="1" applyAlignment="1">
      <alignment horizontal="left" vertical="center" wrapText="1"/>
    </xf>
    <xf numFmtId="0" fontId="7" fillId="7" borderId="36" xfId="0" applyFont="1" applyFill="1" applyBorder="1" applyAlignment="1">
      <alignment horizontal="left" vertical="center" wrapText="1"/>
    </xf>
    <xf numFmtId="0" fontId="3" fillId="7" borderId="28" xfId="0" applyFont="1" applyFill="1" applyBorder="1" applyAlignment="1">
      <alignment horizontal="left" vertical="center" wrapText="1"/>
    </xf>
    <xf numFmtId="0" fontId="7" fillId="7" borderId="33" xfId="0" applyFont="1" applyFill="1" applyBorder="1" applyAlignment="1">
      <alignment horizontal="left" vertical="center" wrapText="1"/>
    </xf>
    <xf numFmtId="0" fontId="2" fillId="7" borderId="61" xfId="0" applyFont="1" applyFill="1" applyBorder="1" applyAlignment="1">
      <alignment horizontal="left" vertical="center" wrapText="1"/>
    </xf>
    <xf numFmtId="0" fontId="7" fillId="7" borderId="8" xfId="0" applyFont="1" applyFill="1" applyBorder="1" applyAlignment="1">
      <alignment horizontal="left" vertical="center"/>
    </xf>
    <xf numFmtId="0" fontId="7" fillId="7" borderId="9" xfId="0" applyFont="1" applyFill="1" applyBorder="1" applyAlignment="1">
      <alignment horizontal="left" vertical="center"/>
    </xf>
    <xf numFmtId="0" fontId="8" fillId="7" borderId="6" xfId="0" applyFont="1" applyFill="1" applyBorder="1">
      <alignment vertical="center"/>
    </xf>
    <xf numFmtId="0" fontId="8" fillId="7" borderId="10" xfId="0" applyFont="1" applyFill="1" applyBorder="1">
      <alignment vertical="center"/>
    </xf>
    <xf numFmtId="0" fontId="104" fillId="2" borderId="6" xfId="0" applyFont="1" applyFill="1" applyBorder="1" applyAlignment="1">
      <alignment horizontal="center" vertical="center"/>
    </xf>
    <xf numFmtId="0" fontId="105" fillId="2" borderId="6" xfId="0" applyFont="1" applyFill="1" applyBorder="1" applyAlignment="1">
      <alignment horizontal="center" vertical="center"/>
    </xf>
    <xf numFmtId="0" fontId="105" fillId="2" borderId="10" xfId="0" applyFont="1" applyFill="1" applyBorder="1" applyAlignment="1">
      <alignment horizontal="center" vertical="center"/>
    </xf>
    <xf numFmtId="0" fontId="104" fillId="2" borderId="70" xfId="0" applyFont="1" applyFill="1" applyBorder="1" applyAlignment="1">
      <alignment horizontal="left" vertical="top" wrapText="1"/>
    </xf>
    <xf numFmtId="0" fontId="104" fillId="2" borderId="76" xfId="0" applyFont="1" applyFill="1" applyBorder="1" applyAlignment="1">
      <alignment horizontal="left" vertical="top" wrapText="1"/>
    </xf>
    <xf numFmtId="0" fontId="2" fillId="7" borderId="61" xfId="0" applyFont="1" applyFill="1" applyBorder="1" applyAlignment="1">
      <alignment horizontal="left" vertical="top" wrapText="1"/>
    </xf>
    <xf numFmtId="0" fontId="7" fillId="7" borderId="36" xfId="0" applyFont="1" applyFill="1" applyBorder="1" applyAlignment="1">
      <alignment horizontal="left" vertical="top" wrapText="1"/>
    </xf>
    <xf numFmtId="0" fontId="2" fillId="2" borderId="206" xfId="0" applyFont="1" applyFill="1" applyBorder="1" applyAlignment="1">
      <alignment horizontal="center" vertical="center" wrapText="1"/>
    </xf>
    <xf numFmtId="0" fontId="2" fillId="2" borderId="207" xfId="0" applyFont="1" applyFill="1" applyBorder="1" applyAlignment="1">
      <alignment horizontal="center" vertical="center" wrapText="1"/>
    </xf>
    <xf numFmtId="0" fontId="2" fillId="7" borderId="133" xfId="0" applyFont="1" applyFill="1" applyBorder="1" applyAlignment="1">
      <alignment horizontal="left" vertical="center" wrapText="1"/>
    </xf>
    <xf numFmtId="0" fontId="3" fillId="7" borderId="58" xfId="0" applyFont="1" applyFill="1" applyBorder="1" applyAlignment="1">
      <alignment horizontal="left" vertical="center" wrapText="1"/>
    </xf>
    <xf numFmtId="0" fontId="7" fillId="7" borderId="58" xfId="0" applyFont="1" applyFill="1" applyBorder="1" applyAlignment="1">
      <alignment horizontal="left" vertical="center" wrapText="1"/>
    </xf>
    <xf numFmtId="0" fontId="7" fillId="7" borderId="13" xfId="0" applyFont="1" applyFill="1" applyBorder="1" applyAlignment="1">
      <alignment horizontal="left" vertical="center" wrapText="1"/>
    </xf>
    <xf numFmtId="0" fontId="2" fillId="27" borderId="36" xfId="0" applyFont="1" applyFill="1" applyBorder="1" applyAlignment="1">
      <alignment horizontal="center" vertical="center" wrapText="1"/>
    </xf>
    <xf numFmtId="0" fontId="2" fillId="27" borderId="39" xfId="0" applyFont="1" applyFill="1" applyBorder="1" applyAlignment="1">
      <alignment horizontal="center" vertical="center" wrapText="1"/>
    </xf>
    <xf numFmtId="0" fontId="82" fillId="7" borderId="10" xfId="0" applyFont="1" applyFill="1" applyBorder="1" applyAlignment="1">
      <alignment horizontal="center" vertical="center"/>
    </xf>
    <xf numFmtId="0" fontId="82" fillId="7" borderId="27" xfId="0" applyFont="1" applyFill="1" applyBorder="1" applyAlignment="1">
      <alignment horizontal="center" vertical="center"/>
    </xf>
    <xf numFmtId="0" fontId="3" fillId="7" borderId="36" xfId="0" applyFont="1" applyFill="1" applyBorder="1" applyAlignment="1">
      <alignment horizontal="left" vertical="center" wrapText="1"/>
    </xf>
    <xf numFmtId="0" fontId="124" fillId="43" borderId="61" xfId="0" applyFont="1" applyFill="1" applyBorder="1" applyAlignment="1">
      <alignment horizontal="center" vertical="center" wrapText="1"/>
    </xf>
    <xf numFmtId="0" fontId="124" fillId="43" borderId="36" xfId="0" applyFont="1" applyFill="1" applyBorder="1" applyAlignment="1">
      <alignment horizontal="center" vertical="center"/>
    </xf>
    <xf numFmtId="0" fontId="124" fillId="43" borderId="39" xfId="0" applyFont="1" applyFill="1" applyBorder="1" applyAlignment="1">
      <alignment horizontal="center" vertical="center"/>
    </xf>
    <xf numFmtId="0" fontId="3" fillId="7" borderId="13" xfId="0" applyFont="1" applyFill="1" applyBorder="1" applyAlignment="1">
      <alignment horizontal="left" vertical="center"/>
    </xf>
    <xf numFmtId="0" fontId="3" fillId="7" borderId="8" xfId="0" applyFont="1" applyFill="1" applyBorder="1" applyAlignment="1">
      <alignment horizontal="left" vertical="center"/>
    </xf>
    <xf numFmtId="0" fontId="2" fillId="7" borderId="12" xfId="0" applyFont="1" applyFill="1" applyBorder="1" applyAlignment="1">
      <alignment horizontal="left" vertical="top" wrapText="1"/>
    </xf>
    <xf numFmtId="0" fontId="7" fillId="7" borderId="0" xfId="0" applyFont="1" applyFill="1" applyAlignment="1">
      <alignment horizontal="left" vertical="top" wrapText="1"/>
    </xf>
    <xf numFmtId="0" fontId="2" fillId="7" borderId="85" xfId="0" applyFont="1" applyFill="1" applyBorder="1" applyAlignment="1">
      <alignment horizontal="left" vertical="center" wrapText="1"/>
    </xf>
    <xf numFmtId="0" fontId="2" fillId="7" borderId="57" xfId="0" applyFont="1" applyFill="1" applyBorder="1" applyAlignment="1">
      <alignment horizontal="left" vertical="center" wrapText="1"/>
    </xf>
    <xf numFmtId="0" fontId="8" fillId="6" borderId="6" xfId="0" applyFont="1" applyFill="1" applyBorder="1">
      <alignment vertical="center"/>
    </xf>
    <xf numFmtId="0" fontId="8" fillId="6" borderId="10" xfId="0" applyFont="1" applyFill="1" applyBorder="1">
      <alignment vertical="center"/>
    </xf>
    <xf numFmtId="0" fontId="2" fillId="7" borderId="28" xfId="0" applyFont="1" applyFill="1" applyBorder="1" applyAlignment="1">
      <alignment vertical="center" wrapText="1"/>
    </xf>
    <xf numFmtId="0" fontId="2" fillId="7" borderId="39" xfId="0" applyFont="1" applyFill="1" applyBorder="1" applyAlignment="1">
      <alignment vertical="center" wrapText="1"/>
    </xf>
    <xf numFmtId="0" fontId="2" fillId="7" borderId="209" xfId="0" applyFont="1" applyFill="1" applyBorder="1" applyAlignment="1">
      <alignment vertical="top" wrapText="1"/>
    </xf>
    <xf numFmtId="0" fontId="2" fillId="7" borderId="33" xfId="0" applyFont="1" applyFill="1" applyBorder="1" applyAlignment="1">
      <alignment vertical="top" wrapText="1"/>
    </xf>
    <xf numFmtId="0" fontId="2" fillId="7" borderId="36"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28" xfId="0" applyFont="1" applyFill="1" applyBorder="1" applyAlignment="1">
      <alignment vertical="top" wrapText="1"/>
    </xf>
    <xf numFmtId="0" fontId="2" fillId="0" borderId="135" xfId="24" applyFont="1" applyBorder="1" applyAlignment="1">
      <alignment vertical="top"/>
    </xf>
    <xf numFmtId="0" fontId="2" fillId="0" borderId="136" xfId="24" applyFont="1" applyBorder="1" applyAlignment="1">
      <alignment vertical="top"/>
    </xf>
    <xf numFmtId="0" fontId="2" fillId="0" borderId="132" xfId="24" applyFont="1" applyBorder="1" applyAlignment="1">
      <alignment vertical="top"/>
    </xf>
    <xf numFmtId="0" fontId="2" fillId="0" borderId="88" xfId="24" applyFont="1" applyBorder="1" applyAlignment="1">
      <alignment vertical="top"/>
    </xf>
    <xf numFmtId="0" fontId="2" fillId="0" borderId="89" xfId="24" applyFont="1" applyBorder="1" applyAlignment="1">
      <alignment vertical="top"/>
    </xf>
    <xf numFmtId="0" fontId="2" fillId="0" borderId="126" xfId="24" applyFont="1" applyBorder="1" applyAlignment="1">
      <alignment vertical="top"/>
    </xf>
    <xf numFmtId="0" fontId="2" fillId="0" borderId="102" xfId="24" applyFont="1" applyBorder="1" applyAlignment="1">
      <alignment vertical="top"/>
    </xf>
    <xf numFmtId="0" fontId="2" fillId="0" borderId="31" xfId="24" applyFont="1" applyBorder="1" applyAlignment="1">
      <alignment vertical="top"/>
    </xf>
    <xf numFmtId="0" fontId="2" fillId="0" borderId="32" xfId="24" applyFont="1" applyBorder="1" applyAlignment="1">
      <alignment vertical="top"/>
    </xf>
    <xf numFmtId="0" fontId="2" fillId="0" borderId="10" xfId="24" applyFont="1" applyBorder="1" applyAlignment="1">
      <alignment horizontal="center" vertical="center"/>
    </xf>
    <xf numFmtId="0" fontId="2" fillId="0" borderId="11" xfId="24" applyFont="1" applyBorder="1" applyAlignment="1">
      <alignment horizontal="center" vertical="center"/>
    </xf>
    <xf numFmtId="0" fontId="2" fillId="0" borderId="27" xfId="24" applyFont="1" applyBorder="1" applyAlignment="1">
      <alignment horizontal="center" vertical="center"/>
    </xf>
    <xf numFmtId="0" fontId="6" fillId="0" borderId="28" xfId="24" applyFont="1" applyBorder="1" applyAlignment="1">
      <alignment vertical="top" wrapText="1"/>
    </xf>
    <xf numFmtId="0" fontId="6" fillId="0" borderId="12" xfId="24" applyFont="1" applyBorder="1" applyAlignment="1">
      <alignment vertical="top" wrapText="1"/>
    </xf>
    <xf numFmtId="0" fontId="6" fillId="0" borderId="33" xfId="24" applyFont="1" applyBorder="1" applyAlignment="1">
      <alignment vertical="top" wrapText="1"/>
    </xf>
    <xf numFmtId="0" fontId="6" fillId="0" borderId="0" xfId="24" applyFont="1" applyAlignment="1">
      <alignment vertical="top" wrapText="1"/>
    </xf>
    <xf numFmtId="0" fontId="6" fillId="0" borderId="13" xfId="24" applyFont="1" applyBorder="1" applyAlignment="1">
      <alignment vertical="top" wrapText="1"/>
    </xf>
    <xf numFmtId="0" fontId="6" fillId="0" borderId="8" xfId="24" applyFont="1" applyBorder="1" applyAlignment="1">
      <alignment vertical="top" wrapText="1"/>
    </xf>
    <xf numFmtId="0" fontId="2" fillId="0" borderId="10" xfId="24" applyFont="1" applyBorder="1" applyAlignment="1">
      <alignment horizontal="right" vertical="center"/>
    </xf>
    <xf numFmtId="0" fontId="2" fillId="0" borderId="11" xfId="24" applyFont="1" applyBorder="1" applyAlignment="1">
      <alignment horizontal="right" vertical="center"/>
    </xf>
    <xf numFmtId="0" fontId="2" fillId="0" borderId="27" xfId="24" applyFont="1" applyBorder="1" applyAlignment="1">
      <alignment horizontal="right" vertical="center"/>
    </xf>
    <xf numFmtId="0" fontId="2" fillId="0" borderId="10" xfId="0" applyFont="1" applyBorder="1" applyAlignment="1">
      <alignment horizontal="right" vertical="center"/>
    </xf>
    <xf numFmtId="0" fontId="2" fillId="0" borderId="11" xfId="0" applyFont="1" applyBorder="1" applyAlignment="1">
      <alignment horizontal="right" vertical="center"/>
    </xf>
    <xf numFmtId="0" fontId="2" fillId="0" borderId="27" xfId="0" applyFont="1" applyBorder="1" applyAlignment="1">
      <alignment horizontal="right" vertical="center"/>
    </xf>
    <xf numFmtId="0" fontId="6" fillId="0" borderId="29" xfId="24" applyFont="1" applyBorder="1" applyAlignment="1">
      <alignment vertical="top" wrapText="1"/>
    </xf>
    <xf numFmtId="0" fontId="6" fillId="0" borderId="14" xfId="24" applyFont="1" applyBorder="1" applyAlignment="1">
      <alignment vertical="top" wrapText="1"/>
    </xf>
    <xf numFmtId="0" fontId="6" fillId="0" borderId="9" xfId="24" applyFont="1" applyBorder="1" applyAlignment="1">
      <alignment vertical="top" wrapText="1"/>
    </xf>
    <xf numFmtId="0" fontId="2" fillId="0" borderId="61" xfId="0" applyFont="1" applyBorder="1" applyAlignment="1">
      <alignment horizontal="left" vertical="center" wrapText="1"/>
    </xf>
    <xf numFmtId="0" fontId="2" fillId="0" borderId="36" xfId="0" applyFont="1" applyBorder="1" applyAlignment="1">
      <alignment horizontal="left" vertical="center" wrapText="1"/>
    </xf>
    <xf numFmtId="0" fontId="2" fillId="0" borderId="39" xfId="0" applyFont="1" applyBorder="1" applyAlignment="1">
      <alignment horizontal="left" vertical="center" wrapText="1"/>
    </xf>
    <xf numFmtId="0" fontId="2" fillId="0" borderId="6" xfId="0" applyFont="1" applyBorder="1" applyAlignment="1">
      <alignment horizontal="left" vertical="center" wrapText="1"/>
    </xf>
    <xf numFmtId="0" fontId="2" fillId="0" borderId="6" xfId="0" applyFont="1" applyBorder="1" applyAlignment="1">
      <alignment horizontal="center" vertical="center" wrapText="1"/>
    </xf>
    <xf numFmtId="0" fontId="2" fillId="0" borderId="61" xfId="24" applyFont="1" applyBorder="1" applyAlignment="1">
      <alignment horizontal="left" vertical="center"/>
    </xf>
    <xf numFmtId="0" fontId="2" fillId="0" borderId="36" xfId="24" applyFont="1" applyBorder="1" applyAlignment="1">
      <alignment horizontal="left" vertical="center"/>
    </xf>
    <xf numFmtId="0" fontId="2" fillId="0" borderId="39" xfId="24" applyFont="1" applyBorder="1" applyAlignment="1">
      <alignment horizontal="left" vertical="center"/>
    </xf>
    <xf numFmtId="0" fontId="2" fillId="0" borderId="61" xfId="24" applyFont="1" applyBorder="1" applyAlignment="1">
      <alignment horizontal="left" vertical="center" wrapText="1"/>
    </xf>
    <xf numFmtId="0" fontId="2" fillId="0" borderId="36" xfId="24" applyFont="1" applyBorder="1" applyAlignment="1">
      <alignment horizontal="left" vertical="center" wrapText="1"/>
    </xf>
    <xf numFmtId="0" fontId="2" fillId="0" borderId="39" xfId="24" applyFont="1" applyBorder="1" applyAlignment="1">
      <alignment horizontal="left" vertical="center" wrapText="1"/>
    </xf>
    <xf numFmtId="0" fontId="2" fillId="0" borderId="10" xfId="0" applyFont="1" applyBorder="1" applyAlignment="1">
      <alignment horizontal="right" vertical="center" wrapText="1"/>
    </xf>
    <xf numFmtId="0" fontId="2" fillId="0" borderId="11" xfId="0" applyFont="1" applyBorder="1" applyAlignment="1">
      <alignment horizontal="right" vertical="center" wrapText="1"/>
    </xf>
    <xf numFmtId="0" fontId="2" fillId="0" borderId="27" xfId="0" applyFont="1" applyBorder="1" applyAlignment="1">
      <alignment horizontal="right"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27" xfId="0" applyFont="1" applyBorder="1" applyAlignment="1">
      <alignment horizontal="center" vertical="center" wrapText="1"/>
    </xf>
    <xf numFmtId="0" fontId="6" fillId="0" borderId="61" xfId="0" applyFont="1" applyBorder="1" applyAlignment="1">
      <alignment horizontal="left" vertical="center" wrapText="1"/>
    </xf>
    <xf numFmtId="0" fontId="6" fillId="0" borderId="36" xfId="0" applyFont="1" applyBorder="1" applyAlignment="1">
      <alignment horizontal="left" vertical="center" wrapText="1"/>
    </xf>
    <xf numFmtId="0" fontId="6" fillId="0" borderId="39" xfId="0" applyFont="1" applyBorder="1" applyAlignment="1">
      <alignment horizontal="left" vertical="center" wrapText="1"/>
    </xf>
    <xf numFmtId="0" fontId="2" fillId="0" borderId="6" xfId="0" applyFont="1" applyBorder="1" applyAlignment="1">
      <alignment horizontal="right" vertical="center"/>
    </xf>
    <xf numFmtId="0" fontId="2" fillId="0" borderId="6" xfId="0" applyFont="1" applyBorder="1" applyAlignment="1">
      <alignment horizontal="right" vertical="center" wrapText="1"/>
    </xf>
    <xf numFmtId="0" fontId="6" fillId="0" borderId="6" xfId="0" applyFont="1" applyBorder="1" applyAlignment="1">
      <alignment horizontal="left" vertical="center"/>
    </xf>
    <xf numFmtId="0" fontId="2" fillId="0" borderId="11" xfId="0" applyFont="1" applyBorder="1" applyAlignment="1">
      <alignment horizontal="left" vertical="center" wrapText="1"/>
    </xf>
    <xf numFmtId="0" fontId="2" fillId="0" borderId="0" xfId="0" applyFont="1" applyAlignment="1">
      <alignment vertical="center" wrapText="1"/>
    </xf>
    <xf numFmtId="0" fontId="2" fillId="0" borderId="11" xfId="0" applyFont="1" applyBorder="1" applyAlignment="1">
      <alignment vertical="center" wrapText="1"/>
    </xf>
    <xf numFmtId="0" fontId="2" fillId="0" borderId="27" xfId="0" applyFont="1" applyBorder="1" applyAlignment="1">
      <alignment vertical="center" wrapText="1"/>
    </xf>
    <xf numFmtId="0" fontId="138" fillId="0" borderId="61" xfId="0" applyFont="1" applyBorder="1" applyAlignment="1">
      <alignment horizontal="left" vertical="top" wrapText="1" shrinkToFit="1"/>
    </xf>
    <xf numFmtId="0" fontId="138" fillId="0" borderId="36" xfId="0" applyFont="1" applyBorder="1" applyAlignment="1">
      <alignment horizontal="left" vertical="top" wrapText="1" shrinkToFit="1"/>
    </xf>
    <xf numFmtId="0" fontId="138" fillId="0" borderId="39" xfId="0" applyFont="1" applyBorder="1" applyAlignment="1">
      <alignment horizontal="left" vertical="top" wrapText="1" shrinkToFit="1"/>
    </xf>
    <xf numFmtId="0" fontId="2" fillId="0" borderId="28" xfId="0" applyFont="1" applyBorder="1" applyAlignment="1">
      <alignment horizontal="left" vertical="center"/>
    </xf>
    <xf numFmtId="0" fontId="2" fillId="0" borderId="12" xfId="0" applyFont="1" applyBorder="1" applyAlignment="1">
      <alignment horizontal="left" vertical="center"/>
    </xf>
    <xf numFmtId="0" fontId="2" fillId="0" borderId="29" xfId="0" applyFont="1" applyBorder="1" applyAlignment="1">
      <alignment horizontal="left"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27" xfId="0" applyFont="1" applyBorder="1" applyAlignment="1">
      <alignment horizontal="left" vertical="center"/>
    </xf>
    <xf numFmtId="0" fontId="2" fillId="0" borderId="13"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3" xfId="0" applyFont="1" applyBorder="1" applyAlignment="1">
      <alignment vertical="center" wrapText="1"/>
    </xf>
    <xf numFmtId="0" fontId="2" fillId="0" borderId="8" xfId="0" applyFont="1" applyBorder="1" applyAlignment="1">
      <alignment vertical="center" wrapText="1"/>
    </xf>
    <xf numFmtId="0" fontId="2" fillId="0" borderId="6" xfId="0" applyFont="1" applyBorder="1" applyAlignment="1">
      <alignment horizontal="left" vertical="center"/>
    </xf>
    <xf numFmtId="0" fontId="2" fillId="0" borderId="12" xfId="0" applyFont="1" applyBorder="1" applyAlignment="1">
      <alignment vertical="center" wrapText="1"/>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27" xfId="0" applyFont="1" applyBorder="1" applyAlignment="1">
      <alignment horizontal="center" vertical="center"/>
    </xf>
    <xf numFmtId="0" fontId="2" fillId="0" borderId="61" xfId="24" applyFont="1" applyBorder="1" applyAlignment="1">
      <alignment horizontal="center" vertical="center" wrapText="1"/>
    </xf>
    <xf numFmtId="0" fontId="2" fillId="0" borderId="36" xfId="24" applyFont="1" applyBorder="1" applyAlignment="1">
      <alignment horizontal="center" vertical="center" wrapText="1"/>
    </xf>
    <xf numFmtId="0" fontId="2" fillId="0" borderId="39" xfId="24" applyFont="1" applyBorder="1" applyAlignment="1">
      <alignment horizontal="center" vertical="center" wrapText="1"/>
    </xf>
    <xf numFmtId="0" fontId="2" fillId="0" borderId="6" xfId="24" applyFont="1" applyBorder="1" applyAlignment="1">
      <alignment horizontal="center" vertical="center"/>
    </xf>
    <xf numFmtId="0" fontId="2" fillId="0" borderId="6" xfId="24" applyFont="1" applyBorder="1" applyAlignment="1">
      <alignment horizontal="center" vertical="center" wrapText="1"/>
    </xf>
    <xf numFmtId="0" fontId="2" fillId="0" borderId="6" xfId="0" applyFont="1" applyBorder="1" applyAlignment="1">
      <alignment horizontal="center" vertical="center"/>
    </xf>
    <xf numFmtId="0" fontId="2" fillId="0" borderId="33" xfId="0" applyFont="1" applyBorder="1">
      <alignment vertical="center"/>
    </xf>
    <xf numFmtId="0" fontId="2" fillId="0" borderId="0" xfId="0" applyFont="1">
      <alignment vertical="center"/>
    </xf>
    <xf numFmtId="0" fontId="2" fillId="0" borderId="28" xfId="24" applyFont="1" applyBorder="1">
      <alignment vertical="center"/>
    </xf>
    <xf numFmtId="0" fontId="2" fillId="0" borderId="12" xfId="24" applyFont="1" applyBorder="1">
      <alignment vertical="center"/>
    </xf>
    <xf numFmtId="0" fontId="2" fillId="0" borderId="29" xfId="24" applyFont="1" applyBorder="1">
      <alignment vertical="center"/>
    </xf>
    <xf numFmtId="0" fontId="2" fillId="0" borderId="82" xfId="0" applyFont="1" applyBorder="1" applyAlignment="1">
      <alignment horizontal="right" vertical="center"/>
    </xf>
    <xf numFmtId="0" fontId="2" fillId="0" borderId="63" xfId="0" applyFont="1" applyBorder="1" applyAlignment="1">
      <alignment horizontal="right" vertical="center"/>
    </xf>
    <xf numFmtId="0" fontId="2" fillId="0" borderId="39" xfId="0" applyFont="1" applyBorder="1" applyAlignment="1">
      <alignment horizontal="right" vertical="center"/>
    </xf>
    <xf numFmtId="0" fontId="2" fillId="0" borderId="61"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33" xfId="0" applyFont="1" applyBorder="1" applyAlignment="1">
      <alignment horizontal="center" vertical="center" wrapText="1"/>
    </xf>
    <xf numFmtId="0" fontId="6" fillId="0" borderId="6" xfId="24" applyFont="1" applyBorder="1" applyAlignment="1">
      <alignment horizontal="right" vertical="center"/>
    </xf>
    <xf numFmtId="0" fontId="6" fillId="0" borderId="63" xfId="24" applyFont="1" applyBorder="1" applyAlignment="1">
      <alignment horizontal="right" vertical="center"/>
    </xf>
    <xf numFmtId="0" fontId="6" fillId="0" borderId="82" xfId="24" applyFont="1" applyBorder="1" applyAlignment="1">
      <alignment horizontal="right" vertical="center"/>
    </xf>
    <xf numFmtId="0" fontId="6" fillId="0" borderId="13"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83" xfId="24" applyFont="1" applyBorder="1" applyAlignment="1">
      <alignment horizontal="right" vertical="center"/>
    </xf>
    <xf numFmtId="184" fontId="2" fillId="0" borderId="10" xfId="0" applyNumberFormat="1" applyFont="1" applyBorder="1" applyAlignment="1">
      <alignment horizontal="center" vertical="top" wrapText="1"/>
    </xf>
    <xf numFmtId="184" fontId="2" fillId="0" borderId="11" xfId="0" applyNumberFormat="1" applyFont="1" applyBorder="1" applyAlignment="1">
      <alignment horizontal="center" vertical="top" wrapText="1"/>
    </xf>
    <xf numFmtId="184" fontId="2" fillId="0" borderId="27" xfId="0" applyNumberFormat="1" applyFont="1" applyBorder="1" applyAlignment="1">
      <alignment horizontal="center" vertical="top" wrapText="1"/>
    </xf>
    <xf numFmtId="0" fontId="6" fillId="0" borderId="10" xfId="0" applyFont="1" applyBorder="1" applyAlignment="1">
      <alignment horizontal="left" vertical="top" wrapText="1"/>
    </xf>
    <xf numFmtId="0" fontId="6" fillId="0" borderId="11" xfId="0" applyFont="1" applyBorder="1" applyAlignment="1">
      <alignment horizontal="left" vertical="top" wrapText="1"/>
    </xf>
    <xf numFmtId="0" fontId="6" fillId="0" borderId="27" xfId="0" applyFont="1" applyBorder="1" applyAlignment="1">
      <alignment horizontal="left" vertical="top" wrapText="1"/>
    </xf>
    <xf numFmtId="184" fontId="2" fillId="0" borderId="10" xfId="0" applyNumberFormat="1" applyFont="1" applyBorder="1" applyAlignment="1">
      <alignment horizontal="right" vertical="top" wrapText="1"/>
    </xf>
    <xf numFmtId="184" fontId="2" fillId="0" borderId="11" xfId="0" applyNumberFormat="1" applyFont="1" applyBorder="1" applyAlignment="1">
      <alignment horizontal="right" vertical="top" wrapText="1"/>
    </xf>
    <xf numFmtId="184" fontId="2" fillId="0" borderId="27" xfId="0" applyNumberFormat="1" applyFont="1" applyBorder="1" applyAlignment="1">
      <alignment horizontal="right" vertical="top" wrapText="1"/>
    </xf>
    <xf numFmtId="0" fontId="2" fillId="0" borderId="10" xfId="0" applyFont="1" applyBorder="1" applyAlignment="1">
      <alignment horizontal="right" vertical="top" wrapText="1"/>
    </xf>
    <xf numFmtId="0" fontId="2" fillId="0" borderId="11" xfId="0" applyFont="1" applyBorder="1" applyAlignment="1">
      <alignment horizontal="right" vertical="top" wrapText="1"/>
    </xf>
    <xf numFmtId="0" fontId="2" fillId="0" borderId="27" xfId="0" applyFont="1" applyBorder="1" applyAlignment="1">
      <alignment horizontal="right" vertical="top" wrapText="1"/>
    </xf>
    <xf numFmtId="0" fontId="6" fillId="0" borderId="10" xfId="0" applyFont="1" applyBorder="1" applyAlignment="1">
      <alignment horizontal="center" vertical="center" shrinkToFit="1"/>
    </xf>
    <xf numFmtId="0" fontId="6" fillId="0" borderId="11" xfId="0" applyFont="1" applyBorder="1" applyAlignment="1">
      <alignment horizontal="center" vertical="center" shrinkToFit="1"/>
    </xf>
    <xf numFmtId="0" fontId="6" fillId="0" borderId="27" xfId="0" applyFont="1" applyBorder="1" applyAlignment="1">
      <alignment horizontal="center" vertical="center" shrinkToFit="1"/>
    </xf>
    <xf numFmtId="0" fontId="2" fillId="0" borderId="10" xfId="24" applyFont="1" applyBorder="1" applyAlignment="1">
      <alignment horizontal="left" vertical="center"/>
    </xf>
    <xf numFmtId="0" fontId="2" fillId="0" borderId="11" xfId="24" applyFont="1" applyBorder="1" applyAlignment="1">
      <alignment horizontal="left" vertical="center"/>
    </xf>
    <xf numFmtId="0" fontId="2" fillId="0" borderId="27" xfId="24" applyFont="1" applyBorder="1" applyAlignment="1">
      <alignment horizontal="left" vertical="center"/>
    </xf>
    <xf numFmtId="191" fontId="2" fillId="0" borderId="6" xfId="24" applyNumberFormat="1" applyFont="1" applyBorder="1" applyAlignment="1">
      <alignment horizontal="center" vertical="center"/>
    </xf>
    <xf numFmtId="0" fontId="2" fillId="0" borderId="135" xfId="0" applyFont="1" applyBorder="1" applyAlignment="1">
      <alignment horizontal="left" vertical="center"/>
    </xf>
    <xf numFmtId="0" fontId="2" fillId="0" borderId="136" xfId="0" applyFont="1" applyBorder="1" applyAlignment="1">
      <alignment horizontal="left" vertical="center"/>
    </xf>
    <xf numFmtId="0" fontId="2" fillId="0" borderId="132" xfId="0" applyFont="1" applyBorder="1" applyAlignment="1">
      <alignment horizontal="left" vertical="center"/>
    </xf>
    <xf numFmtId="0" fontId="6" fillId="0" borderId="28" xfId="0" applyFont="1" applyBorder="1" applyAlignment="1">
      <alignment horizontal="left" vertical="center"/>
    </xf>
    <xf numFmtId="0" fontId="6" fillId="0" borderId="12" xfId="0" applyFont="1" applyBorder="1" applyAlignment="1">
      <alignment horizontal="left" vertical="center"/>
    </xf>
    <xf numFmtId="0" fontId="6" fillId="0" borderId="29" xfId="0" applyFont="1" applyBorder="1" applyAlignment="1">
      <alignment horizontal="left" vertical="center"/>
    </xf>
    <xf numFmtId="0" fontId="2" fillId="0" borderId="61" xfId="0" applyFont="1" applyBorder="1" applyAlignment="1">
      <alignment horizontal="left" vertical="top"/>
    </xf>
    <xf numFmtId="0" fontId="2" fillId="0" borderId="36" xfId="0" applyFont="1" applyBorder="1" applyAlignment="1">
      <alignment horizontal="left" vertical="top"/>
    </xf>
    <xf numFmtId="0" fontId="2" fillId="0" borderId="39" xfId="0" applyFont="1" applyBorder="1" applyAlignment="1">
      <alignment horizontal="left" vertical="top"/>
    </xf>
    <xf numFmtId="0" fontId="2" fillId="0" borderId="102" xfId="0" applyFont="1" applyBorder="1" applyAlignment="1">
      <alignment horizontal="left" vertical="center"/>
    </xf>
    <xf numFmtId="0" fontId="2" fillId="0" borderId="31" xfId="0" applyFont="1" applyBorder="1" applyAlignment="1">
      <alignment horizontal="left" vertical="center"/>
    </xf>
    <xf numFmtId="0" fontId="2" fillId="0" borderId="32" xfId="0" applyFont="1" applyBorder="1" applyAlignment="1">
      <alignment horizontal="left" vertical="center"/>
    </xf>
    <xf numFmtId="0" fontId="2" fillId="0" borderId="88" xfId="0" applyFont="1" applyBorder="1" applyAlignment="1">
      <alignment horizontal="left" vertical="center"/>
    </xf>
    <xf numFmtId="0" fontId="2" fillId="0" borderId="89" xfId="0" applyFont="1" applyBorder="1" applyAlignment="1">
      <alignment horizontal="left" vertical="center"/>
    </xf>
    <xf numFmtId="0" fontId="2" fillId="0" borderId="126" xfId="0" applyFont="1" applyBorder="1" applyAlignment="1">
      <alignment horizontal="left" vertical="center"/>
    </xf>
    <xf numFmtId="0" fontId="138" fillId="0" borderId="0" xfId="0" applyFont="1" applyAlignment="1">
      <alignment horizontal="center" vertical="center" wrapText="1"/>
    </xf>
    <xf numFmtId="0" fontId="98" fillId="0" borderId="12" xfId="0" applyFont="1" applyBorder="1" applyAlignment="1">
      <alignment vertical="center" wrapText="1"/>
    </xf>
    <xf numFmtId="0" fontId="98" fillId="0" borderId="0" xfId="0" applyFont="1" applyAlignment="1">
      <alignment vertical="center" wrapText="1"/>
    </xf>
    <xf numFmtId="0" fontId="138" fillId="0" borderId="61" xfId="0" applyFont="1" applyBorder="1" applyAlignment="1">
      <alignment horizontal="left" vertical="top" wrapText="1"/>
    </xf>
    <xf numFmtId="0" fontId="138" fillId="0" borderId="36" xfId="0" applyFont="1" applyBorder="1" applyAlignment="1">
      <alignment horizontal="left" vertical="top" wrapText="1"/>
    </xf>
    <xf numFmtId="0" fontId="138" fillId="0" borderId="39" xfId="0" applyFont="1" applyBorder="1" applyAlignment="1">
      <alignment horizontal="left" vertical="top" wrapText="1"/>
    </xf>
    <xf numFmtId="0" fontId="8" fillId="61" borderId="6" xfId="24" applyFont="1" applyFill="1" applyBorder="1" applyAlignment="1">
      <alignment horizontal="left" vertical="top" shrinkToFit="1"/>
    </xf>
    <xf numFmtId="0" fontId="2" fillId="0" borderId="14" xfId="24" applyFont="1" applyBorder="1" applyAlignment="1">
      <alignment horizontal="center" vertical="center"/>
    </xf>
    <xf numFmtId="0" fontId="2" fillId="0" borderId="9" xfId="24" applyFont="1" applyBorder="1" applyAlignment="1">
      <alignment horizontal="center" vertical="center"/>
    </xf>
    <xf numFmtId="0" fontId="6" fillId="0" borderId="61" xfId="0" applyFont="1" applyBorder="1" applyAlignment="1">
      <alignment horizontal="center" vertical="center" shrinkToFit="1"/>
    </xf>
    <xf numFmtId="0" fontId="6" fillId="0" borderId="36" xfId="0" applyFont="1" applyBorder="1" applyAlignment="1">
      <alignment horizontal="center" vertical="center" shrinkToFit="1"/>
    </xf>
    <xf numFmtId="0" fontId="6" fillId="0" borderId="39" xfId="0" applyFont="1" applyBorder="1" applyAlignment="1">
      <alignment horizontal="center" vertical="center" shrinkToFit="1"/>
    </xf>
    <xf numFmtId="0" fontId="140" fillId="0" borderId="61" xfId="0" applyFont="1" applyBorder="1" applyAlignment="1">
      <alignment horizontal="left" vertical="top" wrapText="1" shrinkToFit="1"/>
    </xf>
    <xf numFmtId="0" fontId="140" fillId="0" borderId="36" xfId="0" applyFont="1" applyBorder="1" applyAlignment="1">
      <alignment horizontal="left" vertical="top" wrapText="1" shrinkToFit="1"/>
    </xf>
    <xf numFmtId="0" fontId="140" fillId="0" borderId="39" xfId="0" applyFont="1" applyBorder="1" applyAlignment="1">
      <alignment horizontal="left" vertical="top" wrapText="1" shrinkToFit="1"/>
    </xf>
    <xf numFmtId="187" fontId="139" fillId="61" borderId="10" xfId="0" applyNumberFormat="1" applyFont="1" applyFill="1" applyBorder="1" applyAlignment="1">
      <alignment horizontal="left" vertical="top"/>
    </xf>
    <xf numFmtId="187" fontId="139" fillId="61" borderId="11" xfId="0" applyNumberFormat="1" applyFont="1" applyFill="1" applyBorder="1" applyAlignment="1">
      <alignment horizontal="left" vertical="top"/>
    </xf>
    <xf numFmtId="187" fontId="139" fillId="61" borderId="27" xfId="0" applyNumberFormat="1" applyFont="1" applyFill="1" applyBorder="1" applyAlignment="1">
      <alignment horizontal="left" vertical="top"/>
    </xf>
    <xf numFmtId="0" fontId="8" fillId="61" borderId="10" xfId="24" applyFont="1" applyFill="1" applyBorder="1" applyAlignment="1">
      <alignment horizontal="left" vertical="top" wrapText="1" shrinkToFit="1"/>
    </xf>
    <xf numFmtId="0" fontId="8" fillId="61" borderId="27" xfId="24" applyFont="1" applyFill="1" applyBorder="1" applyAlignment="1">
      <alignment horizontal="left" vertical="top" wrapText="1" shrinkToFit="1"/>
    </xf>
    <xf numFmtId="187" fontId="141" fillId="61" borderId="10" xfId="0" applyNumberFormat="1" applyFont="1" applyFill="1" applyBorder="1" applyAlignment="1">
      <alignment horizontal="left" vertical="top" wrapText="1"/>
    </xf>
    <xf numFmtId="187" fontId="141" fillId="61" borderId="27" xfId="0" applyNumberFormat="1" applyFont="1" applyFill="1" applyBorder="1" applyAlignment="1">
      <alignment horizontal="left" vertical="top" wrapText="1"/>
    </xf>
    <xf numFmtId="187" fontId="141" fillId="61" borderId="11" xfId="0" applyNumberFormat="1" applyFont="1" applyFill="1" applyBorder="1" applyAlignment="1">
      <alignment horizontal="left" vertical="top" wrapText="1"/>
    </xf>
    <xf numFmtId="187" fontId="139" fillId="61" borderId="10" xfId="0" applyNumberFormat="1" applyFont="1" applyFill="1" applyBorder="1" applyAlignment="1">
      <alignment horizontal="left" vertical="top" wrapText="1"/>
    </xf>
    <xf numFmtId="187" fontId="139" fillId="61" borderId="11" xfId="0" applyNumberFormat="1" applyFont="1" applyFill="1" applyBorder="1" applyAlignment="1">
      <alignment horizontal="left" vertical="top" wrapText="1"/>
    </xf>
    <xf numFmtId="0" fontId="138" fillId="0" borderId="61" xfId="0" applyFont="1" applyBorder="1" applyAlignment="1">
      <alignment horizontal="center" vertical="center" wrapText="1"/>
    </xf>
    <xf numFmtId="0" fontId="138" fillId="0" borderId="36" xfId="0" applyFont="1" applyBorder="1" applyAlignment="1">
      <alignment horizontal="center" vertical="center" wrapText="1"/>
    </xf>
    <xf numFmtId="0" fontId="138" fillId="0" borderId="39" xfId="0" applyFont="1" applyBorder="1" applyAlignment="1">
      <alignment horizontal="center" vertical="center" wrapText="1"/>
    </xf>
    <xf numFmtId="0" fontId="138" fillId="0" borderId="28" xfId="0" applyFont="1" applyBorder="1" applyAlignment="1">
      <alignment horizontal="left" vertical="top" wrapText="1" shrinkToFit="1"/>
    </xf>
    <xf numFmtId="0" fontId="138" fillId="0" borderId="33" xfId="0" applyFont="1" applyBorder="1" applyAlignment="1">
      <alignment horizontal="left" vertical="top" wrapText="1" shrinkToFit="1"/>
    </xf>
    <xf numFmtId="0" fontId="138" fillId="0" borderId="13" xfId="0" applyFont="1" applyBorder="1" applyAlignment="1">
      <alignment horizontal="left" vertical="top" wrapText="1" shrinkToFit="1"/>
    </xf>
    <xf numFmtId="187" fontId="139" fillId="61" borderId="27" xfId="0" applyNumberFormat="1" applyFont="1" applyFill="1" applyBorder="1" applyAlignment="1">
      <alignment horizontal="left" vertical="top" wrapText="1"/>
    </xf>
    <xf numFmtId="0" fontId="2" fillId="0" borderId="6" xfId="0" applyFont="1" applyBorder="1">
      <alignment vertical="center"/>
    </xf>
    <xf numFmtId="0" fontId="138" fillId="0" borderId="0" xfId="0" applyFont="1" applyAlignment="1">
      <alignment horizontal="left" vertical="top" wrapText="1" shrinkToFit="1"/>
    </xf>
    <xf numFmtId="0" fontId="2" fillId="0" borderId="83" xfId="0" applyFont="1" applyBorder="1" applyAlignment="1">
      <alignment horizontal="right" vertical="center"/>
    </xf>
    <xf numFmtId="0" fontId="2" fillId="32" borderId="6" xfId="24" applyFont="1" applyFill="1" applyBorder="1" applyAlignment="1">
      <alignment horizontal="left" vertical="center" wrapText="1"/>
    </xf>
    <xf numFmtId="0" fontId="6" fillId="0" borderId="6" xfId="24" applyFont="1" applyBorder="1" applyAlignment="1">
      <alignment horizontal="center" vertical="center"/>
    </xf>
    <xf numFmtId="184" fontId="2" fillId="0" borderId="6" xfId="0" applyNumberFormat="1" applyFont="1" applyBorder="1" applyAlignment="1">
      <alignment horizontal="right" vertical="top" wrapText="1"/>
    </xf>
    <xf numFmtId="184" fontId="2" fillId="14" borderId="10" xfId="0" applyNumberFormat="1" applyFont="1" applyFill="1" applyBorder="1" applyAlignment="1">
      <alignment horizontal="right" vertical="top" wrapText="1"/>
    </xf>
    <xf numFmtId="184" fontId="2" fillId="14" borderId="11" xfId="0" applyNumberFormat="1" applyFont="1" applyFill="1" applyBorder="1" applyAlignment="1">
      <alignment horizontal="right" vertical="top" wrapText="1"/>
    </xf>
    <xf numFmtId="184" fontId="2" fillId="14" borderId="27" xfId="0" applyNumberFormat="1" applyFont="1" applyFill="1" applyBorder="1" applyAlignment="1">
      <alignment horizontal="right" vertical="top" wrapText="1"/>
    </xf>
    <xf numFmtId="0" fontId="6" fillId="0" borderId="10" xfId="0" applyFont="1" applyBorder="1" applyAlignment="1">
      <alignment horizontal="right" vertical="top" wrapText="1"/>
    </xf>
    <xf numFmtId="0" fontId="0" fillId="0" borderId="11" xfId="0" applyBorder="1" applyAlignment="1">
      <alignment horizontal="right" vertical="top" wrapText="1"/>
    </xf>
    <xf numFmtId="0" fontId="0" fillId="0" borderId="27" xfId="0" applyBorder="1" applyAlignment="1">
      <alignment horizontal="right" vertical="top" wrapText="1"/>
    </xf>
    <xf numFmtId="0" fontId="0" fillId="0" borderId="11" xfId="0" applyBorder="1" applyAlignment="1">
      <alignment vertical="top" wrapText="1"/>
    </xf>
    <xf numFmtId="0" fontId="0" fillId="0" borderId="27" xfId="0" applyBorder="1" applyAlignment="1">
      <alignment vertical="top" wrapText="1"/>
    </xf>
    <xf numFmtId="184" fontId="2" fillId="14" borderId="6" xfId="0" applyNumberFormat="1" applyFont="1" applyFill="1" applyBorder="1" applyAlignment="1">
      <alignment horizontal="right" vertical="top" wrapText="1"/>
    </xf>
    <xf numFmtId="184" fontId="2" fillId="0" borderId="6" xfId="0" applyNumberFormat="1" applyFont="1" applyBorder="1" applyAlignment="1">
      <alignment horizontal="center" vertical="center" wrapText="1"/>
    </xf>
    <xf numFmtId="184" fontId="2" fillId="0" borderId="10" xfId="0" applyNumberFormat="1" applyFont="1" applyBorder="1" applyAlignment="1">
      <alignment horizontal="left" vertical="top" wrapText="1"/>
    </xf>
    <xf numFmtId="0" fontId="0" fillId="0" borderId="27" xfId="0" applyBorder="1">
      <alignment vertical="center"/>
    </xf>
    <xf numFmtId="0" fontId="2" fillId="0" borderId="10" xfId="0" applyFont="1" applyBorder="1" applyAlignment="1">
      <alignment horizontal="left" vertical="top" wrapText="1"/>
    </xf>
    <xf numFmtId="184" fontId="2" fillId="0" borderId="27" xfId="0" applyNumberFormat="1" applyFont="1" applyBorder="1" applyAlignment="1">
      <alignment horizontal="left" vertical="top" wrapText="1"/>
    </xf>
    <xf numFmtId="0" fontId="6" fillId="0" borderId="6" xfId="0" applyFont="1" applyBorder="1" applyAlignment="1">
      <alignment horizontal="left" vertical="top" wrapText="1"/>
    </xf>
    <xf numFmtId="0" fontId="6" fillId="14" borderId="6" xfId="0" applyFont="1" applyFill="1" applyBorder="1" applyAlignment="1">
      <alignment horizontal="center" vertical="top" wrapText="1"/>
    </xf>
    <xf numFmtId="183" fontId="2" fillId="14" borderId="6" xfId="0" applyNumberFormat="1" applyFont="1" applyFill="1" applyBorder="1" applyAlignment="1">
      <alignment horizontal="right" vertical="top" wrapText="1"/>
    </xf>
    <xf numFmtId="0" fontId="2" fillId="14" borderId="39" xfId="0" applyFont="1" applyFill="1" applyBorder="1" applyAlignment="1">
      <alignment horizontal="left" vertical="top" wrapText="1"/>
    </xf>
    <xf numFmtId="0" fontId="2" fillId="14" borderId="6" xfId="0" applyFont="1" applyFill="1" applyBorder="1" applyAlignment="1">
      <alignment horizontal="right" vertical="top" wrapText="1"/>
    </xf>
    <xf numFmtId="184" fontId="2" fillId="14" borderId="11" xfId="0" applyNumberFormat="1" applyFont="1" applyFill="1" applyBorder="1" applyAlignment="1">
      <alignment horizontal="left" vertical="top" wrapText="1"/>
    </xf>
    <xf numFmtId="184" fontId="2" fillId="14" borderId="27" xfId="0" applyNumberFormat="1" applyFont="1" applyFill="1" applyBorder="1" applyAlignment="1">
      <alignment horizontal="left" vertical="top" wrapText="1"/>
    </xf>
    <xf numFmtId="184" fontId="2" fillId="14" borderId="10" xfId="0" applyNumberFormat="1" applyFont="1" applyFill="1" applyBorder="1" applyAlignment="1">
      <alignment horizontal="center" vertical="top" wrapText="1"/>
    </xf>
    <xf numFmtId="184" fontId="2" fillId="14" borderId="11" xfId="0" applyNumberFormat="1" applyFont="1" applyFill="1" applyBorder="1" applyAlignment="1">
      <alignment horizontal="center" vertical="top" wrapText="1"/>
    </xf>
    <xf numFmtId="184" fontId="2" fillId="14" borderId="27" xfId="0" applyNumberFormat="1" applyFont="1" applyFill="1" applyBorder="1" applyAlignment="1">
      <alignment horizontal="center" vertical="top" wrapText="1"/>
    </xf>
    <xf numFmtId="0" fontId="2" fillId="0" borderId="6" xfId="0" applyFont="1" applyBorder="1" applyAlignment="1">
      <alignment horizontal="right" vertical="top" wrapText="1"/>
    </xf>
    <xf numFmtId="0" fontId="6" fillId="0" borderId="10" xfId="0" applyFont="1" applyBorder="1" applyAlignment="1">
      <alignment horizontal="left" vertical="center"/>
    </xf>
    <xf numFmtId="0" fontId="6" fillId="0" borderId="11" xfId="0" applyFont="1" applyBorder="1" applyAlignment="1">
      <alignment horizontal="left" vertical="center"/>
    </xf>
    <xf numFmtId="0" fontId="6" fillId="0" borderId="27" xfId="0" applyFont="1" applyBorder="1" applyAlignment="1">
      <alignment horizontal="left" vertical="center"/>
    </xf>
    <xf numFmtId="183" fontId="2" fillId="14" borderId="10" xfId="0" applyNumberFormat="1" applyFont="1" applyFill="1" applyBorder="1" applyAlignment="1">
      <alignment horizontal="center" vertical="top" wrapText="1"/>
    </xf>
    <xf numFmtId="183" fontId="2" fillId="14" borderId="11" xfId="0" applyNumberFormat="1" applyFont="1" applyFill="1" applyBorder="1" applyAlignment="1">
      <alignment horizontal="center" vertical="top" wrapText="1"/>
    </xf>
    <xf numFmtId="183" fontId="2" fillId="14" borderId="27" xfId="0" applyNumberFormat="1" applyFont="1" applyFill="1" applyBorder="1" applyAlignment="1">
      <alignment horizontal="center" vertical="top" wrapText="1"/>
    </xf>
    <xf numFmtId="183" fontId="2" fillId="14" borderId="6" xfId="0" applyNumberFormat="1" applyFont="1" applyFill="1" applyBorder="1" applyAlignment="1">
      <alignment horizontal="left" vertical="top" wrapText="1"/>
    </xf>
    <xf numFmtId="184" fontId="2" fillId="14" borderId="6" xfId="0" applyNumberFormat="1" applyFont="1" applyFill="1" applyBorder="1" applyAlignment="1">
      <alignment horizontal="left" vertical="top" wrapText="1"/>
    </xf>
    <xf numFmtId="183" fontId="2" fillId="14" borderId="61" xfId="0" applyNumberFormat="1" applyFont="1" applyFill="1" applyBorder="1" applyAlignment="1">
      <alignment horizontal="left" vertical="top" wrapText="1"/>
    </xf>
    <xf numFmtId="183" fontId="6" fillId="14" borderId="39" xfId="0" applyNumberFormat="1" applyFont="1" applyFill="1" applyBorder="1" applyAlignment="1">
      <alignment horizontal="left" vertical="top" wrapText="1"/>
    </xf>
    <xf numFmtId="183" fontId="6" fillId="14" borderId="6" xfId="0" applyNumberFormat="1" applyFont="1" applyFill="1" applyBorder="1" applyAlignment="1">
      <alignment horizontal="left" vertical="top" wrapText="1"/>
    </xf>
    <xf numFmtId="0" fontId="6" fillId="0" borderId="6" xfId="0" applyFont="1" applyBorder="1" applyAlignment="1">
      <alignment horizontal="right" vertical="center"/>
    </xf>
    <xf numFmtId="0" fontId="6" fillId="14" borderId="6" xfId="0" applyFont="1" applyFill="1" applyBorder="1" applyAlignment="1">
      <alignment horizontal="right" vertical="top" wrapText="1"/>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27" xfId="0" applyFont="1" applyBorder="1" applyAlignment="1">
      <alignment horizontal="center" vertical="center"/>
    </xf>
    <xf numFmtId="184" fontId="2" fillId="14" borderId="61" xfId="0" applyNumberFormat="1" applyFont="1" applyFill="1" applyBorder="1" applyAlignment="1">
      <alignment horizontal="left" vertical="top" wrapText="1"/>
    </xf>
    <xf numFmtId="0" fontId="2" fillId="14" borderId="61" xfId="0" applyFont="1" applyFill="1" applyBorder="1" applyAlignment="1">
      <alignment horizontal="left" vertical="top" wrapText="1"/>
    </xf>
    <xf numFmtId="0" fontId="2" fillId="14" borderId="6" xfId="0" applyFont="1" applyFill="1" applyBorder="1" applyAlignment="1">
      <alignment horizontal="left" vertical="top" wrapText="1"/>
    </xf>
    <xf numFmtId="184" fontId="6" fillId="14" borderId="39" xfId="0" applyNumberFormat="1" applyFont="1" applyFill="1" applyBorder="1" applyAlignment="1">
      <alignment horizontal="left" vertical="top" wrapText="1"/>
    </xf>
    <xf numFmtId="184" fontId="6" fillId="14" borderId="6" xfId="0" applyNumberFormat="1" applyFont="1" applyFill="1" applyBorder="1" applyAlignment="1">
      <alignment horizontal="left" vertical="top" wrapText="1"/>
    </xf>
    <xf numFmtId="184" fontId="8" fillId="0" borderId="10" xfId="0" applyNumberFormat="1" applyFont="1" applyBorder="1" applyAlignment="1">
      <alignment horizontal="left" vertical="top" wrapText="1"/>
    </xf>
    <xf numFmtId="0" fontId="115" fillId="0" borderId="27" xfId="0" applyFont="1" applyBorder="1">
      <alignment vertical="center"/>
    </xf>
    <xf numFmtId="0" fontId="0" fillId="0" borderId="27" xfId="0" applyBorder="1" applyAlignment="1">
      <alignment horizontal="center" vertical="center"/>
    </xf>
    <xf numFmtId="0" fontId="19" fillId="0" borderId="10" xfId="24" applyFont="1" applyBorder="1" applyAlignment="1">
      <alignment horizontal="center" vertical="top"/>
    </xf>
    <xf numFmtId="0" fontId="19" fillId="0" borderId="11" xfId="24" applyFont="1" applyBorder="1" applyAlignment="1">
      <alignment horizontal="center" vertical="top"/>
    </xf>
    <xf numFmtId="0" fontId="19" fillId="0" borderId="137" xfId="24" applyFont="1" applyBorder="1" applyAlignment="1">
      <alignment horizontal="center" vertical="top"/>
    </xf>
    <xf numFmtId="0" fontId="6" fillId="0" borderId="6" xfId="0" applyFont="1" applyBorder="1" applyAlignment="1">
      <alignment horizontal="center" vertical="top" wrapText="1"/>
    </xf>
    <xf numFmtId="0" fontId="6" fillId="0" borderId="6" xfId="24" applyFont="1" applyBorder="1" applyAlignment="1">
      <alignment horizontal="center" vertical="top" wrapText="1"/>
    </xf>
    <xf numFmtId="0" fontId="2" fillId="0" borderId="6" xfId="0" applyFont="1" applyBorder="1" applyAlignment="1">
      <alignment horizontal="center" vertical="top" wrapText="1"/>
    </xf>
    <xf numFmtId="184" fontId="6" fillId="0" borderId="6" xfId="0" applyNumberFormat="1" applyFont="1" applyBorder="1" applyAlignment="1">
      <alignment horizontal="center" vertical="center" wrapText="1"/>
    </xf>
    <xf numFmtId="184" fontId="6" fillId="0" borderId="10" xfId="0" applyNumberFormat="1" applyFont="1" applyBorder="1" applyAlignment="1">
      <alignment horizontal="center" vertical="center" wrapText="1"/>
    </xf>
    <xf numFmtId="184" fontId="6" fillId="0" borderId="27" xfId="0" applyNumberFormat="1" applyFont="1" applyBorder="1" applyAlignment="1">
      <alignment horizontal="center" vertical="center" wrapText="1"/>
    </xf>
    <xf numFmtId="0" fontId="2" fillId="0" borderId="27" xfId="0" applyFont="1" applyBorder="1" applyAlignment="1">
      <alignment horizontal="left" vertical="top" wrapText="1"/>
    </xf>
    <xf numFmtId="0" fontId="110" fillId="35" borderId="138" xfId="35" applyFont="1" applyFill="1" applyBorder="1" applyAlignment="1">
      <alignment horizontal="center" vertical="center"/>
    </xf>
    <xf numFmtId="0" fontId="110" fillId="35" borderId="139" xfId="35" applyFont="1" applyFill="1" applyBorder="1" applyAlignment="1">
      <alignment horizontal="center" vertical="center"/>
    </xf>
    <xf numFmtId="0" fontId="110" fillId="35" borderId="140" xfId="35" applyFont="1" applyFill="1" applyBorder="1" applyAlignment="1">
      <alignment horizontal="center" vertical="center"/>
    </xf>
    <xf numFmtId="0" fontId="1" fillId="0" borderId="141" xfId="35" applyBorder="1" applyAlignment="1">
      <alignment horizontal="left" vertical="center" wrapText="1"/>
    </xf>
    <xf numFmtId="0" fontId="1" fillId="0" borderId="0" xfId="35" applyAlignment="1">
      <alignment horizontal="left" vertical="center" wrapText="1"/>
    </xf>
    <xf numFmtId="0" fontId="1" fillId="0" borderId="142" xfId="35" applyBorder="1" applyAlignment="1">
      <alignment horizontal="left" vertical="center" wrapText="1"/>
    </xf>
    <xf numFmtId="0" fontId="1" fillId="0" borderId="143" xfId="35" applyBorder="1" applyAlignment="1">
      <alignment horizontal="left" vertical="center" wrapText="1"/>
    </xf>
    <xf numFmtId="0" fontId="1" fillId="0" borderId="144" xfId="35" applyBorder="1" applyAlignment="1">
      <alignment horizontal="left" vertical="center" wrapText="1"/>
    </xf>
    <xf numFmtId="0" fontId="1" fillId="0" borderId="145" xfId="35" applyBorder="1" applyAlignment="1">
      <alignment horizontal="left" vertical="center" wrapText="1"/>
    </xf>
    <xf numFmtId="0" fontId="1" fillId="0" borderId="146" xfId="35" applyBorder="1" applyAlignment="1">
      <alignment horizontal="center" vertical="center"/>
    </xf>
    <xf numFmtId="0" fontId="1" fillId="0" borderId="147" xfId="35" applyBorder="1" applyAlignment="1">
      <alignment horizontal="center" vertical="center"/>
    </xf>
    <xf numFmtId="0" fontId="1" fillId="0" borderId="148" xfId="35" applyBorder="1" applyAlignment="1">
      <alignment horizontal="center" vertical="center"/>
    </xf>
    <xf numFmtId="0" fontId="112" fillId="36" borderId="149" xfId="35" applyFont="1" applyFill="1" applyBorder="1" applyAlignment="1">
      <alignment horizontal="left" vertical="center" wrapText="1"/>
    </xf>
    <xf numFmtId="0" fontId="112" fillId="36" borderId="150" xfId="35" applyFont="1" applyFill="1" applyBorder="1" applyAlignment="1">
      <alignment horizontal="left" vertical="center" wrapText="1"/>
    </xf>
    <xf numFmtId="0" fontId="112" fillId="36" borderId="153" xfId="35" applyFont="1" applyFill="1" applyBorder="1" applyAlignment="1">
      <alignment horizontal="left" vertical="center" wrapText="1"/>
    </xf>
    <xf numFmtId="0" fontId="112" fillId="36" borderId="6" xfId="35" applyFont="1" applyFill="1" applyBorder="1" applyAlignment="1">
      <alignment horizontal="left" vertical="center" wrapText="1"/>
    </xf>
    <xf numFmtId="0" fontId="112" fillId="36" borderId="155" xfId="35" applyFont="1" applyFill="1" applyBorder="1" applyAlignment="1">
      <alignment horizontal="left" vertical="center" wrapText="1"/>
    </xf>
    <xf numFmtId="0" fontId="112" fillId="36" borderId="156" xfId="35" applyFont="1" applyFill="1" applyBorder="1" applyAlignment="1">
      <alignment horizontal="left" vertical="center" wrapText="1"/>
    </xf>
    <xf numFmtId="0" fontId="1" fillId="36" borderId="150" xfId="35" applyFill="1" applyBorder="1" applyAlignment="1">
      <alignment horizontal="left" vertical="center"/>
    </xf>
    <xf numFmtId="0" fontId="1" fillId="36" borderId="152" xfId="35" applyFill="1" applyBorder="1" applyAlignment="1">
      <alignment horizontal="left" vertical="center"/>
    </xf>
    <xf numFmtId="0" fontId="1" fillId="36" borderId="6" xfId="35" applyFill="1" applyBorder="1" applyAlignment="1">
      <alignment horizontal="left" vertical="center"/>
    </xf>
    <xf numFmtId="0" fontId="1" fillId="36" borderId="154" xfId="35" applyFill="1" applyBorder="1" applyAlignment="1">
      <alignment horizontal="left" vertical="center"/>
    </xf>
    <xf numFmtId="0" fontId="1" fillId="36" borderId="156" xfId="35" applyFill="1" applyBorder="1" applyAlignment="1">
      <alignment horizontal="left" vertical="center"/>
    </xf>
    <xf numFmtId="0" fontId="1" fillId="36" borderId="157" xfId="35" applyFill="1" applyBorder="1" applyAlignment="1">
      <alignment horizontal="left" vertical="center"/>
    </xf>
    <xf numFmtId="0" fontId="112" fillId="37" borderId="149" xfId="35" applyFont="1" applyFill="1" applyBorder="1" applyAlignment="1">
      <alignment horizontal="left" vertical="center" wrapText="1"/>
    </xf>
    <xf numFmtId="0" fontId="112" fillId="37" borderId="150" xfId="35" applyFont="1" applyFill="1" applyBorder="1" applyAlignment="1">
      <alignment horizontal="left" vertical="center" wrapText="1"/>
    </xf>
    <xf numFmtId="0" fontId="112" fillId="37" borderId="153" xfId="35" applyFont="1" applyFill="1" applyBorder="1" applyAlignment="1">
      <alignment horizontal="left" vertical="center" wrapText="1"/>
    </xf>
    <xf numFmtId="0" fontId="112" fillId="37" borderId="6" xfId="35" applyFont="1" applyFill="1" applyBorder="1" applyAlignment="1">
      <alignment horizontal="left" vertical="center" wrapText="1"/>
    </xf>
    <xf numFmtId="0" fontId="112" fillId="37" borderId="155" xfId="35" applyFont="1" applyFill="1" applyBorder="1" applyAlignment="1">
      <alignment horizontal="left" vertical="center" wrapText="1"/>
    </xf>
    <xf numFmtId="0" fontId="112" fillId="37" borderId="156" xfId="35" applyFont="1" applyFill="1" applyBorder="1" applyAlignment="1">
      <alignment horizontal="left" vertical="center" wrapText="1"/>
    </xf>
    <xf numFmtId="0" fontId="1" fillId="37" borderId="150" xfId="35" applyFill="1" applyBorder="1" applyAlignment="1">
      <alignment horizontal="left" vertical="center"/>
    </xf>
    <xf numFmtId="0" fontId="1" fillId="37" borderId="152" xfId="35" applyFill="1" applyBorder="1" applyAlignment="1">
      <alignment horizontal="left" vertical="center"/>
    </xf>
    <xf numFmtId="0" fontId="1" fillId="37" borderId="6" xfId="35" applyFill="1" applyBorder="1" applyAlignment="1">
      <alignment horizontal="left" vertical="center"/>
    </xf>
    <xf numFmtId="0" fontId="1" fillId="37" borderId="154" xfId="35" applyFill="1" applyBorder="1" applyAlignment="1">
      <alignment horizontal="left" vertical="center"/>
    </xf>
    <xf numFmtId="0" fontId="1" fillId="37" borderId="156" xfId="35" applyFill="1" applyBorder="1" applyAlignment="1">
      <alignment horizontal="left" vertical="center"/>
    </xf>
    <xf numFmtId="0" fontId="1" fillId="37" borderId="157" xfId="35" applyFill="1" applyBorder="1" applyAlignment="1">
      <alignment horizontal="left" vertical="center"/>
    </xf>
    <xf numFmtId="0" fontId="112" fillId="33" borderId="149" xfId="35" applyFont="1" applyFill="1" applyBorder="1" applyAlignment="1">
      <alignment horizontal="left" vertical="center" wrapText="1"/>
    </xf>
    <xf numFmtId="0" fontId="112" fillId="33" borderId="150" xfId="35" applyFont="1" applyFill="1" applyBorder="1" applyAlignment="1">
      <alignment horizontal="left" vertical="center" wrapText="1"/>
    </xf>
    <xf numFmtId="0" fontId="112" fillId="33" borderId="153" xfId="35" applyFont="1" applyFill="1" applyBorder="1" applyAlignment="1">
      <alignment horizontal="left" vertical="center" wrapText="1"/>
    </xf>
    <xf numFmtId="0" fontId="112" fillId="33" borderId="6" xfId="35" applyFont="1" applyFill="1" applyBorder="1" applyAlignment="1">
      <alignment horizontal="left" vertical="center" wrapText="1"/>
    </xf>
    <xf numFmtId="0" fontId="112" fillId="33" borderId="155" xfId="35" applyFont="1" applyFill="1" applyBorder="1" applyAlignment="1">
      <alignment horizontal="left" vertical="center" wrapText="1"/>
    </xf>
    <xf numFmtId="0" fontId="112" fillId="33" borderId="156" xfId="35" applyFont="1" applyFill="1" applyBorder="1" applyAlignment="1">
      <alignment horizontal="left" vertical="center" wrapText="1"/>
    </xf>
    <xf numFmtId="0" fontId="1" fillId="33" borderId="150" xfId="35" applyFill="1" applyBorder="1" applyAlignment="1">
      <alignment horizontal="left" vertical="center"/>
    </xf>
    <xf numFmtId="0" fontId="1" fillId="33" borderId="152" xfId="35" applyFill="1" applyBorder="1" applyAlignment="1">
      <alignment horizontal="left" vertical="center"/>
    </xf>
    <xf numFmtId="0" fontId="1" fillId="33" borderId="6" xfId="35" applyFill="1" applyBorder="1" applyAlignment="1">
      <alignment horizontal="left" vertical="center"/>
    </xf>
    <xf numFmtId="0" fontId="1" fillId="33" borderId="154" xfId="35" applyFill="1" applyBorder="1" applyAlignment="1">
      <alignment horizontal="left" vertical="center"/>
    </xf>
    <xf numFmtId="0" fontId="1" fillId="33" borderId="156" xfId="35" applyFill="1" applyBorder="1" applyAlignment="1">
      <alignment horizontal="left" vertical="center"/>
    </xf>
    <xf numFmtId="0" fontId="1" fillId="33" borderId="157" xfId="35" applyFill="1" applyBorder="1" applyAlignment="1">
      <alignment horizontal="left" vertical="center"/>
    </xf>
    <xf numFmtId="0" fontId="112" fillId="38" borderId="149" xfId="35" applyFont="1" applyFill="1" applyBorder="1" applyAlignment="1">
      <alignment horizontal="left" vertical="center" wrapText="1"/>
    </xf>
    <xf numFmtId="0" fontId="112" fillId="38" borderId="150" xfId="35" applyFont="1" applyFill="1" applyBorder="1" applyAlignment="1">
      <alignment horizontal="left" vertical="center" wrapText="1"/>
    </xf>
    <xf numFmtId="0" fontId="112" fillId="38" borderId="153" xfId="35" applyFont="1" applyFill="1" applyBorder="1" applyAlignment="1">
      <alignment horizontal="left" vertical="center" wrapText="1"/>
    </xf>
    <xf numFmtId="0" fontId="112" fillId="38" borderId="6" xfId="35" applyFont="1" applyFill="1" applyBorder="1" applyAlignment="1">
      <alignment horizontal="left" vertical="center" wrapText="1"/>
    </xf>
    <xf numFmtId="0" fontId="112" fillId="38" borderId="155" xfId="35" applyFont="1" applyFill="1" applyBorder="1" applyAlignment="1">
      <alignment horizontal="left" vertical="center" wrapText="1"/>
    </xf>
    <xf numFmtId="0" fontId="112" fillId="38" borderId="156" xfId="35" applyFont="1" applyFill="1" applyBorder="1" applyAlignment="1">
      <alignment horizontal="left" vertical="center" wrapText="1"/>
    </xf>
    <xf numFmtId="0" fontId="1" fillId="38" borderId="150" xfId="35" applyFill="1" applyBorder="1" applyAlignment="1">
      <alignment horizontal="left" vertical="center"/>
    </xf>
    <xf numFmtId="0" fontId="1" fillId="38" borderId="152" xfId="35" applyFill="1" applyBorder="1" applyAlignment="1">
      <alignment horizontal="left" vertical="center"/>
    </xf>
    <xf numFmtId="0" fontId="1" fillId="38" borderId="6" xfId="35" applyFill="1" applyBorder="1" applyAlignment="1">
      <alignment horizontal="left" vertical="center"/>
    </xf>
    <xf numFmtId="0" fontId="1" fillId="38" borderId="154" xfId="35" applyFill="1" applyBorder="1" applyAlignment="1">
      <alignment horizontal="left" vertical="center"/>
    </xf>
    <xf numFmtId="0" fontId="1" fillId="38" borderId="156" xfId="35" applyFill="1" applyBorder="1" applyAlignment="1">
      <alignment horizontal="left" vertical="center"/>
    </xf>
    <xf numFmtId="0" fontId="1" fillId="38" borderId="157" xfId="35" applyFill="1" applyBorder="1" applyAlignment="1">
      <alignment horizontal="left" vertical="center"/>
    </xf>
    <xf numFmtId="0" fontId="112" fillId="39" borderId="149" xfId="35" applyFont="1" applyFill="1" applyBorder="1" applyAlignment="1">
      <alignment horizontal="left" vertical="center" wrapText="1"/>
    </xf>
    <xf numFmtId="0" fontId="112" fillId="39" borderId="150" xfId="35" applyFont="1" applyFill="1" applyBorder="1" applyAlignment="1">
      <alignment horizontal="left" vertical="center" wrapText="1"/>
    </xf>
    <xf numFmtId="0" fontId="112" fillId="39" borderId="153" xfId="35" applyFont="1" applyFill="1" applyBorder="1" applyAlignment="1">
      <alignment horizontal="left" vertical="center" wrapText="1"/>
    </xf>
    <xf numFmtId="0" fontId="112" fillId="39" borderId="6" xfId="35" applyFont="1" applyFill="1" applyBorder="1" applyAlignment="1">
      <alignment horizontal="left" vertical="center" wrapText="1"/>
    </xf>
    <xf numFmtId="0" fontId="112" fillId="39" borderId="155" xfId="35" applyFont="1" applyFill="1" applyBorder="1" applyAlignment="1">
      <alignment horizontal="left" vertical="center" wrapText="1"/>
    </xf>
    <xf numFmtId="0" fontId="112" fillId="39" borderId="156" xfId="35" applyFont="1" applyFill="1" applyBorder="1" applyAlignment="1">
      <alignment horizontal="left" vertical="center" wrapText="1"/>
    </xf>
    <xf numFmtId="0" fontId="1" fillId="39" borderId="150" xfId="35" applyFill="1" applyBorder="1" applyAlignment="1">
      <alignment horizontal="left" vertical="center"/>
    </xf>
    <xf numFmtId="0" fontId="1" fillId="39" borderId="152" xfId="35" applyFill="1" applyBorder="1" applyAlignment="1">
      <alignment horizontal="left" vertical="center"/>
    </xf>
    <xf numFmtId="0" fontId="1" fillId="39" borderId="6" xfId="35" applyFill="1" applyBorder="1" applyAlignment="1">
      <alignment horizontal="left" vertical="center"/>
    </xf>
    <xf numFmtId="0" fontId="1" fillId="39" borderId="154" xfId="35" applyFill="1" applyBorder="1" applyAlignment="1">
      <alignment horizontal="left" vertical="center"/>
    </xf>
    <xf numFmtId="0" fontId="1" fillId="39" borderId="156" xfId="35" applyFill="1" applyBorder="1" applyAlignment="1">
      <alignment horizontal="left" vertical="center"/>
    </xf>
    <xf numFmtId="0" fontId="1" fillId="39" borderId="157" xfId="35" applyFill="1" applyBorder="1" applyAlignment="1">
      <alignment horizontal="left" vertical="center"/>
    </xf>
  </cellXfs>
  <cellStyles count="40">
    <cellStyle name="ハイパーリンク" xfId="36" builtinId="8"/>
    <cellStyle name="桁区切り 10" xfId="1" xr:uid="{00000000-0005-0000-0000-000001000000}"/>
    <cellStyle name="桁区切り 11" xfId="2" xr:uid="{00000000-0005-0000-0000-000002000000}"/>
    <cellStyle name="桁区切り 12" xfId="3" xr:uid="{00000000-0005-0000-0000-000003000000}"/>
    <cellStyle name="桁区切り 2" xfId="4" xr:uid="{00000000-0005-0000-0000-000004000000}"/>
    <cellStyle name="桁区切り 2 2" xfId="5" xr:uid="{00000000-0005-0000-0000-000005000000}"/>
    <cellStyle name="桁区切り 3" xfId="6" xr:uid="{00000000-0005-0000-0000-000006000000}"/>
    <cellStyle name="桁区切り 3 2" xfId="7" xr:uid="{00000000-0005-0000-0000-000007000000}"/>
    <cellStyle name="桁区切り 4" xfId="8" xr:uid="{00000000-0005-0000-0000-000008000000}"/>
    <cellStyle name="桁区切り 5" xfId="9" xr:uid="{00000000-0005-0000-0000-000009000000}"/>
    <cellStyle name="桁区切り 6" xfId="10" xr:uid="{00000000-0005-0000-0000-00000A000000}"/>
    <cellStyle name="桁区切り 6 2" xfId="11" xr:uid="{00000000-0005-0000-0000-00000B000000}"/>
    <cellStyle name="桁区切り 6 2 2" xfId="12" xr:uid="{00000000-0005-0000-0000-00000C000000}"/>
    <cellStyle name="桁区切り 7" xfId="13" xr:uid="{00000000-0005-0000-0000-00000D000000}"/>
    <cellStyle name="桁区切り 8" xfId="14" xr:uid="{00000000-0005-0000-0000-00000E000000}"/>
    <cellStyle name="桁区切り 9" xfId="15" xr:uid="{00000000-0005-0000-0000-00000F000000}"/>
    <cellStyle name="通貨" xfId="37" builtinId="7"/>
    <cellStyle name="通貨 2" xfId="16" xr:uid="{00000000-0005-0000-0000-000010000000}"/>
    <cellStyle name="標準" xfId="0" builtinId="0"/>
    <cellStyle name="標準 10" xfId="17" xr:uid="{00000000-0005-0000-0000-000012000000}"/>
    <cellStyle name="標準 11" xfId="18" xr:uid="{00000000-0005-0000-0000-000013000000}"/>
    <cellStyle name="標準 12" xfId="19" xr:uid="{00000000-0005-0000-0000-000014000000}"/>
    <cellStyle name="標準 13" xfId="20" xr:uid="{00000000-0005-0000-0000-000015000000}"/>
    <cellStyle name="標準 14" xfId="21" xr:uid="{00000000-0005-0000-0000-000016000000}"/>
    <cellStyle name="標準 15" xfId="22" xr:uid="{00000000-0005-0000-0000-000017000000}"/>
    <cellStyle name="標準 16" xfId="23" xr:uid="{00000000-0005-0000-0000-000018000000}"/>
    <cellStyle name="標準 17" xfId="35" xr:uid="{00000000-0005-0000-0000-000019000000}"/>
    <cellStyle name="標準 2" xfId="24" xr:uid="{00000000-0005-0000-0000-00001A000000}"/>
    <cellStyle name="標準 2 2" xfId="39" xr:uid="{1FB04216-1741-427C-886A-2206A922B078}"/>
    <cellStyle name="標準 3" xfId="25" xr:uid="{00000000-0005-0000-0000-00001B000000}"/>
    <cellStyle name="標準 4" xfId="26" xr:uid="{00000000-0005-0000-0000-00001C000000}"/>
    <cellStyle name="標準 5" xfId="27" xr:uid="{00000000-0005-0000-0000-00001D000000}"/>
    <cellStyle name="標準 6" xfId="28" xr:uid="{00000000-0005-0000-0000-00001E000000}"/>
    <cellStyle name="標準 6 2" xfId="29" xr:uid="{00000000-0005-0000-0000-00001F000000}"/>
    <cellStyle name="標準 6 2 2" xfId="30" xr:uid="{00000000-0005-0000-0000-000020000000}"/>
    <cellStyle name="標準 7" xfId="31" xr:uid="{00000000-0005-0000-0000-000021000000}"/>
    <cellStyle name="標準 8" xfId="32" xr:uid="{00000000-0005-0000-0000-000022000000}"/>
    <cellStyle name="標準 9" xfId="33" xr:uid="{00000000-0005-0000-0000-000023000000}"/>
    <cellStyle name="標準_Ａ票～Ｅ票市区町村回答用" xfId="34" xr:uid="{00000000-0005-0000-0000-000024000000}"/>
    <cellStyle name="標準_Sheet1" xfId="38" xr:uid="{F33CCF7A-5AE0-4B29-894C-809B55C99BD6}"/>
  </cellStyles>
  <dxfs count="16">
    <dxf>
      <fill>
        <gradientFill degree="270">
          <stop position="0">
            <color theme="0"/>
          </stop>
          <stop position="1">
            <color rgb="FFFF6600"/>
          </stop>
        </gradientFill>
      </fill>
    </dxf>
    <dxf>
      <fill>
        <gradientFill degree="270">
          <stop position="0">
            <color theme="0"/>
          </stop>
          <stop position="1">
            <color rgb="FFFF6600"/>
          </stop>
        </gradientFill>
      </fill>
    </dxf>
    <dxf>
      <fill>
        <gradientFill degree="270">
          <stop position="0">
            <color theme="0"/>
          </stop>
          <stop position="1">
            <color rgb="FFFF6600"/>
          </stop>
        </gradientFill>
      </fill>
    </dxf>
    <dxf>
      <fill>
        <gradientFill degree="270">
          <stop position="0">
            <color theme="0"/>
          </stop>
          <stop position="1">
            <color rgb="FFFF6600"/>
          </stop>
        </gradientFill>
      </fill>
    </dxf>
    <dxf>
      <fill>
        <gradientFill degree="270">
          <stop position="0">
            <color theme="0"/>
          </stop>
          <stop position="1">
            <color rgb="FFFF6600"/>
          </stop>
        </gradientFill>
      </fill>
    </dxf>
    <dxf>
      <fill>
        <gradientFill degree="270">
          <stop position="0">
            <color theme="0"/>
          </stop>
          <stop position="1">
            <color rgb="FFFF6600"/>
          </stop>
        </gradientFill>
      </fill>
    </dxf>
    <dxf>
      <fill>
        <gradientFill degree="270">
          <stop position="0">
            <color theme="0"/>
          </stop>
          <stop position="1">
            <color rgb="FFFF6600"/>
          </stop>
        </gradientFill>
      </fill>
    </dxf>
    <dxf>
      <fill>
        <gradientFill degree="270">
          <stop position="0">
            <color theme="0"/>
          </stop>
          <stop position="1">
            <color rgb="FFFF6600"/>
          </stop>
        </gradientFill>
      </fill>
    </dxf>
    <dxf>
      <fill>
        <gradientFill degree="270">
          <stop position="0">
            <color theme="0"/>
          </stop>
          <stop position="1">
            <color rgb="FFFF6600"/>
          </stop>
        </gradientFill>
      </fill>
    </dxf>
    <dxf>
      <fill>
        <gradientFill degree="270">
          <stop position="0">
            <color theme="0"/>
          </stop>
          <stop position="1">
            <color rgb="FFFF6600"/>
          </stop>
        </gradientFill>
      </fill>
    </dxf>
    <dxf>
      <fill>
        <gradientFill degree="270">
          <stop position="0">
            <color theme="0"/>
          </stop>
          <stop position="1">
            <color rgb="FFFF6600"/>
          </stop>
        </gradientFill>
      </fill>
    </dxf>
    <dxf>
      <fill>
        <gradientFill degree="270">
          <stop position="0">
            <color theme="0"/>
          </stop>
          <stop position="1">
            <color rgb="FFFF6600"/>
          </stop>
        </gradient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2" defaultPivotStyle="PivotStyleLight16"/>
  <colors>
    <mruColors>
      <color rgb="FFFFFF99"/>
      <color rgb="FF0000FF"/>
      <color rgb="FFCC0000"/>
      <color rgb="FF0066FF"/>
      <color rgb="FFFF0000"/>
      <color rgb="FFFF9933"/>
      <color rgb="FF00FF00"/>
      <color rgb="FF008000"/>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2744663167104137"/>
          <c:y val="5.1341131491511538E-2"/>
          <c:w val="0.75866447944007143"/>
          <c:h val="0.71485131025288506"/>
        </c:manualLayout>
      </c:layout>
      <c:barChart>
        <c:barDir val="col"/>
        <c:grouping val="clustered"/>
        <c:varyColors val="0"/>
        <c:ser>
          <c:idx val="0"/>
          <c:order val="0"/>
          <c:tx>
            <c:strRef>
              <c:f>C票集計!$A$113</c:f>
              <c:strCache>
                <c:ptCount val="1"/>
                <c:pt idx="0">
                  <c:v>構成割合（％）</c:v>
                </c:pt>
              </c:strCache>
            </c:strRef>
          </c:tx>
          <c:spPr>
            <a:ln>
              <a:solidFill>
                <a:prstClr val="black"/>
              </a:solidFill>
            </a:ln>
          </c:spPr>
          <c:invertIfNegative val="0"/>
          <c:dLbls>
            <c:spPr>
              <a:noFill/>
              <a:ln w="25400">
                <a:noFill/>
              </a:ln>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C票集計!$B$111:$F$111</c:f>
              <c:strCache>
                <c:ptCount val="5"/>
                <c:pt idx="0">
                  <c:v>身体的虐待</c:v>
                </c:pt>
                <c:pt idx="1">
                  <c:v>介護等放棄</c:v>
                </c:pt>
                <c:pt idx="2">
                  <c:v>心理的虐待</c:v>
                </c:pt>
                <c:pt idx="3">
                  <c:v>性的虐待</c:v>
                </c:pt>
                <c:pt idx="4">
                  <c:v>経済的虐待</c:v>
                </c:pt>
              </c:strCache>
            </c:strRef>
          </c:cat>
          <c:val>
            <c:numRef>
              <c:f>C票集計!$B$113:$F$113</c:f>
              <c:numCache>
                <c:formatCode>#,##0.0_);\-#,##0.0</c:formatCode>
                <c:ptCount val="5"/>
                <c:pt idx="0">
                  <c:v>0</c:v>
                </c:pt>
                <c:pt idx="1">
                  <c:v>0</c:v>
                </c:pt>
                <c:pt idx="2">
                  <c:v>0</c:v>
                </c:pt>
                <c:pt idx="3">
                  <c:v>0</c:v>
                </c:pt>
                <c:pt idx="4">
                  <c:v>0</c:v>
                </c:pt>
              </c:numCache>
            </c:numRef>
          </c:val>
          <c:extLst>
            <c:ext xmlns:c16="http://schemas.microsoft.com/office/drawing/2014/chart" uri="{C3380CC4-5D6E-409C-BE32-E72D297353CC}">
              <c16:uniqueId val="{00000000-859C-49D3-AD2E-50970D862093}"/>
            </c:ext>
          </c:extLst>
        </c:ser>
        <c:dLbls>
          <c:showLegendKey val="0"/>
          <c:showVal val="0"/>
          <c:showCatName val="0"/>
          <c:showSerName val="0"/>
          <c:showPercent val="0"/>
          <c:showBubbleSize val="0"/>
        </c:dLbls>
        <c:gapWidth val="150"/>
        <c:axId val="658993648"/>
        <c:axId val="658986032"/>
      </c:barChart>
      <c:catAx>
        <c:axId val="658993648"/>
        <c:scaling>
          <c:orientation val="minMax"/>
        </c:scaling>
        <c:delete val="0"/>
        <c:axPos val="b"/>
        <c:majorGridlines/>
        <c:numFmt formatCode="General" sourceLinked="1"/>
        <c:majorTickMark val="out"/>
        <c:minorTickMark val="none"/>
        <c:tickLblPos val="nextTo"/>
        <c:crossAx val="658986032"/>
        <c:crosses val="autoZero"/>
        <c:auto val="1"/>
        <c:lblAlgn val="ctr"/>
        <c:lblOffset val="100"/>
        <c:noMultiLvlLbl val="0"/>
      </c:catAx>
      <c:valAx>
        <c:axId val="658986032"/>
        <c:scaling>
          <c:orientation val="minMax"/>
        </c:scaling>
        <c:delete val="0"/>
        <c:axPos val="l"/>
        <c:numFmt formatCode="General" sourceLinked="0"/>
        <c:majorTickMark val="out"/>
        <c:minorTickMark val="none"/>
        <c:tickLblPos val="nextTo"/>
        <c:crossAx val="658993648"/>
        <c:crosses val="autoZero"/>
        <c:crossBetween val="between"/>
        <c:majorUnit val="10"/>
      </c:valAx>
    </c:plotArea>
    <c:legend>
      <c:legendPos val="r"/>
      <c:layout>
        <c:manualLayout>
          <c:xMode val="edge"/>
          <c:yMode val="edge"/>
          <c:x val="0.38259109311740891"/>
          <c:y val="0.90476190476190477"/>
          <c:w val="0.30161943319838058"/>
          <c:h val="6.6666666666666652E-2"/>
        </c:manualLayout>
      </c:layout>
      <c:overlay val="0"/>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3570760771691859"/>
          <c:y val="4.8404840484048396E-2"/>
          <c:w val="0.81033258616395398"/>
          <c:h val="0.48592638518610382"/>
        </c:manualLayout>
      </c:layout>
      <c:barChart>
        <c:barDir val="bar"/>
        <c:grouping val="percentStacked"/>
        <c:varyColors val="0"/>
        <c:ser>
          <c:idx val="0"/>
          <c:order val="0"/>
          <c:tx>
            <c:strRef>
              <c:f>C票集計!$A$406:$E$406</c:f>
              <c:strCache>
                <c:ptCount val="5"/>
                <c:pt idx="0">
                  <c:v>被虐待者の保護として虐待者からの分離を行った事例</c:v>
                </c:pt>
              </c:strCache>
            </c:strRef>
          </c:tx>
          <c:spPr>
            <a:solidFill>
              <a:schemeClr val="tx1">
                <a:lumMod val="85000"/>
                <a:lumOff val="15000"/>
              </a:schemeClr>
            </a:solidFill>
            <a:ln>
              <a:solidFill>
                <a:prstClr val="black"/>
              </a:solidFill>
            </a:ln>
          </c:spPr>
          <c:invertIfNegative val="0"/>
          <c:dLbls>
            <c:spPr>
              <a:noFill/>
              <a:ln w="25400">
                <a:noFill/>
              </a:ln>
            </c:spPr>
            <c:txPr>
              <a:bodyPr/>
              <a:lstStyle/>
              <a:p>
                <a:pPr>
                  <a:defRPr>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C票集計!$G$405</c:f>
              <c:strCache>
                <c:ptCount val="1"/>
                <c:pt idx="0">
                  <c:v>構成割合
（％）</c:v>
                </c:pt>
              </c:strCache>
            </c:strRef>
          </c:cat>
          <c:val>
            <c:numRef>
              <c:f>C票集計!$G$406</c:f>
              <c:numCache>
                <c:formatCode>#,##0.0_);\-#,##0.0</c:formatCode>
                <c:ptCount val="1"/>
                <c:pt idx="0">
                  <c:v>0</c:v>
                </c:pt>
              </c:numCache>
            </c:numRef>
          </c:val>
          <c:extLst>
            <c:ext xmlns:c16="http://schemas.microsoft.com/office/drawing/2014/chart" uri="{C3380CC4-5D6E-409C-BE32-E72D297353CC}">
              <c16:uniqueId val="{00000000-75CB-4FE4-9434-B03D659487F1}"/>
            </c:ext>
          </c:extLst>
        </c:ser>
        <c:ser>
          <c:idx val="1"/>
          <c:order val="1"/>
          <c:tx>
            <c:strRef>
              <c:f>C票集計!$A$407:$E$407</c:f>
              <c:strCache>
                <c:ptCount val="5"/>
                <c:pt idx="0">
                  <c:v>被虐待者と虐待者を分離していない事例</c:v>
                </c:pt>
              </c:strCache>
            </c:strRef>
          </c:tx>
          <c:spPr>
            <a:ln>
              <a:solidFill>
                <a:prstClr val="black"/>
              </a:solid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C票集計!$G$405</c:f>
              <c:strCache>
                <c:ptCount val="1"/>
                <c:pt idx="0">
                  <c:v>構成割合
（％）</c:v>
                </c:pt>
              </c:strCache>
            </c:strRef>
          </c:cat>
          <c:val>
            <c:numRef>
              <c:f>C票集計!$G$407</c:f>
              <c:numCache>
                <c:formatCode>#,##0.0_);\-#,##0.0</c:formatCode>
                <c:ptCount val="1"/>
                <c:pt idx="0">
                  <c:v>0</c:v>
                </c:pt>
              </c:numCache>
            </c:numRef>
          </c:val>
          <c:extLst>
            <c:ext xmlns:c16="http://schemas.microsoft.com/office/drawing/2014/chart" uri="{C3380CC4-5D6E-409C-BE32-E72D297353CC}">
              <c16:uniqueId val="{00000001-75CB-4FE4-9434-B03D659487F1}"/>
            </c:ext>
          </c:extLst>
        </c:ser>
        <c:ser>
          <c:idx val="2"/>
          <c:order val="2"/>
          <c:tx>
            <c:strRef>
              <c:f>C票集計!$A$408:$E$408</c:f>
              <c:strCache>
                <c:ptCount val="5"/>
                <c:pt idx="0">
                  <c:v>現在対応について検討・調整中の事例</c:v>
                </c:pt>
              </c:strCache>
            </c:strRef>
          </c:tx>
          <c:spPr>
            <a:ln>
              <a:solidFill>
                <a:prstClr val="black"/>
              </a:solid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C票集計!$G$405</c:f>
              <c:strCache>
                <c:ptCount val="1"/>
                <c:pt idx="0">
                  <c:v>構成割合
（％）</c:v>
                </c:pt>
              </c:strCache>
            </c:strRef>
          </c:cat>
          <c:val>
            <c:numRef>
              <c:f>C票集計!$G$408</c:f>
              <c:numCache>
                <c:formatCode>#,##0.0_);\-#,##0.0</c:formatCode>
                <c:ptCount val="1"/>
                <c:pt idx="0">
                  <c:v>0</c:v>
                </c:pt>
              </c:numCache>
            </c:numRef>
          </c:val>
          <c:extLst>
            <c:ext xmlns:c16="http://schemas.microsoft.com/office/drawing/2014/chart" uri="{C3380CC4-5D6E-409C-BE32-E72D297353CC}">
              <c16:uniqueId val="{00000002-75CB-4FE4-9434-B03D659487F1}"/>
            </c:ext>
          </c:extLst>
        </c:ser>
        <c:ser>
          <c:idx val="3"/>
          <c:order val="3"/>
          <c:tx>
            <c:strRef>
              <c:f>C票集計!$A$409:$E$409</c:f>
              <c:strCache>
                <c:ptCount val="5"/>
                <c:pt idx="0">
                  <c:v>虐待判断時点で既に分離状態の事例（別居,入院,入所等）</c:v>
                </c:pt>
              </c:strCache>
            </c:strRef>
          </c:tx>
          <c:spPr>
            <a:solidFill>
              <a:schemeClr val="bg1">
                <a:lumMod val="95000"/>
              </a:schemeClr>
            </a:solidFill>
            <a:ln>
              <a:solidFill>
                <a:prstClr val="black"/>
              </a:solid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C票集計!$G$405</c:f>
              <c:strCache>
                <c:ptCount val="1"/>
                <c:pt idx="0">
                  <c:v>構成割合
（％）</c:v>
                </c:pt>
              </c:strCache>
            </c:strRef>
          </c:cat>
          <c:val>
            <c:numRef>
              <c:f>C票集計!$G$409</c:f>
              <c:numCache>
                <c:formatCode>#,##0.0_);\-#,##0.0</c:formatCode>
                <c:ptCount val="1"/>
                <c:pt idx="0">
                  <c:v>0</c:v>
                </c:pt>
              </c:numCache>
            </c:numRef>
          </c:val>
          <c:extLst>
            <c:ext xmlns:c16="http://schemas.microsoft.com/office/drawing/2014/chart" uri="{C3380CC4-5D6E-409C-BE32-E72D297353CC}">
              <c16:uniqueId val="{00000003-75CB-4FE4-9434-B03D659487F1}"/>
            </c:ext>
          </c:extLst>
        </c:ser>
        <c:ser>
          <c:idx val="4"/>
          <c:order val="4"/>
          <c:tx>
            <c:strRef>
              <c:f>C票集計!$A$410:$E$410</c:f>
              <c:strCache>
                <c:ptCount val="5"/>
                <c:pt idx="0">
                  <c:v>その他</c:v>
                </c:pt>
              </c:strCache>
            </c:strRef>
          </c:tx>
          <c:spPr>
            <a:ln>
              <a:solidFill>
                <a:schemeClr val="tx1"/>
              </a:solid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C票集計!$G$405</c:f>
              <c:strCache>
                <c:ptCount val="1"/>
                <c:pt idx="0">
                  <c:v>構成割合
（％）</c:v>
                </c:pt>
              </c:strCache>
            </c:strRef>
          </c:cat>
          <c:val>
            <c:numRef>
              <c:f>C票集計!$G$410</c:f>
              <c:numCache>
                <c:formatCode>#,##0.0_);\-#,##0.0</c:formatCode>
                <c:ptCount val="1"/>
                <c:pt idx="0">
                  <c:v>0</c:v>
                </c:pt>
              </c:numCache>
            </c:numRef>
          </c:val>
          <c:extLst>
            <c:ext xmlns:c16="http://schemas.microsoft.com/office/drawing/2014/chart" uri="{C3380CC4-5D6E-409C-BE32-E72D297353CC}">
              <c16:uniqueId val="{00000004-75CB-4FE4-9434-B03D659487F1}"/>
            </c:ext>
          </c:extLst>
        </c:ser>
        <c:dLbls>
          <c:dLblPos val="ctr"/>
          <c:showLegendKey val="0"/>
          <c:showVal val="1"/>
          <c:showCatName val="0"/>
          <c:showSerName val="0"/>
          <c:showPercent val="0"/>
          <c:showBubbleSize val="0"/>
        </c:dLbls>
        <c:gapWidth val="150"/>
        <c:overlap val="100"/>
        <c:axId val="658988208"/>
        <c:axId val="658972432"/>
      </c:barChart>
      <c:catAx>
        <c:axId val="658988208"/>
        <c:scaling>
          <c:orientation val="minMax"/>
        </c:scaling>
        <c:delete val="0"/>
        <c:axPos val="l"/>
        <c:numFmt formatCode="General" sourceLinked="1"/>
        <c:majorTickMark val="out"/>
        <c:minorTickMark val="none"/>
        <c:tickLblPos val="nextTo"/>
        <c:crossAx val="658972432"/>
        <c:crosses val="autoZero"/>
        <c:auto val="1"/>
        <c:lblAlgn val="ctr"/>
        <c:lblOffset val="100"/>
        <c:noMultiLvlLbl val="0"/>
      </c:catAx>
      <c:valAx>
        <c:axId val="658972432"/>
        <c:scaling>
          <c:orientation val="minMax"/>
          <c:min val="0"/>
        </c:scaling>
        <c:delete val="0"/>
        <c:axPos val="b"/>
        <c:majorGridlines/>
        <c:numFmt formatCode="0%" sourceLinked="1"/>
        <c:majorTickMark val="out"/>
        <c:minorTickMark val="none"/>
        <c:tickLblPos val="nextTo"/>
        <c:crossAx val="658988208"/>
        <c:crosses val="autoZero"/>
        <c:crossBetween val="between"/>
      </c:valAx>
    </c:plotArea>
    <c:legend>
      <c:legendPos val="r"/>
      <c:layout>
        <c:manualLayout>
          <c:xMode val="edge"/>
          <c:yMode val="edge"/>
          <c:x val="0.11979166666666667"/>
          <c:y val="0.70078740157480313"/>
          <c:w val="0.88020833333333337"/>
          <c:h val="0.29921259842519687"/>
        </c:manualLayout>
      </c:layout>
      <c:overlay val="0"/>
    </c:legend>
    <c:plotVisOnly val="1"/>
    <c:dispBlanksAs val="gap"/>
    <c:showDLblsOverMax val="0"/>
  </c:chart>
  <c:printSettings>
    <c:headerFooter/>
    <c:pageMargins b="0.75000000000000266" l="0.70000000000000062" r="0.70000000000000062" t="0.7500000000000026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5890548937793081"/>
          <c:y val="4.5833333333333441E-2"/>
          <c:w val="0.76291226417210667"/>
          <c:h val="0.61645144356955484"/>
        </c:manualLayout>
      </c:layout>
      <c:barChart>
        <c:barDir val="bar"/>
        <c:grouping val="percentStacked"/>
        <c:varyColors val="0"/>
        <c:ser>
          <c:idx val="0"/>
          <c:order val="0"/>
          <c:tx>
            <c:strRef>
              <c:f>C票集計!$A$215</c:f>
              <c:strCache>
                <c:ptCount val="1"/>
                <c:pt idx="0">
                  <c:v>未申請</c:v>
                </c:pt>
              </c:strCache>
            </c:strRef>
          </c:tx>
          <c:spPr>
            <a:solidFill>
              <a:schemeClr val="tx1">
                <a:lumMod val="85000"/>
                <a:lumOff val="15000"/>
              </a:schemeClr>
            </a:solidFill>
            <a:ln>
              <a:solidFill>
                <a:prstClr val="black"/>
              </a:solidFill>
            </a:ln>
          </c:spPr>
          <c:invertIfNegative val="0"/>
          <c:dLbls>
            <c:spPr>
              <a:noFill/>
              <a:ln w="25400">
                <a:noFill/>
              </a:ln>
            </c:spPr>
            <c:txPr>
              <a:bodyPr/>
              <a:lstStyle/>
              <a:p>
                <a:pPr>
                  <a:defRPr>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C票集計!$C$214</c:f>
              <c:strCache>
                <c:ptCount val="1"/>
                <c:pt idx="0">
                  <c:v>構成割合
（％）</c:v>
                </c:pt>
              </c:strCache>
            </c:strRef>
          </c:cat>
          <c:val>
            <c:numRef>
              <c:f>C票集計!$C$215</c:f>
              <c:numCache>
                <c:formatCode>#,##0.0_);\-#,##0.0</c:formatCode>
                <c:ptCount val="1"/>
                <c:pt idx="0">
                  <c:v>0</c:v>
                </c:pt>
              </c:numCache>
            </c:numRef>
          </c:val>
          <c:extLst>
            <c:ext xmlns:c16="http://schemas.microsoft.com/office/drawing/2014/chart" uri="{C3380CC4-5D6E-409C-BE32-E72D297353CC}">
              <c16:uniqueId val="{00000000-9098-41DB-9CE9-75B8D57F0B2C}"/>
            </c:ext>
          </c:extLst>
        </c:ser>
        <c:ser>
          <c:idx val="1"/>
          <c:order val="1"/>
          <c:tx>
            <c:strRef>
              <c:f>C票集計!$A$216</c:f>
              <c:strCache>
                <c:ptCount val="1"/>
                <c:pt idx="0">
                  <c:v>申請中</c:v>
                </c:pt>
              </c:strCache>
            </c:strRef>
          </c:tx>
          <c:spPr>
            <a:ln>
              <a:solidFill>
                <a:prstClr val="black"/>
              </a:solid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C票集計!$C$214</c:f>
              <c:strCache>
                <c:ptCount val="1"/>
                <c:pt idx="0">
                  <c:v>構成割合
（％）</c:v>
                </c:pt>
              </c:strCache>
            </c:strRef>
          </c:cat>
          <c:val>
            <c:numRef>
              <c:f>C票集計!$C$216</c:f>
              <c:numCache>
                <c:formatCode>#,##0.0_);\-#,##0.0</c:formatCode>
                <c:ptCount val="1"/>
                <c:pt idx="0">
                  <c:v>0</c:v>
                </c:pt>
              </c:numCache>
            </c:numRef>
          </c:val>
          <c:extLst>
            <c:ext xmlns:c16="http://schemas.microsoft.com/office/drawing/2014/chart" uri="{C3380CC4-5D6E-409C-BE32-E72D297353CC}">
              <c16:uniqueId val="{00000001-9098-41DB-9CE9-75B8D57F0B2C}"/>
            </c:ext>
          </c:extLst>
        </c:ser>
        <c:ser>
          <c:idx val="2"/>
          <c:order val="2"/>
          <c:tx>
            <c:strRef>
              <c:f>C票集計!$A$217</c:f>
              <c:strCache>
                <c:ptCount val="1"/>
                <c:pt idx="0">
                  <c:v>認定済み</c:v>
                </c:pt>
              </c:strCache>
            </c:strRef>
          </c:tx>
          <c:spPr>
            <a:ln>
              <a:solidFill>
                <a:prstClr val="black"/>
              </a:solid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C票集計!$C$214</c:f>
              <c:strCache>
                <c:ptCount val="1"/>
                <c:pt idx="0">
                  <c:v>構成割合
（％）</c:v>
                </c:pt>
              </c:strCache>
            </c:strRef>
          </c:cat>
          <c:val>
            <c:numRef>
              <c:f>C票集計!$C$217</c:f>
              <c:numCache>
                <c:formatCode>#,##0.0_);\-#,##0.0</c:formatCode>
                <c:ptCount val="1"/>
                <c:pt idx="0">
                  <c:v>0</c:v>
                </c:pt>
              </c:numCache>
            </c:numRef>
          </c:val>
          <c:extLst>
            <c:ext xmlns:c16="http://schemas.microsoft.com/office/drawing/2014/chart" uri="{C3380CC4-5D6E-409C-BE32-E72D297353CC}">
              <c16:uniqueId val="{00000002-9098-41DB-9CE9-75B8D57F0B2C}"/>
            </c:ext>
          </c:extLst>
        </c:ser>
        <c:ser>
          <c:idx val="3"/>
          <c:order val="3"/>
          <c:tx>
            <c:strRef>
              <c:f>C票集計!$A$219</c:f>
              <c:strCache>
                <c:ptCount val="1"/>
                <c:pt idx="0">
                  <c:v>認定非該当（ただし介護予防・生活支援サービス事業対象者）</c:v>
                </c:pt>
              </c:strCache>
            </c:strRef>
          </c:tx>
          <c:spPr>
            <a:ln>
              <a:solidFill>
                <a:prstClr val="black"/>
              </a:solid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C票集計!$C$214</c:f>
              <c:strCache>
                <c:ptCount val="1"/>
                <c:pt idx="0">
                  <c:v>構成割合
（％）</c:v>
                </c:pt>
              </c:strCache>
            </c:strRef>
          </c:cat>
          <c:val>
            <c:numRef>
              <c:f>C票集計!$C$219</c:f>
              <c:numCache>
                <c:formatCode>#,##0.0_);\-#,##0.0</c:formatCode>
                <c:ptCount val="1"/>
                <c:pt idx="0">
                  <c:v>0</c:v>
                </c:pt>
              </c:numCache>
            </c:numRef>
          </c:val>
          <c:extLst>
            <c:ext xmlns:c16="http://schemas.microsoft.com/office/drawing/2014/chart" uri="{C3380CC4-5D6E-409C-BE32-E72D297353CC}">
              <c16:uniqueId val="{00000003-9098-41DB-9CE9-75B8D57F0B2C}"/>
            </c:ext>
          </c:extLst>
        </c:ser>
        <c:ser>
          <c:idx val="4"/>
          <c:order val="4"/>
          <c:tx>
            <c:strRef>
              <c:f>C票集計!$A$220</c:f>
              <c:strCache>
                <c:ptCount val="1"/>
                <c:pt idx="0">
                  <c:v>不明</c:v>
                </c:pt>
              </c:strCache>
            </c:strRef>
          </c:tx>
          <c:spPr>
            <a:solidFill>
              <a:schemeClr val="bg1">
                <a:lumMod val="95000"/>
              </a:schemeClr>
            </a:solidFill>
            <a:ln>
              <a:solidFill>
                <a:prstClr val="black"/>
              </a:solid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C票集計!$C$214</c:f>
              <c:strCache>
                <c:ptCount val="1"/>
                <c:pt idx="0">
                  <c:v>構成割合
（％）</c:v>
                </c:pt>
              </c:strCache>
            </c:strRef>
          </c:cat>
          <c:val>
            <c:numRef>
              <c:f>C票集計!$C$220</c:f>
              <c:numCache>
                <c:formatCode>#,##0.0_);\-#,##0.0</c:formatCode>
                <c:ptCount val="1"/>
                <c:pt idx="0">
                  <c:v>0</c:v>
                </c:pt>
              </c:numCache>
            </c:numRef>
          </c:val>
          <c:extLst>
            <c:ext xmlns:c16="http://schemas.microsoft.com/office/drawing/2014/chart" uri="{C3380CC4-5D6E-409C-BE32-E72D297353CC}">
              <c16:uniqueId val="{00000004-9098-41DB-9CE9-75B8D57F0B2C}"/>
            </c:ext>
          </c:extLst>
        </c:ser>
        <c:dLbls>
          <c:showLegendKey val="0"/>
          <c:showVal val="0"/>
          <c:showCatName val="0"/>
          <c:showSerName val="0"/>
          <c:showPercent val="0"/>
          <c:showBubbleSize val="0"/>
        </c:dLbls>
        <c:gapWidth val="150"/>
        <c:overlap val="100"/>
        <c:axId val="658980592"/>
        <c:axId val="658987120"/>
      </c:barChart>
      <c:catAx>
        <c:axId val="658980592"/>
        <c:scaling>
          <c:orientation val="minMax"/>
        </c:scaling>
        <c:delete val="0"/>
        <c:axPos val="l"/>
        <c:numFmt formatCode="General" sourceLinked="1"/>
        <c:majorTickMark val="out"/>
        <c:minorTickMark val="none"/>
        <c:tickLblPos val="nextTo"/>
        <c:crossAx val="658987120"/>
        <c:crosses val="autoZero"/>
        <c:auto val="1"/>
        <c:lblAlgn val="ctr"/>
        <c:lblOffset val="100"/>
        <c:noMultiLvlLbl val="0"/>
      </c:catAx>
      <c:valAx>
        <c:axId val="658987120"/>
        <c:scaling>
          <c:orientation val="minMax"/>
        </c:scaling>
        <c:delete val="0"/>
        <c:axPos val="b"/>
        <c:majorGridlines/>
        <c:numFmt formatCode="0%" sourceLinked="1"/>
        <c:majorTickMark val="out"/>
        <c:minorTickMark val="none"/>
        <c:tickLblPos val="nextTo"/>
        <c:crossAx val="658980592"/>
        <c:crosses val="autoZero"/>
        <c:crossBetween val="between"/>
      </c:valAx>
    </c:plotArea>
    <c:legend>
      <c:legendPos val="r"/>
      <c:layout>
        <c:manualLayout>
          <c:xMode val="edge"/>
          <c:yMode val="edge"/>
          <c:x val="4.4444444444444446E-2"/>
          <c:y val="0.80092592592592593"/>
          <c:w val="0.89090909090909087"/>
          <c:h val="0.18518518518518523"/>
        </c:manualLayout>
      </c:layout>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547790221874438"/>
          <c:y val="6.666666666666668E-2"/>
          <c:w val="0.8276029083321107"/>
          <c:h val="0.56332331185874496"/>
        </c:manualLayout>
      </c:layout>
      <c:barChart>
        <c:barDir val="bar"/>
        <c:grouping val="percentStacked"/>
        <c:varyColors val="0"/>
        <c:ser>
          <c:idx val="0"/>
          <c:order val="0"/>
          <c:tx>
            <c:strRef>
              <c:f>C票集計!$A$283</c:f>
              <c:strCache>
                <c:ptCount val="1"/>
                <c:pt idx="0">
                  <c:v>介護サービスを受けている</c:v>
                </c:pt>
              </c:strCache>
            </c:strRef>
          </c:tx>
          <c:spPr>
            <a:solidFill>
              <a:schemeClr val="tx1">
                <a:lumMod val="85000"/>
                <a:lumOff val="15000"/>
              </a:schemeClr>
            </a:solidFill>
            <a:ln>
              <a:solidFill>
                <a:prstClr val="black"/>
              </a:solidFill>
            </a:ln>
          </c:spPr>
          <c:invertIfNegative val="0"/>
          <c:dLbls>
            <c:spPr>
              <a:noFill/>
              <a:ln w="25400">
                <a:noFill/>
              </a:ln>
            </c:spPr>
            <c:txPr>
              <a:bodyPr/>
              <a:lstStyle/>
              <a:p>
                <a:pPr>
                  <a:defRPr>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C票集計!$C$282</c:f>
              <c:strCache>
                <c:ptCount val="1"/>
                <c:pt idx="0">
                  <c:v>構成割合
（％）</c:v>
                </c:pt>
              </c:strCache>
            </c:strRef>
          </c:cat>
          <c:val>
            <c:numRef>
              <c:f>C票集計!$C$283</c:f>
              <c:numCache>
                <c:formatCode>#,##0.0_);\-#,##0.0</c:formatCode>
                <c:ptCount val="1"/>
                <c:pt idx="0">
                  <c:v>0</c:v>
                </c:pt>
              </c:numCache>
            </c:numRef>
          </c:val>
          <c:extLst>
            <c:ext xmlns:c16="http://schemas.microsoft.com/office/drawing/2014/chart" uri="{C3380CC4-5D6E-409C-BE32-E72D297353CC}">
              <c16:uniqueId val="{00000000-AA5B-4321-8226-F48C28E74D89}"/>
            </c:ext>
          </c:extLst>
        </c:ser>
        <c:ser>
          <c:idx val="1"/>
          <c:order val="1"/>
          <c:tx>
            <c:strRef>
              <c:f>C票集計!$A$284</c:f>
              <c:strCache>
                <c:ptCount val="1"/>
                <c:pt idx="0">
                  <c:v>過去受けていたが判断時点では受けていない</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C票集計!$C$282</c:f>
              <c:strCache>
                <c:ptCount val="1"/>
                <c:pt idx="0">
                  <c:v>構成割合
（％）</c:v>
                </c:pt>
              </c:strCache>
            </c:strRef>
          </c:cat>
          <c:val>
            <c:numRef>
              <c:f>C票集計!$C$284</c:f>
              <c:numCache>
                <c:formatCode>#,##0.0_);\-#,##0.0</c:formatCode>
                <c:ptCount val="1"/>
                <c:pt idx="0">
                  <c:v>0</c:v>
                </c:pt>
              </c:numCache>
            </c:numRef>
          </c:val>
          <c:extLst>
            <c:ext xmlns:c16="http://schemas.microsoft.com/office/drawing/2014/chart" uri="{C3380CC4-5D6E-409C-BE32-E72D297353CC}">
              <c16:uniqueId val="{00000001-AA5B-4321-8226-F48C28E74D89}"/>
            </c:ext>
          </c:extLst>
        </c:ser>
        <c:ser>
          <c:idx val="2"/>
          <c:order val="2"/>
          <c:tx>
            <c:strRef>
              <c:f>C票集計!$A$285</c:f>
              <c:strCache>
                <c:ptCount val="1"/>
                <c:pt idx="0">
                  <c:v>過去も含め受けていない</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C票集計!$C$282</c:f>
              <c:strCache>
                <c:ptCount val="1"/>
                <c:pt idx="0">
                  <c:v>構成割合
（％）</c:v>
                </c:pt>
              </c:strCache>
            </c:strRef>
          </c:cat>
          <c:val>
            <c:numRef>
              <c:f>C票集計!$C$285</c:f>
              <c:numCache>
                <c:formatCode>#,##0.0_);\-#,##0.0</c:formatCode>
                <c:ptCount val="1"/>
                <c:pt idx="0">
                  <c:v>0</c:v>
                </c:pt>
              </c:numCache>
            </c:numRef>
          </c:val>
          <c:extLst>
            <c:ext xmlns:c16="http://schemas.microsoft.com/office/drawing/2014/chart" uri="{C3380CC4-5D6E-409C-BE32-E72D297353CC}">
              <c16:uniqueId val="{00000002-AA5B-4321-8226-F48C28E74D89}"/>
            </c:ext>
          </c:extLst>
        </c:ser>
        <c:ser>
          <c:idx val="3"/>
          <c:order val="3"/>
          <c:tx>
            <c:strRef>
              <c:f>C票集計!$A$286</c:f>
              <c:strCache>
                <c:ptCount val="1"/>
                <c:pt idx="0">
                  <c:v>不明</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C票集計!$C$282</c:f>
              <c:strCache>
                <c:ptCount val="1"/>
                <c:pt idx="0">
                  <c:v>構成割合
（％）</c:v>
                </c:pt>
              </c:strCache>
            </c:strRef>
          </c:cat>
          <c:val>
            <c:numRef>
              <c:f>C票集計!$C$286</c:f>
              <c:numCache>
                <c:formatCode>#,##0.0_);\-#,##0.0</c:formatCode>
                <c:ptCount val="1"/>
                <c:pt idx="0">
                  <c:v>0</c:v>
                </c:pt>
              </c:numCache>
            </c:numRef>
          </c:val>
          <c:extLst>
            <c:ext xmlns:c16="http://schemas.microsoft.com/office/drawing/2014/chart" uri="{C3380CC4-5D6E-409C-BE32-E72D297353CC}">
              <c16:uniqueId val="{00000003-AA5B-4321-8226-F48C28E74D89}"/>
            </c:ext>
          </c:extLst>
        </c:ser>
        <c:dLbls>
          <c:showLegendKey val="0"/>
          <c:showVal val="0"/>
          <c:showCatName val="0"/>
          <c:showSerName val="0"/>
          <c:showPercent val="0"/>
          <c:showBubbleSize val="0"/>
        </c:dLbls>
        <c:gapWidth val="150"/>
        <c:overlap val="100"/>
        <c:axId val="658990928"/>
        <c:axId val="658974064"/>
      </c:barChart>
      <c:catAx>
        <c:axId val="658990928"/>
        <c:scaling>
          <c:orientation val="minMax"/>
        </c:scaling>
        <c:delete val="0"/>
        <c:axPos val="l"/>
        <c:numFmt formatCode="General" sourceLinked="1"/>
        <c:majorTickMark val="out"/>
        <c:minorTickMark val="none"/>
        <c:tickLblPos val="nextTo"/>
        <c:crossAx val="658974064"/>
        <c:crosses val="autoZero"/>
        <c:auto val="1"/>
        <c:lblAlgn val="ctr"/>
        <c:lblOffset val="100"/>
        <c:noMultiLvlLbl val="0"/>
      </c:catAx>
      <c:valAx>
        <c:axId val="658974064"/>
        <c:scaling>
          <c:orientation val="minMax"/>
          <c:max val="1"/>
          <c:min val="0"/>
        </c:scaling>
        <c:delete val="0"/>
        <c:axPos val="b"/>
        <c:majorGridlines/>
        <c:numFmt formatCode="0%" sourceLinked="1"/>
        <c:majorTickMark val="out"/>
        <c:minorTickMark val="none"/>
        <c:tickLblPos val="nextTo"/>
        <c:crossAx val="658990928"/>
        <c:crosses val="autoZero"/>
        <c:crossBetween val="between"/>
        <c:majorUnit val="0.2"/>
      </c:valAx>
    </c:plotArea>
    <c:legend>
      <c:legendPos val="r"/>
      <c:layout>
        <c:manualLayout>
          <c:xMode val="edge"/>
          <c:yMode val="edge"/>
          <c:x val="0.10736199212211876"/>
          <c:y val="0.76818181818181819"/>
          <c:w val="0.84202459228678883"/>
          <c:h val="0.21818181818181814"/>
        </c:manualLayout>
      </c:layout>
      <c:overlay val="0"/>
    </c:legend>
    <c:plotVisOnly val="1"/>
    <c:dispBlanksAs val="gap"/>
    <c:showDLblsOverMax val="0"/>
  </c:chart>
  <c:printSettings>
    <c:headerFooter/>
    <c:pageMargins b="0.75000000000000133" l="0.70000000000000062" r="0.70000000000000062" t="0.750000000000001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8685369102731517"/>
          <c:y val="7.6788830715532302E-2"/>
          <c:w val="0.7221514396127624"/>
          <c:h val="0.60173365763834574"/>
        </c:manualLayout>
      </c:layout>
      <c:barChart>
        <c:barDir val="bar"/>
        <c:grouping val="percentStacked"/>
        <c:varyColors val="0"/>
        <c:ser>
          <c:idx val="0"/>
          <c:order val="0"/>
          <c:tx>
            <c:strRef>
              <c:f>C票集計!$B$176</c:f>
              <c:strCache>
                <c:ptCount val="1"/>
                <c:pt idx="0">
                  <c:v>男性</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C票集計!$A$178</c:f>
              <c:strCache>
                <c:ptCount val="1"/>
                <c:pt idx="0">
                  <c:v>構成割合
（％）</c:v>
                </c:pt>
              </c:strCache>
            </c:strRef>
          </c:cat>
          <c:val>
            <c:numRef>
              <c:f>C票集計!$B$178</c:f>
              <c:numCache>
                <c:formatCode>#,##0.0_);\-#,##0.0</c:formatCode>
                <c:ptCount val="1"/>
                <c:pt idx="0">
                  <c:v>0</c:v>
                </c:pt>
              </c:numCache>
            </c:numRef>
          </c:val>
          <c:extLst>
            <c:ext xmlns:c16="http://schemas.microsoft.com/office/drawing/2014/chart" uri="{C3380CC4-5D6E-409C-BE32-E72D297353CC}">
              <c16:uniqueId val="{00000000-FD81-4627-B382-90497F194494}"/>
            </c:ext>
          </c:extLst>
        </c:ser>
        <c:ser>
          <c:idx val="1"/>
          <c:order val="1"/>
          <c:tx>
            <c:strRef>
              <c:f>C票集計!$C$176</c:f>
              <c:strCache>
                <c:ptCount val="1"/>
                <c:pt idx="0">
                  <c:v>女性</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C票集計!$A$178</c:f>
              <c:strCache>
                <c:ptCount val="1"/>
                <c:pt idx="0">
                  <c:v>構成割合
（％）</c:v>
                </c:pt>
              </c:strCache>
            </c:strRef>
          </c:cat>
          <c:val>
            <c:numRef>
              <c:f>C票集計!$C$178</c:f>
              <c:numCache>
                <c:formatCode>#,##0.0_);\-#,##0.0</c:formatCode>
                <c:ptCount val="1"/>
                <c:pt idx="0">
                  <c:v>0</c:v>
                </c:pt>
              </c:numCache>
            </c:numRef>
          </c:val>
          <c:extLst>
            <c:ext xmlns:c16="http://schemas.microsoft.com/office/drawing/2014/chart" uri="{C3380CC4-5D6E-409C-BE32-E72D297353CC}">
              <c16:uniqueId val="{00000001-FD81-4627-B382-90497F194494}"/>
            </c:ext>
          </c:extLst>
        </c:ser>
        <c:ser>
          <c:idx val="2"/>
          <c:order val="2"/>
          <c:tx>
            <c:strRef>
              <c:f>C票集計!$D$176</c:f>
              <c:strCache>
                <c:ptCount val="1"/>
                <c:pt idx="0">
                  <c:v>その他または不明</c:v>
                </c:pt>
              </c:strCache>
            </c:strRef>
          </c:tx>
          <c:spPr>
            <a:solidFill>
              <a:schemeClr val="bg1">
                <a:lumMod val="95000"/>
              </a:schemeClr>
            </a:solidFill>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C票集計!$A$178</c:f>
              <c:strCache>
                <c:ptCount val="1"/>
                <c:pt idx="0">
                  <c:v>構成割合
（％）</c:v>
                </c:pt>
              </c:strCache>
            </c:strRef>
          </c:cat>
          <c:val>
            <c:numRef>
              <c:f>C票集計!$D$178</c:f>
              <c:numCache>
                <c:formatCode>#,##0.0_);\-#,##0.0</c:formatCode>
                <c:ptCount val="1"/>
                <c:pt idx="0">
                  <c:v>0</c:v>
                </c:pt>
              </c:numCache>
            </c:numRef>
          </c:val>
          <c:extLst>
            <c:ext xmlns:c16="http://schemas.microsoft.com/office/drawing/2014/chart" uri="{C3380CC4-5D6E-409C-BE32-E72D297353CC}">
              <c16:uniqueId val="{00000002-FD81-4627-B382-90497F194494}"/>
            </c:ext>
          </c:extLst>
        </c:ser>
        <c:dLbls>
          <c:showLegendKey val="0"/>
          <c:showVal val="0"/>
          <c:showCatName val="0"/>
          <c:showSerName val="0"/>
          <c:showPercent val="0"/>
          <c:showBubbleSize val="0"/>
        </c:dLbls>
        <c:gapWidth val="150"/>
        <c:overlap val="100"/>
        <c:axId val="658987664"/>
        <c:axId val="658969712"/>
      </c:barChart>
      <c:catAx>
        <c:axId val="658987664"/>
        <c:scaling>
          <c:orientation val="minMax"/>
        </c:scaling>
        <c:delete val="0"/>
        <c:axPos val="l"/>
        <c:numFmt formatCode="General" sourceLinked="1"/>
        <c:majorTickMark val="out"/>
        <c:minorTickMark val="none"/>
        <c:tickLblPos val="nextTo"/>
        <c:crossAx val="658969712"/>
        <c:crosses val="autoZero"/>
        <c:auto val="1"/>
        <c:lblAlgn val="ctr"/>
        <c:lblOffset val="100"/>
        <c:noMultiLvlLbl val="0"/>
      </c:catAx>
      <c:valAx>
        <c:axId val="658969712"/>
        <c:scaling>
          <c:orientation val="minMax"/>
        </c:scaling>
        <c:delete val="0"/>
        <c:axPos val="b"/>
        <c:majorGridlines/>
        <c:numFmt formatCode="0%" sourceLinked="1"/>
        <c:majorTickMark val="out"/>
        <c:minorTickMark val="none"/>
        <c:tickLblPos val="nextTo"/>
        <c:crossAx val="658987664"/>
        <c:crosses val="autoZero"/>
        <c:crossBetween val="between"/>
      </c:valAx>
    </c:plotArea>
    <c:legend>
      <c:legendPos val="r"/>
      <c:layout>
        <c:manualLayout>
          <c:xMode val="edge"/>
          <c:yMode val="edge"/>
          <c:x val="0.30637254901960786"/>
          <c:y val="0.89528816710411208"/>
          <c:w val="0.37009803921568629"/>
          <c:h val="7.3298337707786487E-2"/>
        </c:manualLayout>
      </c:layout>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5890548937793064"/>
          <c:y val="4.5833333333333406E-2"/>
          <c:w val="0.76291226417210667"/>
          <c:h val="0.6164514435695545"/>
        </c:manualLayout>
      </c:layout>
      <c:barChart>
        <c:barDir val="bar"/>
        <c:grouping val="percentStacked"/>
        <c:varyColors val="0"/>
        <c:ser>
          <c:idx val="0"/>
          <c:order val="0"/>
          <c:tx>
            <c:strRef>
              <c:f>C票集計!$B$189</c:f>
              <c:strCache>
                <c:ptCount val="1"/>
                <c:pt idx="0">
                  <c:v>65～69歳</c:v>
                </c:pt>
              </c:strCache>
            </c:strRef>
          </c:tx>
          <c:spPr>
            <a:solidFill>
              <a:schemeClr val="tx1">
                <a:lumMod val="85000"/>
                <a:lumOff val="15000"/>
              </a:schemeClr>
            </a:solidFill>
            <a:ln>
              <a:solidFill>
                <a:prstClr val="black"/>
              </a:solidFill>
            </a:ln>
          </c:spPr>
          <c:invertIfNegative val="0"/>
          <c:dLbls>
            <c:spPr>
              <a:noFill/>
              <a:ln w="25400">
                <a:noFill/>
              </a:ln>
            </c:spPr>
            <c:txPr>
              <a:bodyPr/>
              <a:lstStyle/>
              <a:p>
                <a:pPr>
                  <a:defRPr>
                    <a:solidFill>
                      <a:schemeClr val="bg1"/>
                    </a:solidFill>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C票集計!$A$191</c:f>
              <c:strCache>
                <c:ptCount val="1"/>
                <c:pt idx="0">
                  <c:v>構成割合
（％）</c:v>
                </c:pt>
              </c:strCache>
            </c:strRef>
          </c:cat>
          <c:val>
            <c:numRef>
              <c:f>C票集計!$B$191</c:f>
              <c:numCache>
                <c:formatCode>#,##0.0_);\-#,##0.0</c:formatCode>
                <c:ptCount val="1"/>
                <c:pt idx="0">
                  <c:v>0</c:v>
                </c:pt>
              </c:numCache>
            </c:numRef>
          </c:val>
          <c:extLst>
            <c:ext xmlns:c16="http://schemas.microsoft.com/office/drawing/2014/chart" uri="{C3380CC4-5D6E-409C-BE32-E72D297353CC}">
              <c16:uniqueId val="{00000000-5C55-4B5C-A5A6-5A45D06FC10B}"/>
            </c:ext>
          </c:extLst>
        </c:ser>
        <c:ser>
          <c:idx val="1"/>
          <c:order val="1"/>
          <c:tx>
            <c:strRef>
              <c:f>C票集計!$C$189</c:f>
              <c:strCache>
                <c:ptCount val="1"/>
                <c:pt idx="0">
                  <c:v>70～74歳</c:v>
                </c:pt>
              </c:strCache>
            </c:strRef>
          </c:tx>
          <c:spPr>
            <a:ln>
              <a:solidFill>
                <a:prstClr val="black"/>
              </a:solidFill>
            </a:ln>
          </c:spPr>
          <c:invertIfNegative val="0"/>
          <c:dLbls>
            <c:spPr>
              <a:noFill/>
              <a:ln w="25400">
                <a:noFill/>
              </a:ln>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C票集計!$A$191</c:f>
              <c:strCache>
                <c:ptCount val="1"/>
                <c:pt idx="0">
                  <c:v>構成割合
（％）</c:v>
                </c:pt>
              </c:strCache>
            </c:strRef>
          </c:cat>
          <c:val>
            <c:numRef>
              <c:f>C票集計!$C$191</c:f>
              <c:numCache>
                <c:formatCode>#,##0.0_);\-#,##0.0</c:formatCode>
                <c:ptCount val="1"/>
                <c:pt idx="0">
                  <c:v>0</c:v>
                </c:pt>
              </c:numCache>
            </c:numRef>
          </c:val>
          <c:extLst>
            <c:ext xmlns:c16="http://schemas.microsoft.com/office/drawing/2014/chart" uri="{C3380CC4-5D6E-409C-BE32-E72D297353CC}">
              <c16:uniqueId val="{00000001-5C55-4B5C-A5A6-5A45D06FC10B}"/>
            </c:ext>
          </c:extLst>
        </c:ser>
        <c:ser>
          <c:idx val="2"/>
          <c:order val="2"/>
          <c:tx>
            <c:strRef>
              <c:f>C票集計!$D$189</c:f>
              <c:strCache>
                <c:ptCount val="1"/>
                <c:pt idx="0">
                  <c:v>75～79歳</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C票集計!$A$191</c:f>
              <c:strCache>
                <c:ptCount val="1"/>
                <c:pt idx="0">
                  <c:v>構成割合
（％）</c:v>
                </c:pt>
              </c:strCache>
            </c:strRef>
          </c:cat>
          <c:val>
            <c:numRef>
              <c:f>C票集計!$D$191</c:f>
              <c:numCache>
                <c:formatCode>#,##0.0_);\-#,##0.0</c:formatCode>
                <c:ptCount val="1"/>
                <c:pt idx="0">
                  <c:v>0</c:v>
                </c:pt>
              </c:numCache>
            </c:numRef>
          </c:val>
          <c:extLst>
            <c:ext xmlns:c16="http://schemas.microsoft.com/office/drawing/2014/chart" uri="{C3380CC4-5D6E-409C-BE32-E72D297353CC}">
              <c16:uniqueId val="{00000002-5C55-4B5C-A5A6-5A45D06FC10B}"/>
            </c:ext>
          </c:extLst>
        </c:ser>
        <c:ser>
          <c:idx val="3"/>
          <c:order val="3"/>
          <c:tx>
            <c:strRef>
              <c:f>C票集計!$E$189</c:f>
              <c:strCache>
                <c:ptCount val="1"/>
                <c:pt idx="0">
                  <c:v>80～84歳</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C票集計!$A$191</c:f>
              <c:strCache>
                <c:ptCount val="1"/>
                <c:pt idx="0">
                  <c:v>構成割合
（％）</c:v>
                </c:pt>
              </c:strCache>
            </c:strRef>
          </c:cat>
          <c:val>
            <c:numRef>
              <c:f>C票集計!$E$191</c:f>
              <c:numCache>
                <c:formatCode>#,##0.0_);\-#,##0.0</c:formatCode>
                <c:ptCount val="1"/>
                <c:pt idx="0">
                  <c:v>0</c:v>
                </c:pt>
              </c:numCache>
            </c:numRef>
          </c:val>
          <c:extLst>
            <c:ext xmlns:c16="http://schemas.microsoft.com/office/drawing/2014/chart" uri="{C3380CC4-5D6E-409C-BE32-E72D297353CC}">
              <c16:uniqueId val="{00000003-5C55-4B5C-A5A6-5A45D06FC10B}"/>
            </c:ext>
          </c:extLst>
        </c:ser>
        <c:ser>
          <c:idx val="4"/>
          <c:order val="4"/>
          <c:tx>
            <c:strRef>
              <c:f>C票集計!$F$189</c:f>
              <c:strCache>
                <c:ptCount val="1"/>
                <c:pt idx="0">
                  <c:v>85～89歳</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C票集計!$A$191</c:f>
              <c:strCache>
                <c:ptCount val="1"/>
                <c:pt idx="0">
                  <c:v>構成割合
（％）</c:v>
                </c:pt>
              </c:strCache>
            </c:strRef>
          </c:cat>
          <c:val>
            <c:numRef>
              <c:f>C票集計!$F$191</c:f>
              <c:numCache>
                <c:formatCode>#,##0.0_);\-#,##0.0</c:formatCode>
                <c:ptCount val="1"/>
                <c:pt idx="0">
                  <c:v>0</c:v>
                </c:pt>
              </c:numCache>
            </c:numRef>
          </c:val>
          <c:extLst>
            <c:ext xmlns:c16="http://schemas.microsoft.com/office/drawing/2014/chart" uri="{C3380CC4-5D6E-409C-BE32-E72D297353CC}">
              <c16:uniqueId val="{00000004-5C55-4B5C-A5A6-5A45D06FC10B}"/>
            </c:ext>
          </c:extLst>
        </c:ser>
        <c:ser>
          <c:idx val="5"/>
          <c:order val="5"/>
          <c:tx>
            <c:strRef>
              <c:f>C票集計!$G$189</c:f>
              <c:strCache>
                <c:ptCount val="1"/>
                <c:pt idx="0">
                  <c:v>90歳以上</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C票集計!$A$191</c:f>
              <c:strCache>
                <c:ptCount val="1"/>
                <c:pt idx="0">
                  <c:v>構成割合
（％）</c:v>
                </c:pt>
              </c:strCache>
            </c:strRef>
          </c:cat>
          <c:val>
            <c:numRef>
              <c:f>C票集計!$G$191</c:f>
              <c:numCache>
                <c:formatCode>#,##0.0_);\-#,##0.0</c:formatCode>
                <c:ptCount val="1"/>
                <c:pt idx="0">
                  <c:v>0</c:v>
                </c:pt>
              </c:numCache>
            </c:numRef>
          </c:val>
          <c:extLst>
            <c:ext xmlns:c16="http://schemas.microsoft.com/office/drawing/2014/chart" uri="{C3380CC4-5D6E-409C-BE32-E72D297353CC}">
              <c16:uniqueId val="{00000005-5C55-4B5C-A5A6-5A45D06FC10B}"/>
            </c:ext>
          </c:extLst>
        </c:ser>
        <c:ser>
          <c:idx val="6"/>
          <c:order val="6"/>
          <c:tx>
            <c:strRef>
              <c:f>C票集計!$H$189</c:f>
              <c:strCache>
                <c:ptCount val="1"/>
                <c:pt idx="0">
                  <c:v>不明</c:v>
                </c:pt>
              </c:strCache>
            </c:strRef>
          </c:tx>
          <c:spPr>
            <a:solidFill>
              <a:schemeClr val="bg1"/>
            </a:solidFill>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C票集計!$A$191</c:f>
              <c:strCache>
                <c:ptCount val="1"/>
                <c:pt idx="0">
                  <c:v>構成割合
（％）</c:v>
                </c:pt>
              </c:strCache>
            </c:strRef>
          </c:cat>
          <c:val>
            <c:numRef>
              <c:f>C票集計!$H$191</c:f>
              <c:numCache>
                <c:formatCode>#,##0.0_);\-#,##0.0</c:formatCode>
                <c:ptCount val="1"/>
                <c:pt idx="0">
                  <c:v>0</c:v>
                </c:pt>
              </c:numCache>
            </c:numRef>
          </c:val>
          <c:extLst>
            <c:ext xmlns:c16="http://schemas.microsoft.com/office/drawing/2014/chart" uri="{C3380CC4-5D6E-409C-BE32-E72D297353CC}">
              <c16:uniqueId val="{00000006-5C55-4B5C-A5A6-5A45D06FC10B}"/>
            </c:ext>
          </c:extLst>
        </c:ser>
        <c:dLbls>
          <c:showLegendKey val="0"/>
          <c:showVal val="0"/>
          <c:showCatName val="0"/>
          <c:showSerName val="0"/>
          <c:showPercent val="0"/>
          <c:showBubbleSize val="0"/>
        </c:dLbls>
        <c:gapWidth val="150"/>
        <c:overlap val="100"/>
        <c:axId val="658989840"/>
        <c:axId val="658970800"/>
      </c:barChart>
      <c:catAx>
        <c:axId val="658989840"/>
        <c:scaling>
          <c:orientation val="minMax"/>
        </c:scaling>
        <c:delete val="0"/>
        <c:axPos val="l"/>
        <c:numFmt formatCode="General" sourceLinked="1"/>
        <c:majorTickMark val="out"/>
        <c:minorTickMark val="none"/>
        <c:tickLblPos val="nextTo"/>
        <c:crossAx val="658970800"/>
        <c:crosses val="autoZero"/>
        <c:auto val="1"/>
        <c:lblAlgn val="ctr"/>
        <c:lblOffset val="100"/>
        <c:noMultiLvlLbl val="0"/>
      </c:catAx>
      <c:valAx>
        <c:axId val="658970800"/>
        <c:scaling>
          <c:orientation val="minMax"/>
        </c:scaling>
        <c:delete val="0"/>
        <c:axPos val="b"/>
        <c:majorGridlines/>
        <c:numFmt formatCode="0%" sourceLinked="1"/>
        <c:majorTickMark val="out"/>
        <c:minorTickMark val="none"/>
        <c:tickLblPos val="nextTo"/>
        <c:crossAx val="658989840"/>
        <c:crosses val="autoZero"/>
        <c:crossBetween val="between"/>
      </c:valAx>
    </c:plotArea>
    <c:legend>
      <c:legendPos val="r"/>
      <c:layout>
        <c:manualLayout>
          <c:xMode val="edge"/>
          <c:yMode val="edge"/>
          <c:x val="0.20528455284552846"/>
          <c:y val="0.82407407407407407"/>
          <c:w val="0.57926829268292679"/>
          <c:h val="0.13888888888888895"/>
        </c:manualLayout>
      </c:layout>
      <c:overlay val="0"/>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547790221874438"/>
          <c:y val="6.666666666666668E-2"/>
          <c:w val="0.8276029083321107"/>
          <c:h val="0.56332331185874496"/>
        </c:manualLayout>
      </c:layout>
      <c:barChart>
        <c:barDir val="bar"/>
        <c:grouping val="percentStacked"/>
        <c:varyColors val="0"/>
        <c:ser>
          <c:idx val="0"/>
          <c:order val="0"/>
          <c:tx>
            <c:strRef>
              <c:f>C票集計!$A$233</c:f>
              <c:strCache>
                <c:ptCount val="1"/>
                <c:pt idx="0">
                  <c:v>要支援 1</c:v>
                </c:pt>
              </c:strCache>
            </c:strRef>
          </c:tx>
          <c:spPr>
            <a:solidFill>
              <a:schemeClr val="tx1">
                <a:lumMod val="85000"/>
                <a:lumOff val="15000"/>
              </a:schemeClr>
            </a:solidFill>
            <a:ln>
              <a:solidFill>
                <a:prstClr val="black"/>
              </a:solidFill>
            </a:ln>
          </c:spPr>
          <c:invertIfNegative val="0"/>
          <c:dLbls>
            <c:spPr>
              <a:noFill/>
              <a:ln w="25400">
                <a:noFill/>
              </a:ln>
            </c:spPr>
            <c:txPr>
              <a:bodyPr/>
              <a:lstStyle/>
              <a:p>
                <a:pPr>
                  <a:defRPr>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C票集計!$D$232</c:f>
              <c:strCache>
                <c:ptCount val="1"/>
                <c:pt idx="0">
                  <c:v>構成割合
（％）</c:v>
                </c:pt>
              </c:strCache>
            </c:strRef>
          </c:cat>
          <c:val>
            <c:numRef>
              <c:f>C票集計!$D$233</c:f>
              <c:numCache>
                <c:formatCode>#,##0.0_);\-#,##0.0</c:formatCode>
                <c:ptCount val="1"/>
                <c:pt idx="0">
                  <c:v>0</c:v>
                </c:pt>
              </c:numCache>
            </c:numRef>
          </c:val>
          <c:extLst>
            <c:ext xmlns:c16="http://schemas.microsoft.com/office/drawing/2014/chart" uri="{C3380CC4-5D6E-409C-BE32-E72D297353CC}">
              <c16:uniqueId val="{00000000-016F-4853-94F9-F903F6A5532D}"/>
            </c:ext>
          </c:extLst>
        </c:ser>
        <c:ser>
          <c:idx val="1"/>
          <c:order val="1"/>
          <c:tx>
            <c:strRef>
              <c:f>C票集計!$A$234</c:f>
              <c:strCache>
                <c:ptCount val="1"/>
                <c:pt idx="0">
                  <c:v>要支援 2</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C票集計!$D$232</c:f>
              <c:strCache>
                <c:ptCount val="1"/>
                <c:pt idx="0">
                  <c:v>構成割合
（％）</c:v>
                </c:pt>
              </c:strCache>
            </c:strRef>
          </c:cat>
          <c:val>
            <c:numRef>
              <c:f>C票集計!$D$234</c:f>
              <c:numCache>
                <c:formatCode>#,##0.0_);\-#,##0.0</c:formatCode>
                <c:ptCount val="1"/>
                <c:pt idx="0">
                  <c:v>0</c:v>
                </c:pt>
              </c:numCache>
            </c:numRef>
          </c:val>
          <c:extLst>
            <c:ext xmlns:c16="http://schemas.microsoft.com/office/drawing/2014/chart" uri="{C3380CC4-5D6E-409C-BE32-E72D297353CC}">
              <c16:uniqueId val="{00000001-016F-4853-94F9-F903F6A5532D}"/>
            </c:ext>
          </c:extLst>
        </c:ser>
        <c:ser>
          <c:idx val="2"/>
          <c:order val="2"/>
          <c:tx>
            <c:strRef>
              <c:f>C票集計!$A$235</c:f>
              <c:strCache>
                <c:ptCount val="1"/>
                <c:pt idx="0">
                  <c:v>要介護 1</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C票集計!$D$232</c:f>
              <c:strCache>
                <c:ptCount val="1"/>
                <c:pt idx="0">
                  <c:v>構成割合
（％）</c:v>
                </c:pt>
              </c:strCache>
            </c:strRef>
          </c:cat>
          <c:val>
            <c:numRef>
              <c:f>C票集計!$D$235</c:f>
              <c:numCache>
                <c:formatCode>#,##0.0_);\-#,##0.0</c:formatCode>
                <c:ptCount val="1"/>
                <c:pt idx="0">
                  <c:v>0</c:v>
                </c:pt>
              </c:numCache>
            </c:numRef>
          </c:val>
          <c:extLst>
            <c:ext xmlns:c16="http://schemas.microsoft.com/office/drawing/2014/chart" uri="{C3380CC4-5D6E-409C-BE32-E72D297353CC}">
              <c16:uniqueId val="{00000002-016F-4853-94F9-F903F6A5532D}"/>
            </c:ext>
          </c:extLst>
        </c:ser>
        <c:ser>
          <c:idx val="3"/>
          <c:order val="3"/>
          <c:tx>
            <c:strRef>
              <c:f>C票集計!$A$236</c:f>
              <c:strCache>
                <c:ptCount val="1"/>
                <c:pt idx="0">
                  <c:v>要介護 2</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C票集計!$D$232</c:f>
              <c:strCache>
                <c:ptCount val="1"/>
                <c:pt idx="0">
                  <c:v>構成割合
（％）</c:v>
                </c:pt>
              </c:strCache>
            </c:strRef>
          </c:cat>
          <c:val>
            <c:numRef>
              <c:f>C票集計!$D$236</c:f>
              <c:numCache>
                <c:formatCode>#,##0.0_);\-#,##0.0</c:formatCode>
                <c:ptCount val="1"/>
                <c:pt idx="0">
                  <c:v>0</c:v>
                </c:pt>
              </c:numCache>
            </c:numRef>
          </c:val>
          <c:extLst>
            <c:ext xmlns:c16="http://schemas.microsoft.com/office/drawing/2014/chart" uri="{C3380CC4-5D6E-409C-BE32-E72D297353CC}">
              <c16:uniqueId val="{00000003-016F-4853-94F9-F903F6A5532D}"/>
            </c:ext>
          </c:extLst>
        </c:ser>
        <c:ser>
          <c:idx val="4"/>
          <c:order val="4"/>
          <c:tx>
            <c:strRef>
              <c:f>C票集計!$A$237</c:f>
              <c:strCache>
                <c:ptCount val="1"/>
                <c:pt idx="0">
                  <c:v>要介護 3</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C票集計!$D$232</c:f>
              <c:strCache>
                <c:ptCount val="1"/>
                <c:pt idx="0">
                  <c:v>構成割合
（％）</c:v>
                </c:pt>
              </c:strCache>
            </c:strRef>
          </c:cat>
          <c:val>
            <c:numRef>
              <c:f>C票集計!$D$237</c:f>
              <c:numCache>
                <c:formatCode>#,##0.0_);\-#,##0.0</c:formatCode>
                <c:ptCount val="1"/>
                <c:pt idx="0">
                  <c:v>0</c:v>
                </c:pt>
              </c:numCache>
            </c:numRef>
          </c:val>
          <c:extLst>
            <c:ext xmlns:c16="http://schemas.microsoft.com/office/drawing/2014/chart" uri="{C3380CC4-5D6E-409C-BE32-E72D297353CC}">
              <c16:uniqueId val="{00000004-016F-4853-94F9-F903F6A5532D}"/>
            </c:ext>
          </c:extLst>
        </c:ser>
        <c:ser>
          <c:idx val="5"/>
          <c:order val="5"/>
          <c:tx>
            <c:strRef>
              <c:f>C票集計!$A$238</c:f>
              <c:strCache>
                <c:ptCount val="1"/>
                <c:pt idx="0">
                  <c:v>要介護 4</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C票集計!$D$232</c:f>
              <c:strCache>
                <c:ptCount val="1"/>
                <c:pt idx="0">
                  <c:v>構成割合
（％）</c:v>
                </c:pt>
              </c:strCache>
            </c:strRef>
          </c:cat>
          <c:val>
            <c:numRef>
              <c:f>C票集計!$D$238</c:f>
              <c:numCache>
                <c:formatCode>#,##0.0_);\-#,##0.0</c:formatCode>
                <c:ptCount val="1"/>
                <c:pt idx="0">
                  <c:v>0</c:v>
                </c:pt>
              </c:numCache>
            </c:numRef>
          </c:val>
          <c:extLst>
            <c:ext xmlns:c16="http://schemas.microsoft.com/office/drawing/2014/chart" uri="{C3380CC4-5D6E-409C-BE32-E72D297353CC}">
              <c16:uniqueId val="{00000005-016F-4853-94F9-F903F6A5532D}"/>
            </c:ext>
          </c:extLst>
        </c:ser>
        <c:ser>
          <c:idx val="6"/>
          <c:order val="6"/>
          <c:tx>
            <c:strRef>
              <c:f>C票集計!$A$239</c:f>
              <c:strCache>
                <c:ptCount val="1"/>
                <c:pt idx="0">
                  <c:v>要介護 5</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C票集計!$D$232</c:f>
              <c:strCache>
                <c:ptCount val="1"/>
                <c:pt idx="0">
                  <c:v>構成割合
（％）</c:v>
                </c:pt>
              </c:strCache>
            </c:strRef>
          </c:cat>
          <c:val>
            <c:numRef>
              <c:f>C票集計!$D$239</c:f>
              <c:numCache>
                <c:formatCode>#,##0.0_);\-#,##0.0</c:formatCode>
                <c:ptCount val="1"/>
                <c:pt idx="0">
                  <c:v>0</c:v>
                </c:pt>
              </c:numCache>
            </c:numRef>
          </c:val>
          <c:extLst>
            <c:ext xmlns:c16="http://schemas.microsoft.com/office/drawing/2014/chart" uri="{C3380CC4-5D6E-409C-BE32-E72D297353CC}">
              <c16:uniqueId val="{00000006-016F-4853-94F9-F903F6A5532D}"/>
            </c:ext>
          </c:extLst>
        </c:ser>
        <c:ser>
          <c:idx val="7"/>
          <c:order val="7"/>
          <c:tx>
            <c:strRef>
              <c:f>C票集計!$A$240</c:f>
              <c:strCache>
                <c:ptCount val="1"/>
                <c:pt idx="0">
                  <c:v>不明</c:v>
                </c:pt>
              </c:strCache>
            </c:strRef>
          </c:tx>
          <c:spPr>
            <a:ln>
              <a:solidFill>
                <a:prstClr val="black"/>
              </a:solidFill>
            </a:ln>
          </c:spPr>
          <c:invertIfNegative val="0"/>
          <c:dPt>
            <c:idx val="0"/>
            <c:invertIfNegative val="0"/>
            <c:bubble3D val="0"/>
            <c:spPr>
              <a:solidFill>
                <a:schemeClr val="bg1">
                  <a:lumMod val="95000"/>
                </a:schemeClr>
              </a:solidFill>
              <a:ln>
                <a:solidFill>
                  <a:prstClr val="black"/>
                </a:solidFill>
              </a:ln>
            </c:spPr>
            <c:extLst>
              <c:ext xmlns:c16="http://schemas.microsoft.com/office/drawing/2014/chart" uri="{C3380CC4-5D6E-409C-BE32-E72D297353CC}">
                <c16:uniqueId val="{00000008-016F-4853-94F9-F903F6A5532D}"/>
              </c:ext>
            </c:extLst>
          </c:dPt>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C票集計!$D$232</c:f>
              <c:strCache>
                <c:ptCount val="1"/>
                <c:pt idx="0">
                  <c:v>構成割合
（％）</c:v>
                </c:pt>
              </c:strCache>
            </c:strRef>
          </c:cat>
          <c:val>
            <c:numRef>
              <c:f>C票集計!$D$240</c:f>
              <c:numCache>
                <c:formatCode>#,##0.0_);\-#,##0.0</c:formatCode>
                <c:ptCount val="1"/>
                <c:pt idx="0">
                  <c:v>0</c:v>
                </c:pt>
              </c:numCache>
            </c:numRef>
          </c:val>
          <c:extLst>
            <c:ext xmlns:c16="http://schemas.microsoft.com/office/drawing/2014/chart" uri="{C3380CC4-5D6E-409C-BE32-E72D297353CC}">
              <c16:uniqueId val="{00000009-016F-4853-94F9-F903F6A5532D}"/>
            </c:ext>
          </c:extLst>
        </c:ser>
        <c:dLbls>
          <c:showLegendKey val="0"/>
          <c:showVal val="0"/>
          <c:showCatName val="0"/>
          <c:showSerName val="0"/>
          <c:showPercent val="0"/>
          <c:showBubbleSize val="0"/>
        </c:dLbls>
        <c:gapWidth val="150"/>
        <c:overlap val="100"/>
        <c:axId val="658988752"/>
        <c:axId val="658992016"/>
      </c:barChart>
      <c:catAx>
        <c:axId val="658988752"/>
        <c:scaling>
          <c:orientation val="minMax"/>
        </c:scaling>
        <c:delete val="0"/>
        <c:axPos val="l"/>
        <c:numFmt formatCode="General" sourceLinked="1"/>
        <c:majorTickMark val="out"/>
        <c:minorTickMark val="none"/>
        <c:tickLblPos val="nextTo"/>
        <c:crossAx val="658992016"/>
        <c:crosses val="autoZero"/>
        <c:auto val="1"/>
        <c:lblAlgn val="ctr"/>
        <c:lblOffset val="100"/>
        <c:noMultiLvlLbl val="0"/>
      </c:catAx>
      <c:valAx>
        <c:axId val="658992016"/>
        <c:scaling>
          <c:orientation val="minMax"/>
          <c:max val="1"/>
          <c:min val="0"/>
        </c:scaling>
        <c:delete val="0"/>
        <c:axPos val="b"/>
        <c:majorGridlines/>
        <c:numFmt formatCode="0%" sourceLinked="1"/>
        <c:majorTickMark val="out"/>
        <c:minorTickMark val="none"/>
        <c:tickLblPos val="nextTo"/>
        <c:crossAx val="658988752"/>
        <c:crosses val="autoZero"/>
        <c:crossBetween val="between"/>
        <c:majorUnit val="0.2"/>
      </c:valAx>
    </c:plotArea>
    <c:legend>
      <c:legendPos val="r"/>
      <c:layout>
        <c:manualLayout>
          <c:xMode val="edge"/>
          <c:yMode val="edge"/>
          <c:x val="0.10736199212211876"/>
          <c:y val="0.76818181818181819"/>
          <c:w val="0.84202459228678883"/>
          <c:h val="0.21818181818181814"/>
        </c:manualLayout>
      </c:layout>
      <c:overlay val="0"/>
    </c:legend>
    <c:plotVisOnly val="1"/>
    <c:dispBlanksAs val="gap"/>
    <c:showDLblsOverMax val="0"/>
  </c:chart>
  <c:printSettings>
    <c:headerFooter/>
    <c:pageMargins b="0.75000000000000133" l="0.70000000000000062" r="0.70000000000000062" t="0.75000000000000133"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3570760771691859"/>
          <c:y val="4.8404840484048396E-2"/>
          <c:w val="0.81033258616395498"/>
          <c:h val="0.6216272965879267"/>
        </c:manualLayout>
      </c:layout>
      <c:barChart>
        <c:barDir val="bar"/>
        <c:grouping val="percentStacked"/>
        <c:varyColors val="0"/>
        <c:ser>
          <c:idx val="0"/>
          <c:order val="0"/>
          <c:tx>
            <c:strRef>
              <c:f>C票集計!$B$292</c:f>
              <c:strCache>
                <c:ptCount val="1"/>
                <c:pt idx="0">
                  <c:v>虐待者とのみ同居</c:v>
                </c:pt>
              </c:strCache>
            </c:strRef>
          </c:tx>
          <c:spPr>
            <a:solidFill>
              <a:schemeClr val="tx1">
                <a:lumMod val="85000"/>
                <a:lumOff val="15000"/>
              </a:schemeClr>
            </a:solidFill>
            <a:ln>
              <a:solidFill>
                <a:prstClr val="black"/>
              </a:solidFill>
            </a:ln>
          </c:spPr>
          <c:invertIfNegative val="0"/>
          <c:dLbls>
            <c:spPr>
              <a:noFill/>
              <a:ln w="25400">
                <a:noFill/>
              </a:ln>
            </c:spPr>
            <c:txPr>
              <a:bodyPr/>
              <a:lstStyle/>
              <a:p>
                <a:pPr>
                  <a:defRPr>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C票集計!$A$294</c:f>
              <c:strCache>
                <c:ptCount val="1"/>
                <c:pt idx="0">
                  <c:v>構成割合
（％）</c:v>
                </c:pt>
              </c:strCache>
            </c:strRef>
          </c:cat>
          <c:val>
            <c:numRef>
              <c:f>C票集計!$B$294</c:f>
              <c:numCache>
                <c:formatCode>#,##0.0_);\-#,##0.0</c:formatCode>
                <c:ptCount val="1"/>
                <c:pt idx="0">
                  <c:v>0</c:v>
                </c:pt>
              </c:numCache>
            </c:numRef>
          </c:val>
          <c:extLst>
            <c:ext xmlns:c16="http://schemas.microsoft.com/office/drawing/2014/chart" uri="{C3380CC4-5D6E-409C-BE32-E72D297353CC}">
              <c16:uniqueId val="{00000000-22E0-4461-AC4D-A0F8F598B1D2}"/>
            </c:ext>
          </c:extLst>
        </c:ser>
        <c:ser>
          <c:idx val="1"/>
          <c:order val="1"/>
          <c:tx>
            <c:strRef>
              <c:f>C票集計!$C$292</c:f>
              <c:strCache>
                <c:ptCount val="1"/>
                <c:pt idx="0">
                  <c:v>虐待者及び他家族と同居</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C票集計!$A$294</c:f>
              <c:strCache>
                <c:ptCount val="1"/>
                <c:pt idx="0">
                  <c:v>構成割合
（％）</c:v>
                </c:pt>
              </c:strCache>
            </c:strRef>
          </c:cat>
          <c:val>
            <c:numRef>
              <c:f>C票集計!$C$294</c:f>
              <c:numCache>
                <c:formatCode>#,##0.0_);\-#,##0.0</c:formatCode>
                <c:ptCount val="1"/>
                <c:pt idx="0">
                  <c:v>0</c:v>
                </c:pt>
              </c:numCache>
            </c:numRef>
          </c:val>
          <c:extLst>
            <c:ext xmlns:c16="http://schemas.microsoft.com/office/drawing/2014/chart" uri="{C3380CC4-5D6E-409C-BE32-E72D297353CC}">
              <c16:uniqueId val="{00000001-22E0-4461-AC4D-A0F8F598B1D2}"/>
            </c:ext>
          </c:extLst>
        </c:ser>
        <c:ser>
          <c:idx val="2"/>
          <c:order val="2"/>
          <c:tx>
            <c:strRef>
              <c:f>C票集計!$D$292</c:f>
              <c:strCache>
                <c:ptCount val="1"/>
                <c:pt idx="0">
                  <c:v>虐待者と別居</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C票集計!$A$294</c:f>
              <c:strCache>
                <c:ptCount val="1"/>
                <c:pt idx="0">
                  <c:v>構成割合
（％）</c:v>
                </c:pt>
              </c:strCache>
            </c:strRef>
          </c:cat>
          <c:val>
            <c:numRef>
              <c:f>C票集計!$D$294</c:f>
              <c:numCache>
                <c:formatCode>#,##0.0_);\-#,##0.0</c:formatCode>
                <c:ptCount val="1"/>
                <c:pt idx="0">
                  <c:v>0</c:v>
                </c:pt>
              </c:numCache>
            </c:numRef>
          </c:val>
          <c:extLst>
            <c:ext xmlns:c16="http://schemas.microsoft.com/office/drawing/2014/chart" uri="{C3380CC4-5D6E-409C-BE32-E72D297353CC}">
              <c16:uniqueId val="{00000002-22E0-4461-AC4D-A0F8F598B1D2}"/>
            </c:ext>
          </c:extLst>
        </c:ser>
        <c:ser>
          <c:idx val="3"/>
          <c:order val="3"/>
          <c:tx>
            <c:strRef>
              <c:f>C票集計!$E$292</c:f>
              <c:strCache>
                <c:ptCount val="1"/>
                <c:pt idx="0">
                  <c:v>その他</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C票集計!$A$294</c:f>
              <c:strCache>
                <c:ptCount val="1"/>
                <c:pt idx="0">
                  <c:v>構成割合
（％）</c:v>
                </c:pt>
              </c:strCache>
            </c:strRef>
          </c:cat>
          <c:val>
            <c:numRef>
              <c:f>C票集計!$E$294</c:f>
              <c:numCache>
                <c:formatCode>#,##0.0_);\-#,##0.0</c:formatCode>
                <c:ptCount val="1"/>
                <c:pt idx="0">
                  <c:v>0</c:v>
                </c:pt>
              </c:numCache>
            </c:numRef>
          </c:val>
          <c:extLst>
            <c:ext xmlns:c16="http://schemas.microsoft.com/office/drawing/2014/chart" uri="{C3380CC4-5D6E-409C-BE32-E72D297353CC}">
              <c16:uniqueId val="{00000003-22E0-4461-AC4D-A0F8F598B1D2}"/>
            </c:ext>
          </c:extLst>
        </c:ser>
        <c:ser>
          <c:idx val="4"/>
          <c:order val="4"/>
          <c:tx>
            <c:strRef>
              <c:f>C票集計!$F$292</c:f>
              <c:strCache>
                <c:ptCount val="1"/>
                <c:pt idx="0">
                  <c:v>不明</c:v>
                </c:pt>
              </c:strCache>
            </c:strRef>
          </c:tx>
          <c:spPr>
            <a:solidFill>
              <a:schemeClr val="bg1">
                <a:lumMod val="95000"/>
              </a:schemeClr>
            </a:solidFill>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C票集計!$A$294</c:f>
              <c:strCache>
                <c:ptCount val="1"/>
                <c:pt idx="0">
                  <c:v>構成割合
（％）</c:v>
                </c:pt>
              </c:strCache>
            </c:strRef>
          </c:cat>
          <c:val>
            <c:numRef>
              <c:f>C票集計!$F$294</c:f>
              <c:numCache>
                <c:formatCode>#,##0.0_);\-#,##0.0</c:formatCode>
                <c:ptCount val="1"/>
                <c:pt idx="0">
                  <c:v>0</c:v>
                </c:pt>
              </c:numCache>
            </c:numRef>
          </c:val>
          <c:extLst>
            <c:ext xmlns:c16="http://schemas.microsoft.com/office/drawing/2014/chart" uri="{C3380CC4-5D6E-409C-BE32-E72D297353CC}">
              <c16:uniqueId val="{00000004-22E0-4461-AC4D-A0F8F598B1D2}"/>
            </c:ext>
          </c:extLst>
        </c:ser>
        <c:dLbls>
          <c:showLegendKey val="0"/>
          <c:showVal val="0"/>
          <c:showCatName val="0"/>
          <c:showSerName val="0"/>
          <c:showPercent val="0"/>
          <c:showBubbleSize val="0"/>
        </c:dLbls>
        <c:gapWidth val="150"/>
        <c:overlap val="100"/>
        <c:axId val="658981680"/>
        <c:axId val="658978960"/>
      </c:barChart>
      <c:catAx>
        <c:axId val="658981680"/>
        <c:scaling>
          <c:orientation val="minMax"/>
        </c:scaling>
        <c:delete val="0"/>
        <c:axPos val="l"/>
        <c:numFmt formatCode="General" sourceLinked="1"/>
        <c:majorTickMark val="out"/>
        <c:minorTickMark val="none"/>
        <c:tickLblPos val="nextTo"/>
        <c:crossAx val="658978960"/>
        <c:crosses val="autoZero"/>
        <c:auto val="1"/>
        <c:lblAlgn val="ctr"/>
        <c:lblOffset val="100"/>
        <c:noMultiLvlLbl val="0"/>
      </c:catAx>
      <c:valAx>
        <c:axId val="658978960"/>
        <c:scaling>
          <c:orientation val="minMax"/>
          <c:min val="0"/>
        </c:scaling>
        <c:delete val="0"/>
        <c:axPos val="b"/>
        <c:majorGridlines/>
        <c:numFmt formatCode="0%" sourceLinked="1"/>
        <c:majorTickMark val="out"/>
        <c:minorTickMark val="none"/>
        <c:tickLblPos val="nextTo"/>
        <c:crossAx val="658981680"/>
        <c:crosses val="autoZero"/>
        <c:crossBetween val="between"/>
      </c:valAx>
    </c:plotArea>
    <c:legend>
      <c:legendPos val="r"/>
      <c:layout>
        <c:manualLayout>
          <c:xMode val="edge"/>
          <c:yMode val="edge"/>
          <c:x val="4.8611111111111112E-2"/>
          <c:y val="0.80092592592592593"/>
          <c:w val="0.88888888888888884"/>
          <c:h val="0.17592592592592593"/>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3570760771691859"/>
          <c:y val="4.8404840484048396E-2"/>
          <c:w val="0.81033258616395476"/>
          <c:h val="0.52050067998925775"/>
        </c:manualLayout>
      </c:layout>
      <c:barChart>
        <c:barDir val="bar"/>
        <c:grouping val="percentStacked"/>
        <c:varyColors val="0"/>
        <c:ser>
          <c:idx val="0"/>
          <c:order val="0"/>
          <c:tx>
            <c:strRef>
              <c:f>C票集計!$B$311</c:f>
              <c:strCache>
                <c:ptCount val="1"/>
                <c:pt idx="0">
                  <c:v>単独世帯</c:v>
                </c:pt>
              </c:strCache>
            </c:strRef>
          </c:tx>
          <c:spPr>
            <a:solidFill>
              <a:prstClr val="black">
                <a:lumMod val="85000"/>
                <a:lumOff val="15000"/>
              </a:prstClr>
            </a:solidFill>
            <a:ln>
              <a:solidFill>
                <a:prstClr val="black"/>
              </a:solidFill>
            </a:ln>
          </c:spPr>
          <c:invertIfNegative val="0"/>
          <c:dLbls>
            <c:spPr>
              <a:noFill/>
              <a:ln w="25400">
                <a:noFill/>
              </a:ln>
            </c:spPr>
            <c:txPr>
              <a:bodyPr/>
              <a:lstStyle/>
              <a:p>
                <a:pPr>
                  <a:defRPr>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C票集計!$A$313</c:f>
              <c:strCache>
                <c:ptCount val="1"/>
                <c:pt idx="0">
                  <c:v>構成割合
（％）</c:v>
                </c:pt>
              </c:strCache>
            </c:strRef>
          </c:cat>
          <c:val>
            <c:numRef>
              <c:f>C票集計!$B$313</c:f>
              <c:numCache>
                <c:formatCode>#,##0.0_);\-#,##0.0</c:formatCode>
                <c:ptCount val="1"/>
                <c:pt idx="0">
                  <c:v>0</c:v>
                </c:pt>
              </c:numCache>
            </c:numRef>
          </c:val>
          <c:extLst>
            <c:ext xmlns:c16="http://schemas.microsoft.com/office/drawing/2014/chart" uri="{C3380CC4-5D6E-409C-BE32-E72D297353CC}">
              <c16:uniqueId val="{00000000-C8A0-4ADD-84BF-16567BE33B22}"/>
            </c:ext>
          </c:extLst>
        </c:ser>
        <c:ser>
          <c:idx val="1"/>
          <c:order val="1"/>
          <c:tx>
            <c:strRef>
              <c:f>C票集計!$C$311</c:f>
              <c:strCache>
                <c:ptCount val="1"/>
                <c:pt idx="0">
                  <c:v>夫婦のみ世帯</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C票集計!$A$313</c:f>
              <c:strCache>
                <c:ptCount val="1"/>
                <c:pt idx="0">
                  <c:v>構成割合
（％）</c:v>
                </c:pt>
              </c:strCache>
            </c:strRef>
          </c:cat>
          <c:val>
            <c:numRef>
              <c:f>C票集計!$C$313</c:f>
              <c:numCache>
                <c:formatCode>#,##0.0_);\-#,##0.0</c:formatCode>
                <c:ptCount val="1"/>
                <c:pt idx="0">
                  <c:v>0</c:v>
                </c:pt>
              </c:numCache>
            </c:numRef>
          </c:val>
          <c:extLst>
            <c:ext xmlns:c16="http://schemas.microsoft.com/office/drawing/2014/chart" uri="{C3380CC4-5D6E-409C-BE32-E72D297353CC}">
              <c16:uniqueId val="{00000001-C8A0-4ADD-84BF-16567BE33B22}"/>
            </c:ext>
          </c:extLst>
        </c:ser>
        <c:ser>
          <c:idx val="2"/>
          <c:order val="2"/>
          <c:tx>
            <c:strRef>
              <c:f>C票集計!$D$311</c:f>
              <c:strCache>
                <c:ptCount val="1"/>
                <c:pt idx="0">
                  <c:v>未婚の子と同居</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C票集計!$A$313</c:f>
              <c:strCache>
                <c:ptCount val="1"/>
                <c:pt idx="0">
                  <c:v>構成割合
（％）</c:v>
                </c:pt>
              </c:strCache>
            </c:strRef>
          </c:cat>
          <c:val>
            <c:numRef>
              <c:f>C票集計!$D$313</c:f>
              <c:numCache>
                <c:formatCode>#,##0.0_);\-#,##0.0</c:formatCode>
                <c:ptCount val="1"/>
                <c:pt idx="0">
                  <c:v>0</c:v>
                </c:pt>
              </c:numCache>
            </c:numRef>
          </c:val>
          <c:extLst>
            <c:ext xmlns:c16="http://schemas.microsoft.com/office/drawing/2014/chart" uri="{C3380CC4-5D6E-409C-BE32-E72D297353CC}">
              <c16:uniqueId val="{00000002-C8A0-4ADD-84BF-16567BE33B22}"/>
            </c:ext>
          </c:extLst>
        </c:ser>
        <c:ser>
          <c:idx val="3"/>
          <c:order val="3"/>
          <c:tx>
            <c:strRef>
              <c:f>C票集計!$E$311</c:f>
              <c:strCache>
                <c:ptCount val="1"/>
                <c:pt idx="0">
                  <c:v>配偶者と離別・死別等した子と同居</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C票集計!$A$313</c:f>
              <c:strCache>
                <c:ptCount val="1"/>
                <c:pt idx="0">
                  <c:v>構成割合
（％）</c:v>
                </c:pt>
              </c:strCache>
            </c:strRef>
          </c:cat>
          <c:val>
            <c:numRef>
              <c:f>C票集計!$E$313</c:f>
              <c:numCache>
                <c:formatCode>#,##0.0_);\-#,##0.0</c:formatCode>
                <c:ptCount val="1"/>
                <c:pt idx="0">
                  <c:v>0</c:v>
                </c:pt>
              </c:numCache>
            </c:numRef>
          </c:val>
          <c:extLst>
            <c:ext xmlns:c16="http://schemas.microsoft.com/office/drawing/2014/chart" uri="{C3380CC4-5D6E-409C-BE32-E72D297353CC}">
              <c16:uniqueId val="{00000003-C8A0-4ADD-84BF-16567BE33B22}"/>
            </c:ext>
          </c:extLst>
        </c:ser>
        <c:ser>
          <c:idx val="4"/>
          <c:order val="4"/>
          <c:tx>
            <c:strRef>
              <c:f>C票集計!$F$311</c:f>
              <c:strCache>
                <c:ptCount val="1"/>
                <c:pt idx="0">
                  <c:v>子夫婦と同居</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C票集計!$A$313</c:f>
              <c:strCache>
                <c:ptCount val="1"/>
                <c:pt idx="0">
                  <c:v>構成割合
（％）</c:v>
                </c:pt>
              </c:strCache>
            </c:strRef>
          </c:cat>
          <c:val>
            <c:numRef>
              <c:f>C票集計!$F$313</c:f>
              <c:numCache>
                <c:formatCode>#,##0.0_);\-#,##0.0</c:formatCode>
                <c:ptCount val="1"/>
                <c:pt idx="0">
                  <c:v>0</c:v>
                </c:pt>
              </c:numCache>
            </c:numRef>
          </c:val>
          <c:extLst>
            <c:ext xmlns:c16="http://schemas.microsoft.com/office/drawing/2014/chart" uri="{C3380CC4-5D6E-409C-BE32-E72D297353CC}">
              <c16:uniqueId val="{00000004-C8A0-4ADD-84BF-16567BE33B22}"/>
            </c:ext>
          </c:extLst>
        </c:ser>
        <c:ser>
          <c:idx val="5"/>
          <c:order val="5"/>
          <c:tx>
            <c:strRef>
              <c:f>C票集計!$G$311</c:f>
              <c:strCache>
                <c:ptCount val="1"/>
                <c:pt idx="0">
                  <c:v>その他①</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C票集計!$A$313</c:f>
              <c:strCache>
                <c:ptCount val="1"/>
                <c:pt idx="0">
                  <c:v>構成割合
（％）</c:v>
                </c:pt>
              </c:strCache>
            </c:strRef>
          </c:cat>
          <c:val>
            <c:numRef>
              <c:f>C票集計!$G$313</c:f>
              <c:numCache>
                <c:formatCode>#,##0.0_);\-#,##0.0</c:formatCode>
                <c:ptCount val="1"/>
                <c:pt idx="0">
                  <c:v>0</c:v>
                </c:pt>
              </c:numCache>
            </c:numRef>
          </c:val>
          <c:extLst>
            <c:ext xmlns:c16="http://schemas.microsoft.com/office/drawing/2014/chart" uri="{C3380CC4-5D6E-409C-BE32-E72D297353CC}">
              <c16:uniqueId val="{00000005-C8A0-4ADD-84BF-16567BE33B22}"/>
            </c:ext>
          </c:extLst>
        </c:ser>
        <c:ser>
          <c:idx val="6"/>
          <c:order val="6"/>
          <c:tx>
            <c:strRef>
              <c:f>C票集計!$H$311</c:f>
              <c:strCache>
                <c:ptCount val="1"/>
                <c:pt idx="0">
                  <c:v>その他②</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C票集計!$A$313</c:f>
              <c:strCache>
                <c:ptCount val="1"/>
                <c:pt idx="0">
                  <c:v>構成割合
（％）</c:v>
                </c:pt>
              </c:strCache>
            </c:strRef>
          </c:cat>
          <c:val>
            <c:numRef>
              <c:f>C票集計!$H$313</c:f>
              <c:numCache>
                <c:formatCode>#,##0.0_);\-#,##0.0</c:formatCode>
                <c:ptCount val="1"/>
                <c:pt idx="0">
                  <c:v>0</c:v>
                </c:pt>
              </c:numCache>
            </c:numRef>
          </c:val>
          <c:extLst>
            <c:ext xmlns:c16="http://schemas.microsoft.com/office/drawing/2014/chart" uri="{C3380CC4-5D6E-409C-BE32-E72D297353CC}">
              <c16:uniqueId val="{00000006-C8A0-4ADD-84BF-16567BE33B22}"/>
            </c:ext>
          </c:extLst>
        </c:ser>
        <c:ser>
          <c:idx val="7"/>
          <c:order val="7"/>
          <c:tx>
            <c:strRef>
              <c:f>C票集計!$I$311</c:f>
              <c:strCache>
                <c:ptCount val="1"/>
                <c:pt idx="0">
                  <c:v>その他③</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C票集計!$A$313</c:f>
              <c:strCache>
                <c:ptCount val="1"/>
                <c:pt idx="0">
                  <c:v>構成割合
（％）</c:v>
                </c:pt>
              </c:strCache>
            </c:strRef>
          </c:cat>
          <c:val>
            <c:numRef>
              <c:f>C票集計!$I$313</c:f>
              <c:numCache>
                <c:formatCode>#,##0.0_);\-#,##0.0</c:formatCode>
                <c:ptCount val="1"/>
                <c:pt idx="0">
                  <c:v>0</c:v>
                </c:pt>
              </c:numCache>
            </c:numRef>
          </c:val>
          <c:extLst>
            <c:ext xmlns:c16="http://schemas.microsoft.com/office/drawing/2014/chart" uri="{C3380CC4-5D6E-409C-BE32-E72D297353CC}">
              <c16:uniqueId val="{00000007-C8A0-4ADD-84BF-16567BE33B22}"/>
            </c:ext>
          </c:extLst>
        </c:ser>
        <c:ser>
          <c:idx val="8"/>
          <c:order val="8"/>
          <c:tx>
            <c:strRef>
              <c:f>C票集計!$J$311</c:f>
              <c:strCache>
                <c:ptCount val="1"/>
                <c:pt idx="0">
                  <c:v>不明</c:v>
                </c:pt>
              </c:strCache>
            </c:strRef>
          </c:tx>
          <c:spPr>
            <a:solidFill>
              <a:schemeClr val="bg1">
                <a:lumMod val="95000"/>
              </a:schemeClr>
            </a:solidFill>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C票集計!$A$313</c:f>
              <c:strCache>
                <c:ptCount val="1"/>
                <c:pt idx="0">
                  <c:v>構成割合
（％）</c:v>
                </c:pt>
              </c:strCache>
            </c:strRef>
          </c:cat>
          <c:val>
            <c:numRef>
              <c:f>C票集計!$J$313</c:f>
              <c:numCache>
                <c:formatCode>#,##0.0_);\-#,##0.0</c:formatCode>
                <c:ptCount val="1"/>
                <c:pt idx="0">
                  <c:v>0</c:v>
                </c:pt>
              </c:numCache>
            </c:numRef>
          </c:val>
          <c:extLst>
            <c:ext xmlns:c16="http://schemas.microsoft.com/office/drawing/2014/chart" uri="{C3380CC4-5D6E-409C-BE32-E72D297353CC}">
              <c16:uniqueId val="{00000008-C8A0-4ADD-84BF-16567BE33B22}"/>
            </c:ext>
          </c:extLst>
        </c:ser>
        <c:dLbls>
          <c:showLegendKey val="0"/>
          <c:showVal val="0"/>
          <c:showCatName val="0"/>
          <c:showSerName val="0"/>
          <c:showPercent val="0"/>
          <c:showBubbleSize val="0"/>
        </c:dLbls>
        <c:gapWidth val="150"/>
        <c:overlap val="100"/>
        <c:axId val="658982224"/>
        <c:axId val="658971344"/>
      </c:barChart>
      <c:catAx>
        <c:axId val="658982224"/>
        <c:scaling>
          <c:orientation val="minMax"/>
        </c:scaling>
        <c:delete val="0"/>
        <c:axPos val="l"/>
        <c:numFmt formatCode="General" sourceLinked="1"/>
        <c:majorTickMark val="out"/>
        <c:minorTickMark val="none"/>
        <c:tickLblPos val="nextTo"/>
        <c:crossAx val="658971344"/>
        <c:crosses val="autoZero"/>
        <c:auto val="1"/>
        <c:lblAlgn val="ctr"/>
        <c:lblOffset val="100"/>
        <c:noMultiLvlLbl val="0"/>
      </c:catAx>
      <c:valAx>
        <c:axId val="658971344"/>
        <c:scaling>
          <c:orientation val="minMax"/>
          <c:min val="0"/>
        </c:scaling>
        <c:delete val="0"/>
        <c:axPos val="b"/>
        <c:majorGridlines/>
        <c:numFmt formatCode="0%" sourceLinked="1"/>
        <c:majorTickMark val="out"/>
        <c:minorTickMark val="none"/>
        <c:tickLblPos val="nextTo"/>
        <c:crossAx val="658982224"/>
        <c:crosses val="autoZero"/>
        <c:crossBetween val="between"/>
      </c:valAx>
    </c:plotArea>
    <c:legend>
      <c:legendPos val="r"/>
      <c:layout>
        <c:manualLayout>
          <c:xMode val="edge"/>
          <c:yMode val="edge"/>
          <c:x val="0.1579861111111111"/>
          <c:y val="0.67755102040816328"/>
          <c:w val="0.81423611111111116"/>
          <c:h val="0.31020408163265312"/>
        </c:manualLayout>
      </c:layout>
      <c:overlay val="0"/>
    </c:legend>
    <c:plotVisOnly val="1"/>
    <c:dispBlanksAs val="gap"/>
    <c:showDLblsOverMax val="0"/>
  </c:chart>
  <c:printSettings>
    <c:headerFooter/>
    <c:pageMargins b="0.750000000000002" l="0.70000000000000062" r="0.70000000000000062" t="0.750000000000002"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3570760771691859"/>
          <c:y val="4.8404840484048396E-2"/>
          <c:w val="0.81033258616395443"/>
          <c:h val="0.533702000121272"/>
        </c:manualLayout>
      </c:layout>
      <c:barChart>
        <c:barDir val="bar"/>
        <c:grouping val="percentStacked"/>
        <c:varyColors val="0"/>
        <c:ser>
          <c:idx val="0"/>
          <c:order val="0"/>
          <c:tx>
            <c:strRef>
              <c:f>C票集計!$B$339</c:f>
              <c:strCache>
                <c:ptCount val="1"/>
                <c:pt idx="0">
                  <c:v>夫</c:v>
                </c:pt>
              </c:strCache>
            </c:strRef>
          </c:tx>
          <c:spPr>
            <a:ln>
              <a:solidFill>
                <a:prstClr val="black"/>
              </a:solidFill>
            </a:ln>
          </c:spPr>
          <c:invertIfNegative val="0"/>
          <c:dPt>
            <c:idx val="0"/>
            <c:invertIfNegative val="0"/>
            <c:bubble3D val="0"/>
            <c:spPr>
              <a:solidFill>
                <a:schemeClr val="tx1">
                  <a:lumMod val="85000"/>
                  <a:lumOff val="15000"/>
                </a:schemeClr>
              </a:solidFill>
              <a:ln>
                <a:solidFill>
                  <a:prstClr val="black"/>
                </a:solidFill>
              </a:ln>
            </c:spPr>
            <c:extLst>
              <c:ext xmlns:c16="http://schemas.microsoft.com/office/drawing/2014/chart" uri="{C3380CC4-5D6E-409C-BE32-E72D297353CC}">
                <c16:uniqueId val="{00000001-64F6-422B-A107-F539158A493F}"/>
              </c:ext>
            </c:extLst>
          </c:dPt>
          <c:dLbls>
            <c:spPr>
              <a:noFill/>
              <a:ln w="25400">
                <a:noFill/>
              </a:ln>
            </c:spPr>
            <c:txPr>
              <a:bodyPr/>
              <a:lstStyle/>
              <a:p>
                <a:pPr>
                  <a:defRPr>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C票集計!$A$341</c:f>
              <c:strCache>
                <c:ptCount val="1"/>
                <c:pt idx="0">
                  <c:v>構成割合
（％）</c:v>
                </c:pt>
              </c:strCache>
            </c:strRef>
          </c:cat>
          <c:val>
            <c:numRef>
              <c:f>C票集計!$B$341</c:f>
              <c:numCache>
                <c:formatCode>#,##0.0_);\-#,##0.0</c:formatCode>
                <c:ptCount val="1"/>
                <c:pt idx="0">
                  <c:v>0</c:v>
                </c:pt>
              </c:numCache>
            </c:numRef>
          </c:val>
          <c:extLst>
            <c:ext xmlns:c16="http://schemas.microsoft.com/office/drawing/2014/chart" uri="{C3380CC4-5D6E-409C-BE32-E72D297353CC}">
              <c16:uniqueId val="{00000002-64F6-422B-A107-F539158A493F}"/>
            </c:ext>
          </c:extLst>
        </c:ser>
        <c:ser>
          <c:idx val="1"/>
          <c:order val="1"/>
          <c:tx>
            <c:strRef>
              <c:f>C票集計!$C$339</c:f>
              <c:strCache>
                <c:ptCount val="1"/>
                <c:pt idx="0">
                  <c:v>妻</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C票集計!$A$341</c:f>
              <c:strCache>
                <c:ptCount val="1"/>
                <c:pt idx="0">
                  <c:v>構成割合
（％）</c:v>
                </c:pt>
              </c:strCache>
            </c:strRef>
          </c:cat>
          <c:val>
            <c:numRef>
              <c:f>C票集計!$C$341</c:f>
              <c:numCache>
                <c:formatCode>#,##0.0_);\-#,##0.0</c:formatCode>
                <c:ptCount val="1"/>
                <c:pt idx="0">
                  <c:v>0</c:v>
                </c:pt>
              </c:numCache>
            </c:numRef>
          </c:val>
          <c:extLst>
            <c:ext xmlns:c16="http://schemas.microsoft.com/office/drawing/2014/chart" uri="{C3380CC4-5D6E-409C-BE32-E72D297353CC}">
              <c16:uniqueId val="{00000003-64F6-422B-A107-F539158A493F}"/>
            </c:ext>
          </c:extLst>
        </c:ser>
        <c:ser>
          <c:idx val="2"/>
          <c:order val="2"/>
          <c:tx>
            <c:strRef>
              <c:f>C票集計!$D$339</c:f>
              <c:strCache>
                <c:ptCount val="1"/>
                <c:pt idx="0">
                  <c:v>息子</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C票集計!$A$341</c:f>
              <c:strCache>
                <c:ptCount val="1"/>
                <c:pt idx="0">
                  <c:v>構成割合
（％）</c:v>
                </c:pt>
              </c:strCache>
            </c:strRef>
          </c:cat>
          <c:val>
            <c:numRef>
              <c:f>C票集計!$D$341</c:f>
              <c:numCache>
                <c:formatCode>#,##0.0_);\-#,##0.0</c:formatCode>
                <c:ptCount val="1"/>
                <c:pt idx="0">
                  <c:v>0</c:v>
                </c:pt>
              </c:numCache>
            </c:numRef>
          </c:val>
          <c:extLst>
            <c:ext xmlns:c16="http://schemas.microsoft.com/office/drawing/2014/chart" uri="{C3380CC4-5D6E-409C-BE32-E72D297353CC}">
              <c16:uniqueId val="{00000004-64F6-422B-A107-F539158A493F}"/>
            </c:ext>
          </c:extLst>
        </c:ser>
        <c:ser>
          <c:idx val="3"/>
          <c:order val="3"/>
          <c:tx>
            <c:strRef>
              <c:f>C票集計!$E$339</c:f>
              <c:strCache>
                <c:ptCount val="1"/>
                <c:pt idx="0">
                  <c:v>娘</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C票集計!$A$341</c:f>
              <c:strCache>
                <c:ptCount val="1"/>
                <c:pt idx="0">
                  <c:v>構成割合
（％）</c:v>
                </c:pt>
              </c:strCache>
            </c:strRef>
          </c:cat>
          <c:val>
            <c:numRef>
              <c:f>C票集計!$E$341</c:f>
              <c:numCache>
                <c:formatCode>#,##0.0_);\-#,##0.0</c:formatCode>
                <c:ptCount val="1"/>
                <c:pt idx="0">
                  <c:v>0</c:v>
                </c:pt>
              </c:numCache>
            </c:numRef>
          </c:val>
          <c:extLst>
            <c:ext xmlns:c16="http://schemas.microsoft.com/office/drawing/2014/chart" uri="{C3380CC4-5D6E-409C-BE32-E72D297353CC}">
              <c16:uniqueId val="{00000005-64F6-422B-A107-F539158A493F}"/>
            </c:ext>
          </c:extLst>
        </c:ser>
        <c:ser>
          <c:idx val="4"/>
          <c:order val="4"/>
          <c:tx>
            <c:strRef>
              <c:f>C票集計!$F$339</c:f>
              <c:strCache>
                <c:ptCount val="1"/>
                <c:pt idx="0">
                  <c:v>息子の配偶者（嫁）</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C票集計!$A$341</c:f>
              <c:strCache>
                <c:ptCount val="1"/>
                <c:pt idx="0">
                  <c:v>構成割合
（％）</c:v>
                </c:pt>
              </c:strCache>
            </c:strRef>
          </c:cat>
          <c:val>
            <c:numRef>
              <c:f>C票集計!$F$341</c:f>
              <c:numCache>
                <c:formatCode>#,##0.0_);\-#,##0.0</c:formatCode>
                <c:ptCount val="1"/>
                <c:pt idx="0">
                  <c:v>0</c:v>
                </c:pt>
              </c:numCache>
            </c:numRef>
          </c:val>
          <c:extLst>
            <c:ext xmlns:c16="http://schemas.microsoft.com/office/drawing/2014/chart" uri="{C3380CC4-5D6E-409C-BE32-E72D297353CC}">
              <c16:uniqueId val="{00000006-64F6-422B-A107-F539158A493F}"/>
            </c:ext>
          </c:extLst>
        </c:ser>
        <c:ser>
          <c:idx val="5"/>
          <c:order val="5"/>
          <c:tx>
            <c:strRef>
              <c:f>C票集計!$G$339</c:f>
              <c:strCache>
                <c:ptCount val="1"/>
                <c:pt idx="0">
                  <c:v>娘の配偶者（婿）</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C票集計!$A$341</c:f>
              <c:strCache>
                <c:ptCount val="1"/>
                <c:pt idx="0">
                  <c:v>構成割合
（％）</c:v>
                </c:pt>
              </c:strCache>
            </c:strRef>
          </c:cat>
          <c:val>
            <c:numRef>
              <c:f>C票集計!$G$341</c:f>
              <c:numCache>
                <c:formatCode>#,##0.0_);\-#,##0.0</c:formatCode>
                <c:ptCount val="1"/>
                <c:pt idx="0">
                  <c:v>0</c:v>
                </c:pt>
              </c:numCache>
            </c:numRef>
          </c:val>
          <c:extLst>
            <c:ext xmlns:c16="http://schemas.microsoft.com/office/drawing/2014/chart" uri="{C3380CC4-5D6E-409C-BE32-E72D297353CC}">
              <c16:uniqueId val="{00000007-64F6-422B-A107-F539158A493F}"/>
            </c:ext>
          </c:extLst>
        </c:ser>
        <c:ser>
          <c:idx val="6"/>
          <c:order val="6"/>
          <c:tx>
            <c:strRef>
              <c:f>C票集計!$H$339</c:f>
              <c:strCache>
                <c:ptCount val="1"/>
                <c:pt idx="0">
                  <c:v>兄弟姉妹</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C票集計!$A$341</c:f>
              <c:strCache>
                <c:ptCount val="1"/>
                <c:pt idx="0">
                  <c:v>構成割合
（％）</c:v>
                </c:pt>
              </c:strCache>
            </c:strRef>
          </c:cat>
          <c:val>
            <c:numRef>
              <c:f>C票集計!$H$341</c:f>
              <c:numCache>
                <c:formatCode>#,##0.0_);\-#,##0.0</c:formatCode>
                <c:ptCount val="1"/>
                <c:pt idx="0">
                  <c:v>0</c:v>
                </c:pt>
              </c:numCache>
            </c:numRef>
          </c:val>
          <c:extLst>
            <c:ext xmlns:c16="http://schemas.microsoft.com/office/drawing/2014/chart" uri="{C3380CC4-5D6E-409C-BE32-E72D297353CC}">
              <c16:uniqueId val="{00000008-64F6-422B-A107-F539158A493F}"/>
            </c:ext>
          </c:extLst>
        </c:ser>
        <c:ser>
          <c:idx val="7"/>
          <c:order val="7"/>
          <c:tx>
            <c:strRef>
              <c:f>C票集計!$I$339</c:f>
              <c:strCache>
                <c:ptCount val="1"/>
                <c:pt idx="0">
                  <c:v>孫</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C票集計!$A$341</c:f>
              <c:strCache>
                <c:ptCount val="1"/>
                <c:pt idx="0">
                  <c:v>構成割合
（％）</c:v>
                </c:pt>
              </c:strCache>
            </c:strRef>
          </c:cat>
          <c:val>
            <c:numRef>
              <c:f>C票集計!$I$341</c:f>
              <c:numCache>
                <c:formatCode>#,##0.0_);\-#,##0.0</c:formatCode>
                <c:ptCount val="1"/>
                <c:pt idx="0">
                  <c:v>0</c:v>
                </c:pt>
              </c:numCache>
            </c:numRef>
          </c:val>
          <c:extLst>
            <c:ext xmlns:c16="http://schemas.microsoft.com/office/drawing/2014/chart" uri="{C3380CC4-5D6E-409C-BE32-E72D297353CC}">
              <c16:uniqueId val="{00000009-64F6-422B-A107-F539158A493F}"/>
            </c:ext>
          </c:extLst>
        </c:ser>
        <c:ser>
          <c:idx val="8"/>
          <c:order val="8"/>
          <c:tx>
            <c:strRef>
              <c:f>C票集計!$J$339</c:f>
              <c:strCache>
                <c:ptCount val="1"/>
                <c:pt idx="0">
                  <c:v>その他</c:v>
                </c:pt>
              </c:strCache>
            </c:strRef>
          </c:tx>
          <c:spPr>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C票集計!$A$341</c:f>
              <c:strCache>
                <c:ptCount val="1"/>
                <c:pt idx="0">
                  <c:v>構成割合
（％）</c:v>
                </c:pt>
              </c:strCache>
            </c:strRef>
          </c:cat>
          <c:val>
            <c:numRef>
              <c:f>C票集計!$J$341</c:f>
              <c:numCache>
                <c:formatCode>#,##0.0_);\-#,##0.0</c:formatCode>
                <c:ptCount val="1"/>
                <c:pt idx="0">
                  <c:v>0</c:v>
                </c:pt>
              </c:numCache>
            </c:numRef>
          </c:val>
          <c:extLst>
            <c:ext xmlns:c16="http://schemas.microsoft.com/office/drawing/2014/chart" uri="{C3380CC4-5D6E-409C-BE32-E72D297353CC}">
              <c16:uniqueId val="{0000000A-64F6-422B-A107-F539158A493F}"/>
            </c:ext>
          </c:extLst>
        </c:ser>
        <c:ser>
          <c:idx val="9"/>
          <c:order val="9"/>
          <c:tx>
            <c:strRef>
              <c:f>C票集計!$K$339</c:f>
              <c:strCache>
                <c:ptCount val="1"/>
                <c:pt idx="0">
                  <c:v>不明</c:v>
                </c:pt>
              </c:strCache>
            </c:strRef>
          </c:tx>
          <c:spPr>
            <a:solidFill>
              <a:schemeClr val="bg1">
                <a:lumMod val="95000"/>
              </a:schemeClr>
            </a:solidFill>
            <a:ln>
              <a:solidFill>
                <a:prstClr val="black"/>
              </a:solidFill>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C票集計!$A$341</c:f>
              <c:strCache>
                <c:ptCount val="1"/>
                <c:pt idx="0">
                  <c:v>構成割合
（％）</c:v>
                </c:pt>
              </c:strCache>
            </c:strRef>
          </c:cat>
          <c:val>
            <c:numRef>
              <c:f>C票集計!$K$341</c:f>
              <c:numCache>
                <c:formatCode>#,##0.0_);\-#,##0.0</c:formatCode>
                <c:ptCount val="1"/>
                <c:pt idx="0">
                  <c:v>0</c:v>
                </c:pt>
              </c:numCache>
            </c:numRef>
          </c:val>
          <c:extLst>
            <c:ext xmlns:c16="http://schemas.microsoft.com/office/drawing/2014/chart" uri="{C3380CC4-5D6E-409C-BE32-E72D297353CC}">
              <c16:uniqueId val="{0000000B-64F6-422B-A107-F539158A493F}"/>
            </c:ext>
          </c:extLst>
        </c:ser>
        <c:dLbls>
          <c:showLegendKey val="0"/>
          <c:showVal val="0"/>
          <c:showCatName val="0"/>
          <c:showSerName val="0"/>
          <c:showPercent val="0"/>
          <c:showBubbleSize val="0"/>
        </c:dLbls>
        <c:gapWidth val="150"/>
        <c:overlap val="100"/>
        <c:axId val="658990384"/>
        <c:axId val="658978416"/>
      </c:barChart>
      <c:catAx>
        <c:axId val="658990384"/>
        <c:scaling>
          <c:orientation val="minMax"/>
        </c:scaling>
        <c:delete val="0"/>
        <c:axPos val="l"/>
        <c:numFmt formatCode="General" sourceLinked="1"/>
        <c:majorTickMark val="out"/>
        <c:minorTickMark val="none"/>
        <c:tickLblPos val="nextTo"/>
        <c:crossAx val="658978416"/>
        <c:crosses val="autoZero"/>
        <c:auto val="1"/>
        <c:lblAlgn val="ctr"/>
        <c:lblOffset val="100"/>
        <c:noMultiLvlLbl val="0"/>
      </c:catAx>
      <c:valAx>
        <c:axId val="658978416"/>
        <c:scaling>
          <c:orientation val="minMax"/>
          <c:min val="0"/>
        </c:scaling>
        <c:delete val="0"/>
        <c:axPos val="b"/>
        <c:majorGridlines/>
        <c:numFmt formatCode="0%" sourceLinked="1"/>
        <c:majorTickMark val="out"/>
        <c:minorTickMark val="none"/>
        <c:tickLblPos val="nextTo"/>
        <c:crossAx val="658990384"/>
        <c:crosses val="autoZero"/>
        <c:crossBetween val="between"/>
      </c:valAx>
    </c:plotArea>
    <c:legend>
      <c:legendPos val="r"/>
      <c:layout>
        <c:manualLayout>
          <c:xMode val="edge"/>
          <c:yMode val="edge"/>
          <c:x val="0.1875"/>
          <c:y val="0.75247524752475248"/>
          <c:w val="0.72395833333333337"/>
          <c:h val="0.21122112211221122"/>
        </c:manualLayout>
      </c:layout>
      <c:overlay val="0"/>
    </c:legend>
    <c:plotVisOnly val="1"/>
    <c:dispBlanksAs val="gap"/>
    <c:showDLblsOverMax val="0"/>
  </c:chart>
  <c:printSettings>
    <c:headerFooter/>
    <c:pageMargins b="0.75000000000000222" l="0.70000000000000062" r="0.70000000000000062" t="0.75000000000000222"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3570760771691859"/>
          <c:y val="4.8404840484048396E-2"/>
          <c:w val="0.8103325861639542"/>
          <c:h val="0.58566376571349621"/>
        </c:manualLayout>
      </c:layout>
      <c:barChart>
        <c:barDir val="bar"/>
        <c:grouping val="percentStacked"/>
        <c:varyColors val="0"/>
        <c:ser>
          <c:idx val="0"/>
          <c:order val="0"/>
          <c:tx>
            <c:strRef>
              <c:f>C票集計!$B$363</c:f>
              <c:strCache>
                <c:ptCount val="1"/>
                <c:pt idx="0">
                  <c:v>20歳未満</c:v>
                </c:pt>
              </c:strCache>
            </c:strRef>
          </c:tx>
          <c:spPr>
            <a:solidFill>
              <a:schemeClr val="tx1">
                <a:lumMod val="85000"/>
                <a:lumOff val="15000"/>
              </a:schemeClr>
            </a:solidFill>
            <a:ln>
              <a:solidFill>
                <a:prstClr val="black"/>
              </a:solidFill>
            </a:ln>
          </c:spPr>
          <c:invertIfNegative val="0"/>
          <c:dLbls>
            <c:spPr>
              <a:noFill/>
              <a:ln w="25400">
                <a:noFill/>
              </a:ln>
            </c:spPr>
            <c:txPr>
              <a:bodyPr/>
              <a:lstStyle/>
              <a:p>
                <a:pPr>
                  <a:defRPr>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C票集計!$A$365</c:f>
              <c:strCache>
                <c:ptCount val="1"/>
                <c:pt idx="0">
                  <c:v>構成割合
（％）</c:v>
                </c:pt>
              </c:strCache>
            </c:strRef>
          </c:cat>
          <c:val>
            <c:numRef>
              <c:f>C票集計!$B$365</c:f>
              <c:numCache>
                <c:formatCode>#,##0.0_);\-#,##0.0</c:formatCode>
                <c:ptCount val="1"/>
                <c:pt idx="0">
                  <c:v>0</c:v>
                </c:pt>
              </c:numCache>
            </c:numRef>
          </c:val>
          <c:extLst>
            <c:ext xmlns:c16="http://schemas.microsoft.com/office/drawing/2014/chart" uri="{C3380CC4-5D6E-409C-BE32-E72D297353CC}">
              <c16:uniqueId val="{00000000-2DA3-4223-A0C9-98B39AE33B2E}"/>
            </c:ext>
          </c:extLst>
        </c:ser>
        <c:ser>
          <c:idx val="1"/>
          <c:order val="1"/>
          <c:tx>
            <c:strRef>
              <c:f>C票集計!$C$363</c:f>
              <c:strCache>
                <c:ptCount val="1"/>
                <c:pt idx="0">
                  <c:v>20-29歳</c:v>
                </c:pt>
              </c:strCache>
            </c:strRef>
          </c:tx>
          <c:spPr>
            <a:ln>
              <a:solidFill>
                <a:prstClr val="black"/>
              </a:solid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C票集計!$A$365</c:f>
              <c:strCache>
                <c:ptCount val="1"/>
                <c:pt idx="0">
                  <c:v>構成割合
（％）</c:v>
                </c:pt>
              </c:strCache>
            </c:strRef>
          </c:cat>
          <c:val>
            <c:numRef>
              <c:f>C票集計!$C$365</c:f>
              <c:numCache>
                <c:formatCode>#,##0.0_);\-#,##0.0</c:formatCode>
                <c:ptCount val="1"/>
                <c:pt idx="0">
                  <c:v>0</c:v>
                </c:pt>
              </c:numCache>
            </c:numRef>
          </c:val>
          <c:extLst>
            <c:ext xmlns:c16="http://schemas.microsoft.com/office/drawing/2014/chart" uri="{C3380CC4-5D6E-409C-BE32-E72D297353CC}">
              <c16:uniqueId val="{00000001-2DA3-4223-A0C9-98B39AE33B2E}"/>
            </c:ext>
          </c:extLst>
        </c:ser>
        <c:ser>
          <c:idx val="2"/>
          <c:order val="2"/>
          <c:tx>
            <c:strRef>
              <c:f>C票集計!$D$363</c:f>
              <c:strCache>
                <c:ptCount val="1"/>
                <c:pt idx="0">
                  <c:v>30-39歳</c:v>
                </c:pt>
              </c:strCache>
            </c:strRef>
          </c:tx>
          <c:spPr>
            <a:ln>
              <a:solidFill>
                <a:prstClr val="black"/>
              </a:solid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C票集計!$A$365</c:f>
              <c:strCache>
                <c:ptCount val="1"/>
                <c:pt idx="0">
                  <c:v>構成割合
（％）</c:v>
                </c:pt>
              </c:strCache>
            </c:strRef>
          </c:cat>
          <c:val>
            <c:numRef>
              <c:f>C票集計!$D$365</c:f>
              <c:numCache>
                <c:formatCode>#,##0.0_);\-#,##0.0</c:formatCode>
                <c:ptCount val="1"/>
                <c:pt idx="0">
                  <c:v>0</c:v>
                </c:pt>
              </c:numCache>
            </c:numRef>
          </c:val>
          <c:extLst>
            <c:ext xmlns:c16="http://schemas.microsoft.com/office/drawing/2014/chart" uri="{C3380CC4-5D6E-409C-BE32-E72D297353CC}">
              <c16:uniqueId val="{00000002-2DA3-4223-A0C9-98B39AE33B2E}"/>
            </c:ext>
          </c:extLst>
        </c:ser>
        <c:ser>
          <c:idx val="3"/>
          <c:order val="3"/>
          <c:tx>
            <c:strRef>
              <c:f>C票集計!$E$363</c:f>
              <c:strCache>
                <c:ptCount val="1"/>
                <c:pt idx="0">
                  <c:v>40-49歳</c:v>
                </c:pt>
              </c:strCache>
            </c:strRef>
          </c:tx>
          <c:spPr>
            <a:ln>
              <a:solidFill>
                <a:prstClr val="black"/>
              </a:solid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C票集計!$A$365</c:f>
              <c:strCache>
                <c:ptCount val="1"/>
                <c:pt idx="0">
                  <c:v>構成割合
（％）</c:v>
                </c:pt>
              </c:strCache>
            </c:strRef>
          </c:cat>
          <c:val>
            <c:numRef>
              <c:f>C票集計!$E$365</c:f>
              <c:numCache>
                <c:formatCode>#,##0.0_);\-#,##0.0</c:formatCode>
                <c:ptCount val="1"/>
                <c:pt idx="0">
                  <c:v>0</c:v>
                </c:pt>
              </c:numCache>
            </c:numRef>
          </c:val>
          <c:extLst>
            <c:ext xmlns:c16="http://schemas.microsoft.com/office/drawing/2014/chart" uri="{C3380CC4-5D6E-409C-BE32-E72D297353CC}">
              <c16:uniqueId val="{00000003-2DA3-4223-A0C9-98B39AE33B2E}"/>
            </c:ext>
          </c:extLst>
        </c:ser>
        <c:ser>
          <c:idx val="4"/>
          <c:order val="4"/>
          <c:tx>
            <c:strRef>
              <c:f>C票集計!$F$363</c:f>
              <c:strCache>
                <c:ptCount val="1"/>
                <c:pt idx="0">
                  <c:v>50-59歳</c:v>
                </c:pt>
              </c:strCache>
            </c:strRef>
          </c:tx>
          <c:spPr>
            <a:ln>
              <a:solidFill>
                <a:prstClr val="black"/>
              </a:solid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C票集計!$A$365</c:f>
              <c:strCache>
                <c:ptCount val="1"/>
                <c:pt idx="0">
                  <c:v>構成割合
（％）</c:v>
                </c:pt>
              </c:strCache>
            </c:strRef>
          </c:cat>
          <c:val>
            <c:numRef>
              <c:f>C票集計!$F$365</c:f>
              <c:numCache>
                <c:formatCode>#,##0.0_);\-#,##0.0</c:formatCode>
                <c:ptCount val="1"/>
                <c:pt idx="0">
                  <c:v>0</c:v>
                </c:pt>
              </c:numCache>
            </c:numRef>
          </c:val>
          <c:extLst>
            <c:ext xmlns:c16="http://schemas.microsoft.com/office/drawing/2014/chart" uri="{C3380CC4-5D6E-409C-BE32-E72D297353CC}">
              <c16:uniqueId val="{00000004-2DA3-4223-A0C9-98B39AE33B2E}"/>
            </c:ext>
          </c:extLst>
        </c:ser>
        <c:ser>
          <c:idx val="5"/>
          <c:order val="5"/>
          <c:tx>
            <c:strRef>
              <c:f>C票集計!$G$363</c:f>
              <c:strCache>
                <c:ptCount val="1"/>
                <c:pt idx="0">
                  <c:v>60-64歳</c:v>
                </c:pt>
              </c:strCache>
            </c:strRef>
          </c:tx>
          <c:spPr>
            <a:solidFill>
              <a:schemeClr val="bg1">
                <a:lumMod val="95000"/>
              </a:schemeClr>
            </a:solidFill>
            <a:ln>
              <a:solidFill>
                <a:prstClr val="black"/>
              </a:solid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C票集計!$A$365</c:f>
              <c:strCache>
                <c:ptCount val="1"/>
                <c:pt idx="0">
                  <c:v>構成割合
（％）</c:v>
                </c:pt>
              </c:strCache>
            </c:strRef>
          </c:cat>
          <c:val>
            <c:numRef>
              <c:f>C票集計!$G$365</c:f>
              <c:numCache>
                <c:formatCode>#,##0.0_);\-#,##0.0</c:formatCode>
                <c:ptCount val="1"/>
                <c:pt idx="0">
                  <c:v>0</c:v>
                </c:pt>
              </c:numCache>
            </c:numRef>
          </c:val>
          <c:extLst>
            <c:ext xmlns:c16="http://schemas.microsoft.com/office/drawing/2014/chart" uri="{C3380CC4-5D6E-409C-BE32-E72D297353CC}">
              <c16:uniqueId val="{00000005-2DA3-4223-A0C9-98B39AE33B2E}"/>
            </c:ext>
          </c:extLst>
        </c:ser>
        <c:ser>
          <c:idx val="6"/>
          <c:order val="6"/>
          <c:tx>
            <c:strRef>
              <c:f>C票集計!$H$363</c:f>
              <c:strCache>
                <c:ptCount val="1"/>
                <c:pt idx="0">
                  <c:v>65-69歳</c:v>
                </c:pt>
              </c:strCache>
            </c:strRef>
          </c:tx>
          <c:spPr>
            <a:ln>
              <a:solidFill>
                <a:prstClr val="black"/>
              </a:solid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C票集計!$A$365</c:f>
              <c:strCache>
                <c:ptCount val="1"/>
                <c:pt idx="0">
                  <c:v>構成割合
（％）</c:v>
                </c:pt>
              </c:strCache>
            </c:strRef>
          </c:cat>
          <c:val>
            <c:numRef>
              <c:f>C票集計!$H$365</c:f>
              <c:numCache>
                <c:formatCode>#,##0.0_);\-#,##0.0</c:formatCode>
                <c:ptCount val="1"/>
                <c:pt idx="0">
                  <c:v>0</c:v>
                </c:pt>
              </c:numCache>
            </c:numRef>
          </c:val>
          <c:extLst>
            <c:ext xmlns:c16="http://schemas.microsoft.com/office/drawing/2014/chart" uri="{C3380CC4-5D6E-409C-BE32-E72D297353CC}">
              <c16:uniqueId val="{00000006-2DA3-4223-A0C9-98B39AE33B2E}"/>
            </c:ext>
          </c:extLst>
        </c:ser>
        <c:ser>
          <c:idx val="7"/>
          <c:order val="7"/>
          <c:tx>
            <c:strRef>
              <c:f>C票集計!$I$363</c:f>
              <c:strCache>
                <c:ptCount val="1"/>
                <c:pt idx="0">
                  <c:v>70-74歳</c:v>
                </c:pt>
              </c:strCache>
            </c:strRef>
          </c:tx>
          <c:spPr>
            <a:ln>
              <a:solidFill>
                <a:prstClr val="black"/>
              </a:solid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C票集計!$A$365</c:f>
              <c:strCache>
                <c:ptCount val="1"/>
                <c:pt idx="0">
                  <c:v>構成割合
（％）</c:v>
                </c:pt>
              </c:strCache>
            </c:strRef>
          </c:cat>
          <c:val>
            <c:numRef>
              <c:f>C票集計!$I$365</c:f>
              <c:numCache>
                <c:formatCode>#,##0.0_);\-#,##0.0</c:formatCode>
                <c:ptCount val="1"/>
                <c:pt idx="0">
                  <c:v>0</c:v>
                </c:pt>
              </c:numCache>
            </c:numRef>
          </c:val>
          <c:extLst>
            <c:ext xmlns:c16="http://schemas.microsoft.com/office/drawing/2014/chart" uri="{C3380CC4-5D6E-409C-BE32-E72D297353CC}">
              <c16:uniqueId val="{00000007-2DA3-4223-A0C9-98B39AE33B2E}"/>
            </c:ext>
          </c:extLst>
        </c:ser>
        <c:ser>
          <c:idx val="8"/>
          <c:order val="8"/>
          <c:tx>
            <c:strRef>
              <c:f>C票集計!$J$363</c:f>
              <c:strCache>
                <c:ptCount val="1"/>
                <c:pt idx="0">
                  <c:v>75-79歳</c:v>
                </c:pt>
              </c:strCache>
            </c:strRef>
          </c:tx>
          <c:spPr>
            <a:ln>
              <a:solidFill>
                <a:prstClr val="black"/>
              </a:solid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C票集計!$A$365</c:f>
              <c:strCache>
                <c:ptCount val="1"/>
                <c:pt idx="0">
                  <c:v>構成割合
（％）</c:v>
                </c:pt>
              </c:strCache>
            </c:strRef>
          </c:cat>
          <c:val>
            <c:numRef>
              <c:f>C票集計!$J$365</c:f>
              <c:numCache>
                <c:formatCode>#,##0.0_);\-#,##0.0</c:formatCode>
                <c:ptCount val="1"/>
                <c:pt idx="0">
                  <c:v>0</c:v>
                </c:pt>
              </c:numCache>
            </c:numRef>
          </c:val>
          <c:extLst>
            <c:ext xmlns:c16="http://schemas.microsoft.com/office/drawing/2014/chart" uri="{C3380CC4-5D6E-409C-BE32-E72D297353CC}">
              <c16:uniqueId val="{00000008-2DA3-4223-A0C9-98B39AE33B2E}"/>
            </c:ext>
          </c:extLst>
        </c:ser>
        <c:ser>
          <c:idx val="9"/>
          <c:order val="9"/>
          <c:tx>
            <c:strRef>
              <c:f>C票集計!$K$363</c:f>
              <c:strCache>
                <c:ptCount val="1"/>
                <c:pt idx="0">
                  <c:v>80-84歳</c:v>
                </c:pt>
              </c:strCache>
            </c:strRef>
          </c:tx>
          <c:spPr>
            <a:ln>
              <a:solidFill>
                <a:prstClr val="black"/>
              </a:solid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C票集計!$A$365</c:f>
              <c:strCache>
                <c:ptCount val="1"/>
                <c:pt idx="0">
                  <c:v>構成割合
（％）</c:v>
                </c:pt>
              </c:strCache>
            </c:strRef>
          </c:cat>
          <c:val>
            <c:numRef>
              <c:f>C票集計!$K$365</c:f>
              <c:numCache>
                <c:formatCode>#,##0.0_);\-#,##0.0</c:formatCode>
                <c:ptCount val="1"/>
                <c:pt idx="0">
                  <c:v>0</c:v>
                </c:pt>
              </c:numCache>
            </c:numRef>
          </c:val>
          <c:extLst>
            <c:ext xmlns:c16="http://schemas.microsoft.com/office/drawing/2014/chart" uri="{C3380CC4-5D6E-409C-BE32-E72D297353CC}">
              <c16:uniqueId val="{00000009-2DA3-4223-A0C9-98B39AE33B2E}"/>
            </c:ext>
          </c:extLst>
        </c:ser>
        <c:ser>
          <c:idx val="10"/>
          <c:order val="10"/>
          <c:tx>
            <c:strRef>
              <c:f>C票集計!$L$363</c:f>
              <c:strCache>
                <c:ptCount val="1"/>
                <c:pt idx="0">
                  <c:v>85-89歳</c:v>
                </c:pt>
              </c:strCache>
            </c:strRef>
          </c:tx>
          <c:spPr>
            <a:ln>
              <a:solidFill>
                <a:prstClr val="black"/>
              </a:solid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C票集計!$A$365</c:f>
              <c:strCache>
                <c:ptCount val="1"/>
                <c:pt idx="0">
                  <c:v>構成割合
（％）</c:v>
                </c:pt>
              </c:strCache>
            </c:strRef>
          </c:cat>
          <c:val>
            <c:numRef>
              <c:f>C票集計!$L$365</c:f>
              <c:numCache>
                <c:formatCode>#,##0.0_);\-#,##0.0</c:formatCode>
                <c:ptCount val="1"/>
                <c:pt idx="0">
                  <c:v>0</c:v>
                </c:pt>
              </c:numCache>
            </c:numRef>
          </c:val>
          <c:extLst>
            <c:ext xmlns:c16="http://schemas.microsoft.com/office/drawing/2014/chart" uri="{C3380CC4-5D6E-409C-BE32-E72D297353CC}">
              <c16:uniqueId val="{0000000A-2DA3-4223-A0C9-98B39AE33B2E}"/>
            </c:ext>
          </c:extLst>
        </c:ser>
        <c:ser>
          <c:idx val="11"/>
          <c:order val="11"/>
          <c:tx>
            <c:strRef>
              <c:f>C票集計!$M$363</c:f>
              <c:strCache>
                <c:ptCount val="1"/>
                <c:pt idx="0">
                  <c:v>90歳以上</c:v>
                </c:pt>
              </c:strCache>
            </c:strRef>
          </c:tx>
          <c:spPr>
            <a:ln>
              <a:solidFill>
                <a:prstClr val="black"/>
              </a:solid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C票集計!$A$365</c:f>
              <c:strCache>
                <c:ptCount val="1"/>
                <c:pt idx="0">
                  <c:v>構成割合
（％）</c:v>
                </c:pt>
              </c:strCache>
            </c:strRef>
          </c:cat>
          <c:val>
            <c:numRef>
              <c:f>C票集計!$M$365</c:f>
              <c:numCache>
                <c:formatCode>#,##0.0_);\-#,##0.0</c:formatCode>
                <c:ptCount val="1"/>
                <c:pt idx="0">
                  <c:v>0</c:v>
                </c:pt>
              </c:numCache>
            </c:numRef>
          </c:val>
          <c:extLst>
            <c:ext xmlns:c16="http://schemas.microsoft.com/office/drawing/2014/chart" uri="{C3380CC4-5D6E-409C-BE32-E72D297353CC}">
              <c16:uniqueId val="{0000000B-2DA3-4223-A0C9-98B39AE33B2E}"/>
            </c:ext>
          </c:extLst>
        </c:ser>
        <c:ser>
          <c:idx val="12"/>
          <c:order val="12"/>
          <c:tx>
            <c:strRef>
              <c:f>C票集計!$N$363</c:f>
              <c:strCache>
                <c:ptCount val="1"/>
                <c:pt idx="0">
                  <c:v>不明</c:v>
                </c:pt>
              </c:strCache>
            </c:strRef>
          </c:tx>
          <c:spPr>
            <a:ln>
              <a:solidFill>
                <a:prstClr val="black"/>
              </a:solid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C票集計!$A$365</c:f>
              <c:strCache>
                <c:ptCount val="1"/>
                <c:pt idx="0">
                  <c:v>構成割合
（％）</c:v>
                </c:pt>
              </c:strCache>
            </c:strRef>
          </c:cat>
          <c:val>
            <c:numRef>
              <c:f>C票集計!$N$365</c:f>
              <c:numCache>
                <c:formatCode>#,##0.0_);\-#,##0.0</c:formatCode>
                <c:ptCount val="1"/>
                <c:pt idx="0">
                  <c:v>0</c:v>
                </c:pt>
              </c:numCache>
            </c:numRef>
          </c:val>
          <c:extLst>
            <c:ext xmlns:c16="http://schemas.microsoft.com/office/drawing/2014/chart" uri="{C3380CC4-5D6E-409C-BE32-E72D297353CC}">
              <c16:uniqueId val="{0000000C-2DA3-4223-A0C9-98B39AE33B2E}"/>
            </c:ext>
          </c:extLst>
        </c:ser>
        <c:dLbls>
          <c:dLblPos val="ctr"/>
          <c:showLegendKey val="0"/>
          <c:showVal val="1"/>
          <c:showCatName val="0"/>
          <c:showSerName val="0"/>
          <c:showPercent val="0"/>
          <c:showBubbleSize val="0"/>
        </c:dLbls>
        <c:gapWidth val="150"/>
        <c:overlap val="100"/>
        <c:axId val="658977872"/>
        <c:axId val="658968624"/>
      </c:barChart>
      <c:catAx>
        <c:axId val="658977872"/>
        <c:scaling>
          <c:orientation val="minMax"/>
        </c:scaling>
        <c:delete val="0"/>
        <c:axPos val="l"/>
        <c:numFmt formatCode="General" sourceLinked="1"/>
        <c:majorTickMark val="out"/>
        <c:minorTickMark val="none"/>
        <c:tickLblPos val="nextTo"/>
        <c:crossAx val="658968624"/>
        <c:crosses val="autoZero"/>
        <c:auto val="1"/>
        <c:lblAlgn val="ctr"/>
        <c:lblOffset val="100"/>
        <c:noMultiLvlLbl val="0"/>
      </c:catAx>
      <c:valAx>
        <c:axId val="658968624"/>
        <c:scaling>
          <c:orientation val="minMax"/>
          <c:min val="0"/>
        </c:scaling>
        <c:delete val="0"/>
        <c:axPos val="b"/>
        <c:majorGridlines/>
        <c:numFmt formatCode="0%" sourceLinked="1"/>
        <c:majorTickMark val="out"/>
        <c:minorTickMark val="none"/>
        <c:tickLblPos val="nextTo"/>
        <c:crossAx val="658977872"/>
        <c:crosses val="autoZero"/>
        <c:crossBetween val="between"/>
      </c:valAx>
    </c:plotArea>
    <c:legend>
      <c:legendPos val="r"/>
      <c:layout>
        <c:manualLayout>
          <c:xMode val="edge"/>
          <c:yMode val="edge"/>
          <c:x val="2.040448378562983E-2"/>
          <c:y val="0.81981981981981977"/>
          <c:w val="0.94965275971943397"/>
          <c:h val="0.18018018018018017"/>
        </c:manualLayout>
      </c:layout>
      <c:overlay val="0"/>
    </c:legend>
    <c:plotVisOnly val="1"/>
    <c:dispBlanksAs val="gap"/>
    <c:showDLblsOverMax val="0"/>
  </c:chart>
  <c:printSettings>
    <c:headerFooter/>
    <c:pageMargins b="0.75000000000000244" l="0.70000000000000062" r="0.70000000000000062" t="0.750000000000002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559759298380385"/>
          <c:y val="0.24563903311212737"/>
          <c:w val="0.72215143961276262"/>
          <c:h val="0.39180873133216443"/>
        </c:manualLayout>
      </c:layout>
      <c:barChart>
        <c:barDir val="bar"/>
        <c:grouping val="percentStacked"/>
        <c:varyColors val="0"/>
        <c:ser>
          <c:idx val="0"/>
          <c:order val="0"/>
          <c:tx>
            <c:strRef>
              <c:f>C票集計!$A$147</c:f>
              <c:strCache>
                <c:ptCount val="1"/>
                <c:pt idx="0">
                  <c:v>4（最重度）</c:v>
                </c:pt>
              </c:strCache>
            </c:strRef>
          </c:tx>
          <c:spPr>
            <a:solidFill>
              <a:schemeClr val="tx1">
                <a:lumMod val="85000"/>
                <a:lumOff val="15000"/>
              </a:schemeClr>
            </a:solidFill>
            <a:ln>
              <a:solidFill>
                <a:prstClr val="black"/>
              </a:solidFill>
            </a:ln>
          </c:spPr>
          <c:invertIfNegative val="0"/>
          <c:dLbls>
            <c:dLbl>
              <c:idx val="0"/>
              <c:spPr>
                <a:noFill/>
                <a:ln>
                  <a:noFill/>
                </a:ln>
                <a:effectLst/>
              </c:spPr>
              <c:txPr>
                <a:bodyPr wrap="square" lIns="38100" tIns="19050" rIns="38100" bIns="19050" anchor="ctr">
                  <a:spAutoFit/>
                </a:bodyPr>
                <a:lstStyle/>
                <a:p>
                  <a:pPr>
                    <a:defRPr>
                      <a:solidFill>
                        <a:schemeClr val="bg1"/>
                      </a:solidFill>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0-0133-40A2-A6BF-6BB350F9B371}"/>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C票集計!$F$146</c:f>
              <c:strCache>
                <c:ptCount val="1"/>
                <c:pt idx="0">
                  <c:v>構成割合(%)</c:v>
                </c:pt>
              </c:strCache>
            </c:strRef>
          </c:cat>
          <c:val>
            <c:numRef>
              <c:f>C票集計!$F$147</c:f>
              <c:numCache>
                <c:formatCode>#,##0.0_);\-#,##0.0</c:formatCode>
                <c:ptCount val="1"/>
                <c:pt idx="0">
                  <c:v>0</c:v>
                </c:pt>
              </c:numCache>
            </c:numRef>
          </c:val>
          <c:extLst>
            <c:ext xmlns:c16="http://schemas.microsoft.com/office/drawing/2014/chart" uri="{C3380CC4-5D6E-409C-BE32-E72D297353CC}">
              <c16:uniqueId val="{00000000-C3DE-4055-96A9-5060318DF5E1}"/>
            </c:ext>
          </c:extLst>
        </c:ser>
        <c:ser>
          <c:idx val="1"/>
          <c:order val="1"/>
          <c:tx>
            <c:strRef>
              <c:f>C票集計!$A$148</c:f>
              <c:strCache>
                <c:ptCount val="1"/>
                <c:pt idx="0">
                  <c:v>3（重度）</c:v>
                </c:pt>
              </c:strCache>
            </c:strRef>
          </c:tx>
          <c:spPr>
            <a:ln>
              <a:solidFill>
                <a:prstClr val="black"/>
              </a:solid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C票集計!$F$146</c:f>
              <c:strCache>
                <c:ptCount val="1"/>
                <c:pt idx="0">
                  <c:v>構成割合(%)</c:v>
                </c:pt>
              </c:strCache>
            </c:strRef>
          </c:cat>
          <c:val>
            <c:numRef>
              <c:f>C票集計!$F$148</c:f>
              <c:numCache>
                <c:formatCode>#,##0.0_);\-#,##0.0</c:formatCode>
                <c:ptCount val="1"/>
                <c:pt idx="0">
                  <c:v>0</c:v>
                </c:pt>
              </c:numCache>
            </c:numRef>
          </c:val>
          <c:extLst>
            <c:ext xmlns:c16="http://schemas.microsoft.com/office/drawing/2014/chart" uri="{C3380CC4-5D6E-409C-BE32-E72D297353CC}">
              <c16:uniqueId val="{00000000-6C53-46EB-BA34-1FAD5617E6F8}"/>
            </c:ext>
          </c:extLst>
        </c:ser>
        <c:ser>
          <c:idx val="2"/>
          <c:order val="2"/>
          <c:tx>
            <c:strRef>
              <c:f>C票集計!$A$149</c:f>
              <c:strCache>
                <c:ptCount val="1"/>
                <c:pt idx="0">
                  <c:v>2（中度）</c:v>
                </c:pt>
              </c:strCache>
            </c:strRef>
          </c:tx>
          <c:spPr>
            <a:ln>
              <a:solidFill>
                <a:prstClr val="black"/>
              </a:solid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C票集計!$F$146</c:f>
              <c:strCache>
                <c:ptCount val="1"/>
                <c:pt idx="0">
                  <c:v>構成割合(%)</c:v>
                </c:pt>
              </c:strCache>
            </c:strRef>
          </c:cat>
          <c:val>
            <c:numRef>
              <c:f>C票集計!$F$149</c:f>
              <c:numCache>
                <c:formatCode>#,##0.0_);\-#,##0.0</c:formatCode>
                <c:ptCount val="1"/>
                <c:pt idx="0">
                  <c:v>0</c:v>
                </c:pt>
              </c:numCache>
            </c:numRef>
          </c:val>
          <c:extLst>
            <c:ext xmlns:c16="http://schemas.microsoft.com/office/drawing/2014/chart" uri="{C3380CC4-5D6E-409C-BE32-E72D297353CC}">
              <c16:uniqueId val="{00000001-6C53-46EB-BA34-1FAD5617E6F8}"/>
            </c:ext>
          </c:extLst>
        </c:ser>
        <c:ser>
          <c:idx val="3"/>
          <c:order val="3"/>
          <c:tx>
            <c:strRef>
              <c:f>C票集計!$A$150</c:f>
              <c:strCache>
                <c:ptCount val="1"/>
                <c:pt idx="0">
                  <c:v>1（軽度）</c:v>
                </c:pt>
              </c:strCache>
            </c:strRef>
          </c:tx>
          <c:spPr>
            <a:ln>
              <a:solidFill>
                <a:prstClr val="black"/>
              </a:solid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C票集計!$F$146</c:f>
              <c:strCache>
                <c:ptCount val="1"/>
                <c:pt idx="0">
                  <c:v>構成割合(%)</c:v>
                </c:pt>
              </c:strCache>
            </c:strRef>
          </c:cat>
          <c:val>
            <c:numRef>
              <c:f>C票集計!$F$150</c:f>
              <c:numCache>
                <c:formatCode>#,##0.0_);\-#,##0.0</c:formatCode>
                <c:ptCount val="1"/>
                <c:pt idx="0">
                  <c:v>0</c:v>
                </c:pt>
              </c:numCache>
            </c:numRef>
          </c:val>
          <c:extLst>
            <c:ext xmlns:c16="http://schemas.microsoft.com/office/drawing/2014/chart" uri="{C3380CC4-5D6E-409C-BE32-E72D297353CC}">
              <c16:uniqueId val="{00000002-6C53-46EB-BA34-1FAD5617E6F8}"/>
            </c:ext>
          </c:extLst>
        </c:ser>
        <c:dLbls>
          <c:dLblPos val="ctr"/>
          <c:showLegendKey val="0"/>
          <c:showVal val="1"/>
          <c:showCatName val="0"/>
          <c:showSerName val="0"/>
          <c:showPercent val="0"/>
          <c:showBubbleSize val="0"/>
        </c:dLbls>
        <c:gapWidth val="150"/>
        <c:overlap val="100"/>
        <c:axId val="658976240"/>
        <c:axId val="658986576"/>
      </c:barChart>
      <c:catAx>
        <c:axId val="658976240"/>
        <c:scaling>
          <c:orientation val="minMax"/>
        </c:scaling>
        <c:delete val="0"/>
        <c:axPos val="l"/>
        <c:numFmt formatCode="General" sourceLinked="1"/>
        <c:majorTickMark val="out"/>
        <c:minorTickMark val="none"/>
        <c:tickLblPos val="nextTo"/>
        <c:crossAx val="658986576"/>
        <c:crosses val="autoZero"/>
        <c:auto val="1"/>
        <c:lblAlgn val="ctr"/>
        <c:lblOffset val="100"/>
        <c:noMultiLvlLbl val="0"/>
      </c:catAx>
      <c:valAx>
        <c:axId val="658986576"/>
        <c:scaling>
          <c:orientation val="minMax"/>
        </c:scaling>
        <c:delete val="0"/>
        <c:axPos val="b"/>
        <c:majorGridlines/>
        <c:numFmt formatCode="0%" sourceLinked="1"/>
        <c:majorTickMark val="out"/>
        <c:minorTickMark val="none"/>
        <c:tickLblPos val="nextTo"/>
        <c:crossAx val="658976240"/>
        <c:crosses val="autoZero"/>
        <c:crossBetween val="between"/>
      </c:valAx>
    </c:plotArea>
    <c:legend>
      <c:legendPos val="r"/>
      <c:layout>
        <c:manualLayout>
          <c:xMode val="edge"/>
          <c:yMode val="edge"/>
          <c:x val="0.12737127371273713"/>
          <c:y val="0.79330422125181954"/>
          <c:w val="0.86720867208672092"/>
          <c:h val="0.20669577874818049"/>
        </c:manualLayout>
      </c:layout>
      <c:overlay val="0"/>
    </c:legend>
    <c:plotVisOnly val="1"/>
    <c:dispBlanksAs val="gap"/>
    <c:showDLblsOverMax val="0"/>
  </c:chart>
  <c:printSettings>
    <c:headerFooter/>
    <c:pageMargins b="0.75000000000000133" l="0.70000000000000062" r="0.70000000000000062" t="0.75000000000000133"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12304;&#65315;&#31080;&#12305;!E92"/><Relationship Id="rId2" Type="http://schemas.openxmlformats.org/officeDocument/2006/relationships/hyperlink" Target="#&#12304;B&#31080;&#12305;!E120"/><Relationship Id="rId1" Type="http://schemas.openxmlformats.org/officeDocument/2006/relationships/hyperlink" Target="#&#12304;A&#31080;&#12305;&#12304;D&#31080;&#12305;!I4"/><Relationship Id="rId5" Type="http://schemas.openxmlformats.org/officeDocument/2006/relationships/hyperlink" Target="#&#12304;E&#31080;&#12305;!C48"/><Relationship Id="rId4" Type="http://schemas.openxmlformats.org/officeDocument/2006/relationships/hyperlink" Target="#&#12304;A&#31080;&#12305;&#12304;D&#31080;&#12305;!K32"/></Relationships>
</file>

<file path=xl/drawings/_rels/drawing2.xml.rels><?xml version="1.0" encoding="UTF-8" standalone="yes"?>
<Relationships xmlns="http://schemas.openxmlformats.org/package/2006/relationships"><Relationship Id="rId1" Type="http://schemas.openxmlformats.org/officeDocument/2006/relationships/hyperlink" Target="#&#34920;&#32025;!A1"/></Relationships>
</file>

<file path=xl/drawings/_rels/drawing3.xml.rels><?xml version="1.0" encoding="UTF-8" standalone="yes"?>
<Relationships xmlns="http://schemas.openxmlformats.org/package/2006/relationships"><Relationship Id="rId2" Type="http://schemas.openxmlformats.org/officeDocument/2006/relationships/hyperlink" Target="#&#12304;&#38468;B&#31080;&#12305;&#20491;&#20154;&#31080;!I47"/><Relationship Id="rId1" Type="http://schemas.openxmlformats.org/officeDocument/2006/relationships/hyperlink" Target="#&#34920;&#32025;!A1"/></Relationships>
</file>

<file path=xl/drawings/_rels/drawing4.xml.rels><?xml version="1.0" encoding="UTF-8" standalone="yes"?>
<Relationships xmlns="http://schemas.openxmlformats.org/package/2006/relationships"><Relationship Id="rId1" Type="http://schemas.openxmlformats.org/officeDocument/2006/relationships/hyperlink" Target="#&#12304;B&#31080;&#12305;!DO120"/></Relationships>
</file>

<file path=xl/drawings/_rels/drawing5.xml.rels><?xml version="1.0" encoding="UTF-8" standalone="yes"?>
<Relationships xmlns="http://schemas.openxmlformats.org/package/2006/relationships"><Relationship Id="rId3" Type="http://schemas.openxmlformats.org/officeDocument/2006/relationships/hyperlink" Target="#&#12304;&#65315;&#31080;&#12305;!E92"/><Relationship Id="rId2" Type="http://schemas.openxmlformats.org/officeDocument/2006/relationships/hyperlink" Target="#&#34920;&#32025;!A1"/><Relationship Id="rId1" Type="http://schemas.openxmlformats.org/officeDocument/2006/relationships/hyperlink" Target="#&#12304;E&#31080;&#12305;!C48"/></Relationships>
</file>

<file path=xl/drawings/_rels/drawing6.xml.rels><?xml version="1.0" encoding="UTF-8" standalone="yes"?>
<Relationships xmlns="http://schemas.openxmlformats.org/package/2006/relationships"><Relationship Id="rId3" Type="http://schemas.openxmlformats.org/officeDocument/2006/relationships/hyperlink" Target="#&#12304;&#65315;&#31080;&#12305;!ER92"/><Relationship Id="rId2" Type="http://schemas.openxmlformats.org/officeDocument/2006/relationships/hyperlink" Target="#&#12304;&#65315;&#31080;&#12305;!E92"/><Relationship Id="rId1" Type="http://schemas.openxmlformats.org/officeDocument/2006/relationships/hyperlink" Target="#&#34920;&#32025;!A1"/></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76200</xdr:colOff>
      <xdr:row>3</xdr:row>
      <xdr:rowOff>9526</xdr:rowOff>
    </xdr:from>
    <xdr:to>
      <xdr:col>25</xdr:col>
      <xdr:colOff>120650</xdr:colOff>
      <xdr:row>14</xdr:row>
      <xdr:rowOff>1</xdr:rowOff>
    </xdr:to>
    <xdr:sp macro="" textlink="">
      <xdr:nvSpPr>
        <xdr:cNvPr id="2" name="対角する 2 つの角を丸めた四角形 1">
          <a:extLst>
            <a:ext uri="{FF2B5EF4-FFF2-40B4-BE49-F238E27FC236}">
              <a16:creationId xmlns:a16="http://schemas.microsoft.com/office/drawing/2014/main" id="{00000000-0008-0000-0000-000002000000}"/>
            </a:ext>
          </a:extLst>
        </xdr:cNvPr>
        <xdr:cNvSpPr/>
      </xdr:nvSpPr>
      <xdr:spPr>
        <a:xfrm>
          <a:off x="143435" y="586629"/>
          <a:ext cx="5557744" cy="1901078"/>
        </a:xfrm>
        <a:prstGeom prst="round2DiagRect">
          <a:avLst>
            <a:gd name="adj1" fmla="val 11283"/>
            <a:gd name="adj2" fmla="val 0"/>
          </a:avLst>
        </a:prstGeom>
        <a:solidFill>
          <a:srgbClr val="DBEEF4"/>
        </a:solidFill>
        <a:ln>
          <a:solidFill>
            <a:srgbClr val="93CDDD"/>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b"/>
        <a:lstStyle/>
        <a:p>
          <a:pPr algn="r" rtl="0">
            <a:defRPr sz="1000"/>
          </a:pPr>
          <a:r>
            <a:rPr lang="en-US" altLang="ja-JP" sz="1400" b="0" i="0" u="none" strike="noStrike" baseline="0">
              <a:solidFill>
                <a:srgbClr val="000000"/>
              </a:solidFill>
              <a:latin typeface="ＭＳ Ｐゴシック"/>
              <a:ea typeface="ＭＳ Ｐゴシック"/>
            </a:rPr>
            <a:t>※</a:t>
          </a:r>
          <a:r>
            <a:rPr lang="ja-JP" altLang="en-US" sz="1400" b="0" i="0" u="none" strike="noStrike" baseline="0">
              <a:solidFill>
                <a:srgbClr val="000000"/>
              </a:solidFill>
              <a:latin typeface="ＭＳ Ｐゴシック"/>
              <a:ea typeface="ＭＳ Ｐゴシック"/>
            </a:rPr>
            <a:t>全ての市町村の記入をお願いします</a:t>
          </a:r>
        </a:p>
      </xdr:txBody>
    </xdr:sp>
    <xdr:clientData/>
  </xdr:twoCellAnchor>
  <xdr:twoCellAnchor>
    <xdr:from>
      <xdr:col>1</xdr:col>
      <xdr:colOff>187058</xdr:colOff>
      <xdr:row>4</xdr:row>
      <xdr:rowOff>27784</xdr:rowOff>
    </xdr:from>
    <xdr:to>
      <xdr:col>14</xdr:col>
      <xdr:colOff>169860</xdr:colOff>
      <xdr:row>7</xdr:row>
      <xdr:rowOff>26976</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253733" y="3380584"/>
          <a:ext cx="2954602" cy="513542"/>
        </a:xfrm>
        <a:prstGeom prst="roundRect">
          <a:avLst/>
        </a:prstGeom>
        <a:solidFill>
          <a:srgbClr val="A3C4FF"/>
        </a:solidFill>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rtl="0">
            <a:defRPr sz="1000"/>
          </a:pPr>
          <a:r>
            <a:rPr lang="ja-JP" altLang="en-US" sz="1100" b="0" i="0" u="none" strike="noStrike" baseline="0">
              <a:solidFill>
                <a:srgbClr val="000000"/>
              </a:solidFill>
              <a:latin typeface="ＭＳ Ｐゴシック"/>
              <a:ea typeface="ＭＳ Ｐゴシック"/>
            </a:rPr>
            <a:t>市町村の概況と担当窓口について</a:t>
          </a:r>
        </a:p>
      </xdr:txBody>
    </xdr:sp>
    <xdr:clientData/>
  </xdr:twoCellAnchor>
  <xdr:twoCellAnchor>
    <xdr:from>
      <xdr:col>2</xdr:col>
      <xdr:colOff>66675</xdr:colOff>
      <xdr:row>14</xdr:row>
      <xdr:rowOff>19050</xdr:rowOff>
    </xdr:from>
    <xdr:to>
      <xdr:col>4</xdr:col>
      <xdr:colOff>180975</xdr:colOff>
      <xdr:row>16</xdr:row>
      <xdr:rowOff>152400</xdr:rowOff>
    </xdr:to>
    <xdr:sp macro="" textlink="">
      <xdr:nvSpPr>
        <xdr:cNvPr id="1897" name="下矢印 3">
          <a:extLst>
            <a:ext uri="{FF2B5EF4-FFF2-40B4-BE49-F238E27FC236}">
              <a16:creationId xmlns:a16="http://schemas.microsoft.com/office/drawing/2014/main" id="{00000000-0008-0000-0000-000069070000}"/>
            </a:ext>
          </a:extLst>
        </xdr:cNvPr>
        <xdr:cNvSpPr>
          <a:spLocks noChangeArrowheads="1"/>
        </xdr:cNvSpPr>
      </xdr:nvSpPr>
      <xdr:spPr bwMode="auto">
        <a:xfrm>
          <a:off x="361950" y="2495550"/>
          <a:ext cx="571500" cy="476250"/>
        </a:xfrm>
        <a:prstGeom prst="downArrow">
          <a:avLst>
            <a:gd name="adj1" fmla="val 50000"/>
            <a:gd name="adj2" fmla="val 50000"/>
          </a:avLst>
        </a:prstGeom>
        <a:solidFill>
          <a:srgbClr val="A3C4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159542</xdr:colOff>
      <xdr:row>16</xdr:row>
      <xdr:rowOff>166642</xdr:rowOff>
    </xdr:from>
    <xdr:to>
      <xdr:col>18</xdr:col>
      <xdr:colOff>161342</xdr:colOff>
      <xdr:row>19</xdr:row>
      <xdr:rowOff>168480</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226217" y="2976517"/>
          <a:ext cx="3888000" cy="516188"/>
        </a:xfrm>
        <a:prstGeom prst="roundRect">
          <a:avLst/>
        </a:prstGeom>
        <a:solidFill>
          <a:srgbClr val="A3C4FF"/>
        </a:solidFill>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r>
            <a:rPr kumimoji="1" lang="ja-JP" altLang="en-US" sz="1100"/>
            <a:t>養介護施設の従事者等による虐待について</a:t>
          </a:r>
          <a:endParaRPr kumimoji="1" lang="en-US" altLang="ja-JP" sz="1100"/>
        </a:p>
        <a:p>
          <a:pPr algn="ctr"/>
          <a:r>
            <a:rPr lang="ja-JP" altLang="en-US" sz="1100" b="0" i="0">
              <a:solidFill>
                <a:schemeClr val="dk1"/>
              </a:solidFill>
              <a:effectLst/>
              <a:latin typeface="+mn-lt"/>
              <a:ea typeface="+mn-ea"/>
              <a:cs typeface="+mn-cs"/>
            </a:rPr>
            <a:t>相談・通報を受理した事例や、対応中の事例がありますか？</a:t>
          </a:r>
          <a:endParaRPr kumimoji="1" lang="ja-JP" altLang="en-US" sz="1100"/>
        </a:p>
      </xdr:txBody>
    </xdr:sp>
    <xdr:clientData/>
  </xdr:twoCellAnchor>
  <xdr:twoCellAnchor>
    <xdr:from>
      <xdr:col>17</xdr:col>
      <xdr:colOff>133350</xdr:colOff>
      <xdr:row>4</xdr:row>
      <xdr:rowOff>38100</xdr:rowOff>
    </xdr:from>
    <xdr:to>
      <xdr:col>24</xdr:col>
      <xdr:colOff>28575</xdr:colOff>
      <xdr:row>7</xdr:row>
      <xdr:rowOff>38100</xdr:rowOff>
    </xdr:to>
    <xdr:sp macro="" textlink="">
      <xdr:nvSpPr>
        <xdr:cNvPr id="20982" name="角丸四角形 6">
          <a:hlinkClick xmlns:r="http://schemas.openxmlformats.org/officeDocument/2006/relationships" r:id="rId1"/>
          <a:extLst>
            <a:ext uri="{FF2B5EF4-FFF2-40B4-BE49-F238E27FC236}">
              <a16:creationId xmlns:a16="http://schemas.microsoft.com/office/drawing/2014/main" id="{00000000-0008-0000-0000-0000F6510000}"/>
            </a:ext>
          </a:extLst>
        </xdr:cNvPr>
        <xdr:cNvSpPr>
          <a:spLocks noChangeArrowheads="1"/>
        </xdr:cNvSpPr>
      </xdr:nvSpPr>
      <xdr:spPr bwMode="auto">
        <a:xfrm>
          <a:off x="3857625" y="866775"/>
          <a:ext cx="1495425" cy="514350"/>
        </a:xfrm>
        <a:prstGeom prst="roundRect">
          <a:avLst>
            <a:gd name="adj" fmla="val 50000"/>
          </a:avLst>
        </a:prstGeom>
        <a:gradFill rotWithShape="1">
          <a:gsLst>
            <a:gs pos="0">
              <a:srgbClr val="FFFF00"/>
            </a:gs>
            <a:gs pos="100000">
              <a:srgbClr val="FFFF00">
                <a:gamma/>
                <a:shade val="89020"/>
                <a:invGamma/>
              </a:srgbClr>
            </a:gs>
          </a:gsLst>
          <a:path path="shape">
            <a:fillToRect l="50000" t="50000" r="50000" b="50000"/>
          </a:path>
        </a:gradFill>
        <a:ln w="38100">
          <a:solidFill>
            <a:srgbClr val="FFFF00"/>
          </a:solidFill>
          <a:round/>
          <a:headEnd/>
          <a:tailEnd/>
        </a:ln>
        <a:effectLst>
          <a:outerShdw blurRad="50800" dist="38100" dir="2700000" algn="tl" rotWithShape="0">
            <a:prstClr val="black">
              <a:alpha val="40000"/>
            </a:prstClr>
          </a:outerShdw>
        </a:effectLst>
      </xdr:spPr>
      <xdr:txBody>
        <a:bodyPr vertOverflow="clip" wrap="square" lIns="27432" tIns="18288" rIns="27432" bIns="18288" anchor="ctr" upright="1"/>
        <a:lstStyle/>
        <a:p>
          <a:pPr algn="ctr" rtl="0">
            <a:defRPr sz="1000"/>
          </a:pPr>
          <a:r>
            <a:rPr lang="ja-JP" altLang="en-US" sz="1100" b="1" i="0" u="none" strike="noStrike" baseline="0">
              <a:solidFill>
                <a:srgbClr val="000000"/>
              </a:solidFill>
              <a:latin typeface="ＭＳ Ｐゴシック"/>
              <a:ea typeface="ＭＳ Ｐゴシック"/>
            </a:rPr>
            <a:t>調査票</a:t>
          </a:r>
          <a:r>
            <a:rPr lang="en-US" altLang="ja-JP" sz="1100" b="1" i="0" u="none" strike="noStrike" baseline="0">
              <a:solidFill>
                <a:srgbClr val="000000"/>
              </a:solidFill>
              <a:latin typeface="Calibri"/>
            </a:rPr>
            <a:t>A</a:t>
          </a:r>
          <a:r>
            <a:rPr lang="ja-JP" altLang="en-US" sz="1100" b="1" i="0" u="none" strike="noStrike" baseline="0">
              <a:solidFill>
                <a:srgbClr val="000000"/>
              </a:solidFill>
              <a:latin typeface="ＭＳ Ｐゴシック"/>
              <a:ea typeface="ＭＳ Ｐゴシック"/>
            </a:rPr>
            <a:t>票へ</a:t>
          </a:r>
        </a:p>
      </xdr:txBody>
    </xdr:sp>
    <xdr:clientData/>
  </xdr:twoCellAnchor>
  <xdr:twoCellAnchor>
    <xdr:from>
      <xdr:col>21</xdr:col>
      <xdr:colOff>76200</xdr:colOff>
      <xdr:row>16</xdr:row>
      <xdr:rowOff>161925</xdr:rowOff>
    </xdr:from>
    <xdr:to>
      <xdr:col>27</xdr:col>
      <xdr:colOff>190500</xdr:colOff>
      <xdr:row>19</xdr:row>
      <xdr:rowOff>161925</xdr:rowOff>
    </xdr:to>
    <xdr:sp macro="" textlink="">
      <xdr:nvSpPr>
        <xdr:cNvPr id="475039" name="角丸四角形 8">
          <a:hlinkClick xmlns:r="http://schemas.openxmlformats.org/officeDocument/2006/relationships" r:id="rId2"/>
          <a:extLst>
            <a:ext uri="{FF2B5EF4-FFF2-40B4-BE49-F238E27FC236}">
              <a16:creationId xmlns:a16="http://schemas.microsoft.com/office/drawing/2014/main" id="{00000000-0008-0000-0000-00009F3F0700}"/>
            </a:ext>
          </a:extLst>
        </xdr:cNvPr>
        <xdr:cNvSpPr>
          <a:spLocks noChangeArrowheads="1"/>
        </xdr:cNvSpPr>
      </xdr:nvSpPr>
      <xdr:spPr bwMode="auto">
        <a:xfrm>
          <a:off x="4714875" y="2971800"/>
          <a:ext cx="1485900" cy="514350"/>
        </a:xfrm>
        <a:prstGeom prst="roundRect">
          <a:avLst>
            <a:gd name="adj" fmla="val 50000"/>
          </a:avLst>
        </a:prstGeom>
        <a:gradFill rotWithShape="1">
          <a:gsLst>
            <a:gs pos="0">
              <a:srgbClr val="008000"/>
            </a:gs>
            <a:gs pos="100000">
              <a:srgbClr val="003B00"/>
            </a:gs>
          </a:gsLst>
          <a:path path="shape">
            <a:fillToRect l="50000" t="50000" r="50000" b="50000"/>
          </a:path>
        </a:gradFill>
        <a:ln w="38100">
          <a:solidFill>
            <a:srgbClr val="008000"/>
          </a:solidFill>
          <a:round/>
          <a:headEnd/>
          <a:tailEnd/>
        </a:ln>
        <a:effectLst>
          <a:outerShdw dist="38100" dir="2700000" algn="tl" rotWithShape="0">
            <a:srgbClr val="000000">
              <a:alpha val="39999"/>
            </a:srgbClr>
          </a:outerShdw>
        </a:effectLst>
      </xdr:spPr>
      <xdr:txBody>
        <a:bodyPr vertOverflow="clip" wrap="square" lIns="0" tIns="0" rIns="0" bIns="0" anchor="ctr" upright="1"/>
        <a:lstStyle/>
        <a:p>
          <a:pPr algn="ctr" rtl="0">
            <a:defRPr sz="1000"/>
          </a:pPr>
          <a:r>
            <a:rPr lang="ja-JP" altLang="en-US" sz="1100" b="1" i="0" u="none" strike="noStrike" baseline="0">
              <a:solidFill>
                <a:srgbClr val="FFFFFF"/>
              </a:solidFill>
              <a:latin typeface="ＭＳ Ｐゴシック"/>
              <a:ea typeface="ＭＳ Ｐゴシック"/>
            </a:rPr>
            <a:t>調査票</a:t>
          </a:r>
          <a:r>
            <a:rPr lang="en-US" altLang="ja-JP" sz="1100" b="1" i="0" u="none" strike="noStrike" baseline="0">
              <a:solidFill>
                <a:srgbClr val="FFFFFF"/>
              </a:solidFill>
              <a:latin typeface="Calibri"/>
            </a:rPr>
            <a:t>B</a:t>
          </a:r>
          <a:r>
            <a:rPr lang="ja-JP" altLang="en-US" sz="1100" b="1" i="0" u="none" strike="noStrike" baseline="0">
              <a:solidFill>
                <a:srgbClr val="FFFFFF"/>
              </a:solidFill>
              <a:latin typeface="Calibri"/>
            </a:rPr>
            <a:t>票</a:t>
          </a:r>
          <a:r>
            <a:rPr lang="ja-JP" altLang="en-US" sz="1100" b="1" i="0" u="none" strike="noStrike" baseline="0">
              <a:solidFill>
                <a:srgbClr val="FFFFFF"/>
              </a:solidFill>
              <a:latin typeface="ＭＳ Ｐゴシック"/>
              <a:ea typeface="ＭＳ Ｐゴシック"/>
            </a:rPr>
            <a:t>へ</a:t>
          </a:r>
        </a:p>
      </xdr:txBody>
    </xdr:sp>
    <xdr:clientData/>
  </xdr:twoCellAnchor>
  <xdr:twoCellAnchor>
    <xdr:from>
      <xdr:col>21</xdr:col>
      <xdr:colOff>85725</xdr:colOff>
      <xdr:row>22</xdr:row>
      <xdr:rowOff>152400</xdr:rowOff>
    </xdr:from>
    <xdr:to>
      <xdr:col>27</xdr:col>
      <xdr:colOff>200025</xdr:colOff>
      <xdr:row>25</xdr:row>
      <xdr:rowOff>152400</xdr:rowOff>
    </xdr:to>
    <xdr:sp macro="" textlink="">
      <xdr:nvSpPr>
        <xdr:cNvPr id="475041" name="角丸四角形 10">
          <a:hlinkClick xmlns:r="http://schemas.openxmlformats.org/officeDocument/2006/relationships" r:id="rId3"/>
          <a:extLst>
            <a:ext uri="{FF2B5EF4-FFF2-40B4-BE49-F238E27FC236}">
              <a16:creationId xmlns:a16="http://schemas.microsoft.com/office/drawing/2014/main" id="{00000000-0008-0000-0000-0000A13F0700}"/>
            </a:ext>
          </a:extLst>
        </xdr:cNvPr>
        <xdr:cNvSpPr>
          <a:spLocks noChangeArrowheads="1"/>
        </xdr:cNvSpPr>
      </xdr:nvSpPr>
      <xdr:spPr bwMode="auto">
        <a:xfrm>
          <a:off x="4724400" y="3990975"/>
          <a:ext cx="1485900" cy="514350"/>
        </a:xfrm>
        <a:prstGeom prst="roundRect">
          <a:avLst>
            <a:gd name="adj" fmla="val 50000"/>
          </a:avLst>
        </a:prstGeom>
        <a:gradFill rotWithShape="1">
          <a:gsLst>
            <a:gs pos="0">
              <a:srgbClr val="FF00FF"/>
            </a:gs>
            <a:gs pos="100000">
              <a:srgbClr val="B200B2"/>
            </a:gs>
          </a:gsLst>
          <a:path path="shape">
            <a:fillToRect l="50000" t="50000" r="50000" b="50000"/>
          </a:path>
        </a:gradFill>
        <a:ln w="38100">
          <a:solidFill>
            <a:srgbClr val="FF00FF"/>
          </a:solidFill>
          <a:round/>
          <a:headEnd/>
          <a:tailEnd/>
        </a:ln>
        <a:effectLst>
          <a:outerShdw dist="38100" dir="2700000" algn="tl" rotWithShape="0">
            <a:srgbClr val="000000">
              <a:alpha val="39999"/>
            </a:srgbClr>
          </a:outerShdw>
        </a:effectLst>
      </xdr:spPr>
      <xdr:txBody>
        <a:bodyPr vertOverflow="clip" wrap="square" lIns="0" tIns="0" rIns="0" bIns="0" anchor="ctr" upright="1"/>
        <a:lstStyle/>
        <a:p>
          <a:pPr algn="ctr" rtl="0">
            <a:defRPr sz="1000"/>
          </a:pPr>
          <a:r>
            <a:rPr lang="ja-JP" altLang="en-US" sz="1100" b="1" i="0" u="none" strike="noStrike" baseline="0">
              <a:solidFill>
                <a:srgbClr val="FFFFFF"/>
              </a:solidFill>
              <a:latin typeface="ＭＳ Ｐゴシック"/>
              <a:ea typeface="ＭＳ Ｐゴシック"/>
            </a:rPr>
            <a:t>調査票</a:t>
          </a:r>
          <a:r>
            <a:rPr lang="en-US" altLang="ja-JP" sz="1100" b="1" i="0" u="none" strike="noStrike" baseline="0">
              <a:solidFill>
                <a:srgbClr val="FFFFFF"/>
              </a:solidFill>
              <a:latin typeface="Calibri"/>
            </a:rPr>
            <a:t>C</a:t>
          </a:r>
          <a:r>
            <a:rPr lang="ja-JP" altLang="en-US" sz="1100" b="1" i="0" u="none" strike="noStrike" baseline="0">
              <a:solidFill>
                <a:srgbClr val="FFFFFF"/>
              </a:solidFill>
              <a:latin typeface="Calibri"/>
            </a:rPr>
            <a:t>票</a:t>
          </a:r>
          <a:r>
            <a:rPr lang="ja-JP" altLang="en-US" sz="1100" b="1" i="0" u="none" strike="noStrike" baseline="0">
              <a:solidFill>
                <a:srgbClr val="FFFFFF"/>
              </a:solidFill>
              <a:latin typeface="ＭＳ Ｐゴシック"/>
              <a:ea typeface="ＭＳ Ｐゴシック"/>
            </a:rPr>
            <a:t>へ</a:t>
          </a:r>
        </a:p>
      </xdr:txBody>
    </xdr:sp>
    <xdr:clientData/>
  </xdr:twoCellAnchor>
  <xdr:twoCellAnchor>
    <xdr:from>
      <xdr:col>1</xdr:col>
      <xdr:colOff>159542</xdr:colOff>
      <xdr:row>23</xdr:row>
      <xdr:rowOff>812</xdr:rowOff>
    </xdr:from>
    <xdr:to>
      <xdr:col>18</xdr:col>
      <xdr:colOff>161342</xdr:colOff>
      <xdr:row>26</xdr:row>
      <xdr:rowOff>2649</xdr:rowOff>
    </xdr:to>
    <xdr:sp macro="" textlink="">
      <xdr:nvSpPr>
        <xdr:cNvPr id="12" name="角丸四角形 11">
          <a:extLst>
            <a:ext uri="{FF2B5EF4-FFF2-40B4-BE49-F238E27FC236}">
              <a16:creationId xmlns:a16="http://schemas.microsoft.com/office/drawing/2014/main" id="{00000000-0008-0000-0000-00000C000000}"/>
            </a:ext>
          </a:extLst>
        </xdr:cNvPr>
        <xdr:cNvSpPr/>
      </xdr:nvSpPr>
      <xdr:spPr>
        <a:xfrm>
          <a:off x="226217" y="4010837"/>
          <a:ext cx="3888000" cy="516187"/>
        </a:xfrm>
        <a:prstGeom prst="roundRect">
          <a:avLst/>
        </a:prstGeom>
        <a:solidFill>
          <a:srgbClr val="A3C4FF"/>
        </a:solidFill>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r>
            <a:rPr kumimoji="1" lang="ja-JP" altLang="en-US" sz="1100"/>
            <a:t>養護者による虐待について</a:t>
          </a:r>
          <a:endParaRPr kumimoji="1" lang="en-US" altLang="ja-JP" sz="1100"/>
        </a:p>
        <a:p>
          <a:r>
            <a:rPr lang="ja-JP" altLang="ja-JP" sz="1100" b="0" i="0">
              <a:solidFill>
                <a:schemeClr val="dk1"/>
              </a:solidFill>
              <a:effectLst/>
              <a:latin typeface="+mn-lt"/>
              <a:ea typeface="+mn-ea"/>
              <a:cs typeface="+mn-cs"/>
            </a:rPr>
            <a:t>相談・通報を受理した事例や、対応中の事例がありますか？</a:t>
          </a:r>
          <a:endParaRPr lang="ja-JP" altLang="ja-JP">
            <a:effectLst/>
          </a:endParaRPr>
        </a:p>
      </xdr:txBody>
    </xdr:sp>
    <xdr:clientData/>
  </xdr:twoCellAnchor>
  <xdr:twoCellAnchor>
    <xdr:from>
      <xdr:col>1</xdr:col>
      <xdr:colOff>191292</xdr:colOff>
      <xdr:row>7</xdr:row>
      <xdr:rowOff>111919</xdr:rowOff>
    </xdr:from>
    <xdr:to>
      <xdr:col>14</xdr:col>
      <xdr:colOff>153252</xdr:colOff>
      <xdr:row>10</xdr:row>
      <xdr:rowOff>113757</xdr:rowOff>
    </xdr:to>
    <xdr:sp macro="" textlink="">
      <xdr:nvSpPr>
        <xdr:cNvPr id="13" name="角丸四角形 12">
          <a:extLst>
            <a:ext uri="{FF2B5EF4-FFF2-40B4-BE49-F238E27FC236}">
              <a16:creationId xmlns:a16="http://schemas.microsoft.com/office/drawing/2014/main" id="{00000000-0008-0000-0000-00000D000000}"/>
            </a:ext>
          </a:extLst>
        </xdr:cNvPr>
        <xdr:cNvSpPr/>
      </xdr:nvSpPr>
      <xdr:spPr>
        <a:xfrm>
          <a:off x="257967" y="3979069"/>
          <a:ext cx="2933760" cy="516188"/>
        </a:xfrm>
        <a:prstGeom prst="roundRect">
          <a:avLst/>
        </a:prstGeom>
        <a:solidFill>
          <a:srgbClr val="A3C4FF"/>
        </a:solidFill>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r>
            <a:rPr kumimoji="1" lang="ja-JP" altLang="en-US" sz="1100"/>
            <a:t>対応のための体制整備等について</a:t>
          </a:r>
        </a:p>
      </xdr:txBody>
    </xdr:sp>
    <xdr:clientData/>
  </xdr:twoCellAnchor>
  <xdr:twoCellAnchor>
    <xdr:from>
      <xdr:col>17</xdr:col>
      <xdr:colOff>133350</xdr:colOff>
      <xdr:row>7</xdr:row>
      <xdr:rowOff>114300</xdr:rowOff>
    </xdr:from>
    <xdr:to>
      <xdr:col>24</xdr:col>
      <xdr:colOff>28575</xdr:colOff>
      <xdr:row>10</xdr:row>
      <xdr:rowOff>114300</xdr:rowOff>
    </xdr:to>
    <xdr:sp macro="" textlink="">
      <xdr:nvSpPr>
        <xdr:cNvPr id="475045" name="角丸四角形 14">
          <a:hlinkClick xmlns:r="http://schemas.openxmlformats.org/officeDocument/2006/relationships" r:id="rId4"/>
          <a:extLst>
            <a:ext uri="{FF2B5EF4-FFF2-40B4-BE49-F238E27FC236}">
              <a16:creationId xmlns:a16="http://schemas.microsoft.com/office/drawing/2014/main" id="{00000000-0008-0000-0000-0000A53F0700}"/>
            </a:ext>
          </a:extLst>
        </xdr:cNvPr>
        <xdr:cNvSpPr>
          <a:spLocks noChangeArrowheads="1"/>
        </xdr:cNvSpPr>
      </xdr:nvSpPr>
      <xdr:spPr bwMode="auto">
        <a:xfrm>
          <a:off x="3857625" y="1457325"/>
          <a:ext cx="1495425" cy="514350"/>
        </a:xfrm>
        <a:prstGeom prst="roundRect">
          <a:avLst>
            <a:gd name="adj" fmla="val 50000"/>
          </a:avLst>
        </a:prstGeom>
        <a:gradFill rotWithShape="1">
          <a:gsLst>
            <a:gs pos="0">
              <a:srgbClr val="00FFFF"/>
            </a:gs>
            <a:gs pos="100000">
              <a:srgbClr val="00A2A2"/>
            </a:gs>
          </a:gsLst>
          <a:path path="shape">
            <a:fillToRect l="50000" t="50000" r="50000" b="50000"/>
          </a:path>
        </a:gradFill>
        <a:ln w="38100">
          <a:solidFill>
            <a:srgbClr val="00FFFF"/>
          </a:solidFill>
          <a:round/>
          <a:headEnd/>
          <a:tailEnd/>
        </a:ln>
        <a:effectLst>
          <a:outerShdw dist="38100" dir="2700000" algn="tl" rotWithShape="0">
            <a:srgbClr val="000000">
              <a:alpha val="39999"/>
            </a:srgbClr>
          </a:outerShdw>
        </a:effectLst>
      </xdr:spPr>
      <xdr:txBody>
        <a:bodyPr vertOverflow="clip" wrap="square" lIns="27432" tIns="18288" rIns="27432" bIns="18288" anchor="ctr" upright="1"/>
        <a:lstStyle/>
        <a:p>
          <a:pPr algn="ctr" rtl="0">
            <a:defRPr sz="1000"/>
          </a:pPr>
          <a:r>
            <a:rPr lang="ja-JP" altLang="en-US" sz="1100" b="1" i="0" u="none" strike="noStrike" baseline="0">
              <a:solidFill>
                <a:srgbClr val="0000FF"/>
              </a:solidFill>
              <a:latin typeface="ＭＳ Ｐゴシック"/>
              <a:ea typeface="ＭＳ Ｐゴシック"/>
            </a:rPr>
            <a:t>調査票</a:t>
          </a:r>
          <a:r>
            <a:rPr lang="en-US" altLang="ja-JP" sz="1100" b="1" i="0" u="none" strike="noStrike" baseline="0">
              <a:solidFill>
                <a:srgbClr val="0000FF"/>
              </a:solidFill>
              <a:latin typeface="Calibri"/>
            </a:rPr>
            <a:t>D</a:t>
          </a:r>
          <a:r>
            <a:rPr lang="ja-JP" altLang="en-US" sz="1100" b="1" i="0" u="none" strike="noStrike" baseline="0">
              <a:solidFill>
                <a:srgbClr val="0000FF"/>
              </a:solidFill>
              <a:latin typeface="ＭＳ Ｐゴシック"/>
              <a:ea typeface="ＭＳ Ｐゴシック"/>
            </a:rPr>
            <a:t>票へ</a:t>
          </a:r>
        </a:p>
      </xdr:txBody>
    </xdr:sp>
    <xdr:clientData/>
  </xdr:twoCellAnchor>
  <xdr:twoCellAnchor>
    <xdr:from>
      <xdr:col>1</xdr:col>
      <xdr:colOff>150810</xdr:colOff>
      <xdr:row>29</xdr:row>
      <xdr:rowOff>26854</xdr:rowOff>
    </xdr:from>
    <xdr:to>
      <xdr:col>18</xdr:col>
      <xdr:colOff>152610</xdr:colOff>
      <xdr:row>32</xdr:row>
      <xdr:rowOff>20754</xdr:rowOff>
    </xdr:to>
    <xdr:sp macro="" textlink="">
      <xdr:nvSpPr>
        <xdr:cNvPr id="16" name="角丸四角形 15">
          <a:extLst>
            <a:ext uri="{FF2B5EF4-FFF2-40B4-BE49-F238E27FC236}">
              <a16:creationId xmlns:a16="http://schemas.microsoft.com/office/drawing/2014/main" id="{00000000-0008-0000-0000-000010000000}"/>
            </a:ext>
          </a:extLst>
        </xdr:cNvPr>
        <xdr:cNvSpPr/>
      </xdr:nvSpPr>
      <xdr:spPr>
        <a:xfrm>
          <a:off x="217485" y="5065579"/>
          <a:ext cx="3888000" cy="508250"/>
        </a:xfrm>
        <a:prstGeom prst="roundRect">
          <a:avLst/>
        </a:prstGeom>
        <a:solidFill>
          <a:srgbClr val="A3C4FF"/>
        </a:solidFill>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r>
            <a:rPr kumimoji="1" lang="ja-JP" altLang="en-US" sz="1100"/>
            <a:t>養護者からの虐待等による死亡事例として</a:t>
          </a:r>
          <a:endParaRPr kumimoji="1" lang="en-US" altLang="ja-JP" sz="1100"/>
        </a:p>
        <a:p>
          <a:pPr algn="ctr"/>
          <a:r>
            <a:rPr kumimoji="1" lang="ja-JP" altLang="en-US" sz="1100"/>
            <a:t>認識した事例がありますか？</a:t>
          </a:r>
        </a:p>
      </xdr:txBody>
    </xdr:sp>
    <xdr:clientData/>
  </xdr:twoCellAnchor>
  <xdr:twoCellAnchor>
    <xdr:from>
      <xdr:col>1</xdr:col>
      <xdr:colOff>152400</xdr:colOff>
      <xdr:row>43</xdr:row>
      <xdr:rowOff>19050</xdr:rowOff>
    </xdr:from>
    <xdr:to>
      <xdr:col>14</xdr:col>
      <xdr:colOff>114300</xdr:colOff>
      <xdr:row>47</xdr:row>
      <xdr:rowOff>57150</xdr:rowOff>
    </xdr:to>
    <xdr:sp macro="" textlink="">
      <xdr:nvSpPr>
        <xdr:cNvPr id="2036741" name="角丸四角形 17">
          <a:extLst>
            <a:ext uri="{FF2B5EF4-FFF2-40B4-BE49-F238E27FC236}">
              <a16:creationId xmlns:a16="http://schemas.microsoft.com/office/drawing/2014/main" id="{00000000-0008-0000-0000-000005141F00}"/>
            </a:ext>
          </a:extLst>
        </xdr:cNvPr>
        <xdr:cNvSpPr>
          <a:spLocks noChangeArrowheads="1"/>
        </xdr:cNvSpPr>
      </xdr:nvSpPr>
      <xdr:spPr bwMode="auto">
        <a:xfrm>
          <a:off x="219075" y="7515225"/>
          <a:ext cx="2933700" cy="723900"/>
        </a:xfrm>
        <a:prstGeom prst="roundRect">
          <a:avLst>
            <a:gd name="adj" fmla="val 16667"/>
          </a:avLst>
        </a:prstGeom>
        <a:solidFill>
          <a:srgbClr val="A3C4FF"/>
        </a:solidFill>
        <a:ln w="9525" algn="ctr">
          <a:solidFill>
            <a:srgbClr val="4A7EBB"/>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終了です。ありがとうございました。</a:t>
          </a:r>
        </a:p>
        <a:p>
          <a:pPr algn="ctr" rtl="0">
            <a:lnSpc>
              <a:spcPts val="1300"/>
            </a:lnSpc>
            <a:defRPr sz="1000"/>
          </a:pPr>
          <a:r>
            <a:rPr lang="ja-JP" altLang="en-US" sz="1100" b="1" i="0" u="none" strike="noStrike" baseline="0">
              <a:solidFill>
                <a:srgbClr val="000000"/>
              </a:solidFill>
              <a:latin typeface="ＭＳ Ｐゴシック"/>
              <a:ea typeface="ＭＳ Ｐゴシック"/>
            </a:rPr>
            <a:t>保存後、ファイル名を市町村名に変更して、</a:t>
          </a:r>
          <a:endParaRPr lang="ja-JP" altLang="en-US" sz="1100" b="0" i="0" u="none" strike="noStrike" baseline="0">
            <a:solidFill>
              <a:srgbClr val="000000"/>
            </a:solidFill>
            <a:latin typeface="Calibri"/>
          </a:endParaRPr>
        </a:p>
        <a:p>
          <a:pPr algn="ctr" rtl="0">
            <a:lnSpc>
              <a:spcPts val="1300"/>
            </a:lnSpc>
            <a:defRPr sz="1000"/>
          </a:pPr>
          <a:r>
            <a:rPr lang="ja-JP" altLang="en-US" sz="1100" b="0" i="0" u="none" strike="noStrike" baseline="0">
              <a:solidFill>
                <a:srgbClr val="000000"/>
              </a:solidFill>
              <a:latin typeface="ＭＳ Ｐゴシック"/>
              <a:ea typeface="ＭＳ Ｐゴシック"/>
            </a:rPr>
            <a:t>このファイルを都道府県に送信してください。</a:t>
          </a:r>
        </a:p>
      </xdr:txBody>
    </xdr:sp>
    <xdr:clientData/>
  </xdr:twoCellAnchor>
  <xdr:twoCellAnchor>
    <xdr:from>
      <xdr:col>2</xdr:col>
      <xdr:colOff>47625</xdr:colOff>
      <xdr:row>20</xdr:row>
      <xdr:rowOff>9525</xdr:rowOff>
    </xdr:from>
    <xdr:to>
      <xdr:col>4</xdr:col>
      <xdr:colOff>161925</xdr:colOff>
      <xdr:row>23</xdr:row>
      <xdr:rowOff>0</xdr:rowOff>
    </xdr:to>
    <xdr:sp macro="" textlink="">
      <xdr:nvSpPr>
        <xdr:cNvPr id="1907" name="下矢印 18">
          <a:extLst>
            <a:ext uri="{FF2B5EF4-FFF2-40B4-BE49-F238E27FC236}">
              <a16:creationId xmlns:a16="http://schemas.microsoft.com/office/drawing/2014/main" id="{00000000-0008-0000-0000-000073070000}"/>
            </a:ext>
          </a:extLst>
        </xdr:cNvPr>
        <xdr:cNvSpPr>
          <a:spLocks noChangeArrowheads="1"/>
        </xdr:cNvSpPr>
      </xdr:nvSpPr>
      <xdr:spPr bwMode="auto">
        <a:xfrm>
          <a:off x="342900" y="3514725"/>
          <a:ext cx="571500" cy="504825"/>
        </a:xfrm>
        <a:prstGeom prst="downArrow">
          <a:avLst>
            <a:gd name="adj1" fmla="val 50000"/>
            <a:gd name="adj2" fmla="val 50000"/>
          </a:avLst>
        </a:prstGeom>
        <a:solidFill>
          <a:srgbClr val="A3C4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28575</xdr:colOff>
      <xdr:row>26</xdr:row>
      <xdr:rowOff>9525</xdr:rowOff>
    </xdr:from>
    <xdr:to>
      <xdr:col>4</xdr:col>
      <xdr:colOff>142875</xdr:colOff>
      <xdr:row>29</xdr:row>
      <xdr:rowOff>19050</xdr:rowOff>
    </xdr:to>
    <xdr:sp macro="" textlink="">
      <xdr:nvSpPr>
        <xdr:cNvPr id="1908" name="下矢印 20">
          <a:extLst>
            <a:ext uri="{FF2B5EF4-FFF2-40B4-BE49-F238E27FC236}">
              <a16:creationId xmlns:a16="http://schemas.microsoft.com/office/drawing/2014/main" id="{00000000-0008-0000-0000-000074070000}"/>
            </a:ext>
          </a:extLst>
        </xdr:cNvPr>
        <xdr:cNvSpPr>
          <a:spLocks noChangeArrowheads="1"/>
        </xdr:cNvSpPr>
      </xdr:nvSpPr>
      <xdr:spPr bwMode="auto">
        <a:xfrm>
          <a:off x="323850" y="4543425"/>
          <a:ext cx="571500" cy="523875"/>
        </a:xfrm>
        <a:prstGeom prst="downArrow">
          <a:avLst>
            <a:gd name="adj1" fmla="val 50000"/>
            <a:gd name="adj2" fmla="val 50000"/>
          </a:avLst>
        </a:prstGeom>
        <a:solidFill>
          <a:srgbClr val="A3C4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85725</xdr:colOff>
      <xdr:row>29</xdr:row>
      <xdr:rowOff>9525</xdr:rowOff>
    </xdr:from>
    <xdr:to>
      <xdr:col>27</xdr:col>
      <xdr:colOff>200025</xdr:colOff>
      <xdr:row>32</xdr:row>
      <xdr:rowOff>9525</xdr:rowOff>
    </xdr:to>
    <xdr:sp macro="" textlink="">
      <xdr:nvSpPr>
        <xdr:cNvPr id="475051" name="角丸四角形 25">
          <a:hlinkClick xmlns:r="http://schemas.openxmlformats.org/officeDocument/2006/relationships" r:id="rId5"/>
          <a:extLst>
            <a:ext uri="{FF2B5EF4-FFF2-40B4-BE49-F238E27FC236}">
              <a16:creationId xmlns:a16="http://schemas.microsoft.com/office/drawing/2014/main" id="{00000000-0008-0000-0000-0000AB3F0700}"/>
            </a:ext>
          </a:extLst>
        </xdr:cNvPr>
        <xdr:cNvSpPr>
          <a:spLocks noChangeArrowheads="1"/>
        </xdr:cNvSpPr>
      </xdr:nvSpPr>
      <xdr:spPr bwMode="auto">
        <a:xfrm>
          <a:off x="4724400" y="5048250"/>
          <a:ext cx="1485900" cy="514350"/>
        </a:xfrm>
        <a:prstGeom prst="roundRect">
          <a:avLst>
            <a:gd name="adj" fmla="val 50000"/>
          </a:avLst>
        </a:prstGeom>
        <a:gradFill rotWithShape="1">
          <a:gsLst>
            <a:gs pos="0">
              <a:srgbClr val="0000FF"/>
            </a:gs>
            <a:gs pos="100000">
              <a:srgbClr val="00005C"/>
            </a:gs>
          </a:gsLst>
          <a:path path="shape">
            <a:fillToRect l="50000" t="50000" r="50000" b="50000"/>
          </a:path>
        </a:gradFill>
        <a:ln w="38100">
          <a:solidFill>
            <a:srgbClr val="0000FF"/>
          </a:solidFill>
          <a:round/>
          <a:headEnd/>
          <a:tailEnd/>
        </a:ln>
        <a:effectLst>
          <a:outerShdw dist="38100" dir="2700000" algn="tl" rotWithShape="0">
            <a:srgbClr val="000000">
              <a:alpha val="39999"/>
            </a:srgbClr>
          </a:outerShdw>
        </a:effectLst>
      </xdr:spPr>
      <xdr:txBody>
        <a:bodyPr vertOverflow="clip" wrap="square" lIns="0" tIns="0" rIns="0" bIns="0" anchor="ctr" upright="1"/>
        <a:lstStyle/>
        <a:p>
          <a:pPr algn="ctr" rtl="0">
            <a:defRPr sz="1000"/>
          </a:pPr>
          <a:r>
            <a:rPr lang="ja-JP" altLang="en-US" sz="1100" b="1" i="0" u="none" strike="noStrike" baseline="0">
              <a:solidFill>
                <a:srgbClr val="FFFFFF"/>
              </a:solidFill>
              <a:latin typeface="ＭＳ Ｐゴシック"/>
              <a:ea typeface="ＭＳ Ｐゴシック"/>
            </a:rPr>
            <a:t>調査票</a:t>
          </a:r>
          <a:r>
            <a:rPr lang="en-US" altLang="ja-JP" sz="1100" b="1" i="0" u="none" strike="noStrike" baseline="0">
              <a:solidFill>
                <a:srgbClr val="FFFFFF"/>
              </a:solidFill>
              <a:latin typeface="Calibri"/>
            </a:rPr>
            <a:t>E</a:t>
          </a:r>
          <a:r>
            <a:rPr lang="ja-JP" altLang="en-US" sz="1100" b="1" i="0" u="none" strike="noStrike" baseline="0">
              <a:solidFill>
                <a:srgbClr val="FFFFFF"/>
              </a:solidFill>
              <a:latin typeface="Calibri"/>
            </a:rPr>
            <a:t>票</a:t>
          </a:r>
          <a:r>
            <a:rPr lang="ja-JP" altLang="en-US" sz="1100" b="1" i="0" u="none" strike="noStrike" baseline="0">
              <a:solidFill>
                <a:srgbClr val="FFFFFF"/>
              </a:solidFill>
              <a:latin typeface="ＭＳ Ｐゴシック"/>
              <a:ea typeface="ＭＳ Ｐゴシック"/>
            </a:rPr>
            <a:t>へ</a:t>
          </a:r>
        </a:p>
      </xdr:txBody>
    </xdr:sp>
    <xdr:clientData/>
  </xdr:twoCellAnchor>
  <xdr:twoCellAnchor>
    <xdr:from>
      <xdr:col>1</xdr:col>
      <xdr:colOff>142875</xdr:colOff>
      <xdr:row>35</xdr:row>
      <xdr:rowOff>35050</xdr:rowOff>
    </xdr:from>
    <xdr:to>
      <xdr:col>14</xdr:col>
      <xdr:colOff>107480</xdr:colOff>
      <xdr:row>38</xdr:row>
      <xdr:rowOff>34771</xdr:rowOff>
    </xdr:to>
    <xdr:sp macro="" textlink="">
      <xdr:nvSpPr>
        <xdr:cNvPr id="27" name="角丸四角形 26">
          <a:extLst>
            <a:ext uri="{FF2B5EF4-FFF2-40B4-BE49-F238E27FC236}">
              <a16:creationId xmlns:a16="http://schemas.microsoft.com/office/drawing/2014/main" id="{00000000-0008-0000-0000-00001B000000}"/>
            </a:ext>
          </a:extLst>
        </xdr:cNvPr>
        <xdr:cNvSpPr/>
      </xdr:nvSpPr>
      <xdr:spPr>
        <a:xfrm>
          <a:off x="210110" y="6170271"/>
          <a:ext cx="2950973" cy="520794"/>
        </a:xfrm>
        <a:prstGeom prst="roundRect">
          <a:avLst/>
        </a:prstGeom>
        <a:solidFill>
          <a:srgbClr val="A3C4FF"/>
        </a:solidFill>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r>
            <a:rPr kumimoji="1" lang="ja-JP" altLang="en-US" sz="1100"/>
            <a:t>それぞれの台帳のエラー一覧表です。</a:t>
          </a:r>
          <a:endParaRPr kumimoji="1" lang="en-US" altLang="ja-JP" sz="1100"/>
        </a:p>
        <a:p>
          <a:pPr algn="ctr"/>
          <a:r>
            <a:rPr kumimoji="1" lang="ja-JP" altLang="en-US" sz="1100"/>
            <a:t>ここにエラー（</a:t>
          </a:r>
          <a:r>
            <a:rPr kumimoji="1" lang="en-US" altLang="ja-JP" sz="1100"/>
            <a:t>NG</a:t>
          </a:r>
          <a:r>
            <a:rPr kumimoji="1" lang="ja-JP" altLang="en-US" sz="1100"/>
            <a:t>）はありますか？</a:t>
          </a:r>
          <a:endParaRPr kumimoji="1" lang="en-US" altLang="ja-JP" sz="1100"/>
        </a:p>
      </xdr:txBody>
    </xdr:sp>
    <xdr:clientData/>
  </xdr:twoCellAnchor>
  <xdr:twoCellAnchor>
    <xdr:from>
      <xdr:col>2</xdr:col>
      <xdr:colOff>9525</xdr:colOff>
      <xdr:row>38</xdr:row>
      <xdr:rowOff>57150</xdr:rowOff>
    </xdr:from>
    <xdr:to>
      <xdr:col>4</xdr:col>
      <xdr:colOff>123825</xdr:colOff>
      <xdr:row>43</xdr:row>
      <xdr:rowOff>9525</xdr:rowOff>
    </xdr:to>
    <xdr:sp macro="" textlink="">
      <xdr:nvSpPr>
        <xdr:cNvPr id="1911" name="下矢印 27">
          <a:extLst>
            <a:ext uri="{FF2B5EF4-FFF2-40B4-BE49-F238E27FC236}">
              <a16:creationId xmlns:a16="http://schemas.microsoft.com/office/drawing/2014/main" id="{00000000-0008-0000-0000-000077070000}"/>
            </a:ext>
          </a:extLst>
        </xdr:cNvPr>
        <xdr:cNvSpPr>
          <a:spLocks noChangeArrowheads="1"/>
        </xdr:cNvSpPr>
      </xdr:nvSpPr>
      <xdr:spPr bwMode="auto">
        <a:xfrm>
          <a:off x="304800" y="6648450"/>
          <a:ext cx="571500" cy="866775"/>
        </a:xfrm>
        <a:prstGeom prst="downArrow">
          <a:avLst>
            <a:gd name="adj1" fmla="val 50000"/>
            <a:gd name="adj2" fmla="val 55646"/>
          </a:avLst>
        </a:prstGeom>
        <a:solidFill>
          <a:srgbClr val="A3C4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28575</xdr:colOff>
      <xdr:row>32</xdr:row>
      <xdr:rowOff>38100</xdr:rowOff>
    </xdr:from>
    <xdr:to>
      <xdr:col>4</xdr:col>
      <xdr:colOff>142875</xdr:colOff>
      <xdr:row>35</xdr:row>
      <xdr:rowOff>28575</xdr:rowOff>
    </xdr:to>
    <xdr:sp macro="" textlink="">
      <xdr:nvSpPr>
        <xdr:cNvPr id="1912" name="下矢印 28">
          <a:extLst>
            <a:ext uri="{FF2B5EF4-FFF2-40B4-BE49-F238E27FC236}">
              <a16:creationId xmlns:a16="http://schemas.microsoft.com/office/drawing/2014/main" id="{00000000-0008-0000-0000-000078070000}"/>
            </a:ext>
          </a:extLst>
        </xdr:cNvPr>
        <xdr:cNvSpPr>
          <a:spLocks noChangeArrowheads="1"/>
        </xdr:cNvSpPr>
      </xdr:nvSpPr>
      <xdr:spPr bwMode="auto">
        <a:xfrm>
          <a:off x="323850" y="5600700"/>
          <a:ext cx="571500" cy="504825"/>
        </a:xfrm>
        <a:prstGeom prst="downArrow">
          <a:avLst>
            <a:gd name="adj1" fmla="val 50000"/>
            <a:gd name="adj2" fmla="val 50000"/>
          </a:avLst>
        </a:prstGeom>
        <a:solidFill>
          <a:srgbClr val="A3C4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19</xdr:col>
      <xdr:colOff>190500</xdr:colOff>
      <xdr:row>34</xdr:row>
      <xdr:rowOff>142875</xdr:rowOff>
    </xdr:from>
    <xdr:to>
      <xdr:col>26</xdr:col>
      <xdr:colOff>219075</xdr:colOff>
      <xdr:row>38</xdr:row>
      <xdr:rowOff>161925</xdr:rowOff>
    </xdr:to>
    <xdr:grpSp>
      <xdr:nvGrpSpPr>
        <xdr:cNvPr id="1913" name="グループ化 34">
          <a:extLst>
            <a:ext uri="{FF2B5EF4-FFF2-40B4-BE49-F238E27FC236}">
              <a16:creationId xmlns:a16="http://schemas.microsoft.com/office/drawing/2014/main" id="{00000000-0008-0000-0000-000079070000}"/>
            </a:ext>
          </a:extLst>
        </xdr:cNvPr>
        <xdr:cNvGrpSpPr>
          <a:grpSpLocks/>
        </xdr:cNvGrpSpPr>
      </xdr:nvGrpSpPr>
      <xdr:grpSpPr bwMode="auto">
        <a:xfrm>
          <a:off x="4025900" y="5889625"/>
          <a:ext cx="1482725" cy="679450"/>
          <a:chOff x="3775622" y="6480720"/>
          <a:chExt cx="1617126" cy="720000"/>
        </a:xfrm>
      </xdr:grpSpPr>
      <xdr:sp macro="" textlink="">
        <xdr:nvSpPr>
          <xdr:cNvPr id="1919" name="屈折矢印 29">
            <a:extLst>
              <a:ext uri="{FF2B5EF4-FFF2-40B4-BE49-F238E27FC236}">
                <a16:creationId xmlns:a16="http://schemas.microsoft.com/office/drawing/2014/main" id="{00000000-0008-0000-0000-00007F070000}"/>
              </a:ext>
            </a:extLst>
          </xdr:cNvPr>
          <xdr:cNvSpPr>
            <a:spLocks/>
          </xdr:cNvSpPr>
        </xdr:nvSpPr>
        <xdr:spPr bwMode="auto">
          <a:xfrm>
            <a:off x="5033387" y="6768720"/>
            <a:ext cx="359361" cy="432000"/>
          </a:xfrm>
          <a:custGeom>
            <a:avLst/>
            <a:gdLst>
              <a:gd name="T0" fmla="*/ 269521 w 359361"/>
              <a:gd name="T1" fmla="*/ 0 h 432000"/>
              <a:gd name="T2" fmla="*/ 179681 w 359361"/>
              <a:gd name="T3" fmla="*/ 121550 h 432000"/>
              <a:gd name="T4" fmla="*/ 0 w 359361"/>
              <a:gd name="T5" fmla="*/ 387080 h 432000"/>
              <a:gd name="T6" fmla="*/ 157220 w 359361"/>
              <a:gd name="T7" fmla="*/ 432000 h 432000"/>
              <a:gd name="T8" fmla="*/ 314441 w 359361"/>
              <a:gd name="T9" fmla="*/ 276775 h 432000"/>
              <a:gd name="T10" fmla="*/ 359361 w 359361"/>
              <a:gd name="T11" fmla="*/ 121550 h 432000"/>
              <a:gd name="T12" fmla="*/ 17694720 60000 65536"/>
              <a:gd name="T13" fmla="*/ 11796480 60000 65536"/>
              <a:gd name="T14" fmla="*/ 11796480 60000 65536"/>
              <a:gd name="T15" fmla="*/ 5898240 60000 65536"/>
              <a:gd name="T16" fmla="*/ 0 60000 65536"/>
              <a:gd name="T17" fmla="*/ 0 60000 65536"/>
              <a:gd name="T18" fmla="*/ 0 w 359361"/>
              <a:gd name="T19" fmla="*/ 342160 h 432000"/>
              <a:gd name="T20" fmla="*/ 314441 w 359361"/>
              <a:gd name="T21" fmla="*/ 432000 h 432000"/>
            </a:gdLst>
            <a:ahLst/>
            <a:cxnLst>
              <a:cxn ang="T12">
                <a:pos x="T0" y="T1"/>
              </a:cxn>
              <a:cxn ang="T13">
                <a:pos x="T2" y="T3"/>
              </a:cxn>
              <a:cxn ang="T14">
                <a:pos x="T4" y="T5"/>
              </a:cxn>
              <a:cxn ang="T15">
                <a:pos x="T6" y="T7"/>
              </a:cxn>
              <a:cxn ang="T16">
                <a:pos x="T8" y="T9"/>
              </a:cxn>
              <a:cxn ang="T17">
                <a:pos x="T10" y="T11"/>
              </a:cxn>
            </a:cxnLst>
            <a:rect l="T18" t="T19" r="T20" b="T21"/>
            <a:pathLst>
              <a:path w="359361" h="432000">
                <a:moveTo>
                  <a:pt x="0" y="342160"/>
                </a:moveTo>
                <a:lnTo>
                  <a:pt x="224601" y="342160"/>
                </a:lnTo>
                <a:lnTo>
                  <a:pt x="224601" y="121550"/>
                </a:lnTo>
                <a:lnTo>
                  <a:pt x="179681" y="121550"/>
                </a:lnTo>
                <a:lnTo>
                  <a:pt x="269521" y="0"/>
                </a:lnTo>
                <a:lnTo>
                  <a:pt x="359361" y="121550"/>
                </a:lnTo>
                <a:lnTo>
                  <a:pt x="314441" y="121550"/>
                </a:lnTo>
                <a:lnTo>
                  <a:pt x="314441" y="432000"/>
                </a:lnTo>
                <a:lnTo>
                  <a:pt x="0" y="432000"/>
                </a:lnTo>
                <a:lnTo>
                  <a:pt x="0" y="342160"/>
                </a:lnTo>
                <a:close/>
              </a:path>
            </a:pathLst>
          </a:custGeom>
          <a:solidFill>
            <a:srgbClr val="0000FF"/>
          </a:solidFill>
          <a:ln w="6350" cap="flat" cmpd="sng" algn="ctr">
            <a:solidFill>
              <a:srgbClr val="0000FF"/>
            </a:solidFill>
            <a:prstDash val="solid"/>
            <a:round/>
            <a:headEnd/>
            <a:tailEnd/>
          </a:ln>
        </xdr:spPr>
      </xdr:sp>
      <xdr:sp macro="" textlink="">
        <xdr:nvSpPr>
          <xdr:cNvPr id="1920" name="屈折矢印 30">
            <a:extLst>
              <a:ext uri="{FF2B5EF4-FFF2-40B4-BE49-F238E27FC236}">
                <a16:creationId xmlns:a16="http://schemas.microsoft.com/office/drawing/2014/main" id="{00000000-0008-0000-0000-000080070000}"/>
              </a:ext>
            </a:extLst>
          </xdr:cNvPr>
          <xdr:cNvSpPr>
            <a:spLocks/>
          </xdr:cNvSpPr>
        </xdr:nvSpPr>
        <xdr:spPr bwMode="auto">
          <a:xfrm>
            <a:off x="4721310" y="6691920"/>
            <a:ext cx="359361" cy="508800"/>
          </a:xfrm>
          <a:custGeom>
            <a:avLst/>
            <a:gdLst>
              <a:gd name="T0" fmla="*/ 269521 w 359361"/>
              <a:gd name="T1" fmla="*/ 0 h 508800"/>
              <a:gd name="T2" fmla="*/ 179681 w 359361"/>
              <a:gd name="T3" fmla="*/ 121550 h 508800"/>
              <a:gd name="T4" fmla="*/ 0 w 359361"/>
              <a:gd name="T5" fmla="*/ 463880 h 508800"/>
              <a:gd name="T6" fmla="*/ 157220 w 359361"/>
              <a:gd name="T7" fmla="*/ 508800 h 508800"/>
              <a:gd name="T8" fmla="*/ 314441 w 359361"/>
              <a:gd name="T9" fmla="*/ 315175 h 508800"/>
              <a:gd name="T10" fmla="*/ 359361 w 359361"/>
              <a:gd name="T11" fmla="*/ 121550 h 508800"/>
              <a:gd name="T12" fmla="*/ 17694720 60000 65536"/>
              <a:gd name="T13" fmla="*/ 11796480 60000 65536"/>
              <a:gd name="T14" fmla="*/ 11796480 60000 65536"/>
              <a:gd name="T15" fmla="*/ 5898240 60000 65536"/>
              <a:gd name="T16" fmla="*/ 0 60000 65536"/>
              <a:gd name="T17" fmla="*/ 0 60000 65536"/>
              <a:gd name="T18" fmla="*/ 0 w 359361"/>
              <a:gd name="T19" fmla="*/ 418960 h 508800"/>
              <a:gd name="T20" fmla="*/ 314441 w 359361"/>
              <a:gd name="T21" fmla="*/ 508800 h 508800"/>
            </a:gdLst>
            <a:ahLst/>
            <a:cxnLst>
              <a:cxn ang="T12">
                <a:pos x="T0" y="T1"/>
              </a:cxn>
              <a:cxn ang="T13">
                <a:pos x="T2" y="T3"/>
              </a:cxn>
              <a:cxn ang="T14">
                <a:pos x="T4" y="T5"/>
              </a:cxn>
              <a:cxn ang="T15">
                <a:pos x="T6" y="T7"/>
              </a:cxn>
              <a:cxn ang="T16">
                <a:pos x="T8" y="T9"/>
              </a:cxn>
              <a:cxn ang="T17">
                <a:pos x="T10" y="T11"/>
              </a:cxn>
            </a:cxnLst>
            <a:rect l="T18" t="T19" r="T20" b="T21"/>
            <a:pathLst>
              <a:path w="359361" h="508800">
                <a:moveTo>
                  <a:pt x="0" y="418960"/>
                </a:moveTo>
                <a:lnTo>
                  <a:pt x="224601" y="418960"/>
                </a:lnTo>
                <a:lnTo>
                  <a:pt x="224601" y="121550"/>
                </a:lnTo>
                <a:lnTo>
                  <a:pt x="179681" y="121550"/>
                </a:lnTo>
                <a:lnTo>
                  <a:pt x="269521" y="0"/>
                </a:lnTo>
                <a:lnTo>
                  <a:pt x="359361" y="121550"/>
                </a:lnTo>
                <a:lnTo>
                  <a:pt x="314441" y="121550"/>
                </a:lnTo>
                <a:lnTo>
                  <a:pt x="314441" y="508800"/>
                </a:lnTo>
                <a:lnTo>
                  <a:pt x="0" y="508800"/>
                </a:lnTo>
                <a:lnTo>
                  <a:pt x="0" y="418960"/>
                </a:lnTo>
                <a:close/>
              </a:path>
            </a:pathLst>
          </a:custGeom>
          <a:solidFill>
            <a:srgbClr val="FF00FF"/>
          </a:solidFill>
          <a:ln w="6350" cap="flat" cmpd="sng" algn="ctr">
            <a:solidFill>
              <a:srgbClr val="FF00FF"/>
            </a:solidFill>
            <a:prstDash val="solid"/>
            <a:round/>
            <a:headEnd/>
            <a:tailEnd/>
          </a:ln>
        </xdr:spPr>
      </xdr:sp>
      <xdr:sp macro="" textlink="">
        <xdr:nvSpPr>
          <xdr:cNvPr id="1921" name="屈折矢印 31">
            <a:extLst>
              <a:ext uri="{FF2B5EF4-FFF2-40B4-BE49-F238E27FC236}">
                <a16:creationId xmlns:a16="http://schemas.microsoft.com/office/drawing/2014/main" id="{00000000-0008-0000-0000-000081070000}"/>
              </a:ext>
            </a:extLst>
          </xdr:cNvPr>
          <xdr:cNvSpPr>
            <a:spLocks/>
          </xdr:cNvSpPr>
        </xdr:nvSpPr>
        <xdr:spPr bwMode="auto">
          <a:xfrm>
            <a:off x="4409233" y="6624720"/>
            <a:ext cx="359361" cy="576000"/>
          </a:xfrm>
          <a:custGeom>
            <a:avLst/>
            <a:gdLst>
              <a:gd name="T0" fmla="*/ 269521 w 359361"/>
              <a:gd name="T1" fmla="*/ 0 h 576000"/>
              <a:gd name="T2" fmla="*/ 179681 w 359361"/>
              <a:gd name="T3" fmla="*/ 121550 h 576000"/>
              <a:gd name="T4" fmla="*/ 0 w 359361"/>
              <a:gd name="T5" fmla="*/ 531080 h 576000"/>
              <a:gd name="T6" fmla="*/ 157220 w 359361"/>
              <a:gd name="T7" fmla="*/ 576000 h 576000"/>
              <a:gd name="T8" fmla="*/ 314441 w 359361"/>
              <a:gd name="T9" fmla="*/ 348775 h 576000"/>
              <a:gd name="T10" fmla="*/ 359361 w 359361"/>
              <a:gd name="T11" fmla="*/ 121550 h 576000"/>
              <a:gd name="T12" fmla="*/ 17694720 60000 65536"/>
              <a:gd name="T13" fmla="*/ 11796480 60000 65536"/>
              <a:gd name="T14" fmla="*/ 11796480 60000 65536"/>
              <a:gd name="T15" fmla="*/ 5898240 60000 65536"/>
              <a:gd name="T16" fmla="*/ 0 60000 65536"/>
              <a:gd name="T17" fmla="*/ 0 60000 65536"/>
              <a:gd name="T18" fmla="*/ 0 w 359361"/>
              <a:gd name="T19" fmla="*/ 486160 h 576000"/>
              <a:gd name="T20" fmla="*/ 314441 w 359361"/>
              <a:gd name="T21" fmla="*/ 576000 h 576000"/>
            </a:gdLst>
            <a:ahLst/>
            <a:cxnLst>
              <a:cxn ang="T12">
                <a:pos x="T0" y="T1"/>
              </a:cxn>
              <a:cxn ang="T13">
                <a:pos x="T2" y="T3"/>
              </a:cxn>
              <a:cxn ang="T14">
                <a:pos x="T4" y="T5"/>
              </a:cxn>
              <a:cxn ang="T15">
                <a:pos x="T6" y="T7"/>
              </a:cxn>
              <a:cxn ang="T16">
                <a:pos x="T8" y="T9"/>
              </a:cxn>
              <a:cxn ang="T17">
                <a:pos x="T10" y="T11"/>
              </a:cxn>
            </a:cxnLst>
            <a:rect l="T18" t="T19" r="T20" b="T21"/>
            <a:pathLst>
              <a:path w="359361" h="576000">
                <a:moveTo>
                  <a:pt x="0" y="486160"/>
                </a:moveTo>
                <a:lnTo>
                  <a:pt x="224601" y="486160"/>
                </a:lnTo>
                <a:lnTo>
                  <a:pt x="224601" y="121550"/>
                </a:lnTo>
                <a:lnTo>
                  <a:pt x="179681" y="121550"/>
                </a:lnTo>
                <a:lnTo>
                  <a:pt x="269521" y="0"/>
                </a:lnTo>
                <a:lnTo>
                  <a:pt x="359361" y="121550"/>
                </a:lnTo>
                <a:lnTo>
                  <a:pt x="314441" y="121550"/>
                </a:lnTo>
                <a:lnTo>
                  <a:pt x="314441" y="576000"/>
                </a:lnTo>
                <a:lnTo>
                  <a:pt x="0" y="576000"/>
                </a:lnTo>
                <a:lnTo>
                  <a:pt x="0" y="486160"/>
                </a:lnTo>
                <a:close/>
              </a:path>
            </a:pathLst>
          </a:custGeom>
          <a:solidFill>
            <a:srgbClr val="008000"/>
          </a:solidFill>
          <a:ln w="6350" cap="flat" cmpd="sng" algn="ctr">
            <a:solidFill>
              <a:srgbClr val="008000"/>
            </a:solidFill>
            <a:prstDash val="solid"/>
            <a:round/>
            <a:headEnd/>
            <a:tailEnd/>
          </a:ln>
        </xdr:spPr>
      </xdr:sp>
      <xdr:sp macro="" textlink="">
        <xdr:nvSpPr>
          <xdr:cNvPr id="1922" name="屈折矢印 32">
            <a:extLst>
              <a:ext uri="{FF2B5EF4-FFF2-40B4-BE49-F238E27FC236}">
                <a16:creationId xmlns:a16="http://schemas.microsoft.com/office/drawing/2014/main" id="{00000000-0008-0000-0000-000082070000}"/>
              </a:ext>
            </a:extLst>
          </xdr:cNvPr>
          <xdr:cNvSpPr>
            <a:spLocks/>
          </xdr:cNvSpPr>
        </xdr:nvSpPr>
        <xdr:spPr bwMode="auto">
          <a:xfrm>
            <a:off x="4097156" y="6547920"/>
            <a:ext cx="349904" cy="652800"/>
          </a:xfrm>
          <a:custGeom>
            <a:avLst/>
            <a:gdLst>
              <a:gd name="T0" fmla="*/ 262428 w 349904"/>
              <a:gd name="T1" fmla="*/ 0 h 652800"/>
              <a:gd name="T2" fmla="*/ 174952 w 349904"/>
              <a:gd name="T3" fmla="*/ 118352 h 652800"/>
              <a:gd name="T4" fmla="*/ 0 w 349904"/>
              <a:gd name="T5" fmla="*/ 609062 h 652800"/>
              <a:gd name="T6" fmla="*/ 153083 w 349904"/>
              <a:gd name="T7" fmla="*/ 652800 h 652800"/>
              <a:gd name="T8" fmla="*/ 306166 w 349904"/>
              <a:gd name="T9" fmla="*/ 385576 h 652800"/>
              <a:gd name="T10" fmla="*/ 349904 w 349904"/>
              <a:gd name="T11" fmla="*/ 118352 h 652800"/>
              <a:gd name="T12" fmla="*/ 17694720 60000 65536"/>
              <a:gd name="T13" fmla="*/ 11796480 60000 65536"/>
              <a:gd name="T14" fmla="*/ 11796480 60000 65536"/>
              <a:gd name="T15" fmla="*/ 5898240 60000 65536"/>
              <a:gd name="T16" fmla="*/ 0 60000 65536"/>
              <a:gd name="T17" fmla="*/ 0 60000 65536"/>
              <a:gd name="T18" fmla="*/ 0 w 349904"/>
              <a:gd name="T19" fmla="*/ 565324 h 652800"/>
              <a:gd name="T20" fmla="*/ 306166 w 349904"/>
              <a:gd name="T21" fmla="*/ 652800 h 652800"/>
            </a:gdLst>
            <a:ahLst/>
            <a:cxnLst>
              <a:cxn ang="T12">
                <a:pos x="T0" y="T1"/>
              </a:cxn>
              <a:cxn ang="T13">
                <a:pos x="T2" y="T3"/>
              </a:cxn>
              <a:cxn ang="T14">
                <a:pos x="T4" y="T5"/>
              </a:cxn>
              <a:cxn ang="T15">
                <a:pos x="T6" y="T7"/>
              </a:cxn>
              <a:cxn ang="T16">
                <a:pos x="T8" y="T9"/>
              </a:cxn>
              <a:cxn ang="T17">
                <a:pos x="T10" y="T11"/>
              </a:cxn>
            </a:cxnLst>
            <a:rect l="T18" t="T19" r="T20" b="T21"/>
            <a:pathLst>
              <a:path w="349904" h="652800">
                <a:moveTo>
                  <a:pt x="0" y="565324"/>
                </a:moveTo>
                <a:lnTo>
                  <a:pt x="218690" y="565324"/>
                </a:lnTo>
                <a:lnTo>
                  <a:pt x="218690" y="118352"/>
                </a:lnTo>
                <a:lnTo>
                  <a:pt x="174952" y="118352"/>
                </a:lnTo>
                <a:lnTo>
                  <a:pt x="262428" y="0"/>
                </a:lnTo>
                <a:lnTo>
                  <a:pt x="349904" y="118352"/>
                </a:lnTo>
                <a:lnTo>
                  <a:pt x="306166" y="118352"/>
                </a:lnTo>
                <a:lnTo>
                  <a:pt x="306166" y="652800"/>
                </a:lnTo>
                <a:lnTo>
                  <a:pt x="0" y="652800"/>
                </a:lnTo>
                <a:lnTo>
                  <a:pt x="0" y="565324"/>
                </a:lnTo>
                <a:close/>
              </a:path>
            </a:pathLst>
          </a:custGeom>
          <a:solidFill>
            <a:srgbClr val="00FFFF"/>
          </a:solidFill>
          <a:ln w="6350" cap="flat" cmpd="sng" algn="ctr">
            <a:solidFill>
              <a:srgbClr val="33CCCC"/>
            </a:solidFill>
            <a:prstDash val="solid"/>
            <a:round/>
            <a:headEnd/>
            <a:tailEnd/>
          </a:ln>
        </xdr:spPr>
      </xdr:sp>
      <xdr:sp macro="" textlink="">
        <xdr:nvSpPr>
          <xdr:cNvPr id="34" name="屈折矢印 33">
            <a:extLst>
              <a:ext uri="{FF2B5EF4-FFF2-40B4-BE49-F238E27FC236}">
                <a16:creationId xmlns:a16="http://schemas.microsoft.com/office/drawing/2014/main" id="{00000000-0008-0000-0000-000022000000}"/>
              </a:ext>
            </a:extLst>
          </xdr:cNvPr>
          <xdr:cNvSpPr/>
        </xdr:nvSpPr>
        <xdr:spPr>
          <a:xfrm>
            <a:off x="3775622" y="6480720"/>
            <a:ext cx="359361" cy="720000"/>
          </a:xfrm>
          <a:prstGeom prst="bentUpArrow">
            <a:avLst>
              <a:gd name="adj1" fmla="val 25000"/>
              <a:gd name="adj2" fmla="val 25000"/>
              <a:gd name="adj3" fmla="val 33824"/>
            </a:avLst>
          </a:prstGeom>
          <a:solidFill>
            <a:srgbClr val="FFFF00"/>
          </a:solidFill>
          <a:ln w="635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grpSp>
    <xdr:clientData/>
  </xdr:twoCellAnchor>
  <xdr:twoCellAnchor>
    <xdr:from>
      <xdr:col>14</xdr:col>
      <xdr:colOff>180975</xdr:colOff>
      <xdr:row>4</xdr:row>
      <xdr:rowOff>9525</xdr:rowOff>
    </xdr:from>
    <xdr:to>
      <xdr:col>16</xdr:col>
      <xdr:colOff>200025</xdr:colOff>
      <xdr:row>7</xdr:row>
      <xdr:rowOff>66675</xdr:rowOff>
    </xdr:to>
    <xdr:sp macro="" textlink="">
      <xdr:nvSpPr>
        <xdr:cNvPr id="1914" name="下矢印 3">
          <a:extLst>
            <a:ext uri="{FF2B5EF4-FFF2-40B4-BE49-F238E27FC236}">
              <a16:creationId xmlns:a16="http://schemas.microsoft.com/office/drawing/2014/main" id="{00000000-0008-0000-0000-00007A070000}"/>
            </a:ext>
          </a:extLst>
        </xdr:cNvPr>
        <xdr:cNvSpPr>
          <a:spLocks noChangeArrowheads="1"/>
        </xdr:cNvSpPr>
      </xdr:nvSpPr>
      <xdr:spPr bwMode="auto">
        <a:xfrm rot="-5400000">
          <a:off x="3171825" y="819150"/>
          <a:ext cx="571500" cy="476250"/>
        </a:xfrm>
        <a:prstGeom prst="downArrow">
          <a:avLst>
            <a:gd name="adj1" fmla="val 50000"/>
            <a:gd name="adj2" fmla="val 50000"/>
          </a:avLst>
        </a:prstGeom>
        <a:solidFill>
          <a:srgbClr val="A3C4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161925</xdr:colOff>
      <xdr:row>7</xdr:row>
      <xdr:rowOff>95250</xdr:rowOff>
    </xdr:from>
    <xdr:to>
      <xdr:col>16</xdr:col>
      <xdr:colOff>190500</xdr:colOff>
      <xdr:row>10</xdr:row>
      <xdr:rowOff>152400</xdr:rowOff>
    </xdr:to>
    <xdr:sp macro="" textlink="">
      <xdr:nvSpPr>
        <xdr:cNvPr id="1915" name="下矢印 3">
          <a:extLst>
            <a:ext uri="{FF2B5EF4-FFF2-40B4-BE49-F238E27FC236}">
              <a16:creationId xmlns:a16="http://schemas.microsoft.com/office/drawing/2014/main" id="{00000000-0008-0000-0000-00007B070000}"/>
            </a:ext>
          </a:extLst>
        </xdr:cNvPr>
        <xdr:cNvSpPr>
          <a:spLocks noChangeArrowheads="1"/>
        </xdr:cNvSpPr>
      </xdr:nvSpPr>
      <xdr:spPr bwMode="auto">
        <a:xfrm rot="-5400000">
          <a:off x="3157538" y="1414462"/>
          <a:ext cx="571500" cy="485775"/>
        </a:xfrm>
        <a:prstGeom prst="downArrow">
          <a:avLst>
            <a:gd name="adj1" fmla="val 50000"/>
            <a:gd name="adj2" fmla="val 50000"/>
          </a:avLst>
        </a:prstGeom>
        <a:solidFill>
          <a:srgbClr val="A3C4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18</xdr:col>
      <xdr:colOff>171450</xdr:colOff>
      <xdr:row>16</xdr:row>
      <xdr:rowOff>142875</xdr:rowOff>
    </xdr:from>
    <xdr:to>
      <xdr:col>20</xdr:col>
      <xdr:colOff>200025</xdr:colOff>
      <xdr:row>20</xdr:row>
      <xdr:rowOff>19050</xdr:rowOff>
    </xdr:to>
    <xdr:sp macro="" textlink="">
      <xdr:nvSpPr>
        <xdr:cNvPr id="1916" name="下矢印 3">
          <a:extLst>
            <a:ext uri="{FF2B5EF4-FFF2-40B4-BE49-F238E27FC236}">
              <a16:creationId xmlns:a16="http://schemas.microsoft.com/office/drawing/2014/main" id="{00000000-0008-0000-0000-00007C070000}"/>
            </a:ext>
          </a:extLst>
        </xdr:cNvPr>
        <xdr:cNvSpPr>
          <a:spLocks noChangeArrowheads="1"/>
        </xdr:cNvSpPr>
      </xdr:nvSpPr>
      <xdr:spPr bwMode="auto">
        <a:xfrm rot="-5400000">
          <a:off x="4086225" y="2990850"/>
          <a:ext cx="561975" cy="485775"/>
        </a:xfrm>
        <a:prstGeom prst="downArrow">
          <a:avLst>
            <a:gd name="adj1" fmla="val 50000"/>
            <a:gd name="adj2" fmla="val 50000"/>
          </a:avLst>
        </a:prstGeom>
        <a:solidFill>
          <a:srgbClr val="A3C4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18</xdr:col>
      <xdr:colOff>171450</xdr:colOff>
      <xdr:row>22</xdr:row>
      <xdr:rowOff>142875</xdr:rowOff>
    </xdr:from>
    <xdr:to>
      <xdr:col>20</xdr:col>
      <xdr:colOff>190500</xdr:colOff>
      <xdr:row>26</xdr:row>
      <xdr:rowOff>19050</xdr:rowOff>
    </xdr:to>
    <xdr:sp macro="" textlink="">
      <xdr:nvSpPr>
        <xdr:cNvPr id="1917" name="下矢印 3">
          <a:extLst>
            <a:ext uri="{FF2B5EF4-FFF2-40B4-BE49-F238E27FC236}">
              <a16:creationId xmlns:a16="http://schemas.microsoft.com/office/drawing/2014/main" id="{00000000-0008-0000-0000-00007D070000}"/>
            </a:ext>
          </a:extLst>
        </xdr:cNvPr>
        <xdr:cNvSpPr>
          <a:spLocks noChangeArrowheads="1"/>
        </xdr:cNvSpPr>
      </xdr:nvSpPr>
      <xdr:spPr bwMode="auto">
        <a:xfrm rot="-5400000">
          <a:off x="4081462" y="4024313"/>
          <a:ext cx="561975" cy="476250"/>
        </a:xfrm>
        <a:prstGeom prst="downArrow">
          <a:avLst>
            <a:gd name="adj1" fmla="val 50000"/>
            <a:gd name="adj2" fmla="val 50000"/>
          </a:avLst>
        </a:prstGeom>
        <a:solidFill>
          <a:srgbClr val="A3C4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18</xdr:col>
      <xdr:colOff>161925</xdr:colOff>
      <xdr:row>29</xdr:row>
      <xdr:rowOff>0</xdr:rowOff>
    </xdr:from>
    <xdr:to>
      <xdr:col>20</xdr:col>
      <xdr:colOff>190500</xdr:colOff>
      <xdr:row>32</xdr:row>
      <xdr:rowOff>57150</xdr:rowOff>
    </xdr:to>
    <xdr:sp macro="" textlink="">
      <xdr:nvSpPr>
        <xdr:cNvPr id="1918" name="下矢印 3">
          <a:extLst>
            <a:ext uri="{FF2B5EF4-FFF2-40B4-BE49-F238E27FC236}">
              <a16:creationId xmlns:a16="http://schemas.microsoft.com/office/drawing/2014/main" id="{00000000-0008-0000-0000-00007E070000}"/>
            </a:ext>
          </a:extLst>
        </xdr:cNvPr>
        <xdr:cNvSpPr>
          <a:spLocks noChangeArrowheads="1"/>
        </xdr:cNvSpPr>
      </xdr:nvSpPr>
      <xdr:spPr bwMode="auto">
        <a:xfrm rot="-5400000">
          <a:off x="4071938" y="5081587"/>
          <a:ext cx="571500" cy="485775"/>
        </a:xfrm>
        <a:prstGeom prst="downArrow">
          <a:avLst>
            <a:gd name="adj1" fmla="val 50000"/>
            <a:gd name="adj2" fmla="val 50000"/>
          </a:avLst>
        </a:prstGeom>
        <a:solidFill>
          <a:srgbClr val="A3C4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81643</xdr:colOff>
      <xdr:row>21</xdr:row>
      <xdr:rowOff>122463</xdr:rowOff>
    </xdr:from>
    <xdr:to>
      <xdr:col>13</xdr:col>
      <xdr:colOff>156482</xdr:colOff>
      <xdr:row>22</xdr:row>
      <xdr:rowOff>170088</xdr:rowOff>
    </xdr:to>
    <xdr:sp macro="" textlink="">
      <xdr:nvSpPr>
        <xdr:cNvPr id="32" name="下矢印 18">
          <a:extLst>
            <a:ext uri="{FF2B5EF4-FFF2-40B4-BE49-F238E27FC236}">
              <a16:creationId xmlns:a16="http://schemas.microsoft.com/office/drawing/2014/main" id="{00000000-0008-0000-0000-000020000000}"/>
            </a:ext>
          </a:extLst>
        </xdr:cNvPr>
        <xdr:cNvSpPr>
          <a:spLocks noChangeArrowheads="1"/>
        </xdr:cNvSpPr>
      </xdr:nvSpPr>
      <xdr:spPr bwMode="auto">
        <a:xfrm>
          <a:off x="2694214" y="3769177"/>
          <a:ext cx="306161" cy="217715"/>
        </a:xfrm>
        <a:prstGeom prst="downArrow">
          <a:avLst>
            <a:gd name="adj1" fmla="val 50000"/>
            <a:gd name="adj2" fmla="val 50000"/>
          </a:avLst>
        </a:prstGeom>
        <a:solidFill>
          <a:srgbClr val="A3C4FF"/>
        </a:solidFill>
        <a:ln>
          <a:noFill/>
        </a:ln>
      </xdr:spPr>
    </xdr:sp>
    <xdr:clientData/>
  </xdr:twoCellAnchor>
  <xdr:twoCellAnchor>
    <xdr:from>
      <xdr:col>24</xdr:col>
      <xdr:colOff>51955</xdr:colOff>
      <xdr:row>20</xdr:row>
      <xdr:rowOff>43295</xdr:rowOff>
    </xdr:from>
    <xdr:to>
      <xdr:col>24</xdr:col>
      <xdr:colOff>190501</xdr:colOff>
      <xdr:row>21</xdr:row>
      <xdr:rowOff>164522</xdr:rowOff>
    </xdr:to>
    <xdr:sp macro="" textlink="">
      <xdr:nvSpPr>
        <xdr:cNvPr id="35" name="正方形/長方形 34">
          <a:extLst>
            <a:ext uri="{FF2B5EF4-FFF2-40B4-BE49-F238E27FC236}">
              <a16:creationId xmlns:a16="http://schemas.microsoft.com/office/drawing/2014/main" id="{00000000-0008-0000-0000-000023000000}"/>
            </a:ext>
          </a:extLst>
        </xdr:cNvPr>
        <xdr:cNvSpPr/>
      </xdr:nvSpPr>
      <xdr:spPr bwMode="auto">
        <a:xfrm>
          <a:off x="5440384" y="3519920"/>
          <a:ext cx="138546" cy="291316"/>
        </a:xfrm>
        <a:prstGeom prst="rect">
          <a:avLst/>
        </a:prstGeom>
        <a:solidFill>
          <a:srgbClr val="A3C4FF"/>
        </a:solidFill>
        <a:ln>
          <a:solidFill>
            <a:srgbClr val="A3C4FF"/>
          </a:solidFill>
          <a:headEnd/>
          <a:tailEnd/>
        </a:ln>
      </xdr:spPr>
      <xdr:style>
        <a:lnRef idx="2">
          <a:schemeClr val="accent1"/>
        </a:lnRef>
        <a:fillRef idx="1">
          <a:schemeClr val="lt1"/>
        </a:fillRef>
        <a:effectRef idx="0">
          <a:schemeClr val="accent1"/>
        </a:effectRef>
        <a:fontRef idx="minor">
          <a:schemeClr val="dk1"/>
        </a:fontRef>
      </xdr:style>
      <xdr:txBody>
        <a:bodyPr vertOverflow="clip" horzOverflow="clip" wrap="square" lIns="27432" tIns="18288" rIns="27432" bIns="18288" rtlCol="0" anchor="t" upright="1"/>
        <a:lstStyle/>
        <a:p>
          <a:pPr algn="l" rtl="0"/>
          <a:endParaRPr kumimoji="1" lang="ja-JP" altLang="en-US" sz="1100" b="0" i="0" u="none" strike="noStrike" baseline="0">
            <a:solidFill>
              <a:srgbClr val="FFFFFF"/>
            </a:solidFill>
            <a:latin typeface="ＭＳ Ｐゴシック"/>
            <a:ea typeface="ＭＳ Ｐゴシック"/>
          </a:endParaRPr>
        </a:p>
      </xdr:txBody>
    </xdr:sp>
    <xdr:clientData/>
  </xdr:twoCellAnchor>
  <xdr:twoCellAnchor>
    <xdr:from>
      <xdr:col>12</xdr:col>
      <xdr:colOff>173182</xdr:colOff>
      <xdr:row>21</xdr:row>
      <xdr:rowOff>34636</xdr:rowOff>
    </xdr:from>
    <xdr:to>
      <xdr:col>24</xdr:col>
      <xdr:colOff>190499</xdr:colOff>
      <xdr:row>21</xdr:row>
      <xdr:rowOff>164523</xdr:rowOff>
    </xdr:to>
    <xdr:sp macro="" textlink="">
      <xdr:nvSpPr>
        <xdr:cNvPr id="57" name="正方形/長方形 56">
          <a:extLst>
            <a:ext uri="{FF2B5EF4-FFF2-40B4-BE49-F238E27FC236}">
              <a16:creationId xmlns:a16="http://schemas.microsoft.com/office/drawing/2014/main" id="{00000000-0008-0000-0000-000039000000}"/>
            </a:ext>
          </a:extLst>
        </xdr:cNvPr>
        <xdr:cNvSpPr/>
      </xdr:nvSpPr>
      <xdr:spPr bwMode="auto">
        <a:xfrm>
          <a:off x="2718955" y="3732068"/>
          <a:ext cx="2718953" cy="129887"/>
        </a:xfrm>
        <a:prstGeom prst="rect">
          <a:avLst/>
        </a:prstGeom>
        <a:solidFill>
          <a:srgbClr val="A3C4FF"/>
        </a:solidFill>
        <a:ln>
          <a:solidFill>
            <a:srgbClr val="A3C4FF"/>
          </a:solidFill>
          <a:headEnd/>
          <a:tailEnd/>
        </a:ln>
      </xdr:spPr>
      <xdr:style>
        <a:lnRef idx="2">
          <a:schemeClr val="accent1"/>
        </a:lnRef>
        <a:fillRef idx="1">
          <a:schemeClr val="lt1"/>
        </a:fillRef>
        <a:effectRef idx="0">
          <a:schemeClr val="accent1"/>
        </a:effectRef>
        <a:fontRef idx="minor">
          <a:schemeClr val="dk1"/>
        </a:fontRef>
      </xdr:style>
      <xdr:txBody>
        <a:bodyPr vertOverflow="clip" horzOverflow="clip" wrap="square" lIns="27432" tIns="18288" rIns="27432" bIns="18288" rtlCol="0" anchor="t" upright="1"/>
        <a:lstStyle/>
        <a:p>
          <a:pPr algn="l" rtl="0"/>
          <a:endParaRPr kumimoji="1" lang="ja-JP" altLang="en-US" sz="1100" b="0" i="0" u="none" strike="noStrike" baseline="0">
            <a:solidFill>
              <a:srgbClr val="FFFFFF"/>
            </a:solidFill>
            <a:latin typeface="ＭＳ Ｐゴシック"/>
            <a:ea typeface="ＭＳ Ｐゴシック"/>
          </a:endParaRPr>
        </a:p>
      </xdr:txBody>
    </xdr:sp>
    <xdr:clientData/>
  </xdr:twoCellAnchor>
  <xdr:twoCellAnchor>
    <xdr:from>
      <xdr:col>24</xdr:col>
      <xdr:colOff>43296</xdr:colOff>
      <xdr:row>26</xdr:row>
      <xdr:rowOff>34636</xdr:rowOff>
    </xdr:from>
    <xdr:to>
      <xdr:col>24</xdr:col>
      <xdr:colOff>181842</xdr:colOff>
      <xdr:row>27</xdr:row>
      <xdr:rowOff>155863</xdr:rowOff>
    </xdr:to>
    <xdr:sp macro="" textlink="">
      <xdr:nvSpPr>
        <xdr:cNvPr id="58" name="正方形/長方形 57">
          <a:extLst>
            <a:ext uri="{FF2B5EF4-FFF2-40B4-BE49-F238E27FC236}">
              <a16:creationId xmlns:a16="http://schemas.microsoft.com/office/drawing/2014/main" id="{00000000-0008-0000-0000-00003A000000}"/>
            </a:ext>
          </a:extLst>
        </xdr:cNvPr>
        <xdr:cNvSpPr/>
      </xdr:nvSpPr>
      <xdr:spPr bwMode="auto">
        <a:xfrm>
          <a:off x="5290705" y="4597977"/>
          <a:ext cx="138546" cy="294409"/>
        </a:xfrm>
        <a:prstGeom prst="rect">
          <a:avLst/>
        </a:prstGeom>
        <a:solidFill>
          <a:srgbClr val="A3C4FF"/>
        </a:solidFill>
        <a:ln>
          <a:solidFill>
            <a:srgbClr val="A3C4FF"/>
          </a:solidFill>
          <a:headEnd/>
          <a:tailEnd/>
        </a:ln>
      </xdr:spPr>
      <xdr:style>
        <a:lnRef idx="2">
          <a:schemeClr val="accent1"/>
        </a:lnRef>
        <a:fillRef idx="1">
          <a:schemeClr val="lt1"/>
        </a:fillRef>
        <a:effectRef idx="0">
          <a:schemeClr val="accent1"/>
        </a:effectRef>
        <a:fontRef idx="minor">
          <a:schemeClr val="dk1"/>
        </a:fontRef>
      </xdr:style>
      <xdr:txBody>
        <a:bodyPr vertOverflow="clip" horzOverflow="clip" wrap="square" lIns="27432" tIns="18288" rIns="27432" bIns="18288" rtlCol="0" anchor="t" upright="1"/>
        <a:lstStyle/>
        <a:p>
          <a:pPr algn="l" rtl="0"/>
          <a:endParaRPr kumimoji="1" lang="ja-JP" altLang="en-US" sz="1100" b="0" i="0" u="none" strike="noStrike" baseline="0">
            <a:solidFill>
              <a:srgbClr val="FFFFFF"/>
            </a:solidFill>
            <a:latin typeface="ＭＳ Ｐゴシック"/>
            <a:ea typeface="ＭＳ Ｐゴシック"/>
          </a:endParaRPr>
        </a:p>
      </xdr:txBody>
    </xdr:sp>
    <xdr:clientData/>
  </xdr:twoCellAnchor>
  <xdr:twoCellAnchor>
    <xdr:from>
      <xdr:col>24</xdr:col>
      <xdr:colOff>43295</xdr:colOff>
      <xdr:row>32</xdr:row>
      <xdr:rowOff>60614</xdr:rowOff>
    </xdr:from>
    <xdr:to>
      <xdr:col>24</xdr:col>
      <xdr:colOff>181841</xdr:colOff>
      <xdr:row>34</xdr:row>
      <xdr:rowOff>8660</xdr:rowOff>
    </xdr:to>
    <xdr:sp macro="" textlink="">
      <xdr:nvSpPr>
        <xdr:cNvPr id="59" name="正方形/長方形 58">
          <a:extLst>
            <a:ext uri="{FF2B5EF4-FFF2-40B4-BE49-F238E27FC236}">
              <a16:creationId xmlns:a16="http://schemas.microsoft.com/office/drawing/2014/main" id="{00000000-0008-0000-0000-00003B000000}"/>
            </a:ext>
          </a:extLst>
        </xdr:cNvPr>
        <xdr:cNvSpPr/>
      </xdr:nvSpPr>
      <xdr:spPr bwMode="auto">
        <a:xfrm>
          <a:off x="5290704" y="5663046"/>
          <a:ext cx="138546" cy="294409"/>
        </a:xfrm>
        <a:prstGeom prst="rect">
          <a:avLst/>
        </a:prstGeom>
        <a:solidFill>
          <a:srgbClr val="A3C4FF"/>
        </a:solidFill>
        <a:ln>
          <a:solidFill>
            <a:srgbClr val="A3C4FF"/>
          </a:solidFill>
          <a:headEnd/>
          <a:tailEnd/>
        </a:ln>
      </xdr:spPr>
      <xdr:style>
        <a:lnRef idx="2">
          <a:schemeClr val="accent1"/>
        </a:lnRef>
        <a:fillRef idx="1">
          <a:schemeClr val="lt1"/>
        </a:fillRef>
        <a:effectRef idx="0">
          <a:schemeClr val="accent1"/>
        </a:effectRef>
        <a:fontRef idx="minor">
          <a:schemeClr val="dk1"/>
        </a:fontRef>
      </xdr:style>
      <xdr:txBody>
        <a:bodyPr vertOverflow="clip" horzOverflow="clip" wrap="square" lIns="27432" tIns="18288" rIns="27432" bIns="18288" rtlCol="0" anchor="t" upright="1"/>
        <a:lstStyle/>
        <a:p>
          <a:pPr algn="l" rtl="0"/>
          <a:endParaRPr kumimoji="1" lang="ja-JP" altLang="en-US" sz="1100" b="0" i="0" u="none" strike="noStrike" baseline="0">
            <a:solidFill>
              <a:srgbClr val="FFFFFF"/>
            </a:solidFill>
            <a:latin typeface="ＭＳ Ｐゴシック"/>
            <a:ea typeface="ＭＳ Ｐゴシック"/>
          </a:endParaRPr>
        </a:p>
      </xdr:txBody>
    </xdr:sp>
    <xdr:clientData/>
  </xdr:twoCellAnchor>
  <xdr:twoCellAnchor>
    <xdr:from>
      <xdr:col>12</xdr:col>
      <xdr:colOff>155864</xdr:colOff>
      <xdr:row>27</xdr:row>
      <xdr:rowOff>25976</xdr:rowOff>
    </xdr:from>
    <xdr:to>
      <xdr:col>24</xdr:col>
      <xdr:colOff>173181</xdr:colOff>
      <xdr:row>27</xdr:row>
      <xdr:rowOff>155863</xdr:rowOff>
    </xdr:to>
    <xdr:sp macro="" textlink="">
      <xdr:nvSpPr>
        <xdr:cNvPr id="61" name="正方形/長方形 60">
          <a:extLst>
            <a:ext uri="{FF2B5EF4-FFF2-40B4-BE49-F238E27FC236}">
              <a16:creationId xmlns:a16="http://schemas.microsoft.com/office/drawing/2014/main" id="{00000000-0008-0000-0000-00003D000000}"/>
            </a:ext>
          </a:extLst>
        </xdr:cNvPr>
        <xdr:cNvSpPr/>
      </xdr:nvSpPr>
      <xdr:spPr bwMode="auto">
        <a:xfrm>
          <a:off x="2701637" y="4762499"/>
          <a:ext cx="2718953" cy="129887"/>
        </a:xfrm>
        <a:prstGeom prst="rect">
          <a:avLst/>
        </a:prstGeom>
        <a:solidFill>
          <a:srgbClr val="A3C4FF"/>
        </a:solidFill>
        <a:ln>
          <a:solidFill>
            <a:srgbClr val="A3C4FF"/>
          </a:solidFill>
          <a:headEnd/>
          <a:tailEnd/>
        </a:ln>
      </xdr:spPr>
      <xdr:style>
        <a:lnRef idx="2">
          <a:schemeClr val="accent1"/>
        </a:lnRef>
        <a:fillRef idx="1">
          <a:schemeClr val="lt1"/>
        </a:fillRef>
        <a:effectRef idx="0">
          <a:schemeClr val="accent1"/>
        </a:effectRef>
        <a:fontRef idx="minor">
          <a:schemeClr val="dk1"/>
        </a:fontRef>
      </xdr:style>
      <xdr:txBody>
        <a:bodyPr vertOverflow="clip" horzOverflow="clip" wrap="square" lIns="27432" tIns="18288" rIns="27432" bIns="18288" rtlCol="0" anchor="t" upright="1"/>
        <a:lstStyle/>
        <a:p>
          <a:pPr algn="l" rtl="0"/>
          <a:endParaRPr kumimoji="1" lang="ja-JP" altLang="en-US" sz="1100" b="0" i="0" u="none" strike="noStrike" baseline="0">
            <a:solidFill>
              <a:srgbClr val="FFFFFF"/>
            </a:solidFill>
            <a:latin typeface="ＭＳ Ｐゴシック"/>
            <a:ea typeface="ＭＳ Ｐゴシック"/>
          </a:endParaRPr>
        </a:p>
      </xdr:txBody>
    </xdr:sp>
    <xdr:clientData/>
  </xdr:twoCellAnchor>
  <xdr:twoCellAnchor>
    <xdr:from>
      <xdr:col>12</xdr:col>
      <xdr:colOff>164523</xdr:colOff>
      <xdr:row>33</xdr:row>
      <xdr:rowOff>69272</xdr:rowOff>
    </xdr:from>
    <xdr:to>
      <xdr:col>24</xdr:col>
      <xdr:colOff>181840</xdr:colOff>
      <xdr:row>34</xdr:row>
      <xdr:rowOff>25978</xdr:rowOff>
    </xdr:to>
    <xdr:sp macro="" textlink="">
      <xdr:nvSpPr>
        <xdr:cNvPr id="62" name="正方形/長方形 61">
          <a:extLst>
            <a:ext uri="{FF2B5EF4-FFF2-40B4-BE49-F238E27FC236}">
              <a16:creationId xmlns:a16="http://schemas.microsoft.com/office/drawing/2014/main" id="{00000000-0008-0000-0000-00003E000000}"/>
            </a:ext>
          </a:extLst>
        </xdr:cNvPr>
        <xdr:cNvSpPr/>
      </xdr:nvSpPr>
      <xdr:spPr bwMode="auto">
        <a:xfrm>
          <a:off x="2710296" y="5844886"/>
          <a:ext cx="2718953" cy="129887"/>
        </a:xfrm>
        <a:prstGeom prst="rect">
          <a:avLst/>
        </a:prstGeom>
        <a:solidFill>
          <a:srgbClr val="A3C4FF"/>
        </a:solidFill>
        <a:ln>
          <a:solidFill>
            <a:srgbClr val="A3C4FF"/>
          </a:solidFill>
          <a:headEnd/>
          <a:tailEnd/>
        </a:ln>
      </xdr:spPr>
      <xdr:style>
        <a:lnRef idx="2">
          <a:schemeClr val="accent1"/>
        </a:lnRef>
        <a:fillRef idx="1">
          <a:schemeClr val="lt1"/>
        </a:fillRef>
        <a:effectRef idx="0">
          <a:schemeClr val="accent1"/>
        </a:effectRef>
        <a:fontRef idx="minor">
          <a:schemeClr val="dk1"/>
        </a:fontRef>
      </xdr:style>
      <xdr:txBody>
        <a:bodyPr vertOverflow="clip" horzOverflow="clip" wrap="square" lIns="27432" tIns="18288" rIns="27432" bIns="18288" rtlCol="0" anchor="t" upright="1"/>
        <a:lstStyle/>
        <a:p>
          <a:pPr algn="l" rtl="0"/>
          <a:endParaRPr kumimoji="1" lang="ja-JP" altLang="en-US" sz="1100" b="0" i="0" u="none" strike="noStrike" baseline="0">
            <a:solidFill>
              <a:srgbClr val="FFFFFF"/>
            </a:solidFill>
            <a:latin typeface="ＭＳ Ｐゴシック"/>
            <a:ea typeface="ＭＳ Ｐゴシック"/>
          </a:endParaRPr>
        </a:p>
      </xdr:txBody>
    </xdr:sp>
    <xdr:clientData/>
  </xdr:twoCellAnchor>
  <xdr:twoCellAnchor>
    <xdr:from>
      <xdr:col>12</xdr:col>
      <xdr:colOff>61231</xdr:colOff>
      <xdr:row>27</xdr:row>
      <xdr:rowOff>142875</xdr:rowOff>
    </xdr:from>
    <xdr:to>
      <xdr:col>13</xdr:col>
      <xdr:colOff>163286</xdr:colOff>
      <xdr:row>29</xdr:row>
      <xdr:rowOff>27214</xdr:rowOff>
    </xdr:to>
    <xdr:sp macro="" textlink="">
      <xdr:nvSpPr>
        <xdr:cNvPr id="63" name="下矢印 18">
          <a:extLst>
            <a:ext uri="{FF2B5EF4-FFF2-40B4-BE49-F238E27FC236}">
              <a16:creationId xmlns:a16="http://schemas.microsoft.com/office/drawing/2014/main" id="{00000000-0008-0000-0000-00003F000000}"/>
            </a:ext>
          </a:extLst>
        </xdr:cNvPr>
        <xdr:cNvSpPr>
          <a:spLocks noChangeArrowheads="1"/>
        </xdr:cNvSpPr>
      </xdr:nvSpPr>
      <xdr:spPr bwMode="auto">
        <a:xfrm>
          <a:off x="2673802" y="4810125"/>
          <a:ext cx="333377" cy="224518"/>
        </a:xfrm>
        <a:prstGeom prst="downArrow">
          <a:avLst>
            <a:gd name="adj1" fmla="val 50000"/>
            <a:gd name="adj2" fmla="val 50000"/>
          </a:avLst>
        </a:prstGeom>
        <a:solidFill>
          <a:srgbClr val="A3C4FF"/>
        </a:solidFill>
        <a:ln>
          <a:noFill/>
        </a:ln>
      </xdr:spPr>
    </xdr:sp>
    <xdr:clientData/>
  </xdr:twoCellAnchor>
  <xdr:twoCellAnchor>
    <xdr:from>
      <xdr:col>12</xdr:col>
      <xdr:colOff>68036</xdr:colOff>
      <xdr:row>33</xdr:row>
      <xdr:rowOff>149679</xdr:rowOff>
    </xdr:from>
    <xdr:to>
      <xdr:col>13</xdr:col>
      <xdr:colOff>170091</xdr:colOff>
      <xdr:row>35</xdr:row>
      <xdr:rowOff>34019</xdr:rowOff>
    </xdr:to>
    <xdr:sp macro="" textlink="">
      <xdr:nvSpPr>
        <xdr:cNvPr id="67" name="下矢印 18">
          <a:extLst>
            <a:ext uri="{FF2B5EF4-FFF2-40B4-BE49-F238E27FC236}">
              <a16:creationId xmlns:a16="http://schemas.microsoft.com/office/drawing/2014/main" id="{00000000-0008-0000-0000-000043000000}"/>
            </a:ext>
          </a:extLst>
        </xdr:cNvPr>
        <xdr:cNvSpPr>
          <a:spLocks noChangeArrowheads="1"/>
        </xdr:cNvSpPr>
      </xdr:nvSpPr>
      <xdr:spPr bwMode="auto">
        <a:xfrm>
          <a:off x="2680607" y="5837465"/>
          <a:ext cx="333377" cy="224518"/>
        </a:xfrm>
        <a:prstGeom prst="downArrow">
          <a:avLst>
            <a:gd name="adj1" fmla="val 50000"/>
            <a:gd name="adj2" fmla="val 50000"/>
          </a:avLst>
        </a:prstGeom>
        <a:solidFill>
          <a:srgbClr val="A3C4FF"/>
        </a:solidFill>
        <a:ln>
          <a:noFill/>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57150</xdr:colOff>
      <xdr:row>2</xdr:row>
      <xdr:rowOff>57150</xdr:rowOff>
    </xdr:from>
    <xdr:to>
      <xdr:col>2</xdr:col>
      <xdr:colOff>981075</xdr:colOff>
      <xdr:row>3</xdr:row>
      <xdr:rowOff>114300</xdr:rowOff>
    </xdr:to>
    <xdr:sp macro="" textlink="">
      <xdr:nvSpPr>
        <xdr:cNvPr id="3276" name="角丸四角形 1">
          <a:hlinkClick xmlns:r="http://schemas.openxmlformats.org/officeDocument/2006/relationships" r:id="rId1"/>
          <a:extLst>
            <a:ext uri="{FF2B5EF4-FFF2-40B4-BE49-F238E27FC236}">
              <a16:creationId xmlns:a16="http://schemas.microsoft.com/office/drawing/2014/main" id="{00000000-0008-0000-0100-0000CC0C0000}"/>
            </a:ext>
          </a:extLst>
        </xdr:cNvPr>
        <xdr:cNvSpPr>
          <a:spLocks noChangeArrowheads="1"/>
        </xdr:cNvSpPr>
      </xdr:nvSpPr>
      <xdr:spPr bwMode="auto">
        <a:xfrm>
          <a:off x="57150" y="542925"/>
          <a:ext cx="1228725" cy="247650"/>
        </a:xfrm>
        <a:prstGeom prst="roundRect">
          <a:avLst>
            <a:gd name="adj" fmla="val 16667"/>
          </a:avLst>
        </a:prstGeom>
        <a:gradFill rotWithShape="1">
          <a:gsLst>
            <a:gs pos="0">
              <a:srgbClr val="FF6600"/>
            </a:gs>
            <a:gs pos="100000">
              <a:srgbClr val="C34E00"/>
            </a:gs>
          </a:gsLst>
          <a:path path="shape">
            <a:fillToRect l="50000" t="50000" r="50000" b="50000"/>
          </a:path>
        </a:gradFill>
        <a:ln w="38100" algn="ctr">
          <a:solidFill>
            <a:srgbClr val="FF6600"/>
          </a:solidFill>
          <a:round/>
          <a:headEnd/>
          <a:tailEnd/>
        </a:ln>
        <a:effectLst>
          <a:outerShdw dist="38100" dir="2700000" algn="tl" rotWithShape="0">
            <a:srgbClr val="000000">
              <a:alpha val="39999"/>
            </a:srgbClr>
          </a:outerShdw>
        </a:effectLst>
      </xdr:spPr>
      <xdr:txBody>
        <a:bodyPr vertOverflow="clip" wrap="square" lIns="27432" tIns="18288" rIns="27432" bIns="18288" anchor="ctr" upright="1"/>
        <a:lstStyle/>
        <a:p>
          <a:pPr algn="ctr" rtl="0">
            <a:defRPr sz="1000"/>
          </a:pPr>
          <a:r>
            <a:rPr lang="ja-JP" altLang="en-US" sz="1100" b="1" i="0" u="none" strike="noStrike" baseline="0">
              <a:solidFill>
                <a:srgbClr val="FFFFFF"/>
              </a:solidFill>
              <a:latin typeface="ＭＳ Ｐゴシック"/>
              <a:ea typeface="ＭＳ Ｐゴシック"/>
            </a:rPr>
            <a:t>表紙に戻る</a:t>
          </a:r>
        </a:p>
      </xdr:txBody>
    </xdr:sp>
    <xdr:clientData/>
  </xdr:twoCellAnchor>
  <xdr:twoCellAnchor>
    <xdr:from>
      <xdr:col>8</xdr:col>
      <xdr:colOff>438150</xdr:colOff>
      <xdr:row>117</xdr:row>
      <xdr:rowOff>44450</xdr:rowOff>
    </xdr:from>
    <xdr:to>
      <xdr:col>10</xdr:col>
      <xdr:colOff>180975</xdr:colOff>
      <xdr:row>119</xdr:row>
      <xdr:rowOff>44450</xdr:rowOff>
    </xdr:to>
    <xdr:sp macro="" textlink="">
      <xdr:nvSpPr>
        <xdr:cNvPr id="3277" name="角丸四角形 2">
          <a:hlinkClick xmlns:r="http://schemas.openxmlformats.org/officeDocument/2006/relationships" r:id="rId1"/>
          <a:extLst>
            <a:ext uri="{FF2B5EF4-FFF2-40B4-BE49-F238E27FC236}">
              <a16:creationId xmlns:a16="http://schemas.microsoft.com/office/drawing/2014/main" id="{00000000-0008-0000-0100-0000CD0C0000}"/>
            </a:ext>
          </a:extLst>
        </xdr:cNvPr>
        <xdr:cNvSpPr>
          <a:spLocks noChangeArrowheads="1"/>
        </xdr:cNvSpPr>
      </xdr:nvSpPr>
      <xdr:spPr bwMode="auto">
        <a:xfrm>
          <a:off x="4368800" y="22129750"/>
          <a:ext cx="1133475" cy="330200"/>
        </a:xfrm>
        <a:prstGeom prst="roundRect">
          <a:avLst>
            <a:gd name="adj" fmla="val 16667"/>
          </a:avLst>
        </a:prstGeom>
        <a:gradFill rotWithShape="1">
          <a:gsLst>
            <a:gs pos="0">
              <a:srgbClr val="FF6600"/>
            </a:gs>
            <a:gs pos="100000">
              <a:srgbClr val="C34E00"/>
            </a:gs>
          </a:gsLst>
          <a:path path="shape">
            <a:fillToRect l="50000" t="50000" r="50000" b="50000"/>
          </a:path>
        </a:gradFill>
        <a:ln w="38100" algn="ctr">
          <a:solidFill>
            <a:srgbClr val="FF6600"/>
          </a:solidFill>
          <a:round/>
          <a:headEnd/>
          <a:tailEnd/>
        </a:ln>
        <a:effectLst>
          <a:outerShdw dist="38100" dir="2700000" algn="tl" rotWithShape="0">
            <a:srgbClr val="000000">
              <a:alpha val="39999"/>
            </a:srgbClr>
          </a:outerShdw>
        </a:effectLst>
      </xdr:spPr>
      <xdr:txBody>
        <a:bodyPr vertOverflow="clip" wrap="square" lIns="27432" tIns="18288" rIns="27432" bIns="18288" anchor="ctr" upright="1"/>
        <a:lstStyle/>
        <a:p>
          <a:pPr algn="ctr" rtl="0">
            <a:defRPr sz="1000"/>
          </a:pPr>
          <a:r>
            <a:rPr lang="ja-JP" altLang="en-US" sz="1100" b="1" i="0" u="none" strike="noStrike" baseline="0">
              <a:solidFill>
                <a:srgbClr val="FFFFFF"/>
              </a:solidFill>
              <a:latin typeface="ＭＳ Ｐゴシック"/>
              <a:ea typeface="ＭＳ Ｐゴシック"/>
            </a:rPr>
            <a:t>表紙に戻る</a:t>
          </a:r>
        </a:p>
      </xdr:txBody>
    </xdr:sp>
    <xdr:clientData/>
  </xdr:twoCellAnchor>
  <xdr:twoCellAnchor>
    <xdr:from>
      <xdr:col>8</xdr:col>
      <xdr:colOff>495300</xdr:colOff>
      <xdr:row>23</xdr:row>
      <xdr:rowOff>47625</xdr:rowOff>
    </xdr:from>
    <xdr:to>
      <xdr:col>10</xdr:col>
      <xdr:colOff>238125</xdr:colOff>
      <xdr:row>23</xdr:row>
      <xdr:rowOff>333375</xdr:rowOff>
    </xdr:to>
    <xdr:sp macro="" textlink="">
      <xdr:nvSpPr>
        <xdr:cNvPr id="3278" name="角丸四角形 3">
          <a:hlinkClick xmlns:r="http://schemas.openxmlformats.org/officeDocument/2006/relationships" r:id="rId1"/>
          <a:extLst>
            <a:ext uri="{FF2B5EF4-FFF2-40B4-BE49-F238E27FC236}">
              <a16:creationId xmlns:a16="http://schemas.microsoft.com/office/drawing/2014/main" id="{00000000-0008-0000-0100-0000CE0C0000}"/>
            </a:ext>
          </a:extLst>
        </xdr:cNvPr>
        <xdr:cNvSpPr>
          <a:spLocks noChangeArrowheads="1"/>
        </xdr:cNvSpPr>
      </xdr:nvSpPr>
      <xdr:spPr bwMode="auto">
        <a:xfrm>
          <a:off x="5181600" y="5457825"/>
          <a:ext cx="1228725" cy="285750"/>
        </a:xfrm>
        <a:prstGeom prst="roundRect">
          <a:avLst>
            <a:gd name="adj" fmla="val 16667"/>
          </a:avLst>
        </a:prstGeom>
        <a:gradFill rotWithShape="1">
          <a:gsLst>
            <a:gs pos="0">
              <a:srgbClr val="FF6600"/>
            </a:gs>
            <a:gs pos="100000">
              <a:srgbClr val="C24E00"/>
            </a:gs>
          </a:gsLst>
          <a:path path="shape">
            <a:fillToRect l="50000" t="50000" r="50000" b="50000"/>
          </a:path>
        </a:gradFill>
        <a:ln w="38100" algn="ctr">
          <a:solidFill>
            <a:srgbClr val="FF6600"/>
          </a:solidFill>
          <a:round/>
          <a:headEnd/>
          <a:tailEnd/>
        </a:ln>
        <a:effectLst>
          <a:outerShdw dist="38100" dir="2700000" algn="tl" rotWithShape="0">
            <a:srgbClr val="000000">
              <a:alpha val="39999"/>
            </a:srgbClr>
          </a:outerShdw>
        </a:effectLst>
      </xdr:spPr>
      <xdr:txBody>
        <a:bodyPr vertOverflow="clip" wrap="square" lIns="0" tIns="0" rIns="0" bIns="0" anchor="ctr" upright="1"/>
        <a:lstStyle/>
        <a:p>
          <a:pPr algn="ctr" rtl="0">
            <a:defRPr sz="1000"/>
          </a:pPr>
          <a:r>
            <a:rPr lang="ja-JP" altLang="en-US" sz="1100" b="1" i="0" u="none" strike="noStrike" baseline="0">
              <a:solidFill>
                <a:srgbClr val="FFFFFF"/>
              </a:solidFill>
              <a:latin typeface="ＭＳ Ｐゴシック"/>
              <a:ea typeface="ＭＳ Ｐゴシック"/>
            </a:rPr>
            <a:t>表紙に戻る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30956</xdr:colOff>
      <xdr:row>108</xdr:row>
      <xdr:rowOff>57150</xdr:rowOff>
    </xdr:from>
    <xdr:to>
      <xdr:col>3</xdr:col>
      <xdr:colOff>202406</xdr:colOff>
      <xdr:row>108</xdr:row>
      <xdr:rowOff>212824</xdr:rowOff>
    </xdr:to>
    <xdr:sp macro="" textlink="">
      <xdr:nvSpPr>
        <xdr:cNvPr id="4463" name="角丸四角形 3">
          <a:hlinkClick xmlns:r="http://schemas.openxmlformats.org/officeDocument/2006/relationships" r:id="rId1"/>
          <a:extLst>
            <a:ext uri="{FF2B5EF4-FFF2-40B4-BE49-F238E27FC236}">
              <a16:creationId xmlns:a16="http://schemas.microsoft.com/office/drawing/2014/main" id="{00000000-0008-0000-0200-00006F110000}"/>
            </a:ext>
          </a:extLst>
        </xdr:cNvPr>
        <xdr:cNvSpPr>
          <a:spLocks noChangeArrowheads="1"/>
        </xdr:cNvSpPr>
      </xdr:nvSpPr>
      <xdr:spPr bwMode="auto">
        <a:xfrm>
          <a:off x="30956" y="13823950"/>
          <a:ext cx="1479550" cy="155674"/>
        </a:xfrm>
        <a:prstGeom prst="roundRect">
          <a:avLst>
            <a:gd name="adj" fmla="val 16667"/>
          </a:avLst>
        </a:prstGeom>
        <a:gradFill rotWithShape="1">
          <a:gsLst>
            <a:gs pos="0">
              <a:srgbClr val="FF6600"/>
            </a:gs>
            <a:gs pos="100000">
              <a:srgbClr val="C24E00"/>
            </a:gs>
          </a:gsLst>
          <a:path path="shape">
            <a:fillToRect l="50000" t="50000" r="50000" b="50000"/>
          </a:path>
        </a:gradFill>
        <a:ln w="38100" algn="ctr">
          <a:solidFill>
            <a:srgbClr val="FF6600"/>
          </a:solidFill>
          <a:round/>
          <a:headEnd/>
          <a:tailEnd/>
        </a:ln>
        <a:effectLst>
          <a:outerShdw dist="38100" dir="2700000" algn="tl" rotWithShape="0">
            <a:srgbClr val="000000">
              <a:alpha val="39999"/>
            </a:srgbClr>
          </a:outerShdw>
        </a:effectLst>
      </xdr:spPr>
      <xdr:txBody>
        <a:bodyPr vertOverflow="clip" wrap="square" lIns="27432" tIns="18288" rIns="27432" bIns="18288" anchor="ctr" upright="1"/>
        <a:lstStyle/>
        <a:p>
          <a:pPr algn="ctr" rtl="0">
            <a:defRPr sz="1000"/>
          </a:pPr>
          <a:r>
            <a:rPr lang="ja-JP" altLang="en-US" sz="1100" b="1" i="0" u="none" strike="noStrike" baseline="0">
              <a:solidFill>
                <a:srgbClr val="FFFFFF"/>
              </a:solidFill>
              <a:latin typeface="ＭＳ Ｐゴシック"/>
              <a:ea typeface="ＭＳ Ｐゴシック"/>
            </a:rPr>
            <a:t>表紙に戻る</a:t>
          </a:r>
        </a:p>
      </xdr:txBody>
    </xdr:sp>
    <xdr:clientData/>
  </xdr:twoCellAnchor>
  <xdr:twoCellAnchor>
    <xdr:from>
      <xdr:col>117</xdr:col>
      <xdr:colOff>274722</xdr:colOff>
      <xdr:row>116</xdr:row>
      <xdr:rowOff>133350</xdr:rowOff>
    </xdr:from>
    <xdr:to>
      <xdr:col>117</xdr:col>
      <xdr:colOff>1979697</xdr:colOff>
      <xdr:row>116</xdr:row>
      <xdr:rowOff>361199</xdr:rowOff>
    </xdr:to>
    <xdr:sp macro="" textlink="">
      <xdr:nvSpPr>
        <xdr:cNvPr id="8" name="角丸四角形 4">
          <a:hlinkClick xmlns:r="http://schemas.openxmlformats.org/officeDocument/2006/relationships" r:id="rId2"/>
          <a:extLst>
            <a:ext uri="{FF2B5EF4-FFF2-40B4-BE49-F238E27FC236}">
              <a16:creationId xmlns:a16="http://schemas.microsoft.com/office/drawing/2014/main" id="{00000000-0008-0000-0200-000008000000}"/>
            </a:ext>
          </a:extLst>
        </xdr:cNvPr>
        <xdr:cNvSpPr>
          <a:spLocks noChangeArrowheads="1"/>
        </xdr:cNvSpPr>
      </xdr:nvSpPr>
      <xdr:spPr bwMode="auto">
        <a:xfrm>
          <a:off x="128512972" y="1797050"/>
          <a:ext cx="1704975" cy="227849"/>
        </a:xfrm>
        <a:prstGeom prst="roundRect">
          <a:avLst>
            <a:gd name="adj" fmla="val 16667"/>
          </a:avLst>
        </a:prstGeom>
        <a:gradFill rotWithShape="1">
          <a:gsLst>
            <a:gs pos="0">
              <a:srgbClr val="005D00"/>
            </a:gs>
            <a:gs pos="100000">
              <a:srgbClr val="003E00"/>
            </a:gs>
          </a:gsLst>
          <a:path path="shape">
            <a:fillToRect l="50000" t="50000" r="50000" b="50000"/>
          </a:path>
        </a:gradFill>
        <a:ln w="38100" algn="ctr">
          <a:solidFill>
            <a:srgbClr val="008000"/>
          </a:solidFill>
          <a:round/>
          <a:headEnd/>
          <a:tailEnd/>
        </a:ln>
        <a:effectLst>
          <a:outerShdw dist="38100" dir="2700000" algn="tl" rotWithShape="0">
            <a:srgbClr val="000000">
              <a:alpha val="39998"/>
            </a:srgbClr>
          </a:outerShdw>
        </a:effectLst>
      </xdr:spPr>
      <xdr:txBody>
        <a:bodyPr vertOverflow="clip" wrap="square" lIns="27432" tIns="27432" rIns="27432" bIns="27432" anchor="ctr" upright="1"/>
        <a:lstStyle/>
        <a:p>
          <a:pPr algn="ctr" rtl="0">
            <a:defRPr sz="1000"/>
          </a:pPr>
          <a:r>
            <a:rPr lang="en-US" altLang="ja-JP" sz="1100" b="1" i="0" u="none" strike="noStrike" baseline="0">
              <a:solidFill>
                <a:srgbClr val="FFFFFF"/>
              </a:solidFill>
              <a:latin typeface="ＭＳ Ｐゴシック"/>
              <a:ea typeface="ＭＳ Ｐゴシック"/>
            </a:rPr>
            <a:t>【</a:t>
          </a:r>
          <a:r>
            <a:rPr lang="ja-JP" altLang="en-US" sz="1100" b="1" i="0" u="none" strike="noStrike" baseline="0">
              <a:solidFill>
                <a:srgbClr val="FFFFFF"/>
              </a:solidFill>
              <a:latin typeface="ＭＳ Ｐゴシック"/>
              <a:ea typeface="ＭＳ Ｐゴシック"/>
            </a:rPr>
            <a:t>附</a:t>
          </a:r>
          <a:r>
            <a:rPr lang="en-US" altLang="ja-JP" sz="1100" b="1" i="0" u="none" strike="noStrike" baseline="0">
              <a:solidFill>
                <a:srgbClr val="FFFFFF"/>
              </a:solidFill>
              <a:latin typeface="ＭＳ Ｐゴシック"/>
              <a:ea typeface="ＭＳ Ｐゴシック"/>
            </a:rPr>
            <a:t>B</a:t>
          </a:r>
          <a:r>
            <a:rPr lang="ja-JP" altLang="en-US" sz="1100" b="1" i="0" u="none" strike="noStrike" baseline="0">
              <a:solidFill>
                <a:srgbClr val="FFFFFF"/>
              </a:solidFill>
              <a:latin typeface="ＭＳ Ｐゴシック"/>
              <a:ea typeface="ＭＳ Ｐゴシック"/>
            </a:rPr>
            <a:t>票</a:t>
          </a:r>
          <a:r>
            <a:rPr lang="en-US" altLang="ja-JP" sz="1100" b="1" i="0" u="none" strike="noStrike" baseline="0">
              <a:solidFill>
                <a:srgbClr val="FFFFFF"/>
              </a:solidFill>
              <a:latin typeface="ＭＳ Ｐゴシック"/>
              <a:ea typeface="ＭＳ Ｐゴシック"/>
            </a:rPr>
            <a:t>】</a:t>
          </a:r>
          <a:r>
            <a:rPr lang="ja-JP" altLang="en-US" sz="1100" b="1" i="0" u="none" strike="noStrike" baseline="0">
              <a:solidFill>
                <a:srgbClr val="FFFFFF"/>
              </a:solidFill>
              <a:latin typeface="ＭＳ Ｐゴシック"/>
              <a:ea typeface="ＭＳ Ｐゴシック"/>
            </a:rPr>
            <a:t>個人票へ行く</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66673</xdr:colOff>
      <xdr:row>36</xdr:row>
      <xdr:rowOff>76200</xdr:rowOff>
    </xdr:from>
    <xdr:to>
      <xdr:col>8</xdr:col>
      <xdr:colOff>380999</xdr:colOff>
      <xdr:row>39</xdr:row>
      <xdr:rowOff>41275</xdr:rowOff>
    </xdr:to>
    <xdr:sp macro="" textlink="">
      <xdr:nvSpPr>
        <xdr:cNvPr id="4" name="角丸四角形 4">
          <a:hlinkClick xmlns:r="http://schemas.openxmlformats.org/officeDocument/2006/relationships" r:id="rId1"/>
          <a:extLst>
            <a:ext uri="{FF2B5EF4-FFF2-40B4-BE49-F238E27FC236}">
              <a16:creationId xmlns:a16="http://schemas.microsoft.com/office/drawing/2014/main" id="{00000000-0008-0000-0300-000004000000}"/>
            </a:ext>
          </a:extLst>
        </xdr:cNvPr>
        <xdr:cNvSpPr>
          <a:spLocks noChangeArrowheads="1"/>
        </xdr:cNvSpPr>
      </xdr:nvSpPr>
      <xdr:spPr bwMode="auto">
        <a:xfrm>
          <a:off x="66673" y="5626100"/>
          <a:ext cx="2619376" cy="441325"/>
        </a:xfrm>
        <a:prstGeom prst="roundRect">
          <a:avLst>
            <a:gd name="adj" fmla="val 16667"/>
          </a:avLst>
        </a:prstGeom>
        <a:gradFill rotWithShape="1">
          <a:gsLst>
            <a:gs pos="0">
              <a:srgbClr val="005D00"/>
            </a:gs>
            <a:gs pos="100000">
              <a:srgbClr val="003E00"/>
            </a:gs>
          </a:gsLst>
          <a:path path="shape">
            <a:fillToRect l="50000" t="50000" r="50000" b="50000"/>
          </a:path>
        </a:gradFill>
        <a:ln w="38100" algn="ctr">
          <a:solidFill>
            <a:srgbClr val="008000"/>
          </a:solidFill>
          <a:round/>
          <a:headEnd/>
          <a:tailEnd/>
        </a:ln>
        <a:effectLst>
          <a:outerShdw dist="38100" dir="2700000" algn="tl" rotWithShape="0">
            <a:srgbClr val="000000">
              <a:alpha val="39998"/>
            </a:srgbClr>
          </a:outerShdw>
        </a:effectLst>
      </xdr:spPr>
      <xdr:txBody>
        <a:bodyPr vertOverflow="clip" wrap="square" lIns="27432" tIns="27432" rIns="27432" bIns="27432" anchor="ctr" upright="1"/>
        <a:lstStyle/>
        <a:p>
          <a:pPr algn="ctr" rtl="0">
            <a:defRPr sz="1000"/>
          </a:pPr>
          <a:r>
            <a:rPr lang="en-US" altLang="ja-JP" sz="1000" b="1" i="0" u="none" strike="noStrike" baseline="0">
              <a:solidFill>
                <a:srgbClr val="FFFFFF"/>
              </a:solidFill>
              <a:latin typeface="ＭＳ Ｐゴシック"/>
              <a:ea typeface="ＭＳ Ｐゴシック"/>
            </a:rPr>
            <a:t>B</a:t>
          </a:r>
          <a:r>
            <a:rPr lang="ja-JP" altLang="en-US" sz="1000" b="1" i="0" u="none" strike="noStrike" baseline="0">
              <a:solidFill>
                <a:srgbClr val="FFFFFF"/>
              </a:solidFill>
              <a:latin typeface="ＭＳ Ｐゴシック"/>
              <a:ea typeface="ＭＳ Ｐゴシック"/>
            </a:rPr>
            <a:t>票（養介護施設従事者等による虐待）</a:t>
          </a:r>
        </a:p>
        <a:p>
          <a:pPr algn="ctr" rtl="0">
            <a:lnSpc>
              <a:spcPts val="1100"/>
            </a:lnSpc>
            <a:defRPr sz="1000"/>
          </a:pPr>
          <a:r>
            <a:rPr lang="ja-JP" altLang="en-US" sz="1000" b="1" i="0" u="none" strike="noStrike" baseline="0">
              <a:solidFill>
                <a:srgbClr val="FFFFFF"/>
              </a:solidFill>
              <a:latin typeface="ＭＳ Ｐゴシック"/>
              <a:ea typeface="ＭＳ Ｐゴシック"/>
            </a:rPr>
            <a:t>回答の続き　「問</a:t>
          </a:r>
          <a:r>
            <a:rPr lang="en-US" altLang="ja-JP" sz="1000" b="1" i="0" u="none" strike="noStrike" baseline="0">
              <a:solidFill>
                <a:srgbClr val="FFFFFF"/>
              </a:solidFill>
              <a:latin typeface="ＭＳ Ｐゴシック"/>
              <a:ea typeface="ＭＳ Ｐゴシック"/>
            </a:rPr>
            <a:t>7</a:t>
          </a:r>
          <a:r>
            <a:rPr lang="ja-JP" altLang="en-US" sz="1000" b="1" i="0" u="none" strike="noStrike" baseline="0">
              <a:solidFill>
                <a:srgbClr val="FFFFFF"/>
              </a:solidFill>
              <a:latin typeface="ＭＳ Ｐゴシック"/>
              <a:ea typeface="ＭＳ Ｐゴシック"/>
            </a:rPr>
            <a:t>」へ進む</a:t>
          </a:r>
        </a:p>
      </xdr:txBody>
    </xdr:sp>
    <xdr:clientData/>
  </xdr:twoCellAnchor>
  <xdr:twoCellAnchor>
    <xdr:from>
      <xdr:col>38</xdr:col>
      <xdr:colOff>285750</xdr:colOff>
      <xdr:row>41</xdr:row>
      <xdr:rowOff>93138</xdr:rowOff>
    </xdr:from>
    <xdr:to>
      <xdr:col>38</xdr:col>
      <xdr:colOff>1981201</xdr:colOff>
      <xdr:row>43</xdr:row>
      <xdr:rowOff>333376</xdr:rowOff>
    </xdr:to>
    <xdr:sp macro="" textlink="">
      <xdr:nvSpPr>
        <xdr:cNvPr id="5" name="角丸四角形 4">
          <a:hlinkClick xmlns:r="http://schemas.openxmlformats.org/officeDocument/2006/relationships" r:id="rId1"/>
          <a:extLst>
            <a:ext uri="{FF2B5EF4-FFF2-40B4-BE49-F238E27FC236}">
              <a16:creationId xmlns:a16="http://schemas.microsoft.com/office/drawing/2014/main" id="{00000000-0008-0000-0300-000005000000}"/>
            </a:ext>
          </a:extLst>
        </xdr:cNvPr>
        <xdr:cNvSpPr>
          <a:spLocks noChangeArrowheads="1"/>
        </xdr:cNvSpPr>
      </xdr:nvSpPr>
      <xdr:spPr bwMode="auto">
        <a:xfrm>
          <a:off x="33137475" y="1226613"/>
          <a:ext cx="1695451" cy="678388"/>
        </a:xfrm>
        <a:prstGeom prst="roundRect">
          <a:avLst>
            <a:gd name="adj" fmla="val 16667"/>
          </a:avLst>
        </a:prstGeom>
        <a:gradFill rotWithShape="1">
          <a:gsLst>
            <a:gs pos="0">
              <a:srgbClr val="005D00"/>
            </a:gs>
            <a:gs pos="100000">
              <a:srgbClr val="003E00"/>
            </a:gs>
          </a:gsLst>
          <a:path path="shape">
            <a:fillToRect l="50000" t="50000" r="50000" b="50000"/>
          </a:path>
        </a:gradFill>
        <a:ln w="38100" algn="ctr">
          <a:solidFill>
            <a:srgbClr val="008000"/>
          </a:solidFill>
          <a:round/>
          <a:headEnd/>
          <a:tailEnd/>
        </a:ln>
        <a:effectLst>
          <a:outerShdw dist="38100" dir="2700000" algn="tl" rotWithShape="0">
            <a:srgbClr val="000000">
              <a:alpha val="39998"/>
            </a:srgbClr>
          </a:outerShdw>
        </a:effectLst>
      </xdr:spPr>
      <xdr:txBody>
        <a:bodyPr vertOverflow="clip" wrap="square" lIns="27432" tIns="27432" rIns="27432" bIns="27432" anchor="ctr" upright="1"/>
        <a:lstStyle/>
        <a:p>
          <a:pPr algn="ctr" rtl="0">
            <a:defRPr sz="1000"/>
          </a:pPr>
          <a:r>
            <a:rPr lang="en-US" altLang="ja-JP" sz="1000" b="1" i="0" u="none" strike="noStrike" baseline="0">
              <a:solidFill>
                <a:srgbClr val="FFFFFF"/>
              </a:solidFill>
              <a:latin typeface="ＭＳ Ｐゴシック"/>
              <a:ea typeface="ＭＳ Ｐゴシック"/>
            </a:rPr>
            <a:t>B</a:t>
          </a:r>
          <a:r>
            <a:rPr lang="ja-JP" altLang="en-US" sz="1000" b="1" i="0" u="none" strike="noStrike" baseline="0">
              <a:solidFill>
                <a:srgbClr val="FFFFFF"/>
              </a:solidFill>
              <a:latin typeface="ＭＳ Ｐゴシック"/>
              <a:ea typeface="ＭＳ Ｐゴシック"/>
            </a:rPr>
            <a:t>票（養介護施設従事者等</a:t>
          </a:r>
        </a:p>
        <a:p>
          <a:pPr algn="ctr" rtl="0">
            <a:lnSpc>
              <a:spcPts val="1200"/>
            </a:lnSpc>
            <a:defRPr sz="1000"/>
          </a:pPr>
          <a:r>
            <a:rPr lang="ja-JP" altLang="en-US" sz="1000" b="1" i="0" u="none" strike="noStrike" baseline="0">
              <a:solidFill>
                <a:srgbClr val="FFFFFF"/>
              </a:solidFill>
              <a:latin typeface="ＭＳ Ｐゴシック"/>
              <a:ea typeface="ＭＳ Ｐゴシック"/>
            </a:rPr>
            <a:t>による虐待）</a:t>
          </a:r>
        </a:p>
        <a:p>
          <a:pPr algn="ctr" rtl="0">
            <a:lnSpc>
              <a:spcPts val="1200"/>
            </a:lnSpc>
            <a:defRPr sz="1000"/>
          </a:pPr>
          <a:r>
            <a:rPr lang="ja-JP" altLang="en-US" sz="1000" b="1" i="0" u="none" strike="noStrike" baseline="0">
              <a:solidFill>
                <a:srgbClr val="FFFFFF"/>
              </a:solidFill>
              <a:latin typeface="ＭＳ Ｐゴシック"/>
              <a:ea typeface="ＭＳ Ｐゴシック"/>
            </a:rPr>
            <a:t>回答の続き　「問</a:t>
          </a:r>
          <a:r>
            <a:rPr lang="en-US" altLang="ja-JP" sz="1000" b="1" i="0" u="none" strike="noStrike" baseline="0">
              <a:solidFill>
                <a:srgbClr val="FFFFFF"/>
              </a:solidFill>
              <a:latin typeface="ＭＳ Ｐゴシック"/>
              <a:ea typeface="ＭＳ Ｐゴシック"/>
            </a:rPr>
            <a:t>7</a:t>
          </a:r>
          <a:r>
            <a:rPr lang="ja-JP" altLang="en-US" sz="1000" b="1" i="0" u="none" strike="noStrike" baseline="0">
              <a:solidFill>
                <a:srgbClr val="FFFFFF"/>
              </a:solidFill>
              <a:latin typeface="ＭＳ Ｐゴシック"/>
              <a:ea typeface="ＭＳ Ｐゴシック"/>
            </a:rPr>
            <a:t>」へ進む</a:t>
          </a:r>
        </a:p>
      </xdr:txBody>
    </xdr:sp>
    <xdr:clientData/>
  </xdr:twoCellAnchor>
  <xdr:twoCellAnchor>
    <xdr:from>
      <xdr:col>8</xdr:col>
      <xdr:colOff>514348</xdr:colOff>
      <xdr:row>36</xdr:row>
      <xdr:rowOff>82549</xdr:rowOff>
    </xdr:from>
    <xdr:to>
      <xdr:col>13</xdr:col>
      <xdr:colOff>558800</xdr:colOff>
      <xdr:row>37</xdr:row>
      <xdr:rowOff>146050</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2495548" y="260349"/>
          <a:ext cx="3937002" cy="22225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ja-JP" sz="1100" b="1">
              <a:solidFill>
                <a:schemeClr val="dk1"/>
              </a:solidFill>
              <a:latin typeface="+mn-lt"/>
              <a:ea typeface="+mn-ea"/>
              <a:cs typeface="+mn-cs"/>
            </a:rPr>
            <a:t>調査対象年度内に虐待と判断した</a:t>
          </a:r>
          <a:r>
            <a:rPr lang="ja-JP" altLang="en-US" sz="1100" b="1">
              <a:solidFill>
                <a:schemeClr val="dk1"/>
              </a:solidFill>
              <a:latin typeface="+mn-lt"/>
              <a:ea typeface="+mn-ea"/>
              <a:cs typeface="+mn-cs"/>
            </a:rPr>
            <a:t>事例</a:t>
          </a:r>
          <a:r>
            <a:rPr lang="ja-JP" altLang="en-US" sz="1100" b="0">
              <a:solidFill>
                <a:schemeClr val="dk1"/>
              </a:solidFill>
              <a:latin typeface="+mn-lt"/>
              <a:ea typeface="+mn-ea"/>
              <a:cs typeface="+mn-cs"/>
            </a:rPr>
            <a:t>に</a:t>
          </a:r>
          <a:r>
            <a:rPr lang="ja-JP" altLang="ja-JP" sz="1100">
              <a:solidFill>
                <a:schemeClr val="dk1"/>
              </a:solidFill>
              <a:latin typeface="+mn-lt"/>
              <a:ea typeface="+mn-ea"/>
              <a:cs typeface="+mn-cs"/>
            </a:rPr>
            <a:t>ついてのみ回答</a:t>
          </a:r>
          <a:endParaRPr kumimoji="1" lang="ja-JP" altLang="en-US" sz="1100"/>
        </a:p>
      </xdr:txBody>
    </xdr:sp>
    <xdr:clientData/>
  </xdr:twoCellAnchor>
  <xdr:twoCellAnchor>
    <xdr:from>
      <xdr:col>9</xdr:col>
      <xdr:colOff>1228944</xdr:colOff>
      <xdr:row>39</xdr:row>
      <xdr:rowOff>13685</xdr:rowOff>
    </xdr:from>
    <xdr:to>
      <xdr:col>13</xdr:col>
      <xdr:colOff>16422</xdr:colOff>
      <xdr:row>43</xdr:row>
      <xdr:rowOff>156012</xdr:rowOff>
    </xdr:to>
    <xdr:sp macro="" textlink="">
      <xdr:nvSpPr>
        <xdr:cNvPr id="7" name="フリーフォーム: 図形 6">
          <a:extLst>
            <a:ext uri="{FF2B5EF4-FFF2-40B4-BE49-F238E27FC236}">
              <a16:creationId xmlns:a16="http://schemas.microsoft.com/office/drawing/2014/main" id="{A4BE99A2-8870-04CA-C902-9E7EE153B6B0}"/>
            </a:ext>
          </a:extLst>
        </xdr:cNvPr>
        <xdr:cNvSpPr/>
      </xdr:nvSpPr>
      <xdr:spPr bwMode="auto">
        <a:xfrm>
          <a:off x="4080970" y="667844"/>
          <a:ext cx="1811939" cy="905970"/>
        </a:xfrm>
        <a:custGeom>
          <a:avLst/>
          <a:gdLst>
            <a:gd name="csX0" fmla="*/ 62952 w 1811939"/>
            <a:gd name="csY0" fmla="*/ 905970 h 905970"/>
            <a:gd name="csX1" fmla="*/ 2737 w 1811939"/>
            <a:gd name="csY1" fmla="*/ 905970 h 905970"/>
            <a:gd name="csX2" fmla="*/ 0 w 1811939"/>
            <a:gd name="csY2" fmla="*/ 0 h 905970"/>
            <a:gd name="csX3" fmla="*/ 1811939 w 1811939"/>
            <a:gd name="csY3" fmla="*/ 0 h 905970"/>
            <a:gd name="csX4" fmla="*/ 1811939 w 1811939"/>
            <a:gd name="csY4" fmla="*/ 150539 h 905970"/>
          </a:gdLst>
          <a:ahLst/>
          <a:cxnLst>
            <a:cxn ang="0">
              <a:pos x="csX0" y="csY0"/>
            </a:cxn>
            <a:cxn ang="0">
              <a:pos x="csX1" y="csY1"/>
            </a:cxn>
            <a:cxn ang="0">
              <a:pos x="csX2" y="csY2"/>
            </a:cxn>
            <a:cxn ang="0">
              <a:pos x="csX3" y="csY3"/>
            </a:cxn>
            <a:cxn ang="0">
              <a:pos x="csX4" y="csY4"/>
            </a:cxn>
          </a:cxnLst>
          <a:rect l="l" t="t" r="r" b="b"/>
          <a:pathLst>
            <a:path w="1811939" h="905970">
              <a:moveTo>
                <a:pt x="62952" y="905970"/>
              </a:moveTo>
              <a:lnTo>
                <a:pt x="2737" y="905970"/>
              </a:lnTo>
              <a:cubicBezTo>
                <a:pt x="1825" y="603980"/>
                <a:pt x="912" y="301990"/>
                <a:pt x="0" y="0"/>
              </a:cubicBezTo>
              <a:lnTo>
                <a:pt x="1811939" y="0"/>
              </a:lnTo>
              <a:lnTo>
                <a:pt x="1811939" y="150539"/>
              </a:lnTo>
            </a:path>
          </a:pathLst>
        </a:custGeom>
        <a:noFill/>
        <a:ln w="38100" algn="ctr">
          <a:solidFill>
            <a:srgbClr val="CC0000"/>
          </a:solidFill>
          <a:round/>
          <a:headEnd type="none" w="med" len="med"/>
          <a:tailEnd type="triangle" w="med" len="med"/>
        </a:ln>
        <a:effectLst/>
      </xdr:spPr>
      <xdr:txBody>
        <a:bodyPr vertOverflow="clip" horzOverflow="clip" rtlCol="0" anchor="t"/>
        <a:lstStyle/>
        <a:p>
          <a:pPr algn="l"/>
          <a:endParaRPr kumimoji="1" lang="ja-JP" altLang="en-US" sz="1100"/>
        </a:p>
      </xdr:txBody>
    </xdr:sp>
    <xdr:clientData/>
  </xdr:twoCellAnchor>
  <xdr:twoCellAnchor>
    <xdr:from>
      <xdr:col>11</xdr:col>
      <xdr:colOff>497417</xdr:colOff>
      <xdr:row>38</xdr:row>
      <xdr:rowOff>68791</xdr:rowOff>
    </xdr:from>
    <xdr:to>
      <xdr:col>28</xdr:col>
      <xdr:colOff>830792</xdr:colOff>
      <xdr:row>42</xdr:row>
      <xdr:rowOff>211667</xdr:rowOff>
    </xdr:to>
    <xdr:sp macro="" textlink="">
      <xdr:nvSpPr>
        <xdr:cNvPr id="9" name="フリーフォーム: 図形 8">
          <a:extLst>
            <a:ext uri="{FF2B5EF4-FFF2-40B4-BE49-F238E27FC236}">
              <a16:creationId xmlns:a16="http://schemas.microsoft.com/office/drawing/2014/main" id="{CE182699-FDA4-0C30-CB68-72708BA01C1F}"/>
            </a:ext>
          </a:extLst>
        </xdr:cNvPr>
        <xdr:cNvSpPr/>
      </xdr:nvSpPr>
      <xdr:spPr bwMode="auto">
        <a:xfrm>
          <a:off x="5244042" y="566208"/>
          <a:ext cx="15843250" cy="846667"/>
        </a:xfrm>
        <a:custGeom>
          <a:avLst/>
          <a:gdLst>
            <a:gd name="csX0" fmla="*/ 0 w 15843250"/>
            <a:gd name="csY0" fmla="*/ 846667 h 846667"/>
            <a:gd name="csX1" fmla="*/ 0 w 15843250"/>
            <a:gd name="csY1" fmla="*/ 0 h 846667"/>
            <a:gd name="csX2" fmla="*/ 15843250 w 15843250"/>
            <a:gd name="csY2" fmla="*/ 5292 h 846667"/>
            <a:gd name="csX3" fmla="*/ 15837958 w 15843250"/>
            <a:gd name="csY3" fmla="*/ 227542 h 846667"/>
          </a:gdLst>
          <a:ahLst/>
          <a:cxnLst>
            <a:cxn ang="0">
              <a:pos x="csX0" y="csY0"/>
            </a:cxn>
            <a:cxn ang="0">
              <a:pos x="csX1" y="csY1"/>
            </a:cxn>
            <a:cxn ang="0">
              <a:pos x="csX2" y="csY2"/>
            </a:cxn>
            <a:cxn ang="0">
              <a:pos x="csX3" y="csY3"/>
            </a:cxn>
          </a:cxnLst>
          <a:rect l="l" t="t" r="r" b="b"/>
          <a:pathLst>
            <a:path w="15843250" h="846667">
              <a:moveTo>
                <a:pt x="0" y="846667"/>
              </a:moveTo>
              <a:lnTo>
                <a:pt x="0" y="0"/>
              </a:lnTo>
              <a:lnTo>
                <a:pt x="15843250" y="5292"/>
              </a:lnTo>
              <a:lnTo>
                <a:pt x="15837958" y="227542"/>
              </a:lnTo>
            </a:path>
          </a:pathLst>
        </a:custGeom>
        <a:noFill/>
        <a:ln w="38100" algn="ctr">
          <a:solidFill>
            <a:srgbClr val="0000FF"/>
          </a:solidFill>
          <a:round/>
          <a:headEnd type="none" w="med" len="med"/>
          <a:tailEnd type="triangle" w="med" len="med"/>
        </a:ln>
        <a:effectLst/>
      </xdr:spPr>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271197</xdr:colOff>
      <xdr:row>78</xdr:row>
      <xdr:rowOff>48153</xdr:rowOff>
    </xdr:from>
    <xdr:to>
      <xdr:col>5</xdr:col>
      <xdr:colOff>1560072</xdr:colOff>
      <xdr:row>79</xdr:row>
      <xdr:rowOff>105403</xdr:rowOff>
    </xdr:to>
    <xdr:sp macro="" textlink="">
      <xdr:nvSpPr>
        <xdr:cNvPr id="5558" name="角丸四角形 2">
          <a:hlinkClick xmlns:r="http://schemas.openxmlformats.org/officeDocument/2006/relationships" r:id="rId1"/>
          <a:extLst>
            <a:ext uri="{FF2B5EF4-FFF2-40B4-BE49-F238E27FC236}">
              <a16:creationId xmlns:a16="http://schemas.microsoft.com/office/drawing/2014/main" id="{00000000-0008-0000-0400-0000B6150000}"/>
            </a:ext>
          </a:extLst>
        </xdr:cNvPr>
        <xdr:cNvSpPr>
          <a:spLocks noChangeArrowheads="1"/>
        </xdr:cNvSpPr>
      </xdr:nvSpPr>
      <xdr:spPr bwMode="auto">
        <a:xfrm>
          <a:off x="1899972" y="14373753"/>
          <a:ext cx="2241375" cy="219175"/>
        </a:xfrm>
        <a:prstGeom prst="roundRect">
          <a:avLst>
            <a:gd name="adj" fmla="val 16667"/>
          </a:avLst>
        </a:prstGeom>
        <a:gradFill rotWithShape="1">
          <a:gsLst>
            <a:gs pos="0">
              <a:srgbClr val="0000FF"/>
            </a:gs>
            <a:gs pos="100000">
              <a:srgbClr val="0000A1"/>
            </a:gs>
          </a:gsLst>
          <a:path path="shape">
            <a:fillToRect l="50000" t="50000" r="50000" b="50000"/>
          </a:path>
        </a:gradFill>
        <a:ln w="38100" algn="ctr">
          <a:solidFill>
            <a:srgbClr val="0000FF"/>
          </a:solidFill>
          <a:round/>
          <a:headEnd/>
          <a:tailEnd/>
        </a:ln>
        <a:effectLst>
          <a:outerShdw dist="38100" dir="2700000" algn="tl" rotWithShape="0">
            <a:srgbClr val="000000">
              <a:alpha val="39999"/>
            </a:srgbClr>
          </a:outerShdw>
        </a:effectLst>
      </xdr:spPr>
      <xdr:txBody>
        <a:bodyPr vertOverflow="clip" wrap="square" lIns="27432" tIns="27432" rIns="27432" bIns="27432" anchor="ctr" upright="1"/>
        <a:lstStyle/>
        <a:p>
          <a:pPr algn="ctr" rtl="0">
            <a:defRPr sz="1000"/>
          </a:pPr>
          <a:r>
            <a:rPr lang="en-US" altLang="ja-JP" sz="1100" b="1" i="0" u="none" strike="noStrike" baseline="0">
              <a:solidFill>
                <a:srgbClr val="FFFFFF"/>
              </a:solidFill>
              <a:latin typeface="Calibri"/>
            </a:rPr>
            <a:t>E</a:t>
          </a:r>
          <a:r>
            <a:rPr lang="ja-JP" altLang="en-US" sz="1100" b="1" i="0" u="none" strike="noStrike" baseline="0">
              <a:solidFill>
                <a:srgbClr val="FFFFFF"/>
              </a:solidFill>
              <a:latin typeface="ＭＳ Ｐゴシック"/>
              <a:ea typeface="ＭＳ Ｐゴシック"/>
            </a:rPr>
            <a:t>票（死亡事例の内容）に行く</a:t>
          </a:r>
        </a:p>
      </xdr:txBody>
    </xdr:sp>
    <xdr:clientData/>
  </xdr:twoCellAnchor>
  <xdr:twoCellAnchor>
    <xdr:from>
      <xdr:col>0</xdr:col>
      <xdr:colOff>44450</xdr:colOff>
      <xdr:row>78</xdr:row>
      <xdr:rowOff>46832</xdr:rowOff>
    </xdr:from>
    <xdr:to>
      <xdr:col>4</xdr:col>
      <xdr:colOff>92825</xdr:colOff>
      <xdr:row>79</xdr:row>
      <xdr:rowOff>104082</xdr:rowOff>
    </xdr:to>
    <xdr:sp macro="" textlink="">
      <xdr:nvSpPr>
        <xdr:cNvPr id="5559" name="角丸四角形 3">
          <a:hlinkClick xmlns:r="http://schemas.openxmlformats.org/officeDocument/2006/relationships" r:id="rId2"/>
          <a:extLst>
            <a:ext uri="{FF2B5EF4-FFF2-40B4-BE49-F238E27FC236}">
              <a16:creationId xmlns:a16="http://schemas.microsoft.com/office/drawing/2014/main" id="{00000000-0008-0000-0400-0000B7150000}"/>
            </a:ext>
          </a:extLst>
        </xdr:cNvPr>
        <xdr:cNvSpPr>
          <a:spLocks noChangeArrowheads="1"/>
        </xdr:cNvSpPr>
      </xdr:nvSpPr>
      <xdr:spPr bwMode="auto">
        <a:xfrm>
          <a:off x="44450" y="14372432"/>
          <a:ext cx="1677150" cy="219175"/>
        </a:xfrm>
        <a:prstGeom prst="roundRect">
          <a:avLst>
            <a:gd name="adj" fmla="val 16667"/>
          </a:avLst>
        </a:prstGeom>
        <a:gradFill rotWithShape="1">
          <a:gsLst>
            <a:gs pos="0">
              <a:srgbClr val="FF6600"/>
            </a:gs>
            <a:gs pos="100000">
              <a:srgbClr val="CB5100"/>
            </a:gs>
          </a:gsLst>
          <a:path path="shape">
            <a:fillToRect l="50000" t="50000" r="50000" b="50000"/>
          </a:path>
        </a:gradFill>
        <a:ln w="38100" algn="ctr">
          <a:solidFill>
            <a:srgbClr val="FF6600"/>
          </a:solidFill>
          <a:round/>
          <a:headEnd/>
          <a:tailEnd/>
        </a:ln>
        <a:effectLst>
          <a:outerShdw dist="38100" dir="2700000" algn="tl" rotWithShape="0">
            <a:srgbClr val="000000">
              <a:alpha val="39999"/>
            </a:srgbClr>
          </a:outerShdw>
        </a:effectLst>
      </xdr:spPr>
      <xdr:txBody>
        <a:bodyPr vertOverflow="clip" wrap="square" lIns="27432" tIns="18288" rIns="27432" bIns="18288" anchor="ctr" upright="1"/>
        <a:lstStyle/>
        <a:p>
          <a:pPr algn="ctr" rtl="0">
            <a:defRPr sz="1000"/>
          </a:pPr>
          <a:r>
            <a:rPr lang="ja-JP" altLang="en-US" sz="1100" b="1" i="0" u="none" strike="noStrike" baseline="0">
              <a:solidFill>
                <a:srgbClr val="FFFFFF"/>
              </a:solidFill>
              <a:latin typeface="ＭＳ Ｐゴシック"/>
              <a:ea typeface="ＭＳ Ｐゴシック"/>
            </a:rPr>
            <a:t>表紙に戻る</a:t>
          </a:r>
        </a:p>
      </xdr:txBody>
    </xdr:sp>
    <xdr:clientData/>
  </xdr:twoCellAnchor>
  <xdr:twoCellAnchor>
    <xdr:from>
      <xdr:col>145</xdr:col>
      <xdr:colOff>414332</xdr:colOff>
      <xdr:row>81</xdr:row>
      <xdr:rowOff>117475</xdr:rowOff>
    </xdr:from>
    <xdr:to>
      <xdr:col>146</xdr:col>
      <xdr:colOff>1012031</xdr:colOff>
      <xdr:row>83</xdr:row>
      <xdr:rowOff>15975</xdr:rowOff>
    </xdr:to>
    <xdr:sp macro="" textlink="">
      <xdr:nvSpPr>
        <xdr:cNvPr id="5561" name="角丸四角形 8">
          <a:hlinkClick xmlns:r="http://schemas.openxmlformats.org/officeDocument/2006/relationships" r:id="rId3"/>
          <a:extLst>
            <a:ext uri="{FF2B5EF4-FFF2-40B4-BE49-F238E27FC236}">
              <a16:creationId xmlns:a16="http://schemas.microsoft.com/office/drawing/2014/main" id="{00000000-0008-0000-0400-0000B9150000}"/>
            </a:ext>
          </a:extLst>
        </xdr:cNvPr>
        <xdr:cNvSpPr>
          <a:spLocks noChangeArrowheads="1"/>
        </xdr:cNvSpPr>
      </xdr:nvSpPr>
      <xdr:spPr bwMode="auto">
        <a:xfrm>
          <a:off x="116460582" y="1493308"/>
          <a:ext cx="1857116" cy="216000"/>
        </a:xfrm>
        <a:prstGeom prst="roundRect">
          <a:avLst>
            <a:gd name="adj" fmla="val 16667"/>
          </a:avLst>
        </a:prstGeom>
        <a:gradFill rotWithShape="1">
          <a:gsLst>
            <a:gs pos="0">
              <a:srgbClr val="FF00FF"/>
            </a:gs>
            <a:gs pos="100000">
              <a:srgbClr val="C200C2"/>
            </a:gs>
          </a:gsLst>
          <a:path path="shape">
            <a:fillToRect l="50000" t="50000" r="50000" b="50000"/>
          </a:path>
        </a:gradFill>
        <a:ln w="38100" algn="ctr">
          <a:solidFill>
            <a:srgbClr val="FF00FF"/>
          </a:solidFill>
          <a:round/>
          <a:headEnd/>
          <a:tailEnd/>
        </a:ln>
        <a:effectLst>
          <a:outerShdw dist="38100" dir="2700000" algn="tl" rotWithShape="0">
            <a:srgbClr val="000000">
              <a:alpha val="39999"/>
            </a:srgbClr>
          </a:outerShdw>
        </a:effectLst>
      </xdr:spPr>
      <xdr:txBody>
        <a:bodyPr vertOverflow="clip" wrap="square" lIns="27432" tIns="27432" rIns="27432" bIns="27432" anchor="ctr" upright="1"/>
        <a:lstStyle/>
        <a:p>
          <a:pPr algn="ctr" rtl="0">
            <a:defRPr sz="1000"/>
          </a:pPr>
          <a:r>
            <a:rPr lang="en-US" altLang="ja-JP" sz="1100" b="1" i="0" u="none" strike="noStrike" baseline="0">
              <a:solidFill>
                <a:srgbClr val="FFFFFF"/>
              </a:solidFill>
              <a:latin typeface="Calibri"/>
            </a:rPr>
            <a:t>C</a:t>
          </a:r>
          <a:r>
            <a:rPr lang="ja-JP" altLang="en-US" sz="1100" b="1" i="0" u="none" strike="noStrike" baseline="0">
              <a:solidFill>
                <a:srgbClr val="FFFFFF"/>
              </a:solidFill>
              <a:latin typeface="ＭＳ Ｐゴシック"/>
              <a:ea typeface="ＭＳ Ｐゴシック"/>
            </a:rPr>
            <a:t>票（この票）の先頭に戻る</a:t>
          </a:r>
        </a:p>
      </xdr:txBody>
    </xdr:sp>
    <xdr:clientData/>
  </xdr:twoCellAnchor>
  <xdr:twoCellAnchor>
    <xdr:from>
      <xdr:col>145</xdr:col>
      <xdr:colOff>421481</xdr:colOff>
      <xdr:row>79</xdr:row>
      <xdr:rowOff>74083</xdr:rowOff>
    </xdr:from>
    <xdr:to>
      <xdr:col>146</xdr:col>
      <xdr:colOff>1012031</xdr:colOff>
      <xdr:row>80</xdr:row>
      <xdr:rowOff>131333</xdr:rowOff>
    </xdr:to>
    <xdr:sp macro="" textlink="">
      <xdr:nvSpPr>
        <xdr:cNvPr id="5562" name="角丸四角形 3">
          <a:hlinkClick xmlns:r="http://schemas.openxmlformats.org/officeDocument/2006/relationships" r:id="rId2"/>
          <a:extLst>
            <a:ext uri="{FF2B5EF4-FFF2-40B4-BE49-F238E27FC236}">
              <a16:creationId xmlns:a16="http://schemas.microsoft.com/office/drawing/2014/main" id="{00000000-0008-0000-0400-0000BA150000}"/>
            </a:ext>
          </a:extLst>
        </xdr:cNvPr>
        <xdr:cNvSpPr>
          <a:spLocks noChangeArrowheads="1"/>
        </xdr:cNvSpPr>
      </xdr:nvSpPr>
      <xdr:spPr bwMode="auto">
        <a:xfrm>
          <a:off x="116467731" y="1132416"/>
          <a:ext cx="1849967" cy="216000"/>
        </a:xfrm>
        <a:prstGeom prst="roundRect">
          <a:avLst>
            <a:gd name="adj" fmla="val 16667"/>
          </a:avLst>
        </a:prstGeom>
        <a:gradFill rotWithShape="1">
          <a:gsLst>
            <a:gs pos="0">
              <a:srgbClr val="FF6600"/>
            </a:gs>
            <a:gs pos="100000">
              <a:srgbClr val="CB5100"/>
            </a:gs>
          </a:gsLst>
          <a:path path="shape">
            <a:fillToRect l="50000" t="50000" r="50000" b="50000"/>
          </a:path>
        </a:gradFill>
        <a:ln w="38100" algn="ctr">
          <a:solidFill>
            <a:srgbClr val="FF6600"/>
          </a:solidFill>
          <a:round/>
          <a:headEnd/>
          <a:tailEnd/>
        </a:ln>
        <a:effectLst>
          <a:outerShdw dist="38100" dir="2700000" algn="tl" rotWithShape="0">
            <a:srgbClr val="000000">
              <a:alpha val="39999"/>
            </a:srgbClr>
          </a:outerShdw>
        </a:effectLst>
      </xdr:spPr>
      <xdr:txBody>
        <a:bodyPr vertOverflow="clip" wrap="square" lIns="27432" tIns="18288" rIns="27432" bIns="18288" anchor="ctr" upright="1"/>
        <a:lstStyle/>
        <a:p>
          <a:pPr algn="ctr" rtl="0">
            <a:defRPr sz="1000"/>
          </a:pPr>
          <a:r>
            <a:rPr lang="ja-JP" altLang="en-US" sz="1100" b="1" i="0" u="none" strike="noStrike" baseline="0">
              <a:solidFill>
                <a:srgbClr val="FFFFFF"/>
              </a:solidFill>
              <a:latin typeface="ＭＳ Ｐゴシック"/>
              <a:ea typeface="ＭＳ Ｐゴシック"/>
            </a:rPr>
            <a:t>表紙に戻る</a:t>
          </a:r>
        </a:p>
      </xdr:txBody>
    </xdr:sp>
    <xdr:clientData/>
  </xdr:twoCellAnchor>
  <xdr:twoCellAnchor>
    <xdr:from>
      <xdr:col>146</xdr:col>
      <xdr:colOff>1648354</xdr:colOff>
      <xdr:row>79</xdr:row>
      <xdr:rowOff>81225</xdr:rowOff>
    </xdr:from>
    <xdr:to>
      <xdr:col>148</xdr:col>
      <xdr:colOff>523346</xdr:colOff>
      <xdr:row>80</xdr:row>
      <xdr:rowOff>138475</xdr:rowOff>
    </xdr:to>
    <xdr:sp macro="" textlink="">
      <xdr:nvSpPr>
        <xdr:cNvPr id="8" name="角丸四角形 2">
          <a:hlinkClick xmlns:r="http://schemas.openxmlformats.org/officeDocument/2006/relationships" r:id="rId1"/>
          <a:extLst>
            <a:ext uri="{FF2B5EF4-FFF2-40B4-BE49-F238E27FC236}">
              <a16:creationId xmlns:a16="http://schemas.microsoft.com/office/drawing/2014/main" id="{00000000-0008-0000-0400-000008000000}"/>
            </a:ext>
          </a:extLst>
        </xdr:cNvPr>
        <xdr:cNvSpPr>
          <a:spLocks noChangeArrowheads="1"/>
        </xdr:cNvSpPr>
      </xdr:nvSpPr>
      <xdr:spPr bwMode="auto">
        <a:xfrm>
          <a:off x="118954021" y="1139558"/>
          <a:ext cx="2007658" cy="216000"/>
        </a:xfrm>
        <a:prstGeom prst="roundRect">
          <a:avLst>
            <a:gd name="adj" fmla="val 16667"/>
          </a:avLst>
        </a:prstGeom>
        <a:gradFill rotWithShape="1">
          <a:gsLst>
            <a:gs pos="0">
              <a:srgbClr val="0000FF"/>
            </a:gs>
            <a:gs pos="100000">
              <a:srgbClr val="0000A1"/>
            </a:gs>
          </a:gsLst>
          <a:path path="shape">
            <a:fillToRect l="50000" t="50000" r="50000" b="50000"/>
          </a:path>
        </a:gradFill>
        <a:ln w="38100" algn="ctr">
          <a:solidFill>
            <a:srgbClr val="0000FF"/>
          </a:solidFill>
          <a:round/>
          <a:headEnd/>
          <a:tailEnd/>
        </a:ln>
        <a:effectLst>
          <a:outerShdw dist="38100" dir="2700000" algn="tl" rotWithShape="0">
            <a:srgbClr val="000000">
              <a:alpha val="39999"/>
            </a:srgbClr>
          </a:outerShdw>
        </a:effectLst>
      </xdr:spPr>
      <xdr:txBody>
        <a:bodyPr vertOverflow="clip" wrap="square" lIns="27432" tIns="27432" rIns="27432" bIns="27432" anchor="ctr" upright="1"/>
        <a:lstStyle/>
        <a:p>
          <a:pPr algn="ctr" rtl="0">
            <a:defRPr sz="1000"/>
          </a:pPr>
          <a:r>
            <a:rPr lang="en-US" altLang="ja-JP" sz="1100" b="1" i="0" u="none" strike="noStrike" baseline="0">
              <a:solidFill>
                <a:srgbClr val="FFFFFF"/>
              </a:solidFill>
              <a:latin typeface="Calibri"/>
            </a:rPr>
            <a:t>E</a:t>
          </a:r>
          <a:r>
            <a:rPr lang="ja-JP" altLang="en-US" sz="1100" b="1" i="0" u="none" strike="noStrike" baseline="0">
              <a:solidFill>
                <a:srgbClr val="FFFFFF"/>
              </a:solidFill>
              <a:latin typeface="ＭＳ Ｐゴシック"/>
              <a:ea typeface="ＭＳ Ｐゴシック"/>
            </a:rPr>
            <a:t>票（死亡事例の内容）に行く</a:t>
          </a:r>
        </a:p>
      </xdr:txBody>
    </xdr:sp>
    <xdr:clientData/>
  </xdr:twoCellAnchor>
  <xdr:twoCellAnchor>
    <xdr:from>
      <xdr:col>8</xdr:col>
      <xdr:colOff>606198</xdr:colOff>
      <xdr:row>80</xdr:row>
      <xdr:rowOff>86063</xdr:rowOff>
    </xdr:from>
    <xdr:to>
      <xdr:col>15</xdr:col>
      <xdr:colOff>142875</xdr:colOff>
      <xdr:row>83</xdr:row>
      <xdr:rowOff>142193</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10285979" y="12492376"/>
          <a:ext cx="4227740" cy="55619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ja-JP" sz="1100">
              <a:solidFill>
                <a:schemeClr val="dk1"/>
              </a:solidFill>
              <a:latin typeface="+mn-lt"/>
              <a:ea typeface="+mn-ea"/>
              <a:cs typeface="+mn-cs"/>
            </a:rPr>
            <a:t>『要確認事項』で</a:t>
          </a:r>
          <a:r>
            <a:rPr lang="ja-JP" altLang="ja-JP" sz="1100" b="1">
              <a:solidFill>
                <a:schemeClr val="dk1"/>
              </a:solidFill>
              <a:latin typeface="+mn-lt"/>
              <a:ea typeface="+mn-ea"/>
              <a:cs typeface="+mn-cs"/>
            </a:rPr>
            <a:t>『複数被虐待者がいるうち</a:t>
          </a:r>
          <a:r>
            <a:rPr lang="en-US" altLang="ja-JP" sz="1100" b="1">
              <a:solidFill>
                <a:schemeClr val="dk1"/>
              </a:solidFill>
              <a:latin typeface="+mn-lt"/>
              <a:ea typeface="+mn-ea"/>
              <a:cs typeface="+mn-cs"/>
            </a:rPr>
            <a:t>2</a:t>
          </a:r>
          <a:r>
            <a:rPr lang="ja-JP" altLang="ja-JP" sz="1100" b="1">
              <a:solidFill>
                <a:schemeClr val="dk1"/>
              </a:solidFill>
              <a:latin typeface="+mn-lt"/>
              <a:ea typeface="+mn-ea"/>
              <a:cs typeface="+mn-cs"/>
            </a:rPr>
            <a:t>人目以降』</a:t>
          </a:r>
          <a:r>
            <a:rPr lang="ja-JP" altLang="ja-JP" sz="1100">
              <a:solidFill>
                <a:schemeClr val="dk1"/>
              </a:solidFill>
              <a:latin typeface="+mn-lt"/>
              <a:ea typeface="+mn-ea"/>
              <a:cs typeface="+mn-cs"/>
            </a:rPr>
            <a:t>とした行は、</a:t>
          </a:r>
          <a:endParaRPr lang="en-US" altLang="ja-JP" sz="1100">
            <a:solidFill>
              <a:schemeClr val="dk1"/>
            </a:solidFill>
            <a:latin typeface="+mn-lt"/>
            <a:ea typeface="+mn-ea"/>
            <a:cs typeface="+mn-cs"/>
          </a:endParaRPr>
        </a:p>
        <a:p>
          <a:pPr algn="ctr"/>
          <a:r>
            <a:rPr lang="ja-JP" altLang="ja-JP" sz="1100" b="1">
              <a:solidFill>
                <a:schemeClr val="dk1"/>
              </a:solidFill>
              <a:latin typeface="+mn-lt"/>
              <a:ea typeface="+mn-ea"/>
              <a:cs typeface="+mn-cs"/>
            </a:rPr>
            <a:t>問</a:t>
          </a:r>
          <a:r>
            <a:rPr lang="en-US" altLang="ja-JP" sz="1100" b="1">
              <a:solidFill>
                <a:schemeClr val="dk1"/>
              </a:solidFill>
              <a:latin typeface="+mn-lt"/>
              <a:ea typeface="+mn-ea"/>
              <a:cs typeface="+mn-cs"/>
            </a:rPr>
            <a:t>1</a:t>
          </a:r>
          <a:r>
            <a:rPr lang="ja-JP" altLang="ja-JP" sz="1100" b="1">
              <a:solidFill>
                <a:schemeClr val="dk1"/>
              </a:solidFill>
              <a:latin typeface="+mn-lt"/>
              <a:ea typeface="+mn-ea"/>
              <a:cs typeface="+mn-cs"/>
            </a:rPr>
            <a:t>～問</a:t>
          </a:r>
          <a:r>
            <a:rPr lang="en-US" altLang="ja-JP" sz="1100" b="1">
              <a:solidFill>
                <a:schemeClr val="dk1"/>
              </a:solidFill>
              <a:latin typeface="+mn-lt"/>
              <a:ea typeface="+mn-ea"/>
              <a:cs typeface="+mn-cs"/>
            </a:rPr>
            <a:t>4</a:t>
          </a:r>
          <a:r>
            <a:rPr lang="ja-JP" altLang="ja-JP" sz="1100" b="1">
              <a:solidFill>
                <a:schemeClr val="dk1"/>
              </a:solidFill>
              <a:latin typeface="+mn-lt"/>
              <a:ea typeface="+mn-ea"/>
              <a:cs typeface="+mn-cs"/>
            </a:rPr>
            <a:t>は回答不要</a:t>
          </a:r>
          <a:r>
            <a:rPr lang="ja-JP" altLang="ja-JP" sz="1100">
              <a:solidFill>
                <a:schemeClr val="dk1"/>
              </a:solidFill>
              <a:latin typeface="+mn-lt"/>
              <a:ea typeface="+mn-ea"/>
              <a:cs typeface="+mn-cs"/>
            </a:rPr>
            <a:t>です。</a:t>
          </a:r>
          <a:endParaRPr kumimoji="1" lang="ja-JP" altLang="ja-JP" sz="1100" b="0">
            <a:solidFill>
              <a:schemeClr val="dk1"/>
            </a:solidFill>
            <a:latin typeface="+mn-lt"/>
            <a:ea typeface="+mn-ea"/>
            <a:cs typeface="+mn-cs"/>
          </a:endParaRPr>
        </a:p>
      </xdr:txBody>
    </xdr:sp>
    <xdr:clientData/>
  </xdr:twoCellAnchor>
  <xdr:twoCellAnchor>
    <xdr:from>
      <xdr:col>26</xdr:col>
      <xdr:colOff>1178718</xdr:colOff>
      <xdr:row>81</xdr:row>
      <xdr:rowOff>0</xdr:rowOff>
    </xdr:from>
    <xdr:to>
      <xdr:col>28</xdr:col>
      <xdr:colOff>1416842</xdr:colOff>
      <xdr:row>84</xdr:row>
      <xdr:rowOff>35719</xdr:rowOff>
    </xdr:to>
    <xdr:sp macro="" textlink="">
      <xdr:nvSpPr>
        <xdr:cNvPr id="12" name="テキスト ボックス 11">
          <a:extLst>
            <a:ext uri="{FF2B5EF4-FFF2-40B4-BE49-F238E27FC236}">
              <a16:creationId xmlns:a16="http://schemas.microsoft.com/office/drawing/2014/main" id="{00000000-0008-0000-0400-00000C000000}"/>
            </a:ext>
          </a:extLst>
        </xdr:cNvPr>
        <xdr:cNvSpPr txBox="1"/>
      </xdr:nvSpPr>
      <xdr:spPr>
        <a:xfrm>
          <a:off x="24872156" y="12573000"/>
          <a:ext cx="4286249" cy="53578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ja-JP" sz="1100">
              <a:solidFill>
                <a:schemeClr val="dk1"/>
              </a:solidFill>
              <a:latin typeface="+mn-lt"/>
              <a:ea typeface="+mn-ea"/>
              <a:cs typeface="+mn-cs"/>
            </a:rPr>
            <a:t>『要確認事項』で</a:t>
          </a:r>
          <a:r>
            <a:rPr lang="ja-JP" altLang="ja-JP" sz="1100" b="1">
              <a:solidFill>
                <a:schemeClr val="dk1"/>
              </a:solidFill>
              <a:latin typeface="+mn-lt"/>
              <a:ea typeface="+mn-ea"/>
              <a:cs typeface="+mn-cs"/>
            </a:rPr>
            <a:t>『複数被虐待者がいるうち</a:t>
          </a:r>
          <a:r>
            <a:rPr lang="en-US" altLang="ja-JP" sz="1100" b="1">
              <a:solidFill>
                <a:schemeClr val="dk1"/>
              </a:solidFill>
              <a:latin typeface="+mn-lt"/>
              <a:ea typeface="+mn-ea"/>
              <a:cs typeface="+mn-cs"/>
            </a:rPr>
            <a:t>2</a:t>
          </a:r>
          <a:r>
            <a:rPr lang="ja-JP" altLang="ja-JP" sz="1100" b="1">
              <a:solidFill>
                <a:schemeClr val="dk1"/>
              </a:solidFill>
              <a:latin typeface="+mn-lt"/>
              <a:ea typeface="+mn-ea"/>
              <a:cs typeface="+mn-cs"/>
            </a:rPr>
            <a:t>人目以降』</a:t>
          </a:r>
          <a:r>
            <a:rPr lang="ja-JP" altLang="ja-JP" sz="1100">
              <a:solidFill>
                <a:schemeClr val="dk1"/>
              </a:solidFill>
              <a:latin typeface="+mn-lt"/>
              <a:ea typeface="+mn-ea"/>
              <a:cs typeface="+mn-cs"/>
            </a:rPr>
            <a:t>とした行は、</a:t>
          </a:r>
          <a:endParaRPr lang="en-US" altLang="ja-JP" sz="1100">
            <a:solidFill>
              <a:schemeClr val="dk1"/>
            </a:solidFill>
            <a:latin typeface="+mn-lt"/>
            <a:ea typeface="+mn-ea"/>
            <a:cs typeface="+mn-cs"/>
          </a:endParaRPr>
        </a:p>
        <a:p>
          <a:pPr algn="ctr"/>
          <a:r>
            <a:rPr lang="ja-JP" altLang="ja-JP" sz="1100" b="1">
              <a:solidFill>
                <a:schemeClr val="dk1"/>
              </a:solidFill>
              <a:latin typeface="+mn-lt"/>
              <a:ea typeface="+mn-ea"/>
              <a:cs typeface="+mn-cs"/>
            </a:rPr>
            <a:t>問</a:t>
          </a:r>
          <a:r>
            <a:rPr lang="en-US" altLang="ja-JP" sz="1100" b="1">
              <a:solidFill>
                <a:schemeClr val="dk1"/>
              </a:solidFill>
              <a:latin typeface="+mn-lt"/>
              <a:ea typeface="+mn-ea"/>
              <a:cs typeface="+mn-cs"/>
            </a:rPr>
            <a:t>1</a:t>
          </a:r>
          <a:r>
            <a:rPr lang="ja-JP" altLang="ja-JP" sz="1100" b="1">
              <a:solidFill>
                <a:schemeClr val="dk1"/>
              </a:solidFill>
              <a:latin typeface="+mn-lt"/>
              <a:ea typeface="+mn-ea"/>
              <a:cs typeface="+mn-cs"/>
            </a:rPr>
            <a:t>～問</a:t>
          </a:r>
          <a:r>
            <a:rPr lang="en-US" altLang="ja-JP" sz="1100" b="1">
              <a:solidFill>
                <a:schemeClr val="dk1"/>
              </a:solidFill>
              <a:latin typeface="+mn-lt"/>
              <a:ea typeface="+mn-ea"/>
              <a:cs typeface="+mn-cs"/>
            </a:rPr>
            <a:t>4</a:t>
          </a:r>
          <a:r>
            <a:rPr lang="ja-JP" altLang="ja-JP" sz="1100" b="1">
              <a:solidFill>
                <a:schemeClr val="dk1"/>
              </a:solidFill>
              <a:latin typeface="+mn-lt"/>
              <a:ea typeface="+mn-ea"/>
              <a:cs typeface="+mn-cs"/>
            </a:rPr>
            <a:t>は回答不要</a:t>
          </a:r>
          <a:r>
            <a:rPr lang="ja-JP" altLang="ja-JP" sz="1100">
              <a:solidFill>
                <a:schemeClr val="dk1"/>
              </a:solidFill>
              <a:latin typeface="+mn-lt"/>
              <a:ea typeface="+mn-ea"/>
              <a:cs typeface="+mn-cs"/>
            </a:rPr>
            <a:t>です。</a:t>
          </a:r>
          <a:endParaRPr kumimoji="1" lang="ja-JP" altLang="en-US" sz="1100" b="0">
            <a:latin typeface="+mj-ea"/>
            <a:ea typeface="+mj-ea"/>
          </a:endParaRPr>
        </a:p>
      </xdr:txBody>
    </xdr:sp>
    <xdr:clientData/>
  </xdr:twoCellAnchor>
  <xdr:twoCellAnchor>
    <xdr:from>
      <xdr:col>76</xdr:col>
      <xdr:colOff>19050</xdr:colOff>
      <xdr:row>82</xdr:row>
      <xdr:rowOff>152401</xdr:rowOff>
    </xdr:from>
    <xdr:to>
      <xdr:col>77</xdr:col>
      <xdr:colOff>657225</xdr:colOff>
      <xdr:row>83</xdr:row>
      <xdr:rowOff>133350</xdr:rowOff>
    </xdr:to>
    <xdr:sp macro="" textlink="">
      <xdr:nvSpPr>
        <xdr:cNvPr id="13" name="右矢印 12">
          <a:extLst>
            <a:ext uri="{FF2B5EF4-FFF2-40B4-BE49-F238E27FC236}">
              <a16:creationId xmlns:a16="http://schemas.microsoft.com/office/drawing/2014/main" id="{00000000-0008-0000-0400-00000D000000}"/>
            </a:ext>
          </a:extLst>
        </xdr:cNvPr>
        <xdr:cNvSpPr/>
      </xdr:nvSpPr>
      <xdr:spPr bwMode="auto">
        <a:xfrm>
          <a:off x="42662475" y="1228726"/>
          <a:ext cx="1390650" cy="142874"/>
        </a:xfrm>
        <a:prstGeom prst="rightArrow">
          <a:avLst>
            <a:gd name="adj1" fmla="val 50000"/>
            <a:gd name="adj2" fmla="val 442884"/>
          </a:avLst>
        </a:prstGeom>
        <a:solidFill>
          <a:srgbClr val="FF8080"/>
        </a:solidFill>
        <a:ln>
          <a:headEnd/>
          <a:tailEnd/>
        </a:ln>
      </xdr:spPr>
      <xdr:style>
        <a:lnRef idx="2">
          <a:schemeClr val="accent2">
            <a:shade val="50000"/>
          </a:schemeClr>
        </a:lnRef>
        <a:fillRef idx="1">
          <a:schemeClr val="accent2"/>
        </a:fillRef>
        <a:effectRef idx="0">
          <a:schemeClr val="accent2"/>
        </a:effectRef>
        <a:fontRef idx="minor">
          <a:schemeClr val="lt1"/>
        </a:fontRef>
      </xdr:style>
      <xdr:txBody>
        <a:bodyPr vertOverflow="clip" wrap="square" lIns="27432" tIns="18288" rIns="27432" bIns="18288" rtlCol="0" anchor="ctr" upright="1"/>
        <a:lstStyle/>
        <a:p>
          <a:endParaRPr lang="ja-JP" altLang="en-US"/>
        </a:p>
      </xdr:txBody>
    </xdr:sp>
    <xdr:clientData/>
  </xdr:twoCellAnchor>
  <xdr:twoCellAnchor>
    <xdr:from>
      <xdr:col>97</xdr:col>
      <xdr:colOff>214312</xdr:colOff>
      <xdr:row>80</xdr:row>
      <xdr:rowOff>0</xdr:rowOff>
    </xdr:from>
    <xdr:to>
      <xdr:col>101</xdr:col>
      <xdr:colOff>48645</xdr:colOff>
      <xdr:row>83</xdr:row>
      <xdr:rowOff>56130</xdr:rowOff>
    </xdr:to>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60602812" y="12406313"/>
          <a:ext cx="4227739" cy="55619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b="0">
              <a:solidFill>
                <a:schemeClr val="dk1"/>
              </a:solidFill>
              <a:latin typeface="+mn-ea"/>
              <a:ea typeface="+mn-ea"/>
              <a:cs typeface="+mn-cs"/>
            </a:rPr>
            <a:t>被虐待者が複数いる場合、回答が重複して良いので</a:t>
          </a:r>
          <a:endParaRPr kumimoji="1" lang="en-US" altLang="ja-JP" sz="1100" b="0">
            <a:solidFill>
              <a:schemeClr val="dk1"/>
            </a:solidFill>
            <a:latin typeface="+mn-ea"/>
            <a:ea typeface="+mn-ea"/>
            <a:cs typeface="+mn-cs"/>
          </a:endParaRPr>
        </a:p>
        <a:p>
          <a:pPr algn="ctr">
            <a:lnSpc>
              <a:spcPts val="1200"/>
            </a:lnSpc>
          </a:pPr>
          <a:r>
            <a:rPr kumimoji="1" lang="ja-JP" altLang="en-US" sz="1100" b="0">
              <a:solidFill>
                <a:schemeClr val="dk1"/>
              </a:solidFill>
              <a:latin typeface="+mn-ea"/>
              <a:ea typeface="+mn-ea"/>
              <a:cs typeface="+mn-cs"/>
            </a:rPr>
            <a:t>被虐待者ごと</a:t>
          </a:r>
          <a:r>
            <a:rPr kumimoji="1" lang="en-US" altLang="ja-JP" sz="1100" b="0">
              <a:solidFill>
                <a:schemeClr val="dk1"/>
              </a:solidFill>
              <a:latin typeface="+mn-ea"/>
              <a:ea typeface="+mn-ea"/>
              <a:cs typeface="+mn-cs"/>
            </a:rPr>
            <a:t>(1</a:t>
          </a:r>
          <a:r>
            <a:rPr kumimoji="1" lang="ja-JP" altLang="en-US" sz="1100" b="0">
              <a:solidFill>
                <a:schemeClr val="dk1"/>
              </a:solidFill>
              <a:latin typeface="+mn-ea"/>
              <a:ea typeface="+mn-ea"/>
              <a:cs typeface="+mn-cs"/>
            </a:rPr>
            <a:t>行ごと</a:t>
          </a:r>
          <a:r>
            <a:rPr kumimoji="1" lang="en-US" altLang="ja-JP" sz="1100" b="0">
              <a:solidFill>
                <a:schemeClr val="dk1"/>
              </a:solidFill>
              <a:latin typeface="+mn-ea"/>
              <a:ea typeface="+mn-ea"/>
              <a:cs typeface="+mn-cs"/>
            </a:rPr>
            <a:t>)</a:t>
          </a:r>
          <a:r>
            <a:rPr kumimoji="1" lang="ja-JP" altLang="en-US" sz="1100" b="0">
              <a:solidFill>
                <a:schemeClr val="dk1"/>
              </a:solidFill>
              <a:latin typeface="+mn-ea"/>
              <a:ea typeface="+mn-ea"/>
              <a:cs typeface="+mn-cs"/>
            </a:rPr>
            <a:t>に回答</a:t>
          </a:r>
          <a:endParaRPr kumimoji="1" lang="ja-JP" altLang="ja-JP" sz="1100" b="0">
            <a:solidFill>
              <a:schemeClr val="dk1"/>
            </a:solidFill>
            <a:latin typeface="+mn-ea"/>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38</xdr:row>
      <xdr:rowOff>16668</xdr:rowOff>
    </xdr:from>
    <xdr:to>
      <xdr:col>2</xdr:col>
      <xdr:colOff>495300</xdr:colOff>
      <xdr:row>39</xdr:row>
      <xdr:rowOff>67568</xdr:rowOff>
    </xdr:to>
    <xdr:sp macro="" textlink="">
      <xdr:nvSpPr>
        <xdr:cNvPr id="6355" name="角丸四角形 3">
          <a:hlinkClick xmlns:r="http://schemas.openxmlformats.org/officeDocument/2006/relationships" r:id="rId1"/>
          <a:extLst>
            <a:ext uri="{FF2B5EF4-FFF2-40B4-BE49-F238E27FC236}">
              <a16:creationId xmlns:a16="http://schemas.microsoft.com/office/drawing/2014/main" id="{00000000-0008-0000-0500-0000D3180000}"/>
            </a:ext>
          </a:extLst>
        </xdr:cNvPr>
        <xdr:cNvSpPr>
          <a:spLocks noChangeArrowheads="1"/>
        </xdr:cNvSpPr>
      </xdr:nvSpPr>
      <xdr:spPr bwMode="auto">
        <a:xfrm>
          <a:off x="85725" y="492918"/>
          <a:ext cx="1219200" cy="216000"/>
        </a:xfrm>
        <a:prstGeom prst="roundRect">
          <a:avLst>
            <a:gd name="adj" fmla="val 16667"/>
          </a:avLst>
        </a:prstGeom>
        <a:gradFill rotWithShape="1">
          <a:gsLst>
            <a:gs pos="0">
              <a:srgbClr val="FF6600"/>
            </a:gs>
            <a:gs pos="100000">
              <a:srgbClr val="C24E00"/>
            </a:gs>
          </a:gsLst>
          <a:path path="shape">
            <a:fillToRect l="50000" t="50000" r="50000" b="50000"/>
          </a:path>
        </a:gradFill>
        <a:ln w="38100" algn="ctr">
          <a:solidFill>
            <a:srgbClr val="FF6600"/>
          </a:solidFill>
          <a:round/>
          <a:headEnd/>
          <a:tailEnd/>
        </a:ln>
        <a:effectLst>
          <a:outerShdw dist="38100" dir="2700000" algn="tl" rotWithShape="0">
            <a:srgbClr val="000000">
              <a:alpha val="39999"/>
            </a:srgbClr>
          </a:outerShdw>
        </a:effectLst>
      </xdr:spPr>
      <xdr:txBody>
        <a:bodyPr vertOverflow="clip" wrap="square" lIns="27432" tIns="18288" rIns="27432" bIns="18288" anchor="ctr" upright="1"/>
        <a:lstStyle/>
        <a:p>
          <a:pPr algn="ctr" rtl="0">
            <a:defRPr sz="1000"/>
          </a:pPr>
          <a:r>
            <a:rPr lang="ja-JP" altLang="en-US" sz="1100" b="1" i="0" u="none" strike="noStrike" baseline="0">
              <a:solidFill>
                <a:srgbClr val="FFFFFF"/>
              </a:solidFill>
              <a:latin typeface="ＭＳ Ｐゴシック"/>
              <a:ea typeface="ＭＳ Ｐゴシック"/>
            </a:rPr>
            <a:t>表紙に戻る</a:t>
          </a:r>
        </a:p>
      </xdr:txBody>
    </xdr:sp>
    <xdr:clientData/>
  </xdr:twoCellAnchor>
  <xdr:twoCellAnchor editAs="oneCell">
    <xdr:from>
      <xdr:col>0</xdr:col>
      <xdr:colOff>95250</xdr:colOff>
      <xdr:row>36</xdr:row>
      <xdr:rowOff>42863</xdr:rowOff>
    </xdr:from>
    <xdr:to>
      <xdr:col>3</xdr:col>
      <xdr:colOff>806450</xdr:colOff>
      <xdr:row>36</xdr:row>
      <xdr:rowOff>258863</xdr:rowOff>
    </xdr:to>
    <xdr:sp macro="" textlink="">
      <xdr:nvSpPr>
        <xdr:cNvPr id="6356" name="角丸四角形 11">
          <a:hlinkClick xmlns:r="http://schemas.openxmlformats.org/officeDocument/2006/relationships" r:id="rId2"/>
          <a:extLst>
            <a:ext uri="{FF2B5EF4-FFF2-40B4-BE49-F238E27FC236}">
              <a16:creationId xmlns:a16="http://schemas.microsoft.com/office/drawing/2014/main" id="{00000000-0008-0000-0500-0000D4180000}"/>
            </a:ext>
          </a:extLst>
        </xdr:cNvPr>
        <xdr:cNvSpPr>
          <a:spLocks noChangeArrowheads="1"/>
        </xdr:cNvSpPr>
      </xdr:nvSpPr>
      <xdr:spPr bwMode="auto">
        <a:xfrm>
          <a:off x="95250" y="195263"/>
          <a:ext cx="2381250" cy="216000"/>
        </a:xfrm>
        <a:prstGeom prst="roundRect">
          <a:avLst>
            <a:gd name="adj" fmla="val 16667"/>
          </a:avLst>
        </a:prstGeom>
        <a:gradFill rotWithShape="1">
          <a:gsLst>
            <a:gs pos="0">
              <a:srgbClr val="FF00FF"/>
            </a:gs>
            <a:gs pos="100000">
              <a:srgbClr val="C200C2"/>
            </a:gs>
          </a:gsLst>
          <a:path path="shape">
            <a:fillToRect l="50000" t="50000" r="50000" b="50000"/>
          </a:path>
        </a:gradFill>
        <a:ln w="38100" algn="ctr">
          <a:solidFill>
            <a:srgbClr val="FF00FF"/>
          </a:solidFill>
          <a:round/>
          <a:headEnd/>
          <a:tailEnd/>
        </a:ln>
        <a:effectLst>
          <a:outerShdw dist="38100" dir="2700000" algn="tl" rotWithShape="0">
            <a:srgbClr val="000000">
              <a:alpha val="39999"/>
            </a:srgbClr>
          </a:outerShdw>
        </a:effectLst>
      </xdr:spPr>
      <xdr:txBody>
        <a:bodyPr vertOverflow="clip" wrap="square" lIns="27432" tIns="18288" rIns="27432" bIns="18288" anchor="ctr" upright="1"/>
        <a:lstStyle/>
        <a:p>
          <a:pPr algn="ctr" rtl="0">
            <a:defRPr sz="1000"/>
          </a:pPr>
          <a:r>
            <a:rPr lang="en-US" altLang="ja-JP" sz="1100" b="1" i="0" u="none" strike="noStrike" baseline="0">
              <a:solidFill>
                <a:srgbClr val="FFFFFF"/>
              </a:solidFill>
              <a:latin typeface="ＭＳ Ｐゴシック"/>
              <a:ea typeface="ＭＳ Ｐゴシック"/>
            </a:rPr>
            <a:t>C</a:t>
          </a:r>
          <a:r>
            <a:rPr lang="ja-JP" altLang="en-US" sz="1100" b="1" i="0" u="none" strike="noStrike" baseline="0">
              <a:solidFill>
                <a:srgbClr val="FFFFFF"/>
              </a:solidFill>
              <a:latin typeface="ＭＳ Ｐゴシック"/>
              <a:ea typeface="ＭＳ Ｐゴシック"/>
            </a:rPr>
            <a:t>票（養護者による虐待）冒頭に行く</a:t>
          </a:r>
        </a:p>
      </xdr:txBody>
    </xdr:sp>
    <xdr:clientData/>
  </xdr:twoCellAnchor>
  <xdr:twoCellAnchor editAs="oneCell">
    <xdr:from>
      <xdr:col>4</xdr:col>
      <xdr:colOff>333375</xdr:colOff>
      <xdr:row>36</xdr:row>
      <xdr:rowOff>42863</xdr:rowOff>
    </xdr:from>
    <xdr:to>
      <xdr:col>6</xdr:col>
      <xdr:colOff>292100</xdr:colOff>
      <xdr:row>36</xdr:row>
      <xdr:rowOff>258863</xdr:rowOff>
    </xdr:to>
    <xdr:sp macro="" textlink="">
      <xdr:nvSpPr>
        <xdr:cNvPr id="6357" name="角丸四角形 12">
          <a:hlinkClick xmlns:r="http://schemas.openxmlformats.org/officeDocument/2006/relationships" r:id="rId3"/>
          <a:extLst>
            <a:ext uri="{FF2B5EF4-FFF2-40B4-BE49-F238E27FC236}">
              <a16:creationId xmlns:a16="http://schemas.microsoft.com/office/drawing/2014/main" id="{00000000-0008-0000-0500-0000D5180000}"/>
            </a:ext>
          </a:extLst>
        </xdr:cNvPr>
        <xdr:cNvSpPr>
          <a:spLocks noChangeArrowheads="1"/>
        </xdr:cNvSpPr>
      </xdr:nvSpPr>
      <xdr:spPr bwMode="auto">
        <a:xfrm>
          <a:off x="3048000" y="195263"/>
          <a:ext cx="2381250" cy="216000"/>
        </a:xfrm>
        <a:prstGeom prst="roundRect">
          <a:avLst>
            <a:gd name="adj" fmla="val 16667"/>
          </a:avLst>
        </a:prstGeom>
        <a:gradFill rotWithShape="1">
          <a:gsLst>
            <a:gs pos="0">
              <a:srgbClr val="FF00FF"/>
            </a:gs>
            <a:gs pos="100000">
              <a:srgbClr val="C200C2"/>
            </a:gs>
          </a:gsLst>
          <a:path path="shape">
            <a:fillToRect l="50000" t="50000" r="50000" b="50000"/>
          </a:path>
        </a:gradFill>
        <a:ln w="38100" algn="ctr">
          <a:solidFill>
            <a:srgbClr val="FF00FF"/>
          </a:solidFill>
          <a:round/>
          <a:headEnd/>
          <a:tailEnd/>
        </a:ln>
        <a:effectLst>
          <a:outerShdw dist="38100" dir="2700000" algn="tl" rotWithShape="0">
            <a:srgbClr val="000000">
              <a:alpha val="39999"/>
            </a:srgbClr>
          </a:outerShdw>
        </a:effectLst>
      </xdr:spPr>
      <xdr:txBody>
        <a:bodyPr vertOverflow="clip" wrap="square" lIns="27432" tIns="18288" rIns="27432" bIns="18288" anchor="ctr" upright="1"/>
        <a:lstStyle/>
        <a:p>
          <a:pPr algn="ctr" rtl="0">
            <a:defRPr sz="1000"/>
          </a:pPr>
          <a:r>
            <a:rPr lang="en-US" altLang="ja-JP" sz="1100" b="1" i="0" u="none" strike="noStrike" baseline="0">
              <a:solidFill>
                <a:srgbClr val="FFFFFF"/>
              </a:solidFill>
              <a:latin typeface="ＭＳ Ｐゴシック"/>
              <a:ea typeface="ＭＳ Ｐゴシック"/>
            </a:rPr>
            <a:t>C</a:t>
          </a:r>
          <a:r>
            <a:rPr lang="ja-JP" altLang="en-US" sz="1100" b="1" i="0" u="none" strike="noStrike" baseline="0">
              <a:solidFill>
                <a:srgbClr val="FFFFFF"/>
              </a:solidFill>
              <a:latin typeface="ＭＳ Ｐゴシック"/>
              <a:ea typeface="ＭＳ Ｐゴシック"/>
            </a:rPr>
            <a:t>票（養護者による虐待）末尾に行く</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xdr:colOff>
      <xdr:row>116</xdr:row>
      <xdr:rowOff>76200</xdr:rowOff>
    </xdr:from>
    <xdr:to>
      <xdr:col>6</xdr:col>
      <xdr:colOff>428625</xdr:colOff>
      <xdr:row>136</xdr:row>
      <xdr:rowOff>28575</xdr:rowOff>
    </xdr:to>
    <xdr:graphicFrame macro="">
      <xdr:nvGraphicFramePr>
        <xdr:cNvPr id="7499" name="グラフ 2">
          <a:extLst>
            <a:ext uri="{FF2B5EF4-FFF2-40B4-BE49-F238E27FC236}">
              <a16:creationId xmlns:a16="http://schemas.microsoft.com/office/drawing/2014/main" id="{00000000-0008-0000-0700-00004B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219075</xdr:colOff>
      <xdr:row>173</xdr:row>
      <xdr:rowOff>66675</xdr:rowOff>
    </xdr:from>
    <xdr:to>
      <xdr:col>10</xdr:col>
      <xdr:colOff>485775</xdr:colOff>
      <xdr:row>185</xdr:row>
      <xdr:rowOff>57150</xdr:rowOff>
    </xdr:to>
    <xdr:graphicFrame macro="">
      <xdr:nvGraphicFramePr>
        <xdr:cNvPr id="7500" name="グラフ 3">
          <a:extLst>
            <a:ext uri="{FF2B5EF4-FFF2-40B4-BE49-F238E27FC236}">
              <a16:creationId xmlns:a16="http://schemas.microsoft.com/office/drawing/2014/main" id="{00000000-0008-0000-0700-00004C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192</xdr:row>
      <xdr:rowOff>9525</xdr:rowOff>
    </xdr:from>
    <xdr:to>
      <xdr:col>6</xdr:col>
      <xdr:colOff>409575</xdr:colOff>
      <xdr:row>205</xdr:row>
      <xdr:rowOff>85725</xdr:rowOff>
    </xdr:to>
    <xdr:graphicFrame macro="">
      <xdr:nvGraphicFramePr>
        <xdr:cNvPr id="7501" name="グラフ 4">
          <a:extLst>
            <a:ext uri="{FF2B5EF4-FFF2-40B4-BE49-F238E27FC236}">
              <a16:creationId xmlns:a16="http://schemas.microsoft.com/office/drawing/2014/main" id="{00000000-0008-0000-0700-00004D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9525</xdr:colOff>
      <xdr:row>230</xdr:row>
      <xdr:rowOff>85725</xdr:rowOff>
    </xdr:from>
    <xdr:to>
      <xdr:col>13</xdr:col>
      <xdr:colOff>685800</xdr:colOff>
      <xdr:row>244</xdr:row>
      <xdr:rowOff>47625</xdr:rowOff>
    </xdr:to>
    <xdr:graphicFrame macro="">
      <xdr:nvGraphicFramePr>
        <xdr:cNvPr id="7502" name="グラフ 7">
          <a:extLst>
            <a:ext uri="{FF2B5EF4-FFF2-40B4-BE49-F238E27FC236}">
              <a16:creationId xmlns:a16="http://schemas.microsoft.com/office/drawing/2014/main" id="{00000000-0008-0000-0700-00004E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38100</xdr:colOff>
      <xdr:row>295</xdr:row>
      <xdr:rowOff>133350</xdr:rowOff>
    </xdr:from>
    <xdr:to>
      <xdr:col>7</xdr:col>
      <xdr:colOff>457200</xdr:colOff>
      <xdr:row>306</xdr:row>
      <xdr:rowOff>142875</xdr:rowOff>
    </xdr:to>
    <xdr:graphicFrame macro="">
      <xdr:nvGraphicFramePr>
        <xdr:cNvPr id="7503" name="グラフ 9">
          <a:extLst>
            <a:ext uri="{FF2B5EF4-FFF2-40B4-BE49-F238E27FC236}">
              <a16:creationId xmlns:a16="http://schemas.microsoft.com/office/drawing/2014/main" id="{00000000-0008-0000-0700-00004F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123825</xdr:colOff>
      <xdr:row>317</xdr:row>
      <xdr:rowOff>57150</xdr:rowOff>
    </xdr:from>
    <xdr:to>
      <xdr:col>7</xdr:col>
      <xdr:colOff>542925</xdr:colOff>
      <xdr:row>332</xdr:row>
      <xdr:rowOff>104775</xdr:rowOff>
    </xdr:to>
    <xdr:graphicFrame macro="">
      <xdr:nvGraphicFramePr>
        <xdr:cNvPr id="7504" name="グラフ 10">
          <a:extLst>
            <a:ext uri="{FF2B5EF4-FFF2-40B4-BE49-F238E27FC236}">
              <a16:creationId xmlns:a16="http://schemas.microsoft.com/office/drawing/2014/main" id="{00000000-0008-0000-0700-000050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95250</xdr:colOff>
      <xdr:row>343</xdr:row>
      <xdr:rowOff>95251</xdr:rowOff>
    </xdr:from>
    <xdr:to>
      <xdr:col>7</xdr:col>
      <xdr:colOff>514350</xdr:colOff>
      <xdr:row>358</xdr:row>
      <xdr:rowOff>1</xdr:rowOff>
    </xdr:to>
    <xdr:graphicFrame macro="">
      <xdr:nvGraphicFramePr>
        <xdr:cNvPr id="7505" name="グラフ 11">
          <a:extLst>
            <a:ext uri="{FF2B5EF4-FFF2-40B4-BE49-F238E27FC236}">
              <a16:creationId xmlns:a16="http://schemas.microsoft.com/office/drawing/2014/main" id="{00000000-0008-0000-0700-000051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57149</xdr:colOff>
      <xdr:row>368</xdr:row>
      <xdr:rowOff>47625</xdr:rowOff>
    </xdr:from>
    <xdr:to>
      <xdr:col>10</xdr:col>
      <xdr:colOff>28574</xdr:colOff>
      <xdr:row>382</xdr:row>
      <xdr:rowOff>28575</xdr:rowOff>
    </xdr:to>
    <xdr:graphicFrame macro="">
      <xdr:nvGraphicFramePr>
        <xdr:cNvPr id="7506" name="グラフ 11">
          <a:extLst>
            <a:ext uri="{FF2B5EF4-FFF2-40B4-BE49-F238E27FC236}">
              <a16:creationId xmlns:a16="http://schemas.microsoft.com/office/drawing/2014/main" id="{00000000-0008-0000-0700-000052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47625</xdr:colOff>
      <xdr:row>153</xdr:row>
      <xdr:rowOff>76200</xdr:rowOff>
    </xdr:from>
    <xdr:to>
      <xdr:col>6</xdr:col>
      <xdr:colOff>390525</xdr:colOff>
      <xdr:row>167</xdr:row>
      <xdr:rowOff>123825</xdr:rowOff>
    </xdr:to>
    <xdr:graphicFrame macro="">
      <xdr:nvGraphicFramePr>
        <xdr:cNvPr id="7507" name="グラフ 3">
          <a:extLst>
            <a:ext uri="{FF2B5EF4-FFF2-40B4-BE49-F238E27FC236}">
              <a16:creationId xmlns:a16="http://schemas.microsoft.com/office/drawing/2014/main" id="{00000000-0008-0000-0700-000053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133349</xdr:colOff>
      <xdr:row>403</xdr:row>
      <xdr:rowOff>47625</xdr:rowOff>
    </xdr:from>
    <xdr:to>
      <xdr:col>14</xdr:col>
      <xdr:colOff>200024</xdr:colOff>
      <xdr:row>418</xdr:row>
      <xdr:rowOff>85725</xdr:rowOff>
    </xdr:to>
    <xdr:graphicFrame macro="">
      <xdr:nvGraphicFramePr>
        <xdr:cNvPr id="7508" name="グラフ 11">
          <a:extLst>
            <a:ext uri="{FF2B5EF4-FFF2-40B4-BE49-F238E27FC236}">
              <a16:creationId xmlns:a16="http://schemas.microsoft.com/office/drawing/2014/main" id="{00000000-0008-0000-0700-000054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438150</xdr:colOff>
      <xdr:row>212</xdr:row>
      <xdr:rowOff>66675</xdr:rowOff>
    </xdr:from>
    <xdr:to>
      <xdr:col>10</xdr:col>
      <xdr:colOff>85725</xdr:colOff>
      <xdr:row>225</xdr:row>
      <xdr:rowOff>142875</xdr:rowOff>
    </xdr:to>
    <xdr:graphicFrame macro="">
      <xdr:nvGraphicFramePr>
        <xdr:cNvPr id="7509" name="グラフ 4">
          <a:extLst>
            <a:ext uri="{FF2B5EF4-FFF2-40B4-BE49-F238E27FC236}">
              <a16:creationId xmlns:a16="http://schemas.microsoft.com/office/drawing/2014/main" id="{00000000-0008-0000-0700-000055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704850</xdr:colOff>
      <xdr:row>280</xdr:row>
      <xdr:rowOff>76201</xdr:rowOff>
    </xdr:from>
    <xdr:to>
      <xdr:col>12</xdr:col>
      <xdr:colOff>657225</xdr:colOff>
      <xdr:row>286</xdr:row>
      <xdr:rowOff>123825</xdr:rowOff>
    </xdr:to>
    <xdr:graphicFrame macro="">
      <xdr:nvGraphicFramePr>
        <xdr:cNvPr id="14" name="グラフ 7">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gradFill rotWithShape="1">
          <a:gsLst>
            <a:gs pos="0">
              <a:srgbClr val="FF6600"/>
            </a:gs>
            <a:gs pos="100000">
              <a:srgbClr val="C24E00"/>
            </a:gs>
          </a:gsLst>
          <a:path path="shape">
            <a:fillToRect l="50000" t="50000" r="50000" b="50000"/>
          </a:path>
        </a:gradFill>
        <a:ln w="38100" algn="ctr">
          <a:solidFill>
            <a:srgbClr val="FF6600"/>
          </a:solidFill>
          <a:round/>
          <a:headEnd/>
          <a:tailEnd/>
        </a:ln>
        <a:effectLst>
          <a:outerShdw dist="38100" dir="2700000" algn="tl" rotWithShape="0">
            <a:srgbClr val="000000">
              <a:alpha val="39999"/>
            </a:srgbClr>
          </a:outerShdw>
        </a:effectLst>
      </a:spPr>
      <a:bodyPr vertOverflow="clip" wrap="square" lIns="27432" tIns="18288" rIns="27432" bIns="18288" anchor="ctr" upright="1"/>
      <a:lstStyle>
        <a:defPPr algn="ctr" rtl="0">
          <a:defRPr sz="1100" b="0" i="0" u="none" strike="noStrike" baseline="0">
            <a:solidFill>
              <a:srgbClr val="FFFFFF"/>
            </a:solidFill>
            <a:latin typeface="ＭＳ Ｐゴシック"/>
            <a:ea typeface="ＭＳ Ｐゴシック"/>
          </a:defRPr>
        </a:defP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B1:AC48"/>
  <sheetViews>
    <sheetView showGridLines="0" tabSelected="1" workbookViewId="0">
      <selection activeCell="R47" sqref="R47"/>
    </sheetView>
  </sheetViews>
  <sheetFormatPr defaultRowHeight="13"/>
  <cols>
    <col min="1" max="1" width="0.90625" customWidth="1"/>
    <col min="2" max="29" width="3" customWidth="1"/>
    <col min="30" max="30" width="0.90625" customWidth="1"/>
  </cols>
  <sheetData>
    <row r="1" spans="2:29" s="11" customFormat="1" ht="19">
      <c r="B1" s="1363" t="str">
        <f>【A票】【D票】!J8</f>
        <v>令和7年度</v>
      </c>
      <c r="C1" s="1364"/>
      <c r="D1" s="1364"/>
      <c r="E1" s="1364"/>
      <c r="F1" s="1364"/>
      <c r="G1" s="205"/>
      <c r="H1" s="1369" t="s">
        <v>783</v>
      </c>
      <c r="I1" s="1370"/>
      <c r="J1" s="1370"/>
      <c r="K1" s="1370"/>
      <c r="L1" s="1370"/>
      <c r="M1" s="1370"/>
      <c r="N1" s="1370"/>
      <c r="O1" s="1370"/>
      <c r="P1" s="1370"/>
      <c r="Q1" s="1370"/>
      <c r="R1" s="1370"/>
      <c r="S1" s="1370"/>
      <c r="T1" s="1370"/>
      <c r="U1" s="1370"/>
      <c r="V1" s="1370"/>
      <c r="W1" s="1370"/>
      <c r="X1" s="1370"/>
      <c r="Y1" s="1370"/>
      <c r="Z1" s="1370"/>
      <c r="AA1" s="1370"/>
      <c r="AB1" s="1370"/>
      <c r="AC1" s="1371"/>
    </row>
    <row r="2" spans="2:29" s="11" customFormat="1" ht="14">
      <c r="B2" s="206"/>
      <c r="C2" s="207"/>
      <c r="D2" s="207"/>
      <c r="E2" s="207"/>
      <c r="F2" s="207"/>
      <c r="G2" s="208"/>
      <c r="H2" s="1372"/>
      <c r="I2" s="1372"/>
      <c r="J2" s="1372"/>
      <c r="K2" s="1372"/>
      <c r="L2" s="1372"/>
      <c r="M2" s="1372"/>
      <c r="N2" s="1372"/>
      <c r="O2" s="1372"/>
      <c r="P2" s="1372"/>
      <c r="Q2" s="1372"/>
      <c r="R2" s="1372"/>
      <c r="S2" s="1372"/>
      <c r="T2" s="1372"/>
      <c r="U2" s="1372"/>
      <c r="V2" s="1372"/>
      <c r="W2" s="1372"/>
      <c r="X2" s="1372"/>
      <c r="Y2" s="1372"/>
      <c r="Z2" s="1372"/>
      <c r="AA2" s="1372"/>
      <c r="AB2" s="1372"/>
      <c r="AC2" s="1373"/>
    </row>
    <row r="3" spans="2:29" ht="16.5">
      <c r="B3" s="204"/>
      <c r="C3" s="2"/>
      <c r="D3" s="2"/>
      <c r="E3" s="2"/>
      <c r="F3" s="2"/>
      <c r="G3" s="2"/>
      <c r="H3" s="2"/>
      <c r="I3" s="2"/>
      <c r="J3" s="2"/>
      <c r="K3" s="2"/>
      <c r="L3" s="2"/>
      <c r="M3" s="2"/>
      <c r="N3" s="2"/>
      <c r="O3" s="2"/>
      <c r="P3" s="2"/>
      <c r="Q3" s="2"/>
      <c r="R3" s="2"/>
      <c r="S3" s="2"/>
      <c r="T3" s="2"/>
      <c r="U3" s="2"/>
      <c r="V3" s="2"/>
      <c r="W3" s="2"/>
      <c r="X3" s="2"/>
      <c r="Y3" s="2"/>
      <c r="Z3" s="2"/>
      <c r="AA3" s="2"/>
      <c r="AB3" s="2"/>
      <c r="AC3" s="3"/>
    </row>
    <row r="4" spans="2:29">
      <c r="B4" s="1"/>
      <c r="C4" s="2"/>
      <c r="D4" s="2"/>
      <c r="E4" s="2"/>
      <c r="F4" s="2"/>
      <c r="G4" s="2"/>
      <c r="H4" s="2"/>
      <c r="I4" s="2"/>
      <c r="J4" s="2"/>
      <c r="K4" s="2"/>
      <c r="L4" s="2"/>
      <c r="M4" s="2"/>
      <c r="N4" s="2"/>
      <c r="O4" s="2"/>
      <c r="P4" s="2"/>
      <c r="Q4" s="2"/>
      <c r="R4" s="2"/>
      <c r="S4" s="2"/>
      <c r="T4" s="2"/>
      <c r="U4" s="2"/>
      <c r="V4" s="2"/>
      <c r="W4" s="2"/>
      <c r="X4" s="2"/>
      <c r="Y4" s="2"/>
      <c r="Z4" s="2"/>
      <c r="AA4" s="2"/>
      <c r="AB4" s="2"/>
      <c r="AC4" s="3"/>
    </row>
    <row r="5" spans="2:29">
      <c r="B5" s="1"/>
      <c r="C5" s="2"/>
      <c r="D5" s="2"/>
      <c r="E5" s="2"/>
      <c r="F5" s="2"/>
      <c r="G5" s="2"/>
      <c r="H5" s="2"/>
      <c r="I5" s="2"/>
      <c r="J5" s="2"/>
      <c r="K5" s="2"/>
      <c r="L5" s="2"/>
      <c r="M5" s="2"/>
      <c r="N5" s="2"/>
      <c r="O5" s="2"/>
      <c r="P5" s="2"/>
      <c r="Q5" s="2"/>
      <c r="R5" s="2"/>
      <c r="S5" s="2"/>
      <c r="T5" s="2"/>
      <c r="U5" s="2"/>
      <c r="V5" s="2"/>
      <c r="W5" s="2"/>
      <c r="X5" s="2"/>
      <c r="Y5" s="2"/>
      <c r="Z5" s="2"/>
      <c r="AA5" s="2"/>
      <c r="AB5" s="2"/>
      <c r="AC5" s="3"/>
    </row>
    <row r="6" spans="2:29">
      <c r="B6" s="1"/>
      <c r="C6" s="2"/>
      <c r="D6" s="2"/>
      <c r="E6" s="2"/>
      <c r="F6" s="2"/>
      <c r="G6" s="2"/>
      <c r="H6" s="2"/>
      <c r="I6" s="2"/>
      <c r="J6" s="2"/>
      <c r="K6" s="2"/>
      <c r="L6" s="2"/>
      <c r="M6" s="2"/>
      <c r="N6" s="2"/>
      <c r="O6" s="2"/>
      <c r="P6" s="2"/>
      <c r="Q6" s="2"/>
      <c r="R6" s="2"/>
      <c r="S6" s="2"/>
      <c r="T6" s="2"/>
      <c r="U6" s="2"/>
      <c r="V6" s="2"/>
      <c r="W6" s="2"/>
      <c r="X6" s="2"/>
      <c r="Y6" s="2"/>
      <c r="Z6" s="2"/>
      <c r="AA6" s="2"/>
      <c r="AB6" s="2"/>
      <c r="AC6" s="3"/>
    </row>
    <row r="7" spans="2:29">
      <c r="B7" s="1"/>
      <c r="C7" s="2"/>
      <c r="D7" s="2"/>
      <c r="E7" s="2"/>
      <c r="F7" s="2"/>
      <c r="G7" s="2"/>
      <c r="H7" s="2"/>
      <c r="I7" s="2"/>
      <c r="J7" s="2"/>
      <c r="K7" s="2"/>
      <c r="L7" s="2"/>
      <c r="M7" s="2"/>
      <c r="N7" s="2"/>
      <c r="O7" s="2"/>
      <c r="P7" s="2"/>
      <c r="Q7" s="2"/>
      <c r="R7" s="2"/>
      <c r="S7" s="2"/>
      <c r="T7" s="2"/>
      <c r="U7" s="2"/>
      <c r="V7" s="2"/>
      <c r="W7" s="2"/>
      <c r="X7" s="2"/>
      <c r="Y7" s="2"/>
      <c r="Z7" s="2"/>
      <c r="AA7" s="2"/>
      <c r="AB7" s="2"/>
      <c r="AC7" s="3"/>
    </row>
    <row r="8" spans="2:29">
      <c r="B8" s="1"/>
      <c r="C8" s="2"/>
      <c r="D8" s="2"/>
      <c r="E8" s="2"/>
      <c r="F8" s="2"/>
      <c r="G8" s="2"/>
      <c r="H8" s="2"/>
      <c r="I8" s="2"/>
      <c r="J8" s="2"/>
      <c r="K8" s="2"/>
      <c r="L8" s="2"/>
      <c r="M8" s="2"/>
      <c r="N8" s="2"/>
      <c r="O8" s="2"/>
      <c r="P8" s="2"/>
      <c r="Q8" s="2"/>
      <c r="R8" s="2"/>
      <c r="S8" s="2"/>
      <c r="T8" s="2"/>
      <c r="U8" s="2"/>
      <c r="V8" s="2"/>
      <c r="W8" s="2"/>
      <c r="X8" s="2"/>
      <c r="Y8" s="2"/>
      <c r="Z8" s="2"/>
      <c r="AA8" s="2"/>
      <c r="AB8" s="2"/>
      <c r="AC8" s="3"/>
    </row>
    <row r="9" spans="2:29">
      <c r="B9" s="1"/>
      <c r="C9" s="2"/>
      <c r="D9" s="2"/>
      <c r="E9" s="2"/>
      <c r="F9" s="2"/>
      <c r="G9" s="2"/>
      <c r="H9" s="2"/>
      <c r="I9" s="2"/>
      <c r="J9" s="2"/>
      <c r="K9" s="2"/>
      <c r="L9" s="2"/>
      <c r="M9" s="2"/>
      <c r="N9" s="2"/>
      <c r="O9" s="2"/>
      <c r="P9" s="2"/>
      <c r="Q9" s="2"/>
      <c r="R9" s="2"/>
      <c r="S9" s="2"/>
      <c r="T9" s="2"/>
      <c r="U9" s="2"/>
      <c r="V9" s="2"/>
      <c r="W9" s="2"/>
      <c r="X9" s="2"/>
      <c r="Y9" s="2"/>
      <c r="Z9" s="2"/>
      <c r="AA9" s="2"/>
      <c r="AB9" s="2"/>
      <c r="AC9" s="3"/>
    </row>
    <row r="10" spans="2:29">
      <c r="B10" s="1"/>
      <c r="C10" s="2"/>
      <c r="D10" s="2"/>
      <c r="E10" s="2"/>
      <c r="F10" s="2"/>
      <c r="G10" s="2"/>
      <c r="H10" s="2"/>
      <c r="I10" s="2"/>
      <c r="J10" s="2"/>
      <c r="K10" s="2"/>
      <c r="L10" s="2"/>
      <c r="M10" s="2"/>
      <c r="N10" s="2"/>
      <c r="O10" s="2"/>
      <c r="P10" s="2"/>
      <c r="Q10" s="2"/>
      <c r="R10" s="2"/>
      <c r="S10" s="2"/>
      <c r="T10" s="2"/>
      <c r="U10" s="2"/>
      <c r="V10" s="2"/>
      <c r="W10" s="2"/>
      <c r="X10" s="2"/>
      <c r="Y10" s="2"/>
      <c r="Z10" s="2"/>
      <c r="AA10" s="2"/>
      <c r="AB10" s="2"/>
      <c r="AC10" s="3"/>
    </row>
    <row r="11" spans="2:29">
      <c r="B11" s="1"/>
      <c r="C11" s="2"/>
      <c r="D11" s="2"/>
      <c r="E11" s="2"/>
      <c r="F11" s="2"/>
      <c r="G11" s="2"/>
      <c r="H11" s="2"/>
      <c r="I11" s="2"/>
      <c r="J11" s="2"/>
      <c r="K11" s="2"/>
      <c r="L11" s="2"/>
      <c r="M11" s="2"/>
      <c r="N11" s="2"/>
      <c r="O11" s="2"/>
      <c r="P11" s="2"/>
      <c r="Q11" s="2"/>
      <c r="R11" s="2"/>
      <c r="S11" s="2"/>
      <c r="T11" s="2"/>
      <c r="U11" s="2"/>
      <c r="V11" s="2"/>
      <c r="W11" s="2"/>
      <c r="X11" s="2"/>
      <c r="Y11" s="2"/>
      <c r="Z11" s="2"/>
      <c r="AA11" s="2"/>
      <c r="AB11" s="2"/>
      <c r="AC11" s="3"/>
    </row>
    <row r="12" spans="2:29">
      <c r="B12" s="1"/>
      <c r="C12" s="2"/>
      <c r="D12" s="2"/>
      <c r="E12" s="2"/>
      <c r="F12" s="2"/>
      <c r="G12" s="2"/>
      <c r="H12" s="2"/>
      <c r="I12" s="2"/>
      <c r="J12" s="2"/>
      <c r="K12" s="2"/>
      <c r="L12" s="2"/>
      <c r="M12" s="2"/>
      <c r="N12" s="2"/>
      <c r="O12" s="2"/>
      <c r="P12" s="2"/>
      <c r="Q12" s="2"/>
      <c r="R12" s="2"/>
      <c r="S12" s="2"/>
      <c r="T12" s="2"/>
      <c r="U12" s="2"/>
      <c r="V12" s="2"/>
      <c r="W12" s="2"/>
      <c r="X12" s="2"/>
      <c r="Y12" s="2"/>
      <c r="Z12" s="2"/>
      <c r="AA12" s="2"/>
      <c r="AB12" s="2"/>
      <c r="AC12" s="3"/>
    </row>
    <row r="13" spans="2:29">
      <c r="B13" s="1"/>
      <c r="C13" s="2"/>
      <c r="D13" s="2"/>
      <c r="E13" s="2"/>
      <c r="F13" s="2"/>
      <c r="G13" s="2"/>
      <c r="H13" s="2"/>
      <c r="I13" s="2"/>
      <c r="J13" s="2"/>
      <c r="K13" s="2"/>
      <c r="L13" s="2"/>
      <c r="M13" s="2"/>
      <c r="N13" s="2"/>
      <c r="O13" s="2"/>
      <c r="P13" s="2"/>
      <c r="Q13" s="2"/>
      <c r="R13" s="2"/>
      <c r="S13" s="2"/>
      <c r="T13" s="2"/>
      <c r="U13" s="2"/>
      <c r="V13" s="2"/>
      <c r="W13" s="2"/>
      <c r="X13" s="2"/>
      <c r="Y13" s="2"/>
      <c r="Z13" s="2"/>
      <c r="AA13" s="2"/>
      <c r="AB13" s="2"/>
      <c r="AC13" s="3"/>
    </row>
    <row r="14" spans="2:29">
      <c r="B14" s="1"/>
      <c r="C14" s="2"/>
      <c r="D14" s="2"/>
      <c r="E14" s="2"/>
      <c r="F14" s="2"/>
      <c r="G14" s="2"/>
      <c r="H14" s="2"/>
      <c r="I14" s="2"/>
      <c r="J14" s="2"/>
      <c r="K14" s="2"/>
      <c r="L14" s="2"/>
      <c r="M14" s="2"/>
      <c r="N14" s="2"/>
      <c r="O14" s="2"/>
      <c r="P14" s="2"/>
      <c r="Q14" s="2"/>
      <c r="R14" s="2"/>
      <c r="S14" s="2"/>
      <c r="T14" s="2"/>
      <c r="U14" s="2"/>
      <c r="V14" s="2"/>
      <c r="W14" s="2"/>
      <c r="X14" s="2"/>
      <c r="Y14" s="2"/>
      <c r="Z14" s="2"/>
      <c r="AA14" s="2"/>
      <c r="AB14" s="2"/>
      <c r="AC14" s="3"/>
    </row>
    <row r="15" spans="2:29">
      <c r="B15" s="1"/>
      <c r="C15" s="2"/>
      <c r="D15" s="2"/>
      <c r="E15" s="2"/>
      <c r="F15" s="2"/>
      <c r="G15" s="2"/>
      <c r="H15" s="2"/>
      <c r="I15" s="2"/>
      <c r="J15" s="2"/>
      <c r="K15" s="2"/>
      <c r="L15" s="2"/>
      <c r="M15" s="2"/>
      <c r="N15" s="2"/>
      <c r="O15" s="2"/>
      <c r="P15" s="2"/>
      <c r="Q15" s="2"/>
      <c r="R15" s="2"/>
      <c r="S15" s="2"/>
      <c r="T15" s="2"/>
      <c r="U15" s="2"/>
      <c r="V15" s="2"/>
      <c r="W15" s="2"/>
      <c r="X15" s="2"/>
      <c r="Y15" s="2"/>
      <c r="Z15" s="2"/>
      <c r="AA15" s="2"/>
      <c r="AB15" s="2"/>
      <c r="AC15" s="3"/>
    </row>
    <row r="16" spans="2:29">
      <c r="B16" s="1"/>
      <c r="C16" s="2"/>
      <c r="D16" s="2"/>
      <c r="E16" s="2"/>
      <c r="F16" s="2"/>
      <c r="G16" s="2"/>
      <c r="H16" s="2"/>
      <c r="I16" s="2"/>
      <c r="J16" s="2"/>
      <c r="K16" s="2"/>
      <c r="L16" s="2"/>
      <c r="M16" s="2"/>
      <c r="N16" s="2"/>
      <c r="O16" s="2"/>
      <c r="P16" s="2"/>
      <c r="Q16" s="2"/>
      <c r="R16" s="2"/>
      <c r="S16" s="2"/>
      <c r="T16" s="2"/>
      <c r="U16" s="2"/>
      <c r="V16" s="2"/>
      <c r="W16" s="2"/>
      <c r="X16" s="2"/>
      <c r="Y16" s="2"/>
      <c r="Z16" s="2"/>
      <c r="AA16" s="2"/>
      <c r="AB16" s="2"/>
      <c r="AC16" s="3"/>
    </row>
    <row r="17" spans="2:29">
      <c r="B17" s="1"/>
      <c r="C17" s="2"/>
      <c r="D17" s="2"/>
      <c r="E17" s="2"/>
      <c r="F17" s="2"/>
      <c r="G17" s="2"/>
      <c r="H17" s="2"/>
      <c r="I17" s="2"/>
      <c r="J17" s="2"/>
      <c r="K17" s="2"/>
      <c r="L17" s="2"/>
      <c r="M17" s="2"/>
      <c r="N17" s="2"/>
      <c r="O17" s="2"/>
      <c r="P17" s="2"/>
      <c r="Q17" s="2"/>
      <c r="R17" s="2"/>
      <c r="S17" s="2"/>
      <c r="T17" s="2"/>
      <c r="U17" s="2"/>
      <c r="V17" s="2"/>
      <c r="W17" s="2"/>
      <c r="X17" s="2"/>
      <c r="Y17" s="2"/>
      <c r="Z17" s="2"/>
      <c r="AA17" s="2"/>
      <c r="AB17" s="2"/>
      <c r="AC17" s="3"/>
    </row>
    <row r="18" spans="2:29">
      <c r="B18" s="1"/>
      <c r="C18" s="2"/>
      <c r="D18" s="2"/>
      <c r="E18" s="2"/>
      <c r="F18" s="2"/>
      <c r="G18" s="2"/>
      <c r="H18" s="2"/>
      <c r="I18" s="2"/>
      <c r="J18" s="2"/>
      <c r="K18" s="2"/>
      <c r="L18" s="2"/>
      <c r="M18" s="2"/>
      <c r="N18" s="2"/>
      <c r="O18" s="2"/>
      <c r="P18" s="2"/>
      <c r="Q18" s="2"/>
      <c r="R18" s="2"/>
      <c r="S18" s="2"/>
      <c r="T18" s="2"/>
      <c r="U18" s="2"/>
      <c r="V18" s="2"/>
      <c r="W18" s="2"/>
      <c r="X18" s="2"/>
      <c r="Y18" s="2"/>
      <c r="Z18" s="2"/>
      <c r="AA18" s="2"/>
      <c r="AB18" s="2"/>
      <c r="AC18" s="3"/>
    </row>
    <row r="19" spans="2:29">
      <c r="B19" s="1"/>
      <c r="C19" s="2"/>
      <c r="D19" s="2"/>
      <c r="E19" s="2"/>
      <c r="F19" s="2"/>
      <c r="G19" s="2"/>
      <c r="H19" s="2"/>
      <c r="I19" s="2"/>
      <c r="J19" s="2"/>
      <c r="K19" s="2"/>
      <c r="L19" s="2"/>
      <c r="M19" s="2"/>
      <c r="N19" s="2"/>
      <c r="O19" s="2"/>
      <c r="P19" s="2"/>
      <c r="Q19" s="2"/>
      <c r="R19" s="2"/>
      <c r="S19" s="2"/>
      <c r="T19" s="2"/>
      <c r="U19" s="2"/>
      <c r="V19" s="2"/>
      <c r="W19" s="2"/>
      <c r="X19" s="2"/>
      <c r="Y19" s="2"/>
      <c r="Z19" s="2"/>
      <c r="AA19" s="2"/>
      <c r="AB19" s="2"/>
      <c r="AC19" s="3"/>
    </row>
    <row r="20" spans="2:29">
      <c r="B20" s="1"/>
      <c r="C20" s="2"/>
      <c r="D20" s="2"/>
      <c r="E20" s="2"/>
      <c r="F20" s="2"/>
      <c r="G20" s="2"/>
      <c r="H20" s="2"/>
      <c r="I20" s="2"/>
      <c r="J20" s="2"/>
      <c r="K20" s="2"/>
      <c r="L20" s="2"/>
      <c r="M20" s="2"/>
      <c r="N20" s="2"/>
      <c r="O20" s="2"/>
      <c r="P20" s="2"/>
      <c r="Q20" s="2"/>
      <c r="R20" s="2"/>
      <c r="S20" s="2"/>
      <c r="T20" s="2"/>
      <c r="U20" s="2"/>
      <c r="V20" s="2"/>
      <c r="W20" s="2"/>
      <c r="X20" s="2"/>
      <c r="Y20" s="2"/>
      <c r="Z20" s="2"/>
      <c r="AA20" s="2"/>
      <c r="AB20" s="2"/>
      <c r="AC20" s="3"/>
    </row>
    <row r="21" spans="2:29">
      <c r="B21" s="1"/>
      <c r="C21" s="2"/>
      <c r="D21" s="2"/>
      <c r="E21" s="2"/>
      <c r="F21" s="2"/>
      <c r="G21" s="2"/>
      <c r="H21" s="2"/>
      <c r="I21" s="2"/>
      <c r="J21" s="2"/>
      <c r="K21" s="2"/>
      <c r="L21" s="2"/>
      <c r="M21" s="2"/>
      <c r="N21" s="2"/>
      <c r="O21" s="2"/>
      <c r="P21" s="7" t="s">
        <v>1152</v>
      </c>
      <c r="Q21" s="2"/>
      <c r="R21" s="2"/>
      <c r="S21" s="2"/>
      <c r="T21" s="2"/>
      <c r="U21" s="2"/>
      <c r="V21" s="2"/>
      <c r="W21" s="2"/>
      <c r="X21" s="2"/>
      <c r="Y21" s="2"/>
      <c r="Z21" s="2"/>
      <c r="AA21" s="2"/>
      <c r="AB21" s="2"/>
      <c r="AC21" s="3"/>
    </row>
    <row r="22" spans="2:29">
      <c r="B22" s="1"/>
      <c r="C22" s="2"/>
      <c r="D22" s="2"/>
      <c r="E22" s="2"/>
      <c r="F22" s="8" t="s">
        <v>1154</v>
      </c>
      <c r="G22" s="2"/>
      <c r="H22" s="2"/>
      <c r="I22" s="2"/>
      <c r="J22" s="2"/>
      <c r="K22" s="2"/>
      <c r="L22" s="2"/>
      <c r="M22" s="2"/>
      <c r="N22" s="2"/>
      <c r="O22" s="2"/>
      <c r="P22" s="2"/>
      <c r="Q22" s="2"/>
      <c r="R22" s="2"/>
      <c r="S22" s="2"/>
      <c r="T22" s="2"/>
      <c r="U22" s="2"/>
      <c r="V22" s="2"/>
      <c r="W22" s="2"/>
      <c r="X22" s="2"/>
      <c r="Y22" s="2"/>
      <c r="Z22" s="2"/>
      <c r="AA22" s="2"/>
      <c r="AB22" s="2"/>
      <c r="AC22" s="3"/>
    </row>
    <row r="23" spans="2:29">
      <c r="B23" s="1"/>
      <c r="C23" s="2"/>
      <c r="D23" s="2"/>
      <c r="E23" s="2"/>
      <c r="F23" s="2"/>
      <c r="G23" s="2"/>
      <c r="H23" s="2"/>
      <c r="I23" s="2"/>
      <c r="J23" s="2"/>
      <c r="K23" s="2"/>
      <c r="L23" s="2"/>
      <c r="M23" s="2"/>
      <c r="N23" s="2"/>
      <c r="O23" s="2"/>
      <c r="P23" s="2"/>
      <c r="Q23" s="2"/>
      <c r="R23" s="2"/>
      <c r="S23" s="2"/>
      <c r="T23" s="2"/>
      <c r="U23" s="2"/>
      <c r="V23" s="2"/>
      <c r="W23" s="2"/>
      <c r="X23" s="2"/>
      <c r="Y23" s="2"/>
      <c r="Z23" s="2"/>
      <c r="AA23" s="2"/>
      <c r="AB23" s="2"/>
      <c r="AC23" s="3"/>
    </row>
    <row r="24" spans="2:29">
      <c r="B24" s="1"/>
      <c r="C24" s="2"/>
      <c r="D24" s="2"/>
      <c r="E24" s="2"/>
      <c r="F24" s="2"/>
      <c r="G24" s="2"/>
      <c r="H24" s="2"/>
      <c r="I24" s="2"/>
      <c r="J24" s="2"/>
      <c r="K24" s="2"/>
      <c r="L24" s="2"/>
      <c r="M24" s="2"/>
      <c r="N24" s="2"/>
      <c r="O24" s="2"/>
      <c r="P24" s="2"/>
      <c r="Q24" s="2"/>
      <c r="R24" s="2"/>
      <c r="S24" s="2"/>
      <c r="T24" s="2"/>
      <c r="U24" s="2"/>
      <c r="V24" s="2"/>
      <c r="W24" s="2"/>
      <c r="X24" s="2"/>
      <c r="Y24" s="2"/>
      <c r="Z24" s="2"/>
      <c r="AA24" s="2"/>
      <c r="AB24" s="2"/>
      <c r="AC24" s="3"/>
    </row>
    <row r="25" spans="2:29">
      <c r="B25" s="1"/>
      <c r="C25" s="2"/>
      <c r="D25" s="2"/>
      <c r="E25" s="2"/>
      <c r="F25" s="2"/>
      <c r="G25" s="2"/>
      <c r="H25" s="2"/>
      <c r="I25" s="2"/>
      <c r="J25" s="2"/>
      <c r="K25" s="2"/>
      <c r="L25" s="2"/>
      <c r="M25" s="2"/>
      <c r="N25" s="2"/>
      <c r="O25" s="2"/>
      <c r="P25" s="2"/>
      <c r="Q25" s="2"/>
      <c r="R25" s="2"/>
      <c r="S25" s="2"/>
      <c r="T25" s="2"/>
      <c r="U25" s="2"/>
      <c r="V25" s="2"/>
      <c r="W25" s="2"/>
      <c r="X25" s="2"/>
      <c r="Y25" s="2"/>
      <c r="Z25" s="2"/>
      <c r="AA25" s="2"/>
      <c r="AB25" s="2"/>
      <c r="AC25" s="3"/>
    </row>
    <row r="26" spans="2:29">
      <c r="B26" s="1"/>
      <c r="C26" s="2"/>
      <c r="D26" s="2"/>
      <c r="E26" s="2"/>
      <c r="F26" s="2"/>
      <c r="G26" s="2"/>
      <c r="H26" s="2"/>
      <c r="I26" s="2"/>
      <c r="J26" s="2"/>
      <c r="K26" s="2"/>
      <c r="L26" s="2"/>
      <c r="M26" s="2"/>
      <c r="N26" s="2"/>
      <c r="O26" s="2"/>
      <c r="P26" s="2"/>
      <c r="Q26" s="2"/>
      <c r="R26" s="2"/>
      <c r="S26" s="2"/>
      <c r="T26" s="2"/>
      <c r="U26" s="2"/>
      <c r="V26" s="2"/>
      <c r="W26" s="2"/>
      <c r="X26" s="2"/>
      <c r="Y26" s="2"/>
      <c r="Z26" s="2"/>
      <c r="AA26" s="2"/>
      <c r="AB26" s="2"/>
      <c r="AC26" s="3"/>
    </row>
    <row r="27" spans="2:29">
      <c r="B27" s="1"/>
      <c r="C27" s="2"/>
      <c r="D27" s="2"/>
      <c r="E27" s="2"/>
      <c r="F27" s="2"/>
      <c r="G27" s="2"/>
      <c r="H27" s="2"/>
      <c r="I27" s="2"/>
      <c r="J27" s="2"/>
      <c r="K27" s="2"/>
      <c r="L27" s="2"/>
      <c r="M27" s="2"/>
      <c r="N27" s="2"/>
      <c r="O27" s="2"/>
      <c r="P27" s="9" t="s">
        <v>1151</v>
      </c>
      <c r="Q27" s="2"/>
      <c r="R27" s="2"/>
      <c r="S27" s="2"/>
      <c r="T27" s="2"/>
      <c r="U27" s="2"/>
      <c r="V27" s="2"/>
      <c r="W27" s="2"/>
      <c r="X27" s="2"/>
      <c r="Y27" s="2"/>
      <c r="Z27" s="2"/>
      <c r="AA27" s="2"/>
      <c r="AB27" s="2"/>
      <c r="AC27" s="3"/>
    </row>
    <row r="28" spans="2:29">
      <c r="B28" s="1"/>
      <c r="C28" s="2"/>
      <c r="D28" s="2"/>
      <c r="E28" s="2"/>
      <c r="F28" s="8" t="s">
        <v>1153</v>
      </c>
      <c r="G28" s="2"/>
      <c r="H28" s="2"/>
      <c r="I28" s="2"/>
      <c r="J28" s="2"/>
      <c r="K28" s="2"/>
      <c r="L28" s="2"/>
      <c r="M28" s="2"/>
      <c r="N28" s="2"/>
      <c r="O28" s="2"/>
      <c r="P28" s="2"/>
      <c r="Q28" s="2"/>
      <c r="R28" s="2"/>
      <c r="S28" s="2"/>
      <c r="T28" s="2"/>
      <c r="U28" s="2"/>
      <c r="V28" s="2"/>
      <c r="W28" s="2"/>
      <c r="X28" s="2"/>
      <c r="Y28" s="2"/>
      <c r="Z28" s="2"/>
      <c r="AA28" s="2"/>
      <c r="AB28" s="2"/>
      <c r="AC28" s="3"/>
    </row>
    <row r="29" spans="2:29">
      <c r="B29" s="1"/>
      <c r="C29" s="2"/>
      <c r="D29" s="2"/>
      <c r="E29" s="2"/>
      <c r="F29" s="2"/>
      <c r="G29" s="2"/>
      <c r="H29" s="2"/>
      <c r="I29" s="2"/>
      <c r="J29" s="2"/>
      <c r="K29" s="2"/>
      <c r="L29" s="2"/>
      <c r="M29" s="2"/>
      <c r="N29" s="2"/>
      <c r="O29" s="2"/>
      <c r="P29" s="2"/>
      <c r="Q29" s="2"/>
      <c r="R29" s="2"/>
      <c r="S29" s="2"/>
      <c r="T29" s="2"/>
      <c r="U29" s="2"/>
      <c r="V29" s="2"/>
      <c r="W29" s="2"/>
      <c r="X29" s="2"/>
      <c r="Y29" s="2"/>
      <c r="Z29" s="2"/>
      <c r="AA29" s="2"/>
      <c r="AB29" s="2"/>
      <c r="AC29" s="3"/>
    </row>
    <row r="30" spans="2:29">
      <c r="B30" s="1"/>
      <c r="C30" s="2"/>
      <c r="D30" s="2"/>
      <c r="E30" s="2"/>
      <c r="F30" s="2"/>
      <c r="G30" s="2"/>
      <c r="H30" s="2"/>
      <c r="I30" s="2"/>
      <c r="J30" s="2"/>
      <c r="K30" s="2"/>
      <c r="L30" s="2"/>
      <c r="M30" s="2"/>
      <c r="N30" s="2"/>
      <c r="O30" s="2"/>
      <c r="P30" s="2"/>
      <c r="Q30" s="2"/>
      <c r="R30" s="2"/>
      <c r="S30" s="2"/>
      <c r="T30" s="2"/>
      <c r="U30" s="2"/>
      <c r="V30" s="2"/>
      <c r="W30" s="2"/>
      <c r="X30" s="2"/>
      <c r="Y30" s="2"/>
      <c r="Z30" s="2"/>
      <c r="AA30" s="2"/>
      <c r="AB30" s="2"/>
      <c r="AC30" s="3"/>
    </row>
    <row r="31" spans="2:29">
      <c r="B31" s="1"/>
      <c r="C31" s="2"/>
      <c r="D31" s="2"/>
      <c r="E31" s="2"/>
      <c r="F31" s="2"/>
      <c r="G31" s="2"/>
      <c r="H31" s="2"/>
      <c r="I31" s="2"/>
      <c r="J31" s="2"/>
      <c r="K31" s="2"/>
      <c r="L31" s="2"/>
      <c r="M31" s="2"/>
      <c r="N31" s="2"/>
      <c r="O31" s="2"/>
      <c r="P31" s="2"/>
      <c r="Q31" s="2"/>
      <c r="R31" s="2"/>
      <c r="S31" s="2"/>
      <c r="T31" s="2"/>
      <c r="U31" s="2"/>
      <c r="V31" s="2"/>
      <c r="W31" s="2"/>
      <c r="X31" s="2"/>
      <c r="Y31" s="2"/>
      <c r="Z31" s="2"/>
      <c r="AA31" s="2"/>
      <c r="AB31" s="2"/>
      <c r="AC31" s="3"/>
    </row>
    <row r="32" spans="2:29">
      <c r="B32" s="1"/>
      <c r="C32" s="2"/>
      <c r="D32" s="2"/>
      <c r="E32" s="2"/>
      <c r="F32" s="2"/>
      <c r="G32" s="2"/>
      <c r="H32" s="2"/>
      <c r="I32" s="2"/>
      <c r="J32" s="2"/>
      <c r="K32" s="2"/>
      <c r="L32" s="2"/>
      <c r="M32" s="2"/>
      <c r="N32" s="2"/>
      <c r="O32" s="2"/>
      <c r="P32" s="2"/>
      <c r="Q32" s="2"/>
      <c r="R32" s="2"/>
      <c r="S32" s="2"/>
      <c r="T32" s="2"/>
      <c r="U32" s="2"/>
      <c r="V32" s="2"/>
      <c r="W32" s="2"/>
      <c r="X32" s="2"/>
      <c r="Y32" s="2"/>
      <c r="Z32" s="2"/>
      <c r="AA32" s="2"/>
      <c r="AB32" s="2"/>
      <c r="AC32" s="3"/>
    </row>
    <row r="33" spans="2:29">
      <c r="B33" s="1"/>
      <c r="C33" s="2"/>
      <c r="D33" s="2"/>
      <c r="E33" s="2"/>
      <c r="F33" s="2"/>
      <c r="G33" s="2"/>
      <c r="H33" s="2"/>
      <c r="I33" s="2"/>
      <c r="J33" s="2"/>
      <c r="K33" s="2"/>
      <c r="L33" s="2"/>
      <c r="M33" s="2"/>
      <c r="N33" s="2"/>
      <c r="O33" s="2"/>
      <c r="P33" s="14" t="s">
        <v>470</v>
      </c>
      <c r="Q33" s="2"/>
      <c r="R33" s="2"/>
      <c r="S33" s="2"/>
      <c r="T33" s="2"/>
      <c r="U33" s="2"/>
      <c r="V33" s="2"/>
      <c r="W33" s="2"/>
      <c r="X33" s="2"/>
      <c r="Y33" s="2"/>
      <c r="Z33" s="2"/>
      <c r="AA33" s="2"/>
      <c r="AB33" s="2"/>
      <c r="AC33" s="3"/>
    </row>
    <row r="34" spans="2:29">
      <c r="B34" s="1"/>
      <c r="C34" s="2"/>
      <c r="D34" s="2"/>
      <c r="E34" s="2"/>
      <c r="F34" s="8" t="s">
        <v>944</v>
      </c>
      <c r="G34" s="2"/>
      <c r="H34" s="2"/>
      <c r="I34" s="2"/>
      <c r="J34" s="2"/>
      <c r="K34" s="2"/>
      <c r="L34" s="2"/>
      <c r="M34" s="2"/>
      <c r="N34" s="2"/>
      <c r="O34" s="2"/>
      <c r="P34" s="2"/>
      <c r="Q34" s="2"/>
      <c r="R34" s="2"/>
      <c r="S34" s="2"/>
      <c r="T34" s="2"/>
      <c r="U34" s="2"/>
      <c r="V34" s="2"/>
      <c r="W34" s="2"/>
      <c r="X34" s="2"/>
      <c r="Y34" s="2"/>
      <c r="Z34" s="2"/>
      <c r="AA34" s="2"/>
      <c r="AB34" s="2"/>
      <c r="AC34" s="3"/>
    </row>
    <row r="35" spans="2:29">
      <c r="B35" s="1"/>
      <c r="C35" s="2"/>
      <c r="D35" s="2"/>
      <c r="E35" s="2"/>
      <c r="F35" s="2"/>
      <c r="G35" s="2"/>
      <c r="H35" s="2"/>
      <c r="I35" s="2"/>
      <c r="J35" s="2"/>
      <c r="K35" s="2"/>
      <c r="L35" s="2"/>
      <c r="M35" s="2"/>
      <c r="N35" s="2"/>
      <c r="O35" s="2"/>
      <c r="P35" s="2"/>
      <c r="Q35" s="2"/>
      <c r="R35" s="2"/>
      <c r="S35" s="2"/>
      <c r="T35" s="2"/>
      <c r="U35" s="2"/>
      <c r="V35" s="2"/>
      <c r="W35" s="2"/>
      <c r="X35" s="2"/>
      <c r="Y35" s="2"/>
      <c r="Z35" s="2"/>
      <c r="AA35" s="2"/>
      <c r="AB35" s="2"/>
      <c r="AC35" s="3"/>
    </row>
    <row r="36" spans="2:29">
      <c r="B36" s="1"/>
      <c r="C36" s="2"/>
      <c r="D36" s="2"/>
      <c r="E36" s="2"/>
      <c r="F36" s="2"/>
      <c r="G36" s="2"/>
      <c r="H36" s="2"/>
      <c r="I36" s="2"/>
      <c r="J36" s="2"/>
      <c r="K36" s="2"/>
      <c r="L36" s="2"/>
      <c r="M36" s="2"/>
      <c r="N36" s="2"/>
      <c r="O36" s="2"/>
      <c r="P36" s="2"/>
      <c r="Q36" s="2"/>
      <c r="R36" s="2"/>
      <c r="S36" s="2"/>
      <c r="T36" s="2"/>
      <c r="U36" s="2"/>
      <c r="V36" s="2"/>
      <c r="W36" s="2"/>
      <c r="X36" s="2"/>
      <c r="Y36" s="2"/>
      <c r="Z36" s="2"/>
      <c r="AA36" s="2"/>
      <c r="AB36" s="2"/>
      <c r="AC36" s="3"/>
    </row>
    <row r="37" spans="2:29">
      <c r="B37" s="1"/>
      <c r="C37" s="2"/>
      <c r="D37" s="2"/>
      <c r="E37" s="2"/>
      <c r="F37" s="2"/>
      <c r="G37" s="2"/>
      <c r="H37" s="2"/>
      <c r="I37" s="2"/>
      <c r="J37" s="2"/>
      <c r="K37" s="2"/>
      <c r="L37" s="2"/>
      <c r="M37" s="2"/>
      <c r="N37" s="2"/>
      <c r="O37" s="2"/>
      <c r="P37" s="2"/>
      <c r="Q37" s="2"/>
      <c r="R37" s="2"/>
      <c r="S37" s="2"/>
      <c r="T37" s="2"/>
      <c r="U37" s="2"/>
      <c r="V37" s="2"/>
      <c r="W37" s="2"/>
      <c r="X37" s="2"/>
      <c r="Y37" s="2"/>
      <c r="Z37" s="2"/>
      <c r="AA37" s="2"/>
      <c r="AB37" s="2"/>
      <c r="AC37" s="3"/>
    </row>
    <row r="38" spans="2:29">
      <c r="B38" s="1"/>
      <c r="C38" s="2"/>
      <c r="D38" s="2"/>
      <c r="E38" s="2"/>
      <c r="F38" s="2"/>
      <c r="G38" s="2"/>
      <c r="H38" s="2"/>
      <c r="I38" s="2"/>
      <c r="J38" s="2"/>
      <c r="K38" s="2"/>
      <c r="L38" s="2"/>
      <c r="M38" s="2"/>
      <c r="N38" s="2"/>
      <c r="O38" s="2"/>
      <c r="P38" s="2"/>
      <c r="Q38" s="2"/>
      <c r="R38" s="2"/>
      <c r="S38" s="2"/>
      <c r="T38" s="2"/>
      <c r="U38" s="2"/>
      <c r="V38" s="2"/>
      <c r="W38" s="2"/>
      <c r="X38" s="2"/>
      <c r="Y38" s="2"/>
      <c r="Z38" s="2"/>
      <c r="AA38" s="2"/>
      <c r="AB38" s="2"/>
      <c r="AC38" s="3"/>
    </row>
    <row r="39" spans="2:29" ht="13.5" thickBot="1">
      <c r="B39" s="1"/>
      <c r="C39" s="2"/>
      <c r="D39" s="2"/>
      <c r="E39" s="2"/>
      <c r="F39" s="2"/>
      <c r="G39" s="2"/>
      <c r="H39" s="2"/>
      <c r="I39" s="2"/>
      <c r="J39" s="2"/>
      <c r="K39" s="2"/>
      <c r="L39" s="2"/>
      <c r="M39" s="2"/>
      <c r="N39" s="2"/>
      <c r="O39" s="2"/>
      <c r="P39" s="2"/>
      <c r="Q39" s="2"/>
      <c r="R39" s="2"/>
      <c r="S39" s="2"/>
      <c r="T39" s="2"/>
      <c r="U39" s="2"/>
      <c r="V39" s="2"/>
      <c r="W39" s="2"/>
      <c r="X39" s="2"/>
      <c r="Y39" s="2"/>
      <c r="Z39" s="2"/>
      <c r="AA39" s="2"/>
      <c r="AB39" s="2"/>
      <c r="AC39" s="3"/>
    </row>
    <row r="40" spans="2:29" ht="13.5" thickTop="1">
      <c r="B40" s="1"/>
      <c r="C40" s="2"/>
      <c r="D40" s="2"/>
      <c r="E40" s="2"/>
      <c r="F40" s="1367" t="s">
        <v>461</v>
      </c>
      <c r="G40" s="1368"/>
      <c r="H40" s="1374" t="s">
        <v>462</v>
      </c>
      <c r="I40" s="1375"/>
      <c r="J40" s="1380" t="s">
        <v>463</v>
      </c>
      <c r="K40" s="1380"/>
      <c r="L40" s="1381" t="s">
        <v>34</v>
      </c>
      <c r="M40" s="1382"/>
      <c r="N40" s="1378" t="s">
        <v>464</v>
      </c>
      <c r="O40" s="1379"/>
      <c r="P40" s="1376" t="s">
        <v>465</v>
      </c>
      <c r="Q40" s="1377"/>
      <c r="R40" s="2"/>
      <c r="S40" s="2"/>
      <c r="T40" s="2"/>
      <c r="U40" s="2" t="s">
        <v>35</v>
      </c>
      <c r="V40" s="2"/>
      <c r="W40" s="2"/>
      <c r="X40" s="2"/>
      <c r="Y40" s="2"/>
      <c r="Z40" s="2"/>
      <c r="AA40" s="2"/>
      <c r="AB40" s="2"/>
      <c r="AC40" s="3"/>
    </row>
    <row r="41" spans="2:29" ht="16" thickBot="1">
      <c r="B41" s="1"/>
      <c r="C41" s="2"/>
      <c r="D41" s="2"/>
      <c r="E41" s="2"/>
      <c r="F41" s="1365" t="str">
        <f>IF(【A票】【D票】!H23="NG　記入もれがあります","NG","")</f>
        <v>NG</v>
      </c>
      <c r="G41" s="1366"/>
      <c r="H41" s="1366" t="str">
        <f>IF(【A票】【D票】!H117="NG　記入もれがあります","NG","")</f>
        <v>NG</v>
      </c>
      <c r="I41" s="1366"/>
      <c r="J41" s="1366" t="str">
        <f>IF(COUNTIF(【B票】!FK119:FK319,"問4以前にエラーがあります")&gt;0,"NG",IF(COUNTIF(【B票】!FL119:FL319,"問5以降にエラーがあります")&gt;0,"要確認"," "))</f>
        <v xml:space="preserve"> </v>
      </c>
      <c r="K41" s="1366"/>
      <c r="L41" s="1366" t="str">
        <f>IF(COUNTIF(【附B票】個人票!AL46:AL346,"エラーが残っています")&gt;0,"NG"," ")</f>
        <v xml:space="preserve"> </v>
      </c>
      <c r="M41" s="1366"/>
      <c r="N41" s="1366" t="str">
        <f>IF(COUNTIF(【Ｃ票】!EU91:EU1091,"エラーが残っています")&gt;0,"NG"," ")</f>
        <v xml:space="preserve"> </v>
      </c>
      <c r="O41" s="1366"/>
      <c r="P41" s="1366" t="str">
        <f>IF(COUNTIF(【E票】!F40,"C票問9と問1_1)の「該当」の件数が違います")+COUNTIF(【E票】!CO48:CO57,"エラーが残っています")&gt;0,"NG"," ")</f>
        <v xml:space="preserve"> </v>
      </c>
      <c r="Q41" s="1383"/>
      <c r="R41" s="2" t="s">
        <v>36</v>
      </c>
      <c r="S41" s="2"/>
      <c r="T41" s="2"/>
      <c r="U41" s="2"/>
      <c r="V41" s="2"/>
      <c r="W41" s="2"/>
      <c r="X41" s="2"/>
      <c r="Y41" s="2"/>
      <c r="Z41" s="2"/>
      <c r="AA41" s="2"/>
      <c r="AB41" s="2"/>
      <c r="AC41" s="3"/>
    </row>
    <row r="42" spans="2:29" ht="13.5" thickTop="1">
      <c r="B42" s="1"/>
      <c r="C42" s="2"/>
      <c r="D42" s="2"/>
      <c r="E42" s="2"/>
      <c r="F42" s="2"/>
      <c r="G42" s="2"/>
      <c r="H42" s="2"/>
      <c r="I42" s="2"/>
      <c r="J42" s="168" t="s">
        <v>177</v>
      </c>
      <c r="K42" s="2"/>
      <c r="L42" s="2"/>
      <c r="M42" s="2"/>
      <c r="N42" s="2"/>
      <c r="O42" s="2"/>
      <c r="P42" s="2"/>
      <c r="Q42" s="2"/>
      <c r="R42" s="2"/>
      <c r="S42" s="2"/>
      <c r="T42" s="2"/>
      <c r="U42" s="2"/>
      <c r="V42" s="2"/>
      <c r="W42" s="2"/>
      <c r="X42" s="2"/>
      <c r="Y42" s="2"/>
      <c r="Z42" s="2"/>
      <c r="AA42" s="2"/>
      <c r="AB42" s="2"/>
      <c r="AC42" s="3"/>
    </row>
    <row r="43" spans="2:29">
      <c r="B43" s="1"/>
      <c r="C43" s="2"/>
      <c r="D43" s="2"/>
      <c r="E43" s="2"/>
      <c r="F43" s="2" t="s">
        <v>466</v>
      </c>
      <c r="G43" s="2"/>
      <c r="H43" s="2"/>
      <c r="I43" s="2"/>
      <c r="J43" s="2"/>
      <c r="K43" s="2"/>
      <c r="L43" s="2"/>
      <c r="M43" s="2"/>
      <c r="N43" s="2"/>
      <c r="O43" s="2"/>
      <c r="P43" s="2"/>
      <c r="Q43" s="2"/>
      <c r="R43" s="2"/>
      <c r="S43" s="2"/>
      <c r="T43" s="2"/>
      <c r="U43" s="2"/>
      <c r="V43" s="2"/>
      <c r="W43" s="2"/>
      <c r="X43" s="2"/>
      <c r="Y43" s="2"/>
      <c r="Z43" s="2"/>
      <c r="AA43" s="2"/>
      <c r="AB43" s="2"/>
      <c r="AC43" s="3"/>
    </row>
    <row r="44" spans="2:29">
      <c r="B44" s="1"/>
      <c r="C44" s="2"/>
      <c r="D44" s="2"/>
      <c r="E44" s="2"/>
      <c r="F44" s="2"/>
      <c r="G44" s="2"/>
      <c r="H44" s="2"/>
      <c r="I44" s="2"/>
      <c r="J44" s="2"/>
      <c r="K44" s="2"/>
      <c r="L44" s="2"/>
      <c r="M44" s="2"/>
      <c r="N44" s="2"/>
      <c r="O44" s="2"/>
      <c r="P44" s="2"/>
      <c r="Q44" s="2"/>
      <c r="R44" s="2"/>
      <c r="S44" s="2"/>
      <c r="T44" s="2"/>
      <c r="U44" s="2"/>
      <c r="V44" s="2"/>
      <c r="W44" s="2"/>
      <c r="X44" s="2"/>
      <c r="Y44" s="2"/>
      <c r="Z44" s="2"/>
      <c r="AA44" s="2"/>
      <c r="AB44" s="2"/>
      <c r="AC44" s="3"/>
    </row>
    <row r="45" spans="2:29">
      <c r="B45" s="1"/>
      <c r="C45" s="2"/>
      <c r="D45" s="2"/>
      <c r="E45" s="2"/>
      <c r="F45" s="2"/>
      <c r="G45" s="2"/>
      <c r="H45" s="2"/>
      <c r="I45" s="2"/>
      <c r="J45" s="2"/>
      <c r="K45" s="2"/>
      <c r="L45" s="2"/>
      <c r="M45" s="2"/>
      <c r="N45" s="2"/>
      <c r="O45" s="2"/>
      <c r="P45" s="2"/>
      <c r="Q45" s="2"/>
      <c r="R45" s="2"/>
      <c r="S45" s="2"/>
      <c r="T45" s="2"/>
      <c r="U45" s="2"/>
      <c r="V45" s="2"/>
      <c r="W45" s="2"/>
      <c r="X45" s="2"/>
      <c r="Y45" s="2"/>
      <c r="Z45" s="2"/>
      <c r="AA45" s="2"/>
      <c r="AB45" s="2"/>
      <c r="AC45" s="3"/>
    </row>
    <row r="46" spans="2:29">
      <c r="B46" s="1"/>
      <c r="C46" s="2"/>
      <c r="D46" s="2"/>
      <c r="E46" s="2"/>
      <c r="F46" s="2"/>
      <c r="G46" s="2"/>
      <c r="H46" s="2"/>
      <c r="I46" s="2"/>
      <c r="J46" s="2"/>
      <c r="K46" s="2"/>
      <c r="L46" s="2"/>
      <c r="M46" s="2"/>
      <c r="N46" s="2"/>
      <c r="O46" s="2"/>
      <c r="P46" s="2"/>
      <c r="Q46" s="2"/>
      <c r="R46" s="2"/>
      <c r="S46" s="2"/>
      <c r="T46" s="2"/>
      <c r="U46" s="2"/>
      <c r="V46" s="2"/>
      <c r="W46" s="2"/>
      <c r="X46" s="2"/>
      <c r="Y46" s="2"/>
      <c r="Z46" s="2"/>
      <c r="AA46" s="2"/>
      <c r="AB46" s="2"/>
      <c r="AC46" s="3"/>
    </row>
    <row r="47" spans="2:29">
      <c r="B47" s="1"/>
      <c r="C47" s="2"/>
      <c r="D47" s="2"/>
      <c r="E47" s="2"/>
      <c r="F47" s="2"/>
      <c r="G47" s="2"/>
      <c r="H47" s="2"/>
      <c r="I47" s="2"/>
      <c r="J47" s="2"/>
      <c r="K47" s="2"/>
      <c r="L47" s="2"/>
      <c r="M47" s="2"/>
      <c r="N47" s="2"/>
      <c r="O47" s="2"/>
      <c r="P47" s="2"/>
      <c r="Q47" s="2"/>
      <c r="R47" s="2"/>
      <c r="S47" s="2"/>
      <c r="T47" s="2"/>
      <c r="U47" s="2"/>
      <c r="V47" s="2"/>
      <c r="W47" s="2"/>
      <c r="X47" s="2"/>
      <c r="Y47" s="2"/>
      <c r="Z47" s="2"/>
      <c r="AA47" s="2"/>
      <c r="AB47" s="2"/>
      <c r="AC47" s="3"/>
    </row>
    <row r="48" spans="2:29">
      <c r="B48" s="4"/>
      <c r="C48" s="5"/>
      <c r="D48" s="5"/>
      <c r="E48" s="5"/>
      <c r="F48" s="5"/>
      <c r="G48" s="5"/>
      <c r="H48" s="5"/>
      <c r="I48" s="5"/>
      <c r="J48" s="5"/>
      <c r="K48" s="5"/>
      <c r="L48" s="5"/>
      <c r="M48" s="5"/>
      <c r="N48" s="5"/>
      <c r="O48" s="5"/>
      <c r="P48" s="5"/>
      <c r="Q48" s="5"/>
      <c r="R48" s="5"/>
      <c r="S48" s="5"/>
      <c r="T48" s="5"/>
      <c r="U48" s="5"/>
      <c r="V48" s="5"/>
      <c r="W48" s="5"/>
      <c r="X48" s="5"/>
      <c r="Y48" s="5"/>
      <c r="Z48" s="5"/>
      <c r="AA48" s="5"/>
      <c r="AB48" s="5"/>
      <c r="AC48" s="6"/>
    </row>
  </sheetData>
  <sheetProtection sheet="1" selectLockedCells="1" selectUnlockedCells="1"/>
  <mergeCells count="14">
    <mergeCell ref="B1:F1"/>
    <mergeCell ref="F41:G41"/>
    <mergeCell ref="F40:G40"/>
    <mergeCell ref="H1:AC2"/>
    <mergeCell ref="H40:I40"/>
    <mergeCell ref="H41:I41"/>
    <mergeCell ref="J41:K41"/>
    <mergeCell ref="P40:Q40"/>
    <mergeCell ref="N40:O40"/>
    <mergeCell ref="J40:K40"/>
    <mergeCell ref="L40:M40"/>
    <mergeCell ref="L41:M41"/>
    <mergeCell ref="P41:Q41"/>
    <mergeCell ref="N41:O41"/>
  </mergeCells>
  <phoneticPr fontId="22"/>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T1748"/>
  <sheetViews>
    <sheetView showGridLines="0" zoomScaleNormal="100" workbookViewId="0">
      <selection activeCell="I4" sqref="I4:K4"/>
    </sheetView>
  </sheetViews>
  <sheetFormatPr defaultRowHeight="13"/>
  <cols>
    <col min="1" max="1" width="4" style="22" customWidth="1"/>
    <col min="2" max="2" width="5.1796875" customWidth="1"/>
    <col min="3" max="3" width="16.453125" style="22" customWidth="1"/>
    <col min="4" max="4" width="3" style="22" customWidth="1"/>
    <col min="5" max="5" width="7.54296875" style="22" customWidth="1"/>
    <col min="6" max="6" width="4.36328125" style="22" customWidth="1"/>
    <col min="7" max="7" width="5.90625" style="22" customWidth="1"/>
    <col min="8" max="8" width="10.90625" style="22" customWidth="1"/>
    <col min="9" max="9" width="10.08984375" style="22" customWidth="1"/>
    <col min="10" max="11" width="10.36328125" style="22" customWidth="1"/>
    <col min="12" max="12" width="0.7265625" customWidth="1"/>
    <col min="13" max="13" width="8.7265625" hidden="1" customWidth="1"/>
    <col min="14" max="14" width="10.36328125" hidden="1" customWidth="1"/>
    <col min="15" max="15" width="15.90625" hidden="1" customWidth="1"/>
    <col min="16" max="18" width="8.7265625" hidden="1" customWidth="1"/>
    <col min="19" max="21" width="8.7265625" customWidth="1"/>
  </cols>
  <sheetData>
    <row r="1" spans="1:18" ht="18.75" customHeight="1">
      <c r="A1" s="173"/>
      <c r="C1" s="42"/>
      <c r="D1" s="42"/>
      <c r="E1" s="42"/>
      <c r="F1" s="42"/>
      <c r="G1" s="42"/>
      <c r="H1" s="42"/>
      <c r="I1" s="1462" t="str">
        <f>J8</f>
        <v>令和7年度</v>
      </c>
      <c r="J1" s="1463"/>
      <c r="K1" s="1464"/>
      <c r="N1" s="1091" t="s">
        <v>640</v>
      </c>
      <c r="O1" s="1091" t="s">
        <v>5540</v>
      </c>
      <c r="P1" s="1091" t="s">
        <v>5365</v>
      </c>
      <c r="Q1" s="1091" t="s">
        <v>5366</v>
      </c>
      <c r="R1" s="1090" t="s">
        <v>5291</v>
      </c>
    </row>
    <row r="2" spans="1:18" ht="16.5">
      <c r="A2" s="1480" t="s">
        <v>444</v>
      </c>
      <c r="B2" s="1480"/>
      <c r="C2" s="1480"/>
      <c r="D2" s="1480"/>
      <c r="E2" s="1480"/>
      <c r="F2" s="1480"/>
      <c r="G2" s="1480"/>
      <c r="H2" s="1480"/>
      <c r="I2" s="1481"/>
      <c r="J2" s="1481"/>
      <c r="K2" s="1481"/>
      <c r="N2" s="1093" t="s">
        <v>5292</v>
      </c>
      <c r="O2" s="1093" t="str">
        <f>P2&amp;Q2</f>
        <v>北海道札幌市</v>
      </c>
      <c r="P2" s="1092" t="s">
        <v>1809</v>
      </c>
      <c r="Q2" s="1092" t="s">
        <v>1811</v>
      </c>
      <c r="R2" s="1092" t="s">
        <v>1810</v>
      </c>
    </row>
    <row r="3" spans="1:18" ht="14.5" thickBot="1">
      <c r="I3" s="23"/>
      <c r="J3" s="23"/>
      <c r="K3" s="23"/>
      <c r="N3" s="1093" t="s">
        <v>5320</v>
      </c>
      <c r="O3" s="1093" t="str">
        <f t="shared" ref="O3:O66" si="0">P3&amp;Q3</f>
        <v>北海道函館市</v>
      </c>
      <c r="P3" s="1092" t="s">
        <v>1809</v>
      </c>
      <c r="Q3" s="1092" t="s">
        <v>1813</v>
      </c>
      <c r="R3" s="1092" t="s">
        <v>1812</v>
      </c>
    </row>
    <row r="4" spans="1:18" ht="18" customHeight="1" thickBot="1">
      <c r="A4" s="24"/>
      <c r="C4" s="25"/>
      <c r="F4" s="1482" t="s">
        <v>868</v>
      </c>
      <c r="G4" s="1483" t="s">
        <v>869</v>
      </c>
      <c r="H4" s="1484"/>
      <c r="I4" s="1465"/>
      <c r="J4" s="1466"/>
      <c r="K4" s="1467"/>
      <c r="L4" s="22"/>
      <c r="N4" s="1093" t="s">
        <v>5321</v>
      </c>
      <c r="O4" s="1093" t="str">
        <f t="shared" si="0"/>
        <v>北海道小樽市</v>
      </c>
      <c r="P4" s="1092" t="s">
        <v>1809</v>
      </c>
      <c r="Q4" s="1092" t="s">
        <v>1815</v>
      </c>
      <c r="R4" s="1092" t="s">
        <v>1814</v>
      </c>
    </row>
    <row r="5" spans="1:18" ht="18" customHeight="1" thickBot="1">
      <c r="A5" s="24"/>
      <c r="C5" s="25"/>
      <c r="F5" s="1482"/>
      <c r="G5" s="1483" t="s">
        <v>870</v>
      </c>
      <c r="H5" s="1484"/>
      <c r="I5" s="1465"/>
      <c r="J5" s="1466"/>
      <c r="K5" s="1467"/>
      <c r="L5" s="22"/>
      <c r="N5" s="1093" t="s">
        <v>5322</v>
      </c>
      <c r="O5" s="1093" t="str">
        <f t="shared" si="0"/>
        <v>北海道旭川市</v>
      </c>
      <c r="P5" s="1092" t="s">
        <v>1809</v>
      </c>
      <c r="Q5" s="1092" t="s">
        <v>1817</v>
      </c>
      <c r="R5" s="1092" t="s">
        <v>1816</v>
      </c>
    </row>
    <row r="6" spans="1:18" ht="18" customHeight="1" thickBot="1">
      <c r="A6" s="24"/>
      <c r="C6" s="25"/>
      <c r="F6" s="1482"/>
      <c r="G6" s="1483" t="s">
        <v>871</v>
      </c>
      <c r="H6" s="1484"/>
      <c r="I6" s="1465"/>
      <c r="J6" s="1466"/>
      <c r="K6" s="1467"/>
      <c r="L6" s="22"/>
      <c r="N6" s="1093" t="s">
        <v>5323</v>
      </c>
      <c r="O6" s="1093" t="str">
        <f t="shared" si="0"/>
        <v>北海道室蘭市</v>
      </c>
      <c r="P6" s="1092" t="s">
        <v>1809</v>
      </c>
      <c r="Q6" s="1092" t="s">
        <v>1819</v>
      </c>
      <c r="R6" s="1092" t="s">
        <v>1818</v>
      </c>
    </row>
    <row r="7" spans="1:18" ht="18" customHeight="1" thickBot="1">
      <c r="A7" s="24"/>
      <c r="C7" s="25"/>
      <c r="F7" s="1482"/>
      <c r="G7" s="1505" t="s">
        <v>872</v>
      </c>
      <c r="H7" s="1506"/>
      <c r="I7" s="1468"/>
      <c r="J7" s="1469"/>
      <c r="K7" s="1470"/>
      <c r="L7" s="22"/>
      <c r="N7" s="1093" t="s">
        <v>5324</v>
      </c>
      <c r="O7" s="1093" t="str">
        <f t="shared" si="0"/>
        <v>北海道釧路市</v>
      </c>
      <c r="P7" s="1092" t="s">
        <v>1809</v>
      </c>
      <c r="Q7" s="1092" t="s">
        <v>1821</v>
      </c>
      <c r="R7" s="1092" t="s">
        <v>1820</v>
      </c>
    </row>
    <row r="8" spans="1:18" ht="18" customHeight="1">
      <c r="F8" s="1184"/>
      <c r="G8" s="1183" t="s">
        <v>178</v>
      </c>
      <c r="H8" s="1219" t="s">
        <v>5556</v>
      </c>
      <c r="I8" s="1185" t="s">
        <v>179</v>
      </c>
      <c r="J8" s="1507" t="s">
        <v>1803</v>
      </c>
      <c r="K8" s="1507"/>
      <c r="N8" s="1093" t="s">
        <v>5325</v>
      </c>
      <c r="O8" s="1093" t="str">
        <f t="shared" si="0"/>
        <v>北海道帯広市</v>
      </c>
      <c r="P8" s="1092" t="s">
        <v>1809</v>
      </c>
      <c r="Q8" s="1092" t="s">
        <v>1823</v>
      </c>
      <c r="R8" s="1092" t="s">
        <v>1822</v>
      </c>
    </row>
    <row r="9" spans="1:18" ht="18" customHeight="1" thickBot="1">
      <c r="A9" s="201" t="s">
        <v>308</v>
      </c>
      <c r="F9" s="26"/>
      <c r="G9" s="26"/>
      <c r="N9" s="1093" t="s">
        <v>5326</v>
      </c>
      <c r="O9" s="1093" t="str">
        <f t="shared" si="0"/>
        <v>北海道北見市</v>
      </c>
      <c r="P9" s="1092" t="s">
        <v>1809</v>
      </c>
      <c r="Q9" s="1092" t="s">
        <v>1825</v>
      </c>
      <c r="R9" s="1092" t="s">
        <v>1824</v>
      </c>
    </row>
    <row r="10" spans="1:18" ht="18" customHeight="1" thickBot="1">
      <c r="A10" s="1490" t="s">
        <v>1804</v>
      </c>
      <c r="B10" s="1491"/>
      <c r="C10" s="1492"/>
      <c r="D10" s="1518"/>
      <c r="E10" s="1519"/>
      <c r="F10" s="1511" t="s">
        <v>1805</v>
      </c>
      <c r="G10" s="1512"/>
      <c r="H10" s="1465"/>
      <c r="I10" s="1467"/>
      <c r="J10" s="1089" t="s">
        <v>1806</v>
      </c>
      <c r="K10" s="1220" t="str">
        <f>IF(H10&lt;&gt;"",INDEX(O2:R1748, MATCH(D10&amp;H10,O2:O1748,0),4)," ")</f>
        <v xml:space="preserve"> </v>
      </c>
      <c r="N10" s="1093" t="s">
        <v>5327</v>
      </c>
      <c r="O10" s="1093" t="str">
        <f t="shared" si="0"/>
        <v>北海道夕張市</v>
      </c>
      <c r="P10" s="1092" t="s">
        <v>1809</v>
      </c>
      <c r="Q10" s="1092" t="s">
        <v>1827</v>
      </c>
      <c r="R10" s="1092" t="s">
        <v>1826</v>
      </c>
    </row>
    <row r="11" spans="1:18" ht="18" customHeight="1" thickBot="1">
      <c r="A11" s="1493" t="s">
        <v>445</v>
      </c>
      <c r="B11" s="1491"/>
      <c r="C11" s="1492"/>
      <c r="D11" s="1494"/>
      <c r="E11" s="1469"/>
      <c r="F11" s="1495"/>
      <c r="G11" s="815" t="s">
        <v>1530</v>
      </c>
      <c r="H11" s="649"/>
      <c r="I11" s="650"/>
      <c r="J11" s="1554" t="s">
        <v>5538</v>
      </c>
      <c r="K11" s="1555"/>
      <c r="N11" s="1093" t="s">
        <v>5328</v>
      </c>
      <c r="O11" s="1093" t="str">
        <f t="shared" si="0"/>
        <v>北海道岩見沢市</v>
      </c>
      <c r="P11" s="1092" t="s">
        <v>1809</v>
      </c>
      <c r="Q11" s="1092" t="s">
        <v>1829</v>
      </c>
      <c r="R11" s="1092" t="s">
        <v>1828</v>
      </c>
    </row>
    <row r="12" spans="1:18" ht="18" customHeight="1" thickBot="1">
      <c r="A12" s="1493" t="s">
        <v>446</v>
      </c>
      <c r="B12" s="1491"/>
      <c r="C12" s="1492"/>
      <c r="D12" s="1494"/>
      <c r="E12" s="1469"/>
      <c r="F12" s="1495"/>
      <c r="G12" s="815" t="s">
        <v>1530</v>
      </c>
      <c r="H12" s="649"/>
      <c r="I12" s="650"/>
      <c r="J12" s="1556"/>
      <c r="K12" s="1557"/>
      <c r="N12" s="1093" t="s">
        <v>5311</v>
      </c>
      <c r="O12" s="1093" t="str">
        <f t="shared" si="0"/>
        <v>北海道網走市</v>
      </c>
      <c r="P12" s="1092" t="s">
        <v>1809</v>
      </c>
      <c r="Q12" s="1092" t="s">
        <v>1831</v>
      </c>
      <c r="R12" s="1092" t="s">
        <v>1830</v>
      </c>
    </row>
    <row r="13" spans="1:18" ht="18" customHeight="1" thickBot="1">
      <c r="A13" s="1496" t="s">
        <v>481</v>
      </c>
      <c r="B13" s="1497"/>
      <c r="C13" s="1473"/>
      <c r="D13" s="27" t="s">
        <v>873</v>
      </c>
      <c r="E13" s="1498" t="s">
        <v>474</v>
      </c>
      <c r="F13" s="1499"/>
      <c r="G13" s="1499"/>
      <c r="H13" s="1499"/>
      <c r="I13" s="651"/>
      <c r="J13" s="1514" t="s">
        <v>475</v>
      </c>
      <c r="K13" s="1515"/>
      <c r="N13" s="1093" t="s">
        <v>5329</v>
      </c>
      <c r="O13" s="1093" t="str">
        <f t="shared" si="0"/>
        <v>北海道留萌市</v>
      </c>
      <c r="P13" s="1092" t="s">
        <v>1809</v>
      </c>
      <c r="Q13" s="1092" t="s">
        <v>1833</v>
      </c>
      <c r="R13" s="1092" t="s">
        <v>1832</v>
      </c>
    </row>
    <row r="14" spans="1:18" ht="18" customHeight="1" thickBot="1">
      <c r="A14" s="1474"/>
      <c r="B14" s="1475"/>
      <c r="C14" s="1476"/>
      <c r="D14" s="28" t="s">
        <v>874</v>
      </c>
      <c r="E14" s="1488" t="s">
        <v>476</v>
      </c>
      <c r="F14" s="1486"/>
      <c r="G14" s="1486"/>
      <c r="H14" s="1486"/>
      <c r="I14" s="651"/>
      <c r="J14" s="1514" t="s">
        <v>475</v>
      </c>
      <c r="K14" s="1516"/>
      <c r="N14" s="1093" t="s">
        <v>5330</v>
      </c>
      <c r="O14" s="1093" t="str">
        <f t="shared" si="0"/>
        <v>北海道苫小牧市</v>
      </c>
      <c r="P14" s="1092" t="s">
        <v>1809</v>
      </c>
      <c r="Q14" s="1092" t="s">
        <v>1835</v>
      </c>
      <c r="R14" s="1092" t="s">
        <v>1834</v>
      </c>
    </row>
    <row r="15" spans="1:18" ht="18" customHeight="1" thickBot="1">
      <c r="A15" s="1471" t="s">
        <v>906</v>
      </c>
      <c r="B15" s="1472"/>
      <c r="C15" s="1473"/>
      <c r="D15" s="27" t="s">
        <v>873</v>
      </c>
      <c r="E15" s="1485" t="s">
        <v>876</v>
      </c>
      <c r="F15" s="1486"/>
      <c r="G15" s="1486"/>
      <c r="H15" s="1487"/>
      <c r="I15" s="29" t="s">
        <v>907</v>
      </c>
      <c r="J15" s="30"/>
      <c r="K15" s="651"/>
      <c r="N15" s="1093" t="s">
        <v>5331</v>
      </c>
      <c r="O15" s="1093" t="str">
        <f t="shared" si="0"/>
        <v>北海道稚内市</v>
      </c>
      <c r="P15" s="1092" t="s">
        <v>1809</v>
      </c>
      <c r="Q15" s="1092" t="s">
        <v>1837</v>
      </c>
      <c r="R15" s="1092" t="s">
        <v>1836</v>
      </c>
    </row>
    <row r="16" spans="1:18" ht="18" customHeight="1" thickBot="1">
      <c r="A16" s="1474"/>
      <c r="B16" s="1475"/>
      <c r="C16" s="1476"/>
      <c r="D16" s="28" t="s">
        <v>874</v>
      </c>
      <c r="E16" s="1485" t="s">
        <v>877</v>
      </c>
      <c r="F16" s="1486"/>
      <c r="G16" s="1486"/>
      <c r="H16" s="1487"/>
      <c r="I16" s="31" t="s">
        <v>907</v>
      </c>
      <c r="J16" s="32"/>
      <c r="K16" s="651"/>
      <c r="N16" s="1093" t="s">
        <v>5332</v>
      </c>
      <c r="O16" s="1093" t="str">
        <f t="shared" si="0"/>
        <v>北海道美唄市</v>
      </c>
      <c r="P16" s="1092" t="s">
        <v>5292</v>
      </c>
      <c r="Q16" s="1092" t="s">
        <v>1839</v>
      </c>
      <c r="R16" s="1092" t="s">
        <v>1838</v>
      </c>
    </row>
    <row r="17" spans="1:18" ht="18" customHeight="1" thickBot="1">
      <c r="A17" s="1474" t="s">
        <v>902</v>
      </c>
      <c r="B17" s="1475"/>
      <c r="C17" s="1476"/>
      <c r="D17" s="33" t="s">
        <v>875</v>
      </c>
      <c r="E17" s="1500" t="s">
        <v>884</v>
      </c>
      <c r="F17" s="1501"/>
      <c r="G17" s="1501"/>
      <c r="H17" s="1502"/>
      <c r="I17" s="34" t="s">
        <v>907</v>
      </c>
      <c r="J17" s="35"/>
      <c r="K17" s="1489"/>
      <c r="N17" s="1093" t="s">
        <v>5333</v>
      </c>
      <c r="O17" s="1093" t="str">
        <f t="shared" si="0"/>
        <v>北海道芦別市</v>
      </c>
      <c r="P17" s="1092" t="s">
        <v>1809</v>
      </c>
      <c r="Q17" s="1092" t="s">
        <v>1841</v>
      </c>
      <c r="R17" s="1092" t="s">
        <v>1840</v>
      </c>
    </row>
    <row r="18" spans="1:18" ht="18" customHeight="1" thickBot="1">
      <c r="A18" s="1474"/>
      <c r="B18" s="1475"/>
      <c r="C18" s="1476"/>
      <c r="D18" s="27"/>
      <c r="E18" s="1503"/>
      <c r="F18" s="1503"/>
      <c r="G18" s="1503"/>
      <c r="H18" s="1504"/>
      <c r="I18" s="29"/>
      <c r="J18" s="30"/>
      <c r="K18" s="1489"/>
      <c r="N18" s="1093" t="s">
        <v>5334</v>
      </c>
      <c r="O18" s="1093" t="str">
        <f t="shared" si="0"/>
        <v>北海道江別市</v>
      </c>
      <c r="P18" s="1092" t="s">
        <v>1809</v>
      </c>
      <c r="Q18" s="1092" t="s">
        <v>1843</v>
      </c>
      <c r="R18" s="1092" t="s">
        <v>1842</v>
      </c>
    </row>
    <row r="19" spans="1:18" ht="18" customHeight="1" thickBot="1">
      <c r="A19" s="1477"/>
      <c r="B19" s="1478"/>
      <c r="C19" s="1479"/>
      <c r="D19" s="33" t="s">
        <v>878</v>
      </c>
      <c r="E19" s="36" t="s">
        <v>879</v>
      </c>
      <c r="I19" s="34" t="s">
        <v>907</v>
      </c>
      <c r="J19" s="35"/>
      <c r="K19" s="651"/>
      <c r="N19" s="1093" t="s">
        <v>5335</v>
      </c>
      <c r="O19" s="1093" t="str">
        <f t="shared" si="0"/>
        <v>北海道赤平市</v>
      </c>
      <c r="P19" s="1092" t="s">
        <v>1809</v>
      </c>
      <c r="Q19" s="1092" t="s">
        <v>1845</v>
      </c>
      <c r="R19" s="1092" t="s">
        <v>1844</v>
      </c>
    </row>
    <row r="20" spans="1:18" ht="18" customHeight="1" thickBot="1">
      <c r="A20" s="1471" t="s">
        <v>880</v>
      </c>
      <c r="B20" s="1472"/>
      <c r="C20" s="1473"/>
      <c r="D20" s="37" t="s">
        <v>873</v>
      </c>
      <c r="E20" s="38" t="s">
        <v>881</v>
      </c>
      <c r="F20" s="1465"/>
      <c r="G20" s="1466"/>
      <c r="H20" s="1466"/>
      <c r="I20" s="1466"/>
      <c r="J20" s="1466"/>
      <c r="K20" s="1467"/>
      <c r="N20" s="1093" t="s">
        <v>5336</v>
      </c>
      <c r="O20" s="1093" t="str">
        <f t="shared" si="0"/>
        <v>北海道紋別市</v>
      </c>
      <c r="P20" s="1092" t="s">
        <v>1809</v>
      </c>
      <c r="Q20" s="1092" t="s">
        <v>1847</v>
      </c>
      <c r="R20" s="1092" t="s">
        <v>1846</v>
      </c>
    </row>
    <row r="21" spans="1:18" ht="18" customHeight="1" thickBot="1">
      <c r="A21" s="1474"/>
      <c r="B21" s="1475"/>
      <c r="C21" s="1476"/>
      <c r="D21" s="28" t="s">
        <v>874</v>
      </c>
      <c r="E21" s="39" t="s">
        <v>882</v>
      </c>
      <c r="F21" s="1465"/>
      <c r="G21" s="1466"/>
      <c r="H21" s="1466"/>
      <c r="I21" s="1466"/>
      <c r="J21" s="1466"/>
      <c r="K21" s="1467"/>
      <c r="N21" s="1093" t="s">
        <v>5337</v>
      </c>
      <c r="O21" s="1093" t="str">
        <f t="shared" si="0"/>
        <v>北海道士別市</v>
      </c>
      <c r="P21" s="1092" t="s">
        <v>1809</v>
      </c>
      <c r="Q21" s="1092" t="s">
        <v>1849</v>
      </c>
      <c r="R21" s="1092" t="s">
        <v>1848</v>
      </c>
    </row>
    <row r="22" spans="1:18" ht="18" customHeight="1" thickBot="1">
      <c r="A22" s="1477"/>
      <c r="B22" s="1478"/>
      <c r="C22" s="1479"/>
      <c r="D22" s="40" t="s">
        <v>875</v>
      </c>
      <c r="E22" s="652" t="s">
        <v>883</v>
      </c>
      <c r="F22" s="1465"/>
      <c r="G22" s="1466"/>
      <c r="H22" s="1466"/>
      <c r="I22" s="1466"/>
      <c r="J22" s="1466"/>
      <c r="K22" s="1467"/>
      <c r="N22" s="1093" t="s">
        <v>5338</v>
      </c>
      <c r="O22" s="1093" t="str">
        <f t="shared" si="0"/>
        <v>北海道名寄市</v>
      </c>
      <c r="P22" s="1092" t="s">
        <v>1809</v>
      </c>
      <c r="Q22" s="1092" t="s">
        <v>1851</v>
      </c>
      <c r="R22" s="1092" t="s">
        <v>1850</v>
      </c>
    </row>
    <row r="23" spans="1:18" ht="30.75" customHeight="1" thickBot="1">
      <c r="E23" s="36"/>
      <c r="F23" s="36"/>
      <c r="G23" s="36"/>
      <c r="H23" s="1451" t="str">
        <f>IF(COUNTA(F20,F21,F22,K15:K17,K19,I13:I14,D11,D12,D10,K10,H10,I4,I5,I6,I7)=18,"OK すべて記入されました","NG　記入もれがあります")</f>
        <v>NG　記入もれがあります</v>
      </c>
      <c r="I23" s="1452"/>
      <c r="J23" s="1452"/>
      <c r="K23" s="1453"/>
      <c r="N23" s="1093" t="s">
        <v>5339</v>
      </c>
      <c r="O23" s="1093" t="str">
        <f t="shared" si="0"/>
        <v>北海道三笠市</v>
      </c>
      <c r="P23" s="1092" t="s">
        <v>1809</v>
      </c>
      <c r="Q23" s="1092" t="s">
        <v>1853</v>
      </c>
      <c r="R23" s="1092" t="s">
        <v>1852</v>
      </c>
    </row>
    <row r="24" spans="1:18" ht="30.75" customHeight="1">
      <c r="N24" s="1093" t="s">
        <v>5340</v>
      </c>
      <c r="O24" s="1093" t="str">
        <f t="shared" si="0"/>
        <v>北海道根室市</v>
      </c>
      <c r="P24" s="1092" t="s">
        <v>1809</v>
      </c>
      <c r="Q24" s="1092" t="s">
        <v>1855</v>
      </c>
      <c r="R24" s="1092" t="s">
        <v>1854</v>
      </c>
    </row>
    <row r="25" spans="1:18" ht="6.75" customHeight="1">
      <c r="N25" s="1093" t="s">
        <v>5341</v>
      </c>
      <c r="O25" s="1093" t="str">
        <f t="shared" si="0"/>
        <v>北海道千歳市</v>
      </c>
      <c r="P25" s="1092" t="s">
        <v>1809</v>
      </c>
      <c r="Q25" s="1092" t="s">
        <v>1857</v>
      </c>
      <c r="R25" s="1092" t="s">
        <v>1856</v>
      </c>
    </row>
    <row r="26" spans="1:18" ht="16.5">
      <c r="A26" s="41"/>
      <c r="C26" s="41"/>
      <c r="D26" s="41"/>
      <c r="E26" s="41"/>
      <c r="F26" s="41"/>
      <c r="G26" s="41"/>
      <c r="H26" s="41"/>
      <c r="I26" s="1508" t="str">
        <f>J8</f>
        <v>令和7年度</v>
      </c>
      <c r="J26" s="1509"/>
      <c r="K26" s="1510"/>
      <c r="N26" s="1093" t="s">
        <v>5342</v>
      </c>
      <c r="O26" s="1093" t="str">
        <f t="shared" si="0"/>
        <v>北海道滝川市</v>
      </c>
      <c r="P26" s="1092" t="s">
        <v>1809</v>
      </c>
      <c r="Q26" s="1092" t="s">
        <v>1859</v>
      </c>
      <c r="R26" s="1092" t="s">
        <v>1858</v>
      </c>
    </row>
    <row r="27" spans="1:18" ht="16.5">
      <c r="A27" s="1521" t="s">
        <v>443</v>
      </c>
      <c r="B27" s="1521"/>
      <c r="C27" s="1513"/>
      <c r="D27" s="1513"/>
      <c r="E27" s="1513"/>
      <c r="F27" s="1513"/>
      <c r="G27" s="1513"/>
      <c r="H27" s="1513"/>
      <c r="I27" s="1513"/>
      <c r="J27" s="1513"/>
      <c r="K27" s="1513"/>
      <c r="L27" s="42"/>
      <c r="N27" s="1093" t="s">
        <v>5343</v>
      </c>
      <c r="O27" s="1093" t="str">
        <f t="shared" si="0"/>
        <v>北海道砂川市</v>
      </c>
      <c r="P27" s="1092" t="s">
        <v>1809</v>
      </c>
      <c r="Q27" s="1092" t="s">
        <v>1861</v>
      </c>
      <c r="R27" s="1092" t="s">
        <v>1860</v>
      </c>
    </row>
    <row r="28" spans="1:18" ht="16.5">
      <c r="A28" s="1513" t="s">
        <v>912</v>
      </c>
      <c r="B28" s="1513"/>
      <c r="C28" s="1513"/>
      <c r="D28" s="1513"/>
      <c r="E28" s="1513"/>
      <c r="F28" s="1513"/>
      <c r="G28" s="1513"/>
      <c r="H28" s="1513"/>
      <c r="I28" s="1513"/>
      <c r="J28" s="1513"/>
      <c r="K28" s="1513"/>
      <c r="L28" s="42"/>
      <c r="N28" s="1093" t="s">
        <v>5344</v>
      </c>
      <c r="O28" s="1093" t="str">
        <f t="shared" si="0"/>
        <v>北海道歌志内市</v>
      </c>
      <c r="P28" s="1092" t="s">
        <v>1809</v>
      </c>
      <c r="Q28" s="1092" t="s">
        <v>1863</v>
      </c>
      <c r="R28" s="1092" t="s">
        <v>1862</v>
      </c>
    </row>
    <row r="29" spans="1:18">
      <c r="H29" s="43" t="s">
        <v>447</v>
      </c>
      <c r="I29" s="44">
        <f>H10</f>
        <v>0</v>
      </c>
      <c r="J29" s="45"/>
      <c r="L29" s="22"/>
      <c r="N29" s="1093" t="s">
        <v>5345</v>
      </c>
      <c r="O29" s="1093" t="str">
        <f t="shared" si="0"/>
        <v>北海道深川市</v>
      </c>
      <c r="P29" s="1092" t="s">
        <v>1809</v>
      </c>
      <c r="Q29" s="1092" t="s">
        <v>1865</v>
      </c>
      <c r="R29" s="1092" t="s">
        <v>1864</v>
      </c>
    </row>
    <row r="30" spans="1:18">
      <c r="H30" s="43"/>
      <c r="L30" s="22"/>
      <c r="N30" s="1093" t="s">
        <v>5346</v>
      </c>
      <c r="O30" s="1093" t="str">
        <f t="shared" si="0"/>
        <v>北海道富良野市</v>
      </c>
      <c r="P30" s="1092" t="s">
        <v>1809</v>
      </c>
      <c r="Q30" s="1092" t="s">
        <v>1867</v>
      </c>
      <c r="R30" s="1092" t="s">
        <v>1866</v>
      </c>
    </row>
    <row r="31" spans="1:18" ht="13.5" thickBot="1">
      <c r="L31" s="22"/>
      <c r="N31" s="1093" t="s">
        <v>5347</v>
      </c>
      <c r="O31" s="1093" t="str">
        <f t="shared" si="0"/>
        <v>北海道登別市</v>
      </c>
      <c r="P31" s="1092" t="s">
        <v>1809</v>
      </c>
      <c r="Q31" s="1092" t="s">
        <v>1869</v>
      </c>
      <c r="R31" s="1092" t="s">
        <v>1868</v>
      </c>
    </row>
    <row r="32" spans="1:18" ht="14.25" customHeight="1">
      <c r="A32" s="1543" t="s">
        <v>1137</v>
      </c>
      <c r="B32" s="1431" t="s">
        <v>903</v>
      </c>
      <c r="C32" s="1460" t="s">
        <v>1660</v>
      </c>
      <c r="D32" s="1458"/>
      <c r="E32" s="1458"/>
      <c r="F32" s="1458"/>
      <c r="G32" s="1458"/>
      <c r="H32" s="1459"/>
      <c r="I32" s="1461" t="s">
        <v>940</v>
      </c>
      <c r="J32" s="1412"/>
      <c r="K32" s="1386"/>
      <c r="L32" s="22"/>
      <c r="M32" s="942"/>
      <c r="N32" s="1093" t="s">
        <v>5348</v>
      </c>
      <c r="O32" s="1093" t="str">
        <f t="shared" si="0"/>
        <v>北海道恵庭市</v>
      </c>
      <c r="P32" s="1092" t="s">
        <v>1809</v>
      </c>
      <c r="Q32" s="1092" t="s">
        <v>1871</v>
      </c>
      <c r="R32" s="1092" t="s">
        <v>1870</v>
      </c>
    </row>
    <row r="33" spans="1:18" ht="13.5" thickBot="1">
      <c r="A33" s="1544"/>
      <c r="B33" s="1400"/>
      <c r="C33" s="1426"/>
      <c r="D33" s="1456"/>
      <c r="E33" s="1456"/>
      <c r="F33" s="1456"/>
      <c r="G33" s="1456"/>
      <c r="H33" s="1457"/>
      <c r="I33" s="1388" t="s">
        <v>913</v>
      </c>
      <c r="J33" s="1399"/>
      <c r="K33" s="1387"/>
      <c r="L33" s="22"/>
      <c r="M33" s="46"/>
      <c r="N33" s="1093" t="s">
        <v>5349</v>
      </c>
      <c r="O33" s="1093" t="str">
        <f t="shared" si="0"/>
        <v>北海道伊達市</v>
      </c>
      <c r="P33" s="1092" t="s">
        <v>1809</v>
      </c>
      <c r="Q33" s="1092" t="s">
        <v>1873</v>
      </c>
      <c r="R33" s="1092" t="s">
        <v>1872</v>
      </c>
    </row>
    <row r="34" spans="1:18" ht="14.25" customHeight="1">
      <c r="A34" s="1544"/>
      <c r="B34" s="1517" t="s">
        <v>904</v>
      </c>
      <c r="C34" s="1423" t="s">
        <v>1484</v>
      </c>
      <c r="D34" s="1424"/>
      <c r="E34" s="1424"/>
      <c r="F34" s="1424"/>
      <c r="G34" s="1424"/>
      <c r="H34" s="1455"/>
      <c r="I34" s="1384" t="s">
        <v>914</v>
      </c>
      <c r="J34" s="1385"/>
      <c r="K34" s="1386"/>
      <c r="L34" s="22"/>
      <c r="M34" s="46"/>
      <c r="N34" s="1093" t="s">
        <v>5350</v>
      </c>
      <c r="O34" s="1093" t="str">
        <f t="shared" si="0"/>
        <v>北海道北広島市</v>
      </c>
      <c r="P34" s="1092" t="s">
        <v>1809</v>
      </c>
      <c r="Q34" s="1092" t="s">
        <v>1875</v>
      </c>
      <c r="R34" s="1092" t="s">
        <v>1874</v>
      </c>
    </row>
    <row r="35" spans="1:18" ht="13.5" thickBot="1">
      <c r="A35" s="1544"/>
      <c r="B35" s="1517"/>
      <c r="C35" s="1426"/>
      <c r="D35" s="1456"/>
      <c r="E35" s="1456"/>
      <c r="F35" s="1456"/>
      <c r="G35" s="1456"/>
      <c r="H35" s="1457"/>
      <c r="I35" s="1388" t="s">
        <v>913</v>
      </c>
      <c r="J35" s="1389"/>
      <c r="K35" s="1387"/>
      <c r="L35" s="22"/>
      <c r="M35" s="46"/>
      <c r="N35" s="1093" t="s">
        <v>5351</v>
      </c>
      <c r="O35" s="1093" t="str">
        <f t="shared" si="0"/>
        <v>北海道石狩市</v>
      </c>
      <c r="P35" s="1092" t="s">
        <v>1809</v>
      </c>
      <c r="Q35" s="1092" t="s">
        <v>1877</v>
      </c>
      <c r="R35" s="1092" t="s">
        <v>1876</v>
      </c>
    </row>
    <row r="36" spans="1:18" ht="14.25" customHeight="1">
      <c r="A36" s="1544"/>
      <c r="B36" s="1431" t="s">
        <v>905</v>
      </c>
      <c r="C36" s="1460" t="s">
        <v>1485</v>
      </c>
      <c r="D36" s="1424"/>
      <c r="E36" s="1424"/>
      <c r="F36" s="1424"/>
      <c r="G36" s="1424"/>
      <c r="H36" s="1455"/>
      <c r="I36" s="1384" t="s">
        <v>914</v>
      </c>
      <c r="J36" s="1385"/>
      <c r="K36" s="1386"/>
      <c r="L36" s="22"/>
      <c r="M36" s="46"/>
      <c r="N36" s="1093" t="s">
        <v>5352</v>
      </c>
      <c r="O36" s="1093" t="str">
        <f t="shared" si="0"/>
        <v>北海道北斗市</v>
      </c>
      <c r="P36" s="1092" t="s">
        <v>1809</v>
      </c>
      <c r="Q36" s="1092" t="s">
        <v>1879</v>
      </c>
      <c r="R36" s="1092" t="s">
        <v>1878</v>
      </c>
    </row>
    <row r="37" spans="1:18" ht="13.5" thickBot="1">
      <c r="A37" s="1544"/>
      <c r="B37" s="1517"/>
      <c r="C37" s="1426"/>
      <c r="D37" s="1456"/>
      <c r="E37" s="1456"/>
      <c r="F37" s="1456"/>
      <c r="G37" s="1456"/>
      <c r="H37" s="1457"/>
      <c r="I37" s="1388" t="s">
        <v>913</v>
      </c>
      <c r="J37" s="1389"/>
      <c r="K37" s="1387"/>
      <c r="L37" s="22"/>
      <c r="M37" s="46"/>
      <c r="N37" s="1093" t="s">
        <v>5353</v>
      </c>
      <c r="O37" s="1093" t="str">
        <f t="shared" si="0"/>
        <v>北海道当別町</v>
      </c>
      <c r="P37" s="1092" t="s">
        <v>1809</v>
      </c>
      <c r="Q37" s="1092" t="s">
        <v>1881</v>
      </c>
      <c r="R37" s="1092" t="s">
        <v>1880</v>
      </c>
    </row>
    <row r="38" spans="1:18" ht="16.5" customHeight="1">
      <c r="A38" s="1544"/>
      <c r="B38" s="1431" t="s">
        <v>908</v>
      </c>
      <c r="C38" s="1460" t="s">
        <v>1661</v>
      </c>
      <c r="D38" s="1424"/>
      <c r="E38" s="1424"/>
      <c r="F38" s="1424"/>
      <c r="G38" s="1424"/>
      <c r="H38" s="1455"/>
      <c r="I38" s="1384" t="s">
        <v>914</v>
      </c>
      <c r="J38" s="1385"/>
      <c r="K38" s="1386"/>
      <c r="L38" s="22"/>
      <c r="M38" s="942"/>
      <c r="N38" s="1093" t="s">
        <v>5354</v>
      </c>
      <c r="O38" s="1093" t="str">
        <f t="shared" si="0"/>
        <v>北海道新篠津村</v>
      </c>
      <c r="P38" s="1092" t="s">
        <v>1809</v>
      </c>
      <c r="Q38" s="1092" t="s">
        <v>1883</v>
      </c>
      <c r="R38" s="1092" t="s">
        <v>1882</v>
      </c>
    </row>
    <row r="39" spans="1:18" ht="16.5" customHeight="1" thickBot="1">
      <c r="A39" s="1544"/>
      <c r="B39" s="1517"/>
      <c r="C39" s="1426"/>
      <c r="D39" s="1456"/>
      <c r="E39" s="1456"/>
      <c r="F39" s="1456"/>
      <c r="G39" s="1456"/>
      <c r="H39" s="1457"/>
      <c r="I39" s="1388" t="s">
        <v>913</v>
      </c>
      <c r="J39" s="1389"/>
      <c r="K39" s="1387"/>
      <c r="L39" s="22"/>
      <c r="M39" s="46"/>
      <c r="N39" s="1093" t="s">
        <v>5355</v>
      </c>
      <c r="O39" s="1093" t="str">
        <f t="shared" si="0"/>
        <v>北海道松前町</v>
      </c>
      <c r="P39" s="1092" t="s">
        <v>1809</v>
      </c>
      <c r="Q39" s="1092" t="s">
        <v>1885</v>
      </c>
      <c r="R39" s="1092" t="s">
        <v>1884</v>
      </c>
    </row>
    <row r="40" spans="1:18" ht="18" customHeight="1">
      <c r="A40" s="1544"/>
      <c r="B40" s="1431" t="s">
        <v>909</v>
      </c>
      <c r="C40" s="1460" t="s">
        <v>1662</v>
      </c>
      <c r="D40" s="1424"/>
      <c r="E40" s="1424"/>
      <c r="F40" s="1424"/>
      <c r="G40" s="1424"/>
      <c r="H40" s="1455"/>
      <c r="I40" s="1384" t="s">
        <v>914</v>
      </c>
      <c r="J40" s="1385"/>
      <c r="K40" s="1386"/>
      <c r="L40" s="22"/>
      <c r="M40" s="942"/>
      <c r="N40" s="1093" t="s">
        <v>5356</v>
      </c>
      <c r="O40" s="1093" t="str">
        <f t="shared" si="0"/>
        <v>北海道福島町</v>
      </c>
      <c r="P40" s="1092" t="s">
        <v>1809</v>
      </c>
      <c r="Q40" s="1092" t="s">
        <v>1887</v>
      </c>
      <c r="R40" s="1092" t="s">
        <v>1886</v>
      </c>
    </row>
    <row r="41" spans="1:18" ht="18" customHeight="1" thickBot="1">
      <c r="A41" s="1544"/>
      <c r="B41" s="1517"/>
      <c r="C41" s="1426"/>
      <c r="D41" s="1456"/>
      <c r="E41" s="1456"/>
      <c r="F41" s="1456"/>
      <c r="G41" s="1456"/>
      <c r="H41" s="1457"/>
      <c r="I41" s="1388" t="s">
        <v>913</v>
      </c>
      <c r="J41" s="1389"/>
      <c r="K41" s="1387"/>
      <c r="L41" s="22"/>
      <c r="M41" s="46"/>
      <c r="N41" s="1093" t="s">
        <v>5357</v>
      </c>
      <c r="O41" s="1093" t="str">
        <f t="shared" si="0"/>
        <v>北海道知内町</v>
      </c>
      <c r="P41" s="1092" t="s">
        <v>1809</v>
      </c>
      <c r="Q41" s="1092" t="s">
        <v>1889</v>
      </c>
      <c r="R41" s="1092" t="s">
        <v>1888</v>
      </c>
    </row>
    <row r="42" spans="1:18" ht="14.25" customHeight="1">
      <c r="A42" s="1544"/>
      <c r="B42" s="1431" t="s">
        <v>910</v>
      </c>
      <c r="C42" s="1460" t="s">
        <v>1663</v>
      </c>
      <c r="D42" s="1458"/>
      <c r="E42" s="1458"/>
      <c r="F42" s="1458"/>
      <c r="G42" s="1458"/>
      <c r="H42" s="1459"/>
      <c r="I42" s="1384" t="s">
        <v>914</v>
      </c>
      <c r="J42" s="1385"/>
      <c r="K42" s="1386"/>
      <c r="L42" s="22"/>
      <c r="M42" s="942"/>
      <c r="N42" s="1093" t="s">
        <v>5358</v>
      </c>
      <c r="O42" s="1093" t="str">
        <f t="shared" si="0"/>
        <v>北海道木古内町</v>
      </c>
      <c r="P42" s="1092" t="s">
        <v>1809</v>
      </c>
      <c r="Q42" s="1092" t="s">
        <v>1891</v>
      </c>
      <c r="R42" s="1092" t="s">
        <v>1890</v>
      </c>
    </row>
    <row r="43" spans="1:18" ht="13.5" thickBot="1">
      <c r="A43" s="1544"/>
      <c r="B43" s="1517"/>
      <c r="C43" s="1520"/>
      <c r="D43" s="1424"/>
      <c r="E43" s="1424"/>
      <c r="F43" s="1424"/>
      <c r="G43" s="1424"/>
      <c r="H43" s="1455"/>
      <c r="I43" s="1444" t="s">
        <v>913</v>
      </c>
      <c r="J43" s="1445"/>
      <c r="K43" s="1387"/>
      <c r="L43" s="22"/>
      <c r="M43" s="46"/>
      <c r="N43" s="1093" t="s">
        <v>5359</v>
      </c>
      <c r="O43" s="1093" t="str">
        <f t="shared" si="0"/>
        <v>北海道七飯町</v>
      </c>
      <c r="P43" s="1092" t="s">
        <v>1809</v>
      </c>
      <c r="Q43" s="1092" t="s">
        <v>1893</v>
      </c>
      <c r="R43" s="1092" t="s">
        <v>1892</v>
      </c>
    </row>
    <row r="44" spans="1:18" ht="21.75" customHeight="1">
      <c r="A44" s="1544"/>
      <c r="B44" s="1432" t="s">
        <v>1348</v>
      </c>
      <c r="C44" s="1433"/>
      <c r="D44" s="1434"/>
      <c r="E44" s="1438"/>
      <c r="F44" s="1439"/>
      <c r="G44" s="1439"/>
      <c r="H44" s="1439"/>
      <c r="I44" s="1439"/>
      <c r="J44" s="1439"/>
      <c r="K44" s="1440"/>
      <c r="L44" s="22"/>
      <c r="M44" s="46"/>
      <c r="N44" s="1093" t="s">
        <v>5360</v>
      </c>
      <c r="O44" s="1093" t="str">
        <f t="shared" si="0"/>
        <v>北海道鹿部町</v>
      </c>
      <c r="P44" s="1092" t="s">
        <v>1809</v>
      </c>
      <c r="Q44" s="1092" t="s">
        <v>1895</v>
      </c>
      <c r="R44" s="1092" t="s">
        <v>1894</v>
      </c>
    </row>
    <row r="45" spans="1:18" ht="21.75" customHeight="1" thickBot="1">
      <c r="A45" s="1545"/>
      <c r="B45" s="1435"/>
      <c r="C45" s="1436"/>
      <c r="D45" s="1437"/>
      <c r="E45" s="1441"/>
      <c r="F45" s="1442"/>
      <c r="G45" s="1442"/>
      <c r="H45" s="1442"/>
      <c r="I45" s="1442"/>
      <c r="J45" s="1442"/>
      <c r="K45" s="1443"/>
      <c r="L45" s="22"/>
      <c r="M45" s="46"/>
      <c r="N45" s="1093" t="s">
        <v>5361</v>
      </c>
      <c r="O45" s="1093" t="str">
        <f t="shared" si="0"/>
        <v>北海道森町</v>
      </c>
      <c r="P45" s="1092" t="s">
        <v>1809</v>
      </c>
      <c r="Q45" s="1092" t="s">
        <v>1897</v>
      </c>
      <c r="R45" s="1092" t="s">
        <v>1896</v>
      </c>
    </row>
    <row r="46" spans="1:18" ht="14.25" customHeight="1">
      <c r="A46" s="1543" t="s">
        <v>1138</v>
      </c>
      <c r="B46" s="1517" t="s">
        <v>911</v>
      </c>
      <c r="C46" s="1520" t="s">
        <v>57</v>
      </c>
      <c r="D46" s="1424"/>
      <c r="E46" s="1424"/>
      <c r="F46" s="1424"/>
      <c r="G46" s="1424"/>
      <c r="H46" s="1455"/>
      <c r="I46" s="1384" t="s">
        <v>915</v>
      </c>
      <c r="J46" s="1385"/>
      <c r="K46" s="1386"/>
      <c r="L46" s="22"/>
      <c r="M46" s="46"/>
      <c r="N46" s="1093" t="s">
        <v>5362</v>
      </c>
      <c r="O46" s="1093" t="str">
        <f t="shared" si="0"/>
        <v>北海道八雲町</v>
      </c>
      <c r="P46" s="1092" t="s">
        <v>1809</v>
      </c>
      <c r="Q46" s="1092" t="s">
        <v>1899</v>
      </c>
      <c r="R46" s="1092" t="s">
        <v>1898</v>
      </c>
    </row>
    <row r="47" spans="1:18" ht="13.5" thickBot="1">
      <c r="A47" s="1544"/>
      <c r="B47" s="1400"/>
      <c r="C47" s="1426"/>
      <c r="D47" s="1456"/>
      <c r="E47" s="1456"/>
      <c r="F47" s="1456"/>
      <c r="G47" s="1456"/>
      <c r="H47" s="1457"/>
      <c r="I47" s="1388" t="s">
        <v>916</v>
      </c>
      <c r="J47" s="1389"/>
      <c r="K47" s="1387"/>
      <c r="L47" s="22"/>
      <c r="M47" s="46"/>
      <c r="N47" s="1093" t="s">
        <v>5363</v>
      </c>
      <c r="O47" s="1093" t="str">
        <f t="shared" si="0"/>
        <v>北海道長万部町</v>
      </c>
      <c r="P47" s="1092" t="s">
        <v>1809</v>
      </c>
      <c r="Q47" s="1092" t="s">
        <v>1901</v>
      </c>
      <c r="R47" s="1092" t="s">
        <v>1900</v>
      </c>
    </row>
    <row r="48" spans="1:18" ht="14.25" customHeight="1">
      <c r="A48" s="1544"/>
      <c r="B48" s="1431" t="s">
        <v>923</v>
      </c>
      <c r="C48" s="1454" t="s">
        <v>50</v>
      </c>
      <c r="D48" s="1458"/>
      <c r="E48" s="1458"/>
      <c r="F48" s="1458"/>
      <c r="G48" s="1458"/>
      <c r="H48" s="1459"/>
      <c r="I48" s="1384" t="s">
        <v>915</v>
      </c>
      <c r="J48" s="1385"/>
      <c r="K48" s="1386"/>
      <c r="L48" s="22"/>
      <c r="M48" s="46"/>
      <c r="N48" s="1093" t="s">
        <v>5364</v>
      </c>
      <c r="O48" s="1093" t="str">
        <f t="shared" si="0"/>
        <v>北海道江差町</v>
      </c>
      <c r="P48" s="1092" t="s">
        <v>1809</v>
      </c>
      <c r="Q48" s="1092" t="s">
        <v>1903</v>
      </c>
      <c r="R48" s="1092" t="s">
        <v>1902</v>
      </c>
    </row>
    <row r="49" spans="1:18" ht="13.5" thickBot="1">
      <c r="A49" s="1544"/>
      <c r="B49" s="1400"/>
      <c r="C49" s="1426"/>
      <c r="D49" s="1456"/>
      <c r="E49" s="1456"/>
      <c r="F49" s="1456"/>
      <c r="G49" s="1456"/>
      <c r="H49" s="1457"/>
      <c r="I49" s="1388" t="s">
        <v>916</v>
      </c>
      <c r="J49" s="1389"/>
      <c r="K49" s="1387"/>
      <c r="L49" s="22"/>
      <c r="M49" s="46"/>
      <c r="N49" s="46"/>
      <c r="O49" s="1093" t="str">
        <f t="shared" si="0"/>
        <v>北海道上ノ国町</v>
      </c>
      <c r="P49" s="1092" t="s">
        <v>1809</v>
      </c>
      <c r="Q49" s="1092" t="s">
        <v>1905</v>
      </c>
      <c r="R49" s="1092" t="s">
        <v>1904</v>
      </c>
    </row>
    <row r="50" spans="1:18" ht="14.25" customHeight="1">
      <c r="A50" s="1544"/>
      <c r="B50" s="1431" t="s">
        <v>922</v>
      </c>
      <c r="C50" s="1454" t="s">
        <v>51</v>
      </c>
      <c r="D50" s="1458"/>
      <c r="E50" s="1458"/>
      <c r="F50" s="1458"/>
      <c r="G50" s="1458"/>
      <c r="H50" s="1459"/>
      <c r="I50" s="1384" t="s">
        <v>915</v>
      </c>
      <c r="J50" s="1385"/>
      <c r="K50" s="1386"/>
      <c r="L50" s="22"/>
      <c r="M50" s="46"/>
      <c r="N50" s="46"/>
      <c r="O50" s="1093" t="str">
        <f t="shared" si="0"/>
        <v>北海道厚沢部町</v>
      </c>
      <c r="P50" s="1092" t="s">
        <v>1809</v>
      </c>
      <c r="Q50" s="1092" t="s">
        <v>1907</v>
      </c>
      <c r="R50" s="1092" t="s">
        <v>1906</v>
      </c>
    </row>
    <row r="51" spans="1:18" ht="13.5" thickBot="1">
      <c r="A51" s="1544"/>
      <c r="B51" s="1400"/>
      <c r="C51" s="1426"/>
      <c r="D51" s="1424"/>
      <c r="E51" s="1424"/>
      <c r="F51" s="1424"/>
      <c r="G51" s="1424"/>
      <c r="H51" s="1455"/>
      <c r="I51" s="1444" t="s">
        <v>916</v>
      </c>
      <c r="J51" s="1445"/>
      <c r="K51" s="1387"/>
      <c r="L51" s="22"/>
      <c r="M51" s="46"/>
      <c r="N51" s="46"/>
      <c r="O51" s="1093" t="str">
        <f t="shared" si="0"/>
        <v>北海道乙部町</v>
      </c>
      <c r="P51" s="1092" t="s">
        <v>1809</v>
      </c>
      <c r="Q51" s="1092" t="s">
        <v>1909</v>
      </c>
      <c r="R51" s="1092" t="s">
        <v>1908</v>
      </c>
    </row>
    <row r="52" spans="1:18" ht="21.75" customHeight="1">
      <c r="A52" s="1544"/>
      <c r="B52" s="1432" t="s">
        <v>1349</v>
      </c>
      <c r="C52" s="1433"/>
      <c r="D52" s="1434"/>
      <c r="E52" s="1438"/>
      <c r="F52" s="1439"/>
      <c r="G52" s="1439"/>
      <c r="H52" s="1439"/>
      <c r="I52" s="1439"/>
      <c r="J52" s="1439"/>
      <c r="K52" s="1440"/>
      <c r="L52" s="22"/>
      <c r="M52" s="46"/>
      <c r="N52" s="46"/>
      <c r="O52" s="1093" t="str">
        <f t="shared" si="0"/>
        <v>北海道奥尻町</v>
      </c>
      <c r="P52" s="1092" t="s">
        <v>1809</v>
      </c>
      <c r="Q52" s="1092" t="s">
        <v>1911</v>
      </c>
      <c r="R52" s="1092" t="s">
        <v>1910</v>
      </c>
    </row>
    <row r="53" spans="1:18" ht="21.75" customHeight="1" thickBot="1">
      <c r="A53" s="1545"/>
      <c r="B53" s="1435"/>
      <c r="C53" s="1436"/>
      <c r="D53" s="1437"/>
      <c r="E53" s="1441"/>
      <c r="F53" s="1442"/>
      <c r="G53" s="1442"/>
      <c r="H53" s="1442"/>
      <c r="I53" s="1442"/>
      <c r="J53" s="1442"/>
      <c r="K53" s="1443"/>
      <c r="L53" s="22"/>
      <c r="M53" s="46"/>
      <c r="N53" s="46"/>
      <c r="O53" s="1093" t="str">
        <f t="shared" si="0"/>
        <v>北海道今金町</v>
      </c>
      <c r="P53" s="1092" t="s">
        <v>1809</v>
      </c>
      <c r="Q53" s="1092" t="s">
        <v>1913</v>
      </c>
      <c r="R53" s="1092" t="s">
        <v>1912</v>
      </c>
    </row>
    <row r="54" spans="1:18" ht="14.25" customHeight="1">
      <c r="A54" s="1543" t="s">
        <v>1139</v>
      </c>
      <c r="B54" s="1431" t="s">
        <v>921</v>
      </c>
      <c r="C54" s="1454" t="s">
        <v>52</v>
      </c>
      <c r="D54" s="1424"/>
      <c r="E54" s="1424"/>
      <c r="F54" s="1424"/>
      <c r="G54" s="1424"/>
      <c r="H54" s="1455"/>
      <c r="I54" s="1384" t="s">
        <v>915</v>
      </c>
      <c r="J54" s="1385"/>
      <c r="K54" s="1386"/>
      <c r="L54" s="22"/>
      <c r="M54" s="46"/>
      <c r="N54" s="46"/>
      <c r="O54" s="1093" t="str">
        <f t="shared" si="0"/>
        <v>北海道せたな町</v>
      </c>
      <c r="P54" s="1092" t="s">
        <v>1809</v>
      </c>
      <c r="Q54" s="1092" t="s">
        <v>1915</v>
      </c>
      <c r="R54" s="1092" t="s">
        <v>1914</v>
      </c>
    </row>
    <row r="55" spans="1:18" ht="13.5" thickBot="1">
      <c r="A55" s="1544"/>
      <c r="B55" s="1400"/>
      <c r="C55" s="1426"/>
      <c r="D55" s="1456"/>
      <c r="E55" s="1456"/>
      <c r="F55" s="1456"/>
      <c r="G55" s="1456"/>
      <c r="H55" s="1457"/>
      <c r="I55" s="1388" t="s">
        <v>916</v>
      </c>
      <c r="J55" s="1389"/>
      <c r="K55" s="1387"/>
      <c r="L55" s="22"/>
      <c r="M55" s="46"/>
      <c r="N55" s="46"/>
      <c r="O55" s="1093" t="str">
        <f t="shared" si="0"/>
        <v>北海道島牧村</v>
      </c>
      <c r="P55" s="1092" t="s">
        <v>1809</v>
      </c>
      <c r="Q55" s="1092" t="s">
        <v>1917</v>
      </c>
      <c r="R55" s="1092" t="s">
        <v>1916</v>
      </c>
    </row>
    <row r="56" spans="1:18">
      <c r="A56" s="1544"/>
      <c r="B56" s="1390" t="s">
        <v>920</v>
      </c>
      <c r="C56" s="1404" t="s">
        <v>1486</v>
      </c>
      <c r="D56" s="1405"/>
      <c r="E56" s="1405"/>
      <c r="F56" s="1405"/>
      <c r="G56" s="1405"/>
      <c r="H56" s="1406"/>
      <c r="I56" s="1384" t="s">
        <v>915</v>
      </c>
      <c r="J56" s="1385"/>
      <c r="K56" s="1386"/>
      <c r="L56" s="22"/>
      <c r="M56" s="46"/>
      <c r="N56" s="46"/>
      <c r="O56" s="1093" t="str">
        <f t="shared" si="0"/>
        <v>北海道寿都町</v>
      </c>
      <c r="P56" s="1092" t="s">
        <v>1809</v>
      </c>
      <c r="Q56" s="1092" t="s">
        <v>1919</v>
      </c>
      <c r="R56" s="1092" t="s">
        <v>1918</v>
      </c>
    </row>
    <row r="57" spans="1:18" ht="13.5" thickBot="1">
      <c r="A57" s="1544"/>
      <c r="B57" s="1400"/>
      <c r="C57" s="1407"/>
      <c r="D57" s="1408"/>
      <c r="E57" s="1408"/>
      <c r="F57" s="1408"/>
      <c r="G57" s="1408"/>
      <c r="H57" s="1416"/>
      <c r="I57" s="1388" t="s">
        <v>916</v>
      </c>
      <c r="J57" s="1389"/>
      <c r="K57" s="1387"/>
      <c r="L57" s="22"/>
      <c r="M57" s="46"/>
      <c r="N57" s="46"/>
      <c r="O57" s="1093" t="str">
        <f t="shared" si="0"/>
        <v>北海道黒松内町</v>
      </c>
      <c r="P57" s="1092" t="s">
        <v>1809</v>
      </c>
      <c r="Q57" s="1092" t="s">
        <v>1921</v>
      </c>
      <c r="R57" s="1092" t="s">
        <v>1920</v>
      </c>
    </row>
    <row r="58" spans="1:18" ht="14.25" customHeight="1">
      <c r="A58" s="1544"/>
      <c r="B58" s="1390" t="s">
        <v>919</v>
      </c>
      <c r="C58" s="1460" t="s">
        <v>1494</v>
      </c>
      <c r="D58" s="1458"/>
      <c r="E58" s="1458"/>
      <c r="F58" s="1458"/>
      <c r="G58" s="1458"/>
      <c r="H58" s="1459"/>
      <c r="I58" s="1384" t="s">
        <v>914</v>
      </c>
      <c r="J58" s="1385"/>
      <c r="K58" s="1386"/>
      <c r="L58" s="22"/>
      <c r="M58" s="46"/>
      <c r="N58" s="46"/>
      <c r="O58" s="1093" t="str">
        <f t="shared" si="0"/>
        <v>北海道蘭越町</v>
      </c>
      <c r="P58" s="1092" t="s">
        <v>1809</v>
      </c>
      <c r="Q58" s="1092" t="s">
        <v>1923</v>
      </c>
      <c r="R58" s="1092" t="s">
        <v>1922</v>
      </c>
    </row>
    <row r="59" spans="1:18" ht="13.5" thickBot="1">
      <c r="A59" s="1544"/>
      <c r="B59" s="1400"/>
      <c r="C59" s="1426"/>
      <c r="D59" s="1456"/>
      <c r="E59" s="1456"/>
      <c r="F59" s="1456"/>
      <c r="G59" s="1456"/>
      <c r="H59" s="1457"/>
      <c r="I59" s="1388" t="s">
        <v>913</v>
      </c>
      <c r="J59" s="1389"/>
      <c r="K59" s="1387"/>
      <c r="L59" s="22"/>
      <c r="M59" s="46"/>
      <c r="N59" s="46"/>
      <c r="O59" s="1093" t="str">
        <f t="shared" si="0"/>
        <v>北海道ニセコ町</v>
      </c>
      <c r="P59" s="1092" t="s">
        <v>1809</v>
      </c>
      <c r="Q59" s="1092" t="s">
        <v>1925</v>
      </c>
      <c r="R59" s="1092" t="s">
        <v>1924</v>
      </c>
    </row>
    <row r="60" spans="1:18" ht="14.25" customHeight="1">
      <c r="A60" s="1544"/>
      <c r="B60" s="1390" t="s">
        <v>918</v>
      </c>
      <c r="C60" s="1454" t="s">
        <v>53</v>
      </c>
      <c r="D60" s="1458"/>
      <c r="E60" s="1458"/>
      <c r="F60" s="1458"/>
      <c r="G60" s="1458"/>
      <c r="H60" s="1459"/>
      <c r="I60" s="1384" t="s">
        <v>914</v>
      </c>
      <c r="J60" s="1385"/>
      <c r="K60" s="1386"/>
      <c r="L60" s="22"/>
      <c r="M60" s="46"/>
      <c r="N60" s="46"/>
      <c r="O60" s="1093" t="str">
        <f t="shared" si="0"/>
        <v>北海道真狩村</v>
      </c>
      <c r="P60" s="1092" t="s">
        <v>1809</v>
      </c>
      <c r="Q60" s="1092" t="s">
        <v>1927</v>
      </c>
      <c r="R60" s="1092" t="s">
        <v>1926</v>
      </c>
    </row>
    <row r="61" spans="1:18" ht="13.5" thickBot="1">
      <c r="A61" s="1544"/>
      <c r="B61" s="1400"/>
      <c r="C61" s="1426"/>
      <c r="D61" s="1424"/>
      <c r="E61" s="1424"/>
      <c r="F61" s="1424"/>
      <c r="G61" s="1424"/>
      <c r="H61" s="1455"/>
      <c r="I61" s="1444" t="s">
        <v>913</v>
      </c>
      <c r="J61" s="1445"/>
      <c r="K61" s="1387"/>
      <c r="L61" s="22"/>
      <c r="M61" s="46"/>
      <c r="N61" s="46"/>
      <c r="O61" s="1093" t="str">
        <f t="shared" si="0"/>
        <v>北海道留寿都村</v>
      </c>
      <c r="P61" s="1092" t="s">
        <v>1809</v>
      </c>
      <c r="Q61" s="1092" t="s">
        <v>1929</v>
      </c>
      <c r="R61" s="1092" t="s">
        <v>1928</v>
      </c>
    </row>
    <row r="62" spans="1:18">
      <c r="A62" s="1544"/>
      <c r="B62" s="1390" t="s">
        <v>917</v>
      </c>
      <c r="C62" s="1404" t="s">
        <v>1487</v>
      </c>
      <c r="D62" s="1405"/>
      <c r="E62" s="1405"/>
      <c r="F62" s="1405"/>
      <c r="G62" s="1405"/>
      <c r="H62" s="1406"/>
      <c r="I62" s="1461" t="s">
        <v>915</v>
      </c>
      <c r="J62" s="1412"/>
      <c r="K62" s="1386"/>
      <c r="L62" s="22"/>
      <c r="M62" s="46"/>
      <c r="N62" s="46"/>
      <c r="O62" s="1093" t="str">
        <f t="shared" si="0"/>
        <v>北海道喜茂別町</v>
      </c>
      <c r="P62" s="1092" t="s">
        <v>1809</v>
      </c>
      <c r="Q62" s="1092" t="s">
        <v>1931</v>
      </c>
      <c r="R62" s="1092" t="s">
        <v>1930</v>
      </c>
    </row>
    <row r="63" spans="1:18" ht="13.5" thickBot="1">
      <c r="A63" s="1544"/>
      <c r="B63" s="1400"/>
      <c r="C63" s="1407"/>
      <c r="D63" s="1408"/>
      <c r="E63" s="1408"/>
      <c r="F63" s="1408"/>
      <c r="G63" s="1408"/>
      <c r="H63" s="1416"/>
      <c r="I63" s="1388" t="s">
        <v>916</v>
      </c>
      <c r="J63" s="1399"/>
      <c r="K63" s="1387"/>
      <c r="L63" s="22"/>
      <c r="M63" s="46"/>
      <c r="N63" s="46"/>
      <c r="O63" s="1093" t="str">
        <f t="shared" si="0"/>
        <v>北海道京極町</v>
      </c>
      <c r="P63" s="1092" t="s">
        <v>1809</v>
      </c>
      <c r="Q63" s="1092" t="s">
        <v>1933</v>
      </c>
      <c r="R63" s="1092" t="s">
        <v>1932</v>
      </c>
    </row>
    <row r="64" spans="1:18" ht="19.5" customHeight="1">
      <c r="A64" s="1544"/>
      <c r="B64" s="1390" t="s">
        <v>471</v>
      </c>
      <c r="C64" s="1404" t="s">
        <v>1488</v>
      </c>
      <c r="D64" s="1405"/>
      <c r="E64" s="1405"/>
      <c r="F64" s="1405"/>
      <c r="G64" s="1405"/>
      <c r="H64" s="1406"/>
      <c r="I64" s="1384" t="s">
        <v>915</v>
      </c>
      <c r="J64" s="1385"/>
      <c r="K64" s="1386"/>
      <c r="L64" s="22"/>
      <c r="M64" s="46"/>
      <c r="N64" s="46"/>
      <c r="O64" s="1093" t="str">
        <f t="shared" si="0"/>
        <v>北海道倶知安町</v>
      </c>
      <c r="P64" s="1092" t="s">
        <v>1809</v>
      </c>
      <c r="Q64" s="1092" t="s">
        <v>1935</v>
      </c>
      <c r="R64" s="1092" t="s">
        <v>1934</v>
      </c>
    </row>
    <row r="65" spans="1:20" ht="19.5" customHeight="1" thickBot="1">
      <c r="A65" s="1544"/>
      <c r="B65" s="1400"/>
      <c r="C65" s="1407"/>
      <c r="D65" s="1408"/>
      <c r="E65" s="1408"/>
      <c r="F65" s="1408"/>
      <c r="G65" s="1408"/>
      <c r="H65" s="1416"/>
      <c r="I65" s="1388" t="s">
        <v>916</v>
      </c>
      <c r="J65" s="1389"/>
      <c r="K65" s="1387"/>
      <c r="L65" s="22"/>
      <c r="M65" s="46"/>
      <c r="N65" s="46"/>
      <c r="O65" s="1093" t="str">
        <f t="shared" si="0"/>
        <v>北海道共和町</v>
      </c>
      <c r="P65" s="1092" t="s">
        <v>1809</v>
      </c>
      <c r="Q65" s="1092" t="s">
        <v>1937</v>
      </c>
      <c r="R65" s="1092" t="s">
        <v>1936</v>
      </c>
    </row>
    <row r="66" spans="1:20" ht="21.75" customHeight="1">
      <c r="A66" s="1544"/>
      <c r="B66" s="1432" t="s">
        <v>1489</v>
      </c>
      <c r="C66" s="1433"/>
      <c r="D66" s="1434"/>
      <c r="E66" s="1438"/>
      <c r="F66" s="1439"/>
      <c r="G66" s="1439"/>
      <c r="H66" s="1439"/>
      <c r="I66" s="1439"/>
      <c r="J66" s="1439"/>
      <c r="K66" s="1440"/>
      <c r="L66" s="22"/>
      <c r="M66" s="46"/>
      <c r="N66" s="46"/>
      <c r="O66" s="1093" t="str">
        <f t="shared" si="0"/>
        <v>北海道岩内町</v>
      </c>
      <c r="P66" s="1092" t="s">
        <v>1809</v>
      </c>
      <c r="Q66" s="1092" t="s">
        <v>1939</v>
      </c>
      <c r="R66" s="1092" t="s">
        <v>1938</v>
      </c>
    </row>
    <row r="67" spans="1:20" ht="21.75" customHeight="1" thickBot="1">
      <c r="A67" s="1545"/>
      <c r="B67" s="1435"/>
      <c r="C67" s="1436"/>
      <c r="D67" s="1437"/>
      <c r="E67" s="1441"/>
      <c r="F67" s="1442"/>
      <c r="G67" s="1442"/>
      <c r="H67" s="1442"/>
      <c r="I67" s="1442"/>
      <c r="J67" s="1442"/>
      <c r="K67" s="1443"/>
      <c r="L67" s="22"/>
      <c r="M67" s="46"/>
      <c r="N67" s="46"/>
      <c r="O67" s="1093" t="str">
        <f t="shared" ref="O67:O130" si="1">P67&amp;Q67</f>
        <v>北海道泊村</v>
      </c>
      <c r="P67" s="1092" t="s">
        <v>1809</v>
      </c>
      <c r="Q67" s="1092" t="s">
        <v>1941</v>
      </c>
      <c r="R67" s="1092" t="s">
        <v>1940</v>
      </c>
    </row>
    <row r="68" spans="1:20" ht="14.25" customHeight="1">
      <c r="A68" s="1543" t="s">
        <v>1140</v>
      </c>
      <c r="B68" s="1390" t="s">
        <v>1490</v>
      </c>
      <c r="C68" s="1454" t="s">
        <v>54</v>
      </c>
      <c r="D68" s="1424"/>
      <c r="E68" s="1424"/>
      <c r="F68" s="1424"/>
      <c r="G68" s="1424"/>
      <c r="H68" s="1455"/>
      <c r="I68" s="1384" t="s">
        <v>915</v>
      </c>
      <c r="J68" s="1385"/>
      <c r="K68" s="1386"/>
      <c r="L68" s="22"/>
      <c r="M68" s="46"/>
      <c r="N68" s="46"/>
      <c r="O68" s="1093" t="str">
        <f t="shared" si="1"/>
        <v>北海道神恵内村</v>
      </c>
      <c r="P68" s="1092" t="s">
        <v>1809</v>
      </c>
      <c r="Q68" s="1092" t="s">
        <v>1943</v>
      </c>
      <c r="R68" s="1092" t="s">
        <v>1942</v>
      </c>
    </row>
    <row r="69" spans="1:20" ht="13.5" thickBot="1">
      <c r="A69" s="1544"/>
      <c r="B69" s="1400"/>
      <c r="C69" s="1426"/>
      <c r="D69" s="1456"/>
      <c r="E69" s="1456"/>
      <c r="F69" s="1456"/>
      <c r="G69" s="1456"/>
      <c r="H69" s="1457"/>
      <c r="I69" s="1388" t="s">
        <v>916</v>
      </c>
      <c r="J69" s="1389"/>
      <c r="K69" s="1387"/>
      <c r="L69" s="22"/>
      <c r="M69" s="46"/>
      <c r="N69" s="46"/>
      <c r="O69" s="1093" t="str">
        <f t="shared" si="1"/>
        <v>北海道積丹町</v>
      </c>
      <c r="P69" s="1092" t="s">
        <v>1809</v>
      </c>
      <c r="Q69" s="1092" t="s">
        <v>1945</v>
      </c>
      <c r="R69" s="1092" t="s">
        <v>1944</v>
      </c>
    </row>
    <row r="70" spans="1:20" ht="24.5" customHeight="1">
      <c r="A70" s="1544"/>
      <c r="B70" s="1390" t="s">
        <v>1491</v>
      </c>
      <c r="C70" s="1460" t="s">
        <v>5617</v>
      </c>
      <c r="D70" s="1458"/>
      <c r="E70" s="1458"/>
      <c r="F70" s="1458"/>
      <c r="G70" s="1458"/>
      <c r="H70" s="1459"/>
      <c r="I70" s="1384" t="s">
        <v>915</v>
      </c>
      <c r="J70" s="1385"/>
      <c r="K70" s="1386"/>
      <c r="L70" s="22"/>
      <c r="M70" s="46"/>
      <c r="N70" s="47"/>
      <c r="O70" s="1093" t="str">
        <f t="shared" si="1"/>
        <v>北海道古平町</v>
      </c>
      <c r="P70" s="1092" t="s">
        <v>1809</v>
      </c>
      <c r="Q70" s="1092" t="s">
        <v>1947</v>
      </c>
      <c r="R70" s="1092" t="s">
        <v>1946</v>
      </c>
    </row>
    <row r="71" spans="1:20" ht="24.5" customHeight="1" thickBot="1">
      <c r="A71" s="1544"/>
      <c r="B71" s="1551"/>
      <c r="C71" s="1548"/>
      <c r="D71" s="1549"/>
      <c r="E71" s="1549"/>
      <c r="F71" s="1549"/>
      <c r="G71" s="1549"/>
      <c r="H71" s="1550"/>
      <c r="I71" s="1388" t="s">
        <v>916</v>
      </c>
      <c r="J71" s="1389"/>
      <c r="K71" s="1387"/>
      <c r="L71" s="22"/>
      <c r="M71" s="47" t="s">
        <v>5622</v>
      </c>
      <c r="N71" s="47"/>
      <c r="O71" s="1093" t="str">
        <f t="shared" si="1"/>
        <v>北海道仁木町</v>
      </c>
      <c r="P71" s="1092" t="s">
        <v>1809</v>
      </c>
      <c r="Q71" s="1092" t="s">
        <v>1949</v>
      </c>
      <c r="R71" s="1092" t="s">
        <v>1948</v>
      </c>
    </row>
    <row r="72" spans="1:20" ht="16.5" customHeight="1">
      <c r="A72" s="1544"/>
      <c r="B72" s="1429" t="s">
        <v>5618</v>
      </c>
      <c r="C72" s="1423" t="s">
        <v>5635</v>
      </c>
      <c r="D72" s="1424"/>
      <c r="E72" s="1424"/>
      <c r="F72" s="1424"/>
      <c r="G72" s="1424"/>
      <c r="H72" s="1425"/>
      <c r="I72" s="1417"/>
      <c r="J72" s="1418"/>
      <c r="K72" s="1419"/>
      <c r="L72" s="22"/>
      <c r="M72" s="1180" t="str">
        <f>IF($I$72=$K127,1,"")</f>
        <v/>
      </c>
      <c r="N72" s="47"/>
      <c r="O72" s="1093" t="str">
        <f t="shared" si="1"/>
        <v>北海道余市町</v>
      </c>
      <c r="P72" s="1092" t="s">
        <v>1809</v>
      </c>
      <c r="Q72" s="1092" t="s">
        <v>1951</v>
      </c>
      <c r="R72" s="1092" t="s">
        <v>1950</v>
      </c>
      <c r="T72" s="1552" t="s">
        <v>5634</v>
      </c>
    </row>
    <row r="73" spans="1:20" ht="16.5" customHeight="1" thickBot="1">
      <c r="A73" s="1544"/>
      <c r="B73" s="1430"/>
      <c r="C73" s="1426"/>
      <c r="D73" s="1427"/>
      <c r="E73" s="1427"/>
      <c r="F73" s="1427"/>
      <c r="G73" s="1427"/>
      <c r="H73" s="1428"/>
      <c r="I73" s="1420"/>
      <c r="J73" s="1421"/>
      <c r="K73" s="1422"/>
      <c r="L73" s="22"/>
      <c r="M73" s="1180" t="str">
        <f>IF($I$72=$K128,1,"")</f>
        <v/>
      </c>
      <c r="N73" s="47"/>
      <c r="O73" s="1093" t="str">
        <f t="shared" si="1"/>
        <v>北海道赤井川村</v>
      </c>
      <c r="P73" s="1092" t="s">
        <v>1809</v>
      </c>
      <c r="Q73" s="1092" t="s">
        <v>1953</v>
      </c>
      <c r="R73" s="1092" t="s">
        <v>1952</v>
      </c>
      <c r="T73" s="1552"/>
    </row>
    <row r="74" spans="1:20" ht="22" customHeight="1">
      <c r="A74" s="1544"/>
      <c r="B74" s="1390" t="s">
        <v>1492</v>
      </c>
      <c r="C74" s="1404" t="s">
        <v>5623</v>
      </c>
      <c r="D74" s="1405"/>
      <c r="E74" s="1405"/>
      <c r="F74" s="1405"/>
      <c r="G74" s="1405"/>
      <c r="H74" s="1406"/>
      <c r="I74" s="1384" t="s">
        <v>915</v>
      </c>
      <c r="J74" s="1385"/>
      <c r="K74" s="1413"/>
      <c r="L74" s="22"/>
      <c r="M74" s="1180" t="str">
        <f>IF($I$72=$K129,1,"")</f>
        <v/>
      </c>
      <c r="N74" s="47"/>
      <c r="O74" s="1093" t="str">
        <f t="shared" si="1"/>
        <v>北海道南幌町</v>
      </c>
      <c r="P74" s="1092" t="s">
        <v>1809</v>
      </c>
      <c r="Q74" s="1092" t="s">
        <v>1955</v>
      </c>
      <c r="R74" s="1092" t="s">
        <v>1954</v>
      </c>
      <c r="T74" s="1552"/>
    </row>
    <row r="75" spans="1:20" ht="22" customHeight="1" thickBot="1">
      <c r="A75" s="1544"/>
      <c r="B75" s="1400"/>
      <c r="C75" s="1407"/>
      <c r="D75" s="1408"/>
      <c r="E75" s="1409"/>
      <c r="F75" s="1409"/>
      <c r="G75" s="1409"/>
      <c r="H75" s="1410"/>
      <c r="I75" s="1388" t="s">
        <v>916</v>
      </c>
      <c r="J75" s="1389"/>
      <c r="K75" s="1387"/>
      <c r="L75" s="22"/>
      <c r="M75" s="1320"/>
      <c r="N75" s="47"/>
      <c r="O75" s="1093" t="str">
        <f t="shared" si="1"/>
        <v>北海道奈井江町</v>
      </c>
      <c r="P75" s="1092" t="s">
        <v>1809</v>
      </c>
      <c r="Q75" s="1092" t="s">
        <v>1957</v>
      </c>
      <c r="R75" s="1092" t="s">
        <v>1956</v>
      </c>
      <c r="T75" s="1552"/>
    </row>
    <row r="76" spans="1:20" ht="22" customHeight="1">
      <c r="A76" s="1544"/>
      <c r="B76" s="1390" t="s">
        <v>1534</v>
      </c>
      <c r="C76" s="1404" t="s">
        <v>5624</v>
      </c>
      <c r="D76" s="1405"/>
      <c r="E76" s="1405"/>
      <c r="F76" s="1405"/>
      <c r="G76" s="1405"/>
      <c r="H76" s="1406"/>
      <c r="I76" s="1384" t="s">
        <v>915</v>
      </c>
      <c r="J76" s="1385"/>
      <c r="K76" s="1386"/>
      <c r="L76" s="22"/>
      <c r="N76" s="47"/>
      <c r="O76" s="1093" t="str">
        <f t="shared" si="1"/>
        <v>北海道上砂川町</v>
      </c>
      <c r="P76" s="1092" t="s">
        <v>1809</v>
      </c>
      <c r="Q76" s="1092" t="s">
        <v>1959</v>
      </c>
      <c r="R76" s="1092" t="s">
        <v>1958</v>
      </c>
      <c r="T76" s="1552"/>
    </row>
    <row r="77" spans="1:20" ht="22" customHeight="1" thickBot="1">
      <c r="A77" s="1544"/>
      <c r="B77" s="1400"/>
      <c r="C77" s="1407"/>
      <c r="D77" s="1408"/>
      <c r="E77" s="1409"/>
      <c r="F77" s="1409"/>
      <c r="G77" s="1409"/>
      <c r="H77" s="1410"/>
      <c r="I77" s="1388" t="s">
        <v>916</v>
      </c>
      <c r="J77" s="1389"/>
      <c r="K77" s="1387"/>
      <c r="L77" s="22"/>
      <c r="N77" s="47"/>
      <c r="O77" s="1093" t="str">
        <f t="shared" si="1"/>
        <v>北海道由仁町</v>
      </c>
      <c r="P77" s="1092" t="s">
        <v>1809</v>
      </c>
      <c r="Q77" s="1092" t="s">
        <v>1961</v>
      </c>
      <c r="R77" s="1092" t="s">
        <v>1960</v>
      </c>
      <c r="T77" s="1552"/>
    </row>
    <row r="78" spans="1:20" ht="19.5" customHeight="1">
      <c r="A78" s="1544"/>
      <c r="B78" s="1390" t="s">
        <v>1665</v>
      </c>
      <c r="C78" s="1404" t="s">
        <v>5625</v>
      </c>
      <c r="D78" s="1405"/>
      <c r="E78" s="1405"/>
      <c r="F78" s="1405"/>
      <c r="G78" s="1405"/>
      <c r="H78" s="1406"/>
      <c r="I78" s="1384" t="s">
        <v>915</v>
      </c>
      <c r="J78" s="1385"/>
      <c r="K78" s="1386"/>
      <c r="L78" s="22"/>
      <c r="N78" s="47"/>
      <c r="O78" s="1093" t="str">
        <f t="shared" si="1"/>
        <v>北海道長沼町</v>
      </c>
      <c r="P78" s="1092" t="s">
        <v>1809</v>
      </c>
      <c r="Q78" s="1092" t="s">
        <v>1963</v>
      </c>
      <c r="R78" s="1092" t="s">
        <v>1962</v>
      </c>
      <c r="T78" s="1552"/>
    </row>
    <row r="79" spans="1:20" ht="19.5" customHeight="1" thickBot="1">
      <c r="A79" s="1544"/>
      <c r="B79" s="1400"/>
      <c r="C79" s="1407"/>
      <c r="D79" s="1408"/>
      <c r="E79" s="1409"/>
      <c r="F79" s="1409"/>
      <c r="G79" s="1409"/>
      <c r="H79" s="1410"/>
      <c r="I79" s="1388" t="s">
        <v>916</v>
      </c>
      <c r="J79" s="1389"/>
      <c r="K79" s="1387"/>
      <c r="L79" s="22"/>
      <c r="N79" s="47"/>
      <c r="O79" s="1093" t="str">
        <f t="shared" si="1"/>
        <v>北海道栗山町</v>
      </c>
      <c r="P79" s="1092" t="s">
        <v>1809</v>
      </c>
      <c r="Q79" s="1092" t="s">
        <v>1965</v>
      </c>
      <c r="R79" s="1092" t="s">
        <v>1964</v>
      </c>
      <c r="T79" s="1552"/>
    </row>
    <row r="80" spans="1:20" ht="14.15" customHeight="1">
      <c r="A80" s="1544"/>
      <c r="B80" s="1390" t="s">
        <v>1667</v>
      </c>
      <c r="C80" s="1404" t="s">
        <v>1531</v>
      </c>
      <c r="D80" s="1405"/>
      <c r="E80" s="1405"/>
      <c r="F80" s="1405"/>
      <c r="G80" s="1405"/>
      <c r="H80" s="1406"/>
      <c r="I80" s="1411" t="s">
        <v>1532</v>
      </c>
      <c r="J80" s="1412"/>
      <c r="K80" s="1386"/>
      <c r="L80" s="22"/>
      <c r="N80" s="47"/>
      <c r="O80" s="1093" t="str">
        <f t="shared" si="1"/>
        <v>北海道月形町</v>
      </c>
      <c r="P80" s="1092" t="s">
        <v>1809</v>
      </c>
      <c r="Q80" s="1092" t="s">
        <v>1967</v>
      </c>
      <c r="R80" s="1092" t="s">
        <v>1966</v>
      </c>
    </row>
    <row r="81" spans="1:18" ht="14.15" customHeight="1" thickBot="1">
      <c r="A81" s="1544"/>
      <c r="B81" s="1400"/>
      <c r="C81" s="1407"/>
      <c r="D81" s="1408"/>
      <c r="E81" s="1409"/>
      <c r="F81" s="1409"/>
      <c r="G81" s="1409"/>
      <c r="H81" s="1410"/>
      <c r="I81" s="1414" t="s">
        <v>1533</v>
      </c>
      <c r="J81" s="1415"/>
      <c r="K81" s="1413"/>
      <c r="L81" s="22"/>
      <c r="N81" s="47"/>
      <c r="O81" s="1093" t="str">
        <f t="shared" si="1"/>
        <v>北海道浦臼町</v>
      </c>
      <c r="P81" s="1092" t="s">
        <v>1809</v>
      </c>
      <c r="Q81" s="1092" t="s">
        <v>1969</v>
      </c>
      <c r="R81" s="1092" t="s">
        <v>1968</v>
      </c>
    </row>
    <row r="82" spans="1:18" ht="21.75" customHeight="1">
      <c r="A82" s="1544"/>
      <c r="B82" s="1432" t="s">
        <v>5626</v>
      </c>
      <c r="C82" s="1546"/>
      <c r="D82" s="1547"/>
      <c r="E82" s="1438"/>
      <c r="F82" s="1439"/>
      <c r="G82" s="1439"/>
      <c r="H82" s="1439"/>
      <c r="I82" s="1439"/>
      <c r="J82" s="1439"/>
      <c r="K82" s="1440"/>
      <c r="L82" s="22"/>
      <c r="M82" s="47"/>
      <c r="N82" s="47"/>
      <c r="O82" s="1093" t="str">
        <f t="shared" si="1"/>
        <v>北海道新十津川町</v>
      </c>
      <c r="P82" s="1092" t="s">
        <v>1809</v>
      </c>
      <c r="Q82" s="1092" t="s">
        <v>1971</v>
      </c>
      <c r="R82" s="1092" t="s">
        <v>1970</v>
      </c>
    </row>
    <row r="83" spans="1:18" ht="21.75" customHeight="1" thickBot="1">
      <c r="A83" s="1545"/>
      <c r="B83" s="1435"/>
      <c r="C83" s="1436"/>
      <c r="D83" s="1437"/>
      <c r="E83" s="1441"/>
      <c r="F83" s="1442"/>
      <c r="G83" s="1442"/>
      <c r="H83" s="1442"/>
      <c r="I83" s="1442"/>
      <c r="J83" s="1442"/>
      <c r="K83" s="1443"/>
      <c r="L83" s="22"/>
      <c r="M83" s="47"/>
      <c r="N83" s="47"/>
      <c r="O83" s="1093" t="str">
        <f t="shared" si="1"/>
        <v>北海道妹背牛町</v>
      </c>
      <c r="P83" s="1092" t="s">
        <v>1809</v>
      </c>
      <c r="Q83" s="1092" t="s">
        <v>1973</v>
      </c>
      <c r="R83" s="1092" t="s">
        <v>1972</v>
      </c>
    </row>
    <row r="84" spans="1:18" ht="17" customHeight="1">
      <c r="A84" s="1446" t="s">
        <v>1681</v>
      </c>
      <c r="B84" s="1390" t="s">
        <v>1669</v>
      </c>
      <c r="C84" s="1401" t="s">
        <v>1664</v>
      </c>
      <c r="D84" s="1402"/>
      <c r="E84" s="1402"/>
      <c r="F84" s="1402"/>
      <c r="G84" s="1402"/>
      <c r="H84" s="1402"/>
      <c r="I84" s="1396" t="s">
        <v>914</v>
      </c>
      <c r="J84" s="1397"/>
      <c r="K84" s="1386"/>
      <c r="L84" s="22"/>
      <c r="M84" s="942"/>
      <c r="N84" s="47"/>
      <c r="O84" s="1093" t="str">
        <f t="shared" si="1"/>
        <v>北海道秩父別町</v>
      </c>
      <c r="P84" s="1092" t="s">
        <v>1809</v>
      </c>
      <c r="Q84" s="1092" t="s">
        <v>1975</v>
      </c>
      <c r="R84" s="1092" t="s">
        <v>1974</v>
      </c>
    </row>
    <row r="85" spans="1:18" ht="17" customHeight="1" thickBot="1">
      <c r="A85" s="1447"/>
      <c r="B85" s="1400"/>
      <c r="C85" s="1394"/>
      <c r="D85" s="1403"/>
      <c r="E85" s="1403"/>
      <c r="F85" s="1403"/>
      <c r="G85" s="1403"/>
      <c r="H85" s="1403"/>
      <c r="I85" s="1398" t="s">
        <v>913</v>
      </c>
      <c r="J85" s="1399"/>
      <c r="K85" s="1387"/>
      <c r="L85" s="22"/>
      <c r="M85" s="47"/>
      <c r="N85" s="47"/>
      <c r="O85" s="1093" t="str">
        <f t="shared" si="1"/>
        <v>北海道雨竜町</v>
      </c>
      <c r="P85" s="1092" t="s">
        <v>1809</v>
      </c>
      <c r="Q85" s="1092" t="s">
        <v>1977</v>
      </c>
      <c r="R85" s="1092" t="s">
        <v>1976</v>
      </c>
    </row>
    <row r="86" spans="1:18" ht="13.5" customHeight="1">
      <c r="A86" s="1447"/>
      <c r="B86" s="1390" t="s">
        <v>1671</v>
      </c>
      <c r="C86" s="1401" t="s">
        <v>1666</v>
      </c>
      <c r="D86" s="1402"/>
      <c r="E86" s="1402"/>
      <c r="F86" s="1402"/>
      <c r="G86" s="1402"/>
      <c r="H86" s="1402"/>
      <c r="I86" s="1396" t="s">
        <v>914</v>
      </c>
      <c r="J86" s="1397"/>
      <c r="K86" s="1386"/>
      <c r="L86" s="22"/>
      <c r="M86" s="942"/>
      <c r="N86" s="47"/>
      <c r="O86" s="1093" t="str">
        <f t="shared" si="1"/>
        <v>北海道北竜町</v>
      </c>
      <c r="P86" s="1092" t="s">
        <v>1809</v>
      </c>
      <c r="Q86" s="1092" t="s">
        <v>1979</v>
      </c>
      <c r="R86" s="1092" t="s">
        <v>1978</v>
      </c>
    </row>
    <row r="87" spans="1:18" ht="13.5" customHeight="1" thickBot="1">
      <c r="A87" s="1447"/>
      <c r="B87" s="1400"/>
      <c r="C87" s="1394"/>
      <c r="D87" s="1403"/>
      <c r="E87" s="1403"/>
      <c r="F87" s="1403"/>
      <c r="G87" s="1403"/>
      <c r="H87" s="1403"/>
      <c r="I87" s="1398" t="s">
        <v>913</v>
      </c>
      <c r="J87" s="1399"/>
      <c r="K87" s="1387"/>
      <c r="L87" s="22"/>
      <c r="M87" s="47"/>
      <c r="N87" s="47"/>
      <c r="O87" s="1093" t="str">
        <f t="shared" si="1"/>
        <v>北海道沼田町</v>
      </c>
      <c r="P87" s="1092" t="s">
        <v>1809</v>
      </c>
      <c r="Q87" s="1092" t="s">
        <v>1981</v>
      </c>
      <c r="R87" s="1092" t="s">
        <v>1980</v>
      </c>
    </row>
    <row r="88" spans="1:18" ht="18.5" customHeight="1">
      <c r="A88" s="1447"/>
      <c r="B88" s="1390" t="s">
        <v>1673</v>
      </c>
      <c r="C88" s="1401" t="s">
        <v>1668</v>
      </c>
      <c r="D88" s="1402"/>
      <c r="E88" s="1402"/>
      <c r="F88" s="1402"/>
      <c r="G88" s="1402"/>
      <c r="H88" s="1402"/>
      <c r="I88" s="1396" t="s">
        <v>914</v>
      </c>
      <c r="J88" s="1397"/>
      <c r="K88" s="1386"/>
      <c r="L88" s="22"/>
      <c r="M88" s="942"/>
      <c r="N88" s="47"/>
      <c r="O88" s="1093" t="str">
        <f t="shared" si="1"/>
        <v>北海道鷹栖町</v>
      </c>
      <c r="P88" s="1092" t="s">
        <v>1809</v>
      </c>
      <c r="Q88" s="1092" t="s">
        <v>1983</v>
      </c>
      <c r="R88" s="1092" t="s">
        <v>1982</v>
      </c>
    </row>
    <row r="89" spans="1:18" ht="18.5" customHeight="1" thickBot="1">
      <c r="A89" s="1447"/>
      <c r="B89" s="1400"/>
      <c r="C89" s="1394"/>
      <c r="D89" s="1403"/>
      <c r="E89" s="1403"/>
      <c r="F89" s="1403"/>
      <c r="G89" s="1403"/>
      <c r="H89" s="1403"/>
      <c r="I89" s="1398" t="s">
        <v>913</v>
      </c>
      <c r="J89" s="1399"/>
      <c r="K89" s="1387"/>
      <c r="L89" s="22"/>
      <c r="M89" s="47"/>
      <c r="N89" s="47"/>
      <c r="O89" s="1093" t="str">
        <f t="shared" si="1"/>
        <v>北海道東神楽町</v>
      </c>
      <c r="P89" s="1092" t="s">
        <v>1809</v>
      </c>
      <c r="Q89" s="1092" t="s">
        <v>1985</v>
      </c>
      <c r="R89" s="1092" t="s">
        <v>1984</v>
      </c>
    </row>
    <row r="90" spans="1:18" ht="13.5" customHeight="1">
      <c r="A90" s="1447"/>
      <c r="B90" s="1390" t="s">
        <v>1675</v>
      </c>
      <c r="C90" s="1401" t="s">
        <v>1670</v>
      </c>
      <c r="D90" s="1402"/>
      <c r="E90" s="1402"/>
      <c r="F90" s="1402"/>
      <c r="G90" s="1402"/>
      <c r="H90" s="1402"/>
      <c r="I90" s="1396" t="s">
        <v>914</v>
      </c>
      <c r="J90" s="1397"/>
      <c r="K90" s="1386"/>
      <c r="L90" s="22"/>
      <c r="M90" s="942"/>
      <c r="N90" s="47"/>
      <c r="O90" s="1093" t="str">
        <f t="shared" si="1"/>
        <v>北海道当麻町</v>
      </c>
      <c r="P90" s="1092" t="s">
        <v>1809</v>
      </c>
      <c r="Q90" s="1092" t="s">
        <v>1987</v>
      </c>
      <c r="R90" s="1092" t="s">
        <v>1986</v>
      </c>
    </row>
    <row r="91" spans="1:18" ht="13.5" customHeight="1" thickBot="1">
      <c r="A91" s="1447"/>
      <c r="B91" s="1400"/>
      <c r="C91" s="1394"/>
      <c r="D91" s="1403"/>
      <c r="E91" s="1403"/>
      <c r="F91" s="1403"/>
      <c r="G91" s="1403"/>
      <c r="H91" s="1403"/>
      <c r="I91" s="1398" t="s">
        <v>913</v>
      </c>
      <c r="J91" s="1399"/>
      <c r="K91" s="1387"/>
      <c r="L91" s="22"/>
      <c r="M91" s="47"/>
      <c r="N91" s="47"/>
      <c r="O91" s="1093" t="str">
        <f t="shared" si="1"/>
        <v>北海道比布町</v>
      </c>
      <c r="P91" s="1092" t="s">
        <v>1809</v>
      </c>
      <c r="Q91" s="1092" t="s">
        <v>1989</v>
      </c>
      <c r="R91" s="1092" t="s">
        <v>1988</v>
      </c>
    </row>
    <row r="92" spans="1:18" ht="13.5" customHeight="1">
      <c r="A92" s="1447"/>
      <c r="B92" s="1390" t="s">
        <v>1677</v>
      </c>
      <c r="C92" s="1401" t="s">
        <v>1672</v>
      </c>
      <c r="D92" s="1402"/>
      <c r="E92" s="1402"/>
      <c r="F92" s="1402"/>
      <c r="G92" s="1402"/>
      <c r="H92" s="1402"/>
      <c r="I92" s="1396" t="s">
        <v>914</v>
      </c>
      <c r="J92" s="1397"/>
      <c r="K92" s="1386"/>
      <c r="L92" s="22"/>
      <c r="M92" s="942"/>
      <c r="N92" s="47"/>
      <c r="O92" s="1093" t="str">
        <f t="shared" si="1"/>
        <v>北海道愛別町</v>
      </c>
      <c r="P92" s="1092" t="s">
        <v>1809</v>
      </c>
      <c r="Q92" s="1092" t="s">
        <v>1991</v>
      </c>
      <c r="R92" s="1092" t="s">
        <v>1990</v>
      </c>
    </row>
    <row r="93" spans="1:18" ht="13.5" customHeight="1" thickBot="1">
      <c r="A93" s="1447"/>
      <c r="B93" s="1400"/>
      <c r="C93" s="1394"/>
      <c r="D93" s="1403"/>
      <c r="E93" s="1403"/>
      <c r="F93" s="1403"/>
      <c r="G93" s="1403"/>
      <c r="H93" s="1403"/>
      <c r="I93" s="1398" t="s">
        <v>913</v>
      </c>
      <c r="J93" s="1399"/>
      <c r="K93" s="1387"/>
      <c r="L93" s="22"/>
      <c r="M93" s="47"/>
      <c r="N93" s="47"/>
      <c r="O93" s="1093" t="str">
        <f t="shared" si="1"/>
        <v>北海道上川町</v>
      </c>
      <c r="P93" s="1092" t="s">
        <v>1809</v>
      </c>
      <c r="Q93" s="1092" t="s">
        <v>1993</v>
      </c>
      <c r="R93" s="1092" t="s">
        <v>1992</v>
      </c>
    </row>
    <row r="94" spans="1:18" ht="13.5" customHeight="1">
      <c r="A94" s="1447"/>
      <c r="B94" s="1390" t="s">
        <v>1679</v>
      </c>
      <c r="C94" s="1401" t="s">
        <v>1674</v>
      </c>
      <c r="D94" s="1402"/>
      <c r="E94" s="1402"/>
      <c r="F94" s="1402"/>
      <c r="G94" s="1402"/>
      <c r="H94" s="1402"/>
      <c r="I94" s="1396" t="s">
        <v>914</v>
      </c>
      <c r="J94" s="1397"/>
      <c r="K94" s="1386"/>
      <c r="L94" s="22"/>
      <c r="M94" s="942"/>
      <c r="N94" s="47"/>
      <c r="O94" s="1093" t="str">
        <f t="shared" si="1"/>
        <v>北海道東川町</v>
      </c>
      <c r="P94" s="1092" t="s">
        <v>1809</v>
      </c>
      <c r="Q94" s="1092" t="s">
        <v>1995</v>
      </c>
      <c r="R94" s="1092" t="s">
        <v>1994</v>
      </c>
    </row>
    <row r="95" spans="1:18" ht="13.5" customHeight="1" thickBot="1">
      <c r="A95" s="1447"/>
      <c r="B95" s="1400"/>
      <c r="C95" s="1394"/>
      <c r="D95" s="1403"/>
      <c r="E95" s="1403"/>
      <c r="F95" s="1403"/>
      <c r="G95" s="1403"/>
      <c r="H95" s="1403"/>
      <c r="I95" s="1398" t="s">
        <v>913</v>
      </c>
      <c r="J95" s="1399"/>
      <c r="K95" s="1387"/>
      <c r="L95" s="22"/>
      <c r="M95" s="47"/>
      <c r="N95" s="47"/>
      <c r="O95" s="1093" t="str">
        <f t="shared" si="1"/>
        <v>北海道美瑛町</v>
      </c>
      <c r="P95" s="1092" t="s">
        <v>1809</v>
      </c>
      <c r="Q95" s="1092" t="s">
        <v>1997</v>
      </c>
      <c r="R95" s="1092" t="s">
        <v>1996</v>
      </c>
    </row>
    <row r="96" spans="1:18" ht="13.5" customHeight="1">
      <c r="A96" s="1447"/>
      <c r="B96" s="1390" t="s">
        <v>5530</v>
      </c>
      <c r="C96" s="1401" t="s">
        <v>1676</v>
      </c>
      <c r="D96" s="1402"/>
      <c r="E96" s="1402"/>
      <c r="F96" s="1402"/>
      <c r="G96" s="1402"/>
      <c r="H96" s="1402"/>
      <c r="I96" s="1396" t="s">
        <v>914</v>
      </c>
      <c r="J96" s="1397"/>
      <c r="K96" s="1386"/>
      <c r="L96" s="22"/>
      <c r="M96" s="942"/>
      <c r="N96" s="47"/>
      <c r="O96" s="1093" t="str">
        <f t="shared" si="1"/>
        <v>北海道上富良野町</v>
      </c>
      <c r="P96" s="1092" t="s">
        <v>1809</v>
      </c>
      <c r="Q96" s="1092" t="s">
        <v>1999</v>
      </c>
      <c r="R96" s="1092" t="s">
        <v>1998</v>
      </c>
    </row>
    <row r="97" spans="1:20" ht="13.5" customHeight="1" thickBot="1">
      <c r="A97" s="1447"/>
      <c r="B97" s="1400"/>
      <c r="C97" s="1394"/>
      <c r="D97" s="1403"/>
      <c r="E97" s="1403"/>
      <c r="F97" s="1403"/>
      <c r="G97" s="1403"/>
      <c r="H97" s="1403"/>
      <c r="I97" s="1398" t="s">
        <v>913</v>
      </c>
      <c r="J97" s="1399"/>
      <c r="K97" s="1387"/>
      <c r="L97" s="22"/>
      <c r="M97" s="47"/>
      <c r="N97" s="47"/>
      <c r="O97" s="1093" t="str">
        <f t="shared" si="1"/>
        <v>北海道中富良野町</v>
      </c>
      <c r="P97" s="1092" t="s">
        <v>1809</v>
      </c>
      <c r="Q97" s="1092" t="s">
        <v>2001</v>
      </c>
      <c r="R97" s="1092" t="s">
        <v>2000</v>
      </c>
    </row>
    <row r="98" spans="1:20" ht="13.5" customHeight="1">
      <c r="A98" s="1447"/>
      <c r="B98" s="1390" t="s">
        <v>5627</v>
      </c>
      <c r="C98" s="1392" t="s">
        <v>1678</v>
      </c>
      <c r="D98" s="1393"/>
      <c r="E98" s="1393"/>
      <c r="F98" s="1393"/>
      <c r="G98" s="1393"/>
      <c r="H98" s="1449"/>
      <c r="I98" s="1396" t="s">
        <v>914</v>
      </c>
      <c r="J98" s="1397"/>
      <c r="K98" s="1386"/>
      <c r="L98" s="22"/>
      <c r="M98" s="942"/>
      <c r="N98" s="47"/>
      <c r="O98" s="1093" t="str">
        <f t="shared" si="1"/>
        <v>北海道南富良野町</v>
      </c>
      <c r="P98" s="1092" t="s">
        <v>1809</v>
      </c>
      <c r="Q98" s="1092" t="s">
        <v>2003</v>
      </c>
      <c r="R98" s="1092" t="s">
        <v>2002</v>
      </c>
    </row>
    <row r="99" spans="1:20" ht="13.5" customHeight="1" thickBot="1">
      <c r="A99" s="1448"/>
      <c r="B99" s="1400"/>
      <c r="C99" s="1394"/>
      <c r="D99" s="1395"/>
      <c r="E99" s="1395"/>
      <c r="F99" s="1395"/>
      <c r="G99" s="1395"/>
      <c r="H99" s="1450"/>
      <c r="I99" s="1414" t="s">
        <v>913</v>
      </c>
      <c r="J99" s="1415"/>
      <c r="K99" s="1387"/>
      <c r="L99" s="22"/>
      <c r="M99" s="47" t="s">
        <v>5531</v>
      </c>
      <c r="N99" s="47"/>
      <c r="O99" s="1093" t="str">
        <f t="shared" si="1"/>
        <v>北海道占冠村</v>
      </c>
      <c r="P99" s="1092" t="s">
        <v>1809</v>
      </c>
      <c r="Q99" s="1092" t="s">
        <v>2005</v>
      </c>
      <c r="R99" s="1092" t="s">
        <v>2004</v>
      </c>
    </row>
    <row r="100" spans="1:20" ht="15.75" customHeight="1">
      <c r="A100" s="1558" t="s">
        <v>5462</v>
      </c>
      <c r="B100" s="1390" t="s">
        <v>5628</v>
      </c>
      <c r="C100" s="1392" t="s">
        <v>5463</v>
      </c>
      <c r="D100" s="1393"/>
      <c r="E100" s="1393"/>
      <c r="F100" s="1393"/>
      <c r="G100" s="1393"/>
      <c r="H100" s="1393"/>
      <c r="I100" s="1560"/>
      <c r="J100" s="1561"/>
      <c r="K100" s="1562"/>
      <c r="L100" s="22"/>
      <c r="M100" s="1180" t="str">
        <f>IF($I$100=$K130,1,"")</f>
        <v/>
      </c>
      <c r="O100" s="1093" t="str">
        <f t="shared" si="1"/>
        <v>北海道和寒町</v>
      </c>
      <c r="P100" s="1092" t="s">
        <v>1809</v>
      </c>
      <c r="Q100" s="1092" t="s">
        <v>2007</v>
      </c>
      <c r="R100" s="1092" t="s">
        <v>2006</v>
      </c>
      <c r="T100" s="1553"/>
    </row>
    <row r="101" spans="1:20" ht="13.5" customHeight="1" thickBot="1">
      <c r="A101" s="1559"/>
      <c r="B101" s="1391"/>
      <c r="C101" s="1394"/>
      <c r="D101" s="1395"/>
      <c r="E101" s="1395"/>
      <c r="F101" s="1395"/>
      <c r="G101" s="1395"/>
      <c r="H101" s="1395"/>
      <c r="I101" s="1563"/>
      <c r="J101" s="1564"/>
      <c r="K101" s="1565"/>
      <c r="L101" s="22"/>
      <c r="M101" s="1180" t="str">
        <f>IF($I$100=$K131,1,"")</f>
        <v/>
      </c>
      <c r="O101" s="1093" t="str">
        <f t="shared" si="1"/>
        <v>北海道剣淵町</v>
      </c>
      <c r="P101" s="1092" t="s">
        <v>1809</v>
      </c>
      <c r="Q101" s="1092" t="s">
        <v>2009</v>
      </c>
      <c r="R101" s="1092" t="s">
        <v>2008</v>
      </c>
      <c r="T101" s="1553"/>
    </row>
    <row r="102" spans="1:20" ht="37" customHeight="1">
      <c r="A102" s="1559"/>
      <c r="B102" s="1432" t="s">
        <v>5629</v>
      </c>
      <c r="C102" s="1546"/>
      <c r="D102" s="1547"/>
      <c r="E102" s="1438"/>
      <c r="F102" s="1439"/>
      <c r="G102" s="1439"/>
      <c r="H102" s="1439"/>
      <c r="I102" s="1536"/>
      <c r="J102" s="1536"/>
      <c r="K102" s="1537"/>
      <c r="L102" s="22"/>
      <c r="M102" s="1180" t="str">
        <f>IF($I$100=$K132,1,"")</f>
        <v/>
      </c>
      <c r="O102" s="1093" t="str">
        <f t="shared" si="1"/>
        <v>北海道下川町</v>
      </c>
      <c r="P102" s="1092" t="s">
        <v>1809</v>
      </c>
      <c r="Q102" s="1092" t="s">
        <v>2011</v>
      </c>
      <c r="R102" s="1092" t="s">
        <v>2010</v>
      </c>
      <c r="T102" s="1553"/>
    </row>
    <row r="103" spans="1:20" ht="13.5" thickBot="1">
      <c r="A103" s="1559"/>
      <c r="B103" s="1435"/>
      <c r="C103" s="1436"/>
      <c r="D103" s="1437"/>
      <c r="E103" s="1441"/>
      <c r="F103" s="1442"/>
      <c r="G103" s="1442"/>
      <c r="H103" s="1442"/>
      <c r="I103" s="1442"/>
      <c r="J103" s="1442"/>
      <c r="K103" s="1443"/>
      <c r="L103" s="22"/>
      <c r="M103" s="1180" t="str">
        <f>IF($I$100=$K133,1,"")</f>
        <v/>
      </c>
      <c r="O103" s="1093" t="str">
        <f t="shared" si="1"/>
        <v>北海道美深町</v>
      </c>
      <c r="P103" s="1092" t="s">
        <v>1809</v>
      </c>
      <c r="Q103" s="1092" t="s">
        <v>2013</v>
      </c>
      <c r="R103" s="1092" t="s">
        <v>2012</v>
      </c>
      <c r="T103" s="1553"/>
    </row>
    <row r="104" spans="1:20">
      <c r="A104" s="1538" t="s">
        <v>5630</v>
      </c>
      <c r="B104" s="1539"/>
      <c r="C104" s="1404" t="s">
        <v>1493</v>
      </c>
      <c r="D104" s="1523"/>
      <c r="E104" s="1523"/>
      <c r="F104" s="1523"/>
      <c r="G104" s="1523"/>
      <c r="H104" s="1523"/>
      <c r="I104" s="1523"/>
      <c r="J104" s="1523"/>
      <c r="K104" s="1524"/>
      <c r="O104" s="1093" t="str">
        <f t="shared" si="1"/>
        <v>北海道音威子府村</v>
      </c>
      <c r="P104" s="1092" t="s">
        <v>1809</v>
      </c>
      <c r="Q104" s="1092" t="s">
        <v>2015</v>
      </c>
      <c r="R104" s="1092" t="s">
        <v>2014</v>
      </c>
    </row>
    <row r="105" spans="1:20" ht="13.5" thickBot="1">
      <c r="A105" s="1540"/>
      <c r="B105" s="1511"/>
      <c r="C105" s="1525"/>
      <c r="D105" s="1523"/>
      <c r="E105" s="1523"/>
      <c r="F105" s="1523"/>
      <c r="G105" s="1523"/>
      <c r="H105" s="1523"/>
      <c r="I105" s="1523"/>
      <c r="J105" s="1523"/>
      <c r="K105" s="1524"/>
      <c r="O105" s="1093" t="str">
        <f t="shared" si="1"/>
        <v>北海道中川町</v>
      </c>
      <c r="P105" s="1092" t="s">
        <v>1809</v>
      </c>
      <c r="Q105" s="1092" t="s">
        <v>2017</v>
      </c>
      <c r="R105" s="1092" t="s">
        <v>2016</v>
      </c>
    </row>
    <row r="106" spans="1:20">
      <c r="A106" s="1540"/>
      <c r="B106" s="1511"/>
      <c r="C106" s="1438"/>
      <c r="D106" s="1439"/>
      <c r="E106" s="1439"/>
      <c r="F106" s="1439"/>
      <c r="G106" s="1439"/>
      <c r="H106" s="1439"/>
      <c r="I106" s="1439"/>
      <c r="J106" s="1439"/>
      <c r="K106" s="1440"/>
      <c r="O106" s="1093" t="str">
        <f t="shared" si="1"/>
        <v>北海道幌加内町</v>
      </c>
      <c r="P106" s="1092" t="s">
        <v>1809</v>
      </c>
      <c r="Q106" s="1092" t="s">
        <v>2019</v>
      </c>
      <c r="R106" s="1092" t="s">
        <v>2018</v>
      </c>
    </row>
    <row r="107" spans="1:20" ht="13.5" customHeight="1">
      <c r="A107" s="1540"/>
      <c r="B107" s="1511"/>
      <c r="C107" s="1535"/>
      <c r="D107" s="1536"/>
      <c r="E107" s="1536"/>
      <c r="F107" s="1536"/>
      <c r="G107" s="1536"/>
      <c r="H107" s="1536"/>
      <c r="I107" s="1536"/>
      <c r="J107" s="1536"/>
      <c r="K107" s="1537"/>
      <c r="O107" s="1093" t="str">
        <f t="shared" si="1"/>
        <v>北海道増毛町</v>
      </c>
      <c r="P107" s="1092" t="s">
        <v>1809</v>
      </c>
      <c r="Q107" s="1092" t="s">
        <v>2021</v>
      </c>
      <c r="R107" s="1092" t="s">
        <v>2020</v>
      </c>
    </row>
    <row r="108" spans="1:20">
      <c r="A108" s="1540"/>
      <c r="B108" s="1511"/>
      <c r="C108" s="1535"/>
      <c r="D108" s="1536"/>
      <c r="E108" s="1536"/>
      <c r="F108" s="1536"/>
      <c r="G108" s="1536"/>
      <c r="H108" s="1536"/>
      <c r="I108" s="1536"/>
      <c r="J108" s="1536"/>
      <c r="K108" s="1537"/>
      <c r="M108" s="942"/>
      <c r="O108" s="1093" t="str">
        <f t="shared" si="1"/>
        <v>北海道小平町</v>
      </c>
      <c r="P108" s="1092" t="s">
        <v>1809</v>
      </c>
      <c r="Q108" s="1092" t="s">
        <v>2023</v>
      </c>
      <c r="R108" s="1092" t="s">
        <v>2022</v>
      </c>
    </row>
    <row r="109" spans="1:20" ht="13.5" thickBot="1">
      <c r="A109" s="1541"/>
      <c r="B109" s="1542"/>
      <c r="C109" s="1441"/>
      <c r="D109" s="1442"/>
      <c r="E109" s="1442"/>
      <c r="F109" s="1442"/>
      <c r="G109" s="1442"/>
      <c r="H109" s="1442"/>
      <c r="I109" s="1442"/>
      <c r="J109" s="1442"/>
      <c r="K109" s="1443"/>
      <c r="O109" s="1093" t="str">
        <f t="shared" si="1"/>
        <v>北海道苫前町</v>
      </c>
      <c r="P109" s="1092" t="s">
        <v>1809</v>
      </c>
      <c r="Q109" s="1092" t="s">
        <v>2025</v>
      </c>
      <c r="R109" s="1092" t="s">
        <v>2024</v>
      </c>
    </row>
    <row r="110" spans="1:20">
      <c r="A110" s="1540" t="s">
        <v>5631</v>
      </c>
      <c r="B110" s="1511"/>
      <c r="C110" s="1522" t="s">
        <v>1680</v>
      </c>
      <c r="D110" s="1523"/>
      <c r="E110" s="1523"/>
      <c r="F110" s="1523"/>
      <c r="G110" s="1523"/>
      <c r="H110" s="1523"/>
      <c r="I110" s="1523"/>
      <c r="J110" s="1523"/>
      <c r="K110" s="1524"/>
      <c r="O110" s="1093" t="str">
        <f t="shared" si="1"/>
        <v>北海道羽幌町</v>
      </c>
      <c r="P110" s="1092" t="s">
        <v>1809</v>
      </c>
      <c r="Q110" s="1092" t="s">
        <v>2027</v>
      </c>
      <c r="R110" s="1092" t="s">
        <v>2026</v>
      </c>
    </row>
    <row r="111" spans="1:20" ht="13.5" thickBot="1">
      <c r="A111" s="1540"/>
      <c r="B111" s="1511"/>
      <c r="C111" s="1525"/>
      <c r="D111" s="1523"/>
      <c r="E111" s="1523"/>
      <c r="F111" s="1523"/>
      <c r="G111" s="1523"/>
      <c r="H111" s="1523"/>
      <c r="I111" s="1523"/>
      <c r="J111" s="1523"/>
      <c r="K111" s="1524"/>
      <c r="O111" s="1093" t="str">
        <f t="shared" si="1"/>
        <v>北海道初山別村</v>
      </c>
      <c r="P111" s="1092" t="s">
        <v>1809</v>
      </c>
      <c r="Q111" s="1092" t="s">
        <v>2029</v>
      </c>
      <c r="R111" s="1092" t="s">
        <v>2028</v>
      </c>
    </row>
    <row r="112" spans="1:20">
      <c r="A112" s="1540"/>
      <c r="B112" s="1511"/>
      <c r="C112" s="1526"/>
      <c r="D112" s="1527"/>
      <c r="E112" s="1527"/>
      <c r="F112" s="1527"/>
      <c r="G112" s="1527"/>
      <c r="H112" s="1527"/>
      <c r="I112" s="1527"/>
      <c r="J112" s="1527"/>
      <c r="K112" s="1528"/>
      <c r="O112" s="1093" t="str">
        <f t="shared" si="1"/>
        <v>北海道遠別町</v>
      </c>
      <c r="P112" s="1092" t="s">
        <v>1809</v>
      </c>
      <c r="Q112" s="1092" t="s">
        <v>2031</v>
      </c>
      <c r="R112" s="1092" t="s">
        <v>2030</v>
      </c>
    </row>
    <row r="113" spans="1:18" ht="24.75" customHeight="1">
      <c r="A113" s="1540"/>
      <c r="B113" s="1511"/>
      <c r="C113" s="1529"/>
      <c r="D113" s="1530"/>
      <c r="E113" s="1530"/>
      <c r="F113" s="1530"/>
      <c r="G113" s="1530"/>
      <c r="H113" s="1530"/>
      <c r="I113" s="1530"/>
      <c r="J113" s="1530"/>
      <c r="K113" s="1531"/>
      <c r="O113" s="1093" t="str">
        <f t="shared" si="1"/>
        <v>北海道天塩町</v>
      </c>
      <c r="P113" s="1092" t="s">
        <v>1809</v>
      </c>
      <c r="Q113" s="1092" t="s">
        <v>2033</v>
      </c>
      <c r="R113" s="1092" t="s">
        <v>2032</v>
      </c>
    </row>
    <row r="114" spans="1:18">
      <c r="A114" s="1540"/>
      <c r="B114" s="1511"/>
      <c r="C114" s="1529"/>
      <c r="D114" s="1530"/>
      <c r="E114" s="1530"/>
      <c r="F114" s="1530"/>
      <c r="G114" s="1530"/>
      <c r="H114" s="1530"/>
      <c r="I114" s="1530"/>
      <c r="J114" s="1530"/>
      <c r="K114" s="1531"/>
      <c r="O114" s="1093" t="str">
        <f t="shared" si="1"/>
        <v>北海道猿払村</v>
      </c>
      <c r="P114" s="1092" t="s">
        <v>1809</v>
      </c>
      <c r="Q114" s="1092" t="s">
        <v>2035</v>
      </c>
      <c r="R114" s="1092" t="s">
        <v>2034</v>
      </c>
    </row>
    <row r="115" spans="1:18" ht="21" customHeight="1">
      <c r="A115" s="1540"/>
      <c r="B115" s="1511"/>
      <c r="C115" s="1529"/>
      <c r="D115" s="1530"/>
      <c r="E115" s="1530"/>
      <c r="F115" s="1530"/>
      <c r="G115" s="1530"/>
      <c r="H115" s="1530"/>
      <c r="I115" s="1530"/>
      <c r="J115" s="1530"/>
      <c r="K115" s="1531"/>
      <c r="O115" s="1093" t="str">
        <f t="shared" si="1"/>
        <v>北海道浜頓別町</v>
      </c>
      <c r="P115" s="1092" t="s">
        <v>1809</v>
      </c>
      <c r="Q115" s="1092" t="s">
        <v>2037</v>
      </c>
      <c r="R115" s="1092" t="s">
        <v>2036</v>
      </c>
    </row>
    <row r="116" spans="1:18" ht="13.5" thickBot="1">
      <c r="A116" s="1541"/>
      <c r="B116" s="1542"/>
      <c r="C116" s="1532"/>
      <c r="D116" s="1533"/>
      <c r="E116" s="1533"/>
      <c r="F116" s="1533"/>
      <c r="G116" s="1533"/>
      <c r="H116" s="1533"/>
      <c r="I116" s="1533"/>
      <c r="J116" s="1533"/>
      <c r="K116" s="1534"/>
      <c r="O116" s="1093" t="str">
        <f t="shared" si="1"/>
        <v>北海道中頓別町</v>
      </c>
      <c r="P116" s="1092" t="s">
        <v>1809</v>
      </c>
      <c r="Q116" s="1092" t="s">
        <v>2039</v>
      </c>
      <c r="R116" s="1092" t="s">
        <v>2038</v>
      </c>
    </row>
    <row r="117" spans="1:18" ht="19" customHeight="1" thickBot="1">
      <c r="E117" s="36"/>
      <c r="F117" s="36"/>
      <c r="G117" s="36"/>
      <c r="H117" s="1451" t="str">
        <f>IF(COUNTA(K32,K34,K36,K38,K40,K42,K46,K48,K50,K54,K56,K58,K60,K.62,K64,K68,K70,K74,K76,K78,K80,K84,K86,K88,K90,K92,K94,K96,K98,I100)=30,"OK すべて記入されました","NG　記入もれがあります")</f>
        <v>NG　記入もれがあります</v>
      </c>
      <c r="I117" s="1452"/>
      <c r="J117" s="1452"/>
      <c r="K117" s="1453"/>
      <c r="O117" s="1093" t="str">
        <f t="shared" si="1"/>
        <v>北海道枝幸町</v>
      </c>
      <c r="P117" s="1092" t="s">
        <v>1809</v>
      </c>
      <c r="Q117" s="1092" t="s">
        <v>2041</v>
      </c>
      <c r="R117" s="1092" t="s">
        <v>2040</v>
      </c>
    </row>
    <row r="118" spans="1:18">
      <c r="O118" s="1093" t="str">
        <f t="shared" si="1"/>
        <v>北海道豊富町</v>
      </c>
      <c r="P118" s="1092" t="s">
        <v>1809</v>
      </c>
      <c r="Q118" s="1092" t="s">
        <v>2043</v>
      </c>
      <c r="R118" s="1092" t="s">
        <v>2042</v>
      </c>
    </row>
    <row r="119" spans="1:18">
      <c r="O119" s="1093" t="str">
        <f t="shared" si="1"/>
        <v>北海道礼文町</v>
      </c>
      <c r="P119" s="1092" t="s">
        <v>1809</v>
      </c>
      <c r="Q119" s="1092" t="s">
        <v>2045</v>
      </c>
      <c r="R119" s="1092" t="s">
        <v>2044</v>
      </c>
    </row>
    <row r="120" spans="1:18">
      <c r="O120" s="1093" t="str">
        <f t="shared" si="1"/>
        <v>北海道利尻町</v>
      </c>
      <c r="P120" s="1092" t="s">
        <v>1809</v>
      </c>
      <c r="Q120" s="1092" t="s">
        <v>2047</v>
      </c>
      <c r="R120" s="1092" t="s">
        <v>2046</v>
      </c>
    </row>
    <row r="121" spans="1:18">
      <c r="O121" s="1093" t="str">
        <f t="shared" si="1"/>
        <v>北海道利尻富士町</v>
      </c>
      <c r="P121" s="1092" t="s">
        <v>1809</v>
      </c>
      <c r="Q121" s="1092" t="s">
        <v>2049</v>
      </c>
      <c r="R121" s="1092" t="s">
        <v>2048</v>
      </c>
    </row>
    <row r="122" spans="1:18">
      <c r="O122" s="1093" t="str">
        <f t="shared" si="1"/>
        <v>北海道幌延町</v>
      </c>
      <c r="P122" s="1092" t="s">
        <v>1809</v>
      </c>
      <c r="Q122" s="1092" t="s">
        <v>2051</v>
      </c>
      <c r="R122" s="1092" t="s">
        <v>2050</v>
      </c>
    </row>
    <row r="123" spans="1:18">
      <c r="O123" s="1093" t="str">
        <f t="shared" si="1"/>
        <v>北海道美幌町</v>
      </c>
      <c r="P123" s="1092" t="s">
        <v>1809</v>
      </c>
      <c r="Q123" s="1092" t="s">
        <v>2053</v>
      </c>
      <c r="R123" s="1092" t="s">
        <v>2052</v>
      </c>
    </row>
    <row r="124" spans="1:18">
      <c r="O124" s="1093" t="str">
        <f t="shared" si="1"/>
        <v>北海道津別町</v>
      </c>
      <c r="P124" s="1092" t="s">
        <v>1809</v>
      </c>
      <c r="Q124" s="1092" t="s">
        <v>2055</v>
      </c>
      <c r="R124" s="1092" t="s">
        <v>2054</v>
      </c>
    </row>
    <row r="125" spans="1:18" hidden="1">
      <c r="K125" s="48">
        <v>1</v>
      </c>
      <c r="O125" s="1093" t="str">
        <f t="shared" si="1"/>
        <v>北海道斜里町</v>
      </c>
      <c r="P125" s="1092" t="s">
        <v>1809</v>
      </c>
      <c r="Q125" s="1092" t="s">
        <v>2057</v>
      </c>
      <c r="R125" s="1092" t="s">
        <v>2056</v>
      </c>
    </row>
    <row r="126" spans="1:18" hidden="1">
      <c r="K126" s="48">
        <v>0</v>
      </c>
      <c r="O126" s="1093" t="str">
        <f t="shared" si="1"/>
        <v>北海道清里町</v>
      </c>
      <c r="P126" s="1092" t="s">
        <v>1809</v>
      </c>
      <c r="Q126" s="1092" t="s">
        <v>2059</v>
      </c>
      <c r="R126" s="1092" t="s">
        <v>2058</v>
      </c>
    </row>
    <row r="127" spans="1:18" hidden="1">
      <c r="J127" s="201" t="s">
        <v>5622</v>
      </c>
      <c r="K127" s="1318" t="s">
        <v>5619</v>
      </c>
      <c r="O127" s="1093" t="str">
        <f t="shared" si="1"/>
        <v>北海道小清水町</v>
      </c>
      <c r="P127" s="1092" t="s">
        <v>1809</v>
      </c>
      <c r="Q127" s="1092" t="s">
        <v>2061</v>
      </c>
      <c r="R127" s="1092" t="s">
        <v>2060</v>
      </c>
    </row>
    <row r="128" spans="1:18" hidden="1">
      <c r="K128" s="1318" t="s">
        <v>5620</v>
      </c>
      <c r="O128" s="1093" t="str">
        <f t="shared" si="1"/>
        <v>北海道訓子府町</v>
      </c>
      <c r="P128" s="1092" t="s">
        <v>1809</v>
      </c>
      <c r="Q128" s="1092" t="s">
        <v>2063</v>
      </c>
      <c r="R128" s="1092" t="s">
        <v>2062</v>
      </c>
    </row>
    <row r="129" spans="10:18" hidden="1">
      <c r="K129" s="1318" t="s">
        <v>5621</v>
      </c>
      <c r="O129" s="1093" t="str">
        <f t="shared" si="1"/>
        <v>北海道置戸町</v>
      </c>
      <c r="P129" s="1092" t="s">
        <v>1809</v>
      </c>
      <c r="Q129" s="1092" t="s">
        <v>2065</v>
      </c>
      <c r="R129" s="1092" t="s">
        <v>2064</v>
      </c>
    </row>
    <row r="130" spans="10:18" hidden="1">
      <c r="J130" s="201" t="s">
        <v>5531</v>
      </c>
      <c r="K130" s="1319" t="s">
        <v>5464</v>
      </c>
      <c r="O130" s="1093" t="str">
        <f t="shared" si="1"/>
        <v>北海道佐呂間町</v>
      </c>
      <c r="P130" s="1092" t="s">
        <v>1809</v>
      </c>
      <c r="Q130" s="1092" t="s">
        <v>2067</v>
      </c>
      <c r="R130" s="1092" t="s">
        <v>2066</v>
      </c>
    </row>
    <row r="131" spans="10:18" hidden="1">
      <c r="K131" s="1319" t="s">
        <v>5465</v>
      </c>
      <c r="O131" s="1093" t="str">
        <f t="shared" ref="O131:O194" si="2">P131&amp;Q131</f>
        <v>北海道遠軽町</v>
      </c>
      <c r="P131" s="1092" t="s">
        <v>1809</v>
      </c>
      <c r="Q131" s="1092" t="s">
        <v>2069</v>
      </c>
      <c r="R131" s="1092" t="s">
        <v>2068</v>
      </c>
    </row>
    <row r="132" spans="10:18" hidden="1">
      <c r="K132" s="1319" t="s">
        <v>5466</v>
      </c>
      <c r="O132" s="1093" t="str">
        <f t="shared" si="2"/>
        <v>北海道湧別町</v>
      </c>
      <c r="P132" s="1092" t="s">
        <v>1809</v>
      </c>
      <c r="Q132" s="1092" t="s">
        <v>2071</v>
      </c>
      <c r="R132" s="1092" t="s">
        <v>2070</v>
      </c>
    </row>
    <row r="133" spans="10:18" hidden="1">
      <c r="K133" s="1319" t="s">
        <v>5467</v>
      </c>
      <c r="O133" s="1093" t="str">
        <f t="shared" si="2"/>
        <v>北海道滝上町</v>
      </c>
      <c r="P133" s="1092" t="s">
        <v>1809</v>
      </c>
      <c r="Q133" s="1092" t="s">
        <v>2073</v>
      </c>
      <c r="R133" s="1092" t="s">
        <v>2072</v>
      </c>
    </row>
    <row r="134" spans="10:18">
      <c r="O134" s="1093" t="str">
        <f t="shared" si="2"/>
        <v>北海道興部町</v>
      </c>
      <c r="P134" s="1092" t="s">
        <v>1809</v>
      </c>
      <c r="Q134" s="1092" t="s">
        <v>2075</v>
      </c>
      <c r="R134" s="1092" t="s">
        <v>2074</v>
      </c>
    </row>
    <row r="135" spans="10:18">
      <c r="O135" s="1093" t="str">
        <f t="shared" si="2"/>
        <v>北海道西興部村</v>
      </c>
      <c r="P135" s="1092" t="s">
        <v>1809</v>
      </c>
      <c r="Q135" s="1092" t="s">
        <v>2077</v>
      </c>
      <c r="R135" s="1092" t="s">
        <v>2076</v>
      </c>
    </row>
    <row r="136" spans="10:18">
      <c r="O136" s="1093" t="str">
        <f t="shared" si="2"/>
        <v>北海道雄武町</v>
      </c>
      <c r="P136" s="1092" t="s">
        <v>1809</v>
      </c>
      <c r="Q136" s="1092" t="s">
        <v>2079</v>
      </c>
      <c r="R136" s="1092" t="s">
        <v>2078</v>
      </c>
    </row>
    <row r="137" spans="10:18">
      <c r="O137" s="1093" t="str">
        <f t="shared" si="2"/>
        <v>北海道大空町</v>
      </c>
      <c r="P137" s="1092" t="s">
        <v>1809</v>
      </c>
      <c r="Q137" s="1092" t="s">
        <v>2081</v>
      </c>
      <c r="R137" s="1092" t="s">
        <v>2080</v>
      </c>
    </row>
    <row r="138" spans="10:18">
      <c r="O138" s="1093" t="str">
        <f t="shared" si="2"/>
        <v>北海道豊浦町</v>
      </c>
      <c r="P138" s="1092" t="s">
        <v>1809</v>
      </c>
      <c r="Q138" s="1092" t="s">
        <v>2083</v>
      </c>
      <c r="R138" s="1092" t="s">
        <v>2082</v>
      </c>
    </row>
    <row r="139" spans="10:18">
      <c r="O139" s="1093" t="str">
        <f t="shared" si="2"/>
        <v>北海道壮瞥町</v>
      </c>
      <c r="P139" s="1092" t="s">
        <v>1809</v>
      </c>
      <c r="Q139" s="1092" t="s">
        <v>2085</v>
      </c>
      <c r="R139" s="1092" t="s">
        <v>2084</v>
      </c>
    </row>
    <row r="140" spans="10:18">
      <c r="O140" s="1093" t="str">
        <f t="shared" si="2"/>
        <v>北海道白老町</v>
      </c>
      <c r="P140" s="1092" t="s">
        <v>1809</v>
      </c>
      <c r="Q140" s="1092" t="s">
        <v>2087</v>
      </c>
      <c r="R140" s="1092" t="s">
        <v>2086</v>
      </c>
    </row>
    <row r="141" spans="10:18">
      <c r="O141" s="1093" t="str">
        <f t="shared" si="2"/>
        <v>北海道厚真町</v>
      </c>
      <c r="P141" s="1092" t="s">
        <v>1809</v>
      </c>
      <c r="Q141" s="1092" t="s">
        <v>2089</v>
      </c>
      <c r="R141" s="1092" t="s">
        <v>2088</v>
      </c>
    </row>
    <row r="142" spans="10:18">
      <c r="O142" s="1093" t="str">
        <f t="shared" si="2"/>
        <v>北海道洞爺湖町</v>
      </c>
      <c r="P142" s="1092" t="s">
        <v>1809</v>
      </c>
      <c r="Q142" s="1092" t="s">
        <v>2091</v>
      </c>
      <c r="R142" s="1092" t="s">
        <v>2090</v>
      </c>
    </row>
    <row r="143" spans="10:18">
      <c r="O143" s="1093" t="str">
        <f t="shared" si="2"/>
        <v>北海道安平町</v>
      </c>
      <c r="P143" s="1092" t="s">
        <v>1809</v>
      </c>
      <c r="Q143" s="1092" t="s">
        <v>2093</v>
      </c>
      <c r="R143" s="1092" t="s">
        <v>2092</v>
      </c>
    </row>
    <row r="144" spans="10:18">
      <c r="O144" s="1093" t="str">
        <f t="shared" si="2"/>
        <v>北海道むかわ町</v>
      </c>
      <c r="P144" s="1092" t="s">
        <v>1809</v>
      </c>
      <c r="Q144" s="1092" t="s">
        <v>2095</v>
      </c>
      <c r="R144" s="1092" t="s">
        <v>2094</v>
      </c>
    </row>
    <row r="145" spans="15:18">
      <c r="O145" s="1093" t="str">
        <f t="shared" si="2"/>
        <v>北海道日高町</v>
      </c>
      <c r="P145" s="1092" t="s">
        <v>1809</v>
      </c>
      <c r="Q145" s="1092" t="s">
        <v>2097</v>
      </c>
      <c r="R145" s="1092" t="s">
        <v>2096</v>
      </c>
    </row>
    <row r="146" spans="15:18">
      <c r="O146" s="1093" t="str">
        <f t="shared" si="2"/>
        <v>北海道平取町</v>
      </c>
      <c r="P146" s="1092" t="s">
        <v>1809</v>
      </c>
      <c r="Q146" s="1092" t="s">
        <v>2099</v>
      </c>
      <c r="R146" s="1092" t="s">
        <v>2098</v>
      </c>
    </row>
    <row r="147" spans="15:18">
      <c r="O147" s="1093" t="str">
        <f t="shared" si="2"/>
        <v>北海道新冠町</v>
      </c>
      <c r="P147" s="1092" t="s">
        <v>1809</v>
      </c>
      <c r="Q147" s="1092" t="s">
        <v>2101</v>
      </c>
      <c r="R147" s="1092" t="s">
        <v>2100</v>
      </c>
    </row>
    <row r="148" spans="15:18">
      <c r="O148" s="1093" t="str">
        <f t="shared" si="2"/>
        <v>北海道浦河町</v>
      </c>
      <c r="P148" s="1092" t="s">
        <v>1809</v>
      </c>
      <c r="Q148" s="1092" t="s">
        <v>2103</v>
      </c>
      <c r="R148" s="1092" t="s">
        <v>2102</v>
      </c>
    </row>
    <row r="149" spans="15:18">
      <c r="O149" s="1093" t="str">
        <f t="shared" si="2"/>
        <v>北海道様似町</v>
      </c>
      <c r="P149" s="1092" t="s">
        <v>1809</v>
      </c>
      <c r="Q149" s="1092" t="s">
        <v>2105</v>
      </c>
      <c r="R149" s="1092" t="s">
        <v>2104</v>
      </c>
    </row>
    <row r="150" spans="15:18">
      <c r="O150" s="1093" t="str">
        <f t="shared" si="2"/>
        <v>北海道えりも町</v>
      </c>
      <c r="P150" s="1092" t="s">
        <v>1809</v>
      </c>
      <c r="Q150" s="1092" t="s">
        <v>2107</v>
      </c>
      <c r="R150" s="1092" t="s">
        <v>2106</v>
      </c>
    </row>
    <row r="151" spans="15:18">
      <c r="O151" s="1093" t="str">
        <f t="shared" si="2"/>
        <v>北海道新ひだか町</v>
      </c>
      <c r="P151" s="1092" t="s">
        <v>1809</v>
      </c>
      <c r="Q151" s="1092" t="s">
        <v>2109</v>
      </c>
      <c r="R151" s="1092" t="s">
        <v>2108</v>
      </c>
    </row>
    <row r="152" spans="15:18">
      <c r="O152" s="1093" t="str">
        <f t="shared" si="2"/>
        <v>北海道音更町</v>
      </c>
      <c r="P152" s="1092" t="s">
        <v>1809</v>
      </c>
      <c r="Q152" s="1092" t="s">
        <v>2111</v>
      </c>
      <c r="R152" s="1092" t="s">
        <v>2110</v>
      </c>
    </row>
    <row r="153" spans="15:18">
      <c r="O153" s="1093" t="str">
        <f t="shared" si="2"/>
        <v>北海道士幌町</v>
      </c>
      <c r="P153" s="1092" t="s">
        <v>1809</v>
      </c>
      <c r="Q153" s="1092" t="s">
        <v>2113</v>
      </c>
      <c r="R153" s="1092" t="s">
        <v>2112</v>
      </c>
    </row>
    <row r="154" spans="15:18">
      <c r="O154" s="1093" t="str">
        <f t="shared" si="2"/>
        <v>北海道上士幌町</v>
      </c>
      <c r="P154" s="1092" t="s">
        <v>1809</v>
      </c>
      <c r="Q154" s="1092" t="s">
        <v>2115</v>
      </c>
      <c r="R154" s="1092" t="s">
        <v>2114</v>
      </c>
    </row>
    <row r="155" spans="15:18">
      <c r="O155" s="1093" t="str">
        <f t="shared" si="2"/>
        <v>北海道鹿追町</v>
      </c>
      <c r="P155" s="1092" t="s">
        <v>1809</v>
      </c>
      <c r="Q155" s="1092" t="s">
        <v>2117</v>
      </c>
      <c r="R155" s="1092" t="s">
        <v>2116</v>
      </c>
    </row>
    <row r="156" spans="15:18">
      <c r="O156" s="1093" t="str">
        <f t="shared" si="2"/>
        <v>北海道新得町</v>
      </c>
      <c r="P156" s="1092" t="s">
        <v>1809</v>
      </c>
      <c r="Q156" s="1092" t="s">
        <v>2119</v>
      </c>
      <c r="R156" s="1092" t="s">
        <v>2118</v>
      </c>
    </row>
    <row r="157" spans="15:18">
      <c r="O157" s="1093" t="str">
        <f t="shared" si="2"/>
        <v>北海道清水町</v>
      </c>
      <c r="P157" s="1092" t="s">
        <v>1809</v>
      </c>
      <c r="Q157" s="1092" t="s">
        <v>2121</v>
      </c>
      <c r="R157" s="1092" t="s">
        <v>2120</v>
      </c>
    </row>
    <row r="158" spans="15:18">
      <c r="O158" s="1093" t="str">
        <f t="shared" si="2"/>
        <v>北海道芽室町</v>
      </c>
      <c r="P158" s="1092" t="s">
        <v>1809</v>
      </c>
      <c r="Q158" s="1092" t="s">
        <v>2123</v>
      </c>
      <c r="R158" s="1092" t="s">
        <v>2122</v>
      </c>
    </row>
    <row r="159" spans="15:18">
      <c r="O159" s="1093" t="str">
        <f t="shared" si="2"/>
        <v>北海道中札内村</v>
      </c>
      <c r="P159" s="1092" t="s">
        <v>1809</v>
      </c>
      <c r="Q159" s="1092" t="s">
        <v>2125</v>
      </c>
      <c r="R159" s="1092" t="s">
        <v>2124</v>
      </c>
    </row>
    <row r="160" spans="15:18">
      <c r="O160" s="1093" t="str">
        <f t="shared" si="2"/>
        <v>北海道更別村</v>
      </c>
      <c r="P160" s="1092" t="s">
        <v>1809</v>
      </c>
      <c r="Q160" s="1092" t="s">
        <v>2127</v>
      </c>
      <c r="R160" s="1092" t="s">
        <v>2126</v>
      </c>
    </row>
    <row r="161" spans="15:18">
      <c r="O161" s="1093" t="str">
        <f t="shared" si="2"/>
        <v>北海道大樹町</v>
      </c>
      <c r="P161" s="1092" t="s">
        <v>1809</v>
      </c>
      <c r="Q161" s="1092" t="s">
        <v>2129</v>
      </c>
      <c r="R161" s="1092" t="s">
        <v>2128</v>
      </c>
    </row>
    <row r="162" spans="15:18">
      <c r="O162" s="1093" t="str">
        <f t="shared" si="2"/>
        <v>北海道広尾町</v>
      </c>
      <c r="P162" s="1092" t="s">
        <v>1809</v>
      </c>
      <c r="Q162" s="1092" t="s">
        <v>2131</v>
      </c>
      <c r="R162" s="1092" t="s">
        <v>2130</v>
      </c>
    </row>
    <row r="163" spans="15:18">
      <c r="O163" s="1093" t="str">
        <f t="shared" si="2"/>
        <v>北海道幕別町</v>
      </c>
      <c r="P163" s="1092" t="s">
        <v>1809</v>
      </c>
      <c r="Q163" s="1092" t="s">
        <v>2133</v>
      </c>
      <c r="R163" s="1092" t="s">
        <v>2132</v>
      </c>
    </row>
    <row r="164" spans="15:18">
      <c r="O164" s="1093" t="str">
        <f t="shared" si="2"/>
        <v>北海道池田町</v>
      </c>
      <c r="P164" s="1092" t="s">
        <v>1809</v>
      </c>
      <c r="Q164" s="1092" t="s">
        <v>2135</v>
      </c>
      <c r="R164" s="1092" t="s">
        <v>2134</v>
      </c>
    </row>
    <row r="165" spans="15:18">
      <c r="O165" s="1093" t="str">
        <f t="shared" si="2"/>
        <v>北海道豊頃町</v>
      </c>
      <c r="P165" s="1092" t="s">
        <v>1809</v>
      </c>
      <c r="Q165" s="1092" t="s">
        <v>2137</v>
      </c>
      <c r="R165" s="1092" t="s">
        <v>2136</v>
      </c>
    </row>
    <row r="166" spans="15:18">
      <c r="O166" s="1093" t="str">
        <f t="shared" si="2"/>
        <v>北海道本別町</v>
      </c>
      <c r="P166" s="1092" t="s">
        <v>1809</v>
      </c>
      <c r="Q166" s="1092" t="s">
        <v>2139</v>
      </c>
      <c r="R166" s="1092" t="s">
        <v>2138</v>
      </c>
    </row>
    <row r="167" spans="15:18">
      <c r="O167" s="1093" t="str">
        <f t="shared" si="2"/>
        <v>北海道足寄町</v>
      </c>
      <c r="P167" s="1092" t="s">
        <v>1809</v>
      </c>
      <c r="Q167" s="1092" t="s">
        <v>2141</v>
      </c>
      <c r="R167" s="1092" t="s">
        <v>2140</v>
      </c>
    </row>
    <row r="168" spans="15:18">
      <c r="O168" s="1093" t="str">
        <f t="shared" si="2"/>
        <v>北海道陸別町</v>
      </c>
      <c r="P168" s="1092" t="s">
        <v>1809</v>
      </c>
      <c r="Q168" s="1092" t="s">
        <v>2143</v>
      </c>
      <c r="R168" s="1092" t="s">
        <v>2142</v>
      </c>
    </row>
    <row r="169" spans="15:18">
      <c r="O169" s="1093" t="str">
        <f t="shared" si="2"/>
        <v>北海道浦幌町</v>
      </c>
      <c r="P169" s="1092" t="s">
        <v>1809</v>
      </c>
      <c r="Q169" s="1092" t="s">
        <v>2145</v>
      </c>
      <c r="R169" s="1092" t="s">
        <v>2144</v>
      </c>
    </row>
    <row r="170" spans="15:18">
      <c r="O170" s="1093" t="str">
        <f t="shared" si="2"/>
        <v>北海道釧路町</v>
      </c>
      <c r="P170" s="1092" t="s">
        <v>1809</v>
      </c>
      <c r="Q170" s="1092" t="s">
        <v>2147</v>
      </c>
      <c r="R170" s="1092" t="s">
        <v>2146</v>
      </c>
    </row>
    <row r="171" spans="15:18">
      <c r="O171" s="1093" t="str">
        <f t="shared" si="2"/>
        <v>北海道厚岸町</v>
      </c>
      <c r="P171" s="1092" t="s">
        <v>1809</v>
      </c>
      <c r="Q171" s="1092" t="s">
        <v>2149</v>
      </c>
      <c r="R171" s="1092" t="s">
        <v>2148</v>
      </c>
    </row>
    <row r="172" spans="15:18">
      <c r="O172" s="1093" t="str">
        <f t="shared" si="2"/>
        <v>北海道浜中町</v>
      </c>
      <c r="P172" s="1092" t="s">
        <v>1809</v>
      </c>
      <c r="Q172" s="1092" t="s">
        <v>2151</v>
      </c>
      <c r="R172" s="1092" t="s">
        <v>2150</v>
      </c>
    </row>
    <row r="173" spans="15:18">
      <c r="O173" s="1093" t="str">
        <f t="shared" si="2"/>
        <v>北海道標茶町</v>
      </c>
      <c r="P173" s="1092" t="s">
        <v>1809</v>
      </c>
      <c r="Q173" s="1092" t="s">
        <v>2153</v>
      </c>
      <c r="R173" s="1092" t="s">
        <v>2152</v>
      </c>
    </row>
    <row r="174" spans="15:18">
      <c r="O174" s="1093" t="str">
        <f t="shared" si="2"/>
        <v>北海道弟子屈町</v>
      </c>
      <c r="P174" s="1092" t="s">
        <v>1809</v>
      </c>
      <c r="Q174" s="1092" t="s">
        <v>2155</v>
      </c>
      <c r="R174" s="1092" t="s">
        <v>2154</v>
      </c>
    </row>
    <row r="175" spans="15:18">
      <c r="O175" s="1093" t="str">
        <f t="shared" si="2"/>
        <v>北海道鶴居村</v>
      </c>
      <c r="P175" s="1092" t="s">
        <v>1809</v>
      </c>
      <c r="Q175" s="1092" t="s">
        <v>2157</v>
      </c>
      <c r="R175" s="1092" t="s">
        <v>2156</v>
      </c>
    </row>
    <row r="176" spans="15:18">
      <c r="O176" s="1093" t="str">
        <f t="shared" si="2"/>
        <v>北海道白糠町</v>
      </c>
      <c r="P176" s="1092" t="s">
        <v>1809</v>
      </c>
      <c r="Q176" s="1092" t="s">
        <v>2159</v>
      </c>
      <c r="R176" s="1092" t="s">
        <v>2158</v>
      </c>
    </row>
    <row r="177" spans="15:18">
      <c r="O177" s="1093" t="str">
        <f t="shared" si="2"/>
        <v>北海道別海町</v>
      </c>
      <c r="P177" s="1092" t="s">
        <v>1809</v>
      </c>
      <c r="Q177" s="1092" t="s">
        <v>5293</v>
      </c>
      <c r="R177" s="1092" t="s">
        <v>2160</v>
      </c>
    </row>
    <row r="178" spans="15:18">
      <c r="O178" s="1093" t="str">
        <f t="shared" si="2"/>
        <v>北海道中標津町</v>
      </c>
      <c r="P178" s="1092" t="s">
        <v>1809</v>
      </c>
      <c r="Q178" s="1092" t="s">
        <v>2162</v>
      </c>
      <c r="R178" s="1092" t="s">
        <v>2161</v>
      </c>
    </row>
    <row r="179" spans="15:18">
      <c r="O179" s="1093" t="str">
        <f t="shared" si="2"/>
        <v>北海道標津町</v>
      </c>
      <c r="P179" s="1092" t="s">
        <v>1809</v>
      </c>
      <c r="Q179" s="1092" t="s">
        <v>2164</v>
      </c>
      <c r="R179" s="1092" t="s">
        <v>2163</v>
      </c>
    </row>
    <row r="180" spans="15:18">
      <c r="O180" s="1093" t="str">
        <f t="shared" si="2"/>
        <v>北海道羅臼町</v>
      </c>
      <c r="P180" s="1092" t="s">
        <v>1809</v>
      </c>
      <c r="Q180" s="1092" t="s">
        <v>2166</v>
      </c>
      <c r="R180" s="1092" t="s">
        <v>2165</v>
      </c>
    </row>
    <row r="181" spans="15:18">
      <c r="O181" s="1093" t="str">
        <f t="shared" si="2"/>
        <v>北海道色丹村</v>
      </c>
      <c r="P181" s="1092" t="s">
        <v>1809</v>
      </c>
      <c r="Q181" s="1092" t="s">
        <v>5295</v>
      </c>
      <c r="R181" s="1092" t="s">
        <v>5294</v>
      </c>
    </row>
    <row r="182" spans="15:18">
      <c r="O182" s="1093" t="str">
        <f t="shared" si="2"/>
        <v>北海道泊村</v>
      </c>
      <c r="P182" s="1092" t="s">
        <v>1809</v>
      </c>
      <c r="Q182" s="1092" t="s">
        <v>5297</v>
      </c>
      <c r="R182" s="1092" t="s">
        <v>5296</v>
      </c>
    </row>
    <row r="183" spans="15:18">
      <c r="O183" s="1093" t="str">
        <f t="shared" si="2"/>
        <v>北海道留夜別村</v>
      </c>
      <c r="P183" s="1092" t="s">
        <v>1809</v>
      </c>
      <c r="Q183" s="1092" t="s">
        <v>5299</v>
      </c>
      <c r="R183" s="1092" t="s">
        <v>5298</v>
      </c>
    </row>
    <row r="184" spans="15:18">
      <c r="O184" s="1093" t="str">
        <f t="shared" si="2"/>
        <v>北海道留別村</v>
      </c>
      <c r="P184" s="1092" t="s">
        <v>1809</v>
      </c>
      <c r="Q184" s="1092" t="s">
        <v>5301</v>
      </c>
      <c r="R184" s="1092" t="s">
        <v>5300</v>
      </c>
    </row>
    <row r="185" spans="15:18">
      <c r="O185" s="1093" t="str">
        <f t="shared" si="2"/>
        <v>北海道紗那村</v>
      </c>
      <c r="P185" s="1092" t="s">
        <v>1809</v>
      </c>
      <c r="Q185" s="1092" t="s">
        <v>5303</v>
      </c>
      <c r="R185" s="1092" t="s">
        <v>5302</v>
      </c>
    </row>
    <row r="186" spans="15:18">
      <c r="O186" s="1093" t="str">
        <f t="shared" si="2"/>
        <v>北海道蘂取村</v>
      </c>
      <c r="P186" s="1092" t="s">
        <v>1809</v>
      </c>
      <c r="Q186" s="1092" t="s">
        <v>5305</v>
      </c>
      <c r="R186" s="1092" t="s">
        <v>5304</v>
      </c>
    </row>
    <row r="187" spans="15:18">
      <c r="O187" s="1093" t="str">
        <f t="shared" si="2"/>
        <v>青森県青森市</v>
      </c>
      <c r="P187" s="1092" t="s">
        <v>2167</v>
      </c>
      <c r="Q187" s="1092" t="s">
        <v>2169</v>
      </c>
      <c r="R187" s="1092" t="s">
        <v>2168</v>
      </c>
    </row>
    <row r="188" spans="15:18">
      <c r="O188" s="1093" t="str">
        <f t="shared" si="2"/>
        <v>青森県弘前市</v>
      </c>
      <c r="P188" s="1092" t="s">
        <v>2167</v>
      </c>
      <c r="Q188" s="1092" t="s">
        <v>2171</v>
      </c>
      <c r="R188" s="1092" t="s">
        <v>2170</v>
      </c>
    </row>
    <row r="189" spans="15:18">
      <c r="O189" s="1093" t="str">
        <f t="shared" si="2"/>
        <v>青森県八戸市</v>
      </c>
      <c r="P189" s="1092" t="s">
        <v>2167</v>
      </c>
      <c r="Q189" s="1092" t="s">
        <v>2173</v>
      </c>
      <c r="R189" s="1092" t="s">
        <v>2172</v>
      </c>
    </row>
    <row r="190" spans="15:18">
      <c r="O190" s="1093" t="str">
        <f t="shared" si="2"/>
        <v>青森県黒石市</v>
      </c>
      <c r="P190" s="1092" t="s">
        <v>2167</v>
      </c>
      <c r="Q190" s="1092" t="s">
        <v>2175</v>
      </c>
      <c r="R190" s="1092" t="s">
        <v>2174</v>
      </c>
    </row>
    <row r="191" spans="15:18">
      <c r="O191" s="1093" t="str">
        <f t="shared" si="2"/>
        <v>青森県五所川原市</v>
      </c>
      <c r="P191" s="1092" t="s">
        <v>2167</v>
      </c>
      <c r="Q191" s="1092" t="s">
        <v>2177</v>
      </c>
      <c r="R191" s="1092" t="s">
        <v>2176</v>
      </c>
    </row>
    <row r="192" spans="15:18">
      <c r="O192" s="1093" t="str">
        <f t="shared" si="2"/>
        <v>青森県十和田市</v>
      </c>
      <c r="P192" s="1092" t="s">
        <v>2167</v>
      </c>
      <c r="Q192" s="1092" t="s">
        <v>2179</v>
      </c>
      <c r="R192" s="1092" t="s">
        <v>2178</v>
      </c>
    </row>
    <row r="193" spans="15:18">
      <c r="O193" s="1093" t="str">
        <f t="shared" si="2"/>
        <v>青森県三沢市</v>
      </c>
      <c r="P193" s="1092" t="s">
        <v>2167</v>
      </c>
      <c r="Q193" s="1092" t="s">
        <v>2181</v>
      </c>
      <c r="R193" s="1092" t="s">
        <v>2180</v>
      </c>
    </row>
    <row r="194" spans="15:18">
      <c r="O194" s="1093" t="str">
        <f t="shared" si="2"/>
        <v>青森県むつ市</v>
      </c>
      <c r="P194" s="1092" t="s">
        <v>2167</v>
      </c>
      <c r="Q194" s="1092" t="s">
        <v>2183</v>
      </c>
      <c r="R194" s="1092" t="s">
        <v>2182</v>
      </c>
    </row>
    <row r="195" spans="15:18">
      <c r="O195" s="1093" t="str">
        <f t="shared" ref="O195:O258" si="3">P195&amp;Q195</f>
        <v>青森県つがる市</v>
      </c>
      <c r="P195" s="1092" t="s">
        <v>2167</v>
      </c>
      <c r="Q195" s="1092" t="s">
        <v>2185</v>
      </c>
      <c r="R195" s="1092" t="s">
        <v>2184</v>
      </c>
    </row>
    <row r="196" spans="15:18">
      <c r="O196" s="1093" t="str">
        <f t="shared" si="3"/>
        <v>青森県平川市</v>
      </c>
      <c r="P196" s="1092" t="s">
        <v>2167</v>
      </c>
      <c r="Q196" s="1092" t="s">
        <v>2187</v>
      </c>
      <c r="R196" s="1092" t="s">
        <v>2186</v>
      </c>
    </row>
    <row r="197" spans="15:18">
      <c r="O197" s="1093" t="str">
        <f t="shared" si="3"/>
        <v>青森県平内町</v>
      </c>
      <c r="P197" s="1092" t="s">
        <v>2167</v>
      </c>
      <c r="Q197" s="1092" t="s">
        <v>2189</v>
      </c>
      <c r="R197" s="1092" t="s">
        <v>2188</v>
      </c>
    </row>
    <row r="198" spans="15:18">
      <c r="O198" s="1093" t="str">
        <f t="shared" si="3"/>
        <v>青森県今別町</v>
      </c>
      <c r="P198" s="1092" t="s">
        <v>2167</v>
      </c>
      <c r="Q198" s="1092" t="s">
        <v>2191</v>
      </c>
      <c r="R198" s="1092" t="s">
        <v>2190</v>
      </c>
    </row>
    <row r="199" spans="15:18">
      <c r="O199" s="1093" t="str">
        <f t="shared" si="3"/>
        <v>青森県蓬田村</v>
      </c>
      <c r="P199" s="1092" t="s">
        <v>2167</v>
      </c>
      <c r="Q199" s="1092" t="s">
        <v>2193</v>
      </c>
      <c r="R199" s="1092" t="s">
        <v>2192</v>
      </c>
    </row>
    <row r="200" spans="15:18">
      <c r="O200" s="1093" t="str">
        <f t="shared" si="3"/>
        <v>青森県外ヶ浜町</v>
      </c>
      <c r="P200" s="1092" t="s">
        <v>2167</v>
      </c>
      <c r="Q200" s="1092" t="s">
        <v>2195</v>
      </c>
      <c r="R200" s="1092" t="s">
        <v>2194</v>
      </c>
    </row>
    <row r="201" spans="15:18">
      <c r="O201" s="1093" t="str">
        <f t="shared" si="3"/>
        <v>青森県鰺ヶ沢町</v>
      </c>
      <c r="P201" s="1092" t="s">
        <v>2167</v>
      </c>
      <c r="Q201" s="1092" t="s">
        <v>2197</v>
      </c>
      <c r="R201" s="1092" t="s">
        <v>2196</v>
      </c>
    </row>
    <row r="202" spans="15:18">
      <c r="O202" s="1093" t="str">
        <f t="shared" si="3"/>
        <v>青森県深浦町</v>
      </c>
      <c r="P202" s="1092" t="s">
        <v>2167</v>
      </c>
      <c r="Q202" s="1092" t="s">
        <v>2199</v>
      </c>
      <c r="R202" s="1092" t="s">
        <v>2198</v>
      </c>
    </row>
    <row r="203" spans="15:18">
      <c r="O203" s="1093" t="str">
        <f t="shared" si="3"/>
        <v>青森県西目屋村</v>
      </c>
      <c r="P203" s="1092" t="s">
        <v>2167</v>
      </c>
      <c r="Q203" s="1092" t="s">
        <v>2201</v>
      </c>
      <c r="R203" s="1092" t="s">
        <v>2200</v>
      </c>
    </row>
    <row r="204" spans="15:18">
      <c r="O204" s="1093" t="str">
        <f t="shared" si="3"/>
        <v>青森県藤崎町</v>
      </c>
      <c r="P204" s="1092" t="s">
        <v>2167</v>
      </c>
      <c r="Q204" s="1092" t="s">
        <v>2203</v>
      </c>
      <c r="R204" s="1092" t="s">
        <v>2202</v>
      </c>
    </row>
    <row r="205" spans="15:18">
      <c r="O205" s="1093" t="str">
        <f t="shared" si="3"/>
        <v>青森県大鰐町</v>
      </c>
      <c r="P205" s="1092" t="s">
        <v>2167</v>
      </c>
      <c r="Q205" s="1092" t="s">
        <v>2205</v>
      </c>
      <c r="R205" s="1092" t="s">
        <v>2204</v>
      </c>
    </row>
    <row r="206" spans="15:18">
      <c r="O206" s="1093" t="str">
        <f t="shared" si="3"/>
        <v>青森県田舎館村</v>
      </c>
      <c r="P206" s="1092" t="s">
        <v>2167</v>
      </c>
      <c r="Q206" s="1092" t="s">
        <v>2207</v>
      </c>
      <c r="R206" s="1092" t="s">
        <v>2206</v>
      </c>
    </row>
    <row r="207" spans="15:18">
      <c r="O207" s="1093" t="str">
        <f t="shared" si="3"/>
        <v>青森県板柳町</v>
      </c>
      <c r="P207" s="1092" t="s">
        <v>2167</v>
      </c>
      <c r="Q207" s="1092" t="s">
        <v>2209</v>
      </c>
      <c r="R207" s="1092" t="s">
        <v>2208</v>
      </c>
    </row>
    <row r="208" spans="15:18">
      <c r="O208" s="1093" t="str">
        <f t="shared" si="3"/>
        <v>青森県鶴田町</v>
      </c>
      <c r="P208" s="1092" t="s">
        <v>2167</v>
      </c>
      <c r="Q208" s="1092" t="s">
        <v>2211</v>
      </c>
      <c r="R208" s="1092" t="s">
        <v>2210</v>
      </c>
    </row>
    <row r="209" spans="15:18">
      <c r="O209" s="1093" t="str">
        <f t="shared" si="3"/>
        <v>青森県中泊町</v>
      </c>
      <c r="P209" s="1092" t="s">
        <v>2167</v>
      </c>
      <c r="Q209" s="1092" t="s">
        <v>2213</v>
      </c>
      <c r="R209" s="1092" t="s">
        <v>2212</v>
      </c>
    </row>
    <row r="210" spans="15:18">
      <c r="O210" s="1093" t="str">
        <f t="shared" si="3"/>
        <v>青森県野辺地町</v>
      </c>
      <c r="P210" s="1092" t="s">
        <v>2167</v>
      </c>
      <c r="Q210" s="1092" t="s">
        <v>2215</v>
      </c>
      <c r="R210" s="1092" t="s">
        <v>2214</v>
      </c>
    </row>
    <row r="211" spans="15:18">
      <c r="O211" s="1093" t="str">
        <f t="shared" si="3"/>
        <v>青森県七戸町</v>
      </c>
      <c r="P211" s="1092" t="s">
        <v>2167</v>
      </c>
      <c r="Q211" s="1092" t="s">
        <v>2217</v>
      </c>
      <c r="R211" s="1092" t="s">
        <v>2216</v>
      </c>
    </row>
    <row r="212" spans="15:18">
      <c r="O212" s="1093" t="str">
        <f t="shared" si="3"/>
        <v>青森県六戸町</v>
      </c>
      <c r="P212" s="1092" t="s">
        <v>2167</v>
      </c>
      <c r="Q212" s="1092" t="s">
        <v>2219</v>
      </c>
      <c r="R212" s="1092" t="s">
        <v>2218</v>
      </c>
    </row>
    <row r="213" spans="15:18">
      <c r="O213" s="1093" t="str">
        <f t="shared" si="3"/>
        <v>青森県横浜町</v>
      </c>
      <c r="P213" s="1092" t="s">
        <v>2167</v>
      </c>
      <c r="Q213" s="1092" t="s">
        <v>2221</v>
      </c>
      <c r="R213" s="1092" t="s">
        <v>2220</v>
      </c>
    </row>
    <row r="214" spans="15:18">
      <c r="O214" s="1093" t="str">
        <f t="shared" si="3"/>
        <v>青森県東北町</v>
      </c>
      <c r="P214" s="1092" t="s">
        <v>2167</v>
      </c>
      <c r="Q214" s="1092" t="s">
        <v>2223</v>
      </c>
      <c r="R214" s="1092" t="s">
        <v>2222</v>
      </c>
    </row>
    <row r="215" spans="15:18">
      <c r="O215" s="1093" t="str">
        <f t="shared" si="3"/>
        <v>青森県六ヶ所村</v>
      </c>
      <c r="P215" s="1092" t="s">
        <v>2167</v>
      </c>
      <c r="Q215" s="1092" t="s">
        <v>2225</v>
      </c>
      <c r="R215" s="1092" t="s">
        <v>2224</v>
      </c>
    </row>
    <row r="216" spans="15:18">
      <c r="O216" s="1093" t="str">
        <f t="shared" si="3"/>
        <v>青森県おいらせ町</v>
      </c>
      <c r="P216" s="1092" t="s">
        <v>2167</v>
      </c>
      <c r="Q216" s="1092" t="s">
        <v>2227</v>
      </c>
      <c r="R216" s="1092" t="s">
        <v>2226</v>
      </c>
    </row>
    <row r="217" spans="15:18">
      <c r="O217" s="1093" t="str">
        <f t="shared" si="3"/>
        <v>青森県大間町</v>
      </c>
      <c r="P217" s="1092" t="s">
        <v>2167</v>
      </c>
      <c r="Q217" s="1092" t="s">
        <v>2229</v>
      </c>
      <c r="R217" s="1092" t="s">
        <v>2228</v>
      </c>
    </row>
    <row r="218" spans="15:18">
      <c r="O218" s="1093" t="str">
        <f t="shared" si="3"/>
        <v>青森県東通村</v>
      </c>
      <c r="P218" s="1092" t="s">
        <v>2167</v>
      </c>
      <c r="Q218" s="1092" t="s">
        <v>2231</v>
      </c>
      <c r="R218" s="1092" t="s">
        <v>2230</v>
      </c>
    </row>
    <row r="219" spans="15:18">
      <c r="O219" s="1093" t="str">
        <f t="shared" si="3"/>
        <v>青森県風間浦村</v>
      </c>
      <c r="P219" s="1092" t="s">
        <v>2167</v>
      </c>
      <c r="Q219" s="1092" t="s">
        <v>2233</v>
      </c>
      <c r="R219" s="1092" t="s">
        <v>2232</v>
      </c>
    </row>
    <row r="220" spans="15:18">
      <c r="O220" s="1093" t="str">
        <f t="shared" si="3"/>
        <v>青森県佐井村</v>
      </c>
      <c r="P220" s="1092" t="s">
        <v>2167</v>
      </c>
      <c r="Q220" s="1092" t="s">
        <v>2235</v>
      </c>
      <c r="R220" s="1092" t="s">
        <v>2234</v>
      </c>
    </row>
    <row r="221" spans="15:18">
      <c r="O221" s="1093" t="str">
        <f t="shared" si="3"/>
        <v>青森県三戸町</v>
      </c>
      <c r="P221" s="1092" t="s">
        <v>2167</v>
      </c>
      <c r="Q221" s="1092" t="s">
        <v>2237</v>
      </c>
      <c r="R221" s="1092" t="s">
        <v>2236</v>
      </c>
    </row>
    <row r="222" spans="15:18">
      <c r="O222" s="1093" t="str">
        <f t="shared" si="3"/>
        <v>青森県五戸町</v>
      </c>
      <c r="P222" s="1092" t="s">
        <v>2167</v>
      </c>
      <c r="Q222" s="1092" t="s">
        <v>2239</v>
      </c>
      <c r="R222" s="1092" t="s">
        <v>2238</v>
      </c>
    </row>
    <row r="223" spans="15:18">
      <c r="O223" s="1093" t="str">
        <f t="shared" si="3"/>
        <v>青森県田子町</v>
      </c>
      <c r="P223" s="1092" t="s">
        <v>2167</v>
      </c>
      <c r="Q223" s="1092" t="s">
        <v>2241</v>
      </c>
      <c r="R223" s="1092" t="s">
        <v>2240</v>
      </c>
    </row>
    <row r="224" spans="15:18">
      <c r="O224" s="1093" t="str">
        <f t="shared" si="3"/>
        <v>青森県南部町</v>
      </c>
      <c r="P224" s="1092" t="s">
        <v>2167</v>
      </c>
      <c r="Q224" s="1092" t="s">
        <v>2243</v>
      </c>
      <c r="R224" s="1092" t="s">
        <v>2242</v>
      </c>
    </row>
    <row r="225" spans="15:18">
      <c r="O225" s="1093" t="str">
        <f t="shared" si="3"/>
        <v>青森県階上町</v>
      </c>
      <c r="P225" s="1092" t="s">
        <v>2167</v>
      </c>
      <c r="Q225" s="1092" t="s">
        <v>2245</v>
      </c>
      <c r="R225" s="1092" t="s">
        <v>2244</v>
      </c>
    </row>
    <row r="226" spans="15:18">
      <c r="O226" s="1093" t="str">
        <f t="shared" si="3"/>
        <v>青森県新郷村</v>
      </c>
      <c r="P226" s="1092" t="s">
        <v>2167</v>
      </c>
      <c r="Q226" s="1092" t="s">
        <v>2247</v>
      </c>
      <c r="R226" s="1092" t="s">
        <v>2246</v>
      </c>
    </row>
    <row r="227" spans="15:18">
      <c r="O227" s="1093" t="str">
        <f t="shared" si="3"/>
        <v>岩手県盛岡市</v>
      </c>
      <c r="P227" s="1092" t="s">
        <v>2248</v>
      </c>
      <c r="Q227" s="1092" t="s">
        <v>2250</v>
      </c>
      <c r="R227" s="1092" t="s">
        <v>2249</v>
      </c>
    </row>
    <row r="228" spans="15:18">
      <c r="O228" s="1093" t="str">
        <f t="shared" si="3"/>
        <v>岩手県宮古市</v>
      </c>
      <c r="P228" s="1092" t="s">
        <v>2248</v>
      </c>
      <c r="Q228" s="1092" t="s">
        <v>2252</v>
      </c>
      <c r="R228" s="1092" t="s">
        <v>2251</v>
      </c>
    </row>
    <row r="229" spans="15:18">
      <c r="O229" s="1093" t="str">
        <f t="shared" si="3"/>
        <v>岩手県大船渡市</v>
      </c>
      <c r="P229" s="1092" t="s">
        <v>2248</v>
      </c>
      <c r="Q229" s="1092" t="s">
        <v>2254</v>
      </c>
      <c r="R229" s="1092" t="s">
        <v>2253</v>
      </c>
    </row>
    <row r="230" spans="15:18">
      <c r="O230" s="1093" t="str">
        <f t="shared" si="3"/>
        <v>岩手県花巻市</v>
      </c>
      <c r="P230" s="1092" t="s">
        <v>2248</v>
      </c>
      <c r="Q230" s="1092" t="s">
        <v>2256</v>
      </c>
      <c r="R230" s="1092" t="s">
        <v>2255</v>
      </c>
    </row>
    <row r="231" spans="15:18">
      <c r="O231" s="1093" t="str">
        <f t="shared" si="3"/>
        <v>岩手県北上市</v>
      </c>
      <c r="P231" s="1092" t="s">
        <v>2248</v>
      </c>
      <c r="Q231" s="1092" t="s">
        <v>2258</v>
      </c>
      <c r="R231" s="1092" t="s">
        <v>2257</v>
      </c>
    </row>
    <row r="232" spans="15:18">
      <c r="O232" s="1093" t="str">
        <f t="shared" si="3"/>
        <v>岩手県久慈市</v>
      </c>
      <c r="P232" s="1092" t="s">
        <v>2248</v>
      </c>
      <c r="Q232" s="1092" t="s">
        <v>2260</v>
      </c>
      <c r="R232" s="1092" t="s">
        <v>2259</v>
      </c>
    </row>
    <row r="233" spans="15:18">
      <c r="O233" s="1093" t="str">
        <f t="shared" si="3"/>
        <v>岩手県遠野市</v>
      </c>
      <c r="P233" s="1092" t="s">
        <v>2248</v>
      </c>
      <c r="Q233" s="1092" t="s">
        <v>2262</v>
      </c>
      <c r="R233" s="1092" t="s">
        <v>2261</v>
      </c>
    </row>
    <row r="234" spans="15:18">
      <c r="O234" s="1093" t="str">
        <f t="shared" si="3"/>
        <v>岩手県一関市</v>
      </c>
      <c r="P234" s="1092" t="s">
        <v>2248</v>
      </c>
      <c r="Q234" s="1092" t="s">
        <v>2264</v>
      </c>
      <c r="R234" s="1092" t="s">
        <v>2263</v>
      </c>
    </row>
    <row r="235" spans="15:18">
      <c r="O235" s="1093" t="str">
        <f t="shared" si="3"/>
        <v>岩手県陸前高田市</v>
      </c>
      <c r="P235" s="1092" t="s">
        <v>2248</v>
      </c>
      <c r="Q235" s="1092" t="s">
        <v>2266</v>
      </c>
      <c r="R235" s="1092" t="s">
        <v>2265</v>
      </c>
    </row>
    <row r="236" spans="15:18">
      <c r="O236" s="1093" t="str">
        <f t="shared" si="3"/>
        <v>岩手県釜石市</v>
      </c>
      <c r="P236" s="1092" t="s">
        <v>2248</v>
      </c>
      <c r="Q236" s="1092" t="s">
        <v>2268</v>
      </c>
      <c r="R236" s="1092" t="s">
        <v>2267</v>
      </c>
    </row>
    <row r="237" spans="15:18">
      <c r="O237" s="1093" t="str">
        <f t="shared" si="3"/>
        <v>岩手県二戸市</v>
      </c>
      <c r="P237" s="1092" t="s">
        <v>2248</v>
      </c>
      <c r="Q237" s="1092" t="s">
        <v>2270</v>
      </c>
      <c r="R237" s="1092" t="s">
        <v>2269</v>
      </c>
    </row>
    <row r="238" spans="15:18">
      <c r="O238" s="1093" t="str">
        <f t="shared" si="3"/>
        <v>岩手県八幡平市</v>
      </c>
      <c r="P238" s="1092" t="s">
        <v>2248</v>
      </c>
      <c r="Q238" s="1092" t="s">
        <v>2272</v>
      </c>
      <c r="R238" s="1092" t="s">
        <v>2271</v>
      </c>
    </row>
    <row r="239" spans="15:18">
      <c r="O239" s="1093" t="str">
        <f t="shared" si="3"/>
        <v>岩手県奥州市</v>
      </c>
      <c r="P239" s="1092" t="s">
        <v>2248</v>
      </c>
      <c r="Q239" s="1092" t="s">
        <v>2274</v>
      </c>
      <c r="R239" s="1092" t="s">
        <v>2273</v>
      </c>
    </row>
    <row r="240" spans="15:18">
      <c r="O240" s="1093" t="str">
        <f t="shared" si="3"/>
        <v>岩手県滝沢市</v>
      </c>
      <c r="P240" s="1092" t="s">
        <v>2248</v>
      </c>
      <c r="Q240" s="1092" t="s">
        <v>5307</v>
      </c>
      <c r="R240" s="1092" t="s">
        <v>5306</v>
      </c>
    </row>
    <row r="241" spans="15:18">
      <c r="O241" s="1093" t="str">
        <f t="shared" si="3"/>
        <v>岩手県雫石町</v>
      </c>
      <c r="P241" s="1092" t="s">
        <v>2248</v>
      </c>
      <c r="Q241" s="1092" t="s">
        <v>2276</v>
      </c>
      <c r="R241" s="1092" t="s">
        <v>2275</v>
      </c>
    </row>
    <row r="242" spans="15:18">
      <c r="O242" s="1093" t="str">
        <f t="shared" si="3"/>
        <v>岩手県葛巻町</v>
      </c>
      <c r="P242" s="1092" t="s">
        <v>2248</v>
      </c>
      <c r="Q242" s="1092" t="s">
        <v>2278</v>
      </c>
      <c r="R242" s="1092" t="s">
        <v>2277</v>
      </c>
    </row>
    <row r="243" spans="15:18">
      <c r="O243" s="1093" t="str">
        <f t="shared" si="3"/>
        <v>岩手県岩手町</v>
      </c>
      <c r="P243" s="1092" t="s">
        <v>2248</v>
      </c>
      <c r="Q243" s="1092" t="s">
        <v>2280</v>
      </c>
      <c r="R243" s="1092" t="s">
        <v>2279</v>
      </c>
    </row>
    <row r="244" spans="15:18">
      <c r="O244" s="1093" t="str">
        <f t="shared" si="3"/>
        <v>岩手県紫波町</v>
      </c>
      <c r="P244" s="1092" t="s">
        <v>2248</v>
      </c>
      <c r="Q244" s="1092" t="s">
        <v>2282</v>
      </c>
      <c r="R244" s="1092" t="s">
        <v>2281</v>
      </c>
    </row>
    <row r="245" spans="15:18">
      <c r="O245" s="1093" t="str">
        <f t="shared" si="3"/>
        <v>岩手県矢巾町</v>
      </c>
      <c r="P245" s="1092" t="s">
        <v>2248</v>
      </c>
      <c r="Q245" s="1092" t="s">
        <v>2284</v>
      </c>
      <c r="R245" s="1092" t="s">
        <v>2283</v>
      </c>
    </row>
    <row r="246" spans="15:18">
      <c r="O246" s="1093" t="str">
        <f t="shared" si="3"/>
        <v>岩手県西和賀町</v>
      </c>
      <c r="P246" s="1092" t="s">
        <v>2248</v>
      </c>
      <c r="Q246" s="1092" t="s">
        <v>2286</v>
      </c>
      <c r="R246" s="1092" t="s">
        <v>2285</v>
      </c>
    </row>
    <row r="247" spans="15:18">
      <c r="O247" s="1093" t="str">
        <f t="shared" si="3"/>
        <v>岩手県金ケ崎町</v>
      </c>
      <c r="P247" s="1092" t="s">
        <v>2248</v>
      </c>
      <c r="Q247" s="1092" t="s">
        <v>2288</v>
      </c>
      <c r="R247" s="1092" t="s">
        <v>2287</v>
      </c>
    </row>
    <row r="248" spans="15:18">
      <c r="O248" s="1093" t="str">
        <f t="shared" si="3"/>
        <v>岩手県平泉町</v>
      </c>
      <c r="P248" s="1092" t="s">
        <v>2248</v>
      </c>
      <c r="Q248" s="1092" t="s">
        <v>2290</v>
      </c>
      <c r="R248" s="1092" t="s">
        <v>2289</v>
      </c>
    </row>
    <row r="249" spans="15:18">
      <c r="O249" s="1093" t="str">
        <f t="shared" si="3"/>
        <v>岩手県住田町</v>
      </c>
      <c r="P249" s="1092" t="s">
        <v>2248</v>
      </c>
      <c r="Q249" s="1092" t="s">
        <v>2292</v>
      </c>
      <c r="R249" s="1092" t="s">
        <v>2291</v>
      </c>
    </row>
    <row r="250" spans="15:18">
      <c r="O250" s="1093" t="str">
        <f t="shared" si="3"/>
        <v>岩手県大槌町</v>
      </c>
      <c r="P250" s="1092" t="s">
        <v>2248</v>
      </c>
      <c r="Q250" s="1092" t="s">
        <v>2294</v>
      </c>
      <c r="R250" s="1092" t="s">
        <v>2293</v>
      </c>
    </row>
    <row r="251" spans="15:18">
      <c r="O251" s="1093" t="str">
        <f t="shared" si="3"/>
        <v>岩手県山田町</v>
      </c>
      <c r="P251" s="1092" t="s">
        <v>2248</v>
      </c>
      <c r="Q251" s="1092" t="s">
        <v>2296</v>
      </c>
      <c r="R251" s="1092" t="s">
        <v>2295</v>
      </c>
    </row>
    <row r="252" spans="15:18">
      <c r="O252" s="1093" t="str">
        <f t="shared" si="3"/>
        <v>岩手県岩泉町</v>
      </c>
      <c r="P252" s="1092" t="s">
        <v>2248</v>
      </c>
      <c r="Q252" s="1092" t="s">
        <v>2298</v>
      </c>
      <c r="R252" s="1092" t="s">
        <v>2297</v>
      </c>
    </row>
    <row r="253" spans="15:18">
      <c r="O253" s="1093" t="str">
        <f t="shared" si="3"/>
        <v>岩手県田野畑村</v>
      </c>
      <c r="P253" s="1092" t="s">
        <v>2248</v>
      </c>
      <c r="Q253" s="1092" t="s">
        <v>2300</v>
      </c>
      <c r="R253" s="1092" t="s">
        <v>2299</v>
      </c>
    </row>
    <row r="254" spans="15:18">
      <c r="O254" s="1093" t="str">
        <f t="shared" si="3"/>
        <v>岩手県普代村</v>
      </c>
      <c r="P254" s="1092" t="s">
        <v>2248</v>
      </c>
      <c r="Q254" s="1092" t="s">
        <v>2302</v>
      </c>
      <c r="R254" s="1092" t="s">
        <v>2301</v>
      </c>
    </row>
    <row r="255" spans="15:18">
      <c r="O255" s="1093" t="str">
        <f t="shared" si="3"/>
        <v>岩手県軽米町</v>
      </c>
      <c r="P255" s="1092" t="s">
        <v>2248</v>
      </c>
      <c r="Q255" s="1092" t="s">
        <v>2304</v>
      </c>
      <c r="R255" s="1092" t="s">
        <v>2303</v>
      </c>
    </row>
    <row r="256" spans="15:18">
      <c r="O256" s="1093" t="str">
        <f t="shared" si="3"/>
        <v>岩手県野田村</v>
      </c>
      <c r="P256" s="1092" t="s">
        <v>2248</v>
      </c>
      <c r="Q256" s="1092" t="s">
        <v>2306</v>
      </c>
      <c r="R256" s="1092" t="s">
        <v>2305</v>
      </c>
    </row>
    <row r="257" spans="15:18">
      <c r="O257" s="1093" t="str">
        <f t="shared" si="3"/>
        <v>岩手県九戸村</v>
      </c>
      <c r="P257" s="1092" t="s">
        <v>2248</v>
      </c>
      <c r="Q257" s="1092" t="s">
        <v>2308</v>
      </c>
      <c r="R257" s="1092" t="s">
        <v>2307</v>
      </c>
    </row>
    <row r="258" spans="15:18">
      <c r="O258" s="1093" t="str">
        <f t="shared" si="3"/>
        <v>岩手県洋野町</v>
      </c>
      <c r="P258" s="1092" t="s">
        <v>2248</v>
      </c>
      <c r="Q258" s="1092" t="s">
        <v>2310</v>
      </c>
      <c r="R258" s="1092" t="s">
        <v>2309</v>
      </c>
    </row>
    <row r="259" spans="15:18">
      <c r="O259" s="1093" t="str">
        <f t="shared" ref="O259:O322" si="4">P259&amp;Q259</f>
        <v>岩手県一戸町</v>
      </c>
      <c r="P259" s="1092" t="s">
        <v>2248</v>
      </c>
      <c r="Q259" s="1092" t="s">
        <v>2312</v>
      </c>
      <c r="R259" s="1092" t="s">
        <v>2311</v>
      </c>
    </row>
    <row r="260" spans="15:18">
      <c r="O260" s="1093" t="str">
        <f t="shared" si="4"/>
        <v>宮城県仙台市</v>
      </c>
      <c r="P260" s="1092" t="s">
        <v>2313</v>
      </c>
      <c r="Q260" s="1092" t="s">
        <v>2315</v>
      </c>
      <c r="R260" s="1092" t="s">
        <v>2314</v>
      </c>
    </row>
    <row r="261" spans="15:18">
      <c r="O261" s="1093" t="str">
        <f t="shared" si="4"/>
        <v>宮城県石巻市</v>
      </c>
      <c r="P261" s="1092" t="s">
        <v>2313</v>
      </c>
      <c r="Q261" s="1092" t="s">
        <v>2317</v>
      </c>
      <c r="R261" s="1092" t="s">
        <v>2316</v>
      </c>
    </row>
    <row r="262" spans="15:18">
      <c r="O262" s="1093" t="str">
        <f t="shared" si="4"/>
        <v>宮城県塩竈市</v>
      </c>
      <c r="P262" s="1092" t="s">
        <v>2313</v>
      </c>
      <c r="Q262" s="1092" t="s">
        <v>2319</v>
      </c>
      <c r="R262" s="1092" t="s">
        <v>2318</v>
      </c>
    </row>
    <row r="263" spans="15:18">
      <c r="O263" s="1093" t="str">
        <f t="shared" si="4"/>
        <v>宮城県気仙沼市</v>
      </c>
      <c r="P263" s="1092" t="s">
        <v>2313</v>
      </c>
      <c r="Q263" s="1092" t="s">
        <v>2321</v>
      </c>
      <c r="R263" s="1092" t="s">
        <v>2320</v>
      </c>
    </row>
    <row r="264" spans="15:18">
      <c r="O264" s="1093" t="str">
        <f t="shared" si="4"/>
        <v>宮城県白石市</v>
      </c>
      <c r="P264" s="1092" t="s">
        <v>2313</v>
      </c>
      <c r="Q264" s="1092" t="s">
        <v>2323</v>
      </c>
      <c r="R264" s="1092" t="s">
        <v>2322</v>
      </c>
    </row>
    <row r="265" spans="15:18">
      <c r="O265" s="1093" t="str">
        <f t="shared" si="4"/>
        <v>宮城県名取市</v>
      </c>
      <c r="P265" s="1092" t="s">
        <v>2313</v>
      </c>
      <c r="Q265" s="1092" t="s">
        <v>2325</v>
      </c>
      <c r="R265" s="1092" t="s">
        <v>2324</v>
      </c>
    </row>
    <row r="266" spans="15:18">
      <c r="O266" s="1093" t="str">
        <f t="shared" si="4"/>
        <v>宮城県角田市</v>
      </c>
      <c r="P266" s="1092" t="s">
        <v>2313</v>
      </c>
      <c r="Q266" s="1092" t="s">
        <v>2327</v>
      </c>
      <c r="R266" s="1092" t="s">
        <v>2326</v>
      </c>
    </row>
    <row r="267" spans="15:18">
      <c r="O267" s="1093" t="str">
        <f t="shared" si="4"/>
        <v>宮城県多賀城市</v>
      </c>
      <c r="P267" s="1092" t="s">
        <v>2313</v>
      </c>
      <c r="Q267" s="1092" t="s">
        <v>2329</v>
      </c>
      <c r="R267" s="1092" t="s">
        <v>2328</v>
      </c>
    </row>
    <row r="268" spans="15:18">
      <c r="O268" s="1093" t="str">
        <f t="shared" si="4"/>
        <v>宮城県岩沼市</v>
      </c>
      <c r="P268" s="1092" t="s">
        <v>2313</v>
      </c>
      <c r="Q268" s="1092" t="s">
        <v>2331</v>
      </c>
      <c r="R268" s="1092" t="s">
        <v>2330</v>
      </c>
    </row>
    <row r="269" spans="15:18">
      <c r="O269" s="1093" t="str">
        <f t="shared" si="4"/>
        <v>宮城県登米市</v>
      </c>
      <c r="P269" s="1092" t="s">
        <v>2313</v>
      </c>
      <c r="Q269" s="1092" t="s">
        <v>2333</v>
      </c>
      <c r="R269" s="1092" t="s">
        <v>2332</v>
      </c>
    </row>
    <row r="270" spans="15:18">
      <c r="O270" s="1093" t="str">
        <f t="shared" si="4"/>
        <v>宮城県栗原市</v>
      </c>
      <c r="P270" s="1092" t="s">
        <v>2313</v>
      </c>
      <c r="Q270" s="1092" t="s">
        <v>2335</v>
      </c>
      <c r="R270" s="1092" t="s">
        <v>2334</v>
      </c>
    </row>
    <row r="271" spans="15:18">
      <c r="O271" s="1093" t="str">
        <f t="shared" si="4"/>
        <v>宮城県東松島市</v>
      </c>
      <c r="P271" s="1092" t="s">
        <v>2313</v>
      </c>
      <c r="Q271" s="1092" t="s">
        <v>2337</v>
      </c>
      <c r="R271" s="1092" t="s">
        <v>2336</v>
      </c>
    </row>
    <row r="272" spans="15:18">
      <c r="O272" s="1093" t="str">
        <f t="shared" si="4"/>
        <v>宮城県大崎市</v>
      </c>
      <c r="P272" s="1092" t="s">
        <v>2313</v>
      </c>
      <c r="Q272" s="1092" t="s">
        <v>2339</v>
      </c>
      <c r="R272" s="1092" t="s">
        <v>2338</v>
      </c>
    </row>
    <row r="273" spans="15:18">
      <c r="O273" s="1093" t="str">
        <f t="shared" si="4"/>
        <v>宮城県富谷市</v>
      </c>
      <c r="P273" s="1092" t="s">
        <v>2313</v>
      </c>
      <c r="Q273" s="1092" t="s">
        <v>5309</v>
      </c>
      <c r="R273" s="1092" t="s">
        <v>5308</v>
      </c>
    </row>
    <row r="274" spans="15:18">
      <c r="O274" s="1093" t="str">
        <f t="shared" si="4"/>
        <v>宮城県蔵王町</v>
      </c>
      <c r="P274" s="1092" t="s">
        <v>2313</v>
      </c>
      <c r="Q274" s="1092" t="s">
        <v>2341</v>
      </c>
      <c r="R274" s="1092" t="s">
        <v>2340</v>
      </c>
    </row>
    <row r="275" spans="15:18">
      <c r="O275" s="1093" t="str">
        <f t="shared" si="4"/>
        <v>宮城県七ヶ宿町</v>
      </c>
      <c r="P275" s="1092" t="s">
        <v>2313</v>
      </c>
      <c r="Q275" s="1092" t="s">
        <v>2343</v>
      </c>
      <c r="R275" s="1092" t="s">
        <v>2342</v>
      </c>
    </row>
    <row r="276" spans="15:18">
      <c r="O276" s="1093" t="str">
        <f t="shared" si="4"/>
        <v>宮城県大河原町</v>
      </c>
      <c r="P276" s="1092" t="s">
        <v>2313</v>
      </c>
      <c r="Q276" s="1092" t="s">
        <v>2345</v>
      </c>
      <c r="R276" s="1092" t="s">
        <v>2344</v>
      </c>
    </row>
    <row r="277" spans="15:18">
      <c r="O277" s="1093" t="str">
        <f t="shared" si="4"/>
        <v>宮城県村田町</v>
      </c>
      <c r="P277" s="1092" t="s">
        <v>2313</v>
      </c>
      <c r="Q277" s="1092" t="s">
        <v>2347</v>
      </c>
      <c r="R277" s="1092" t="s">
        <v>2346</v>
      </c>
    </row>
    <row r="278" spans="15:18">
      <c r="O278" s="1093" t="str">
        <f t="shared" si="4"/>
        <v>宮城県柴田町</v>
      </c>
      <c r="P278" s="1092" t="s">
        <v>2313</v>
      </c>
      <c r="Q278" s="1092" t="s">
        <v>2349</v>
      </c>
      <c r="R278" s="1092" t="s">
        <v>2348</v>
      </c>
    </row>
    <row r="279" spans="15:18">
      <c r="O279" s="1093" t="str">
        <f t="shared" si="4"/>
        <v>宮城県川崎町</v>
      </c>
      <c r="P279" s="1092" t="s">
        <v>2313</v>
      </c>
      <c r="Q279" s="1092" t="s">
        <v>2351</v>
      </c>
      <c r="R279" s="1092" t="s">
        <v>2350</v>
      </c>
    </row>
    <row r="280" spans="15:18">
      <c r="O280" s="1093" t="str">
        <f t="shared" si="4"/>
        <v>宮城県丸森町</v>
      </c>
      <c r="P280" s="1092" t="s">
        <v>2313</v>
      </c>
      <c r="Q280" s="1092" t="s">
        <v>2353</v>
      </c>
      <c r="R280" s="1092" t="s">
        <v>2352</v>
      </c>
    </row>
    <row r="281" spans="15:18">
      <c r="O281" s="1093" t="str">
        <f t="shared" si="4"/>
        <v>宮城県亘理町</v>
      </c>
      <c r="P281" s="1092" t="s">
        <v>2313</v>
      </c>
      <c r="Q281" s="1092" t="s">
        <v>2355</v>
      </c>
      <c r="R281" s="1092" t="s">
        <v>2354</v>
      </c>
    </row>
    <row r="282" spans="15:18">
      <c r="O282" s="1093" t="str">
        <f t="shared" si="4"/>
        <v>宮城県山元町</v>
      </c>
      <c r="P282" s="1092" t="s">
        <v>2313</v>
      </c>
      <c r="Q282" s="1092" t="s">
        <v>2357</v>
      </c>
      <c r="R282" s="1092" t="s">
        <v>2356</v>
      </c>
    </row>
    <row r="283" spans="15:18">
      <c r="O283" s="1093" t="str">
        <f t="shared" si="4"/>
        <v>宮城県松島町</v>
      </c>
      <c r="P283" s="1092" t="s">
        <v>2313</v>
      </c>
      <c r="Q283" s="1092" t="s">
        <v>2359</v>
      </c>
      <c r="R283" s="1092" t="s">
        <v>2358</v>
      </c>
    </row>
    <row r="284" spans="15:18">
      <c r="O284" s="1093" t="str">
        <f t="shared" si="4"/>
        <v>宮城県七ヶ浜町</v>
      </c>
      <c r="P284" s="1092" t="s">
        <v>2313</v>
      </c>
      <c r="Q284" s="1092" t="s">
        <v>2361</v>
      </c>
      <c r="R284" s="1092" t="s">
        <v>2360</v>
      </c>
    </row>
    <row r="285" spans="15:18">
      <c r="O285" s="1093" t="str">
        <f t="shared" si="4"/>
        <v>宮城県利府町</v>
      </c>
      <c r="P285" s="1092" t="s">
        <v>2313</v>
      </c>
      <c r="Q285" s="1092" t="s">
        <v>2363</v>
      </c>
      <c r="R285" s="1092" t="s">
        <v>2362</v>
      </c>
    </row>
    <row r="286" spans="15:18">
      <c r="O286" s="1093" t="str">
        <f t="shared" si="4"/>
        <v>宮城県大和町</v>
      </c>
      <c r="P286" s="1092" t="s">
        <v>2313</v>
      </c>
      <c r="Q286" s="1092" t="s">
        <v>2365</v>
      </c>
      <c r="R286" s="1092" t="s">
        <v>2364</v>
      </c>
    </row>
    <row r="287" spans="15:18">
      <c r="O287" s="1093" t="str">
        <f t="shared" si="4"/>
        <v>宮城県大郷町</v>
      </c>
      <c r="P287" s="1092" t="s">
        <v>2313</v>
      </c>
      <c r="Q287" s="1092" t="s">
        <v>2367</v>
      </c>
      <c r="R287" s="1092" t="s">
        <v>2366</v>
      </c>
    </row>
    <row r="288" spans="15:18">
      <c r="O288" s="1093" t="str">
        <f t="shared" si="4"/>
        <v>宮城県大衡村</v>
      </c>
      <c r="P288" s="1092" t="s">
        <v>2313</v>
      </c>
      <c r="Q288" s="1092" t="s">
        <v>2369</v>
      </c>
      <c r="R288" s="1092" t="s">
        <v>2368</v>
      </c>
    </row>
    <row r="289" spans="15:18">
      <c r="O289" s="1093" t="str">
        <f t="shared" si="4"/>
        <v>宮城県色麻町</v>
      </c>
      <c r="P289" s="1092" t="s">
        <v>2313</v>
      </c>
      <c r="Q289" s="1092" t="s">
        <v>2371</v>
      </c>
      <c r="R289" s="1092" t="s">
        <v>2370</v>
      </c>
    </row>
    <row r="290" spans="15:18">
      <c r="O290" s="1093" t="str">
        <f t="shared" si="4"/>
        <v>宮城県加美町</v>
      </c>
      <c r="P290" s="1092" t="s">
        <v>2313</v>
      </c>
      <c r="Q290" s="1092" t="s">
        <v>2373</v>
      </c>
      <c r="R290" s="1092" t="s">
        <v>2372</v>
      </c>
    </row>
    <row r="291" spans="15:18">
      <c r="O291" s="1093" t="str">
        <f t="shared" si="4"/>
        <v>宮城県涌谷町</v>
      </c>
      <c r="P291" s="1092" t="s">
        <v>2313</v>
      </c>
      <c r="Q291" s="1092" t="s">
        <v>2375</v>
      </c>
      <c r="R291" s="1092" t="s">
        <v>2374</v>
      </c>
    </row>
    <row r="292" spans="15:18">
      <c r="O292" s="1093" t="str">
        <f t="shared" si="4"/>
        <v>宮城県美里町</v>
      </c>
      <c r="P292" s="1092" t="s">
        <v>2313</v>
      </c>
      <c r="Q292" s="1092" t="s">
        <v>2377</v>
      </c>
      <c r="R292" s="1092" t="s">
        <v>2376</v>
      </c>
    </row>
    <row r="293" spans="15:18">
      <c r="O293" s="1093" t="str">
        <f t="shared" si="4"/>
        <v>宮城県女川町</v>
      </c>
      <c r="P293" s="1092" t="s">
        <v>2313</v>
      </c>
      <c r="Q293" s="1092" t="s">
        <v>2379</v>
      </c>
      <c r="R293" s="1092" t="s">
        <v>2378</v>
      </c>
    </row>
    <row r="294" spans="15:18">
      <c r="O294" s="1093" t="str">
        <f t="shared" si="4"/>
        <v>宮城県南三陸町</v>
      </c>
      <c r="P294" s="1092" t="s">
        <v>2313</v>
      </c>
      <c r="Q294" s="1092" t="s">
        <v>2381</v>
      </c>
      <c r="R294" s="1092" t="s">
        <v>2380</v>
      </c>
    </row>
    <row r="295" spans="15:18">
      <c r="O295" s="1093" t="str">
        <f t="shared" si="4"/>
        <v>秋田県秋田市</v>
      </c>
      <c r="P295" s="1092" t="s">
        <v>2382</v>
      </c>
      <c r="Q295" s="1092" t="s">
        <v>2384</v>
      </c>
      <c r="R295" s="1092" t="s">
        <v>2383</v>
      </c>
    </row>
    <row r="296" spans="15:18">
      <c r="O296" s="1093" t="str">
        <f t="shared" si="4"/>
        <v>秋田県能代市</v>
      </c>
      <c r="P296" s="1092" t="s">
        <v>2382</v>
      </c>
      <c r="Q296" s="1092" t="s">
        <v>2386</v>
      </c>
      <c r="R296" s="1092" t="s">
        <v>2385</v>
      </c>
    </row>
    <row r="297" spans="15:18">
      <c r="O297" s="1093" t="str">
        <f t="shared" si="4"/>
        <v>秋田県横手市</v>
      </c>
      <c r="P297" s="1092" t="s">
        <v>2382</v>
      </c>
      <c r="Q297" s="1092" t="s">
        <v>2388</v>
      </c>
      <c r="R297" s="1092" t="s">
        <v>2387</v>
      </c>
    </row>
    <row r="298" spans="15:18">
      <c r="O298" s="1093" t="str">
        <f t="shared" si="4"/>
        <v>秋田県大館市</v>
      </c>
      <c r="P298" s="1092" t="s">
        <v>2382</v>
      </c>
      <c r="Q298" s="1092" t="s">
        <v>2390</v>
      </c>
      <c r="R298" s="1092" t="s">
        <v>2389</v>
      </c>
    </row>
    <row r="299" spans="15:18">
      <c r="O299" s="1093" t="str">
        <f t="shared" si="4"/>
        <v>秋田県男鹿市</v>
      </c>
      <c r="P299" s="1092" t="s">
        <v>2382</v>
      </c>
      <c r="Q299" s="1092" t="s">
        <v>2392</v>
      </c>
      <c r="R299" s="1092" t="s">
        <v>2391</v>
      </c>
    </row>
    <row r="300" spans="15:18">
      <c r="O300" s="1093" t="str">
        <f t="shared" si="4"/>
        <v>秋田県湯沢市</v>
      </c>
      <c r="P300" s="1092" t="s">
        <v>2382</v>
      </c>
      <c r="Q300" s="1092" t="s">
        <v>2394</v>
      </c>
      <c r="R300" s="1092" t="s">
        <v>2393</v>
      </c>
    </row>
    <row r="301" spans="15:18">
      <c r="O301" s="1093" t="str">
        <f t="shared" si="4"/>
        <v>秋田県鹿角市</v>
      </c>
      <c r="P301" s="1092" t="s">
        <v>2382</v>
      </c>
      <c r="Q301" s="1092" t="s">
        <v>2396</v>
      </c>
      <c r="R301" s="1092" t="s">
        <v>2395</v>
      </c>
    </row>
    <row r="302" spans="15:18">
      <c r="O302" s="1093" t="str">
        <f t="shared" si="4"/>
        <v>秋田県由利本荘市</v>
      </c>
      <c r="P302" s="1092" t="s">
        <v>2382</v>
      </c>
      <c r="Q302" s="1092" t="s">
        <v>2398</v>
      </c>
      <c r="R302" s="1092" t="s">
        <v>2397</v>
      </c>
    </row>
    <row r="303" spans="15:18">
      <c r="O303" s="1093" t="str">
        <f t="shared" si="4"/>
        <v>秋田県潟上市</v>
      </c>
      <c r="P303" s="1092" t="s">
        <v>2382</v>
      </c>
      <c r="Q303" s="1092" t="s">
        <v>2400</v>
      </c>
      <c r="R303" s="1092" t="s">
        <v>2399</v>
      </c>
    </row>
    <row r="304" spans="15:18">
      <c r="O304" s="1093" t="str">
        <f t="shared" si="4"/>
        <v>秋田県大仙市</v>
      </c>
      <c r="P304" s="1092" t="s">
        <v>2382</v>
      </c>
      <c r="Q304" s="1092" t="s">
        <v>2402</v>
      </c>
      <c r="R304" s="1092" t="s">
        <v>2401</v>
      </c>
    </row>
    <row r="305" spans="15:18">
      <c r="O305" s="1093" t="str">
        <f t="shared" si="4"/>
        <v>秋田県北秋田市</v>
      </c>
      <c r="P305" s="1092" t="s">
        <v>2382</v>
      </c>
      <c r="Q305" s="1092" t="s">
        <v>2404</v>
      </c>
      <c r="R305" s="1092" t="s">
        <v>2403</v>
      </c>
    </row>
    <row r="306" spans="15:18">
      <c r="O306" s="1093" t="str">
        <f t="shared" si="4"/>
        <v>秋田県にかほ市</v>
      </c>
      <c r="P306" s="1092" t="s">
        <v>2382</v>
      </c>
      <c r="Q306" s="1092" t="s">
        <v>2406</v>
      </c>
      <c r="R306" s="1092" t="s">
        <v>2405</v>
      </c>
    </row>
    <row r="307" spans="15:18">
      <c r="O307" s="1093" t="str">
        <f t="shared" si="4"/>
        <v>秋田県仙北市</v>
      </c>
      <c r="P307" s="1092" t="s">
        <v>2382</v>
      </c>
      <c r="Q307" s="1092" t="s">
        <v>2408</v>
      </c>
      <c r="R307" s="1092" t="s">
        <v>2407</v>
      </c>
    </row>
    <row r="308" spans="15:18">
      <c r="O308" s="1093" t="str">
        <f t="shared" si="4"/>
        <v>秋田県小坂町</v>
      </c>
      <c r="P308" s="1092" t="s">
        <v>2382</v>
      </c>
      <c r="Q308" s="1092" t="s">
        <v>2410</v>
      </c>
      <c r="R308" s="1092" t="s">
        <v>2409</v>
      </c>
    </row>
    <row r="309" spans="15:18">
      <c r="O309" s="1093" t="str">
        <f t="shared" si="4"/>
        <v>秋田県上小阿仁村</v>
      </c>
      <c r="P309" s="1092" t="s">
        <v>2382</v>
      </c>
      <c r="Q309" s="1092" t="s">
        <v>2412</v>
      </c>
      <c r="R309" s="1092" t="s">
        <v>2411</v>
      </c>
    </row>
    <row r="310" spans="15:18">
      <c r="O310" s="1093" t="str">
        <f t="shared" si="4"/>
        <v>秋田県藤里町</v>
      </c>
      <c r="P310" s="1092" t="s">
        <v>2382</v>
      </c>
      <c r="Q310" s="1092" t="s">
        <v>2414</v>
      </c>
      <c r="R310" s="1092" t="s">
        <v>2413</v>
      </c>
    </row>
    <row r="311" spans="15:18">
      <c r="O311" s="1093" t="str">
        <f t="shared" si="4"/>
        <v>秋田県三種町</v>
      </c>
      <c r="P311" s="1092" t="s">
        <v>2382</v>
      </c>
      <c r="Q311" s="1092" t="s">
        <v>2416</v>
      </c>
      <c r="R311" s="1092" t="s">
        <v>2415</v>
      </c>
    </row>
    <row r="312" spans="15:18">
      <c r="O312" s="1093" t="str">
        <f t="shared" si="4"/>
        <v>秋田県八峰町</v>
      </c>
      <c r="P312" s="1092" t="s">
        <v>2382</v>
      </c>
      <c r="Q312" s="1092" t="s">
        <v>2418</v>
      </c>
      <c r="R312" s="1092" t="s">
        <v>2417</v>
      </c>
    </row>
    <row r="313" spans="15:18">
      <c r="O313" s="1093" t="str">
        <f t="shared" si="4"/>
        <v>秋田県五城目町</v>
      </c>
      <c r="P313" s="1092" t="s">
        <v>2382</v>
      </c>
      <c r="Q313" s="1092" t="s">
        <v>2420</v>
      </c>
      <c r="R313" s="1092" t="s">
        <v>2419</v>
      </c>
    </row>
    <row r="314" spans="15:18">
      <c r="O314" s="1093" t="str">
        <f t="shared" si="4"/>
        <v>秋田県八郎潟町</v>
      </c>
      <c r="P314" s="1092" t="s">
        <v>2382</v>
      </c>
      <c r="Q314" s="1092" t="s">
        <v>2422</v>
      </c>
      <c r="R314" s="1092" t="s">
        <v>2421</v>
      </c>
    </row>
    <row r="315" spans="15:18">
      <c r="O315" s="1093" t="str">
        <f t="shared" si="4"/>
        <v>秋田県井川町</v>
      </c>
      <c r="P315" s="1092" t="s">
        <v>2382</v>
      </c>
      <c r="Q315" s="1092" t="s">
        <v>2424</v>
      </c>
      <c r="R315" s="1092" t="s">
        <v>2423</v>
      </c>
    </row>
    <row r="316" spans="15:18">
      <c r="O316" s="1093" t="str">
        <f t="shared" si="4"/>
        <v>秋田県大潟村</v>
      </c>
      <c r="P316" s="1092" t="s">
        <v>2382</v>
      </c>
      <c r="Q316" s="1092" t="s">
        <v>2426</v>
      </c>
      <c r="R316" s="1092" t="s">
        <v>2425</v>
      </c>
    </row>
    <row r="317" spans="15:18">
      <c r="O317" s="1093" t="str">
        <f t="shared" si="4"/>
        <v>秋田県美郷町</v>
      </c>
      <c r="P317" s="1092" t="s">
        <v>2382</v>
      </c>
      <c r="Q317" s="1092" t="s">
        <v>2428</v>
      </c>
      <c r="R317" s="1092" t="s">
        <v>2427</v>
      </c>
    </row>
    <row r="318" spans="15:18">
      <c r="O318" s="1093" t="str">
        <f t="shared" si="4"/>
        <v>秋田県羽後町</v>
      </c>
      <c r="P318" s="1092" t="s">
        <v>2382</v>
      </c>
      <c r="Q318" s="1092" t="s">
        <v>2430</v>
      </c>
      <c r="R318" s="1092" t="s">
        <v>2429</v>
      </c>
    </row>
    <row r="319" spans="15:18">
      <c r="O319" s="1093" t="str">
        <f t="shared" si="4"/>
        <v>秋田県東成瀬村</v>
      </c>
      <c r="P319" s="1092" t="s">
        <v>2382</v>
      </c>
      <c r="Q319" s="1092" t="s">
        <v>2432</v>
      </c>
      <c r="R319" s="1092" t="s">
        <v>2431</v>
      </c>
    </row>
    <row r="320" spans="15:18">
      <c r="O320" s="1093" t="str">
        <f t="shared" si="4"/>
        <v>山形県山形市</v>
      </c>
      <c r="P320" s="1092" t="s">
        <v>2433</v>
      </c>
      <c r="Q320" s="1092" t="s">
        <v>2435</v>
      </c>
      <c r="R320" s="1092" t="s">
        <v>2434</v>
      </c>
    </row>
    <row r="321" spans="15:18">
      <c r="O321" s="1093" t="str">
        <f t="shared" si="4"/>
        <v>山形県米沢市</v>
      </c>
      <c r="P321" s="1092" t="s">
        <v>2433</v>
      </c>
      <c r="Q321" s="1092" t="s">
        <v>2437</v>
      </c>
      <c r="R321" s="1092" t="s">
        <v>2436</v>
      </c>
    </row>
    <row r="322" spans="15:18">
      <c r="O322" s="1093" t="str">
        <f t="shared" si="4"/>
        <v>山形県鶴岡市</v>
      </c>
      <c r="P322" s="1092" t="s">
        <v>2433</v>
      </c>
      <c r="Q322" s="1092" t="s">
        <v>2439</v>
      </c>
      <c r="R322" s="1092" t="s">
        <v>2438</v>
      </c>
    </row>
    <row r="323" spans="15:18">
      <c r="O323" s="1093" t="str">
        <f t="shared" ref="O323:O386" si="5">P323&amp;Q323</f>
        <v>山形県酒田市</v>
      </c>
      <c r="P323" s="1092" t="s">
        <v>2433</v>
      </c>
      <c r="Q323" s="1092" t="s">
        <v>2441</v>
      </c>
      <c r="R323" s="1092" t="s">
        <v>2440</v>
      </c>
    </row>
    <row r="324" spans="15:18">
      <c r="O324" s="1093" t="str">
        <f t="shared" si="5"/>
        <v>山形県新庄市</v>
      </c>
      <c r="P324" s="1092" t="s">
        <v>2433</v>
      </c>
      <c r="Q324" s="1092" t="s">
        <v>2443</v>
      </c>
      <c r="R324" s="1092" t="s">
        <v>2442</v>
      </c>
    </row>
    <row r="325" spans="15:18">
      <c r="O325" s="1093" t="str">
        <f t="shared" si="5"/>
        <v>山形県寒河江市</v>
      </c>
      <c r="P325" s="1092" t="s">
        <v>2433</v>
      </c>
      <c r="Q325" s="1092" t="s">
        <v>2445</v>
      </c>
      <c r="R325" s="1092" t="s">
        <v>2444</v>
      </c>
    </row>
    <row r="326" spans="15:18">
      <c r="O326" s="1093" t="str">
        <f t="shared" si="5"/>
        <v>山形県上山市</v>
      </c>
      <c r="P326" s="1092" t="s">
        <v>2433</v>
      </c>
      <c r="Q326" s="1092" t="s">
        <v>2447</v>
      </c>
      <c r="R326" s="1092" t="s">
        <v>2446</v>
      </c>
    </row>
    <row r="327" spans="15:18">
      <c r="O327" s="1093" t="str">
        <f t="shared" si="5"/>
        <v>山形県村山市</v>
      </c>
      <c r="P327" s="1092" t="s">
        <v>2433</v>
      </c>
      <c r="Q327" s="1092" t="s">
        <v>2449</v>
      </c>
      <c r="R327" s="1092" t="s">
        <v>2448</v>
      </c>
    </row>
    <row r="328" spans="15:18">
      <c r="O328" s="1093" t="str">
        <f t="shared" si="5"/>
        <v>山形県長井市</v>
      </c>
      <c r="P328" s="1092" t="s">
        <v>2433</v>
      </c>
      <c r="Q328" s="1092" t="s">
        <v>2451</v>
      </c>
      <c r="R328" s="1092" t="s">
        <v>2450</v>
      </c>
    </row>
    <row r="329" spans="15:18">
      <c r="O329" s="1093" t="str">
        <f t="shared" si="5"/>
        <v>山形県天童市</v>
      </c>
      <c r="P329" s="1092" t="s">
        <v>2433</v>
      </c>
      <c r="Q329" s="1092" t="s">
        <v>2453</v>
      </c>
      <c r="R329" s="1092" t="s">
        <v>2452</v>
      </c>
    </row>
    <row r="330" spans="15:18">
      <c r="O330" s="1093" t="str">
        <f t="shared" si="5"/>
        <v>山形県東根市</v>
      </c>
      <c r="P330" s="1092" t="s">
        <v>2433</v>
      </c>
      <c r="Q330" s="1092" t="s">
        <v>2455</v>
      </c>
      <c r="R330" s="1092" t="s">
        <v>2454</v>
      </c>
    </row>
    <row r="331" spans="15:18">
      <c r="O331" s="1093" t="str">
        <f t="shared" si="5"/>
        <v>山形県尾花沢市</v>
      </c>
      <c r="P331" s="1092" t="s">
        <v>2433</v>
      </c>
      <c r="Q331" s="1092" t="s">
        <v>2457</v>
      </c>
      <c r="R331" s="1092" t="s">
        <v>2456</v>
      </c>
    </row>
    <row r="332" spans="15:18">
      <c r="O332" s="1093" t="str">
        <f t="shared" si="5"/>
        <v>山形県南陽市</v>
      </c>
      <c r="P332" s="1092" t="s">
        <v>2433</v>
      </c>
      <c r="Q332" s="1092" t="s">
        <v>2459</v>
      </c>
      <c r="R332" s="1092" t="s">
        <v>2458</v>
      </c>
    </row>
    <row r="333" spans="15:18">
      <c r="O333" s="1093" t="str">
        <f t="shared" si="5"/>
        <v>山形県山辺町</v>
      </c>
      <c r="P333" s="1092" t="s">
        <v>2433</v>
      </c>
      <c r="Q333" s="1092" t="s">
        <v>2461</v>
      </c>
      <c r="R333" s="1092" t="s">
        <v>2460</v>
      </c>
    </row>
    <row r="334" spans="15:18">
      <c r="O334" s="1093" t="str">
        <f t="shared" si="5"/>
        <v>山形県中山町</v>
      </c>
      <c r="P334" s="1092" t="s">
        <v>2433</v>
      </c>
      <c r="Q334" s="1092" t="s">
        <v>2463</v>
      </c>
      <c r="R334" s="1092" t="s">
        <v>2462</v>
      </c>
    </row>
    <row r="335" spans="15:18">
      <c r="O335" s="1093" t="str">
        <f t="shared" si="5"/>
        <v>山形県河北町</v>
      </c>
      <c r="P335" s="1092" t="s">
        <v>2433</v>
      </c>
      <c r="Q335" s="1092" t="s">
        <v>2465</v>
      </c>
      <c r="R335" s="1092" t="s">
        <v>2464</v>
      </c>
    </row>
    <row r="336" spans="15:18">
      <c r="O336" s="1093" t="str">
        <f t="shared" si="5"/>
        <v>山形県西川町</v>
      </c>
      <c r="P336" s="1092" t="s">
        <v>2433</v>
      </c>
      <c r="Q336" s="1092" t="s">
        <v>2467</v>
      </c>
      <c r="R336" s="1092" t="s">
        <v>2466</v>
      </c>
    </row>
    <row r="337" spans="15:18">
      <c r="O337" s="1093" t="str">
        <f t="shared" si="5"/>
        <v>山形県朝日町</v>
      </c>
      <c r="P337" s="1092" t="s">
        <v>2433</v>
      </c>
      <c r="Q337" s="1092" t="s">
        <v>2469</v>
      </c>
      <c r="R337" s="1092" t="s">
        <v>2468</v>
      </c>
    </row>
    <row r="338" spans="15:18">
      <c r="O338" s="1093" t="str">
        <f t="shared" si="5"/>
        <v>山形県大江町</v>
      </c>
      <c r="P338" s="1092" t="s">
        <v>2433</v>
      </c>
      <c r="Q338" s="1092" t="s">
        <v>2471</v>
      </c>
      <c r="R338" s="1092" t="s">
        <v>2470</v>
      </c>
    </row>
    <row r="339" spans="15:18">
      <c r="O339" s="1093" t="str">
        <f t="shared" si="5"/>
        <v>山形県大石田町</v>
      </c>
      <c r="P339" s="1092" t="s">
        <v>2433</v>
      </c>
      <c r="Q339" s="1092" t="s">
        <v>2473</v>
      </c>
      <c r="R339" s="1092" t="s">
        <v>2472</v>
      </c>
    </row>
    <row r="340" spans="15:18">
      <c r="O340" s="1093" t="str">
        <f t="shared" si="5"/>
        <v>山形県金山町</v>
      </c>
      <c r="P340" s="1092" t="s">
        <v>2433</v>
      </c>
      <c r="Q340" s="1092" t="s">
        <v>2475</v>
      </c>
      <c r="R340" s="1092" t="s">
        <v>2474</v>
      </c>
    </row>
    <row r="341" spans="15:18">
      <c r="O341" s="1093" t="str">
        <f t="shared" si="5"/>
        <v>山形県最上町</v>
      </c>
      <c r="P341" s="1092" t="s">
        <v>2433</v>
      </c>
      <c r="Q341" s="1092" t="s">
        <v>2477</v>
      </c>
      <c r="R341" s="1092" t="s">
        <v>2476</v>
      </c>
    </row>
    <row r="342" spans="15:18">
      <c r="O342" s="1093" t="str">
        <f t="shared" si="5"/>
        <v>山形県舟形町</v>
      </c>
      <c r="P342" s="1092" t="s">
        <v>2433</v>
      </c>
      <c r="Q342" s="1092" t="s">
        <v>2479</v>
      </c>
      <c r="R342" s="1092" t="s">
        <v>2478</v>
      </c>
    </row>
    <row r="343" spans="15:18">
      <c r="O343" s="1093" t="str">
        <f t="shared" si="5"/>
        <v>山形県真室川町</v>
      </c>
      <c r="P343" s="1092" t="s">
        <v>2433</v>
      </c>
      <c r="Q343" s="1092" t="s">
        <v>2481</v>
      </c>
      <c r="R343" s="1092" t="s">
        <v>2480</v>
      </c>
    </row>
    <row r="344" spans="15:18">
      <c r="O344" s="1093" t="str">
        <f t="shared" si="5"/>
        <v>山形県大蔵村</v>
      </c>
      <c r="P344" s="1092" t="s">
        <v>2433</v>
      </c>
      <c r="Q344" s="1092" t="s">
        <v>2483</v>
      </c>
      <c r="R344" s="1092" t="s">
        <v>2482</v>
      </c>
    </row>
    <row r="345" spans="15:18">
      <c r="O345" s="1093" t="str">
        <f t="shared" si="5"/>
        <v>山形県鮭川村</v>
      </c>
      <c r="P345" s="1092" t="s">
        <v>2433</v>
      </c>
      <c r="Q345" s="1092" t="s">
        <v>2485</v>
      </c>
      <c r="R345" s="1092" t="s">
        <v>2484</v>
      </c>
    </row>
    <row r="346" spans="15:18">
      <c r="O346" s="1093" t="str">
        <f t="shared" si="5"/>
        <v>山形県戸沢村</v>
      </c>
      <c r="P346" s="1092" t="s">
        <v>2433</v>
      </c>
      <c r="Q346" s="1092" t="s">
        <v>2487</v>
      </c>
      <c r="R346" s="1092" t="s">
        <v>2486</v>
      </c>
    </row>
    <row r="347" spans="15:18">
      <c r="O347" s="1093" t="str">
        <f t="shared" si="5"/>
        <v>山形県高畠町</v>
      </c>
      <c r="P347" s="1092" t="s">
        <v>2433</v>
      </c>
      <c r="Q347" s="1092" t="s">
        <v>2489</v>
      </c>
      <c r="R347" s="1092" t="s">
        <v>2488</v>
      </c>
    </row>
    <row r="348" spans="15:18">
      <c r="O348" s="1093" t="str">
        <f t="shared" si="5"/>
        <v>山形県川西町</v>
      </c>
      <c r="P348" s="1092" t="s">
        <v>2433</v>
      </c>
      <c r="Q348" s="1092" t="s">
        <v>2491</v>
      </c>
      <c r="R348" s="1092" t="s">
        <v>2490</v>
      </c>
    </row>
    <row r="349" spans="15:18">
      <c r="O349" s="1093" t="str">
        <f t="shared" si="5"/>
        <v>山形県小国町</v>
      </c>
      <c r="P349" s="1092" t="s">
        <v>2433</v>
      </c>
      <c r="Q349" s="1092" t="s">
        <v>2493</v>
      </c>
      <c r="R349" s="1092" t="s">
        <v>2492</v>
      </c>
    </row>
    <row r="350" spans="15:18">
      <c r="O350" s="1093" t="str">
        <f t="shared" si="5"/>
        <v>山形県白鷹町</v>
      </c>
      <c r="P350" s="1092" t="s">
        <v>2433</v>
      </c>
      <c r="Q350" s="1092" t="s">
        <v>2495</v>
      </c>
      <c r="R350" s="1092" t="s">
        <v>2494</v>
      </c>
    </row>
    <row r="351" spans="15:18">
      <c r="O351" s="1093" t="str">
        <f t="shared" si="5"/>
        <v>山形県飯豊町</v>
      </c>
      <c r="P351" s="1092" t="s">
        <v>2433</v>
      </c>
      <c r="Q351" s="1092" t="s">
        <v>2497</v>
      </c>
      <c r="R351" s="1092" t="s">
        <v>2496</v>
      </c>
    </row>
    <row r="352" spans="15:18">
      <c r="O352" s="1093" t="str">
        <f t="shared" si="5"/>
        <v>山形県三川町</v>
      </c>
      <c r="P352" s="1092" t="s">
        <v>2433</v>
      </c>
      <c r="Q352" s="1092" t="s">
        <v>2499</v>
      </c>
      <c r="R352" s="1092" t="s">
        <v>2498</v>
      </c>
    </row>
    <row r="353" spans="15:18">
      <c r="O353" s="1093" t="str">
        <f t="shared" si="5"/>
        <v>山形県庄内町</v>
      </c>
      <c r="P353" s="1092" t="s">
        <v>2433</v>
      </c>
      <c r="Q353" s="1092" t="s">
        <v>2501</v>
      </c>
      <c r="R353" s="1092" t="s">
        <v>2500</v>
      </c>
    </row>
    <row r="354" spans="15:18">
      <c r="O354" s="1093" t="str">
        <f t="shared" si="5"/>
        <v>山形県遊佐町</v>
      </c>
      <c r="P354" s="1092" t="s">
        <v>2433</v>
      </c>
      <c r="Q354" s="1092" t="s">
        <v>2503</v>
      </c>
      <c r="R354" s="1092" t="s">
        <v>2502</v>
      </c>
    </row>
    <row r="355" spans="15:18">
      <c r="O355" s="1093" t="str">
        <f t="shared" si="5"/>
        <v>福島県福島市</v>
      </c>
      <c r="P355" s="1092" t="s">
        <v>2504</v>
      </c>
      <c r="Q355" s="1092" t="s">
        <v>2506</v>
      </c>
      <c r="R355" s="1092" t="s">
        <v>2505</v>
      </c>
    </row>
    <row r="356" spans="15:18">
      <c r="O356" s="1093" t="str">
        <f t="shared" si="5"/>
        <v>福島県会津若松市</v>
      </c>
      <c r="P356" s="1092" t="s">
        <v>2504</v>
      </c>
      <c r="Q356" s="1092" t="s">
        <v>2508</v>
      </c>
      <c r="R356" s="1092" t="s">
        <v>2507</v>
      </c>
    </row>
    <row r="357" spans="15:18">
      <c r="O357" s="1093" t="str">
        <f t="shared" si="5"/>
        <v>福島県郡山市</v>
      </c>
      <c r="P357" s="1092" t="s">
        <v>2504</v>
      </c>
      <c r="Q357" s="1092" t="s">
        <v>2510</v>
      </c>
      <c r="R357" s="1092" t="s">
        <v>2509</v>
      </c>
    </row>
    <row r="358" spans="15:18">
      <c r="O358" s="1093" t="str">
        <f t="shared" si="5"/>
        <v>福島県いわき市</v>
      </c>
      <c r="P358" s="1092" t="s">
        <v>2504</v>
      </c>
      <c r="Q358" s="1092" t="s">
        <v>2512</v>
      </c>
      <c r="R358" s="1092" t="s">
        <v>2511</v>
      </c>
    </row>
    <row r="359" spans="15:18">
      <c r="O359" s="1093" t="str">
        <f t="shared" si="5"/>
        <v>福島県白河市</v>
      </c>
      <c r="P359" s="1092" t="s">
        <v>2504</v>
      </c>
      <c r="Q359" s="1092" t="s">
        <v>2514</v>
      </c>
      <c r="R359" s="1092" t="s">
        <v>2513</v>
      </c>
    </row>
    <row r="360" spans="15:18">
      <c r="O360" s="1093" t="str">
        <f t="shared" si="5"/>
        <v>福島県須賀川市</v>
      </c>
      <c r="P360" s="1092" t="s">
        <v>2504</v>
      </c>
      <c r="Q360" s="1092" t="s">
        <v>2516</v>
      </c>
      <c r="R360" s="1092" t="s">
        <v>2515</v>
      </c>
    </row>
    <row r="361" spans="15:18">
      <c r="O361" s="1093" t="str">
        <f t="shared" si="5"/>
        <v>福島県喜多方市</v>
      </c>
      <c r="P361" s="1092" t="s">
        <v>2504</v>
      </c>
      <c r="Q361" s="1092" t="s">
        <v>2518</v>
      </c>
      <c r="R361" s="1092" t="s">
        <v>2517</v>
      </c>
    </row>
    <row r="362" spans="15:18">
      <c r="O362" s="1093" t="str">
        <f t="shared" si="5"/>
        <v>福島県相馬市</v>
      </c>
      <c r="P362" s="1092" t="s">
        <v>2504</v>
      </c>
      <c r="Q362" s="1092" t="s">
        <v>2520</v>
      </c>
      <c r="R362" s="1092" t="s">
        <v>2519</v>
      </c>
    </row>
    <row r="363" spans="15:18">
      <c r="O363" s="1093" t="str">
        <f t="shared" si="5"/>
        <v>福島県二本松市</v>
      </c>
      <c r="P363" s="1092" t="s">
        <v>2504</v>
      </c>
      <c r="Q363" s="1092" t="s">
        <v>2522</v>
      </c>
      <c r="R363" s="1092" t="s">
        <v>2521</v>
      </c>
    </row>
    <row r="364" spans="15:18">
      <c r="O364" s="1093" t="str">
        <f t="shared" si="5"/>
        <v>福島県田村市</v>
      </c>
      <c r="P364" s="1092" t="s">
        <v>2504</v>
      </c>
      <c r="Q364" s="1092" t="s">
        <v>2524</v>
      </c>
      <c r="R364" s="1092" t="s">
        <v>2523</v>
      </c>
    </row>
    <row r="365" spans="15:18">
      <c r="O365" s="1093" t="str">
        <f t="shared" si="5"/>
        <v>福島県南相馬市</v>
      </c>
      <c r="P365" s="1092" t="s">
        <v>2504</v>
      </c>
      <c r="Q365" s="1092" t="s">
        <v>2526</v>
      </c>
      <c r="R365" s="1092" t="s">
        <v>2525</v>
      </c>
    </row>
    <row r="366" spans="15:18">
      <c r="O366" s="1093" t="str">
        <f t="shared" si="5"/>
        <v>福島県伊達市</v>
      </c>
      <c r="P366" s="1092" t="s">
        <v>2504</v>
      </c>
      <c r="Q366" s="1092" t="s">
        <v>1873</v>
      </c>
      <c r="R366" s="1092" t="s">
        <v>2527</v>
      </c>
    </row>
    <row r="367" spans="15:18">
      <c r="O367" s="1093" t="str">
        <f t="shared" si="5"/>
        <v>福島県本宮市</v>
      </c>
      <c r="P367" s="1092" t="s">
        <v>2504</v>
      </c>
      <c r="Q367" s="1092" t="s">
        <v>2529</v>
      </c>
      <c r="R367" s="1092" t="s">
        <v>2528</v>
      </c>
    </row>
    <row r="368" spans="15:18">
      <c r="O368" s="1093" t="str">
        <f t="shared" si="5"/>
        <v>福島県桑折町</v>
      </c>
      <c r="P368" s="1092" t="s">
        <v>2504</v>
      </c>
      <c r="Q368" s="1092" t="s">
        <v>2531</v>
      </c>
      <c r="R368" s="1092" t="s">
        <v>2530</v>
      </c>
    </row>
    <row r="369" spans="15:18">
      <c r="O369" s="1093" t="str">
        <f t="shared" si="5"/>
        <v>福島県国見町</v>
      </c>
      <c r="P369" s="1092" t="s">
        <v>2504</v>
      </c>
      <c r="Q369" s="1092" t="s">
        <v>2533</v>
      </c>
      <c r="R369" s="1092" t="s">
        <v>2532</v>
      </c>
    </row>
    <row r="370" spans="15:18">
      <c r="O370" s="1093" t="str">
        <f t="shared" si="5"/>
        <v>福島県川俣町</v>
      </c>
      <c r="P370" s="1092" t="s">
        <v>2504</v>
      </c>
      <c r="Q370" s="1092" t="s">
        <v>2535</v>
      </c>
      <c r="R370" s="1092" t="s">
        <v>2534</v>
      </c>
    </row>
    <row r="371" spans="15:18">
      <c r="O371" s="1093" t="str">
        <f t="shared" si="5"/>
        <v>福島県大玉村</v>
      </c>
      <c r="P371" s="1092" t="s">
        <v>2504</v>
      </c>
      <c r="Q371" s="1092" t="s">
        <v>2537</v>
      </c>
      <c r="R371" s="1092" t="s">
        <v>2536</v>
      </c>
    </row>
    <row r="372" spans="15:18">
      <c r="O372" s="1093" t="str">
        <f t="shared" si="5"/>
        <v>福島県鏡石町</v>
      </c>
      <c r="P372" s="1092" t="s">
        <v>2504</v>
      </c>
      <c r="Q372" s="1092" t="s">
        <v>2539</v>
      </c>
      <c r="R372" s="1092" t="s">
        <v>2538</v>
      </c>
    </row>
    <row r="373" spans="15:18">
      <c r="O373" s="1093" t="str">
        <f t="shared" si="5"/>
        <v>福島県天栄村</v>
      </c>
      <c r="P373" s="1092" t="s">
        <v>2504</v>
      </c>
      <c r="Q373" s="1092" t="s">
        <v>2541</v>
      </c>
      <c r="R373" s="1092" t="s">
        <v>2540</v>
      </c>
    </row>
    <row r="374" spans="15:18">
      <c r="O374" s="1093" t="str">
        <f t="shared" si="5"/>
        <v>福島県下郷町</v>
      </c>
      <c r="P374" s="1092" t="s">
        <v>2504</v>
      </c>
      <c r="Q374" s="1092" t="s">
        <v>2543</v>
      </c>
      <c r="R374" s="1092" t="s">
        <v>2542</v>
      </c>
    </row>
    <row r="375" spans="15:18">
      <c r="O375" s="1093" t="str">
        <f t="shared" si="5"/>
        <v>福島県檜枝岐村</v>
      </c>
      <c r="P375" s="1092" t="s">
        <v>2504</v>
      </c>
      <c r="Q375" s="1092" t="s">
        <v>2545</v>
      </c>
      <c r="R375" s="1092" t="s">
        <v>2544</v>
      </c>
    </row>
    <row r="376" spans="15:18">
      <c r="O376" s="1093" t="str">
        <f t="shared" si="5"/>
        <v>福島県只見町</v>
      </c>
      <c r="P376" s="1092" t="s">
        <v>2504</v>
      </c>
      <c r="Q376" s="1092" t="s">
        <v>2547</v>
      </c>
      <c r="R376" s="1092" t="s">
        <v>2546</v>
      </c>
    </row>
    <row r="377" spans="15:18">
      <c r="O377" s="1093" t="str">
        <f t="shared" si="5"/>
        <v>福島県南会津町</v>
      </c>
      <c r="P377" s="1092" t="s">
        <v>2504</v>
      </c>
      <c r="Q377" s="1092" t="s">
        <v>2549</v>
      </c>
      <c r="R377" s="1092" t="s">
        <v>2548</v>
      </c>
    </row>
    <row r="378" spans="15:18">
      <c r="O378" s="1093" t="str">
        <f t="shared" si="5"/>
        <v>福島県北塩原村</v>
      </c>
      <c r="P378" s="1092" t="s">
        <v>2504</v>
      </c>
      <c r="Q378" s="1092" t="s">
        <v>2551</v>
      </c>
      <c r="R378" s="1092" t="s">
        <v>2550</v>
      </c>
    </row>
    <row r="379" spans="15:18">
      <c r="O379" s="1093" t="str">
        <f t="shared" si="5"/>
        <v>福島県西会津町</v>
      </c>
      <c r="P379" s="1092" t="s">
        <v>2504</v>
      </c>
      <c r="Q379" s="1092" t="s">
        <v>2553</v>
      </c>
      <c r="R379" s="1092" t="s">
        <v>2552</v>
      </c>
    </row>
    <row r="380" spans="15:18">
      <c r="O380" s="1093" t="str">
        <f t="shared" si="5"/>
        <v>福島県磐梯町</v>
      </c>
      <c r="P380" s="1092" t="s">
        <v>2504</v>
      </c>
      <c r="Q380" s="1092" t="s">
        <v>2555</v>
      </c>
      <c r="R380" s="1092" t="s">
        <v>2554</v>
      </c>
    </row>
    <row r="381" spans="15:18">
      <c r="O381" s="1093" t="str">
        <f t="shared" si="5"/>
        <v>福島県猪苗代町</v>
      </c>
      <c r="P381" s="1092" t="s">
        <v>2504</v>
      </c>
      <c r="Q381" s="1092" t="s">
        <v>2557</v>
      </c>
      <c r="R381" s="1092" t="s">
        <v>2556</v>
      </c>
    </row>
    <row r="382" spans="15:18">
      <c r="O382" s="1093" t="str">
        <f t="shared" si="5"/>
        <v>福島県会津坂下町</v>
      </c>
      <c r="P382" s="1092" t="s">
        <v>2504</v>
      </c>
      <c r="Q382" s="1092" t="s">
        <v>2559</v>
      </c>
      <c r="R382" s="1092" t="s">
        <v>2558</v>
      </c>
    </row>
    <row r="383" spans="15:18">
      <c r="O383" s="1093" t="str">
        <f t="shared" si="5"/>
        <v>福島県湯川村</v>
      </c>
      <c r="P383" s="1092" t="s">
        <v>2504</v>
      </c>
      <c r="Q383" s="1092" t="s">
        <v>2561</v>
      </c>
      <c r="R383" s="1092" t="s">
        <v>2560</v>
      </c>
    </row>
    <row r="384" spans="15:18">
      <c r="O384" s="1093" t="str">
        <f t="shared" si="5"/>
        <v>福島県柳津町</v>
      </c>
      <c r="P384" s="1092" t="s">
        <v>2504</v>
      </c>
      <c r="Q384" s="1092" t="s">
        <v>2563</v>
      </c>
      <c r="R384" s="1092" t="s">
        <v>2562</v>
      </c>
    </row>
    <row r="385" spans="15:18">
      <c r="O385" s="1093" t="str">
        <f t="shared" si="5"/>
        <v>福島県三島町</v>
      </c>
      <c r="P385" s="1092" t="s">
        <v>2504</v>
      </c>
      <c r="Q385" s="1092" t="s">
        <v>2565</v>
      </c>
      <c r="R385" s="1092" t="s">
        <v>2564</v>
      </c>
    </row>
    <row r="386" spans="15:18">
      <c r="O386" s="1093" t="str">
        <f t="shared" si="5"/>
        <v>福島県金山町</v>
      </c>
      <c r="P386" s="1092" t="s">
        <v>2504</v>
      </c>
      <c r="Q386" s="1092" t="s">
        <v>2475</v>
      </c>
      <c r="R386" s="1092" t="s">
        <v>2566</v>
      </c>
    </row>
    <row r="387" spans="15:18">
      <c r="O387" s="1093" t="str">
        <f t="shared" ref="O387:O450" si="6">P387&amp;Q387</f>
        <v>福島県昭和村</v>
      </c>
      <c r="P387" s="1092" t="s">
        <v>2504</v>
      </c>
      <c r="Q387" s="1092" t="s">
        <v>2568</v>
      </c>
      <c r="R387" s="1092" t="s">
        <v>2567</v>
      </c>
    </row>
    <row r="388" spans="15:18">
      <c r="O388" s="1093" t="str">
        <f t="shared" si="6"/>
        <v>福島県会津美里町</v>
      </c>
      <c r="P388" s="1092" t="s">
        <v>2504</v>
      </c>
      <c r="Q388" s="1092" t="s">
        <v>2570</v>
      </c>
      <c r="R388" s="1092" t="s">
        <v>2569</v>
      </c>
    </row>
    <row r="389" spans="15:18">
      <c r="O389" s="1093" t="str">
        <f t="shared" si="6"/>
        <v>福島県西郷村</v>
      </c>
      <c r="P389" s="1092" t="s">
        <v>2504</v>
      </c>
      <c r="Q389" s="1092" t="s">
        <v>2572</v>
      </c>
      <c r="R389" s="1092" t="s">
        <v>2571</v>
      </c>
    </row>
    <row r="390" spans="15:18">
      <c r="O390" s="1093" t="str">
        <f t="shared" si="6"/>
        <v>福島県泉崎村</v>
      </c>
      <c r="P390" s="1092" t="s">
        <v>2504</v>
      </c>
      <c r="Q390" s="1092" t="s">
        <v>2574</v>
      </c>
      <c r="R390" s="1092" t="s">
        <v>2573</v>
      </c>
    </row>
    <row r="391" spans="15:18">
      <c r="O391" s="1093" t="str">
        <f t="shared" si="6"/>
        <v>福島県中島村</v>
      </c>
      <c r="P391" s="1092" t="s">
        <v>2504</v>
      </c>
      <c r="Q391" s="1092" t="s">
        <v>2576</v>
      </c>
      <c r="R391" s="1092" t="s">
        <v>2575</v>
      </c>
    </row>
    <row r="392" spans="15:18">
      <c r="O392" s="1093" t="str">
        <f t="shared" si="6"/>
        <v>福島県矢吹町</v>
      </c>
      <c r="P392" s="1092" t="s">
        <v>2504</v>
      </c>
      <c r="Q392" s="1092" t="s">
        <v>2578</v>
      </c>
      <c r="R392" s="1092" t="s">
        <v>2577</v>
      </c>
    </row>
    <row r="393" spans="15:18">
      <c r="O393" s="1093" t="str">
        <f t="shared" si="6"/>
        <v>福島県棚倉町</v>
      </c>
      <c r="P393" s="1092" t="s">
        <v>2504</v>
      </c>
      <c r="Q393" s="1092" t="s">
        <v>2580</v>
      </c>
      <c r="R393" s="1092" t="s">
        <v>2579</v>
      </c>
    </row>
    <row r="394" spans="15:18">
      <c r="O394" s="1093" t="str">
        <f t="shared" si="6"/>
        <v>福島県矢祭町</v>
      </c>
      <c r="P394" s="1092" t="s">
        <v>2504</v>
      </c>
      <c r="Q394" s="1092" t="s">
        <v>2582</v>
      </c>
      <c r="R394" s="1092" t="s">
        <v>2581</v>
      </c>
    </row>
    <row r="395" spans="15:18">
      <c r="O395" s="1093" t="str">
        <f t="shared" si="6"/>
        <v>福島県塙町</v>
      </c>
      <c r="P395" s="1092" t="s">
        <v>2504</v>
      </c>
      <c r="Q395" s="1092" t="s">
        <v>2584</v>
      </c>
      <c r="R395" s="1092" t="s">
        <v>2583</v>
      </c>
    </row>
    <row r="396" spans="15:18">
      <c r="O396" s="1093" t="str">
        <f t="shared" si="6"/>
        <v>福島県鮫川村</v>
      </c>
      <c r="P396" s="1092" t="s">
        <v>2504</v>
      </c>
      <c r="Q396" s="1092" t="s">
        <v>2586</v>
      </c>
      <c r="R396" s="1092" t="s">
        <v>2585</v>
      </c>
    </row>
    <row r="397" spans="15:18">
      <c r="O397" s="1093" t="str">
        <f t="shared" si="6"/>
        <v>福島県石川町</v>
      </c>
      <c r="P397" s="1092" t="s">
        <v>2504</v>
      </c>
      <c r="Q397" s="1092" t="s">
        <v>2588</v>
      </c>
      <c r="R397" s="1092" t="s">
        <v>2587</v>
      </c>
    </row>
    <row r="398" spans="15:18">
      <c r="O398" s="1093" t="str">
        <f t="shared" si="6"/>
        <v>福島県玉川村</v>
      </c>
      <c r="P398" s="1092" t="s">
        <v>2504</v>
      </c>
      <c r="Q398" s="1092" t="s">
        <v>2590</v>
      </c>
      <c r="R398" s="1092" t="s">
        <v>2589</v>
      </c>
    </row>
    <row r="399" spans="15:18">
      <c r="O399" s="1093" t="str">
        <f t="shared" si="6"/>
        <v>福島県平田村</v>
      </c>
      <c r="P399" s="1092" t="s">
        <v>2504</v>
      </c>
      <c r="Q399" s="1092" t="s">
        <v>2592</v>
      </c>
      <c r="R399" s="1092" t="s">
        <v>2591</v>
      </c>
    </row>
    <row r="400" spans="15:18">
      <c r="O400" s="1093" t="str">
        <f t="shared" si="6"/>
        <v>福島県浅川町</v>
      </c>
      <c r="P400" s="1092" t="s">
        <v>2504</v>
      </c>
      <c r="Q400" s="1092" t="s">
        <v>2594</v>
      </c>
      <c r="R400" s="1092" t="s">
        <v>2593</v>
      </c>
    </row>
    <row r="401" spans="15:18">
      <c r="O401" s="1093" t="str">
        <f t="shared" si="6"/>
        <v>福島県古殿町</v>
      </c>
      <c r="P401" s="1092" t="s">
        <v>2504</v>
      </c>
      <c r="Q401" s="1092" t="s">
        <v>2596</v>
      </c>
      <c r="R401" s="1092" t="s">
        <v>2595</v>
      </c>
    </row>
    <row r="402" spans="15:18">
      <c r="O402" s="1093" t="str">
        <f t="shared" si="6"/>
        <v>福島県三春町</v>
      </c>
      <c r="P402" s="1092" t="s">
        <v>2504</v>
      </c>
      <c r="Q402" s="1092" t="s">
        <v>2598</v>
      </c>
      <c r="R402" s="1092" t="s">
        <v>2597</v>
      </c>
    </row>
    <row r="403" spans="15:18">
      <c r="O403" s="1093" t="str">
        <f t="shared" si="6"/>
        <v>福島県小野町</v>
      </c>
      <c r="P403" s="1092" t="s">
        <v>2504</v>
      </c>
      <c r="Q403" s="1092" t="s">
        <v>2600</v>
      </c>
      <c r="R403" s="1092" t="s">
        <v>2599</v>
      </c>
    </row>
    <row r="404" spans="15:18">
      <c r="O404" s="1093" t="str">
        <f t="shared" si="6"/>
        <v>福島県広野町</v>
      </c>
      <c r="P404" s="1092" t="s">
        <v>2504</v>
      </c>
      <c r="Q404" s="1092" t="s">
        <v>2602</v>
      </c>
      <c r="R404" s="1092" t="s">
        <v>2601</v>
      </c>
    </row>
    <row r="405" spans="15:18">
      <c r="O405" s="1093" t="str">
        <f t="shared" si="6"/>
        <v>福島県楢葉町</v>
      </c>
      <c r="P405" s="1092" t="s">
        <v>2504</v>
      </c>
      <c r="Q405" s="1092" t="s">
        <v>2604</v>
      </c>
      <c r="R405" s="1092" t="s">
        <v>2603</v>
      </c>
    </row>
    <row r="406" spans="15:18">
      <c r="O406" s="1093" t="str">
        <f t="shared" si="6"/>
        <v>福島県富岡町</v>
      </c>
      <c r="P406" s="1092" t="s">
        <v>2504</v>
      </c>
      <c r="Q406" s="1092" t="s">
        <v>2606</v>
      </c>
      <c r="R406" s="1092" t="s">
        <v>2605</v>
      </c>
    </row>
    <row r="407" spans="15:18">
      <c r="O407" s="1093" t="str">
        <f t="shared" si="6"/>
        <v>福島県川内村</v>
      </c>
      <c r="P407" s="1092" t="s">
        <v>2504</v>
      </c>
      <c r="Q407" s="1092" t="s">
        <v>2608</v>
      </c>
      <c r="R407" s="1092" t="s">
        <v>2607</v>
      </c>
    </row>
    <row r="408" spans="15:18">
      <c r="O408" s="1093" t="str">
        <f t="shared" si="6"/>
        <v>福島県大熊町</v>
      </c>
      <c r="P408" s="1092" t="s">
        <v>2504</v>
      </c>
      <c r="Q408" s="1092" t="s">
        <v>2610</v>
      </c>
      <c r="R408" s="1092" t="s">
        <v>2609</v>
      </c>
    </row>
    <row r="409" spans="15:18">
      <c r="O409" s="1093" t="str">
        <f t="shared" si="6"/>
        <v>福島県双葉町</v>
      </c>
      <c r="P409" s="1092" t="s">
        <v>2504</v>
      </c>
      <c r="Q409" s="1092" t="s">
        <v>2612</v>
      </c>
      <c r="R409" s="1092" t="s">
        <v>2611</v>
      </c>
    </row>
    <row r="410" spans="15:18">
      <c r="O410" s="1093" t="str">
        <f t="shared" si="6"/>
        <v>福島県浪江町</v>
      </c>
      <c r="P410" s="1092" t="s">
        <v>2504</v>
      </c>
      <c r="Q410" s="1092" t="s">
        <v>2614</v>
      </c>
      <c r="R410" s="1092" t="s">
        <v>2613</v>
      </c>
    </row>
    <row r="411" spans="15:18">
      <c r="O411" s="1093" t="str">
        <f t="shared" si="6"/>
        <v>福島県葛尾村</v>
      </c>
      <c r="P411" s="1092" t="s">
        <v>2504</v>
      </c>
      <c r="Q411" s="1092" t="s">
        <v>2616</v>
      </c>
      <c r="R411" s="1092" t="s">
        <v>2615</v>
      </c>
    </row>
    <row r="412" spans="15:18">
      <c r="O412" s="1093" t="str">
        <f t="shared" si="6"/>
        <v>福島県新地町</v>
      </c>
      <c r="P412" s="1092" t="s">
        <v>2504</v>
      </c>
      <c r="Q412" s="1092" t="s">
        <v>2618</v>
      </c>
      <c r="R412" s="1092" t="s">
        <v>2617</v>
      </c>
    </row>
    <row r="413" spans="15:18">
      <c r="O413" s="1093" t="str">
        <f t="shared" si="6"/>
        <v>福島県飯舘村</v>
      </c>
      <c r="P413" s="1092" t="s">
        <v>2504</v>
      </c>
      <c r="Q413" s="1092" t="s">
        <v>2620</v>
      </c>
      <c r="R413" s="1092" t="s">
        <v>2619</v>
      </c>
    </row>
    <row r="414" spans="15:18">
      <c r="O414" s="1093" t="str">
        <f t="shared" si="6"/>
        <v>茨城県水戸市</v>
      </c>
      <c r="P414" s="1092" t="s">
        <v>2621</v>
      </c>
      <c r="Q414" s="1092" t="s">
        <v>2623</v>
      </c>
      <c r="R414" s="1092" t="s">
        <v>2622</v>
      </c>
    </row>
    <row r="415" spans="15:18">
      <c r="O415" s="1093" t="str">
        <f t="shared" si="6"/>
        <v>茨城県日立市</v>
      </c>
      <c r="P415" s="1092" t="s">
        <v>2621</v>
      </c>
      <c r="Q415" s="1092" t="s">
        <v>2625</v>
      </c>
      <c r="R415" s="1092" t="s">
        <v>2624</v>
      </c>
    </row>
    <row r="416" spans="15:18">
      <c r="O416" s="1093" t="str">
        <f t="shared" si="6"/>
        <v>茨城県土浦市</v>
      </c>
      <c r="P416" s="1092" t="s">
        <v>2621</v>
      </c>
      <c r="Q416" s="1092" t="s">
        <v>2627</v>
      </c>
      <c r="R416" s="1092" t="s">
        <v>2626</v>
      </c>
    </row>
    <row r="417" spans="15:18">
      <c r="O417" s="1093" t="str">
        <f t="shared" si="6"/>
        <v>茨城県古河市</v>
      </c>
      <c r="P417" s="1092" t="s">
        <v>2621</v>
      </c>
      <c r="Q417" s="1092" t="s">
        <v>2629</v>
      </c>
      <c r="R417" s="1092" t="s">
        <v>2628</v>
      </c>
    </row>
    <row r="418" spans="15:18">
      <c r="O418" s="1093" t="str">
        <f t="shared" si="6"/>
        <v>茨城県石岡市</v>
      </c>
      <c r="P418" s="1092" t="s">
        <v>2621</v>
      </c>
      <c r="Q418" s="1092" t="s">
        <v>2631</v>
      </c>
      <c r="R418" s="1092" t="s">
        <v>2630</v>
      </c>
    </row>
    <row r="419" spans="15:18">
      <c r="O419" s="1093" t="str">
        <f t="shared" si="6"/>
        <v>茨城県結城市</v>
      </c>
      <c r="P419" s="1092" t="s">
        <v>2621</v>
      </c>
      <c r="Q419" s="1092" t="s">
        <v>2633</v>
      </c>
      <c r="R419" s="1092" t="s">
        <v>2632</v>
      </c>
    </row>
    <row r="420" spans="15:18">
      <c r="O420" s="1093" t="str">
        <f t="shared" si="6"/>
        <v>茨城県龍ケ崎市</v>
      </c>
      <c r="P420" s="1092" t="s">
        <v>2621</v>
      </c>
      <c r="Q420" s="1092" t="s">
        <v>2635</v>
      </c>
      <c r="R420" s="1092" t="s">
        <v>2634</v>
      </c>
    </row>
    <row r="421" spans="15:18">
      <c r="O421" s="1093" t="str">
        <f t="shared" si="6"/>
        <v>茨城県下妻市</v>
      </c>
      <c r="P421" s="1092" t="s">
        <v>2621</v>
      </c>
      <c r="Q421" s="1092" t="s">
        <v>2637</v>
      </c>
      <c r="R421" s="1092" t="s">
        <v>2636</v>
      </c>
    </row>
    <row r="422" spans="15:18">
      <c r="O422" s="1093" t="str">
        <f t="shared" si="6"/>
        <v>茨城県常総市</v>
      </c>
      <c r="P422" s="1092" t="s">
        <v>2621</v>
      </c>
      <c r="Q422" s="1092" t="s">
        <v>2639</v>
      </c>
      <c r="R422" s="1092" t="s">
        <v>2638</v>
      </c>
    </row>
    <row r="423" spans="15:18">
      <c r="O423" s="1093" t="str">
        <f t="shared" si="6"/>
        <v>茨城県常陸太田市</v>
      </c>
      <c r="P423" s="1092" t="s">
        <v>2621</v>
      </c>
      <c r="Q423" s="1092" t="s">
        <v>2641</v>
      </c>
      <c r="R423" s="1092" t="s">
        <v>2640</v>
      </c>
    </row>
    <row r="424" spans="15:18">
      <c r="O424" s="1093" t="str">
        <f t="shared" si="6"/>
        <v>茨城県高萩市</v>
      </c>
      <c r="P424" s="1092" t="s">
        <v>2621</v>
      </c>
      <c r="Q424" s="1092" t="s">
        <v>2643</v>
      </c>
      <c r="R424" s="1092" t="s">
        <v>2642</v>
      </c>
    </row>
    <row r="425" spans="15:18">
      <c r="O425" s="1093" t="str">
        <f t="shared" si="6"/>
        <v>茨城県北茨城市</v>
      </c>
      <c r="P425" s="1092" t="s">
        <v>2621</v>
      </c>
      <c r="Q425" s="1092" t="s">
        <v>2645</v>
      </c>
      <c r="R425" s="1092" t="s">
        <v>2644</v>
      </c>
    </row>
    <row r="426" spans="15:18">
      <c r="O426" s="1093" t="str">
        <f t="shared" si="6"/>
        <v>茨城県笠間市</v>
      </c>
      <c r="P426" s="1092" t="s">
        <v>2621</v>
      </c>
      <c r="Q426" s="1092" t="s">
        <v>2647</v>
      </c>
      <c r="R426" s="1092" t="s">
        <v>2646</v>
      </c>
    </row>
    <row r="427" spans="15:18">
      <c r="O427" s="1093" t="str">
        <f t="shared" si="6"/>
        <v>茨城県取手市</v>
      </c>
      <c r="P427" s="1092" t="s">
        <v>2621</v>
      </c>
      <c r="Q427" s="1092" t="s">
        <v>2649</v>
      </c>
      <c r="R427" s="1092" t="s">
        <v>2648</v>
      </c>
    </row>
    <row r="428" spans="15:18">
      <c r="O428" s="1093" t="str">
        <f t="shared" si="6"/>
        <v>茨城県牛久市</v>
      </c>
      <c r="P428" s="1092" t="s">
        <v>2621</v>
      </c>
      <c r="Q428" s="1092" t="s">
        <v>2651</v>
      </c>
      <c r="R428" s="1092" t="s">
        <v>2650</v>
      </c>
    </row>
    <row r="429" spans="15:18">
      <c r="O429" s="1093" t="str">
        <f t="shared" si="6"/>
        <v>茨城県つくば市</v>
      </c>
      <c r="P429" s="1092" t="s">
        <v>2621</v>
      </c>
      <c r="Q429" s="1092" t="s">
        <v>2653</v>
      </c>
      <c r="R429" s="1092" t="s">
        <v>2652</v>
      </c>
    </row>
    <row r="430" spans="15:18">
      <c r="O430" s="1093" t="str">
        <f t="shared" si="6"/>
        <v>茨城県ひたちなか市</v>
      </c>
      <c r="P430" s="1092" t="s">
        <v>2621</v>
      </c>
      <c r="Q430" s="1092" t="s">
        <v>2655</v>
      </c>
      <c r="R430" s="1092" t="s">
        <v>2654</v>
      </c>
    </row>
    <row r="431" spans="15:18">
      <c r="O431" s="1093" t="str">
        <f t="shared" si="6"/>
        <v>茨城県鹿嶋市</v>
      </c>
      <c r="P431" s="1092" t="s">
        <v>2621</v>
      </c>
      <c r="Q431" s="1092" t="s">
        <v>2657</v>
      </c>
      <c r="R431" s="1092" t="s">
        <v>2656</v>
      </c>
    </row>
    <row r="432" spans="15:18">
      <c r="O432" s="1093" t="str">
        <f t="shared" si="6"/>
        <v>茨城県潮来市</v>
      </c>
      <c r="P432" s="1092" t="s">
        <v>2621</v>
      </c>
      <c r="Q432" s="1092" t="s">
        <v>2659</v>
      </c>
      <c r="R432" s="1092" t="s">
        <v>2658</v>
      </c>
    </row>
    <row r="433" spans="15:18">
      <c r="O433" s="1093" t="str">
        <f t="shared" si="6"/>
        <v>茨城県守谷市</v>
      </c>
      <c r="P433" s="1092" t="s">
        <v>2621</v>
      </c>
      <c r="Q433" s="1092" t="s">
        <v>2661</v>
      </c>
      <c r="R433" s="1092" t="s">
        <v>2660</v>
      </c>
    </row>
    <row r="434" spans="15:18">
      <c r="O434" s="1093" t="str">
        <f t="shared" si="6"/>
        <v>茨城県常陸大宮市</v>
      </c>
      <c r="P434" s="1092" t="s">
        <v>2621</v>
      </c>
      <c r="Q434" s="1092" t="s">
        <v>2663</v>
      </c>
      <c r="R434" s="1092" t="s">
        <v>2662</v>
      </c>
    </row>
    <row r="435" spans="15:18">
      <c r="O435" s="1093" t="str">
        <f t="shared" si="6"/>
        <v>茨城県那珂市</v>
      </c>
      <c r="P435" s="1092" t="s">
        <v>2621</v>
      </c>
      <c r="Q435" s="1092" t="s">
        <v>2665</v>
      </c>
      <c r="R435" s="1092" t="s">
        <v>2664</v>
      </c>
    </row>
    <row r="436" spans="15:18">
      <c r="O436" s="1093" t="str">
        <f t="shared" si="6"/>
        <v>茨城県筑西市</v>
      </c>
      <c r="P436" s="1092" t="s">
        <v>2621</v>
      </c>
      <c r="Q436" s="1092" t="s">
        <v>2667</v>
      </c>
      <c r="R436" s="1092" t="s">
        <v>2666</v>
      </c>
    </row>
    <row r="437" spans="15:18">
      <c r="O437" s="1093" t="str">
        <f t="shared" si="6"/>
        <v>茨城県坂東市</v>
      </c>
      <c r="P437" s="1092" t="s">
        <v>2621</v>
      </c>
      <c r="Q437" s="1092" t="s">
        <v>2669</v>
      </c>
      <c r="R437" s="1092" t="s">
        <v>2668</v>
      </c>
    </row>
    <row r="438" spans="15:18">
      <c r="O438" s="1093" t="str">
        <f t="shared" si="6"/>
        <v>茨城県稲敷市</v>
      </c>
      <c r="P438" s="1092" t="s">
        <v>2621</v>
      </c>
      <c r="Q438" s="1092" t="s">
        <v>2671</v>
      </c>
      <c r="R438" s="1092" t="s">
        <v>2670</v>
      </c>
    </row>
    <row r="439" spans="15:18">
      <c r="O439" s="1093" t="str">
        <f t="shared" si="6"/>
        <v>茨城県かすみがうら市</v>
      </c>
      <c r="P439" s="1092" t="s">
        <v>2621</v>
      </c>
      <c r="Q439" s="1092" t="s">
        <v>2673</v>
      </c>
      <c r="R439" s="1092" t="s">
        <v>2672</v>
      </c>
    </row>
    <row r="440" spans="15:18">
      <c r="O440" s="1093" t="str">
        <f t="shared" si="6"/>
        <v>茨城県桜川市</v>
      </c>
      <c r="P440" s="1092" t="s">
        <v>2621</v>
      </c>
      <c r="Q440" s="1092" t="s">
        <v>2675</v>
      </c>
      <c r="R440" s="1092" t="s">
        <v>2674</v>
      </c>
    </row>
    <row r="441" spans="15:18">
      <c r="O441" s="1093" t="str">
        <f t="shared" si="6"/>
        <v>茨城県神栖市</v>
      </c>
      <c r="P441" s="1092" t="s">
        <v>2621</v>
      </c>
      <c r="Q441" s="1092" t="s">
        <v>2677</v>
      </c>
      <c r="R441" s="1092" t="s">
        <v>2676</v>
      </c>
    </row>
    <row r="442" spans="15:18">
      <c r="O442" s="1093" t="str">
        <f t="shared" si="6"/>
        <v>茨城県行方市</v>
      </c>
      <c r="P442" s="1092" t="s">
        <v>2621</v>
      </c>
      <c r="Q442" s="1092" t="s">
        <v>2679</v>
      </c>
      <c r="R442" s="1092" t="s">
        <v>2678</v>
      </c>
    </row>
    <row r="443" spans="15:18">
      <c r="O443" s="1093" t="str">
        <f t="shared" si="6"/>
        <v>茨城県鉾田市</v>
      </c>
      <c r="P443" s="1092" t="s">
        <v>2621</v>
      </c>
      <c r="Q443" s="1092" t="s">
        <v>2681</v>
      </c>
      <c r="R443" s="1092" t="s">
        <v>2680</v>
      </c>
    </row>
    <row r="444" spans="15:18">
      <c r="O444" s="1093" t="str">
        <f t="shared" si="6"/>
        <v>茨城県つくばみらい市</v>
      </c>
      <c r="P444" s="1092" t="s">
        <v>2621</v>
      </c>
      <c r="Q444" s="1092" t="s">
        <v>2683</v>
      </c>
      <c r="R444" s="1092" t="s">
        <v>2682</v>
      </c>
    </row>
    <row r="445" spans="15:18">
      <c r="O445" s="1093" t="str">
        <f t="shared" si="6"/>
        <v>茨城県小美玉市</v>
      </c>
      <c r="P445" s="1092" t="s">
        <v>2621</v>
      </c>
      <c r="Q445" s="1092" t="s">
        <v>2685</v>
      </c>
      <c r="R445" s="1092" t="s">
        <v>2684</v>
      </c>
    </row>
    <row r="446" spans="15:18">
      <c r="O446" s="1093" t="str">
        <f t="shared" si="6"/>
        <v>茨城県茨城町</v>
      </c>
      <c r="P446" s="1092" t="s">
        <v>2621</v>
      </c>
      <c r="Q446" s="1092" t="s">
        <v>2687</v>
      </c>
      <c r="R446" s="1092" t="s">
        <v>2686</v>
      </c>
    </row>
    <row r="447" spans="15:18">
      <c r="O447" s="1093" t="str">
        <f t="shared" si="6"/>
        <v>茨城県大洗町</v>
      </c>
      <c r="P447" s="1092" t="s">
        <v>2621</v>
      </c>
      <c r="Q447" s="1092" t="s">
        <v>2689</v>
      </c>
      <c r="R447" s="1092" t="s">
        <v>2688</v>
      </c>
    </row>
    <row r="448" spans="15:18">
      <c r="O448" s="1093" t="str">
        <f t="shared" si="6"/>
        <v>茨城県城里町</v>
      </c>
      <c r="P448" s="1092" t="s">
        <v>2621</v>
      </c>
      <c r="Q448" s="1092" t="s">
        <v>2691</v>
      </c>
      <c r="R448" s="1092" t="s">
        <v>2690</v>
      </c>
    </row>
    <row r="449" spans="15:18">
      <c r="O449" s="1093" t="str">
        <f t="shared" si="6"/>
        <v>茨城県東海村</v>
      </c>
      <c r="P449" s="1092" t="s">
        <v>2621</v>
      </c>
      <c r="Q449" s="1092" t="s">
        <v>2693</v>
      </c>
      <c r="R449" s="1092" t="s">
        <v>2692</v>
      </c>
    </row>
    <row r="450" spans="15:18">
      <c r="O450" s="1093" t="str">
        <f t="shared" si="6"/>
        <v>茨城県大子町</v>
      </c>
      <c r="P450" s="1092" t="s">
        <v>2621</v>
      </c>
      <c r="Q450" s="1092" t="s">
        <v>2695</v>
      </c>
      <c r="R450" s="1092" t="s">
        <v>2694</v>
      </c>
    </row>
    <row r="451" spans="15:18">
      <c r="O451" s="1093" t="str">
        <f t="shared" ref="O451:O514" si="7">P451&amp;Q451</f>
        <v>茨城県美浦村</v>
      </c>
      <c r="P451" s="1092" t="s">
        <v>2621</v>
      </c>
      <c r="Q451" s="1092" t="s">
        <v>2697</v>
      </c>
      <c r="R451" s="1092" t="s">
        <v>2696</v>
      </c>
    </row>
    <row r="452" spans="15:18">
      <c r="O452" s="1093" t="str">
        <f t="shared" si="7"/>
        <v>茨城県阿見町</v>
      </c>
      <c r="P452" s="1092" t="s">
        <v>2621</v>
      </c>
      <c r="Q452" s="1092" t="s">
        <v>2699</v>
      </c>
      <c r="R452" s="1092" t="s">
        <v>2698</v>
      </c>
    </row>
    <row r="453" spans="15:18">
      <c r="O453" s="1093" t="str">
        <f t="shared" si="7"/>
        <v>茨城県河内町</v>
      </c>
      <c r="P453" s="1092" t="s">
        <v>2621</v>
      </c>
      <c r="Q453" s="1092" t="s">
        <v>2701</v>
      </c>
      <c r="R453" s="1092" t="s">
        <v>2700</v>
      </c>
    </row>
    <row r="454" spans="15:18">
      <c r="O454" s="1093" t="str">
        <f t="shared" si="7"/>
        <v>茨城県八千代町</v>
      </c>
      <c r="P454" s="1092" t="s">
        <v>2621</v>
      </c>
      <c r="Q454" s="1092" t="s">
        <v>2703</v>
      </c>
      <c r="R454" s="1092" t="s">
        <v>2702</v>
      </c>
    </row>
    <row r="455" spans="15:18">
      <c r="O455" s="1093" t="str">
        <f t="shared" si="7"/>
        <v>茨城県五霞町</v>
      </c>
      <c r="P455" s="1092" t="s">
        <v>2621</v>
      </c>
      <c r="Q455" s="1092" t="s">
        <v>2705</v>
      </c>
      <c r="R455" s="1092" t="s">
        <v>2704</v>
      </c>
    </row>
    <row r="456" spans="15:18">
      <c r="O456" s="1093" t="str">
        <f t="shared" si="7"/>
        <v>茨城県境町</v>
      </c>
      <c r="P456" s="1092" t="s">
        <v>2621</v>
      </c>
      <c r="Q456" s="1092" t="s">
        <v>2707</v>
      </c>
      <c r="R456" s="1092" t="s">
        <v>2706</v>
      </c>
    </row>
    <row r="457" spans="15:18">
      <c r="O457" s="1093" t="str">
        <f t="shared" si="7"/>
        <v>茨城県利根町</v>
      </c>
      <c r="P457" s="1092" t="s">
        <v>2621</v>
      </c>
      <c r="Q457" s="1092" t="s">
        <v>2709</v>
      </c>
      <c r="R457" s="1092" t="s">
        <v>2708</v>
      </c>
    </row>
    <row r="458" spans="15:18">
      <c r="O458" s="1093" t="str">
        <f t="shared" si="7"/>
        <v>栃木県宇都宮市</v>
      </c>
      <c r="P458" s="1092" t="s">
        <v>2710</v>
      </c>
      <c r="Q458" s="1092" t="s">
        <v>2712</v>
      </c>
      <c r="R458" s="1092" t="s">
        <v>2711</v>
      </c>
    </row>
    <row r="459" spans="15:18">
      <c r="O459" s="1093" t="str">
        <f t="shared" si="7"/>
        <v>栃木県足利市</v>
      </c>
      <c r="P459" s="1092" t="s">
        <v>2710</v>
      </c>
      <c r="Q459" s="1092" t="s">
        <v>2714</v>
      </c>
      <c r="R459" s="1092" t="s">
        <v>2713</v>
      </c>
    </row>
    <row r="460" spans="15:18">
      <c r="O460" s="1093" t="str">
        <f t="shared" si="7"/>
        <v>栃木県栃木市</v>
      </c>
      <c r="P460" s="1092" t="s">
        <v>2710</v>
      </c>
      <c r="Q460" s="1092" t="s">
        <v>2716</v>
      </c>
      <c r="R460" s="1092" t="s">
        <v>2715</v>
      </c>
    </row>
    <row r="461" spans="15:18">
      <c r="O461" s="1093" t="str">
        <f t="shared" si="7"/>
        <v>栃木県佐野市</v>
      </c>
      <c r="P461" s="1092" t="s">
        <v>2710</v>
      </c>
      <c r="Q461" s="1092" t="s">
        <v>2718</v>
      </c>
      <c r="R461" s="1092" t="s">
        <v>2717</v>
      </c>
    </row>
    <row r="462" spans="15:18">
      <c r="O462" s="1093" t="str">
        <f t="shared" si="7"/>
        <v>栃木県鹿沼市</v>
      </c>
      <c r="P462" s="1092" t="s">
        <v>2710</v>
      </c>
      <c r="Q462" s="1092" t="s">
        <v>2720</v>
      </c>
      <c r="R462" s="1092" t="s">
        <v>2719</v>
      </c>
    </row>
    <row r="463" spans="15:18">
      <c r="O463" s="1093" t="str">
        <f t="shared" si="7"/>
        <v>栃木県日光市</v>
      </c>
      <c r="P463" s="1092" t="s">
        <v>2710</v>
      </c>
      <c r="Q463" s="1092" t="s">
        <v>2722</v>
      </c>
      <c r="R463" s="1092" t="s">
        <v>2721</v>
      </c>
    </row>
    <row r="464" spans="15:18">
      <c r="O464" s="1093" t="str">
        <f t="shared" si="7"/>
        <v>栃木県小山市</v>
      </c>
      <c r="P464" s="1092" t="s">
        <v>2710</v>
      </c>
      <c r="Q464" s="1092" t="s">
        <v>2724</v>
      </c>
      <c r="R464" s="1092" t="s">
        <v>2723</v>
      </c>
    </row>
    <row r="465" spans="15:18">
      <c r="O465" s="1093" t="str">
        <f t="shared" si="7"/>
        <v>栃木県真岡市</v>
      </c>
      <c r="P465" s="1092" t="s">
        <v>2710</v>
      </c>
      <c r="Q465" s="1092" t="s">
        <v>2726</v>
      </c>
      <c r="R465" s="1092" t="s">
        <v>2725</v>
      </c>
    </row>
    <row r="466" spans="15:18">
      <c r="O466" s="1093" t="str">
        <f t="shared" si="7"/>
        <v>栃木県大田原市</v>
      </c>
      <c r="P466" s="1092" t="s">
        <v>2710</v>
      </c>
      <c r="Q466" s="1092" t="s">
        <v>2728</v>
      </c>
      <c r="R466" s="1092" t="s">
        <v>2727</v>
      </c>
    </row>
    <row r="467" spans="15:18">
      <c r="O467" s="1093" t="str">
        <f t="shared" si="7"/>
        <v>栃木県矢板市</v>
      </c>
      <c r="P467" s="1092" t="s">
        <v>2710</v>
      </c>
      <c r="Q467" s="1092" t="s">
        <v>2730</v>
      </c>
      <c r="R467" s="1092" t="s">
        <v>2729</v>
      </c>
    </row>
    <row r="468" spans="15:18">
      <c r="O468" s="1093" t="str">
        <f t="shared" si="7"/>
        <v>栃木県那須塩原市</v>
      </c>
      <c r="P468" s="1092" t="s">
        <v>2710</v>
      </c>
      <c r="Q468" s="1092" t="s">
        <v>2732</v>
      </c>
      <c r="R468" s="1092" t="s">
        <v>2731</v>
      </c>
    </row>
    <row r="469" spans="15:18">
      <c r="O469" s="1093" t="str">
        <f t="shared" si="7"/>
        <v>栃木県さくら市</v>
      </c>
      <c r="P469" s="1092" t="s">
        <v>2710</v>
      </c>
      <c r="Q469" s="1092" t="s">
        <v>2734</v>
      </c>
      <c r="R469" s="1092" t="s">
        <v>2733</v>
      </c>
    </row>
    <row r="470" spans="15:18">
      <c r="O470" s="1093" t="str">
        <f t="shared" si="7"/>
        <v>栃木県那須烏山市</v>
      </c>
      <c r="P470" s="1092" t="s">
        <v>2710</v>
      </c>
      <c r="Q470" s="1092" t="s">
        <v>2736</v>
      </c>
      <c r="R470" s="1092" t="s">
        <v>2735</v>
      </c>
    </row>
    <row r="471" spans="15:18">
      <c r="O471" s="1093" t="str">
        <f t="shared" si="7"/>
        <v>栃木県下野市</v>
      </c>
      <c r="P471" s="1092" t="s">
        <v>2710</v>
      </c>
      <c r="Q471" s="1092" t="s">
        <v>2738</v>
      </c>
      <c r="R471" s="1092" t="s">
        <v>2737</v>
      </c>
    </row>
    <row r="472" spans="15:18">
      <c r="O472" s="1093" t="str">
        <f t="shared" si="7"/>
        <v>栃木県上三川町</v>
      </c>
      <c r="P472" s="1092" t="s">
        <v>2710</v>
      </c>
      <c r="Q472" s="1092" t="s">
        <v>2740</v>
      </c>
      <c r="R472" s="1092" t="s">
        <v>2739</v>
      </c>
    </row>
    <row r="473" spans="15:18">
      <c r="O473" s="1093" t="str">
        <f t="shared" si="7"/>
        <v>栃木県益子町</v>
      </c>
      <c r="P473" s="1092" t="s">
        <v>2710</v>
      </c>
      <c r="Q473" s="1092" t="s">
        <v>2742</v>
      </c>
      <c r="R473" s="1092" t="s">
        <v>2741</v>
      </c>
    </row>
    <row r="474" spans="15:18">
      <c r="O474" s="1093" t="str">
        <f t="shared" si="7"/>
        <v>栃木県茂木町</v>
      </c>
      <c r="P474" s="1092" t="s">
        <v>2710</v>
      </c>
      <c r="Q474" s="1092" t="s">
        <v>2744</v>
      </c>
      <c r="R474" s="1092" t="s">
        <v>2743</v>
      </c>
    </row>
    <row r="475" spans="15:18">
      <c r="O475" s="1093" t="str">
        <f t="shared" si="7"/>
        <v>栃木県市貝町</v>
      </c>
      <c r="P475" s="1092" t="s">
        <v>2710</v>
      </c>
      <c r="Q475" s="1092" t="s">
        <v>2746</v>
      </c>
      <c r="R475" s="1092" t="s">
        <v>2745</v>
      </c>
    </row>
    <row r="476" spans="15:18">
      <c r="O476" s="1093" t="str">
        <f t="shared" si="7"/>
        <v>栃木県芳賀町</v>
      </c>
      <c r="P476" s="1092" t="s">
        <v>2710</v>
      </c>
      <c r="Q476" s="1092" t="s">
        <v>2748</v>
      </c>
      <c r="R476" s="1092" t="s">
        <v>2747</v>
      </c>
    </row>
    <row r="477" spans="15:18">
      <c r="O477" s="1093" t="str">
        <f t="shared" si="7"/>
        <v>栃木県壬生町</v>
      </c>
      <c r="P477" s="1092" t="s">
        <v>2710</v>
      </c>
      <c r="Q477" s="1092" t="s">
        <v>2750</v>
      </c>
      <c r="R477" s="1092" t="s">
        <v>2749</v>
      </c>
    </row>
    <row r="478" spans="15:18">
      <c r="O478" s="1093" t="str">
        <f t="shared" si="7"/>
        <v>栃木県野木町</v>
      </c>
      <c r="P478" s="1092" t="s">
        <v>2710</v>
      </c>
      <c r="Q478" s="1092" t="s">
        <v>2752</v>
      </c>
      <c r="R478" s="1092" t="s">
        <v>2751</v>
      </c>
    </row>
    <row r="479" spans="15:18">
      <c r="O479" s="1093" t="str">
        <f t="shared" si="7"/>
        <v>栃木県塩谷町</v>
      </c>
      <c r="P479" s="1092" t="s">
        <v>2710</v>
      </c>
      <c r="Q479" s="1092" t="s">
        <v>2754</v>
      </c>
      <c r="R479" s="1092" t="s">
        <v>2753</v>
      </c>
    </row>
    <row r="480" spans="15:18">
      <c r="O480" s="1093" t="str">
        <f t="shared" si="7"/>
        <v>栃木県高根沢町</v>
      </c>
      <c r="P480" s="1092" t="s">
        <v>2710</v>
      </c>
      <c r="Q480" s="1092" t="s">
        <v>2756</v>
      </c>
      <c r="R480" s="1092" t="s">
        <v>2755</v>
      </c>
    </row>
    <row r="481" spans="15:18">
      <c r="O481" s="1093" t="str">
        <f t="shared" si="7"/>
        <v>栃木県那須町</v>
      </c>
      <c r="P481" s="1092" t="s">
        <v>2710</v>
      </c>
      <c r="Q481" s="1092" t="s">
        <v>2758</v>
      </c>
      <c r="R481" s="1092" t="s">
        <v>2757</v>
      </c>
    </row>
    <row r="482" spans="15:18">
      <c r="O482" s="1093" t="str">
        <f t="shared" si="7"/>
        <v>栃木県那珂川町</v>
      </c>
      <c r="P482" s="1092" t="s">
        <v>2710</v>
      </c>
      <c r="Q482" s="1092" t="s">
        <v>2760</v>
      </c>
      <c r="R482" s="1092" t="s">
        <v>2759</v>
      </c>
    </row>
    <row r="483" spans="15:18">
      <c r="O483" s="1093" t="str">
        <f t="shared" si="7"/>
        <v>群馬県前橋市</v>
      </c>
      <c r="P483" s="1092" t="s">
        <v>2761</v>
      </c>
      <c r="Q483" s="1092" t="s">
        <v>2763</v>
      </c>
      <c r="R483" s="1092" t="s">
        <v>2762</v>
      </c>
    </row>
    <row r="484" spans="15:18">
      <c r="O484" s="1093" t="str">
        <f t="shared" si="7"/>
        <v>群馬県高崎市</v>
      </c>
      <c r="P484" s="1092" t="s">
        <v>2761</v>
      </c>
      <c r="Q484" s="1092" t="s">
        <v>2765</v>
      </c>
      <c r="R484" s="1092" t="s">
        <v>2764</v>
      </c>
    </row>
    <row r="485" spans="15:18">
      <c r="O485" s="1093" t="str">
        <f t="shared" si="7"/>
        <v>群馬県桐生市</v>
      </c>
      <c r="P485" s="1092" t="s">
        <v>2761</v>
      </c>
      <c r="Q485" s="1092" t="s">
        <v>2767</v>
      </c>
      <c r="R485" s="1092" t="s">
        <v>2766</v>
      </c>
    </row>
    <row r="486" spans="15:18">
      <c r="O486" s="1093" t="str">
        <f t="shared" si="7"/>
        <v>群馬県伊勢崎市</v>
      </c>
      <c r="P486" s="1092" t="s">
        <v>2761</v>
      </c>
      <c r="Q486" s="1092" t="s">
        <v>2769</v>
      </c>
      <c r="R486" s="1092" t="s">
        <v>2768</v>
      </c>
    </row>
    <row r="487" spans="15:18">
      <c r="O487" s="1093" t="str">
        <f t="shared" si="7"/>
        <v>群馬県太田市</v>
      </c>
      <c r="P487" s="1092" t="s">
        <v>2761</v>
      </c>
      <c r="Q487" s="1092" t="s">
        <v>2771</v>
      </c>
      <c r="R487" s="1092" t="s">
        <v>2770</v>
      </c>
    </row>
    <row r="488" spans="15:18">
      <c r="O488" s="1093" t="str">
        <f t="shared" si="7"/>
        <v>群馬県沼田市</v>
      </c>
      <c r="P488" s="1092" t="s">
        <v>2761</v>
      </c>
      <c r="Q488" s="1092" t="s">
        <v>2773</v>
      </c>
      <c r="R488" s="1092" t="s">
        <v>2772</v>
      </c>
    </row>
    <row r="489" spans="15:18">
      <c r="O489" s="1093" t="str">
        <f t="shared" si="7"/>
        <v>群馬県館林市</v>
      </c>
      <c r="P489" s="1092" t="s">
        <v>2761</v>
      </c>
      <c r="Q489" s="1092" t="s">
        <v>2775</v>
      </c>
      <c r="R489" s="1092" t="s">
        <v>2774</v>
      </c>
    </row>
    <row r="490" spans="15:18">
      <c r="O490" s="1093" t="str">
        <f t="shared" si="7"/>
        <v>群馬県渋川市</v>
      </c>
      <c r="P490" s="1092" t="s">
        <v>2761</v>
      </c>
      <c r="Q490" s="1092" t="s">
        <v>2777</v>
      </c>
      <c r="R490" s="1092" t="s">
        <v>2776</v>
      </c>
    </row>
    <row r="491" spans="15:18">
      <c r="O491" s="1093" t="str">
        <f t="shared" si="7"/>
        <v>群馬県藤岡市</v>
      </c>
      <c r="P491" s="1092" t="s">
        <v>2761</v>
      </c>
      <c r="Q491" s="1092" t="s">
        <v>2779</v>
      </c>
      <c r="R491" s="1092" t="s">
        <v>2778</v>
      </c>
    </row>
    <row r="492" spans="15:18">
      <c r="O492" s="1093" t="str">
        <f t="shared" si="7"/>
        <v>群馬県富岡市</v>
      </c>
      <c r="P492" s="1092" t="s">
        <v>2761</v>
      </c>
      <c r="Q492" s="1092" t="s">
        <v>2781</v>
      </c>
      <c r="R492" s="1092" t="s">
        <v>2780</v>
      </c>
    </row>
    <row r="493" spans="15:18">
      <c r="O493" s="1093" t="str">
        <f t="shared" si="7"/>
        <v>群馬県安中市</v>
      </c>
      <c r="P493" s="1092" t="s">
        <v>2761</v>
      </c>
      <c r="Q493" s="1092" t="s">
        <v>2783</v>
      </c>
      <c r="R493" s="1092" t="s">
        <v>2782</v>
      </c>
    </row>
    <row r="494" spans="15:18">
      <c r="O494" s="1093" t="str">
        <f t="shared" si="7"/>
        <v>群馬県みどり市</v>
      </c>
      <c r="P494" s="1092" t="s">
        <v>2761</v>
      </c>
      <c r="Q494" s="1092" t="s">
        <v>2785</v>
      </c>
      <c r="R494" s="1092" t="s">
        <v>2784</v>
      </c>
    </row>
    <row r="495" spans="15:18">
      <c r="O495" s="1093" t="str">
        <f t="shared" si="7"/>
        <v>群馬県榛東村</v>
      </c>
      <c r="P495" s="1092" t="s">
        <v>2761</v>
      </c>
      <c r="Q495" s="1092" t="s">
        <v>2787</v>
      </c>
      <c r="R495" s="1092" t="s">
        <v>2786</v>
      </c>
    </row>
    <row r="496" spans="15:18">
      <c r="O496" s="1093" t="str">
        <f t="shared" si="7"/>
        <v>群馬県吉岡町</v>
      </c>
      <c r="P496" s="1092" t="s">
        <v>2761</v>
      </c>
      <c r="Q496" s="1092" t="s">
        <v>2789</v>
      </c>
      <c r="R496" s="1092" t="s">
        <v>2788</v>
      </c>
    </row>
    <row r="497" spans="15:18">
      <c r="O497" s="1093" t="str">
        <f t="shared" si="7"/>
        <v>群馬県上野村</v>
      </c>
      <c r="P497" s="1092" t="s">
        <v>2761</v>
      </c>
      <c r="Q497" s="1092" t="s">
        <v>2791</v>
      </c>
      <c r="R497" s="1092" t="s">
        <v>2790</v>
      </c>
    </row>
    <row r="498" spans="15:18">
      <c r="O498" s="1093" t="str">
        <f t="shared" si="7"/>
        <v>群馬県神流町</v>
      </c>
      <c r="P498" s="1092" t="s">
        <v>2761</v>
      </c>
      <c r="Q498" s="1092" t="s">
        <v>2793</v>
      </c>
      <c r="R498" s="1092" t="s">
        <v>2792</v>
      </c>
    </row>
    <row r="499" spans="15:18">
      <c r="O499" s="1093" t="str">
        <f t="shared" si="7"/>
        <v>群馬県下仁田町</v>
      </c>
      <c r="P499" s="1092" t="s">
        <v>2761</v>
      </c>
      <c r="Q499" s="1092" t="s">
        <v>2795</v>
      </c>
      <c r="R499" s="1092" t="s">
        <v>2794</v>
      </c>
    </row>
    <row r="500" spans="15:18">
      <c r="O500" s="1093" t="str">
        <f t="shared" si="7"/>
        <v>群馬県南牧村</v>
      </c>
      <c r="P500" s="1092" t="s">
        <v>2761</v>
      </c>
      <c r="Q500" s="1092" t="s">
        <v>2797</v>
      </c>
      <c r="R500" s="1092" t="s">
        <v>2796</v>
      </c>
    </row>
    <row r="501" spans="15:18">
      <c r="O501" s="1093" t="str">
        <f t="shared" si="7"/>
        <v>群馬県甘楽町</v>
      </c>
      <c r="P501" s="1092" t="s">
        <v>2761</v>
      </c>
      <c r="Q501" s="1092" t="s">
        <v>2799</v>
      </c>
      <c r="R501" s="1092" t="s">
        <v>2798</v>
      </c>
    </row>
    <row r="502" spans="15:18">
      <c r="O502" s="1093" t="str">
        <f t="shared" si="7"/>
        <v>群馬県中之条町</v>
      </c>
      <c r="P502" s="1092" t="s">
        <v>2761</v>
      </c>
      <c r="Q502" s="1092" t="s">
        <v>2801</v>
      </c>
      <c r="R502" s="1092" t="s">
        <v>2800</v>
      </c>
    </row>
    <row r="503" spans="15:18">
      <c r="O503" s="1093" t="str">
        <f t="shared" si="7"/>
        <v>群馬県長野原町</v>
      </c>
      <c r="P503" s="1092" t="s">
        <v>2761</v>
      </c>
      <c r="Q503" s="1092" t="s">
        <v>2803</v>
      </c>
      <c r="R503" s="1092" t="s">
        <v>2802</v>
      </c>
    </row>
    <row r="504" spans="15:18">
      <c r="O504" s="1093" t="str">
        <f t="shared" si="7"/>
        <v>群馬県嬬恋村</v>
      </c>
      <c r="P504" s="1092" t="s">
        <v>2761</v>
      </c>
      <c r="Q504" s="1092" t="s">
        <v>2805</v>
      </c>
      <c r="R504" s="1092" t="s">
        <v>2804</v>
      </c>
    </row>
    <row r="505" spans="15:18">
      <c r="O505" s="1093" t="str">
        <f t="shared" si="7"/>
        <v>群馬県草津町</v>
      </c>
      <c r="P505" s="1092" t="s">
        <v>2761</v>
      </c>
      <c r="Q505" s="1092" t="s">
        <v>2807</v>
      </c>
      <c r="R505" s="1092" t="s">
        <v>2806</v>
      </c>
    </row>
    <row r="506" spans="15:18">
      <c r="O506" s="1093" t="str">
        <f t="shared" si="7"/>
        <v>群馬県高山村</v>
      </c>
      <c r="P506" s="1092" t="s">
        <v>2761</v>
      </c>
      <c r="Q506" s="1092" t="s">
        <v>2809</v>
      </c>
      <c r="R506" s="1092" t="s">
        <v>2808</v>
      </c>
    </row>
    <row r="507" spans="15:18">
      <c r="O507" s="1093" t="str">
        <f t="shared" si="7"/>
        <v>群馬県東吾妻町</v>
      </c>
      <c r="P507" s="1092" t="s">
        <v>2761</v>
      </c>
      <c r="Q507" s="1092" t="s">
        <v>2811</v>
      </c>
      <c r="R507" s="1092" t="s">
        <v>2810</v>
      </c>
    </row>
    <row r="508" spans="15:18">
      <c r="O508" s="1093" t="str">
        <f t="shared" si="7"/>
        <v>群馬県片品村</v>
      </c>
      <c r="P508" s="1092" t="s">
        <v>2761</v>
      </c>
      <c r="Q508" s="1092" t="s">
        <v>2813</v>
      </c>
      <c r="R508" s="1092" t="s">
        <v>2812</v>
      </c>
    </row>
    <row r="509" spans="15:18">
      <c r="O509" s="1093" t="str">
        <f t="shared" si="7"/>
        <v>群馬県川場村</v>
      </c>
      <c r="P509" s="1092" t="s">
        <v>2761</v>
      </c>
      <c r="Q509" s="1092" t="s">
        <v>2815</v>
      </c>
      <c r="R509" s="1092" t="s">
        <v>2814</v>
      </c>
    </row>
    <row r="510" spans="15:18">
      <c r="O510" s="1093" t="str">
        <f t="shared" si="7"/>
        <v>群馬県昭和村</v>
      </c>
      <c r="P510" s="1092" t="s">
        <v>2761</v>
      </c>
      <c r="Q510" s="1092" t="s">
        <v>2568</v>
      </c>
      <c r="R510" s="1092" t="s">
        <v>2816</v>
      </c>
    </row>
    <row r="511" spans="15:18">
      <c r="O511" s="1093" t="str">
        <f t="shared" si="7"/>
        <v>群馬県みなかみ町</v>
      </c>
      <c r="P511" s="1092" t="s">
        <v>2761</v>
      </c>
      <c r="Q511" s="1092" t="s">
        <v>2818</v>
      </c>
      <c r="R511" s="1092" t="s">
        <v>2817</v>
      </c>
    </row>
    <row r="512" spans="15:18">
      <c r="O512" s="1093" t="str">
        <f t="shared" si="7"/>
        <v>群馬県玉村町</v>
      </c>
      <c r="P512" s="1092" t="s">
        <v>2761</v>
      </c>
      <c r="Q512" s="1092" t="s">
        <v>2820</v>
      </c>
      <c r="R512" s="1092" t="s">
        <v>2819</v>
      </c>
    </row>
    <row r="513" spans="15:18">
      <c r="O513" s="1093" t="str">
        <f t="shared" si="7"/>
        <v>群馬県板倉町</v>
      </c>
      <c r="P513" s="1092" t="s">
        <v>2761</v>
      </c>
      <c r="Q513" s="1092" t="s">
        <v>2822</v>
      </c>
      <c r="R513" s="1092" t="s">
        <v>2821</v>
      </c>
    </row>
    <row r="514" spans="15:18">
      <c r="O514" s="1093" t="str">
        <f t="shared" si="7"/>
        <v>群馬県明和町</v>
      </c>
      <c r="P514" s="1092" t="s">
        <v>2761</v>
      </c>
      <c r="Q514" s="1092" t="s">
        <v>2824</v>
      </c>
      <c r="R514" s="1092" t="s">
        <v>2823</v>
      </c>
    </row>
    <row r="515" spans="15:18">
      <c r="O515" s="1093" t="str">
        <f t="shared" ref="O515:O578" si="8">P515&amp;Q515</f>
        <v>群馬県千代田町</v>
      </c>
      <c r="P515" s="1092" t="s">
        <v>2761</v>
      </c>
      <c r="Q515" s="1092" t="s">
        <v>2826</v>
      </c>
      <c r="R515" s="1092" t="s">
        <v>2825</v>
      </c>
    </row>
    <row r="516" spans="15:18">
      <c r="O516" s="1093" t="str">
        <f t="shared" si="8"/>
        <v>群馬県大泉町</v>
      </c>
      <c r="P516" s="1092" t="s">
        <v>2761</v>
      </c>
      <c r="Q516" s="1092" t="s">
        <v>2828</v>
      </c>
      <c r="R516" s="1092" t="s">
        <v>2827</v>
      </c>
    </row>
    <row r="517" spans="15:18">
      <c r="O517" s="1093" t="str">
        <f t="shared" si="8"/>
        <v>群馬県邑楽町</v>
      </c>
      <c r="P517" s="1092" t="s">
        <v>2761</v>
      </c>
      <c r="Q517" s="1092" t="s">
        <v>2830</v>
      </c>
      <c r="R517" s="1092" t="s">
        <v>2829</v>
      </c>
    </row>
    <row r="518" spans="15:18">
      <c r="O518" s="1093" t="str">
        <f t="shared" si="8"/>
        <v>埼玉県さいたま市</v>
      </c>
      <c r="P518" s="1092" t="s">
        <v>2831</v>
      </c>
      <c r="Q518" s="1092" t="s">
        <v>2833</v>
      </c>
      <c r="R518" s="1092" t="s">
        <v>2832</v>
      </c>
    </row>
    <row r="519" spans="15:18">
      <c r="O519" s="1093" t="str">
        <f t="shared" si="8"/>
        <v>埼玉県川越市</v>
      </c>
      <c r="P519" s="1092" t="s">
        <v>2831</v>
      </c>
      <c r="Q519" s="1092" t="s">
        <v>2835</v>
      </c>
      <c r="R519" s="1092" t="s">
        <v>2834</v>
      </c>
    </row>
    <row r="520" spans="15:18">
      <c r="O520" s="1093" t="str">
        <f t="shared" si="8"/>
        <v>埼玉県熊谷市</v>
      </c>
      <c r="P520" s="1092" t="s">
        <v>2831</v>
      </c>
      <c r="Q520" s="1092" t="s">
        <v>2837</v>
      </c>
      <c r="R520" s="1092" t="s">
        <v>2836</v>
      </c>
    </row>
    <row r="521" spans="15:18">
      <c r="O521" s="1093" t="str">
        <f t="shared" si="8"/>
        <v>埼玉県川口市</v>
      </c>
      <c r="P521" s="1092" t="s">
        <v>2831</v>
      </c>
      <c r="Q521" s="1092" t="s">
        <v>2839</v>
      </c>
      <c r="R521" s="1092" t="s">
        <v>2838</v>
      </c>
    </row>
    <row r="522" spans="15:18">
      <c r="O522" s="1093" t="str">
        <f t="shared" si="8"/>
        <v>埼玉県行田市</v>
      </c>
      <c r="P522" s="1092" t="s">
        <v>2831</v>
      </c>
      <c r="Q522" s="1092" t="s">
        <v>2841</v>
      </c>
      <c r="R522" s="1092" t="s">
        <v>2840</v>
      </c>
    </row>
    <row r="523" spans="15:18">
      <c r="O523" s="1093" t="str">
        <f t="shared" si="8"/>
        <v>埼玉県秩父市</v>
      </c>
      <c r="P523" s="1092" t="s">
        <v>2831</v>
      </c>
      <c r="Q523" s="1092" t="s">
        <v>2843</v>
      </c>
      <c r="R523" s="1092" t="s">
        <v>2842</v>
      </c>
    </row>
    <row r="524" spans="15:18">
      <c r="O524" s="1093" t="str">
        <f t="shared" si="8"/>
        <v>埼玉県所沢市</v>
      </c>
      <c r="P524" s="1092" t="s">
        <v>2831</v>
      </c>
      <c r="Q524" s="1092" t="s">
        <v>2845</v>
      </c>
      <c r="R524" s="1092" t="s">
        <v>2844</v>
      </c>
    </row>
    <row r="525" spans="15:18">
      <c r="O525" s="1093" t="str">
        <f t="shared" si="8"/>
        <v>埼玉県飯能市</v>
      </c>
      <c r="P525" s="1092" t="s">
        <v>2831</v>
      </c>
      <c r="Q525" s="1092" t="s">
        <v>2847</v>
      </c>
      <c r="R525" s="1092" t="s">
        <v>2846</v>
      </c>
    </row>
    <row r="526" spans="15:18">
      <c r="O526" s="1093" t="str">
        <f t="shared" si="8"/>
        <v>埼玉県加須市</v>
      </c>
      <c r="P526" s="1092" t="s">
        <v>2831</v>
      </c>
      <c r="Q526" s="1092" t="s">
        <v>2849</v>
      </c>
      <c r="R526" s="1092" t="s">
        <v>2848</v>
      </c>
    </row>
    <row r="527" spans="15:18">
      <c r="O527" s="1093" t="str">
        <f t="shared" si="8"/>
        <v>埼玉県本庄市</v>
      </c>
      <c r="P527" s="1092" t="s">
        <v>2831</v>
      </c>
      <c r="Q527" s="1092" t="s">
        <v>2851</v>
      </c>
      <c r="R527" s="1092" t="s">
        <v>2850</v>
      </c>
    </row>
    <row r="528" spans="15:18">
      <c r="O528" s="1093" t="str">
        <f t="shared" si="8"/>
        <v>埼玉県東松山市</v>
      </c>
      <c r="P528" s="1092" t="s">
        <v>2831</v>
      </c>
      <c r="Q528" s="1092" t="s">
        <v>2853</v>
      </c>
      <c r="R528" s="1092" t="s">
        <v>2852</v>
      </c>
    </row>
    <row r="529" spans="15:18">
      <c r="O529" s="1093" t="str">
        <f t="shared" si="8"/>
        <v>埼玉県春日部市</v>
      </c>
      <c r="P529" s="1092" t="s">
        <v>2831</v>
      </c>
      <c r="Q529" s="1092" t="s">
        <v>2855</v>
      </c>
      <c r="R529" s="1092" t="s">
        <v>2854</v>
      </c>
    </row>
    <row r="530" spans="15:18">
      <c r="O530" s="1093" t="str">
        <f t="shared" si="8"/>
        <v>埼玉県狭山市</v>
      </c>
      <c r="P530" s="1092" t="s">
        <v>2831</v>
      </c>
      <c r="Q530" s="1092" t="s">
        <v>2857</v>
      </c>
      <c r="R530" s="1092" t="s">
        <v>2856</v>
      </c>
    </row>
    <row r="531" spans="15:18">
      <c r="O531" s="1093" t="str">
        <f t="shared" si="8"/>
        <v>埼玉県羽生市</v>
      </c>
      <c r="P531" s="1092" t="s">
        <v>2831</v>
      </c>
      <c r="Q531" s="1092" t="s">
        <v>2859</v>
      </c>
      <c r="R531" s="1092" t="s">
        <v>2858</v>
      </c>
    </row>
    <row r="532" spans="15:18">
      <c r="O532" s="1093" t="str">
        <f t="shared" si="8"/>
        <v>埼玉県鴻巣市</v>
      </c>
      <c r="P532" s="1092" t="s">
        <v>2831</v>
      </c>
      <c r="Q532" s="1092" t="s">
        <v>2861</v>
      </c>
      <c r="R532" s="1092" t="s">
        <v>2860</v>
      </c>
    </row>
    <row r="533" spans="15:18">
      <c r="O533" s="1093" t="str">
        <f t="shared" si="8"/>
        <v>埼玉県深谷市</v>
      </c>
      <c r="P533" s="1092" t="s">
        <v>2831</v>
      </c>
      <c r="Q533" s="1092" t="s">
        <v>2863</v>
      </c>
      <c r="R533" s="1092" t="s">
        <v>2862</v>
      </c>
    </row>
    <row r="534" spans="15:18">
      <c r="O534" s="1093" t="str">
        <f t="shared" si="8"/>
        <v>埼玉県上尾市</v>
      </c>
      <c r="P534" s="1092" t="s">
        <v>2831</v>
      </c>
      <c r="Q534" s="1092" t="s">
        <v>2865</v>
      </c>
      <c r="R534" s="1092" t="s">
        <v>2864</v>
      </c>
    </row>
    <row r="535" spans="15:18">
      <c r="O535" s="1093" t="str">
        <f t="shared" si="8"/>
        <v>埼玉県草加市</v>
      </c>
      <c r="P535" s="1092" t="s">
        <v>2831</v>
      </c>
      <c r="Q535" s="1092" t="s">
        <v>2867</v>
      </c>
      <c r="R535" s="1092" t="s">
        <v>2866</v>
      </c>
    </row>
    <row r="536" spans="15:18">
      <c r="O536" s="1093" t="str">
        <f t="shared" si="8"/>
        <v>埼玉県越谷市</v>
      </c>
      <c r="P536" s="1092" t="s">
        <v>2831</v>
      </c>
      <c r="Q536" s="1092" t="s">
        <v>2869</v>
      </c>
      <c r="R536" s="1092" t="s">
        <v>2868</v>
      </c>
    </row>
    <row r="537" spans="15:18">
      <c r="O537" s="1093" t="str">
        <f t="shared" si="8"/>
        <v>埼玉県蕨市</v>
      </c>
      <c r="P537" s="1092" t="s">
        <v>2831</v>
      </c>
      <c r="Q537" s="1092" t="s">
        <v>2871</v>
      </c>
      <c r="R537" s="1092" t="s">
        <v>2870</v>
      </c>
    </row>
    <row r="538" spans="15:18">
      <c r="O538" s="1093" t="str">
        <f t="shared" si="8"/>
        <v>埼玉県戸田市</v>
      </c>
      <c r="P538" s="1092" t="s">
        <v>2831</v>
      </c>
      <c r="Q538" s="1092" t="s">
        <v>2873</v>
      </c>
      <c r="R538" s="1092" t="s">
        <v>2872</v>
      </c>
    </row>
    <row r="539" spans="15:18">
      <c r="O539" s="1093" t="str">
        <f t="shared" si="8"/>
        <v>埼玉県入間市</v>
      </c>
      <c r="P539" s="1092" t="s">
        <v>2831</v>
      </c>
      <c r="Q539" s="1092" t="s">
        <v>2875</v>
      </c>
      <c r="R539" s="1092" t="s">
        <v>2874</v>
      </c>
    </row>
    <row r="540" spans="15:18">
      <c r="O540" s="1093" t="str">
        <f t="shared" si="8"/>
        <v>埼玉県朝霞市</v>
      </c>
      <c r="P540" s="1092" t="s">
        <v>2831</v>
      </c>
      <c r="Q540" s="1092" t="s">
        <v>2877</v>
      </c>
      <c r="R540" s="1092" t="s">
        <v>2876</v>
      </c>
    </row>
    <row r="541" spans="15:18">
      <c r="O541" s="1093" t="str">
        <f t="shared" si="8"/>
        <v>埼玉県志木市</v>
      </c>
      <c r="P541" s="1092" t="s">
        <v>2831</v>
      </c>
      <c r="Q541" s="1092" t="s">
        <v>2879</v>
      </c>
      <c r="R541" s="1092" t="s">
        <v>2878</v>
      </c>
    </row>
    <row r="542" spans="15:18">
      <c r="O542" s="1093" t="str">
        <f t="shared" si="8"/>
        <v>埼玉県和光市</v>
      </c>
      <c r="P542" s="1092" t="s">
        <v>2831</v>
      </c>
      <c r="Q542" s="1092" t="s">
        <v>2881</v>
      </c>
      <c r="R542" s="1092" t="s">
        <v>2880</v>
      </c>
    </row>
    <row r="543" spans="15:18">
      <c r="O543" s="1093" t="str">
        <f t="shared" si="8"/>
        <v>埼玉県新座市</v>
      </c>
      <c r="P543" s="1092" t="s">
        <v>2831</v>
      </c>
      <c r="Q543" s="1092" t="s">
        <v>2883</v>
      </c>
      <c r="R543" s="1092" t="s">
        <v>2882</v>
      </c>
    </row>
    <row r="544" spans="15:18">
      <c r="O544" s="1093" t="str">
        <f t="shared" si="8"/>
        <v>埼玉県桶川市</v>
      </c>
      <c r="P544" s="1092" t="s">
        <v>2831</v>
      </c>
      <c r="Q544" s="1092" t="s">
        <v>2885</v>
      </c>
      <c r="R544" s="1092" t="s">
        <v>2884</v>
      </c>
    </row>
    <row r="545" spans="15:18">
      <c r="O545" s="1093" t="str">
        <f t="shared" si="8"/>
        <v>埼玉県久喜市</v>
      </c>
      <c r="P545" s="1092" t="s">
        <v>2831</v>
      </c>
      <c r="Q545" s="1092" t="s">
        <v>2887</v>
      </c>
      <c r="R545" s="1092" t="s">
        <v>2886</v>
      </c>
    </row>
    <row r="546" spans="15:18">
      <c r="O546" s="1093" t="str">
        <f t="shared" si="8"/>
        <v>埼玉県北本市</v>
      </c>
      <c r="P546" s="1092" t="s">
        <v>2831</v>
      </c>
      <c r="Q546" s="1092" t="s">
        <v>2889</v>
      </c>
      <c r="R546" s="1092" t="s">
        <v>2888</v>
      </c>
    </row>
    <row r="547" spans="15:18">
      <c r="O547" s="1093" t="str">
        <f t="shared" si="8"/>
        <v>埼玉県八潮市</v>
      </c>
      <c r="P547" s="1092" t="s">
        <v>2831</v>
      </c>
      <c r="Q547" s="1092" t="s">
        <v>2891</v>
      </c>
      <c r="R547" s="1092" t="s">
        <v>2890</v>
      </c>
    </row>
    <row r="548" spans="15:18">
      <c r="O548" s="1093" t="str">
        <f t="shared" si="8"/>
        <v>埼玉県富士見市</v>
      </c>
      <c r="P548" s="1092" t="s">
        <v>2831</v>
      </c>
      <c r="Q548" s="1092" t="s">
        <v>2893</v>
      </c>
      <c r="R548" s="1092" t="s">
        <v>2892</v>
      </c>
    </row>
    <row r="549" spans="15:18">
      <c r="O549" s="1093" t="str">
        <f t="shared" si="8"/>
        <v>埼玉県三郷市</v>
      </c>
      <c r="P549" s="1092" t="s">
        <v>2831</v>
      </c>
      <c r="Q549" s="1092" t="s">
        <v>2895</v>
      </c>
      <c r="R549" s="1092" t="s">
        <v>2894</v>
      </c>
    </row>
    <row r="550" spans="15:18">
      <c r="O550" s="1093" t="str">
        <f t="shared" si="8"/>
        <v>埼玉県蓮田市</v>
      </c>
      <c r="P550" s="1092" t="s">
        <v>2831</v>
      </c>
      <c r="Q550" s="1092" t="s">
        <v>2897</v>
      </c>
      <c r="R550" s="1092" t="s">
        <v>2896</v>
      </c>
    </row>
    <row r="551" spans="15:18">
      <c r="O551" s="1093" t="str">
        <f t="shared" si="8"/>
        <v>埼玉県坂戸市</v>
      </c>
      <c r="P551" s="1092" t="s">
        <v>2831</v>
      </c>
      <c r="Q551" s="1092" t="s">
        <v>2899</v>
      </c>
      <c r="R551" s="1092" t="s">
        <v>2898</v>
      </c>
    </row>
    <row r="552" spans="15:18">
      <c r="O552" s="1093" t="str">
        <f t="shared" si="8"/>
        <v>埼玉県幸手市</v>
      </c>
      <c r="P552" s="1092" t="s">
        <v>2831</v>
      </c>
      <c r="Q552" s="1092" t="s">
        <v>2901</v>
      </c>
      <c r="R552" s="1092" t="s">
        <v>2900</v>
      </c>
    </row>
    <row r="553" spans="15:18">
      <c r="O553" s="1093" t="str">
        <f t="shared" si="8"/>
        <v>埼玉県鶴ヶ島市</v>
      </c>
      <c r="P553" s="1092" t="s">
        <v>2831</v>
      </c>
      <c r="Q553" s="1092" t="s">
        <v>2903</v>
      </c>
      <c r="R553" s="1092" t="s">
        <v>2902</v>
      </c>
    </row>
    <row r="554" spans="15:18">
      <c r="O554" s="1093" t="str">
        <f t="shared" si="8"/>
        <v>埼玉県日高市</v>
      </c>
      <c r="P554" s="1092" t="s">
        <v>2831</v>
      </c>
      <c r="Q554" s="1092" t="s">
        <v>2905</v>
      </c>
      <c r="R554" s="1092" t="s">
        <v>2904</v>
      </c>
    </row>
    <row r="555" spans="15:18">
      <c r="O555" s="1093" t="str">
        <f t="shared" si="8"/>
        <v>埼玉県吉川市</v>
      </c>
      <c r="P555" s="1092" t="s">
        <v>2831</v>
      </c>
      <c r="Q555" s="1092" t="s">
        <v>2907</v>
      </c>
      <c r="R555" s="1092" t="s">
        <v>2906</v>
      </c>
    </row>
    <row r="556" spans="15:18">
      <c r="O556" s="1093" t="str">
        <f t="shared" si="8"/>
        <v>埼玉県ふじみ野市</v>
      </c>
      <c r="P556" s="1092" t="s">
        <v>2831</v>
      </c>
      <c r="Q556" s="1092" t="s">
        <v>2909</v>
      </c>
      <c r="R556" s="1092" t="s">
        <v>2908</v>
      </c>
    </row>
    <row r="557" spans="15:18">
      <c r="O557" s="1093" t="str">
        <f t="shared" si="8"/>
        <v>埼玉県白岡市</v>
      </c>
      <c r="P557" s="1092" t="s">
        <v>5311</v>
      </c>
      <c r="Q557" s="1092" t="s">
        <v>5312</v>
      </c>
      <c r="R557" s="1092" t="s">
        <v>5310</v>
      </c>
    </row>
    <row r="558" spans="15:18">
      <c r="O558" s="1093" t="str">
        <f t="shared" si="8"/>
        <v>埼玉県伊奈町</v>
      </c>
      <c r="P558" s="1092" t="s">
        <v>5311</v>
      </c>
      <c r="Q558" s="1092" t="s">
        <v>2911</v>
      </c>
      <c r="R558" s="1092" t="s">
        <v>2910</v>
      </c>
    </row>
    <row r="559" spans="15:18">
      <c r="O559" s="1093" t="str">
        <f t="shared" si="8"/>
        <v>埼玉県三芳町</v>
      </c>
      <c r="P559" s="1092" t="s">
        <v>2831</v>
      </c>
      <c r="Q559" s="1092" t="s">
        <v>2913</v>
      </c>
      <c r="R559" s="1092" t="s">
        <v>2912</v>
      </c>
    </row>
    <row r="560" spans="15:18">
      <c r="O560" s="1093" t="str">
        <f t="shared" si="8"/>
        <v>埼玉県毛呂山町</v>
      </c>
      <c r="P560" s="1092" t="s">
        <v>2831</v>
      </c>
      <c r="Q560" s="1092" t="s">
        <v>2915</v>
      </c>
      <c r="R560" s="1092" t="s">
        <v>2914</v>
      </c>
    </row>
    <row r="561" spans="15:18">
      <c r="O561" s="1093" t="str">
        <f t="shared" si="8"/>
        <v>埼玉県越生町</v>
      </c>
      <c r="P561" s="1092" t="s">
        <v>2831</v>
      </c>
      <c r="Q561" s="1092" t="s">
        <v>2917</v>
      </c>
      <c r="R561" s="1092" t="s">
        <v>2916</v>
      </c>
    </row>
    <row r="562" spans="15:18">
      <c r="O562" s="1093" t="str">
        <f t="shared" si="8"/>
        <v>埼玉県滑川町</v>
      </c>
      <c r="P562" s="1092" t="s">
        <v>2831</v>
      </c>
      <c r="Q562" s="1092" t="s">
        <v>2919</v>
      </c>
      <c r="R562" s="1092" t="s">
        <v>2918</v>
      </c>
    </row>
    <row r="563" spans="15:18">
      <c r="O563" s="1093" t="str">
        <f t="shared" si="8"/>
        <v>埼玉県嵐山町</v>
      </c>
      <c r="P563" s="1092" t="s">
        <v>2831</v>
      </c>
      <c r="Q563" s="1092" t="s">
        <v>2921</v>
      </c>
      <c r="R563" s="1092" t="s">
        <v>2920</v>
      </c>
    </row>
    <row r="564" spans="15:18">
      <c r="O564" s="1093" t="str">
        <f t="shared" si="8"/>
        <v>埼玉県小川町</v>
      </c>
      <c r="P564" s="1092" t="s">
        <v>2831</v>
      </c>
      <c r="Q564" s="1092" t="s">
        <v>2923</v>
      </c>
      <c r="R564" s="1092" t="s">
        <v>2922</v>
      </c>
    </row>
    <row r="565" spans="15:18">
      <c r="O565" s="1093" t="str">
        <f t="shared" si="8"/>
        <v>埼玉県川島町</v>
      </c>
      <c r="P565" s="1092" t="s">
        <v>2831</v>
      </c>
      <c r="Q565" s="1092" t="s">
        <v>2925</v>
      </c>
      <c r="R565" s="1092" t="s">
        <v>2924</v>
      </c>
    </row>
    <row r="566" spans="15:18">
      <c r="O566" s="1093" t="str">
        <f t="shared" si="8"/>
        <v>埼玉県吉見町</v>
      </c>
      <c r="P566" s="1092" t="s">
        <v>2831</v>
      </c>
      <c r="Q566" s="1092" t="s">
        <v>2927</v>
      </c>
      <c r="R566" s="1092" t="s">
        <v>2926</v>
      </c>
    </row>
    <row r="567" spans="15:18">
      <c r="O567" s="1093" t="str">
        <f t="shared" si="8"/>
        <v>埼玉県鳩山町</v>
      </c>
      <c r="P567" s="1092" t="s">
        <v>2831</v>
      </c>
      <c r="Q567" s="1092" t="s">
        <v>2929</v>
      </c>
      <c r="R567" s="1092" t="s">
        <v>2928</v>
      </c>
    </row>
    <row r="568" spans="15:18">
      <c r="O568" s="1093" t="str">
        <f t="shared" si="8"/>
        <v>埼玉県ときがわ町</v>
      </c>
      <c r="P568" s="1092" t="s">
        <v>2831</v>
      </c>
      <c r="Q568" s="1092" t="s">
        <v>2931</v>
      </c>
      <c r="R568" s="1092" t="s">
        <v>2930</v>
      </c>
    </row>
    <row r="569" spans="15:18">
      <c r="O569" s="1093" t="str">
        <f t="shared" si="8"/>
        <v>埼玉県横瀬町</v>
      </c>
      <c r="P569" s="1092" t="s">
        <v>2831</v>
      </c>
      <c r="Q569" s="1092" t="s">
        <v>2933</v>
      </c>
      <c r="R569" s="1092" t="s">
        <v>2932</v>
      </c>
    </row>
    <row r="570" spans="15:18">
      <c r="O570" s="1093" t="str">
        <f t="shared" si="8"/>
        <v>埼玉県皆野町</v>
      </c>
      <c r="P570" s="1092" t="s">
        <v>2831</v>
      </c>
      <c r="Q570" s="1092" t="s">
        <v>2935</v>
      </c>
      <c r="R570" s="1092" t="s">
        <v>2934</v>
      </c>
    </row>
    <row r="571" spans="15:18">
      <c r="O571" s="1093" t="str">
        <f t="shared" si="8"/>
        <v>埼玉県長瀞町</v>
      </c>
      <c r="P571" s="1092" t="s">
        <v>2831</v>
      </c>
      <c r="Q571" s="1092" t="s">
        <v>2937</v>
      </c>
      <c r="R571" s="1092" t="s">
        <v>2936</v>
      </c>
    </row>
    <row r="572" spans="15:18">
      <c r="O572" s="1093" t="str">
        <f t="shared" si="8"/>
        <v>埼玉県小鹿野町</v>
      </c>
      <c r="P572" s="1092" t="s">
        <v>2831</v>
      </c>
      <c r="Q572" s="1092" t="s">
        <v>2939</v>
      </c>
      <c r="R572" s="1092" t="s">
        <v>2938</v>
      </c>
    </row>
    <row r="573" spans="15:18">
      <c r="O573" s="1093" t="str">
        <f t="shared" si="8"/>
        <v>埼玉県東秩父村</v>
      </c>
      <c r="P573" s="1092" t="s">
        <v>2831</v>
      </c>
      <c r="Q573" s="1092" t="s">
        <v>2941</v>
      </c>
      <c r="R573" s="1092" t="s">
        <v>2940</v>
      </c>
    </row>
    <row r="574" spans="15:18">
      <c r="O574" s="1093" t="str">
        <f t="shared" si="8"/>
        <v>埼玉県美里町</v>
      </c>
      <c r="P574" s="1092" t="s">
        <v>2831</v>
      </c>
      <c r="Q574" s="1092" t="s">
        <v>2377</v>
      </c>
      <c r="R574" s="1092" t="s">
        <v>2942</v>
      </c>
    </row>
    <row r="575" spans="15:18">
      <c r="O575" s="1093" t="str">
        <f t="shared" si="8"/>
        <v>埼玉県神川町</v>
      </c>
      <c r="P575" s="1092" t="s">
        <v>2831</v>
      </c>
      <c r="Q575" s="1092" t="s">
        <v>2944</v>
      </c>
      <c r="R575" s="1092" t="s">
        <v>2943</v>
      </c>
    </row>
    <row r="576" spans="15:18">
      <c r="O576" s="1093" t="str">
        <f t="shared" si="8"/>
        <v>埼玉県上里町</v>
      </c>
      <c r="P576" s="1092" t="s">
        <v>2831</v>
      </c>
      <c r="Q576" s="1092" t="s">
        <v>2946</v>
      </c>
      <c r="R576" s="1092" t="s">
        <v>2945</v>
      </c>
    </row>
    <row r="577" spans="15:18">
      <c r="O577" s="1093" t="str">
        <f t="shared" si="8"/>
        <v>埼玉県寄居町</v>
      </c>
      <c r="P577" s="1092" t="s">
        <v>2831</v>
      </c>
      <c r="Q577" s="1092" t="s">
        <v>2948</v>
      </c>
      <c r="R577" s="1092" t="s">
        <v>2947</v>
      </c>
    </row>
    <row r="578" spans="15:18">
      <c r="O578" s="1093" t="str">
        <f t="shared" si="8"/>
        <v>埼玉県宮代町</v>
      </c>
      <c r="P578" s="1092" t="s">
        <v>2831</v>
      </c>
      <c r="Q578" s="1092" t="s">
        <v>2950</v>
      </c>
      <c r="R578" s="1092" t="s">
        <v>2949</v>
      </c>
    </row>
    <row r="579" spans="15:18">
      <c r="O579" s="1093" t="str">
        <f t="shared" ref="O579:O642" si="9">P579&amp;Q579</f>
        <v>埼玉県杉戸町</v>
      </c>
      <c r="P579" s="1092" t="s">
        <v>2831</v>
      </c>
      <c r="Q579" s="1092" t="s">
        <v>2952</v>
      </c>
      <c r="R579" s="1092" t="s">
        <v>2951</v>
      </c>
    </row>
    <row r="580" spans="15:18">
      <c r="O580" s="1093" t="str">
        <f t="shared" si="9"/>
        <v>埼玉県松伏町</v>
      </c>
      <c r="P580" s="1092" t="s">
        <v>2831</v>
      </c>
      <c r="Q580" s="1092" t="s">
        <v>2954</v>
      </c>
      <c r="R580" s="1092" t="s">
        <v>2953</v>
      </c>
    </row>
    <row r="581" spans="15:18">
      <c r="O581" s="1093" t="str">
        <f t="shared" si="9"/>
        <v>千葉県千葉市</v>
      </c>
      <c r="P581" s="1092" t="s">
        <v>1807</v>
      </c>
      <c r="Q581" s="1092" t="s">
        <v>2956</v>
      </c>
      <c r="R581" s="1092" t="s">
        <v>2955</v>
      </c>
    </row>
    <row r="582" spans="15:18">
      <c r="O582" s="1093" t="str">
        <f t="shared" si="9"/>
        <v>千葉県銚子市</v>
      </c>
      <c r="P582" s="1092" t="s">
        <v>1807</v>
      </c>
      <c r="Q582" s="1092" t="s">
        <v>2958</v>
      </c>
      <c r="R582" s="1092" t="s">
        <v>2957</v>
      </c>
    </row>
    <row r="583" spans="15:18">
      <c r="O583" s="1093" t="str">
        <f t="shared" si="9"/>
        <v>千葉県市川市</v>
      </c>
      <c r="P583" s="1092" t="s">
        <v>1807</v>
      </c>
      <c r="Q583" s="1092" t="s">
        <v>2960</v>
      </c>
      <c r="R583" s="1092" t="s">
        <v>2959</v>
      </c>
    </row>
    <row r="584" spans="15:18">
      <c r="O584" s="1093" t="str">
        <f t="shared" si="9"/>
        <v>千葉県船橋市</v>
      </c>
      <c r="P584" s="1092" t="s">
        <v>1807</v>
      </c>
      <c r="Q584" s="1092" t="s">
        <v>2962</v>
      </c>
      <c r="R584" s="1092" t="s">
        <v>2961</v>
      </c>
    </row>
    <row r="585" spans="15:18">
      <c r="O585" s="1093" t="str">
        <f t="shared" si="9"/>
        <v>千葉県館山市</v>
      </c>
      <c r="P585" s="1092" t="s">
        <v>1807</v>
      </c>
      <c r="Q585" s="1092" t="s">
        <v>2964</v>
      </c>
      <c r="R585" s="1092" t="s">
        <v>2963</v>
      </c>
    </row>
    <row r="586" spans="15:18">
      <c r="O586" s="1093" t="str">
        <f t="shared" si="9"/>
        <v>千葉県木更津市</v>
      </c>
      <c r="P586" s="1092" t="s">
        <v>1807</v>
      </c>
      <c r="Q586" s="1092" t="s">
        <v>2966</v>
      </c>
      <c r="R586" s="1092" t="s">
        <v>2965</v>
      </c>
    </row>
    <row r="587" spans="15:18">
      <c r="O587" s="1093" t="str">
        <f t="shared" si="9"/>
        <v>千葉県松戸市</v>
      </c>
      <c r="P587" s="1092" t="s">
        <v>1807</v>
      </c>
      <c r="Q587" s="1092" t="s">
        <v>1808</v>
      </c>
      <c r="R587" s="1092" t="s">
        <v>2967</v>
      </c>
    </row>
    <row r="588" spans="15:18">
      <c r="O588" s="1093" t="str">
        <f t="shared" si="9"/>
        <v>千葉県野田市</v>
      </c>
      <c r="P588" s="1092" t="s">
        <v>1807</v>
      </c>
      <c r="Q588" s="1092" t="s">
        <v>2969</v>
      </c>
      <c r="R588" s="1092" t="s">
        <v>2968</v>
      </c>
    </row>
    <row r="589" spans="15:18">
      <c r="O589" s="1093" t="str">
        <f t="shared" si="9"/>
        <v>千葉県茂原市</v>
      </c>
      <c r="P589" s="1092" t="s">
        <v>1807</v>
      </c>
      <c r="Q589" s="1092" t="s">
        <v>2971</v>
      </c>
      <c r="R589" s="1092" t="s">
        <v>2970</v>
      </c>
    </row>
    <row r="590" spans="15:18">
      <c r="O590" s="1093" t="str">
        <f t="shared" si="9"/>
        <v>千葉県成田市</v>
      </c>
      <c r="P590" s="1092" t="s">
        <v>1807</v>
      </c>
      <c r="Q590" s="1092" t="s">
        <v>2973</v>
      </c>
      <c r="R590" s="1092" t="s">
        <v>2972</v>
      </c>
    </row>
    <row r="591" spans="15:18">
      <c r="O591" s="1093" t="str">
        <f t="shared" si="9"/>
        <v>千葉県佐倉市</v>
      </c>
      <c r="P591" s="1092" t="s">
        <v>1807</v>
      </c>
      <c r="Q591" s="1092" t="s">
        <v>2975</v>
      </c>
      <c r="R591" s="1092" t="s">
        <v>2974</v>
      </c>
    </row>
    <row r="592" spans="15:18">
      <c r="O592" s="1093" t="str">
        <f t="shared" si="9"/>
        <v>千葉県東金市</v>
      </c>
      <c r="P592" s="1092" t="s">
        <v>1807</v>
      </c>
      <c r="Q592" s="1092" t="s">
        <v>2977</v>
      </c>
      <c r="R592" s="1092" t="s">
        <v>2976</v>
      </c>
    </row>
    <row r="593" spans="15:18">
      <c r="O593" s="1093" t="str">
        <f t="shared" si="9"/>
        <v>千葉県旭市</v>
      </c>
      <c r="P593" s="1092" t="s">
        <v>1807</v>
      </c>
      <c r="Q593" s="1092" t="s">
        <v>2979</v>
      </c>
      <c r="R593" s="1092" t="s">
        <v>2978</v>
      </c>
    </row>
    <row r="594" spans="15:18">
      <c r="O594" s="1093" t="str">
        <f t="shared" si="9"/>
        <v>千葉県習志野市</v>
      </c>
      <c r="P594" s="1092" t="s">
        <v>1807</v>
      </c>
      <c r="Q594" s="1092" t="s">
        <v>2981</v>
      </c>
      <c r="R594" s="1092" t="s">
        <v>2980</v>
      </c>
    </row>
    <row r="595" spans="15:18">
      <c r="O595" s="1093" t="str">
        <f t="shared" si="9"/>
        <v>千葉県柏市</v>
      </c>
      <c r="P595" s="1092" t="s">
        <v>1807</v>
      </c>
      <c r="Q595" s="1092" t="s">
        <v>2983</v>
      </c>
      <c r="R595" s="1092" t="s">
        <v>2982</v>
      </c>
    </row>
    <row r="596" spans="15:18">
      <c r="O596" s="1093" t="str">
        <f t="shared" si="9"/>
        <v>千葉県勝浦市</v>
      </c>
      <c r="P596" s="1092" t="s">
        <v>1807</v>
      </c>
      <c r="Q596" s="1092" t="s">
        <v>2985</v>
      </c>
      <c r="R596" s="1092" t="s">
        <v>2984</v>
      </c>
    </row>
    <row r="597" spans="15:18">
      <c r="O597" s="1093" t="str">
        <f t="shared" si="9"/>
        <v>千葉県市原市</v>
      </c>
      <c r="P597" s="1092" t="s">
        <v>1807</v>
      </c>
      <c r="Q597" s="1092" t="s">
        <v>2987</v>
      </c>
      <c r="R597" s="1092" t="s">
        <v>2986</v>
      </c>
    </row>
    <row r="598" spans="15:18">
      <c r="O598" s="1093" t="str">
        <f t="shared" si="9"/>
        <v>千葉県流山市</v>
      </c>
      <c r="P598" s="1092" t="s">
        <v>1807</v>
      </c>
      <c r="Q598" s="1092" t="s">
        <v>2989</v>
      </c>
      <c r="R598" s="1092" t="s">
        <v>2988</v>
      </c>
    </row>
    <row r="599" spans="15:18">
      <c r="O599" s="1093" t="str">
        <f t="shared" si="9"/>
        <v>千葉県八千代市</v>
      </c>
      <c r="P599" s="1092" t="s">
        <v>1807</v>
      </c>
      <c r="Q599" s="1092" t="s">
        <v>2991</v>
      </c>
      <c r="R599" s="1092" t="s">
        <v>2990</v>
      </c>
    </row>
    <row r="600" spans="15:18">
      <c r="O600" s="1093" t="str">
        <f t="shared" si="9"/>
        <v>千葉県我孫子市</v>
      </c>
      <c r="P600" s="1092" t="s">
        <v>1807</v>
      </c>
      <c r="Q600" s="1092" t="s">
        <v>2993</v>
      </c>
      <c r="R600" s="1092" t="s">
        <v>2992</v>
      </c>
    </row>
    <row r="601" spans="15:18">
      <c r="O601" s="1093" t="str">
        <f t="shared" si="9"/>
        <v>千葉県鴨川市</v>
      </c>
      <c r="P601" s="1092" t="s">
        <v>1807</v>
      </c>
      <c r="Q601" s="1092" t="s">
        <v>2995</v>
      </c>
      <c r="R601" s="1092" t="s">
        <v>2994</v>
      </c>
    </row>
    <row r="602" spans="15:18">
      <c r="O602" s="1093" t="str">
        <f t="shared" si="9"/>
        <v>千葉県鎌ケ谷市</v>
      </c>
      <c r="P602" s="1092" t="s">
        <v>1807</v>
      </c>
      <c r="Q602" s="1092" t="s">
        <v>2997</v>
      </c>
      <c r="R602" s="1092" t="s">
        <v>2996</v>
      </c>
    </row>
    <row r="603" spans="15:18">
      <c r="O603" s="1093" t="str">
        <f t="shared" si="9"/>
        <v>千葉県君津市</v>
      </c>
      <c r="P603" s="1092" t="s">
        <v>1807</v>
      </c>
      <c r="Q603" s="1092" t="s">
        <v>2999</v>
      </c>
      <c r="R603" s="1092" t="s">
        <v>2998</v>
      </c>
    </row>
    <row r="604" spans="15:18">
      <c r="O604" s="1093" t="str">
        <f t="shared" si="9"/>
        <v>千葉県富津市</v>
      </c>
      <c r="P604" s="1092" t="s">
        <v>1807</v>
      </c>
      <c r="Q604" s="1092" t="s">
        <v>3001</v>
      </c>
      <c r="R604" s="1092" t="s">
        <v>3000</v>
      </c>
    </row>
    <row r="605" spans="15:18">
      <c r="O605" s="1093" t="str">
        <f t="shared" si="9"/>
        <v>千葉県浦安市</v>
      </c>
      <c r="P605" s="1092" t="s">
        <v>1807</v>
      </c>
      <c r="Q605" s="1092" t="s">
        <v>3003</v>
      </c>
      <c r="R605" s="1092" t="s">
        <v>3002</v>
      </c>
    </row>
    <row r="606" spans="15:18">
      <c r="O606" s="1093" t="str">
        <f t="shared" si="9"/>
        <v>千葉県四街道市</v>
      </c>
      <c r="P606" s="1092" t="s">
        <v>1807</v>
      </c>
      <c r="Q606" s="1092" t="s">
        <v>3005</v>
      </c>
      <c r="R606" s="1092" t="s">
        <v>3004</v>
      </c>
    </row>
    <row r="607" spans="15:18">
      <c r="O607" s="1093" t="str">
        <f t="shared" si="9"/>
        <v>千葉県袖ケ浦市</v>
      </c>
      <c r="P607" s="1092" t="s">
        <v>1807</v>
      </c>
      <c r="Q607" s="1092" t="s">
        <v>3007</v>
      </c>
      <c r="R607" s="1092" t="s">
        <v>3006</v>
      </c>
    </row>
    <row r="608" spans="15:18">
      <c r="O608" s="1093" t="str">
        <f t="shared" si="9"/>
        <v>千葉県八街市</v>
      </c>
      <c r="P608" s="1092" t="s">
        <v>1807</v>
      </c>
      <c r="Q608" s="1092" t="s">
        <v>3009</v>
      </c>
      <c r="R608" s="1092" t="s">
        <v>3008</v>
      </c>
    </row>
    <row r="609" spans="15:18">
      <c r="O609" s="1093" t="str">
        <f t="shared" si="9"/>
        <v>千葉県印西市</v>
      </c>
      <c r="P609" s="1092" t="s">
        <v>1807</v>
      </c>
      <c r="Q609" s="1092" t="s">
        <v>3011</v>
      </c>
      <c r="R609" s="1092" t="s">
        <v>3010</v>
      </c>
    </row>
    <row r="610" spans="15:18">
      <c r="O610" s="1093" t="str">
        <f t="shared" si="9"/>
        <v>千葉県白井市</v>
      </c>
      <c r="P610" s="1092" t="s">
        <v>1807</v>
      </c>
      <c r="Q610" s="1092" t="s">
        <v>3013</v>
      </c>
      <c r="R610" s="1092" t="s">
        <v>3012</v>
      </c>
    </row>
    <row r="611" spans="15:18">
      <c r="O611" s="1093" t="str">
        <f t="shared" si="9"/>
        <v>千葉県富里市</v>
      </c>
      <c r="P611" s="1092" t="s">
        <v>1807</v>
      </c>
      <c r="Q611" s="1092" t="s">
        <v>3015</v>
      </c>
      <c r="R611" s="1092" t="s">
        <v>3014</v>
      </c>
    </row>
    <row r="612" spans="15:18">
      <c r="O612" s="1093" t="str">
        <f t="shared" si="9"/>
        <v>千葉県南房総市</v>
      </c>
      <c r="P612" s="1092" t="s">
        <v>1807</v>
      </c>
      <c r="Q612" s="1092" t="s">
        <v>3017</v>
      </c>
      <c r="R612" s="1092" t="s">
        <v>3016</v>
      </c>
    </row>
    <row r="613" spans="15:18">
      <c r="O613" s="1093" t="str">
        <f t="shared" si="9"/>
        <v>千葉県匝瑳市</v>
      </c>
      <c r="P613" s="1092" t="s">
        <v>1807</v>
      </c>
      <c r="Q613" s="1092" t="s">
        <v>3019</v>
      </c>
      <c r="R613" s="1092" t="s">
        <v>3018</v>
      </c>
    </row>
    <row r="614" spans="15:18">
      <c r="O614" s="1093" t="str">
        <f t="shared" si="9"/>
        <v>千葉県香取市</v>
      </c>
      <c r="P614" s="1092" t="s">
        <v>1807</v>
      </c>
      <c r="Q614" s="1092" t="s">
        <v>3021</v>
      </c>
      <c r="R614" s="1092" t="s">
        <v>3020</v>
      </c>
    </row>
    <row r="615" spans="15:18">
      <c r="O615" s="1093" t="str">
        <f t="shared" si="9"/>
        <v>千葉県山武市</v>
      </c>
      <c r="P615" s="1092" t="s">
        <v>1807</v>
      </c>
      <c r="Q615" s="1092" t="s">
        <v>3023</v>
      </c>
      <c r="R615" s="1092" t="s">
        <v>3022</v>
      </c>
    </row>
    <row r="616" spans="15:18">
      <c r="O616" s="1093" t="str">
        <f t="shared" si="9"/>
        <v>千葉県いすみ市</v>
      </c>
      <c r="P616" s="1092" t="s">
        <v>1807</v>
      </c>
      <c r="Q616" s="1092" t="s">
        <v>3025</v>
      </c>
      <c r="R616" s="1092" t="s">
        <v>3024</v>
      </c>
    </row>
    <row r="617" spans="15:18">
      <c r="O617" s="1093" t="str">
        <f t="shared" si="9"/>
        <v>千葉県大網白里市</v>
      </c>
      <c r="P617" s="1092" t="s">
        <v>1807</v>
      </c>
      <c r="Q617" s="1092" t="s">
        <v>5314</v>
      </c>
      <c r="R617" s="1092" t="s">
        <v>5313</v>
      </c>
    </row>
    <row r="618" spans="15:18">
      <c r="O618" s="1093" t="str">
        <f t="shared" si="9"/>
        <v>千葉県酒々井町</v>
      </c>
      <c r="P618" s="1092" t="s">
        <v>1807</v>
      </c>
      <c r="Q618" s="1092" t="s">
        <v>3027</v>
      </c>
      <c r="R618" s="1092" t="s">
        <v>3026</v>
      </c>
    </row>
    <row r="619" spans="15:18">
      <c r="O619" s="1093" t="str">
        <f t="shared" si="9"/>
        <v>千葉県栄町</v>
      </c>
      <c r="P619" s="1092" t="s">
        <v>1807</v>
      </c>
      <c r="Q619" s="1092" t="s">
        <v>3029</v>
      </c>
      <c r="R619" s="1092" t="s">
        <v>3028</v>
      </c>
    </row>
    <row r="620" spans="15:18">
      <c r="O620" s="1093" t="str">
        <f t="shared" si="9"/>
        <v>千葉県神崎町</v>
      </c>
      <c r="P620" s="1092" t="s">
        <v>1807</v>
      </c>
      <c r="Q620" s="1092" t="s">
        <v>3031</v>
      </c>
      <c r="R620" s="1092" t="s">
        <v>3030</v>
      </c>
    </row>
    <row r="621" spans="15:18">
      <c r="O621" s="1093" t="str">
        <f t="shared" si="9"/>
        <v>千葉県多古町</v>
      </c>
      <c r="P621" s="1092" t="s">
        <v>1807</v>
      </c>
      <c r="Q621" s="1092" t="s">
        <v>3033</v>
      </c>
      <c r="R621" s="1092" t="s">
        <v>3032</v>
      </c>
    </row>
    <row r="622" spans="15:18">
      <c r="O622" s="1093" t="str">
        <f t="shared" si="9"/>
        <v>千葉県東庄町</v>
      </c>
      <c r="P622" s="1092" t="s">
        <v>1807</v>
      </c>
      <c r="Q622" s="1092" t="s">
        <v>3035</v>
      </c>
      <c r="R622" s="1092" t="s">
        <v>3034</v>
      </c>
    </row>
    <row r="623" spans="15:18">
      <c r="O623" s="1093" t="str">
        <f t="shared" si="9"/>
        <v>千葉県九十九里町</v>
      </c>
      <c r="P623" s="1092" t="s">
        <v>1807</v>
      </c>
      <c r="Q623" s="1092" t="s">
        <v>3037</v>
      </c>
      <c r="R623" s="1092" t="s">
        <v>3036</v>
      </c>
    </row>
    <row r="624" spans="15:18">
      <c r="O624" s="1093" t="str">
        <f t="shared" si="9"/>
        <v>千葉県芝山町</v>
      </c>
      <c r="P624" s="1092" t="s">
        <v>1807</v>
      </c>
      <c r="Q624" s="1092" t="s">
        <v>3039</v>
      </c>
      <c r="R624" s="1092" t="s">
        <v>3038</v>
      </c>
    </row>
    <row r="625" spans="15:18">
      <c r="O625" s="1093" t="str">
        <f t="shared" si="9"/>
        <v>千葉県横芝光町</v>
      </c>
      <c r="P625" s="1092" t="s">
        <v>1807</v>
      </c>
      <c r="Q625" s="1092" t="s">
        <v>3041</v>
      </c>
      <c r="R625" s="1092" t="s">
        <v>3040</v>
      </c>
    </row>
    <row r="626" spans="15:18">
      <c r="O626" s="1093" t="str">
        <f t="shared" si="9"/>
        <v>千葉県一宮町</v>
      </c>
      <c r="P626" s="1092" t="s">
        <v>1807</v>
      </c>
      <c r="Q626" s="1092" t="s">
        <v>3043</v>
      </c>
      <c r="R626" s="1092" t="s">
        <v>3042</v>
      </c>
    </row>
    <row r="627" spans="15:18">
      <c r="O627" s="1093" t="str">
        <f t="shared" si="9"/>
        <v>千葉県睦沢町</v>
      </c>
      <c r="P627" s="1092" t="s">
        <v>1807</v>
      </c>
      <c r="Q627" s="1092" t="s">
        <v>3045</v>
      </c>
      <c r="R627" s="1092" t="s">
        <v>3044</v>
      </c>
    </row>
    <row r="628" spans="15:18">
      <c r="O628" s="1093" t="str">
        <f t="shared" si="9"/>
        <v>千葉県長生村</v>
      </c>
      <c r="P628" s="1092" t="s">
        <v>1807</v>
      </c>
      <c r="Q628" s="1092" t="s">
        <v>3047</v>
      </c>
      <c r="R628" s="1092" t="s">
        <v>3046</v>
      </c>
    </row>
    <row r="629" spans="15:18">
      <c r="O629" s="1093" t="str">
        <f t="shared" si="9"/>
        <v>千葉県白子町</v>
      </c>
      <c r="P629" s="1092" t="s">
        <v>1807</v>
      </c>
      <c r="Q629" s="1092" t="s">
        <v>3049</v>
      </c>
      <c r="R629" s="1092" t="s">
        <v>3048</v>
      </c>
    </row>
    <row r="630" spans="15:18">
      <c r="O630" s="1093" t="str">
        <f t="shared" si="9"/>
        <v>千葉県長柄町</v>
      </c>
      <c r="P630" s="1092" t="s">
        <v>1807</v>
      </c>
      <c r="Q630" s="1092" t="s">
        <v>3051</v>
      </c>
      <c r="R630" s="1092" t="s">
        <v>3050</v>
      </c>
    </row>
    <row r="631" spans="15:18">
      <c r="O631" s="1093" t="str">
        <f t="shared" si="9"/>
        <v>千葉県長南町</v>
      </c>
      <c r="P631" s="1092" t="s">
        <v>1807</v>
      </c>
      <c r="Q631" s="1092" t="s">
        <v>3053</v>
      </c>
      <c r="R631" s="1092" t="s">
        <v>3052</v>
      </c>
    </row>
    <row r="632" spans="15:18">
      <c r="O632" s="1093" t="str">
        <f t="shared" si="9"/>
        <v>千葉県大多喜町</v>
      </c>
      <c r="P632" s="1092" t="s">
        <v>1807</v>
      </c>
      <c r="Q632" s="1092" t="s">
        <v>3055</v>
      </c>
      <c r="R632" s="1092" t="s">
        <v>3054</v>
      </c>
    </row>
    <row r="633" spans="15:18">
      <c r="O633" s="1093" t="str">
        <f t="shared" si="9"/>
        <v>千葉県御宿町</v>
      </c>
      <c r="P633" s="1092" t="s">
        <v>1807</v>
      </c>
      <c r="Q633" s="1092" t="s">
        <v>3057</v>
      </c>
      <c r="R633" s="1092" t="s">
        <v>3056</v>
      </c>
    </row>
    <row r="634" spans="15:18">
      <c r="O634" s="1093" t="str">
        <f t="shared" si="9"/>
        <v>千葉県鋸南町</v>
      </c>
      <c r="P634" s="1092" t="s">
        <v>1807</v>
      </c>
      <c r="Q634" s="1092" t="s">
        <v>3059</v>
      </c>
      <c r="R634" s="1092" t="s">
        <v>3058</v>
      </c>
    </row>
    <row r="635" spans="15:18">
      <c r="O635" s="1093" t="str">
        <f t="shared" si="9"/>
        <v>東京都千代田区</v>
      </c>
      <c r="P635" s="1092" t="s">
        <v>3060</v>
      </c>
      <c r="Q635" s="1092" t="s">
        <v>3062</v>
      </c>
      <c r="R635" s="1092" t="s">
        <v>3061</v>
      </c>
    </row>
    <row r="636" spans="15:18">
      <c r="O636" s="1093" t="str">
        <f t="shared" si="9"/>
        <v>東京都中央区</v>
      </c>
      <c r="P636" s="1092" t="s">
        <v>3060</v>
      </c>
      <c r="Q636" s="1092" t="s">
        <v>3064</v>
      </c>
      <c r="R636" s="1092" t="s">
        <v>3063</v>
      </c>
    </row>
    <row r="637" spans="15:18">
      <c r="O637" s="1093" t="str">
        <f t="shared" si="9"/>
        <v>東京都港区</v>
      </c>
      <c r="P637" s="1092" t="s">
        <v>3060</v>
      </c>
      <c r="Q637" s="1092" t="s">
        <v>3066</v>
      </c>
      <c r="R637" s="1092" t="s">
        <v>3065</v>
      </c>
    </row>
    <row r="638" spans="15:18">
      <c r="O638" s="1093" t="str">
        <f t="shared" si="9"/>
        <v>東京都新宿区</v>
      </c>
      <c r="P638" s="1092" t="s">
        <v>3060</v>
      </c>
      <c r="Q638" s="1092" t="s">
        <v>3068</v>
      </c>
      <c r="R638" s="1092" t="s">
        <v>3067</v>
      </c>
    </row>
    <row r="639" spans="15:18">
      <c r="O639" s="1093" t="str">
        <f t="shared" si="9"/>
        <v>東京都文京区</v>
      </c>
      <c r="P639" s="1092" t="s">
        <v>3060</v>
      </c>
      <c r="Q639" s="1092" t="s">
        <v>3070</v>
      </c>
      <c r="R639" s="1092" t="s">
        <v>3069</v>
      </c>
    </row>
    <row r="640" spans="15:18">
      <c r="O640" s="1093" t="str">
        <f t="shared" si="9"/>
        <v>東京都台東区</v>
      </c>
      <c r="P640" s="1092" t="s">
        <v>3060</v>
      </c>
      <c r="Q640" s="1092" t="s">
        <v>3072</v>
      </c>
      <c r="R640" s="1092" t="s">
        <v>3071</v>
      </c>
    </row>
    <row r="641" spans="15:18">
      <c r="O641" s="1093" t="str">
        <f t="shared" si="9"/>
        <v>東京都墨田区</v>
      </c>
      <c r="P641" s="1092" t="s">
        <v>3060</v>
      </c>
      <c r="Q641" s="1092" t="s">
        <v>3074</v>
      </c>
      <c r="R641" s="1092" t="s">
        <v>3073</v>
      </c>
    </row>
    <row r="642" spans="15:18">
      <c r="O642" s="1093" t="str">
        <f t="shared" si="9"/>
        <v>東京都江東区</v>
      </c>
      <c r="P642" s="1092" t="s">
        <v>3060</v>
      </c>
      <c r="Q642" s="1092" t="s">
        <v>3076</v>
      </c>
      <c r="R642" s="1092" t="s">
        <v>3075</v>
      </c>
    </row>
    <row r="643" spans="15:18">
      <c r="O643" s="1093" t="str">
        <f t="shared" ref="O643:O706" si="10">P643&amp;Q643</f>
        <v>東京都品川区</v>
      </c>
      <c r="P643" s="1092" t="s">
        <v>3060</v>
      </c>
      <c r="Q643" s="1092" t="s">
        <v>3078</v>
      </c>
      <c r="R643" s="1092" t="s">
        <v>3077</v>
      </c>
    </row>
    <row r="644" spans="15:18">
      <c r="O644" s="1093" t="str">
        <f t="shared" si="10"/>
        <v>東京都目黒区</v>
      </c>
      <c r="P644" s="1092" t="s">
        <v>3060</v>
      </c>
      <c r="Q644" s="1092" t="s">
        <v>3080</v>
      </c>
      <c r="R644" s="1092" t="s">
        <v>3079</v>
      </c>
    </row>
    <row r="645" spans="15:18">
      <c r="O645" s="1093" t="str">
        <f t="shared" si="10"/>
        <v>東京都大田区</v>
      </c>
      <c r="P645" s="1092" t="s">
        <v>3060</v>
      </c>
      <c r="Q645" s="1092" t="s">
        <v>3082</v>
      </c>
      <c r="R645" s="1092" t="s">
        <v>3081</v>
      </c>
    </row>
    <row r="646" spans="15:18">
      <c r="O646" s="1093" t="str">
        <f t="shared" si="10"/>
        <v>東京都世田谷区</v>
      </c>
      <c r="P646" s="1092" t="s">
        <v>3060</v>
      </c>
      <c r="Q646" s="1092" t="s">
        <v>3084</v>
      </c>
      <c r="R646" s="1092" t="s">
        <v>3083</v>
      </c>
    </row>
    <row r="647" spans="15:18">
      <c r="O647" s="1093" t="str">
        <f t="shared" si="10"/>
        <v>東京都渋谷区</v>
      </c>
      <c r="P647" s="1092" t="s">
        <v>3060</v>
      </c>
      <c r="Q647" s="1092" t="s">
        <v>3086</v>
      </c>
      <c r="R647" s="1092" t="s">
        <v>3085</v>
      </c>
    </row>
    <row r="648" spans="15:18">
      <c r="O648" s="1093" t="str">
        <f t="shared" si="10"/>
        <v>東京都中野区</v>
      </c>
      <c r="P648" s="1092" t="s">
        <v>3060</v>
      </c>
      <c r="Q648" s="1092" t="s">
        <v>3088</v>
      </c>
      <c r="R648" s="1092" t="s">
        <v>3087</v>
      </c>
    </row>
    <row r="649" spans="15:18">
      <c r="O649" s="1093" t="str">
        <f t="shared" si="10"/>
        <v>東京都杉並区</v>
      </c>
      <c r="P649" s="1092" t="s">
        <v>3060</v>
      </c>
      <c r="Q649" s="1092" t="s">
        <v>3090</v>
      </c>
      <c r="R649" s="1092" t="s">
        <v>3089</v>
      </c>
    </row>
    <row r="650" spans="15:18">
      <c r="O650" s="1093" t="str">
        <f t="shared" si="10"/>
        <v>東京都豊島区</v>
      </c>
      <c r="P650" s="1092" t="s">
        <v>3060</v>
      </c>
      <c r="Q650" s="1092" t="s">
        <v>3092</v>
      </c>
      <c r="R650" s="1092" t="s">
        <v>3091</v>
      </c>
    </row>
    <row r="651" spans="15:18">
      <c r="O651" s="1093" t="str">
        <f t="shared" si="10"/>
        <v>東京都北区</v>
      </c>
      <c r="P651" s="1092" t="s">
        <v>3060</v>
      </c>
      <c r="Q651" s="1092" t="s">
        <v>3094</v>
      </c>
      <c r="R651" s="1092" t="s">
        <v>3093</v>
      </c>
    </row>
    <row r="652" spans="15:18">
      <c r="O652" s="1093" t="str">
        <f t="shared" si="10"/>
        <v>東京都荒川区</v>
      </c>
      <c r="P652" s="1092" t="s">
        <v>3060</v>
      </c>
      <c r="Q652" s="1092" t="s">
        <v>3096</v>
      </c>
      <c r="R652" s="1092" t="s">
        <v>3095</v>
      </c>
    </row>
    <row r="653" spans="15:18">
      <c r="O653" s="1093" t="str">
        <f t="shared" si="10"/>
        <v>東京都板橋区</v>
      </c>
      <c r="P653" s="1092" t="s">
        <v>3060</v>
      </c>
      <c r="Q653" s="1092" t="s">
        <v>3098</v>
      </c>
      <c r="R653" s="1092" t="s">
        <v>3097</v>
      </c>
    </row>
    <row r="654" spans="15:18">
      <c r="O654" s="1093" t="str">
        <f t="shared" si="10"/>
        <v>東京都練馬区</v>
      </c>
      <c r="P654" s="1092" t="s">
        <v>3060</v>
      </c>
      <c r="Q654" s="1092" t="s">
        <v>3100</v>
      </c>
      <c r="R654" s="1092" t="s">
        <v>3099</v>
      </c>
    </row>
    <row r="655" spans="15:18">
      <c r="O655" s="1093" t="str">
        <f t="shared" si="10"/>
        <v>東京都足立区</v>
      </c>
      <c r="P655" s="1092" t="s">
        <v>3060</v>
      </c>
      <c r="Q655" s="1092" t="s">
        <v>3102</v>
      </c>
      <c r="R655" s="1092" t="s">
        <v>3101</v>
      </c>
    </row>
    <row r="656" spans="15:18">
      <c r="O656" s="1093" t="str">
        <f t="shared" si="10"/>
        <v>東京都葛飾区</v>
      </c>
      <c r="P656" s="1092" t="s">
        <v>3060</v>
      </c>
      <c r="Q656" s="1092" t="s">
        <v>3104</v>
      </c>
      <c r="R656" s="1092" t="s">
        <v>3103</v>
      </c>
    </row>
    <row r="657" spans="15:18">
      <c r="O657" s="1093" t="str">
        <f t="shared" si="10"/>
        <v>東京都江戸川区</v>
      </c>
      <c r="P657" s="1092" t="s">
        <v>3060</v>
      </c>
      <c r="Q657" s="1092" t="s">
        <v>3106</v>
      </c>
      <c r="R657" s="1092" t="s">
        <v>3105</v>
      </c>
    </row>
    <row r="658" spans="15:18">
      <c r="O658" s="1093" t="str">
        <f t="shared" si="10"/>
        <v>東京都八王子市</v>
      </c>
      <c r="P658" s="1092" t="s">
        <v>3060</v>
      </c>
      <c r="Q658" s="1092" t="s">
        <v>3108</v>
      </c>
      <c r="R658" s="1092" t="s">
        <v>3107</v>
      </c>
    </row>
    <row r="659" spans="15:18">
      <c r="O659" s="1093" t="str">
        <f t="shared" si="10"/>
        <v>東京都立川市</v>
      </c>
      <c r="P659" s="1092" t="s">
        <v>3060</v>
      </c>
      <c r="Q659" s="1092" t="s">
        <v>3110</v>
      </c>
      <c r="R659" s="1092" t="s">
        <v>3109</v>
      </c>
    </row>
    <row r="660" spans="15:18">
      <c r="O660" s="1093" t="str">
        <f t="shared" si="10"/>
        <v>東京都武蔵野市</v>
      </c>
      <c r="P660" s="1092" t="s">
        <v>3060</v>
      </c>
      <c r="Q660" s="1092" t="s">
        <v>3112</v>
      </c>
      <c r="R660" s="1092" t="s">
        <v>3111</v>
      </c>
    </row>
    <row r="661" spans="15:18">
      <c r="O661" s="1093" t="str">
        <f t="shared" si="10"/>
        <v>東京都三鷹市</v>
      </c>
      <c r="P661" s="1092" t="s">
        <v>3060</v>
      </c>
      <c r="Q661" s="1092" t="s">
        <v>3114</v>
      </c>
      <c r="R661" s="1092" t="s">
        <v>3113</v>
      </c>
    </row>
    <row r="662" spans="15:18">
      <c r="O662" s="1093" t="str">
        <f t="shared" si="10"/>
        <v>東京都青梅市</v>
      </c>
      <c r="P662" s="1092" t="s">
        <v>3060</v>
      </c>
      <c r="Q662" s="1092" t="s">
        <v>3116</v>
      </c>
      <c r="R662" s="1092" t="s">
        <v>3115</v>
      </c>
    </row>
    <row r="663" spans="15:18">
      <c r="O663" s="1093" t="str">
        <f t="shared" si="10"/>
        <v>東京都府中市</v>
      </c>
      <c r="P663" s="1092" t="s">
        <v>3060</v>
      </c>
      <c r="Q663" s="1092" t="s">
        <v>3118</v>
      </c>
      <c r="R663" s="1092" t="s">
        <v>3117</v>
      </c>
    </row>
    <row r="664" spans="15:18">
      <c r="O664" s="1093" t="str">
        <f t="shared" si="10"/>
        <v>東京都昭島市</v>
      </c>
      <c r="P664" s="1092" t="s">
        <v>3060</v>
      </c>
      <c r="Q664" s="1092" t="s">
        <v>3120</v>
      </c>
      <c r="R664" s="1092" t="s">
        <v>3119</v>
      </c>
    </row>
    <row r="665" spans="15:18">
      <c r="O665" s="1093" t="str">
        <f t="shared" si="10"/>
        <v>東京都調布市</v>
      </c>
      <c r="P665" s="1092" t="s">
        <v>3060</v>
      </c>
      <c r="Q665" s="1092" t="s">
        <v>3122</v>
      </c>
      <c r="R665" s="1092" t="s">
        <v>3121</v>
      </c>
    </row>
    <row r="666" spans="15:18">
      <c r="O666" s="1093" t="str">
        <f t="shared" si="10"/>
        <v>東京都町田市</v>
      </c>
      <c r="P666" s="1092" t="s">
        <v>3060</v>
      </c>
      <c r="Q666" s="1092" t="s">
        <v>3124</v>
      </c>
      <c r="R666" s="1092" t="s">
        <v>3123</v>
      </c>
    </row>
    <row r="667" spans="15:18">
      <c r="O667" s="1093" t="str">
        <f t="shared" si="10"/>
        <v>東京都小金井市</v>
      </c>
      <c r="P667" s="1092" t="s">
        <v>3060</v>
      </c>
      <c r="Q667" s="1092" t="s">
        <v>3126</v>
      </c>
      <c r="R667" s="1092" t="s">
        <v>3125</v>
      </c>
    </row>
    <row r="668" spans="15:18">
      <c r="O668" s="1093" t="str">
        <f t="shared" si="10"/>
        <v>東京都小平市</v>
      </c>
      <c r="P668" s="1092" t="s">
        <v>3060</v>
      </c>
      <c r="Q668" s="1092" t="s">
        <v>3128</v>
      </c>
      <c r="R668" s="1092" t="s">
        <v>3127</v>
      </c>
    </row>
    <row r="669" spans="15:18">
      <c r="O669" s="1093" t="str">
        <f t="shared" si="10"/>
        <v>東京都日野市</v>
      </c>
      <c r="P669" s="1092" t="s">
        <v>3060</v>
      </c>
      <c r="Q669" s="1092" t="s">
        <v>3130</v>
      </c>
      <c r="R669" s="1092" t="s">
        <v>3129</v>
      </c>
    </row>
    <row r="670" spans="15:18">
      <c r="O670" s="1093" t="str">
        <f t="shared" si="10"/>
        <v>東京都東村山市</v>
      </c>
      <c r="P670" s="1092" t="s">
        <v>3060</v>
      </c>
      <c r="Q670" s="1092" t="s">
        <v>3132</v>
      </c>
      <c r="R670" s="1092" t="s">
        <v>3131</v>
      </c>
    </row>
    <row r="671" spans="15:18">
      <c r="O671" s="1093" t="str">
        <f t="shared" si="10"/>
        <v>東京都国分寺市</v>
      </c>
      <c r="P671" s="1092" t="s">
        <v>3060</v>
      </c>
      <c r="Q671" s="1092" t="s">
        <v>3134</v>
      </c>
      <c r="R671" s="1092" t="s">
        <v>3133</v>
      </c>
    </row>
    <row r="672" spans="15:18">
      <c r="O672" s="1093" t="str">
        <f t="shared" si="10"/>
        <v>東京都国立市</v>
      </c>
      <c r="P672" s="1092" t="s">
        <v>3060</v>
      </c>
      <c r="Q672" s="1092" t="s">
        <v>3136</v>
      </c>
      <c r="R672" s="1092" t="s">
        <v>3135</v>
      </c>
    </row>
    <row r="673" spans="15:18">
      <c r="O673" s="1093" t="str">
        <f t="shared" si="10"/>
        <v>東京都福生市</v>
      </c>
      <c r="P673" s="1092" t="s">
        <v>3060</v>
      </c>
      <c r="Q673" s="1092" t="s">
        <v>3138</v>
      </c>
      <c r="R673" s="1092" t="s">
        <v>3137</v>
      </c>
    </row>
    <row r="674" spans="15:18">
      <c r="O674" s="1093" t="str">
        <f t="shared" si="10"/>
        <v>東京都狛江市</v>
      </c>
      <c r="P674" s="1092" t="s">
        <v>3060</v>
      </c>
      <c r="Q674" s="1092" t="s">
        <v>3140</v>
      </c>
      <c r="R674" s="1092" t="s">
        <v>3139</v>
      </c>
    </row>
    <row r="675" spans="15:18">
      <c r="O675" s="1093" t="str">
        <f t="shared" si="10"/>
        <v>東京都東大和市</v>
      </c>
      <c r="P675" s="1092" t="s">
        <v>3060</v>
      </c>
      <c r="Q675" s="1092" t="s">
        <v>3142</v>
      </c>
      <c r="R675" s="1092" t="s">
        <v>3141</v>
      </c>
    </row>
    <row r="676" spans="15:18">
      <c r="O676" s="1093" t="str">
        <f t="shared" si="10"/>
        <v>東京都清瀬市</v>
      </c>
      <c r="P676" s="1092" t="s">
        <v>3060</v>
      </c>
      <c r="Q676" s="1092" t="s">
        <v>3144</v>
      </c>
      <c r="R676" s="1092" t="s">
        <v>3143</v>
      </c>
    </row>
    <row r="677" spans="15:18">
      <c r="O677" s="1093" t="str">
        <f t="shared" si="10"/>
        <v>東京都東久留米市</v>
      </c>
      <c r="P677" s="1092" t="s">
        <v>3060</v>
      </c>
      <c r="Q677" s="1092" t="s">
        <v>3146</v>
      </c>
      <c r="R677" s="1092" t="s">
        <v>3145</v>
      </c>
    </row>
    <row r="678" spans="15:18">
      <c r="O678" s="1093" t="str">
        <f t="shared" si="10"/>
        <v>東京都武蔵村山市</v>
      </c>
      <c r="P678" s="1092" t="s">
        <v>3060</v>
      </c>
      <c r="Q678" s="1092" t="s">
        <v>3148</v>
      </c>
      <c r="R678" s="1092" t="s">
        <v>3147</v>
      </c>
    </row>
    <row r="679" spans="15:18">
      <c r="O679" s="1093" t="str">
        <f t="shared" si="10"/>
        <v>東京都多摩市</v>
      </c>
      <c r="P679" s="1092" t="s">
        <v>3060</v>
      </c>
      <c r="Q679" s="1092" t="s">
        <v>3150</v>
      </c>
      <c r="R679" s="1092" t="s">
        <v>3149</v>
      </c>
    </row>
    <row r="680" spans="15:18">
      <c r="O680" s="1093" t="str">
        <f t="shared" si="10"/>
        <v>東京都稲城市</v>
      </c>
      <c r="P680" s="1092" t="s">
        <v>3060</v>
      </c>
      <c r="Q680" s="1092" t="s">
        <v>3152</v>
      </c>
      <c r="R680" s="1092" t="s">
        <v>3151</v>
      </c>
    </row>
    <row r="681" spans="15:18">
      <c r="O681" s="1093" t="str">
        <f t="shared" si="10"/>
        <v>東京都羽村市</v>
      </c>
      <c r="P681" s="1092" t="s">
        <v>3060</v>
      </c>
      <c r="Q681" s="1092" t="s">
        <v>3154</v>
      </c>
      <c r="R681" s="1092" t="s">
        <v>3153</v>
      </c>
    </row>
    <row r="682" spans="15:18">
      <c r="O682" s="1093" t="str">
        <f t="shared" si="10"/>
        <v>東京都あきる野市</v>
      </c>
      <c r="P682" s="1092" t="s">
        <v>3060</v>
      </c>
      <c r="Q682" s="1092" t="s">
        <v>3156</v>
      </c>
      <c r="R682" s="1092" t="s">
        <v>3155</v>
      </c>
    </row>
    <row r="683" spans="15:18">
      <c r="O683" s="1093" t="str">
        <f t="shared" si="10"/>
        <v>東京都西東京市</v>
      </c>
      <c r="P683" s="1092" t="s">
        <v>3060</v>
      </c>
      <c r="Q683" s="1092" t="s">
        <v>3158</v>
      </c>
      <c r="R683" s="1092" t="s">
        <v>3157</v>
      </c>
    </row>
    <row r="684" spans="15:18">
      <c r="O684" s="1093" t="str">
        <f t="shared" si="10"/>
        <v>東京都瑞穂町</v>
      </c>
      <c r="P684" s="1092" t="s">
        <v>3060</v>
      </c>
      <c r="Q684" s="1092" t="s">
        <v>3160</v>
      </c>
      <c r="R684" s="1092" t="s">
        <v>3159</v>
      </c>
    </row>
    <row r="685" spans="15:18">
      <c r="O685" s="1093" t="str">
        <f t="shared" si="10"/>
        <v>東京都日の出町</v>
      </c>
      <c r="P685" s="1092" t="s">
        <v>3060</v>
      </c>
      <c r="Q685" s="1092" t="s">
        <v>3162</v>
      </c>
      <c r="R685" s="1092" t="s">
        <v>3161</v>
      </c>
    </row>
    <row r="686" spans="15:18">
      <c r="O686" s="1093" t="str">
        <f t="shared" si="10"/>
        <v>東京都檜原村</v>
      </c>
      <c r="P686" s="1092" t="s">
        <v>3060</v>
      </c>
      <c r="Q686" s="1092" t="s">
        <v>3164</v>
      </c>
      <c r="R686" s="1092" t="s">
        <v>3163</v>
      </c>
    </row>
    <row r="687" spans="15:18">
      <c r="O687" s="1093" t="str">
        <f t="shared" si="10"/>
        <v>東京都奥多摩町</v>
      </c>
      <c r="P687" s="1092" t="s">
        <v>3060</v>
      </c>
      <c r="Q687" s="1092" t="s">
        <v>3166</v>
      </c>
      <c r="R687" s="1092" t="s">
        <v>3165</v>
      </c>
    </row>
    <row r="688" spans="15:18">
      <c r="O688" s="1093" t="str">
        <f t="shared" si="10"/>
        <v>東京都大島町</v>
      </c>
      <c r="P688" s="1092" t="s">
        <v>3060</v>
      </c>
      <c r="Q688" s="1092" t="s">
        <v>3168</v>
      </c>
      <c r="R688" s="1092" t="s">
        <v>3167</v>
      </c>
    </row>
    <row r="689" spans="15:18">
      <c r="O689" s="1093" t="str">
        <f t="shared" si="10"/>
        <v>東京都利島村</v>
      </c>
      <c r="P689" s="1092" t="s">
        <v>3060</v>
      </c>
      <c r="Q689" s="1092" t="s">
        <v>3170</v>
      </c>
      <c r="R689" s="1092" t="s">
        <v>3169</v>
      </c>
    </row>
    <row r="690" spans="15:18">
      <c r="O690" s="1093" t="str">
        <f t="shared" si="10"/>
        <v>東京都新島村</v>
      </c>
      <c r="P690" s="1092" t="s">
        <v>3060</v>
      </c>
      <c r="Q690" s="1092" t="s">
        <v>3172</v>
      </c>
      <c r="R690" s="1092" t="s">
        <v>3171</v>
      </c>
    </row>
    <row r="691" spans="15:18">
      <c r="O691" s="1093" t="str">
        <f t="shared" si="10"/>
        <v>東京都神津島村</v>
      </c>
      <c r="P691" s="1092" t="s">
        <v>3060</v>
      </c>
      <c r="Q691" s="1092" t="s">
        <v>3174</v>
      </c>
      <c r="R691" s="1092" t="s">
        <v>3173</v>
      </c>
    </row>
    <row r="692" spans="15:18">
      <c r="O692" s="1093" t="str">
        <f t="shared" si="10"/>
        <v>東京都三宅村</v>
      </c>
      <c r="P692" s="1092" t="s">
        <v>3060</v>
      </c>
      <c r="Q692" s="1092" t="s">
        <v>3176</v>
      </c>
      <c r="R692" s="1092" t="s">
        <v>3175</v>
      </c>
    </row>
    <row r="693" spans="15:18">
      <c r="O693" s="1093" t="str">
        <f t="shared" si="10"/>
        <v>東京都御蔵島村</v>
      </c>
      <c r="P693" s="1092" t="s">
        <v>3060</v>
      </c>
      <c r="Q693" s="1092" t="s">
        <v>3178</v>
      </c>
      <c r="R693" s="1092" t="s">
        <v>3177</v>
      </c>
    </row>
    <row r="694" spans="15:18">
      <c r="O694" s="1093" t="str">
        <f t="shared" si="10"/>
        <v>東京都八丈町</v>
      </c>
      <c r="P694" s="1092" t="s">
        <v>3060</v>
      </c>
      <c r="Q694" s="1092" t="s">
        <v>3180</v>
      </c>
      <c r="R694" s="1092" t="s">
        <v>3179</v>
      </c>
    </row>
    <row r="695" spans="15:18">
      <c r="O695" s="1093" t="str">
        <f t="shared" si="10"/>
        <v>東京都青ヶ島村</v>
      </c>
      <c r="P695" s="1092" t="s">
        <v>3060</v>
      </c>
      <c r="Q695" s="1092" t="s">
        <v>3182</v>
      </c>
      <c r="R695" s="1092" t="s">
        <v>3181</v>
      </c>
    </row>
    <row r="696" spans="15:18">
      <c r="O696" s="1093" t="str">
        <f t="shared" si="10"/>
        <v>東京都小笠原村</v>
      </c>
      <c r="P696" s="1092" t="s">
        <v>3060</v>
      </c>
      <c r="Q696" s="1092" t="s">
        <v>3184</v>
      </c>
      <c r="R696" s="1092" t="s">
        <v>3183</v>
      </c>
    </row>
    <row r="697" spans="15:18">
      <c r="O697" s="1093" t="str">
        <f t="shared" si="10"/>
        <v>神奈川県横浜市</v>
      </c>
      <c r="P697" s="1092" t="s">
        <v>3185</v>
      </c>
      <c r="Q697" s="1092" t="s">
        <v>3187</v>
      </c>
      <c r="R697" s="1092" t="s">
        <v>3186</v>
      </c>
    </row>
    <row r="698" spans="15:18">
      <c r="O698" s="1093" t="str">
        <f t="shared" si="10"/>
        <v>神奈川県川崎市</v>
      </c>
      <c r="P698" s="1092" t="s">
        <v>3185</v>
      </c>
      <c r="Q698" s="1092" t="s">
        <v>3189</v>
      </c>
      <c r="R698" s="1092" t="s">
        <v>3188</v>
      </c>
    </row>
    <row r="699" spans="15:18">
      <c r="O699" s="1093" t="str">
        <f t="shared" si="10"/>
        <v>神奈川県相模原市</v>
      </c>
      <c r="P699" s="1092" t="s">
        <v>3185</v>
      </c>
      <c r="Q699" s="1092" t="s">
        <v>3191</v>
      </c>
      <c r="R699" s="1092" t="s">
        <v>3190</v>
      </c>
    </row>
    <row r="700" spans="15:18">
      <c r="O700" s="1093" t="str">
        <f t="shared" si="10"/>
        <v>神奈川県横須賀市</v>
      </c>
      <c r="P700" s="1092" t="s">
        <v>3185</v>
      </c>
      <c r="Q700" s="1092" t="s">
        <v>3193</v>
      </c>
      <c r="R700" s="1092" t="s">
        <v>3192</v>
      </c>
    </row>
    <row r="701" spans="15:18">
      <c r="O701" s="1093" t="str">
        <f t="shared" si="10"/>
        <v>神奈川県平塚市</v>
      </c>
      <c r="P701" s="1092" t="s">
        <v>3185</v>
      </c>
      <c r="Q701" s="1092" t="s">
        <v>3195</v>
      </c>
      <c r="R701" s="1092" t="s">
        <v>3194</v>
      </c>
    </row>
    <row r="702" spans="15:18">
      <c r="O702" s="1093" t="str">
        <f t="shared" si="10"/>
        <v>神奈川県鎌倉市</v>
      </c>
      <c r="P702" s="1092" t="s">
        <v>3185</v>
      </c>
      <c r="Q702" s="1092" t="s">
        <v>3197</v>
      </c>
      <c r="R702" s="1092" t="s">
        <v>3196</v>
      </c>
    </row>
    <row r="703" spans="15:18">
      <c r="O703" s="1093" t="str">
        <f t="shared" si="10"/>
        <v>神奈川県藤沢市</v>
      </c>
      <c r="P703" s="1092" t="s">
        <v>3185</v>
      </c>
      <c r="Q703" s="1092" t="s">
        <v>3199</v>
      </c>
      <c r="R703" s="1092" t="s">
        <v>3198</v>
      </c>
    </row>
    <row r="704" spans="15:18">
      <c r="O704" s="1093" t="str">
        <f t="shared" si="10"/>
        <v>神奈川県小田原市</v>
      </c>
      <c r="P704" s="1092" t="s">
        <v>3185</v>
      </c>
      <c r="Q704" s="1092" t="s">
        <v>3201</v>
      </c>
      <c r="R704" s="1092" t="s">
        <v>3200</v>
      </c>
    </row>
    <row r="705" spans="15:18">
      <c r="O705" s="1093" t="str">
        <f t="shared" si="10"/>
        <v>神奈川県茅ヶ崎市</v>
      </c>
      <c r="P705" s="1092" t="s">
        <v>3185</v>
      </c>
      <c r="Q705" s="1092" t="s">
        <v>3203</v>
      </c>
      <c r="R705" s="1092" t="s">
        <v>3202</v>
      </c>
    </row>
    <row r="706" spans="15:18">
      <c r="O706" s="1093" t="str">
        <f t="shared" si="10"/>
        <v>神奈川県逗子市</v>
      </c>
      <c r="P706" s="1092" t="s">
        <v>3185</v>
      </c>
      <c r="Q706" s="1092" t="s">
        <v>3205</v>
      </c>
      <c r="R706" s="1092" t="s">
        <v>3204</v>
      </c>
    </row>
    <row r="707" spans="15:18">
      <c r="O707" s="1093" t="str">
        <f t="shared" ref="O707:O770" si="11">P707&amp;Q707</f>
        <v>神奈川県三浦市</v>
      </c>
      <c r="P707" s="1092" t="s">
        <v>3185</v>
      </c>
      <c r="Q707" s="1092" t="s">
        <v>3207</v>
      </c>
      <c r="R707" s="1092" t="s">
        <v>3206</v>
      </c>
    </row>
    <row r="708" spans="15:18">
      <c r="O708" s="1093" t="str">
        <f t="shared" si="11"/>
        <v>神奈川県秦野市</v>
      </c>
      <c r="P708" s="1092" t="s">
        <v>3185</v>
      </c>
      <c r="Q708" s="1092" t="s">
        <v>3209</v>
      </c>
      <c r="R708" s="1092" t="s">
        <v>3208</v>
      </c>
    </row>
    <row r="709" spans="15:18">
      <c r="O709" s="1093" t="str">
        <f t="shared" si="11"/>
        <v>神奈川県厚木市</v>
      </c>
      <c r="P709" s="1092" t="s">
        <v>3185</v>
      </c>
      <c r="Q709" s="1092" t="s">
        <v>3211</v>
      </c>
      <c r="R709" s="1092" t="s">
        <v>3210</v>
      </c>
    </row>
    <row r="710" spans="15:18">
      <c r="O710" s="1093" t="str">
        <f t="shared" si="11"/>
        <v>神奈川県大和市</v>
      </c>
      <c r="P710" s="1092" t="s">
        <v>3185</v>
      </c>
      <c r="Q710" s="1092" t="s">
        <v>3213</v>
      </c>
      <c r="R710" s="1092" t="s">
        <v>3212</v>
      </c>
    </row>
    <row r="711" spans="15:18">
      <c r="O711" s="1093" t="str">
        <f t="shared" si="11"/>
        <v>神奈川県伊勢原市</v>
      </c>
      <c r="P711" s="1092" t="s">
        <v>3185</v>
      </c>
      <c r="Q711" s="1092" t="s">
        <v>3215</v>
      </c>
      <c r="R711" s="1092" t="s">
        <v>3214</v>
      </c>
    </row>
    <row r="712" spans="15:18">
      <c r="O712" s="1093" t="str">
        <f t="shared" si="11"/>
        <v>神奈川県海老名市</v>
      </c>
      <c r="P712" s="1092" t="s">
        <v>3185</v>
      </c>
      <c r="Q712" s="1092" t="s">
        <v>3217</v>
      </c>
      <c r="R712" s="1092" t="s">
        <v>3216</v>
      </c>
    </row>
    <row r="713" spans="15:18">
      <c r="O713" s="1093" t="str">
        <f t="shared" si="11"/>
        <v>神奈川県座間市</v>
      </c>
      <c r="P713" s="1092" t="s">
        <v>3185</v>
      </c>
      <c r="Q713" s="1092" t="s">
        <v>3219</v>
      </c>
      <c r="R713" s="1092" t="s">
        <v>3218</v>
      </c>
    </row>
    <row r="714" spans="15:18">
      <c r="O714" s="1093" t="str">
        <f t="shared" si="11"/>
        <v>神奈川県南足柄市</v>
      </c>
      <c r="P714" s="1092" t="s">
        <v>3185</v>
      </c>
      <c r="Q714" s="1092" t="s">
        <v>3221</v>
      </c>
      <c r="R714" s="1092" t="s">
        <v>3220</v>
      </c>
    </row>
    <row r="715" spans="15:18">
      <c r="O715" s="1093" t="str">
        <f t="shared" si="11"/>
        <v>神奈川県綾瀬市</v>
      </c>
      <c r="P715" s="1092" t="s">
        <v>3185</v>
      </c>
      <c r="Q715" s="1092" t="s">
        <v>3223</v>
      </c>
      <c r="R715" s="1092" t="s">
        <v>3222</v>
      </c>
    </row>
    <row r="716" spans="15:18">
      <c r="O716" s="1093" t="str">
        <f t="shared" si="11"/>
        <v>神奈川県葉山町</v>
      </c>
      <c r="P716" s="1092" t="s">
        <v>3185</v>
      </c>
      <c r="Q716" s="1092" t="s">
        <v>3225</v>
      </c>
      <c r="R716" s="1092" t="s">
        <v>3224</v>
      </c>
    </row>
    <row r="717" spans="15:18">
      <c r="O717" s="1093" t="str">
        <f t="shared" si="11"/>
        <v>神奈川県寒川町</v>
      </c>
      <c r="P717" s="1092" t="s">
        <v>3185</v>
      </c>
      <c r="Q717" s="1092" t="s">
        <v>3227</v>
      </c>
      <c r="R717" s="1092" t="s">
        <v>3226</v>
      </c>
    </row>
    <row r="718" spans="15:18">
      <c r="O718" s="1093" t="str">
        <f t="shared" si="11"/>
        <v>神奈川県大磯町</v>
      </c>
      <c r="P718" s="1092" t="s">
        <v>3185</v>
      </c>
      <c r="Q718" s="1092" t="s">
        <v>3229</v>
      </c>
      <c r="R718" s="1092" t="s">
        <v>3228</v>
      </c>
    </row>
    <row r="719" spans="15:18">
      <c r="O719" s="1093" t="str">
        <f t="shared" si="11"/>
        <v>神奈川県二宮町</v>
      </c>
      <c r="P719" s="1092" t="s">
        <v>3185</v>
      </c>
      <c r="Q719" s="1092" t="s">
        <v>3231</v>
      </c>
      <c r="R719" s="1092" t="s">
        <v>3230</v>
      </c>
    </row>
    <row r="720" spans="15:18">
      <c r="O720" s="1093" t="str">
        <f t="shared" si="11"/>
        <v>神奈川県中井町</v>
      </c>
      <c r="P720" s="1092" t="s">
        <v>3185</v>
      </c>
      <c r="Q720" s="1092" t="s">
        <v>3233</v>
      </c>
      <c r="R720" s="1092" t="s">
        <v>3232</v>
      </c>
    </row>
    <row r="721" spans="15:18">
      <c r="O721" s="1093" t="str">
        <f t="shared" si="11"/>
        <v>神奈川県大井町</v>
      </c>
      <c r="P721" s="1092" t="s">
        <v>3185</v>
      </c>
      <c r="Q721" s="1092" t="s">
        <v>3235</v>
      </c>
      <c r="R721" s="1092" t="s">
        <v>3234</v>
      </c>
    </row>
    <row r="722" spans="15:18">
      <c r="O722" s="1093" t="str">
        <f t="shared" si="11"/>
        <v>神奈川県松田町</v>
      </c>
      <c r="P722" s="1092" t="s">
        <v>3185</v>
      </c>
      <c r="Q722" s="1092" t="s">
        <v>3237</v>
      </c>
      <c r="R722" s="1092" t="s">
        <v>3236</v>
      </c>
    </row>
    <row r="723" spans="15:18">
      <c r="O723" s="1093" t="str">
        <f t="shared" si="11"/>
        <v>神奈川県山北町</v>
      </c>
      <c r="P723" s="1092" t="s">
        <v>3185</v>
      </c>
      <c r="Q723" s="1092" t="s">
        <v>3239</v>
      </c>
      <c r="R723" s="1092" t="s">
        <v>3238</v>
      </c>
    </row>
    <row r="724" spans="15:18">
      <c r="O724" s="1093" t="str">
        <f t="shared" si="11"/>
        <v>神奈川県開成町</v>
      </c>
      <c r="P724" s="1092" t="s">
        <v>3185</v>
      </c>
      <c r="Q724" s="1092" t="s">
        <v>3241</v>
      </c>
      <c r="R724" s="1092" t="s">
        <v>3240</v>
      </c>
    </row>
    <row r="725" spans="15:18">
      <c r="O725" s="1093" t="str">
        <f t="shared" si="11"/>
        <v>神奈川県箱根町</v>
      </c>
      <c r="P725" s="1092" t="s">
        <v>3185</v>
      </c>
      <c r="Q725" s="1092" t="s">
        <v>3243</v>
      </c>
      <c r="R725" s="1092" t="s">
        <v>3242</v>
      </c>
    </row>
    <row r="726" spans="15:18">
      <c r="O726" s="1093" t="str">
        <f t="shared" si="11"/>
        <v>神奈川県真鶴町</v>
      </c>
      <c r="P726" s="1092" t="s">
        <v>3185</v>
      </c>
      <c r="Q726" s="1092" t="s">
        <v>3245</v>
      </c>
      <c r="R726" s="1092" t="s">
        <v>3244</v>
      </c>
    </row>
    <row r="727" spans="15:18">
      <c r="O727" s="1093" t="str">
        <f t="shared" si="11"/>
        <v>神奈川県湯河原町</v>
      </c>
      <c r="P727" s="1092" t="s">
        <v>3185</v>
      </c>
      <c r="Q727" s="1092" t="s">
        <v>3247</v>
      </c>
      <c r="R727" s="1092" t="s">
        <v>3246</v>
      </c>
    </row>
    <row r="728" spans="15:18">
      <c r="O728" s="1093" t="str">
        <f t="shared" si="11"/>
        <v>神奈川県愛川町</v>
      </c>
      <c r="P728" s="1092" t="s">
        <v>3185</v>
      </c>
      <c r="Q728" s="1092" t="s">
        <v>3249</v>
      </c>
      <c r="R728" s="1092" t="s">
        <v>3248</v>
      </c>
    </row>
    <row r="729" spans="15:18">
      <c r="O729" s="1093" t="str">
        <f t="shared" si="11"/>
        <v>神奈川県清川村</v>
      </c>
      <c r="P729" s="1092" t="s">
        <v>3185</v>
      </c>
      <c r="Q729" s="1092" t="s">
        <v>3251</v>
      </c>
      <c r="R729" s="1092" t="s">
        <v>3250</v>
      </c>
    </row>
    <row r="730" spans="15:18">
      <c r="O730" s="1093" t="str">
        <f t="shared" si="11"/>
        <v>新潟県新潟市</v>
      </c>
      <c r="P730" s="1092" t="s">
        <v>3252</v>
      </c>
      <c r="Q730" s="1092" t="s">
        <v>3254</v>
      </c>
      <c r="R730" s="1092" t="s">
        <v>3253</v>
      </c>
    </row>
    <row r="731" spans="15:18">
      <c r="O731" s="1093" t="str">
        <f t="shared" si="11"/>
        <v>新潟県長岡市</v>
      </c>
      <c r="P731" s="1092" t="s">
        <v>3252</v>
      </c>
      <c r="Q731" s="1092" t="s">
        <v>3256</v>
      </c>
      <c r="R731" s="1092" t="s">
        <v>3255</v>
      </c>
    </row>
    <row r="732" spans="15:18">
      <c r="O732" s="1093" t="str">
        <f t="shared" si="11"/>
        <v>新潟県三条市</v>
      </c>
      <c r="P732" s="1092" t="s">
        <v>3252</v>
      </c>
      <c r="Q732" s="1092" t="s">
        <v>3258</v>
      </c>
      <c r="R732" s="1092" t="s">
        <v>3257</v>
      </c>
    </row>
    <row r="733" spans="15:18">
      <c r="O733" s="1093" t="str">
        <f t="shared" si="11"/>
        <v>新潟県柏崎市</v>
      </c>
      <c r="P733" s="1092" t="s">
        <v>3252</v>
      </c>
      <c r="Q733" s="1092" t="s">
        <v>3260</v>
      </c>
      <c r="R733" s="1092" t="s">
        <v>3259</v>
      </c>
    </row>
    <row r="734" spans="15:18">
      <c r="O734" s="1093" t="str">
        <f t="shared" si="11"/>
        <v>新潟県新発田市</v>
      </c>
      <c r="P734" s="1092" t="s">
        <v>3252</v>
      </c>
      <c r="Q734" s="1092" t="s">
        <v>3262</v>
      </c>
      <c r="R734" s="1092" t="s">
        <v>3261</v>
      </c>
    </row>
    <row r="735" spans="15:18">
      <c r="O735" s="1093" t="str">
        <f t="shared" si="11"/>
        <v>新潟県小千谷市</v>
      </c>
      <c r="P735" s="1092" t="s">
        <v>3252</v>
      </c>
      <c r="Q735" s="1092" t="s">
        <v>3264</v>
      </c>
      <c r="R735" s="1092" t="s">
        <v>3263</v>
      </c>
    </row>
    <row r="736" spans="15:18">
      <c r="O736" s="1093" t="str">
        <f t="shared" si="11"/>
        <v>新潟県加茂市</v>
      </c>
      <c r="P736" s="1092" t="s">
        <v>3252</v>
      </c>
      <c r="Q736" s="1092" t="s">
        <v>3266</v>
      </c>
      <c r="R736" s="1092" t="s">
        <v>3265</v>
      </c>
    </row>
    <row r="737" spans="15:18">
      <c r="O737" s="1093" t="str">
        <f t="shared" si="11"/>
        <v>新潟県十日町市</v>
      </c>
      <c r="P737" s="1092" t="s">
        <v>3252</v>
      </c>
      <c r="Q737" s="1092" t="s">
        <v>3268</v>
      </c>
      <c r="R737" s="1092" t="s">
        <v>3267</v>
      </c>
    </row>
    <row r="738" spans="15:18">
      <c r="O738" s="1093" t="str">
        <f t="shared" si="11"/>
        <v>新潟県見附市</v>
      </c>
      <c r="P738" s="1092" t="s">
        <v>3252</v>
      </c>
      <c r="Q738" s="1092" t="s">
        <v>3270</v>
      </c>
      <c r="R738" s="1092" t="s">
        <v>3269</v>
      </c>
    </row>
    <row r="739" spans="15:18">
      <c r="O739" s="1093" t="str">
        <f t="shared" si="11"/>
        <v>新潟県村上市</v>
      </c>
      <c r="P739" s="1092" t="s">
        <v>3252</v>
      </c>
      <c r="Q739" s="1092" t="s">
        <v>3272</v>
      </c>
      <c r="R739" s="1092" t="s">
        <v>3271</v>
      </c>
    </row>
    <row r="740" spans="15:18">
      <c r="O740" s="1093" t="str">
        <f t="shared" si="11"/>
        <v>新潟県燕市</v>
      </c>
      <c r="P740" s="1092" t="s">
        <v>3252</v>
      </c>
      <c r="Q740" s="1092" t="s">
        <v>3274</v>
      </c>
      <c r="R740" s="1092" t="s">
        <v>3273</v>
      </c>
    </row>
    <row r="741" spans="15:18">
      <c r="O741" s="1093" t="str">
        <f t="shared" si="11"/>
        <v>新潟県糸魚川市</v>
      </c>
      <c r="P741" s="1092" t="s">
        <v>3252</v>
      </c>
      <c r="Q741" s="1092" t="s">
        <v>3276</v>
      </c>
      <c r="R741" s="1092" t="s">
        <v>3275</v>
      </c>
    </row>
    <row r="742" spans="15:18">
      <c r="O742" s="1093" t="str">
        <f t="shared" si="11"/>
        <v>新潟県妙高市</v>
      </c>
      <c r="P742" s="1092" t="s">
        <v>3252</v>
      </c>
      <c r="Q742" s="1092" t="s">
        <v>3278</v>
      </c>
      <c r="R742" s="1092" t="s">
        <v>3277</v>
      </c>
    </row>
    <row r="743" spans="15:18">
      <c r="O743" s="1093" t="str">
        <f t="shared" si="11"/>
        <v>新潟県五泉市</v>
      </c>
      <c r="P743" s="1092" t="s">
        <v>3252</v>
      </c>
      <c r="Q743" s="1092" t="s">
        <v>3280</v>
      </c>
      <c r="R743" s="1092" t="s">
        <v>3279</v>
      </c>
    </row>
    <row r="744" spans="15:18">
      <c r="O744" s="1093" t="str">
        <f t="shared" si="11"/>
        <v>新潟県上越市</v>
      </c>
      <c r="P744" s="1092" t="s">
        <v>3252</v>
      </c>
      <c r="Q744" s="1092" t="s">
        <v>3282</v>
      </c>
      <c r="R744" s="1092" t="s">
        <v>3281</v>
      </c>
    </row>
    <row r="745" spans="15:18">
      <c r="O745" s="1093" t="str">
        <f t="shared" si="11"/>
        <v>新潟県阿賀野市</v>
      </c>
      <c r="P745" s="1092" t="s">
        <v>3252</v>
      </c>
      <c r="Q745" s="1092" t="s">
        <v>3284</v>
      </c>
      <c r="R745" s="1092" t="s">
        <v>3283</v>
      </c>
    </row>
    <row r="746" spans="15:18">
      <c r="O746" s="1093" t="str">
        <f t="shared" si="11"/>
        <v>新潟県佐渡市</v>
      </c>
      <c r="P746" s="1092" t="s">
        <v>3252</v>
      </c>
      <c r="Q746" s="1092" t="s">
        <v>3286</v>
      </c>
      <c r="R746" s="1092" t="s">
        <v>3285</v>
      </c>
    </row>
    <row r="747" spans="15:18">
      <c r="O747" s="1093" t="str">
        <f t="shared" si="11"/>
        <v>新潟県魚沼市</v>
      </c>
      <c r="P747" s="1092" t="s">
        <v>3252</v>
      </c>
      <c r="Q747" s="1092" t="s">
        <v>3288</v>
      </c>
      <c r="R747" s="1092" t="s">
        <v>3287</v>
      </c>
    </row>
    <row r="748" spans="15:18">
      <c r="O748" s="1093" t="str">
        <f t="shared" si="11"/>
        <v>新潟県南魚沼市</v>
      </c>
      <c r="P748" s="1092" t="s">
        <v>3252</v>
      </c>
      <c r="Q748" s="1092" t="s">
        <v>3290</v>
      </c>
      <c r="R748" s="1092" t="s">
        <v>3289</v>
      </c>
    </row>
    <row r="749" spans="15:18">
      <c r="O749" s="1093" t="str">
        <f t="shared" si="11"/>
        <v>新潟県胎内市</v>
      </c>
      <c r="P749" s="1092" t="s">
        <v>3252</v>
      </c>
      <c r="Q749" s="1092" t="s">
        <v>3292</v>
      </c>
      <c r="R749" s="1092" t="s">
        <v>3291</v>
      </c>
    </row>
    <row r="750" spans="15:18">
      <c r="O750" s="1093" t="str">
        <f t="shared" si="11"/>
        <v>新潟県聖籠町</v>
      </c>
      <c r="P750" s="1092" t="s">
        <v>3252</v>
      </c>
      <c r="Q750" s="1092" t="s">
        <v>3294</v>
      </c>
      <c r="R750" s="1092" t="s">
        <v>3293</v>
      </c>
    </row>
    <row r="751" spans="15:18">
      <c r="O751" s="1093" t="str">
        <f t="shared" si="11"/>
        <v>新潟県弥彦村</v>
      </c>
      <c r="P751" s="1092" t="s">
        <v>3252</v>
      </c>
      <c r="Q751" s="1092" t="s">
        <v>3296</v>
      </c>
      <c r="R751" s="1092" t="s">
        <v>3295</v>
      </c>
    </row>
    <row r="752" spans="15:18">
      <c r="O752" s="1093" t="str">
        <f t="shared" si="11"/>
        <v>新潟県田上町</v>
      </c>
      <c r="P752" s="1092" t="s">
        <v>3252</v>
      </c>
      <c r="Q752" s="1092" t="s">
        <v>3298</v>
      </c>
      <c r="R752" s="1092" t="s">
        <v>3297</v>
      </c>
    </row>
    <row r="753" spans="15:18">
      <c r="O753" s="1093" t="str">
        <f t="shared" si="11"/>
        <v>新潟県阿賀町</v>
      </c>
      <c r="P753" s="1092" t="s">
        <v>3252</v>
      </c>
      <c r="Q753" s="1092" t="s">
        <v>3300</v>
      </c>
      <c r="R753" s="1092" t="s">
        <v>3299</v>
      </c>
    </row>
    <row r="754" spans="15:18">
      <c r="O754" s="1093" t="str">
        <f t="shared" si="11"/>
        <v>新潟県出雲崎町</v>
      </c>
      <c r="P754" s="1092" t="s">
        <v>3252</v>
      </c>
      <c r="Q754" s="1092" t="s">
        <v>3302</v>
      </c>
      <c r="R754" s="1092" t="s">
        <v>3301</v>
      </c>
    </row>
    <row r="755" spans="15:18">
      <c r="O755" s="1093" t="str">
        <f t="shared" si="11"/>
        <v>新潟県湯沢町</v>
      </c>
      <c r="P755" s="1092" t="s">
        <v>3252</v>
      </c>
      <c r="Q755" s="1092" t="s">
        <v>3304</v>
      </c>
      <c r="R755" s="1092" t="s">
        <v>3303</v>
      </c>
    </row>
    <row r="756" spans="15:18">
      <c r="O756" s="1093" t="str">
        <f t="shared" si="11"/>
        <v>新潟県津南町</v>
      </c>
      <c r="P756" s="1092" t="s">
        <v>3252</v>
      </c>
      <c r="Q756" s="1092" t="s">
        <v>3306</v>
      </c>
      <c r="R756" s="1092" t="s">
        <v>3305</v>
      </c>
    </row>
    <row r="757" spans="15:18">
      <c r="O757" s="1093" t="str">
        <f t="shared" si="11"/>
        <v>新潟県刈羽村</v>
      </c>
      <c r="P757" s="1092" t="s">
        <v>3252</v>
      </c>
      <c r="Q757" s="1092" t="s">
        <v>3308</v>
      </c>
      <c r="R757" s="1092" t="s">
        <v>3307</v>
      </c>
    </row>
    <row r="758" spans="15:18">
      <c r="O758" s="1093" t="str">
        <f t="shared" si="11"/>
        <v>新潟県関川村</v>
      </c>
      <c r="P758" s="1092" t="s">
        <v>3252</v>
      </c>
      <c r="Q758" s="1092" t="s">
        <v>3310</v>
      </c>
      <c r="R758" s="1092" t="s">
        <v>3309</v>
      </c>
    </row>
    <row r="759" spans="15:18">
      <c r="O759" s="1093" t="str">
        <f t="shared" si="11"/>
        <v>新潟県粟島浦村</v>
      </c>
      <c r="P759" s="1092" t="s">
        <v>3252</v>
      </c>
      <c r="Q759" s="1092" t="s">
        <v>3312</v>
      </c>
      <c r="R759" s="1092" t="s">
        <v>3311</v>
      </c>
    </row>
    <row r="760" spans="15:18">
      <c r="O760" s="1093" t="str">
        <f t="shared" si="11"/>
        <v>富山県富山市</v>
      </c>
      <c r="P760" s="1092" t="s">
        <v>3313</v>
      </c>
      <c r="Q760" s="1092" t="s">
        <v>3315</v>
      </c>
      <c r="R760" s="1092" t="s">
        <v>3314</v>
      </c>
    </row>
    <row r="761" spans="15:18">
      <c r="O761" s="1093" t="str">
        <f t="shared" si="11"/>
        <v>富山県高岡市</v>
      </c>
      <c r="P761" s="1092" t="s">
        <v>3313</v>
      </c>
      <c r="Q761" s="1092" t="s">
        <v>3317</v>
      </c>
      <c r="R761" s="1092" t="s">
        <v>3316</v>
      </c>
    </row>
    <row r="762" spans="15:18">
      <c r="O762" s="1093" t="str">
        <f t="shared" si="11"/>
        <v>富山県魚津市</v>
      </c>
      <c r="P762" s="1092" t="s">
        <v>3313</v>
      </c>
      <c r="Q762" s="1092" t="s">
        <v>3319</v>
      </c>
      <c r="R762" s="1092" t="s">
        <v>3318</v>
      </c>
    </row>
    <row r="763" spans="15:18">
      <c r="O763" s="1093" t="str">
        <f t="shared" si="11"/>
        <v>富山県氷見市</v>
      </c>
      <c r="P763" s="1092" t="s">
        <v>3313</v>
      </c>
      <c r="Q763" s="1092" t="s">
        <v>3321</v>
      </c>
      <c r="R763" s="1092" t="s">
        <v>3320</v>
      </c>
    </row>
    <row r="764" spans="15:18">
      <c r="O764" s="1093" t="str">
        <f t="shared" si="11"/>
        <v>富山県滑川市</v>
      </c>
      <c r="P764" s="1092" t="s">
        <v>3313</v>
      </c>
      <c r="Q764" s="1092" t="s">
        <v>3323</v>
      </c>
      <c r="R764" s="1092" t="s">
        <v>3322</v>
      </c>
    </row>
    <row r="765" spans="15:18">
      <c r="O765" s="1093" t="str">
        <f t="shared" si="11"/>
        <v>富山県黒部市</v>
      </c>
      <c r="P765" s="1092" t="s">
        <v>3313</v>
      </c>
      <c r="Q765" s="1092" t="s">
        <v>3325</v>
      </c>
      <c r="R765" s="1092" t="s">
        <v>3324</v>
      </c>
    </row>
    <row r="766" spans="15:18">
      <c r="O766" s="1093" t="str">
        <f t="shared" si="11"/>
        <v>富山県砺波市</v>
      </c>
      <c r="P766" s="1092" t="s">
        <v>3313</v>
      </c>
      <c r="Q766" s="1092" t="s">
        <v>3327</v>
      </c>
      <c r="R766" s="1092" t="s">
        <v>3326</v>
      </c>
    </row>
    <row r="767" spans="15:18">
      <c r="O767" s="1093" t="str">
        <f t="shared" si="11"/>
        <v>富山県小矢部市</v>
      </c>
      <c r="P767" s="1092" t="s">
        <v>3313</v>
      </c>
      <c r="Q767" s="1092" t="s">
        <v>3329</v>
      </c>
      <c r="R767" s="1092" t="s">
        <v>3328</v>
      </c>
    </row>
    <row r="768" spans="15:18">
      <c r="O768" s="1093" t="str">
        <f t="shared" si="11"/>
        <v>富山県南砺市</v>
      </c>
      <c r="P768" s="1092" t="s">
        <v>3313</v>
      </c>
      <c r="Q768" s="1092" t="s">
        <v>3331</v>
      </c>
      <c r="R768" s="1092" t="s">
        <v>3330</v>
      </c>
    </row>
    <row r="769" spans="15:18">
      <c r="O769" s="1093" t="str">
        <f t="shared" si="11"/>
        <v>富山県射水市</v>
      </c>
      <c r="P769" s="1092" t="s">
        <v>3313</v>
      </c>
      <c r="Q769" s="1092" t="s">
        <v>3333</v>
      </c>
      <c r="R769" s="1092" t="s">
        <v>3332</v>
      </c>
    </row>
    <row r="770" spans="15:18">
      <c r="O770" s="1093" t="str">
        <f t="shared" si="11"/>
        <v>富山県舟橋村</v>
      </c>
      <c r="P770" s="1092" t="s">
        <v>3313</v>
      </c>
      <c r="Q770" s="1092" t="s">
        <v>3335</v>
      </c>
      <c r="R770" s="1092" t="s">
        <v>3334</v>
      </c>
    </row>
    <row r="771" spans="15:18">
      <c r="O771" s="1093" t="str">
        <f t="shared" ref="O771:O834" si="12">P771&amp;Q771</f>
        <v>富山県上市町</v>
      </c>
      <c r="P771" s="1092" t="s">
        <v>3313</v>
      </c>
      <c r="Q771" s="1092" t="s">
        <v>3337</v>
      </c>
      <c r="R771" s="1092" t="s">
        <v>3336</v>
      </c>
    </row>
    <row r="772" spans="15:18">
      <c r="O772" s="1093" t="str">
        <f t="shared" si="12"/>
        <v>富山県立山町</v>
      </c>
      <c r="P772" s="1092" t="s">
        <v>3313</v>
      </c>
      <c r="Q772" s="1092" t="s">
        <v>3339</v>
      </c>
      <c r="R772" s="1092" t="s">
        <v>3338</v>
      </c>
    </row>
    <row r="773" spans="15:18">
      <c r="O773" s="1093" t="str">
        <f t="shared" si="12"/>
        <v>富山県入善町</v>
      </c>
      <c r="P773" s="1092" t="s">
        <v>3313</v>
      </c>
      <c r="Q773" s="1092" t="s">
        <v>3341</v>
      </c>
      <c r="R773" s="1092" t="s">
        <v>3340</v>
      </c>
    </row>
    <row r="774" spans="15:18">
      <c r="O774" s="1093" t="str">
        <f t="shared" si="12"/>
        <v>富山県朝日町</v>
      </c>
      <c r="P774" s="1092" t="s">
        <v>3313</v>
      </c>
      <c r="Q774" s="1092" t="s">
        <v>2469</v>
      </c>
      <c r="R774" s="1092" t="s">
        <v>3342</v>
      </c>
    </row>
    <row r="775" spans="15:18">
      <c r="O775" s="1093" t="str">
        <f t="shared" si="12"/>
        <v>石川県金沢市</v>
      </c>
      <c r="P775" s="1092" t="s">
        <v>3343</v>
      </c>
      <c r="Q775" s="1092" t="s">
        <v>3345</v>
      </c>
      <c r="R775" s="1092" t="s">
        <v>3344</v>
      </c>
    </row>
    <row r="776" spans="15:18">
      <c r="O776" s="1093" t="str">
        <f t="shared" si="12"/>
        <v>石川県七尾市</v>
      </c>
      <c r="P776" s="1092" t="s">
        <v>3343</v>
      </c>
      <c r="Q776" s="1092" t="s">
        <v>3347</v>
      </c>
      <c r="R776" s="1092" t="s">
        <v>3346</v>
      </c>
    </row>
    <row r="777" spans="15:18">
      <c r="O777" s="1093" t="str">
        <f t="shared" si="12"/>
        <v>石川県小松市</v>
      </c>
      <c r="P777" s="1092" t="s">
        <v>3343</v>
      </c>
      <c r="Q777" s="1092" t="s">
        <v>3349</v>
      </c>
      <c r="R777" s="1092" t="s">
        <v>3348</v>
      </c>
    </row>
    <row r="778" spans="15:18">
      <c r="O778" s="1093" t="str">
        <f t="shared" si="12"/>
        <v>石川県輪島市</v>
      </c>
      <c r="P778" s="1092" t="s">
        <v>3343</v>
      </c>
      <c r="Q778" s="1092" t="s">
        <v>3351</v>
      </c>
      <c r="R778" s="1092" t="s">
        <v>3350</v>
      </c>
    </row>
    <row r="779" spans="15:18">
      <c r="O779" s="1093" t="str">
        <f t="shared" si="12"/>
        <v>石川県珠洲市</v>
      </c>
      <c r="P779" s="1092" t="s">
        <v>3343</v>
      </c>
      <c r="Q779" s="1092" t="s">
        <v>3353</v>
      </c>
      <c r="R779" s="1092" t="s">
        <v>3352</v>
      </c>
    </row>
    <row r="780" spans="15:18">
      <c r="O780" s="1093" t="str">
        <f t="shared" si="12"/>
        <v>石川県加賀市</v>
      </c>
      <c r="P780" s="1092" t="s">
        <v>3343</v>
      </c>
      <c r="Q780" s="1092" t="s">
        <v>3355</v>
      </c>
      <c r="R780" s="1092" t="s">
        <v>3354</v>
      </c>
    </row>
    <row r="781" spans="15:18">
      <c r="O781" s="1093" t="str">
        <f t="shared" si="12"/>
        <v>石川県羽咋市</v>
      </c>
      <c r="P781" s="1092" t="s">
        <v>3343</v>
      </c>
      <c r="Q781" s="1092" t="s">
        <v>3357</v>
      </c>
      <c r="R781" s="1092" t="s">
        <v>3356</v>
      </c>
    </row>
    <row r="782" spans="15:18">
      <c r="O782" s="1093" t="str">
        <f t="shared" si="12"/>
        <v>石川県かほく市</v>
      </c>
      <c r="P782" s="1092" t="s">
        <v>3343</v>
      </c>
      <c r="Q782" s="1092" t="s">
        <v>3359</v>
      </c>
      <c r="R782" s="1092" t="s">
        <v>3358</v>
      </c>
    </row>
    <row r="783" spans="15:18">
      <c r="O783" s="1093" t="str">
        <f t="shared" si="12"/>
        <v>石川県白山市</v>
      </c>
      <c r="P783" s="1092" t="s">
        <v>3343</v>
      </c>
      <c r="Q783" s="1092" t="s">
        <v>3361</v>
      </c>
      <c r="R783" s="1092" t="s">
        <v>3360</v>
      </c>
    </row>
    <row r="784" spans="15:18">
      <c r="O784" s="1093" t="str">
        <f t="shared" si="12"/>
        <v>石川県能美市</v>
      </c>
      <c r="P784" s="1092" t="s">
        <v>3343</v>
      </c>
      <c r="Q784" s="1092" t="s">
        <v>3363</v>
      </c>
      <c r="R784" s="1092" t="s">
        <v>3362</v>
      </c>
    </row>
    <row r="785" spans="15:18">
      <c r="O785" s="1093" t="str">
        <f t="shared" si="12"/>
        <v>石川県野々市市</v>
      </c>
      <c r="P785" s="1092" t="s">
        <v>3343</v>
      </c>
      <c r="Q785" s="1092" t="s">
        <v>3365</v>
      </c>
      <c r="R785" s="1092" t="s">
        <v>3364</v>
      </c>
    </row>
    <row r="786" spans="15:18">
      <c r="O786" s="1093" t="str">
        <f t="shared" si="12"/>
        <v>石川県川北町</v>
      </c>
      <c r="P786" s="1092" t="s">
        <v>3343</v>
      </c>
      <c r="Q786" s="1092" t="s">
        <v>3367</v>
      </c>
      <c r="R786" s="1092" t="s">
        <v>3366</v>
      </c>
    </row>
    <row r="787" spans="15:18">
      <c r="O787" s="1093" t="str">
        <f t="shared" si="12"/>
        <v>石川県津幡町</v>
      </c>
      <c r="P787" s="1092" t="s">
        <v>3343</v>
      </c>
      <c r="Q787" s="1092" t="s">
        <v>3369</v>
      </c>
      <c r="R787" s="1092" t="s">
        <v>3368</v>
      </c>
    </row>
    <row r="788" spans="15:18">
      <c r="O788" s="1093" t="str">
        <f t="shared" si="12"/>
        <v>石川県内灘町</v>
      </c>
      <c r="P788" s="1092" t="s">
        <v>3343</v>
      </c>
      <c r="Q788" s="1092" t="s">
        <v>3371</v>
      </c>
      <c r="R788" s="1092" t="s">
        <v>3370</v>
      </c>
    </row>
    <row r="789" spans="15:18">
      <c r="O789" s="1093" t="str">
        <f t="shared" si="12"/>
        <v>石川県志賀町</v>
      </c>
      <c r="P789" s="1092" t="s">
        <v>3343</v>
      </c>
      <c r="Q789" s="1092" t="s">
        <v>3373</v>
      </c>
      <c r="R789" s="1092" t="s">
        <v>3372</v>
      </c>
    </row>
    <row r="790" spans="15:18">
      <c r="O790" s="1093" t="str">
        <f t="shared" si="12"/>
        <v>石川県宝達志水町</v>
      </c>
      <c r="P790" s="1092" t="s">
        <v>3343</v>
      </c>
      <c r="Q790" s="1092" t="s">
        <v>3375</v>
      </c>
      <c r="R790" s="1092" t="s">
        <v>3374</v>
      </c>
    </row>
    <row r="791" spans="15:18">
      <c r="O791" s="1093" t="str">
        <f t="shared" si="12"/>
        <v>石川県中能登町</v>
      </c>
      <c r="P791" s="1092" t="s">
        <v>3343</v>
      </c>
      <c r="Q791" s="1092" t="s">
        <v>3377</v>
      </c>
      <c r="R791" s="1092" t="s">
        <v>3376</v>
      </c>
    </row>
    <row r="792" spans="15:18">
      <c r="O792" s="1093" t="str">
        <f t="shared" si="12"/>
        <v>石川県穴水町</v>
      </c>
      <c r="P792" s="1092" t="s">
        <v>3343</v>
      </c>
      <c r="Q792" s="1092" t="s">
        <v>3379</v>
      </c>
      <c r="R792" s="1092" t="s">
        <v>3378</v>
      </c>
    </row>
    <row r="793" spans="15:18">
      <c r="O793" s="1093" t="str">
        <f t="shared" si="12"/>
        <v>石川県能登町</v>
      </c>
      <c r="P793" s="1092" t="s">
        <v>3343</v>
      </c>
      <c r="Q793" s="1092" t="s">
        <v>3381</v>
      </c>
      <c r="R793" s="1092" t="s">
        <v>3380</v>
      </c>
    </row>
    <row r="794" spans="15:18">
      <c r="O794" s="1093" t="str">
        <f t="shared" si="12"/>
        <v>福井県福井市</v>
      </c>
      <c r="P794" s="1092" t="s">
        <v>3382</v>
      </c>
      <c r="Q794" s="1092" t="s">
        <v>3384</v>
      </c>
      <c r="R794" s="1092" t="s">
        <v>3383</v>
      </c>
    </row>
    <row r="795" spans="15:18">
      <c r="O795" s="1093" t="str">
        <f t="shared" si="12"/>
        <v>福井県敦賀市</v>
      </c>
      <c r="P795" s="1092" t="s">
        <v>3382</v>
      </c>
      <c r="Q795" s="1092" t="s">
        <v>3386</v>
      </c>
      <c r="R795" s="1092" t="s">
        <v>3385</v>
      </c>
    </row>
    <row r="796" spans="15:18">
      <c r="O796" s="1093" t="str">
        <f t="shared" si="12"/>
        <v>福井県小浜市</v>
      </c>
      <c r="P796" s="1092" t="s">
        <v>3382</v>
      </c>
      <c r="Q796" s="1092" t="s">
        <v>3388</v>
      </c>
      <c r="R796" s="1092" t="s">
        <v>3387</v>
      </c>
    </row>
    <row r="797" spans="15:18">
      <c r="O797" s="1093" t="str">
        <f t="shared" si="12"/>
        <v>福井県大野市</v>
      </c>
      <c r="P797" s="1092" t="s">
        <v>3382</v>
      </c>
      <c r="Q797" s="1092" t="s">
        <v>3390</v>
      </c>
      <c r="R797" s="1092" t="s">
        <v>3389</v>
      </c>
    </row>
    <row r="798" spans="15:18">
      <c r="O798" s="1093" t="str">
        <f t="shared" si="12"/>
        <v>福井県勝山市</v>
      </c>
      <c r="P798" s="1092" t="s">
        <v>3382</v>
      </c>
      <c r="Q798" s="1092" t="s">
        <v>3392</v>
      </c>
      <c r="R798" s="1092" t="s">
        <v>3391</v>
      </c>
    </row>
    <row r="799" spans="15:18">
      <c r="O799" s="1093" t="str">
        <f t="shared" si="12"/>
        <v>福井県鯖江市</v>
      </c>
      <c r="P799" s="1092" t="s">
        <v>3382</v>
      </c>
      <c r="Q799" s="1092" t="s">
        <v>3394</v>
      </c>
      <c r="R799" s="1092" t="s">
        <v>3393</v>
      </c>
    </row>
    <row r="800" spans="15:18">
      <c r="O800" s="1093" t="str">
        <f t="shared" si="12"/>
        <v>福井県あわら市</v>
      </c>
      <c r="P800" s="1092" t="s">
        <v>3382</v>
      </c>
      <c r="Q800" s="1092" t="s">
        <v>3396</v>
      </c>
      <c r="R800" s="1092" t="s">
        <v>3395</v>
      </c>
    </row>
    <row r="801" spans="15:18">
      <c r="O801" s="1093" t="str">
        <f t="shared" si="12"/>
        <v>福井県越前市</v>
      </c>
      <c r="P801" s="1092" t="s">
        <v>3382</v>
      </c>
      <c r="Q801" s="1092" t="s">
        <v>3398</v>
      </c>
      <c r="R801" s="1092" t="s">
        <v>3397</v>
      </c>
    </row>
    <row r="802" spans="15:18">
      <c r="O802" s="1093" t="str">
        <f t="shared" si="12"/>
        <v>福井県坂井市</v>
      </c>
      <c r="P802" s="1092" t="s">
        <v>3382</v>
      </c>
      <c r="Q802" s="1092" t="s">
        <v>3400</v>
      </c>
      <c r="R802" s="1092" t="s">
        <v>3399</v>
      </c>
    </row>
    <row r="803" spans="15:18">
      <c r="O803" s="1093" t="str">
        <f t="shared" si="12"/>
        <v>福井県永平寺町</v>
      </c>
      <c r="P803" s="1092" t="s">
        <v>3382</v>
      </c>
      <c r="Q803" s="1092" t="s">
        <v>3402</v>
      </c>
      <c r="R803" s="1092" t="s">
        <v>3401</v>
      </c>
    </row>
    <row r="804" spans="15:18">
      <c r="O804" s="1093" t="str">
        <f t="shared" si="12"/>
        <v>福井県池田町</v>
      </c>
      <c r="P804" s="1092" t="s">
        <v>3382</v>
      </c>
      <c r="Q804" s="1092" t="s">
        <v>2135</v>
      </c>
      <c r="R804" s="1092" t="s">
        <v>3403</v>
      </c>
    </row>
    <row r="805" spans="15:18">
      <c r="O805" s="1093" t="str">
        <f t="shared" si="12"/>
        <v>福井県南越前町</v>
      </c>
      <c r="P805" s="1092" t="s">
        <v>3382</v>
      </c>
      <c r="Q805" s="1092" t="s">
        <v>3405</v>
      </c>
      <c r="R805" s="1092" t="s">
        <v>3404</v>
      </c>
    </row>
    <row r="806" spans="15:18">
      <c r="O806" s="1093" t="str">
        <f t="shared" si="12"/>
        <v>福井県越前町</v>
      </c>
      <c r="P806" s="1092" t="s">
        <v>3382</v>
      </c>
      <c r="Q806" s="1092" t="s">
        <v>3407</v>
      </c>
      <c r="R806" s="1092" t="s">
        <v>3406</v>
      </c>
    </row>
    <row r="807" spans="15:18">
      <c r="O807" s="1093" t="str">
        <f t="shared" si="12"/>
        <v>福井県美浜町</v>
      </c>
      <c r="P807" s="1092" t="s">
        <v>3382</v>
      </c>
      <c r="Q807" s="1092" t="s">
        <v>3409</v>
      </c>
      <c r="R807" s="1092" t="s">
        <v>3408</v>
      </c>
    </row>
    <row r="808" spans="15:18">
      <c r="O808" s="1093" t="str">
        <f t="shared" si="12"/>
        <v>福井県高浜町</v>
      </c>
      <c r="P808" s="1092" t="s">
        <v>3382</v>
      </c>
      <c r="Q808" s="1092" t="s">
        <v>3411</v>
      </c>
      <c r="R808" s="1092" t="s">
        <v>3410</v>
      </c>
    </row>
    <row r="809" spans="15:18">
      <c r="O809" s="1093" t="str">
        <f t="shared" si="12"/>
        <v>福井県おおい町</v>
      </c>
      <c r="P809" s="1092" t="s">
        <v>3382</v>
      </c>
      <c r="Q809" s="1092" t="s">
        <v>3413</v>
      </c>
      <c r="R809" s="1092" t="s">
        <v>3412</v>
      </c>
    </row>
    <row r="810" spans="15:18">
      <c r="O810" s="1093" t="str">
        <f t="shared" si="12"/>
        <v>福井県若狭町</v>
      </c>
      <c r="P810" s="1092" t="s">
        <v>3382</v>
      </c>
      <c r="Q810" s="1092" t="s">
        <v>3415</v>
      </c>
      <c r="R810" s="1092" t="s">
        <v>3414</v>
      </c>
    </row>
    <row r="811" spans="15:18">
      <c r="O811" s="1093" t="str">
        <f t="shared" si="12"/>
        <v>山梨県甲府市</v>
      </c>
      <c r="P811" s="1092" t="s">
        <v>3416</v>
      </c>
      <c r="Q811" s="1092" t="s">
        <v>3418</v>
      </c>
      <c r="R811" s="1092" t="s">
        <v>3417</v>
      </c>
    </row>
    <row r="812" spans="15:18">
      <c r="O812" s="1093" t="str">
        <f t="shared" si="12"/>
        <v>山梨県富士吉田市</v>
      </c>
      <c r="P812" s="1092" t="s">
        <v>3416</v>
      </c>
      <c r="Q812" s="1092" t="s">
        <v>3420</v>
      </c>
      <c r="R812" s="1092" t="s">
        <v>3419</v>
      </c>
    </row>
    <row r="813" spans="15:18">
      <c r="O813" s="1093" t="str">
        <f t="shared" si="12"/>
        <v>山梨県都留市</v>
      </c>
      <c r="P813" s="1092" t="s">
        <v>3416</v>
      </c>
      <c r="Q813" s="1092" t="s">
        <v>3422</v>
      </c>
      <c r="R813" s="1092" t="s">
        <v>3421</v>
      </c>
    </row>
    <row r="814" spans="15:18">
      <c r="O814" s="1093" t="str">
        <f t="shared" si="12"/>
        <v>山梨県山梨市</v>
      </c>
      <c r="P814" s="1092" t="s">
        <v>3416</v>
      </c>
      <c r="Q814" s="1092" t="s">
        <v>3424</v>
      </c>
      <c r="R814" s="1092" t="s">
        <v>3423</v>
      </c>
    </row>
    <row r="815" spans="15:18">
      <c r="O815" s="1093" t="str">
        <f t="shared" si="12"/>
        <v>山梨県大月市</v>
      </c>
      <c r="P815" s="1092" t="s">
        <v>3416</v>
      </c>
      <c r="Q815" s="1092" t="s">
        <v>3426</v>
      </c>
      <c r="R815" s="1092" t="s">
        <v>3425</v>
      </c>
    </row>
    <row r="816" spans="15:18">
      <c r="O816" s="1093" t="str">
        <f t="shared" si="12"/>
        <v>山梨県韮崎市</v>
      </c>
      <c r="P816" s="1092" t="s">
        <v>3416</v>
      </c>
      <c r="Q816" s="1092" t="s">
        <v>3428</v>
      </c>
      <c r="R816" s="1092" t="s">
        <v>3427</v>
      </c>
    </row>
    <row r="817" spans="15:18">
      <c r="O817" s="1093" t="str">
        <f t="shared" si="12"/>
        <v>山梨県南アルプス市</v>
      </c>
      <c r="P817" s="1092" t="s">
        <v>3416</v>
      </c>
      <c r="Q817" s="1092" t="s">
        <v>3430</v>
      </c>
      <c r="R817" s="1092" t="s">
        <v>3429</v>
      </c>
    </row>
    <row r="818" spans="15:18">
      <c r="O818" s="1093" t="str">
        <f t="shared" si="12"/>
        <v>山梨県北杜市</v>
      </c>
      <c r="P818" s="1092" t="s">
        <v>3416</v>
      </c>
      <c r="Q818" s="1092" t="s">
        <v>3432</v>
      </c>
      <c r="R818" s="1092" t="s">
        <v>3431</v>
      </c>
    </row>
    <row r="819" spans="15:18">
      <c r="O819" s="1093" t="str">
        <f t="shared" si="12"/>
        <v>山梨県甲斐市</v>
      </c>
      <c r="P819" s="1092" t="s">
        <v>3416</v>
      </c>
      <c r="Q819" s="1092" t="s">
        <v>3434</v>
      </c>
      <c r="R819" s="1092" t="s">
        <v>3433</v>
      </c>
    </row>
    <row r="820" spans="15:18">
      <c r="O820" s="1093" t="str">
        <f t="shared" si="12"/>
        <v>山梨県笛吹市</v>
      </c>
      <c r="P820" s="1092" t="s">
        <v>3416</v>
      </c>
      <c r="Q820" s="1092" t="s">
        <v>3436</v>
      </c>
      <c r="R820" s="1092" t="s">
        <v>3435</v>
      </c>
    </row>
    <row r="821" spans="15:18">
      <c r="O821" s="1093" t="str">
        <f t="shared" si="12"/>
        <v>山梨県上野原市</v>
      </c>
      <c r="P821" s="1092" t="s">
        <v>3416</v>
      </c>
      <c r="Q821" s="1092" t="s">
        <v>3438</v>
      </c>
      <c r="R821" s="1092" t="s">
        <v>3437</v>
      </c>
    </row>
    <row r="822" spans="15:18">
      <c r="O822" s="1093" t="str">
        <f t="shared" si="12"/>
        <v>山梨県甲州市</v>
      </c>
      <c r="P822" s="1092" t="s">
        <v>3416</v>
      </c>
      <c r="Q822" s="1092" t="s">
        <v>3440</v>
      </c>
      <c r="R822" s="1092" t="s">
        <v>3439</v>
      </c>
    </row>
    <row r="823" spans="15:18">
      <c r="O823" s="1093" t="str">
        <f t="shared" si="12"/>
        <v>山梨県中央市</v>
      </c>
      <c r="P823" s="1092" t="s">
        <v>3416</v>
      </c>
      <c r="Q823" s="1092" t="s">
        <v>3442</v>
      </c>
      <c r="R823" s="1092" t="s">
        <v>3441</v>
      </c>
    </row>
    <row r="824" spans="15:18">
      <c r="O824" s="1093" t="str">
        <f t="shared" si="12"/>
        <v>山梨県市川三郷町</v>
      </c>
      <c r="P824" s="1092" t="s">
        <v>3416</v>
      </c>
      <c r="Q824" s="1092" t="s">
        <v>3444</v>
      </c>
      <c r="R824" s="1092" t="s">
        <v>3443</v>
      </c>
    </row>
    <row r="825" spans="15:18">
      <c r="O825" s="1093" t="str">
        <f t="shared" si="12"/>
        <v>山梨県早川町</v>
      </c>
      <c r="P825" s="1092" t="s">
        <v>3416</v>
      </c>
      <c r="Q825" s="1092" t="s">
        <v>3446</v>
      </c>
      <c r="R825" s="1092" t="s">
        <v>3445</v>
      </c>
    </row>
    <row r="826" spans="15:18">
      <c r="O826" s="1093" t="str">
        <f t="shared" si="12"/>
        <v>山梨県身延町</v>
      </c>
      <c r="P826" s="1092" t="s">
        <v>3416</v>
      </c>
      <c r="Q826" s="1092" t="s">
        <v>3448</v>
      </c>
      <c r="R826" s="1092" t="s">
        <v>3447</v>
      </c>
    </row>
    <row r="827" spans="15:18">
      <c r="O827" s="1093" t="str">
        <f t="shared" si="12"/>
        <v>山梨県南部町</v>
      </c>
      <c r="P827" s="1092" t="s">
        <v>3416</v>
      </c>
      <c r="Q827" s="1092" t="s">
        <v>2243</v>
      </c>
      <c r="R827" s="1092" t="s">
        <v>3449</v>
      </c>
    </row>
    <row r="828" spans="15:18">
      <c r="O828" s="1093" t="str">
        <f t="shared" si="12"/>
        <v>山梨県富士川町</v>
      </c>
      <c r="P828" s="1092" t="s">
        <v>3416</v>
      </c>
      <c r="Q828" s="1092" t="s">
        <v>3451</v>
      </c>
      <c r="R828" s="1092" t="s">
        <v>3450</v>
      </c>
    </row>
    <row r="829" spans="15:18">
      <c r="O829" s="1093" t="str">
        <f t="shared" si="12"/>
        <v>山梨県昭和町</v>
      </c>
      <c r="P829" s="1092" t="s">
        <v>3416</v>
      </c>
      <c r="Q829" s="1092" t="s">
        <v>3453</v>
      </c>
      <c r="R829" s="1092" t="s">
        <v>3452</v>
      </c>
    </row>
    <row r="830" spans="15:18">
      <c r="O830" s="1093" t="str">
        <f t="shared" si="12"/>
        <v>山梨県道志村</v>
      </c>
      <c r="P830" s="1092" t="s">
        <v>3416</v>
      </c>
      <c r="Q830" s="1092" t="s">
        <v>3455</v>
      </c>
      <c r="R830" s="1092" t="s">
        <v>3454</v>
      </c>
    </row>
    <row r="831" spans="15:18">
      <c r="O831" s="1093" t="str">
        <f t="shared" si="12"/>
        <v>山梨県西桂町</v>
      </c>
      <c r="P831" s="1092" t="s">
        <v>3416</v>
      </c>
      <c r="Q831" s="1092" t="s">
        <v>3457</v>
      </c>
      <c r="R831" s="1092" t="s">
        <v>3456</v>
      </c>
    </row>
    <row r="832" spans="15:18">
      <c r="O832" s="1093" t="str">
        <f t="shared" si="12"/>
        <v>山梨県忍野村</v>
      </c>
      <c r="P832" s="1092" t="s">
        <v>3416</v>
      </c>
      <c r="Q832" s="1092" t="s">
        <v>3459</v>
      </c>
      <c r="R832" s="1092" t="s">
        <v>3458</v>
      </c>
    </row>
    <row r="833" spans="15:18">
      <c r="O833" s="1093" t="str">
        <f t="shared" si="12"/>
        <v>山梨県山中湖村</v>
      </c>
      <c r="P833" s="1092" t="s">
        <v>3416</v>
      </c>
      <c r="Q833" s="1092" t="s">
        <v>3461</v>
      </c>
      <c r="R833" s="1092" t="s">
        <v>3460</v>
      </c>
    </row>
    <row r="834" spans="15:18">
      <c r="O834" s="1093" t="str">
        <f t="shared" si="12"/>
        <v>山梨県鳴沢村</v>
      </c>
      <c r="P834" s="1092" t="s">
        <v>3416</v>
      </c>
      <c r="Q834" s="1092" t="s">
        <v>3463</v>
      </c>
      <c r="R834" s="1092" t="s">
        <v>3462</v>
      </c>
    </row>
    <row r="835" spans="15:18">
      <c r="O835" s="1093" t="str">
        <f t="shared" ref="O835:O898" si="13">P835&amp;Q835</f>
        <v>山梨県富士河口湖町</v>
      </c>
      <c r="P835" s="1092" t="s">
        <v>3416</v>
      </c>
      <c r="Q835" s="1092" t="s">
        <v>3465</v>
      </c>
      <c r="R835" s="1092" t="s">
        <v>3464</v>
      </c>
    </row>
    <row r="836" spans="15:18">
      <c r="O836" s="1093" t="str">
        <f t="shared" si="13"/>
        <v>山梨県小菅村</v>
      </c>
      <c r="P836" s="1092" t="s">
        <v>3416</v>
      </c>
      <c r="Q836" s="1092" t="s">
        <v>3467</v>
      </c>
      <c r="R836" s="1092" t="s">
        <v>3466</v>
      </c>
    </row>
    <row r="837" spans="15:18">
      <c r="O837" s="1093" t="str">
        <f t="shared" si="13"/>
        <v>山梨県丹波山村</v>
      </c>
      <c r="P837" s="1092" t="s">
        <v>3416</v>
      </c>
      <c r="Q837" s="1092" t="s">
        <v>3469</v>
      </c>
      <c r="R837" s="1092" t="s">
        <v>3468</v>
      </c>
    </row>
    <row r="838" spans="15:18">
      <c r="O838" s="1093" t="str">
        <f t="shared" si="13"/>
        <v>長野県長野市</v>
      </c>
      <c r="P838" s="1092" t="s">
        <v>3470</v>
      </c>
      <c r="Q838" s="1092" t="s">
        <v>3472</v>
      </c>
      <c r="R838" s="1092" t="s">
        <v>3471</v>
      </c>
    </row>
    <row r="839" spans="15:18">
      <c r="O839" s="1093" t="str">
        <f t="shared" si="13"/>
        <v>長野県松本市</v>
      </c>
      <c r="P839" s="1092" t="s">
        <v>3470</v>
      </c>
      <c r="Q839" s="1092" t="s">
        <v>3474</v>
      </c>
      <c r="R839" s="1092" t="s">
        <v>3473</v>
      </c>
    </row>
    <row r="840" spans="15:18">
      <c r="O840" s="1093" t="str">
        <f t="shared" si="13"/>
        <v>長野県上田市</v>
      </c>
      <c r="P840" s="1092" t="s">
        <v>3470</v>
      </c>
      <c r="Q840" s="1092" t="s">
        <v>3476</v>
      </c>
      <c r="R840" s="1092" t="s">
        <v>3475</v>
      </c>
    </row>
    <row r="841" spans="15:18">
      <c r="O841" s="1093" t="str">
        <f t="shared" si="13"/>
        <v>長野県岡谷市</v>
      </c>
      <c r="P841" s="1092" t="s">
        <v>3470</v>
      </c>
      <c r="Q841" s="1092" t="s">
        <v>3478</v>
      </c>
      <c r="R841" s="1092" t="s">
        <v>3477</v>
      </c>
    </row>
    <row r="842" spans="15:18">
      <c r="O842" s="1093" t="str">
        <f t="shared" si="13"/>
        <v>長野県飯田市</v>
      </c>
      <c r="P842" s="1092" t="s">
        <v>3470</v>
      </c>
      <c r="Q842" s="1092" t="s">
        <v>3480</v>
      </c>
      <c r="R842" s="1092" t="s">
        <v>3479</v>
      </c>
    </row>
    <row r="843" spans="15:18">
      <c r="O843" s="1093" t="str">
        <f t="shared" si="13"/>
        <v>長野県諏訪市</v>
      </c>
      <c r="P843" s="1092" t="s">
        <v>3470</v>
      </c>
      <c r="Q843" s="1092" t="s">
        <v>3482</v>
      </c>
      <c r="R843" s="1092" t="s">
        <v>3481</v>
      </c>
    </row>
    <row r="844" spans="15:18">
      <c r="O844" s="1093" t="str">
        <f t="shared" si="13"/>
        <v>長野県須坂市</v>
      </c>
      <c r="P844" s="1092" t="s">
        <v>3470</v>
      </c>
      <c r="Q844" s="1092" t="s">
        <v>3484</v>
      </c>
      <c r="R844" s="1092" t="s">
        <v>3483</v>
      </c>
    </row>
    <row r="845" spans="15:18">
      <c r="O845" s="1093" t="str">
        <f t="shared" si="13"/>
        <v>長野県小諸市</v>
      </c>
      <c r="P845" s="1092" t="s">
        <v>3470</v>
      </c>
      <c r="Q845" s="1092" t="s">
        <v>3486</v>
      </c>
      <c r="R845" s="1092" t="s">
        <v>3485</v>
      </c>
    </row>
    <row r="846" spans="15:18">
      <c r="O846" s="1093" t="str">
        <f t="shared" si="13"/>
        <v>長野県伊那市</v>
      </c>
      <c r="P846" s="1092" t="s">
        <v>3470</v>
      </c>
      <c r="Q846" s="1092" t="s">
        <v>3488</v>
      </c>
      <c r="R846" s="1092" t="s">
        <v>3487</v>
      </c>
    </row>
    <row r="847" spans="15:18">
      <c r="O847" s="1093" t="str">
        <f t="shared" si="13"/>
        <v>長野県駒ヶ根市</v>
      </c>
      <c r="P847" s="1092" t="s">
        <v>3470</v>
      </c>
      <c r="Q847" s="1092" t="s">
        <v>3490</v>
      </c>
      <c r="R847" s="1092" t="s">
        <v>3489</v>
      </c>
    </row>
    <row r="848" spans="15:18">
      <c r="O848" s="1093" t="str">
        <f t="shared" si="13"/>
        <v>長野県中野市</v>
      </c>
      <c r="P848" s="1092" t="s">
        <v>3470</v>
      </c>
      <c r="Q848" s="1092" t="s">
        <v>3492</v>
      </c>
      <c r="R848" s="1092" t="s">
        <v>3491</v>
      </c>
    </row>
    <row r="849" spans="15:18">
      <c r="O849" s="1093" t="str">
        <f t="shared" si="13"/>
        <v>長野県大町市</v>
      </c>
      <c r="P849" s="1092" t="s">
        <v>3470</v>
      </c>
      <c r="Q849" s="1092" t="s">
        <v>3494</v>
      </c>
      <c r="R849" s="1092" t="s">
        <v>3493</v>
      </c>
    </row>
    <row r="850" spans="15:18">
      <c r="O850" s="1093" t="str">
        <f t="shared" si="13"/>
        <v>長野県飯山市</v>
      </c>
      <c r="P850" s="1092" t="s">
        <v>3470</v>
      </c>
      <c r="Q850" s="1092" t="s">
        <v>3496</v>
      </c>
      <c r="R850" s="1092" t="s">
        <v>3495</v>
      </c>
    </row>
    <row r="851" spans="15:18">
      <c r="O851" s="1093" t="str">
        <f t="shared" si="13"/>
        <v>長野県茅野市</v>
      </c>
      <c r="P851" s="1092" t="s">
        <v>3470</v>
      </c>
      <c r="Q851" s="1092" t="s">
        <v>3498</v>
      </c>
      <c r="R851" s="1092" t="s">
        <v>3497</v>
      </c>
    </row>
    <row r="852" spans="15:18">
      <c r="O852" s="1093" t="str">
        <f t="shared" si="13"/>
        <v>長野県塩尻市</v>
      </c>
      <c r="P852" s="1092" t="s">
        <v>3470</v>
      </c>
      <c r="Q852" s="1092" t="s">
        <v>3500</v>
      </c>
      <c r="R852" s="1092" t="s">
        <v>3499</v>
      </c>
    </row>
    <row r="853" spans="15:18">
      <c r="O853" s="1093" t="str">
        <f t="shared" si="13"/>
        <v>長野県佐久市</v>
      </c>
      <c r="P853" s="1092" t="s">
        <v>3470</v>
      </c>
      <c r="Q853" s="1092" t="s">
        <v>3502</v>
      </c>
      <c r="R853" s="1092" t="s">
        <v>3501</v>
      </c>
    </row>
    <row r="854" spans="15:18">
      <c r="O854" s="1093" t="str">
        <f t="shared" si="13"/>
        <v>長野県千曲市</v>
      </c>
      <c r="P854" s="1092" t="s">
        <v>3470</v>
      </c>
      <c r="Q854" s="1092" t="s">
        <v>3504</v>
      </c>
      <c r="R854" s="1092" t="s">
        <v>3503</v>
      </c>
    </row>
    <row r="855" spans="15:18">
      <c r="O855" s="1093" t="str">
        <f t="shared" si="13"/>
        <v>長野県東御市</v>
      </c>
      <c r="P855" s="1092" t="s">
        <v>3470</v>
      </c>
      <c r="Q855" s="1092" t="s">
        <v>3506</v>
      </c>
      <c r="R855" s="1092" t="s">
        <v>3505</v>
      </c>
    </row>
    <row r="856" spans="15:18">
      <c r="O856" s="1093" t="str">
        <f t="shared" si="13"/>
        <v>長野県安曇野市</v>
      </c>
      <c r="P856" s="1092" t="s">
        <v>3470</v>
      </c>
      <c r="Q856" s="1092" t="s">
        <v>3508</v>
      </c>
      <c r="R856" s="1092" t="s">
        <v>3507</v>
      </c>
    </row>
    <row r="857" spans="15:18">
      <c r="O857" s="1093" t="str">
        <f t="shared" si="13"/>
        <v>長野県小海町</v>
      </c>
      <c r="P857" s="1092" t="s">
        <v>3470</v>
      </c>
      <c r="Q857" s="1092" t="s">
        <v>3510</v>
      </c>
      <c r="R857" s="1092" t="s">
        <v>3509</v>
      </c>
    </row>
    <row r="858" spans="15:18">
      <c r="O858" s="1093" t="str">
        <f t="shared" si="13"/>
        <v>長野県川上村</v>
      </c>
      <c r="P858" s="1092" t="s">
        <v>3470</v>
      </c>
      <c r="Q858" s="1092" t="s">
        <v>3512</v>
      </c>
      <c r="R858" s="1092" t="s">
        <v>3511</v>
      </c>
    </row>
    <row r="859" spans="15:18">
      <c r="O859" s="1093" t="str">
        <f t="shared" si="13"/>
        <v>長野県南牧村</v>
      </c>
      <c r="P859" s="1092" t="s">
        <v>3470</v>
      </c>
      <c r="Q859" s="1092" t="s">
        <v>2797</v>
      </c>
      <c r="R859" s="1092" t="s">
        <v>3513</v>
      </c>
    </row>
    <row r="860" spans="15:18">
      <c r="O860" s="1093" t="str">
        <f t="shared" si="13"/>
        <v>長野県南相木村</v>
      </c>
      <c r="P860" s="1092" t="s">
        <v>3470</v>
      </c>
      <c r="Q860" s="1092" t="s">
        <v>3515</v>
      </c>
      <c r="R860" s="1092" t="s">
        <v>3514</v>
      </c>
    </row>
    <row r="861" spans="15:18">
      <c r="O861" s="1093" t="str">
        <f t="shared" si="13"/>
        <v>長野県北相木村</v>
      </c>
      <c r="P861" s="1092" t="s">
        <v>3470</v>
      </c>
      <c r="Q861" s="1092" t="s">
        <v>3517</v>
      </c>
      <c r="R861" s="1092" t="s">
        <v>3516</v>
      </c>
    </row>
    <row r="862" spans="15:18">
      <c r="O862" s="1093" t="str">
        <f t="shared" si="13"/>
        <v>長野県佐久穂町</v>
      </c>
      <c r="P862" s="1092" t="s">
        <v>3470</v>
      </c>
      <c r="Q862" s="1092" t="s">
        <v>3519</v>
      </c>
      <c r="R862" s="1092" t="s">
        <v>3518</v>
      </c>
    </row>
    <row r="863" spans="15:18">
      <c r="O863" s="1093" t="str">
        <f t="shared" si="13"/>
        <v>長野県軽井沢町</v>
      </c>
      <c r="P863" s="1092" t="s">
        <v>3470</v>
      </c>
      <c r="Q863" s="1092" t="s">
        <v>3521</v>
      </c>
      <c r="R863" s="1092" t="s">
        <v>3520</v>
      </c>
    </row>
    <row r="864" spans="15:18">
      <c r="O864" s="1093" t="str">
        <f t="shared" si="13"/>
        <v>長野県御代田町</v>
      </c>
      <c r="P864" s="1092" t="s">
        <v>3470</v>
      </c>
      <c r="Q864" s="1092" t="s">
        <v>3523</v>
      </c>
      <c r="R864" s="1092" t="s">
        <v>3522</v>
      </c>
    </row>
    <row r="865" spans="15:18">
      <c r="O865" s="1093" t="str">
        <f t="shared" si="13"/>
        <v>長野県立科町</v>
      </c>
      <c r="P865" s="1092" t="s">
        <v>3470</v>
      </c>
      <c r="Q865" s="1092" t="s">
        <v>3525</v>
      </c>
      <c r="R865" s="1092" t="s">
        <v>3524</v>
      </c>
    </row>
    <row r="866" spans="15:18">
      <c r="O866" s="1093" t="str">
        <f t="shared" si="13"/>
        <v>長野県青木村</v>
      </c>
      <c r="P866" s="1092" t="s">
        <v>3470</v>
      </c>
      <c r="Q866" s="1092" t="s">
        <v>3527</v>
      </c>
      <c r="R866" s="1092" t="s">
        <v>3526</v>
      </c>
    </row>
    <row r="867" spans="15:18">
      <c r="O867" s="1093" t="str">
        <f t="shared" si="13"/>
        <v>長野県長和町</v>
      </c>
      <c r="P867" s="1092" t="s">
        <v>3470</v>
      </c>
      <c r="Q867" s="1092" t="s">
        <v>3529</v>
      </c>
      <c r="R867" s="1092" t="s">
        <v>3528</v>
      </c>
    </row>
    <row r="868" spans="15:18">
      <c r="O868" s="1093" t="str">
        <f t="shared" si="13"/>
        <v>長野県下諏訪町</v>
      </c>
      <c r="P868" s="1092" t="s">
        <v>3470</v>
      </c>
      <c r="Q868" s="1092" t="s">
        <v>3531</v>
      </c>
      <c r="R868" s="1092" t="s">
        <v>3530</v>
      </c>
    </row>
    <row r="869" spans="15:18">
      <c r="O869" s="1093" t="str">
        <f t="shared" si="13"/>
        <v>長野県富士見町</v>
      </c>
      <c r="P869" s="1092" t="s">
        <v>3470</v>
      </c>
      <c r="Q869" s="1092" t="s">
        <v>3533</v>
      </c>
      <c r="R869" s="1092" t="s">
        <v>3532</v>
      </c>
    </row>
    <row r="870" spans="15:18">
      <c r="O870" s="1093" t="str">
        <f t="shared" si="13"/>
        <v>長野県原村</v>
      </c>
      <c r="P870" s="1092" t="s">
        <v>3470</v>
      </c>
      <c r="Q870" s="1092" t="s">
        <v>3535</v>
      </c>
      <c r="R870" s="1092" t="s">
        <v>3534</v>
      </c>
    </row>
    <row r="871" spans="15:18">
      <c r="O871" s="1093" t="str">
        <f t="shared" si="13"/>
        <v>長野県辰野町</v>
      </c>
      <c r="P871" s="1092" t="s">
        <v>3470</v>
      </c>
      <c r="Q871" s="1092" t="s">
        <v>3537</v>
      </c>
      <c r="R871" s="1092" t="s">
        <v>3536</v>
      </c>
    </row>
    <row r="872" spans="15:18">
      <c r="O872" s="1093" t="str">
        <f t="shared" si="13"/>
        <v>長野県箕輪町</v>
      </c>
      <c r="P872" s="1092" t="s">
        <v>3470</v>
      </c>
      <c r="Q872" s="1092" t="s">
        <v>3539</v>
      </c>
      <c r="R872" s="1092" t="s">
        <v>3538</v>
      </c>
    </row>
    <row r="873" spans="15:18">
      <c r="O873" s="1093" t="str">
        <f t="shared" si="13"/>
        <v>長野県飯島町</v>
      </c>
      <c r="P873" s="1092" t="s">
        <v>3470</v>
      </c>
      <c r="Q873" s="1092" t="s">
        <v>3541</v>
      </c>
      <c r="R873" s="1092" t="s">
        <v>3540</v>
      </c>
    </row>
    <row r="874" spans="15:18">
      <c r="O874" s="1093" t="str">
        <f t="shared" si="13"/>
        <v>長野県南箕輪村</v>
      </c>
      <c r="P874" s="1092" t="s">
        <v>3470</v>
      </c>
      <c r="Q874" s="1092" t="s">
        <v>3543</v>
      </c>
      <c r="R874" s="1092" t="s">
        <v>3542</v>
      </c>
    </row>
    <row r="875" spans="15:18">
      <c r="O875" s="1093" t="str">
        <f t="shared" si="13"/>
        <v>長野県中川村</v>
      </c>
      <c r="P875" s="1092" t="s">
        <v>3470</v>
      </c>
      <c r="Q875" s="1092" t="s">
        <v>3545</v>
      </c>
      <c r="R875" s="1092" t="s">
        <v>3544</v>
      </c>
    </row>
    <row r="876" spans="15:18">
      <c r="O876" s="1093" t="str">
        <f t="shared" si="13"/>
        <v>長野県宮田村</v>
      </c>
      <c r="P876" s="1092" t="s">
        <v>3470</v>
      </c>
      <c r="Q876" s="1092" t="s">
        <v>3547</v>
      </c>
      <c r="R876" s="1092" t="s">
        <v>3546</v>
      </c>
    </row>
    <row r="877" spans="15:18">
      <c r="O877" s="1093" t="str">
        <f t="shared" si="13"/>
        <v>長野県松川町</v>
      </c>
      <c r="P877" s="1092" t="s">
        <v>3470</v>
      </c>
      <c r="Q877" s="1092" t="s">
        <v>3549</v>
      </c>
      <c r="R877" s="1092" t="s">
        <v>3548</v>
      </c>
    </row>
    <row r="878" spans="15:18">
      <c r="O878" s="1093" t="str">
        <f t="shared" si="13"/>
        <v>長野県高森町</v>
      </c>
      <c r="P878" s="1092" t="s">
        <v>3470</v>
      </c>
      <c r="Q878" s="1092" t="s">
        <v>3551</v>
      </c>
      <c r="R878" s="1092" t="s">
        <v>3550</v>
      </c>
    </row>
    <row r="879" spans="15:18">
      <c r="O879" s="1093" t="str">
        <f t="shared" si="13"/>
        <v>長野県阿南町</v>
      </c>
      <c r="P879" s="1092" t="s">
        <v>3470</v>
      </c>
      <c r="Q879" s="1092" t="s">
        <v>3553</v>
      </c>
      <c r="R879" s="1092" t="s">
        <v>3552</v>
      </c>
    </row>
    <row r="880" spans="15:18">
      <c r="O880" s="1093" t="str">
        <f t="shared" si="13"/>
        <v>長野県阿智村</v>
      </c>
      <c r="P880" s="1092" t="s">
        <v>3470</v>
      </c>
      <c r="Q880" s="1092" t="s">
        <v>3555</v>
      </c>
      <c r="R880" s="1092" t="s">
        <v>3554</v>
      </c>
    </row>
    <row r="881" spans="15:18">
      <c r="O881" s="1093" t="str">
        <f t="shared" si="13"/>
        <v>長野県平谷村</v>
      </c>
      <c r="P881" s="1092" t="s">
        <v>3470</v>
      </c>
      <c r="Q881" s="1092" t="s">
        <v>3557</v>
      </c>
      <c r="R881" s="1092" t="s">
        <v>3556</v>
      </c>
    </row>
    <row r="882" spans="15:18">
      <c r="O882" s="1093" t="str">
        <f t="shared" si="13"/>
        <v>長野県根羽村</v>
      </c>
      <c r="P882" s="1092" t="s">
        <v>3470</v>
      </c>
      <c r="Q882" s="1092" t="s">
        <v>3559</v>
      </c>
      <c r="R882" s="1092" t="s">
        <v>3558</v>
      </c>
    </row>
    <row r="883" spans="15:18">
      <c r="O883" s="1093" t="str">
        <f t="shared" si="13"/>
        <v>長野県下條村</v>
      </c>
      <c r="P883" s="1092" t="s">
        <v>3470</v>
      </c>
      <c r="Q883" s="1092" t="s">
        <v>3561</v>
      </c>
      <c r="R883" s="1092" t="s">
        <v>3560</v>
      </c>
    </row>
    <row r="884" spans="15:18">
      <c r="O884" s="1093" t="str">
        <f t="shared" si="13"/>
        <v>長野県売木村</v>
      </c>
      <c r="P884" s="1092" t="s">
        <v>3470</v>
      </c>
      <c r="Q884" s="1092" t="s">
        <v>3563</v>
      </c>
      <c r="R884" s="1092" t="s">
        <v>3562</v>
      </c>
    </row>
    <row r="885" spans="15:18">
      <c r="O885" s="1093" t="str">
        <f t="shared" si="13"/>
        <v>長野県天龍村</v>
      </c>
      <c r="P885" s="1092" t="s">
        <v>3470</v>
      </c>
      <c r="Q885" s="1092" t="s">
        <v>3565</v>
      </c>
      <c r="R885" s="1092" t="s">
        <v>3564</v>
      </c>
    </row>
    <row r="886" spans="15:18">
      <c r="O886" s="1093" t="str">
        <f t="shared" si="13"/>
        <v>長野県泰阜村</v>
      </c>
      <c r="P886" s="1092" t="s">
        <v>3470</v>
      </c>
      <c r="Q886" s="1092" t="s">
        <v>3567</v>
      </c>
      <c r="R886" s="1092" t="s">
        <v>3566</v>
      </c>
    </row>
    <row r="887" spans="15:18">
      <c r="O887" s="1093" t="str">
        <f t="shared" si="13"/>
        <v>長野県喬木村</v>
      </c>
      <c r="P887" s="1092" t="s">
        <v>3470</v>
      </c>
      <c r="Q887" s="1092" t="s">
        <v>3569</v>
      </c>
      <c r="R887" s="1092" t="s">
        <v>3568</v>
      </c>
    </row>
    <row r="888" spans="15:18">
      <c r="O888" s="1093" t="str">
        <f t="shared" si="13"/>
        <v>長野県豊丘村</v>
      </c>
      <c r="P888" s="1092" t="s">
        <v>3470</v>
      </c>
      <c r="Q888" s="1092" t="s">
        <v>3571</v>
      </c>
      <c r="R888" s="1092" t="s">
        <v>3570</v>
      </c>
    </row>
    <row r="889" spans="15:18">
      <c r="O889" s="1093" t="str">
        <f t="shared" si="13"/>
        <v>長野県大鹿村</v>
      </c>
      <c r="P889" s="1092" t="s">
        <v>3470</v>
      </c>
      <c r="Q889" s="1092" t="s">
        <v>3573</v>
      </c>
      <c r="R889" s="1092" t="s">
        <v>3572</v>
      </c>
    </row>
    <row r="890" spans="15:18">
      <c r="O890" s="1093" t="str">
        <f t="shared" si="13"/>
        <v>長野県上松町</v>
      </c>
      <c r="P890" s="1092" t="s">
        <v>3470</v>
      </c>
      <c r="Q890" s="1092" t="s">
        <v>3575</v>
      </c>
      <c r="R890" s="1092" t="s">
        <v>3574</v>
      </c>
    </row>
    <row r="891" spans="15:18">
      <c r="O891" s="1093" t="str">
        <f t="shared" si="13"/>
        <v>長野県南木曽町</v>
      </c>
      <c r="P891" s="1092" t="s">
        <v>3470</v>
      </c>
      <c r="Q891" s="1092" t="s">
        <v>3577</v>
      </c>
      <c r="R891" s="1092" t="s">
        <v>3576</v>
      </c>
    </row>
    <row r="892" spans="15:18">
      <c r="O892" s="1093" t="str">
        <f t="shared" si="13"/>
        <v>長野県木祖村</v>
      </c>
      <c r="P892" s="1092" t="s">
        <v>3470</v>
      </c>
      <c r="Q892" s="1092" t="s">
        <v>3579</v>
      </c>
      <c r="R892" s="1092" t="s">
        <v>3578</v>
      </c>
    </row>
    <row r="893" spans="15:18">
      <c r="O893" s="1093" t="str">
        <f t="shared" si="13"/>
        <v>長野県王滝村</v>
      </c>
      <c r="P893" s="1092" t="s">
        <v>3470</v>
      </c>
      <c r="Q893" s="1092" t="s">
        <v>3581</v>
      </c>
      <c r="R893" s="1092" t="s">
        <v>3580</v>
      </c>
    </row>
    <row r="894" spans="15:18">
      <c r="O894" s="1093" t="str">
        <f t="shared" si="13"/>
        <v>長野県大桑村</v>
      </c>
      <c r="P894" s="1092" t="s">
        <v>3470</v>
      </c>
      <c r="Q894" s="1092" t="s">
        <v>3583</v>
      </c>
      <c r="R894" s="1092" t="s">
        <v>3582</v>
      </c>
    </row>
    <row r="895" spans="15:18">
      <c r="O895" s="1093" t="str">
        <f t="shared" si="13"/>
        <v>長野県木曽町</v>
      </c>
      <c r="P895" s="1092" t="s">
        <v>3470</v>
      </c>
      <c r="Q895" s="1092" t="s">
        <v>3585</v>
      </c>
      <c r="R895" s="1092" t="s">
        <v>3584</v>
      </c>
    </row>
    <row r="896" spans="15:18">
      <c r="O896" s="1093" t="str">
        <f t="shared" si="13"/>
        <v>長野県麻績村</v>
      </c>
      <c r="P896" s="1092" t="s">
        <v>3470</v>
      </c>
      <c r="Q896" s="1092" t="s">
        <v>3587</v>
      </c>
      <c r="R896" s="1092" t="s">
        <v>3586</v>
      </c>
    </row>
    <row r="897" spans="15:18">
      <c r="O897" s="1093" t="str">
        <f t="shared" si="13"/>
        <v>長野県生坂村</v>
      </c>
      <c r="P897" s="1092" t="s">
        <v>3470</v>
      </c>
      <c r="Q897" s="1092" t="s">
        <v>3589</v>
      </c>
      <c r="R897" s="1092" t="s">
        <v>3588</v>
      </c>
    </row>
    <row r="898" spans="15:18">
      <c r="O898" s="1093" t="str">
        <f t="shared" si="13"/>
        <v>長野県山形村</v>
      </c>
      <c r="P898" s="1092" t="s">
        <v>3470</v>
      </c>
      <c r="Q898" s="1092" t="s">
        <v>3591</v>
      </c>
      <c r="R898" s="1092" t="s">
        <v>3590</v>
      </c>
    </row>
    <row r="899" spans="15:18">
      <c r="O899" s="1093" t="str">
        <f t="shared" ref="O899:O962" si="14">P899&amp;Q899</f>
        <v>長野県朝日村</v>
      </c>
      <c r="P899" s="1092" t="s">
        <v>3470</v>
      </c>
      <c r="Q899" s="1092" t="s">
        <v>3593</v>
      </c>
      <c r="R899" s="1092" t="s">
        <v>3592</v>
      </c>
    </row>
    <row r="900" spans="15:18">
      <c r="O900" s="1093" t="str">
        <f t="shared" si="14"/>
        <v>長野県筑北村</v>
      </c>
      <c r="P900" s="1092" t="s">
        <v>3470</v>
      </c>
      <c r="Q900" s="1092" t="s">
        <v>3595</v>
      </c>
      <c r="R900" s="1092" t="s">
        <v>3594</v>
      </c>
    </row>
    <row r="901" spans="15:18">
      <c r="O901" s="1093" t="str">
        <f t="shared" si="14"/>
        <v>長野県池田町</v>
      </c>
      <c r="P901" s="1092" t="s">
        <v>3470</v>
      </c>
      <c r="Q901" s="1092" t="s">
        <v>2135</v>
      </c>
      <c r="R901" s="1092" t="s">
        <v>3596</v>
      </c>
    </row>
    <row r="902" spans="15:18">
      <c r="O902" s="1093" t="str">
        <f t="shared" si="14"/>
        <v>長野県松川村</v>
      </c>
      <c r="P902" s="1092" t="s">
        <v>3470</v>
      </c>
      <c r="Q902" s="1092" t="s">
        <v>3598</v>
      </c>
      <c r="R902" s="1092" t="s">
        <v>3597</v>
      </c>
    </row>
    <row r="903" spans="15:18">
      <c r="O903" s="1093" t="str">
        <f t="shared" si="14"/>
        <v>長野県白馬村</v>
      </c>
      <c r="P903" s="1092" t="s">
        <v>3470</v>
      </c>
      <c r="Q903" s="1092" t="s">
        <v>3600</v>
      </c>
      <c r="R903" s="1092" t="s">
        <v>3599</v>
      </c>
    </row>
    <row r="904" spans="15:18">
      <c r="O904" s="1093" t="str">
        <f t="shared" si="14"/>
        <v>長野県小谷村</v>
      </c>
      <c r="P904" s="1092" t="s">
        <v>3470</v>
      </c>
      <c r="Q904" s="1092" t="s">
        <v>3602</v>
      </c>
      <c r="R904" s="1092" t="s">
        <v>3601</v>
      </c>
    </row>
    <row r="905" spans="15:18">
      <c r="O905" s="1093" t="str">
        <f t="shared" si="14"/>
        <v>長野県坂城町</v>
      </c>
      <c r="P905" s="1092" t="s">
        <v>3470</v>
      </c>
      <c r="Q905" s="1092" t="s">
        <v>3604</v>
      </c>
      <c r="R905" s="1092" t="s">
        <v>3603</v>
      </c>
    </row>
    <row r="906" spans="15:18">
      <c r="O906" s="1093" t="str">
        <f t="shared" si="14"/>
        <v>長野県小布施町</v>
      </c>
      <c r="P906" s="1092" t="s">
        <v>3470</v>
      </c>
      <c r="Q906" s="1092" t="s">
        <v>3606</v>
      </c>
      <c r="R906" s="1092" t="s">
        <v>3605</v>
      </c>
    </row>
    <row r="907" spans="15:18">
      <c r="O907" s="1093" t="str">
        <f t="shared" si="14"/>
        <v>長野県高山村</v>
      </c>
      <c r="P907" s="1092" t="s">
        <v>3470</v>
      </c>
      <c r="Q907" s="1092" t="s">
        <v>2809</v>
      </c>
      <c r="R907" s="1092" t="s">
        <v>3607</v>
      </c>
    </row>
    <row r="908" spans="15:18">
      <c r="O908" s="1093" t="str">
        <f t="shared" si="14"/>
        <v>長野県山ノ内町</v>
      </c>
      <c r="P908" s="1092" t="s">
        <v>3470</v>
      </c>
      <c r="Q908" s="1092" t="s">
        <v>3609</v>
      </c>
      <c r="R908" s="1092" t="s">
        <v>3608</v>
      </c>
    </row>
    <row r="909" spans="15:18">
      <c r="O909" s="1093" t="str">
        <f t="shared" si="14"/>
        <v>長野県木島平村</v>
      </c>
      <c r="P909" s="1092" t="s">
        <v>3470</v>
      </c>
      <c r="Q909" s="1092" t="s">
        <v>3611</v>
      </c>
      <c r="R909" s="1092" t="s">
        <v>3610</v>
      </c>
    </row>
    <row r="910" spans="15:18">
      <c r="O910" s="1093" t="str">
        <f t="shared" si="14"/>
        <v>長野県野沢温泉村</v>
      </c>
      <c r="P910" s="1092" t="s">
        <v>3470</v>
      </c>
      <c r="Q910" s="1092" t="s">
        <v>3613</v>
      </c>
      <c r="R910" s="1092" t="s">
        <v>3612</v>
      </c>
    </row>
    <row r="911" spans="15:18">
      <c r="O911" s="1093" t="str">
        <f t="shared" si="14"/>
        <v>長野県信濃町</v>
      </c>
      <c r="P911" s="1092" t="s">
        <v>3470</v>
      </c>
      <c r="Q911" s="1092" t="s">
        <v>3615</v>
      </c>
      <c r="R911" s="1092" t="s">
        <v>3614</v>
      </c>
    </row>
    <row r="912" spans="15:18">
      <c r="O912" s="1093" t="str">
        <f t="shared" si="14"/>
        <v>長野県小川村</v>
      </c>
      <c r="P912" s="1092" t="s">
        <v>3470</v>
      </c>
      <c r="Q912" s="1092" t="s">
        <v>3617</v>
      </c>
      <c r="R912" s="1092" t="s">
        <v>3616</v>
      </c>
    </row>
    <row r="913" spans="15:18">
      <c r="O913" s="1093" t="str">
        <f t="shared" si="14"/>
        <v>長野県飯綱町</v>
      </c>
      <c r="P913" s="1092" t="s">
        <v>3470</v>
      </c>
      <c r="Q913" s="1092" t="s">
        <v>3619</v>
      </c>
      <c r="R913" s="1092" t="s">
        <v>3618</v>
      </c>
    </row>
    <row r="914" spans="15:18">
      <c r="O914" s="1093" t="str">
        <f t="shared" si="14"/>
        <v>長野県栄村</v>
      </c>
      <c r="P914" s="1092" t="s">
        <v>3470</v>
      </c>
      <c r="Q914" s="1092" t="s">
        <v>3621</v>
      </c>
      <c r="R914" s="1092" t="s">
        <v>3620</v>
      </c>
    </row>
    <row r="915" spans="15:18">
      <c r="O915" s="1093" t="str">
        <f t="shared" si="14"/>
        <v>岐阜県岐阜市</v>
      </c>
      <c r="P915" s="1092" t="s">
        <v>3622</v>
      </c>
      <c r="Q915" s="1092" t="s">
        <v>3624</v>
      </c>
      <c r="R915" s="1092" t="s">
        <v>3623</v>
      </c>
    </row>
    <row r="916" spans="15:18">
      <c r="O916" s="1093" t="str">
        <f t="shared" si="14"/>
        <v>岐阜県大垣市</v>
      </c>
      <c r="P916" s="1092" t="s">
        <v>3622</v>
      </c>
      <c r="Q916" s="1092" t="s">
        <v>3626</v>
      </c>
      <c r="R916" s="1092" t="s">
        <v>3625</v>
      </c>
    </row>
    <row r="917" spans="15:18">
      <c r="O917" s="1093" t="str">
        <f t="shared" si="14"/>
        <v>岐阜県高山市</v>
      </c>
      <c r="P917" s="1092" t="s">
        <v>3622</v>
      </c>
      <c r="Q917" s="1092" t="s">
        <v>3628</v>
      </c>
      <c r="R917" s="1092" t="s">
        <v>3627</v>
      </c>
    </row>
    <row r="918" spans="15:18">
      <c r="O918" s="1093" t="str">
        <f t="shared" si="14"/>
        <v>岐阜県多治見市</v>
      </c>
      <c r="P918" s="1092" t="s">
        <v>3622</v>
      </c>
      <c r="Q918" s="1092" t="s">
        <v>3630</v>
      </c>
      <c r="R918" s="1092" t="s">
        <v>3629</v>
      </c>
    </row>
    <row r="919" spans="15:18">
      <c r="O919" s="1093" t="str">
        <f t="shared" si="14"/>
        <v>岐阜県関市</v>
      </c>
      <c r="P919" s="1092" t="s">
        <v>3622</v>
      </c>
      <c r="Q919" s="1092" t="s">
        <v>3632</v>
      </c>
      <c r="R919" s="1092" t="s">
        <v>3631</v>
      </c>
    </row>
    <row r="920" spans="15:18">
      <c r="O920" s="1093" t="str">
        <f t="shared" si="14"/>
        <v>岐阜県中津川市</v>
      </c>
      <c r="P920" s="1092" t="s">
        <v>3622</v>
      </c>
      <c r="Q920" s="1092" t="s">
        <v>3634</v>
      </c>
      <c r="R920" s="1092" t="s">
        <v>3633</v>
      </c>
    </row>
    <row r="921" spans="15:18">
      <c r="O921" s="1093" t="str">
        <f t="shared" si="14"/>
        <v>岐阜県美濃市</v>
      </c>
      <c r="P921" s="1092" t="s">
        <v>3622</v>
      </c>
      <c r="Q921" s="1092" t="s">
        <v>3636</v>
      </c>
      <c r="R921" s="1092" t="s">
        <v>3635</v>
      </c>
    </row>
    <row r="922" spans="15:18">
      <c r="O922" s="1093" t="str">
        <f t="shared" si="14"/>
        <v>岐阜県瑞浪市</v>
      </c>
      <c r="P922" s="1092" t="s">
        <v>3622</v>
      </c>
      <c r="Q922" s="1092" t="s">
        <v>3638</v>
      </c>
      <c r="R922" s="1092" t="s">
        <v>3637</v>
      </c>
    </row>
    <row r="923" spans="15:18">
      <c r="O923" s="1093" t="str">
        <f t="shared" si="14"/>
        <v>岐阜県羽島市</v>
      </c>
      <c r="P923" s="1092" t="s">
        <v>3622</v>
      </c>
      <c r="Q923" s="1092" t="s">
        <v>3640</v>
      </c>
      <c r="R923" s="1092" t="s">
        <v>3639</v>
      </c>
    </row>
    <row r="924" spans="15:18">
      <c r="O924" s="1093" t="str">
        <f t="shared" si="14"/>
        <v>岐阜県恵那市</v>
      </c>
      <c r="P924" s="1092" t="s">
        <v>3622</v>
      </c>
      <c r="Q924" s="1092" t="s">
        <v>3642</v>
      </c>
      <c r="R924" s="1092" t="s">
        <v>3641</v>
      </c>
    </row>
    <row r="925" spans="15:18">
      <c r="O925" s="1093" t="str">
        <f t="shared" si="14"/>
        <v>岐阜県美濃加茂市</v>
      </c>
      <c r="P925" s="1092" t="s">
        <v>3622</v>
      </c>
      <c r="Q925" s="1092" t="s">
        <v>3644</v>
      </c>
      <c r="R925" s="1092" t="s">
        <v>3643</v>
      </c>
    </row>
    <row r="926" spans="15:18">
      <c r="O926" s="1093" t="str">
        <f t="shared" si="14"/>
        <v>岐阜県土岐市</v>
      </c>
      <c r="P926" s="1092" t="s">
        <v>3622</v>
      </c>
      <c r="Q926" s="1092" t="s">
        <v>3646</v>
      </c>
      <c r="R926" s="1092" t="s">
        <v>3645</v>
      </c>
    </row>
    <row r="927" spans="15:18">
      <c r="O927" s="1093" t="str">
        <f t="shared" si="14"/>
        <v>岐阜県各務原市</v>
      </c>
      <c r="P927" s="1092" t="s">
        <v>3622</v>
      </c>
      <c r="Q927" s="1092" t="s">
        <v>3648</v>
      </c>
      <c r="R927" s="1092" t="s">
        <v>3647</v>
      </c>
    </row>
    <row r="928" spans="15:18">
      <c r="O928" s="1093" t="str">
        <f t="shared" si="14"/>
        <v>岐阜県可児市</v>
      </c>
      <c r="P928" s="1092" t="s">
        <v>3622</v>
      </c>
      <c r="Q928" s="1092" t="s">
        <v>3650</v>
      </c>
      <c r="R928" s="1092" t="s">
        <v>3649</v>
      </c>
    </row>
    <row r="929" spans="15:18">
      <c r="O929" s="1093" t="str">
        <f t="shared" si="14"/>
        <v>岐阜県山県市</v>
      </c>
      <c r="P929" s="1092" t="s">
        <v>3622</v>
      </c>
      <c r="Q929" s="1092" t="s">
        <v>3652</v>
      </c>
      <c r="R929" s="1092" t="s">
        <v>3651</v>
      </c>
    </row>
    <row r="930" spans="15:18">
      <c r="O930" s="1093" t="str">
        <f t="shared" si="14"/>
        <v>岐阜県瑞穂市</v>
      </c>
      <c r="P930" s="1092" t="s">
        <v>3622</v>
      </c>
      <c r="Q930" s="1092" t="s">
        <v>3654</v>
      </c>
      <c r="R930" s="1092" t="s">
        <v>3653</v>
      </c>
    </row>
    <row r="931" spans="15:18">
      <c r="O931" s="1093" t="str">
        <f t="shared" si="14"/>
        <v>岐阜県飛騨市</v>
      </c>
      <c r="P931" s="1092" t="s">
        <v>3622</v>
      </c>
      <c r="Q931" s="1092" t="s">
        <v>3656</v>
      </c>
      <c r="R931" s="1092" t="s">
        <v>3655</v>
      </c>
    </row>
    <row r="932" spans="15:18">
      <c r="O932" s="1093" t="str">
        <f t="shared" si="14"/>
        <v>岐阜県本巣市</v>
      </c>
      <c r="P932" s="1092" t="s">
        <v>3622</v>
      </c>
      <c r="Q932" s="1092" t="s">
        <v>3658</v>
      </c>
      <c r="R932" s="1092" t="s">
        <v>3657</v>
      </c>
    </row>
    <row r="933" spans="15:18">
      <c r="O933" s="1093" t="str">
        <f t="shared" si="14"/>
        <v>岐阜県郡上市</v>
      </c>
      <c r="P933" s="1092" t="s">
        <v>3622</v>
      </c>
      <c r="Q933" s="1092" t="s">
        <v>3660</v>
      </c>
      <c r="R933" s="1092" t="s">
        <v>3659</v>
      </c>
    </row>
    <row r="934" spans="15:18">
      <c r="O934" s="1093" t="str">
        <f t="shared" si="14"/>
        <v>岐阜県下呂市</v>
      </c>
      <c r="P934" s="1092" t="s">
        <v>3622</v>
      </c>
      <c r="Q934" s="1092" t="s">
        <v>3662</v>
      </c>
      <c r="R934" s="1092" t="s">
        <v>3661</v>
      </c>
    </row>
    <row r="935" spans="15:18">
      <c r="O935" s="1093" t="str">
        <f t="shared" si="14"/>
        <v>岐阜県海津市</v>
      </c>
      <c r="P935" s="1092" t="s">
        <v>3622</v>
      </c>
      <c r="Q935" s="1092" t="s">
        <v>3664</v>
      </c>
      <c r="R935" s="1092" t="s">
        <v>3663</v>
      </c>
    </row>
    <row r="936" spans="15:18">
      <c r="O936" s="1093" t="str">
        <f t="shared" si="14"/>
        <v>岐阜県岐南町</v>
      </c>
      <c r="P936" s="1092" t="s">
        <v>3622</v>
      </c>
      <c r="Q936" s="1092" t="s">
        <v>3666</v>
      </c>
      <c r="R936" s="1092" t="s">
        <v>3665</v>
      </c>
    </row>
    <row r="937" spans="15:18">
      <c r="O937" s="1093" t="str">
        <f t="shared" si="14"/>
        <v>岐阜県笠松町</v>
      </c>
      <c r="P937" s="1092" t="s">
        <v>3622</v>
      </c>
      <c r="Q937" s="1092" t="s">
        <v>3668</v>
      </c>
      <c r="R937" s="1092" t="s">
        <v>3667</v>
      </c>
    </row>
    <row r="938" spans="15:18">
      <c r="O938" s="1093" t="str">
        <f t="shared" si="14"/>
        <v>岐阜県養老町</v>
      </c>
      <c r="P938" s="1092" t="s">
        <v>3622</v>
      </c>
      <c r="Q938" s="1092" t="s">
        <v>3670</v>
      </c>
      <c r="R938" s="1092" t="s">
        <v>3669</v>
      </c>
    </row>
    <row r="939" spans="15:18">
      <c r="O939" s="1093" t="str">
        <f t="shared" si="14"/>
        <v>岐阜県垂井町</v>
      </c>
      <c r="P939" s="1092" t="s">
        <v>3622</v>
      </c>
      <c r="Q939" s="1092" t="s">
        <v>3672</v>
      </c>
      <c r="R939" s="1092" t="s">
        <v>3671</v>
      </c>
    </row>
    <row r="940" spans="15:18">
      <c r="O940" s="1093" t="str">
        <f t="shared" si="14"/>
        <v>岐阜県関ケ原町</v>
      </c>
      <c r="P940" s="1092" t="s">
        <v>3622</v>
      </c>
      <c r="Q940" s="1092" t="s">
        <v>3674</v>
      </c>
      <c r="R940" s="1092" t="s">
        <v>3673</v>
      </c>
    </row>
    <row r="941" spans="15:18">
      <c r="O941" s="1093" t="str">
        <f t="shared" si="14"/>
        <v>岐阜県神戸町</v>
      </c>
      <c r="P941" s="1092" t="s">
        <v>3622</v>
      </c>
      <c r="Q941" s="1092" t="s">
        <v>3676</v>
      </c>
      <c r="R941" s="1092" t="s">
        <v>3675</v>
      </c>
    </row>
    <row r="942" spans="15:18">
      <c r="O942" s="1093" t="str">
        <f t="shared" si="14"/>
        <v>岐阜県輪之内町</v>
      </c>
      <c r="P942" s="1092" t="s">
        <v>3622</v>
      </c>
      <c r="Q942" s="1092" t="s">
        <v>3678</v>
      </c>
      <c r="R942" s="1092" t="s">
        <v>3677</v>
      </c>
    </row>
    <row r="943" spans="15:18">
      <c r="O943" s="1093" t="str">
        <f t="shared" si="14"/>
        <v>岐阜県安八町</v>
      </c>
      <c r="P943" s="1092" t="s">
        <v>3622</v>
      </c>
      <c r="Q943" s="1092" t="s">
        <v>3680</v>
      </c>
      <c r="R943" s="1092" t="s">
        <v>3679</v>
      </c>
    </row>
    <row r="944" spans="15:18">
      <c r="O944" s="1093" t="str">
        <f t="shared" si="14"/>
        <v>岐阜県揖斐川町</v>
      </c>
      <c r="P944" s="1092" t="s">
        <v>3622</v>
      </c>
      <c r="Q944" s="1092" t="s">
        <v>3682</v>
      </c>
      <c r="R944" s="1092" t="s">
        <v>3681</v>
      </c>
    </row>
    <row r="945" spans="15:18">
      <c r="O945" s="1093" t="str">
        <f t="shared" si="14"/>
        <v>岐阜県大野町</v>
      </c>
      <c r="P945" s="1092" t="s">
        <v>3622</v>
      </c>
      <c r="Q945" s="1092" t="s">
        <v>3684</v>
      </c>
      <c r="R945" s="1092" t="s">
        <v>3683</v>
      </c>
    </row>
    <row r="946" spans="15:18">
      <c r="O946" s="1093" t="str">
        <f t="shared" si="14"/>
        <v>岐阜県池田町</v>
      </c>
      <c r="P946" s="1092" t="s">
        <v>3622</v>
      </c>
      <c r="Q946" s="1092" t="s">
        <v>2135</v>
      </c>
      <c r="R946" s="1092" t="s">
        <v>3685</v>
      </c>
    </row>
    <row r="947" spans="15:18">
      <c r="O947" s="1093" t="str">
        <f t="shared" si="14"/>
        <v>岐阜県北方町</v>
      </c>
      <c r="P947" s="1092" t="s">
        <v>3622</v>
      </c>
      <c r="Q947" s="1092" t="s">
        <v>3687</v>
      </c>
      <c r="R947" s="1092" t="s">
        <v>3686</v>
      </c>
    </row>
    <row r="948" spans="15:18">
      <c r="O948" s="1093" t="str">
        <f t="shared" si="14"/>
        <v>岐阜県坂祝町</v>
      </c>
      <c r="P948" s="1092" t="s">
        <v>3622</v>
      </c>
      <c r="Q948" s="1092" t="s">
        <v>3689</v>
      </c>
      <c r="R948" s="1092" t="s">
        <v>3688</v>
      </c>
    </row>
    <row r="949" spans="15:18">
      <c r="O949" s="1093" t="str">
        <f t="shared" si="14"/>
        <v>岐阜県富加町</v>
      </c>
      <c r="P949" s="1092" t="s">
        <v>3622</v>
      </c>
      <c r="Q949" s="1092" t="s">
        <v>3691</v>
      </c>
      <c r="R949" s="1092" t="s">
        <v>3690</v>
      </c>
    </row>
    <row r="950" spans="15:18">
      <c r="O950" s="1093" t="str">
        <f t="shared" si="14"/>
        <v>岐阜県川辺町</v>
      </c>
      <c r="P950" s="1092" t="s">
        <v>3622</v>
      </c>
      <c r="Q950" s="1092" t="s">
        <v>3693</v>
      </c>
      <c r="R950" s="1092" t="s">
        <v>3692</v>
      </c>
    </row>
    <row r="951" spans="15:18">
      <c r="O951" s="1093" t="str">
        <f t="shared" si="14"/>
        <v>岐阜県七宗町</v>
      </c>
      <c r="P951" s="1092" t="s">
        <v>3622</v>
      </c>
      <c r="Q951" s="1092" t="s">
        <v>3695</v>
      </c>
      <c r="R951" s="1092" t="s">
        <v>3694</v>
      </c>
    </row>
    <row r="952" spans="15:18">
      <c r="O952" s="1093" t="str">
        <f t="shared" si="14"/>
        <v>岐阜県八百津町</v>
      </c>
      <c r="P952" s="1092" t="s">
        <v>3622</v>
      </c>
      <c r="Q952" s="1092" t="s">
        <v>3697</v>
      </c>
      <c r="R952" s="1092" t="s">
        <v>3696</v>
      </c>
    </row>
    <row r="953" spans="15:18">
      <c r="O953" s="1093" t="str">
        <f t="shared" si="14"/>
        <v>岐阜県白川町</v>
      </c>
      <c r="P953" s="1092" t="s">
        <v>3622</v>
      </c>
      <c r="Q953" s="1092" t="s">
        <v>3699</v>
      </c>
      <c r="R953" s="1092" t="s">
        <v>3698</v>
      </c>
    </row>
    <row r="954" spans="15:18">
      <c r="O954" s="1093" t="str">
        <f t="shared" si="14"/>
        <v>岐阜県東白川村</v>
      </c>
      <c r="P954" s="1092" t="s">
        <v>3622</v>
      </c>
      <c r="Q954" s="1092" t="s">
        <v>3701</v>
      </c>
      <c r="R954" s="1092" t="s">
        <v>3700</v>
      </c>
    </row>
    <row r="955" spans="15:18">
      <c r="O955" s="1093" t="str">
        <f t="shared" si="14"/>
        <v>岐阜県御嵩町</v>
      </c>
      <c r="P955" s="1092" t="s">
        <v>3622</v>
      </c>
      <c r="Q955" s="1092" t="s">
        <v>3703</v>
      </c>
      <c r="R955" s="1092" t="s">
        <v>3702</v>
      </c>
    </row>
    <row r="956" spans="15:18">
      <c r="O956" s="1093" t="str">
        <f t="shared" si="14"/>
        <v>岐阜県白川村</v>
      </c>
      <c r="P956" s="1092" t="s">
        <v>3622</v>
      </c>
      <c r="Q956" s="1092" t="s">
        <v>3705</v>
      </c>
      <c r="R956" s="1092" t="s">
        <v>3704</v>
      </c>
    </row>
    <row r="957" spans="15:18">
      <c r="O957" s="1093" t="str">
        <f t="shared" si="14"/>
        <v>静岡県静岡市</v>
      </c>
      <c r="P957" s="1092" t="s">
        <v>3706</v>
      </c>
      <c r="Q957" s="1092" t="s">
        <v>3708</v>
      </c>
      <c r="R957" s="1092" t="s">
        <v>3707</v>
      </c>
    </row>
    <row r="958" spans="15:18">
      <c r="O958" s="1093" t="str">
        <f t="shared" si="14"/>
        <v>静岡県浜松市</v>
      </c>
      <c r="P958" s="1092" t="s">
        <v>3706</v>
      </c>
      <c r="Q958" s="1092" t="s">
        <v>3710</v>
      </c>
      <c r="R958" s="1092" t="s">
        <v>3709</v>
      </c>
    </row>
    <row r="959" spans="15:18">
      <c r="O959" s="1093" t="str">
        <f t="shared" si="14"/>
        <v>静岡県沼津市</v>
      </c>
      <c r="P959" s="1092" t="s">
        <v>3706</v>
      </c>
      <c r="Q959" s="1092" t="s">
        <v>3712</v>
      </c>
      <c r="R959" s="1092" t="s">
        <v>3711</v>
      </c>
    </row>
    <row r="960" spans="15:18">
      <c r="O960" s="1093" t="str">
        <f t="shared" si="14"/>
        <v>静岡県熱海市</v>
      </c>
      <c r="P960" s="1092" t="s">
        <v>3706</v>
      </c>
      <c r="Q960" s="1092" t="s">
        <v>3714</v>
      </c>
      <c r="R960" s="1092" t="s">
        <v>3713</v>
      </c>
    </row>
    <row r="961" spans="15:18">
      <c r="O961" s="1093" t="str">
        <f t="shared" si="14"/>
        <v>静岡県三島市</v>
      </c>
      <c r="P961" s="1092" t="s">
        <v>3706</v>
      </c>
      <c r="Q961" s="1092" t="s">
        <v>3716</v>
      </c>
      <c r="R961" s="1092" t="s">
        <v>3715</v>
      </c>
    </row>
    <row r="962" spans="15:18">
      <c r="O962" s="1093" t="str">
        <f t="shared" si="14"/>
        <v>静岡県富士宮市</v>
      </c>
      <c r="P962" s="1092" t="s">
        <v>3706</v>
      </c>
      <c r="Q962" s="1092" t="s">
        <v>3718</v>
      </c>
      <c r="R962" s="1092" t="s">
        <v>3717</v>
      </c>
    </row>
    <row r="963" spans="15:18">
      <c r="O963" s="1093" t="str">
        <f t="shared" ref="O963:O1026" si="15">P963&amp;Q963</f>
        <v>静岡県伊東市</v>
      </c>
      <c r="P963" s="1092" t="s">
        <v>3706</v>
      </c>
      <c r="Q963" s="1092" t="s">
        <v>3720</v>
      </c>
      <c r="R963" s="1092" t="s">
        <v>3719</v>
      </c>
    </row>
    <row r="964" spans="15:18">
      <c r="O964" s="1093" t="str">
        <f t="shared" si="15"/>
        <v>静岡県島田市</v>
      </c>
      <c r="P964" s="1092" t="s">
        <v>3706</v>
      </c>
      <c r="Q964" s="1092" t="s">
        <v>3722</v>
      </c>
      <c r="R964" s="1092" t="s">
        <v>3721</v>
      </c>
    </row>
    <row r="965" spans="15:18">
      <c r="O965" s="1093" t="str">
        <f t="shared" si="15"/>
        <v>静岡県富士市</v>
      </c>
      <c r="P965" s="1092" t="s">
        <v>3706</v>
      </c>
      <c r="Q965" s="1092" t="s">
        <v>3724</v>
      </c>
      <c r="R965" s="1092" t="s">
        <v>3723</v>
      </c>
    </row>
    <row r="966" spans="15:18">
      <c r="O966" s="1093" t="str">
        <f t="shared" si="15"/>
        <v>静岡県磐田市</v>
      </c>
      <c r="P966" s="1092" t="s">
        <v>3706</v>
      </c>
      <c r="Q966" s="1092" t="s">
        <v>3726</v>
      </c>
      <c r="R966" s="1092" t="s">
        <v>3725</v>
      </c>
    </row>
    <row r="967" spans="15:18">
      <c r="O967" s="1093" t="str">
        <f t="shared" si="15"/>
        <v>静岡県焼津市</v>
      </c>
      <c r="P967" s="1092" t="s">
        <v>3706</v>
      </c>
      <c r="Q967" s="1092" t="s">
        <v>3728</v>
      </c>
      <c r="R967" s="1092" t="s">
        <v>3727</v>
      </c>
    </row>
    <row r="968" spans="15:18">
      <c r="O968" s="1093" t="str">
        <f t="shared" si="15"/>
        <v>静岡県掛川市</v>
      </c>
      <c r="P968" s="1092" t="s">
        <v>3706</v>
      </c>
      <c r="Q968" s="1092" t="s">
        <v>3730</v>
      </c>
      <c r="R968" s="1092" t="s">
        <v>3729</v>
      </c>
    </row>
    <row r="969" spans="15:18">
      <c r="O969" s="1093" t="str">
        <f t="shared" si="15"/>
        <v>静岡県藤枝市</v>
      </c>
      <c r="P969" s="1092" t="s">
        <v>3706</v>
      </c>
      <c r="Q969" s="1092" t="s">
        <v>3732</v>
      </c>
      <c r="R969" s="1092" t="s">
        <v>3731</v>
      </c>
    </row>
    <row r="970" spans="15:18">
      <c r="O970" s="1093" t="str">
        <f t="shared" si="15"/>
        <v>静岡県御殿場市</v>
      </c>
      <c r="P970" s="1092" t="s">
        <v>3706</v>
      </c>
      <c r="Q970" s="1092" t="s">
        <v>3734</v>
      </c>
      <c r="R970" s="1092" t="s">
        <v>3733</v>
      </c>
    </row>
    <row r="971" spans="15:18">
      <c r="O971" s="1093" t="str">
        <f t="shared" si="15"/>
        <v>静岡県袋井市</v>
      </c>
      <c r="P971" s="1092" t="s">
        <v>3706</v>
      </c>
      <c r="Q971" s="1092" t="s">
        <v>3736</v>
      </c>
      <c r="R971" s="1092" t="s">
        <v>3735</v>
      </c>
    </row>
    <row r="972" spans="15:18">
      <c r="O972" s="1093" t="str">
        <f t="shared" si="15"/>
        <v>静岡県下田市</v>
      </c>
      <c r="P972" s="1092" t="s">
        <v>3706</v>
      </c>
      <c r="Q972" s="1092" t="s">
        <v>3738</v>
      </c>
      <c r="R972" s="1092" t="s">
        <v>3737</v>
      </c>
    </row>
    <row r="973" spans="15:18">
      <c r="O973" s="1093" t="str">
        <f t="shared" si="15"/>
        <v>静岡県裾野市</v>
      </c>
      <c r="P973" s="1092" t="s">
        <v>3706</v>
      </c>
      <c r="Q973" s="1092" t="s">
        <v>3740</v>
      </c>
      <c r="R973" s="1092" t="s">
        <v>3739</v>
      </c>
    </row>
    <row r="974" spans="15:18">
      <c r="O974" s="1093" t="str">
        <f t="shared" si="15"/>
        <v>静岡県湖西市</v>
      </c>
      <c r="P974" s="1092" t="s">
        <v>3706</v>
      </c>
      <c r="Q974" s="1092" t="s">
        <v>3742</v>
      </c>
      <c r="R974" s="1092" t="s">
        <v>3741</v>
      </c>
    </row>
    <row r="975" spans="15:18">
      <c r="O975" s="1093" t="str">
        <f t="shared" si="15"/>
        <v>静岡県伊豆市</v>
      </c>
      <c r="P975" s="1092" t="s">
        <v>3706</v>
      </c>
      <c r="Q975" s="1092" t="s">
        <v>3744</v>
      </c>
      <c r="R975" s="1092" t="s">
        <v>3743</v>
      </c>
    </row>
    <row r="976" spans="15:18">
      <c r="O976" s="1093" t="str">
        <f t="shared" si="15"/>
        <v>静岡県御前崎市</v>
      </c>
      <c r="P976" s="1092" t="s">
        <v>3706</v>
      </c>
      <c r="Q976" s="1092" t="s">
        <v>3746</v>
      </c>
      <c r="R976" s="1092" t="s">
        <v>3745</v>
      </c>
    </row>
    <row r="977" spans="15:18">
      <c r="O977" s="1093" t="str">
        <f t="shared" si="15"/>
        <v>静岡県菊川市</v>
      </c>
      <c r="P977" s="1092" t="s">
        <v>3706</v>
      </c>
      <c r="Q977" s="1092" t="s">
        <v>3748</v>
      </c>
      <c r="R977" s="1092" t="s">
        <v>3747</v>
      </c>
    </row>
    <row r="978" spans="15:18">
      <c r="O978" s="1093" t="str">
        <f t="shared" si="15"/>
        <v>静岡県伊豆の国市</v>
      </c>
      <c r="P978" s="1092" t="s">
        <v>3706</v>
      </c>
      <c r="Q978" s="1092" t="s">
        <v>3750</v>
      </c>
      <c r="R978" s="1092" t="s">
        <v>3749</v>
      </c>
    </row>
    <row r="979" spans="15:18">
      <c r="O979" s="1093" t="str">
        <f t="shared" si="15"/>
        <v>静岡県牧之原市</v>
      </c>
      <c r="P979" s="1092" t="s">
        <v>3706</v>
      </c>
      <c r="Q979" s="1092" t="s">
        <v>3752</v>
      </c>
      <c r="R979" s="1092" t="s">
        <v>3751</v>
      </c>
    </row>
    <row r="980" spans="15:18">
      <c r="O980" s="1093" t="str">
        <f t="shared" si="15"/>
        <v>静岡県東伊豆町</v>
      </c>
      <c r="P980" s="1092" t="s">
        <v>3706</v>
      </c>
      <c r="Q980" s="1092" t="s">
        <v>3754</v>
      </c>
      <c r="R980" s="1092" t="s">
        <v>3753</v>
      </c>
    </row>
    <row r="981" spans="15:18">
      <c r="O981" s="1093" t="str">
        <f t="shared" si="15"/>
        <v>静岡県河津町</v>
      </c>
      <c r="P981" s="1092" t="s">
        <v>3706</v>
      </c>
      <c r="Q981" s="1092" t="s">
        <v>3756</v>
      </c>
      <c r="R981" s="1092" t="s">
        <v>3755</v>
      </c>
    </row>
    <row r="982" spans="15:18">
      <c r="O982" s="1093" t="str">
        <f t="shared" si="15"/>
        <v>静岡県南伊豆町</v>
      </c>
      <c r="P982" s="1092" t="s">
        <v>3706</v>
      </c>
      <c r="Q982" s="1092" t="s">
        <v>3758</v>
      </c>
      <c r="R982" s="1092" t="s">
        <v>3757</v>
      </c>
    </row>
    <row r="983" spans="15:18">
      <c r="O983" s="1093" t="str">
        <f t="shared" si="15"/>
        <v>静岡県松崎町</v>
      </c>
      <c r="P983" s="1092" t="s">
        <v>3706</v>
      </c>
      <c r="Q983" s="1092" t="s">
        <v>3760</v>
      </c>
      <c r="R983" s="1092" t="s">
        <v>3759</v>
      </c>
    </row>
    <row r="984" spans="15:18">
      <c r="O984" s="1093" t="str">
        <f t="shared" si="15"/>
        <v>静岡県西伊豆町</v>
      </c>
      <c r="P984" s="1092" t="s">
        <v>3706</v>
      </c>
      <c r="Q984" s="1092" t="s">
        <v>3762</v>
      </c>
      <c r="R984" s="1092" t="s">
        <v>3761</v>
      </c>
    </row>
    <row r="985" spans="15:18">
      <c r="O985" s="1093" t="str">
        <f t="shared" si="15"/>
        <v>静岡県函南町</v>
      </c>
      <c r="P985" s="1092" t="s">
        <v>3706</v>
      </c>
      <c r="Q985" s="1092" t="s">
        <v>3764</v>
      </c>
      <c r="R985" s="1092" t="s">
        <v>3763</v>
      </c>
    </row>
    <row r="986" spans="15:18">
      <c r="O986" s="1093" t="str">
        <f t="shared" si="15"/>
        <v>静岡県清水町</v>
      </c>
      <c r="P986" s="1092" t="s">
        <v>3706</v>
      </c>
      <c r="Q986" s="1092" t="s">
        <v>2121</v>
      </c>
      <c r="R986" s="1092" t="s">
        <v>3765</v>
      </c>
    </row>
    <row r="987" spans="15:18">
      <c r="O987" s="1093" t="str">
        <f t="shared" si="15"/>
        <v>静岡県長泉町</v>
      </c>
      <c r="P987" s="1092" t="s">
        <v>3706</v>
      </c>
      <c r="Q987" s="1092" t="s">
        <v>3767</v>
      </c>
      <c r="R987" s="1092" t="s">
        <v>3766</v>
      </c>
    </row>
    <row r="988" spans="15:18">
      <c r="O988" s="1093" t="str">
        <f t="shared" si="15"/>
        <v>静岡県小山町</v>
      </c>
      <c r="P988" s="1092" t="s">
        <v>3706</v>
      </c>
      <c r="Q988" s="1092" t="s">
        <v>3769</v>
      </c>
      <c r="R988" s="1092" t="s">
        <v>3768</v>
      </c>
    </row>
    <row r="989" spans="15:18">
      <c r="O989" s="1093" t="str">
        <f t="shared" si="15"/>
        <v>静岡県吉田町</v>
      </c>
      <c r="P989" s="1092" t="s">
        <v>3706</v>
      </c>
      <c r="Q989" s="1092" t="s">
        <v>3771</v>
      </c>
      <c r="R989" s="1092" t="s">
        <v>3770</v>
      </c>
    </row>
    <row r="990" spans="15:18">
      <c r="O990" s="1093" t="str">
        <f t="shared" si="15"/>
        <v>静岡県川根本町</v>
      </c>
      <c r="P990" s="1092" t="s">
        <v>3706</v>
      </c>
      <c r="Q990" s="1092" t="s">
        <v>3773</v>
      </c>
      <c r="R990" s="1092" t="s">
        <v>3772</v>
      </c>
    </row>
    <row r="991" spans="15:18">
      <c r="O991" s="1093" t="str">
        <f t="shared" si="15"/>
        <v>静岡県森町</v>
      </c>
      <c r="P991" s="1092" t="s">
        <v>3706</v>
      </c>
      <c r="Q991" s="1092" t="s">
        <v>1897</v>
      </c>
      <c r="R991" s="1092" t="s">
        <v>3774</v>
      </c>
    </row>
    <row r="992" spans="15:18">
      <c r="O992" s="1093" t="str">
        <f t="shared" si="15"/>
        <v>愛知県名古屋市</v>
      </c>
      <c r="P992" s="1092" t="s">
        <v>3775</v>
      </c>
      <c r="Q992" s="1092" t="s">
        <v>3777</v>
      </c>
      <c r="R992" s="1092" t="s">
        <v>3776</v>
      </c>
    </row>
    <row r="993" spans="15:18">
      <c r="O993" s="1093" t="str">
        <f t="shared" si="15"/>
        <v>愛知県豊橋市</v>
      </c>
      <c r="P993" s="1092" t="s">
        <v>3775</v>
      </c>
      <c r="Q993" s="1092" t="s">
        <v>3779</v>
      </c>
      <c r="R993" s="1092" t="s">
        <v>3778</v>
      </c>
    </row>
    <row r="994" spans="15:18">
      <c r="O994" s="1093" t="str">
        <f t="shared" si="15"/>
        <v>愛知県岡崎市</v>
      </c>
      <c r="P994" s="1092" t="s">
        <v>3775</v>
      </c>
      <c r="Q994" s="1092" t="s">
        <v>3781</v>
      </c>
      <c r="R994" s="1092" t="s">
        <v>3780</v>
      </c>
    </row>
    <row r="995" spans="15:18">
      <c r="O995" s="1093" t="str">
        <f t="shared" si="15"/>
        <v>愛知県一宮市</v>
      </c>
      <c r="P995" s="1092" t="s">
        <v>3775</v>
      </c>
      <c r="Q995" s="1092" t="s">
        <v>3783</v>
      </c>
      <c r="R995" s="1092" t="s">
        <v>3782</v>
      </c>
    </row>
    <row r="996" spans="15:18">
      <c r="O996" s="1093" t="str">
        <f t="shared" si="15"/>
        <v>愛知県瀬戸市</v>
      </c>
      <c r="P996" s="1092" t="s">
        <v>3775</v>
      </c>
      <c r="Q996" s="1092" t="s">
        <v>3785</v>
      </c>
      <c r="R996" s="1092" t="s">
        <v>3784</v>
      </c>
    </row>
    <row r="997" spans="15:18">
      <c r="O997" s="1093" t="str">
        <f t="shared" si="15"/>
        <v>愛知県半田市</v>
      </c>
      <c r="P997" s="1092" t="s">
        <v>3775</v>
      </c>
      <c r="Q997" s="1092" t="s">
        <v>3787</v>
      </c>
      <c r="R997" s="1092" t="s">
        <v>3786</v>
      </c>
    </row>
    <row r="998" spans="15:18">
      <c r="O998" s="1093" t="str">
        <f t="shared" si="15"/>
        <v>愛知県春日井市</v>
      </c>
      <c r="P998" s="1092" t="s">
        <v>3775</v>
      </c>
      <c r="Q998" s="1092" t="s">
        <v>3789</v>
      </c>
      <c r="R998" s="1092" t="s">
        <v>3788</v>
      </c>
    </row>
    <row r="999" spans="15:18">
      <c r="O999" s="1093" t="str">
        <f t="shared" si="15"/>
        <v>愛知県豊川市</v>
      </c>
      <c r="P999" s="1092" t="s">
        <v>3775</v>
      </c>
      <c r="Q999" s="1092" t="s">
        <v>3791</v>
      </c>
      <c r="R999" s="1092" t="s">
        <v>3790</v>
      </c>
    </row>
    <row r="1000" spans="15:18">
      <c r="O1000" s="1093" t="str">
        <f t="shared" si="15"/>
        <v>愛知県津島市</v>
      </c>
      <c r="P1000" s="1092" t="s">
        <v>3775</v>
      </c>
      <c r="Q1000" s="1092" t="s">
        <v>3793</v>
      </c>
      <c r="R1000" s="1092" t="s">
        <v>3792</v>
      </c>
    </row>
    <row r="1001" spans="15:18">
      <c r="O1001" s="1093" t="str">
        <f t="shared" si="15"/>
        <v>愛知県碧南市</v>
      </c>
      <c r="P1001" s="1092" t="s">
        <v>3775</v>
      </c>
      <c r="Q1001" s="1092" t="s">
        <v>3795</v>
      </c>
      <c r="R1001" s="1092" t="s">
        <v>3794</v>
      </c>
    </row>
    <row r="1002" spans="15:18">
      <c r="O1002" s="1093" t="str">
        <f t="shared" si="15"/>
        <v>愛知県刈谷市</v>
      </c>
      <c r="P1002" s="1092" t="s">
        <v>3775</v>
      </c>
      <c r="Q1002" s="1092" t="s">
        <v>3797</v>
      </c>
      <c r="R1002" s="1092" t="s">
        <v>3796</v>
      </c>
    </row>
    <row r="1003" spans="15:18">
      <c r="O1003" s="1093" t="str">
        <f t="shared" si="15"/>
        <v>愛知県豊田市</v>
      </c>
      <c r="P1003" s="1092" t="s">
        <v>3775</v>
      </c>
      <c r="Q1003" s="1092" t="s">
        <v>3799</v>
      </c>
      <c r="R1003" s="1092" t="s">
        <v>3798</v>
      </c>
    </row>
    <row r="1004" spans="15:18">
      <c r="O1004" s="1093" t="str">
        <f t="shared" si="15"/>
        <v>愛知県安城市</v>
      </c>
      <c r="P1004" s="1092" t="s">
        <v>3775</v>
      </c>
      <c r="Q1004" s="1092" t="s">
        <v>3801</v>
      </c>
      <c r="R1004" s="1092" t="s">
        <v>3800</v>
      </c>
    </row>
    <row r="1005" spans="15:18">
      <c r="O1005" s="1093" t="str">
        <f t="shared" si="15"/>
        <v>愛知県西尾市</v>
      </c>
      <c r="P1005" s="1092" t="s">
        <v>3775</v>
      </c>
      <c r="Q1005" s="1092" t="s">
        <v>3803</v>
      </c>
      <c r="R1005" s="1092" t="s">
        <v>3802</v>
      </c>
    </row>
    <row r="1006" spans="15:18">
      <c r="O1006" s="1093" t="str">
        <f t="shared" si="15"/>
        <v>愛知県蒲郡市</v>
      </c>
      <c r="P1006" s="1092" t="s">
        <v>3775</v>
      </c>
      <c r="Q1006" s="1092" t="s">
        <v>3805</v>
      </c>
      <c r="R1006" s="1092" t="s">
        <v>3804</v>
      </c>
    </row>
    <row r="1007" spans="15:18">
      <c r="O1007" s="1093" t="str">
        <f t="shared" si="15"/>
        <v>愛知県犬山市</v>
      </c>
      <c r="P1007" s="1092" t="s">
        <v>3775</v>
      </c>
      <c r="Q1007" s="1092" t="s">
        <v>3807</v>
      </c>
      <c r="R1007" s="1092" t="s">
        <v>3806</v>
      </c>
    </row>
    <row r="1008" spans="15:18">
      <c r="O1008" s="1093" t="str">
        <f t="shared" si="15"/>
        <v>愛知県常滑市</v>
      </c>
      <c r="P1008" s="1092" t="s">
        <v>3775</v>
      </c>
      <c r="Q1008" s="1092" t="s">
        <v>3809</v>
      </c>
      <c r="R1008" s="1092" t="s">
        <v>3808</v>
      </c>
    </row>
    <row r="1009" spans="15:18">
      <c r="O1009" s="1093" t="str">
        <f t="shared" si="15"/>
        <v>愛知県江南市</v>
      </c>
      <c r="P1009" s="1092" t="s">
        <v>3775</v>
      </c>
      <c r="Q1009" s="1092" t="s">
        <v>3811</v>
      </c>
      <c r="R1009" s="1092" t="s">
        <v>3810</v>
      </c>
    </row>
    <row r="1010" spans="15:18">
      <c r="O1010" s="1093" t="str">
        <f t="shared" si="15"/>
        <v>愛知県小牧市</v>
      </c>
      <c r="P1010" s="1092" t="s">
        <v>3775</v>
      </c>
      <c r="Q1010" s="1092" t="s">
        <v>3813</v>
      </c>
      <c r="R1010" s="1092" t="s">
        <v>3812</v>
      </c>
    </row>
    <row r="1011" spans="15:18">
      <c r="O1011" s="1093" t="str">
        <f t="shared" si="15"/>
        <v>愛知県稲沢市</v>
      </c>
      <c r="P1011" s="1092" t="s">
        <v>3775</v>
      </c>
      <c r="Q1011" s="1092" t="s">
        <v>3815</v>
      </c>
      <c r="R1011" s="1092" t="s">
        <v>3814</v>
      </c>
    </row>
    <row r="1012" spans="15:18">
      <c r="O1012" s="1093" t="str">
        <f t="shared" si="15"/>
        <v>愛知県新城市</v>
      </c>
      <c r="P1012" s="1092" t="s">
        <v>3775</v>
      </c>
      <c r="Q1012" s="1092" t="s">
        <v>3817</v>
      </c>
      <c r="R1012" s="1092" t="s">
        <v>3816</v>
      </c>
    </row>
    <row r="1013" spans="15:18">
      <c r="O1013" s="1093" t="str">
        <f t="shared" si="15"/>
        <v>愛知県東海市</v>
      </c>
      <c r="P1013" s="1092" t="s">
        <v>3775</v>
      </c>
      <c r="Q1013" s="1092" t="s">
        <v>3819</v>
      </c>
      <c r="R1013" s="1092" t="s">
        <v>3818</v>
      </c>
    </row>
    <row r="1014" spans="15:18">
      <c r="O1014" s="1093" t="str">
        <f t="shared" si="15"/>
        <v>愛知県大府市</v>
      </c>
      <c r="P1014" s="1092" t="s">
        <v>3775</v>
      </c>
      <c r="Q1014" s="1092" t="s">
        <v>3821</v>
      </c>
      <c r="R1014" s="1092" t="s">
        <v>3820</v>
      </c>
    </row>
    <row r="1015" spans="15:18">
      <c r="O1015" s="1093" t="str">
        <f t="shared" si="15"/>
        <v>愛知県知多市</v>
      </c>
      <c r="P1015" s="1092" t="s">
        <v>3775</v>
      </c>
      <c r="Q1015" s="1092" t="s">
        <v>3823</v>
      </c>
      <c r="R1015" s="1092" t="s">
        <v>3822</v>
      </c>
    </row>
    <row r="1016" spans="15:18">
      <c r="O1016" s="1093" t="str">
        <f t="shared" si="15"/>
        <v>愛知県知立市</v>
      </c>
      <c r="P1016" s="1092" t="s">
        <v>3775</v>
      </c>
      <c r="Q1016" s="1092" t="s">
        <v>3825</v>
      </c>
      <c r="R1016" s="1092" t="s">
        <v>3824</v>
      </c>
    </row>
    <row r="1017" spans="15:18">
      <c r="O1017" s="1093" t="str">
        <f t="shared" si="15"/>
        <v>愛知県尾張旭市</v>
      </c>
      <c r="P1017" s="1092" t="s">
        <v>3775</v>
      </c>
      <c r="Q1017" s="1092" t="s">
        <v>3827</v>
      </c>
      <c r="R1017" s="1092" t="s">
        <v>3826</v>
      </c>
    </row>
    <row r="1018" spans="15:18">
      <c r="O1018" s="1093" t="str">
        <f t="shared" si="15"/>
        <v>愛知県高浜市</v>
      </c>
      <c r="P1018" s="1092" t="s">
        <v>3775</v>
      </c>
      <c r="Q1018" s="1092" t="s">
        <v>3829</v>
      </c>
      <c r="R1018" s="1092" t="s">
        <v>3828</v>
      </c>
    </row>
    <row r="1019" spans="15:18">
      <c r="O1019" s="1093" t="str">
        <f t="shared" si="15"/>
        <v>愛知県岩倉市</v>
      </c>
      <c r="P1019" s="1092" t="s">
        <v>3775</v>
      </c>
      <c r="Q1019" s="1092" t="s">
        <v>3831</v>
      </c>
      <c r="R1019" s="1092" t="s">
        <v>3830</v>
      </c>
    </row>
    <row r="1020" spans="15:18">
      <c r="O1020" s="1093" t="str">
        <f t="shared" si="15"/>
        <v>愛知県豊明市</v>
      </c>
      <c r="P1020" s="1092" t="s">
        <v>3775</v>
      </c>
      <c r="Q1020" s="1092" t="s">
        <v>3833</v>
      </c>
      <c r="R1020" s="1092" t="s">
        <v>3832</v>
      </c>
    </row>
    <row r="1021" spans="15:18">
      <c r="O1021" s="1093" t="str">
        <f t="shared" si="15"/>
        <v>愛知県日進市</v>
      </c>
      <c r="P1021" s="1092" t="s">
        <v>3775</v>
      </c>
      <c r="Q1021" s="1092" t="s">
        <v>3835</v>
      </c>
      <c r="R1021" s="1092" t="s">
        <v>3834</v>
      </c>
    </row>
    <row r="1022" spans="15:18">
      <c r="O1022" s="1093" t="str">
        <f t="shared" si="15"/>
        <v>愛知県田原市</v>
      </c>
      <c r="P1022" s="1092" t="s">
        <v>3775</v>
      </c>
      <c r="Q1022" s="1092" t="s">
        <v>3837</v>
      </c>
      <c r="R1022" s="1092" t="s">
        <v>3836</v>
      </c>
    </row>
    <row r="1023" spans="15:18">
      <c r="O1023" s="1093" t="str">
        <f t="shared" si="15"/>
        <v>愛知県愛西市</v>
      </c>
      <c r="P1023" s="1092" t="s">
        <v>3775</v>
      </c>
      <c r="Q1023" s="1092" t="s">
        <v>3839</v>
      </c>
      <c r="R1023" s="1092" t="s">
        <v>3838</v>
      </c>
    </row>
    <row r="1024" spans="15:18">
      <c r="O1024" s="1093" t="str">
        <f t="shared" si="15"/>
        <v>愛知県清須市</v>
      </c>
      <c r="P1024" s="1092" t="s">
        <v>3775</v>
      </c>
      <c r="Q1024" s="1092" t="s">
        <v>3841</v>
      </c>
      <c r="R1024" s="1092" t="s">
        <v>3840</v>
      </c>
    </row>
    <row r="1025" spans="15:18">
      <c r="O1025" s="1093" t="str">
        <f t="shared" si="15"/>
        <v>愛知県北名古屋市</v>
      </c>
      <c r="P1025" s="1092" t="s">
        <v>3775</v>
      </c>
      <c r="Q1025" s="1092" t="s">
        <v>3843</v>
      </c>
      <c r="R1025" s="1092" t="s">
        <v>3842</v>
      </c>
    </row>
    <row r="1026" spans="15:18">
      <c r="O1026" s="1093" t="str">
        <f t="shared" si="15"/>
        <v>愛知県弥富市</v>
      </c>
      <c r="P1026" s="1092" t="s">
        <v>3775</v>
      </c>
      <c r="Q1026" s="1092" t="s">
        <v>3845</v>
      </c>
      <c r="R1026" s="1092" t="s">
        <v>3844</v>
      </c>
    </row>
    <row r="1027" spans="15:18">
      <c r="O1027" s="1093" t="str">
        <f t="shared" ref="O1027:O1090" si="16">P1027&amp;Q1027</f>
        <v>愛知県みよし市</v>
      </c>
      <c r="P1027" s="1092" t="s">
        <v>3775</v>
      </c>
      <c r="Q1027" s="1092" t="s">
        <v>3847</v>
      </c>
      <c r="R1027" s="1092" t="s">
        <v>3846</v>
      </c>
    </row>
    <row r="1028" spans="15:18">
      <c r="O1028" s="1093" t="str">
        <f t="shared" si="16"/>
        <v>愛知県あま市</v>
      </c>
      <c r="P1028" s="1092" t="s">
        <v>3775</v>
      </c>
      <c r="Q1028" s="1092" t="s">
        <v>3849</v>
      </c>
      <c r="R1028" s="1092" t="s">
        <v>3848</v>
      </c>
    </row>
    <row r="1029" spans="15:18">
      <c r="O1029" s="1093" t="str">
        <f t="shared" si="16"/>
        <v>愛知県長久手市</v>
      </c>
      <c r="P1029" s="1092" t="s">
        <v>3775</v>
      </c>
      <c r="Q1029" s="1092" t="s">
        <v>3851</v>
      </c>
      <c r="R1029" s="1092" t="s">
        <v>3850</v>
      </c>
    </row>
    <row r="1030" spans="15:18">
      <c r="O1030" s="1093" t="str">
        <f t="shared" si="16"/>
        <v>愛知県東郷町</v>
      </c>
      <c r="P1030" s="1092" t="s">
        <v>3775</v>
      </c>
      <c r="Q1030" s="1092" t="s">
        <v>3853</v>
      </c>
      <c r="R1030" s="1092" t="s">
        <v>3852</v>
      </c>
    </row>
    <row r="1031" spans="15:18">
      <c r="O1031" s="1093" t="str">
        <f t="shared" si="16"/>
        <v>愛知県豊山町</v>
      </c>
      <c r="P1031" s="1092" t="s">
        <v>3775</v>
      </c>
      <c r="Q1031" s="1092" t="s">
        <v>3855</v>
      </c>
      <c r="R1031" s="1092" t="s">
        <v>3854</v>
      </c>
    </row>
    <row r="1032" spans="15:18">
      <c r="O1032" s="1093" t="str">
        <f t="shared" si="16"/>
        <v>愛知県大口町</v>
      </c>
      <c r="P1032" s="1092" t="s">
        <v>3775</v>
      </c>
      <c r="Q1032" s="1092" t="s">
        <v>3857</v>
      </c>
      <c r="R1032" s="1092" t="s">
        <v>3856</v>
      </c>
    </row>
    <row r="1033" spans="15:18">
      <c r="O1033" s="1093" t="str">
        <f t="shared" si="16"/>
        <v>愛知県扶桑町</v>
      </c>
      <c r="P1033" s="1092" t="s">
        <v>3775</v>
      </c>
      <c r="Q1033" s="1092" t="s">
        <v>3859</v>
      </c>
      <c r="R1033" s="1092" t="s">
        <v>3858</v>
      </c>
    </row>
    <row r="1034" spans="15:18">
      <c r="O1034" s="1093" t="str">
        <f t="shared" si="16"/>
        <v>愛知県大治町</v>
      </c>
      <c r="P1034" s="1092" t="s">
        <v>3775</v>
      </c>
      <c r="Q1034" s="1092" t="s">
        <v>3861</v>
      </c>
      <c r="R1034" s="1092" t="s">
        <v>3860</v>
      </c>
    </row>
    <row r="1035" spans="15:18">
      <c r="O1035" s="1093" t="str">
        <f t="shared" si="16"/>
        <v>愛知県蟹江町</v>
      </c>
      <c r="P1035" s="1092" t="s">
        <v>3775</v>
      </c>
      <c r="Q1035" s="1092" t="s">
        <v>3863</v>
      </c>
      <c r="R1035" s="1092" t="s">
        <v>3862</v>
      </c>
    </row>
    <row r="1036" spans="15:18">
      <c r="O1036" s="1093" t="str">
        <f t="shared" si="16"/>
        <v>愛知県飛島村</v>
      </c>
      <c r="P1036" s="1092" t="s">
        <v>3775</v>
      </c>
      <c r="Q1036" s="1092" t="s">
        <v>3865</v>
      </c>
      <c r="R1036" s="1092" t="s">
        <v>3864</v>
      </c>
    </row>
    <row r="1037" spans="15:18">
      <c r="O1037" s="1093" t="str">
        <f t="shared" si="16"/>
        <v>愛知県阿久比町</v>
      </c>
      <c r="P1037" s="1092" t="s">
        <v>3775</v>
      </c>
      <c r="Q1037" s="1092" t="s">
        <v>3867</v>
      </c>
      <c r="R1037" s="1092" t="s">
        <v>3866</v>
      </c>
    </row>
    <row r="1038" spans="15:18">
      <c r="O1038" s="1093" t="str">
        <f t="shared" si="16"/>
        <v>愛知県東浦町</v>
      </c>
      <c r="P1038" s="1092" t="s">
        <v>3775</v>
      </c>
      <c r="Q1038" s="1092" t="s">
        <v>3869</v>
      </c>
      <c r="R1038" s="1092" t="s">
        <v>3868</v>
      </c>
    </row>
    <row r="1039" spans="15:18">
      <c r="O1039" s="1093" t="str">
        <f t="shared" si="16"/>
        <v>愛知県南知多町</v>
      </c>
      <c r="P1039" s="1092" t="s">
        <v>3775</v>
      </c>
      <c r="Q1039" s="1092" t="s">
        <v>3871</v>
      </c>
      <c r="R1039" s="1092" t="s">
        <v>3870</v>
      </c>
    </row>
    <row r="1040" spans="15:18">
      <c r="O1040" s="1093" t="str">
        <f t="shared" si="16"/>
        <v>愛知県美浜町</v>
      </c>
      <c r="P1040" s="1092" t="s">
        <v>3775</v>
      </c>
      <c r="Q1040" s="1092" t="s">
        <v>3409</v>
      </c>
      <c r="R1040" s="1092" t="s">
        <v>3872</v>
      </c>
    </row>
    <row r="1041" spans="15:18">
      <c r="O1041" s="1093" t="str">
        <f t="shared" si="16"/>
        <v>愛知県武豊町</v>
      </c>
      <c r="P1041" s="1092" t="s">
        <v>3775</v>
      </c>
      <c r="Q1041" s="1092" t="s">
        <v>3874</v>
      </c>
      <c r="R1041" s="1092" t="s">
        <v>3873</v>
      </c>
    </row>
    <row r="1042" spans="15:18">
      <c r="O1042" s="1093" t="str">
        <f t="shared" si="16"/>
        <v>愛知県幸田町</v>
      </c>
      <c r="P1042" s="1092" t="s">
        <v>3775</v>
      </c>
      <c r="Q1042" s="1092" t="s">
        <v>3876</v>
      </c>
      <c r="R1042" s="1092" t="s">
        <v>3875</v>
      </c>
    </row>
    <row r="1043" spans="15:18">
      <c r="O1043" s="1093" t="str">
        <f t="shared" si="16"/>
        <v>愛知県設楽町</v>
      </c>
      <c r="P1043" s="1092" t="s">
        <v>3775</v>
      </c>
      <c r="Q1043" s="1092" t="s">
        <v>3878</v>
      </c>
      <c r="R1043" s="1092" t="s">
        <v>3877</v>
      </c>
    </row>
    <row r="1044" spans="15:18">
      <c r="O1044" s="1093" t="str">
        <f t="shared" si="16"/>
        <v>愛知県東栄町</v>
      </c>
      <c r="P1044" s="1092" t="s">
        <v>3775</v>
      </c>
      <c r="Q1044" s="1092" t="s">
        <v>3880</v>
      </c>
      <c r="R1044" s="1092" t="s">
        <v>3879</v>
      </c>
    </row>
    <row r="1045" spans="15:18">
      <c r="O1045" s="1093" t="str">
        <f t="shared" si="16"/>
        <v>愛知県豊根村</v>
      </c>
      <c r="P1045" s="1092" t="s">
        <v>3775</v>
      </c>
      <c r="Q1045" s="1092" t="s">
        <v>3882</v>
      </c>
      <c r="R1045" s="1092" t="s">
        <v>3881</v>
      </c>
    </row>
    <row r="1046" spans="15:18">
      <c r="O1046" s="1093" t="str">
        <f t="shared" si="16"/>
        <v>三重県津市</v>
      </c>
      <c r="P1046" s="1092" t="s">
        <v>3883</v>
      </c>
      <c r="Q1046" s="1092" t="s">
        <v>3885</v>
      </c>
      <c r="R1046" s="1092" t="s">
        <v>3884</v>
      </c>
    </row>
    <row r="1047" spans="15:18">
      <c r="O1047" s="1093" t="str">
        <f t="shared" si="16"/>
        <v>三重県四日市市</v>
      </c>
      <c r="P1047" s="1092" t="s">
        <v>3883</v>
      </c>
      <c r="Q1047" s="1092" t="s">
        <v>3887</v>
      </c>
      <c r="R1047" s="1092" t="s">
        <v>3886</v>
      </c>
    </row>
    <row r="1048" spans="15:18">
      <c r="O1048" s="1093" t="str">
        <f t="shared" si="16"/>
        <v>三重県伊勢市</v>
      </c>
      <c r="P1048" s="1092" t="s">
        <v>3883</v>
      </c>
      <c r="Q1048" s="1092" t="s">
        <v>3889</v>
      </c>
      <c r="R1048" s="1092" t="s">
        <v>3888</v>
      </c>
    </row>
    <row r="1049" spans="15:18">
      <c r="O1049" s="1093" t="str">
        <f t="shared" si="16"/>
        <v>三重県松阪市</v>
      </c>
      <c r="P1049" s="1092" t="s">
        <v>3883</v>
      </c>
      <c r="Q1049" s="1092" t="s">
        <v>3891</v>
      </c>
      <c r="R1049" s="1092" t="s">
        <v>3890</v>
      </c>
    </row>
    <row r="1050" spans="15:18">
      <c r="O1050" s="1093" t="str">
        <f t="shared" si="16"/>
        <v>三重県桑名市</v>
      </c>
      <c r="P1050" s="1092" t="s">
        <v>3883</v>
      </c>
      <c r="Q1050" s="1092" t="s">
        <v>3893</v>
      </c>
      <c r="R1050" s="1092" t="s">
        <v>3892</v>
      </c>
    </row>
    <row r="1051" spans="15:18">
      <c r="O1051" s="1093" t="str">
        <f t="shared" si="16"/>
        <v>三重県鈴鹿市</v>
      </c>
      <c r="P1051" s="1092" t="s">
        <v>3883</v>
      </c>
      <c r="Q1051" s="1092" t="s">
        <v>3895</v>
      </c>
      <c r="R1051" s="1092" t="s">
        <v>3894</v>
      </c>
    </row>
    <row r="1052" spans="15:18">
      <c r="O1052" s="1093" t="str">
        <f t="shared" si="16"/>
        <v>三重県名張市</v>
      </c>
      <c r="P1052" s="1092" t="s">
        <v>3883</v>
      </c>
      <c r="Q1052" s="1092" t="s">
        <v>3897</v>
      </c>
      <c r="R1052" s="1092" t="s">
        <v>3896</v>
      </c>
    </row>
    <row r="1053" spans="15:18">
      <c r="O1053" s="1093" t="str">
        <f t="shared" si="16"/>
        <v>三重県尾鷲市</v>
      </c>
      <c r="P1053" s="1092" t="s">
        <v>3883</v>
      </c>
      <c r="Q1053" s="1092" t="s">
        <v>3899</v>
      </c>
      <c r="R1053" s="1092" t="s">
        <v>3898</v>
      </c>
    </row>
    <row r="1054" spans="15:18">
      <c r="O1054" s="1093" t="str">
        <f t="shared" si="16"/>
        <v>三重県亀山市</v>
      </c>
      <c r="P1054" s="1092" t="s">
        <v>3883</v>
      </c>
      <c r="Q1054" s="1092" t="s">
        <v>3901</v>
      </c>
      <c r="R1054" s="1092" t="s">
        <v>3900</v>
      </c>
    </row>
    <row r="1055" spans="15:18">
      <c r="O1055" s="1093" t="str">
        <f t="shared" si="16"/>
        <v>三重県鳥羽市</v>
      </c>
      <c r="P1055" s="1092" t="s">
        <v>3883</v>
      </c>
      <c r="Q1055" s="1092" t="s">
        <v>3903</v>
      </c>
      <c r="R1055" s="1092" t="s">
        <v>3902</v>
      </c>
    </row>
    <row r="1056" spans="15:18">
      <c r="O1056" s="1093" t="str">
        <f t="shared" si="16"/>
        <v>三重県熊野市</v>
      </c>
      <c r="P1056" s="1092" t="s">
        <v>3883</v>
      </c>
      <c r="Q1056" s="1092" t="s">
        <v>3905</v>
      </c>
      <c r="R1056" s="1092" t="s">
        <v>3904</v>
      </c>
    </row>
    <row r="1057" spans="15:18">
      <c r="O1057" s="1093" t="str">
        <f t="shared" si="16"/>
        <v>三重県いなべ市</v>
      </c>
      <c r="P1057" s="1092" t="s">
        <v>3883</v>
      </c>
      <c r="Q1057" s="1092" t="s">
        <v>3907</v>
      </c>
      <c r="R1057" s="1092" t="s">
        <v>3906</v>
      </c>
    </row>
    <row r="1058" spans="15:18">
      <c r="O1058" s="1093" t="str">
        <f t="shared" si="16"/>
        <v>三重県志摩市</v>
      </c>
      <c r="P1058" s="1092" t="s">
        <v>3883</v>
      </c>
      <c r="Q1058" s="1092" t="s">
        <v>3909</v>
      </c>
      <c r="R1058" s="1092" t="s">
        <v>3908</v>
      </c>
    </row>
    <row r="1059" spans="15:18">
      <c r="O1059" s="1093" t="str">
        <f t="shared" si="16"/>
        <v>三重県伊賀市</v>
      </c>
      <c r="P1059" s="1092" t="s">
        <v>3883</v>
      </c>
      <c r="Q1059" s="1092" t="s">
        <v>3911</v>
      </c>
      <c r="R1059" s="1092" t="s">
        <v>3910</v>
      </c>
    </row>
    <row r="1060" spans="15:18">
      <c r="O1060" s="1093" t="str">
        <f t="shared" si="16"/>
        <v>三重県木曽岬町</v>
      </c>
      <c r="P1060" s="1092" t="s">
        <v>3883</v>
      </c>
      <c r="Q1060" s="1092" t="s">
        <v>3913</v>
      </c>
      <c r="R1060" s="1092" t="s">
        <v>3912</v>
      </c>
    </row>
    <row r="1061" spans="15:18">
      <c r="O1061" s="1093" t="str">
        <f t="shared" si="16"/>
        <v>三重県東員町</v>
      </c>
      <c r="P1061" s="1092" t="s">
        <v>3883</v>
      </c>
      <c r="Q1061" s="1092" t="s">
        <v>3915</v>
      </c>
      <c r="R1061" s="1092" t="s">
        <v>3914</v>
      </c>
    </row>
    <row r="1062" spans="15:18">
      <c r="O1062" s="1093" t="str">
        <f t="shared" si="16"/>
        <v>三重県菰野町</v>
      </c>
      <c r="P1062" s="1092" t="s">
        <v>3883</v>
      </c>
      <c r="Q1062" s="1092" t="s">
        <v>3917</v>
      </c>
      <c r="R1062" s="1092" t="s">
        <v>3916</v>
      </c>
    </row>
    <row r="1063" spans="15:18">
      <c r="O1063" s="1093" t="str">
        <f t="shared" si="16"/>
        <v>三重県朝日町</v>
      </c>
      <c r="P1063" s="1092" t="s">
        <v>3883</v>
      </c>
      <c r="Q1063" s="1092" t="s">
        <v>2469</v>
      </c>
      <c r="R1063" s="1092" t="s">
        <v>3918</v>
      </c>
    </row>
    <row r="1064" spans="15:18">
      <c r="O1064" s="1093" t="str">
        <f t="shared" si="16"/>
        <v>三重県川越町</v>
      </c>
      <c r="P1064" s="1092" t="s">
        <v>3883</v>
      </c>
      <c r="Q1064" s="1092" t="s">
        <v>3920</v>
      </c>
      <c r="R1064" s="1092" t="s">
        <v>3919</v>
      </c>
    </row>
    <row r="1065" spans="15:18">
      <c r="O1065" s="1093" t="str">
        <f t="shared" si="16"/>
        <v>三重県多気町</v>
      </c>
      <c r="P1065" s="1092" t="s">
        <v>3883</v>
      </c>
      <c r="Q1065" s="1092" t="s">
        <v>3922</v>
      </c>
      <c r="R1065" s="1092" t="s">
        <v>3921</v>
      </c>
    </row>
    <row r="1066" spans="15:18">
      <c r="O1066" s="1093" t="str">
        <f t="shared" si="16"/>
        <v>三重県明和町</v>
      </c>
      <c r="P1066" s="1092" t="s">
        <v>3883</v>
      </c>
      <c r="Q1066" s="1092" t="s">
        <v>2824</v>
      </c>
      <c r="R1066" s="1092" t="s">
        <v>3923</v>
      </c>
    </row>
    <row r="1067" spans="15:18">
      <c r="O1067" s="1093" t="str">
        <f t="shared" si="16"/>
        <v>三重県大台町</v>
      </c>
      <c r="P1067" s="1092" t="s">
        <v>3883</v>
      </c>
      <c r="Q1067" s="1092" t="s">
        <v>3925</v>
      </c>
      <c r="R1067" s="1092" t="s">
        <v>3924</v>
      </c>
    </row>
    <row r="1068" spans="15:18">
      <c r="O1068" s="1093" t="str">
        <f t="shared" si="16"/>
        <v>三重県玉城町</v>
      </c>
      <c r="P1068" s="1092" t="s">
        <v>3883</v>
      </c>
      <c r="Q1068" s="1092" t="s">
        <v>3927</v>
      </c>
      <c r="R1068" s="1092" t="s">
        <v>3926</v>
      </c>
    </row>
    <row r="1069" spans="15:18">
      <c r="O1069" s="1093" t="str">
        <f t="shared" si="16"/>
        <v>三重県度会町</v>
      </c>
      <c r="P1069" s="1092" t="s">
        <v>3883</v>
      </c>
      <c r="Q1069" s="1092" t="s">
        <v>3929</v>
      </c>
      <c r="R1069" s="1092" t="s">
        <v>3928</v>
      </c>
    </row>
    <row r="1070" spans="15:18">
      <c r="O1070" s="1093" t="str">
        <f t="shared" si="16"/>
        <v>三重県大紀町</v>
      </c>
      <c r="P1070" s="1092" t="s">
        <v>3883</v>
      </c>
      <c r="Q1070" s="1092" t="s">
        <v>3931</v>
      </c>
      <c r="R1070" s="1092" t="s">
        <v>3930</v>
      </c>
    </row>
    <row r="1071" spans="15:18">
      <c r="O1071" s="1093" t="str">
        <f t="shared" si="16"/>
        <v>三重県南伊勢町</v>
      </c>
      <c r="P1071" s="1092" t="s">
        <v>3883</v>
      </c>
      <c r="Q1071" s="1092" t="s">
        <v>3933</v>
      </c>
      <c r="R1071" s="1092" t="s">
        <v>3932</v>
      </c>
    </row>
    <row r="1072" spans="15:18">
      <c r="O1072" s="1093" t="str">
        <f t="shared" si="16"/>
        <v>三重県紀北町</v>
      </c>
      <c r="P1072" s="1092" t="s">
        <v>3883</v>
      </c>
      <c r="Q1072" s="1092" t="s">
        <v>3935</v>
      </c>
      <c r="R1072" s="1092" t="s">
        <v>3934</v>
      </c>
    </row>
    <row r="1073" spans="15:18">
      <c r="O1073" s="1093" t="str">
        <f t="shared" si="16"/>
        <v>三重県御浜町</v>
      </c>
      <c r="P1073" s="1092" t="s">
        <v>3883</v>
      </c>
      <c r="Q1073" s="1092" t="s">
        <v>3937</v>
      </c>
      <c r="R1073" s="1092" t="s">
        <v>3936</v>
      </c>
    </row>
    <row r="1074" spans="15:18">
      <c r="O1074" s="1093" t="str">
        <f t="shared" si="16"/>
        <v>三重県紀宝町</v>
      </c>
      <c r="P1074" s="1092" t="s">
        <v>3883</v>
      </c>
      <c r="Q1074" s="1092" t="s">
        <v>3939</v>
      </c>
      <c r="R1074" s="1092" t="s">
        <v>3938</v>
      </c>
    </row>
    <row r="1075" spans="15:18">
      <c r="O1075" s="1093" t="str">
        <f t="shared" si="16"/>
        <v>滋賀県大津市</v>
      </c>
      <c r="P1075" s="1092" t="s">
        <v>3940</v>
      </c>
      <c r="Q1075" s="1092" t="s">
        <v>3942</v>
      </c>
      <c r="R1075" s="1092" t="s">
        <v>3941</v>
      </c>
    </row>
    <row r="1076" spans="15:18">
      <c r="O1076" s="1093" t="str">
        <f t="shared" si="16"/>
        <v>滋賀県彦根市</v>
      </c>
      <c r="P1076" s="1092" t="s">
        <v>3940</v>
      </c>
      <c r="Q1076" s="1092" t="s">
        <v>3944</v>
      </c>
      <c r="R1076" s="1092" t="s">
        <v>3943</v>
      </c>
    </row>
    <row r="1077" spans="15:18">
      <c r="O1077" s="1093" t="str">
        <f t="shared" si="16"/>
        <v>滋賀県長浜市</v>
      </c>
      <c r="P1077" s="1092" t="s">
        <v>3940</v>
      </c>
      <c r="Q1077" s="1092" t="s">
        <v>3946</v>
      </c>
      <c r="R1077" s="1092" t="s">
        <v>3945</v>
      </c>
    </row>
    <row r="1078" spans="15:18">
      <c r="O1078" s="1093" t="str">
        <f t="shared" si="16"/>
        <v>滋賀県近江八幡市</v>
      </c>
      <c r="P1078" s="1092" t="s">
        <v>3940</v>
      </c>
      <c r="Q1078" s="1092" t="s">
        <v>3948</v>
      </c>
      <c r="R1078" s="1092" t="s">
        <v>3947</v>
      </c>
    </row>
    <row r="1079" spans="15:18">
      <c r="O1079" s="1093" t="str">
        <f t="shared" si="16"/>
        <v>滋賀県草津市</v>
      </c>
      <c r="P1079" s="1092" t="s">
        <v>3940</v>
      </c>
      <c r="Q1079" s="1092" t="s">
        <v>3950</v>
      </c>
      <c r="R1079" s="1092" t="s">
        <v>3949</v>
      </c>
    </row>
    <row r="1080" spans="15:18">
      <c r="O1080" s="1093" t="str">
        <f t="shared" si="16"/>
        <v>滋賀県守山市</v>
      </c>
      <c r="P1080" s="1092" t="s">
        <v>3940</v>
      </c>
      <c r="Q1080" s="1092" t="s">
        <v>3952</v>
      </c>
      <c r="R1080" s="1092" t="s">
        <v>3951</v>
      </c>
    </row>
    <row r="1081" spans="15:18">
      <c r="O1081" s="1093" t="str">
        <f t="shared" si="16"/>
        <v>滋賀県栗東市</v>
      </c>
      <c r="P1081" s="1092" t="s">
        <v>3940</v>
      </c>
      <c r="Q1081" s="1092" t="s">
        <v>3954</v>
      </c>
      <c r="R1081" s="1092" t="s">
        <v>3953</v>
      </c>
    </row>
    <row r="1082" spans="15:18">
      <c r="O1082" s="1093" t="str">
        <f t="shared" si="16"/>
        <v>滋賀県甲賀市</v>
      </c>
      <c r="P1082" s="1092" t="s">
        <v>3940</v>
      </c>
      <c r="Q1082" s="1092" t="s">
        <v>3956</v>
      </c>
      <c r="R1082" s="1092" t="s">
        <v>3955</v>
      </c>
    </row>
    <row r="1083" spans="15:18">
      <c r="O1083" s="1093" t="str">
        <f t="shared" si="16"/>
        <v>滋賀県野洲市</v>
      </c>
      <c r="P1083" s="1092" t="s">
        <v>3940</v>
      </c>
      <c r="Q1083" s="1092" t="s">
        <v>3958</v>
      </c>
      <c r="R1083" s="1092" t="s">
        <v>3957</v>
      </c>
    </row>
    <row r="1084" spans="15:18">
      <c r="O1084" s="1093" t="str">
        <f t="shared" si="16"/>
        <v>滋賀県湖南市</v>
      </c>
      <c r="P1084" s="1092" t="s">
        <v>3940</v>
      </c>
      <c r="Q1084" s="1092" t="s">
        <v>3960</v>
      </c>
      <c r="R1084" s="1092" t="s">
        <v>3959</v>
      </c>
    </row>
    <row r="1085" spans="15:18">
      <c r="O1085" s="1093" t="str">
        <f t="shared" si="16"/>
        <v>滋賀県高島市</v>
      </c>
      <c r="P1085" s="1092" t="s">
        <v>3940</v>
      </c>
      <c r="Q1085" s="1092" t="s">
        <v>3962</v>
      </c>
      <c r="R1085" s="1092" t="s">
        <v>3961</v>
      </c>
    </row>
    <row r="1086" spans="15:18">
      <c r="O1086" s="1093" t="str">
        <f t="shared" si="16"/>
        <v>滋賀県東近江市</v>
      </c>
      <c r="P1086" s="1092" t="s">
        <v>3940</v>
      </c>
      <c r="Q1086" s="1092" t="s">
        <v>3964</v>
      </c>
      <c r="R1086" s="1092" t="s">
        <v>3963</v>
      </c>
    </row>
    <row r="1087" spans="15:18">
      <c r="O1087" s="1093" t="str">
        <f t="shared" si="16"/>
        <v>滋賀県米原市</v>
      </c>
      <c r="P1087" s="1092" t="s">
        <v>3940</v>
      </c>
      <c r="Q1087" s="1092" t="s">
        <v>3966</v>
      </c>
      <c r="R1087" s="1092" t="s">
        <v>3965</v>
      </c>
    </row>
    <row r="1088" spans="15:18">
      <c r="O1088" s="1093" t="str">
        <f t="shared" si="16"/>
        <v>滋賀県日野町</v>
      </c>
      <c r="P1088" s="1092" t="s">
        <v>3940</v>
      </c>
      <c r="Q1088" s="1092" t="s">
        <v>3968</v>
      </c>
      <c r="R1088" s="1092" t="s">
        <v>3967</v>
      </c>
    </row>
    <row r="1089" spans="15:18">
      <c r="O1089" s="1093" t="str">
        <f t="shared" si="16"/>
        <v>滋賀県竜王町</v>
      </c>
      <c r="P1089" s="1092" t="s">
        <v>3940</v>
      </c>
      <c r="Q1089" s="1092" t="s">
        <v>3970</v>
      </c>
      <c r="R1089" s="1092" t="s">
        <v>3969</v>
      </c>
    </row>
    <row r="1090" spans="15:18">
      <c r="O1090" s="1093" t="str">
        <f t="shared" si="16"/>
        <v>滋賀県愛荘町</v>
      </c>
      <c r="P1090" s="1092" t="s">
        <v>3940</v>
      </c>
      <c r="Q1090" s="1092" t="s">
        <v>3972</v>
      </c>
      <c r="R1090" s="1092" t="s">
        <v>3971</v>
      </c>
    </row>
    <row r="1091" spans="15:18">
      <c r="O1091" s="1093" t="str">
        <f t="shared" ref="O1091:O1154" si="17">P1091&amp;Q1091</f>
        <v>滋賀県豊郷町</v>
      </c>
      <c r="P1091" s="1092" t="s">
        <v>3940</v>
      </c>
      <c r="Q1091" s="1092" t="s">
        <v>3974</v>
      </c>
      <c r="R1091" s="1092" t="s">
        <v>3973</v>
      </c>
    </row>
    <row r="1092" spans="15:18">
      <c r="O1092" s="1093" t="str">
        <f t="shared" si="17"/>
        <v>滋賀県甲良町</v>
      </c>
      <c r="P1092" s="1092" t="s">
        <v>3940</v>
      </c>
      <c r="Q1092" s="1092" t="s">
        <v>3976</v>
      </c>
      <c r="R1092" s="1092" t="s">
        <v>3975</v>
      </c>
    </row>
    <row r="1093" spans="15:18">
      <c r="O1093" s="1093" t="str">
        <f t="shared" si="17"/>
        <v>滋賀県多賀町</v>
      </c>
      <c r="P1093" s="1092" t="s">
        <v>3940</v>
      </c>
      <c r="Q1093" s="1092" t="s">
        <v>3978</v>
      </c>
      <c r="R1093" s="1092" t="s">
        <v>3977</v>
      </c>
    </row>
    <row r="1094" spans="15:18">
      <c r="O1094" s="1093" t="str">
        <f t="shared" si="17"/>
        <v>京都府京都市</v>
      </c>
      <c r="P1094" s="1092" t="s">
        <v>3979</v>
      </c>
      <c r="Q1094" s="1092" t="s">
        <v>3981</v>
      </c>
      <c r="R1094" s="1092" t="s">
        <v>3980</v>
      </c>
    </row>
    <row r="1095" spans="15:18">
      <c r="O1095" s="1093" t="str">
        <f t="shared" si="17"/>
        <v>京都府福知山市</v>
      </c>
      <c r="P1095" s="1092" t="s">
        <v>3979</v>
      </c>
      <c r="Q1095" s="1092" t="s">
        <v>3983</v>
      </c>
      <c r="R1095" s="1092" t="s">
        <v>3982</v>
      </c>
    </row>
    <row r="1096" spans="15:18">
      <c r="O1096" s="1093" t="str">
        <f t="shared" si="17"/>
        <v>京都府舞鶴市</v>
      </c>
      <c r="P1096" s="1092" t="s">
        <v>3979</v>
      </c>
      <c r="Q1096" s="1092" t="s">
        <v>3985</v>
      </c>
      <c r="R1096" s="1092" t="s">
        <v>3984</v>
      </c>
    </row>
    <row r="1097" spans="15:18">
      <c r="O1097" s="1093" t="str">
        <f t="shared" si="17"/>
        <v>京都府綾部市</v>
      </c>
      <c r="P1097" s="1092" t="s">
        <v>3979</v>
      </c>
      <c r="Q1097" s="1092" t="s">
        <v>3987</v>
      </c>
      <c r="R1097" s="1092" t="s">
        <v>3986</v>
      </c>
    </row>
    <row r="1098" spans="15:18">
      <c r="O1098" s="1093" t="str">
        <f t="shared" si="17"/>
        <v>京都府宇治市</v>
      </c>
      <c r="P1098" s="1092" t="s">
        <v>3979</v>
      </c>
      <c r="Q1098" s="1092" t="s">
        <v>3989</v>
      </c>
      <c r="R1098" s="1092" t="s">
        <v>3988</v>
      </c>
    </row>
    <row r="1099" spans="15:18">
      <c r="O1099" s="1093" t="str">
        <f t="shared" si="17"/>
        <v>京都府宮津市</v>
      </c>
      <c r="P1099" s="1092" t="s">
        <v>3979</v>
      </c>
      <c r="Q1099" s="1092" t="s">
        <v>3991</v>
      </c>
      <c r="R1099" s="1092" t="s">
        <v>3990</v>
      </c>
    </row>
    <row r="1100" spans="15:18">
      <c r="O1100" s="1093" t="str">
        <f t="shared" si="17"/>
        <v>京都府亀岡市</v>
      </c>
      <c r="P1100" s="1092" t="s">
        <v>3979</v>
      </c>
      <c r="Q1100" s="1092" t="s">
        <v>3993</v>
      </c>
      <c r="R1100" s="1092" t="s">
        <v>3992</v>
      </c>
    </row>
    <row r="1101" spans="15:18">
      <c r="O1101" s="1093" t="str">
        <f t="shared" si="17"/>
        <v>京都府城陽市</v>
      </c>
      <c r="P1101" s="1092" t="s">
        <v>3979</v>
      </c>
      <c r="Q1101" s="1092" t="s">
        <v>3995</v>
      </c>
      <c r="R1101" s="1092" t="s">
        <v>3994</v>
      </c>
    </row>
    <row r="1102" spans="15:18">
      <c r="O1102" s="1093" t="str">
        <f t="shared" si="17"/>
        <v>京都府向日市</v>
      </c>
      <c r="P1102" s="1092" t="s">
        <v>3979</v>
      </c>
      <c r="Q1102" s="1092" t="s">
        <v>3997</v>
      </c>
      <c r="R1102" s="1092" t="s">
        <v>3996</v>
      </c>
    </row>
    <row r="1103" spans="15:18">
      <c r="O1103" s="1093" t="str">
        <f t="shared" si="17"/>
        <v>京都府長岡京市</v>
      </c>
      <c r="P1103" s="1092" t="s">
        <v>3979</v>
      </c>
      <c r="Q1103" s="1092" t="s">
        <v>3999</v>
      </c>
      <c r="R1103" s="1092" t="s">
        <v>3998</v>
      </c>
    </row>
    <row r="1104" spans="15:18">
      <c r="O1104" s="1093" t="str">
        <f t="shared" si="17"/>
        <v>京都府八幡市</v>
      </c>
      <c r="P1104" s="1092" t="s">
        <v>3979</v>
      </c>
      <c r="Q1104" s="1092" t="s">
        <v>4001</v>
      </c>
      <c r="R1104" s="1092" t="s">
        <v>4000</v>
      </c>
    </row>
    <row r="1105" spans="15:18">
      <c r="O1105" s="1093" t="str">
        <f t="shared" si="17"/>
        <v>京都府京田辺市</v>
      </c>
      <c r="P1105" s="1092" t="s">
        <v>3979</v>
      </c>
      <c r="Q1105" s="1092" t="s">
        <v>4003</v>
      </c>
      <c r="R1105" s="1092" t="s">
        <v>4002</v>
      </c>
    </row>
    <row r="1106" spans="15:18">
      <c r="O1106" s="1093" t="str">
        <f t="shared" si="17"/>
        <v>京都府京丹後市</v>
      </c>
      <c r="P1106" s="1092" t="s">
        <v>3979</v>
      </c>
      <c r="Q1106" s="1092" t="s">
        <v>4005</v>
      </c>
      <c r="R1106" s="1092" t="s">
        <v>4004</v>
      </c>
    </row>
    <row r="1107" spans="15:18">
      <c r="O1107" s="1093" t="str">
        <f t="shared" si="17"/>
        <v>京都府南丹市</v>
      </c>
      <c r="P1107" s="1092" t="s">
        <v>3979</v>
      </c>
      <c r="Q1107" s="1092" t="s">
        <v>4007</v>
      </c>
      <c r="R1107" s="1092" t="s">
        <v>4006</v>
      </c>
    </row>
    <row r="1108" spans="15:18">
      <c r="O1108" s="1093" t="str">
        <f t="shared" si="17"/>
        <v>京都府木津川市</v>
      </c>
      <c r="P1108" s="1092" t="s">
        <v>3979</v>
      </c>
      <c r="Q1108" s="1092" t="s">
        <v>4009</v>
      </c>
      <c r="R1108" s="1092" t="s">
        <v>4008</v>
      </c>
    </row>
    <row r="1109" spans="15:18">
      <c r="O1109" s="1093" t="str">
        <f t="shared" si="17"/>
        <v>京都府大山崎町</v>
      </c>
      <c r="P1109" s="1092" t="s">
        <v>3979</v>
      </c>
      <c r="Q1109" s="1092" t="s">
        <v>4011</v>
      </c>
      <c r="R1109" s="1092" t="s">
        <v>4010</v>
      </c>
    </row>
    <row r="1110" spans="15:18">
      <c r="O1110" s="1093" t="str">
        <f t="shared" si="17"/>
        <v>京都府久御山町</v>
      </c>
      <c r="P1110" s="1092" t="s">
        <v>3979</v>
      </c>
      <c r="Q1110" s="1092" t="s">
        <v>4013</v>
      </c>
      <c r="R1110" s="1092" t="s">
        <v>4012</v>
      </c>
    </row>
    <row r="1111" spans="15:18">
      <c r="O1111" s="1093" t="str">
        <f t="shared" si="17"/>
        <v>京都府井手町</v>
      </c>
      <c r="P1111" s="1092" t="s">
        <v>3979</v>
      </c>
      <c r="Q1111" s="1092" t="s">
        <v>4015</v>
      </c>
      <c r="R1111" s="1092" t="s">
        <v>4014</v>
      </c>
    </row>
    <row r="1112" spans="15:18">
      <c r="O1112" s="1093" t="str">
        <f t="shared" si="17"/>
        <v>京都府宇治田原町</v>
      </c>
      <c r="P1112" s="1092" t="s">
        <v>3979</v>
      </c>
      <c r="Q1112" s="1092" t="s">
        <v>4017</v>
      </c>
      <c r="R1112" s="1092" t="s">
        <v>4016</v>
      </c>
    </row>
    <row r="1113" spans="15:18">
      <c r="O1113" s="1093" t="str">
        <f t="shared" si="17"/>
        <v>京都府笠置町</v>
      </c>
      <c r="P1113" s="1092" t="s">
        <v>3979</v>
      </c>
      <c r="Q1113" s="1092" t="s">
        <v>4019</v>
      </c>
      <c r="R1113" s="1092" t="s">
        <v>4018</v>
      </c>
    </row>
    <row r="1114" spans="15:18">
      <c r="O1114" s="1093" t="str">
        <f t="shared" si="17"/>
        <v>京都府和束町</v>
      </c>
      <c r="P1114" s="1092" t="s">
        <v>3979</v>
      </c>
      <c r="Q1114" s="1092" t="s">
        <v>4021</v>
      </c>
      <c r="R1114" s="1092" t="s">
        <v>4020</v>
      </c>
    </row>
    <row r="1115" spans="15:18">
      <c r="O1115" s="1093" t="str">
        <f t="shared" si="17"/>
        <v>京都府精華町</v>
      </c>
      <c r="P1115" s="1092" t="s">
        <v>3979</v>
      </c>
      <c r="Q1115" s="1092" t="s">
        <v>4023</v>
      </c>
      <c r="R1115" s="1092" t="s">
        <v>4022</v>
      </c>
    </row>
    <row r="1116" spans="15:18">
      <c r="O1116" s="1093" t="str">
        <f t="shared" si="17"/>
        <v>京都府南山城村</v>
      </c>
      <c r="P1116" s="1092" t="s">
        <v>3979</v>
      </c>
      <c r="Q1116" s="1092" t="s">
        <v>4025</v>
      </c>
      <c r="R1116" s="1092" t="s">
        <v>4024</v>
      </c>
    </row>
    <row r="1117" spans="15:18">
      <c r="O1117" s="1093" t="str">
        <f t="shared" si="17"/>
        <v>京都府京丹波町</v>
      </c>
      <c r="P1117" s="1092" t="s">
        <v>3979</v>
      </c>
      <c r="Q1117" s="1092" t="s">
        <v>4027</v>
      </c>
      <c r="R1117" s="1092" t="s">
        <v>4026</v>
      </c>
    </row>
    <row r="1118" spans="15:18">
      <c r="O1118" s="1093" t="str">
        <f t="shared" si="17"/>
        <v>京都府伊根町</v>
      </c>
      <c r="P1118" s="1092" t="s">
        <v>3979</v>
      </c>
      <c r="Q1118" s="1092" t="s">
        <v>4029</v>
      </c>
      <c r="R1118" s="1092" t="s">
        <v>4028</v>
      </c>
    </row>
    <row r="1119" spans="15:18">
      <c r="O1119" s="1093" t="str">
        <f t="shared" si="17"/>
        <v>京都府与謝野町</v>
      </c>
      <c r="P1119" s="1092" t="s">
        <v>3979</v>
      </c>
      <c r="Q1119" s="1092" t="s">
        <v>4031</v>
      </c>
      <c r="R1119" s="1092" t="s">
        <v>4030</v>
      </c>
    </row>
    <row r="1120" spans="15:18">
      <c r="O1120" s="1093" t="str">
        <f t="shared" si="17"/>
        <v>大阪府大阪市</v>
      </c>
      <c r="P1120" s="1092" t="s">
        <v>4032</v>
      </c>
      <c r="Q1120" s="1092" t="s">
        <v>4034</v>
      </c>
      <c r="R1120" s="1092" t="s">
        <v>4033</v>
      </c>
    </row>
    <row r="1121" spans="15:18">
      <c r="O1121" s="1093" t="str">
        <f t="shared" si="17"/>
        <v>大阪府堺市</v>
      </c>
      <c r="P1121" s="1092" t="s">
        <v>4032</v>
      </c>
      <c r="Q1121" s="1092" t="s">
        <v>4036</v>
      </c>
      <c r="R1121" s="1092" t="s">
        <v>4035</v>
      </c>
    </row>
    <row r="1122" spans="15:18">
      <c r="O1122" s="1093" t="str">
        <f t="shared" si="17"/>
        <v>大阪府岸和田市</v>
      </c>
      <c r="P1122" s="1092" t="s">
        <v>4032</v>
      </c>
      <c r="Q1122" s="1092" t="s">
        <v>4038</v>
      </c>
      <c r="R1122" s="1092" t="s">
        <v>4037</v>
      </c>
    </row>
    <row r="1123" spans="15:18">
      <c r="O1123" s="1093" t="str">
        <f t="shared" si="17"/>
        <v>大阪府豊中市</v>
      </c>
      <c r="P1123" s="1092" t="s">
        <v>4032</v>
      </c>
      <c r="Q1123" s="1092" t="s">
        <v>4040</v>
      </c>
      <c r="R1123" s="1092" t="s">
        <v>4039</v>
      </c>
    </row>
    <row r="1124" spans="15:18">
      <c r="O1124" s="1093" t="str">
        <f t="shared" si="17"/>
        <v>大阪府池田市</v>
      </c>
      <c r="P1124" s="1092" t="s">
        <v>4032</v>
      </c>
      <c r="Q1124" s="1092" t="s">
        <v>4042</v>
      </c>
      <c r="R1124" s="1092" t="s">
        <v>4041</v>
      </c>
    </row>
    <row r="1125" spans="15:18">
      <c r="O1125" s="1093" t="str">
        <f t="shared" si="17"/>
        <v>大阪府吹田市</v>
      </c>
      <c r="P1125" s="1092" t="s">
        <v>4032</v>
      </c>
      <c r="Q1125" s="1092" t="s">
        <v>4044</v>
      </c>
      <c r="R1125" s="1092" t="s">
        <v>4043</v>
      </c>
    </row>
    <row r="1126" spans="15:18">
      <c r="O1126" s="1093" t="str">
        <f t="shared" si="17"/>
        <v>大阪府泉大津市</v>
      </c>
      <c r="P1126" s="1092" t="s">
        <v>4032</v>
      </c>
      <c r="Q1126" s="1092" t="s">
        <v>4046</v>
      </c>
      <c r="R1126" s="1092" t="s">
        <v>4045</v>
      </c>
    </row>
    <row r="1127" spans="15:18">
      <c r="O1127" s="1093" t="str">
        <f t="shared" si="17"/>
        <v>大阪府高槻市</v>
      </c>
      <c r="P1127" s="1092" t="s">
        <v>4032</v>
      </c>
      <c r="Q1127" s="1092" t="s">
        <v>4048</v>
      </c>
      <c r="R1127" s="1092" t="s">
        <v>4047</v>
      </c>
    </row>
    <row r="1128" spans="15:18">
      <c r="O1128" s="1093" t="str">
        <f t="shared" si="17"/>
        <v>大阪府貝塚市</v>
      </c>
      <c r="P1128" s="1092" t="s">
        <v>4032</v>
      </c>
      <c r="Q1128" s="1092" t="s">
        <v>4050</v>
      </c>
      <c r="R1128" s="1092" t="s">
        <v>4049</v>
      </c>
    </row>
    <row r="1129" spans="15:18">
      <c r="O1129" s="1093" t="str">
        <f t="shared" si="17"/>
        <v>大阪府守口市</v>
      </c>
      <c r="P1129" s="1092" t="s">
        <v>4032</v>
      </c>
      <c r="Q1129" s="1092" t="s">
        <v>4052</v>
      </c>
      <c r="R1129" s="1092" t="s">
        <v>4051</v>
      </c>
    </row>
    <row r="1130" spans="15:18">
      <c r="O1130" s="1093" t="str">
        <f t="shared" si="17"/>
        <v>大阪府枚方市</v>
      </c>
      <c r="P1130" s="1092" t="s">
        <v>4032</v>
      </c>
      <c r="Q1130" s="1092" t="s">
        <v>4054</v>
      </c>
      <c r="R1130" s="1092" t="s">
        <v>4053</v>
      </c>
    </row>
    <row r="1131" spans="15:18">
      <c r="O1131" s="1093" t="str">
        <f t="shared" si="17"/>
        <v>大阪府茨木市</v>
      </c>
      <c r="P1131" s="1092" t="s">
        <v>4032</v>
      </c>
      <c r="Q1131" s="1092" t="s">
        <v>4056</v>
      </c>
      <c r="R1131" s="1092" t="s">
        <v>4055</v>
      </c>
    </row>
    <row r="1132" spans="15:18">
      <c r="O1132" s="1093" t="str">
        <f t="shared" si="17"/>
        <v>大阪府八尾市</v>
      </c>
      <c r="P1132" s="1092" t="s">
        <v>4032</v>
      </c>
      <c r="Q1132" s="1092" t="s">
        <v>4058</v>
      </c>
      <c r="R1132" s="1092" t="s">
        <v>4057</v>
      </c>
    </row>
    <row r="1133" spans="15:18">
      <c r="O1133" s="1093" t="str">
        <f t="shared" si="17"/>
        <v>大阪府泉佐野市</v>
      </c>
      <c r="P1133" s="1092" t="s">
        <v>4032</v>
      </c>
      <c r="Q1133" s="1092" t="s">
        <v>4060</v>
      </c>
      <c r="R1133" s="1092" t="s">
        <v>4059</v>
      </c>
    </row>
    <row r="1134" spans="15:18">
      <c r="O1134" s="1093" t="str">
        <f t="shared" si="17"/>
        <v>大阪府富田林市</v>
      </c>
      <c r="P1134" s="1092" t="s">
        <v>4032</v>
      </c>
      <c r="Q1134" s="1092" t="s">
        <v>4062</v>
      </c>
      <c r="R1134" s="1092" t="s">
        <v>4061</v>
      </c>
    </row>
    <row r="1135" spans="15:18">
      <c r="O1135" s="1093" t="str">
        <f t="shared" si="17"/>
        <v>大阪府寝屋川市</v>
      </c>
      <c r="P1135" s="1092" t="s">
        <v>4032</v>
      </c>
      <c r="Q1135" s="1092" t="s">
        <v>4064</v>
      </c>
      <c r="R1135" s="1092" t="s">
        <v>4063</v>
      </c>
    </row>
    <row r="1136" spans="15:18">
      <c r="O1136" s="1093" t="str">
        <f t="shared" si="17"/>
        <v>大阪府河内長野市</v>
      </c>
      <c r="P1136" s="1092" t="s">
        <v>4032</v>
      </c>
      <c r="Q1136" s="1092" t="s">
        <v>4066</v>
      </c>
      <c r="R1136" s="1092" t="s">
        <v>4065</v>
      </c>
    </row>
    <row r="1137" spans="15:18">
      <c r="O1137" s="1093" t="str">
        <f t="shared" si="17"/>
        <v>大阪府松原市</v>
      </c>
      <c r="P1137" s="1092" t="s">
        <v>4032</v>
      </c>
      <c r="Q1137" s="1092" t="s">
        <v>4068</v>
      </c>
      <c r="R1137" s="1092" t="s">
        <v>4067</v>
      </c>
    </row>
    <row r="1138" spans="15:18">
      <c r="O1138" s="1093" t="str">
        <f t="shared" si="17"/>
        <v>大阪府大東市</v>
      </c>
      <c r="P1138" s="1092" t="s">
        <v>4032</v>
      </c>
      <c r="Q1138" s="1092" t="s">
        <v>4070</v>
      </c>
      <c r="R1138" s="1092" t="s">
        <v>4069</v>
      </c>
    </row>
    <row r="1139" spans="15:18">
      <c r="O1139" s="1093" t="str">
        <f t="shared" si="17"/>
        <v>大阪府和泉市</v>
      </c>
      <c r="P1139" s="1092" t="s">
        <v>4032</v>
      </c>
      <c r="Q1139" s="1092" t="s">
        <v>4072</v>
      </c>
      <c r="R1139" s="1092" t="s">
        <v>4071</v>
      </c>
    </row>
    <row r="1140" spans="15:18">
      <c r="O1140" s="1093" t="str">
        <f t="shared" si="17"/>
        <v>大阪府箕面市</v>
      </c>
      <c r="P1140" s="1092" t="s">
        <v>4032</v>
      </c>
      <c r="Q1140" s="1092" t="s">
        <v>4074</v>
      </c>
      <c r="R1140" s="1092" t="s">
        <v>4073</v>
      </c>
    </row>
    <row r="1141" spans="15:18">
      <c r="O1141" s="1093" t="str">
        <f t="shared" si="17"/>
        <v>大阪府柏原市</v>
      </c>
      <c r="P1141" s="1092" t="s">
        <v>4032</v>
      </c>
      <c r="Q1141" s="1092" t="s">
        <v>4076</v>
      </c>
      <c r="R1141" s="1092" t="s">
        <v>4075</v>
      </c>
    </row>
    <row r="1142" spans="15:18">
      <c r="O1142" s="1093" t="str">
        <f t="shared" si="17"/>
        <v>大阪府羽曳野市</v>
      </c>
      <c r="P1142" s="1092" t="s">
        <v>4032</v>
      </c>
      <c r="Q1142" s="1092" t="s">
        <v>4078</v>
      </c>
      <c r="R1142" s="1092" t="s">
        <v>4077</v>
      </c>
    </row>
    <row r="1143" spans="15:18">
      <c r="O1143" s="1093" t="str">
        <f t="shared" si="17"/>
        <v>大阪府門真市</v>
      </c>
      <c r="P1143" s="1092" t="s">
        <v>4032</v>
      </c>
      <c r="Q1143" s="1092" t="s">
        <v>4080</v>
      </c>
      <c r="R1143" s="1092" t="s">
        <v>4079</v>
      </c>
    </row>
    <row r="1144" spans="15:18">
      <c r="O1144" s="1093" t="str">
        <f t="shared" si="17"/>
        <v>大阪府摂津市</v>
      </c>
      <c r="P1144" s="1092" t="s">
        <v>4032</v>
      </c>
      <c r="Q1144" s="1092" t="s">
        <v>4082</v>
      </c>
      <c r="R1144" s="1092" t="s">
        <v>4081</v>
      </c>
    </row>
    <row r="1145" spans="15:18">
      <c r="O1145" s="1093" t="str">
        <f t="shared" si="17"/>
        <v>大阪府高石市</v>
      </c>
      <c r="P1145" s="1092" t="s">
        <v>4032</v>
      </c>
      <c r="Q1145" s="1092" t="s">
        <v>4084</v>
      </c>
      <c r="R1145" s="1092" t="s">
        <v>4083</v>
      </c>
    </row>
    <row r="1146" spans="15:18">
      <c r="O1146" s="1093" t="str">
        <f t="shared" si="17"/>
        <v>大阪府藤井寺市</v>
      </c>
      <c r="P1146" s="1092" t="s">
        <v>4032</v>
      </c>
      <c r="Q1146" s="1092" t="s">
        <v>4086</v>
      </c>
      <c r="R1146" s="1092" t="s">
        <v>4085</v>
      </c>
    </row>
    <row r="1147" spans="15:18">
      <c r="O1147" s="1093" t="str">
        <f t="shared" si="17"/>
        <v>大阪府東大阪市</v>
      </c>
      <c r="P1147" s="1092" t="s">
        <v>4032</v>
      </c>
      <c r="Q1147" s="1092" t="s">
        <v>4088</v>
      </c>
      <c r="R1147" s="1092" t="s">
        <v>4087</v>
      </c>
    </row>
    <row r="1148" spans="15:18">
      <c r="O1148" s="1093" t="str">
        <f t="shared" si="17"/>
        <v>大阪府泉南市</v>
      </c>
      <c r="P1148" s="1092" t="s">
        <v>4032</v>
      </c>
      <c r="Q1148" s="1092" t="s">
        <v>4090</v>
      </c>
      <c r="R1148" s="1092" t="s">
        <v>4089</v>
      </c>
    </row>
    <row r="1149" spans="15:18">
      <c r="O1149" s="1093" t="str">
        <f t="shared" si="17"/>
        <v>大阪府四條畷市</v>
      </c>
      <c r="P1149" s="1092" t="s">
        <v>4032</v>
      </c>
      <c r="Q1149" s="1092" t="s">
        <v>4092</v>
      </c>
      <c r="R1149" s="1092" t="s">
        <v>4091</v>
      </c>
    </row>
    <row r="1150" spans="15:18">
      <c r="O1150" s="1093" t="str">
        <f t="shared" si="17"/>
        <v>大阪府交野市</v>
      </c>
      <c r="P1150" s="1092" t="s">
        <v>4032</v>
      </c>
      <c r="Q1150" s="1092" t="s">
        <v>4094</v>
      </c>
      <c r="R1150" s="1092" t="s">
        <v>4093</v>
      </c>
    </row>
    <row r="1151" spans="15:18">
      <c r="O1151" s="1093" t="str">
        <f t="shared" si="17"/>
        <v>大阪府大阪狭山市</v>
      </c>
      <c r="P1151" s="1092" t="s">
        <v>4032</v>
      </c>
      <c r="Q1151" s="1092" t="s">
        <v>4096</v>
      </c>
      <c r="R1151" s="1092" t="s">
        <v>4095</v>
      </c>
    </row>
    <row r="1152" spans="15:18">
      <c r="O1152" s="1093" t="str">
        <f t="shared" si="17"/>
        <v>大阪府阪南市</v>
      </c>
      <c r="P1152" s="1092" t="s">
        <v>4032</v>
      </c>
      <c r="Q1152" s="1092" t="s">
        <v>4098</v>
      </c>
      <c r="R1152" s="1092" t="s">
        <v>4097</v>
      </c>
    </row>
    <row r="1153" spans="15:18">
      <c r="O1153" s="1093" t="str">
        <f t="shared" si="17"/>
        <v>大阪府島本町</v>
      </c>
      <c r="P1153" s="1092" t="s">
        <v>4032</v>
      </c>
      <c r="Q1153" s="1092" t="s">
        <v>4100</v>
      </c>
      <c r="R1153" s="1092" t="s">
        <v>4099</v>
      </c>
    </row>
    <row r="1154" spans="15:18">
      <c r="O1154" s="1093" t="str">
        <f t="shared" si="17"/>
        <v>大阪府豊能町</v>
      </c>
      <c r="P1154" s="1092" t="s">
        <v>4032</v>
      </c>
      <c r="Q1154" s="1092" t="s">
        <v>4102</v>
      </c>
      <c r="R1154" s="1092" t="s">
        <v>4101</v>
      </c>
    </row>
    <row r="1155" spans="15:18">
      <c r="O1155" s="1093" t="str">
        <f t="shared" ref="O1155:O1218" si="18">P1155&amp;Q1155</f>
        <v>大阪府能勢町</v>
      </c>
      <c r="P1155" s="1092" t="s">
        <v>4032</v>
      </c>
      <c r="Q1155" s="1092" t="s">
        <v>4104</v>
      </c>
      <c r="R1155" s="1092" t="s">
        <v>4103</v>
      </c>
    </row>
    <row r="1156" spans="15:18">
      <c r="O1156" s="1093" t="str">
        <f t="shared" si="18"/>
        <v>大阪府忠岡町</v>
      </c>
      <c r="P1156" s="1092" t="s">
        <v>4032</v>
      </c>
      <c r="Q1156" s="1092" t="s">
        <v>4106</v>
      </c>
      <c r="R1156" s="1092" t="s">
        <v>4105</v>
      </c>
    </row>
    <row r="1157" spans="15:18">
      <c r="O1157" s="1093" t="str">
        <f t="shared" si="18"/>
        <v>大阪府熊取町</v>
      </c>
      <c r="P1157" s="1092" t="s">
        <v>4032</v>
      </c>
      <c r="Q1157" s="1092" t="s">
        <v>4108</v>
      </c>
      <c r="R1157" s="1092" t="s">
        <v>4107</v>
      </c>
    </row>
    <row r="1158" spans="15:18">
      <c r="O1158" s="1093" t="str">
        <f t="shared" si="18"/>
        <v>大阪府田尻町</v>
      </c>
      <c r="P1158" s="1092" t="s">
        <v>4032</v>
      </c>
      <c r="Q1158" s="1092" t="s">
        <v>4110</v>
      </c>
      <c r="R1158" s="1092" t="s">
        <v>4109</v>
      </c>
    </row>
    <row r="1159" spans="15:18">
      <c r="O1159" s="1093" t="str">
        <f t="shared" si="18"/>
        <v>大阪府岬町</v>
      </c>
      <c r="P1159" s="1092" t="s">
        <v>4032</v>
      </c>
      <c r="Q1159" s="1092" t="s">
        <v>4112</v>
      </c>
      <c r="R1159" s="1092" t="s">
        <v>4111</v>
      </c>
    </row>
    <row r="1160" spans="15:18">
      <c r="O1160" s="1093" t="str">
        <f t="shared" si="18"/>
        <v>大阪府太子町</v>
      </c>
      <c r="P1160" s="1092" t="s">
        <v>4032</v>
      </c>
      <c r="Q1160" s="1092" t="s">
        <v>4114</v>
      </c>
      <c r="R1160" s="1092" t="s">
        <v>4113</v>
      </c>
    </row>
    <row r="1161" spans="15:18">
      <c r="O1161" s="1093" t="str">
        <f t="shared" si="18"/>
        <v>大阪府河南町</v>
      </c>
      <c r="P1161" s="1092" t="s">
        <v>4032</v>
      </c>
      <c r="Q1161" s="1092" t="s">
        <v>4116</v>
      </c>
      <c r="R1161" s="1092" t="s">
        <v>4115</v>
      </c>
    </row>
    <row r="1162" spans="15:18">
      <c r="O1162" s="1093" t="str">
        <f t="shared" si="18"/>
        <v>大阪府千早赤阪村</v>
      </c>
      <c r="P1162" s="1092" t="s">
        <v>4032</v>
      </c>
      <c r="Q1162" s="1092" t="s">
        <v>4118</v>
      </c>
      <c r="R1162" s="1092" t="s">
        <v>4117</v>
      </c>
    </row>
    <row r="1163" spans="15:18">
      <c r="O1163" s="1093" t="str">
        <f t="shared" si="18"/>
        <v>兵庫県神戸市</v>
      </c>
      <c r="P1163" s="1092" t="s">
        <v>4119</v>
      </c>
      <c r="Q1163" s="1092" t="s">
        <v>4121</v>
      </c>
      <c r="R1163" s="1092" t="s">
        <v>4120</v>
      </c>
    </row>
    <row r="1164" spans="15:18">
      <c r="O1164" s="1093" t="str">
        <f t="shared" si="18"/>
        <v>兵庫県姫路市</v>
      </c>
      <c r="P1164" s="1092" t="s">
        <v>4119</v>
      </c>
      <c r="Q1164" s="1092" t="s">
        <v>4123</v>
      </c>
      <c r="R1164" s="1092" t="s">
        <v>4122</v>
      </c>
    </row>
    <row r="1165" spans="15:18">
      <c r="O1165" s="1093" t="str">
        <f t="shared" si="18"/>
        <v>兵庫県尼崎市</v>
      </c>
      <c r="P1165" s="1092" t="s">
        <v>4119</v>
      </c>
      <c r="Q1165" s="1092" t="s">
        <v>4125</v>
      </c>
      <c r="R1165" s="1092" t="s">
        <v>4124</v>
      </c>
    </row>
    <row r="1166" spans="15:18">
      <c r="O1166" s="1093" t="str">
        <f t="shared" si="18"/>
        <v>兵庫県明石市</v>
      </c>
      <c r="P1166" s="1092" t="s">
        <v>4119</v>
      </c>
      <c r="Q1166" s="1092" t="s">
        <v>4127</v>
      </c>
      <c r="R1166" s="1092" t="s">
        <v>4126</v>
      </c>
    </row>
    <row r="1167" spans="15:18">
      <c r="O1167" s="1093" t="str">
        <f t="shared" si="18"/>
        <v>兵庫県西宮市</v>
      </c>
      <c r="P1167" s="1092" t="s">
        <v>4119</v>
      </c>
      <c r="Q1167" s="1092" t="s">
        <v>4129</v>
      </c>
      <c r="R1167" s="1092" t="s">
        <v>4128</v>
      </c>
    </row>
    <row r="1168" spans="15:18">
      <c r="O1168" s="1093" t="str">
        <f t="shared" si="18"/>
        <v>兵庫県洲本市</v>
      </c>
      <c r="P1168" s="1092" t="s">
        <v>4119</v>
      </c>
      <c r="Q1168" s="1092" t="s">
        <v>4131</v>
      </c>
      <c r="R1168" s="1092" t="s">
        <v>4130</v>
      </c>
    </row>
    <row r="1169" spans="15:18">
      <c r="O1169" s="1093" t="str">
        <f t="shared" si="18"/>
        <v>兵庫県芦屋市</v>
      </c>
      <c r="P1169" s="1092" t="s">
        <v>4119</v>
      </c>
      <c r="Q1169" s="1092" t="s">
        <v>4133</v>
      </c>
      <c r="R1169" s="1092" t="s">
        <v>4132</v>
      </c>
    </row>
    <row r="1170" spans="15:18">
      <c r="O1170" s="1093" t="str">
        <f t="shared" si="18"/>
        <v>兵庫県伊丹市</v>
      </c>
      <c r="P1170" s="1092" t="s">
        <v>4119</v>
      </c>
      <c r="Q1170" s="1092" t="s">
        <v>4135</v>
      </c>
      <c r="R1170" s="1092" t="s">
        <v>4134</v>
      </c>
    </row>
    <row r="1171" spans="15:18">
      <c r="O1171" s="1093" t="str">
        <f t="shared" si="18"/>
        <v>兵庫県相生市</v>
      </c>
      <c r="P1171" s="1092" t="s">
        <v>4119</v>
      </c>
      <c r="Q1171" s="1092" t="s">
        <v>4137</v>
      </c>
      <c r="R1171" s="1092" t="s">
        <v>4136</v>
      </c>
    </row>
    <row r="1172" spans="15:18">
      <c r="O1172" s="1093" t="str">
        <f t="shared" si="18"/>
        <v>兵庫県豊岡市</v>
      </c>
      <c r="P1172" s="1092" t="s">
        <v>4119</v>
      </c>
      <c r="Q1172" s="1092" t="s">
        <v>4139</v>
      </c>
      <c r="R1172" s="1092" t="s">
        <v>4138</v>
      </c>
    </row>
    <row r="1173" spans="15:18">
      <c r="O1173" s="1093" t="str">
        <f t="shared" si="18"/>
        <v>兵庫県加古川市</v>
      </c>
      <c r="P1173" s="1092" t="s">
        <v>4119</v>
      </c>
      <c r="Q1173" s="1092" t="s">
        <v>4141</v>
      </c>
      <c r="R1173" s="1092" t="s">
        <v>4140</v>
      </c>
    </row>
    <row r="1174" spans="15:18">
      <c r="O1174" s="1093" t="str">
        <f t="shared" si="18"/>
        <v>兵庫県赤穂市</v>
      </c>
      <c r="P1174" s="1092" t="s">
        <v>4119</v>
      </c>
      <c r="Q1174" s="1092" t="s">
        <v>4143</v>
      </c>
      <c r="R1174" s="1092" t="s">
        <v>4142</v>
      </c>
    </row>
    <row r="1175" spans="15:18">
      <c r="O1175" s="1093" t="str">
        <f t="shared" si="18"/>
        <v>兵庫県西脇市</v>
      </c>
      <c r="P1175" s="1092" t="s">
        <v>4119</v>
      </c>
      <c r="Q1175" s="1092" t="s">
        <v>4145</v>
      </c>
      <c r="R1175" s="1092" t="s">
        <v>4144</v>
      </c>
    </row>
    <row r="1176" spans="15:18">
      <c r="O1176" s="1093" t="str">
        <f t="shared" si="18"/>
        <v>兵庫県宝塚市</v>
      </c>
      <c r="P1176" s="1092" t="s">
        <v>4119</v>
      </c>
      <c r="Q1176" s="1092" t="s">
        <v>4147</v>
      </c>
      <c r="R1176" s="1092" t="s">
        <v>4146</v>
      </c>
    </row>
    <row r="1177" spans="15:18">
      <c r="O1177" s="1093" t="str">
        <f t="shared" si="18"/>
        <v>兵庫県三木市</v>
      </c>
      <c r="P1177" s="1092" t="s">
        <v>4119</v>
      </c>
      <c r="Q1177" s="1092" t="s">
        <v>4149</v>
      </c>
      <c r="R1177" s="1092" t="s">
        <v>4148</v>
      </c>
    </row>
    <row r="1178" spans="15:18">
      <c r="O1178" s="1093" t="str">
        <f t="shared" si="18"/>
        <v>兵庫県高砂市</v>
      </c>
      <c r="P1178" s="1092" t="s">
        <v>4119</v>
      </c>
      <c r="Q1178" s="1092" t="s">
        <v>4151</v>
      </c>
      <c r="R1178" s="1092" t="s">
        <v>4150</v>
      </c>
    </row>
    <row r="1179" spans="15:18">
      <c r="O1179" s="1093" t="str">
        <f t="shared" si="18"/>
        <v>兵庫県川西市</v>
      </c>
      <c r="P1179" s="1092" t="s">
        <v>4119</v>
      </c>
      <c r="Q1179" s="1092" t="s">
        <v>4153</v>
      </c>
      <c r="R1179" s="1092" t="s">
        <v>4152</v>
      </c>
    </row>
    <row r="1180" spans="15:18">
      <c r="O1180" s="1093" t="str">
        <f t="shared" si="18"/>
        <v>兵庫県小野市</v>
      </c>
      <c r="P1180" s="1092" t="s">
        <v>4119</v>
      </c>
      <c r="Q1180" s="1092" t="s">
        <v>4155</v>
      </c>
      <c r="R1180" s="1092" t="s">
        <v>4154</v>
      </c>
    </row>
    <row r="1181" spans="15:18">
      <c r="O1181" s="1093" t="str">
        <f t="shared" si="18"/>
        <v>兵庫県三田市</v>
      </c>
      <c r="P1181" s="1092" t="s">
        <v>4119</v>
      </c>
      <c r="Q1181" s="1092" t="s">
        <v>4157</v>
      </c>
      <c r="R1181" s="1092" t="s">
        <v>4156</v>
      </c>
    </row>
    <row r="1182" spans="15:18">
      <c r="O1182" s="1093" t="str">
        <f t="shared" si="18"/>
        <v>兵庫県加西市</v>
      </c>
      <c r="P1182" s="1092" t="s">
        <v>4119</v>
      </c>
      <c r="Q1182" s="1092" t="s">
        <v>4159</v>
      </c>
      <c r="R1182" s="1092" t="s">
        <v>4158</v>
      </c>
    </row>
    <row r="1183" spans="15:18">
      <c r="O1183" s="1093" t="str">
        <f t="shared" si="18"/>
        <v>兵庫県丹波篠山市</v>
      </c>
      <c r="P1183" s="1092" t="s">
        <v>4119</v>
      </c>
      <c r="Q1183" s="1092" t="s">
        <v>5316</v>
      </c>
      <c r="R1183" s="1092" t="s">
        <v>5315</v>
      </c>
    </row>
    <row r="1184" spans="15:18">
      <c r="O1184" s="1093" t="str">
        <f t="shared" si="18"/>
        <v>兵庫県養父市</v>
      </c>
      <c r="P1184" s="1092" t="s">
        <v>4119</v>
      </c>
      <c r="Q1184" s="1092" t="s">
        <v>4161</v>
      </c>
      <c r="R1184" s="1092" t="s">
        <v>4160</v>
      </c>
    </row>
    <row r="1185" spans="15:18">
      <c r="O1185" s="1093" t="str">
        <f t="shared" si="18"/>
        <v>兵庫県丹波市</v>
      </c>
      <c r="P1185" s="1092" t="s">
        <v>4119</v>
      </c>
      <c r="Q1185" s="1092" t="s">
        <v>4163</v>
      </c>
      <c r="R1185" s="1092" t="s">
        <v>4162</v>
      </c>
    </row>
    <row r="1186" spans="15:18">
      <c r="O1186" s="1093" t="str">
        <f t="shared" si="18"/>
        <v>兵庫県南あわじ市</v>
      </c>
      <c r="P1186" s="1092" t="s">
        <v>4119</v>
      </c>
      <c r="Q1186" s="1092" t="s">
        <v>4165</v>
      </c>
      <c r="R1186" s="1092" t="s">
        <v>4164</v>
      </c>
    </row>
    <row r="1187" spans="15:18">
      <c r="O1187" s="1093" t="str">
        <f t="shared" si="18"/>
        <v>兵庫県朝来市</v>
      </c>
      <c r="P1187" s="1092" t="s">
        <v>4119</v>
      </c>
      <c r="Q1187" s="1092" t="s">
        <v>4167</v>
      </c>
      <c r="R1187" s="1092" t="s">
        <v>4166</v>
      </c>
    </row>
    <row r="1188" spans="15:18">
      <c r="O1188" s="1093" t="str">
        <f t="shared" si="18"/>
        <v>兵庫県淡路市</v>
      </c>
      <c r="P1188" s="1092" t="s">
        <v>4119</v>
      </c>
      <c r="Q1188" s="1092" t="s">
        <v>4169</v>
      </c>
      <c r="R1188" s="1092" t="s">
        <v>4168</v>
      </c>
    </row>
    <row r="1189" spans="15:18">
      <c r="O1189" s="1093" t="str">
        <f t="shared" si="18"/>
        <v>兵庫県宍粟市</v>
      </c>
      <c r="P1189" s="1092" t="s">
        <v>4119</v>
      </c>
      <c r="Q1189" s="1092" t="s">
        <v>4171</v>
      </c>
      <c r="R1189" s="1092" t="s">
        <v>4170</v>
      </c>
    </row>
    <row r="1190" spans="15:18">
      <c r="O1190" s="1093" t="str">
        <f t="shared" si="18"/>
        <v>兵庫県加東市</v>
      </c>
      <c r="P1190" s="1092" t="s">
        <v>4119</v>
      </c>
      <c r="Q1190" s="1092" t="s">
        <v>4173</v>
      </c>
      <c r="R1190" s="1092" t="s">
        <v>4172</v>
      </c>
    </row>
    <row r="1191" spans="15:18">
      <c r="O1191" s="1093" t="str">
        <f t="shared" si="18"/>
        <v>兵庫県たつの市</v>
      </c>
      <c r="P1191" s="1092" t="s">
        <v>4119</v>
      </c>
      <c r="Q1191" s="1092" t="s">
        <v>4175</v>
      </c>
      <c r="R1191" s="1092" t="s">
        <v>4174</v>
      </c>
    </row>
    <row r="1192" spans="15:18">
      <c r="O1192" s="1093" t="str">
        <f t="shared" si="18"/>
        <v>兵庫県猪名川町</v>
      </c>
      <c r="P1192" s="1092" t="s">
        <v>4119</v>
      </c>
      <c r="Q1192" s="1092" t="s">
        <v>4177</v>
      </c>
      <c r="R1192" s="1092" t="s">
        <v>4176</v>
      </c>
    </row>
    <row r="1193" spans="15:18">
      <c r="O1193" s="1093" t="str">
        <f t="shared" si="18"/>
        <v>兵庫県多可町</v>
      </c>
      <c r="P1193" s="1092" t="s">
        <v>4119</v>
      </c>
      <c r="Q1193" s="1092" t="s">
        <v>4179</v>
      </c>
      <c r="R1193" s="1092" t="s">
        <v>4178</v>
      </c>
    </row>
    <row r="1194" spans="15:18">
      <c r="O1194" s="1093" t="str">
        <f t="shared" si="18"/>
        <v>兵庫県稲美町</v>
      </c>
      <c r="P1194" s="1092" t="s">
        <v>4119</v>
      </c>
      <c r="Q1194" s="1092" t="s">
        <v>4181</v>
      </c>
      <c r="R1194" s="1092" t="s">
        <v>4180</v>
      </c>
    </row>
    <row r="1195" spans="15:18">
      <c r="O1195" s="1093" t="str">
        <f t="shared" si="18"/>
        <v>兵庫県播磨町</v>
      </c>
      <c r="P1195" s="1092" t="s">
        <v>4119</v>
      </c>
      <c r="Q1195" s="1092" t="s">
        <v>4183</v>
      </c>
      <c r="R1195" s="1092" t="s">
        <v>4182</v>
      </c>
    </row>
    <row r="1196" spans="15:18">
      <c r="O1196" s="1093" t="str">
        <f t="shared" si="18"/>
        <v>兵庫県市川町</v>
      </c>
      <c r="P1196" s="1092" t="s">
        <v>4119</v>
      </c>
      <c r="Q1196" s="1092" t="s">
        <v>4185</v>
      </c>
      <c r="R1196" s="1092" t="s">
        <v>4184</v>
      </c>
    </row>
    <row r="1197" spans="15:18">
      <c r="O1197" s="1093" t="str">
        <f t="shared" si="18"/>
        <v>兵庫県福崎町</v>
      </c>
      <c r="P1197" s="1092" t="s">
        <v>4119</v>
      </c>
      <c r="Q1197" s="1092" t="s">
        <v>4187</v>
      </c>
      <c r="R1197" s="1092" t="s">
        <v>4186</v>
      </c>
    </row>
    <row r="1198" spans="15:18">
      <c r="O1198" s="1093" t="str">
        <f t="shared" si="18"/>
        <v>兵庫県神河町</v>
      </c>
      <c r="P1198" s="1092" t="s">
        <v>4119</v>
      </c>
      <c r="Q1198" s="1092" t="s">
        <v>4189</v>
      </c>
      <c r="R1198" s="1092" t="s">
        <v>4188</v>
      </c>
    </row>
    <row r="1199" spans="15:18">
      <c r="O1199" s="1093" t="str">
        <f t="shared" si="18"/>
        <v>兵庫県太子町</v>
      </c>
      <c r="P1199" s="1092" t="s">
        <v>4119</v>
      </c>
      <c r="Q1199" s="1092" t="s">
        <v>4114</v>
      </c>
      <c r="R1199" s="1092" t="s">
        <v>4190</v>
      </c>
    </row>
    <row r="1200" spans="15:18">
      <c r="O1200" s="1093" t="str">
        <f t="shared" si="18"/>
        <v>兵庫県上郡町</v>
      </c>
      <c r="P1200" s="1092" t="s">
        <v>4119</v>
      </c>
      <c r="Q1200" s="1092" t="s">
        <v>4192</v>
      </c>
      <c r="R1200" s="1092" t="s">
        <v>4191</v>
      </c>
    </row>
    <row r="1201" spans="15:18">
      <c r="O1201" s="1093" t="str">
        <f t="shared" si="18"/>
        <v>兵庫県佐用町</v>
      </c>
      <c r="P1201" s="1092" t="s">
        <v>4119</v>
      </c>
      <c r="Q1201" s="1092" t="s">
        <v>4194</v>
      </c>
      <c r="R1201" s="1092" t="s">
        <v>4193</v>
      </c>
    </row>
    <row r="1202" spans="15:18">
      <c r="O1202" s="1093" t="str">
        <f t="shared" si="18"/>
        <v>兵庫県香美町</v>
      </c>
      <c r="P1202" s="1092" t="s">
        <v>4119</v>
      </c>
      <c r="Q1202" s="1092" t="s">
        <v>4196</v>
      </c>
      <c r="R1202" s="1092" t="s">
        <v>4195</v>
      </c>
    </row>
    <row r="1203" spans="15:18">
      <c r="O1203" s="1093" t="str">
        <f t="shared" si="18"/>
        <v>兵庫県新温泉町</v>
      </c>
      <c r="P1203" s="1092" t="s">
        <v>4119</v>
      </c>
      <c r="Q1203" s="1092" t="s">
        <v>4198</v>
      </c>
      <c r="R1203" s="1092" t="s">
        <v>4197</v>
      </c>
    </row>
    <row r="1204" spans="15:18">
      <c r="O1204" s="1093" t="str">
        <f t="shared" si="18"/>
        <v>奈良県奈良市</v>
      </c>
      <c r="P1204" s="1092" t="s">
        <v>4199</v>
      </c>
      <c r="Q1204" s="1092" t="s">
        <v>4201</v>
      </c>
      <c r="R1204" s="1092" t="s">
        <v>4200</v>
      </c>
    </row>
    <row r="1205" spans="15:18">
      <c r="O1205" s="1093" t="str">
        <f t="shared" si="18"/>
        <v>奈良県大和高田市</v>
      </c>
      <c r="P1205" s="1092" t="s">
        <v>4199</v>
      </c>
      <c r="Q1205" s="1092" t="s">
        <v>4203</v>
      </c>
      <c r="R1205" s="1092" t="s">
        <v>4202</v>
      </c>
    </row>
    <row r="1206" spans="15:18">
      <c r="O1206" s="1093" t="str">
        <f t="shared" si="18"/>
        <v>奈良県大和郡山市</v>
      </c>
      <c r="P1206" s="1092" t="s">
        <v>4199</v>
      </c>
      <c r="Q1206" s="1092" t="s">
        <v>4205</v>
      </c>
      <c r="R1206" s="1092" t="s">
        <v>4204</v>
      </c>
    </row>
    <row r="1207" spans="15:18">
      <c r="O1207" s="1093" t="str">
        <f t="shared" si="18"/>
        <v>奈良県天理市</v>
      </c>
      <c r="P1207" s="1092" t="s">
        <v>4199</v>
      </c>
      <c r="Q1207" s="1092" t="s">
        <v>4207</v>
      </c>
      <c r="R1207" s="1092" t="s">
        <v>4206</v>
      </c>
    </row>
    <row r="1208" spans="15:18">
      <c r="O1208" s="1093" t="str">
        <f t="shared" si="18"/>
        <v>奈良県橿原市</v>
      </c>
      <c r="P1208" s="1092" t="s">
        <v>4199</v>
      </c>
      <c r="Q1208" s="1092" t="s">
        <v>4209</v>
      </c>
      <c r="R1208" s="1092" t="s">
        <v>4208</v>
      </c>
    </row>
    <row r="1209" spans="15:18">
      <c r="O1209" s="1093" t="str">
        <f t="shared" si="18"/>
        <v>奈良県桜井市</v>
      </c>
      <c r="P1209" s="1092" t="s">
        <v>4199</v>
      </c>
      <c r="Q1209" s="1092" t="s">
        <v>4211</v>
      </c>
      <c r="R1209" s="1092" t="s">
        <v>4210</v>
      </c>
    </row>
    <row r="1210" spans="15:18">
      <c r="O1210" s="1093" t="str">
        <f t="shared" si="18"/>
        <v>奈良県五條市</v>
      </c>
      <c r="P1210" s="1092" t="s">
        <v>4199</v>
      </c>
      <c r="Q1210" s="1092" t="s">
        <v>4213</v>
      </c>
      <c r="R1210" s="1092" t="s">
        <v>4212</v>
      </c>
    </row>
    <row r="1211" spans="15:18">
      <c r="O1211" s="1093" t="str">
        <f t="shared" si="18"/>
        <v>奈良県御所市</v>
      </c>
      <c r="P1211" s="1092" t="s">
        <v>4199</v>
      </c>
      <c r="Q1211" s="1092" t="s">
        <v>4215</v>
      </c>
      <c r="R1211" s="1092" t="s">
        <v>4214</v>
      </c>
    </row>
    <row r="1212" spans="15:18">
      <c r="O1212" s="1093" t="str">
        <f t="shared" si="18"/>
        <v>奈良県生駒市</v>
      </c>
      <c r="P1212" s="1092" t="s">
        <v>4199</v>
      </c>
      <c r="Q1212" s="1092" t="s">
        <v>4217</v>
      </c>
      <c r="R1212" s="1092" t="s">
        <v>4216</v>
      </c>
    </row>
    <row r="1213" spans="15:18">
      <c r="O1213" s="1093" t="str">
        <f t="shared" si="18"/>
        <v>奈良県香芝市</v>
      </c>
      <c r="P1213" s="1092" t="s">
        <v>4199</v>
      </c>
      <c r="Q1213" s="1092" t="s">
        <v>4219</v>
      </c>
      <c r="R1213" s="1092" t="s">
        <v>4218</v>
      </c>
    </row>
    <row r="1214" spans="15:18">
      <c r="O1214" s="1093" t="str">
        <f t="shared" si="18"/>
        <v>奈良県葛城市</v>
      </c>
      <c r="P1214" s="1092" t="s">
        <v>4199</v>
      </c>
      <c r="Q1214" s="1092" t="s">
        <v>4221</v>
      </c>
      <c r="R1214" s="1092" t="s">
        <v>4220</v>
      </c>
    </row>
    <row r="1215" spans="15:18">
      <c r="O1215" s="1093" t="str">
        <f t="shared" si="18"/>
        <v>奈良県宇陀市</v>
      </c>
      <c r="P1215" s="1092" t="s">
        <v>4199</v>
      </c>
      <c r="Q1215" s="1092" t="s">
        <v>4223</v>
      </c>
      <c r="R1215" s="1092" t="s">
        <v>4222</v>
      </c>
    </row>
    <row r="1216" spans="15:18">
      <c r="O1216" s="1093" t="str">
        <f t="shared" si="18"/>
        <v>奈良県山添村</v>
      </c>
      <c r="P1216" s="1092" t="s">
        <v>4199</v>
      </c>
      <c r="Q1216" s="1092" t="s">
        <v>4225</v>
      </c>
      <c r="R1216" s="1092" t="s">
        <v>4224</v>
      </c>
    </row>
    <row r="1217" spans="15:18">
      <c r="O1217" s="1093" t="str">
        <f t="shared" si="18"/>
        <v>奈良県平群町</v>
      </c>
      <c r="P1217" s="1092" t="s">
        <v>4199</v>
      </c>
      <c r="Q1217" s="1092" t="s">
        <v>4227</v>
      </c>
      <c r="R1217" s="1092" t="s">
        <v>4226</v>
      </c>
    </row>
    <row r="1218" spans="15:18">
      <c r="O1218" s="1093" t="str">
        <f t="shared" si="18"/>
        <v>奈良県三郷町</v>
      </c>
      <c r="P1218" s="1092" t="s">
        <v>4199</v>
      </c>
      <c r="Q1218" s="1092" t="s">
        <v>4229</v>
      </c>
      <c r="R1218" s="1092" t="s">
        <v>4228</v>
      </c>
    </row>
    <row r="1219" spans="15:18">
      <c r="O1219" s="1093" t="str">
        <f t="shared" ref="O1219:O1282" si="19">P1219&amp;Q1219</f>
        <v>奈良県斑鳩町</v>
      </c>
      <c r="P1219" s="1092" t="s">
        <v>4199</v>
      </c>
      <c r="Q1219" s="1092" t="s">
        <v>4231</v>
      </c>
      <c r="R1219" s="1092" t="s">
        <v>4230</v>
      </c>
    </row>
    <row r="1220" spans="15:18">
      <c r="O1220" s="1093" t="str">
        <f t="shared" si="19"/>
        <v>奈良県安堵町</v>
      </c>
      <c r="P1220" s="1092" t="s">
        <v>4199</v>
      </c>
      <c r="Q1220" s="1092" t="s">
        <v>4233</v>
      </c>
      <c r="R1220" s="1092" t="s">
        <v>4232</v>
      </c>
    </row>
    <row r="1221" spans="15:18">
      <c r="O1221" s="1093" t="str">
        <f t="shared" si="19"/>
        <v>奈良県川西町</v>
      </c>
      <c r="P1221" s="1092" t="s">
        <v>4199</v>
      </c>
      <c r="Q1221" s="1092" t="s">
        <v>2491</v>
      </c>
      <c r="R1221" s="1092" t="s">
        <v>4234</v>
      </c>
    </row>
    <row r="1222" spans="15:18">
      <c r="O1222" s="1093" t="str">
        <f t="shared" si="19"/>
        <v>奈良県三宅町</v>
      </c>
      <c r="P1222" s="1092" t="s">
        <v>4199</v>
      </c>
      <c r="Q1222" s="1092" t="s">
        <v>4236</v>
      </c>
      <c r="R1222" s="1092" t="s">
        <v>4235</v>
      </c>
    </row>
    <row r="1223" spans="15:18">
      <c r="O1223" s="1093" t="str">
        <f t="shared" si="19"/>
        <v>奈良県田原本町</v>
      </c>
      <c r="P1223" s="1092" t="s">
        <v>4199</v>
      </c>
      <c r="Q1223" s="1092" t="s">
        <v>4238</v>
      </c>
      <c r="R1223" s="1092" t="s">
        <v>4237</v>
      </c>
    </row>
    <row r="1224" spans="15:18">
      <c r="O1224" s="1093" t="str">
        <f t="shared" si="19"/>
        <v>奈良県曽爾村</v>
      </c>
      <c r="P1224" s="1092" t="s">
        <v>4199</v>
      </c>
      <c r="Q1224" s="1092" t="s">
        <v>4240</v>
      </c>
      <c r="R1224" s="1092" t="s">
        <v>4239</v>
      </c>
    </row>
    <row r="1225" spans="15:18">
      <c r="O1225" s="1093" t="str">
        <f t="shared" si="19"/>
        <v>奈良県御杖村</v>
      </c>
      <c r="P1225" s="1092" t="s">
        <v>4199</v>
      </c>
      <c r="Q1225" s="1092" t="s">
        <v>4242</v>
      </c>
      <c r="R1225" s="1092" t="s">
        <v>4241</v>
      </c>
    </row>
    <row r="1226" spans="15:18">
      <c r="O1226" s="1093" t="str">
        <f t="shared" si="19"/>
        <v>奈良県高取町</v>
      </c>
      <c r="P1226" s="1092" t="s">
        <v>4199</v>
      </c>
      <c r="Q1226" s="1092" t="s">
        <v>4244</v>
      </c>
      <c r="R1226" s="1092" t="s">
        <v>4243</v>
      </c>
    </row>
    <row r="1227" spans="15:18">
      <c r="O1227" s="1093" t="str">
        <f t="shared" si="19"/>
        <v>奈良県明日香村</v>
      </c>
      <c r="P1227" s="1092" t="s">
        <v>4199</v>
      </c>
      <c r="Q1227" s="1092" t="s">
        <v>4246</v>
      </c>
      <c r="R1227" s="1092" t="s">
        <v>4245</v>
      </c>
    </row>
    <row r="1228" spans="15:18">
      <c r="O1228" s="1093" t="str">
        <f t="shared" si="19"/>
        <v>奈良県上牧町</v>
      </c>
      <c r="P1228" s="1092" t="s">
        <v>4199</v>
      </c>
      <c r="Q1228" s="1092" t="s">
        <v>4248</v>
      </c>
      <c r="R1228" s="1092" t="s">
        <v>4247</v>
      </c>
    </row>
    <row r="1229" spans="15:18">
      <c r="O1229" s="1093" t="str">
        <f t="shared" si="19"/>
        <v>奈良県王寺町</v>
      </c>
      <c r="P1229" s="1092" t="s">
        <v>4199</v>
      </c>
      <c r="Q1229" s="1092" t="s">
        <v>4250</v>
      </c>
      <c r="R1229" s="1092" t="s">
        <v>4249</v>
      </c>
    </row>
    <row r="1230" spans="15:18">
      <c r="O1230" s="1093" t="str">
        <f t="shared" si="19"/>
        <v>奈良県広陵町</v>
      </c>
      <c r="P1230" s="1092" t="s">
        <v>4199</v>
      </c>
      <c r="Q1230" s="1092" t="s">
        <v>4252</v>
      </c>
      <c r="R1230" s="1092" t="s">
        <v>4251</v>
      </c>
    </row>
    <row r="1231" spans="15:18">
      <c r="O1231" s="1093" t="str">
        <f t="shared" si="19"/>
        <v>奈良県河合町</v>
      </c>
      <c r="P1231" s="1092" t="s">
        <v>4199</v>
      </c>
      <c r="Q1231" s="1092" t="s">
        <v>4254</v>
      </c>
      <c r="R1231" s="1092" t="s">
        <v>4253</v>
      </c>
    </row>
    <row r="1232" spans="15:18">
      <c r="O1232" s="1093" t="str">
        <f t="shared" si="19"/>
        <v>奈良県吉野町</v>
      </c>
      <c r="P1232" s="1092" t="s">
        <v>4199</v>
      </c>
      <c r="Q1232" s="1092" t="s">
        <v>4256</v>
      </c>
      <c r="R1232" s="1092" t="s">
        <v>4255</v>
      </c>
    </row>
    <row r="1233" spans="15:18">
      <c r="O1233" s="1093" t="str">
        <f t="shared" si="19"/>
        <v>奈良県大淀町</v>
      </c>
      <c r="P1233" s="1092" t="s">
        <v>4199</v>
      </c>
      <c r="Q1233" s="1092" t="s">
        <v>4258</v>
      </c>
      <c r="R1233" s="1092" t="s">
        <v>4257</v>
      </c>
    </row>
    <row r="1234" spans="15:18">
      <c r="O1234" s="1093" t="str">
        <f t="shared" si="19"/>
        <v>奈良県下市町</v>
      </c>
      <c r="P1234" s="1092" t="s">
        <v>4199</v>
      </c>
      <c r="Q1234" s="1092" t="s">
        <v>4260</v>
      </c>
      <c r="R1234" s="1092" t="s">
        <v>4259</v>
      </c>
    </row>
    <row r="1235" spans="15:18">
      <c r="O1235" s="1093" t="str">
        <f t="shared" si="19"/>
        <v>奈良県黒滝村</v>
      </c>
      <c r="P1235" s="1092" t="s">
        <v>4199</v>
      </c>
      <c r="Q1235" s="1092" t="s">
        <v>4262</v>
      </c>
      <c r="R1235" s="1092" t="s">
        <v>4261</v>
      </c>
    </row>
    <row r="1236" spans="15:18">
      <c r="O1236" s="1093" t="str">
        <f t="shared" si="19"/>
        <v>奈良県天川村</v>
      </c>
      <c r="P1236" s="1092" t="s">
        <v>4199</v>
      </c>
      <c r="Q1236" s="1092" t="s">
        <v>4264</v>
      </c>
      <c r="R1236" s="1092" t="s">
        <v>4263</v>
      </c>
    </row>
    <row r="1237" spans="15:18">
      <c r="O1237" s="1093" t="str">
        <f t="shared" si="19"/>
        <v>奈良県野迫川村</v>
      </c>
      <c r="P1237" s="1092" t="s">
        <v>4199</v>
      </c>
      <c r="Q1237" s="1092" t="s">
        <v>4266</v>
      </c>
      <c r="R1237" s="1092" t="s">
        <v>4265</v>
      </c>
    </row>
    <row r="1238" spans="15:18">
      <c r="O1238" s="1093" t="str">
        <f t="shared" si="19"/>
        <v>奈良県十津川村</v>
      </c>
      <c r="P1238" s="1092" t="s">
        <v>4199</v>
      </c>
      <c r="Q1238" s="1092" t="s">
        <v>4268</v>
      </c>
      <c r="R1238" s="1092" t="s">
        <v>4267</v>
      </c>
    </row>
    <row r="1239" spans="15:18">
      <c r="O1239" s="1093" t="str">
        <f t="shared" si="19"/>
        <v>奈良県下北山村</v>
      </c>
      <c r="P1239" s="1092" t="s">
        <v>4199</v>
      </c>
      <c r="Q1239" s="1092" t="s">
        <v>4270</v>
      </c>
      <c r="R1239" s="1092" t="s">
        <v>4269</v>
      </c>
    </row>
    <row r="1240" spans="15:18">
      <c r="O1240" s="1093" t="str">
        <f t="shared" si="19"/>
        <v>奈良県上北山村</v>
      </c>
      <c r="P1240" s="1092" t="s">
        <v>4199</v>
      </c>
      <c r="Q1240" s="1092" t="s">
        <v>4272</v>
      </c>
      <c r="R1240" s="1092" t="s">
        <v>4271</v>
      </c>
    </row>
    <row r="1241" spans="15:18">
      <c r="O1241" s="1093" t="str">
        <f t="shared" si="19"/>
        <v>奈良県川上村</v>
      </c>
      <c r="P1241" s="1092" t="s">
        <v>4199</v>
      </c>
      <c r="Q1241" s="1092" t="s">
        <v>3512</v>
      </c>
      <c r="R1241" s="1092" t="s">
        <v>4273</v>
      </c>
    </row>
    <row r="1242" spans="15:18">
      <c r="O1242" s="1093" t="str">
        <f t="shared" si="19"/>
        <v>奈良県東吉野村</v>
      </c>
      <c r="P1242" s="1092" t="s">
        <v>4199</v>
      </c>
      <c r="Q1242" s="1092" t="s">
        <v>4275</v>
      </c>
      <c r="R1242" s="1092" t="s">
        <v>4274</v>
      </c>
    </row>
    <row r="1243" spans="15:18">
      <c r="O1243" s="1093" t="str">
        <f t="shared" si="19"/>
        <v>和歌山県和歌山市</v>
      </c>
      <c r="P1243" s="1092" t="s">
        <v>4276</v>
      </c>
      <c r="Q1243" s="1092" t="s">
        <v>4278</v>
      </c>
      <c r="R1243" s="1092" t="s">
        <v>4277</v>
      </c>
    </row>
    <row r="1244" spans="15:18">
      <c r="O1244" s="1093" t="str">
        <f t="shared" si="19"/>
        <v>和歌山県海南市</v>
      </c>
      <c r="P1244" s="1092" t="s">
        <v>4276</v>
      </c>
      <c r="Q1244" s="1092" t="s">
        <v>4280</v>
      </c>
      <c r="R1244" s="1092" t="s">
        <v>4279</v>
      </c>
    </row>
    <row r="1245" spans="15:18">
      <c r="O1245" s="1093" t="str">
        <f t="shared" si="19"/>
        <v>和歌山県橋本市</v>
      </c>
      <c r="P1245" s="1092" t="s">
        <v>4276</v>
      </c>
      <c r="Q1245" s="1092" t="s">
        <v>4282</v>
      </c>
      <c r="R1245" s="1092" t="s">
        <v>4281</v>
      </c>
    </row>
    <row r="1246" spans="15:18">
      <c r="O1246" s="1093" t="str">
        <f t="shared" si="19"/>
        <v>和歌山県有田市</v>
      </c>
      <c r="P1246" s="1092" t="s">
        <v>4276</v>
      </c>
      <c r="Q1246" s="1092" t="s">
        <v>4284</v>
      </c>
      <c r="R1246" s="1092" t="s">
        <v>4283</v>
      </c>
    </row>
    <row r="1247" spans="15:18">
      <c r="O1247" s="1093" t="str">
        <f t="shared" si="19"/>
        <v>和歌山県御坊市</v>
      </c>
      <c r="P1247" s="1092" t="s">
        <v>4276</v>
      </c>
      <c r="Q1247" s="1092" t="s">
        <v>4286</v>
      </c>
      <c r="R1247" s="1092" t="s">
        <v>4285</v>
      </c>
    </row>
    <row r="1248" spans="15:18">
      <c r="O1248" s="1093" t="str">
        <f t="shared" si="19"/>
        <v>和歌山県田辺市</v>
      </c>
      <c r="P1248" s="1092" t="s">
        <v>4276</v>
      </c>
      <c r="Q1248" s="1092" t="s">
        <v>4288</v>
      </c>
      <c r="R1248" s="1092" t="s">
        <v>4287</v>
      </c>
    </row>
    <row r="1249" spans="15:18">
      <c r="O1249" s="1093" t="str">
        <f t="shared" si="19"/>
        <v>和歌山県新宮市</v>
      </c>
      <c r="P1249" s="1092" t="s">
        <v>4276</v>
      </c>
      <c r="Q1249" s="1092" t="s">
        <v>4290</v>
      </c>
      <c r="R1249" s="1092" t="s">
        <v>4289</v>
      </c>
    </row>
    <row r="1250" spans="15:18">
      <c r="O1250" s="1093" t="str">
        <f t="shared" si="19"/>
        <v>和歌山県紀の川市</v>
      </c>
      <c r="P1250" s="1092" t="s">
        <v>4276</v>
      </c>
      <c r="Q1250" s="1092" t="s">
        <v>4292</v>
      </c>
      <c r="R1250" s="1092" t="s">
        <v>4291</v>
      </c>
    </row>
    <row r="1251" spans="15:18">
      <c r="O1251" s="1093" t="str">
        <f t="shared" si="19"/>
        <v>和歌山県岩出市</v>
      </c>
      <c r="P1251" s="1092" t="s">
        <v>4276</v>
      </c>
      <c r="Q1251" s="1092" t="s">
        <v>4294</v>
      </c>
      <c r="R1251" s="1092" t="s">
        <v>4293</v>
      </c>
    </row>
    <row r="1252" spans="15:18">
      <c r="O1252" s="1093" t="str">
        <f t="shared" si="19"/>
        <v>和歌山県紀美野町</v>
      </c>
      <c r="P1252" s="1092" t="s">
        <v>4276</v>
      </c>
      <c r="Q1252" s="1092" t="s">
        <v>4296</v>
      </c>
      <c r="R1252" s="1092" t="s">
        <v>4295</v>
      </c>
    </row>
    <row r="1253" spans="15:18">
      <c r="O1253" s="1093" t="str">
        <f t="shared" si="19"/>
        <v>和歌山県かつらぎ町</v>
      </c>
      <c r="P1253" s="1092" t="s">
        <v>4276</v>
      </c>
      <c r="Q1253" s="1092" t="s">
        <v>4298</v>
      </c>
      <c r="R1253" s="1092" t="s">
        <v>4297</v>
      </c>
    </row>
    <row r="1254" spans="15:18">
      <c r="O1254" s="1093" t="str">
        <f t="shared" si="19"/>
        <v>和歌山県九度山町</v>
      </c>
      <c r="P1254" s="1092" t="s">
        <v>4276</v>
      </c>
      <c r="Q1254" s="1092" t="s">
        <v>4300</v>
      </c>
      <c r="R1254" s="1092" t="s">
        <v>4299</v>
      </c>
    </row>
    <row r="1255" spans="15:18">
      <c r="O1255" s="1093" t="str">
        <f t="shared" si="19"/>
        <v>和歌山県高野町</v>
      </c>
      <c r="P1255" s="1092" t="s">
        <v>4276</v>
      </c>
      <c r="Q1255" s="1092" t="s">
        <v>4302</v>
      </c>
      <c r="R1255" s="1092" t="s">
        <v>4301</v>
      </c>
    </row>
    <row r="1256" spans="15:18">
      <c r="O1256" s="1093" t="str">
        <f t="shared" si="19"/>
        <v>和歌山県湯浅町</v>
      </c>
      <c r="P1256" s="1092" t="s">
        <v>4276</v>
      </c>
      <c r="Q1256" s="1092" t="s">
        <v>4304</v>
      </c>
      <c r="R1256" s="1092" t="s">
        <v>4303</v>
      </c>
    </row>
    <row r="1257" spans="15:18">
      <c r="O1257" s="1093" t="str">
        <f t="shared" si="19"/>
        <v>和歌山県広川町</v>
      </c>
      <c r="P1257" s="1092" t="s">
        <v>4276</v>
      </c>
      <c r="Q1257" s="1092" t="s">
        <v>4306</v>
      </c>
      <c r="R1257" s="1092" t="s">
        <v>4305</v>
      </c>
    </row>
    <row r="1258" spans="15:18">
      <c r="O1258" s="1093" t="str">
        <f t="shared" si="19"/>
        <v>和歌山県有田川町</v>
      </c>
      <c r="P1258" s="1092" t="s">
        <v>4276</v>
      </c>
      <c r="Q1258" s="1092" t="s">
        <v>4308</v>
      </c>
      <c r="R1258" s="1092" t="s">
        <v>4307</v>
      </c>
    </row>
    <row r="1259" spans="15:18">
      <c r="O1259" s="1093" t="str">
        <f t="shared" si="19"/>
        <v>和歌山県美浜町</v>
      </c>
      <c r="P1259" s="1092" t="s">
        <v>4276</v>
      </c>
      <c r="Q1259" s="1092" t="s">
        <v>3409</v>
      </c>
      <c r="R1259" s="1092" t="s">
        <v>4309</v>
      </c>
    </row>
    <row r="1260" spans="15:18">
      <c r="O1260" s="1093" t="str">
        <f t="shared" si="19"/>
        <v>和歌山県日高町</v>
      </c>
      <c r="P1260" s="1092" t="s">
        <v>4276</v>
      </c>
      <c r="Q1260" s="1092" t="s">
        <v>2097</v>
      </c>
      <c r="R1260" s="1092" t="s">
        <v>4310</v>
      </c>
    </row>
    <row r="1261" spans="15:18">
      <c r="O1261" s="1093" t="str">
        <f t="shared" si="19"/>
        <v>和歌山県由良町</v>
      </c>
      <c r="P1261" s="1092" t="s">
        <v>4276</v>
      </c>
      <c r="Q1261" s="1092" t="s">
        <v>4312</v>
      </c>
      <c r="R1261" s="1092" t="s">
        <v>4311</v>
      </c>
    </row>
    <row r="1262" spans="15:18">
      <c r="O1262" s="1093" t="str">
        <f t="shared" si="19"/>
        <v>和歌山県印南町</v>
      </c>
      <c r="P1262" s="1092" t="s">
        <v>4276</v>
      </c>
      <c r="Q1262" s="1092" t="s">
        <v>4314</v>
      </c>
      <c r="R1262" s="1092" t="s">
        <v>4313</v>
      </c>
    </row>
    <row r="1263" spans="15:18">
      <c r="O1263" s="1093" t="str">
        <f t="shared" si="19"/>
        <v>和歌山県みなべ町</v>
      </c>
      <c r="P1263" s="1092" t="s">
        <v>4276</v>
      </c>
      <c r="Q1263" s="1092" t="s">
        <v>4316</v>
      </c>
      <c r="R1263" s="1092" t="s">
        <v>4315</v>
      </c>
    </row>
    <row r="1264" spans="15:18">
      <c r="O1264" s="1093" t="str">
        <f t="shared" si="19"/>
        <v>和歌山県日高川町</v>
      </c>
      <c r="P1264" s="1092" t="s">
        <v>4276</v>
      </c>
      <c r="Q1264" s="1092" t="s">
        <v>4318</v>
      </c>
      <c r="R1264" s="1092" t="s">
        <v>4317</v>
      </c>
    </row>
    <row r="1265" spans="15:18">
      <c r="O1265" s="1093" t="str">
        <f t="shared" si="19"/>
        <v>和歌山県白浜町</v>
      </c>
      <c r="P1265" s="1092" t="s">
        <v>4276</v>
      </c>
      <c r="Q1265" s="1092" t="s">
        <v>4320</v>
      </c>
      <c r="R1265" s="1092" t="s">
        <v>4319</v>
      </c>
    </row>
    <row r="1266" spans="15:18">
      <c r="O1266" s="1093" t="str">
        <f t="shared" si="19"/>
        <v>和歌山県上富田町</v>
      </c>
      <c r="P1266" s="1092" t="s">
        <v>4276</v>
      </c>
      <c r="Q1266" s="1092" t="s">
        <v>4322</v>
      </c>
      <c r="R1266" s="1092" t="s">
        <v>4321</v>
      </c>
    </row>
    <row r="1267" spans="15:18">
      <c r="O1267" s="1093" t="str">
        <f t="shared" si="19"/>
        <v>和歌山県すさみ町</v>
      </c>
      <c r="P1267" s="1092" t="s">
        <v>4276</v>
      </c>
      <c r="Q1267" s="1092" t="s">
        <v>4324</v>
      </c>
      <c r="R1267" s="1092" t="s">
        <v>4323</v>
      </c>
    </row>
    <row r="1268" spans="15:18">
      <c r="O1268" s="1093" t="str">
        <f t="shared" si="19"/>
        <v>和歌山県那智勝浦町</v>
      </c>
      <c r="P1268" s="1092" t="s">
        <v>4276</v>
      </c>
      <c r="Q1268" s="1092" t="s">
        <v>4326</v>
      </c>
      <c r="R1268" s="1092" t="s">
        <v>4325</v>
      </c>
    </row>
    <row r="1269" spans="15:18">
      <c r="O1269" s="1093" t="str">
        <f t="shared" si="19"/>
        <v>和歌山県太地町</v>
      </c>
      <c r="P1269" s="1092" t="s">
        <v>4276</v>
      </c>
      <c r="Q1269" s="1092" t="s">
        <v>4328</v>
      </c>
      <c r="R1269" s="1092" t="s">
        <v>4327</v>
      </c>
    </row>
    <row r="1270" spans="15:18">
      <c r="O1270" s="1093" t="str">
        <f t="shared" si="19"/>
        <v>和歌山県古座川町</v>
      </c>
      <c r="P1270" s="1092" t="s">
        <v>4276</v>
      </c>
      <c r="Q1270" s="1092" t="s">
        <v>4330</v>
      </c>
      <c r="R1270" s="1092" t="s">
        <v>4329</v>
      </c>
    </row>
    <row r="1271" spans="15:18">
      <c r="O1271" s="1093" t="str">
        <f t="shared" si="19"/>
        <v>和歌山県北山村</v>
      </c>
      <c r="P1271" s="1092" t="s">
        <v>4276</v>
      </c>
      <c r="Q1271" s="1092" t="s">
        <v>4332</v>
      </c>
      <c r="R1271" s="1092" t="s">
        <v>4331</v>
      </c>
    </row>
    <row r="1272" spans="15:18">
      <c r="O1272" s="1093" t="str">
        <f t="shared" si="19"/>
        <v>和歌山県串本町</v>
      </c>
      <c r="P1272" s="1092" t="s">
        <v>4276</v>
      </c>
      <c r="Q1272" s="1092" t="s">
        <v>4334</v>
      </c>
      <c r="R1272" s="1092" t="s">
        <v>4333</v>
      </c>
    </row>
    <row r="1273" spans="15:18">
      <c r="O1273" s="1093" t="str">
        <f t="shared" si="19"/>
        <v>鳥取県鳥取市</v>
      </c>
      <c r="P1273" s="1092" t="s">
        <v>4335</v>
      </c>
      <c r="Q1273" s="1092" t="s">
        <v>4337</v>
      </c>
      <c r="R1273" s="1092" t="s">
        <v>4336</v>
      </c>
    </row>
    <row r="1274" spans="15:18">
      <c r="O1274" s="1093" t="str">
        <f t="shared" si="19"/>
        <v>鳥取県米子市</v>
      </c>
      <c r="P1274" s="1092" t="s">
        <v>4335</v>
      </c>
      <c r="Q1274" s="1092" t="s">
        <v>4339</v>
      </c>
      <c r="R1274" s="1092" t="s">
        <v>4338</v>
      </c>
    </row>
    <row r="1275" spans="15:18">
      <c r="O1275" s="1093" t="str">
        <f t="shared" si="19"/>
        <v>鳥取県倉吉市</v>
      </c>
      <c r="P1275" s="1092" t="s">
        <v>4335</v>
      </c>
      <c r="Q1275" s="1092" t="s">
        <v>4341</v>
      </c>
      <c r="R1275" s="1092" t="s">
        <v>4340</v>
      </c>
    </row>
    <row r="1276" spans="15:18">
      <c r="O1276" s="1093" t="str">
        <f t="shared" si="19"/>
        <v>鳥取県境港市</v>
      </c>
      <c r="P1276" s="1092" t="s">
        <v>4335</v>
      </c>
      <c r="Q1276" s="1092" t="s">
        <v>4343</v>
      </c>
      <c r="R1276" s="1092" t="s">
        <v>4342</v>
      </c>
    </row>
    <row r="1277" spans="15:18">
      <c r="O1277" s="1093" t="str">
        <f t="shared" si="19"/>
        <v>鳥取県岩美町</v>
      </c>
      <c r="P1277" s="1092" t="s">
        <v>4335</v>
      </c>
      <c r="Q1277" s="1092" t="s">
        <v>4345</v>
      </c>
      <c r="R1277" s="1092" t="s">
        <v>4344</v>
      </c>
    </row>
    <row r="1278" spans="15:18">
      <c r="O1278" s="1093" t="str">
        <f t="shared" si="19"/>
        <v>鳥取県若桜町</v>
      </c>
      <c r="P1278" s="1092" t="s">
        <v>4335</v>
      </c>
      <c r="Q1278" s="1092" t="s">
        <v>4347</v>
      </c>
      <c r="R1278" s="1092" t="s">
        <v>4346</v>
      </c>
    </row>
    <row r="1279" spans="15:18">
      <c r="O1279" s="1093" t="str">
        <f t="shared" si="19"/>
        <v>鳥取県智頭町</v>
      </c>
      <c r="P1279" s="1092" t="s">
        <v>4335</v>
      </c>
      <c r="Q1279" s="1092" t="s">
        <v>4349</v>
      </c>
      <c r="R1279" s="1092" t="s">
        <v>4348</v>
      </c>
    </row>
    <row r="1280" spans="15:18">
      <c r="O1280" s="1093" t="str">
        <f t="shared" si="19"/>
        <v>鳥取県八頭町</v>
      </c>
      <c r="P1280" s="1092" t="s">
        <v>4335</v>
      </c>
      <c r="Q1280" s="1092" t="s">
        <v>4351</v>
      </c>
      <c r="R1280" s="1092" t="s">
        <v>4350</v>
      </c>
    </row>
    <row r="1281" spans="15:18">
      <c r="O1281" s="1093" t="str">
        <f t="shared" si="19"/>
        <v>鳥取県三朝町</v>
      </c>
      <c r="P1281" s="1092" t="s">
        <v>4335</v>
      </c>
      <c r="Q1281" s="1092" t="s">
        <v>4353</v>
      </c>
      <c r="R1281" s="1092" t="s">
        <v>4352</v>
      </c>
    </row>
    <row r="1282" spans="15:18">
      <c r="O1282" s="1093" t="str">
        <f t="shared" si="19"/>
        <v>鳥取県湯梨浜町</v>
      </c>
      <c r="P1282" s="1092" t="s">
        <v>4335</v>
      </c>
      <c r="Q1282" s="1092" t="s">
        <v>4355</v>
      </c>
      <c r="R1282" s="1092" t="s">
        <v>4354</v>
      </c>
    </row>
    <row r="1283" spans="15:18">
      <c r="O1283" s="1093" t="str">
        <f t="shared" ref="O1283:O1346" si="20">P1283&amp;Q1283</f>
        <v>鳥取県琴浦町</v>
      </c>
      <c r="P1283" s="1092" t="s">
        <v>4335</v>
      </c>
      <c r="Q1283" s="1092" t="s">
        <v>4357</v>
      </c>
      <c r="R1283" s="1092" t="s">
        <v>4356</v>
      </c>
    </row>
    <row r="1284" spans="15:18">
      <c r="O1284" s="1093" t="str">
        <f t="shared" si="20"/>
        <v>鳥取県北栄町</v>
      </c>
      <c r="P1284" s="1092" t="s">
        <v>4335</v>
      </c>
      <c r="Q1284" s="1092" t="s">
        <v>4359</v>
      </c>
      <c r="R1284" s="1092" t="s">
        <v>4358</v>
      </c>
    </row>
    <row r="1285" spans="15:18">
      <c r="O1285" s="1093" t="str">
        <f t="shared" si="20"/>
        <v>鳥取県日吉津村</v>
      </c>
      <c r="P1285" s="1092" t="s">
        <v>4335</v>
      </c>
      <c r="Q1285" s="1092" t="s">
        <v>4361</v>
      </c>
      <c r="R1285" s="1092" t="s">
        <v>4360</v>
      </c>
    </row>
    <row r="1286" spans="15:18">
      <c r="O1286" s="1093" t="str">
        <f t="shared" si="20"/>
        <v>鳥取県大山町</v>
      </c>
      <c r="P1286" s="1092" t="s">
        <v>4335</v>
      </c>
      <c r="Q1286" s="1092" t="s">
        <v>4363</v>
      </c>
      <c r="R1286" s="1092" t="s">
        <v>4362</v>
      </c>
    </row>
    <row r="1287" spans="15:18">
      <c r="O1287" s="1093" t="str">
        <f t="shared" si="20"/>
        <v>鳥取県南部町</v>
      </c>
      <c r="P1287" s="1092" t="s">
        <v>4335</v>
      </c>
      <c r="Q1287" s="1092" t="s">
        <v>2243</v>
      </c>
      <c r="R1287" s="1092" t="s">
        <v>4364</v>
      </c>
    </row>
    <row r="1288" spans="15:18">
      <c r="O1288" s="1093" t="str">
        <f t="shared" si="20"/>
        <v>鳥取県伯耆町</v>
      </c>
      <c r="P1288" s="1092" t="s">
        <v>4335</v>
      </c>
      <c r="Q1288" s="1092" t="s">
        <v>4366</v>
      </c>
      <c r="R1288" s="1092" t="s">
        <v>4365</v>
      </c>
    </row>
    <row r="1289" spans="15:18">
      <c r="O1289" s="1093" t="str">
        <f t="shared" si="20"/>
        <v>鳥取県日南町</v>
      </c>
      <c r="P1289" s="1092" t="s">
        <v>4335</v>
      </c>
      <c r="Q1289" s="1092" t="s">
        <v>4368</v>
      </c>
      <c r="R1289" s="1092" t="s">
        <v>4367</v>
      </c>
    </row>
    <row r="1290" spans="15:18">
      <c r="O1290" s="1093" t="str">
        <f t="shared" si="20"/>
        <v>鳥取県日野町</v>
      </c>
      <c r="P1290" s="1092" t="s">
        <v>4335</v>
      </c>
      <c r="Q1290" s="1092" t="s">
        <v>3968</v>
      </c>
      <c r="R1290" s="1092" t="s">
        <v>4369</v>
      </c>
    </row>
    <row r="1291" spans="15:18">
      <c r="O1291" s="1093" t="str">
        <f t="shared" si="20"/>
        <v>鳥取県江府町</v>
      </c>
      <c r="P1291" s="1092" t="s">
        <v>4335</v>
      </c>
      <c r="Q1291" s="1092" t="s">
        <v>4371</v>
      </c>
      <c r="R1291" s="1092" t="s">
        <v>4370</v>
      </c>
    </row>
    <row r="1292" spans="15:18">
      <c r="O1292" s="1093" t="str">
        <f t="shared" si="20"/>
        <v>島根県松江市</v>
      </c>
      <c r="P1292" s="1092" t="s">
        <v>4372</v>
      </c>
      <c r="Q1292" s="1092" t="s">
        <v>4374</v>
      </c>
      <c r="R1292" s="1092" t="s">
        <v>4373</v>
      </c>
    </row>
    <row r="1293" spans="15:18">
      <c r="O1293" s="1093" t="str">
        <f t="shared" si="20"/>
        <v>島根県浜田市</v>
      </c>
      <c r="P1293" s="1092" t="s">
        <v>4372</v>
      </c>
      <c r="Q1293" s="1092" t="s">
        <v>4376</v>
      </c>
      <c r="R1293" s="1092" t="s">
        <v>4375</v>
      </c>
    </row>
    <row r="1294" spans="15:18">
      <c r="O1294" s="1093" t="str">
        <f t="shared" si="20"/>
        <v>島根県出雲市</v>
      </c>
      <c r="P1294" s="1092" t="s">
        <v>4372</v>
      </c>
      <c r="Q1294" s="1092" t="s">
        <v>4378</v>
      </c>
      <c r="R1294" s="1092" t="s">
        <v>4377</v>
      </c>
    </row>
    <row r="1295" spans="15:18">
      <c r="O1295" s="1093" t="str">
        <f t="shared" si="20"/>
        <v>島根県益田市</v>
      </c>
      <c r="P1295" s="1092" t="s">
        <v>4372</v>
      </c>
      <c r="Q1295" s="1092" t="s">
        <v>4380</v>
      </c>
      <c r="R1295" s="1092" t="s">
        <v>4379</v>
      </c>
    </row>
    <row r="1296" spans="15:18">
      <c r="O1296" s="1093" t="str">
        <f t="shared" si="20"/>
        <v>島根県大田市</v>
      </c>
      <c r="P1296" s="1092" t="s">
        <v>4372</v>
      </c>
      <c r="Q1296" s="1092" t="s">
        <v>4382</v>
      </c>
      <c r="R1296" s="1092" t="s">
        <v>4381</v>
      </c>
    </row>
    <row r="1297" spans="15:18">
      <c r="O1297" s="1093" t="str">
        <f t="shared" si="20"/>
        <v>島根県安来市</v>
      </c>
      <c r="P1297" s="1092" t="s">
        <v>4372</v>
      </c>
      <c r="Q1297" s="1092" t="s">
        <v>4384</v>
      </c>
      <c r="R1297" s="1092" t="s">
        <v>4383</v>
      </c>
    </row>
    <row r="1298" spans="15:18">
      <c r="O1298" s="1093" t="str">
        <f t="shared" si="20"/>
        <v>島根県江津市</v>
      </c>
      <c r="P1298" s="1092" t="s">
        <v>4372</v>
      </c>
      <c r="Q1298" s="1092" t="s">
        <v>4386</v>
      </c>
      <c r="R1298" s="1092" t="s">
        <v>4385</v>
      </c>
    </row>
    <row r="1299" spans="15:18">
      <c r="O1299" s="1093" t="str">
        <f t="shared" si="20"/>
        <v>島根県雲南市</v>
      </c>
      <c r="P1299" s="1092" t="s">
        <v>4372</v>
      </c>
      <c r="Q1299" s="1092" t="s">
        <v>4388</v>
      </c>
      <c r="R1299" s="1092" t="s">
        <v>4387</v>
      </c>
    </row>
    <row r="1300" spans="15:18">
      <c r="O1300" s="1093" t="str">
        <f t="shared" si="20"/>
        <v>島根県奥出雲町</v>
      </c>
      <c r="P1300" s="1092" t="s">
        <v>4372</v>
      </c>
      <c r="Q1300" s="1092" t="s">
        <v>4390</v>
      </c>
      <c r="R1300" s="1092" t="s">
        <v>4389</v>
      </c>
    </row>
    <row r="1301" spans="15:18">
      <c r="O1301" s="1093" t="str">
        <f t="shared" si="20"/>
        <v>島根県飯南町</v>
      </c>
      <c r="P1301" s="1092" t="s">
        <v>4372</v>
      </c>
      <c r="Q1301" s="1092" t="s">
        <v>4392</v>
      </c>
      <c r="R1301" s="1092" t="s">
        <v>4391</v>
      </c>
    </row>
    <row r="1302" spans="15:18">
      <c r="O1302" s="1093" t="str">
        <f t="shared" si="20"/>
        <v>島根県川本町</v>
      </c>
      <c r="P1302" s="1092" t="s">
        <v>4372</v>
      </c>
      <c r="Q1302" s="1092" t="s">
        <v>4394</v>
      </c>
      <c r="R1302" s="1092" t="s">
        <v>4393</v>
      </c>
    </row>
    <row r="1303" spans="15:18">
      <c r="O1303" s="1093" t="str">
        <f t="shared" si="20"/>
        <v>島根県美郷町</v>
      </c>
      <c r="P1303" s="1092" t="s">
        <v>4372</v>
      </c>
      <c r="Q1303" s="1092" t="s">
        <v>2428</v>
      </c>
      <c r="R1303" s="1092" t="s">
        <v>4395</v>
      </c>
    </row>
    <row r="1304" spans="15:18">
      <c r="O1304" s="1093" t="str">
        <f t="shared" si="20"/>
        <v>島根県邑南町</v>
      </c>
      <c r="P1304" s="1092" t="s">
        <v>4372</v>
      </c>
      <c r="Q1304" s="1092" t="s">
        <v>4397</v>
      </c>
      <c r="R1304" s="1092" t="s">
        <v>4396</v>
      </c>
    </row>
    <row r="1305" spans="15:18">
      <c r="O1305" s="1093" t="str">
        <f t="shared" si="20"/>
        <v>島根県津和野町</v>
      </c>
      <c r="P1305" s="1092" t="s">
        <v>4372</v>
      </c>
      <c r="Q1305" s="1092" t="s">
        <v>4399</v>
      </c>
      <c r="R1305" s="1092" t="s">
        <v>4398</v>
      </c>
    </row>
    <row r="1306" spans="15:18">
      <c r="O1306" s="1093" t="str">
        <f t="shared" si="20"/>
        <v>島根県吉賀町</v>
      </c>
      <c r="P1306" s="1092" t="s">
        <v>4372</v>
      </c>
      <c r="Q1306" s="1092" t="s">
        <v>4401</v>
      </c>
      <c r="R1306" s="1092" t="s">
        <v>4400</v>
      </c>
    </row>
    <row r="1307" spans="15:18">
      <c r="O1307" s="1093" t="str">
        <f t="shared" si="20"/>
        <v>島根県海士町</v>
      </c>
      <c r="P1307" s="1092" t="s">
        <v>4372</v>
      </c>
      <c r="Q1307" s="1092" t="s">
        <v>4403</v>
      </c>
      <c r="R1307" s="1092" t="s">
        <v>4402</v>
      </c>
    </row>
    <row r="1308" spans="15:18">
      <c r="O1308" s="1093" t="str">
        <f t="shared" si="20"/>
        <v>島根県西ノ島町</v>
      </c>
      <c r="P1308" s="1092" t="s">
        <v>4372</v>
      </c>
      <c r="Q1308" s="1092" t="s">
        <v>4405</v>
      </c>
      <c r="R1308" s="1092" t="s">
        <v>4404</v>
      </c>
    </row>
    <row r="1309" spans="15:18">
      <c r="O1309" s="1093" t="str">
        <f t="shared" si="20"/>
        <v>島根県知夫村</v>
      </c>
      <c r="P1309" s="1092" t="s">
        <v>4372</v>
      </c>
      <c r="Q1309" s="1092" t="s">
        <v>4407</v>
      </c>
      <c r="R1309" s="1092" t="s">
        <v>4406</v>
      </c>
    </row>
    <row r="1310" spans="15:18">
      <c r="O1310" s="1093" t="str">
        <f t="shared" si="20"/>
        <v>島根県隠岐の島町</v>
      </c>
      <c r="P1310" s="1092" t="s">
        <v>4372</v>
      </c>
      <c r="Q1310" s="1092" t="s">
        <v>4409</v>
      </c>
      <c r="R1310" s="1092" t="s">
        <v>4408</v>
      </c>
    </row>
    <row r="1311" spans="15:18">
      <c r="O1311" s="1093" t="str">
        <f t="shared" si="20"/>
        <v>岡山県岡山市</v>
      </c>
      <c r="P1311" s="1092" t="s">
        <v>4410</v>
      </c>
      <c r="Q1311" s="1092" t="s">
        <v>4412</v>
      </c>
      <c r="R1311" s="1092" t="s">
        <v>4411</v>
      </c>
    </row>
    <row r="1312" spans="15:18">
      <c r="O1312" s="1093" t="str">
        <f t="shared" si="20"/>
        <v>岡山県倉敷市</v>
      </c>
      <c r="P1312" s="1092" t="s">
        <v>4410</v>
      </c>
      <c r="Q1312" s="1092" t="s">
        <v>4414</v>
      </c>
      <c r="R1312" s="1092" t="s">
        <v>4413</v>
      </c>
    </row>
    <row r="1313" spans="15:18">
      <c r="O1313" s="1093" t="str">
        <f t="shared" si="20"/>
        <v>岡山県津山市</v>
      </c>
      <c r="P1313" s="1092" t="s">
        <v>4410</v>
      </c>
      <c r="Q1313" s="1092" t="s">
        <v>4416</v>
      </c>
      <c r="R1313" s="1092" t="s">
        <v>4415</v>
      </c>
    </row>
    <row r="1314" spans="15:18">
      <c r="O1314" s="1093" t="str">
        <f t="shared" si="20"/>
        <v>岡山県玉野市</v>
      </c>
      <c r="P1314" s="1092" t="s">
        <v>4410</v>
      </c>
      <c r="Q1314" s="1092" t="s">
        <v>4418</v>
      </c>
      <c r="R1314" s="1092" t="s">
        <v>4417</v>
      </c>
    </row>
    <row r="1315" spans="15:18">
      <c r="O1315" s="1093" t="str">
        <f t="shared" si="20"/>
        <v>岡山県笠岡市</v>
      </c>
      <c r="P1315" s="1092" t="s">
        <v>4410</v>
      </c>
      <c r="Q1315" s="1092" t="s">
        <v>4420</v>
      </c>
      <c r="R1315" s="1092" t="s">
        <v>4419</v>
      </c>
    </row>
    <row r="1316" spans="15:18">
      <c r="O1316" s="1093" t="str">
        <f t="shared" si="20"/>
        <v>岡山県井原市</v>
      </c>
      <c r="P1316" s="1092" t="s">
        <v>4410</v>
      </c>
      <c r="Q1316" s="1092" t="s">
        <v>4422</v>
      </c>
      <c r="R1316" s="1092" t="s">
        <v>4421</v>
      </c>
    </row>
    <row r="1317" spans="15:18">
      <c r="O1317" s="1093" t="str">
        <f t="shared" si="20"/>
        <v>岡山県総社市</v>
      </c>
      <c r="P1317" s="1092" t="s">
        <v>4410</v>
      </c>
      <c r="Q1317" s="1092" t="s">
        <v>4424</v>
      </c>
      <c r="R1317" s="1092" t="s">
        <v>4423</v>
      </c>
    </row>
    <row r="1318" spans="15:18">
      <c r="O1318" s="1093" t="str">
        <f t="shared" si="20"/>
        <v>岡山県高梁市</v>
      </c>
      <c r="P1318" s="1092" t="s">
        <v>4410</v>
      </c>
      <c r="Q1318" s="1092" t="s">
        <v>4426</v>
      </c>
      <c r="R1318" s="1092" t="s">
        <v>4425</v>
      </c>
    </row>
    <row r="1319" spans="15:18">
      <c r="O1319" s="1093" t="str">
        <f t="shared" si="20"/>
        <v>岡山県新見市</v>
      </c>
      <c r="P1319" s="1092" t="s">
        <v>4410</v>
      </c>
      <c r="Q1319" s="1092" t="s">
        <v>4428</v>
      </c>
      <c r="R1319" s="1092" t="s">
        <v>4427</v>
      </c>
    </row>
    <row r="1320" spans="15:18">
      <c r="O1320" s="1093" t="str">
        <f t="shared" si="20"/>
        <v>岡山県備前市</v>
      </c>
      <c r="P1320" s="1092" t="s">
        <v>4410</v>
      </c>
      <c r="Q1320" s="1092" t="s">
        <v>4430</v>
      </c>
      <c r="R1320" s="1092" t="s">
        <v>4429</v>
      </c>
    </row>
    <row r="1321" spans="15:18">
      <c r="O1321" s="1093" t="str">
        <f t="shared" si="20"/>
        <v>岡山県瀬戸内市</v>
      </c>
      <c r="P1321" s="1092" t="s">
        <v>4410</v>
      </c>
      <c r="Q1321" s="1092" t="s">
        <v>4432</v>
      </c>
      <c r="R1321" s="1092" t="s">
        <v>4431</v>
      </c>
    </row>
    <row r="1322" spans="15:18">
      <c r="O1322" s="1093" t="str">
        <f t="shared" si="20"/>
        <v>岡山県赤磐市</v>
      </c>
      <c r="P1322" s="1092" t="s">
        <v>4410</v>
      </c>
      <c r="Q1322" s="1092" t="s">
        <v>4434</v>
      </c>
      <c r="R1322" s="1092" t="s">
        <v>4433</v>
      </c>
    </row>
    <row r="1323" spans="15:18">
      <c r="O1323" s="1093" t="str">
        <f t="shared" si="20"/>
        <v>岡山県真庭市</v>
      </c>
      <c r="P1323" s="1092" t="s">
        <v>4410</v>
      </c>
      <c r="Q1323" s="1092" t="s">
        <v>4436</v>
      </c>
      <c r="R1323" s="1092" t="s">
        <v>4435</v>
      </c>
    </row>
    <row r="1324" spans="15:18">
      <c r="O1324" s="1093" t="str">
        <f t="shared" si="20"/>
        <v>岡山県美作市</v>
      </c>
      <c r="P1324" s="1092" t="s">
        <v>4410</v>
      </c>
      <c r="Q1324" s="1092" t="s">
        <v>4438</v>
      </c>
      <c r="R1324" s="1092" t="s">
        <v>4437</v>
      </c>
    </row>
    <row r="1325" spans="15:18">
      <c r="O1325" s="1093" t="str">
        <f t="shared" si="20"/>
        <v>岡山県浅口市</v>
      </c>
      <c r="P1325" s="1092" t="s">
        <v>4410</v>
      </c>
      <c r="Q1325" s="1092" t="s">
        <v>4440</v>
      </c>
      <c r="R1325" s="1092" t="s">
        <v>4439</v>
      </c>
    </row>
    <row r="1326" spans="15:18">
      <c r="O1326" s="1093" t="str">
        <f t="shared" si="20"/>
        <v>岡山県和気町</v>
      </c>
      <c r="P1326" s="1092" t="s">
        <v>4410</v>
      </c>
      <c r="Q1326" s="1092" t="s">
        <v>4442</v>
      </c>
      <c r="R1326" s="1092" t="s">
        <v>4441</v>
      </c>
    </row>
    <row r="1327" spans="15:18">
      <c r="O1327" s="1093" t="str">
        <f t="shared" si="20"/>
        <v>岡山県早島町</v>
      </c>
      <c r="P1327" s="1092" t="s">
        <v>4410</v>
      </c>
      <c r="Q1327" s="1092" t="s">
        <v>4444</v>
      </c>
      <c r="R1327" s="1092" t="s">
        <v>4443</v>
      </c>
    </row>
    <row r="1328" spans="15:18">
      <c r="O1328" s="1093" t="str">
        <f t="shared" si="20"/>
        <v>岡山県里庄町</v>
      </c>
      <c r="P1328" s="1092" t="s">
        <v>4410</v>
      </c>
      <c r="Q1328" s="1092" t="s">
        <v>4446</v>
      </c>
      <c r="R1328" s="1092" t="s">
        <v>4445</v>
      </c>
    </row>
    <row r="1329" spans="15:18">
      <c r="O1329" s="1093" t="str">
        <f t="shared" si="20"/>
        <v>岡山県矢掛町</v>
      </c>
      <c r="P1329" s="1092" t="s">
        <v>4410</v>
      </c>
      <c r="Q1329" s="1092" t="s">
        <v>4448</v>
      </c>
      <c r="R1329" s="1092" t="s">
        <v>4447</v>
      </c>
    </row>
    <row r="1330" spans="15:18">
      <c r="O1330" s="1093" t="str">
        <f t="shared" si="20"/>
        <v>岡山県新庄村</v>
      </c>
      <c r="P1330" s="1092" t="s">
        <v>4410</v>
      </c>
      <c r="Q1330" s="1092" t="s">
        <v>4450</v>
      </c>
      <c r="R1330" s="1092" t="s">
        <v>4449</v>
      </c>
    </row>
    <row r="1331" spans="15:18">
      <c r="O1331" s="1093" t="str">
        <f t="shared" si="20"/>
        <v>岡山県鏡野町</v>
      </c>
      <c r="P1331" s="1092" t="s">
        <v>4410</v>
      </c>
      <c r="Q1331" s="1092" t="s">
        <v>4452</v>
      </c>
      <c r="R1331" s="1092" t="s">
        <v>4451</v>
      </c>
    </row>
    <row r="1332" spans="15:18">
      <c r="O1332" s="1093" t="str">
        <f t="shared" si="20"/>
        <v>岡山県勝央町</v>
      </c>
      <c r="P1332" s="1092" t="s">
        <v>4410</v>
      </c>
      <c r="Q1332" s="1092" t="s">
        <v>4454</v>
      </c>
      <c r="R1332" s="1092" t="s">
        <v>4453</v>
      </c>
    </row>
    <row r="1333" spans="15:18">
      <c r="O1333" s="1093" t="str">
        <f t="shared" si="20"/>
        <v>岡山県奈義町</v>
      </c>
      <c r="P1333" s="1092" t="s">
        <v>4410</v>
      </c>
      <c r="Q1333" s="1092" t="s">
        <v>4456</v>
      </c>
      <c r="R1333" s="1092" t="s">
        <v>4455</v>
      </c>
    </row>
    <row r="1334" spans="15:18">
      <c r="O1334" s="1093" t="str">
        <f t="shared" si="20"/>
        <v>岡山県西粟倉村</v>
      </c>
      <c r="P1334" s="1092" t="s">
        <v>4410</v>
      </c>
      <c r="Q1334" s="1092" t="s">
        <v>4458</v>
      </c>
      <c r="R1334" s="1092" t="s">
        <v>4457</v>
      </c>
    </row>
    <row r="1335" spans="15:18">
      <c r="O1335" s="1093" t="str">
        <f t="shared" si="20"/>
        <v>岡山県久米南町</v>
      </c>
      <c r="P1335" s="1092" t="s">
        <v>4410</v>
      </c>
      <c r="Q1335" s="1092" t="s">
        <v>4460</v>
      </c>
      <c r="R1335" s="1092" t="s">
        <v>4459</v>
      </c>
    </row>
    <row r="1336" spans="15:18">
      <c r="O1336" s="1093" t="str">
        <f t="shared" si="20"/>
        <v>岡山県美咲町</v>
      </c>
      <c r="P1336" s="1092" t="s">
        <v>4410</v>
      </c>
      <c r="Q1336" s="1092" t="s">
        <v>4462</v>
      </c>
      <c r="R1336" s="1092" t="s">
        <v>4461</v>
      </c>
    </row>
    <row r="1337" spans="15:18">
      <c r="O1337" s="1093" t="str">
        <f t="shared" si="20"/>
        <v>岡山県吉備中央町</v>
      </c>
      <c r="P1337" s="1092" t="s">
        <v>4410</v>
      </c>
      <c r="Q1337" s="1092" t="s">
        <v>4464</v>
      </c>
      <c r="R1337" s="1092" t="s">
        <v>4463</v>
      </c>
    </row>
    <row r="1338" spans="15:18">
      <c r="O1338" s="1093" t="str">
        <f t="shared" si="20"/>
        <v>広島県広島市</v>
      </c>
      <c r="P1338" s="1092" t="s">
        <v>4465</v>
      </c>
      <c r="Q1338" s="1092" t="s">
        <v>4467</v>
      </c>
      <c r="R1338" s="1092" t="s">
        <v>4466</v>
      </c>
    </row>
    <row r="1339" spans="15:18">
      <c r="O1339" s="1093" t="str">
        <f t="shared" si="20"/>
        <v>広島県呉市</v>
      </c>
      <c r="P1339" s="1092" t="s">
        <v>4465</v>
      </c>
      <c r="Q1339" s="1092" t="s">
        <v>4469</v>
      </c>
      <c r="R1339" s="1092" t="s">
        <v>4468</v>
      </c>
    </row>
    <row r="1340" spans="15:18">
      <c r="O1340" s="1093" t="str">
        <f t="shared" si="20"/>
        <v>広島県竹原市</v>
      </c>
      <c r="P1340" s="1092" t="s">
        <v>4465</v>
      </c>
      <c r="Q1340" s="1092" t="s">
        <v>4471</v>
      </c>
      <c r="R1340" s="1092" t="s">
        <v>4470</v>
      </c>
    </row>
    <row r="1341" spans="15:18">
      <c r="O1341" s="1093" t="str">
        <f t="shared" si="20"/>
        <v>広島県三原市</v>
      </c>
      <c r="P1341" s="1092" t="s">
        <v>4465</v>
      </c>
      <c r="Q1341" s="1092" t="s">
        <v>4473</v>
      </c>
      <c r="R1341" s="1092" t="s">
        <v>4472</v>
      </c>
    </row>
    <row r="1342" spans="15:18">
      <c r="O1342" s="1093" t="str">
        <f t="shared" si="20"/>
        <v>広島県尾道市</v>
      </c>
      <c r="P1342" s="1092" t="s">
        <v>4465</v>
      </c>
      <c r="Q1342" s="1092" t="s">
        <v>4475</v>
      </c>
      <c r="R1342" s="1092" t="s">
        <v>4474</v>
      </c>
    </row>
    <row r="1343" spans="15:18">
      <c r="O1343" s="1093" t="str">
        <f t="shared" si="20"/>
        <v>広島県福山市</v>
      </c>
      <c r="P1343" s="1092" t="s">
        <v>4465</v>
      </c>
      <c r="Q1343" s="1092" t="s">
        <v>4477</v>
      </c>
      <c r="R1343" s="1092" t="s">
        <v>4476</v>
      </c>
    </row>
    <row r="1344" spans="15:18">
      <c r="O1344" s="1093" t="str">
        <f t="shared" si="20"/>
        <v>広島県府中市</v>
      </c>
      <c r="P1344" s="1092" t="s">
        <v>4465</v>
      </c>
      <c r="Q1344" s="1092" t="s">
        <v>3118</v>
      </c>
      <c r="R1344" s="1092" t="s">
        <v>4478</v>
      </c>
    </row>
    <row r="1345" spans="15:18">
      <c r="O1345" s="1093" t="str">
        <f t="shared" si="20"/>
        <v>広島県三次市</v>
      </c>
      <c r="P1345" s="1092" t="s">
        <v>4465</v>
      </c>
      <c r="Q1345" s="1092" t="s">
        <v>4480</v>
      </c>
      <c r="R1345" s="1092" t="s">
        <v>4479</v>
      </c>
    </row>
    <row r="1346" spans="15:18">
      <c r="O1346" s="1093" t="str">
        <f t="shared" si="20"/>
        <v>広島県庄原市</v>
      </c>
      <c r="P1346" s="1092" t="s">
        <v>4465</v>
      </c>
      <c r="Q1346" s="1092" t="s">
        <v>4482</v>
      </c>
      <c r="R1346" s="1092" t="s">
        <v>4481</v>
      </c>
    </row>
    <row r="1347" spans="15:18">
      <c r="O1347" s="1093" t="str">
        <f t="shared" ref="O1347:O1410" si="21">P1347&amp;Q1347</f>
        <v>広島県大竹市</v>
      </c>
      <c r="P1347" s="1092" t="s">
        <v>4465</v>
      </c>
      <c r="Q1347" s="1092" t="s">
        <v>4484</v>
      </c>
      <c r="R1347" s="1092" t="s">
        <v>4483</v>
      </c>
    </row>
    <row r="1348" spans="15:18">
      <c r="O1348" s="1093" t="str">
        <f t="shared" si="21"/>
        <v>広島県東広島市</v>
      </c>
      <c r="P1348" s="1092" t="s">
        <v>4465</v>
      </c>
      <c r="Q1348" s="1092" t="s">
        <v>4486</v>
      </c>
      <c r="R1348" s="1092" t="s">
        <v>4485</v>
      </c>
    </row>
    <row r="1349" spans="15:18">
      <c r="O1349" s="1093" t="str">
        <f t="shared" si="21"/>
        <v>広島県廿日市市</v>
      </c>
      <c r="P1349" s="1092" t="s">
        <v>4465</v>
      </c>
      <c r="Q1349" s="1092" t="s">
        <v>4488</v>
      </c>
      <c r="R1349" s="1092" t="s">
        <v>4487</v>
      </c>
    </row>
    <row r="1350" spans="15:18">
      <c r="O1350" s="1093" t="str">
        <f t="shared" si="21"/>
        <v>広島県安芸高田市</v>
      </c>
      <c r="P1350" s="1092" t="s">
        <v>4465</v>
      </c>
      <c r="Q1350" s="1092" t="s">
        <v>4490</v>
      </c>
      <c r="R1350" s="1092" t="s">
        <v>4489</v>
      </c>
    </row>
    <row r="1351" spans="15:18">
      <c r="O1351" s="1093" t="str">
        <f t="shared" si="21"/>
        <v>広島県江田島市</v>
      </c>
      <c r="P1351" s="1092" t="s">
        <v>4465</v>
      </c>
      <c r="Q1351" s="1092" t="s">
        <v>4492</v>
      </c>
      <c r="R1351" s="1092" t="s">
        <v>4491</v>
      </c>
    </row>
    <row r="1352" spans="15:18">
      <c r="O1352" s="1093" t="str">
        <f t="shared" si="21"/>
        <v>広島県府中町</v>
      </c>
      <c r="P1352" s="1092" t="s">
        <v>4465</v>
      </c>
      <c r="Q1352" s="1092" t="s">
        <v>4494</v>
      </c>
      <c r="R1352" s="1092" t="s">
        <v>4493</v>
      </c>
    </row>
    <row r="1353" spans="15:18">
      <c r="O1353" s="1093" t="str">
        <f t="shared" si="21"/>
        <v>広島県海田町</v>
      </c>
      <c r="P1353" s="1092" t="s">
        <v>4465</v>
      </c>
      <c r="Q1353" s="1092" t="s">
        <v>4496</v>
      </c>
      <c r="R1353" s="1092" t="s">
        <v>4495</v>
      </c>
    </row>
    <row r="1354" spans="15:18">
      <c r="O1354" s="1093" t="str">
        <f t="shared" si="21"/>
        <v>広島県熊野町</v>
      </c>
      <c r="P1354" s="1092" t="s">
        <v>4465</v>
      </c>
      <c r="Q1354" s="1092" t="s">
        <v>4498</v>
      </c>
      <c r="R1354" s="1092" t="s">
        <v>4497</v>
      </c>
    </row>
    <row r="1355" spans="15:18">
      <c r="O1355" s="1093" t="str">
        <f t="shared" si="21"/>
        <v>広島県坂町</v>
      </c>
      <c r="P1355" s="1092" t="s">
        <v>4465</v>
      </c>
      <c r="Q1355" s="1092" t="s">
        <v>4500</v>
      </c>
      <c r="R1355" s="1092" t="s">
        <v>4499</v>
      </c>
    </row>
    <row r="1356" spans="15:18">
      <c r="O1356" s="1093" t="str">
        <f t="shared" si="21"/>
        <v>広島県安芸太田町</v>
      </c>
      <c r="P1356" s="1092" t="s">
        <v>4465</v>
      </c>
      <c r="Q1356" s="1092" t="s">
        <v>4502</v>
      </c>
      <c r="R1356" s="1092" t="s">
        <v>4501</v>
      </c>
    </row>
    <row r="1357" spans="15:18">
      <c r="O1357" s="1093" t="str">
        <f t="shared" si="21"/>
        <v>広島県北広島町</v>
      </c>
      <c r="P1357" s="1092" t="s">
        <v>4465</v>
      </c>
      <c r="Q1357" s="1092" t="s">
        <v>4504</v>
      </c>
      <c r="R1357" s="1092" t="s">
        <v>4503</v>
      </c>
    </row>
    <row r="1358" spans="15:18">
      <c r="O1358" s="1093" t="str">
        <f t="shared" si="21"/>
        <v>広島県大崎上島町</v>
      </c>
      <c r="P1358" s="1092" t="s">
        <v>4465</v>
      </c>
      <c r="Q1358" s="1092" t="s">
        <v>4506</v>
      </c>
      <c r="R1358" s="1092" t="s">
        <v>4505</v>
      </c>
    </row>
    <row r="1359" spans="15:18">
      <c r="O1359" s="1093" t="str">
        <f t="shared" si="21"/>
        <v>広島県世羅町</v>
      </c>
      <c r="P1359" s="1092" t="s">
        <v>4465</v>
      </c>
      <c r="Q1359" s="1092" t="s">
        <v>4508</v>
      </c>
      <c r="R1359" s="1092" t="s">
        <v>4507</v>
      </c>
    </row>
    <row r="1360" spans="15:18">
      <c r="O1360" s="1093" t="str">
        <f t="shared" si="21"/>
        <v>広島県神石高原町</v>
      </c>
      <c r="P1360" s="1092" t="s">
        <v>4465</v>
      </c>
      <c r="Q1360" s="1092" t="s">
        <v>4510</v>
      </c>
      <c r="R1360" s="1092" t="s">
        <v>4509</v>
      </c>
    </row>
    <row r="1361" spans="15:18">
      <c r="O1361" s="1093" t="str">
        <f t="shared" si="21"/>
        <v>山口県下関市</v>
      </c>
      <c r="P1361" s="1092" t="s">
        <v>4511</v>
      </c>
      <c r="Q1361" s="1092" t="s">
        <v>4513</v>
      </c>
      <c r="R1361" s="1092" t="s">
        <v>4512</v>
      </c>
    </row>
    <row r="1362" spans="15:18">
      <c r="O1362" s="1093" t="str">
        <f t="shared" si="21"/>
        <v>山口県宇部市</v>
      </c>
      <c r="P1362" s="1092" t="s">
        <v>4511</v>
      </c>
      <c r="Q1362" s="1092" t="s">
        <v>4515</v>
      </c>
      <c r="R1362" s="1092" t="s">
        <v>4514</v>
      </c>
    </row>
    <row r="1363" spans="15:18">
      <c r="O1363" s="1093" t="str">
        <f t="shared" si="21"/>
        <v>山口県山口市</v>
      </c>
      <c r="P1363" s="1092" t="s">
        <v>4511</v>
      </c>
      <c r="Q1363" s="1092" t="s">
        <v>4517</v>
      </c>
      <c r="R1363" s="1092" t="s">
        <v>4516</v>
      </c>
    </row>
    <row r="1364" spans="15:18">
      <c r="O1364" s="1093" t="str">
        <f t="shared" si="21"/>
        <v>山口県萩市</v>
      </c>
      <c r="P1364" s="1092" t="s">
        <v>4511</v>
      </c>
      <c r="Q1364" s="1092" t="s">
        <v>4519</v>
      </c>
      <c r="R1364" s="1092" t="s">
        <v>4518</v>
      </c>
    </row>
    <row r="1365" spans="15:18">
      <c r="O1365" s="1093" t="str">
        <f t="shared" si="21"/>
        <v>山口県防府市</v>
      </c>
      <c r="P1365" s="1092" t="s">
        <v>4511</v>
      </c>
      <c r="Q1365" s="1092" t="s">
        <v>4521</v>
      </c>
      <c r="R1365" s="1092" t="s">
        <v>4520</v>
      </c>
    </row>
    <row r="1366" spans="15:18">
      <c r="O1366" s="1093" t="str">
        <f t="shared" si="21"/>
        <v>山口県下松市</v>
      </c>
      <c r="P1366" s="1092" t="s">
        <v>4511</v>
      </c>
      <c r="Q1366" s="1092" t="s">
        <v>4523</v>
      </c>
      <c r="R1366" s="1092" t="s">
        <v>4522</v>
      </c>
    </row>
    <row r="1367" spans="15:18">
      <c r="O1367" s="1093" t="str">
        <f t="shared" si="21"/>
        <v>山口県岩国市</v>
      </c>
      <c r="P1367" s="1092" t="s">
        <v>4511</v>
      </c>
      <c r="Q1367" s="1092" t="s">
        <v>4525</v>
      </c>
      <c r="R1367" s="1092" t="s">
        <v>4524</v>
      </c>
    </row>
    <row r="1368" spans="15:18">
      <c r="O1368" s="1093" t="str">
        <f t="shared" si="21"/>
        <v>山口県光市</v>
      </c>
      <c r="P1368" s="1092" t="s">
        <v>4511</v>
      </c>
      <c r="Q1368" s="1092" t="s">
        <v>4527</v>
      </c>
      <c r="R1368" s="1092" t="s">
        <v>4526</v>
      </c>
    </row>
    <row r="1369" spans="15:18">
      <c r="O1369" s="1093" t="str">
        <f t="shared" si="21"/>
        <v>山口県長門市</v>
      </c>
      <c r="P1369" s="1092" t="s">
        <v>4511</v>
      </c>
      <c r="Q1369" s="1092" t="s">
        <v>4529</v>
      </c>
      <c r="R1369" s="1092" t="s">
        <v>4528</v>
      </c>
    </row>
    <row r="1370" spans="15:18">
      <c r="O1370" s="1093" t="str">
        <f t="shared" si="21"/>
        <v>山口県柳井市</v>
      </c>
      <c r="P1370" s="1092" t="s">
        <v>4511</v>
      </c>
      <c r="Q1370" s="1092" t="s">
        <v>4531</v>
      </c>
      <c r="R1370" s="1092" t="s">
        <v>4530</v>
      </c>
    </row>
    <row r="1371" spans="15:18">
      <c r="O1371" s="1093" t="str">
        <f t="shared" si="21"/>
        <v>山口県美祢市</v>
      </c>
      <c r="P1371" s="1092" t="s">
        <v>4511</v>
      </c>
      <c r="Q1371" s="1092" t="s">
        <v>4533</v>
      </c>
      <c r="R1371" s="1092" t="s">
        <v>4532</v>
      </c>
    </row>
    <row r="1372" spans="15:18">
      <c r="O1372" s="1093" t="str">
        <f t="shared" si="21"/>
        <v>山口県周南市</v>
      </c>
      <c r="P1372" s="1092" t="s">
        <v>4511</v>
      </c>
      <c r="Q1372" s="1092" t="s">
        <v>4535</v>
      </c>
      <c r="R1372" s="1092" t="s">
        <v>4534</v>
      </c>
    </row>
    <row r="1373" spans="15:18">
      <c r="O1373" s="1093" t="str">
        <f t="shared" si="21"/>
        <v>山口県山陽小野田市</v>
      </c>
      <c r="P1373" s="1092" t="s">
        <v>4511</v>
      </c>
      <c r="Q1373" s="1092" t="s">
        <v>4537</v>
      </c>
      <c r="R1373" s="1092" t="s">
        <v>4536</v>
      </c>
    </row>
    <row r="1374" spans="15:18">
      <c r="O1374" s="1093" t="str">
        <f t="shared" si="21"/>
        <v>山口県周防大島町</v>
      </c>
      <c r="P1374" s="1092" t="s">
        <v>4511</v>
      </c>
      <c r="Q1374" s="1092" t="s">
        <v>4539</v>
      </c>
      <c r="R1374" s="1092" t="s">
        <v>4538</v>
      </c>
    </row>
    <row r="1375" spans="15:18">
      <c r="O1375" s="1093" t="str">
        <f t="shared" si="21"/>
        <v>山口県和木町</v>
      </c>
      <c r="P1375" s="1092" t="s">
        <v>4511</v>
      </c>
      <c r="Q1375" s="1092" t="s">
        <v>4541</v>
      </c>
      <c r="R1375" s="1092" t="s">
        <v>4540</v>
      </c>
    </row>
    <row r="1376" spans="15:18">
      <c r="O1376" s="1093" t="str">
        <f t="shared" si="21"/>
        <v>山口県上関町</v>
      </c>
      <c r="P1376" s="1092" t="s">
        <v>4511</v>
      </c>
      <c r="Q1376" s="1092" t="s">
        <v>4543</v>
      </c>
      <c r="R1376" s="1092" t="s">
        <v>4542</v>
      </c>
    </row>
    <row r="1377" spans="15:18">
      <c r="O1377" s="1093" t="str">
        <f t="shared" si="21"/>
        <v>山口県田布施町</v>
      </c>
      <c r="P1377" s="1092" t="s">
        <v>4511</v>
      </c>
      <c r="Q1377" s="1092" t="s">
        <v>4545</v>
      </c>
      <c r="R1377" s="1092" t="s">
        <v>4544</v>
      </c>
    </row>
    <row r="1378" spans="15:18">
      <c r="O1378" s="1093" t="str">
        <f t="shared" si="21"/>
        <v>山口県平生町</v>
      </c>
      <c r="P1378" s="1092" t="s">
        <v>4511</v>
      </c>
      <c r="Q1378" s="1092" t="s">
        <v>4547</v>
      </c>
      <c r="R1378" s="1092" t="s">
        <v>4546</v>
      </c>
    </row>
    <row r="1379" spans="15:18">
      <c r="O1379" s="1093" t="str">
        <f t="shared" si="21"/>
        <v>山口県阿武町</v>
      </c>
      <c r="P1379" s="1092" t="s">
        <v>4511</v>
      </c>
      <c r="Q1379" s="1092" t="s">
        <v>4549</v>
      </c>
      <c r="R1379" s="1092" t="s">
        <v>4548</v>
      </c>
    </row>
    <row r="1380" spans="15:18">
      <c r="O1380" s="1093" t="str">
        <f t="shared" si="21"/>
        <v>徳島県徳島市</v>
      </c>
      <c r="P1380" s="1092" t="s">
        <v>4550</v>
      </c>
      <c r="Q1380" s="1092" t="s">
        <v>4552</v>
      </c>
      <c r="R1380" s="1092" t="s">
        <v>4551</v>
      </c>
    </row>
    <row r="1381" spans="15:18">
      <c r="O1381" s="1093" t="str">
        <f t="shared" si="21"/>
        <v>徳島県鳴門市</v>
      </c>
      <c r="P1381" s="1092" t="s">
        <v>4550</v>
      </c>
      <c r="Q1381" s="1092" t="s">
        <v>4554</v>
      </c>
      <c r="R1381" s="1092" t="s">
        <v>4553</v>
      </c>
    </row>
    <row r="1382" spans="15:18">
      <c r="O1382" s="1093" t="str">
        <f t="shared" si="21"/>
        <v>徳島県小松島市</v>
      </c>
      <c r="P1382" s="1092" t="s">
        <v>4550</v>
      </c>
      <c r="Q1382" s="1092" t="s">
        <v>4556</v>
      </c>
      <c r="R1382" s="1092" t="s">
        <v>4555</v>
      </c>
    </row>
    <row r="1383" spans="15:18">
      <c r="O1383" s="1093" t="str">
        <f t="shared" si="21"/>
        <v>徳島県阿南市</v>
      </c>
      <c r="P1383" s="1092" t="s">
        <v>4550</v>
      </c>
      <c r="Q1383" s="1092" t="s">
        <v>4558</v>
      </c>
      <c r="R1383" s="1092" t="s">
        <v>4557</v>
      </c>
    </row>
    <row r="1384" spans="15:18">
      <c r="O1384" s="1093" t="str">
        <f t="shared" si="21"/>
        <v>徳島県吉野川市</v>
      </c>
      <c r="P1384" s="1092" t="s">
        <v>4550</v>
      </c>
      <c r="Q1384" s="1092" t="s">
        <v>4560</v>
      </c>
      <c r="R1384" s="1092" t="s">
        <v>4559</v>
      </c>
    </row>
    <row r="1385" spans="15:18">
      <c r="O1385" s="1093" t="str">
        <f t="shared" si="21"/>
        <v>徳島県阿波市</v>
      </c>
      <c r="P1385" s="1092" t="s">
        <v>4550</v>
      </c>
      <c r="Q1385" s="1092" t="s">
        <v>4562</v>
      </c>
      <c r="R1385" s="1092" t="s">
        <v>4561</v>
      </c>
    </row>
    <row r="1386" spans="15:18">
      <c r="O1386" s="1093" t="str">
        <f t="shared" si="21"/>
        <v>徳島県美馬市</v>
      </c>
      <c r="P1386" s="1092" t="s">
        <v>4550</v>
      </c>
      <c r="Q1386" s="1092" t="s">
        <v>4564</v>
      </c>
      <c r="R1386" s="1092" t="s">
        <v>4563</v>
      </c>
    </row>
    <row r="1387" spans="15:18">
      <c r="O1387" s="1093" t="str">
        <f t="shared" si="21"/>
        <v>徳島県三好市</v>
      </c>
      <c r="P1387" s="1092" t="s">
        <v>4550</v>
      </c>
      <c r="Q1387" s="1092" t="s">
        <v>4566</v>
      </c>
      <c r="R1387" s="1092" t="s">
        <v>4565</v>
      </c>
    </row>
    <row r="1388" spans="15:18">
      <c r="O1388" s="1093" t="str">
        <f t="shared" si="21"/>
        <v>徳島県勝浦町</v>
      </c>
      <c r="P1388" s="1092" t="s">
        <v>4550</v>
      </c>
      <c r="Q1388" s="1092" t="s">
        <v>4568</v>
      </c>
      <c r="R1388" s="1092" t="s">
        <v>4567</v>
      </c>
    </row>
    <row r="1389" spans="15:18">
      <c r="O1389" s="1093" t="str">
        <f t="shared" si="21"/>
        <v>徳島県上勝町</v>
      </c>
      <c r="P1389" s="1092" t="s">
        <v>4550</v>
      </c>
      <c r="Q1389" s="1092" t="s">
        <v>4570</v>
      </c>
      <c r="R1389" s="1092" t="s">
        <v>4569</v>
      </c>
    </row>
    <row r="1390" spans="15:18">
      <c r="O1390" s="1093" t="str">
        <f t="shared" si="21"/>
        <v>徳島県佐那河内村</v>
      </c>
      <c r="P1390" s="1092" t="s">
        <v>4550</v>
      </c>
      <c r="Q1390" s="1092" t="s">
        <v>4572</v>
      </c>
      <c r="R1390" s="1092" t="s">
        <v>4571</v>
      </c>
    </row>
    <row r="1391" spans="15:18">
      <c r="O1391" s="1093" t="str">
        <f t="shared" si="21"/>
        <v>徳島県石井町</v>
      </c>
      <c r="P1391" s="1092" t="s">
        <v>4550</v>
      </c>
      <c r="Q1391" s="1092" t="s">
        <v>4574</v>
      </c>
      <c r="R1391" s="1092" t="s">
        <v>4573</v>
      </c>
    </row>
    <row r="1392" spans="15:18">
      <c r="O1392" s="1093" t="str">
        <f t="shared" si="21"/>
        <v>徳島県神山町</v>
      </c>
      <c r="P1392" s="1092" t="s">
        <v>4550</v>
      </c>
      <c r="Q1392" s="1092" t="s">
        <v>4576</v>
      </c>
      <c r="R1392" s="1092" t="s">
        <v>4575</v>
      </c>
    </row>
    <row r="1393" spans="15:18">
      <c r="O1393" s="1093" t="str">
        <f t="shared" si="21"/>
        <v>徳島県那賀町</v>
      </c>
      <c r="P1393" s="1092" t="s">
        <v>4550</v>
      </c>
      <c r="Q1393" s="1092" t="s">
        <v>4578</v>
      </c>
      <c r="R1393" s="1092" t="s">
        <v>4577</v>
      </c>
    </row>
    <row r="1394" spans="15:18">
      <c r="O1394" s="1093" t="str">
        <f t="shared" si="21"/>
        <v>徳島県牟岐町</v>
      </c>
      <c r="P1394" s="1092" t="s">
        <v>4550</v>
      </c>
      <c r="Q1394" s="1092" t="s">
        <v>4580</v>
      </c>
      <c r="R1394" s="1092" t="s">
        <v>4579</v>
      </c>
    </row>
    <row r="1395" spans="15:18">
      <c r="O1395" s="1093" t="str">
        <f t="shared" si="21"/>
        <v>徳島県美波町</v>
      </c>
      <c r="P1395" s="1092" t="s">
        <v>4550</v>
      </c>
      <c r="Q1395" s="1092" t="s">
        <v>4582</v>
      </c>
      <c r="R1395" s="1092" t="s">
        <v>4581</v>
      </c>
    </row>
    <row r="1396" spans="15:18">
      <c r="O1396" s="1093" t="str">
        <f t="shared" si="21"/>
        <v>徳島県海陽町</v>
      </c>
      <c r="P1396" s="1092" t="s">
        <v>4550</v>
      </c>
      <c r="Q1396" s="1092" t="s">
        <v>4584</v>
      </c>
      <c r="R1396" s="1092" t="s">
        <v>4583</v>
      </c>
    </row>
    <row r="1397" spans="15:18">
      <c r="O1397" s="1093" t="str">
        <f t="shared" si="21"/>
        <v>徳島県松茂町</v>
      </c>
      <c r="P1397" s="1092" t="s">
        <v>4550</v>
      </c>
      <c r="Q1397" s="1092" t="s">
        <v>4586</v>
      </c>
      <c r="R1397" s="1092" t="s">
        <v>4585</v>
      </c>
    </row>
    <row r="1398" spans="15:18">
      <c r="O1398" s="1093" t="str">
        <f t="shared" si="21"/>
        <v>徳島県北島町</v>
      </c>
      <c r="P1398" s="1092" t="s">
        <v>4550</v>
      </c>
      <c r="Q1398" s="1092" t="s">
        <v>4588</v>
      </c>
      <c r="R1398" s="1092" t="s">
        <v>4587</v>
      </c>
    </row>
    <row r="1399" spans="15:18">
      <c r="O1399" s="1093" t="str">
        <f t="shared" si="21"/>
        <v>徳島県藍住町</v>
      </c>
      <c r="P1399" s="1092" t="s">
        <v>4550</v>
      </c>
      <c r="Q1399" s="1092" t="s">
        <v>4590</v>
      </c>
      <c r="R1399" s="1092" t="s">
        <v>4589</v>
      </c>
    </row>
    <row r="1400" spans="15:18">
      <c r="O1400" s="1093" t="str">
        <f t="shared" si="21"/>
        <v>徳島県板野町</v>
      </c>
      <c r="P1400" s="1092" t="s">
        <v>4550</v>
      </c>
      <c r="Q1400" s="1092" t="s">
        <v>4592</v>
      </c>
      <c r="R1400" s="1092" t="s">
        <v>4591</v>
      </c>
    </row>
    <row r="1401" spans="15:18">
      <c r="O1401" s="1093" t="str">
        <f t="shared" si="21"/>
        <v>徳島県上板町</v>
      </c>
      <c r="P1401" s="1092" t="s">
        <v>4550</v>
      </c>
      <c r="Q1401" s="1092" t="s">
        <v>4594</v>
      </c>
      <c r="R1401" s="1092" t="s">
        <v>4593</v>
      </c>
    </row>
    <row r="1402" spans="15:18">
      <c r="O1402" s="1093" t="str">
        <f t="shared" si="21"/>
        <v>徳島県つるぎ町</v>
      </c>
      <c r="P1402" s="1092" t="s">
        <v>4550</v>
      </c>
      <c r="Q1402" s="1092" t="s">
        <v>4596</v>
      </c>
      <c r="R1402" s="1092" t="s">
        <v>4595</v>
      </c>
    </row>
    <row r="1403" spans="15:18">
      <c r="O1403" s="1093" t="str">
        <f t="shared" si="21"/>
        <v>徳島県東みよし町</v>
      </c>
      <c r="P1403" s="1092" t="s">
        <v>4550</v>
      </c>
      <c r="Q1403" s="1092" t="s">
        <v>4598</v>
      </c>
      <c r="R1403" s="1092" t="s">
        <v>4597</v>
      </c>
    </row>
    <row r="1404" spans="15:18">
      <c r="O1404" s="1093" t="str">
        <f t="shared" si="21"/>
        <v>香川県高松市</v>
      </c>
      <c r="P1404" s="1092" t="s">
        <v>4599</v>
      </c>
      <c r="Q1404" s="1092" t="s">
        <v>4601</v>
      </c>
      <c r="R1404" s="1092" t="s">
        <v>4600</v>
      </c>
    </row>
    <row r="1405" spans="15:18">
      <c r="O1405" s="1093" t="str">
        <f t="shared" si="21"/>
        <v>香川県丸亀市</v>
      </c>
      <c r="P1405" s="1092" t="s">
        <v>4599</v>
      </c>
      <c r="Q1405" s="1092" t="s">
        <v>4603</v>
      </c>
      <c r="R1405" s="1092" t="s">
        <v>4602</v>
      </c>
    </row>
    <row r="1406" spans="15:18">
      <c r="O1406" s="1093" t="str">
        <f t="shared" si="21"/>
        <v>香川県坂出市</v>
      </c>
      <c r="P1406" s="1092" t="s">
        <v>4599</v>
      </c>
      <c r="Q1406" s="1092" t="s">
        <v>4605</v>
      </c>
      <c r="R1406" s="1092" t="s">
        <v>4604</v>
      </c>
    </row>
    <row r="1407" spans="15:18">
      <c r="O1407" s="1093" t="str">
        <f t="shared" si="21"/>
        <v>香川県善通寺市</v>
      </c>
      <c r="P1407" s="1092" t="s">
        <v>4599</v>
      </c>
      <c r="Q1407" s="1092" t="s">
        <v>4607</v>
      </c>
      <c r="R1407" s="1092" t="s">
        <v>4606</v>
      </c>
    </row>
    <row r="1408" spans="15:18">
      <c r="O1408" s="1093" t="str">
        <f t="shared" si="21"/>
        <v>香川県観音寺市</v>
      </c>
      <c r="P1408" s="1092" t="s">
        <v>4599</v>
      </c>
      <c r="Q1408" s="1092" t="s">
        <v>4609</v>
      </c>
      <c r="R1408" s="1092" t="s">
        <v>4608</v>
      </c>
    </row>
    <row r="1409" spans="15:18">
      <c r="O1409" s="1093" t="str">
        <f t="shared" si="21"/>
        <v>香川県さぬき市</v>
      </c>
      <c r="P1409" s="1092" t="s">
        <v>4599</v>
      </c>
      <c r="Q1409" s="1092" t="s">
        <v>4611</v>
      </c>
      <c r="R1409" s="1092" t="s">
        <v>4610</v>
      </c>
    </row>
    <row r="1410" spans="15:18">
      <c r="O1410" s="1093" t="str">
        <f t="shared" si="21"/>
        <v>香川県東かがわ市</v>
      </c>
      <c r="P1410" s="1092" t="s">
        <v>4599</v>
      </c>
      <c r="Q1410" s="1092" t="s">
        <v>4613</v>
      </c>
      <c r="R1410" s="1092" t="s">
        <v>4612</v>
      </c>
    </row>
    <row r="1411" spans="15:18">
      <c r="O1411" s="1093" t="str">
        <f t="shared" ref="O1411:O1474" si="22">P1411&amp;Q1411</f>
        <v>香川県三豊市</v>
      </c>
      <c r="P1411" s="1092" t="s">
        <v>4599</v>
      </c>
      <c r="Q1411" s="1092" t="s">
        <v>4615</v>
      </c>
      <c r="R1411" s="1092" t="s">
        <v>4614</v>
      </c>
    </row>
    <row r="1412" spans="15:18">
      <c r="O1412" s="1093" t="str">
        <f t="shared" si="22"/>
        <v>香川県土庄町</v>
      </c>
      <c r="P1412" s="1092" t="s">
        <v>4599</v>
      </c>
      <c r="Q1412" s="1092" t="s">
        <v>4617</v>
      </c>
      <c r="R1412" s="1092" t="s">
        <v>4616</v>
      </c>
    </row>
    <row r="1413" spans="15:18">
      <c r="O1413" s="1093" t="str">
        <f t="shared" si="22"/>
        <v>香川県小豆島町</v>
      </c>
      <c r="P1413" s="1092" t="s">
        <v>4599</v>
      </c>
      <c r="Q1413" s="1092" t="s">
        <v>4619</v>
      </c>
      <c r="R1413" s="1092" t="s">
        <v>4618</v>
      </c>
    </row>
    <row r="1414" spans="15:18">
      <c r="O1414" s="1093" t="str">
        <f t="shared" si="22"/>
        <v>香川県三木町</v>
      </c>
      <c r="P1414" s="1092" t="s">
        <v>4599</v>
      </c>
      <c r="Q1414" s="1092" t="s">
        <v>4621</v>
      </c>
      <c r="R1414" s="1092" t="s">
        <v>4620</v>
      </c>
    </row>
    <row r="1415" spans="15:18">
      <c r="O1415" s="1093" t="str">
        <f t="shared" si="22"/>
        <v>香川県直島町</v>
      </c>
      <c r="P1415" s="1092" t="s">
        <v>4599</v>
      </c>
      <c r="Q1415" s="1092" t="s">
        <v>4623</v>
      </c>
      <c r="R1415" s="1092" t="s">
        <v>4622</v>
      </c>
    </row>
    <row r="1416" spans="15:18">
      <c r="O1416" s="1093" t="str">
        <f t="shared" si="22"/>
        <v>香川県宇多津町</v>
      </c>
      <c r="P1416" s="1092" t="s">
        <v>4599</v>
      </c>
      <c r="Q1416" s="1092" t="s">
        <v>4625</v>
      </c>
      <c r="R1416" s="1092" t="s">
        <v>4624</v>
      </c>
    </row>
    <row r="1417" spans="15:18">
      <c r="O1417" s="1093" t="str">
        <f t="shared" si="22"/>
        <v>香川県綾川町</v>
      </c>
      <c r="P1417" s="1092" t="s">
        <v>4599</v>
      </c>
      <c r="Q1417" s="1092" t="s">
        <v>4627</v>
      </c>
      <c r="R1417" s="1092" t="s">
        <v>4626</v>
      </c>
    </row>
    <row r="1418" spans="15:18">
      <c r="O1418" s="1093" t="str">
        <f t="shared" si="22"/>
        <v>香川県琴平町</v>
      </c>
      <c r="P1418" s="1092" t="s">
        <v>4599</v>
      </c>
      <c r="Q1418" s="1092" t="s">
        <v>4629</v>
      </c>
      <c r="R1418" s="1092" t="s">
        <v>4628</v>
      </c>
    </row>
    <row r="1419" spans="15:18">
      <c r="O1419" s="1093" t="str">
        <f t="shared" si="22"/>
        <v>香川県多度津町</v>
      </c>
      <c r="P1419" s="1092" t="s">
        <v>4599</v>
      </c>
      <c r="Q1419" s="1092" t="s">
        <v>4631</v>
      </c>
      <c r="R1419" s="1092" t="s">
        <v>4630</v>
      </c>
    </row>
    <row r="1420" spans="15:18">
      <c r="O1420" s="1093" t="str">
        <f t="shared" si="22"/>
        <v>香川県まんのう町</v>
      </c>
      <c r="P1420" s="1092" t="s">
        <v>4599</v>
      </c>
      <c r="Q1420" s="1092" t="s">
        <v>4633</v>
      </c>
      <c r="R1420" s="1092" t="s">
        <v>4632</v>
      </c>
    </row>
    <row r="1421" spans="15:18">
      <c r="O1421" s="1093" t="str">
        <f t="shared" si="22"/>
        <v>愛媛県松山市</v>
      </c>
      <c r="P1421" s="1092" t="s">
        <v>4634</v>
      </c>
      <c r="Q1421" s="1092" t="s">
        <v>4636</v>
      </c>
      <c r="R1421" s="1092" t="s">
        <v>4635</v>
      </c>
    </row>
    <row r="1422" spans="15:18">
      <c r="O1422" s="1093" t="str">
        <f t="shared" si="22"/>
        <v>愛媛県今治市</v>
      </c>
      <c r="P1422" s="1092" t="s">
        <v>4634</v>
      </c>
      <c r="Q1422" s="1092" t="s">
        <v>4638</v>
      </c>
      <c r="R1422" s="1092" t="s">
        <v>4637</v>
      </c>
    </row>
    <row r="1423" spans="15:18">
      <c r="O1423" s="1093" t="str">
        <f t="shared" si="22"/>
        <v>愛媛県宇和島市</v>
      </c>
      <c r="P1423" s="1092" t="s">
        <v>4634</v>
      </c>
      <c r="Q1423" s="1092" t="s">
        <v>4640</v>
      </c>
      <c r="R1423" s="1092" t="s">
        <v>4639</v>
      </c>
    </row>
    <row r="1424" spans="15:18">
      <c r="O1424" s="1093" t="str">
        <f t="shared" si="22"/>
        <v>愛媛県八幡浜市</v>
      </c>
      <c r="P1424" s="1092" t="s">
        <v>4634</v>
      </c>
      <c r="Q1424" s="1092" t="s">
        <v>4642</v>
      </c>
      <c r="R1424" s="1092" t="s">
        <v>4641</v>
      </c>
    </row>
    <row r="1425" spans="15:18">
      <c r="O1425" s="1093" t="str">
        <f t="shared" si="22"/>
        <v>愛媛県新居浜市</v>
      </c>
      <c r="P1425" s="1092" t="s">
        <v>4634</v>
      </c>
      <c r="Q1425" s="1092" t="s">
        <v>4644</v>
      </c>
      <c r="R1425" s="1092" t="s">
        <v>4643</v>
      </c>
    </row>
    <row r="1426" spans="15:18">
      <c r="O1426" s="1093" t="str">
        <f t="shared" si="22"/>
        <v>愛媛県西条市</v>
      </c>
      <c r="P1426" s="1092" t="s">
        <v>4634</v>
      </c>
      <c r="Q1426" s="1092" t="s">
        <v>4646</v>
      </c>
      <c r="R1426" s="1092" t="s">
        <v>4645</v>
      </c>
    </row>
    <row r="1427" spans="15:18">
      <c r="O1427" s="1093" t="str">
        <f t="shared" si="22"/>
        <v>愛媛県大洲市</v>
      </c>
      <c r="P1427" s="1092" t="s">
        <v>4634</v>
      </c>
      <c r="Q1427" s="1092" t="s">
        <v>4648</v>
      </c>
      <c r="R1427" s="1092" t="s">
        <v>4647</v>
      </c>
    </row>
    <row r="1428" spans="15:18">
      <c r="O1428" s="1093" t="str">
        <f t="shared" si="22"/>
        <v>愛媛県伊予市</v>
      </c>
      <c r="P1428" s="1092" t="s">
        <v>4634</v>
      </c>
      <c r="Q1428" s="1092" t="s">
        <v>4650</v>
      </c>
      <c r="R1428" s="1092" t="s">
        <v>4649</v>
      </c>
    </row>
    <row r="1429" spans="15:18">
      <c r="O1429" s="1093" t="str">
        <f t="shared" si="22"/>
        <v>愛媛県四国中央市</v>
      </c>
      <c r="P1429" s="1092" t="s">
        <v>4634</v>
      </c>
      <c r="Q1429" s="1092" t="s">
        <v>4652</v>
      </c>
      <c r="R1429" s="1092" t="s">
        <v>4651</v>
      </c>
    </row>
    <row r="1430" spans="15:18">
      <c r="O1430" s="1093" t="str">
        <f t="shared" si="22"/>
        <v>愛媛県西予市</v>
      </c>
      <c r="P1430" s="1092" t="s">
        <v>4634</v>
      </c>
      <c r="Q1430" s="1092" t="s">
        <v>4654</v>
      </c>
      <c r="R1430" s="1092" t="s">
        <v>4653</v>
      </c>
    </row>
    <row r="1431" spans="15:18">
      <c r="O1431" s="1093" t="str">
        <f t="shared" si="22"/>
        <v>愛媛県東温市</v>
      </c>
      <c r="P1431" s="1092" t="s">
        <v>4634</v>
      </c>
      <c r="Q1431" s="1092" t="s">
        <v>4656</v>
      </c>
      <c r="R1431" s="1092" t="s">
        <v>4655</v>
      </c>
    </row>
    <row r="1432" spans="15:18">
      <c r="O1432" s="1093" t="str">
        <f t="shared" si="22"/>
        <v>愛媛県上島町</v>
      </c>
      <c r="P1432" s="1092" t="s">
        <v>4634</v>
      </c>
      <c r="Q1432" s="1092" t="s">
        <v>4658</v>
      </c>
      <c r="R1432" s="1092" t="s">
        <v>4657</v>
      </c>
    </row>
    <row r="1433" spans="15:18">
      <c r="O1433" s="1093" t="str">
        <f t="shared" si="22"/>
        <v>愛媛県久万高原町</v>
      </c>
      <c r="P1433" s="1092" t="s">
        <v>4634</v>
      </c>
      <c r="Q1433" s="1092" t="s">
        <v>4660</v>
      </c>
      <c r="R1433" s="1092" t="s">
        <v>4659</v>
      </c>
    </row>
    <row r="1434" spans="15:18">
      <c r="O1434" s="1093" t="str">
        <f t="shared" si="22"/>
        <v>愛媛県松前町</v>
      </c>
      <c r="P1434" s="1092" t="s">
        <v>4634</v>
      </c>
      <c r="Q1434" s="1092" t="s">
        <v>1885</v>
      </c>
      <c r="R1434" s="1092" t="s">
        <v>4661</v>
      </c>
    </row>
    <row r="1435" spans="15:18">
      <c r="O1435" s="1093" t="str">
        <f t="shared" si="22"/>
        <v>愛媛県砥部町</v>
      </c>
      <c r="P1435" s="1092" t="s">
        <v>4634</v>
      </c>
      <c r="Q1435" s="1092" t="s">
        <v>4663</v>
      </c>
      <c r="R1435" s="1092" t="s">
        <v>4662</v>
      </c>
    </row>
    <row r="1436" spans="15:18">
      <c r="O1436" s="1093" t="str">
        <f t="shared" si="22"/>
        <v>愛媛県内子町</v>
      </c>
      <c r="P1436" s="1092" t="s">
        <v>4634</v>
      </c>
      <c r="Q1436" s="1092" t="s">
        <v>4665</v>
      </c>
      <c r="R1436" s="1092" t="s">
        <v>4664</v>
      </c>
    </row>
    <row r="1437" spans="15:18">
      <c r="O1437" s="1093" t="str">
        <f t="shared" si="22"/>
        <v>愛媛県伊方町</v>
      </c>
      <c r="P1437" s="1092" t="s">
        <v>4634</v>
      </c>
      <c r="Q1437" s="1092" t="s">
        <v>4667</v>
      </c>
      <c r="R1437" s="1092" t="s">
        <v>4666</v>
      </c>
    </row>
    <row r="1438" spans="15:18">
      <c r="O1438" s="1093" t="str">
        <f t="shared" si="22"/>
        <v>愛媛県松野町</v>
      </c>
      <c r="P1438" s="1092" t="s">
        <v>4634</v>
      </c>
      <c r="Q1438" s="1092" t="s">
        <v>4669</v>
      </c>
      <c r="R1438" s="1092" t="s">
        <v>4668</v>
      </c>
    </row>
    <row r="1439" spans="15:18">
      <c r="O1439" s="1093" t="str">
        <f t="shared" si="22"/>
        <v>愛媛県鬼北町</v>
      </c>
      <c r="P1439" s="1092" t="s">
        <v>4634</v>
      </c>
      <c r="Q1439" s="1092" t="s">
        <v>4671</v>
      </c>
      <c r="R1439" s="1092" t="s">
        <v>4670</v>
      </c>
    </row>
    <row r="1440" spans="15:18">
      <c r="O1440" s="1093" t="str">
        <f t="shared" si="22"/>
        <v>愛媛県愛南町</v>
      </c>
      <c r="P1440" s="1092" t="s">
        <v>4634</v>
      </c>
      <c r="Q1440" s="1092" t="s">
        <v>4673</v>
      </c>
      <c r="R1440" s="1092" t="s">
        <v>4672</v>
      </c>
    </row>
    <row r="1441" spans="15:18">
      <c r="O1441" s="1093" t="str">
        <f t="shared" si="22"/>
        <v>高知県高知市</v>
      </c>
      <c r="P1441" s="1092" t="s">
        <v>4674</v>
      </c>
      <c r="Q1441" s="1092" t="s">
        <v>4676</v>
      </c>
      <c r="R1441" s="1092" t="s">
        <v>4675</v>
      </c>
    </row>
    <row r="1442" spans="15:18">
      <c r="O1442" s="1093" t="str">
        <f t="shared" si="22"/>
        <v>高知県室戸市</v>
      </c>
      <c r="P1442" s="1092" t="s">
        <v>4674</v>
      </c>
      <c r="Q1442" s="1092" t="s">
        <v>4678</v>
      </c>
      <c r="R1442" s="1092" t="s">
        <v>4677</v>
      </c>
    </row>
    <row r="1443" spans="15:18">
      <c r="O1443" s="1093" t="str">
        <f t="shared" si="22"/>
        <v>高知県安芸市</v>
      </c>
      <c r="P1443" s="1092" t="s">
        <v>4674</v>
      </c>
      <c r="Q1443" s="1092" t="s">
        <v>4680</v>
      </c>
      <c r="R1443" s="1092" t="s">
        <v>4679</v>
      </c>
    </row>
    <row r="1444" spans="15:18">
      <c r="O1444" s="1093" t="str">
        <f t="shared" si="22"/>
        <v>高知県南国市</v>
      </c>
      <c r="P1444" s="1092" t="s">
        <v>4674</v>
      </c>
      <c r="Q1444" s="1092" t="s">
        <v>4682</v>
      </c>
      <c r="R1444" s="1092" t="s">
        <v>4681</v>
      </c>
    </row>
    <row r="1445" spans="15:18">
      <c r="O1445" s="1093" t="str">
        <f t="shared" si="22"/>
        <v>高知県土佐市</v>
      </c>
      <c r="P1445" s="1092" t="s">
        <v>4674</v>
      </c>
      <c r="Q1445" s="1092" t="s">
        <v>4684</v>
      </c>
      <c r="R1445" s="1092" t="s">
        <v>4683</v>
      </c>
    </row>
    <row r="1446" spans="15:18">
      <c r="O1446" s="1093" t="str">
        <f t="shared" si="22"/>
        <v>高知県須崎市</v>
      </c>
      <c r="P1446" s="1092" t="s">
        <v>4674</v>
      </c>
      <c r="Q1446" s="1092" t="s">
        <v>4686</v>
      </c>
      <c r="R1446" s="1092" t="s">
        <v>4685</v>
      </c>
    </row>
    <row r="1447" spans="15:18">
      <c r="O1447" s="1093" t="str">
        <f t="shared" si="22"/>
        <v>高知県宿毛市</v>
      </c>
      <c r="P1447" s="1092" t="s">
        <v>4674</v>
      </c>
      <c r="Q1447" s="1092" t="s">
        <v>4688</v>
      </c>
      <c r="R1447" s="1092" t="s">
        <v>4687</v>
      </c>
    </row>
    <row r="1448" spans="15:18">
      <c r="O1448" s="1093" t="str">
        <f t="shared" si="22"/>
        <v>高知県土佐清水市</v>
      </c>
      <c r="P1448" s="1092" t="s">
        <v>4674</v>
      </c>
      <c r="Q1448" s="1092" t="s">
        <v>4690</v>
      </c>
      <c r="R1448" s="1092" t="s">
        <v>4689</v>
      </c>
    </row>
    <row r="1449" spans="15:18">
      <c r="O1449" s="1093" t="str">
        <f t="shared" si="22"/>
        <v>高知県四万十市</v>
      </c>
      <c r="P1449" s="1092" t="s">
        <v>4674</v>
      </c>
      <c r="Q1449" s="1092" t="s">
        <v>4692</v>
      </c>
      <c r="R1449" s="1092" t="s">
        <v>4691</v>
      </c>
    </row>
    <row r="1450" spans="15:18">
      <c r="O1450" s="1093" t="str">
        <f t="shared" si="22"/>
        <v>高知県香南市</v>
      </c>
      <c r="P1450" s="1092" t="s">
        <v>4674</v>
      </c>
      <c r="Q1450" s="1092" t="s">
        <v>4694</v>
      </c>
      <c r="R1450" s="1092" t="s">
        <v>4693</v>
      </c>
    </row>
    <row r="1451" spans="15:18">
      <c r="O1451" s="1093" t="str">
        <f t="shared" si="22"/>
        <v>高知県香美市</v>
      </c>
      <c r="P1451" s="1092" t="s">
        <v>4674</v>
      </c>
      <c r="Q1451" s="1092" t="s">
        <v>4696</v>
      </c>
      <c r="R1451" s="1092" t="s">
        <v>4695</v>
      </c>
    </row>
    <row r="1452" spans="15:18">
      <c r="O1452" s="1093" t="str">
        <f t="shared" si="22"/>
        <v>高知県東洋町</v>
      </c>
      <c r="P1452" s="1092" t="s">
        <v>4674</v>
      </c>
      <c r="Q1452" s="1092" t="s">
        <v>4698</v>
      </c>
      <c r="R1452" s="1092" t="s">
        <v>4697</v>
      </c>
    </row>
    <row r="1453" spans="15:18">
      <c r="O1453" s="1093" t="str">
        <f t="shared" si="22"/>
        <v>高知県奈半利町</v>
      </c>
      <c r="P1453" s="1092" t="s">
        <v>4674</v>
      </c>
      <c r="Q1453" s="1092" t="s">
        <v>4700</v>
      </c>
      <c r="R1453" s="1092" t="s">
        <v>4699</v>
      </c>
    </row>
    <row r="1454" spans="15:18">
      <c r="O1454" s="1093" t="str">
        <f t="shared" si="22"/>
        <v>高知県田野町</v>
      </c>
      <c r="P1454" s="1092" t="s">
        <v>4674</v>
      </c>
      <c r="Q1454" s="1092" t="s">
        <v>4702</v>
      </c>
      <c r="R1454" s="1092" t="s">
        <v>4701</v>
      </c>
    </row>
    <row r="1455" spans="15:18">
      <c r="O1455" s="1093" t="str">
        <f t="shared" si="22"/>
        <v>高知県安田町</v>
      </c>
      <c r="P1455" s="1092" t="s">
        <v>4674</v>
      </c>
      <c r="Q1455" s="1092" t="s">
        <v>4704</v>
      </c>
      <c r="R1455" s="1092" t="s">
        <v>4703</v>
      </c>
    </row>
    <row r="1456" spans="15:18">
      <c r="O1456" s="1093" t="str">
        <f t="shared" si="22"/>
        <v>高知県北川村</v>
      </c>
      <c r="P1456" s="1092" t="s">
        <v>4674</v>
      </c>
      <c r="Q1456" s="1092" t="s">
        <v>4706</v>
      </c>
      <c r="R1456" s="1092" t="s">
        <v>4705</v>
      </c>
    </row>
    <row r="1457" spans="15:18">
      <c r="O1457" s="1093" t="str">
        <f t="shared" si="22"/>
        <v>高知県馬路村</v>
      </c>
      <c r="P1457" s="1092" t="s">
        <v>4674</v>
      </c>
      <c r="Q1457" s="1092" t="s">
        <v>4708</v>
      </c>
      <c r="R1457" s="1092" t="s">
        <v>4707</v>
      </c>
    </row>
    <row r="1458" spans="15:18">
      <c r="O1458" s="1093" t="str">
        <f t="shared" si="22"/>
        <v>高知県芸西村</v>
      </c>
      <c r="P1458" s="1092" t="s">
        <v>4674</v>
      </c>
      <c r="Q1458" s="1092" t="s">
        <v>4710</v>
      </c>
      <c r="R1458" s="1092" t="s">
        <v>4709</v>
      </c>
    </row>
    <row r="1459" spans="15:18">
      <c r="O1459" s="1093" t="str">
        <f t="shared" si="22"/>
        <v>高知県本山町</v>
      </c>
      <c r="P1459" s="1092" t="s">
        <v>4674</v>
      </c>
      <c r="Q1459" s="1092" t="s">
        <v>4712</v>
      </c>
      <c r="R1459" s="1092" t="s">
        <v>4711</v>
      </c>
    </row>
    <row r="1460" spans="15:18">
      <c r="O1460" s="1093" t="str">
        <f t="shared" si="22"/>
        <v>高知県大豊町</v>
      </c>
      <c r="P1460" s="1092" t="s">
        <v>4674</v>
      </c>
      <c r="Q1460" s="1092" t="s">
        <v>4714</v>
      </c>
      <c r="R1460" s="1092" t="s">
        <v>4713</v>
      </c>
    </row>
    <row r="1461" spans="15:18">
      <c r="O1461" s="1093" t="str">
        <f t="shared" si="22"/>
        <v>高知県土佐町</v>
      </c>
      <c r="P1461" s="1092" t="s">
        <v>4674</v>
      </c>
      <c r="Q1461" s="1092" t="s">
        <v>4716</v>
      </c>
      <c r="R1461" s="1092" t="s">
        <v>4715</v>
      </c>
    </row>
    <row r="1462" spans="15:18">
      <c r="O1462" s="1093" t="str">
        <f t="shared" si="22"/>
        <v>高知県大川村</v>
      </c>
      <c r="P1462" s="1092" t="s">
        <v>4674</v>
      </c>
      <c r="Q1462" s="1092" t="s">
        <v>4718</v>
      </c>
      <c r="R1462" s="1092" t="s">
        <v>4717</v>
      </c>
    </row>
    <row r="1463" spans="15:18">
      <c r="O1463" s="1093" t="str">
        <f t="shared" si="22"/>
        <v>高知県いの町</v>
      </c>
      <c r="P1463" s="1092" t="s">
        <v>4674</v>
      </c>
      <c r="Q1463" s="1092" t="s">
        <v>4720</v>
      </c>
      <c r="R1463" s="1092" t="s">
        <v>4719</v>
      </c>
    </row>
    <row r="1464" spans="15:18">
      <c r="O1464" s="1093" t="str">
        <f t="shared" si="22"/>
        <v>高知県仁淀川町</v>
      </c>
      <c r="P1464" s="1092" t="s">
        <v>4674</v>
      </c>
      <c r="Q1464" s="1092" t="s">
        <v>4722</v>
      </c>
      <c r="R1464" s="1092" t="s">
        <v>4721</v>
      </c>
    </row>
    <row r="1465" spans="15:18">
      <c r="O1465" s="1093" t="str">
        <f t="shared" si="22"/>
        <v>高知県中土佐町</v>
      </c>
      <c r="P1465" s="1092" t="s">
        <v>4674</v>
      </c>
      <c r="Q1465" s="1092" t="s">
        <v>4724</v>
      </c>
      <c r="R1465" s="1092" t="s">
        <v>4723</v>
      </c>
    </row>
    <row r="1466" spans="15:18">
      <c r="O1466" s="1093" t="str">
        <f t="shared" si="22"/>
        <v>高知県佐川町</v>
      </c>
      <c r="P1466" s="1092" t="s">
        <v>4674</v>
      </c>
      <c r="Q1466" s="1092" t="s">
        <v>4726</v>
      </c>
      <c r="R1466" s="1092" t="s">
        <v>4725</v>
      </c>
    </row>
    <row r="1467" spans="15:18">
      <c r="O1467" s="1093" t="str">
        <f t="shared" si="22"/>
        <v>高知県越知町</v>
      </c>
      <c r="P1467" s="1092" t="s">
        <v>4674</v>
      </c>
      <c r="Q1467" s="1092" t="s">
        <v>4728</v>
      </c>
      <c r="R1467" s="1092" t="s">
        <v>4727</v>
      </c>
    </row>
    <row r="1468" spans="15:18">
      <c r="O1468" s="1093" t="str">
        <f t="shared" si="22"/>
        <v>高知県梼原町</v>
      </c>
      <c r="P1468" s="1092" t="s">
        <v>4674</v>
      </c>
      <c r="Q1468" s="1092" t="s">
        <v>4730</v>
      </c>
      <c r="R1468" s="1092" t="s">
        <v>4729</v>
      </c>
    </row>
    <row r="1469" spans="15:18">
      <c r="O1469" s="1093" t="str">
        <f t="shared" si="22"/>
        <v>高知県日高村</v>
      </c>
      <c r="P1469" s="1092" t="s">
        <v>4674</v>
      </c>
      <c r="Q1469" s="1092" t="s">
        <v>4732</v>
      </c>
      <c r="R1469" s="1092" t="s">
        <v>4731</v>
      </c>
    </row>
    <row r="1470" spans="15:18">
      <c r="O1470" s="1093" t="str">
        <f t="shared" si="22"/>
        <v>高知県津野町</v>
      </c>
      <c r="P1470" s="1092" t="s">
        <v>4674</v>
      </c>
      <c r="Q1470" s="1092" t="s">
        <v>4734</v>
      </c>
      <c r="R1470" s="1092" t="s">
        <v>4733</v>
      </c>
    </row>
    <row r="1471" spans="15:18">
      <c r="O1471" s="1093" t="str">
        <f t="shared" si="22"/>
        <v>高知県四万十町</v>
      </c>
      <c r="P1471" s="1092" t="s">
        <v>4674</v>
      </c>
      <c r="Q1471" s="1092" t="s">
        <v>4736</v>
      </c>
      <c r="R1471" s="1092" t="s">
        <v>4735</v>
      </c>
    </row>
    <row r="1472" spans="15:18">
      <c r="O1472" s="1093" t="str">
        <f t="shared" si="22"/>
        <v>高知県大月町</v>
      </c>
      <c r="P1472" s="1092" t="s">
        <v>4674</v>
      </c>
      <c r="Q1472" s="1092" t="s">
        <v>4738</v>
      </c>
      <c r="R1472" s="1092" t="s">
        <v>4737</v>
      </c>
    </row>
    <row r="1473" spans="15:18">
      <c r="O1473" s="1093" t="str">
        <f t="shared" si="22"/>
        <v>高知県三原村</v>
      </c>
      <c r="P1473" s="1092" t="s">
        <v>4674</v>
      </c>
      <c r="Q1473" s="1092" t="s">
        <v>4740</v>
      </c>
      <c r="R1473" s="1092" t="s">
        <v>4739</v>
      </c>
    </row>
    <row r="1474" spans="15:18">
      <c r="O1474" s="1093" t="str">
        <f t="shared" si="22"/>
        <v>高知県黒潮町</v>
      </c>
      <c r="P1474" s="1092" t="s">
        <v>4674</v>
      </c>
      <c r="Q1474" s="1092" t="s">
        <v>4742</v>
      </c>
      <c r="R1474" s="1092" t="s">
        <v>4741</v>
      </c>
    </row>
    <row r="1475" spans="15:18">
      <c r="O1475" s="1093" t="str">
        <f t="shared" ref="O1475:O1538" si="23">P1475&amp;Q1475</f>
        <v>福岡県北九州市</v>
      </c>
      <c r="P1475" s="1092" t="s">
        <v>4743</v>
      </c>
      <c r="Q1475" s="1092" t="s">
        <v>4745</v>
      </c>
      <c r="R1475" s="1092" t="s">
        <v>4744</v>
      </c>
    </row>
    <row r="1476" spans="15:18">
      <c r="O1476" s="1093" t="str">
        <f t="shared" si="23"/>
        <v>福岡県福岡市</v>
      </c>
      <c r="P1476" s="1092" t="s">
        <v>4743</v>
      </c>
      <c r="Q1476" s="1092" t="s">
        <v>4747</v>
      </c>
      <c r="R1476" s="1092" t="s">
        <v>4746</v>
      </c>
    </row>
    <row r="1477" spans="15:18">
      <c r="O1477" s="1093" t="str">
        <f t="shared" si="23"/>
        <v>福岡県大牟田市</v>
      </c>
      <c r="P1477" s="1092" t="s">
        <v>4743</v>
      </c>
      <c r="Q1477" s="1092" t="s">
        <v>4749</v>
      </c>
      <c r="R1477" s="1092" t="s">
        <v>4748</v>
      </c>
    </row>
    <row r="1478" spans="15:18">
      <c r="O1478" s="1093" t="str">
        <f t="shared" si="23"/>
        <v>福岡県久留米市</v>
      </c>
      <c r="P1478" s="1092" t="s">
        <v>4743</v>
      </c>
      <c r="Q1478" s="1092" t="s">
        <v>4751</v>
      </c>
      <c r="R1478" s="1092" t="s">
        <v>4750</v>
      </c>
    </row>
    <row r="1479" spans="15:18">
      <c r="O1479" s="1093" t="str">
        <f t="shared" si="23"/>
        <v>福岡県直方市</v>
      </c>
      <c r="P1479" s="1092" t="s">
        <v>4743</v>
      </c>
      <c r="Q1479" s="1092" t="s">
        <v>4753</v>
      </c>
      <c r="R1479" s="1092" t="s">
        <v>4752</v>
      </c>
    </row>
    <row r="1480" spans="15:18">
      <c r="O1480" s="1093" t="str">
        <f t="shared" si="23"/>
        <v>福岡県飯塚市</v>
      </c>
      <c r="P1480" s="1092" t="s">
        <v>4743</v>
      </c>
      <c r="Q1480" s="1092" t="s">
        <v>4755</v>
      </c>
      <c r="R1480" s="1092" t="s">
        <v>4754</v>
      </c>
    </row>
    <row r="1481" spans="15:18">
      <c r="O1481" s="1093" t="str">
        <f t="shared" si="23"/>
        <v>福岡県田川市</v>
      </c>
      <c r="P1481" s="1092" t="s">
        <v>4743</v>
      </c>
      <c r="Q1481" s="1092" t="s">
        <v>4757</v>
      </c>
      <c r="R1481" s="1092" t="s">
        <v>4756</v>
      </c>
    </row>
    <row r="1482" spans="15:18">
      <c r="O1482" s="1093" t="str">
        <f t="shared" si="23"/>
        <v>福岡県柳川市</v>
      </c>
      <c r="P1482" s="1092" t="s">
        <v>4743</v>
      </c>
      <c r="Q1482" s="1092" t="s">
        <v>4759</v>
      </c>
      <c r="R1482" s="1092" t="s">
        <v>4758</v>
      </c>
    </row>
    <row r="1483" spans="15:18">
      <c r="O1483" s="1093" t="str">
        <f t="shared" si="23"/>
        <v>福岡県八女市</v>
      </c>
      <c r="P1483" s="1092" t="s">
        <v>4743</v>
      </c>
      <c r="Q1483" s="1092" t="s">
        <v>4761</v>
      </c>
      <c r="R1483" s="1092" t="s">
        <v>4760</v>
      </c>
    </row>
    <row r="1484" spans="15:18">
      <c r="O1484" s="1093" t="str">
        <f t="shared" si="23"/>
        <v>福岡県筑後市</v>
      </c>
      <c r="P1484" s="1092" t="s">
        <v>4743</v>
      </c>
      <c r="Q1484" s="1092" t="s">
        <v>4763</v>
      </c>
      <c r="R1484" s="1092" t="s">
        <v>4762</v>
      </c>
    </row>
    <row r="1485" spans="15:18">
      <c r="O1485" s="1093" t="str">
        <f t="shared" si="23"/>
        <v>福岡県大川市</v>
      </c>
      <c r="P1485" s="1092" t="s">
        <v>4743</v>
      </c>
      <c r="Q1485" s="1092" t="s">
        <v>4765</v>
      </c>
      <c r="R1485" s="1092" t="s">
        <v>4764</v>
      </c>
    </row>
    <row r="1486" spans="15:18">
      <c r="O1486" s="1093" t="str">
        <f t="shared" si="23"/>
        <v>福岡県行橋市</v>
      </c>
      <c r="P1486" s="1092" t="s">
        <v>4743</v>
      </c>
      <c r="Q1486" s="1092" t="s">
        <v>4767</v>
      </c>
      <c r="R1486" s="1092" t="s">
        <v>4766</v>
      </c>
    </row>
    <row r="1487" spans="15:18">
      <c r="O1487" s="1093" t="str">
        <f t="shared" si="23"/>
        <v>福岡県豊前市</v>
      </c>
      <c r="P1487" s="1092" t="s">
        <v>4743</v>
      </c>
      <c r="Q1487" s="1092" t="s">
        <v>4769</v>
      </c>
      <c r="R1487" s="1092" t="s">
        <v>4768</v>
      </c>
    </row>
    <row r="1488" spans="15:18">
      <c r="O1488" s="1093" t="str">
        <f t="shared" si="23"/>
        <v>福岡県中間市</v>
      </c>
      <c r="P1488" s="1092" t="s">
        <v>4743</v>
      </c>
      <c r="Q1488" s="1092" t="s">
        <v>4771</v>
      </c>
      <c r="R1488" s="1092" t="s">
        <v>4770</v>
      </c>
    </row>
    <row r="1489" spans="15:18">
      <c r="O1489" s="1093" t="str">
        <f t="shared" si="23"/>
        <v>福岡県小郡市</v>
      </c>
      <c r="P1489" s="1092" t="s">
        <v>4743</v>
      </c>
      <c r="Q1489" s="1092" t="s">
        <v>4773</v>
      </c>
      <c r="R1489" s="1092" t="s">
        <v>4772</v>
      </c>
    </row>
    <row r="1490" spans="15:18">
      <c r="O1490" s="1093" t="str">
        <f t="shared" si="23"/>
        <v>福岡県筑紫野市</v>
      </c>
      <c r="P1490" s="1092" t="s">
        <v>4743</v>
      </c>
      <c r="Q1490" s="1092" t="s">
        <v>4775</v>
      </c>
      <c r="R1490" s="1092" t="s">
        <v>4774</v>
      </c>
    </row>
    <row r="1491" spans="15:18">
      <c r="O1491" s="1093" t="str">
        <f t="shared" si="23"/>
        <v>福岡県春日市</v>
      </c>
      <c r="P1491" s="1092" t="s">
        <v>4743</v>
      </c>
      <c r="Q1491" s="1092" t="s">
        <v>4777</v>
      </c>
      <c r="R1491" s="1092" t="s">
        <v>4776</v>
      </c>
    </row>
    <row r="1492" spans="15:18">
      <c r="O1492" s="1093" t="str">
        <f t="shared" si="23"/>
        <v>福岡県大野城市</v>
      </c>
      <c r="P1492" s="1092" t="s">
        <v>4743</v>
      </c>
      <c r="Q1492" s="1092" t="s">
        <v>4779</v>
      </c>
      <c r="R1492" s="1092" t="s">
        <v>4778</v>
      </c>
    </row>
    <row r="1493" spans="15:18">
      <c r="O1493" s="1093" t="str">
        <f t="shared" si="23"/>
        <v>福岡県宗像市</v>
      </c>
      <c r="P1493" s="1092" t="s">
        <v>4743</v>
      </c>
      <c r="Q1493" s="1092" t="s">
        <v>4781</v>
      </c>
      <c r="R1493" s="1092" t="s">
        <v>4780</v>
      </c>
    </row>
    <row r="1494" spans="15:18">
      <c r="O1494" s="1093" t="str">
        <f t="shared" si="23"/>
        <v>福岡県太宰府市</v>
      </c>
      <c r="P1494" s="1092" t="s">
        <v>4743</v>
      </c>
      <c r="Q1494" s="1092" t="s">
        <v>4783</v>
      </c>
      <c r="R1494" s="1092" t="s">
        <v>4782</v>
      </c>
    </row>
    <row r="1495" spans="15:18">
      <c r="O1495" s="1093" t="str">
        <f t="shared" si="23"/>
        <v>福岡県古賀市</v>
      </c>
      <c r="P1495" s="1092" t="s">
        <v>4743</v>
      </c>
      <c r="Q1495" s="1092" t="s">
        <v>4785</v>
      </c>
      <c r="R1495" s="1092" t="s">
        <v>4784</v>
      </c>
    </row>
    <row r="1496" spans="15:18">
      <c r="O1496" s="1093" t="str">
        <f t="shared" si="23"/>
        <v>福岡県福津市</v>
      </c>
      <c r="P1496" s="1092" t="s">
        <v>4743</v>
      </c>
      <c r="Q1496" s="1092" t="s">
        <v>4787</v>
      </c>
      <c r="R1496" s="1092" t="s">
        <v>4786</v>
      </c>
    </row>
    <row r="1497" spans="15:18">
      <c r="O1497" s="1093" t="str">
        <f t="shared" si="23"/>
        <v>福岡県うきは市</v>
      </c>
      <c r="P1497" s="1092" t="s">
        <v>4743</v>
      </c>
      <c r="Q1497" s="1092" t="s">
        <v>4789</v>
      </c>
      <c r="R1497" s="1092" t="s">
        <v>4788</v>
      </c>
    </row>
    <row r="1498" spans="15:18">
      <c r="O1498" s="1093" t="str">
        <f t="shared" si="23"/>
        <v>福岡県宮若市</v>
      </c>
      <c r="P1498" s="1092" t="s">
        <v>4743</v>
      </c>
      <c r="Q1498" s="1092" t="s">
        <v>4791</v>
      </c>
      <c r="R1498" s="1092" t="s">
        <v>4790</v>
      </c>
    </row>
    <row r="1499" spans="15:18">
      <c r="O1499" s="1093" t="str">
        <f t="shared" si="23"/>
        <v>福岡県嘉麻市</v>
      </c>
      <c r="P1499" s="1092" t="s">
        <v>4743</v>
      </c>
      <c r="Q1499" s="1092" t="s">
        <v>4793</v>
      </c>
      <c r="R1499" s="1092" t="s">
        <v>4792</v>
      </c>
    </row>
    <row r="1500" spans="15:18">
      <c r="O1500" s="1093" t="str">
        <f t="shared" si="23"/>
        <v>福岡県朝倉市</v>
      </c>
      <c r="P1500" s="1092" t="s">
        <v>4743</v>
      </c>
      <c r="Q1500" s="1092" t="s">
        <v>4795</v>
      </c>
      <c r="R1500" s="1092" t="s">
        <v>4794</v>
      </c>
    </row>
    <row r="1501" spans="15:18">
      <c r="O1501" s="1093" t="str">
        <f t="shared" si="23"/>
        <v>福岡県みやま市</v>
      </c>
      <c r="P1501" s="1092" t="s">
        <v>4743</v>
      </c>
      <c r="Q1501" s="1092" t="s">
        <v>4797</v>
      </c>
      <c r="R1501" s="1092" t="s">
        <v>4796</v>
      </c>
    </row>
    <row r="1502" spans="15:18">
      <c r="O1502" s="1093" t="str">
        <f t="shared" si="23"/>
        <v>福岡県糸島市</v>
      </c>
      <c r="P1502" s="1092" t="s">
        <v>4743</v>
      </c>
      <c r="Q1502" s="1092" t="s">
        <v>4799</v>
      </c>
      <c r="R1502" s="1092" t="s">
        <v>4798</v>
      </c>
    </row>
    <row r="1503" spans="15:18">
      <c r="O1503" s="1093" t="str">
        <f t="shared" si="23"/>
        <v>福岡県那珂川市</v>
      </c>
      <c r="P1503" s="1092" t="s">
        <v>5318</v>
      </c>
      <c r="Q1503" s="1092" t="s">
        <v>5319</v>
      </c>
      <c r="R1503" s="1092" t="s">
        <v>5317</v>
      </c>
    </row>
    <row r="1504" spans="15:18">
      <c r="O1504" s="1093" t="str">
        <f t="shared" si="23"/>
        <v>福岡県宇美町</v>
      </c>
      <c r="P1504" s="1092" t="s">
        <v>4743</v>
      </c>
      <c r="Q1504" s="1092" t="s">
        <v>4801</v>
      </c>
      <c r="R1504" s="1092" t="s">
        <v>4800</v>
      </c>
    </row>
    <row r="1505" spans="15:18">
      <c r="O1505" s="1093" t="str">
        <f t="shared" si="23"/>
        <v>福岡県篠栗町</v>
      </c>
      <c r="P1505" s="1092" t="s">
        <v>4743</v>
      </c>
      <c r="Q1505" s="1092" t="s">
        <v>4803</v>
      </c>
      <c r="R1505" s="1092" t="s">
        <v>4802</v>
      </c>
    </row>
    <row r="1506" spans="15:18">
      <c r="O1506" s="1093" t="str">
        <f t="shared" si="23"/>
        <v>福岡県志免町</v>
      </c>
      <c r="P1506" s="1092" t="s">
        <v>4743</v>
      </c>
      <c r="Q1506" s="1092" t="s">
        <v>4805</v>
      </c>
      <c r="R1506" s="1092" t="s">
        <v>4804</v>
      </c>
    </row>
    <row r="1507" spans="15:18">
      <c r="O1507" s="1093" t="str">
        <f t="shared" si="23"/>
        <v>福岡県須恵町</v>
      </c>
      <c r="P1507" s="1092" t="s">
        <v>4743</v>
      </c>
      <c r="Q1507" s="1092" t="s">
        <v>4807</v>
      </c>
      <c r="R1507" s="1092" t="s">
        <v>4806</v>
      </c>
    </row>
    <row r="1508" spans="15:18">
      <c r="O1508" s="1093" t="str">
        <f t="shared" si="23"/>
        <v>福岡県新宮町</v>
      </c>
      <c r="P1508" s="1092" t="s">
        <v>4743</v>
      </c>
      <c r="Q1508" s="1092" t="s">
        <v>4809</v>
      </c>
      <c r="R1508" s="1092" t="s">
        <v>4808</v>
      </c>
    </row>
    <row r="1509" spans="15:18">
      <c r="O1509" s="1093" t="str">
        <f t="shared" si="23"/>
        <v>福岡県久山町</v>
      </c>
      <c r="P1509" s="1092" t="s">
        <v>4743</v>
      </c>
      <c r="Q1509" s="1092" t="s">
        <v>4811</v>
      </c>
      <c r="R1509" s="1092" t="s">
        <v>4810</v>
      </c>
    </row>
    <row r="1510" spans="15:18">
      <c r="O1510" s="1093" t="str">
        <f t="shared" si="23"/>
        <v>福岡県粕屋町</v>
      </c>
      <c r="P1510" s="1092" t="s">
        <v>4743</v>
      </c>
      <c r="Q1510" s="1092" t="s">
        <v>4813</v>
      </c>
      <c r="R1510" s="1092" t="s">
        <v>4812</v>
      </c>
    </row>
    <row r="1511" spans="15:18">
      <c r="O1511" s="1093" t="str">
        <f t="shared" si="23"/>
        <v>福岡県芦屋町</v>
      </c>
      <c r="P1511" s="1092" t="s">
        <v>4743</v>
      </c>
      <c r="Q1511" s="1092" t="s">
        <v>4815</v>
      </c>
      <c r="R1511" s="1092" t="s">
        <v>4814</v>
      </c>
    </row>
    <row r="1512" spans="15:18">
      <c r="O1512" s="1093" t="str">
        <f t="shared" si="23"/>
        <v>福岡県水巻町</v>
      </c>
      <c r="P1512" s="1092" t="s">
        <v>4743</v>
      </c>
      <c r="Q1512" s="1092" t="s">
        <v>4817</v>
      </c>
      <c r="R1512" s="1092" t="s">
        <v>4816</v>
      </c>
    </row>
    <row r="1513" spans="15:18">
      <c r="O1513" s="1093" t="str">
        <f t="shared" si="23"/>
        <v>福岡県岡垣町</v>
      </c>
      <c r="P1513" s="1092" t="s">
        <v>4743</v>
      </c>
      <c r="Q1513" s="1092" t="s">
        <v>4819</v>
      </c>
      <c r="R1513" s="1092" t="s">
        <v>4818</v>
      </c>
    </row>
    <row r="1514" spans="15:18">
      <c r="O1514" s="1093" t="str">
        <f t="shared" si="23"/>
        <v>福岡県遠賀町</v>
      </c>
      <c r="P1514" s="1092" t="s">
        <v>4743</v>
      </c>
      <c r="Q1514" s="1092" t="s">
        <v>4821</v>
      </c>
      <c r="R1514" s="1092" t="s">
        <v>4820</v>
      </c>
    </row>
    <row r="1515" spans="15:18">
      <c r="O1515" s="1093" t="str">
        <f t="shared" si="23"/>
        <v>福岡県小竹町</v>
      </c>
      <c r="P1515" s="1092" t="s">
        <v>4743</v>
      </c>
      <c r="Q1515" s="1092" t="s">
        <v>4823</v>
      </c>
      <c r="R1515" s="1092" t="s">
        <v>4822</v>
      </c>
    </row>
    <row r="1516" spans="15:18">
      <c r="O1516" s="1093" t="str">
        <f t="shared" si="23"/>
        <v>福岡県鞍手町</v>
      </c>
      <c r="P1516" s="1092" t="s">
        <v>4743</v>
      </c>
      <c r="Q1516" s="1092" t="s">
        <v>4825</v>
      </c>
      <c r="R1516" s="1092" t="s">
        <v>4824</v>
      </c>
    </row>
    <row r="1517" spans="15:18">
      <c r="O1517" s="1093" t="str">
        <f t="shared" si="23"/>
        <v>福岡県桂川町</v>
      </c>
      <c r="P1517" s="1092" t="s">
        <v>4743</v>
      </c>
      <c r="Q1517" s="1092" t="s">
        <v>4827</v>
      </c>
      <c r="R1517" s="1092" t="s">
        <v>4826</v>
      </c>
    </row>
    <row r="1518" spans="15:18">
      <c r="O1518" s="1093" t="str">
        <f t="shared" si="23"/>
        <v>福岡県筑前町</v>
      </c>
      <c r="P1518" s="1092" t="s">
        <v>4743</v>
      </c>
      <c r="Q1518" s="1092" t="s">
        <v>4829</v>
      </c>
      <c r="R1518" s="1092" t="s">
        <v>4828</v>
      </c>
    </row>
    <row r="1519" spans="15:18">
      <c r="O1519" s="1093" t="str">
        <f t="shared" si="23"/>
        <v>福岡県東峰村</v>
      </c>
      <c r="P1519" s="1092" t="s">
        <v>4743</v>
      </c>
      <c r="Q1519" s="1092" t="s">
        <v>4831</v>
      </c>
      <c r="R1519" s="1092" t="s">
        <v>4830</v>
      </c>
    </row>
    <row r="1520" spans="15:18">
      <c r="O1520" s="1093" t="str">
        <f t="shared" si="23"/>
        <v>福岡県大刀洗町</v>
      </c>
      <c r="P1520" s="1092" t="s">
        <v>4743</v>
      </c>
      <c r="Q1520" s="1092" t="s">
        <v>4833</v>
      </c>
      <c r="R1520" s="1092" t="s">
        <v>4832</v>
      </c>
    </row>
    <row r="1521" spans="15:18">
      <c r="O1521" s="1093" t="str">
        <f t="shared" si="23"/>
        <v>福岡県大木町</v>
      </c>
      <c r="P1521" s="1092" t="s">
        <v>4743</v>
      </c>
      <c r="Q1521" s="1092" t="s">
        <v>4835</v>
      </c>
      <c r="R1521" s="1092" t="s">
        <v>4834</v>
      </c>
    </row>
    <row r="1522" spans="15:18">
      <c r="O1522" s="1093" t="str">
        <f t="shared" si="23"/>
        <v>福岡県広川町</v>
      </c>
      <c r="P1522" s="1092" t="s">
        <v>4743</v>
      </c>
      <c r="Q1522" s="1092" t="s">
        <v>4306</v>
      </c>
      <c r="R1522" s="1092" t="s">
        <v>4836</v>
      </c>
    </row>
    <row r="1523" spans="15:18">
      <c r="O1523" s="1093" t="str">
        <f t="shared" si="23"/>
        <v>福岡県香春町</v>
      </c>
      <c r="P1523" s="1092" t="s">
        <v>4743</v>
      </c>
      <c r="Q1523" s="1092" t="s">
        <v>4838</v>
      </c>
      <c r="R1523" s="1092" t="s">
        <v>4837</v>
      </c>
    </row>
    <row r="1524" spans="15:18">
      <c r="O1524" s="1093" t="str">
        <f t="shared" si="23"/>
        <v>福岡県添田町</v>
      </c>
      <c r="P1524" s="1092" t="s">
        <v>4743</v>
      </c>
      <c r="Q1524" s="1092" t="s">
        <v>4840</v>
      </c>
      <c r="R1524" s="1092" t="s">
        <v>4839</v>
      </c>
    </row>
    <row r="1525" spans="15:18">
      <c r="O1525" s="1093" t="str">
        <f t="shared" si="23"/>
        <v>福岡県糸田町</v>
      </c>
      <c r="P1525" s="1092" t="s">
        <v>4743</v>
      </c>
      <c r="Q1525" s="1092" t="s">
        <v>4842</v>
      </c>
      <c r="R1525" s="1092" t="s">
        <v>4841</v>
      </c>
    </row>
    <row r="1526" spans="15:18">
      <c r="O1526" s="1093" t="str">
        <f t="shared" si="23"/>
        <v>福岡県川崎町</v>
      </c>
      <c r="P1526" s="1092" t="s">
        <v>4743</v>
      </c>
      <c r="Q1526" s="1092" t="s">
        <v>2351</v>
      </c>
      <c r="R1526" s="1092" t="s">
        <v>4843</v>
      </c>
    </row>
    <row r="1527" spans="15:18">
      <c r="O1527" s="1093" t="str">
        <f t="shared" si="23"/>
        <v>福岡県大任町</v>
      </c>
      <c r="P1527" s="1092" t="s">
        <v>4743</v>
      </c>
      <c r="Q1527" s="1092" t="s">
        <v>4845</v>
      </c>
      <c r="R1527" s="1092" t="s">
        <v>4844</v>
      </c>
    </row>
    <row r="1528" spans="15:18">
      <c r="O1528" s="1093" t="str">
        <f t="shared" si="23"/>
        <v>福岡県赤村</v>
      </c>
      <c r="P1528" s="1092" t="s">
        <v>4743</v>
      </c>
      <c r="Q1528" s="1092" t="s">
        <v>4847</v>
      </c>
      <c r="R1528" s="1092" t="s">
        <v>4846</v>
      </c>
    </row>
    <row r="1529" spans="15:18">
      <c r="O1529" s="1093" t="str">
        <f t="shared" si="23"/>
        <v>福岡県福智町</v>
      </c>
      <c r="P1529" s="1092" t="s">
        <v>4743</v>
      </c>
      <c r="Q1529" s="1092" t="s">
        <v>4849</v>
      </c>
      <c r="R1529" s="1092" t="s">
        <v>4848</v>
      </c>
    </row>
    <row r="1530" spans="15:18">
      <c r="O1530" s="1093" t="str">
        <f t="shared" si="23"/>
        <v>福岡県苅田町</v>
      </c>
      <c r="P1530" s="1092" t="s">
        <v>4743</v>
      </c>
      <c r="Q1530" s="1092" t="s">
        <v>4851</v>
      </c>
      <c r="R1530" s="1092" t="s">
        <v>4850</v>
      </c>
    </row>
    <row r="1531" spans="15:18">
      <c r="O1531" s="1093" t="str">
        <f t="shared" si="23"/>
        <v>福岡県みやこ町</v>
      </c>
      <c r="P1531" s="1092" t="s">
        <v>4743</v>
      </c>
      <c r="Q1531" s="1092" t="s">
        <v>4853</v>
      </c>
      <c r="R1531" s="1092" t="s">
        <v>4852</v>
      </c>
    </row>
    <row r="1532" spans="15:18">
      <c r="O1532" s="1093" t="str">
        <f t="shared" si="23"/>
        <v>福岡県吉富町</v>
      </c>
      <c r="P1532" s="1092" t="s">
        <v>4743</v>
      </c>
      <c r="Q1532" s="1092" t="s">
        <v>4855</v>
      </c>
      <c r="R1532" s="1092" t="s">
        <v>4854</v>
      </c>
    </row>
    <row r="1533" spans="15:18">
      <c r="O1533" s="1093" t="str">
        <f t="shared" si="23"/>
        <v>福岡県上毛町</v>
      </c>
      <c r="P1533" s="1092" t="s">
        <v>4743</v>
      </c>
      <c r="Q1533" s="1092" t="s">
        <v>4857</v>
      </c>
      <c r="R1533" s="1092" t="s">
        <v>4856</v>
      </c>
    </row>
    <row r="1534" spans="15:18">
      <c r="O1534" s="1093" t="str">
        <f t="shared" si="23"/>
        <v>福岡県築上町</v>
      </c>
      <c r="P1534" s="1092" t="s">
        <v>4743</v>
      </c>
      <c r="Q1534" s="1092" t="s">
        <v>4859</v>
      </c>
      <c r="R1534" s="1092" t="s">
        <v>4858</v>
      </c>
    </row>
    <row r="1535" spans="15:18">
      <c r="O1535" s="1093" t="str">
        <f t="shared" si="23"/>
        <v>佐賀県佐賀市</v>
      </c>
      <c r="P1535" s="1092" t="s">
        <v>4860</v>
      </c>
      <c r="Q1535" s="1092" t="s">
        <v>4862</v>
      </c>
      <c r="R1535" s="1092" t="s">
        <v>4861</v>
      </c>
    </row>
    <row r="1536" spans="15:18">
      <c r="O1536" s="1093" t="str">
        <f t="shared" si="23"/>
        <v>佐賀県唐津市</v>
      </c>
      <c r="P1536" s="1092" t="s">
        <v>4860</v>
      </c>
      <c r="Q1536" s="1092" t="s">
        <v>4864</v>
      </c>
      <c r="R1536" s="1092" t="s">
        <v>4863</v>
      </c>
    </row>
    <row r="1537" spans="15:18">
      <c r="O1537" s="1093" t="str">
        <f t="shared" si="23"/>
        <v>佐賀県鳥栖市</v>
      </c>
      <c r="P1537" s="1092" t="s">
        <v>4860</v>
      </c>
      <c r="Q1537" s="1092" t="s">
        <v>4866</v>
      </c>
      <c r="R1537" s="1092" t="s">
        <v>4865</v>
      </c>
    </row>
    <row r="1538" spans="15:18">
      <c r="O1538" s="1093" t="str">
        <f t="shared" si="23"/>
        <v>佐賀県多久市</v>
      </c>
      <c r="P1538" s="1092" t="s">
        <v>4860</v>
      </c>
      <c r="Q1538" s="1092" t="s">
        <v>4868</v>
      </c>
      <c r="R1538" s="1092" t="s">
        <v>4867</v>
      </c>
    </row>
    <row r="1539" spans="15:18">
      <c r="O1539" s="1093" t="str">
        <f t="shared" ref="O1539:O1602" si="24">P1539&amp;Q1539</f>
        <v>佐賀県伊万里市</v>
      </c>
      <c r="P1539" s="1092" t="s">
        <v>4860</v>
      </c>
      <c r="Q1539" s="1092" t="s">
        <v>4870</v>
      </c>
      <c r="R1539" s="1092" t="s">
        <v>4869</v>
      </c>
    </row>
    <row r="1540" spans="15:18">
      <c r="O1540" s="1093" t="str">
        <f t="shared" si="24"/>
        <v>佐賀県武雄市</v>
      </c>
      <c r="P1540" s="1092" t="s">
        <v>4860</v>
      </c>
      <c r="Q1540" s="1092" t="s">
        <v>4872</v>
      </c>
      <c r="R1540" s="1092" t="s">
        <v>4871</v>
      </c>
    </row>
    <row r="1541" spans="15:18">
      <c r="O1541" s="1093" t="str">
        <f t="shared" si="24"/>
        <v>佐賀県鹿島市</v>
      </c>
      <c r="P1541" s="1092" t="s">
        <v>4860</v>
      </c>
      <c r="Q1541" s="1092" t="s">
        <v>4874</v>
      </c>
      <c r="R1541" s="1092" t="s">
        <v>4873</v>
      </c>
    </row>
    <row r="1542" spans="15:18">
      <c r="O1542" s="1093" t="str">
        <f t="shared" si="24"/>
        <v>佐賀県小城市</v>
      </c>
      <c r="P1542" s="1092" t="s">
        <v>4860</v>
      </c>
      <c r="Q1542" s="1092" t="s">
        <v>4876</v>
      </c>
      <c r="R1542" s="1092" t="s">
        <v>4875</v>
      </c>
    </row>
    <row r="1543" spans="15:18">
      <c r="O1543" s="1093" t="str">
        <f t="shared" si="24"/>
        <v>佐賀県嬉野市</v>
      </c>
      <c r="P1543" s="1092" t="s">
        <v>4860</v>
      </c>
      <c r="Q1543" s="1092" t="s">
        <v>4878</v>
      </c>
      <c r="R1543" s="1092" t="s">
        <v>4877</v>
      </c>
    </row>
    <row r="1544" spans="15:18">
      <c r="O1544" s="1093" t="str">
        <f t="shared" si="24"/>
        <v>佐賀県神埼市</v>
      </c>
      <c r="P1544" s="1092" t="s">
        <v>4860</v>
      </c>
      <c r="Q1544" s="1092" t="s">
        <v>4880</v>
      </c>
      <c r="R1544" s="1092" t="s">
        <v>4879</v>
      </c>
    </row>
    <row r="1545" spans="15:18">
      <c r="O1545" s="1093" t="str">
        <f t="shared" si="24"/>
        <v>佐賀県吉野ヶ里町</v>
      </c>
      <c r="P1545" s="1092" t="s">
        <v>4860</v>
      </c>
      <c r="Q1545" s="1092" t="s">
        <v>4882</v>
      </c>
      <c r="R1545" s="1092" t="s">
        <v>4881</v>
      </c>
    </row>
    <row r="1546" spans="15:18">
      <c r="O1546" s="1093" t="str">
        <f t="shared" si="24"/>
        <v>佐賀県基山町</v>
      </c>
      <c r="P1546" s="1092" t="s">
        <v>4860</v>
      </c>
      <c r="Q1546" s="1092" t="s">
        <v>4884</v>
      </c>
      <c r="R1546" s="1092" t="s">
        <v>4883</v>
      </c>
    </row>
    <row r="1547" spans="15:18">
      <c r="O1547" s="1093" t="str">
        <f t="shared" si="24"/>
        <v>佐賀県上峰町</v>
      </c>
      <c r="P1547" s="1092" t="s">
        <v>4860</v>
      </c>
      <c r="Q1547" s="1092" t="s">
        <v>4886</v>
      </c>
      <c r="R1547" s="1092" t="s">
        <v>4885</v>
      </c>
    </row>
    <row r="1548" spans="15:18">
      <c r="O1548" s="1093" t="str">
        <f t="shared" si="24"/>
        <v>佐賀県みやき町</v>
      </c>
      <c r="P1548" s="1092" t="s">
        <v>4860</v>
      </c>
      <c r="Q1548" s="1092" t="s">
        <v>4888</v>
      </c>
      <c r="R1548" s="1092" t="s">
        <v>4887</v>
      </c>
    </row>
    <row r="1549" spans="15:18">
      <c r="O1549" s="1093" t="str">
        <f t="shared" si="24"/>
        <v>佐賀県玄海町</v>
      </c>
      <c r="P1549" s="1092" t="s">
        <v>4860</v>
      </c>
      <c r="Q1549" s="1092" t="s">
        <v>4890</v>
      </c>
      <c r="R1549" s="1092" t="s">
        <v>4889</v>
      </c>
    </row>
    <row r="1550" spans="15:18">
      <c r="O1550" s="1093" t="str">
        <f t="shared" si="24"/>
        <v>佐賀県有田町</v>
      </c>
      <c r="P1550" s="1092" t="s">
        <v>4860</v>
      </c>
      <c r="Q1550" s="1092" t="s">
        <v>4892</v>
      </c>
      <c r="R1550" s="1092" t="s">
        <v>4891</v>
      </c>
    </row>
    <row r="1551" spans="15:18">
      <c r="O1551" s="1093" t="str">
        <f t="shared" si="24"/>
        <v>佐賀県大町町</v>
      </c>
      <c r="P1551" s="1092" t="s">
        <v>4860</v>
      </c>
      <c r="Q1551" s="1092" t="s">
        <v>4894</v>
      </c>
      <c r="R1551" s="1092" t="s">
        <v>4893</v>
      </c>
    </row>
    <row r="1552" spans="15:18">
      <c r="O1552" s="1093" t="str">
        <f t="shared" si="24"/>
        <v>佐賀県江北町</v>
      </c>
      <c r="P1552" s="1092" t="s">
        <v>4860</v>
      </c>
      <c r="Q1552" s="1092" t="s">
        <v>4896</v>
      </c>
      <c r="R1552" s="1092" t="s">
        <v>4895</v>
      </c>
    </row>
    <row r="1553" spans="15:18">
      <c r="O1553" s="1093" t="str">
        <f t="shared" si="24"/>
        <v>佐賀県白石町</v>
      </c>
      <c r="P1553" s="1092" t="s">
        <v>4860</v>
      </c>
      <c r="Q1553" s="1092" t="s">
        <v>4898</v>
      </c>
      <c r="R1553" s="1092" t="s">
        <v>4897</v>
      </c>
    </row>
    <row r="1554" spans="15:18">
      <c r="O1554" s="1093" t="str">
        <f t="shared" si="24"/>
        <v>佐賀県太良町</v>
      </c>
      <c r="P1554" s="1092" t="s">
        <v>4860</v>
      </c>
      <c r="Q1554" s="1092" t="s">
        <v>4900</v>
      </c>
      <c r="R1554" s="1092" t="s">
        <v>4899</v>
      </c>
    </row>
    <row r="1555" spans="15:18">
      <c r="O1555" s="1093" t="str">
        <f t="shared" si="24"/>
        <v>長崎県長崎市</v>
      </c>
      <c r="P1555" s="1092" t="s">
        <v>4901</v>
      </c>
      <c r="Q1555" s="1092" t="s">
        <v>4903</v>
      </c>
      <c r="R1555" s="1092" t="s">
        <v>4902</v>
      </c>
    </row>
    <row r="1556" spans="15:18">
      <c r="O1556" s="1093" t="str">
        <f t="shared" si="24"/>
        <v>長崎県佐世保市</v>
      </c>
      <c r="P1556" s="1092" t="s">
        <v>4901</v>
      </c>
      <c r="Q1556" s="1092" t="s">
        <v>4905</v>
      </c>
      <c r="R1556" s="1092" t="s">
        <v>4904</v>
      </c>
    </row>
    <row r="1557" spans="15:18">
      <c r="O1557" s="1093" t="str">
        <f t="shared" si="24"/>
        <v>長崎県島原市</v>
      </c>
      <c r="P1557" s="1092" t="s">
        <v>4901</v>
      </c>
      <c r="Q1557" s="1092" t="s">
        <v>4907</v>
      </c>
      <c r="R1557" s="1092" t="s">
        <v>4906</v>
      </c>
    </row>
    <row r="1558" spans="15:18">
      <c r="O1558" s="1093" t="str">
        <f t="shared" si="24"/>
        <v>長崎県諫早市</v>
      </c>
      <c r="P1558" s="1092" t="s">
        <v>4901</v>
      </c>
      <c r="Q1558" s="1092" t="s">
        <v>4909</v>
      </c>
      <c r="R1558" s="1092" t="s">
        <v>4908</v>
      </c>
    </row>
    <row r="1559" spans="15:18">
      <c r="O1559" s="1093" t="str">
        <f t="shared" si="24"/>
        <v>長崎県大村市</v>
      </c>
      <c r="P1559" s="1092" t="s">
        <v>4901</v>
      </c>
      <c r="Q1559" s="1092" t="s">
        <v>4911</v>
      </c>
      <c r="R1559" s="1092" t="s">
        <v>4910</v>
      </c>
    </row>
    <row r="1560" spans="15:18">
      <c r="O1560" s="1093" t="str">
        <f t="shared" si="24"/>
        <v>長崎県平戸市</v>
      </c>
      <c r="P1560" s="1092" t="s">
        <v>4901</v>
      </c>
      <c r="Q1560" s="1092" t="s">
        <v>4913</v>
      </c>
      <c r="R1560" s="1092" t="s">
        <v>4912</v>
      </c>
    </row>
    <row r="1561" spans="15:18">
      <c r="O1561" s="1093" t="str">
        <f t="shared" si="24"/>
        <v>長崎県松浦市</v>
      </c>
      <c r="P1561" s="1092" t="s">
        <v>4901</v>
      </c>
      <c r="Q1561" s="1092" t="s">
        <v>4915</v>
      </c>
      <c r="R1561" s="1092" t="s">
        <v>4914</v>
      </c>
    </row>
    <row r="1562" spans="15:18">
      <c r="O1562" s="1093" t="str">
        <f t="shared" si="24"/>
        <v>長崎県対馬市</v>
      </c>
      <c r="P1562" s="1092" t="s">
        <v>4901</v>
      </c>
      <c r="Q1562" s="1092" t="s">
        <v>4917</v>
      </c>
      <c r="R1562" s="1092" t="s">
        <v>4916</v>
      </c>
    </row>
    <row r="1563" spans="15:18">
      <c r="O1563" s="1093" t="str">
        <f t="shared" si="24"/>
        <v>長崎県壱岐市</v>
      </c>
      <c r="P1563" s="1092" t="s">
        <v>4901</v>
      </c>
      <c r="Q1563" s="1092" t="s">
        <v>4919</v>
      </c>
      <c r="R1563" s="1092" t="s">
        <v>4918</v>
      </c>
    </row>
    <row r="1564" spans="15:18">
      <c r="O1564" s="1093" t="str">
        <f t="shared" si="24"/>
        <v>長崎県五島市</v>
      </c>
      <c r="P1564" s="1092" t="s">
        <v>4901</v>
      </c>
      <c r="Q1564" s="1092" t="s">
        <v>4921</v>
      </c>
      <c r="R1564" s="1092" t="s">
        <v>4920</v>
      </c>
    </row>
    <row r="1565" spans="15:18">
      <c r="O1565" s="1093" t="str">
        <f t="shared" si="24"/>
        <v>長崎県西海市</v>
      </c>
      <c r="P1565" s="1092" t="s">
        <v>4901</v>
      </c>
      <c r="Q1565" s="1092" t="s">
        <v>4923</v>
      </c>
      <c r="R1565" s="1092" t="s">
        <v>4922</v>
      </c>
    </row>
    <row r="1566" spans="15:18">
      <c r="O1566" s="1093" t="str">
        <f t="shared" si="24"/>
        <v>長崎県雲仙市</v>
      </c>
      <c r="P1566" s="1092" t="s">
        <v>4901</v>
      </c>
      <c r="Q1566" s="1092" t="s">
        <v>4925</v>
      </c>
      <c r="R1566" s="1092" t="s">
        <v>4924</v>
      </c>
    </row>
    <row r="1567" spans="15:18">
      <c r="O1567" s="1093" t="str">
        <f t="shared" si="24"/>
        <v>長崎県南島原市</v>
      </c>
      <c r="P1567" s="1092" t="s">
        <v>4901</v>
      </c>
      <c r="Q1567" s="1092" t="s">
        <v>4927</v>
      </c>
      <c r="R1567" s="1092" t="s">
        <v>4926</v>
      </c>
    </row>
    <row r="1568" spans="15:18">
      <c r="O1568" s="1093" t="str">
        <f t="shared" si="24"/>
        <v>長崎県長与町</v>
      </c>
      <c r="P1568" s="1092" t="s">
        <v>4901</v>
      </c>
      <c r="Q1568" s="1092" t="s">
        <v>4929</v>
      </c>
      <c r="R1568" s="1092" t="s">
        <v>4928</v>
      </c>
    </row>
    <row r="1569" spans="15:18">
      <c r="O1569" s="1093" t="str">
        <f t="shared" si="24"/>
        <v>長崎県時津町</v>
      </c>
      <c r="P1569" s="1092" t="s">
        <v>4901</v>
      </c>
      <c r="Q1569" s="1092" t="s">
        <v>4931</v>
      </c>
      <c r="R1569" s="1092" t="s">
        <v>4930</v>
      </c>
    </row>
    <row r="1570" spans="15:18">
      <c r="O1570" s="1093" t="str">
        <f t="shared" si="24"/>
        <v>長崎県東彼杵町</v>
      </c>
      <c r="P1570" s="1092" t="s">
        <v>4901</v>
      </c>
      <c r="Q1570" s="1092" t="s">
        <v>4933</v>
      </c>
      <c r="R1570" s="1092" t="s">
        <v>4932</v>
      </c>
    </row>
    <row r="1571" spans="15:18">
      <c r="O1571" s="1093" t="str">
        <f t="shared" si="24"/>
        <v>長崎県川棚町</v>
      </c>
      <c r="P1571" s="1092" t="s">
        <v>4901</v>
      </c>
      <c r="Q1571" s="1092" t="s">
        <v>4935</v>
      </c>
      <c r="R1571" s="1092" t="s">
        <v>4934</v>
      </c>
    </row>
    <row r="1572" spans="15:18">
      <c r="O1572" s="1093" t="str">
        <f t="shared" si="24"/>
        <v>長崎県波佐見町</v>
      </c>
      <c r="P1572" s="1092" t="s">
        <v>4901</v>
      </c>
      <c r="Q1572" s="1092" t="s">
        <v>4937</v>
      </c>
      <c r="R1572" s="1092" t="s">
        <v>4936</v>
      </c>
    </row>
    <row r="1573" spans="15:18">
      <c r="O1573" s="1093" t="str">
        <f t="shared" si="24"/>
        <v>長崎県小値賀町</v>
      </c>
      <c r="P1573" s="1092" t="s">
        <v>4901</v>
      </c>
      <c r="Q1573" s="1092" t="s">
        <v>4939</v>
      </c>
      <c r="R1573" s="1092" t="s">
        <v>4938</v>
      </c>
    </row>
    <row r="1574" spans="15:18">
      <c r="O1574" s="1093" t="str">
        <f t="shared" si="24"/>
        <v>長崎県佐々町</v>
      </c>
      <c r="P1574" s="1092" t="s">
        <v>4901</v>
      </c>
      <c r="Q1574" s="1092" t="s">
        <v>4941</v>
      </c>
      <c r="R1574" s="1092" t="s">
        <v>4940</v>
      </c>
    </row>
    <row r="1575" spans="15:18">
      <c r="O1575" s="1093" t="str">
        <f t="shared" si="24"/>
        <v>長崎県新上五島町</v>
      </c>
      <c r="P1575" s="1092" t="s">
        <v>4901</v>
      </c>
      <c r="Q1575" s="1092" t="s">
        <v>4943</v>
      </c>
      <c r="R1575" s="1092" t="s">
        <v>4942</v>
      </c>
    </row>
    <row r="1576" spans="15:18">
      <c r="O1576" s="1093" t="str">
        <f t="shared" si="24"/>
        <v>熊本県熊本市</v>
      </c>
      <c r="P1576" s="1092" t="s">
        <v>4944</v>
      </c>
      <c r="Q1576" s="1092" t="s">
        <v>4946</v>
      </c>
      <c r="R1576" s="1092" t="s">
        <v>4945</v>
      </c>
    </row>
    <row r="1577" spans="15:18">
      <c r="O1577" s="1093" t="str">
        <f t="shared" si="24"/>
        <v>熊本県八代市</v>
      </c>
      <c r="P1577" s="1092" t="s">
        <v>4944</v>
      </c>
      <c r="Q1577" s="1092" t="s">
        <v>4948</v>
      </c>
      <c r="R1577" s="1092" t="s">
        <v>4947</v>
      </c>
    </row>
    <row r="1578" spans="15:18">
      <c r="O1578" s="1093" t="str">
        <f t="shared" si="24"/>
        <v>熊本県人吉市</v>
      </c>
      <c r="P1578" s="1092" t="s">
        <v>4944</v>
      </c>
      <c r="Q1578" s="1092" t="s">
        <v>4950</v>
      </c>
      <c r="R1578" s="1092" t="s">
        <v>4949</v>
      </c>
    </row>
    <row r="1579" spans="15:18">
      <c r="O1579" s="1093" t="str">
        <f t="shared" si="24"/>
        <v>熊本県荒尾市</v>
      </c>
      <c r="P1579" s="1092" t="s">
        <v>4944</v>
      </c>
      <c r="Q1579" s="1092" t="s">
        <v>4952</v>
      </c>
      <c r="R1579" s="1092" t="s">
        <v>4951</v>
      </c>
    </row>
    <row r="1580" spans="15:18">
      <c r="O1580" s="1093" t="str">
        <f t="shared" si="24"/>
        <v>熊本県水俣市</v>
      </c>
      <c r="P1580" s="1092" t="s">
        <v>4944</v>
      </c>
      <c r="Q1580" s="1092" t="s">
        <v>4954</v>
      </c>
      <c r="R1580" s="1092" t="s">
        <v>4953</v>
      </c>
    </row>
    <row r="1581" spans="15:18">
      <c r="O1581" s="1093" t="str">
        <f t="shared" si="24"/>
        <v>熊本県玉名市</v>
      </c>
      <c r="P1581" s="1092" t="s">
        <v>4944</v>
      </c>
      <c r="Q1581" s="1092" t="s">
        <v>4956</v>
      </c>
      <c r="R1581" s="1092" t="s">
        <v>4955</v>
      </c>
    </row>
    <row r="1582" spans="15:18">
      <c r="O1582" s="1093" t="str">
        <f t="shared" si="24"/>
        <v>熊本県山鹿市</v>
      </c>
      <c r="P1582" s="1092" t="s">
        <v>4944</v>
      </c>
      <c r="Q1582" s="1092" t="s">
        <v>4958</v>
      </c>
      <c r="R1582" s="1092" t="s">
        <v>4957</v>
      </c>
    </row>
    <row r="1583" spans="15:18">
      <c r="O1583" s="1093" t="str">
        <f t="shared" si="24"/>
        <v>熊本県菊池市</v>
      </c>
      <c r="P1583" s="1092" t="s">
        <v>4944</v>
      </c>
      <c r="Q1583" s="1092" t="s">
        <v>4960</v>
      </c>
      <c r="R1583" s="1092" t="s">
        <v>4959</v>
      </c>
    </row>
    <row r="1584" spans="15:18">
      <c r="O1584" s="1093" t="str">
        <f t="shared" si="24"/>
        <v>熊本県宇土市</v>
      </c>
      <c r="P1584" s="1092" t="s">
        <v>4944</v>
      </c>
      <c r="Q1584" s="1092" t="s">
        <v>4962</v>
      </c>
      <c r="R1584" s="1092" t="s">
        <v>4961</v>
      </c>
    </row>
    <row r="1585" spans="15:18">
      <c r="O1585" s="1093" t="str">
        <f t="shared" si="24"/>
        <v>熊本県上天草市</v>
      </c>
      <c r="P1585" s="1092" t="s">
        <v>4944</v>
      </c>
      <c r="Q1585" s="1092" t="s">
        <v>4964</v>
      </c>
      <c r="R1585" s="1092" t="s">
        <v>4963</v>
      </c>
    </row>
    <row r="1586" spans="15:18">
      <c r="O1586" s="1093" t="str">
        <f t="shared" si="24"/>
        <v>熊本県宇城市</v>
      </c>
      <c r="P1586" s="1092" t="s">
        <v>4944</v>
      </c>
      <c r="Q1586" s="1092" t="s">
        <v>4966</v>
      </c>
      <c r="R1586" s="1092" t="s">
        <v>4965</v>
      </c>
    </row>
    <row r="1587" spans="15:18">
      <c r="O1587" s="1093" t="str">
        <f t="shared" si="24"/>
        <v>熊本県阿蘇市</v>
      </c>
      <c r="P1587" s="1092" t="s">
        <v>4944</v>
      </c>
      <c r="Q1587" s="1092" t="s">
        <v>4968</v>
      </c>
      <c r="R1587" s="1092" t="s">
        <v>4967</v>
      </c>
    </row>
    <row r="1588" spans="15:18">
      <c r="O1588" s="1093" t="str">
        <f t="shared" si="24"/>
        <v>熊本県天草市</v>
      </c>
      <c r="P1588" s="1092" t="s">
        <v>4944</v>
      </c>
      <c r="Q1588" s="1092" t="s">
        <v>4970</v>
      </c>
      <c r="R1588" s="1092" t="s">
        <v>4969</v>
      </c>
    </row>
    <row r="1589" spans="15:18">
      <c r="O1589" s="1093" t="str">
        <f t="shared" si="24"/>
        <v>熊本県合志市</v>
      </c>
      <c r="P1589" s="1092" t="s">
        <v>4944</v>
      </c>
      <c r="Q1589" s="1092" t="s">
        <v>4972</v>
      </c>
      <c r="R1589" s="1092" t="s">
        <v>4971</v>
      </c>
    </row>
    <row r="1590" spans="15:18">
      <c r="O1590" s="1093" t="str">
        <f t="shared" si="24"/>
        <v>熊本県美里町</v>
      </c>
      <c r="P1590" s="1092" t="s">
        <v>4944</v>
      </c>
      <c r="Q1590" s="1092" t="s">
        <v>2377</v>
      </c>
      <c r="R1590" s="1092" t="s">
        <v>4973</v>
      </c>
    </row>
    <row r="1591" spans="15:18">
      <c r="O1591" s="1093" t="str">
        <f t="shared" si="24"/>
        <v>熊本県玉東町</v>
      </c>
      <c r="P1591" s="1092" t="s">
        <v>4944</v>
      </c>
      <c r="Q1591" s="1092" t="s">
        <v>4975</v>
      </c>
      <c r="R1591" s="1092" t="s">
        <v>4974</v>
      </c>
    </row>
    <row r="1592" spans="15:18">
      <c r="O1592" s="1093" t="str">
        <f t="shared" si="24"/>
        <v>熊本県南関町</v>
      </c>
      <c r="P1592" s="1092" t="s">
        <v>4944</v>
      </c>
      <c r="Q1592" s="1092" t="s">
        <v>4977</v>
      </c>
      <c r="R1592" s="1092" t="s">
        <v>4976</v>
      </c>
    </row>
    <row r="1593" spans="15:18">
      <c r="O1593" s="1093" t="str">
        <f t="shared" si="24"/>
        <v>熊本県長洲町</v>
      </c>
      <c r="P1593" s="1092" t="s">
        <v>4944</v>
      </c>
      <c r="Q1593" s="1092" t="s">
        <v>4979</v>
      </c>
      <c r="R1593" s="1092" t="s">
        <v>4978</v>
      </c>
    </row>
    <row r="1594" spans="15:18">
      <c r="O1594" s="1093" t="str">
        <f t="shared" si="24"/>
        <v>熊本県和水町</v>
      </c>
      <c r="P1594" s="1092" t="s">
        <v>4944</v>
      </c>
      <c r="Q1594" s="1092" t="s">
        <v>4981</v>
      </c>
      <c r="R1594" s="1092" t="s">
        <v>4980</v>
      </c>
    </row>
    <row r="1595" spans="15:18">
      <c r="O1595" s="1093" t="str">
        <f t="shared" si="24"/>
        <v>熊本県大津町</v>
      </c>
      <c r="P1595" s="1092" t="s">
        <v>4944</v>
      </c>
      <c r="Q1595" s="1092" t="s">
        <v>4983</v>
      </c>
      <c r="R1595" s="1092" t="s">
        <v>4982</v>
      </c>
    </row>
    <row r="1596" spans="15:18">
      <c r="O1596" s="1093" t="str">
        <f t="shared" si="24"/>
        <v>熊本県菊陽町</v>
      </c>
      <c r="P1596" s="1092" t="s">
        <v>4944</v>
      </c>
      <c r="Q1596" s="1092" t="s">
        <v>4985</v>
      </c>
      <c r="R1596" s="1092" t="s">
        <v>4984</v>
      </c>
    </row>
    <row r="1597" spans="15:18">
      <c r="O1597" s="1093" t="str">
        <f t="shared" si="24"/>
        <v>熊本県南小国町</v>
      </c>
      <c r="P1597" s="1092" t="s">
        <v>4944</v>
      </c>
      <c r="Q1597" s="1092" t="s">
        <v>4987</v>
      </c>
      <c r="R1597" s="1092" t="s">
        <v>4986</v>
      </c>
    </row>
    <row r="1598" spans="15:18">
      <c r="O1598" s="1093" t="str">
        <f t="shared" si="24"/>
        <v>熊本県小国町</v>
      </c>
      <c r="P1598" s="1092" t="s">
        <v>4944</v>
      </c>
      <c r="Q1598" s="1092" t="s">
        <v>2493</v>
      </c>
      <c r="R1598" s="1092" t="s">
        <v>4988</v>
      </c>
    </row>
    <row r="1599" spans="15:18">
      <c r="O1599" s="1093" t="str">
        <f t="shared" si="24"/>
        <v>熊本県産山村</v>
      </c>
      <c r="P1599" s="1092" t="s">
        <v>4944</v>
      </c>
      <c r="Q1599" s="1092" t="s">
        <v>4990</v>
      </c>
      <c r="R1599" s="1092" t="s">
        <v>4989</v>
      </c>
    </row>
    <row r="1600" spans="15:18">
      <c r="O1600" s="1093" t="str">
        <f t="shared" si="24"/>
        <v>熊本県高森町</v>
      </c>
      <c r="P1600" s="1092" t="s">
        <v>4944</v>
      </c>
      <c r="Q1600" s="1092" t="s">
        <v>3551</v>
      </c>
      <c r="R1600" s="1092" t="s">
        <v>4991</v>
      </c>
    </row>
    <row r="1601" spans="15:18">
      <c r="O1601" s="1093" t="str">
        <f t="shared" si="24"/>
        <v>熊本県西原村</v>
      </c>
      <c r="P1601" s="1092" t="s">
        <v>4944</v>
      </c>
      <c r="Q1601" s="1092" t="s">
        <v>4993</v>
      </c>
      <c r="R1601" s="1092" t="s">
        <v>4992</v>
      </c>
    </row>
    <row r="1602" spans="15:18">
      <c r="O1602" s="1093" t="str">
        <f t="shared" si="24"/>
        <v>熊本県南阿蘇村</v>
      </c>
      <c r="P1602" s="1092" t="s">
        <v>4944</v>
      </c>
      <c r="Q1602" s="1092" t="s">
        <v>4995</v>
      </c>
      <c r="R1602" s="1092" t="s">
        <v>4994</v>
      </c>
    </row>
    <row r="1603" spans="15:18">
      <c r="O1603" s="1093" t="str">
        <f t="shared" ref="O1603:O1666" si="25">P1603&amp;Q1603</f>
        <v>熊本県御船町</v>
      </c>
      <c r="P1603" s="1092" t="s">
        <v>4944</v>
      </c>
      <c r="Q1603" s="1092" t="s">
        <v>4997</v>
      </c>
      <c r="R1603" s="1092" t="s">
        <v>4996</v>
      </c>
    </row>
    <row r="1604" spans="15:18">
      <c r="O1604" s="1093" t="str">
        <f t="shared" si="25"/>
        <v>熊本県嘉島町</v>
      </c>
      <c r="P1604" s="1092" t="s">
        <v>4944</v>
      </c>
      <c r="Q1604" s="1092" t="s">
        <v>4999</v>
      </c>
      <c r="R1604" s="1092" t="s">
        <v>4998</v>
      </c>
    </row>
    <row r="1605" spans="15:18">
      <c r="O1605" s="1093" t="str">
        <f t="shared" si="25"/>
        <v>熊本県益城町</v>
      </c>
      <c r="P1605" s="1092" t="s">
        <v>4944</v>
      </c>
      <c r="Q1605" s="1092" t="s">
        <v>5001</v>
      </c>
      <c r="R1605" s="1092" t="s">
        <v>5000</v>
      </c>
    </row>
    <row r="1606" spans="15:18">
      <c r="O1606" s="1093" t="str">
        <f t="shared" si="25"/>
        <v>熊本県甲佐町</v>
      </c>
      <c r="P1606" s="1092" t="s">
        <v>4944</v>
      </c>
      <c r="Q1606" s="1092" t="s">
        <v>5003</v>
      </c>
      <c r="R1606" s="1092" t="s">
        <v>5002</v>
      </c>
    </row>
    <row r="1607" spans="15:18">
      <c r="O1607" s="1093" t="str">
        <f t="shared" si="25"/>
        <v>熊本県山都町</v>
      </c>
      <c r="P1607" s="1092" t="s">
        <v>4944</v>
      </c>
      <c r="Q1607" s="1092" t="s">
        <v>5005</v>
      </c>
      <c r="R1607" s="1092" t="s">
        <v>5004</v>
      </c>
    </row>
    <row r="1608" spans="15:18">
      <c r="O1608" s="1093" t="str">
        <f t="shared" si="25"/>
        <v>熊本県氷川町</v>
      </c>
      <c r="P1608" s="1092" t="s">
        <v>4944</v>
      </c>
      <c r="Q1608" s="1092" t="s">
        <v>5007</v>
      </c>
      <c r="R1608" s="1092" t="s">
        <v>5006</v>
      </c>
    </row>
    <row r="1609" spans="15:18">
      <c r="O1609" s="1093" t="str">
        <f t="shared" si="25"/>
        <v>熊本県芦北町</v>
      </c>
      <c r="P1609" s="1092" t="s">
        <v>4944</v>
      </c>
      <c r="Q1609" s="1092" t="s">
        <v>5009</v>
      </c>
      <c r="R1609" s="1092" t="s">
        <v>5008</v>
      </c>
    </row>
    <row r="1610" spans="15:18">
      <c r="O1610" s="1093" t="str">
        <f t="shared" si="25"/>
        <v>熊本県津奈木町</v>
      </c>
      <c r="P1610" s="1092" t="s">
        <v>4944</v>
      </c>
      <c r="Q1610" s="1092" t="s">
        <v>5011</v>
      </c>
      <c r="R1610" s="1092" t="s">
        <v>5010</v>
      </c>
    </row>
    <row r="1611" spans="15:18">
      <c r="O1611" s="1093" t="str">
        <f t="shared" si="25"/>
        <v>熊本県錦町</v>
      </c>
      <c r="P1611" s="1092" t="s">
        <v>4944</v>
      </c>
      <c r="Q1611" s="1092" t="s">
        <v>5013</v>
      </c>
      <c r="R1611" s="1092" t="s">
        <v>5012</v>
      </c>
    </row>
    <row r="1612" spans="15:18">
      <c r="O1612" s="1093" t="str">
        <f t="shared" si="25"/>
        <v>熊本県多良木町</v>
      </c>
      <c r="P1612" s="1092" t="s">
        <v>4944</v>
      </c>
      <c r="Q1612" s="1092" t="s">
        <v>5015</v>
      </c>
      <c r="R1612" s="1092" t="s">
        <v>5014</v>
      </c>
    </row>
    <row r="1613" spans="15:18">
      <c r="O1613" s="1093" t="str">
        <f t="shared" si="25"/>
        <v>熊本県湯前町</v>
      </c>
      <c r="P1613" s="1092" t="s">
        <v>4944</v>
      </c>
      <c r="Q1613" s="1092" t="s">
        <v>5017</v>
      </c>
      <c r="R1613" s="1092" t="s">
        <v>5016</v>
      </c>
    </row>
    <row r="1614" spans="15:18">
      <c r="O1614" s="1093" t="str">
        <f t="shared" si="25"/>
        <v>熊本県水上村</v>
      </c>
      <c r="P1614" s="1092" t="s">
        <v>4944</v>
      </c>
      <c r="Q1614" s="1092" t="s">
        <v>5019</v>
      </c>
      <c r="R1614" s="1092" t="s">
        <v>5018</v>
      </c>
    </row>
    <row r="1615" spans="15:18">
      <c r="O1615" s="1093" t="str">
        <f t="shared" si="25"/>
        <v>熊本県相良村</v>
      </c>
      <c r="P1615" s="1092" t="s">
        <v>4944</v>
      </c>
      <c r="Q1615" s="1092" t="s">
        <v>5021</v>
      </c>
      <c r="R1615" s="1092" t="s">
        <v>5020</v>
      </c>
    </row>
    <row r="1616" spans="15:18">
      <c r="O1616" s="1093" t="str">
        <f t="shared" si="25"/>
        <v>熊本県五木村</v>
      </c>
      <c r="P1616" s="1092" t="s">
        <v>4944</v>
      </c>
      <c r="Q1616" s="1092" t="s">
        <v>5023</v>
      </c>
      <c r="R1616" s="1092" t="s">
        <v>5022</v>
      </c>
    </row>
    <row r="1617" spans="15:18">
      <c r="O1617" s="1093" t="str">
        <f t="shared" si="25"/>
        <v>熊本県山江村</v>
      </c>
      <c r="P1617" s="1092" t="s">
        <v>4944</v>
      </c>
      <c r="Q1617" s="1092" t="s">
        <v>5025</v>
      </c>
      <c r="R1617" s="1092" t="s">
        <v>5024</v>
      </c>
    </row>
    <row r="1618" spans="15:18">
      <c r="O1618" s="1093" t="str">
        <f t="shared" si="25"/>
        <v>熊本県球磨村</v>
      </c>
      <c r="P1618" s="1092" t="s">
        <v>4944</v>
      </c>
      <c r="Q1618" s="1092" t="s">
        <v>5027</v>
      </c>
      <c r="R1618" s="1092" t="s">
        <v>5026</v>
      </c>
    </row>
    <row r="1619" spans="15:18">
      <c r="O1619" s="1093" t="str">
        <f t="shared" si="25"/>
        <v>熊本県あさぎり町</v>
      </c>
      <c r="P1619" s="1092" t="s">
        <v>4944</v>
      </c>
      <c r="Q1619" s="1092" t="s">
        <v>5029</v>
      </c>
      <c r="R1619" s="1092" t="s">
        <v>5028</v>
      </c>
    </row>
    <row r="1620" spans="15:18">
      <c r="O1620" s="1093" t="str">
        <f t="shared" si="25"/>
        <v>熊本県苓北町</v>
      </c>
      <c r="P1620" s="1092" t="s">
        <v>4944</v>
      </c>
      <c r="Q1620" s="1092" t="s">
        <v>5031</v>
      </c>
      <c r="R1620" s="1092" t="s">
        <v>5030</v>
      </c>
    </row>
    <row r="1621" spans="15:18">
      <c r="O1621" s="1093" t="str">
        <f t="shared" si="25"/>
        <v>大分県大分市</v>
      </c>
      <c r="P1621" s="1092" t="s">
        <v>5032</v>
      </c>
      <c r="Q1621" s="1092" t="s">
        <v>5034</v>
      </c>
      <c r="R1621" s="1092" t="s">
        <v>5033</v>
      </c>
    </row>
    <row r="1622" spans="15:18">
      <c r="O1622" s="1093" t="str">
        <f t="shared" si="25"/>
        <v>大分県別府市</v>
      </c>
      <c r="P1622" s="1092" t="s">
        <v>5032</v>
      </c>
      <c r="Q1622" s="1092" t="s">
        <v>5036</v>
      </c>
      <c r="R1622" s="1092" t="s">
        <v>5035</v>
      </c>
    </row>
    <row r="1623" spans="15:18">
      <c r="O1623" s="1093" t="str">
        <f t="shared" si="25"/>
        <v>大分県中津市</v>
      </c>
      <c r="P1623" s="1092" t="s">
        <v>5032</v>
      </c>
      <c r="Q1623" s="1092" t="s">
        <v>5038</v>
      </c>
      <c r="R1623" s="1092" t="s">
        <v>5037</v>
      </c>
    </row>
    <row r="1624" spans="15:18">
      <c r="O1624" s="1093" t="str">
        <f t="shared" si="25"/>
        <v>大分県日田市</v>
      </c>
      <c r="P1624" s="1092" t="s">
        <v>5032</v>
      </c>
      <c r="Q1624" s="1092" t="s">
        <v>5040</v>
      </c>
      <c r="R1624" s="1092" t="s">
        <v>5039</v>
      </c>
    </row>
    <row r="1625" spans="15:18">
      <c r="O1625" s="1093" t="str">
        <f t="shared" si="25"/>
        <v>大分県佐伯市</v>
      </c>
      <c r="P1625" s="1092" t="s">
        <v>5032</v>
      </c>
      <c r="Q1625" s="1092" t="s">
        <v>5042</v>
      </c>
      <c r="R1625" s="1092" t="s">
        <v>5041</v>
      </c>
    </row>
    <row r="1626" spans="15:18">
      <c r="O1626" s="1093" t="str">
        <f t="shared" si="25"/>
        <v>大分県臼杵市</v>
      </c>
      <c r="P1626" s="1092" t="s">
        <v>5032</v>
      </c>
      <c r="Q1626" s="1092" t="s">
        <v>5044</v>
      </c>
      <c r="R1626" s="1092" t="s">
        <v>5043</v>
      </c>
    </row>
    <row r="1627" spans="15:18">
      <c r="O1627" s="1093" t="str">
        <f t="shared" si="25"/>
        <v>大分県津久見市</v>
      </c>
      <c r="P1627" s="1092" t="s">
        <v>5032</v>
      </c>
      <c r="Q1627" s="1092" t="s">
        <v>5046</v>
      </c>
      <c r="R1627" s="1092" t="s">
        <v>5045</v>
      </c>
    </row>
    <row r="1628" spans="15:18">
      <c r="O1628" s="1093" t="str">
        <f t="shared" si="25"/>
        <v>大分県竹田市</v>
      </c>
      <c r="P1628" s="1092" t="s">
        <v>5032</v>
      </c>
      <c r="Q1628" s="1092" t="s">
        <v>5048</v>
      </c>
      <c r="R1628" s="1092" t="s">
        <v>5047</v>
      </c>
    </row>
    <row r="1629" spans="15:18">
      <c r="O1629" s="1093" t="str">
        <f t="shared" si="25"/>
        <v>大分県豊後高田市</v>
      </c>
      <c r="P1629" s="1092" t="s">
        <v>5032</v>
      </c>
      <c r="Q1629" s="1092" t="s">
        <v>5050</v>
      </c>
      <c r="R1629" s="1092" t="s">
        <v>5049</v>
      </c>
    </row>
    <row r="1630" spans="15:18">
      <c r="O1630" s="1093" t="str">
        <f t="shared" si="25"/>
        <v>大分県杵築市</v>
      </c>
      <c r="P1630" s="1092" t="s">
        <v>5032</v>
      </c>
      <c r="Q1630" s="1092" t="s">
        <v>5052</v>
      </c>
      <c r="R1630" s="1092" t="s">
        <v>5051</v>
      </c>
    </row>
    <row r="1631" spans="15:18">
      <c r="O1631" s="1093" t="str">
        <f t="shared" si="25"/>
        <v>大分県宇佐市</v>
      </c>
      <c r="P1631" s="1092" t="s">
        <v>5032</v>
      </c>
      <c r="Q1631" s="1092" t="s">
        <v>5054</v>
      </c>
      <c r="R1631" s="1092" t="s">
        <v>5053</v>
      </c>
    </row>
    <row r="1632" spans="15:18">
      <c r="O1632" s="1093" t="str">
        <f t="shared" si="25"/>
        <v>大分県豊後大野市</v>
      </c>
      <c r="P1632" s="1092" t="s">
        <v>5032</v>
      </c>
      <c r="Q1632" s="1092" t="s">
        <v>5056</v>
      </c>
      <c r="R1632" s="1092" t="s">
        <v>5055</v>
      </c>
    </row>
    <row r="1633" spans="15:18">
      <c r="O1633" s="1093" t="str">
        <f t="shared" si="25"/>
        <v>大分県由布市</v>
      </c>
      <c r="P1633" s="1092" t="s">
        <v>5032</v>
      </c>
      <c r="Q1633" s="1092" t="s">
        <v>5058</v>
      </c>
      <c r="R1633" s="1092" t="s">
        <v>5057</v>
      </c>
    </row>
    <row r="1634" spans="15:18">
      <c r="O1634" s="1093" t="str">
        <f t="shared" si="25"/>
        <v>大分県国東市</v>
      </c>
      <c r="P1634" s="1092" t="s">
        <v>5032</v>
      </c>
      <c r="Q1634" s="1092" t="s">
        <v>5060</v>
      </c>
      <c r="R1634" s="1092" t="s">
        <v>5059</v>
      </c>
    </row>
    <row r="1635" spans="15:18">
      <c r="O1635" s="1093" t="str">
        <f t="shared" si="25"/>
        <v>大分県姫島村</v>
      </c>
      <c r="P1635" s="1092" t="s">
        <v>5032</v>
      </c>
      <c r="Q1635" s="1092" t="s">
        <v>5062</v>
      </c>
      <c r="R1635" s="1092" t="s">
        <v>5061</v>
      </c>
    </row>
    <row r="1636" spans="15:18">
      <c r="O1636" s="1093" t="str">
        <f t="shared" si="25"/>
        <v>大分県日出町</v>
      </c>
      <c r="P1636" s="1092" t="s">
        <v>5032</v>
      </c>
      <c r="Q1636" s="1092" t="s">
        <v>5064</v>
      </c>
      <c r="R1636" s="1092" t="s">
        <v>5063</v>
      </c>
    </row>
    <row r="1637" spans="15:18">
      <c r="O1637" s="1093" t="str">
        <f t="shared" si="25"/>
        <v>大分県九重町</v>
      </c>
      <c r="P1637" s="1092" t="s">
        <v>5032</v>
      </c>
      <c r="Q1637" s="1092" t="s">
        <v>5066</v>
      </c>
      <c r="R1637" s="1092" t="s">
        <v>5065</v>
      </c>
    </row>
    <row r="1638" spans="15:18">
      <c r="O1638" s="1093" t="str">
        <f t="shared" si="25"/>
        <v>大分県玖珠町</v>
      </c>
      <c r="P1638" s="1092" t="s">
        <v>5032</v>
      </c>
      <c r="Q1638" s="1092" t="s">
        <v>5068</v>
      </c>
      <c r="R1638" s="1092" t="s">
        <v>5067</v>
      </c>
    </row>
    <row r="1639" spans="15:18">
      <c r="O1639" s="1093" t="str">
        <f t="shared" si="25"/>
        <v>宮崎県宮崎市</v>
      </c>
      <c r="P1639" s="1092" t="s">
        <v>5069</v>
      </c>
      <c r="Q1639" s="1092" t="s">
        <v>5071</v>
      </c>
      <c r="R1639" s="1092" t="s">
        <v>5070</v>
      </c>
    </row>
    <row r="1640" spans="15:18">
      <c r="O1640" s="1093" t="str">
        <f t="shared" si="25"/>
        <v>宮崎県都城市</v>
      </c>
      <c r="P1640" s="1092" t="s">
        <v>5069</v>
      </c>
      <c r="Q1640" s="1092" t="s">
        <v>5073</v>
      </c>
      <c r="R1640" s="1092" t="s">
        <v>5072</v>
      </c>
    </row>
    <row r="1641" spans="15:18">
      <c r="O1641" s="1093" t="str">
        <f t="shared" si="25"/>
        <v>宮崎県延岡市</v>
      </c>
      <c r="P1641" s="1092" t="s">
        <v>5069</v>
      </c>
      <c r="Q1641" s="1092" t="s">
        <v>5075</v>
      </c>
      <c r="R1641" s="1092" t="s">
        <v>5074</v>
      </c>
    </row>
    <row r="1642" spans="15:18">
      <c r="O1642" s="1093" t="str">
        <f t="shared" si="25"/>
        <v>宮崎県日南市</v>
      </c>
      <c r="P1642" s="1092" t="s">
        <v>5069</v>
      </c>
      <c r="Q1642" s="1092" t="s">
        <v>5077</v>
      </c>
      <c r="R1642" s="1092" t="s">
        <v>5076</v>
      </c>
    </row>
    <row r="1643" spans="15:18">
      <c r="O1643" s="1093" t="str">
        <f t="shared" si="25"/>
        <v>宮崎県小林市</v>
      </c>
      <c r="P1643" s="1092" t="s">
        <v>5069</v>
      </c>
      <c r="Q1643" s="1092" t="s">
        <v>5079</v>
      </c>
      <c r="R1643" s="1092" t="s">
        <v>5078</v>
      </c>
    </row>
    <row r="1644" spans="15:18">
      <c r="O1644" s="1093" t="str">
        <f t="shared" si="25"/>
        <v>宮崎県日向市</v>
      </c>
      <c r="P1644" s="1092" t="s">
        <v>5069</v>
      </c>
      <c r="Q1644" s="1092" t="s">
        <v>5081</v>
      </c>
      <c r="R1644" s="1092" t="s">
        <v>5080</v>
      </c>
    </row>
    <row r="1645" spans="15:18">
      <c r="O1645" s="1093" t="str">
        <f t="shared" si="25"/>
        <v>宮崎県串間市</v>
      </c>
      <c r="P1645" s="1092" t="s">
        <v>5069</v>
      </c>
      <c r="Q1645" s="1092" t="s">
        <v>5083</v>
      </c>
      <c r="R1645" s="1092" t="s">
        <v>5082</v>
      </c>
    </row>
    <row r="1646" spans="15:18">
      <c r="O1646" s="1093" t="str">
        <f t="shared" si="25"/>
        <v>宮崎県西都市</v>
      </c>
      <c r="P1646" s="1092" t="s">
        <v>5069</v>
      </c>
      <c r="Q1646" s="1092" t="s">
        <v>5085</v>
      </c>
      <c r="R1646" s="1092" t="s">
        <v>5084</v>
      </c>
    </row>
    <row r="1647" spans="15:18">
      <c r="O1647" s="1093" t="str">
        <f t="shared" si="25"/>
        <v>宮崎県えびの市</v>
      </c>
      <c r="P1647" s="1092" t="s">
        <v>5069</v>
      </c>
      <c r="Q1647" s="1092" t="s">
        <v>5087</v>
      </c>
      <c r="R1647" s="1092" t="s">
        <v>5086</v>
      </c>
    </row>
    <row r="1648" spans="15:18">
      <c r="O1648" s="1093" t="str">
        <f t="shared" si="25"/>
        <v>宮崎県三股町</v>
      </c>
      <c r="P1648" s="1092" t="s">
        <v>5069</v>
      </c>
      <c r="Q1648" s="1092" t="s">
        <v>5089</v>
      </c>
      <c r="R1648" s="1092" t="s">
        <v>5088</v>
      </c>
    </row>
    <row r="1649" spans="15:18">
      <c r="O1649" s="1093" t="str">
        <f t="shared" si="25"/>
        <v>宮崎県高原町</v>
      </c>
      <c r="P1649" s="1092" t="s">
        <v>5069</v>
      </c>
      <c r="Q1649" s="1092" t="s">
        <v>5091</v>
      </c>
      <c r="R1649" s="1092" t="s">
        <v>5090</v>
      </c>
    </row>
    <row r="1650" spans="15:18">
      <c r="O1650" s="1093" t="str">
        <f t="shared" si="25"/>
        <v>宮崎県国富町</v>
      </c>
      <c r="P1650" s="1092" t="s">
        <v>5069</v>
      </c>
      <c r="Q1650" s="1092" t="s">
        <v>5093</v>
      </c>
      <c r="R1650" s="1092" t="s">
        <v>5092</v>
      </c>
    </row>
    <row r="1651" spans="15:18">
      <c r="O1651" s="1093" t="str">
        <f t="shared" si="25"/>
        <v>宮崎県綾町</v>
      </c>
      <c r="P1651" s="1092" t="s">
        <v>5069</v>
      </c>
      <c r="Q1651" s="1092" t="s">
        <v>5095</v>
      </c>
      <c r="R1651" s="1092" t="s">
        <v>5094</v>
      </c>
    </row>
    <row r="1652" spans="15:18">
      <c r="O1652" s="1093" t="str">
        <f t="shared" si="25"/>
        <v>宮崎県高鍋町</v>
      </c>
      <c r="P1652" s="1092" t="s">
        <v>5069</v>
      </c>
      <c r="Q1652" s="1092" t="s">
        <v>5097</v>
      </c>
      <c r="R1652" s="1092" t="s">
        <v>5096</v>
      </c>
    </row>
    <row r="1653" spans="15:18">
      <c r="O1653" s="1093" t="str">
        <f t="shared" si="25"/>
        <v>宮崎県新富町</v>
      </c>
      <c r="P1653" s="1092" t="s">
        <v>5069</v>
      </c>
      <c r="Q1653" s="1092" t="s">
        <v>5099</v>
      </c>
      <c r="R1653" s="1092" t="s">
        <v>5098</v>
      </c>
    </row>
    <row r="1654" spans="15:18">
      <c r="O1654" s="1093" t="str">
        <f t="shared" si="25"/>
        <v>宮崎県西米良村</v>
      </c>
      <c r="P1654" s="1092" t="s">
        <v>5069</v>
      </c>
      <c r="Q1654" s="1092" t="s">
        <v>5101</v>
      </c>
      <c r="R1654" s="1092" t="s">
        <v>5100</v>
      </c>
    </row>
    <row r="1655" spans="15:18">
      <c r="O1655" s="1093" t="str">
        <f t="shared" si="25"/>
        <v>宮崎県木城町</v>
      </c>
      <c r="P1655" s="1092" t="s">
        <v>5069</v>
      </c>
      <c r="Q1655" s="1092" t="s">
        <v>5103</v>
      </c>
      <c r="R1655" s="1092" t="s">
        <v>5102</v>
      </c>
    </row>
    <row r="1656" spans="15:18">
      <c r="O1656" s="1093" t="str">
        <f t="shared" si="25"/>
        <v>宮崎県川南町</v>
      </c>
      <c r="P1656" s="1092" t="s">
        <v>5069</v>
      </c>
      <c r="Q1656" s="1092" t="s">
        <v>5105</v>
      </c>
      <c r="R1656" s="1092" t="s">
        <v>5104</v>
      </c>
    </row>
    <row r="1657" spans="15:18">
      <c r="O1657" s="1093" t="str">
        <f t="shared" si="25"/>
        <v>宮崎県都農町</v>
      </c>
      <c r="P1657" s="1092" t="s">
        <v>5069</v>
      </c>
      <c r="Q1657" s="1092" t="s">
        <v>5107</v>
      </c>
      <c r="R1657" s="1092" t="s">
        <v>5106</v>
      </c>
    </row>
    <row r="1658" spans="15:18">
      <c r="O1658" s="1093" t="str">
        <f t="shared" si="25"/>
        <v>宮崎県門川町</v>
      </c>
      <c r="P1658" s="1092" t="s">
        <v>5069</v>
      </c>
      <c r="Q1658" s="1092" t="s">
        <v>5109</v>
      </c>
      <c r="R1658" s="1092" t="s">
        <v>5108</v>
      </c>
    </row>
    <row r="1659" spans="15:18">
      <c r="O1659" s="1093" t="str">
        <f t="shared" si="25"/>
        <v>宮崎県諸塚村</v>
      </c>
      <c r="P1659" s="1092" t="s">
        <v>5069</v>
      </c>
      <c r="Q1659" s="1092" t="s">
        <v>5111</v>
      </c>
      <c r="R1659" s="1092" t="s">
        <v>5110</v>
      </c>
    </row>
    <row r="1660" spans="15:18">
      <c r="O1660" s="1093" t="str">
        <f t="shared" si="25"/>
        <v>宮崎県椎葉村</v>
      </c>
      <c r="P1660" s="1092" t="s">
        <v>5069</v>
      </c>
      <c r="Q1660" s="1092" t="s">
        <v>5113</v>
      </c>
      <c r="R1660" s="1092" t="s">
        <v>5112</v>
      </c>
    </row>
    <row r="1661" spans="15:18">
      <c r="O1661" s="1093" t="str">
        <f t="shared" si="25"/>
        <v>宮崎県美郷町</v>
      </c>
      <c r="P1661" s="1092" t="s">
        <v>5069</v>
      </c>
      <c r="Q1661" s="1092" t="s">
        <v>2428</v>
      </c>
      <c r="R1661" s="1092" t="s">
        <v>5114</v>
      </c>
    </row>
    <row r="1662" spans="15:18">
      <c r="O1662" s="1093" t="str">
        <f t="shared" si="25"/>
        <v>宮崎県高千穂町</v>
      </c>
      <c r="P1662" s="1092" t="s">
        <v>5069</v>
      </c>
      <c r="Q1662" s="1092" t="s">
        <v>5116</v>
      </c>
      <c r="R1662" s="1092" t="s">
        <v>5115</v>
      </c>
    </row>
    <row r="1663" spans="15:18">
      <c r="O1663" s="1093" t="str">
        <f t="shared" si="25"/>
        <v>宮崎県日之影町</v>
      </c>
      <c r="P1663" s="1092" t="s">
        <v>5069</v>
      </c>
      <c r="Q1663" s="1092" t="s">
        <v>5118</v>
      </c>
      <c r="R1663" s="1092" t="s">
        <v>5117</v>
      </c>
    </row>
    <row r="1664" spans="15:18">
      <c r="O1664" s="1093" t="str">
        <f t="shared" si="25"/>
        <v>宮崎県五ヶ瀬町</v>
      </c>
      <c r="P1664" s="1092" t="s">
        <v>5069</v>
      </c>
      <c r="Q1664" s="1092" t="s">
        <v>5120</v>
      </c>
      <c r="R1664" s="1092" t="s">
        <v>5119</v>
      </c>
    </row>
    <row r="1665" spans="15:18">
      <c r="O1665" s="1093" t="str">
        <f t="shared" si="25"/>
        <v>鹿児島県鹿児島市</v>
      </c>
      <c r="P1665" s="1092" t="s">
        <v>5121</v>
      </c>
      <c r="Q1665" s="1092" t="s">
        <v>5123</v>
      </c>
      <c r="R1665" s="1092" t="s">
        <v>5122</v>
      </c>
    </row>
    <row r="1666" spans="15:18">
      <c r="O1666" s="1093" t="str">
        <f t="shared" si="25"/>
        <v>鹿児島県鹿屋市</v>
      </c>
      <c r="P1666" s="1092" t="s">
        <v>5121</v>
      </c>
      <c r="Q1666" s="1092" t="s">
        <v>5125</v>
      </c>
      <c r="R1666" s="1092" t="s">
        <v>5124</v>
      </c>
    </row>
    <row r="1667" spans="15:18">
      <c r="O1667" s="1093" t="str">
        <f t="shared" ref="O1667:O1730" si="26">P1667&amp;Q1667</f>
        <v>鹿児島県枕崎市</v>
      </c>
      <c r="P1667" s="1092" t="s">
        <v>5121</v>
      </c>
      <c r="Q1667" s="1092" t="s">
        <v>5127</v>
      </c>
      <c r="R1667" s="1092" t="s">
        <v>5126</v>
      </c>
    </row>
    <row r="1668" spans="15:18">
      <c r="O1668" s="1093" t="str">
        <f t="shared" si="26"/>
        <v>鹿児島県阿久根市</v>
      </c>
      <c r="P1668" s="1092" t="s">
        <v>5121</v>
      </c>
      <c r="Q1668" s="1092" t="s">
        <v>5129</v>
      </c>
      <c r="R1668" s="1092" t="s">
        <v>5128</v>
      </c>
    </row>
    <row r="1669" spans="15:18">
      <c r="O1669" s="1093" t="str">
        <f t="shared" si="26"/>
        <v>鹿児島県出水市</v>
      </c>
      <c r="P1669" s="1092" t="s">
        <v>5121</v>
      </c>
      <c r="Q1669" s="1092" t="s">
        <v>5131</v>
      </c>
      <c r="R1669" s="1092" t="s">
        <v>5130</v>
      </c>
    </row>
    <row r="1670" spans="15:18">
      <c r="O1670" s="1093" t="str">
        <f t="shared" si="26"/>
        <v>鹿児島県指宿市</v>
      </c>
      <c r="P1670" s="1092" t="s">
        <v>5121</v>
      </c>
      <c r="Q1670" s="1092" t="s">
        <v>5133</v>
      </c>
      <c r="R1670" s="1092" t="s">
        <v>5132</v>
      </c>
    </row>
    <row r="1671" spans="15:18">
      <c r="O1671" s="1093" t="str">
        <f t="shared" si="26"/>
        <v>鹿児島県西之表市</v>
      </c>
      <c r="P1671" s="1092" t="s">
        <v>5121</v>
      </c>
      <c r="Q1671" s="1092" t="s">
        <v>5135</v>
      </c>
      <c r="R1671" s="1092" t="s">
        <v>5134</v>
      </c>
    </row>
    <row r="1672" spans="15:18">
      <c r="O1672" s="1093" t="str">
        <f t="shared" si="26"/>
        <v>鹿児島県垂水市</v>
      </c>
      <c r="P1672" s="1092" t="s">
        <v>5121</v>
      </c>
      <c r="Q1672" s="1092" t="s">
        <v>5137</v>
      </c>
      <c r="R1672" s="1092" t="s">
        <v>5136</v>
      </c>
    </row>
    <row r="1673" spans="15:18">
      <c r="O1673" s="1093" t="str">
        <f t="shared" si="26"/>
        <v>鹿児島県薩摩川内市</v>
      </c>
      <c r="P1673" s="1092" t="s">
        <v>5121</v>
      </c>
      <c r="Q1673" s="1092" t="s">
        <v>5139</v>
      </c>
      <c r="R1673" s="1092" t="s">
        <v>5138</v>
      </c>
    </row>
    <row r="1674" spans="15:18">
      <c r="O1674" s="1093" t="str">
        <f t="shared" si="26"/>
        <v>鹿児島県日置市</v>
      </c>
      <c r="P1674" s="1092" t="s">
        <v>5121</v>
      </c>
      <c r="Q1674" s="1092" t="s">
        <v>5141</v>
      </c>
      <c r="R1674" s="1092" t="s">
        <v>5140</v>
      </c>
    </row>
    <row r="1675" spans="15:18">
      <c r="O1675" s="1093" t="str">
        <f t="shared" si="26"/>
        <v>鹿児島県曽於市</v>
      </c>
      <c r="P1675" s="1092" t="s">
        <v>5121</v>
      </c>
      <c r="Q1675" s="1092" t="s">
        <v>5143</v>
      </c>
      <c r="R1675" s="1092" t="s">
        <v>5142</v>
      </c>
    </row>
    <row r="1676" spans="15:18">
      <c r="O1676" s="1093" t="str">
        <f t="shared" si="26"/>
        <v>鹿児島県霧島市</v>
      </c>
      <c r="P1676" s="1092" t="s">
        <v>5121</v>
      </c>
      <c r="Q1676" s="1092" t="s">
        <v>5145</v>
      </c>
      <c r="R1676" s="1092" t="s">
        <v>5144</v>
      </c>
    </row>
    <row r="1677" spans="15:18">
      <c r="O1677" s="1093" t="str">
        <f t="shared" si="26"/>
        <v>鹿児島県いちき串木野市</v>
      </c>
      <c r="P1677" s="1092" t="s">
        <v>5121</v>
      </c>
      <c r="Q1677" s="1092" t="s">
        <v>5147</v>
      </c>
      <c r="R1677" s="1092" t="s">
        <v>5146</v>
      </c>
    </row>
    <row r="1678" spans="15:18">
      <c r="O1678" s="1093" t="str">
        <f t="shared" si="26"/>
        <v>鹿児島県南さつま市</v>
      </c>
      <c r="P1678" s="1092" t="s">
        <v>5121</v>
      </c>
      <c r="Q1678" s="1092" t="s">
        <v>5149</v>
      </c>
      <c r="R1678" s="1092" t="s">
        <v>5148</v>
      </c>
    </row>
    <row r="1679" spans="15:18">
      <c r="O1679" s="1093" t="str">
        <f t="shared" si="26"/>
        <v>鹿児島県志布志市</v>
      </c>
      <c r="P1679" s="1092" t="s">
        <v>5121</v>
      </c>
      <c r="Q1679" s="1092" t="s">
        <v>5151</v>
      </c>
      <c r="R1679" s="1092" t="s">
        <v>5150</v>
      </c>
    </row>
    <row r="1680" spans="15:18">
      <c r="O1680" s="1093" t="str">
        <f t="shared" si="26"/>
        <v>鹿児島県奄美市</v>
      </c>
      <c r="P1680" s="1092" t="s">
        <v>5121</v>
      </c>
      <c r="Q1680" s="1092" t="s">
        <v>5153</v>
      </c>
      <c r="R1680" s="1092" t="s">
        <v>5152</v>
      </c>
    </row>
    <row r="1681" spans="15:18">
      <c r="O1681" s="1093" t="str">
        <f t="shared" si="26"/>
        <v>鹿児島県南九州市</v>
      </c>
      <c r="P1681" s="1092" t="s">
        <v>5121</v>
      </c>
      <c r="Q1681" s="1092" t="s">
        <v>5155</v>
      </c>
      <c r="R1681" s="1092" t="s">
        <v>5154</v>
      </c>
    </row>
    <row r="1682" spans="15:18">
      <c r="O1682" s="1093" t="str">
        <f t="shared" si="26"/>
        <v>鹿児島県伊佐市</v>
      </c>
      <c r="P1682" s="1092" t="s">
        <v>5121</v>
      </c>
      <c r="Q1682" s="1092" t="s">
        <v>5157</v>
      </c>
      <c r="R1682" s="1092" t="s">
        <v>5156</v>
      </c>
    </row>
    <row r="1683" spans="15:18">
      <c r="O1683" s="1093" t="str">
        <f t="shared" si="26"/>
        <v>鹿児島県姶良市</v>
      </c>
      <c r="P1683" s="1092" t="s">
        <v>5121</v>
      </c>
      <c r="Q1683" s="1092" t="s">
        <v>5159</v>
      </c>
      <c r="R1683" s="1092" t="s">
        <v>5158</v>
      </c>
    </row>
    <row r="1684" spans="15:18">
      <c r="O1684" s="1093" t="str">
        <f t="shared" si="26"/>
        <v>鹿児島県三島村</v>
      </c>
      <c r="P1684" s="1092" t="s">
        <v>5121</v>
      </c>
      <c r="Q1684" s="1092" t="s">
        <v>5161</v>
      </c>
      <c r="R1684" s="1092" t="s">
        <v>5160</v>
      </c>
    </row>
    <row r="1685" spans="15:18">
      <c r="O1685" s="1093" t="str">
        <f t="shared" si="26"/>
        <v>鹿児島県十島村</v>
      </c>
      <c r="P1685" s="1092" t="s">
        <v>5121</v>
      </c>
      <c r="Q1685" s="1092" t="s">
        <v>5163</v>
      </c>
      <c r="R1685" s="1092" t="s">
        <v>5162</v>
      </c>
    </row>
    <row r="1686" spans="15:18">
      <c r="O1686" s="1093" t="str">
        <f t="shared" si="26"/>
        <v>鹿児島県さつま町</v>
      </c>
      <c r="P1686" s="1092" t="s">
        <v>5121</v>
      </c>
      <c r="Q1686" s="1092" t="s">
        <v>5165</v>
      </c>
      <c r="R1686" s="1092" t="s">
        <v>5164</v>
      </c>
    </row>
    <row r="1687" spans="15:18">
      <c r="O1687" s="1093" t="str">
        <f t="shared" si="26"/>
        <v>鹿児島県長島町</v>
      </c>
      <c r="P1687" s="1092" t="s">
        <v>5121</v>
      </c>
      <c r="Q1687" s="1092" t="s">
        <v>5167</v>
      </c>
      <c r="R1687" s="1092" t="s">
        <v>5166</v>
      </c>
    </row>
    <row r="1688" spans="15:18">
      <c r="O1688" s="1093" t="str">
        <f t="shared" si="26"/>
        <v>鹿児島県湧水町</v>
      </c>
      <c r="P1688" s="1092" t="s">
        <v>5121</v>
      </c>
      <c r="Q1688" s="1092" t="s">
        <v>5169</v>
      </c>
      <c r="R1688" s="1092" t="s">
        <v>5168</v>
      </c>
    </row>
    <row r="1689" spans="15:18">
      <c r="O1689" s="1093" t="str">
        <f t="shared" si="26"/>
        <v>鹿児島県大崎町</v>
      </c>
      <c r="P1689" s="1092" t="s">
        <v>5121</v>
      </c>
      <c r="Q1689" s="1092" t="s">
        <v>5171</v>
      </c>
      <c r="R1689" s="1092" t="s">
        <v>5170</v>
      </c>
    </row>
    <row r="1690" spans="15:18">
      <c r="O1690" s="1093" t="str">
        <f t="shared" si="26"/>
        <v>鹿児島県東串良町</v>
      </c>
      <c r="P1690" s="1092" t="s">
        <v>5121</v>
      </c>
      <c r="Q1690" s="1092" t="s">
        <v>5173</v>
      </c>
      <c r="R1690" s="1092" t="s">
        <v>5172</v>
      </c>
    </row>
    <row r="1691" spans="15:18">
      <c r="O1691" s="1093" t="str">
        <f t="shared" si="26"/>
        <v>鹿児島県錦江町</v>
      </c>
      <c r="P1691" s="1092" t="s">
        <v>5121</v>
      </c>
      <c r="Q1691" s="1092" t="s">
        <v>5175</v>
      </c>
      <c r="R1691" s="1092" t="s">
        <v>5174</v>
      </c>
    </row>
    <row r="1692" spans="15:18">
      <c r="O1692" s="1093" t="str">
        <f t="shared" si="26"/>
        <v>鹿児島県南大隅町</v>
      </c>
      <c r="P1692" s="1092" t="s">
        <v>5121</v>
      </c>
      <c r="Q1692" s="1092" t="s">
        <v>5177</v>
      </c>
      <c r="R1692" s="1092" t="s">
        <v>5176</v>
      </c>
    </row>
    <row r="1693" spans="15:18">
      <c r="O1693" s="1093" t="str">
        <f t="shared" si="26"/>
        <v>鹿児島県肝付町</v>
      </c>
      <c r="P1693" s="1092" t="s">
        <v>5121</v>
      </c>
      <c r="Q1693" s="1092" t="s">
        <v>5179</v>
      </c>
      <c r="R1693" s="1092" t="s">
        <v>5178</v>
      </c>
    </row>
    <row r="1694" spans="15:18">
      <c r="O1694" s="1093" t="str">
        <f t="shared" si="26"/>
        <v>鹿児島県中種子町</v>
      </c>
      <c r="P1694" s="1092" t="s">
        <v>5121</v>
      </c>
      <c r="Q1694" s="1092" t="s">
        <v>5181</v>
      </c>
      <c r="R1694" s="1092" t="s">
        <v>5180</v>
      </c>
    </row>
    <row r="1695" spans="15:18">
      <c r="O1695" s="1093" t="str">
        <f t="shared" si="26"/>
        <v>鹿児島県南種子町</v>
      </c>
      <c r="P1695" s="1092" t="s">
        <v>5121</v>
      </c>
      <c r="Q1695" s="1092" t="s">
        <v>5183</v>
      </c>
      <c r="R1695" s="1092" t="s">
        <v>5182</v>
      </c>
    </row>
    <row r="1696" spans="15:18">
      <c r="O1696" s="1093" t="str">
        <f t="shared" si="26"/>
        <v>鹿児島県屋久島町</v>
      </c>
      <c r="P1696" s="1092" t="s">
        <v>5121</v>
      </c>
      <c r="Q1696" s="1092" t="s">
        <v>5185</v>
      </c>
      <c r="R1696" s="1092" t="s">
        <v>5184</v>
      </c>
    </row>
    <row r="1697" spans="15:18">
      <c r="O1697" s="1093" t="str">
        <f t="shared" si="26"/>
        <v>鹿児島県大和村</v>
      </c>
      <c r="P1697" s="1092" t="s">
        <v>5121</v>
      </c>
      <c r="Q1697" s="1092" t="s">
        <v>5187</v>
      </c>
      <c r="R1697" s="1092" t="s">
        <v>5186</v>
      </c>
    </row>
    <row r="1698" spans="15:18">
      <c r="O1698" s="1093" t="str">
        <f t="shared" si="26"/>
        <v>鹿児島県宇検村</v>
      </c>
      <c r="P1698" s="1092" t="s">
        <v>5121</v>
      </c>
      <c r="Q1698" s="1092" t="s">
        <v>5189</v>
      </c>
      <c r="R1698" s="1092" t="s">
        <v>5188</v>
      </c>
    </row>
    <row r="1699" spans="15:18">
      <c r="O1699" s="1093" t="str">
        <f t="shared" si="26"/>
        <v>鹿児島県瀬戸内町</v>
      </c>
      <c r="P1699" s="1092" t="s">
        <v>5121</v>
      </c>
      <c r="Q1699" s="1092" t="s">
        <v>5191</v>
      </c>
      <c r="R1699" s="1092" t="s">
        <v>5190</v>
      </c>
    </row>
    <row r="1700" spans="15:18">
      <c r="O1700" s="1093" t="str">
        <f t="shared" si="26"/>
        <v>鹿児島県龍郷町</v>
      </c>
      <c r="P1700" s="1092" t="s">
        <v>5121</v>
      </c>
      <c r="Q1700" s="1092" t="s">
        <v>5193</v>
      </c>
      <c r="R1700" s="1092" t="s">
        <v>5192</v>
      </c>
    </row>
    <row r="1701" spans="15:18">
      <c r="O1701" s="1093" t="str">
        <f t="shared" si="26"/>
        <v>鹿児島県喜界町</v>
      </c>
      <c r="P1701" s="1092" t="s">
        <v>5121</v>
      </c>
      <c r="Q1701" s="1092" t="s">
        <v>5195</v>
      </c>
      <c r="R1701" s="1092" t="s">
        <v>5194</v>
      </c>
    </row>
    <row r="1702" spans="15:18">
      <c r="O1702" s="1093" t="str">
        <f t="shared" si="26"/>
        <v>鹿児島県徳之島町</v>
      </c>
      <c r="P1702" s="1092" t="s">
        <v>5121</v>
      </c>
      <c r="Q1702" s="1092" t="s">
        <v>5197</v>
      </c>
      <c r="R1702" s="1092" t="s">
        <v>5196</v>
      </c>
    </row>
    <row r="1703" spans="15:18">
      <c r="O1703" s="1093" t="str">
        <f t="shared" si="26"/>
        <v>鹿児島県天城町</v>
      </c>
      <c r="P1703" s="1092" t="s">
        <v>5121</v>
      </c>
      <c r="Q1703" s="1092" t="s">
        <v>5199</v>
      </c>
      <c r="R1703" s="1092" t="s">
        <v>5198</v>
      </c>
    </row>
    <row r="1704" spans="15:18">
      <c r="O1704" s="1093" t="str">
        <f t="shared" si="26"/>
        <v>鹿児島県伊仙町</v>
      </c>
      <c r="P1704" s="1092" t="s">
        <v>5121</v>
      </c>
      <c r="Q1704" s="1092" t="s">
        <v>5201</v>
      </c>
      <c r="R1704" s="1092" t="s">
        <v>5200</v>
      </c>
    </row>
    <row r="1705" spans="15:18">
      <c r="O1705" s="1093" t="str">
        <f t="shared" si="26"/>
        <v>鹿児島県和泊町</v>
      </c>
      <c r="P1705" s="1092" t="s">
        <v>5121</v>
      </c>
      <c r="Q1705" s="1092" t="s">
        <v>5203</v>
      </c>
      <c r="R1705" s="1092" t="s">
        <v>5202</v>
      </c>
    </row>
    <row r="1706" spans="15:18">
      <c r="O1706" s="1093" t="str">
        <f t="shared" si="26"/>
        <v>鹿児島県知名町</v>
      </c>
      <c r="P1706" s="1092" t="s">
        <v>5121</v>
      </c>
      <c r="Q1706" s="1092" t="s">
        <v>5205</v>
      </c>
      <c r="R1706" s="1092" t="s">
        <v>5204</v>
      </c>
    </row>
    <row r="1707" spans="15:18">
      <c r="O1707" s="1093" t="str">
        <f t="shared" si="26"/>
        <v>鹿児島県与論町</v>
      </c>
      <c r="P1707" s="1092" t="s">
        <v>5121</v>
      </c>
      <c r="Q1707" s="1092" t="s">
        <v>5207</v>
      </c>
      <c r="R1707" s="1092" t="s">
        <v>5206</v>
      </c>
    </row>
    <row r="1708" spans="15:18">
      <c r="O1708" s="1093" t="str">
        <f t="shared" si="26"/>
        <v>沖縄県那覇市</v>
      </c>
      <c r="P1708" s="1092" t="s">
        <v>5208</v>
      </c>
      <c r="Q1708" s="1092" t="s">
        <v>5210</v>
      </c>
      <c r="R1708" s="1092" t="s">
        <v>5209</v>
      </c>
    </row>
    <row r="1709" spans="15:18">
      <c r="O1709" s="1093" t="str">
        <f t="shared" si="26"/>
        <v>沖縄県宜野湾市</v>
      </c>
      <c r="P1709" s="1092" t="s">
        <v>5208</v>
      </c>
      <c r="Q1709" s="1092" t="s">
        <v>5212</v>
      </c>
      <c r="R1709" s="1092" t="s">
        <v>5211</v>
      </c>
    </row>
    <row r="1710" spans="15:18">
      <c r="O1710" s="1093" t="str">
        <f t="shared" si="26"/>
        <v>沖縄県石垣市</v>
      </c>
      <c r="P1710" s="1092" t="s">
        <v>5208</v>
      </c>
      <c r="Q1710" s="1092" t="s">
        <v>5214</v>
      </c>
      <c r="R1710" s="1092" t="s">
        <v>5213</v>
      </c>
    </row>
    <row r="1711" spans="15:18">
      <c r="O1711" s="1093" t="str">
        <f t="shared" si="26"/>
        <v>沖縄県浦添市</v>
      </c>
      <c r="P1711" s="1092" t="s">
        <v>5208</v>
      </c>
      <c r="Q1711" s="1092" t="s">
        <v>5216</v>
      </c>
      <c r="R1711" s="1092" t="s">
        <v>5215</v>
      </c>
    </row>
    <row r="1712" spans="15:18">
      <c r="O1712" s="1093" t="str">
        <f t="shared" si="26"/>
        <v>沖縄県名護市</v>
      </c>
      <c r="P1712" s="1092" t="s">
        <v>5208</v>
      </c>
      <c r="Q1712" s="1092" t="s">
        <v>5218</v>
      </c>
      <c r="R1712" s="1092" t="s">
        <v>5217</v>
      </c>
    </row>
    <row r="1713" spans="15:18">
      <c r="O1713" s="1093" t="str">
        <f t="shared" si="26"/>
        <v>沖縄県糸満市</v>
      </c>
      <c r="P1713" s="1092" t="s">
        <v>5208</v>
      </c>
      <c r="Q1713" s="1092" t="s">
        <v>5220</v>
      </c>
      <c r="R1713" s="1092" t="s">
        <v>5219</v>
      </c>
    </row>
    <row r="1714" spans="15:18">
      <c r="O1714" s="1093" t="str">
        <f t="shared" si="26"/>
        <v>沖縄県沖縄市</v>
      </c>
      <c r="P1714" s="1092" t="s">
        <v>5208</v>
      </c>
      <c r="Q1714" s="1092" t="s">
        <v>5222</v>
      </c>
      <c r="R1714" s="1092" t="s">
        <v>5221</v>
      </c>
    </row>
    <row r="1715" spans="15:18">
      <c r="O1715" s="1093" t="str">
        <f t="shared" si="26"/>
        <v>沖縄県豊見城市</v>
      </c>
      <c r="P1715" s="1092" t="s">
        <v>5208</v>
      </c>
      <c r="Q1715" s="1092" t="s">
        <v>5224</v>
      </c>
      <c r="R1715" s="1092" t="s">
        <v>5223</v>
      </c>
    </row>
    <row r="1716" spans="15:18">
      <c r="O1716" s="1093" t="str">
        <f t="shared" si="26"/>
        <v>沖縄県うるま市</v>
      </c>
      <c r="P1716" s="1092" t="s">
        <v>5208</v>
      </c>
      <c r="Q1716" s="1092" t="s">
        <v>5226</v>
      </c>
      <c r="R1716" s="1092" t="s">
        <v>5225</v>
      </c>
    </row>
    <row r="1717" spans="15:18">
      <c r="O1717" s="1093" t="str">
        <f t="shared" si="26"/>
        <v>沖縄県宮古島市</v>
      </c>
      <c r="P1717" s="1092" t="s">
        <v>5208</v>
      </c>
      <c r="Q1717" s="1092" t="s">
        <v>5228</v>
      </c>
      <c r="R1717" s="1092" t="s">
        <v>5227</v>
      </c>
    </row>
    <row r="1718" spans="15:18">
      <c r="O1718" s="1093" t="str">
        <f t="shared" si="26"/>
        <v>沖縄県南城市</v>
      </c>
      <c r="P1718" s="1092" t="s">
        <v>5208</v>
      </c>
      <c r="Q1718" s="1092" t="s">
        <v>5230</v>
      </c>
      <c r="R1718" s="1092" t="s">
        <v>5229</v>
      </c>
    </row>
    <row r="1719" spans="15:18">
      <c r="O1719" s="1093" t="str">
        <f t="shared" si="26"/>
        <v>沖縄県国頭村</v>
      </c>
      <c r="P1719" s="1092" t="s">
        <v>5208</v>
      </c>
      <c r="Q1719" s="1092" t="s">
        <v>5232</v>
      </c>
      <c r="R1719" s="1092" t="s">
        <v>5231</v>
      </c>
    </row>
    <row r="1720" spans="15:18">
      <c r="O1720" s="1093" t="str">
        <f t="shared" si="26"/>
        <v>沖縄県大宜味村</v>
      </c>
      <c r="P1720" s="1092" t="s">
        <v>5208</v>
      </c>
      <c r="Q1720" s="1092" t="s">
        <v>5234</v>
      </c>
      <c r="R1720" s="1092" t="s">
        <v>5233</v>
      </c>
    </row>
    <row r="1721" spans="15:18">
      <c r="O1721" s="1093" t="str">
        <f t="shared" si="26"/>
        <v>沖縄県東村</v>
      </c>
      <c r="P1721" s="1092" t="s">
        <v>5208</v>
      </c>
      <c r="Q1721" s="1092" t="s">
        <v>5236</v>
      </c>
      <c r="R1721" s="1092" t="s">
        <v>5235</v>
      </c>
    </row>
    <row r="1722" spans="15:18">
      <c r="O1722" s="1093" t="str">
        <f t="shared" si="26"/>
        <v>沖縄県今帰仁村</v>
      </c>
      <c r="P1722" s="1092" t="s">
        <v>5208</v>
      </c>
      <c r="Q1722" s="1092" t="s">
        <v>5238</v>
      </c>
      <c r="R1722" s="1092" t="s">
        <v>5237</v>
      </c>
    </row>
    <row r="1723" spans="15:18">
      <c r="O1723" s="1093" t="str">
        <f t="shared" si="26"/>
        <v>沖縄県本部町</v>
      </c>
      <c r="P1723" s="1092" t="s">
        <v>5208</v>
      </c>
      <c r="Q1723" s="1092" t="s">
        <v>5240</v>
      </c>
      <c r="R1723" s="1092" t="s">
        <v>5239</v>
      </c>
    </row>
    <row r="1724" spans="15:18">
      <c r="O1724" s="1093" t="str">
        <f t="shared" si="26"/>
        <v>沖縄県恩納村</v>
      </c>
      <c r="P1724" s="1092" t="s">
        <v>5208</v>
      </c>
      <c r="Q1724" s="1092" t="s">
        <v>5242</v>
      </c>
      <c r="R1724" s="1092" t="s">
        <v>5241</v>
      </c>
    </row>
    <row r="1725" spans="15:18">
      <c r="O1725" s="1093" t="str">
        <f t="shared" si="26"/>
        <v>沖縄県宜野座村</v>
      </c>
      <c r="P1725" s="1092" t="s">
        <v>5208</v>
      </c>
      <c r="Q1725" s="1092" t="s">
        <v>5244</v>
      </c>
      <c r="R1725" s="1092" t="s">
        <v>5243</v>
      </c>
    </row>
    <row r="1726" spans="15:18">
      <c r="O1726" s="1093" t="str">
        <f t="shared" si="26"/>
        <v>沖縄県金武町</v>
      </c>
      <c r="P1726" s="1092" t="s">
        <v>5208</v>
      </c>
      <c r="Q1726" s="1092" t="s">
        <v>5246</v>
      </c>
      <c r="R1726" s="1092" t="s">
        <v>5245</v>
      </c>
    </row>
    <row r="1727" spans="15:18">
      <c r="O1727" s="1093" t="str">
        <f t="shared" si="26"/>
        <v>沖縄県伊江村</v>
      </c>
      <c r="P1727" s="1092" t="s">
        <v>5208</v>
      </c>
      <c r="Q1727" s="1092" t="s">
        <v>5248</v>
      </c>
      <c r="R1727" s="1092" t="s">
        <v>5247</v>
      </c>
    </row>
    <row r="1728" spans="15:18">
      <c r="O1728" s="1093" t="str">
        <f t="shared" si="26"/>
        <v>沖縄県読谷村</v>
      </c>
      <c r="P1728" s="1092" t="s">
        <v>5208</v>
      </c>
      <c r="Q1728" s="1092" t="s">
        <v>5250</v>
      </c>
      <c r="R1728" s="1092" t="s">
        <v>5249</v>
      </c>
    </row>
    <row r="1729" spans="15:18">
      <c r="O1729" s="1093" t="str">
        <f t="shared" si="26"/>
        <v>沖縄県嘉手納町</v>
      </c>
      <c r="P1729" s="1092" t="s">
        <v>5208</v>
      </c>
      <c r="Q1729" s="1092" t="s">
        <v>5252</v>
      </c>
      <c r="R1729" s="1092" t="s">
        <v>5251</v>
      </c>
    </row>
    <row r="1730" spans="15:18">
      <c r="O1730" s="1093" t="str">
        <f t="shared" si="26"/>
        <v>沖縄県北谷町</v>
      </c>
      <c r="P1730" s="1092" t="s">
        <v>5208</v>
      </c>
      <c r="Q1730" s="1092" t="s">
        <v>5254</v>
      </c>
      <c r="R1730" s="1092" t="s">
        <v>5253</v>
      </c>
    </row>
    <row r="1731" spans="15:18">
      <c r="O1731" s="1093" t="str">
        <f t="shared" ref="O1731:O1748" si="27">P1731&amp;Q1731</f>
        <v>沖縄県北中城村</v>
      </c>
      <c r="P1731" s="1092" t="s">
        <v>5208</v>
      </c>
      <c r="Q1731" s="1092" t="s">
        <v>5256</v>
      </c>
      <c r="R1731" s="1092" t="s">
        <v>5255</v>
      </c>
    </row>
    <row r="1732" spans="15:18">
      <c r="O1732" s="1093" t="str">
        <f t="shared" si="27"/>
        <v>沖縄県中城村</v>
      </c>
      <c r="P1732" s="1092" t="s">
        <v>5208</v>
      </c>
      <c r="Q1732" s="1092" t="s">
        <v>5258</v>
      </c>
      <c r="R1732" s="1092" t="s">
        <v>5257</v>
      </c>
    </row>
    <row r="1733" spans="15:18">
      <c r="O1733" s="1093" t="str">
        <f t="shared" si="27"/>
        <v>沖縄県西原町</v>
      </c>
      <c r="P1733" s="1092" t="s">
        <v>5208</v>
      </c>
      <c r="Q1733" s="1092" t="s">
        <v>5260</v>
      </c>
      <c r="R1733" s="1092" t="s">
        <v>5259</v>
      </c>
    </row>
    <row r="1734" spans="15:18">
      <c r="O1734" s="1093" t="str">
        <f t="shared" si="27"/>
        <v>沖縄県与那原町</v>
      </c>
      <c r="P1734" s="1092" t="s">
        <v>5208</v>
      </c>
      <c r="Q1734" s="1092" t="s">
        <v>5262</v>
      </c>
      <c r="R1734" s="1092" t="s">
        <v>5261</v>
      </c>
    </row>
    <row r="1735" spans="15:18">
      <c r="O1735" s="1093" t="str">
        <f t="shared" si="27"/>
        <v>沖縄県南風原町</v>
      </c>
      <c r="P1735" s="1092" t="s">
        <v>5208</v>
      </c>
      <c r="Q1735" s="1092" t="s">
        <v>5264</v>
      </c>
      <c r="R1735" s="1092" t="s">
        <v>5263</v>
      </c>
    </row>
    <row r="1736" spans="15:18">
      <c r="O1736" s="1093" t="str">
        <f t="shared" si="27"/>
        <v>沖縄県渡嘉敷村</v>
      </c>
      <c r="P1736" s="1092" t="s">
        <v>5208</v>
      </c>
      <c r="Q1736" s="1092" t="s">
        <v>5266</v>
      </c>
      <c r="R1736" s="1092" t="s">
        <v>5265</v>
      </c>
    </row>
    <row r="1737" spans="15:18">
      <c r="O1737" s="1093" t="str">
        <f t="shared" si="27"/>
        <v>沖縄県座間味村</v>
      </c>
      <c r="P1737" s="1092" t="s">
        <v>5208</v>
      </c>
      <c r="Q1737" s="1092" t="s">
        <v>5268</v>
      </c>
      <c r="R1737" s="1092" t="s">
        <v>5267</v>
      </c>
    </row>
    <row r="1738" spans="15:18">
      <c r="O1738" s="1093" t="str">
        <f t="shared" si="27"/>
        <v>沖縄県粟国村</v>
      </c>
      <c r="P1738" s="1092" t="s">
        <v>5208</v>
      </c>
      <c r="Q1738" s="1092" t="s">
        <v>5270</v>
      </c>
      <c r="R1738" s="1092" t="s">
        <v>5269</v>
      </c>
    </row>
    <row r="1739" spans="15:18">
      <c r="O1739" s="1093" t="str">
        <f t="shared" si="27"/>
        <v>沖縄県渡名喜村</v>
      </c>
      <c r="P1739" s="1092" t="s">
        <v>5208</v>
      </c>
      <c r="Q1739" s="1092" t="s">
        <v>5272</v>
      </c>
      <c r="R1739" s="1092" t="s">
        <v>5271</v>
      </c>
    </row>
    <row r="1740" spans="15:18">
      <c r="O1740" s="1093" t="str">
        <f t="shared" si="27"/>
        <v>沖縄県南大東村</v>
      </c>
      <c r="P1740" s="1092" t="s">
        <v>5208</v>
      </c>
      <c r="Q1740" s="1092" t="s">
        <v>5274</v>
      </c>
      <c r="R1740" s="1092" t="s">
        <v>5273</v>
      </c>
    </row>
    <row r="1741" spans="15:18">
      <c r="O1741" s="1093" t="str">
        <f t="shared" si="27"/>
        <v>沖縄県北大東村</v>
      </c>
      <c r="P1741" s="1092" t="s">
        <v>5208</v>
      </c>
      <c r="Q1741" s="1092" t="s">
        <v>5276</v>
      </c>
      <c r="R1741" s="1092" t="s">
        <v>5275</v>
      </c>
    </row>
    <row r="1742" spans="15:18">
      <c r="O1742" s="1093" t="str">
        <f t="shared" si="27"/>
        <v>沖縄県伊平屋村</v>
      </c>
      <c r="P1742" s="1092" t="s">
        <v>5208</v>
      </c>
      <c r="Q1742" s="1092" t="s">
        <v>5278</v>
      </c>
      <c r="R1742" s="1092" t="s">
        <v>5277</v>
      </c>
    </row>
    <row r="1743" spans="15:18">
      <c r="O1743" s="1093" t="str">
        <f t="shared" si="27"/>
        <v>沖縄県伊是名村</v>
      </c>
      <c r="P1743" s="1092" t="s">
        <v>5208</v>
      </c>
      <c r="Q1743" s="1092" t="s">
        <v>5280</v>
      </c>
      <c r="R1743" s="1092" t="s">
        <v>5279</v>
      </c>
    </row>
    <row r="1744" spans="15:18">
      <c r="O1744" s="1093" t="str">
        <f t="shared" si="27"/>
        <v>沖縄県久米島町</v>
      </c>
      <c r="P1744" s="1092" t="s">
        <v>5208</v>
      </c>
      <c r="Q1744" s="1092" t="s">
        <v>5282</v>
      </c>
      <c r="R1744" s="1092" t="s">
        <v>5281</v>
      </c>
    </row>
    <row r="1745" spans="15:18">
      <c r="O1745" s="1093" t="str">
        <f t="shared" si="27"/>
        <v>沖縄県八重瀬町</v>
      </c>
      <c r="P1745" s="1092" t="s">
        <v>5208</v>
      </c>
      <c r="Q1745" s="1092" t="s">
        <v>5284</v>
      </c>
      <c r="R1745" s="1092" t="s">
        <v>5283</v>
      </c>
    </row>
    <row r="1746" spans="15:18">
      <c r="O1746" s="1093" t="str">
        <f t="shared" si="27"/>
        <v>沖縄県多良間村</v>
      </c>
      <c r="P1746" s="1092" t="s">
        <v>5208</v>
      </c>
      <c r="Q1746" s="1092" t="s">
        <v>5286</v>
      </c>
      <c r="R1746" s="1092" t="s">
        <v>5285</v>
      </c>
    </row>
    <row r="1747" spans="15:18">
      <c r="O1747" s="1093" t="str">
        <f t="shared" si="27"/>
        <v>沖縄県竹富町</v>
      </c>
      <c r="P1747" s="1092" t="s">
        <v>5208</v>
      </c>
      <c r="Q1747" s="1092" t="s">
        <v>5288</v>
      </c>
      <c r="R1747" s="1092" t="s">
        <v>5287</v>
      </c>
    </row>
    <row r="1748" spans="15:18">
      <c r="O1748" s="1093" t="str">
        <f t="shared" si="27"/>
        <v>沖縄県与那国町</v>
      </c>
      <c r="P1748" s="1092" t="s">
        <v>5208</v>
      </c>
      <c r="Q1748" s="1092" t="s">
        <v>5290</v>
      </c>
      <c r="R1748" s="1092" t="s">
        <v>5289</v>
      </c>
    </row>
  </sheetData>
  <sheetProtection sheet="1" selectLockedCells="1"/>
  <mergeCells count="216">
    <mergeCell ref="T72:T79"/>
    <mergeCell ref="T100:T103"/>
    <mergeCell ref="J11:K12"/>
    <mergeCell ref="B102:D103"/>
    <mergeCell ref="E102:K103"/>
    <mergeCell ref="A100:A103"/>
    <mergeCell ref="I100:K101"/>
    <mergeCell ref="B58:B59"/>
    <mergeCell ref="B60:B61"/>
    <mergeCell ref="I42:J42"/>
    <mergeCell ref="I43:J43"/>
    <mergeCell ref="I41:J41"/>
    <mergeCell ref="A46:A53"/>
    <mergeCell ref="A32:A45"/>
    <mergeCell ref="K46:K47"/>
    <mergeCell ref="B38:B39"/>
    <mergeCell ref="B40:B41"/>
    <mergeCell ref="B42:B43"/>
    <mergeCell ref="C42:H43"/>
    <mergeCell ref="C40:H41"/>
    <mergeCell ref="C38:H39"/>
    <mergeCell ref="B48:B49"/>
    <mergeCell ref="B46:B47"/>
    <mergeCell ref="B44:D45"/>
    <mergeCell ref="C110:K111"/>
    <mergeCell ref="C112:K116"/>
    <mergeCell ref="C106:K109"/>
    <mergeCell ref="A104:B109"/>
    <mergeCell ref="A110:B116"/>
    <mergeCell ref="K70:K71"/>
    <mergeCell ref="A68:A83"/>
    <mergeCell ref="A54:A67"/>
    <mergeCell ref="C104:K105"/>
    <mergeCell ref="B66:D67"/>
    <mergeCell ref="E66:K67"/>
    <mergeCell ref="B82:D83"/>
    <mergeCell ref="E82:K83"/>
    <mergeCell ref="K54:K55"/>
    <mergeCell ref="I54:J54"/>
    <mergeCell ref="C54:H55"/>
    <mergeCell ref="K68:K69"/>
    <mergeCell ref="C70:H71"/>
    <mergeCell ref="I69:J69"/>
    <mergeCell ref="B74:B75"/>
    <mergeCell ref="I74:J74"/>
    <mergeCell ref="I89:J89"/>
    <mergeCell ref="B68:B69"/>
    <mergeCell ref="B70:B71"/>
    <mergeCell ref="I39:J39"/>
    <mergeCell ref="B64:B65"/>
    <mergeCell ref="I46:J46"/>
    <mergeCell ref="I48:J48"/>
    <mergeCell ref="I49:J49"/>
    <mergeCell ref="I47:J47"/>
    <mergeCell ref="F22:K22"/>
    <mergeCell ref="A11:C11"/>
    <mergeCell ref="D10:E10"/>
    <mergeCell ref="E44:K45"/>
    <mergeCell ref="C48:H49"/>
    <mergeCell ref="C46:H47"/>
    <mergeCell ref="C36:H37"/>
    <mergeCell ref="H23:K23"/>
    <mergeCell ref="A27:K27"/>
    <mergeCell ref="K38:K39"/>
    <mergeCell ref="I38:J38"/>
    <mergeCell ref="K40:K41"/>
    <mergeCell ref="K42:K43"/>
    <mergeCell ref="K48:K49"/>
    <mergeCell ref="I40:J40"/>
    <mergeCell ref="B50:B51"/>
    <mergeCell ref="I55:J55"/>
    <mergeCell ref="C50:H51"/>
    <mergeCell ref="J8:K8"/>
    <mergeCell ref="I26:K26"/>
    <mergeCell ref="F20:K20"/>
    <mergeCell ref="F21:K21"/>
    <mergeCell ref="F10:G10"/>
    <mergeCell ref="A28:K28"/>
    <mergeCell ref="K36:K37"/>
    <mergeCell ref="I37:J37"/>
    <mergeCell ref="I36:J36"/>
    <mergeCell ref="I32:J32"/>
    <mergeCell ref="I34:J34"/>
    <mergeCell ref="K32:K33"/>
    <mergeCell ref="I35:J35"/>
    <mergeCell ref="E15:H15"/>
    <mergeCell ref="J13:K13"/>
    <mergeCell ref="J14:K14"/>
    <mergeCell ref="A17:C19"/>
    <mergeCell ref="C34:H35"/>
    <mergeCell ref="K34:K35"/>
    <mergeCell ref="C32:H33"/>
    <mergeCell ref="B32:B33"/>
    <mergeCell ref="B34:B35"/>
    <mergeCell ref="B36:B37"/>
    <mergeCell ref="I33:J33"/>
    <mergeCell ref="I1:K1"/>
    <mergeCell ref="I6:K6"/>
    <mergeCell ref="I7:K7"/>
    <mergeCell ref="A20:C22"/>
    <mergeCell ref="A2:K2"/>
    <mergeCell ref="F4:F7"/>
    <mergeCell ref="G5:H5"/>
    <mergeCell ref="G4:H4"/>
    <mergeCell ref="I4:K4"/>
    <mergeCell ref="E16:H16"/>
    <mergeCell ref="E14:H14"/>
    <mergeCell ref="K17:K18"/>
    <mergeCell ref="A15:C16"/>
    <mergeCell ref="A10:C10"/>
    <mergeCell ref="A12:C12"/>
    <mergeCell ref="D12:F12"/>
    <mergeCell ref="I5:K5"/>
    <mergeCell ref="G6:H6"/>
    <mergeCell ref="D11:F11"/>
    <mergeCell ref="A13:C14"/>
    <mergeCell ref="E13:H13"/>
    <mergeCell ref="E17:H18"/>
    <mergeCell ref="G7:H7"/>
    <mergeCell ref="H10:I10"/>
    <mergeCell ref="H117:K117"/>
    <mergeCell ref="K58:K59"/>
    <mergeCell ref="I61:J61"/>
    <mergeCell ref="I59:J59"/>
    <mergeCell ref="I58:J58"/>
    <mergeCell ref="I71:J71"/>
    <mergeCell ref="I70:J70"/>
    <mergeCell ref="C68:H69"/>
    <mergeCell ref="C60:H61"/>
    <mergeCell ref="C58:H59"/>
    <mergeCell ref="I60:J60"/>
    <mergeCell ref="C74:H75"/>
    <mergeCell ref="K60:K61"/>
    <mergeCell ref="C64:H65"/>
    <mergeCell ref="I64:J64"/>
    <mergeCell ref="K64:K65"/>
    <mergeCell ref="K74:K75"/>
    <mergeCell ref="I68:J68"/>
    <mergeCell ref="I94:J94"/>
    <mergeCell ref="K94:K95"/>
    <mergeCell ref="I65:J65"/>
    <mergeCell ref="I63:J63"/>
    <mergeCell ref="I62:J62"/>
    <mergeCell ref="I95:J95"/>
    <mergeCell ref="I50:J50"/>
    <mergeCell ref="B54:B55"/>
    <mergeCell ref="B52:D53"/>
    <mergeCell ref="E52:K53"/>
    <mergeCell ref="K50:K51"/>
    <mergeCell ref="I51:J51"/>
    <mergeCell ref="C56:H57"/>
    <mergeCell ref="A84:A99"/>
    <mergeCell ref="B96:B97"/>
    <mergeCell ref="C96:H97"/>
    <mergeCell ref="I96:J96"/>
    <mergeCell ref="K96:K97"/>
    <mergeCell ref="I97:J97"/>
    <mergeCell ref="B98:B99"/>
    <mergeCell ref="C98:H99"/>
    <mergeCell ref="I98:J98"/>
    <mergeCell ref="K98:K99"/>
    <mergeCell ref="I99:J99"/>
    <mergeCell ref="B92:B93"/>
    <mergeCell ref="C92:H93"/>
    <mergeCell ref="I92:J92"/>
    <mergeCell ref="K92:K93"/>
    <mergeCell ref="I93:J93"/>
    <mergeCell ref="B94:B95"/>
    <mergeCell ref="C94:H95"/>
    <mergeCell ref="B80:B81"/>
    <mergeCell ref="C80:H81"/>
    <mergeCell ref="I80:J80"/>
    <mergeCell ref="K80:K81"/>
    <mergeCell ref="I81:J81"/>
    <mergeCell ref="B56:B57"/>
    <mergeCell ref="I56:J56"/>
    <mergeCell ref="I57:J57"/>
    <mergeCell ref="K56:K57"/>
    <mergeCell ref="B62:B63"/>
    <mergeCell ref="C62:H63"/>
    <mergeCell ref="I75:J75"/>
    <mergeCell ref="K62:K63"/>
    <mergeCell ref="I72:K73"/>
    <mergeCell ref="C72:H73"/>
    <mergeCell ref="B72:B73"/>
    <mergeCell ref="B76:B77"/>
    <mergeCell ref="C76:H77"/>
    <mergeCell ref="I76:J76"/>
    <mergeCell ref="K76:K77"/>
    <mergeCell ref="I77:J77"/>
    <mergeCell ref="B78:B79"/>
    <mergeCell ref="C78:H79"/>
    <mergeCell ref="I78:J78"/>
    <mergeCell ref="K78:K79"/>
    <mergeCell ref="I79:J79"/>
    <mergeCell ref="B100:B101"/>
    <mergeCell ref="C100:H101"/>
    <mergeCell ref="I90:J90"/>
    <mergeCell ref="K90:K91"/>
    <mergeCell ref="I91:J91"/>
    <mergeCell ref="B84:B85"/>
    <mergeCell ref="C84:H85"/>
    <mergeCell ref="I84:J84"/>
    <mergeCell ref="K84:K85"/>
    <mergeCell ref="I85:J85"/>
    <mergeCell ref="B86:B87"/>
    <mergeCell ref="C86:H87"/>
    <mergeCell ref="I86:J86"/>
    <mergeCell ref="K86:K87"/>
    <mergeCell ref="I87:J87"/>
    <mergeCell ref="K88:K89"/>
    <mergeCell ref="B88:B89"/>
    <mergeCell ref="C88:H89"/>
    <mergeCell ref="I88:J88"/>
    <mergeCell ref="B90:B91"/>
    <mergeCell ref="C90:H91"/>
  </mergeCells>
  <phoneticPr fontId="29"/>
  <conditionalFormatting sqref="H23">
    <cfRule type="expression" dxfId="15" priority="20" stopIfTrue="1">
      <formula>COUNTA(F20:F22,K15:K19,I13:I14,D11:D12,D10,K10,H10,I4:I7)&lt;&gt;18</formula>
    </cfRule>
  </conditionalFormatting>
  <conditionalFormatting sqref="H117:K117">
    <cfRule type="expression" dxfId="14" priority="2" stopIfTrue="1">
      <formula>COUNTA(K32,K34,K36,K38,K40,K42,K46,K48,K50,K54,K56,K58,K60,K62,K64,K68,K70,K74,K84,K86,K88,K90,K92,K94,K96,K98,I100)&lt;&gt;27</formula>
    </cfRule>
  </conditionalFormatting>
  <conditionalFormatting sqref="I23">
    <cfRule type="expression" dxfId="13" priority="21" stopIfTrue="1">
      <formula>COUNTA(G20:G22,L15:L19,J13:J14,E11:E12,E10,J10,I10,J4:J7)&lt;&gt;18</formula>
    </cfRule>
  </conditionalFormatting>
  <conditionalFormatting sqref="J23:K23">
    <cfRule type="expression" dxfId="12" priority="23" stopIfTrue="1">
      <formula>COUNTA(H20:H22,M15:M19,K13:K14,F11:F12,L10,D10,P10,K4:K7)&lt;&gt;18</formula>
    </cfRule>
  </conditionalFormatting>
  <dataValidations count="6">
    <dataValidation imeMode="disabled" allowBlank="1" showInputMessage="1" showErrorMessage="1" sqref="D11:F12 I13:I14 K10" xr:uid="{00000000-0002-0000-0100-000000000000}"/>
    <dataValidation type="list" allowBlank="1" showInputMessage="1" showErrorMessage="1" sqref="D10:E10" xr:uid="{E7FAC13F-6740-447A-BF25-FCB988B343A9}">
      <formula1>$N$2:$N$48</formula1>
    </dataValidation>
    <dataValidation type="list" allowBlank="1" showInputMessage="1" showErrorMessage="1" sqref="H10:I10" xr:uid="{C457276D-B0F1-4287-B65F-8FB9D9C8B416}">
      <formula1>INDIRECT($D$10)</formula1>
    </dataValidation>
    <dataValidation type="list" imeMode="disabled" allowBlank="1" showInputMessage="1" showErrorMessage="1" sqref="K15:K19 K84:K99 K68:K71 K46:K51 K54:K65 K32:K43 K74:K81" xr:uid="{00000000-0002-0000-0100-000001000000}">
      <formula1>$K$125:$K$126</formula1>
    </dataValidation>
    <dataValidation type="list" imeMode="disabled" allowBlank="1" showInputMessage="1" showErrorMessage="1" sqref="I100" xr:uid="{4AB59E08-64C5-4531-BF9A-1C3A6FF7116D}">
      <formula1>$K$130:$K$133</formula1>
    </dataValidation>
    <dataValidation type="list" imeMode="disabled" allowBlank="1" showInputMessage="1" showErrorMessage="1" sqref="I72" xr:uid="{B43237F6-74E4-43EC-9CC8-12EF141E389D}">
      <formula1>$K$127:$K$129</formula1>
    </dataValidation>
  </dataValidations>
  <pageMargins left="0.7" right="0.7" top="0.75" bottom="0.75" header="0.3" footer="0.3"/>
  <pageSetup paperSize="9" scale="86" orientation="portrait" r:id="rId1"/>
  <rowBreaks count="2" manualBreakCount="2">
    <brk id="24" max="16383" man="1"/>
    <brk id="5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99CC00"/>
  </sheetPr>
  <dimension ref="A1:HN331"/>
  <sheetViews>
    <sheetView showGridLines="0" zoomScaleNormal="100" workbookViewId="0">
      <pane xSplit="4" ySplit="119" topLeftCell="E120" activePane="bottomRight" state="frozen"/>
      <selection activeCell="R47" sqref="R47"/>
      <selection pane="topRight" activeCell="R47" sqref="R47"/>
      <selection pane="bottomLeft" activeCell="R47" sqref="R47"/>
      <selection pane="bottomRight" activeCell="E120" sqref="E120"/>
    </sheetView>
  </sheetViews>
  <sheetFormatPr defaultColWidth="8.7265625" defaultRowHeight="13" zeroHeight="1"/>
  <cols>
    <col min="1" max="1" width="5.08984375" customWidth="1"/>
    <col min="2" max="2" width="6.7265625" customWidth="1"/>
    <col min="3" max="3" width="6.90625" customWidth="1"/>
    <col min="4" max="4" width="9.36328125" customWidth="1"/>
    <col min="5" max="5" width="11.6328125" customWidth="1"/>
    <col min="6" max="6" width="12.26953125" customWidth="1"/>
    <col min="7" max="7" width="36.453125" customWidth="1"/>
    <col min="8" max="8" width="17.90625" customWidth="1"/>
    <col min="9" max="22" width="9.6328125" customWidth="1"/>
    <col min="23" max="25" width="9.36328125" customWidth="1"/>
    <col min="26" max="26" width="12.453125" customWidth="1"/>
    <col min="27" max="27" width="18.26953125" customWidth="1"/>
    <col min="28" max="28" width="31.36328125" customWidth="1"/>
    <col min="29" max="30" width="24.26953125" customWidth="1"/>
    <col min="31" max="31" width="23.81640625" customWidth="1"/>
    <col min="32" max="32" width="17.08984375" customWidth="1"/>
    <col min="33" max="33" width="22.81640625" customWidth="1"/>
    <col min="34" max="34" width="19.90625" customWidth="1"/>
    <col min="35" max="35" width="17.26953125" customWidth="1"/>
    <col min="36" max="36" width="16.90625" customWidth="1"/>
    <col min="37" max="37" width="16.453125" customWidth="1"/>
    <col min="38" max="38" width="23.54296875" customWidth="1"/>
    <col min="39" max="39" width="16.6328125" customWidth="1"/>
    <col min="40" max="40" width="18.26953125" customWidth="1"/>
    <col min="41" max="41" width="35.7265625" customWidth="1"/>
    <col min="42" max="42" width="14" customWidth="1"/>
    <col min="43" max="43" width="32.6328125" customWidth="1"/>
    <col min="44" max="44" width="17.453125" customWidth="1"/>
    <col min="45" max="45" width="18.90625" customWidth="1"/>
    <col min="46" max="46" width="21.54296875" customWidth="1"/>
    <col min="47" max="47" width="16.36328125" customWidth="1"/>
    <col min="48" max="48" width="23" customWidth="1"/>
    <col min="49" max="49" width="23.453125" customWidth="1"/>
    <col min="50" max="50" width="53.7265625" customWidth="1"/>
    <col min="51" max="51" width="18.08984375" customWidth="1"/>
    <col min="52" max="52" width="15.08984375" style="50" customWidth="1"/>
    <col min="53" max="53" width="31.453125" customWidth="1"/>
    <col min="54" max="54" width="31.26953125" customWidth="1"/>
    <col min="55" max="56" width="19" customWidth="1"/>
    <col min="57" max="57" width="21.36328125" customWidth="1"/>
    <col min="58" max="58" width="19" customWidth="1"/>
    <col min="59" max="59" width="23.54296875" customWidth="1"/>
    <col min="60" max="60" width="33.90625" customWidth="1"/>
    <col min="61" max="61" width="16.26953125" customWidth="1"/>
    <col min="62" max="62" width="28.1796875" customWidth="1"/>
    <col min="63" max="63" width="26.26953125" customWidth="1"/>
    <col min="64" max="64" width="25.1796875" customWidth="1"/>
    <col min="65" max="65" width="13.453125" customWidth="1"/>
    <col min="66" max="66" width="14.453125" customWidth="1"/>
    <col min="67" max="67" width="13.7265625" customWidth="1"/>
    <col min="68" max="68" width="15" customWidth="1"/>
    <col min="69" max="69" width="12.7265625" customWidth="1"/>
    <col min="70" max="70" width="14.81640625" customWidth="1"/>
    <col min="71" max="78" width="12.7265625" customWidth="1"/>
    <col min="79" max="79" width="15.453125" customWidth="1"/>
    <col min="80" max="80" width="12.7265625" customWidth="1"/>
    <col min="81" max="81" width="13.453125" customWidth="1"/>
    <col min="82" max="89" width="12.7265625" customWidth="1"/>
    <col min="90" max="90" width="18.7265625" customWidth="1"/>
    <col min="91" max="91" width="19.26953125" customWidth="1"/>
    <col min="92" max="97" width="12.7265625" customWidth="1"/>
    <col min="98" max="98" width="15" customWidth="1"/>
    <col min="99" max="99" width="12.7265625" customWidth="1"/>
    <col min="100" max="104" width="11.08984375" customWidth="1"/>
    <col min="105" max="105" width="12.7265625" customWidth="1"/>
    <col min="106" max="107" width="13.26953125" customWidth="1"/>
    <col min="108" max="108" width="18" customWidth="1"/>
    <col min="109" max="113" width="15.6328125" customWidth="1"/>
    <col min="114" max="114" width="17.453125" customWidth="1"/>
    <col min="115" max="115" width="20.26953125" customWidth="1"/>
    <col min="116" max="116" width="24.90625" customWidth="1"/>
    <col min="117" max="117" width="9.90625" customWidth="1"/>
    <col min="118" max="118" width="31.453125" customWidth="1"/>
    <col min="119" max="119" width="13.90625" customWidth="1"/>
    <col min="120" max="125" width="11.36328125" customWidth="1"/>
    <col min="126" max="126" width="23.26953125" customWidth="1"/>
    <col min="127" max="127" width="19.453125" customWidth="1"/>
    <col min="128" max="128" width="21.6328125" customWidth="1"/>
    <col min="129" max="129" width="24.26953125" customWidth="1"/>
    <col min="130" max="130" width="24" customWidth="1"/>
    <col min="131" max="137" width="11.36328125" customWidth="1"/>
    <col min="138" max="138" width="24.26953125" customWidth="1"/>
    <col min="139" max="139" width="29.08984375" customWidth="1"/>
    <col min="140" max="140" width="24.453125" customWidth="1"/>
    <col min="141" max="143" width="26.36328125" customWidth="1"/>
    <col min="144" max="144" width="23" customWidth="1"/>
    <col min="145" max="145" width="24.26953125" customWidth="1"/>
    <col min="146" max="146" width="11.36328125" customWidth="1"/>
    <col min="147" max="149" width="18" customWidth="1"/>
    <col min="150" max="150" width="13.36328125" customWidth="1"/>
    <col min="151" max="151" width="12.453125" customWidth="1"/>
    <col min="152" max="153" width="25" customWidth="1"/>
    <col min="154" max="154" width="9.6328125" customWidth="1"/>
    <col min="155" max="155" width="9.26953125" customWidth="1"/>
    <col min="156" max="156" width="9.36328125" customWidth="1"/>
    <col min="157" max="157" width="14.7265625" customWidth="1"/>
    <col min="158" max="158" width="18.36328125" customWidth="1"/>
    <col min="159" max="159" width="35.453125" customWidth="1"/>
    <col min="160" max="160" width="25.7265625" customWidth="1"/>
    <col min="161" max="162" width="13.08984375" customWidth="1"/>
    <col min="163" max="163" width="25.36328125" customWidth="1"/>
    <col min="164" max="165" width="37.54296875" customWidth="1"/>
    <col min="166" max="166" width="21.453125" customWidth="1"/>
    <col min="167" max="168" width="32.6328125" style="50" customWidth="1"/>
    <col min="169" max="169" width="120.08984375" style="50" customWidth="1"/>
    <col min="170" max="170" width="20" customWidth="1"/>
    <col min="171" max="171" width="24.90625" customWidth="1"/>
    <col min="172" max="176" width="20" customWidth="1"/>
    <col min="177" max="178" width="21.81640625" customWidth="1"/>
    <col min="179" max="179" width="20" customWidth="1"/>
    <col min="180" max="180" width="8.7265625" customWidth="1"/>
    <col min="181" max="222" width="8.7265625" hidden="1" customWidth="1"/>
  </cols>
  <sheetData>
    <row r="1" spans="1:169" s="564" customFormat="1" ht="14">
      <c r="A1" s="1661" t="str">
        <f>F114</f>
        <v>令和7年度</v>
      </c>
      <c r="B1" s="1662"/>
      <c r="C1" s="900" t="s">
        <v>292</v>
      </c>
      <c r="D1" s="574"/>
      <c r="E1" s="574"/>
      <c r="F1" s="574"/>
      <c r="G1" s="574"/>
      <c r="H1" s="574"/>
      <c r="I1" s="575"/>
      <c r="J1" s="575"/>
      <c r="K1" s="575"/>
      <c r="L1" s="576"/>
      <c r="M1" s="576"/>
      <c r="N1" s="576"/>
      <c r="O1" s="576"/>
      <c r="P1" s="576"/>
      <c r="Q1" s="576"/>
      <c r="R1" s="576"/>
      <c r="S1" s="576"/>
      <c r="T1" s="576"/>
      <c r="U1" s="576"/>
      <c r="V1" s="576"/>
      <c r="W1" s="576"/>
      <c r="X1" s="576"/>
      <c r="Y1" s="576"/>
      <c r="Z1" s="576"/>
      <c r="AA1" s="576"/>
      <c r="AB1" s="576"/>
      <c r="AC1" s="576"/>
      <c r="AD1" s="576"/>
      <c r="AE1" s="576"/>
      <c r="AF1" s="576"/>
      <c r="AG1" s="576"/>
      <c r="AH1" s="576"/>
      <c r="AI1" s="576"/>
      <c r="AJ1" s="576"/>
      <c r="AK1" s="576"/>
      <c r="AL1" s="576"/>
      <c r="AM1" s="576"/>
      <c r="AN1" s="576"/>
      <c r="AO1" s="576"/>
      <c r="AP1" s="576"/>
      <c r="AQ1" s="576"/>
      <c r="AR1" s="576"/>
      <c r="AS1" s="576"/>
      <c r="AT1" s="576"/>
      <c r="AU1" s="575"/>
      <c r="AV1" s="575"/>
      <c r="AW1" s="575"/>
      <c r="AX1" s="576"/>
      <c r="AY1" s="576"/>
      <c r="AZ1" s="577"/>
      <c r="BA1" s="576"/>
      <c r="BB1" s="576"/>
      <c r="BC1" s="576"/>
      <c r="BD1" s="576"/>
      <c r="BE1" s="576"/>
      <c r="BF1" s="576"/>
      <c r="BG1" s="576"/>
      <c r="BH1" s="576"/>
      <c r="BI1" s="576"/>
      <c r="BJ1" s="576"/>
      <c r="BK1" s="576"/>
      <c r="BL1" s="576"/>
      <c r="BM1" s="576"/>
      <c r="BN1" s="576"/>
      <c r="BO1" s="576"/>
      <c r="BP1" s="576"/>
      <c r="BQ1" s="575"/>
      <c r="BR1" s="575"/>
      <c r="BS1" s="575"/>
      <c r="BT1" s="575"/>
      <c r="BU1" s="575"/>
      <c r="BV1" s="575"/>
      <c r="BW1" s="576"/>
      <c r="BX1" s="575"/>
      <c r="BY1" s="575"/>
      <c r="BZ1" s="575"/>
      <c r="CA1" s="575"/>
      <c r="CB1" s="575"/>
      <c r="CC1" s="575"/>
      <c r="CD1" s="575"/>
      <c r="CE1" s="575"/>
      <c r="CF1" s="575"/>
      <c r="CG1" s="575"/>
      <c r="CH1" s="575"/>
      <c r="CI1" s="575"/>
      <c r="CJ1" s="576"/>
      <c r="CK1" s="575"/>
      <c r="CL1" s="575"/>
      <c r="CM1" s="575"/>
      <c r="CN1" s="575"/>
      <c r="CO1" s="575"/>
      <c r="CP1" s="575"/>
      <c r="CQ1" s="575"/>
      <c r="CR1" s="575"/>
      <c r="CS1" s="576"/>
      <c r="CT1" s="575"/>
      <c r="CU1" s="575"/>
      <c r="CV1" s="575"/>
      <c r="CW1" s="575"/>
      <c r="CX1" s="575"/>
      <c r="CY1" s="575"/>
      <c r="CZ1" s="575"/>
      <c r="DA1" s="576"/>
      <c r="DB1" s="576"/>
      <c r="DC1" s="576"/>
      <c r="DD1" s="576"/>
      <c r="DE1" s="575"/>
      <c r="DF1" s="575"/>
      <c r="DG1" s="575"/>
      <c r="DH1" s="575"/>
      <c r="DI1" s="575"/>
      <c r="DJ1" s="576"/>
      <c r="DK1" s="576"/>
      <c r="DL1" s="576"/>
      <c r="DM1" s="576"/>
      <c r="DN1" s="576"/>
      <c r="DO1" s="576"/>
      <c r="DP1" s="576"/>
      <c r="DQ1" s="576"/>
      <c r="DR1" s="576"/>
      <c r="DS1" s="576"/>
      <c r="DT1" s="576"/>
      <c r="DU1" s="576"/>
      <c r="DV1" s="576"/>
      <c r="DW1" s="576"/>
      <c r="DX1" s="576"/>
      <c r="DY1" s="576"/>
      <c r="DZ1" s="576"/>
      <c r="EA1" s="576"/>
      <c r="EB1" s="576"/>
      <c r="EC1" s="576"/>
      <c r="ED1" s="576"/>
      <c r="EE1" s="576"/>
      <c r="EF1" s="576"/>
      <c r="EG1" s="576"/>
      <c r="EH1" s="576"/>
      <c r="EI1" s="576"/>
      <c r="EJ1" s="576"/>
      <c r="EK1" s="576"/>
      <c r="EL1" s="576"/>
      <c r="EM1" s="576"/>
      <c r="EN1" s="576"/>
      <c r="EO1" s="576"/>
      <c r="EP1" s="576"/>
      <c r="EQ1" s="576"/>
      <c r="ER1" s="576"/>
      <c r="ES1" s="576"/>
      <c r="ET1" s="576"/>
      <c r="EU1" s="576"/>
      <c r="EV1" s="576"/>
      <c r="EW1" s="576"/>
      <c r="EX1" s="576"/>
      <c r="EY1" s="576"/>
      <c r="EZ1" s="576"/>
      <c r="FA1" s="576"/>
      <c r="FB1" s="576"/>
      <c r="FC1" s="576"/>
      <c r="FD1" s="576"/>
      <c r="FE1" s="576"/>
      <c r="FF1" s="576"/>
      <c r="FG1" s="576"/>
      <c r="FH1" s="576"/>
      <c r="FI1" s="576"/>
      <c r="FJ1" s="576"/>
      <c r="FK1" s="577"/>
      <c r="FL1" s="577"/>
      <c r="FM1" s="577"/>
    </row>
    <row r="2" spans="1:169" s="351" customFormat="1" ht="11.5" hidden="1" customHeight="1">
      <c r="B2" s="201"/>
      <c r="C2" s="352"/>
      <c r="D2" s="352"/>
      <c r="E2" s="352"/>
      <c r="F2" s="352"/>
      <c r="G2" s="352"/>
      <c r="H2" s="352"/>
      <c r="I2" s="201"/>
      <c r="J2" s="201"/>
      <c r="K2" s="201"/>
      <c r="AH2" s="201"/>
      <c r="AU2" s="201"/>
      <c r="AV2" s="201"/>
      <c r="AW2" s="201"/>
      <c r="AZ2" s="353"/>
      <c r="BN2" s="201"/>
      <c r="BQ2" s="201"/>
      <c r="BR2" s="201"/>
      <c r="BS2" s="201"/>
      <c r="BT2" s="201"/>
      <c r="BU2" s="201"/>
      <c r="BV2" s="201"/>
      <c r="BX2" s="201"/>
      <c r="BY2" s="201"/>
      <c r="BZ2" s="201"/>
      <c r="CA2" s="201"/>
      <c r="CB2" s="201"/>
      <c r="CC2" s="201"/>
      <c r="CD2" s="201"/>
      <c r="CE2" s="201"/>
      <c r="CF2" s="201"/>
      <c r="CG2" s="201"/>
      <c r="CH2" s="201"/>
      <c r="CI2" s="201"/>
      <c r="CK2" s="201"/>
      <c r="CL2" s="201"/>
      <c r="CM2" s="201"/>
      <c r="CN2" s="201"/>
      <c r="CO2" s="201"/>
      <c r="CP2" s="201"/>
      <c r="CQ2" s="201"/>
      <c r="CR2" s="201"/>
      <c r="CT2" s="201"/>
      <c r="CU2" s="201"/>
      <c r="CV2" s="201"/>
      <c r="CW2" s="201"/>
      <c r="CX2" s="201"/>
      <c r="CY2" s="201"/>
      <c r="CZ2" s="201"/>
      <c r="DE2" s="201"/>
      <c r="DF2" s="201"/>
      <c r="DG2" s="201"/>
      <c r="DH2" s="201"/>
      <c r="DI2" s="201"/>
      <c r="DN2" s="352"/>
      <c r="DO2" s="352"/>
      <c r="DP2" s="352"/>
      <c r="DQ2" s="352"/>
      <c r="DR2" s="352"/>
      <c r="DS2" s="352"/>
      <c r="DT2" s="352"/>
      <c r="DU2" s="352"/>
      <c r="DV2" s="352"/>
      <c r="DW2" s="352"/>
      <c r="DX2" s="352"/>
      <c r="DY2" s="352"/>
      <c r="DZ2" s="352"/>
      <c r="EA2" s="352"/>
      <c r="EB2" s="352"/>
      <c r="EC2" s="352"/>
      <c r="ED2" s="352"/>
      <c r="EE2" s="352"/>
      <c r="EF2" s="352"/>
      <c r="EG2" s="352"/>
      <c r="EH2" s="352"/>
      <c r="EI2" s="352"/>
      <c r="EJ2" s="352"/>
      <c r="EK2" s="352"/>
      <c r="EL2" s="352"/>
      <c r="EM2" s="352"/>
      <c r="EN2" s="352"/>
      <c r="EO2" s="352"/>
      <c r="EP2" s="352"/>
      <c r="EQ2" s="352"/>
      <c r="ER2" s="352"/>
      <c r="ES2" s="352"/>
      <c r="ET2" s="352"/>
      <c r="EU2" s="352"/>
      <c r="EV2" s="352"/>
      <c r="EW2" s="352"/>
      <c r="EX2" s="352"/>
      <c r="EY2" s="352"/>
      <c r="EZ2" s="352"/>
      <c r="FA2" s="352"/>
      <c r="FB2" s="352"/>
      <c r="FE2" s="352"/>
      <c r="FK2" s="353"/>
      <c r="FL2" s="353"/>
      <c r="FM2" s="353"/>
    </row>
    <row r="3" spans="1:169" s="351" customFormat="1" ht="11.5" hidden="1" customHeight="1">
      <c r="B3" s="354"/>
      <c r="C3" s="354"/>
      <c r="D3" s="354"/>
      <c r="E3" s="354"/>
      <c r="F3" s="354"/>
      <c r="G3" s="354" t="s">
        <v>932</v>
      </c>
      <c r="H3" s="354"/>
      <c r="I3" s="354"/>
      <c r="J3" s="354"/>
      <c r="K3" s="354"/>
      <c r="L3" s="354"/>
      <c r="M3" s="354"/>
      <c r="N3" s="354"/>
      <c r="O3" s="354"/>
      <c r="P3" s="354"/>
      <c r="Q3" s="354"/>
      <c r="R3" s="354"/>
      <c r="S3" s="354"/>
      <c r="T3" s="354"/>
      <c r="U3" s="354"/>
      <c r="V3" s="354"/>
      <c r="W3" s="354"/>
      <c r="X3" s="354"/>
      <c r="Y3" s="354"/>
      <c r="Z3" s="354"/>
      <c r="AA3" s="354"/>
      <c r="AB3" s="354"/>
      <c r="AC3" s="355"/>
      <c r="AD3" s="355"/>
      <c r="AE3" s="354"/>
      <c r="AF3" s="354"/>
      <c r="AG3" s="354"/>
      <c r="AH3" s="354"/>
      <c r="AI3" s="354"/>
      <c r="AJ3" s="354"/>
      <c r="AK3" s="354"/>
      <c r="AL3" s="354"/>
      <c r="AM3" s="355"/>
      <c r="AN3" s="355"/>
      <c r="AO3" s="355"/>
      <c r="AP3" s="355"/>
      <c r="AQ3" s="355"/>
      <c r="AR3" s="355"/>
      <c r="AS3" s="355"/>
      <c r="AT3" s="354"/>
      <c r="AU3" s="354"/>
      <c r="AV3" s="354"/>
      <c r="AW3" s="354"/>
      <c r="AX3" s="355"/>
      <c r="AY3" s="355"/>
      <c r="AZ3" s="356"/>
      <c r="BA3" s="355"/>
      <c r="BB3" s="355"/>
      <c r="BC3" s="355"/>
      <c r="BD3" s="355"/>
      <c r="BE3" s="355"/>
      <c r="BF3" s="355"/>
      <c r="BG3" s="355"/>
      <c r="BH3" s="355"/>
      <c r="BI3" s="355"/>
      <c r="BJ3" s="355"/>
      <c r="BK3" s="355"/>
      <c r="BL3" s="355"/>
      <c r="BM3" s="355"/>
      <c r="BN3" s="354"/>
      <c r="BO3" s="355"/>
      <c r="BP3" s="355"/>
      <c r="BQ3" s="354"/>
      <c r="BR3" s="354"/>
      <c r="BS3" s="354"/>
      <c r="BT3" s="354"/>
      <c r="BU3" s="354"/>
      <c r="BV3" s="354"/>
      <c r="BW3" s="355"/>
      <c r="BX3" s="354"/>
      <c r="BY3" s="354"/>
      <c r="BZ3" s="354"/>
      <c r="CA3" s="354"/>
      <c r="CB3" s="354"/>
      <c r="CC3" s="354"/>
      <c r="CD3" s="354"/>
      <c r="CE3" s="354"/>
      <c r="CF3" s="354"/>
      <c r="CG3" s="354"/>
      <c r="CH3" s="354"/>
      <c r="CI3" s="354"/>
      <c r="CJ3" s="355"/>
      <c r="CK3" s="354"/>
      <c r="CL3" s="354"/>
      <c r="CM3" s="354"/>
      <c r="CN3" s="354"/>
      <c r="CO3" s="354"/>
      <c r="CP3" s="354"/>
      <c r="CQ3" s="354"/>
      <c r="CR3" s="354"/>
      <c r="CS3" s="355"/>
      <c r="CT3" s="354"/>
      <c r="CU3" s="354"/>
      <c r="CV3" s="354"/>
      <c r="CW3" s="354"/>
      <c r="CX3" s="354"/>
      <c r="CY3" s="354"/>
      <c r="CZ3" s="354"/>
      <c r="DA3" s="355"/>
      <c r="DB3" s="355"/>
      <c r="DC3" s="355"/>
      <c r="DD3" s="355"/>
      <c r="DE3" s="354"/>
      <c r="DF3" s="354"/>
      <c r="DG3" s="354"/>
      <c r="DH3" s="354"/>
      <c r="DI3" s="354"/>
      <c r="DJ3" s="355"/>
      <c r="DK3" s="355"/>
      <c r="DL3" s="355"/>
      <c r="DM3" s="355"/>
      <c r="DN3" s="354"/>
      <c r="DO3" s="354"/>
      <c r="DP3" s="354"/>
      <c r="DQ3" s="354"/>
      <c r="DR3" s="354"/>
      <c r="DS3" s="354"/>
      <c r="DT3" s="354"/>
      <c r="DU3" s="354"/>
      <c r="DV3" s="354"/>
      <c r="DW3" s="354"/>
      <c r="DX3" s="354"/>
      <c r="DY3" s="354"/>
      <c r="DZ3" s="354"/>
      <c r="EA3" s="354"/>
      <c r="EB3" s="354"/>
      <c r="EC3" s="354"/>
      <c r="ED3" s="354"/>
      <c r="EE3" s="354"/>
      <c r="EF3" s="354"/>
      <c r="EG3" s="354"/>
      <c r="EH3" s="354"/>
      <c r="EI3" s="354"/>
      <c r="EJ3" s="354"/>
      <c r="EK3" s="354"/>
      <c r="EL3" s="354"/>
      <c r="EM3" s="354"/>
      <c r="EN3" s="354"/>
      <c r="EO3" s="354"/>
      <c r="EP3" s="354"/>
      <c r="EQ3" s="354"/>
      <c r="ER3" s="354"/>
      <c r="ES3" s="354"/>
      <c r="ET3" s="354"/>
      <c r="EU3" s="354"/>
      <c r="EV3" s="354"/>
      <c r="EW3" s="354"/>
      <c r="EX3" s="354"/>
      <c r="EY3" s="354"/>
      <c r="EZ3" s="354"/>
      <c r="FA3" s="354"/>
      <c r="FB3" s="354"/>
      <c r="FC3" s="354"/>
      <c r="FD3" s="354"/>
      <c r="FE3" s="354"/>
      <c r="FF3" s="354"/>
      <c r="FG3" s="354"/>
      <c r="FH3" s="354"/>
      <c r="FI3" s="354"/>
      <c r="FK3" s="353"/>
      <c r="FL3" s="353"/>
      <c r="FM3" s="353"/>
    </row>
    <row r="4" spans="1:169" s="351" customFormat="1" ht="11.5" hidden="1" customHeight="1">
      <c r="B4" s="357"/>
      <c r="C4" s="357"/>
      <c r="D4" s="357"/>
      <c r="E4" s="357"/>
      <c r="F4" s="357">
        <f>COUNTA(F119:F319)</f>
        <v>0</v>
      </c>
      <c r="G4" s="357">
        <f>COUNTIF(G119:G319,G$87)</f>
        <v>0</v>
      </c>
      <c r="H4" s="357">
        <f>H24</f>
        <v>0</v>
      </c>
      <c r="I4" s="357">
        <f>I24</f>
        <v>0</v>
      </c>
      <c r="J4" s="357">
        <f>J24</f>
        <v>0</v>
      </c>
      <c r="K4" s="357">
        <f>K24</f>
        <v>0</v>
      </c>
      <c r="L4" s="357">
        <f t="shared" ref="L4:V4" si="0">L24</f>
        <v>0</v>
      </c>
      <c r="M4" s="357">
        <f t="shared" si="0"/>
        <v>0</v>
      </c>
      <c r="N4" s="357">
        <f t="shared" si="0"/>
        <v>0</v>
      </c>
      <c r="O4" s="357">
        <f t="shared" si="0"/>
        <v>0</v>
      </c>
      <c r="P4" s="357">
        <f t="shared" si="0"/>
        <v>0</v>
      </c>
      <c r="Q4" s="357">
        <f t="shared" si="0"/>
        <v>0</v>
      </c>
      <c r="R4" s="357">
        <f t="shared" si="0"/>
        <v>0</v>
      </c>
      <c r="S4" s="357">
        <f t="shared" si="0"/>
        <v>0</v>
      </c>
      <c r="T4" s="357">
        <f t="shared" si="0"/>
        <v>0</v>
      </c>
      <c r="U4" s="357">
        <f t="shared" si="0"/>
        <v>0</v>
      </c>
      <c r="V4" s="357">
        <f t="shared" si="0"/>
        <v>0</v>
      </c>
      <c r="W4" s="358"/>
      <c r="Y4" s="359"/>
      <c r="Z4" s="357">
        <f>Z24</f>
        <v>0</v>
      </c>
      <c r="AC4" s="357">
        <f>AC24</f>
        <v>0</v>
      </c>
      <c r="AD4" s="357">
        <f t="shared" ref="AD4:AF22" si="1">AD24</f>
        <v>0</v>
      </c>
      <c r="AE4" s="357">
        <f t="shared" si="1"/>
        <v>0</v>
      </c>
      <c r="AF4" s="357">
        <f t="shared" si="1"/>
        <v>0</v>
      </c>
      <c r="AH4" s="357">
        <f>AH24+AH44</f>
        <v>0</v>
      </c>
      <c r="AJ4" s="357">
        <f>AJ24+AJ44</f>
        <v>0</v>
      </c>
      <c r="AK4" s="357">
        <f t="shared" ref="AK4" si="2">AK24+AK44</f>
        <v>0</v>
      </c>
      <c r="AL4" s="357">
        <f>AL24+AL44</f>
        <v>0</v>
      </c>
      <c r="AM4" s="357">
        <f t="shared" ref="AM4:AO6" si="3">AM24+AM44</f>
        <v>0</v>
      </c>
      <c r="AN4" s="357"/>
      <c r="AO4" s="357">
        <f t="shared" si="3"/>
        <v>0</v>
      </c>
      <c r="AP4" s="358"/>
      <c r="AS4" s="359"/>
      <c r="AT4" s="357">
        <f t="shared" ref="AT4:AW5" si="4">AT24+AT44</f>
        <v>0</v>
      </c>
      <c r="AU4" s="357">
        <f t="shared" si="4"/>
        <v>0</v>
      </c>
      <c r="AV4" s="357">
        <f t="shared" si="4"/>
        <v>0</v>
      </c>
      <c r="AW4" s="357">
        <f t="shared" si="4"/>
        <v>0</v>
      </c>
      <c r="AZ4" s="353"/>
      <c r="BA4" s="357">
        <f t="shared" ref="BA4:BB6" si="5">BA24+BA44</f>
        <v>0</v>
      </c>
      <c r="BB4" s="357">
        <f t="shared" si="5"/>
        <v>0</v>
      </c>
      <c r="BC4" s="357">
        <f>BC24+BC44</f>
        <v>0</v>
      </c>
      <c r="BD4" s="357">
        <f>BD24+BD44</f>
        <v>0</v>
      </c>
      <c r="BE4" s="357">
        <f>BE24+BE44</f>
        <v>0</v>
      </c>
      <c r="BF4" s="357">
        <f t="shared" ref="BF4:BG4" si="6">BF24+BF44</f>
        <v>0</v>
      </c>
      <c r="BG4" s="357">
        <f t="shared" si="6"/>
        <v>0</v>
      </c>
      <c r="BJ4" s="357">
        <f>BJ24+BJ44</f>
        <v>0</v>
      </c>
      <c r="BK4" s="357">
        <f>BK24+BK44</f>
        <v>0</v>
      </c>
      <c r="BL4" s="357">
        <f>BL24+BL44</f>
        <v>0</v>
      </c>
      <c r="BM4" s="357">
        <f>BM24+BM44</f>
        <v>0</v>
      </c>
      <c r="BN4" s="357">
        <f>BN24+BN44</f>
        <v>0</v>
      </c>
      <c r="BQ4" s="357">
        <f t="shared" ref="BQ4:BV5" si="7">BQ24+BQ44</f>
        <v>0</v>
      </c>
      <c r="BR4" s="357">
        <f t="shared" si="7"/>
        <v>0</v>
      </c>
      <c r="BS4" s="357">
        <f t="shared" si="7"/>
        <v>0</v>
      </c>
      <c r="BT4" s="357">
        <f t="shared" si="7"/>
        <v>0</v>
      </c>
      <c r="BU4" s="357">
        <f t="shared" si="7"/>
        <v>0</v>
      </c>
      <c r="BV4" s="357">
        <f t="shared" si="7"/>
        <v>0</v>
      </c>
      <c r="BX4" s="357">
        <f t="shared" ref="BX4:CH4" si="8">BX24+BX44</f>
        <v>0</v>
      </c>
      <c r="BY4" s="357">
        <f t="shared" si="8"/>
        <v>0</v>
      </c>
      <c r="BZ4" s="357">
        <f t="shared" si="8"/>
        <v>0</v>
      </c>
      <c r="CA4" s="357">
        <f t="shared" si="8"/>
        <v>0</v>
      </c>
      <c r="CB4" s="357">
        <f t="shared" si="8"/>
        <v>0</v>
      </c>
      <c r="CC4" s="357">
        <f t="shared" si="8"/>
        <v>0</v>
      </c>
      <c r="CD4" s="357">
        <f t="shared" si="8"/>
        <v>0</v>
      </c>
      <c r="CE4" s="357">
        <f t="shared" si="8"/>
        <v>0</v>
      </c>
      <c r="CF4" s="357">
        <f t="shared" si="8"/>
        <v>0</v>
      </c>
      <c r="CG4" s="357">
        <f t="shared" si="8"/>
        <v>0</v>
      </c>
      <c r="CH4" s="357">
        <f t="shared" si="8"/>
        <v>0</v>
      </c>
      <c r="CI4" s="357">
        <f>CI24+CI44</f>
        <v>0</v>
      </c>
      <c r="CK4" s="357">
        <f>CK24+CK44</f>
        <v>0</v>
      </c>
      <c r="CL4" s="357">
        <f t="shared" ref="CL4:CQ4" si="9">CL24+CL44</f>
        <v>0</v>
      </c>
      <c r="CM4" s="357">
        <f t="shared" si="9"/>
        <v>0</v>
      </c>
      <c r="CN4" s="357">
        <f t="shared" si="9"/>
        <v>0</v>
      </c>
      <c r="CO4" s="357">
        <f t="shared" si="9"/>
        <v>0</v>
      </c>
      <c r="CP4" s="357">
        <f t="shared" si="9"/>
        <v>0</v>
      </c>
      <c r="CQ4" s="357">
        <f t="shared" si="9"/>
        <v>0</v>
      </c>
      <c r="CR4" s="357">
        <f>CR24+CR44</f>
        <v>0</v>
      </c>
      <c r="CT4" s="357">
        <f t="shared" ref="CT4:CY4" si="10">CT24+CT44</f>
        <v>0</v>
      </c>
      <c r="CU4" s="357">
        <f t="shared" si="10"/>
        <v>0</v>
      </c>
      <c r="CV4" s="357">
        <f t="shared" si="10"/>
        <v>0</v>
      </c>
      <c r="CW4" s="357">
        <f t="shared" si="10"/>
        <v>0</v>
      </c>
      <c r="CX4" s="357">
        <f t="shared" si="10"/>
        <v>0</v>
      </c>
      <c r="CY4" s="357">
        <f t="shared" si="10"/>
        <v>0</v>
      </c>
      <c r="CZ4" s="357">
        <f>CZ24+CZ44</f>
        <v>0</v>
      </c>
      <c r="DB4" s="357">
        <f t="shared" ref="DB4:DC4" si="11">DB24+DB44</f>
        <v>0</v>
      </c>
      <c r="DC4" s="357">
        <f t="shared" si="11"/>
        <v>0</v>
      </c>
      <c r="DD4" s="359"/>
      <c r="DE4" s="357">
        <f>DE24+DE44</f>
        <v>0</v>
      </c>
      <c r="DF4" s="357">
        <f>DF24+DF44</f>
        <v>0</v>
      </c>
      <c r="DG4" s="357">
        <f>DG24+DG44</f>
        <v>0</v>
      </c>
      <c r="DH4" s="357">
        <f t="shared" ref="DH4:DI4" si="12">DH24+DH44</f>
        <v>0</v>
      </c>
      <c r="DI4" s="357">
        <f t="shared" si="12"/>
        <v>0</v>
      </c>
      <c r="DJ4" s="357">
        <f>DJ24+DJ44</f>
        <v>0</v>
      </c>
      <c r="DK4" s="195"/>
      <c r="DO4" s="357">
        <f t="shared" ref="DO4:DU4" si="13">DO24+DO44+DO64</f>
        <v>0</v>
      </c>
      <c r="DP4" s="357">
        <f t="shared" si="13"/>
        <v>0</v>
      </c>
      <c r="DQ4" s="357">
        <f t="shared" si="13"/>
        <v>0</v>
      </c>
      <c r="DR4" s="357">
        <f t="shared" si="13"/>
        <v>0</v>
      </c>
      <c r="DS4" s="357">
        <f t="shared" si="13"/>
        <v>0</v>
      </c>
      <c r="DT4" s="357">
        <f t="shared" si="13"/>
        <v>0</v>
      </c>
      <c r="DU4" s="357">
        <f t="shared" si="13"/>
        <v>0</v>
      </c>
      <c r="DV4" s="357">
        <f>DV24+DV44+DV64</f>
        <v>0</v>
      </c>
      <c r="EA4" s="357">
        <f t="shared" ref="EA4:EF4" si="14">EA24+EA44+EA64</f>
        <v>0</v>
      </c>
      <c r="EB4" s="357">
        <f t="shared" si="14"/>
        <v>0</v>
      </c>
      <c r="EC4" s="357">
        <f t="shared" si="14"/>
        <v>0</v>
      </c>
      <c r="ED4" s="357">
        <f t="shared" si="14"/>
        <v>0</v>
      </c>
      <c r="EE4" s="357">
        <f t="shared" si="14"/>
        <v>0</v>
      </c>
      <c r="EF4" s="357">
        <f t="shared" si="14"/>
        <v>0</v>
      </c>
      <c r="EK4" s="357">
        <f t="shared" ref="EK4:EM7" si="15">EK24+EK44+EK64</f>
        <v>0</v>
      </c>
      <c r="EL4" s="357">
        <f t="shared" si="15"/>
        <v>0</v>
      </c>
      <c r="EM4" s="357">
        <f t="shared" si="15"/>
        <v>0</v>
      </c>
      <c r="EP4" s="357">
        <f>EP24+EP44+EP64</f>
        <v>0</v>
      </c>
      <c r="ER4" s="357">
        <f>ER24+ER44+ER64</f>
        <v>0</v>
      </c>
      <c r="ET4" s="357">
        <f>ET24+ET44+ET64</f>
        <v>0</v>
      </c>
      <c r="EX4" s="357">
        <f t="shared" ref="EX4:EZ5" si="16">EX24+EX44+EX64</f>
        <v>0</v>
      </c>
      <c r="EY4" s="357">
        <f t="shared" si="16"/>
        <v>0</v>
      </c>
      <c r="EZ4" s="357">
        <f t="shared" si="16"/>
        <v>0</v>
      </c>
      <c r="FE4" s="357">
        <f>FE24+FE44+FE64</f>
        <v>0</v>
      </c>
      <c r="FH4" s="357">
        <f>FH24+FH44+FH64</f>
        <v>0</v>
      </c>
      <c r="FK4" s="353"/>
      <c r="FL4" s="353"/>
      <c r="FM4" s="353"/>
    </row>
    <row r="5" spans="1:169" s="351" customFormat="1" ht="11.5" hidden="1" customHeight="1">
      <c r="G5" s="357">
        <f>COUNTIF(G119:G319,G$88)</f>
        <v>0</v>
      </c>
      <c r="H5" s="357">
        <f>H25</f>
        <v>0</v>
      </c>
      <c r="AC5" s="357">
        <f t="shared" ref="AC5:AC17" si="17">AC25</f>
        <v>0</v>
      </c>
      <c r="AD5" s="357">
        <f t="shared" si="1"/>
        <v>0</v>
      </c>
      <c r="AE5" s="357">
        <f t="shared" si="1"/>
        <v>0</v>
      </c>
      <c r="AF5" s="357">
        <f t="shared" si="1"/>
        <v>0</v>
      </c>
      <c r="AH5" s="357">
        <f>AH25+AH45</f>
        <v>0</v>
      </c>
      <c r="AJ5" s="357">
        <f t="shared" ref="AJ5:AL5" si="18">AJ25+AJ45</f>
        <v>0</v>
      </c>
      <c r="AK5" s="357">
        <f t="shared" si="18"/>
        <v>0</v>
      </c>
      <c r="AL5" s="357">
        <f t="shared" si="18"/>
        <v>0</v>
      </c>
      <c r="AM5" s="357">
        <f t="shared" si="3"/>
        <v>0</v>
      </c>
      <c r="AN5" s="357"/>
      <c r="AO5" s="357">
        <f t="shared" si="3"/>
        <v>0</v>
      </c>
      <c r="AP5" s="358"/>
      <c r="AT5" s="357">
        <f t="shared" si="4"/>
        <v>0</v>
      </c>
      <c r="AU5" s="357">
        <f t="shared" si="4"/>
        <v>0</v>
      </c>
      <c r="AV5" s="357">
        <f t="shared" si="4"/>
        <v>0</v>
      </c>
      <c r="AW5" s="357">
        <f t="shared" si="4"/>
        <v>0</v>
      </c>
      <c r="AZ5" s="353"/>
      <c r="BA5" s="357">
        <f t="shared" si="5"/>
        <v>0</v>
      </c>
      <c r="BB5" s="357">
        <f t="shared" si="5"/>
        <v>0</v>
      </c>
      <c r="BC5" s="357">
        <f>BC25+BC45</f>
        <v>0</v>
      </c>
      <c r="BD5" s="357">
        <f>BD25+BD45</f>
        <v>0</v>
      </c>
      <c r="BE5" s="357">
        <f t="shared" ref="BE5:BG5" si="19">BE25+BE45</f>
        <v>0</v>
      </c>
      <c r="BF5" s="357">
        <f t="shared" si="19"/>
        <v>0</v>
      </c>
      <c r="BG5" s="357">
        <f t="shared" si="19"/>
        <v>0</v>
      </c>
      <c r="BK5" s="357">
        <f>BK25+BK45</f>
        <v>0</v>
      </c>
      <c r="BL5" s="357">
        <f t="shared" ref="BL5:BN17" si="20">BL25+BL45</f>
        <v>0</v>
      </c>
      <c r="BM5" s="357">
        <f t="shared" si="20"/>
        <v>0</v>
      </c>
      <c r="BN5" s="357">
        <f>BN25+BN45</f>
        <v>0</v>
      </c>
      <c r="BQ5" s="357">
        <f t="shared" si="7"/>
        <v>0</v>
      </c>
      <c r="BR5" s="357">
        <f t="shared" si="7"/>
        <v>0</v>
      </c>
      <c r="BS5" s="357">
        <f t="shared" si="7"/>
        <v>0</v>
      </c>
      <c r="BT5" s="357">
        <f t="shared" si="7"/>
        <v>0</v>
      </c>
      <c r="BU5" s="357">
        <f t="shared" si="7"/>
        <v>0</v>
      </c>
      <c r="BV5" s="357">
        <f t="shared" si="7"/>
        <v>0</v>
      </c>
      <c r="BX5" s="357">
        <f t="shared" ref="BX5:CH5" si="21">BX25+BX45</f>
        <v>0</v>
      </c>
      <c r="BY5" s="357">
        <f t="shared" si="21"/>
        <v>0</v>
      </c>
      <c r="BZ5" s="357">
        <f t="shared" si="21"/>
        <v>0</v>
      </c>
      <c r="CA5" s="357">
        <f t="shared" si="21"/>
        <v>0</v>
      </c>
      <c r="CB5" s="357">
        <f t="shared" si="21"/>
        <v>0</v>
      </c>
      <c r="CC5" s="357">
        <f t="shared" si="21"/>
        <v>0</v>
      </c>
      <c r="CD5" s="357">
        <f t="shared" si="21"/>
        <v>0</v>
      </c>
      <c r="CE5" s="357">
        <f t="shared" si="21"/>
        <v>0</v>
      </c>
      <c r="CF5" s="357">
        <f t="shared" si="21"/>
        <v>0</v>
      </c>
      <c r="CG5" s="357">
        <f t="shared" si="21"/>
        <v>0</v>
      </c>
      <c r="CH5" s="357">
        <f t="shared" si="21"/>
        <v>0</v>
      </c>
      <c r="CI5" s="357">
        <f>CI25+CI45</f>
        <v>0</v>
      </c>
      <c r="CK5" s="357">
        <f>CK25+CK45</f>
        <v>0</v>
      </c>
      <c r="CL5" s="357">
        <f t="shared" ref="CL5:CQ5" si="22">CL25+CL45</f>
        <v>0</v>
      </c>
      <c r="CM5" s="357">
        <f t="shared" si="22"/>
        <v>0</v>
      </c>
      <c r="CN5" s="357">
        <f t="shared" si="22"/>
        <v>0</v>
      </c>
      <c r="CO5" s="357">
        <f t="shared" si="22"/>
        <v>0</v>
      </c>
      <c r="CP5" s="357">
        <f t="shared" si="22"/>
        <v>0</v>
      </c>
      <c r="CQ5" s="357">
        <f t="shared" si="22"/>
        <v>0</v>
      </c>
      <c r="CR5" s="357">
        <f>CR25+CR45</f>
        <v>0</v>
      </c>
      <c r="CT5" s="357">
        <f t="shared" ref="CT5:CY5" si="23">CT25+CT45</f>
        <v>0</v>
      </c>
      <c r="CU5" s="357">
        <f t="shared" si="23"/>
        <v>0</v>
      </c>
      <c r="CV5" s="357">
        <f t="shared" si="23"/>
        <v>0</v>
      </c>
      <c r="CW5" s="357">
        <f t="shared" si="23"/>
        <v>0</v>
      </c>
      <c r="CX5" s="357">
        <f t="shared" si="23"/>
        <v>0</v>
      </c>
      <c r="CY5" s="357">
        <f t="shared" si="23"/>
        <v>0</v>
      </c>
      <c r="CZ5" s="357">
        <f>CZ25+CZ45</f>
        <v>0</v>
      </c>
      <c r="DB5" s="357">
        <f t="shared" ref="DB5:DC5" si="24">DB25+DB45</f>
        <v>0</v>
      </c>
      <c r="DC5" s="357">
        <f t="shared" si="24"/>
        <v>0</v>
      </c>
      <c r="DD5" s="359"/>
      <c r="DE5" s="357">
        <f t="shared" ref="DE5:DG6" si="25">DE25+DE45</f>
        <v>0</v>
      </c>
      <c r="DF5" s="357">
        <f t="shared" si="25"/>
        <v>0</v>
      </c>
      <c r="DG5" s="357">
        <f t="shared" si="25"/>
        <v>0</v>
      </c>
      <c r="DH5" s="357">
        <f t="shared" ref="DH5:DI5" si="26">DH25+DH45</f>
        <v>0</v>
      </c>
      <c r="DI5" s="357">
        <f t="shared" si="26"/>
        <v>0</v>
      </c>
      <c r="DJ5" s="357">
        <f>DJ25+DJ45</f>
        <v>0</v>
      </c>
      <c r="DK5" s="195"/>
      <c r="DO5" s="357">
        <f t="shared" ref="DO5:DV5" si="27">DO25+DO45+DO65</f>
        <v>0</v>
      </c>
      <c r="DP5" s="357">
        <f t="shared" si="27"/>
        <v>0</v>
      </c>
      <c r="DQ5" s="357">
        <f t="shared" si="27"/>
        <v>0</v>
      </c>
      <c r="DR5" s="357">
        <f t="shared" si="27"/>
        <v>0</v>
      </c>
      <c r="DS5" s="357">
        <f t="shared" si="27"/>
        <v>0</v>
      </c>
      <c r="DT5" s="357">
        <f t="shared" si="27"/>
        <v>0</v>
      </c>
      <c r="DU5" s="357">
        <f t="shared" si="27"/>
        <v>0</v>
      </c>
      <c r="DV5" s="357">
        <f t="shared" si="27"/>
        <v>0</v>
      </c>
      <c r="EA5" s="357">
        <f t="shared" ref="EA5:EF6" si="28">EA25+EA45+EA65</f>
        <v>0</v>
      </c>
      <c r="EB5" s="357">
        <f t="shared" si="28"/>
        <v>0</v>
      </c>
      <c r="EC5" s="357">
        <f t="shared" si="28"/>
        <v>0</v>
      </c>
      <c r="ED5" s="357">
        <f t="shared" si="28"/>
        <v>0</v>
      </c>
      <c r="EE5" s="357">
        <f t="shared" si="28"/>
        <v>0</v>
      </c>
      <c r="EF5" s="357">
        <f t="shared" si="28"/>
        <v>0</v>
      </c>
      <c r="EK5" s="357">
        <f t="shared" si="15"/>
        <v>0</v>
      </c>
      <c r="EL5" s="357">
        <f t="shared" si="15"/>
        <v>0</v>
      </c>
      <c r="EM5" s="357">
        <f t="shared" si="15"/>
        <v>0</v>
      </c>
      <c r="EP5" s="357">
        <f>EP25+EP45+EP65</f>
        <v>0</v>
      </c>
      <c r="ER5" s="357">
        <f>ER25+ER45+ER65</f>
        <v>0</v>
      </c>
      <c r="ET5" s="357">
        <f>ET25+ET45+ET65</f>
        <v>0</v>
      </c>
      <c r="EX5" s="357">
        <f t="shared" si="16"/>
        <v>0</v>
      </c>
      <c r="EY5" s="357">
        <f t="shared" si="16"/>
        <v>0</v>
      </c>
      <c r="EZ5" s="357">
        <f t="shared" si="16"/>
        <v>0</v>
      </c>
      <c r="FE5" s="357">
        <f>FE25+FE45+FE65</f>
        <v>0</v>
      </c>
      <c r="FH5" s="357">
        <f>FH25+FH45+FH65</f>
        <v>0</v>
      </c>
      <c r="FK5" s="353"/>
      <c r="FL5" s="353"/>
      <c r="FM5" s="353"/>
    </row>
    <row r="6" spans="1:169" s="351" customFormat="1" ht="11.5" hidden="1" customHeight="1">
      <c r="G6" s="357">
        <f>COUNTIF(G119:G319,G$89)</f>
        <v>0</v>
      </c>
      <c r="AC6" s="357">
        <f t="shared" si="17"/>
        <v>0</v>
      </c>
      <c r="AD6" s="357">
        <f t="shared" si="1"/>
        <v>0</v>
      </c>
      <c r="AE6" s="357">
        <f t="shared" si="1"/>
        <v>0</v>
      </c>
      <c r="AF6" s="357">
        <f t="shared" si="1"/>
        <v>0</v>
      </c>
      <c r="AH6" s="357">
        <f>AH26+AH46</f>
        <v>0</v>
      </c>
      <c r="AJ6" s="357">
        <f>AJ26+AJ46</f>
        <v>0</v>
      </c>
      <c r="AK6" s="357">
        <f t="shared" ref="AK6:AL6" si="29">AK26+AK46</f>
        <v>0</v>
      </c>
      <c r="AL6" s="357">
        <f t="shared" si="29"/>
        <v>0</v>
      </c>
      <c r="AM6" s="357">
        <f t="shared" si="3"/>
        <v>0</v>
      </c>
      <c r="AN6" s="357"/>
      <c r="AO6" s="357">
        <f t="shared" si="3"/>
        <v>0</v>
      </c>
      <c r="AZ6" s="353"/>
      <c r="BA6" s="357">
        <f t="shared" si="5"/>
        <v>0</v>
      </c>
      <c r="BB6" s="357">
        <f t="shared" si="5"/>
        <v>0</v>
      </c>
      <c r="BC6" s="360"/>
      <c r="BD6" s="361"/>
      <c r="BE6" s="357">
        <f t="shared" ref="BE6:BG6" si="30">BE26+BE46</f>
        <v>0</v>
      </c>
      <c r="BF6" s="357">
        <f t="shared" si="30"/>
        <v>0</v>
      </c>
      <c r="BG6" s="357">
        <f t="shared" si="30"/>
        <v>0</v>
      </c>
      <c r="BK6" s="357">
        <f>BK26+BK46</f>
        <v>0</v>
      </c>
      <c r="BL6" s="357">
        <f t="shared" si="20"/>
        <v>0</v>
      </c>
      <c r="BM6" s="357">
        <f t="shared" si="20"/>
        <v>0</v>
      </c>
      <c r="BN6" s="357">
        <f>BN26+BN46</f>
        <v>0</v>
      </c>
      <c r="DE6" s="357">
        <f t="shared" si="25"/>
        <v>0</v>
      </c>
      <c r="DF6" s="357">
        <f t="shared" si="25"/>
        <v>0</v>
      </c>
      <c r="DG6" s="357">
        <f t="shared" si="25"/>
        <v>0</v>
      </c>
      <c r="DH6" s="357">
        <f t="shared" ref="DH6:DI6" si="31">DH26+DH46</f>
        <v>0</v>
      </c>
      <c r="DI6" s="357">
        <f t="shared" si="31"/>
        <v>0</v>
      </c>
      <c r="DJ6" s="357">
        <f>DJ26+DJ46</f>
        <v>0</v>
      </c>
      <c r="DK6" s="195"/>
      <c r="DO6" s="357">
        <f t="shared" ref="DO6:DV7" si="32">DO26+DO46+DO66</f>
        <v>0</v>
      </c>
      <c r="DP6" s="357">
        <f t="shared" si="32"/>
        <v>0</v>
      </c>
      <c r="DQ6" s="357">
        <f t="shared" si="32"/>
        <v>0</v>
      </c>
      <c r="DR6" s="357">
        <f t="shared" si="32"/>
        <v>0</v>
      </c>
      <c r="DS6" s="357">
        <f t="shared" si="32"/>
        <v>0</v>
      </c>
      <c r="DT6" s="357">
        <f t="shared" si="32"/>
        <v>0</v>
      </c>
      <c r="DU6" s="357">
        <f>DU26+DU46+DU66</f>
        <v>0</v>
      </c>
      <c r="DV6" s="357">
        <f t="shared" si="32"/>
        <v>0</v>
      </c>
      <c r="EA6" s="357">
        <f t="shared" si="28"/>
        <v>0</v>
      </c>
      <c r="EB6" s="357">
        <f t="shared" si="28"/>
        <v>0</v>
      </c>
      <c r="EC6" s="357">
        <f t="shared" si="28"/>
        <v>0</v>
      </c>
      <c r="ED6" s="357">
        <f t="shared" si="28"/>
        <v>0</v>
      </c>
      <c r="EE6" s="357">
        <f t="shared" si="28"/>
        <v>0</v>
      </c>
      <c r="EF6" s="357">
        <f t="shared" si="28"/>
        <v>0</v>
      </c>
      <c r="EK6" s="357">
        <f t="shared" si="15"/>
        <v>0</v>
      </c>
      <c r="EL6" s="357">
        <f t="shared" si="15"/>
        <v>0</v>
      </c>
      <c r="EM6" s="357">
        <f t="shared" si="15"/>
        <v>0</v>
      </c>
      <c r="FK6" s="353"/>
      <c r="FL6" s="353"/>
      <c r="FM6" s="353"/>
    </row>
    <row r="7" spans="1:169" s="351" customFormat="1" ht="11.5" hidden="1" customHeight="1">
      <c r="AC7" s="357">
        <f t="shared" si="17"/>
        <v>0</v>
      </c>
      <c r="AD7" s="357">
        <f t="shared" si="1"/>
        <v>0</v>
      </c>
      <c r="AE7" s="357">
        <f t="shared" si="1"/>
        <v>0</v>
      </c>
      <c r="AF7" s="357">
        <f t="shared" si="1"/>
        <v>0</v>
      </c>
      <c r="AO7" s="357">
        <f>AO27+AO47</f>
        <v>0</v>
      </c>
      <c r="AZ7" s="353"/>
      <c r="BA7" s="357">
        <f>BA27+BA47</f>
        <v>0</v>
      </c>
      <c r="BB7" s="357">
        <f>BB27+BB47</f>
        <v>0</v>
      </c>
      <c r="BC7" s="195"/>
      <c r="BD7" s="195"/>
      <c r="BE7" s="195"/>
      <c r="BF7" s="195"/>
      <c r="BG7" s="195"/>
      <c r="BK7" s="357">
        <f>BK27+BK47</f>
        <v>0</v>
      </c>
      <c r="BL7" s="357">
        <f t="shared" si="20"/>
        <v>0</v>
      </c>
      <c r="BM7" s="357">
        <f t="shared" si="20"/>
        <v>0</v>
      </c>
      <c r="DJ7" s="357">
        <f>DJ27+DJ47</f>
        <v>0</v>
      </c>
      <c r="DK7" s="195"/>
      <c r="DO7" s="357">
        <f>DO27+DO47+DO67</f>
        <v>0</v>
      </c>
      <c r="DP7" s="357">
        <f t="shared" si="32"/>
        <v>0</v>
      </c>
      <c r="DQ7" s="357">
        <f t="shared" si="32"/>
        <v>0</v>
      </c>
      <c r="DR7" s="357">
        <f t="shared" si="32"/>
        <v>0</v>
      </c>
      <c r="DS7" s="357">
        <f t="shared" si="32"/>
        <v>0</v>
      </c>
      <c r="DT7" s="357">
        <f t="shared" si="32"/>
        <v>0</v>
      </c>
      <c r="DU7" s="357">
        <f>DU27+DU47+DU67</f>
        <v>0</v>
      </c>
      <c r="DV7" s="357">
        <f t="shared" si="32"/>
        <v>0</v>
      </c>
      <c r="EK7" s="357">
        <f t="shared" si="15"/>
        <v>0</v>
      </c>
      <c r="EL7" s="357">
        <f t="shared" si="15"/>
        <v>0</v>
      </c>
      <c r="EM7" s="357">
        <f t="shared" si="15"/>
        <v>0</v>
      </c>
      <c r="FK7" s="353"/>
      <c r="FL7" s="353"/>
      <c r="FM7" s="353"/>
    </row>
    <row r="8" spans="1:169" s="351" customFormat="1" ht="11.5" hidden="1" customHeight="1">
      <c r="AC8" s="357">
        <f t="shared" si="17"/>
        <v>0</v>
      </c>
      <c r="AD8" s="357">
        <f t="shared" si="1"/>
        <v>0</v>
      </c>
      <c r="AE8" s="357">
        <f t="shared" si="1"/>
        <v>0</v>
      </c>
      <c r="AF8" s="357">
        <f t="shared" si="1"/>
        <v>0</v>
      </c>
      <c r="AZ8" s="353"/>
      <c r="BA8" s="362"/>
      <c r="BB8" s="357">
        <f>BB28+BB48</f>
        <v>0</v>
      </c>
      <c r="BK8" s="357">
        <f>BK28+BK48</f>
        <v>0</v>
      </c>
      <c r="BL8" s="357">
        <f t="shared" si="20"/>
        <v>0</v>
      </c>
      <c r="BM8" s="357">
        <f t="shared" si="20"/>
        <v>0</v>
      </c>
      <c r="BN8" s="357">
        <f>BN28+BN48</f>
        <v>0</v>
      </c>
      <c r="EK8" s="363"/>
      <c r="EL8" s="363"/>
      <c r="EM8" s="363"/>
      <c r="FK8" s="353"/>
      <c r="FL8" s="353"/>
      <c r="FM8" s="353"/>
    </row>
    <row r="9" spans="1:169" s="351" customFormat="1" ht="11.5" hidden="1" customHeight="1">
      <c r="AC9" s="357">
        <f t="shared" si="17"/>
        <v>0</v>
      </c>
      <c r="AD9" s="357">
        <f t="shared" si="1"/>
        <v>0</v>
      </c>
      <c r="AE9" s="357">
        <f t="shared" si="1"/>
        <v>0</v>
      </c>
      <c r="AF9" s="357">
        <f t="shared" si="1"/>
        <v>0</v>
      </c>
      <c r="AZ9" s="353"/>
      <c r="BB9" s="362"/>
      <c r="BK9" s="357">
        <f t="shared" ref="BK9:BK15" si="33">BK29+BK49</f>
        <v>0</v>
      </c>
      <c r="BL9" s="357">
        <f t="shared" si="20"/>
        <v>0</v>
      </c>
      <c r="BM9" s="357">
        <f t="shared" si="20"/>
        <v>0</v>
      </c>
      <c r="BN9" s="357">
        <f t="shared" si="20"/>
        <v>0</v>
      </c>
      <c r="FK9" s="353"/>
      <c r="FL9" s="353"/>
      <c r="FM9" s="353"/>
    </row>
    <row r="10" spans="1:169" s="351" customFormat="1" ht="11.5" hidden="1" customHeight="1">
      <c r="AC10" s="357">
        <f t="shared" si="17"/>
        <v>0</v>
      </c>
      <c r="AD10" s="357">
        <f t="shared" si="1"/>
        <v>0</v>
      </c>
      <c r="AE10" s="357">
        <f t="shared" si="1"/>
        <v>0</v>
      </c>
      <c r="AF10" s="357">
        <f t="shared" si="1"/>
        <v>0</v>
      </c>
      <c r="AZ10" s="353"/>
      <c r="BK10" s="357">
        <f t="shared" si="33"/>
        <v>0</v>
      </c>
      <c r="BL10" s="357">
        <f t="shared" si="20"/>
        <v>0</v>
      </c>
      <c r="BM10" s="357">
        <f t="shared" si="20"/>
        <v>0</v>
      </c>
      <c r="BN10" s="357">
        <f t="shared" si="20"/>
        <v>0</v>
      </c>
      <c r="FK10" s="353"/>
      <c r="FL10" s="353"/>
      <c r="FM10" s="353"/>
    </row>
    <row r="11" spans="1:169" s="351" customFormat="1" ht="11.5" hidden="1" customHeight="1">
      <c r="AC11" s="357">
        <f t="shared" si="17"/>
        <v>0</v>
      </c>
      <c r="AD11" s="357">
        <f t="shared" si="1"/>
        <v>0</v>
      </c>
      <c r="AE11" s="357">
        <f t="shared" si="1"/>
        <v>0</v>
      </c>
      <c r="AF11" s="357">
        <f t="shared" si="1"/>
        <v>0</v>
      </c>
      <c r="AZ11" s="353"/>
      <c r="BK11" s="357">
        <f t="shared" si="33"/>
        <v>0</v>
      </c>
      <c r="BL11" s="357">
        <f t="shared" si="20"/>
        <v>0</v>
      </c>
      <c r="BM11" s="357">
        <f t="shared" si="20"/>
        <v>0</v>
      </c>
      <c r="BN11" s="357">
        <f t="shared" si="20"/>
        <v>0</v>
      </c>
      <c r="FK11" s="353"/>
      <c r="FL11" s="353"/>
      <c r="FM11" s="353"/>
    </row>
    <row r="12" spans="1:169" s="351" customFormat="1" ht="11.5" hidden="1" customHeight="1">
      <c r="AC12" s="357">
        <f t="shared" si="17"/>
        <v>0</v>
      </c>
      <c r="AD12" s="357">
        <f t="shared" si="1"/>
        <v>0</v>
      </c>
      <c r="AE12" s="357">
        <f t="shared" si="1"/>
        <v>0</v>
      </c>
      <c r="AF12" s="357">
        <f t="shared" si="1"/>
        <v>0</v>
      </c>
      <c r="AZ12" s="353"/>
      <c r="BK12" s="357">
        <f t="shared" si="33"/>
        <v>0</v>
      </c>
      <c r="BL12" s="357">
        <f t="shared" si="20"/>
        <v>0</v>
      </c>
      <c r="BM12" s="357">
        <f t="shared" si="20"/>
        <v>0</v>
      </c>
      <c r="BN12" s="357">
        <f t="shared" si="20"/>
        <v>0</v>
      </c>
      <c r="FK12" s="353"/>
      <c r="FL12" s="353"/>
      <c r="FM12" s="353"/>
    </row>
    <row r="13" spans="1:169" s="351" customFormat="1" ht="11.5" hidden="1" customHeight="1">
      <c r="AC13" s="357">
        <f t="shared" si="17"/>
        <v>0</v>
      </c>
      <c r="AD13" s="357">
        <f t="shared" si="1"/>
        <v>0</v>
      </c>
      <c r="AE13" s="357">
        <f t="shared" si="1"/>
        <v>0</v>
      </c>
      <c r="AF13" s="357">
        <f t="shared" si="1"/>
        <v>0</v>
      </c>
      <c r="AZ13" s="353"/>
      <c r="BK13" s="357">
        <f t="shared" si="33"/>
        <v>0</v>
      </c>
      <c r="BL13" s="357">
        <f t="shared" si="20"/>
        <v>0</v>
      </c>
      <c r="BM13" s="357">
        <f>BM33+BM53</f>
        <v>0</v>
      </c>
      <c r="BN13" s="357">
        <f t="shared" si="20"/>
        <v>0</v>
      </c>
      <c r="FK13" s="353"/>
      <c r="FL13" s="353"/>
      <c r="FM13" s="353"/>
    </row>
    <row r="14" spans="1:169" s="351" customFormat="1" ht="11.5" hidden="1" customHeight="1">
      <c r="AC14" s="357">
        <f t="shared" si="17"/>
        <v>0</v>
      </c>
      <c r="AD14" s="357">
        <f t="shared" si="1"/>
        <v>0</v>
      </c>
      <c r="AE14" s="357">
        <f t="shared" si="1"/>
        <v>0</v>
      </c>
      <c r="AF14" s="357">
        <f t="shared" si="1"/>
        <v>0</v>
      </c>
      <c r="AZ14" s="353"/>
      <c r="BK14" s="357">
        <f t="shared" si="33"/>
        <v>0</v>
      </c>
      <c r="BL14" s="357">
        <f t="shared" si="20"/>
        <v>0</v>
      </c>
      <c r="BM14" s="357">
        <f>BM34+BM54</f>
        <v>0</v>
      </c>
      <c r="BN14" s="357">
        <f>BN34+BN54</f>
        <v>0</v>
      </c>
      <c r="FK14" s="353"/>
      <c r="FL14" s="353"/>
      <c r="FM14" s="353"/>
    </row>
    <row r="15" spans="1:169" s="351" customFormat="1" ht="11.5" hidden="1" customHeight="1">
      <c r="AC15" s="357">
        <f t="shared" si="17"/>
        <v>0</v>
      </c>
      <c r="AD15" s="357">
        <f t="shared" si="1"/>
        <v>0</v>
      </c>
      <c r="AE15" s="357">
        <f t="shared" si="1"/>
        <v>0</v>
      </c>
      <c r="AF15" s="357">
        <f t="shared" si="1"/>
        <v>0</v>
      </c>
      <c r="AZ15" s="353"/>
      <c r="BK15" s="357">
        <f t="shared" si="33"/>
        <v>0</v>
      </c>
      <c r="BL15" s="357">
        <f t="shared" si="20"/>
        <v>0</v>
      </c>
      <c r="BM15" s="357">
        <f>BM35+BM55</f>
        <v>0</v>
      </c>
      <c r="FK15" s="353"/>
      <c r="FL15" s="353"/>
      <c r="FM15" s="353"/>
    </row>
    <row r="16" spans="1:169" s="351" customFormat="1" ht="11.5" hidden="1" customHeight="1">
      <c r="AC16" s="357">
        <f t="shared" si="17"/>
        <v>0</v>
      </c>
      <c r="AD16" s="357">
        <f t="shared" si="1"/>
        <v>0</v>
      </c>
      <c r="AE16" s="357">
        <f t="shared" si="1"/>
        <v>0</v>
      </c>
      <c r="AF16" s="357">
        <f t="shared" si="1"/>
        <v>0</v>
      </c>
      <c r="AZ16" s="353"/>
      <c r="BK16" s="357">
        <f>BK36+BK56</f>
        <v>0</v>
      </c>
      <c r="BL16" s="357">
        <f t="shared" si="20"/>
        <v>0</v>
      </c>
      <c r="BM16" s="357">
        <f t="shared" si="20"/>
        <v>0</v>
      </c>
      <c r="FK16" s="353"/>
      <c r="FL16" s="353"/>
      <c r="FM16" s="353"/>
    </row>
    <row r="17" spans="2:169" s="351" customFormat="1" ht="11.5" hidden="1" customHeight="1">
      <c r="AC17" s="357">
        <f t="shared" si="17"/>
        <v>0</v>
      </c>
      <c r="AD17" s="357">
        <f t="shared" si="1"/>
        <v>0</v>
      </c>
      <c r="AE17" s="357">
        <f t="shared" si="1"/>
        <v>0</v>
      </c>
      <c r="AF17" s="357">
        <f t="shared" si="1"/>
        <v>0</v>
      </c>
      <c r="AZ17" s="353"/>
      <c r="BK17" s="357">
        <f>BK37+BK57</f>
        <v>0</v>
      </c>
      <c r="BL17" s="357">
        <f>BL37+BL57</f>
        <v>0</v>
      </c>
      <c r="BM17" s="357">
        <f t="shared" si="20"/>
        <v>0</v>
      </c>
      <c r="FK17" s="353"/>
      <c r="FL17" s="353"/>
      <c r="FM17" s="353"/>
    </row>
    <row r="18" spans="2:169" s="351" customFormat="1" ht="11.5" hidden="1" customHeight="1">
      <c r="AD18" s="357">
        <f>AD38</f>
        <v>0</v>
      </c>
      <c r="AE18" s="357">
        <f t="shared" si="1"/>
        <v>0</v>
      </c>
      <c r="AF18" s="357">
        <f t="shared" si="1"/>
        <v>0</v>
      </c>
      <c r="AZ18" s="353"/>
      <c r="BL18" s="195"/>
      <c r="BM18" s="357">
        <f t="shared" ref="BM18:BM19" si="34">BM38+BM58</f>
        <v>0</v>
      </c>
      <c r="FK18" s="353"/>
      <c r="FL18" s="353"/>
      <c r="FM18" s="353"/>
    </row>
    <row r="19" spans="2:169" s="351" customFormat="1" ht="11.5" hidden="1" customHeight="1">
      <c r="AD19" s="357">
        <f t="shared" si="1"/>
        <v>0</v>
      </c>
      <c r="AE19" s="357">
        <f t="shared" si="1"/>
        <v>0</v>
      </c>
      <c r="AF19" s="357">
        <f t="shared" si="1"/>
        <v>0</v>
      </c>
      <c r="AZ19" s="353"/>
      <c r="BL19" s="195"/>
      <c r="BM19" s="357">
        <f t="shared" si="34"/>
        <v>0</v>
      </c>
      <c r="FK19" s="353"/>
      <c r="FL19" s="353"/>
      <c r="FM19" s="353"/>
    </row>
    <row r="20" spans="2:169" s="351" customFormat="1" ht="11.5" hidden="1" customHeight="1">
      <c r="AD20" s="357">
        <f t="shared" si="1"/>
        <v>0</v>
      </c>
      <c r="AE20" s="357">
        <f t="shared" si="1"/>
        <v>0</v>
      </c>
      <c r="AF20" s="1095"/>
      <c r="AZ20" s="353"/>
      <c r="BL20" s="201"/>
      <c r="BM20" s="357">
        <f>BM40+BM60</f>
        <v>0</v>
      </c>
      <c r="FK20" s="353"/>
      <c r="FL20" s="353"/>
      <c r="FM20" s="353"/>
    </row>
    <row r="21" spans="2:169" s="351" customFormat="1" ht="11.5" hidden="1" customHeight="1">
      <c r="AD21" s="357">
        <f t="shared" si="1"/>
        <v>0</v>
      </c>
      <c r="AE21" s="201"/>
      <c r="AF21" s="1095"/>
      <c r="AZ21" s="353"/>
      <c r="FK21" s="353"/>
      <c r="FL21" s="353"/>
      <c r="FM21" s="353"/>
    </row>
    <row r="22" spans="2:169" s="351" customFormat="1" ht="11.5" hidden="1" customHeight="1">
      <c r="AC22" s="195"/>
      <c r="AD22" s="357">
        <f t="shared" si="1"/>
        <v>0</v>
      </c>
      <c r="AE22" s="201"/>
      <c r="AF22" s="1095"/>
      <c r="AZ22" s="353"/>
      <c r="BK22" s="195"/>
      <c r="BL22" s="195"/>
      <c r="BM22" s="195"/>
      <c r="BO22" s="195"/>
      <c r="FK22" s="353"/>
      <c r="FL22" s="353"/>
      <c r="FM22" s="353"/>
    </row>
    <row r="23" spans="2:169" s="351" customFormat="1" ht="11.5" hidden="1" customHeight="1">
      <c r="B23" s="364"/>
      <c r="C23" s="364"/>
      <c r="D23" s="364"/>
      <c r="E23" s="364"/>
      <c r="F23" s="364"/>
      <c r="G23" s="364" t="s">
        <v>638</v>
      </c>
      <c r="H23" s="364"/>
      <c r="I23" s="364"/>
      <c r="J23" s="364"/>
      <c r="K23" s="364"/>
      <c r="L23" s="364"/>
      <c r="M23" s="364"/>
      <c r="N23" s="364"/>
      <c r="O23" s="364"/>
      <c r="P23" s="364"/>
      <c r="Q23" s="364"/>
      <c r="R23" s="364"/>
      <c r="S23" s="364"/>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c r="AT23" s="364"/>
      <c r="AU23" s="364"/>
      <c r="AV23" s="364"/>
      <c r="AW23" s="364"/>
      <c r="AX23" s="364"/>
      <c r="AY23" s="364"/>
      <c r="AZ23" s="365"/>
      <c r="BA23" s="364"/>
      <c r="BB23" s="364"/>
      <c r="BC23" s="364"/>
      <c r="BD23" s="364"/>
      <c r="BE23" s="364"/>
      <c r="BF23" s="364"/>
      <c r="BG23" s="364"/>
      <c r="BH23" s="364"/>
      <c r="BI23" s="364"/>
      <c r="BJ23" s="364"/>
      <c r="BK23" s="364"/>
      <c r="BL23" s="364"/>
      <c r="BM23" s="364"/>
      <c r="BN23" s="364"/>
      <c r="BO23" s="364"/>
      <c r="BP23" s="364"/>
      <c r="BQ23" s="364"/>
      <c r="BR23" s="364"/>
      <c r="BS23" s="364"/>
      <c r="BT23" s="364"/>
      <c r="BU23" s="364"/>
      <c r="BV23" s="364"/>
      <c r="BW23" s="364"/>
      <c r="BX23" s="364"/>
      <c r="BY23" s="364"/>
      <c r="BZ23" s="364"/>
      <c r="CA23" s="364"/>
      <c r="CB23" s="364"/>
      <c r="CC23" s="364"/>
      <c r="CD23" s="364"/>
      <c r="CE23" s="364"/>
      <c r="CF23" s="364"/>
      <c r="CG23" s="364"/>
      <c r="CH23" s="364"/>
      <c r="CI23" s="364"/>
      <c r="CJ23" s="364"/>
      <c r="CK23" s="364"/>
      <c r="CL23" s="364"/>
      <c r="CM23" s="364"/>
      <c r="CN23" s="364"/>
      <c r="CO23" s="364"/>
      <c r="CP23" s="364"/>
      <c r="CQ23" s="364"/>
      <c r="CR23" s="364"/>
      <c r="CS23" s="364"/>
      <c r="CT23" s="364"/>
      <c r="CU23" s="364"/>
      <c r="CV23" s="364"/>
      <c r="CW23" s="364"/>
      <c r="CX23" s="364"/>
      <c r="CY23" s="364"/>
      <c r="CZ23" s="364"/>
      <c r="DA23" s="364"/>
      <c r="DB23" s="364"/>
      <c r="DC23" s="364"/>
      <c r="DD23" s="364"/>
      <c r="DE23" s="364"/>
      <c r="DF23" s="364"/>
      <c r="DG23" s="364"/>
      <c r="DH23" s="364"/>
      <c r="DI23" s="364"/>
      <c r="DJ23" s="364"/>
      <c r="DK23" s="364"/>
      <c r="DL23" s="364"/>
      <c r="DM23" s="364"/>
      <c r="DN23" s="364"/>
      <c r="DO23" s="364"/>
      <c r="DP23" s="364"/>
      <c r="DQ23" s="364"/>
      <c r="DR23" s="364"/>
      <c r="DS23" s="364"/>
      <c r="DT23" s="364"/>
      <c r="DU23" s="364"/>
      <c r="DV23" s="364"/>
      <c r="DW23" s="364"/>
      <c r="DX23" s="364"/>
      <c r="DY23" s="364"/>
      <c r="DZ23" s="364"/>
      <c r="EA23" s="364"/>
      <c r="EB23" s="364"/>
      <c r="EC23" s="364"/>
      <c r="ED23" s="364"/>
      <c r="EE23" s="364"/>
      <c r="EF23" s="364"/>
      <c r="EG23" s="364"/>
      <c r="EH23" s="364"/>
      <c r="EI23" s="364"/>
      <c r="EJ23" s="364"/>
      <c r="EK23" s="364"/>
      <c r="EL23" s="364"/>
      <c r="EM23" s="364"/>
      <c r="EN23" s="364"/>
      <c r="EO23" s="364"/>
      <c r="EP23" s="364"/>
      <c r="EQ23" s="364"/>
      <c r="ER23" s="364"/>
      <c r="ES23" s="364"/>
      <c r="ET23" s="364"/>
      <c r="EU23" s="364"/>
      <c r="EV23" s="364"/>
      <c r="EW23" s="364"/>
      <c r="EX23" s="364"/>
      <c r="EY23" s="364"/>
      <c r="EZ23" s="364"/>
      <c r="FA23" s="364"/>
      <c r="FB23" s="364"/>
      <c r="FC23" s="364"/>
      <c r="FD23" s="364"/>
      <c r="FE23" s="364"/>
      <c r="FF23" s="364"/>
      <c r="FG23" s="364"/>
      <c r="FH23" s="364"/>
      <c r="FI23" s="364"/>
      <c r="FK23" s="353"/>
      <c r="FL23" s="353"/>
      <c r="FM23" s="353"/>
    </row>
    <row r="24" spans="2:169" s="351" customFormat="1" ht="11.5" hidden="1" customHeight="1">
      <c r="B24" s="366"/>
      <c r="C24" s="366"/>
      <c r="D24" s="366"/>
      <c r="E24" s="366"/>
      <c r="F24" s="366">
        <f>COUNTA(F119:F319)</f>
        <v>0</v>
      </c>
      <c r="G24" s="367">
        <f>COUNTIF(G119:G319,G$87)</f>
        <v>0</v>
      </c>
      <c r="H24" s="366">
        <f>SUMPRODUCT(($G$119:$G$319=$G$87)*(H$119:H$319=H$87))</f>
        <v>0</v>
      </c>
      <c r="I24" s="366">
        <f t="shared" ref="I24:V24" si="35">SUMPRODUCT(($G$119:$G$319=$G$87)*(I$119:I$319))</f>
        <v>0</v>
      </c>
      <c r="J24" s="366">
        <f t="shared" si="35"/>
        <v>0</v>
      </c>
      <c r="K24" s="366">
        <f t="shared" si="35"/>
        <v>0</v>
      </c>
      <c r="L24" s="366">
        <f t="shared" si="35"/>
        <v>0</v>
      </c>
      <c r="M24" s="366">
        <f t="shared" si="35"/>
        <v>0</v>
      </c>
      <c r="N24" s="366">
        <f t="shared" si="35"/>
        <v>0</v>
      </c>
      <c r="O24" s="366">
        <f t="shared" si="35"/>
        <v>0</v>
      </c>
      <c r="P24" s="366">
        <f t="shared" si="35"/>
        <v>0</v>
      </c>
      <c r="Q24" s="366">
        <f t="shared" si="35"/>
        <v>0</v>
      </c>
      <c r="R24" s="366">
        <f t="shared" si="35"/>
        <v>0</v>
      </c>
      <c r="S24" s="366">
        <f t="shared" si="35"/>
        <v>0</v>
      </c>
      <c r="T24" s="366">
        <f t="shared" si="35"/>
        <v>0</v>
      </c>
      <c r="U24" s="366">
        <f t="shared" si="35"/>
        <v>0</v>
      </c>
      <c r="V24" s="366">
        <f t="shared" si="35"/>
        <v>0</v>
      </c>
      <c r="W24" s="358"/>
      <c r="Y24" s="359"/>
      <c r="Z24" s="366">
        <f>SUMPRODUCT(($G$119:$G$319=$G$87)*(Z$119:Z$319))</f>
        <v>0</v>
      </c>
      <c r="AC24" s="366">
        <f>SUMPRODUCT(($G$119:$G$319=$G$87)*(AC$119:AC$319=AC$87))</f>
        <v>0</v>
      </c>
      <c r="AD24" s="1156" cm="1">
        <f t="array" ref="AD24">SUMPRODUCT(($G$119:$G$319=$G$87)*(AD$119:AD$319=AD$87))</f>
        <v>0</v>
      </c>
      <c r="AE24" s="1164" cm="1">
        <f t="array" ref="AE24">SUMPRODUCT(($G$119:$G$319=$G$87)*(AD$119:AD$319=AE$87))</f>
        <v>0</v>
      </c>
      <c r="AF24" s="1170" cm="1">
        <f t="array" ref="AF24">SUMPRODUCT(($G$119:$G$319=$G$87)*(AD$119:AD$319=AF$87))</f>
        <v>0</v>
      </c>
      <c r="AH24" s="366">
        <f>SUMPRODUCT(($G$119:$G$319=$G$87)*(AH$119:AH$319=AH$87))</f>
        <v>0</v>
      </c>
      <c r="AJ24" s="366" cm="1">
        <f t="array" ref="AJ24">SUMPRODUCT(($G$119:$G$319=$G$87)*(AJ$119:AJ$319=AJ$87))</f>
        <v>0</v>
      </c>
      <c r="AK24" s="366">
        <f t="shared" ref="AK24:AL24" si="36">SUMPRODUCT(($G$119:$G$319=$G$87)*(AK$119:AK$319=AK$87))</f>
        <v>0</v>
      </c>
      <c r="AL24" s="366">
        <f t="shared" si="36"/>
        <v>0</v>
      </c>
      <c r="AM24" s="366">
        <f>SUMPRODUCT(($G$119:$G$319=$G$87)*(AM$119:AM$319=AM$87))</f>
        <v>0</v>
      </c>
      <c r="AN24" s="366"/>
      <c r="AO24" s="366">
        <f>SUMPRODUCT(($G$119:$G$319=$G$87)*(AO$119:AO$319=AO$87))</f>
        <v>0</v>
      </c>
      <c r="AP24" s="358"/>
      <c r="AS24" s="359"/>
      <c r="AT24" s="366">
        <f>SUMPRODUCT(($G$119:$G$319=$G$87)*(AT$119:AT$319="該当"))</f>
        <v>0</v>
      </c>
      <c r="AU24" s="366">
        <f>SUMPRODUCT(($G$119:$G$319=$G$87)*(AU$119:AU$319="該当"))</f>
        <v>0</v>
      </c>
      <c r="AV24" s="366">
        <f>SUMPRODUCT(($G$119:$G$319=$G$87)*(AV$119:AV$319=AV$87))</f>
        <v>0</v>
      </c>
      <c r="AW24" s="366">
        <f>SUMPRODUCT(($G$119:$G$319=$G$87)*(AW$119:AW$319="該当"))</f>
        <v>0</v>
      </c>
      <c r="AZ24" s="353"/>
      <c r="BA24" s="366">
        <f>SUMPRODUCT(($G$119:$G$319=$G$87)*(BA$119:BA$319=BA$87))</f>
        <v>0</v>
      </c>
      <c r="BB24" s="366">
        <f>SUMPRODUCT(($G$119:$G$319=$G$87)*(BB$119:BB$319=BB$87))</f>
        <v>0</v>
      </c>
      <c r="BC24" s="366">
        <f>SUMPRODUCT(($G$119:$G$319=$G$87)*(BC$119:BC$319=BC$87))</f>
        <v>0</v>
      </c>
      <c r="BD24" s="366">
        <f>SUMPRODUCT(($G$119:$G$319=$G$87)*(BD$119:BD$319=BD$87))</f>
        <v>0</v>
      </c>
      <c r="BE24" s="366" cm="1">
        <f t="array" ref="BE24">SUMPRODUCT(($G$119:$G$319=$G$87)*(BE$119:BE$319=BE$87))</f>
        <v>0</v>
      </c>
      <c r="BF24" s="366" cm="1">
        <f t="array" ref="BF24">SUMPRODUCT(($G$119:$G$319=$G$87)*(BF$119:BF$319=BF$87))</f>
        <v>0</v>
      </c>
      <c r="BG24" s="366" cm="1">
        <f t="array" ref="BG24">SUMPRODUCT(($G$119:$G$319=$G$87)*(BG$119:BG$319=BG$87))</f>
        <v>0</v>
      </c>
      <c r="BJ24" s="366">
        <f>SUMPRODUCT(($G$119:$G$319=$G$87)*(BJ$119:BJ$319&gt;0))</f>
        <v>0</v>
      </c>
      <c r="BK24" s="366">
        <f>SUMPRODUCT(($G$119:$G$319=$G$87)*(BK$119:BK$319=BK$87))</f>
        <v>0</v>
      </c>
      <c r="BL24" s="1109" cm="1">
        <f t="array" ref="BL24">SUMPRODUCT(($G$119:$G$319=$G$87)*(BL$119:BL$319=BL$87))</f>
        <v>0</v>
      </c>
      <c r="BM24" s="1112" cm="1">
        <f t="array" ref="BM24">SUMPRODUCT(($G$119:$G$319=$G$87)*(BL$119:BL$319=BM$87))</f>
        <v>0</v>
      </c>
      <c r="BN24" s="366">
        <f>SUMPRODUCT(($G$119:$G$319=$G$87)*(BN$119:BN$319=BN$87))</f>
        <v>0</v>
      </c>
      <c r="BQ24" s="366">
        <f t="shared" ref="BQ24:BV24" si="37">SUMPRODUCT(($G$119:$G$319=$G$87)*(BQ$119:BQ$319=BQ$87))</f>
        <v>0</v>
      </c>
      <c r="BR24" s="366">
        <f t="shared" si="37"/>
        <v>0</v>
      </c>
      <c r="BS24" s="366">
        <f t="shared" si="37"/>
        <v>0</v>
      </c>
      <c r="BT24" s="366">
        <f t="shared" si="37"/>
        <v>0</v>
      </c>
      <c r="BU24" s="366">
        <f t="shared" si="37"/>
        <v>0</v>
      </c>
      <c r="BV24" s="366">
        <f t="shared" si="37"/>
        <v>0</v>
      </c>
      <c r="BX24" s="366">
        <f>SUMPRODUCT(($G$119:$G$319=$G$87)*(BX$119:BX$319=BX$87))</f>
        <v>0</v>
      </c>
      <c r="BY24" s="366">
        <f t="shared" ref="BY24:CH24" si="38">SUMPRODUCT(($G$119:$G$319=$G$87)*(BY$119:BY$319=BY$87))</f>
        <v>0</v>
      </c>
      <c r="BZ24" s="366">
        <f t="shared" si="38"/>
        <v>0</v>
      </c>
      <c r="CA24" s="366">
        <f t="shared" si="38"/>
        <v>0</v>
      </c>
      <c r="CB24" s="366">
        <f t="shared" si="38"/>
        <v>0</v>
      </c>
      <c r="CC24" s="366">
        <f t="shared" si="38"/>
        <v>0</v>
      </c>
      <c r="CD24" s="366">
        <f t="shared" si="38"/>
        <v>0</v>
      </c>
      <c r="CE24" s="366">
        <f t="shared" si="38"/>
        <v>0</v>
      </c>
      <c r="CF24" s="366">
        <f t="shared" si="38"/>
        <v>0</v>
      </c>
      <c r="CG24" s="366">
        <f t="shared" si="38"/>
        <v>0</v>
      </c>
      <c r="CH24" s="366">
        <f t="shared" si="38"/>
        <v>0</v>
      </c>
      <c r="CI24" s="366">
        <f>SUMPRODUCT(($G$119:$G$319=$G$87)*(CI$119:CI$319=CI$87))</f>
        <v>0</v>
      </c>
      <c r="CK24" s="366">
        <f>SUMPRODUCT(($G$119:$G$319=$G$87)*(CK$119:CK$319=CK$87))</f>
        <v>0</v>
      </c>
      <c r="CL24" s="366">
        <f t="shared" ref="CL24:CQ24" si="39">SUMPRODUCT(($G$119:$G$319=$G$87)*(CL$119:CL$319=CL$87))</f>
        <v>0</v>
      </c>
      <c r="CM24" s="366">
        <f t="shared" si="39"/>
        <v>0</v>
      </c>
      <c r="CN24" s="366">
        <f t="shared" si="39"/>
        <v>0</v>
      </c>
      <c r="CO24" s="366">
        <f t="shared" si="39"/>
        <v>0</v>
      </c>
      <c r="CP24" s="366">
        <f t="shared" si="39"/>
        <v>0</v>
      </c>
      <c r="CQ24" s="366">
        <f t="shared" si="39"/>
        <v>0</v>
      </c>
      <c r="CR24" s="366">
        <f>SUMPRODUCT(($G$119:$G$319=$G$87)*(CR$119:CR$319=CR$87))</f>
        <v>0</v>
      </c>
      <c r="CT24" s="366">
        <f t="shared" ref="CT24:DC24" si="40">SUMPRODUCT(($G$119:$G$319=$G$87)*(CT$119:CT$319=CT$87))</f>
        <v>0</v>
      </c>
      <c r="CU24" s="366">
        <f t="shared" si="40"/>
        <v>0</v>
      </c>
      <c r="CV24" s="366">
        <f t="shared" si="40"/>
        <v>0</v>
      </c>
      <c r="CW24" s="366">
        <f t="shared" si="40"/>
        <v>0</v>
      </c>
      <c r="CX24" s="366">
        <f t="shared" si="40"/>
        <v>0</v>
      </c>
      <c r="CY24" s="366">
        <f t="shared" si="40"/>
        <v>0</v>
      </c>
      <c r="CZ24" s="366">
        <f t="shared" si="40"/>
        <v>0</v>
      </c>
      <c r="DB24" s="366">
        <f t="shared" si="40"/>
        <v>0</v>
      </c>
      <c r="DC24" s="366">
        <f t="shared" si="40"/>
        <v>0</v>
      </c>
      <c r="DD24" s="359"/>
      <c r="DE24" s="366">
        <f>SUMPRODUCT(($G$119:$G$319=$G$87)*(DE$119:DE$319=DE$87))</f>
        <v>0</v>
      </c>
      <c r="DF24" s="366">
        <f>SUMPRODUCT(($G$119:$G$319=$G$87)*(DF$119:DF$319=DF$87))</f>
        <v>0</v>
      </c>
      <c r="DG24" s="366">
        <f>SUMPRODUCT(($G$119:$G$319=$G$87)*(DG$119:DG$319=DG$87))</f>
        <v>0</v>
      </c>
      <c r="DH24" s="366">
        <f t="shared" ref="DH24:DI24" si="41">SUMPRODUCT(($G$119:$G$319=$G$87)*(DH$119:DH$319=DH$87))</f>
        <v>0</v>
      </c>
      <c r="DI24" s="366">
        <f t="shared" si="41"/>
        <v>0</v>
      </c>
      <c r="DJ24" s="366">
        <f>SUMPRODUCT(($G$119:$G$319=$G$87)*(DJ$119:DJ$319=DJ$87))</f>
        <v>0</v>
      </c>
      <c r="DK24" s="195"/>
      <c r="DO24" s="366" cm="1">
        <f t="array" ref="DO24">SUMPRODUCT(($G$119:$G$319=$G$87)*(DO$119:DO$319=$DO$87))</f>
        <v>0</v>
      </c>
      <c r="DP24" s="366" cm="1">
        <f t="array" ref="DP24">SUMPRODUCT(($G$119:$G$319=$G$87)*(DP$119:DP$319=$DP$87))</f>
        <v>0</v>
      </c>
      <c r="DQ24" s="366" cm="1">
        <f t="array" ref="DQ24">SUMPRODUCT(($G$119:$G$319=$G$87)*(DQ$119:DQ$319=$DQ$87))</f>
        <v>0</v>
      </c>
      <c r="DR24" s="366" cm="1">
        <f t="array" ref="DR24">SUMPRODUCT(($G$119:$G$319=$G$87)*(DR$119:DR$319=$DR$87))</f>
        <v>0</v>
      </c>
      <c r="DS24" s="366" cm="1">
        <f t="array" ref="DS24">SUMPRODUCT(($G$119:$G$319=$G$87)*(DS$119:DS$319=$DS$87))</f>
        <v>0</v>
      </c>
      <c r="DT24" s="366" cm="1">
        <f t="array" ref="DT24">SUMPRODUCT(($G$119:$G$319=$G$87)*(DT$119:DT$319=$DT$87))</f>
        <v>0</v>
      </c>
      <c r="DU24" s="366" cm="1">
        <f t="array" ref="DU24">SUMPRODUCT(($G$119:$G$319=$G$87)*(DU$119:DU$319=$DU$87))</f>
        <v>0</v>
      </c>
      <c r="DV24" s="366" cm="1">
        <f t="array" ref="DV24">SUMPRODUCT(($G$119:$G$319=$G$87)*(DV$119:DV$319=$DV$87))</f>
        <v>0</v>
      </c>
      <c r="EA24" s="366" cm="1">
        <f t="array" ref="EA24">SUMPRODUCT(($G$119:$G$319=$G$87)*(EA$119:EA$319=$EA$87))</f>
        <v>0</v>
      </c>
      <c r="EB24" s="366" cm="1">
        <f t="array" ref="EB24">SUMPRODUCT(($G$119:$G$319=$G$87)*(EB$119:EB$319=$EB$87))</f>
        <v>0</v>
      </c>
      <c r="EC24" s="366" cm="1">
        <f t="array" ref="EC24">SUMPRODUCT(($G$119:$G$319=$G$87)*(EC$119:EC$319=$EC$87))</f>
        <v>0</v>
      </c>
      <c r="ED24" s="366" cm="1">
        <f t="array" ref="ED24">SUMPRODUCT(($G$119:$G$319=$G$87)*(ED$119:ED$319=$ED$87))</f>
        <v>0</v>
      </c>
      <c r="EE24" s="366" cm="1">
        <f t="array" ref="EE24">SUMPRODUCT(($G$119:$G$319=$G$87)*(EE$119:EE$319=$EE$87))</f>
        <v>0</v>
      </c>
      <c r="EF24" s="366" cm="1">
        <f t="array" ref="EF24">SUMPRODUCT(($G$119:$G$319=$G$87)*(EF$119:EF$319=$EF$87))</f>
        <v>0</v>
      </c>
      <c r="EK24" s="366" cm="1">
        <f t="array" ref="EK24">SUMPRODUCT(($G$119:$G$319=$G$87)*(EK$119:EK$319=EK$87))</f>
        <v>0</v>
      </c>
      <c r="EL24" s="366" cm="1">
        <f t="array" ref="EL24">SUMPRODUCT(($G$119:$G$319=$G$87)*(EL$119:EL$319=EL$87))</f>
        <v>0</v>
      </c>
      <c r="EM24" s="366" cm="1">
        <f t="array" ref="EM24">SUMPRODUCT(($G$119:$G$319=$G$87)*(EM$119:EM$319=EM$87))</f>
        <v>0</v>
      </c>
      <c r="EP24" s="366">
        <f>SUMPRODUCT(($G$119:$G$319=$G$87)*(EP$119:EP$319=EP$87))</f>
        <v>0</v>
      </c>
      <c r="ER24" s="366">
        <f>SUMPRODUCT(($G$119:$G$319=$G$87)*(ER$119:ER$319=ER$87))</f>
        <v>0</v>
      </c>
      <c r="ET24" s="366">
        <f>SUMPRODUCT(($G$119:$G$319=$G$87)*(ET$119:ET$319=ET$87))</f>
        <v>0</v>
      </c>
      <c r="EX24" s="366">
        <f>SUMPRODUCT(($G$119:$G$319=$G$87)*(EX$119:EX$319=EX$87))</f>
        <v>0</v>
      </c>
      <c r="EY24" s="366">
        <f>SUMPRODUCT(($G$119:$G$319=$G$87)*(EY$119:EY$319=EY$87))</f>
        <v>0</v>
      </c>
      <c r="EZ24" s="366">
        <f>SUMPRODUCT(($G$119:$G$319=$G$87)*(EZ$119:EZ$319=EZ$87))</f>
        <v>0</v>
      </c>
      <c r="FE24" s="366">
        <f>SUMPRODUCT(($G$119:$G$319=$G$87)*(FE$119:FE$319=FE$87))</f>
        <v>0</v>
      </c>
      <c r="FH24" s="366" cm="1">
        <f t="array" ref="FH24">SUMPRODUCT(($G$119:$G$319=$G$87)*(FH$119:FH$319=FH$87))</f>
        <v>0</v>
      </c>
      <c r="FK24" s="353"/>
      <c r="FL24" s="353"/>
      <c r="FM24" s="353"/>
    </row>
    <row r="25" spans="2:169" s="351" customFormat="1" ht="11.5" hidden="1" customHeight="1">
      <c r="G25" s="368">
        <f>COUNTIF(G119:G319,G$88)</f>
        <v>0</v>
      </c>
      <c r="H25" s="369">
        <f>SUMPRODUCT(($G$119:$G$319=$G$87)*(H$119:H$319=H$88))</f>
        <v>0</v>
      </c>
      <c r="AC25" s="366">
        <f>SUMPRODUCT(($G$119:$G$319=$G$87)*(AC$119:AC$319=AC$88))</f>
        <v>0</v>
      </c>
      <c r="AD25" s="1156" cm="1">
        <f t="array" ref="AD25">SUMPRODUCT(($G$119:$G$319=$G$87)*(AD$119:AD$319=AD$88))</f>
        <v>0</v>
      </c>
      <c r="AE25" s="1164" cm="1">
        <f t="array" ref="AE25">SUMPRODUCT(($G$119:$G$319=$G$87)*(AD$119:AD$319=AE$88))</f>
        <v>0</v>
      </c>
      <c r="AF25" s="1170" cm="1">
        <f t="array" ref="AF25">SUMPRODUCT(($G$119:$G$319=$G$87)*(AD$119:AD$319=AF$88))</f>
        <v>0</v>
      </c>
      <c r="AH25" s="366">
        <f>SUMPRODUCT(($G$119:$G$319=$G$87)*(AH$119:AH$319=AH$88))</f>
        <v>0</v>
      </c>
      <c r="AJ25" s="366">
        <f t="shared" ref="AJ25:AL25" si="42">SUMPRODUCT(($G$119:$G$319=$G$87)*(AJ$119:AJ$319=AJ$88))</f>
        <v>0</v>
      </c>
      <c r="AK25" s="366">
        <f t="shared" si="42"/>
        <v>0</v>
      </c>
      <c r="AL25" s="366">
        <f t="shared" si="42"/>
        <v>0</v>
      </c>
      <c r="AM25" s="366">
        <f>SUMPRODUCT(($G$119:$G$319=$G$87)*(AM$119:AM$319=AM$88))</f>
        <v>0</v>
      </c>
      <c r="AN25" s="366"/>
      <c r="AO25" s="366">
        <f>SUMPRODUCT(($G$119:$G$319=$G$87)*(AO$119:AO$319=AO$88))</f>
        <v>0</v>
      </c>
      <c r="AP25" s="358"/>
      <c r="AS25" s="359"/>
      <c r="AT25" s="366">
        <f>SUMPRODUCT(($G$119:$G$319=$G$87)*(AT$119:AT$319="非該当"))</f>
        <v>0</v>
      </c>
      <c r="AU25" s="366">
        <f>SUMPRODUCT(($G$119:$G$319=$G$87)*(AU$119:AU$319="非該当"))</f>
        <v>0</v>
      </c>
      <c r="AV25" s="366">
        <f>SUMPRODUCT(($G$119:$G$319=$G$87)*(AV$119:AV$319=AV$88))</f>
        <v>0</v>
      </c>
      <c r="AW25" s="366">
        <f>SUMPRODUCT(($G$119:$G$319=$G$87)*(AW$119:AW$319="非該当"))</f>
        <v>0</v>
      </c>
      <c r="AZ25" s="353"/>
      <c r="BA25" s="366">
        <f>SUMPRODUCT(($G$119:$G$319=$G$87)*(BA$119:BA$319=BA$88))</f>
        <v>0</v>
      </c>
      <c r="BB25" s="366">
        <f>SUMPRODUCT(($G$119:$G$319=$G$87)*(BB$119:BB$319=BB$88))</f>
        <v>0</v>
      </c>
      <c r="BC25" s="366">
        <f>SUMPRODUCT(($G$119:$G$319=$G$87)*(BC$119:BC$319=BC$88))</f>
        <v>0</v>
      </c>
      <c r="BD25" s="366">
        <f>SUMPRODUCT(($G$119:$G$319=$G$87)*(BD$119:BD$319=BD$88))</f>
        <v>0</v>
      </c>
      <c r="BE25" s="366" cm="1">
        <f t="array" ref="BE25">SUMPRODUCT(($G$119:$G$319=$G$87)*(BE$119:BE$319=BE$88))</f>
        <v>0</v>
      </c>
      <c r="BF25" s="366" cm="1">
        <f t="array" ref="BF25">SUMPRODUCT(($G$119:$G$319=$G$87)*(BF$119:BF$319=BF$88))</f>
        <v>0</v>
      </c>
      <c r="BG25" s="366" cm="1">
        <f t="array" ref="BG25">SUMPRODUCT(($G$119:$G$319=$G$87)*(BG$119:BG$319=BG$88))</f>
        <v>0</v>
      </c>
      <c r="BK25" s="366">
        <f>SUMPRODUCT(($G$119:$G$319=$G$87)*(BK$119:BK$319=BK$88))</f>
        <v>0</v>
      </c>
      <c r="BL25" s="1109">
        <f>SUMPRODUCT(($G$119:$G$319=$G$87)*(BL$119:BL$319=BL$88))</f>
        <v>0</v>
      </c>
      <c r="BM25" s="1113" cm="1">
        <f t="array" ref="BM25">SUMPRODUCT(($G$119:$G$319=$G$87)*(BL$119:BL$319=BM$88))</f>
        <v>0</v>
      </c>
      <c r="BN25" s="366">
        <f>SUMPRODUCT(($G$119:$G$319=$G$87)*(BN$119:BN$319=BN$88))</f>
        <v>0</v>
      </c>
      <c r="BQ25" s="366">
        <f t="shared" ref="BQ25:BV25" si="43">SUMPRODUCT(($G$119:$G$319=$G$87)*(BQ$119:BQ$319=BQ$88))</f>
        <v>0</v>
      </c>
      <c r="BR25" s="366">
        <f t="shared" si="43"/>
        <v>0</v>
      </c>
      <c r="BS25" s="366">
        <f t="shared" si="43"/>
        <v>0</v>
      </c>
      <c r="BT25" s="366">
        <f t="shared" si="43"/>
        <v>0</v>
      </c>
      <c r="BU25" s="366">
        <f t="shared" si="43"/>
        <v>0</v>
      </c>
      <c r="BV25" s="366">
        <f t="shared" si="43"/>
        <v>0</v>
      </c>
      <c r="BX25" s="366">
        <f>SUMPRODUCT(($G$119:$G$319=$G$87)*(BX$119:BX$319=BX$88))</f>
        <v>0</v>
      </c>
      <c r="BY25" s="366">
        <f t="shared" ref="BY25:CH25" si="44">SUMPRODUCT(($G$119:$G$319=$G$87)*(BY$119:BY$319=BY$88))</f>
        <v>0</v>
      </c>
      <c r="BZ25" s="366">
        <f t="shared" si="44"/>
        <v>0</v>
      </c>
      <c r="CA25" s="366">
        <f t="shared" si="44"/>
        <v>0</v>
      </c>
      <c r="CB25" s="366">
        <f t="shared" si="44"/>
        <v>0</v>
      </c>
      <c r="CC25" s="366">
        <f t="shared" si="44"/>
        <v>0</v>
      </c>
      <c r="CD25" s="366">
        <f t="shared" si="44"/>
        <v>0</v>
      </c>
      <c r="CE25" s="366">
        <f t="shared" si="44"/>
        <v>0</v>
      </c>
      <c r="CF25" s="366">
        <f t="shared" si="44"/>
        <v>0</v>
      </c>
      <c r="CG25" s="366">
        <f t="shared" si="44"/>
        <v>0</v>
      </c>
      <c r="CH25" s="366">
        <f t="shared" si="44"/>
        <v>0</v>
      </c>
      <c r="CI25" s="366">
        <f>SUMPRODUCT(($G$119:$G$319=$G$87)*(CI$119:CI$319=CI$88))</f>
        <v>0</v>
      </c>
      <c r="CK25" s="366">
        <f>SUMPRODUCT(($G$119:$G$319=$G$87)*(CK$119:CK$319=CK$88))</f>
        <v>0</v>
      </c>
      <c r="CL25" s="366">
        <f t="shared" ref="CL25:CQ25" si="45">SUMPRODUCT(($G$119:$G$319=$G$87)*(CL$119:CL$319=CL$88))</f>
        <v>0</v>
      </c>
      <c r="CM25" s="366">
        <f t="shared" si="45"/>
        <v>0</v>
      </c>
      <c r="CN25" s="366">
        <f t="shared" si="45"/>
        <v>0</v>
      </c>
      <c r="CO25" s="366">
        <f t="shared" si="45"/>
        <v>0</v>
      </c>
      <c r="CP25" s="366">
        <f t="shared" si="45"/>
        <v>0</v>
      </c>
      <c r="CQ25" s="366">
        <f t="shared" si="45"/>
        <v>0</v>
      </c>
      <c r="CR25" s="366">
        <f>SUMPRODUCT(($G$119:$G$319=$G$87)*(CR$119:CR$319=CR$88))</f>
        <v>0</v>
      </c>
      <c r="CT25" s="366">
        <f t="shared" ref="CT25:DC25" si="46">SUMPRODUCT(($G$119:$G$319=$G$87)*(CT$119:CT$319=CT$88))</f>
        <v>0</v>
      </c>
      <c r="CU25" s="366">
        <f t="shared" si="46"/>
        <v>0</v>
      </c>
      <c r="CV25" s="366">
        <f t="shared" si="46"/>
        <v>0</v>
      </c>
      <c r="CW25" s="366">
        <f t="shared" si="46"/>
        <v>0</v>
      </c>
      <c r="CX25" s="366">
        <f t="shared" si="46"/>
        <v>0</v>
      </c>
      <c r="CY25" s="366">
        <f t="shared" si="46"/>
        <v>0</v>
      </c>
      <c r="CZ25" s="366">
        <f t="shared" si="46"/>
        <v>0</v>
      </c>
      <c r="DB25" s="366">
        <f t="shared" si="46"/>
        <v>0</v>
      </c>
      <c r="DC25" s="366">
        <f t="shared" si="46"/>
        <v>0</v>
      </c>
      <c r="DD25" s="359"/>
      <c r="DE25" s="366">
        <f>SUMPRODUCT(($G$119:$G$319=$G$87)*(DE$119:DE$319=DE$88))</f>
        <v>0</v>
      </c>
      <c r="DF25" s="366">
        <f>SUMPRODUCT(($G$119:$G$319=$G$87)*(DF$119:DF$319=DF$88))</f>
        <v>0</v>
      </c>
      <c r="DG25" s="366">
        <f>SUMPRODUCT(($G$119:$G$319=$G$87)*(DG$119:DG$319=DG$88))</f>
        <v>0</v>
      </c>
      <c r="DH25" s="366">
        <f t="shared" ref="DH25:DI25" si="47">SUMPRODUCT(($G$119:$G$319=$G$87)*(DH$119:DH$319=DH$88))</f>
        <v>0</v>
      </c>
      <c r="DI25" s="366">
        <f t="shared" si="47"/>
        <v>0</v>
      </c>
      <c r="DJ25" s="366">
        <f>SUMPRODUCT(($G$119:$G$319=$G$87)*(DJ$119:DJ$319=DJ$88))</f>
        <v>0</v>
      </c>
      <c r="DK25" s="195"/>
      <c r="DO25" s="366">
        <f>SUMPRODUCT(($G$119:$G$319=$G$87)*(DO$119:DO$319=$DO$88))</f>
        <v>0</v>
      </c>
      <c r="DP25" s="366" cm="1">
        <f t="array" ref="DP25">SUMPRODUCT(($G$119:$G$319=$G$87)*(DP$119:DP$319=$DP$88))</f>
        <v>0</v>
      </c>
      <c r="DQ25" s="366" cm="1">
        <f t="array" ref="DQ25">SUMPRODUCT(($G$119:$G$319=$G$87)*(DQ$119:DQ$319=$DQ$88))</f>
        <v>0</v>
      </c>
      <c r="DR25" s="366" cm="1">
        <f t="array" ref="DR25">SUMPRODUCT(($G$119:$G$319=$G$87)*(DR$119:DR$319=$DR$88))</f>
        <v>0</v>
      </c>
      <c r="DS25" s="366" cm="1">
        <f t="array" ref="DS25">SUMPRODUCT(($G$119:$G$319=$G$87)*(DS$119:DS$319=$DS$88))</f>
        <v>0</v>
      </c>
      <c r="DT25" s="366" cm="1">
        <f t="array" ref="DT25">SUMPRODUCT(($G$119:$G$319=$G$87)*(DT$119:DT$319=$DT$88))</f>
        <v>0</v>
      </c>
      <c r="DU25" s="366" cm="1">
        <f t="array" ref="DU25">SUMPRODUCT(($G$119:$G$319=$G$87)*(DU$119:DU$319=$DU$88))</f>
        <v>0</v>
      </c>
      <c r="DV25" s="366" cm="1">
        <f t="array" ref="DV25">SUMPRODUCT(($G$119:$G$319=$G$87)*(DV$119:DV$319=$DV$88))</f>
        <v>0</v>
      </c>
      <c r="EA25" s="366">
        <f>SUMPRODUCT(($G$119:$G$319=$G$87)*(EA$119:EA$319=$EA$88))</f>
        <v>0</v>
      </c>
      <c r="EB25" s="366" cm="1">
        <f t="array" ref="EB25">SUMPRODUCT(($G$119:$G$319=$G$87)*(EB$119:EB$319=$EB$88))</f>
        <v>0</v>
      </c>
      <c r="EC25" s="366" cm="1">
        <f t="array" ref="EC25">SUMPRODUCT(($G$119:$G$319=$G$87)*(EC$119:EC$319=$EC$88))</f>
        <v>0</v>
      </c>
      <c r="ED25" s="366" cm="1">
        <f t="array" ref="ED25">SUMPRODUCT(($G$119:$G$319=$G$87)*(ED$119:ED$319=$ED$88))</f>
        <v>0</v>
      </c>
      <c r="EE25" s="366" cm="1">
        <f t="array" ref="EE25">SUMPRODUCT(($G$119:$G$319=$G$87)*(EE$119:EE$319=$EE$88))</f>
        <v>0</v>
      </c>
      <c r="EF25" s="366" cm="1">
        <f t="array" ref="EF25">SUMPRODUCT(($G$119:$G$319=$G$87)*(EF$119:EF$319=$EF$88))</f>
        <v>0</v>
      </c>
      <c r="EK25" s="366" cm="1">
        <f t="array" ref="EK25">SUMPRODUCT(($G$119:$G$319=$G$87)*(EK$119:EK$319=EK$88))</f>
        <v>0</v>
      </c>
      <c r="EL25" s="366" cm="1">
        <f t="array" ref="EL25">SUMPRODUCT(($G$119:$G$319=$G$87)*(EL$119:EL$319=EL$88))</f>
        <v>0</v>
      </c>
      <c r="EM25" s="366" cm="1">
        <f t="array" ref="EM25">SUMPRODUCT(($G$119:$G$319=$G$87)*(EM$119:EM$319=EM$88))</f>
        <v>0</v>
      </c>
      <c r="EP25" s="366">
        <f>SUMPRODUCT(($G$119:$G$319=$G$87)*(EP$119:EP$319=EP$88))</f>
        <v>0</v>
      </c>
      <c r="ER25" s="366">
        <f>SUMPRODUCT(($G$119:$G$319=$G$87)*(ER$119:ER$319=ER$88))</f>
        <v>0</v>
      </c>
      <c r="ET25" s="366">
        <f>SUMPRODUCT(($G$119:$G$319=$G$87)*(ET$119:ET$319=ET$88))</f>
        <v>0</v>
      </c>
      <c r="EX25" s="366">
        <f>SUMPRODUCT(($G$119:$G$319=$G$87)*(EX$119:EX$319=EX$88))</f>
        <v>0</v>
      </c>
      <c r="EY25" s="366">
        <f>SUMPRODUCT(($G$119:$G$319=$G$87)*(EY$119:EY$319=EY$88))</f>
        <v>0</v>
      </c>
      <c r="EZ25" s="366">
        <f>SUMPRODUCT(($G$119:$G$319=$G$87)*(EZ$119:EZ$319=EZ$88))</f>
        <v>0</v>
      </c>
      <c r="FE25" s="366">
        <f>SUMPRODUCT(($G$119:$G$319=$G$87)*(FE$119:FE$319=FE$88))</f>
        <v>0</v>
      </c>
      <c r="FH25" s="366">
        <f>SUMPRODUCT(($G$119:$G$319=$G$87)*(FH$119:FH$319=FH$88))</f>
        <v>0</v>
      </c>
      <c r="FK25" s="353"/>
      <c r="FL25" s="353"/>
      <c r="FM25" s="353"/>
    </row>
    <row r="26" spans="2:169" s="351" customFormat="1" ht="11.5" hidden="1" customHeight="1">
      <c r="G26" s="368">
        <f>COUNTIF(G119:G319,G$89)</f>
        <v>0</v>
      </c>
      <c r="AC26" s="366">
        <f>SUMPRODUCT(($G$119:$G$319=$G$87)*(AC$119:AC$319=AC$89))</f>
        <v>0</v>
      </c>
      <c r="AD26" s="1156" cm="1">
        <f t="array" ref="AD26">SUMPRODUCT(($G$119:$G$319=$G$87)*(AD$119:AD$319=AD$89))</f>
        <v>0</v>
      </c>
      <c r="AE26" s="1165" cm="1">
        <f t="array" ref="AE26">SUMPRODUCT(($G$119:$G$319=$G$87)*(AD$119:AD$319=AE$89))</f>
        <v>0</v>
      </c>
      <c r="AF26" s="1170" cm="1">
        <f t="array" ref="AF26">SUMPRODUCT(($G$119:$G$319=$G$87)*(AD$119:AD$319=AF$89))</f>
        <v>0</v>
      </c>
      <c r="AH26" s="366">
        <f>SUMPRODUCT(($G$119:$G$319=$G$87)*(AH$119:AH$319=AH$89))</f>
        <v>0</v>
      </c>
      <c r="AJ26" s="366">
        <f t="shared" ref="AJ26:AL26" si="48">SUMPRODUCT(($G$119:$G$319=$G$87)*(AJ$119:AJ$319=AJ$89))</f>
        <v>0</v>
      </c>
      <c r="AK26" s="366">
        <f t="shared" si="48"/>
        <v>0</v>
      </c>
      <c r="AL26" s="366">
        <f t="shared" si="48"/>
        <v>0</v>
      </c>
      <c r="AM26" s="366">
        <f>SUMPRODUCT(($G$119:$G$319=$G$87)*(AM$119:AM$319=AM$89))</f>
        <v>0</v>
      </c>
      <c r="AN26" s="366"/>
      <c r="AO26" s="366">
        <f>SUMPRODUCT(($G$119:$G$319=$G$87)*(AO$119:AO$319=AO$89))</f>
        <v>0</v>
      </c>
      <c r="AZ26" s="353"/>
      <c r="BA26" s="366">
        <f>SUMPRODUCT(($G$119:$G$319=$G$87)*(BA$119:BA$319=BA$89))</f>
        <v>0</v>
      </c>
      <c r="BB26" s="366">
        <f>SUMPRODUCT(($G$119:$G$319=$G$87)*(BB$119:BB$319=BB$89))</f>
        <v>0</v>
      </c>
      <c r="BC26" s="360"/>
      <c r="BD26" s="361"/>
      <c r="BE26" s="366" cm="1">
        <f t="array" ref="BE26">SUMPRODUCT(($G$119:$G$319=$G$87)*(BE$119:BE$319=BE$89))</f>
        <v>0</v>
      </c>
      <c r="BF26" s="366" cm="1">
        <f t="array" ref="BF26">SUMPRODUCT(($G$119:$G$319=$G$87)*(BF$119:BF$319=BF$89))</f>
        <v>0</v>
      </c>
      <c r="BG26" s="366" cm="1">
        <f t="array" ref="BG26">SUMPRODUCT(($G$119:$G$319=$G$87)*(BG$119:BG$319=BG$89))</f>
        <v>0</v>
      </c>
      <c r="BK26" s="366">
        <f>SUMPRODUCT(($G$119:$G$319=$G$87)*(BK$119:BK$319=BK$89))</f>
        <v>0</v>
      </c>
      <c r="BL26" s="1111">
        <f>SUMPRODUCT(($G$119:$G$319=$G$87)*(BL$119:BL$319=BL$89))</f>
        <v>0</v>
      </c>
      <c r="BM26" s="1113" cm="1">
        <f t="array" ref="BM26">SUMPRODUCT(($G$119:$G$319=$G$87)*(BL$119:BL$319=BM$89))</f>
        <v>0</v>
      </c>
      <c r="BN26" s="366">
        <f>SUMPRODUCT(($G$119:$G$319=$G$87)*(BN$119:BN$319=BN$89))</f>
        <v>0</v>
      </c>
      <c r="DE26" s="366">
        <f>SUMPRODUCT(($G$119:$G$319=$G$87)*(DE$119:DE$319=DE$89))</f>
        <v>0</v>
      </c>
      <c r="DF26" s="366">
        <f>SUMPRODUCT(($G$119:$G$319=$G$87)*(DF$119:DF$319=DF$89))</f>
        <v>0</v>
      </c>
      <c r="DG26" s="366">
        <f>SUMPRODUCT(($G$119:$G$319=$G$87)*(DG$119:DG$319=DG$89))</f>
        <v>0</v>
      </c>
      <c r="DH26" s="366">
        <f t="shared" ref="DH26:DI26" si="49">SUMPRODUCT(($G$119:$G$319=$G$87)*(DH$119:DH$319=DH$89))</f>
        <v>0</v>
      </c>
      <c r="DI26" s="366">
        <f t="shared" si="49"/>
        <v>0</v>
      </c>
      <c r="DJ26" s="366">
        <f>SUMPRODUCT(($G$119:$G$319=$G$87)*(DJ$119:DJ$319=DJ$89))</f>
        <v>0</v>
      </c>
      <c r="DK26" s="195"/>
      <c r="DO26" s="366">
        <f>SUMPRODUCT(($G$119:$G$319=$G$87)*(DO$119:DO$319=$DO$89))</f>
        <v>0</v>
      </c>
      <c r="DP26" s="366" cm="1">
        <f t="array" ref="DP26">SUMPRODUCT(($G$119:$G$319=$G$87)*(DP$119:DP$319=$DP$89))</f>
        <v>0</v>
      </c>
      <c r="DQ26" s="366" cm="1">
        <f t="array" ref="DQ26">SUMPRODUCT(($G$119:$G$319=$G$87)*(DQ$119:DQ$319=$DQ$89))</f>
        <v>0</v>
      </c>
      <c r="DR26" s="366" cm="1">
        <f t="array" ref="DR26">SUMPRODUCT(($G$119:$G$319=$G$87)*(DR$119:DR$319=$DR$89))</f>
        <v>0</v>
      </c>
      <c r="DS26" s="366" cm="1">
        <f t="array" ref="DS26">SUMPRODUCT(($G$119:$G$319=$G$87)*(DS$119:DS$319=$DS$89))</f>
        <v>0</v>
      </c>
      <c r="DT26" s="366" cm="1">
        <f t="array" ref="DT26">SUMPRODUCT(($G$119:$G$319=$G$87)*(DT$119:DT$319=$DT$89))</f>
        <v>0</v>
      </c>
      <c r="DU26" s="366" cm="1">
        <f t="array" ref="DU26">SUMPRODUCT(($G$119:$G$319=$G$87)*(DU$119:DU$319=$DU$89))</f>
        <v>0</v>
      </c>
      <c r="DV26" s="366" cm="1">
        <f t="array" ref="DV26">SUMPRODUCT(($G$119:$G$319=$G$87)*(DV$119:DV$319=$DV$89))</f>
        <v>0</v>
      </c>
      <c r="EA26" s="366">
        <f>SUMPRODUCT(($G$119:$G$319=$G$87)*(EA$119:EA$319=$EA$89))</f>
        <v>0</v>
      </c>
      <c r="EB26" s="366" cm="1">
        <f t="array" ref="EB26">SUMPRODUCT(($G$119:$G$319=$G$87)*(EB$119:EB$319=$EB$89))</f>
        <v>0</v>
      </c>
      <c r="EC26" s="366" cm="1">
        <f t="array" ref="EC26">SUMPRODUCT(($G$119:$G$319=$G$87)*(EC$119:EC$319=$EC$89))</f>
        <v>0</v>
      </c>
      <c r="ED26" s="366" cm="1">
        <f t="array" ref="ED26">SUMPRODUCT(($G$119:$G$319=$G$87)*(ED$119:ED$319=$ED$89))</f>
        <v>0</v>
      </c>
      <c r="EE26" s="366" cm="1">
        <f t="array" ref="EE26">SUMPRODUCT(($G$119:$G$319=$G$87)*(EE$119:EE$319=$EE$89))</f>
        <v>0</v>
      </c>
      <c r="EF26" s="366" cm="1">
        <f t="array" ref="EF26">SUMPRODUCT(($G$119:$G$319=$G$87)*(EF$119:EF$319=$EF$89))</f>
        <v>0</v>
      </c>
      <c r="EK26" s="366" cm="1">
        <f t="array" ref="EK26">SUMPRODUCT(($G$119:$G$319=$G$87)*(EK$119:EK$319=EK$89))</f>
        <v>0</v>
      </c>
      <c r="EL26" s="366" cm="1">
        <f t="array" ref="EL26">SUMPRODUCT(($G$119:$G$319=$G$87)*(EL$119:EL$319=EL$89))</f>
        <v>0</v>
      </c>
      <c r="EM26" s="366" cm="1">
        <f t="array" ref="EM26">SUMPRODUCT(($G$119:$G$319=$G$87)*(EM$119:EM$319=EM$89))</f>
        <v>0</v>
      </c>
      <c r="FK26" s="353"/>
      <c r="FL26" s="353"/>
      <c r="FM26" s="353"/>
    </row>
    <row r="27" spans="2:169" s="351" customFormat="1" ht="11.5" hidden="1" customHeight="1">
      <c r="I27" s="726">
        <f t="shared" ref="I27:V27" si="50">SUMPRODUCT(($G$119:$G$319=$G$87)*($H$119:$H$319=$H$87)*(I$119:I$319))</f>
        <v>0</v>
      </c>
      <c r="J27" s="726">
        <f t="shared" si="50"/>
        <v>0</v>
      </c>
      <c r="K27" s="726">
        <f t="shared" si="50"/>
        <v>0</v>
      </c>
      <c r="L27" s="726">
        <f t="shared" si="50"/>
        <v>0</v>
      </c>
      <c r="M27" s="726">
        <f t="shared" si="50"/>
        <v>0</v>
      </c>
      <c r="N27" s="726">
        <f t="shared" si="50"/>
        <v>0</v>
      </c>
      <c r="O27" s="726">
        <f t="shared" si="50"/>
        <v>0</v>
      </c>
      <c r="P27" s="726">
        <f t="shared" si="50"/>
        <v>0</v>
      </c>
      <c r="Q27" s="726">
        <f t="shared" si="50"/>
        <v>0</v>
      </c>
      <c r="R27" s="726">
        <f t="shared" si="50"/>
        <v>0</v>
      </c>
      <c r="S27" s="726">
        <f t="shared" si="50"/>
        <v>0</v>
      </c>
      <c r="T27" s="726">
        <f t="shared" si="50"/>
        <v>0</v>
      </c>
      <c r="U27" s="726">
        <f t="shared" si="50"/>
        <v>0</v>
      </c>
      <c r="V27" s="726">
        <f t="shared" si="50"/>
        <v>0</v>
      </c>
      <c r="W27" s="595"/>
      <c r="X27" s="595"/>
      <c r="Y27" s="595"/>
      <c r="Z27" s="594">
        <f>SUMPRODUCT(($G$119:$G$319=$G$87)*($H$119:$H$319=$H$87)*(Z$119:Z$319))</f>
        <v>0</v>
      </c>
      <c r="AC27" s="366">
        <f>SUMPRODUCT(($G$119:$G$319=$G$87)*(AC$119:AC$319=AC$90))</f>
        <v>0</v>
      </c>
      <c r="AD27" s="1157" cm="1">
        <f t="array" ref="AD27">SUMPRODUCT(($G$119:$G$319=$G$87)*(AD$119:AD$319=AD$90))</f>
        <v>0</v>
      </c>
      <c r="AE27" s="1165" cm="1">
        <f t="array" ref="AE27">SUMPRODUCT(($G$119:$G$319=$G$87)*(AD$119:AD$319=AE$90))</f>
        <v>0</v>
      </c>
      <c r="AF27" s="1170" cm="1">
        <f t="array" ref="AF27">SUMPRODUCT(($G$119:$G$319=$G$87)*(AD$119:AD$319=AF$90))</f>
        <v>0</v>
      </c>
      <c r="AO27" s="366">
        <f>SUMPRODUCT(($G$119:$G$319=$G$87)*(AO$119:AO$319=AO$90))</f>
        <v>0</v>
      </c>
      <c r="AZ27" s="353"/>
      <c r="BA27" s="366">
        <f>SUMPRODUCT(($G$119:$G$319=$G$87)*(BA$119:BA$319=BA$90))</f>
        <v>0</v>
      </c>
      <c r="BB27" s="366">
        <f>SUMPRODUCT(($G$119:$G$319=$G$87)*(BB$119:BB$319=BB$90))</f>
        <v>0</v>
      </c>
      <c r="BC27" s="195"/>
      <c r="BD27" s="195"/>
      <c r="BE27" s="195"/>
      <c r="BF27" s="195"/>
      <c r="BG27" s="195"/>
      <c r="BK27" s="366">
        <f>SUMPRODUCT(($G$119:$G$319=$G$87)*(BK$119:BK$319=BK$90))</f>
        <v>0</v>
      </c>
      <c r="BL27" s="1114">
        <f>SUMPRODUCT(($G$119:$G$319=$G$87)*(BL$119:BL$319=BL$90))</f>
        <v>0</v>
      </c>
      <c r="BM27" s="1113" cm="1">
        <f t="array" ref="BM27">SUMPRODUCT(($G$119:$G$319=$G$87)*(BL$119:BL$319=BM$90))</f>
        <v>0</v>
      </c>
      <c r="DJ27" s="366">
        <f>SUMPRODUCT(($G$119:$G$319=$G$87)*(DJ$119:DJ$319=DJ$90))</f>
        <v>0</v>
      </c>
      <c r="DK27" s="195"/>
      <c r="DO27" s="366" cm="1">
        <f t="array" ref="DO27">SUMPRODUCT(($G$119:$G$319=$G$87)*(DO$119:DO$319=$DO$90))</f>
        <v>0</v>
      </c>
      <c r="DP27" s="366" cm="1">
        <f t="array" ref="DP27">SUMPRODUCT(($G$119:$G$319=$G$87)*(DP$119:DP$319=$DP$90))</f>
        <v>0</v>
      </c>
      <c r="DQ27" s="366" cm="1">
        <f t="array" ref="DQ27">SUMPRODUCT(($G$119:$G$319=$G$87)*(DQ$119:DQ$319=$DQ$90))</f>
        <v>0</v>
      </c>
      <c r="DR27" s="366" cm="1">
        <f t="array" ref="DR27">SUMPRODUCT(($G$119:$G$319=$G$87)*(DR$119:DR$319=$DR$90))</f>
        <v>0</v>
      </c>
      <c r="DS27" s="366" cm="1">
        <f t="array" ref="DS27">SUMPRODUCT(($G$119:$G$319=$G$87)*(DS$119:DS$319=$DS$90))</f>
        <v>0</v>
      </c>
      <c r="DT27" s="366" cm="1">
        <f t="array" ref="DT27">SUMPRODUCT(($G$119:$G$319=$G$87)*(DT$119:DT$319=$DT$90))</f>
        <v>0</v>
      </c>
      <c r="DU27" s="366" cm="1">
        <f t="array" ref="DU27">SUMPRODUCT(($G$119:$G$319=$G$87)*(DU$119:DU$319=$DU$90))</f>
        <v>0</v>
      </c>
      <c r="DV27" s="366" cm="1">
        <f t="array" ref="DV27">SUMPRODUCT(($G$119:$G$319=$G$87)*(DV$119:DV$319=$DV$90))</f>
        <v>0</v>
      </c>
      <c r="EK27" s="366" cm="1">
        <f t="array" ref="EK27">SUMPRODUCT(($G$119:$G$319=$G$87)*(EK$119:EK$319=EK$90))</f>
        <v>0</v>
      </c>
      <c r="EL27" s="366" cm="1">
        <f t="array" ref="EL27">SUMPRODUCT(($G$119:$G$319=$G$87)*(EL$119:EL$319=EL$90))</f>
        <v>0</v>
      </c>
      <c r="EM27" s="366" cm="1">
        <f t="array" ref="EM27">SUMPRODUCT(($G$119:$G$319=$G$87)*(EM$119:EM$319=EM$90))</f>
        <v>0</v>
      </c>
      <c r="FK27" s="353"/>
      <c r="FL27" s="353"/>
      <c r="FM27" s="353"/>
    </row>
    <row r="28" spans="2:169" s="351" customFormat="1" ht="11.5" hidden="1" customHeight="1">
      <c r="I28" t="s">
        <v>953</v>
      </c>
      <c r="J28"/>
      <c r="K28"/>
      <c r="L28"/>
      <c r="M28"/>
      <c r="N28"/>
      <c r="O28"/>
      <c r="P28"/>
      <c r="Q28"/>
      <c r="R28"/>
      <c r="S28"/>
      <c r="T28"/>
      <c r="U28"/>
      <c r="V28"/>
      <c r="W28"/>
      <c r="X28"/>
      <c r="Y28"/>
      <c r="Z28"/>
      <c r="AC28" s="366">
        <f>SUMPRODUCT(($G$119:$G$319=$G$87)*(AC$119:AC$319=AC$91))</f>
        <v>0</v>
      </c>
      <c r="AD28" s="1157" cm="1">
        <f t="array" ref="AD28">SUMPRODUCT(($G$119:$G$319=$G$87)*(AD$119:AD$319=AD$91))</f>
        <v>0</v>
      </c>
      <c r="AE28" s="1165" cm="1">
        <f t="array" ref="AE28">SUMPRODUCT(($G$119:$G$319=$G$87)*(AD$119:AD$319=AE$91))</f>
        <v>0</v>
      </c>
      <c r="AF28" s="1170" cm="1">
        <f t="array" ref="AF28">SUMPRODUCT(($G$119:$G$319=$G$87)*(AD$119:AD$319=AF$91))</f>
        <v>0</v>
      </c>
      <c r="AZ28" s="353"/>
      <c r="BA28" s="362"/>
      <c r="BB28" s="366">
        <f>SUMPRODUCT(($G$119:$G$319=$G$87)*(BB$119:BB$319=BB$91))</f>
        <v>0</v>
      </c>
      <c r="BK28" s="366">
        <f>SUMPRODUCT(($G$119:$G$319=$G$87)*(BK$119:BK$319=BK$91))</f>
        <v>0</v>
      </c>
      <c r="BL28" s="1114">
        <f>SUMPRODUCT(($G$119:$G$319=$G$87)*(BL$119:BL$319=BL$91))</f>
        <v>0</v>
      </c>
      <c r="BM28" s="1113" cm="1">
        <f t="array" ref="BM28">SUMPRODUCT(($G$119:$G$319=$G$87)*(BL$119:BL$319=BM$91))</f>
        <v>0</v>
      </c>
      <c r="BN28" s="1126" cm="1">
        <f t="array" ref="BN28">SUMPRODUCT(($G$119:$G$319=$G$87)*(BL$119:BL$319=BN$91))</f>
        <v>0</v>
      </c>
      <c r="EK28" s="363"/>
      <c r="EL28" s="363"/>
      <c r="EM28" s="363"/>
      <c r="FK28" s="353"/>
      <c r="FL28" s="353"/>
      <c r="FM28" s="353"/>
    </row>
    <row r="29" spans="2:169" s="351" customFormat="1" ht="11.5" hidden="1" customHeight="1">
      <c r="AC29" s="366">
        <f>SUMPRODUCT(($G$119:$G$319=$G$87)*(AC$119:AC$319=AC$92))</f>
        <v>0</v>
      </c>
      <c r="AD29" s="1158" cm="1">
        <f t="array" ref="AD29">SUMPRODUCT(($G$119:$G$319=$G$87)*(AD$119:AD$319=AD$92))</f>
        <v>0</v>
      </c>
      <c r="AE29" s="1166" cm="1">
        <f t="array" ref="AE29">SUMPRODUCT(($G$119:$G$319=$G$87)*(AD$119:AD$319=AE$92))</f>
        <v>0</v>
      </c>
      <c r="AF29" s="1171" cm="1">
        <f t="array" ref="AF29">SUMPRODUCT(($G$119:$G$319=$G$87)*(AD$119:AD$319=AF$92))</f>
        <v>0</v>
      </c>
      <c r="AZ29" s="353"/>
      <c r="BB29" s="362"/>
      <c r="BK29" s="366">
        <f>SUMPRODUCT(($G$119:$G$319=$G$87)*(BK$119:BK$319=BK$92))</f>
        <v>0</v>
      </c>
      <c r="BL29" s="1115">
        <f>SUMPRODUCT(($G$119:$G$319=$G$87)*(BL$119:BL$319=BL$92))</f>
        <v>0</v>
      </c>
      <c r="BM29" s="1113" cm="1">
        <f t="array" ref="BM29">SUMPRODUCT(($G$119:$G$319=$G$87)*(BL$119:BL$319=BM$92))</f>
        <v>0</v>
      </c>
      <c r="BN29" s="1126" cm="1">
        <f t="array" ref="BN29">SUMPRODUCT(($G$119:$G$319=$G$87)*(BL$119:BL$319=BN$92))</f>
        <v>0</v>
      </c>
      <c r="FK29" s="353"/>
      <c r="FL29" s="353"/>
      <c r="FM29" s="353"/>
    </row>
    <row r="30" spans="2:169" s="351" customFormat="1" ht="11.5" hidden="1" customHeight="1">
      <c r="AC30" s="366">
        <f>SUMPRODUCT(($G$119:$G$319=$G$87)*(AC$119:AC$319=AC$93))</f>
        <v>0</v>
      </c>
      <c r="AD30" s="1158" cm="1">
        <f t="array" ref="AD30">SUMPRODUCT(($G$119:$G$319=$G$87)*(AD$119:AD$319=AD$93))</f>
        <v>0</v>
      </c>
      <c r="AE30" s="1167" cm="1">
        <f t="array" ref="AE30">SUMPRODUCT(($G$119:$G$319=$G$87)*(AD$119:AD$319=AE$93))</f>
        <v>0</v>
      </c>
      <c r="AF30" s="1170" cm="1">
        <f t="array" ref="AF30">SUMPRODUCT(($G$119:$G$319=$G$87)*(AD$119:AD$319=AF$93))</f>
        <v>0</v>
      </c>
      <c r="AZ30" s="353"/>
      <c r="BK30" s="366">
        <f>SUMPRODUCT(($G$119:$G$319=$G$87)*(BK$119:BK$319=BK$93))</f>
        <v>0</v>
      </c>
      <c r="BL30" s="1116">
        <f>SUMPRODUCT(($G$119:$G$319=$G$87)*(BL$119:BL$319=BL$93))</f>
        <v>0</v>
      </c>
      <c r="BM30" s="1113" cm="1">
        <f t="array" ref="BM30">SUMPRODUCT(($G$119:$G$319=$G$87)*(BL$119:BL$319=BM$93))</f>
        <v>0</v>
      </c>
      <c r="BN30" s="1126" cm="1">
        <f t="array" ref="BN30">SUMPRODUCT(($G$119:$G$319=$G$87)*(BL$119:BL$319=BN$93))</f>
        <v>0</v>
      </c>
      <c r="FK30" s="353"/>
      <c r="FL30" s="353"/>
      <c r="FM30" s="353"/>
    </row>
    <row r="31" spans="2:169" s="351" customFormat="1" ht="11.5" hidden="1" customHeight="1">
      <c r="AC31" s="366">
        <f>SUMPRODUCT(($G$119:$G$319=$G$87)*(AC$119:AC$319=AC$94))</f>
        <v>0</v>
      </c>
      <c r="AD31" s="1158" cm="1">
        <f t="array" ref="AD31">SUMPRODUCT(($G$119:$G$319=$G$87)*(AD$119:AD$319=AD$94))</f>
        <v>0</v>
      </c>
      <c r="AE31" s="1167" cm="1">
        <f t="array" ref="AE31">SUMPRODUCT(($G$119:$G$319=$G$87)*(AD$119:AD$319=AE$94))</f>
        <v>0</v>
      </c>
      <c r="AF31" s="1160" cm="1">
        <f t="array" ref="AF31">SUMPRODUCT(($G$119:$G$319=$G$87)*(AD$119:AD$319=AF$94))</f>
        <v>0</v>
      </c>
      <c r="AZ31" s="353"/>
      <c r="BK31" s="366">
        <f>SUMPRODUCT(($G$119:$G$319=$G$87)*(BK$119:BK$319=BK$94))</f>
        <v>0</v>
      </c>
      <c r="BL31" s="1118">
        <f>SUMPRODUCT(($G$119:$G$319=$G$87)*(BL$119:BL$319=BL$94))</f>
        <v>0</v>
      </c>
      <c r="BM31" s="1128" cm="1">
        <f t="array" ref="BM31">SUMPRODUCT(($G$119:$G$319=$G$87)*(BL$119:BL$319=BM$94))</f>
        <v>0</v>
      </c>
      <c r="BN31" s="1127" cm="1">
        <f t="array" ref="BN31">SUMPRODUCT(($G$119:$G$319=$G$87)*(BL$119:BL$319=BN$94))</f>
        <v>0</v>
      </c>
      <c r="FK31" s="353"/>
      <c r="FL31" s="353"/>
      <c r="FM31" s="353"/>
    </row>
    <row r="32" spans="2:169" s="351" customFormat="1" ht="11.5" hidden="1" customHeight="1">
      <c r="AC32" s="366">
        <f>SUMPRODUCT(($G$119:$G$319=$G$87)*(AC$119:AC$319=AC$95))</f>
        <v>0</v>
      </c>
      <c r="AD32" s="1159" cm="1">
        <f t="array" ref="AD32">SUMPRODUCT(($G$119:$G$319=$G$87)*(AD$119:AD$319=AD$95))</f>
        <v>0</v>
      </c>
      <c r="AE32" s="1167" cm="1">
        <f t="array" ref="AE32">SUMPRODUCT(($G$119:$G$319=$G$87)*(AD$119:AD$319=AE$95))</f>
        <v>0</v>
      </c>
      <c r="AF32" s="1160" cm="1">
        <f t="array" ref="AF32">SUMPRODUCT(($G$119:$G$319=$G$87)*(AD$119:AD$319=AF$95))</f>
        <v>0</v>
      </c>
      <c r="AZ32" s="353"/>
      <c r="BK32" s="366">
        <f>SUMPRODUCT(($G$119:$G$319=$G$87)*(BK$119:BK$319=BK$95))</f>
        <v>0</v>
      </c>
      <c r="BL32" s="1119">
        <f>SUMPRODUCT(($G$119:$G$319=$G$87)*(BL$119:BL$319=BL$95))</f>
        <v>0</v>
      </c>
      <c r="BM32" s="1113" cm="1">
        <f t="array" ref="BM32">SUMPRODUCT(($G$119:$G$319=$G$87)*(BL$119:BL$319=BM$95))</f>
        <v>0</v>
      </c>
      <c r="BN32" s="1127" cm="1">
        <f t="array" ref="BN32">SUMPRODUCT(($G$119:$G$319=$G$87)*(BL$119:BL$319=BN$95))</f>
        <v>0</v>
      </c>
      <c r="FK32" s="353"/>
      <c r="FL32" s="353"/>
      <c r="FM32" s="353"/>
    </row>
    <row r="33" spans="2:169" s="351" customFormat="1" ht="11.5" hidden="1" customHeight="1">
      <c r="AC33" s="366">
        <f>SUMPRODUCT(($G$119:$G$319=$G$87)*(AC$119:AC$319=AC$96))</f>
        <v>0</v>
      </c>
      <c r="AD33" s="1159" cm="1">
        <f t="array" ref="AD33">SUMPRODUCT(($G$119:$G$319=$G$87)*(AD$119:AD$319=AD$96))</f>
        <v>0</v>
      </c>
      <c r="AE33" s="1167" cm="1">
        <f t="array" ref="AE33">SUMPRODUCT(($G$119:$G$319=$G$87)*(AD$119:AD$319=AE$96))</f>
        <v>0</v>
      </c>
      <c r="AF33" s="1160" cm="1">
        <f t="array" ref="AF33">SUMPRODUCT(($G$119:$G$319=$G$87)*(AD$119:AD$319=AF$96))</f>
        <v>0</v>
      </c>
      <c r="AZ33" s="353"/>
      <c r="BK33" s="366">
        <f>SUMPRODUCT(($G$119:$G$319=$G$87)*(BK$119:BK$319=BK$96))</f>
        <v>0</v>
      </c>
      <c r="BL33" s="1119">
        <f>SUMPRODUCT(($G$119:$G$319=$G$87)*(BL$119:BL$319=BL$96))</f>
        <v>0</v>
      </c>
      <c r="BM33" s="1113" cm="1">
        <f t="array" ref="BM33">SUMPRODUCT(($G$119:$G$319=$G$87)*(BL$119:BL$319=BM$96))</f>
        <v>0</v>
      </c>
      <c r="BN33" s="1127" cm="1">
        <f t="array" ref="BN33">SUMPRODUCT(($G$119:$G$319=$G$87)*(BL$119:BL$319=BN$96))</f>
        <v>0</v>
      </c>
      <c r="FK33" s="353"/>
      <c r="FL33" s="353"/>
      <c r="FM33" s="353"/>
    </row>
    <row r="34" spans="2:169" s="351" customFormat="1" ht="11.5" hidden="1" customHeight="1">
      <c r="AC34" s="366">
        <f>SUMPRODUCT(($G$119:$G$319=$G$87)*(AC$119:AC$319=AC$97))</f>
        <v>0</v>
      </c>
      <c r="AD34" s="1160" cm="1">
        <f t="array" ref="AD34">SUMPRODUCT(($G$119:$G$319=$G$87)*(AD$119:AD$319=AD$97))</f>
        <v>0</v>
      </c>
      <c r="AE34" s="1167" cm="1">
        <f t="array" ref="AE34">SUMPRODUCT(($G$119:$G$319=$G$87)*(AD$119:AD$319=AE$97))</f>
        <v>0</v>
      </c>
      <c r="AF34" s="1160" cm="1">
        <f t="array" ref="AF34">SUMPRODUCT(($G$119:$G$319=$G$87)*(AD$119:AD$319=AF$97))</f>
        <v>0</v>
      </c>
      <c r="AZ34" s="353"/>
      <c r="BK34" s="366">
        <f>SUMPRODUCT(($G$119:$G$319=$G$87)*(BK$119:BK$319=BK$97))</f>
        <v>0</v>
      </c>
      <c r="BL34" s="1121">
        <f>SUMPRODUCT(($G$119:$G$319=$G$87)*(BL$119:BL$319=BL$97))</f>
        <v>0</v>
      </c>
      <c r="BM34" s="1113" cm="1">
        <f t="array" ref="BM34">SUMPRODUCT(($G$119:$G$319=$G$87)*(BL$119:BL$319=BM$97))</f>
        <v>0</v>
      </c>
      <c r="BN34" s="1127" cm="1">
        <f t="array" ref="BN34">SUMPRODUCT(($G$119:$G$319=$G$87)*(BL$119:BL$319=BN$97))</f>
        <v>0</v>
      </c>
      <c r="FK34" s="353"/>
      <c r="FL34" s="353"/>
      <c r="FM34" s="353"/>
    </row>
    <row r="35" spans="2:169" s="351" customFormat="1" ht="11.5" hidden="1" customHeight="1">
      <c r="AC35" s="366">
        <f>SUMPRODUCT(($G$119:$G$319=$G$87)*(AC$119:AC$319=AC$98))</f>
        <v>0</v>
      </c>
      <c r="AD35" s="1160" cm="1">
        <f t="array" ref="AD35">SUMPRODUCT(($G$119:$G$319=$G$87)*(AD$119:AD$319=AD$98))</f>
        <v>0</v>
      </c>
      <c r="AE35" s="1168" cm="1">
        <f t="array" ref="AE35">SUMPRODUCT(($G$119:$G$319=$G$87)*(AD$119:AD$319=AE$98))</f>
        <v>0</v>
      </c>
      <c r="AF35" s="1172" cm="1">
        <f t="array" ref="AF35">SUMPRODUCT(($G$119:$G$319=$G$87)*(AD$119:AD$319=AF$98))</f>
        <v>0</v>
      </c>
      <c r="AZ35" s="353"/>
      <c r="BK35" s="366">
        <f>SUMPRODUCT(($G$119:$G$319=$G$87)*(BK$119:BK$319=BK$98))</f>
        <v>0</v>
      </c>
      <c r="BL35" s="1122">
        <f>SUMPRODUCT(($G$119:$G$319=$G$87)*(BL$119:BL$319=BL$98))</f>
        <v>0</v>
      </c>
      <c r="BM35" s="1173" cm="1">
        <f t="array" ref="BM35">SUMPRODUCT(($G$119:$G$319=$G$87)*(BL$119:BL$319=BM$98))</f>
        <v>0</v>
      </c>
      <c r="FK35" s="353"/>
      <c r="FL35" s="353"/>
      <c r="FM35" s="353"/>
    </row>
    <row r="36" spans="2:169" s="351" customFormat="1" ht="11.5" hidden="1" customHeight="1">
      <c r="AC36" s="366">
        <f>SUMPRODUCT(($G$119:$G$319=$G$87)*(AC$119:AC$319=AC$99))</f>
        <v>0</v>
      </c>
      <c r="AD36" s="1161" cm="1">
        <f t="array" ref="AD36">SUMPRODUCT(($G$119:$G$319=$G$87)*(AD$119:AD$319=AD$99))</f>
        <v>0</v>
      </c>
      <c r="AE36" s="1169" cm="1">
        <f t="array" ref="AE36">SUMPRODUCT(($G$119:$G$319=$G$87)*(AD$119:AD$319=AE$99))</f>
        <v>0</v>
      </c>
      <c r="AF36" s="1172" cm="1">
        <f t="array" ref="AF36">SUMPRODUCT(($G$119:$G$319=$G$87)*(AD$119:AD$319=AF$99))</f>
        <v>0</v>
      </c>
      <c r="AZ36" s="353"/>
      <c r="BK36" s="366">
        <f>SUMPRODUCT(($G$119:$G$319=$G$87)*(BK$119:BK$319=BK$99))</f>
        <v>0</v>
      </c>
      <c r="BL36" s="1110">
        <f>SUMPRODUCT(($G$119:$G$319=$G$87)*(BL$119:BL$319=BL$99))</f>
        <v>0</v>
      </c>
      <c r="BM36" s="1173" cm="1">
        <f t="array" ref="BM36">SUMPRODUCT(($G$119:$G$319=$G$87)*(BL$119:BL$319=BM$99))</f>
        <v>0</v>
      </c>
      <c r="FK36" s="353"/>
      <c r="FL36" s="353"/>
      <c r="FM36" s="353"/>
    </row>
    <row r="37" spans="2:169" s="351" customFormat="1" ht="11.5" hidden="1" customHeight="1">
      <c r="AC37" s="366">
        <f>SUMPRODUCT(($G$119:$G$319=$G$87)*(AC$119:AC$319=AC$100))</f>
        <v>0</v>
      </c>
      <c r="AD37" s="1161" cm="1">
        <f t="array" ref="AD37">SUMPRODUCT(($G$119:$G$319=$G$87)*(AD$119:AD$319=AD$100))</f>
        <v>0</v>
      </c>
      <c r="AE37" s="1168" cm="1">
        <f t="array" ref="AE37">SUMPRODUCT(($G$119:$G$319=$G$87)*(AD$119:AD$319=AE$100))</f>
        <v>0</v>
      </c>
      <c r="AF37" s="1172" cm="1">
        <f t="array" ref="AF37">SUMPRODUCT(($G$119:$G$319=$G$87)*(AD$119:AD$319=AF$100))</f>
        <v>0</v>
      </c>
      <c r="AZ37" s="353"/>
      <c r="BK37" s="366">
        <f>SUMPRODUCT(($G$119:$G$319=$G$87)*(BK$119:BK$319=BK$100))</f>
        <v>0</v>
      </c>
      <c r="BL37" s="1110" cm="1">
        <f t="array" ref="BL37">SUMPRODUCT(($G$119:$G$319=$G$87)*(BL$119:BL$319=BL$100))</f>
        <v>0</v>
      </c>
      <c r="BM37" s="1173" cm="1">
        <f t="array" ref="BM37">SUMPRODUCT(($G$119:$G$319=$G$87)*(BL$119:BL$319=BM$100))</f>
        <v>0</v>
      </c>
      <c r="FK37" s="353"/>
      <c r="FL37" s="353"/>
      <c r="FM37" s="353"/>
    </row>
    <row r="38" spans="2:169" s="351" customFormat="1" ht="11.5" hidden="1" customHeight="1">
      <c r="AD38" s="1162" cm="1">
        <f t="array" ref="AD38">SUMPRODUCT(($G$119:$G$319=$G$87)*(AD$119:AD$319=AD$101))</f>
        <v>0</v>
      </c>
      <c r="AE38" s="1168" cm="1">
        <f t="array" ref="AE38">SUMPRODUCT(($G$119:$G$319=$G$87)*(AD$119:AD$319=AE$101))</f>
        <v>0</v>
      </c>
      <c r="AF38" s="1172" cm="1">
        <f t="array" ref="AF38">SUMPRODUCT(($G$119:$G$319=$G$87)*(AD$119:AD$319=AF$101))</f>
        <v>0</v>
      </c>
      <c r="AZ38" s="353"/>
      <c r="BL38" s="195"/>
      <c r="BM38" s="1173" cm="1">
        <f t="array" ref="BM38">SUMPRODUCT(($G$119:$G$319=$G$87)*(BL$119:BL$319=BM$101))</f>
        <v>0</v>
      </c>
      <c r="FK38" s="353"/>
      <c r="FL38" s="353"/>
      <c r="FM38" s="353"/>
    </row>
    <row r="39" spans="2:169" s="351" customFormat="1" ht="11.5" hidden="1" customHeight="1">
      <c r="AD39" s="1162" cm="1">
        <f t="array" ref="AD39">SUMPRODUCT(($G$119:$G$319=$G$87)*(AD$119:AD$319=AD$102))</f>
        <v>0</v>
      </c>
      <c r="AE39" s="1168" cm="1">
        <f t="array" ref="AE39">SUMPRODUCT(($G$119:$G$319=$G$87)*(AD$119:AD$319=AE$102))</f>
        <v>0</v>
      </c>
      <c r="AF39" s="1172" cm="1">
        <f t="array" ref="AF39">SUMPRODUCT(($G$119:$G$319=$G$87)*(AD$119:AD$319=AF$102))</f>
        <v>0</v>
      </c>
      <c r="AZ39" s="353"/>
      <c r="BL39" s="195"/>
      <c r="BM39" s="1173" cm="1">
        <f t="array" ref="BM39">SUMPRODUCT(($G$119:$G$319=$G$87)*(BL$119:BL$319=BM$102))</f>
        <v>0</v>
      </c>
      <c r="FK39" s="353"/>
      <c r="FL39" s="353"/>
      <c r="FM39" s="353"/>
    </row>
    <row r="40" spans="2:169" s="351" customFormat="1" ht="11.5" hidden="1" customHeight="1">
      <c r="AD40" s="1162" cm="1">
        <f t="array" ref="AD40">SUMPRODUCT(($G$119:$G$319=$G$87)*(AD$119:AD$319=AD$103))</f>
        <v>0</v>
      </c>
      <c r="AE40" s="1168" cm="1">
        <f t="array" ref="AE40">SUMPRODUCT(($G$119:$G$319=$G$87)*(AD$119:AD$319=AE$103))</f>
        <v>0</v>
      </c>
      <c r="AF40" s="1095"/>
      <c r="AZ40" s="353"/>
      <c r="BL40" s="201"/>
      <c r="BM40" s="1173" cm="1">
        <f t="array" ref="BM40">SUMPRODUCT(($G$119:$G$319=$G$87)*(BL$119:BL$319=BM$103))</f>
        <v>0</v>
      </c>
      <c r="FK40" s="353"/>
      <c r="FL40" s="353"/>
      <c r="FM40" s="353"/>
    </row>
    <row r="41" spans="2:169" s="351" customFormat="1" ht="11.5" hidden="1" customHeight="1">
      <c r="AD41" s="1163" cm="1">
        <f t="array" ref="AD41">SUMPRODUCT(($G$119:$G$319=$G$87)*(AD$119:AD$319=AD$104))</f>
        <v>0</v>
      </c>
      <c r="AE41" s="201"/>
      <c r="AF41" s="1095"/>
      <c r="AZ41" s="353"/>
      <c r="FK41" s="353"/>
      <c r="FL41" s="353"/>
      <c r="FM41" s="353"/>
    </row>
    <row r="42" spans="2:169" s="351" customFormat="1" ht="11.5" hidden="1" customHeight="1">
      <c r="AC42" s="195"/>
      <c r="AD42" s="1163" cm="1">
        <f t="array" ref="AD42">SUMPRODUCT(($G$119:$G$319=$G$87)*(AD$119:AD$319=AD$105))</f>
        <v>0</v>
      </c>
      <c r="AE42" s="201"/>
      <c r="AF42" s="1095"/>
      <c r="AZ42" s="353"/>
      <c r="BK42" s="195"/>
      <c r="BL42" s="195"/>
      <c r="BM42" s="195"/>
      <c r="BO42" s="195"/>
      <c r="FK42" s="353"/>
      <c r="FL42" s="353"/>
      <c r="FM42" s="353"/>
    </row>
    <row r="43" spans="2:169" s="351" customFormat="1" ht="11.5" hidden="1" customHeight="1">
      <c r="B43" s="370"/>
      <c r="C43" s="370"/>
      <c r="D43" s="370"/>
      <c r="E43" s="370"/>
      <c r="F43" s="370"/>
      <c r="G43" s="371" t="s">
        <v>931</v>
      </c>
      <c r="H43" s="370"/>
      <c r="I43" s="370"/>
      <c r="J43" s="370"/>
      <c r="K43" s="370"/>
      <c r="L43" s="370"/>
      <c r="M43" s="370"/>
      <c r="N43" s="370"/>
      <c r="O43" s="370"/>
      <c r="P43" s="370"/>
      <c r="Q43" s="370"/>
      <c r="R43" s="370"/>
      <c r="S43" s="370"/>
      <c r="T43" s="370"/>
      <c r="U43" s="370"/>
      <c r="V43" s="370"/>
      <c r="W43" s="370"/>
      <c r="X43" s="370"/>
      <c r="Y43" s="370"/>
      <c r="Z43" s="370"/>
      <c r="AA43" s="370"/>
      <c r="AB43" s="370"/>
      <c r="AC43" s="372"/>
      <c r="AD43" s="372"/>
      <c r="AE43" s="370"/>
      <c r="AF43" s="370"/>
      <c r="AG43" s="370"/>
      <c r="AH43" s="370"/>
      <c r="AI43" s="370"/>
      <c r="AJ43" s="370"/>
      <c r="AK43" s="370"/>
      <c r="AL43" s="370"/>
      <c r="AM43" s="372"/>
      <c r="AN43" s="372"/>
      <c r="AO43" s="372"/>
      <c r="AP43" s="372"/>
      <c r="AQ43" s="372"/>
      <c r="AR43" s="372"/>
      <c r="AS43" s="372"/>
      <c r="AT43" s="370"/>
      <c r="AU43" s="370"/>
      <c r="AV43" s="370"/>
      <c r="AW43" s="370"/>
      <c r="AX43" s="372"/>
      <c r="AY43" s="372"/>
      <c r="AZ43" s="373"/>
      <c r="BA43" s="372"/>
      <c r="BB43" s="372"/>
      <c r="BC43" s="372"/>
      <c r="BD43" s="372"/>
      <c r="BE43" s="372"/>
      <c r="BF43" s="372"/>
      <c r="BG43" s="372"/>
      <c r="BH43" s="372"/>
      <c r="BI43" s="372"/>
      <c r="BJ43" s="372"/>
      <c r="BK43" s="372"/>
      <c r="BL43" s="372"/>
      <c r="BM43" s="372"/>
      <c r="BN43" s="370"/>
      <c r="BO43" s="372"/>
      <c r="BP43" s="372"/>
      <c r="BQ43" s="370"/>
      <c r="BR43" s="370"/>
      <c r="BS43" s="370"/>
      <c r="BT43" s="370"/>
      <c r="BU43" s="370"/>
      <c r="BV43" s="370"/>
      <c r="BW43" s="372"/>
      <c r="BX43" s="370"/>
      <c r="BY43" s="370"/>
      <c r="BZ43" s="370"/>
      <c r="CA43" s="370"/>
      <c r="CB43" s="370"/>
      <c r="CC43" s="370"/>
      <c r="CD43" s="370"/>
      <c r="CE43" s="370"/>
      <c r="CF43" s="370"/>
      <c r="CG43" s="370"/>
      <c r="CH43" s="370"/>
      <c r="CI43" s="370"/>
      <c r="CJ43" s="372"/>
      <c r="CK43" s="370"/>
      <c r="CL43" s="370"/>
      <c r="CM43" s="370"/>
      <c r="CN43" s="370"/>
      <c r="CO43" s="370"/>
      <c r="CP43" s="370"/>
      <c r="CQ43" s="370"/>
      <c r="CR43" s="370"/>
      <c r="CS43" s="372"/>
      <c r="CT43" s="370"/>
      <c r="CU43" s="370"/>
      <c r="CV43" s="370"/>
      <c r="CW43" s="370"/>
      <c r="CX43" s="370"/>
      <c r="CY43" s="370"/>
      <c r="CZ43" s="370"/>
      <c r="DA43" s="372"/>
      <c r="DB43" s="372"/>
      <c r="DC43" s="372"/>
      <c r="DD43" s="372"/>
      <c r="DE43" s="370"/>
      <c r="DF43" s="370"/>
      <c r="DG43" s="370"/>
      <c r="DH43" s="370"/>
      <c r="DI43" s="370"/>
      <c r="DJ43" s="372"/>
      <c r="DK43" s="372"/>
      <c r="DL43" s="372"/>
      <c r="DM43" s="372"/>
      <c r="DN43" s="370"/>
      <c r="DO43" s="370"/>
      <c r="DP43" s="370"/>
      <c r="DQ43" s="370"/>
      <c r="DR43" s="370"/>
      <c r="DS43" s="370"/>
      <c r="DT43" s="370"/>
      <c r="DU43" s="370"/>
      <c r="DV43" s="370"/>
      <c r="DW43" s="370"/>
      <c r="DX43" s="370"/>
      <c r="DY43" s="370"/>
      <c r="DZ43" s="370"/>
      <c r="EA43" s="370"/>
      <c r="EB43" s="370"/>
      <c r="EC43" s="370"/>
      <c r="ED43" s="370"/>
      <c r="EE43" s="370"/>
      <c r="EF43" s="370"/>
      <c r="EG43" s="370"/>
      <c r="EH43" s="370"/>
      <c r="EI43" s="370"/>
      <c r="EJ43" s="370"/>
      <c r="EK43" s="370"/>
      <c r="EL43" s="370"/>
      <c r="EM43" s="370"/>
      <c r="EN43" s="370"/>
      <c r="EO43" s="370"/>
      <c r="EP43" s="370"/>
      <c r="EQ43" s="370"/>
      <c r="ER43" s="370"/>
      <c r="ES43" s="370"/>
      <c r="ET43" s="370"/>
      <c r="EU43" s="370"/>
      <c r="EV43" s="370"/>
      <c r="EW43" s="370"/>
      <c r="EX43" s="370"/>
      <c r="EY43" s="370"/>
      <c r="EZ43" s="370"/>
      <c r="FA43" s="370"/>
      <c r="FB43" s="370"/>
      <c r="FC43" s="370"/>
      <c r="FD43" s="370"/>
      <c r="FE43" s="370"/>
      <c r="FF43" s="370"/>
      <c r="FG43" s="370"/>
      <c r="FH43" s="370"/>
      <c r="FI43" s="370"/>
      <c r="FK43" s="353"/>
      <c r="FL43" s="353"/>
      <c r="FM43" s="353"/>
    </row>
    <row r="44" spans="2:169" s="351" customFormat="1" ht="11.5" hidden="1" customHeight="1">
      <c r="B44" s="374"/>
      <c r="C44" s="374"/>
      <c r="D44" s="374"/>
      <c r="E44" s="374"/>
      <c r="F44" s="374">
        <f>COUNTA(F119:F319)</f>
        <v>0</v>
      </c>
      <c r="G44" s="368">
        <f>COUNTIF(G$119:G$319,G$87)</f>
        <v>0</v>
      </c>
      <c r="H44" s="358"/>
      <c r="I44" s="375"/>
      <c r="J44" s="375"/>
      <c r="K44" s="375"/>
      <c r="L44" s="375"/>
      <c r="M44" s="375"/>
      <c r="N44" s="375"/>
      <c r="O44" s="375"/>
      <c r="P44" s="375"/>
      <c r="Q44" s="375"/>
      <c r="R44" s="375"/>
      <c r="S44" s="375"/>
      <c r="T44" s="375"/>
      <c r="U44" s="375"/>
      <c r="V44" s="375"/>
      <c r="AH44" s="374">
        <f>SUMPRODUCT(($G$119:$G$319=$G$88)*(AH$119:AH$319=AH$87))</f>
        <v>0</v>
      </c>
      <c r="AJ44" s="374">
        <f>SUMPRODUCT(($G$119:$G$319=$G$88)*(AJ$119:AJ$319=AJ$87))</f>
        <v>0</v>
      </c>
      <c r="AK44" s="374">
        <f>SUMPRODUCT(($G$119:$G$319=$G$88)*(AK$119:AK$319=AK$87))</f>
        <v>0</v>
      </c>
      <c r="AL44" s="374">
        <f>SUMPRODUCT(($G$119:$G$319=$G$88)*(AL$119:AL$319=AL$87))</f>
        <v>0</v>
      </c>
      <c r="AM44" s="374" cm="1">
        <f t="array" ref="AM44">SUMPRODUCT(($G$119:$G$319=$G$88)*(AM$119:AM$319=AM$87))</f>
        <v>0</v>
      </c>
      <c r="AN44" s="374"/>
      <c r="AO44" s="374">
        <f>SUMPRODUCT(($G$119:$G$319=$G$88)*(AO$119:AO$319=AO$87))</f>
        <v>0</v>
      </c>
      <c r="AP44" s="358"/>
      <c r="AS44" s="359"/>
      <c r="AT44" s="374">
        <f>SUMPRODUCT(($G$119:$G$319=$G$88)*(AT$119:AT$319="該当"))</f>
        <v>0</v>
      </c>
      <c r="AU44" s="374">
        <f>SUMPRODUCT(($G$119:$G$319=$G$88)*(AU$119:AU$319="該当"))</f>
        <v>0</v>
      </c>
      <c r="AV44" s="374">
        <f>SUMPRODUCT(($G$119:$G$319=$G$88)*(AV$119:AV$319=AV$87))</f>
        <v>0</v>
      </c>
      <c r="AW44" s="374">
        <f>SUMPRODUCT(($G$119:$G$319=$G$88)*(AW$119:AW$319="該当"))</f>
        <v>0</v>
      </c>
      <c r="AZ44" s="353"/>
      <c r="BA44" s="376">
        <f>SUMPRODUCT(($G$119:$G$319=$G$88)*(BA$119:BA$319=BA$87))</f>
        <v>0</v>
      </c>
      <c r="BB44" s="376">
        <f>SUMPRODUCT(($G$119:$G$319=$G$88)*(BB$119:BB$319=BB$87))</f>
        <v>0</v>
      </c>
      <c r="BC44" s="376">
        <f>SUMPRODUCT(($G$119:$G$319=$G$88)*(BC$119:BC$319=BC$87))</f>
        <v>0</v>
      </c>
      <c r="BD44" s="376">
        <f>SUMPRODUCT(($G$119:$G$319=$G$88)*(BD$119:BD$319=BD$87))</f>
        <v>0</v>
      </c>
      <c r="BE44" s="376" cm="1">
        <f t="array" ref="BE44">SUMPRODUCT(($G$119:$G$319=$G$88)*(BE$119:BE$319=BE$87))</f>
        <v>0</v>
      </c>
      <c r="BF44" s="376" cm="1">
        <f t="array" ref="BF44">SUMPRODUCT(($G$119:$G$319=$G$88)*(BF$119:BF$319=BF$87))</f>
        <v>0</v>
      </c>
      <c r="BG44" s="376" cm="1">
        <f t="array" ref="BG44">SUMPRODUCT(($G$119:$G$319=$G$88)*(BG$119:BG$319=BG$87))</f>
        <v>0</v>
      </c>
      <c r="BJ44" s="374">
        <f>SUMPRODUCT(($G$119:$G$319=$G$88)*(BJ$119:BJ$319&gt;0))</f>
        <v>0</v>
      </c>
      <c r="BK44" s="376">
        <f>SUMPRODUCT(($G$119:$G$319=$G$88)*(BK$119:BK$319=BK$87))</f>
        <v>0</v>
      </c>
      <c r="BL44" s="1109" cm="1">
        <f t="array" ref="BL44">SUMPRODUCT(($G$119:$G$319=$G$88)*(BL$119:BL$319=BL$87))</f>
        <v>0</v>
      </c>
      <c r="BM44" s="1112" cm="1">
        <f t="array" ref="BM44">SUMPRODUCT(($G$119:$G$319=$G$88)*(BL$119:BL$319=BM$87))</f>
        <v>0</v>
      </c>
      <c r="BN44" s="374">
        <f>SUMPRODUCT(($G$119:$G$319=$G$88)*(BN$119:BN$319=BN$87))</f>
        <v>0</v>
      </c>
      <c r="BO44" s="195"/>
      <c r="BQ44" s="374">
        <f t="shared" ref="BQ44:BV44" si="51">SUMPRODUCT(($G$119:$G$319=$G$88)*(BQ$119:BQ$319=BQ$87))</f>
        <v>0</v>
      </c>
      <c r="BR44" s="374">
        <f t="shared" si="51"/>
        <v>0</v>
      </c>
      <c r="BS44" s="374">
        <f t="shared" si="51"/>
        <v>0</v>
      </c>
      <c r="BT44" s="374">
        <f t="shared" si="51"/>
        <v>0</v>
      </c>
      <c r="BU44" s="374">
        <f t="shared" si="51"/>
        <v>0</v>
      </c>
      <c r="BV44" s="374">
        <f t="shared" si="51"/>
        <v>0</v>
      </c>
      <c r="BX44" s="374">
        <f>SUMPRODUCT(($G$119:$G$319=$G$88)*(BX$119:BX$319=BX$87))</f>
        <v>0</v>
      </c>
      <c r="BY44" s="374">
        <f t="shared" ref="BY44:CH44" si="52">SUMPRODUCT(($G$119:$G$319=$G$88)*(BY$119:BY$319=BY$87))</f>
        <v>0</v>
      </c>
      <c r="BZ44" s="374">
        <f t="shared" si="52"/>
        <v>0</v>
      </c>
      <c r="CA44" s="374">
        <f t="shared" si="52"/>
        <v>0</v>
      </c>
      <c r="CB44" s="374">
        <f t="shared" si="52"/>
        <v>0</v>
      </c>
      <c r="CC44" s="374">
        <f t="shared" si="52"/>
        <v>0</v>
      </c>
      <c r="CD44" s="374">
        <f t="shared" si="52"/>
        <v>0</v>
      </c>
      <c r="CE44" s="374">
        <f t="shared" si="52"/>
        <v>0</v>
      </c>
      <c r="CF44" s="374">
        <f t="shared" si="52"/>
        <v>0</v>
      </c>
      <c r="CG44" s="374">
        <f t="shared" si="52"/>
        <v>0</v>
      </c>
      <c r="CH44" s="374">
        <f t="shared" si="52"/>
        <v>0</v>
      </c>
      <c r="CI44" s="374">
        <f>SUMPRODUCT(($G$119:$G$319=$G$88)*(CI$119:CI$319=CI$87))</f>
        <v>0</v>
      </c>
      <c r="CK44" s="374">
        <f>SUMPRODUCT(($G$119:$G$319=$G$88)*(CK$119:CK$319=CK$87))</f>
        <v>0</v>
      </c>
      <c r="CL44" s="374">
        <f t="shared" ref="CL44:CQ44" si="53">SUMPRODUCT(($G$119:$G$319=$G$88)*(CL$119:CL$319=CL$87))</f>
        <v>0</v>
      </c>
      <c r="CM44" s="374">
        <f t="shared" si="53"/>
        <v>0</v>
      </c>
      <c r="CN44" s="374">
        <f t="shared" si="53"/>
        <v>0</v>
      </c>
      <c r="CO44" s="374">
        <f t="shared" si="53"/>
        <v>0</v>
      </c>
      <c r="CP44" s="374">
        <f t="shared" si="53"/>
        <v>0</v>
      </c>
      <c r="CQ44" s="374">
        <f t="shared" si="53"/>
        <v>0</v>
      </c>
      <c r="CR44" s="374">
        <f>SUMPRODUCT(($G$119:$G$319=$G$88)*(CR$119:CR$319=CR$87))</f>
        <v>0</v>
      </c>
      <c r="CT44" s="374">
        <f t="shared" ref="CT44:DC44" si="54">SUMPRODUCT(($G$119:$G$319=$G$88)*(CT$119:CT$319=CT$87))</f>
        <v>0</v>
      </c>
      <c r="CU44" s="374">
        <f t="shared" si="54"/>
        <v>0</v>
      </c>
      <c r="CV44" s="374">
        <f t="shared" si="54"/>
        <v>0</v>
      </c>
      <c r="CW44" s="374">
        <f t="shared" si="54"/>
        <v>0</v>
      </c>
      <c r="CX44" s="374">
        <f t="shared" si="54"/>
        <v>0</v>
      </c>
      <c r="CY44" s="374">
        <f t="shared" si="54"/>
        <v>0</v>
      </c>
      <c r="CZ44" s="374">
        <f t="shared" si="54"/>
        <v>0</v>
      </c>
      <c r="DB44" s="374">
        <f t="shared" si="54"/>
        <v>0</v>
      </c>
      <c r="DC44" s="374">
        <f t="shared" si="54"/>
        <v>0</v>
      </c>
      <c r="DE44" s="374">
        <f t="shared" ref="DE44:DJ44" si="55">SUMPRODUCT(($G$119:$G$319=$G$88)*(DE$119:DE$319=DE$87))</f>
        <v>0</v>
      </c>
      <c r="DF44" s="374">
        <f t="shared" si="55"/>
        <v>0</v>
      </c>
      <c r="DG44" s="374">
        <f t="shared" si="55"/>
        <v>0</v>
      </c>
      <c r="DH44" s="374">
        <f t="shared" si="55"/>
        <v>0</v>
      </c>
      <c r="DI44" s="374">
        <f t="shared" si="55"/>
        <v>0</v>
      </c>
      <c r="DJ44" s="376">
        <f t="shared" si="55"/>
        <v>0</v>
      </c>
      <c r="DK44" s="195"/>
      <c r="DO44" s="376">
        <f>SUMPRODUCT(($G$119:$G$319=$G$88)*(DO$119:DO$319=$DO$87))</f>
        <v>0</v>
      </c>
      <c r="DP44" s="376" cm="1">
        <f t="array" ref="DP44">SUMPRODUCT(($G$119:$G$319=$G$88)*(DP$119:DP$319=$DP$87))</f>
        <v>0</v>
      </c>
      <c r="DQ44" s="376" cm="1">
        <f t="array" ref="DQ44">SUMPRODUCT(($G$119:$G$319=$G$88)*(DQ$119:DQ$319=$DQ$87))</f>
        <v>0</v>
      </c>
      <c r="DR44" s="376" cm="1">
        <f t="array" ref="DR44">SUMPRODUCT(($G$119:$G$319=$G$88)*(DR$119:DR$319=$DR$87))</f>
        <v>0</v>
      </c>
      <c r="DS44" s="376" cm="1">
        <f t="array" ref="DS44">SUMPRODUCT(($G$119:$G$319=$G$88)*(DS$119:DS$319=$DS$87))</f>
        <v>0</v>
      </c>
      <c r="DT44" s="376" cm="1">
        <f t="array" ref="DT44">SUMPRODUCT(($G$119:$G$319=$G$88)*(DT$119:DT$319=$DT$87))</f>
        <v>0</v>
      </c>
      <c r="DU44" s="376" cm="1">
        <f t="array" ref="DU44">SUMPRODUCT(($G$119:$G$319=$G$88)*(DU$119:DU$319=$DU$87))</f>
        <v>0</v>
      </c>
      <c r="DV44" s="376" cm="1">
        <f t="array" ref="DV44">SUMPRODUCT(($G$119:$G$319=$G$88)*(DV$119:DV$319=$DV$87))</f>
        <v>0</v>
      </c>
      <c r="EA44" s="376">
        <f>SUMPRODUCT(($G$119:$G$319=$G$88)*(EA$119:EA$319=$EA$87))</f>
        <v>0</v>
      </c>
      <c r="EB44" s="376" cm="1">
        <f t="array" ref="EB44">SUMPRODUCT(($G$119:$G$319=$G$88)*(EB$119:EB$319=$EB$87))</f>
        <v>0</v>
      </c>
      <c r="EC44" s="376" cm="1">
        <f t="array" ref="EC44">SUMPRODUCT(($G$119:$G$319=$G$88)*(EC$119:EC$319=$EC$87))</f>
        <v>0</v>
      </c>
      <c r="ED44" s="376" cm="1">
        <f t="array" ref="ED44">SUMPRODUCT(($G$119:$G$319=$G$88)*(ED$119:ED$319=$ED$87))</f>
        <v>0</v>
      </c>
      <c r="EE44" s="376" cm="1">
        <f t="array" ref="EE44">SUMPRODUCT(($G$119:$G$319=$G$88)*(EE$119:EE$319=$EE$87))</f>
        <v>0</v>
      </c>
      <c r="EF44" s="376" cm="1">
        <f t="array" ref="EF44">SUMPRODUCT(($G$119:$G$319=$G$88)*(EF$119:EF$319=$EF$87))</f>
        <v>0</v>
      </c>
      <c r="EK44" s="376" cm="1">
        <f t="array" ref="EK44">SUMPRODUCT(($G$119:$G$319=$G$88)*(EK$119:EK$319=EK$87))</f>
        <v>0</v>
      </c>
      <c r="EL44" s="376" cm="1">
        <f t="array" ref="EL44">SUMPRODUCT(($G$119:$G$319=$G$88)*(EL$119:EL$319=EL$87))</f>
        <v>0</v>
      </c>
      <c r="EM44" s="376" cm="1">
        <f t="array" ref="EM44">SUMPRODUCT(($G$119:$G$319=$G$88)*(EM$119:EM$319=EM$87))</f>
        <v>0</v>
      </c>
      <c r="EP44" s="377">
        <f>SUMPRODUCT(($G$119:$G$319=$G$88)*(EP$119:EP$319=EP$87))</f>
        <v>0</v>
      </c>
      <c r="ER44" s="377">
        <f>SUMPRODUCT(($G$119:$G$319=$G$88)*(ER$119:ER$319=ER$87))</f>
        <v>0</v>
      </c>
      <c r="ET44" s="377">
        <f>SUMPRODUCT(($G$119:$G$319=$G$88)*(ET$119:ET$319=ET$87))</f>
        <v>0</v>
      </c>
      <c r="EX44" s="377">
        <f>SUMPRODUCT(($G$119:$G$319=$G$88)*(EX$119:EX$319=EX$87))</f>
        <v>0</v>
      </c>
      <c r="EY44" s="377">
        <f>SUMPRODUCT(($G$119:$G$319=$G$88)*(EY$119:EY$319=EY$87))</f>
        <v>0</v>
      </c>
      <c r="EZ44" s="377">
        <f>SUMPRODUCT(($G$119:$G$319=$G$88)*(EZ$119:EZ$319=EZ$87))</f>
        <v>0</v>
      </c>
      <c r="FE44" s="377">
        <f>SUMPRODUCT(($G$119:$G$319=$G$88)*(FE$119:FE$319=FE$87))</f>
        <v>0</v>
      </c>
      <c r="FH44" s="1190">
        <f>SUMPRODUCT(($G$119:$G$319=$G$88)*(FH$119:FH$319=FH$87))</f>
        <v>0</v>
      </c>
      <c r="FK44" s="353"/>
      <c r="FL44" s="353"/>
      <c r="FM44" s="353"/>
    </row>
    <row r="45" spans="2:169" s="351" customFormat="1" ht="11.5" hidden="1" customHeight="1">
      <c r="G45" s="378">
        <f>COUNTIF(G$119:G$319,G$88)</f>
        <v>0</v>
      </c>
      <c r="H45" s="358"/>
      <c r="AH45" s="374">
        <f>SUMPRODUCT(($G$119:$G$319=$G$88)*(AH$119:AH$319=AH$88))</f>
        <v>0</v>
      </c>
      <c r="AJ45" s="374">
        <f>SUMPRODUCT(($G$119:$G$319=$G$88)*(AJ$119:AJ$319=AJ$88))</f>
        <v>0</v>
      </c>
      <c r="AK45" s="374">
        <f>SUMPRODUCT(($G$119:$G$319=$G$88)*(AK$119:AK$319=AK$88))</f>
        <v>0</v>
      </c>
      <c r="AL45" s="374">
        <f>SUMPRODUCT(($G$119:$G$319=$G$88)*(AL$119:AL$319=AL$88))</f>
        <v>0</v>
      </c>
      <c r="AM45" s="374">
        <f>SUMPRODUCT(($G$119:$G$319=$G$88)*(AM$119:AM$319=AM$88))</f>
        <v>0</v>
      </c>
      <c r="AN45" s="374"/>
      <c r="AO45" s="374">
        <f>SUMPRODUCT(($G$119:$G$319=$G$88)*(AO$119:AO$319=AO$88))</f>
        <v>0</v>
      </c>
      <c r="AS45" s="359"/>
      <c r="AT45" s="374">
        <f>SUMPRODUCT(($G$119:$G$319=$G$88)*(AT$119:AT$319="非該当"))</f>
        <v>0</v>
      </c>
      <c r="AU45" s="374">
        <f>SUMPRODUCT(($G$119:$G$319=$G$88)*(AU$119:AU$319="非該当"))</f>
        <v>0</v>
      </c>
      <c r="AV45" s="374">
        <f>SUMPRODUCT(($G$119:$G$319=$G$88)*(AV$119:AV$319=AV$88))</f>
        <v>0</v>
      </c>
      <c r="AW45" s="374">
        <f>SUMPRODUCT(($G$119:$G$319=$G$88)*(AW$119:AW$319="非該当"))</f>
        <v>0</v>
      </c>
      <c r="AZ45" s="353"/>
      <c r="BA45" s="376">
        <f>SUMPRODUCT(($G$119:$G$319=$G$88)*(BA$119:BA$319=BA$88))</f>
        <v>0</v>
      </c>
      <c r="BB45" s="376">
        <f>SUMPRODUCT(($G$119:$G$319=$G$88)*(BB$119:BB$319=BB$88))</f>
        <v>0</v>
      </c>
      <c r="BC45" s="376">
        <f>SUMPRODUCT(($G$119:$G$319=$G$88)*(BC$119:BC$319=BC$88))</f>
        <v>0</v>
      </c>
      <c r="BD45" s="376">
        <f>SUMPRODUCT(($G$119:$G$319=$G$88)*(BD$119:BD$319=BD$88))</f>
        <v>0</v>
      </c>
      <c r="BE45" s="376" cm="1">
        <f t="array" ref="BE45">SUMPRODUCT(($G$119:$G$319=$G$88)*(BE$119:BE$319=BE$88))</f>
        <v>0</v>
      </c>
      <c r="BF45" s="376">
        <f>SUMPRODUCT(($G$119:$G$319=$G$88)*(BF$119:BF$319=BF$88))</f>
        <v>0</v>
      </c>
      <c r="BG45" s="376">
        <f>SUMPRODUCT(($G$119:$G$319=$G$88)*(BG$119:BG$319=BG$88))</f>
        <v>0</v>
      </c>
      <c r="BK45" s="376">
        <f>SUMPRODUCT(($G$119:$G$319=$G$88)*(BK$119:BK$319=BK$88))</f>
        <v>0</v>
      </c>
      <c r="BL45" s="1109">
        <f>SUMPRODUCT(($G$119:$G$319=$G$88)*(BL$119:BL$319=BL$88))</f>
        <v>0</v>
      </c>
      <c r="BM45" s="1113" cm="1">
        <f t="array" ref="BM45">SUMPRODUCT(($G$119:$G$319=$G$88)*(BL$119:BL$319=BM$88))</f>
        <v>0</v>
      </c>
      <c r="BN45" s="374">
        <f>SUMPRODUCT(($G$119:$G$319=$G$88)*(BN$119:BN$319=BN$88))</f>
        <v>0</v>
      </c>
      <c r="BO45" s="195"/>
      <c r="BQ45" s="374">
        <f t="shared" ref="BQ45:BV45" si="56">SUMPRODUCT(($G$119:$G$319=$G$88)*(BQ$119:BQ$319=BQ$88))</f>
        <v>0</v>
      </c>
      <c r="BR45" s="374">
        <f t="shared" si="56"/>
        <v>0</v>
      </c>
      <c r="BS45" s="374">
        <f t="shared" si="56"/>
        <v>0</v>
      </c>
      <c r="BT45" s="374">
        <f t="shared" si="56"/>
        <v>0</v>
      </c>
      <c r="BU45" s="374">
        <f t="shared" si="56"/>
        <v>0</v>
      </c>
      <c r="BV45" s="374">
        <f t="shared" si="56"/>
        <v>0</v>
      </c>
      <c r="BX45" s="374">
        <f>SUMPRODUCT(($G$119:$G$319=$G$88)*(BX$119:BX$319=BX$88))</f>
        <v>0</v>
      </c>
      <c r="BY45" s="374">
        <f t="shared" ref="BY45:CH45" si="57">SUMPRODUCT(($G$119:$G$319=$G$88)*(BY$119:BY$319=BY$88))</f>
        <v>0</v>
      </c>
      <c r="BZ45" s="374">
        <f t="shared" si="57"/>
        <v>0</v>
      </c>
      <c r="CA45" s="374">
        <f t="shared" si="57"/>
        <v>0</v>
      </c>
      <c r="CB45" s="374">
        <f t="shared" si="57"/>
        <v>0</v>
      </c>
      <c r="CC45" s="374">
        <f t="shared" si="57"/>
        <v>0</v>
      </c>
      <c r="CD45" s="374">
        <f t="shared" si="57"/>
        <v>0</v>
      </c>
      <c r="CE45" s="374">
        <f t="shared" si="57"/>
        <v>0</v>
      </c>
      <c r="CF45" s="374">
        <f t="shared" si="57"/>
        <v>0</v>
      </c>
      <c r="CG45" s="374">
        <f t="shared" si="57"/>
        <v>0</v>
      </c>
      <c r="CH45" s="374">
        <f t="shared" si="57"/>
        <v>0</v>
      </c>
      <c r="CI45" s="374">
        <f>SUMPRODUCT(($G$119:$G$319=$G$88)*(CI$119:CI$319=CI$88))</f>
        <v>0</v>
      </c>
      <c r="CK45" s="374">
        <f>SUMPRODUCT(($G$119:$G$319=$G$88)*(CK$119:CK$319=CK$88))</f>
        <v>0</v>
      </c>
      <c r="CL45" s="374">
        <f t="shared" ref="CL45:CQ45" si="58">SUMPRODUCT(($G$119:$G$319=$G$88)*(CL$119:CL$319=CL$88))</f>
        <v>0</v>
      </c>
      <c r="CM45" s="374">
        <f t="shared" si="58"/>
        <v>0</v>
      </c>
      <c r="CN45" s="374">
        <f t="shared" si="58"/>
        <v>0</v>
      </c>
      <c r="CO45" s="374">
        <f t="shared" si="58"/>
        <v>0</v>
      </c>
      <c r="CP45" s="374">
        <f t="shared" si="58"/>
        <v>0</v>
      </c>
      <c r="CQ45" s="374">
        <f t="shared" si="58"/>
        <v>0</v>
      </c>
      <c r="CR45" s="374">
        <f>SUMPRODUCT(($G$119:$G$319=$G$88)*(CR$119:CR$319=CR$88))</f>
        <v>0</v>
      </c>
      <c r="CT45" s="374">
        <f t="shared" ref="CT45:DC45" si="59">SUMPRODUCT(($G$119:$G$319=$G$88)*(CT$119:CT$319=CT$88))</f>
        <v>0</v>
      </c>
      <c r="CU45" s="374">
        <f t="shared" si="59"/>
        <v>0</v>
      </c>
      <c r="CV45" s="374">
        <f t="shared" si="59"/>
        <v>0</v>
      </c>
      <c r="CW45" s="374">
        <f t="shared" si="59"/>
        <v>0</v>
      </c>
      <c r="CX45" s="374">
        <f t="shared" si="59"/>
        <v>0</v>
      </c>
      <c r="CY45" s="374">
        <f t="shared" si="59"/>
        <v>0</v>
      </c>
      <c r="CZ45" s="374">
        <f t="shared" si="59"/>
        <v>0</v>
      </c>
      <c r="DB45" s="374">
        <f t="shared" si="59"/>
        <v>0</v>
      </c>
      <c r="DC45" s="374">
        <f t="shared" si="59"/>
        <v>0</v>
      </c>
      <c r="DE45" s="374">
        <f t="shared" ref="DE45:DJ45" si="60">SUMPRODUCT(($G$119:$G$319=$G$88)*(DE$119:DE$319=DE$88))</f>
        <v>0</v>
      </c>
      <c r="DF45" s="374">
        <f t="shared" si="60"/>
        <v>0</v>
      </c>
      <c r="DG45" s="374">
        <f t="shared" si="60"/>
        <v>0</v>
      </c>
      <c r="DH45" s="374">
        <f t="shared" si="60"/>
        <v>0</v>
      </c>
      <c r="DI45" s="374">
        <f t="shared" si="60"/>
        <v>0</v>
      </c>
      <c r="DJ45" s="376">
        <f t="shared" si="60"/>
        <v>0</v>
      </c>
      <c r="DK45" s="195"/>
      <c r="DO45" s="376">
        <f>SUMPRODUCT(($G$119:$G$319=$G$88)*(DO$119:DO$319=$DO$88))</f>
        <v>0</v>
      </c>
      <c r="DP45" s="376" cm="1">
        <f t="array" ref="DP45">SUMPRODUCT(($G$119:$G$319=$G$88)*(DP$119:DP$319=$DP$88))</f>
        <v>0</v>
      </c>
      <c r="DQ45" s="376" cm="1">
        <f t="array" ref="DQ45">SUMPRODUCT(($G$119:$G$319=$G$88)*(DQ$119:DQ$319=$DQ$88))</f>
        <v>0</v>
      </c>
      <c r="DR45" s="376" cm="1">
        <f t="array" ref="DR45">SUMPRODUCT(($G$119:$G$319=$G$88)*(DR$119:DR$319=$DR$88))</f>
        <v>0</v>
      </c>
      <c r="DS45" s="376" cm="1">
        <f t="array" ref="DS45">SUMPRODUCT(($G$119:$G$319=$G$88)*(DS$119:DS$319=$DS$88))</f>
        <v>0</v>
      </c>
      <c r="DT45" s="376" cm="1">
        <f t="array" ref="DT45">SUMPRODUCT(($G$119:$G$319=$G$88)*(DT$119:DT$319=$DT$88))</f>
        <v>0</v>
      </c>
      <c r="DU45" s="376" cm="1">
        <f t="array" ref="DU45">SUMPRODUCT(($G$119:$G$319=$G$88)*(DU$119:DU$319=$DU$88))</f>
        <v>0</v>
      </c>
      <c r="DV45" s="376" cm="1">
        <f t="array" ref="DV45">SUMPRODUCT(($G$119:$G$319=$G$88)*(DV$119:DV$319=$DV$88))</f>
        <v>0</v>
      </c>
      <c r="EA45" s="376">
        <f>SUMPRODUCT(($G$119:$G$319=$G$88)*(EA$119:EA$319=$EA$88))</f>
        <v>0</v>
      </c>
      <c r="EB45" s="376" cm="1">
        <f t="array" ref="EB45">SUMPRODUCT(($G$119:$G$319=$G$88)*(EB$119:EB$319=$EB$88))</f>
        <v>0</v>
      </c>
      <c r="EC45" s="376" cm="1">
        <f t="array" ref="EC45">SUMPRODUCT(($G$119:$G$319=$G$88)*(EC$119:EC$319=$EC$88))</f>
        <v>0</v>
      </c>
      <c r="ED45" s="376" cm="1">
        <f t="array" ref="ED45">SUMPRODUCT(($G$119:$G$319=$G$88)*(ED$119:ED$319=$ED$88))</f>
        <v>0</v>
      </c>
      <c r="EE45" s="376" cm="1">
        <f t="array" ref="EE45">SUMPRODUCT(($G$119:$G$319=$G$88)*(EE$119:EE$319=$EE$88))</f>
        <v>0</v>
      </c>
      <c r="EF45" s="376" cm="1">
        <f t="array" ref="EF45">SUMPRODUCT(($G$119:$G$319=$G$88)*(EF$119:EF$319=$EF$88))</f>
        <v>0</v>
      </c>
      <c r="EK45" s="376">
        <f>SUMPRODUCT(($G$119:$G$319=$G$88)*(EK$119:EK$319=EK$88))</f>
        <v>0</v>
      </c>
      <c r="EL45" s="376" cm="1">
        <f t="array" ref="EL45">SUMPRODUCT(($G$119:$G$319=$G$88)*(EL$119:EL$319=EL$88))</f>
        <v>0</v>
      </c>
      <c r="EM45" s="376" cm="1">
        <f t="array" ref="EM45">SUMPRODUCT(($G$119:$G$319=$G$88)*(EM$119:EM$319=EM$88))</f>
        <v>0</v>
      </c>
      <c r="EP45" s="377">
        <f>SUMPRODUCT(($G$119:$G$319=$G$88)*(EP$119:EP$319=EP$88))</f>
        <v>0</v>
      </c>
      <c r="ER45" s="377">
        <f>SUMPRODUCT(($G$119:$G$319=$G$88)*(ER$119:ER$319=ER$88))</f>
        <v>0</v>
      </c>
      <c r="ET45" s="377">
        <f>SUMPRODUCT(($G$119:$G$319=$G$88)*(ET$119:ET$319=ET$88))</f>
        <v>0</v>
      </c>
      <c r="EX45" s="377">
        <f>SUMPRODUCT(($G$119:$G$319=$G$88)*(EX$119:EX$319=EX$88))</f>
        <v>0</v>
      </c>
      <c r="EY45" s="377">
        <f>SUMPRODUCT(($G$119:$G$319=$G$88)*(EY$119:EY$319=EY$88))</f>
        <v>0</v>
      </c>
      <c r="EZ45" s="377">
        <f>SUMPRODUCT(($G$119:$G$319=$G$88)*(EZ$119:EZ$319=EZ$88))</f>
        <v>0</v>
      </c>
      <c r="FE45" s="377">
        <f>SUMPRODUCT(($G$119:$G$319=$G$88)*(FE$119:FE$319=FE$88))</f>
        <v>0</v>
      </c>
      <c r="FH45" s="1190">
        <f>SUMPRODUCT(($G$119:$G$319=$G$88)*(FH$119:FH$319=FH$88))</f>
        <v>0</v>
      </c>
      <c r="FK45" s="353"/>
      <c r="FL45" s="353"/>
      <c r="FM45" s="353"/>
    </row>
    <row r="46" spans="2:169" s="351" customFormat="1" ht="11.5" hidden="1" customHeight="1">
      <c r="G46" s="368">
        <f>COUNTIF(G$119:G$319,G$89)</f>
        <v>0</v>
      </c>
      <c r="H46" s="358"/>
      <c r="AH46" s="374">
        <f>SUMPRODUCT(($G$119:$G$319=$G$88)*(AH$119:AH$319=AH$89))</f>
        <v>0</v>
      </c>
      <c r="AJ46" s="374">
        <f>SUMPRODUCT(($G$119:$G$319=$G$88)*(AJ$119:AJ$319=AJ$89))</f>
        <v>0</v>
      </c>
      <c r="AK46" s="374">
        <f>SUMPRODUCT(($G$119:$G$319=$G$88)*(AK$119:AK$319=AK$89))</f>
        <v>0</v>
      </c>
      <c r="AL46" s="374">
        <f>SUMPRODUCT(($G$119:$G$319=$G$88)*(AL$119:AL$319=AL$89))</f>
        <v>0</v>
      </c>
      <c r="AM46" s="374">
        <f>SUMPRODUCT(($G$119:$G$319=$G$88)*(AM$119:AM$319=AM$89))</f>
        <v>0</v>
      </c>
      <c r="AN46" s="374"/>
      <c r="AO46" s="374">
        <f>SUMPRODUCT(($G$119:$G$319=$G$88)*(AO$119:AO$319=AO$89))</f>
        <v>0</v>
      </c>
      <c r="AZ46" s="353"/>
      <c r="BA46" s="376">
        <f>SUMPRODUCT(($G$119:$G$319=$G$88)*(BA$119:BA$319=BA$89))</f>
        <v>0</v>
      </c>
      <c r="BB46" s="376">
        <f>SUMPRODUCT(($G$119:$G$319=$G$88)*(BB$119:BB$319=BB$89))</f>
        <v>0</v>
      </c>
      <c r="BC46" s="379"/>
      <c r="BD46" s="362"/>
      <c r="BE46" s="376" cm="1">
        <f t="array" ref="BE46">SUMPRODUCT(($G$119:$G$319=$G$88)*(BE$119:BE$319=BE$89))</f>
        <v>0</v>
      </c>
      <c r="BF46" s="376">
        <f>SUMPRODUCT(($G$119:$G$319=$G$88)*(BF$119:BF$319=BF$89))</f>
        <v>0</v>
      </c>
      <c r="BG46" s="376">
        <f>SUMPRODUCT(($G$119:$G$319=$G$88)*(BG$119:BG$319=BG$89))</f>
        <v>0</v>
      </c>
      <c r="BK46" s="376">
        <f>SUMPRODUCT(($G$119:$G$319=$G$88)*(BK$119:BK$319=BK$89))</f>
        <v>0</v>
      </c>
      <c r="BL46" s="1111">
        <f>SUMPRODUCT(($G$119:$G$319=$G$88)*(BL$119:BL$319=BL$89))</f>
        <v>0</v>
      </c>
      <c r="BM46" s="1113" cm="1">
        <f t="array" ref="BM46">SUMPRODUCT(($G$119:$G$319=$G$88)*(BL$119:BL$319=BM$89))</f>
        <v>0</v>
      </c>
      <c r="BN46" s="374">
        <f>SUMPRODUCT(($G$119:$G$319=$G$88)*(BN$119:BN$319=BN$89))</f>
        <v>0</v>
      </c>
      <c r="BO46" s="195"/>
      <c r="DE46" s="374">
        <f t="shared" ref="DE46:DJ46" si="61">SUMPRODUCT(($G$119:$G$319=$G$88)*(DE$119:DE$319=DE$89))</f>
        <v>0</v>
      </c>
      <c r="DF46" s="374">
        <f t="shared" si="61"/>
        <v>0</v>
      </c>
      <c r="DG46" s="374">
        <f t="shared" si="61"/>
        <v>0</v>
      </c>
      <c r="DH46" s="374">
        <f t="shared" si="61"/>
        <v>0</v>
      </c>
      <c r="DI46" s="374">
        <f t="shared" si="61"/>
        <v>0</v>
      </c>
      <c r="DJ46" s="376">
        <f t="shared" si="61"/>
        <v>0</v>
      </c>
      <c r="DK46" s="195"/>
      <c r="DO46" s="376">
        <f>SUMPRODUCT(($G$119:$G$319=$G$88)*(DO$119:DO$319=$DO$89))</f>
        <v>0</v>
      </c>
      <c r="DP46" s="376" cm="1">
        <f t="array" ref="DP46">SUMPRODUCT(($G$119:$G$319=$G$88)*(DP$119:DP$319=$DP$89))</f>
        <v>0</v>
      </c>
      <c r="DQ46" s="376" cm="1">
        <f t="array" ref="DQ46">SUMPRODUCT(($G$119:$G$319=$G$88)*(DQ$119:DQ$319=$DQ$89))</f>
        <v>0</v>
      </c>
      <c r="DR46" s="376" cm="1">
        <f t="array" ref="DR46">SUMPRODUCT(($G$119:$G$319=$G$88)*(DR$119:DR$319=$DR$89))</f>
        <v>0</v>
      </c>
      <c r="DS46" s="376" cm="1">
        <f t="array" ref="DS46">SUMPRODUCT(($G$119:$G$319=$G$88)*(DS$119:DS$319=$DS$89))</f>
        <v>0</v>
      </c>
      <c r="DT46" s="376" cm="1">
        <f t="array" ref="DT46">SUMPRODUCT(($G$119:$G$319=$G$88)*(DT$119:DT$319=$DT$89))</f>
        <v>0</v>
      </c>
      <c r="DU46" s="376" cm="1">
        <f t="array" ref="DU46">SUMPRODUCT(($G$119:$G$319=$G$88)*(DU$119:DU$319=$DU$89))</f>
        <v>0</v>
      </c>
      <c r="DV46" s="376" cm="1">
        <f t="array" ref="DV46">SUMPRODUCT(($G$119:$G$319=$G$88)*(DV$119:DV$319=$DV$89))</f>
        <v>0</v>
      </c>
      <c r="EA46" s="376" cm="1">
        <f t="array" ref="EA46">SUMPRODUCT(($G$119:$G$319=$G$88)*(EA$119:EA$319=$EA$89))</f>
        <v>0</v>
      </c>
      <c r="EB46" s="376" cm="1">
        <f t="array" ref="EB46">SUMPRODUCT(($G$119:$G$319=$G$88)*(EB$119:EB$319=$EB$89))</f>
        <v>0</v>
      </c>
      <c r="EC46" s="376" cm="1">
        <f t="array" ref="EC46">SUMPRODUCT(($G$119:$G$319=$G$88)*(EC$119:EC$319=$EC$89))</f>
        <v>0</v>
      </c>
      <c r="ED46" s="376" cm="1">
        <f t="array" ref="ED46">SUMPRODUCT(($G$119:$G$319=$G$88)*(ED$119:ED$319=$ED$89))</f>
        <v>0</v>
      </c>
      <c r="EE46" s="376" cm="1">
        <f t="array" ref="EE46">SUMPRODUCT(($G$119:$G$319=$G$88)*(EE$119:EE$319=$EE$89))</f>
        <v>0</v>
      </c>
      <c r="EF46" s="376" cm="1">
        <f t="array" ref="EF46">SUMPRODUCT(($G$119:$G$319=$G$88)*(EF$119:EF$319=$EF$89))</f>
        <v>0</v>
      </c>
      <c r="EK46" s="376">
        <f>SUMPRODUCT(($G$119:$G$319=$G$88)*(EK$119:EK$319=EK$89))</f>
        <v>0</v>
      </c>
      <c r="EL46" s="376" cm="1">
        <f t="array" ref="EL46">SUMPRODUCT(($G$119:$G$319=$G$88)*(EL$119:EL$319=EL$89))</f>
        <v>0</v>
      </c>
      <c r="EM46" s="376" cm="1">
        <f t="array" ref="EM46">SUMPRODUCT(($G$119:$G$319=$G$88)*(EM$119:EM$319=EM$89))</f>
        <v>0</v>
      </c>
      <c r="FK46" s="353"/>
      <c r="FL46" s="353"/>
      <c r="FM46" s="353"/>
    </row>
    <row r="47" spans="2:169" s="351" customFormat="1" ht="11.5" hidden="1" customHeight="1">
      <c r="AO47" s="374">
        <f>SUMPRODUCT(($G$119:$G$319=$G$88)*(AO$119:AO$319=AO$90))</f>
        <v>0</v>
      </c>
      <c r="AZ47" s="353"/>
      <c r="BA47" s="376">
        <f>SUMPRODUCT(($G$119:$G$319=$G$88)*(BA$119:BA$319=BA$90))</f>
        <v>0</v>
      </c>
      <c r="BB47" s="376">
        <f>SUMPRODUCT(($G$119:$G$319=$G$88)*(BB$119:BB$319=BB$90))</f>
        <v>0</v>
      </c>
      <c r="BC47" s="195"/>
      <c r="BD47" s="195"/>
      <c r="BE47" s="195"/>
      <c r="BF47" s="195"/>
      <c r="BG47" s="195"/>
      <c r="BK47" s="376">
        <f>SUMPRODUCT(($G$119:$G$319=$G$88)*(BK$119:BK$319=BK$90))</f>
        <v>0</v>
      </c>
      <c r="BL47" s="1114">
        <f>SUMPRODUCT(($G$119:$G$319=$G$88)*(BL$119:BL$319=BL$90))</f>
        <v>0</v>
      </c>
      <c r="BM47" s="1113" cm="1">
        <f t="array" ref="BM47">SUMPRODUCT(($G$119:$G$319=$G$88)*(BL$119:BL$319=BM$90))</f>
        <v>0</v>
      </c>
      <c r="BO47" s="195"/>
      <c r="DJ47" s="376">
        <f>SUMPRODUCT(($G$119:$G$319=$G$88)*(DJ$119:DJ$319=DJ$90))</f>
        <v>0</v>
      </c>
      <c r="DK47" s="195"/>
      <c r="DO47" s="376">
        <f>SUMPRODUCT(($G$119:$G$319=$G$88)*(DO$119:DO$319=$DO$90))</f>
        <v>0</v>
      </c>
      <c r="DP47" s="376" cm="1">
        <f t="array" ref="DP47">SUMPRODUCT(($G$119:$G$319=$G$88)*(DP$119:DP$319=$DP$90))</f>
        <v>0</v>
      </c>
      <c r="DQ47" s="376" cm="1">
        <f t="array" ref="DQ47">SUMPRODUCT(($G$119:$G$319=$G$88)*(DQ$119:DQ$319=$DQ$90))</f>
        <v>0</v>
      </c>
      <c r="DR47" s="376" cm="1">
        <f t="array" ref="DR47">SUMPRODUCT(($G$119:$G$319=$G$88)*(DR$119:DR$319=$DR$90))</f>
        <v>0</v>
      </c>
      <c r="DS47" s="376" cm="1">
        <f t="array" ref="DS47">SUMPRODUCT(($G$119:$G$319=$G$88)*(DS$119:DS$319=$DS$90))</f>
        <v>0</v>
      </c>
      <c r="DT47" s="376" cm="1">
        <f t="array" ref="DT47">SUMPRODUCT(($G$119:$G$319=$G$88)*(DT$119:DT$319=$DT$90))</f>
        <v>0</v>
      </c>
      <c r="DU47" s="376" cm="1">
        <f t="array" ref="DU47">SUMPRODUCT(($G$119:$G$319=$G$88)*(DU$119:DU$319=$DU$90))</f>
        <v>0</v>
      </c>
      <c r="DV47" s="376" cm="1">
        <f t="array" ref="DV47">SUMPRODUCT(($G$119:$G$319=$G$88)*(DV$119:DV$319=$DV$90))</f>
        <v>0</v>
      </c>
      <c r="EK47" s="376">
        <f>SUMPRODUCT(($G$119:$G$319=$G$88)*(EK$119:EK$319=EK$90))</f>
        <v>0</v>
      </c>
      <c r="EL47" s="376" cm="1">
        <f t="array" ref="EL47">SUMPRODUCT(($G$119:$G$319=$G$88)*(EL$119:EL$319=EL$90))</f>
        <v>0</v>
      </c>
      <c r="EM47" s="376" cm="1">
        <f t="array" ref="EM47">SUMPRODUCT(($G$119:$G$319=$G$88)*(EM$119:EM$319=EM$90))</f>
        <v>0</v>
      </c>
      <c r="FK47" s="353"/>
      <c r="FL47" s="353"/>
      <c r="FM47" s="353"/>
    </row>
    <row r="48" spans="2:169" s="351" customFormat="1" ht="11.5" hidden="1" customHeight="1">
      <c r="AZ48" s="353"/>
      <c r="BA48" s="362"/>
      <c r="BB48" s="376">
        <f>SUMPRODUCT(($G$119:$G$319=$G$88)*(BB$119:BB$319=BB$91))</f>
        <v>0</v>
      </c>
      <c r="BK48" s="376">
        <f>SUMPRODUCT(($G$119:$G$319=$G$88)*(BK$119:BK$319=BK$91))</f>
        <v>0</v>
      </c>
      <c r="BL48" s="1114">
        <f>SUMPRODUCT(($G$119:$G$319=$G$88)*(BL$119:BL$319=BL$91))</f>
        <v>0</v>
      </c>
      <c r="BM48" s="1113" cm="1">
        <f t="array" ref="BM48">SUMPRODUCT(($G$119:$G$319=$G$88)*(BL$119:BL$319=BM$91))</f>
        <v>0</v>
      </c>
      <c r="BN48" s="1126" cm="1">
        <f t="array" ref="BN48">SUMPRODUCT(($G$119:$G$319=$G$88)*(BL$119:BL$319=BN$91))</f>
        <v>0</v>
      </c>
      <c r="BO48" s="195"/>
      <c r="EK48" s="363"/>
      <c r="EL48" s="363"/>
      <c r="EM48" s="363"/>
      <c r="FK48" s="353"/>
      <c r="FL48" s="353"/>
      <c r="FM48" s="353"/>
    </row>
    <row r="49" spans="2:169" s="351" customFormat="1" ht="11.5" hidden="1" customHeight="1">
      <c r="AZ49" s="353"/>
      <c r="BB49" s="362"/>
      <c r="BK49" s="376">
        <f>SUMPRODUCT(($G$119:$G$319=$G$88)*(BK$119:BK$319=BK$92))</f>
        <v>0</v>
      </c>
      <c r="BL49" s="1115">
        <f>SUMPRODUCT(($G$119:$G$319=$G$88)*(BL$119:BL$319=BL$92))</f>
        <v>0</v>
      </c>
      <c r="BM49" s="1113" cm="1">
        <f t="array" ref="BM49">SUMPRODUCT(($G$119:$G$319=$G$88)*(BL$119:BL$319=BM$92))</f>
        <v>0</v>
      </c>
      <c r="BN49" s="1126" cm="1">
        <f t="array" ref="BN49">SUMPRODUCT(($G$119:$G$319=$G$88)*(BL$119:BL$319=BN$92))</f>
        <v>0</v>
      </c>
      <c r="BO49" s="195"/>
      <c r="FK49" s="353"/>
      <c r="FL49" s="353"/>
      <c r="FM49" s="353"/>
    </row>
    <row r="50" spans="2:169" s="351" customFormat="1" ht="11.5" hidden="1" customHeight="1">
      <c r="AZ50" s="353"/>
      <c r="BK50" s="376">
        <f>SUMPRODUCT(($G$119:$G$319=$G$88)*(BK$119:BK$319=BK$93))</f>
        <v>0</v>
      </c>
      <c r="BL50" s="1116">
        <f>SUMPRODUCT(($G$119:$G$319=$G$88)*(BL$119:BL$319=BL$93))</f>
        <v>0</v>
      </c>
      <c r="BM50" s="1113" cm="1">
        <f t="array" ref="BM50">SUMPRODUCT(($G$119:$G$319=$G$88)*(BL$119:BL$319=BM$93))</f>
        <v>0</v>
      </c>
      <c r="BN50" s="1126" cm="1">
        <f t="array" ref="BN50">SUMPRODUCT(($G$119:$G$319=$G$88)*(BL$119:BL$319=BN$93))</f>
        <v>0</v>
      </c>
      <c r="BO50" s="195"/>
      <c r="FK50" s="353"/>
      <c r="FL50" s="353"/>
      <c r="FM50" s="353"/>
    </row>
    <row r="51" spans="2:169" s="351" customFormat="1" ht="11.5" hidden="1" customHeight="1">
      <c r="AZ51" s="353"/>
      <c r="BK51" s="376">
        <f>SUMPRODUCT(($G$119:$G$319=$G$88)*(BK$119:BK$319=BK$94))</f>
        <v>0</v>
      </c>
      <c r="BL51" s="1118">
        <f>SUMPRODUCT(($G$119:$G$319=$G$88)*(BL$119:BL$319=BL$94))</f>
        <v>0</v>
      </c>
      <c r="BM51" s="1128" cm="1">
        <f t="array" ref="BM51">SUMPRODUCT(($G$119:$G$319=$G$88)*(BL$119:BL$319=BM$94))</f>
        <v>0</v>
      </c>
      <c r="BN51" s="1127" cm="1">
        <f t="array" ref="BN51">SUMPRODUCT(($G$119:$G$319=$G$88)*(BL$119:BL$319=BN$94))</f>
        <v>0</v>
      </c>
      <c r="BO51" s="195"/>
      <c r="FK51" s="353"/>
      <c r="FL51" s="353"/>
      <c r="FM51" s="353"/>
    </row>
    <row r="52" spans="2:169" s="351" customFormat="1" ht="11.5" hidden="1" customHeight="1">
      <c r="AZ52" s="353"/>
      <c r="BK52" s="376">
        <f>SUMPRODUCT(($G$119:$G$319=$G$88)*(BK$119:BK$319=BK$95))</f>
        <v>0</v>
      </c>
      <c r="BL52" s="1119">
        <f>SUMPRODUCT(($G$119:$G$319=$G$88)*(BL$119:BL$319=BL$95))</f>
        <v>0</v>
      </c>
      <c r="BM52" s="1113" cm="1">
        <f t="array" ref="BM52">SUMPRODUCT(($G$119:$G$319=$G$88)*(BL$119:BL$319=BM$95))</f>
        <v>0</v>
      </c>
      <c r="BN52" s="1127" cm="1">
        <f t="array" ref="BN52">SUMPRODUCT(($G$119:$G$319=$G$88)*(BL$119:BL$319=BN$95))</f>
        <v>0</v>
      </c>
      <c r="BO52" s="195"/>
      <c r="FK52" s="353"/>
      <c r="FL52" s="353"/>
      <c r="FM52" s="353"/>
    </row>
    <row r="53" spans="2:169" s="351" customFormat="1" ht="11.5" hidden="1" customHeight="1">
      <c r="AZ53" s="353"/>
      <c r="BK53" s="376">
        <f>SUMPRODUCT(($G$119:$G$319=$G$88)*(BK$119:BK$319=BK$96))</f>
        <v>0</v>
      </c>
      <c r="BL53" s="1119">
        <f>SUMPRODUCT(($G$119:$G$319=$G$88)*(BL$119:BL$319=BL$96))</f>
        <v>0</v>
      </c>
      <c r="BM53" s="1113" cm="1">
        <f t="array" ref="BM53">SUMPRODUCT(($G$119:$G$319=$G$88)*(BL$119:BL$319=BM$96))</f>
        <v>0</v>
      </c>
      <c r="BN53" s="1127" cm="1">
        <f t="array" ref="BN53">SUMPRODUCT(($G$119:$G$319=$G$88)*(BL$119:BL$319=BN$96))</f>
        <v>0</v>
      </c>
      <c r="BO53" s="195"/>
      <c r="FK53" s="353"/>
      <c r="FL53" s="353"/>
      <c r="FM53" s="353"/>
    </row>
    <row r="54" spans="2:169" s="351" customFormat="1" ht="11.5" hidden="1" customHeight="1">
      <c r="AZ54" s="353"/>
      <c r="BK54" s="376">
        <f>SUMPRODUCT(($G$119:$G$319=$G$88)*(BK$119:BK$319=BK$97))</f>
        <v>0</v>
      </c>
      <c r="BL54" s="1121">
        <f>SUMPRODUCT(($G$119:$G$319=$G$88)*(BL$119:BL$319=BL$97))</f>
        <v>0</v>
      </c>
      <c r="BM54" s="1113" cm="1">
        <f t="array" ref="BM54">SUMPRODUCT(($G$119:$G$319=$G$88)*(BL$119:BL$319=BM$97))</f>
        <v>0</v>
      </c>
      <c r="BN54" s="1127" cm="1">
        <f t="array" ref="BN54">SUMPRODUCT(($G$119:$G$319=$G$88)*(BL$119:BL$319=BN$97))</f>
        <v>0</v>
      </c>
      <c r="BO54" s="195"/>
      <c r="FK54" s="353"/>
      <c r="FL54" s="353"/>
      <c r="FM54" s="353"/>
    </row>
    <row r="55" spans="2:169" s="351" customFormat="1" ht="11.5" hidden="1" customHeight="1">
      <c r="AZ55" s="353"/>
      <c r="BK55" s="376">
        <f>SUMPRODUCT(($G$119:$G$319=$G$88)*(BK$119:BK$319=BK$98))</f>
        <v>0</v>
      </c>
      <c r="BL55" s="1122">
        <f>SUMPRODUCT(($G$119:$G$319=$G$88)*(BL$119:BL$319=BL$98))</f>
        <v>0</v>
      </c>
      <c r="BM55" s="1173" cm="1">
        <f t="array" ref="BM55">SUMPRODUCT(($G$119:$G$319=$G$88)*(BL$119:BL$319=BM$98))</f>
        <v>0</v>
      </c>
      <c r="BO55" s="195"/>
      <c r="FK55" s="353"/>
      <c r="FL55" s="353"/>
      <c r="FM55" s="353"/>
    </row>
    <row r="56" spans="2:169" s="351" customFormat="1" ht="11.5" hidden="1" customHeight="1">
      <c r="AZ56" s="353"/>
      <c r="BK56" s="376">
        <f>SUMPRODUCT(($G$119:$G$319=$G$88)*(BK$119:BK$319=BK$99))</f>
        <v>0</v>
      </c>
      <c r="BL56" s="1110">
        <f>SUMPRODUCT(($G$119:$G$319=$G$88)*(BL$119:BL$319=BL$99))</f>
        <v>0</v>
      </c>
      <c r="BM56" s="1173" cm="1">
        <f t="array" ref="BM56">SUMPRODUCT(($G$119:$G$319=$G$88)*(BL$119:BL$319=BM$99))</f>
        <v>0</v>
      </c>
      <c r="BO56" s="195"/>
      <c r="FK56" s="353"/>
      <c r="FL56" s="353"/>
      <c r="FM56" s="353"/>
    </row>
    <row r="57" spans="2:169" s="351" customFormat="1" ht="11.5" hidden="1" customHeight="1">
      <c r="AZ57" s="353"/>
      <c r="BK57" s="376">
        <f>SUMPRODUCT(($G$119:$G$319=$G$88)*(BK$119:BK$319=BK$100))</f>
        <v>0</v>
      </c>
      <c r="BL57" s="1110" cm="1">
        <f t="array" ref="BL57">SUMPRODUCT(($G$119:$G$319=$G$88)*(BL$119:BL$319=BL$100))</f>
        <v>0</v>
      </c>
      <c r="BM57" s="1173" cm="1">
        <f t="array" ref="BM57">SUMPRODUCT(($G$119:$G$319=$G$88)*(BL$119:BL$319=BM$100))</f>
        <v>0</v>
      </c>
      <c r="BO57" s="195"/>
      <c r="FK57" s="353"/>
      <c r="FL57" s="353"/>
      <c r="FM57" s="353"/>
    </row>
    <row r="58" spans="2:169" s="351" customFormat="1" ht="11.5" hidden="1" customHeight="1">
      <c r="AC58" s="195"/>
      <c r="AD58" s="195"/>
      <c r="AZ58" s="353"/>
      <c r="BK58" s="195"/>
      <c r="BL58" s="195"/>
      <c r="BM58" s="1173" cm="1">
        <f t="array" ref="BM58">SUMPRODUCT(($G$119:$G$319=$G$88)*(BL$119:BL$319=BM$101))</f>
        <v>0</v>
      </c>
      <c r="BO58" s="195"/>
      <c r="FK58" s="353"/>
      <c r="FL58" s="353"/>
      <c r="FM58" s="353"/>
    </row>
    <row r="59" spans="2:169" s="351" customFormat="1" ht="11.5" hidden="1" customHeight="1">
      <c r="AC59" s="195"/>
      <c r="AD59" s="195"/>
      <c r="AZ59" s="353"/>
      <c r="BK59" s="195"/>
      <c r="BL59" s="195"/>
      <c r="BM59" s="1173" cm="1">
        <f t="array" ref="BM59">SUMPRODUCT(($G$119:$G$319=$G$88)*(BL$119:BL$319=BM$102))</f>
        <v>0</v>
      </c>
      <c r="BO59" s="195"/>
      <c r="FK59" s="353"/>
      <c r="FL59" s="353"/>
      <c r="FM59" s="353"/>
    </row>
    <row r="60" spans="2:169" s="351" customFormat="1" ht="11.5" hidden="1" customHeight="1">
      <c r="AC60" s="195"/>
      <c r="AD60" s="195"/>
      <c r="AZ60" s="353"/>
      <c r="BK60" s="195"/>
      <c r="BL60" s="201"/>
      <c r="BM60" s="1173" cm="1">
        <f t="array" ref="BM60">SUMPRODUCT(($G$119:$G$319=$G$88)*(BL$119:BL$319=BM$103))</f>
        <v>0</v>
      </c>
      <c r="BO60" s="195"/>
      <c r="FK60" s="353"/>
      <c r="FL60" s="353"/>
      <c r="FM60" s="353"/>
    </row>
    <row r="61" spans="2:169" s="351" customFormat="1" ht="11.5" hidden="1" customHeight="1">
      <c r="AC61" s="195"/>
      <c r="AD61" s="195"/>
      <c r="AZ61" s="353"/>
      <c r="BK61" s="195"/>
      <c r="BL61" s="195"/>
      <c r="BM61" s="195"/>
      <c r="BO61" s="195"/>
      <c r="FK61" s="353"/>
      <c r="FL61" s="353"/>
      <c r="FM61" s="353"/>
    </row>
    <row r="62" spans="2:169" s="351" customFormat="1" ht="11.5" hidden="1" customHeight="1">
      <c r="AC62" s="195"/>
      <c r="AD62" s="195"/>
      <c r="AZ62" s="353"/>
      <c r="BK62" s="195"/>
      <c r="BL62" s="195"/>
      <c r="BM62" s="195"/>
      <c r="BO62" s="195"/>
      <c r="FK62" s="353"/>
      <c r="FL62" s="353"/>
      <c r="FM62" s="353"/>
    </row>
    <row r="63" spans="2:169" s="351" customFormat="1" ht="11.5" hidden="1" customHeight="1">
      <c r="B63" s="380"/>
      <c r="C63" s="380"/>
      <c r="D63" s="380"/>
      <c r="E63" s="380"/>
      <c r="F63" s="380"/>
      <c r="G63" s="381" t="s">
        <v>930</v>
      </c>
      <c r="H63" s="380"/>
      <c r="I63" s="380"/>
      <c r="J63" s="380"/>
      <c r="K63" s="380"/>
      <c r="L63" s="380"/>
      <c r="M63" s="381"/>
      <c r="N63" s="380"/>
      <c r="O63" s="380"/>
      <c r="P63" s="380"/>
      <c r="Q63" s="380"/>
      <c r="R63" s="380"/>
      <c r="S63" s="380"/>
      <c r="T63" s="380"/>
      <c r="U63" s="380"/>
      <c r="V63" s="380"/>
      <c r="W63" s="380"/>
      <c r="X63" s="380"/>
      <c r="Y63" s="380"/>
      <c r="Z63" s="380"/>
      <c r="AA63" s="380"/>
      <c r="AB63" s="380"/>
      <c r="AC63" s="383"/>
      <c r="AD63" s="383"/>
      <c r="AE63" s="380"/>
      <c r="AF63" s="380"/>
      <c r="AG63" s="380"/>
      <c r="AH63" s="380"/>
      <c r="AI63" s="380"/>
      <c r="AJ63" s="380"/>
      <c r="AK63" s="380"/>
      <c r="AL63" s="380"/>
      <c r="AM63" s="380"/>
      <c r="AN63" s="380"/>
      <c r="AO63" s="380"/>
      <c r="AP63" s="380"/>
      <c r="AQ63" s="380"/>
      <c r="AR63" s="380"/>
      <c r="AS63" s="380"/>
      <c r="AT63" s="380"/>
      <c r="AU63" s="380"/>
      <c r="AV63" s="380"/>
      <c r="AW63" s="380"/>
      <c r="AX63" s="380"/>
      <c r="AY63" s="380"/>
      <c r="AZ63" s="382"/>
      <c r="BA63" s="380"/>
      <c r="BB63" s="380"/>
      <c r="BC63" s="380"/>
      <c r="BD63" s="380"/>
      <c r="BE63" s="380"/>
      <c r="BF63" s="380"/>
      <c r="BG63" s="380"/>
      <c r="BH63" s="380"/>
      <c r="BI63" s="380"/>
      <c r="BJ63" s="380"/>
      <c r="BK63" s="383"/>
      <c r="BL63" s="383"/>
      <c r="BM63" s="383"/>
      <c r="BN63" s="380"/>
      <c r="BO63" s="383"/>
      <c r="BP63" s="380"/>
      <c r="BQ63" s="380"/>
      <c r="BR63" s="380"/>
      <c r="BS63" s="380"/>
      <c r="BT63" s="380"/>
      <c r="BU63" s="380"/>
      <c r="BV63" s="380"/>
      <c r="BW63" s="380"/>
      <c r="BX63" s="380"/>
      <c r="BY63" s="380"/>
      <c r="BZ63" s="380"/>
      <c r="CA63" s="380"/>
      <c r="CB63" s="380"/>
      <c r="CC63" s="380"/>
      <c r="CD63" s="380"/>
      <c r="CE63" s="380"/>
      <c r="CF63" s="380"/>
      <c r="CG63" s="380"/>
      <c r="CH63" s="380"/>
      <c r="CI63" s="380"/>
      <c r="CJ63" s="380"/>
      <c r="CK63" s="380"/>
      <c r="CL63" s="380"/>
      <c r="CM63" s="380"/>
      <c r="CN63" s="380"/>
      <c r="CO63" s="380"/>
      <c r="CP63" s="380"/>
      <c r="CQ63" s="380"/>
      <c r="CR63" s="380"/>
      <c r="CS63" s="380"/>
      <c r="CT63" s="380"/>
      <c r="CU63" s="380"/>
      <c r="CV63" s="380"/>
      <c r="CW63" s="380"/>
      <c r="CX63" s="380"/>
      <c r="CY63" s="380"/>
      <c r="CZ63" s="380"/>
      <c r="DA63" s="380"/>
      <c r="DB63" s="380"/>
      <c r="DC63" s="380"/>
      <c r="DD63" s="380"/>
      <c r="DE63" s="380"/>
      <c r="DF63" s="380"/>
      <c r="DG63" s="380"/>
      <c r="DH63" s="380"/>
      <c r="DI63" s="380"/>
      <c r="DJ63" s="380"/>
      <c r="DK63" s="380"/>
      <c r="DL63" s="380"/>
      <c r="DM63" s="380"/>
      <c r="DN63" s="380"/>
      <c r="DO63" s="380"/>
      <c r="DP63" s="380"/>
      <c r="DQ63" s="380"/>
      <c r="DR63" s="380"/>
      <c r="DS63" s="380"/>
      <c r="DT63" s="380"/>
      <c r="DU63" s="380"/>
      <c r="DV63" s="380"/>
      <c r="DW63" s="380"/>
      <c r="DX63" s="380"/>
      <c r="DY63" s="380"/>
      <c r="DZ63" s="380"/>
      <c r="EA63" s="380"/>
      <c r="EB63" s="380"/>
      <c r="EC63" s="380"/>
      <c r="ED63" s="380"/>
      <c r="EE63" s="380"/>
      <c r="EF63" s="380"/>
      <c r="EG63" s="380"/>
      <c r="EH63" s="380"/>
      <c r="EI63" s="380"/>
      <c r="EJ63" s="380"/>
      <c r="EK63" s="380"/>
      <c r="EL63" s="380"/>
      <c r="EM63" s="380"/>
      <c r="EN63" s="380"/>
      <c r="EO63" s="380"/>
      <c r="EP63" s="380"/>
      <c r="EQ63" s="380"/>
      <c r="ER63" s="380"/>
      <c r="ES63" s="380"/>
      <c r="ET63" s="380"/>
      <c r="EU63" s="380"/>
      <c r="EV63" s="380"/>
      <c r="EW63" s="380"/>
      <c r="EX63" s="380"/>
      <c r="EY63" s="380"/>
      <c r="EZ63" s="380"/>
      <c r="FA63" s="380"/>
      <c r="FB63" s="380"/>
      <c r="FC63" s="380"/>
      <c r="FD63" s="380"/>
      <c r="FE63" s="380"/>
      <c r="FF63" s="380"/>
      <c r="FG63" s="380"/>
      <c r="FH63" s="380"/>
      <c r="FI63" s="380"/>
      <c r="FK63" s="353"/>
      <c r="FL63" s="353"/>
      <c r="FM63" s="353"/>
    </row>
    <row r="64" spans="2:169" s="351" customFormat="1" ht="11.5" hidden="1" customHeight="1">
      <c r="B64" s="384"/>
      <c r="C64" s="384"/>
      <c r="D64" s="384"/>
      <c r="E64" s="384"/>
      <c r="F64" s="384">
        <f>COUNTA(F119:F319)</f>
        <v>0</v>
      </c>
      <c r="G64" s="368">
        <f>COUNTIF(G$119:G$319,G$87)</f>
        <v>0</v>
      </c>
      <c r="I64" s="375"/>
      <c r="J64" s="375"/>
      <c r="K64" s="375"/>
      <c r="L64" s="375"/>
      <c r="M64" s="375"/>
      <c r="N64" s="375"/>
      <c r="O64" s="375"/>
      <c r="P64" s="375"/>
      <c r="Q64" s="375"/>
      <c r="R64" s="375"/>
      <c r="S64" s="375"/>
      <c r="T64" s="375"/>
      <c r="U64" s="375"/>
      <c r="V64" s="375"/>
      <c r="AC64" s="195"/>
      <c r="AD64" s="195"/>
      <c r="AZ64" s="353"/>
      <c r="BA64" s="195"/>
      <c r="BB64" s="195"/>
      <c r="BC64" s="195"/>
      <c r="BD64" s="195"/>
      <c r="BE64" s="195"/>
      <c r="BF64" s="195"/>
      <c r="BG64" s="195"/>
      <c r="BK64" s="195"/>
      <c r="BL64" s="195"/>
      <c r="BM64" s="195"/>
      <c r="BO64" s="195"/>
      <c r="DJ64" s="195"/>
      <c r="DK64" s="195"/>
      <c r="DN64" s="359"/>
      <c r="DO64" s="386">
        <f>SUMPRODUCT(($G$119:$G$319=$G$89)*(DO$119:DO$319=$DO$87))</f>
        <v>0</v>
      </c>
      <c r="DP64" s="386" cm="1">
        <f t="array" ref="DP64">SUMPRODUCT(($G$119:$G$319=$G$89)*(DP$119:DP$319=$DP$87))</f>
        <v>0</v>
      </c>
      <c r="DQ64" s="386" cm="1">
        <f t="array" ref="DQ64">SUMPRODUCT(($G$119:$G$319=$G$89)*(DQ$119:DQ$319=$DQ$87))</f>
        <v>0</v>
      </c>
      <c r="DR64" s="386" cm="1">
        <f t="array" ref="DR64">SUMPRODUCT(($G$119:$G$319=$G$89)*(DR$119:DR$319=$DR$87))</f>
        <v>0</v>
      </c>
      <c r="DS64" s="386" cm="1">
        <f t="array" ref="DS64">SUMPRODUCT(($G$119:$G$319=$G$89)*(DS$119:DS$319=$DS$87))</f>
        <v>0</v>
      </c>
      <c r="DT64" s="386" cm="1">
        <f t="array" ref="DT64">SUMPRODUCT(($G$119:$G$319=$G$89)*(DT$119:DT$319=$DT$87))</f>
        <v>0</v>
      </c>
      <c r="DU64" s="386" cm="1">
        <f t="array" ref="DU64">SUMPRODUCT(($G$119:$G$319=$G$89)*(DU$119:DU$319=$DU$87))</f>
        <v>0</v>
      </c>
      <c r="DV64" s="386" cm="1">
        <f t="array" ref="DV64">SUMPRODUCT(($G$119:$G$319=$G$89)*(DV$119:DV$319=$DV$87))</f>
        <v>0</v>
      </c>
      <c r="EA64" s="386">
        <f>SUMPRODUCT(($G$119:$G$319=$G$89)*(EA$119:EA$319=$EA$87))</f>
        <v>0</v>
      </c>
      <c r="EB64" s="386" cm="1">
        <f t="array" ref="EB64">SUMPRODUCT(($G$119:$G$319=$G$89)*(EB$119:EB$319=$EB$87))</f>
        <v>0</v>
      </c>
      <c r="EC64" s="386" cm="1">
        <f t="array" ref="EC64">SUMPRODUCT(($G$119:$G$319=$G$89)*(EC$119:EC$319=$EC$87))</f>
        <v>0</v>
      </c>
      <c r="ED64" s="386" cm="1">
        <f t="array" ref="ED64">SUMPRODUCT(($G$119:$G$319=$G$89)*(ED$119:ED$319=$ED$87))</f>
        <v>0</v>
      </c>
      <c r="EE64" s="386" cm="1">
        <f t="array" ref="EE64">SUMPRODUCT(($G$119:$G$319=$G$89)*(EE$119:EE$319=$EE$87))</f>
        <v>0</v>
      </c>
      <c r="EF64" s="386" cm="1">
        <f t="array" ref="EF64">SUMPRODUCT(($G$119:$G$319=$G$89)*(EF$119:EF$319=$EF$87))</f>
        <v>0</v>
      </c>
      <c r="EK64" s="385">
        <f>SUMPRODUCT(($G$119:$G$319=$G$89)*(EK$119:EK$319=$EK$87))</f>
        <v>0</v>
      </c>
      <c r="EL64" s="385" cm="1">
        <f t="array" ref="EL64">SUMPRODUCT(($G$119:$G$319=$G$89)*(EL$119:EL$319=$EL$87))</f>
        <v>0</v>
      </c>
      <c r="EM64" s="385" cm="1">
        <f t="array" ref="EM64">SUMPRODUCT(($G$119:$G$319=$G$89)*(EM$119:EM$319=$EM$87))</f>
        <v>0</v>
      </c>
      <c r="EP64" s="387">
        <f>SUMPRODUCT(($G$119:$G$319=$G$89)*(EP$119:EP$319=EP$87))</f>
        <v>0</v>
      </c>
      <c r="ER64" s="387">
        <f>SUMPRODUCT(($G$119:$G$319=$G$89)*(ER$119:ER$319=ER$87))</f>
        <v>0</v>
      </c>
      <c r="ET64" s="387">
        <f>SUMPRODUCT(($G$119:$G$319=$G$89)*(ET$119:ET$319=ET$87))</f>
        <v>0</v>
      </c>
      <c r="EX64" s="387">
        <f>SUMPRODUCT(($G$119:$G$319=$G$89)*(EX$119:EX$319=EX$87))</f>
        <v>0</v>
      </c>
      <c r="EY64" s="387">
        <f>SUMPRODUCT(($G$119:$G$319=$G$89)*(EY$119:EY$319=EY$87))</f>
        <v>0</v>
      </c>
      <c r="EZ64" s="387">
        <f>SUMPRODUCT(($G$119:$G$319=$G$89)*(EZ$119:EZ$319=EZ$87))</f>
        <v>0</v>
      </c>
      <c r="FE64" s="387">
        <f>SUMPRODUCT(($G$119:$G$319=$G$89)*(FE$119:FE$319=FE$87))</f>
        <v>0</v>
      </c>
      <c r="FH64" s="1191">
        <f>SUMPRODUCT(($G$119:$G$319=$G$89)*(FH$119:FH$319=FH$87))</f>
        <v>0</v>
      </c>
      <c r="FK64" s="353"/>
      <c r="FL64" s="353"/>
      <c r="FM64" s="353"/>
    </row>
    <row r="65" spans="7:169" s="351" customFormat="1" ht="11.5" hidden="1" customHeight="1">
      <c r="G65" s="368">
        <f>COUNTIF(G$119:G$319,G$88)</f>
        <v>0</v>
      </c>
      <c r="AC65" s="195"/>
      <c r="AD65" s="195"/>
      <c r="AZ65" s="353"/>
      <c r="BA65" s="195"/>
      <c r="BB65" s="195"/>
      <c r="BC65" s="195"/>
      <c r="BD65" s="195"/>
      <c r="BE65" s="195"/>
      <c r="BF65" s="195"/>
      <c r="BG65" s="195"/>
      <c r="BK65" s="195"/>
      <c r="BL65" s="195"/>
      <c r="BM65" s="195"/>
      <c r="BO65" s="195"/>
      <c r="DJ65" s="195"/>
      <c r="DK65" s="195"/>
      <c r="DN65" s="359"/>
      <c r="DO65" s="386">
        <f>SUMPRODUCT(($G$119:$G$319=$G$89)*(DO$119:DO$319=$DO$88))</f>
        <v>0</v>
      </c>
      <c r="DP65" s="386" cm="1">
        <f t="array" ref="DP65">SUMPRODUCT(($G$119:$G$319=$G$89)*(DP$119:DP$319=$DP$88))</f>
        <v>0</v>
      </c>
      <c r="DQ65" s="386" cm="1">
        <f t="array" ref="DQ65">SUMPRODUCT(($G$119:$G$319=$G$89)*(DQ$119:DQ$319=$DQ$88))</f>
        <v>0</v>
      </c>
      <c r="DR65" s="386" cm="1">
        <f t="array" ref="DR65">SUMPRODUCT(($G$119:$G$319=$G$89)*(DR$119:DR$319=$DR$88))</f>
        <v>0</v>
      </c>
      <c r="DS65" s="386" cm="1">
        <f t="array" ref="DS65">SUMPRODUCT(($G$119:$G$319=$G$89)*(DS$119:DS$319=$DS$88))</f>
        <v>0</v>
      </c>
      <c r="DT65" s="386" cm="1">
        <f t="array" ref="DT65">SUMPRODUCT(($G$119:$G$319=$G$89)*(DT$119:DT$319=$DT$88))</f>
        <v>0</v>
      </c>
      <c r="DU65" s="386" cm="1">
        <f t="array" ref="DU65">SUMPRODUCT(($G$119:$G$319=$G$89)*(DU$119:DU$319=$DU$88))</f>
        <v>0</v>
      </c>
      <c r="DV65" s="386" cm="1">
        <f t="array" ref="DV65">SUMPRODUCT(($G$119:$G$319=$G$89)*(DV$119:DV$319=$DV$88))</f>
        <v>0</v>
      </c>
      <c r="EA65" s="386">
        <f>SUMPRODUCT(($G$119:$G$319=$G$89)*(EA$119:EA$319=$EA$88))</f>
        <v>0</v>
      </c>
      <c r="EB65" s="386" cm="1">
        <f t="array" ref="EB65">SUMPRODUCT(($G$119:$G$319=$G$89)*(EB$119:EB$319=$EB$88))</f>
        <v>0</v>
      </c>
      <c r="EC65" s="386" cm="1">
        <f t="array" ref="EC65">SUMPRODUCT(($G$119:$G$319=$G$89)*(EC$119:EC$319=$EC$88))</f>
        <v>0</v>
      </c>
      <c r="ED65" s="386" cm="1">
        <f t="array" ref="ED65">SUMPRODUCT(($G$119:$G$319=$G$89)*(ED$119:ED$319=$ED$88))</f>
        <v>0</v>
      </c>
      <c r="EE65" s="386" cm="1">
        <f t="array" ref="EE65">SUMPRODUCT(($G$119:$G$319=$G$89)*(EE$119:EE$319=$EE$88))</f>
        <v>0</v>
      </c>
      <c r="EF65" s="386" cm="1">
        <f t="array" ref="EF65">SUMPRODUCT(($G$119:$G$319=$G$89)*(EF$119:EF$319=$EF$88))</f>
        <v>0</v>
      </c>
      <c r="EK65" s="385">
        <f>SUMPRODUCT(($G$119:$G$319=$G$89)*(EK$119:EK$319=$EK$88))</f>
        <v>0</v>
      </c>
      <c r="EL65" s="385" cm="1">
        <f t="array" ref="EL65">SUMPRODUCT(($G$119:$G$319=$G$89)*(EL$119:EL$319=$EL$88))</f>
        <v>0</v>
      </c>
      <c r="EM65" s="385" cm="1">
        <f t="array" ref="EM65">SUMPRODUCT(($G$119:$G$319=$G$89)*(EM$119:EM$319=$EM$88))</f>
        <v>0</v>
      </c>
      <c r="EP65" s="387">
        <f>SUMPRODUCT(($G$119:$G$319=$G$89)*(EP$119:EP$319=EP$88))</f>
        <v>0</v>
      </c>
      <c r="ER65" s="387">
        <f>SUMPRODUCT(($G$119:$G$319=$G$89)*(ER$119:ER$319=ER$88))</f>
        <v>0</v>
      </c>
      <c r="ET65" s="387">
        <f>SUMPRODUCT(($G$119:$G$319=$G$89)*(ET$119:ET$319=ET$88))</f>
        <v>0</v>
      </c>
      <c r="EX65" s="387">
        <f>SUMPRODUCT(($G$119:$G$319=$G$89)*(EX$119:EX$319=EX$88))</f>
        <v>0</v>
      </c>
      <c r="EY65" s="387">
        <f>SUMPRODUCT(($G$119:$G$319=$G$89)*(EY$119:EY$319=EY$88))</f>
        <v>0</v>
      </c>
      <c r="EZ65" s="387">
        <f>SUMPRODUCT(($G$119:$G$319=$G$89)*(EZ$119:EZ$319=EZ$88))</f>
        <v>0</v>
      </c>
      <c r="FE65" s="387">
        <f>SUMPRODUCT(($G$119:$G$319=$G$89)*(FE$119:FE$319=FE$88))</f>
        <v>0</v>
      </c>
      <c r="FH65" s="1191">
        <f>SUMPRODUCT(($G$119:$G$319=$G$89)*(FH$119:FH$319=FH$88))</f>
        <v>0</v>
      </c>
      <c r="FK65" s="353"/>
      <c r="FL65" s="353"/>
      <c r="FM65" s="353"/>
    </row>
    <row r="66" spans="7:169" s="351" customFormat="1" ht="11.5" hidden="1" customHeight="1">
      <c r="G66" s="388">
        <f>COUNTIF(G$119:G$319,G$89)</f>
        <v>0</v>
      </c>
      <c r="AC66" s="195"/>
      <c r="AD66" s="195"/>
      <c r="AZ66" s="353"/>
      <c r="BA66" s="195"/>
      <c r="BB66" s="195"/>
      <c r="BC66" s="195"/>
      <c r="BD66" s="195"/>
      <c r="BE66" s="195"/>
      <c r="BF66" s="195"/>
      <c r="BG66" s="195"/>
      <c r="BK66" s="195"/>
      <c r="BL66" s="195"/>
      <c r="BM66" s="195"/>
      <c r="BO66" s="195"/>
      <c r="DJ66" s="195"/>
      <c r="DK66" s="195"/>
      <c r="DN66" s="359"/>
      <c r="DO66" s="386">
        <f>SUMPRODUCT(($G$119:$G$319=$G$89)*(DO$119:DO$319=$DO$89))</f>
        <v>0</v>
      </c>
      <c r="DP66" s="386" cm="1">
        <f t="array" ref="DP66">SUMPRODUCT(($G$119:$G$319=$G$89)*(DP$119:DP$319=$DP$89))</f>
        <v>0</v>
      </c>
      <c r="DQ66" s="386" cm="1">
        <f t="array" ref="DQ66">SUMPRODUCT(($G$119:$G$319=$G$89)*(DQ$119:DQ$319=$DQ$89))</f>
        <v>0</v>
      </c>
      <c r="DR66" s="386" cm="1">
        <f t="array" ref="DR66">SUMPRODUCT(($G$119:$G$319=$G$89)*(DR$119:DR$319=$DR$89))</f>
        <v>0</v>
      </c>
      <c r="DS66" s="386" cm="1">
        <f t="array" ref="DS66">SUMPRODUCT(($G$119:$G$319=$G$89)*(DS$119:DS$319=$DS$89))</f>
        <v>0</v>
      </c>
      <c r="DT66" s="386" cm="1">
        <f t="array" ref="DT66">SUMPRODUCT(($G$119:$G$319=$G$89)*(DT$119:DT$319=$DT$89))</f>
        <v>0</v>
      </c>
      <c r="DU66" s="386" cm="1">
        <f t="array" ref="DU66">SUMPRODUCT(($G$119:$G$319=$G$89)*(DU$119:DU$319=$DU$89))</f>
        <v>0</v>
      </c>
      <c r="DV66" s="386" cm="1">
        <f t="array" ref="DV66">SUMPRODUCT(($G$119:$G$319=$G$89)*(DV$119:DV$319=$DV$89))</f>
        <v>0</v>
      </c>
      <c r="EA66" s="386">
        <f>SUMPRODUCT(($G$119:$G$319=$G$89)*(EA$119:EA$319=$EA$89))</f>
        <v>0</v>
      </c>
      <c r="EB66" s="386" cm="1">
        <f t="array" ref="EB66">SUMPRODUCT(($G$119:$G$319=$G$89)*(EB$119:EB$319=$EB$89))</f>
        <v>0</v>
      </c>
      <c r="EC66" s="386" cm="1">
        <f t="array" ref="EC66">SUMPRODUCT(($G$119:$G$319=$G$89)*(EC$119:EC$319=$EC$89))</f>
        <v>0</v>
      </c>
      <c r="ED66" s="386" cm="1">
        <f t="array" ref="ED66">SUMPRODUCT(($G$119:$G$319=$G$89)*(ED$119:ED$319=$ED$89))</f>
        <v>0</v>
      </c>
      <c r="EE66" s="386" cm="1">
        <f t="array" ref="EE66">SUMPRODUCT(($G$119:$G$319=$G$89)*(EE$119:EE$319=$EE$89))</f>
        <v>0</v>
      </c>
      <c r="EF66" s="386" cm="1">
        <f t="array" ref="EF66">SUMPRODUCT(($G$119:$G$319=$G$89)*(EF$119:EF$319=$EF$89))</f>
        <v>0</v>
      </c>
      <c r="EK66" s="385">
        <f>SUMPRODUCT(($G$119:$G$319=$G$89)*(EK$119:EK$319=$EK$89))</f>
        <v>0</v>
      </c>
      <c r="EL66" s="385" cm="1">
        <f t="array" ref="EL66">SUMPRODUCT(($G$119:$G$319=$G$89)*(EL$119:EL$319=$EL$89))</f>
        <v>0</v>
      </c>
      <c r="EM66" s="385" cm="1">
        <f t="array" ref="EM66">SUMPRODUCT(($G$119:$G$319=$G$89)*(EM$119:EM$319=$EM$89))</f>
        <v>0</v>
      </c>
      <c r="FK66" s="353"/>
      <c r="FL66" s="353"/>
      <c r="FM66" s="353"/>
    </row>
    <row r="67" spans="7:169" s="351" customFormat="1" ht="11.5" hidden="1" customHeight="1">
      <c r="AC67" s="195"/>
      <c r="AD67" s="195"/>
      <c r="AZ67" s="353"/>
      <c r="BA67" s="195"/>
      <c r="BB67" s="195"/>
      <c r="BC67" s="195"/>
      <c r="BD67" s="195"/>
      <c r="BE67" s="195"/>
      <c r="BF67" s="195"/>
      <c r="BG67" s="195"/>
      <c r="BK67" s="195"/>
      <c r="BL67" s="195"/>
      <c r="BM67" s="195"/>
      <c r="BO67" s="195"/>
      <c r="DJ67" s="195"/>
      <c r="DK67" s="195"/>
      <c r="DN67" s="359"/>
      <c r="DO67" s="386">
        <f>SUMPRODUCT(($G$119:$G$319=$G$89)*(DO$119:DO$319=$DO$90))</f>
        <v>0</v>
      </c>
      <c r="DP67" s="386" cm="1">
        <f t="array" ref="DP67">SUMPRODUCT(($G$119:$G$319=$G$89)*(DP$119:DP$319=$DP$90))</f>
        <v>0</v>
      </c>
      <c r="DQ67" s="386" cm="1">
        <f t="array" ref="DQ67">SUMPRODUCT(($G$119:$G$319=$G$89)*(DQ$119:DQ$319=$DQ$90))</f>
        <v>0</v>
      </c>
      <c r="DR67" s="386" cm="1">
        <f t="array" ref="DR67">SUMPRODUCT(($G$119:$G$319=$G$89)*(DR$119:DR$319=$DR$90))</f>
        <v>0</v>
      </c>
      <c r="DS67" s="386" cm="1">
        <f t="array" ref="DS67">SUMPRODUCT(($G$119:$G$319=$G$89)*(DS$119:DS$319=$DS$90))</f>
        <v>0</v>
      </c>
      <c r="DT67" s="386" cm="1">
        <f t="array" ref="DT67">SUMPRODUCT(($G$119:$G$319=$G$89)*(DT$119:DT$319=$DT$90))</f>
        <v>0</v>
      </c>
      <c r="DU67" s="386" cm="1">
        <f t="array" ref="DU67">SUMPRODUCT(($G$119:$G$319=$G$89)*(DU$119:DU$319=$DU$90))</f>
        <v>0</v>
      </c>
      <c r="DV67" s="386" cm="1">
        <f t="array" ref="DV67">SUMPRODUCT(($G$119:$G$319=$G$89)*(DV$119:DV$319=$DV$90))</f>
        <v>0</v>
      </c>
      <c r="EK67" s="385">
        <f>SUMPRODUCT(($G$119:$G$319=$G$89)*(EK$119:EK$319=$EK$90))</f>
        <v>0</v>
      </c>
      <c r="EL67" s="385" cm="1">
        <f t="array" ref="EL67">SUMPRODUCT(($G$119:$G$319=$G$89)*(EL$119:EL$319=$EL$90))</f>
        <v>0</v>
      </c>
      <c r="EM67" s="385" cm="1">
        <f t="array" ref="EM67">SUMPRODUCT(($G$119:$G$319=$G$89)*(EM$119:EM$319=$EM$90))</f>
        <v>0</v>
      </c>
      <c r="FK67" s="353"/>
      <c r="FL67" s="353"/>
      <c r="FM67" s="353"/>
    </row>
    <row r="68" spans="7:169" s="351" customFormat="1" ht="11.5" hidden="1" customHeight="1">
      <c r="AC68" s="195"/>
      <c r="AD68" s="195"/>
      <c r="AZ68" s="353"/>
      <c r="BA68" s="195"/>
      <c r="BB68" s="195"/>
      <c r="BK68" s="195"/>
      <c r="BL68" s="195"/>
      <c r="BM68" s="195"/>
      <c r="BO68" s="195"/>
      <c r="EK68" s="363"/>
      <c r="EL68" s="363"/>
      <c r="EM68" s="363"/>
      <c r="FK68" s="353"/>
      <c r="FL68" s="353"/>
      <c r="FM68" s="353"/>
    </row>
    <row r="69" spans="7:169" s="351" customFormat="1" ht="11.5" hidden="1" customHeight="1">
      <c r="AZ69" s="353"/>
      <c r="BB69" s="195"/>
      <c r="BK69" s="195"/>
      <c r="BL69" s="195"/>
      <c r="BM69" s="195"/>
      <c r="BO69" s="195"/>
      <c r="FK69" s="353"/>
      <c r="FL69" s="353"/>
      <c r="FM69" s="353"/>
    </row>
    <row r="70" spans="7:169" s="351" customFormat="1" ht="11.5" hidden="1" customHeight="1">
      <c r="AZ70" s="353"/>
      <c r="BK70" s="195"/>
      <c r="BL70" s="195"/>
      <c r="BM70" s="195"/>
      <c r="BO70" s="195"/>
      <c r="FK70" s="353"/>
      <c r="FL70" s="353"/>
      <c r="FM70" s="353"/>
    </row>
    <row r="71" spans="7:169" s="351" customFormat="1" ht="11.5" hidden="1" customHeight="1">
      <c r="AZ71" s="353"/>
      <c r="BK71" s="195"/>
      <c r="BL71" s="195"/>
      <c r="BM71" s="195"/>
      <c r="BO71" s="195"/>
      <c r="FK71" s="353"/>
      <c r="FL71" s="353"/>
      <c r="FM71" s="353"/>
    </row>
    <row r="72" spans="7:169" s="351" customFormat="1" ht="11.5" hidden="1" customHeight="1">
      <c r="AZ72" s="353"/>
      <c r="BK72" s="195"/>
      <c r="BL72" s="195"/>
      <c r="BM72" s="195"/>
      <c r="BO72" s="195"/>
      <c r="FK72" s="353"/>
      <c r="FL72" s="353"/>
      <c r="FM72" s="353"/>
    </row>
    <row r="73" spans="7:169" s="351" customFormat="1" ht="11.5" hidden="1" customHeight="1">
      <c r="AZ73" s="353"/>
      <c r="BK73" s="195"/>
      <c r="BL73" s="195"/>
      <c r="BM73" s="195"/>
      <c r="BO73" s="195"/>
      <c r="FK73" s="353"/>
      <c r="FL73" s="353"/>
      <c r="FM73" s="353"/>
    </row>
    <row r="74" spans="7:169" s="351" customFormat="1" ht="11.5" hidden="1" customHeight="1">
      <c r="AZ74" s="353"/>
      <c r="BK74" s="195"/>
      <c r="BL74" s="195"/>
      <c r="BM74" s="195"/>
      <c r="BN74" s="195"/>
      <c r="BO74" s="195"/>
      <c r="FK74" s="353"/>
      <c r="FL74" s="353"/>
      <c r="FM74" s="353"/>
    </row>
    <row r="75" spans="7:169" s="351" customFormat="1" ht="11.5" hidden="1" customHeight="1">
      <c r="AZ75" s="353"/>
      <c r="BK75" s="195"/>
      <c r="BL75" s="195"/>
      <c r="BM75" s="195"/>
      <c r="BN75" s="195"/>
      <c r="BO75" s="195"/>
      <c r="FK75" s="353"/>
      <c r="FL75" s="353"/>
      <c r="FM75" s="353"/>
    </row>
    <row r="76" spans="7:169" s="351" customFormat="1" ht="11.5" hidden="1" customHeight="1">
      <c r="AZ76" s="353"/>
      <c r="BK76" s="195"/>
      <c r="BL76" s="195"/>
      <c r="BM76" s="195"/>
      <c r="BN76" s="195"/>
      <c r="BO76" s="195"/>
      <c r="FK76" s="353"/>
      <c r="FL76" s="353"/>
      <c r="FM76" s="353"/>
    </row>
    <row r="77" spans="7:169" s="351" customFormat="1" ht="11.5" hidden="1" customHeight="1">
      <c r="AZ77" s="353"/>
      <c r="BK77" s="195"/>
      <c r="BL77" s="195"/>
      <c r="BM77" s="195"/>
      <c r="BN77" s="195"/>
      <c r="BO77" s="195"/>
      <c r="FK77" s="353"/>
      <c r="FL77" s="353"/>
      <c r="FM77" s="353"/>
    </row>
    <row r="78" spans="7:169" s="351" customFormat="1" ht="11.5" hidden="1" customHeight="1">
      <c r="AZ78" s="353"/>
      <c r="BK78" s="195"/>
      <c r="BL78" s="195"/>
      <c r="BM78" s="195"/>
      <c r="BN78" s="195"/>
      <c r="BO78" s="195"/>
      <c r="FK78" s="353"/>
      <c r="FL78" s="353"/>
      <c r="FM78" s="353"/>
    </row>
    <row r="79" spans="7:169" s="351" customFormat="1" ht="11.5" hidden="1" customHeight="1">
      <c r="AZ79" s="353"/>
      <c r="BK79" s="195"/>
      <c r="BL79" s="195"/>
      <c r="BM79" s="195"/>
      <c r="BN79" s="195"/>
      <c r="BO79" s="195"/>
      <c r="FK79" s="353"/>
      <c r="FL79" s="353"/>
      <c r="FM79" s="353"/>
    </row>
    <row r="80" spans="7:169" s="351" customFormat="1" ht="11.5" hidden="1" customHeight="1">
      <c r="AZ80" s="353"/>
      <c r="BK80" s="195"/>
      <c r="BL80" s="195"/>
      <c r="BM80" s="195"/>
      <c r="BN80" s="195"/>
      <c r="BO80" s="195"/>
      <c r="FK80" s="353"/>
      <c r="FL80" s="353"/>
      <c r="FM80" s="353"/>
    </row>
    <row r="81" spans="1:171" s="351" customFormat="1" ht="11.5" hidden="1" customHeight="1">
      <c r="AZ81" s="353"/>
      <c r="BK81" s="195"/>
      <c r="BL81" s="195"/>
      <c r="BM81" s="195"/>
      <c r="BN81" s="195"/>
      <c r="BO81" s="195"/>
      <c r="FK81" s="353"/>
      <c r="FL81" s="353"/>
      <c r="FM81" s="353"/>
    </row>
    <row r="82" spans="1:171" s="351" customFormat="1" ht="11.5" hidden="1" customHeight="1">
      <c r="AZ82" s="353"/>
      <c r="BK82" s="195"/>
      <c r="BL82" s="195"/>
      <c r="BM82" s="195"/>
      <c r="BN82" s="195"/>
      <c r="BO82" s="195"/>
      <c r="FK82" s="353"/>
      <c r="FL82" s="353"/>
      <c r="FM82" s="353"/>
    </row>
    <row r="83" spans="1:171" s="351" customFormat="1" ht="11.5" hidden="1" customHeight="1">
      <c r="AZ83" s="353"/>
      <c r="BK83" s="195"/>
      <c r="BL83" s="195"/>
      <c r="BM83" s="195"/>
      <c r="BN83" s="195"/>
      <c r="BO83" s="195"/>
      <c r="FK83" s="353"/>
      <c r="FL83" s="353"/>
      <c r="FM83" s="353"/>
    </row>
    <row r="84" spans="1:171" s="351" customFormat="1" ht="11.5" hidden="1" customHeight="1">
      <c r="AZ84" s="353"/>
      <c r="BK84" s="195"/>
      <c r="BL84" s="195"/>
      <c r="BM84" s="195"/>
      <c r="BN84" s="195"/>
      <c r="BO84" s="195"/>
      <c r="FK84" s="353"/>
      <c r="FL84" s="353"/>
      <c r="FM84" s="353"/>
    </row>
    <row r="85" spans="1:171" s="351" customFormat="1" ht="11.5" hidden="1" customHeight="1">
      <c r="AZ85" s="353"/>
      <c r="BK85" s="195"/>
      <c r="BL85" s="195"/>
      <c r="BM85" s="195"/>
      <c r="BN85" s="195"/>
      <c r="BO85" s="195"/>
      <c r="FK85" s="353"/>
      <c r="FL85" s="353"/>
      <c r="FM85" s="353"/>
    </row>
    <row r="86" spans="1:171" s="351" customFormat="1" ht="11.5" hidden="1" customHeight="1">
      <c r="A86" s="354"/>
      <c r="B86" s="354"/>
      <c r="C86" s="354"/>
      <c r="D86" s="354"/>
      <c r="E86" s="354"/>
      <c r="F86" s="354"/>
      <c r="G86" s="354"/>
      <c r="H86" s="354"/>
      <c r="I86" s="354"/>
      <c r="J86" s="354"/>
      <c r="K86" s="354"/>
      <c r="L86" s="354"/>
      <c r="M86" s="354"/>
      <c r="N86" s="354"/>
      <c r="O86" s="354"/>
      <c r="P86" s="354"/>
      <c r="Q86" s="354"/>
      <c r="R86" s="354"/>
      <c r="S86" s="354"/>
      <c r="T86" s="354"/>
      <c r="U86" s="354"/>
      <c r="V86" s="354"/>
      <c r="W86" s="354"/>
      <c r="X86" s="354"/>
      <c r="Y86" s="354"/>
      <c r="Z86" s="354"/>
      <c r="AA86" s="354"/>
      <c r="AB86" s="354"/>
      <c r="AC86" s="354"/>
      <c r="AD86" s="354"/>
      <c r="AE86" s="354"/>
      <c r="AF86" s="354"/>
      <c r="AG86" s="354"/>
      <c r="AH86" s="354"/>
      <c r="AI86" s="354"/>
      <c r="AJ86" s="354"/>
      <c r="AK86" s="354"/>
      <c r="AL86" s="354"/>
      <c r="AM86" s="355"/>
      <c r="AN86" s="355"/>
      <c r="AO86" s="355"/>
      <c r="AP86" s="355"/>
      <c r="AQ86" s="355"/>
      <c r="AR86" s="355"/>
      <c r="AS86" s="355"/>
      <c r="AT86" s="354"/>
      <c r="AU86" s="354"/>
      <c r="AV86" s="354"/>
      <c r="AW86" s="354"/>
      <c r="AX86" s="355"/>
      <c r="AY86" s="355"/>
      <c r="AZ86" s="356"/>
      <c r="BA86" s="355"/>
      <c r="BB86" s="355"/>
      <c r="BC86" s="355"/>
      <c r="BD86" s="355"/>
      <c r="BE86" s="355"/>
      <c r="BF86" s="355"/>
      <c r="BG86" s="355"/>
      <c r="BH86" s="355"/>
      <c r="BI86" s="355"/>
      <c r="BJ86" s="355"/>
      <c r="BK86" s="355"/>
      <c r="BL86" s="355"/>
      <c r="BM86" s="355"/>
      <c r="BN86" s="355"/>
      <c r="BO86" s="355"/>
      <c r="BP86" s="355"/>
      <c r="BQ86" s="355"/>
      <c r="BR86" s="355"/>
      <c r="BS86" s="355"/>
      <c r="BT86" s="355"/>
      <c r="BU86" s="355"/>
      <c r="BV86" s="355"/>
      <c r="BW86" s="355"/>
      <c r="BX86" s="355"/>
      <c r="BY86" s="355"/>
      <c r="BZ86" s="355"/>
      <c r="CA86" s="355"/>
      <c r="CB86" s="355"/>
      <c r="CC86" s="355"/>
      <c r="CD86" s="355"/>
      <c r="CE86" s="355"/>
      <c r="CF86" s="355"/>
      <c r="CG86" s="355"/>
      <c r="CH86" s="355"/>
      <c r="CI86" s="355"/>
      <c r="CJ86" s="355"/>
      <c r="CK86" s="355"/>
      <c r="CL86" s="355"/>
      <c r="CM86" s="355"/>
      <c r="CN86" s="355"/>
      <c r="CO86" s="355"/>
      <c r="CP86" s="355"/>
      <c r="CQ86" s="355"/>
      <c r="CR86" s="355"/>
      <c r="CS86" s="355"/>
      <c r="CT86" s="355"/>
      <c r="CU86" s="355"/>
      <c r="CV86" s="355"/>
      <c r="CW86" s="355"/>
      <c r="CX86" s="355"/>
      <c r="CY86" s="355"/>
      <c r="CZ86" s="355"/>
      <c r="DA86" s="355"/>
      <c r="DB86" s="355"/>
      <c r="DC86" s="355"/>
      <c r="DD86" s="355"/>
      <c r="DE86" s="355"/>
      <c r="DF86" s="355"/>
      <c r="DG86" s="355"/>
      <c r="DH86" s="355"/>
      <c r="DI86" s="355"/>
      <c r="DJ86" s="355"/>
      <c r="DK86" s="355"/>
      <c r="DL86" s="355"/>
      <c r="DM86" s="355"/>
      <c r="DN86" s="354"/>
      <c r="DO86" s="354"/>
      <c r="DP86" s="354"/>
      <c r="DQ86" s="354"/>
      <c r="DR86" s="354"/>
      <c r="DS86" s="354"/>
      <c r="DT86" s="354"/>
      <c r="DU86" s="354"/>
      <c r="DV86" s="354"/>
      <c r="DW86" s="354"/>
      <c r="DX86" s="354"/>
      <c r="DY86" s="354"/>
      <c r="DZ86" s="354"/>
      <c r="EA86" s="354"/>
      <c r="EB86" s="354"/>
      <c r="EC86" s="354"/>
      <c r="ED86" s="354"/>
      <c r="EE86" s="354"/>
      <c r="EF86" s="354"/>
      <c r="EG86" s="354"/>
      <c r="EH86" s="354"/>
      <c r="EI86" s="354"/>
      <c r="EJ86" s="354"/>
      <c r="EK86" s="354"/>
      <c r="EL86" s="354"/>
      <c r="EM86" s="354"/>
      <c r="EN86" s="354"/>
      <c r="EO86" s="354"/>
      <c r="EP86" s="354"/>
      <c r="EQ86" s="354"/>
      <c r="ER86" s="354"/>
      <c r="ES86" s="354"/>
      <c r="ET86" s="354"/>
      <c r="EU86" s="354"/>
      <c r="EV86" s="354"/>
      <c r="EW86" s="354"/>
      <c r="EX86" s="354"/>
      <c r="EY86" s="354"/>
      <c r="EZ86" s="354"/>
      <c r="FA86" s="354"/>
      <c r="FB86" s="354"/>
      <c r="FC86" s="354"/>
      <c r="FD86" s="354"/>
      <c r="FE86" s="354"/>
      <c r="FF86" s="354"/>
      <c r="FG86" s="354"/>
      <c r="FH86" s="354"/>
      <c r="FI86" s="354"/>
      <c r="FK86" s="353"/>
      <c r="FL86" s="353"/>
      <c r="FM86" s="353"/>
      <c r="FO86" s="354"/>
    </row>
    <row r="87" spans="1:171" s="201" customFormat="1" ht="11.5" hidden="1" customHeight="1">
      <c r="G87" s="160" t="s">
        <v>358</v>
      </c>
      <c r="H87" s="159" t="s">
        <v>479</v>
      </c>
      <c r="I87" s="159">
        <v>1</v>
      </c>
      <c r="J87" s="159">
        <v>1</v>
      </c>
      <c r="K87" s="159">
        <v>1</v>
      </c>
      <c r="L87" s="159">
        <v>1</v>
      </c>
      <c r="M87" s="159">
        <v>1</v>
      </c>
      <c r="N87" s="159">
        <v>1</v>
      </c>
      <c r="O87" s="159">
        <v>1</v>
      </c>
      <c r="P87" s="159">
        <v>1</v>
      </c>
      <c r="Q87" s="159">
        <v>1</v>
      </c>
      <c r="R87" s="159">
        <v>1</v>
      </c>
      <c r="S87" s="159">
        <v>1</v>
      </c>
      <c r="T87" s="159">
        <v>1</v>
      </c>
      <c r="U87" s="159">
        <v>1</v>
      </c>
      <c r="V87" s="159">
        <v>1</v>
      </c>
      <c r="Z87" s="159">
        <v>1</v>
      </c>
      <c r="AC87" s="264" t="s">
        <v>5367</v>
      </c>
      <c r="AD87" s="1109" t="s">
        <v>5380</v>
      </c>
      <c r="AE87" s="1122" t="s">
        <v>5391</v>
      </c>
      <c r="AF87" s="1120" t="s">
        <v>5404</v>
      </c>
      <c r="AH87" s="159" t="s">
        <v>950</v>
      </c>
      <c r="AJ87" s="392" t="s">
        <v>580</v>
      </c>
      <c r="AK87" s="392" t="s">
        <v>580</v>
      </c>
      <c r="AL87" s="392" t="s">
        <v>580</v>
      </c>
      <c r="AM87" s="159" t="s">
        <v>805</v>
      </c>
      <c r="AN87" s="159"/>
      <c r="AO87" s="159" t="s">
        <v>808</v>
      </c>
      <c r="AP87" s="195"/>
      <c r="AQ87" s="195"/>
      <c r="AR87" s="195"/>
      <c r="AS87" s="228"/>
      <c r="AV87" s="159" t="s">
        <v>561</v>
      </c>
      <c r="AX87" s="195"/>
      <c r="AY87" s="195"/>
      <c r="AZ87" s="389"/>
      <c r="BA87" s="160" t="s">
        <v>359</v>
      </c>
      <c r="BB87" s="160" t="s">
        <v>360</v>
      </c>
      <c r="BC87" s="160" t="s">
        <v>580</v>
      </c>
      <c r="BD87" s="160" t="s">
        <v>580</v>
      </c>
      <c r="BE87" s="392" t="s">
        <v>580</v>
      </c>
      <c r="BF87" s="392" t="s">
        <v>580</v>
      </c>
      <c r="BG87" s="392" t="s">
        <v>580</v>
      </c>
      <c r="BH87" s="274"/>
      <c r="BI87" s="274"/>
      <c r="BJ87" s="160">
        <f>COUNTA(BJ119:BJ319)</f>
        <v>0</v>
      </c>
      <c r="BK87" s="1108" t="s">
        <v>5441</v>
      </c>
      <c r="BL87" s="1109" t="s">
        <v>5380</v>
      </c>
      <c r="BM87" s="1112" t="s">
        <v>5394</v>
      </c>
      <c r="BN87" s="160" t="s">
        <v>1293</v>
      </c>
      <c r="BO87" s="195"/>
      <c r="BP87" s="195"/>
      <c r="BQ87" s="392" t="s">
        <v>580</v>
      </c>
      <c r="BR87" s="392" t="s">
        <v>580</v>
      </c>
      <c r="BS87" s="392" t="s">
        <v>580</v>
      </c>
      <c r="BT87" s="392" t="s">
        <v>580</v>
      </c>
      <c r="BU87" s="392" t="s">
        <v>580</v>
      </c>
      <c r="BV87" s="392" t="s">
        <v>580</v>
      </c>
      <c r="BW87" s="195"/>
      <c r="BX87" s="392" t="s">
        <v>580</v>
      </c>
      <c r="BY87" s="392" t="s">
        <v>580</v>
      </c>
      <c r="BZ87" s="392" t="s">
        <v>580</v>
      </c>
      <c r="CA87" s="392" t="s">
        <v>580</v>
      </c>
      <c r="CB87" s="392" t="s">
        <v>580</v>
      </c>
      <c r="CC87" s="392" t="s">
        <v>580</v>
      </c>
      <c r="CD87" s="392" t="s">
        <v>580</v>
      </c>
      <c r="CE87" s="392" t="s">
        <v>580</v>
      </c>
      <c r="CF87" s="392" t="s">
        <v>580</v>
      </c>
      <c r="CG87" s="392" t="s">
        <v>580</v>
      </c>
      <c r="CH87" s="392" t="s">
        <v>580</v>
      </c>
      <c r="CI87" s="392" t="s">
        <v>580</v>
      </c>
      <c r="CJ87" s="195"/>
      <c r="CK87" s="392" t="s">
        <v>580</v>
      </c>
      <c r="CL87" s="392" t="s">
        <v>580</v>
      </c>
      <c r="CM87" s="392" t="s">
        <v>580</v>
      </c>
      <c r="CN87" s="392" t="s">
        <v>580</v>
      </c>
      <c r="CO87" s="392" t="s">
        <v>580</v>
      </c>
      <c r="CP87" s="392" t="s">
        <v>580</v>
      </c>
      <c r="CQ87" s="392" t="s">
        <v>580</v>
      </c>
      <c r="CR87" s="392" t="s">
        <v>580</v>
      </c>
      <c r="CS87" s="195"/>
      <c r="CT87" s="392" t="s">
        <v>580</v>
      </c>
      <c r="CU87" s="392" t="s">
        <v>580</v>
      </c>
      <c r="CV87" s="392" t="s">
        <v>580</v>
      </c>
      <c r="CW87" s="392" t="s">
        <v>580</v>
      </c>
      <c r="CX87" s="392" t="s">
        <v>580</v>
      </c>
      <c r="CY87" s="392" t="s">
        <v>580</v>
      </c>
      <c r="CZ87" s="392" t="s">
        <v>580</v>
      </c>
      <c r="DA87" s="195"/>
      <c r="DB87" s="392" t="s">
        <v>580</v>
      </c>
      <c r="DC87" s="392" t="s">
        <v>580</v>
      </c>
      <c r="DD87" s="228"/>
      <c r="DE87" s="392" t="s">
        <v>580</v>
      </c>
      <c r="DF87" s="392" t="s">
        <v>580</v>
      </c>
      <c r="DG87" s="392" t="s">
        <v>580</v>
      </c>
      <c r="DH87" s="392" t="s">
        <v>580</v>
      </c>
      <c r="DI87" s="392" t="s">
        <v>580</v>
      </c>
      <c r="DJ87" s="160" t="s">
        <v>765</v>
      </c>
      <c r="DK87" s="274"/>
      <c r="DL87" s="274"/>
      <c r="DM87" s="195"/>
      <c r="DN87" s="390"/>
      <c r="DO87" s="1058" t="s">
        <v>577</v>
      </c>
      <c r="DP87" s="1058" t="s">
        <v>577</v>
      </c>
      <c r="DQ87" s="1058" t="s">
        <v>577</v>
      </c>
      <c r="DR87" s="1058" t="s">
        <v>577</v>
      </c>
      <c r="DS87" s="1058" t="s">
        <v>577</v>
      </c>
      <c r="DT87" s="1058" t="s">
        <v>577</v>
      </c>
      <c r="DU87" s="1058" t="s">
        <v>577</v>
      </c>
      <c r="DV87" s="270" t="s">
        <v>577</v>
      </c>
      <c r="DW87" s="351"/>
      <c r="DX87" s="391"/>
      <c r="DY87" s="391"/>
      <c r="DZ87" s="391"/>
      <c r="EA87" s="1058" t="s">
        <v>577</v>
      </c>
      <c r="EB87" s="1058" t="s">
        <v>577</v>
      </c>
      <c r="EC87" s="1058" t="s">
        <v>577</v>
      </c>
      <c r="ED87" s="1058" t="s">
        <v>577</v>
      </c>
      <c r="EE87" s="1058" t="s">
        <v>577</v>
      </c>
      <c r="EF87" s="270" t="s">
        <v>577</v>
      </c>
      <c r="EG87" s="351"/>
      <c r="EH87" s="391"/>
      <c r="EI87" s="391"/>
      <c r="EJ87" s="391"/>
      <c r="EK87" s="1058" t="s">
        <v>577</v>
      </c>
      <c r="EL87" s="1058" t="s">
        <v>577</v>
      </c>
      <c r="EM87" s="270" t="s">
        <v>577</v>
      </c>
      <c r="EN87" s="391"/>
      <c r="EO87" s="391"/>
      <c r="EP87" s="392" t="s">
        <v>580</v>
      </c>
      <c r="EQ87" s="391"/>
      <c r="ER87" s="392" t="s">
        <v>580</v>
      </c>
      <c r="ES87" s="391"/>
      <c r="ET87" s="392" t="s">
        <v>580</v>
      </c>
      <c r="EU87" s="391"/>
      <c r="EV87" s="391"/>
      <c r="EW87" s="391"/>
      <c r="EX87" s="392" t="s">
        <v>580</v>
      </c>
      <c r="EY87" s="392" t="s">
        <v>580</v>
      </c>
      <c r="EZ87" s="392" t="s">
        <v>580</v>
      </c>
      <c r="FA87" s="391"/>
      <c r="FB87" s="391"/>
      <c r="FE87" s="159" t="s">
        <v>1344</v>
      </c>
      <c r="FH87" s="170" t="s">
        <v>5473</v>
      </c>
      <c r="FK87" s="233"/>
      <c r="FL87" s="233"/>
      <c r="FM87" s="233"/>
      <c r="FO87" s="159" t="s">
        <v>358</v>
      </c>
    </row>
    <row r="88" spans="1:171" s="201" customFormat="1" ht="11.5" hidden="1" customHeight="1">
      <c r="G88" s="159" t="s">
        <v>361</v>
      </c>
      <c r="H88" s="159" t="s">
        <v>480</v>
      </c>
      <c r="I88" s="159">
        <v>2</v>
      </c>
      <c r="J88" s="159">
        <v>2</v>
      </c>
      <c r="K88" s="159">
        <v>2</v>
      </c>
      <c r="L88" s="159">
        <v>2</v>
      </c>
      <c r="M88" s="159">
        <v>2</v>
      </c>
      <c r="N88" s="159">
        <v>2</v>
      </c>
      <c r="O88" s="159">
        <v>2</v>
      </c>
      <c r="P88" s="159">
        <v>2</v>
      </c>
      <c r="Q88" s="159">
        <v>2</v>
      </c>
      <c r="R88" s="159">
        <v>2</v>
      </c>
      <c r="S88" s="159">
        <v>2</v>
      </c>
      <c r="T88" s="159">
        <v>2</v>
      </c>
      <c r="U88" s="159">
        <v>2</v>
      </c>
      <c r="V88" s="159">
        <v>2</v>
      </c>
      <c r="Z88" s="159">
        <v>2</v>
      </c>
      <c r="AC88" s="264" t="s">
        <v>5368</v>
      </c>
      <c r="AD88" s="1109" t="s">
        <v>5381</v>
      </c>
      <c r="AE88" s="1122" t="s">
        <v>5425</v>
      </c>
      <c r="AF88" s="1120" t="s">
        <v>5405</v>
      </c>
      <c r="AH88" s="159" t="s">
        <v>951</v>
      </c>
      <c r="AJ88" s="160" t="s">
        <v>581</v>
      </c>
      <c r="AK88" s="160" t="s">
        <v>581</v>
      </c>
      <c r="AL88" s="160" t="s">
        <v>581</v>
      </c>
      <c r="AM88" s="159" t="s">
        <v>806</v>
      </c>
      <c r="AN88" s="159"/>
      <c r="AO88" s="159" t="s">
        <v>809</v>
      </c>
      <c r="AP88" s="280"/>
      <c r="AQ88" s="280"/>
      <c r="AS88" s="390"/>
      <c r="AV88" s="159" t="s">
        <v>562</v>
      </c>
      <c r="AZ88" s="233"/>
      <c r="BA88" s="160" t="s">
        <v>81</v>
      </c>
      <c r="BB88" s="160" t="s">
        <v>362</v>
      </c>
      <c r="BC88" s="160"/>
      <c r="BD88" s="160"/>
      <c r="BE88" s="160" t="s">
        <v>581</v>
      </c>
      <c r="BF88" s="160" t="s">
        <v>581</v>
      </c>
      <c r="BG88" s="160" t="s">
        <v>581</v>
      </c>
      <c r="BH88" s="274"/>
      <c r="BI88" s="274"/>
      <c r="BJ88" s="195"/>
      <c r="BK88" s="1108" t="s">
        <v>5443</v>
      </c>
      <c r="BL88" s="1109" t="s">
        <v>5381</v>
      </c>
      <c r="BM88" s="1113" t="s">
        <v>5395</v>
      </c>
      <c r="BN88" s="160" t="s">
        <v>1294</v>
      </c>
      <c r="BO88" s="195"/>
      <c r="BP88" s="195"/>
      <c r="BQ88" s="160" t="s">
        <v>581</v>
      </c>
      <c r="BR88" s="160" t="s">
        <v>581</v>
      </c>
      <c r="BS88" s="160" t="s">
        <v>581</v>
      </c>
      <c r="BT88" s="160" t="s">
        <v>581</v>
      </c>
      <c r="BU88" s="160" t="s">
        <v>581</v>
      </c>
      <c r="BV88" s="160" t="s">
        <v>581</v>
      </c>
      <c r="BW88" s="195"/>
      <c r="BX88" s="160" t="s">
        <v>581</v>
      </c>
      <c r="BY88" s="160" t="s">
        <v>581</v>
      </c>
      <c r="BZ88" s="160" t="s">
        <v>581</v>
      </c>
      <c r="CA88" s="160" t="s">
        <v>581</v>
      </c>
      <c r="CB88" s="160" t="s">
        <v>581</v>
      </c>
      <c r="CC88" s="160" t="s">
        <v>581</v>
      </c>
      <c r="CD88" s="160" t="s">
        <v>581</v>
      </c>
      <c r="CE88" s="160" t="s">
        <v>581</v>
      </c>
      <c r="CF88" s="160" t="s">
        <v>581</v>
      </c>
      <c r="CG88" s="160" t="s">
        <v>581</v>
      </c>
      <c r="CH88" s="160" t="s">
        <v>581</v>
      </c>
      <c r="CI88" s="160" t="s">
        <v>581</v>
      </c>
      <c r="CJ88" s="195"/>
      <c r="CK88" s="160" t="s">
        <v>581</v>
      </c>
      <c r="CL88" s="160" t="s">
        <v>581</v>
      </c>
      <c r="CM88" s="160" t="s">
        <v>581</v>
      </c>
      <c r="CN88" s="160" t="s">
        <v>581</v>
      </c>
      <c r="CO88" s="160" t="s">
        <v>581</v>
      </c>
      <c r="CP88" s="160" t="s">
        <v>581</v>
      </c>
      <c r="CQ88" s="160" t="s">
        <v>581</v>
      </c>
      <c r="CR88" s="160" t="s">
        <v>581</v>
      </c>
      <c r="CS88" s="195"/>
      <c r="CT88" s="160" t="s">
        <v>581</v>
      </c>
      <c r="CU88" s="160" t="s">
        <v>581</v>
      </c>
      <c r="CV88" s="160" t="s">
        <v>581</v>
      </c>
      <c r="CW88" s="160" t="s">
        <v>581</v>
      </c>
      <c r="CX88" s="160" t="s">
        <v>581</v>
      </c>
      <c r="CY88" s="160" t="s">
        <v>581</v>
      </c>
      <c r="CZ88" s="160" t="s">
        <v>581</v>
      </c>
      <c r="DA88" s="195"/>
      <c r="DB88" s="160" t="s">
        <v>581</v>
      </c>
      <c r="DC88" s="160" t="s">
        <v>581</v>
      </c>
      <c r="DD88" s="228"/>
      <c r="DE88" s="160" t="s">
        <v>581</v>
      </c>
      <c r="DF88" s="160" t="s">
        <v>581</v>
      </c>
      <c r="DG88" s="160" t="s">
        <v>581</v>
      </c>
      <c r="DH88" s="160" t="s">
        <v>581</v>
      </c>
      <c r="DI88" s="160" t="s">
        <v>581</v>
      </c>
      <c r="DJ88" s="160" t="s">
        <v>363</v>
      </c>
      <c r="DK88" s="274"/>
      <c r="DL88" s="274"/>
      <c r="DM88" s="195"/>
      <c r="DN88" s="390"/>
      <c r="DO88" s="1058" t="s">
        <v>578</v>
      </c>
      <c r="DP88" s="1058" t="s">
        <v>578</v>
      </c>
      <c r="DQ88" s="1058" t="s">
        <v>578</v>
      </c>
      <c r="DR88" s="1058" t="s">
        <v>578</v>
      </c>
      <c r="DS88" s="1058" t="s">
        <v>578</v>
      </c>
      <c r="DT88" s="1058" t="s">
        <v>578</v>
      </c>
      <c r="DU88" s="1058" t="s">
        <v>578</v>
      </c>
      <c r="DV88" s="270" t="s">
        <v>578</v>
      </c>
      <c r="DW88" s="351"/>
      <c r="DX88" s="195"/>
      <c r="DY88" s="195"/>
      <c r="DZ88" s="195"/>
      <c r="EA88" s="1058" t="s">
        <v>578</v>
      </c>
      <c r="EB88" s="1058" t="s">
        <v>578</v>
      </c>
      <c r="EC88" s="1058" t="s">
        <v>578</v>
      </c>
      <c r="ED88" s="1058" t="s">
        <v>578</v>
      </c>
      <c r="EE88" s="1058" t="s">
        <v>578</v>
      </c>
      <c r="EF88" s="270" t="s">
        <v>578</v>
      </c>
      <c r="EG88" s="351"/>
      <c r="EH88" s="195"/>
      <c r="EI88" s="195"/>
      <c r="EJ88" s="195"/>
      <c r="EK88" s="1058" t="s">
        <v>578</v>
      </c>
      <c r="EL88" s="1058" t="s">
        <v>578</v>
      </c>
      <c r="EM88" s="270" t="s">
        <v>578</v>
      </c>
      <c r="EN88" s="195"/>
      <c r="EO88" s="195"/>
      <c r="EP88" s="160" t="s">
        <v>581</v>
      </c>
      <c r="EQ88" s="195"/>
      <c r="ER88" s="160" t="s">
        <v>581</v>
      </c>
      <c r="ES88" s="195"/>
      <c r="ET88" s="160" t="s">
        <v>581</v>
      </c>
      <c r="EU88" s="195"/>
      <c r="EV88" s="195"/>
      <c r="EW88" s="195"/>
      <c r="EX88" s="160" t="s">
        <v>581</v>
      </c>
      <c r="EY88" s="160" t="s">
        <v>581</v>
      </c>
      <c r="EZ88" s="160" t="s">
        <v>581</v>
      </c>
      <c r="FA88" s="195"/>
      <c r="FB88" s="195"/>
      <c r="FE88" s="159" t="s">
        <v>1345</v>
      </c>
      <c r="FH88" s="170" t="s">
        <v>1335</v>
      </c>
      <c r="FK88" s="233"/>
      <c r="FL88" s="233"/>
      <c r="FM88" s="233"/>
      <c r="FO88" s="159" t="s">
        <v>361</v>
      </c>
    </row>
    <row r="89" spans="1:171" s="201" customFormat="1" ht="11.5" hidden="1" customHeight="1">
      <c r="G89" s="159" t="s">
        <v>87</v>
      </c>
      <c r="H89" s="159"/>
      <c r="I89" s="159">
        <v>3</v>
      </c>
      <c r="J89" s="159">
        <v>3</v>
      </c>
      <c r="K89" s="159">
        <v>3</v>
      </c>
      <c r="L89" s="159">
        <v>3</v>
      </c>
      <c r="M89" s="159">
        <v>3</v>
      </c>
      <c r="N89" s="159">
        <v>3</v>
      </c>
      <c r="O89" s="159">
        <v>3</v>
      </c>
      <c r="P89" s="159">
        <v>3</v>
      </c>
      <c r="Q89" s="159">
        <v>3</v>
      </c>
      <c r="R89" s="159">
        <v>3</v>
      </c>
      <c r="S89" s="159">
        <v>3</v>
      </c>
      <c r="T89" s="159">
        <v>3</v>
      </c>
      <c r="U89" s="159">
        <v>3</v>
      </c>
      <c r="V89" s="159">
        <v>3</v>
      </c>
      <c r="Z89" s="159">
        <v>3</v>
      </c>
      <c r="AC89" s="264" t="s">
        <v>5369</v>
      </c>
      <c r="AD89" s="1109" t="s">
        <v>5417</v>
      </c>
      <c r="AE89" s="1123" t="s">
        <v>5392</v>
      </c>
      <c r="AF89" s="1120" t="s">
        <v>5406</v>
      </c>
      <c r="AH89" s="159" t="s">
        <v>952</v>
      </c>
      <c r="AJ89" s="159" t="s">
        <v>1472</v>
      </c>
      <c r="AK89" s="159" t="s">
        <v>1472</v>
      </c>
      <c r="AL89" s="159" t="s">
        <v>1472</v>
      </c>
      <c r="AM89" s="159" t="s">
        <v>807</v>
      </c>
      <c r="AN89" s="159"/>
      <c r="AO89" s="159" t="s">
        <v>788</v>
      </c>
      <c r="AP89" s="280"/>
      <c r="AQ89" s="280"/>
      <c r="AS89" s="390"/>
      <c r="AV89" s="159"/>
      <c r="AZ89" s="233"/>
      <c r="BA89" s="159" t="s">
        <v>364</v>
      </c>
      <c r="BB89" s="159" t="s">
        <v>364</v>
      </c>
      <c r="BC89" s="379"/>
      <c r="BD89" s="362"/>
      <c r="BE89" s="159" t="s">
        <v>1472</v>
      </c>
      <c r="BF89" s="159" t="s">
        <v>1472</v>
      </c>
      <c r="BG89" s="159" t="s">
        <v>1472</v>
      </c>
      <c r="BH89" s="195"/>
      <c r="BI89" s="274"/>
      <c r="BJ89" s="195"/>
      <c r="BK89" s="264" t="s">
        <v>5445</v>
      </c>
      <c r="BL89" s="1111" t="s">
        <v>5382</v>
      </c>
      <c r="BM89" s="1113" t="s">
        <v>5396</v>
      </c>
      <c r="BN89" s="160" t="s">
        <v>1295</v>
      </c>
      <c r="BO89" s="195"/>
      <c r="BP89" s="195"/>
      <c r="BQ89" s="368"/>
      <c r="BR89" s="368"/>
      <c r="BS89" s="368"/>
      <c r="BT89" s="368"/>
      <c r="BU89" s="368"/>
      <c r="BV89" s="368"/>
      <c r="BW89" s="195"/>
      <c r="BX89" s="368"/>
      <c r="BY89" s="368"/>
      <c r="BZ89" s="368"/>
      <c r="CA89" s="368"/>
      <c r="CB89" s="368"/>
      <c r="CC89" s="368"/>
      <c r="CD89" s="368"/>
      <c r="CE89" s="368"/>
      <c r="CF89" s="368"/>
      <c r="CG89" s="368"/>
      <c r="CH89" s="368"/>
      <c r="CI89" s="368"/>
      <c r="CJ89" s="195"/>
      <c r="CK89" s="368"/>
      <c r="CL89" s="368"/>
      <c r="CM89" s="368"/>
      <c r="CN89" s="368"/>
      <c r="CO89" s="368"/>
      <c r="CP89" s="368"/>
      <c r="CQ89" s="368"/>
      <c r="CR89" s="368"/>
      <c r="CS89" s="195"/>
      <c r="CT89" s="368"/>
      <c r="CU89" s="368"/>
      <c r="CV89" s="368"/>
      <c r="CW89" s="368"/>
      <c r="CX89" s="368"/>
      <c r="CY89" s="368"/>
      <c r="CZ89" s="368"/>
      <c r="DA89" s="195"/>
      <c r="DB89" s="160"/>
      <c r="DC89" s="160"/>
      <c r="DD89" s="228"/>
      <c r="DE89" s="159" t="s">
        <v>1472</v>
      </c>
      <c r="DF89" s="159" t="s">
        <v>1472</v>
      </c>
      <c r="DG89" s="159" t="s">
        <v>1472</v>
      </c>
      <c r="DH89" s="159" t="s">
        <v>1472</v>
      </c>
      <c r="DI89" s="159" t="s">
        <v>1472</v>
      </c>
      <c r="DJ89" s="160" t="s">
        <v>365</v>
      </c>
      <c r="DK89" s="195"/>
      <c r="DL89" s="195"/>
      <c r="DM89" s="195"/>
      <c r="DO89" s="1058" t="s">
        <v>579</v>
      </c>
      <c r="DP89" s="1058" t="s">
        <v>579</v>
      </c>
      <c r="DQ89" s="1058" t="s">
        <v>579</v>
      </c>
      <c r="DR89" s="1058" t="s">
        <v>579</v>
      </c>
      <c r="DS89" s="1058" t="s">
        <v>579</v>
      </c>
      <c r="DT89" s="1058" t="s">
        <v>579</v>
      </c>
      <c r="DU89" s="1058" t="s">
        <v>579</v>
      </c>
      <c r="DV89" s="270" t="s">
        <v>579</v>
      </c>
      <c r="DW89" s="351"/>
      <c r="DX89" s="195"/>
      <c r="DY89" s="195"/>
      <c r="DZ89" s="195"/>
      <c r="EA89" s="542" t="s">
        <v>1335</v>
      </c>
      <c r="EB89" s="542" t="s">
        <v>1335</v>
      </c>
      <c r="EC89" s="542" t="s">
        <v>1335</v>
      </c>
      <c r="ED89" s="542" t="s">
        <v>1335</v>
      </c>
      <c r="EE89" s="542" t="s">
        <v>1335</v>
      </c>
      <c r="EF89" s="170" t="s">
        <v>1335</v>
      </c>
      <c r="EG89" s="351"/>
      <c r="EH89" s="195"/>
      <c r="EI89" s="195"/>
      <c r="EJ89" s="195"/>
      <c r="EK89" s="1058" t="s">
        <v>579</v>
      </c>
      <c r="EL89" s="1058" t="s">
        <v>579</v>
      </c>
      <c r="EM89" s="270" t="s">
        <v>579</v>
      </c>
      <c r="EN89" s="195"/>
      <c r="EO89" s="195"/>
      <c r="EP89" s="368"/>
      <c r="EQ89" s="195"/>
      <c r="ER89" s="368"/>
      <c r="ES89" s="195"/>
      <c r="ET89" s="368"/>
      <c r="EU89" s="351"/>
      <c r="EV89" s="351"/>
      <c r="EW89" s="351"/>
      <c r="EX89" s="368"/>
      <c r="EY89" s="368"/>
      <c r="EZ89" s="368"/>
      <c r="FA89" s="351"/>
      <c r="FB89" s="351"/>
      <c r="FE89" s="159"/>
      <c r="FH89" s="159"/>
      <c r="FK89" s="233"/>
      <c r="FL89" s="233"/>
      <c r="FM89" s="233"/>
      <c r="FO89" s="159" t="s">
        <v>87</v>
      </c>
    </row>
    <row r="90" spans="1:171" s="201" customFormat="1" ht="11.5" hidden="1" customHeight="1">
      <c r="G90" s="159"/>
      <c r="I90" s="159">
        <v>4</v>
      </c>
      <c r="J90" s="159">
        <v>4</v>
      </c>
      <c r="K90" s="159">
        <v>4</v>
      </c>
      <c r="L90" s="159">
        <v>4</v>
      </c>
      <c r="M90" s="159">
        <v>4</v>
      </c>
      <c r="N90" s="159">
        <v>4</v>
      </c>
      <c r="O90" s="159">
        <v>4</v>
      </c>
      <c r="P90" s="159">
        <v>4</v>
      </c>
      <c r="Q90" s="159">
        <v>4</v>
      </c>
      <c r="R90" s="159">
        <v>4</v>
      </c>
      <c r="S90" s="159">
        <v>4</v>
      </c>
      <c r="T90" s="159">
        <v>4</v>
      </c>
      <c r="U90" s="159">
        <v>4</v>
      </c>
      <c r="V90" s="159">
        <v>4</v>
      </c>
      <c r="Z90" s="159">
        <v>4</v>
      </c>
      <c r="AC90" s="344" t="s">
        <v>5370</v>
      </c>
      <c r="AD90" s="1111" t="s">
        <v>5382</v>
      </c>
      <c r="AE90" s="1123" t="s">
        <v>5393</v>
      </c>
      <c r="AF90" s="1120" t="s">
        <v>5407</v>
      </c>
      <c r="AH90" s="159"/>
      <c r="AJ90" s="160"/>
      <c r="AK90" s="160"/>
      <c r="AL90" s="160"/>
      <c r="AM90" s="159"/>
      <c r="AN90" s="265"/>
      <c r="AO90" s="265" t="s">
        <v>99</v>
      </c>
      <c r="AP90" s="280"/>
      <c r="AQ90" s="280"/>
      <c r="AS90" s="390"/>
      <c r="AZ90" s="233"/>
      <c r="BA90" s="159" t="s">
        <v>366</v>
      </c>
      <c r="BB90" s="159" t="s">
        <v>366</v>
      </c>
      <c r="BE90" s="160"/>
      <c r="BF90" s="160"/>
      <c r="BG90" s="160"/>
      <c r="BH90" s="195"/>
      <c r="BI90" s="195"/>
      <c r="BJ90" s="195"/>
      <c r="BK90" s="379" t="s">
        <v>5450</v>
      </c>
      <c r="BL90" s="1114" t="s">
        <v>5383</v>
      </c>
      <c r="BM90" s="1113" t="s">
        <v>5397</v>
      </c>
      <c r="BN90" s="393"/>
      <c r="BR90" s="195"/>
      <c r="BS90" s="195"/>
      <c r="BT90" s="195"/>
      <c r="BU90" s="195"/>
      <c r="BV90" s="195"/>
      <c r="BW90" s="195"/>
      <c r="BX90" s="195"/>
      <c r="BY90" s="195"/>
      <c r="BZ90" s="195"/>
      <c r="CA90" s="195"/>
      <c r="CB90" s="195"/>
      <c r="CC90" s="195"/>
      <c r="CD90" s="195"/>
      <c r="CE90" s="195"/>
      <c r="CF90" s="195"/>
      <c r="CG90" s="195"/>
      <c r="CH90" s="195"/>
      <c r="CI90" s="195"/>
      <c r="CJ90" s="195"/>
      <c r="CK90" s="195"/>
      <c r="CL90" s="195"/>
      <c r="CM90" s="195"/>
      <c r="CN90" s="195"/>
      <c r="CO90" s="195"/>
      <c r="CP90" s="195"/>
      <c r="CQ90" s="195"/>
      <c r="CR90" s="195"/>
      <c r="CS90" s="195"/>
      <c r="CT90" s="195"/>
      <c r="CU90" s="195"/>
      <c r="CV90" s="195"/>
      <c r="CW90" s="195"/>
      <c r="CX90" s="195"/>
      <c r="CY90" s="195"/>
      <c r="CZ90" s="195"/>
      <c r="DA90" s="195"/>
      <c r="DB90" s="195"/>
      <c r="DC90" s="195"/>
      <c r="DD90" s="195"/>
      <c r="DE90" s="160"/>
      <c r="DF90" s="160"/>
      <c r="DG90" s="160"/>
      <c r="DH90" s="160"/>
      <c r="DI90" s="160"/>
      <c r="DJ90" s="160" t="s">
        <v>367</v>
      </c>
      <c r="DK90" s="195"/>
      <c r="DL90" s="195"/>
      <c r="DM90" s="195"/>
      <c r="DO90" s="1058" t="s">
        <v>581</v>
      </c>
      <c r="DP90" s="1058" t="s">
        <v>581</v>
      </c>
      <c r="DQ90" s="1058" t="s">
        <v>581</v>
      </c>
      <c r="DR90" s="1058" t="s">
        <v>581</v>
      </c>
      <c r="DS90" s="1058" t="s">
        <v>581</v>
      </c>
      <c r="DT90" s="1058" t="s">
        <v>581</v>
      </c>
      <c r="DU90" s="1058" t="s">
        <v>581</v>
      </c>
      <c r="DV90" s="270" t="s">
        <v>581</v>
      </c>
      <c r="DW90" s="351"/>
      <c r="DX90" s="195"/>
      <c r="DY90" s="195"/>
      <c r="DZ90" s="195"/>
      <c r="EA90" s="394"/>
      <c r="EB90" s="394"/>
      <c r="EC90" s="394"/>
      <c r="ED90" s="394"/>
      <c r="EE90" s="394"/>
      <c r="EF90" s="1068"/>
      <c r="EG90" s="351"/>
      <c r="EH90" s="195"/>
      <c r="EI90" s="195"/>
      <c r="EJ90" s="195"/>
      <c r="EK90" s="1058" t="s">
        <v>581</v>
      </c>
      <c r="EL90" s="1058" t="s">
        <v>581</v>
      </c>
      <c r="EM90" s="270" t="s">
        <v>581</v>
      </c>
      <c r="EN90" s="195"/>
      <c r="EO90" s="195"/>
      <c r="EP90" s="351"/>
      <c r="EQ90" s="195"/>
      <c r="ER90" s="351"/>
      <c r="ES90" s="195"/>
      <c r="ET90" s="351"/>
      <c r="EU90" s="351"/>
      <c r="EV90" s="351"/>
      <c r="EW90" s="351"/>
      <c r="EX90" s="351"/>
      <c r="EY90" s="351"/>
      <c r="EZ90" s="351"/>
      <c r="FA90" s="351"/>
      <c r="FB90" s="351"/>
      <c r="FK90" s="233"/>
      <c r="FL90" s="233"/>
      <c r="FM90" s="233"/>
      <c r="FO90" s="159"/>
    </row>
    <row r="91" spans="1:171" s="201" customFormat="1" ht="11.5" hidden="1" customHeight="1">
      <c r="I91" s="159">
        <v>5</v>
      </c>
      <c r="J91" s="159">
        <v>5</v>
      </c>
      <c r="K91" s="159">
        <v>5</v>
      </c>
      <c r="L91" s="159">
        <v>5</v>
      </c>
      <c r="M91" s="159">
        <v>5</v>
      </c>
      <c r="N91" s="159">
        <v>5</v>
      </c>
      <c r="O91" s="159">
        <v>5</v>
      </c>
      <c r="P91" s="159">
        <v>5</v>
      </c>
      <c r="Q91" s="159">
        <v>5</v>
      </c>
      <c r="R91" s="159">
        <v>5</v>
      </c>
      <c r="S91" s="159">
        <v>5</v>
      </c>
      <c r="T91" s="159">
        <v>5</v>
      </c>
      <c r="U91" s="159">
        <v>5</v>
      </c>
      <c r="V91" s="159">
        <v>5</v>
      </c>
      <c r="Z91" s="159">
        <v>5</v>
      </c>
      <c r="AC91" s="264" t="s">
        <v>5431</v>
      </c>
      <c r="AD91" s="1111" t="s">
        <v>5418</v>
      </c>
      <c r="AE91" s="1123" t="s">
        <v>5426</v>
      </c>
      <c r="AF91" s="1120" t="s">
        <v>5408</v>
      </c>
      <c r="AO91" s="159"/>
      <c r="AS91" s="390"/>
      <c r="AZ91" s="233"/>
      <c r="BA91" s="160"/>
      <c r="BB91" s="160" t="s">
        <v>368</v>
      </c>
      <c r="BC91" s="351"/>
      <c r="BD91" s="351"/>
      <c r="BE91" s="351"/>
      <c r="BF91" s="351"/>
      <c r="BG91" s="351"/>
      <c r="BH91" s="195"/>
      <c r="BI91" s="195"/>
      <c r="BJ91" s="195"/>
      <c r="BK91" s="1108" t="s">
        <v>5453</v>
      </c>
      <c r="BL91" s="1114" t="s">
        <v>5384</v>
      </c>
      <c r="BM91" s="1113" t="s">
        <v>5398</v>
      </c>
      <c r="BN91" s="1126" t="s">
        <v>5410</v>
      </c>
      <c r="BR91" s="195"/>
      <c r="BS91" s="195"/>
      <c r="BT91" s="195"/>
      <c r="BU91" s="195"/>
      <c r="BV91" s="195"/>
      <c r="BW91" s="195"/>
      <c r="BX91" s="195"/>
      <c r="BY91" s="195"/>
      <c r="BZ91" s="195"/>
      <c r="CA91" s="195"/>
      <c r="CB91" s="195"/>
      <c r="CC91" s="195"/>
      <c r="CD91" s="195"/>
      <c r="CE91" s="195"/>
      <c r="CF91" s="195"/>
      <c r="CG91" s="195"/>
      <c r="CH91" s="195"/>
      <c r="CI91" s="195"/>
      <c r="CJ91" s="195"/>
      <c r="CK91" s="195"/>
      <c r="CL91" s="195"/>
      <c r="CM91" s="195"/>
      <c r="CN91" s="195"/>
      <c r="CO91" s="195"/>
      <c r="CP91" s="195"/>
      <c r="CQ91" s="195"/>
      <c r="CR91" s="195"/>
      <c r="CS91" s="195"/>
      <c r="CT91" s="195"/>
      <c r="CU91" s="195"/>
      <c r="CV91" s="195"/>
      <c r="CW91" s="195"/>
      <c r="CX91" s="195"/>
      <c r="CY91" s="195"/>
      <c r="CZ91" s="195"/>
      <c r="DA91" s="195"/>
      <c r="DB91" s="195"/>
      <c r="DC91" s="195"/>
      <c r="DD91" s="195"/>
      <c r="DE91" s="195"/>
      <c r="DF91" s="195"/>
      <c r="DG91" s="195"/>
      <c r="DH91" s="195"/>
      <c r="DI91" s="195"/>
      <c r="DJ91" s="160"/>
      <c r="DK91" s="195"/>
      <c r="DL91" s="195"/>
      <c r="DM91" s="195"/>
      <c r="DO91" s="394"/>
      <c r="DP91" s="394"/>
      <c r="DQ91" s="394"/>
      <c r="DR91" s="394"/>
      <c r="DS91" s="394"/>
      <c r="DT91" s="394"/>
      <c r="DU91" s="394"/>
      <c r="DV91" s="1068"/>
      <c r="DW91" s="351"/>
      <c r="DX91" s="351"/>
      <c r="DY91" s="351"/>
      <c r="DZ91" s="351"/>
      <c r="EA91" s="351"/>
      <c r="EB91" s="351"/>
      <c r="EC91" s="351"/>
      <c r="ED91" s="351"/>
      <c r="EE91" s="351"/>
      <c r="EF91" s="351"/>
      <c r="EG91" s="351"/>
      <c r="EH91" s="351"/>
      <c r="EI91" s="351"/>
      <c r="EJ91" s="351"/>
      <c r="EK91" s="394"/>
      <c r="EL91" s="394"/>
      <c r="EM91" s="1068"/>
      <c r="EN91" s="351"/>
      <c r="EO91" s="351"/>
      <c r="EP91" s="351"/>
      <c r="EQ91" s="351"/>
      <c r="ER91" s="351"/>
      <c r="ES91" s="351"/>
      <c r="ET91" s="351"/>
      <c r="EU91" s="351"/>
      <c r="EV91" s="351"/>
      <c r="EW91" s="351"/>
      <c r="EX91" s="351"/>
      <c r="EY91" s="351"/>
      <c r="EZ91" s="351"/>
      <c r="FA91" s="351"/>
      <c r="FB91" s="351"/>
      <c r="FK91" s="233"/>
      <c r="FL91" s="233"/>
      <c r="FM91" s="233"/>
    </row>
    <row r="92" spans="1:171" s="201" customFormat="1" ht="11.5" hidden="1" customHeight="1">
      <c r="I92" s="159"/>
      <c r="J92" s="159"/>
      <c r="K92" s="159"/>
      <c r="L92" s="159"/>
      <c r="M92" s="159"/>
      <c r="N92" s="159"/>
      <c r="O92" s="159"/>
      <c r="P92" s="159"/>
      <c r="Q92" s="159"/>
      <c r="R92" s="159"/>
      <c r="S92" s="159"/>
      <c r="T92" s="159"/>
      <c r="U92" s="159"/>
      <c r="V92" s="159"/>
      <c r="Z92" s="159"/>
      <c r="AC92" s="264" t="s">
        <v>5432</v>
      </c>
      <c r="AD92" s="1114" t="s">
        <v>5383</v>
      </c>
      <c r="AE92" s="1124" t="s">
        <v>5394</v>
      </c>
      <c r="AF92" s="1187" t="s">
        <v>5409</v>
      </c>
      <c r="AZ92" s="233"/>
      <c r="BA92" s="351"/>
      <c r="BB92" s="395"/>
      <c r="BC92" s="351"/>
      <c r="BD92" s="351"/>
      <c r="BE92" s="351"/>
      <c r="BF92" s="351"/>
      <c r="BG92" s="351"/>
      <c r="BH92" s="195"/>
      <c r="BI92" s="195"/>
      <c r="BJ92" s="195"/>
      <c r="BK92" s="1108" t="s">
        <v>5454</v>
      </c>
      <c r="BL92" s="1115" t="s">
        <v>5385</v>
      </c>
      <c r="BM92" s="1113" t="s">
        <v>5399</v>
      </c>
      <c r="BN92" s="1126" t="s">
        <v>5411</v>
      </c>
      <c r="BP92" s="1095"/>
      <c r="BR92" s="195"/>
      <c r="BS92" s="195"/>
      <c r="BT92" s="195"/>
      <c r="BU92" s="195"/>
      <c r="BV92" s="195"/>
      <c r="BW92" s="195"/>
      <c r="BX92" s="195"/>
      <c r="BY92" s="195"/>
      <c r="BZ92" s="195"/>
      <c r="CA92" s="195"/>
      <c r="CB92" s="195"/>
      <c r="CC92" s="195"/>
      <c r="CD92" s="195"/>
      <c r="CE92" s="195"/>
      <c r="CF92" s="195"/>
      <c r="CG92" s="195"/>
      <c r="CH92" s="195"/>
      <c r="CI92" s="195"/>
      <c r="CJ92" s="195"/>
      <c r="CK92" s="195"/>
      <c r="CL92" s="195"/>
      <c r="CM92" s="195"/>
      <c r="CN92" s="195"/>
      <c r="CO92" s="195"/>
      <c r="CP92" s="195"/>
      <c r="CQ92" s="195"/>
      <c r="CR92" s="195"/>
      <c r="CS92" s="195"/>
      <c r="CT92" s="195"/>
      <c r="CU92" s="195"/>
      <c r="CV92" s="195"/>
      <c r="CW92" s="195"/>
      <c r="CX92" s="195"/>
      <c r="CY92" s="195"/>
      <c r="CZ92" s="195"/>
      <c r="DA92" s="195"/>
      <c r="DB92" s="195"/>
      <c r="DC92" s="195"/>
      <c r="DD92" s="195"/>
      <c r="DE92" s="195"/>
      <c r="DF92" s="195"/>
      <c r="DG92" s="195"/>
      <c r="DH92" s="195"/>
      <c r="DI92" s="195"/>
      <c r="DJ92" s="195"/>
      <c r="DK92" s="195"/>
      <c r="DL92" s="195"/>
      <c r="DM92" s="195"/>
      <c r="DO92" s="351"/>
      <c r="DP92" s="351"/>
      <c r="DQ92" s="351"/>
      <c r="DR92" s="351"/>
      <c r="DS92" s="351"/>
      <c r="DT92" s="351"/>
      <c r="DU92" s="351"/>
      <c r="DV92" s="351"/>
      <c r="DW92" s="351"/>
      <c r="DX92" s="351"/>
      <c r="DY92" s="351"/>
      <c r="DZ92" s="351"/>
      <c r="EA92" s="351"/>
      <c r="EB92" s="351"/>
      <c r="EC92" s="351"/>
      <c r="ED92" s="351"/>
      <c r="EE92" s="351"/>
      <c r="EF92" s="351"/>
      <c r="EG92" s="351"/>
      <c r="EH92" s="351"/>
      <c r="EI92" s="351"/>
      <c r="EJ92" s="351"/>
      <c r="EK92" s="351"/>
      <c r="EL92" s="351"/>
      <c r="EM92" s="351"/>
      <c r="EN92" s="351"/>
      <c r="EO92" s="351"/>
      <c r="EP92" s="351"/>
      <c r="EQ92" s="351"/>
      <c r="ER92" s="351"/>
      <c r="ES92" s="351"/>
      <c r="ET92" s="351"/>
      <c r="EU92" s="351"/>
      <c r="EV92" s="351"/>
      <c r="EW92" s="351"/>
      <c r="EX92" s="351"/>
      <c r="EY92" s="351"/>
      <c r="EZ92" s="351"/>
      <c r="FA92" s="351"/>
      <c r="FB92" s="351"/>
      <c r="FK92" s="233"/>
      <c r="FL92" s="233"/>
      <c r="FM92" s="233"/>
    </row>
    <row r="93" spans="1:171" s="201" customFormat="1" ht="11.5" hidden="1" customHeight="1">
      <c r="AC93" s="264" t="s">
        <v>5433</v>
      </c>
      <c r="AD93" s="1114" t="s">
        <v>5384</v>
      </c>
      <c r="AE93" s="1125" t="s">
        <v>5395</v>
      </c>
      <c r="AF93" s="1120" t="s">
        <v>5428</v>
      </c>
      <c r="AZ93" s="233"/>
      <c r="BK93" s="264" t="s">
        <v>5455</v>
      </c>
      <c r="BL93" s="1116" t="s">
        <v>5386</v>
      </c>
      <c r="BM93" s="1113" t="s">
        <v>5400</v>
      </c>
      <c r="BN93" s="1126" t="s">
        <v>5412</v>
      </c>
      <c r="BQ93" s="1095"/>
      <c r="FK93" s="233"/>
      <c r="FL93" s="233"/>
      <c r="FM93" s="233"/>
    </row>
    <row r="94" spans="1:171" s="201" customFormat="1" ht="11.5" hidden="1" customHeight="1">
      <c r="AC94" s="264" t="s">
        <v>5434</v>
      </c>
      <c r="AD94" s="1114" t="s">
        <v>5419</v>
      </c>
      <c r="AE94" s="1125" t="s">
        <v>5396</v>
      </c>
      <c r="AF94" s="1126" t="s">
        <v>5410</v>
      </c>
      <c r="AZ94" s="233"/>
      <c r="BK94" s="264" t="s">
        <v>5456</v>
      </c>
      <c r="BL94" s="1118" t="s">
        <v>5536</v>
      </c>
      <c r="BM94" s="1128" t="s">
        <v>5401</v>
      </c>
      <c r="BN94" s="1188" t="s">
        <v>5413</v>
      </c>
      <c r="FK94" s="233"/>
      <c r="FL94" s="233"/>
      <c r="FM94" s="233"/>
    </row>
    <row r="95" spans="1:171" s="201" customFormat="1" ht="11.5" hidden="1" customHeight="1">
      <c r="AC95" s="264" t="s">
        <v>5435</v>
      </c>
      <c r="AD95" s="1115" t="s">
        <v>5385</v>
      </c>
      <c r="AE95" s="1125" t="s">
        <v>5397</v>
      </c>
      <c r="AF95" s="1126" t="s">
        <v>5411</v>
      </c>
      <c r="AZ95" s="233"/>
      <c r="BK95" s="264" t="s">
        <v>5457</v>
      </c>
      <c r="BL95" s="1119" t="s">
        <v>5388</v>
      </c>
      <c r="BM95" s="1113" t="s">
        <v>5402</v>
      </c>
      <c r="BN95" s="1188" t="s">
        <v>5414</v>
      </c>
      <c r="FK95" s="233"/>
      <c r="FL95" s="233"/>
      <c r="FM95" s="233"/>
    </row>
    <row r="96" spans="1:171" s="201" customFormat="1" ht="11.5" hidden="1" customHeight="1">
      <c r="AC96" s="264" t="s">
        <v>5436</v>
      </c>
      <c r="AD96" s="1115" t="s">
        <v>5420</v>
      </c>
      <c r="AE96" s="1125" t="s">
        <v>5398</v>
      </c>
      <c r="AF96" s="1126" t="s">
        <v>5412</v>
      </c>
      <c r="AZ96" s="233"/>
      <c r="BK96" s="264" t="s">
        <v>5458</v>
      </c>
      <c r="BL96" s="1119" t="s">
        <v>5389</v>
      </c>
      <c r="BM96" s="1113" t="s">
        <v>5403</v>
      </c>
      <c r="BN96" s="1188" t="s">
        <v>5415</v>
      </c>
      <c r="FK96" s="233"/>
      <c r="FL96" s="233"/>
      <c r="FM96" s="233"/>
    </row>
    <row r="97" spans="1:179" s="201" customFormat="1" ht="11.5" hidden="1" customHeight="1">
      <c r="AC97" s="264" t="s">
        <v>5437</v>
      </c>
      <c r="AD97" s="1116" t="s">
        <v>5386</v>
      </c>
      <c r="AE97" s="1125" t="s">
        <v>5399</v>
      </c>
      <c r="AF97" s="1126" t="s">
        <v>5429</v>
      </c>
      <c r="AZ97" s="233"/>
      <c r="BK97" s="264" t="s">
        <v>5459</v>
      </c>
      <c r="BL97" s="1121" t="s">
        <v>5390</v>
      </c>
      <c r="BM97" s="1186" t="s">
        <v>5461</v>
      </c>
      <c r="BN97" s="1188" t="s">
        <v>5416</v>
      </c>
      <c r="FK97" s="233"/>
      <c r="FL97" s="233"/>
      <c r="FM97" s="233"/>
    </row>
    <row r="98" spans="1:179" s="201" customFormat="1" ht="11.5" hidden="1" customHeight="1">
      <c r="AC98" s="344" t="s">
        <v>5438</v>
      </c>
      <c r="AD98" s="1116" t="s">
        <v>5421</v>
      </c>
      <c r="AE98" s="1113" t="s">
        <v>5400</v>
      </c>
      <c r="AF98" s="1188" t="s">
        <v>5413</v>
      </c>
      <c r="AZ98" s="233"/>
      <c r="BK98" s="379" t="s">
        <v>5460</v>
      </c>
      <c r="BL98" s="1122" t="s">
        <v>5391</v>
      </c>
      <c r="BM98" s="1120" t="s">
        <v>5404</v>
      </c>
      <c r="BQ98" s="1095"/>
      <c r="FK98" s="233"/>
      <c r="FL98" s="233"/>
      <c r="FM98" s="233"/>
    </row>
    <row r="99" spans="1:179" s="201" customFormat="1" ht="11.5" hidden="1" customHeight="1">
      <c r="AC99" s="264" t="s">
        <v>5371</v>
      </c>
      <c r="AD99" s="1118" t="s">
        <v>5387</v>
      </c>
      <c r="AE99" s="1117" t="s">
        <v>5401</v>
      </c>
      <c r="AF99" s="1188" t="s">
        <v>5414</v>
      </c>
      <c r="AZ99" s="233"/>
      <c r="BK99" s="264" t="s">
        <v>5449</v>
      </c>
      <c r="BL99" s="1110" t="s">
        <v>5392</v>
      </c>
      <c r="BM99" s="1120" t="s">
        <v>5405</v>
      </c>
      <c r="BQ99" s="1095"/>
      <c r="FK99" s="233"/>
      <c r="FL99" s="233"/>
      <c r="FM99" s="233"/>
    </row>
    <row r="100" spans="1:179" s="201" customFormat="1" ht="11.5" hidden="1" customHeight="1">
      <c r="AC100" s="264" t="s">
        <v>5372</v>
      </c>
      <c r="AD100" s="1118" t="s">
        <v>5422</v>
      </c>
      <c r="AE100" s="1113" t="s">
        <v>5402</v>
      </c>
      <c r="AF100" s="1188" t="s">
        <v>5415</v>
      </c>
      <c r="AZ100" s="233"/>
      <c r="BK100" s="264" t="s">
        <v>5452</v>
      </c>
      <c r="BL100" s="1110" t="s">
        <v>5393</v>
      </c>
      <c r="BM100" s="1120" t="s">
        <v>5406</v>
      </c>
      <c r="BQ100" s="1095"/>
      <c r="FK100" s="233"/>
      <c r="FL100" s="233"/>
      <c r="FM100" s="233"/>
    </row>
    <row r="101" spans="1:179" s="201" customFormat="1" ht="11.5" hidden="1" customHeight="1">
      <c r="AC101" s="1108"/>
      <c r="AD101" s="1119" t="s">
        <v>5388</v>
      </c>
      <c r="AE101" s="1113" t="s">
        <v>5403</v>
      </c>
      <c r="AF101" s="1188" t="s">
        <v>5476</v>
      </c>
      <c r="AZ101" s="233"/>
      <c r="BK101" s="160"/>
      <c r="BL101" s="195"/>
      <c r="BM101" s="1120" t="s">
        <v>5407</v>
      </c>
      <c r="BQ101" s="1095"/>
      <c r="FK101" s="233"/>
      <c r="FL101" s="233"/>
      <c r="FM101" s="233"/>
    </row>
    <row r="102" spans="1:179" s="201" customFormat="1" ht="11.5" hidden="1" customHeight="1">
      <c r="AD102" s="1119" t="s">
        <v>5389</v>
      </c>
      <c r="AE102" s="1186" t="s">
        <v>5461</v>
      </c>
      <c r="AF102" s="1188" t="s">
        <v>5430</v>
      </c>
      <c r="AZ102" s="233"/>
      <c r="BK102" s="195"/>
      <c r="BL102" s="195"/>
      <c r="BM102" s="1120" t="s">
        <v>5408</v>
      </c>
      <c r="BQ102" s="1095"/>
      <c r="FK102" s="233"/>
      <c r="FL102" s="233"/>
      <c r="FM102" s="233"/>
    </row>
    <row r="103" spans="1:179" s="201" customFormat="1" ht="11.5" hidden="1" customHeight="1">
      <c r="AD103" s="1119" t="s">
        <v>5423</v>
      </c>
      <c r="AE103" s="1113" t="s">
        <v>5427</v>
      </c>
      <c r="AF103" s="1095"/>
      <c r="AZ103" s="233"/>
      <c r="BM103" s="1189" t="s">
        <v>5409</v>
      </c>
      <c r="BP103" s="1095"/>
      <c r="BQ103" s="1095"/>
      <c r="FK103" s="233"/>
      <c r="FL103" s="233"/>
      <c r="FM103" s="233"/>
    </row>
    <row r="104" spans="1:179" s="201" customFormat="1" ht="11.5" hidden="1" customHeight="1">
      <c r="AD104" s="1121" t="s">
        <v>5390</v>
      </c>
      <c r="AF104" s="1095"/>
      <c r="AZ104" s="233"/>
      <c r="BQ104" s="1095"/>
      <c r="FK104" s="233"/>
      <c r="FL104" s="233"/>
      <c r="FM104" s="233"/>
    </row>
    <row r="105" spans="1:179" s="201" customFormat="1" ht="11.5" hidden="1" customHeight="1">
      <c r="AD105" s="1121" t="s">
        <v>5424</v>
      </c>
      <c r="AF105" s="1095"/>
      <c r="AZ105" s="233"/>
      <c r="BK105" s="195"/>
      <c r="BL105" s="195"/>
      <c r="BQ105" s="1095"/>
      <c r="FK105" s="233"/>
      <c r="FL105" s="233"/>
      <c r="FM105" s="233"/>
    </row>
    <row r="106" spans="1:179" s="201" customFormat="1" ht="11.5" hidden="1" customHeight="1">
      <c r="AF106" s="1095"/>
      <c r="AZ106" s="233"/>
      <c r="BQ106" s="1095"/>
      <c r="FK106" s="233"/>
      <c r="FL106" s="233"/>
      <c r="FM106" s="233"/>
    </row>
    <row r="107" spans="1:179" s="351" customFormat="1" ht="11.5" hidden="1" customHeight="1">
      <c r="AF107" s="1095"/>
      <c r="AZ107" s="353"/>
      <c r="BD107" s="90"/>
      <c r="BQ107" s="1095"/>
      <c r="FK107" s="353"/>
      <c r="FL107" s="353"/>
      <c r="FM107" s="353"/>
      <c r="FN107" s="1227">
        <v>45748</v>
      </c>
      <c r="FO107" s="1228">
        <f>FN107</f>
        <v>45748</v>
      </c>
    </row>
    <row r="108" spans="1:179" ht="12.5" hidden="1" customHeight="1">
      <c r="AD108" s="1106"/>
      <c r="AF108" s="1106"/>
      <c r="BD108" s="800"/>
      <c r="BQ108" s="1095"/>
      <c r="FN108" s="1229">
        <v>46112</v>
      </c>
      <c r="FO108" s="1230">
        <f>FN108</f>
        <v>46112</v>
      </c>
    </row>
    <row r="109" spans="1:179" ht="18" customHeight="1">
      <c r="B109" s="22"/>
      <c r="C109" s="49"/>
      <c r="D109" s="49"/>
      <c r="E109" s="49"/>
      <c r="F109" s="49"/>
      <c r="G109" s="49"/>
      <c r="H109" s="49"/>
      <c r="I109" s="22"/>
      <c r="J109" s="22"/>
      <c r="K109" s="22"/>
      <c r="AC109" s="807" t="s">
        <v>5484</v>
      </c>
      <c r="AD109" s="807"/>
      <c r="AE109" s="800"/>
      <c r="AF109" s="800"/>
      <c r="AP109" s="156"/>
      <c r="AQ109" s="191"/>
      <c r="AR109" s="151"/>
      <c r="AS109" s="144"/>
      <c r="AW109" s="59"/>
      <c r="AX109" s="22"/>
      <c r="AY109" s="22"/>
      <c r="AZ109" s="1667" t="s">
        <v>1178</v>
      </c>
      <c r="BA109" s="161"/>
      <c r="BB109" s="161"/>
      <c r="BC109" s="161"/>
      <c r="BD109" s="161"/>
      <c r="BE109" s="161"/>
      <c r="BF109" s="161"/>
      <c r="BG109" s="161"/>
      <c r="BH109" s="161"/>
      <c r="BI109" s="1648" t="s">
        <v>71</v>
      </c>
      <c r="BJ109" s="91" t="s">
        <v>5439</v>
      </c>
      <c r="BQ109" s="1095"/>
      <c r="DB109" s="53"/>
      <c r="DC109" s="53"/>
      <c r="DD109" s="53"/>
      <c r="DE109" s="53"/>
      <c r="DF109" s="53"/>
      <c r="DG109" s="53"/>
      <c r="DH109" s="53"/>
      <c r="DI109" s="53"/>
      <c r="DJ109" s="53"/>
      <c r="DK109" s="53"/>
      <c r="DL109" s="53"/>
      <c r="DM109" s="53"/>
      <c r="DN109" s="58"/>
      <c r="DO109" s="51"/>
      <c r="DP109" s="51"/>
      <c r="DQ109" s="51"/>
      <c r="DR109" s="15"/>
      <c r="DS109" s="15"/>
      <c r="DT109" s="15"/>
      <c r="DU109" s="144"/>
      <c r="DV109" s="144"/>
      <c r="DW109" s="144"/>
      <c r="DX109" s="144"/>
      <c r="DY109" s="144"/>
      <c r="DZ109" s="144"/>
      <c r="EA109" s="51"/>
      <c r="EB109" s="51"/>
      <c r="EC109" s="51"/>
      <c r="ED109" s="51"/>
      <c r="EE109" s="51"/>
      <c r="EF109" s="51"/>
      <c r="EG109" s="51"/>
      <c r="EH109" s="51"/>
      <c r="EI109" s="51"/>
      <c r="EJ109" s="51"/>
      <c r="EK109" s="51"/>
      <c r="EL109" s="51"/>
      <c r="EM109" s="51"/>
      <c r="EN109" s="51"/>
      <c r="EO109" s="51"/>
      <c r="EP109" s="51"/>
      <c r="EQ109" s="51"/>
      <c r="ER109" s="51"/>
      <c r="ES109" s="51"/>
      <c r="ET109" s="51"/>
      <c r="EU109" s="51"/>
      <c r="EV109" s="51"/>
      <c r="EW109" s="51"/>
      <c r="EX109" s="51"/>
      <c r="EY109" s="51"/>
      <c r="EZ109" s="51"/>
      <c r="FA109" s="51"/>
      <c r="FB109" s="51"/>
      <c r="FC109" s="56"/>
      <c r="FD109" s="56"/>
      <c r="FE109" s="56"/>
      <c r="FF109" s="56"/>
      <c r="FG109" s="56"/>
      <c r="FH109" s="56"/>
      <c r="FI109" s="56"/>
      <c r="FJ109" s="56"/>
      <c r="FK109" s="530"/>
      <c r="FL109" s="530"/>
      <c r="FM109" s="530"/>
    </row>
    <row r="110" spans="1:179" ht="13.5" customHeight="1" thickBot="1">
      <c r="A110" s="1603" t="s">
        <v>5557</v>
      </c>
      <c r="B110" s="1604"/>
      <c r="C110" s="647" t="s">
        <v>1708</v>
      </c>
      <c r="D110" s="144"/>
      <c r="E110" s="49"/>
      <c r="F110" s="49"/>
      <c r="G110" s="49"/>
      <c r="H110" s="49"/>
      <c r="I110" s="22"/>
      <c r="J110" s="22"/>
      <c r="K110" s="22"/>
      <c r="AC110" s="801" t="s">
        <v>5367</v>
      </c>
      <c r="AD110" s="801" t="s">
        <v>5431</v>
      </c>
      <c r="AE110" s="802" t="s">
        <v>5373</v>
      </c>
      <c r="AH110" s="55"/>
      <c r="AP110" s="1325"/>
      <c r="AR110" s="151"/>
      <c r="AS110" s="144"/>
      <c r="AW110" s="74"/>
      <c r="AX110" s="74"/>
      <c r="AY110" s="74"/>
      <c r="AZ110" s="1667"/>
      <c r="BA110" s="52"/>
      <c r="BB110" s="161"/>
      <c r="BC110" s="163"/>
      <c r="BD110" s="58"/>
      <c r="BE110" s="161"/>
      <c r="BF110" s="161"/>
      <c r="BG110" s="161"/>
      <c r="BH110" s="161"/>
      <c r="BI110" s="1648"/>
      <c r="BJ110" s="708" t="s">
        <v>5441</v>
      </c>
      <c r="BK110" s="160" t="s">
        <v>5453</v>
      </c>
      <c r="BL110" s="709" t="s">
        <v>5442</v>
      </c>
      <c r="BN110" s="776"/>
      <c r="BP110" s="1095"/>
      <c r="BQ110" s="1095"/>
      <c r="DB110" s="60"/>
      <c r="DC110" s="60"/>
      <c r="DD110" s="60"/>
      <c r="DE110" s="60"/>
      <c r="DF110" s="60"/>
      <c r="DG110" s="60"/>
      <c r="DH110" s="60"/>
      <c r="DI110" s="60"/>
      <c r="DJ110" s="60"/>
      <c r="DK110" s="60"/>
      <c r="DL110" s="60"/>
      <c r="DM110" s="60"/>
      <c r="DO110" s="61"/>
      <c r="DP110" s="61"/>
      <c r="DQ110" s="61"/>
      <c r="DR110" s="229"/>
      <c r="DS110" s="229"/>
      <c r="DT110" s="230"/>
      <c r="DU110" s="145"/>
      <c r="DV110" s="145"/>
      <c r="DW110" s="145"/>
      <c r="DX110" s="145"/>
      <c r="DY110" s="145"/>
      <c r="DZ110" s="145"/>
      <c r="EA110" s="61"/>
      <c r="EB110" s="61"/>
      <c r="EC110" s="61"/>
      <c r="ED110" s="61"/>
      <c r="EE110" s="61"/>
      <c r="EF110" s="61"/>
      <c r="EG110" s="61"/>
      <c r="EH110" s="61"/>
      <c r="EI110" s="61"/>
      <c r="EJ110" s="61"/>
      <c r="EK110" s="61"/>
      <c r="EL110" s="61"/>
      <c r="EM110" s="61"/>
      <c r="EN110" s="61"/>
      <c r="EO110" s="61"/>
      <c r="EP110" s="61"/>
      <c r="EQ110" s="61"/>
      <c r="ER110" s="61"/>
      <c r="ES110" s="61"/>
      <c r="ET110" s="61"/>
      <c r="EU110" s="61"/>
      <c r="EV110" s="61"/>
      <c r="EW110" s="61"/>
      <c r="EX110" s="61"/>
      <c r="EY110" s="61"/>
      <c r="EZ110" s="61"/>
      <c r="FA110" s="61"/>
      <c r="FB110" s="61"/>
      <c r="FC110" s="56"/>
      <c r="FD110" s="56"/>
      <c r="FE110" s="56"/>
      <c r="FF110" s="56"/>
      <c r="FG110" s="56"/>
      <c r="FH110" s="56"/>
      <c r="FI110" s="56"/>
      <c r="FJ110" s="56"/>
    </row>
    <row r="111" spans="1:179" ht="15" customHeight="1" thickTop="1">
      <c r="A111" s="1603" t="s">
        <v>5558</v>
      </c>
      <c r="B111" s="1604"/>
      <c r="C111" s="647" t="s">
        <v>1783</v>
      </c>
      <c r="D111" s="91"/>
      <c r="E111" s="22"/>
      <c r="F111" s="22"/>
      <c r="G111" s="22"/>
      <c r="H111" s="22"/>
      <c r="I111" s="22"/>
      <c r="J111" s="22"/>
      <c r="K111" s="22"/>
      <c r="Y111" s="91"/>
      <c r="Z111" s="91"/>
      <c r="AA111" s="91"/>
      <c r="AB111" s="91"/>
      <c r="AC111" s="801" t="s">
        <v>5368</v>
      </c>
      <c r="AD111" s="801" t="s">
        <v>5479</v>
      </c>
      <c r="AE111" s="802" t="s">
        <v>5374</v>
      </c>
      <c r="AG111" s="91"/>
      <c r="AH111" s="55"/>
      <c r="AP111" s="156"/>
      <c r="AR111" s="142"/>
      <c r="AS111" s="144"/>
      <c r="AW111" s="101"/>
      <c r="AX111" s="101"/>
      <c r="AY111" s="154"/>
      <c r="AZ111" s="1667"/>
      <c r="BA111" s="62"/>
      <c r="BB111" s="152"/>
      <c r="BC111" s="161"/>
      <c r="BD111" s="800"/>
      <c r="BH111" s="1632" t="s">
        <v>208</v>
      </c>
      <c r="BI111" s="1648"/>
      <c r="BJ111" s="708" t="s">
        <v>5443</v>
      </c>
      <c r="BK111" s="160" t="s">
        <v>5454</v>
      </c>
      <c r="BL111" s="709" t="s">
        <v>5444</v>
      </c>
      <c r="BN111" s="776"/>
      <c r="BO111" s="776"/>
      <c r="DB111" s="60"/>
      <c r="DC111" s="60"/>
      <c r="DD111" s="60"/>
      <c r="DE111" s="60"/>
      <c r="DF111" s="60"/>
      <c r="DG111" s="60"/>
      <c r="DH111" s="60"/>
      <c r="DI111" s="60"/>
      <c r="DJ111" s="60"/>
      <c r="DK111" s="60"/>
      <c r="DL111" s="1632" t="s">
        <v>93</v>
      </c>
      <c r="DM111" s="60"/>
      <c r="DN111" s="1634" t="s">
        <v>1802</v>
      </c>
      <c r="DO111" s="63"/>
      <c r="DP111" s="63"/>
      <c r="DQ111" s="63"/>
      <c r="DR111" s="231"/>
      <c r="DS111" s="231"/>
      <c r="DT111" s="232"/>
      <c r="DU111" s="146"/>
      <c r="DV111" s="146"/>
      <c r="DW111" s="146"/>
      <c r="DX111" s="147"/>
      <c r="DY111" s="1632" t="s">
        <v>94</v>
      </c>
      <c r="DZ111" s="1632" t="s">
        <v>94</v>
      </c>
      <c r="EA111" s="63"/>
      <c r="EB111" s="63"/>
      <c r="EC111" s="63"/>
      <c r="ED111" s="63"/>
      <c r="EE111" s="63"/>
      <c r="EF111" s="63"/>
      <c r="EG111" s="63"/>
      <c r="EH111" s="63"/>
      <c r="EI111" s="1632" t="s">
        <v>95</v>
      </c>
      <c r="EJ111" s="1632" t="s">
        <v>95</v>
      </c>
      <c r="EK111" s="63"/>
      <c r="EL111" s="63"/>
      <c r="EM111" s="63"/>
      <c r="EN111" s="64"/>
      <c r="EO111" s="1632" t="s">
        <v>96</v>
      </c>
      <c r="EP111" s="63"/>
      <c r="EQ111" s="63"/>
      <c r="ER111" s="63"/>
      <c r="ES111" s="63"/>
      <c r="EV111" s="1632" t="s">
        <v>97</v>
      </c>
      <c r="EW111" s="1632" t="s">
        <v>97</v>
      </c>
      <c r="FC111" s="56"/>
      <c r="FD111" s="1632" t="s">
        <v>1340</v>
      </c>
      <c r="FE111" s="780"/>
      <c r="FF111" s="780"/>
      <c r="FG111" s="780"/>
      <c r="FH111" s="780"/>
      <c r="FI111" s="780"/>
      <c r="FJ111" s="780"/>
      <c r="FL111" s="1632" t="s">
        <v>98</v>
      </c>
      <c r="FM111" s="780"/>
    </row>
    <row r="112" spans="1:179" ht="15" customHeight="1" thickBot="1">
      <c r="A112" s="1603" t="s">
        <v>5559</v>
      </c>
      <c r="B112" s="1604"/>
      <c r="C112" s="647" t="s">
        <v>5478</v>
      </c>
      <c r="D112" s="91"/>
      <c r="E112" s="22"/>
      <c r="F112" s="22"/>
      <c r="G112" s="22"/>
      <c r="H112" s="22"/>
      <c r="I112" s="22"/>
      <c r="J112" s="22"/>
      <c r="K112" s="22"/>
      <c r="Y112" s="91"/>
      <c r="Z112" s="91"/>
      <c r="AA112" s="91"/>
      <c r="AB112" s="91"/>
      <c r="AC112" s="1671" t="s">
        <v>5369</v>
      </c>
      <c r="AD112" s="801" t="s">
        <v>5375</v>
      </c>
      <c r="AE112" s="802" t="s">
        <v>5376</v>
      </c>
      <c r="AG112" s="91"/>
      <c r="AH112" s="55"/>
      <c r="AM112" s="55"/>
      <c r="AN112" s="55"/>
      <c r="AP112" s="156"/>
      <c r="AQ112" s="142"/>
      <c r="AR112" s="157"/>
      <c r="AS112" s="144"/>
      <c r="AW112" s="101"/>
      <c r="AX112" s="101"/>
      <c r="AY112" s="154"/>
      <c r="AZ112" s="1667"/>
      <c r="BA112" s="52"/>
      <c r="BB112" s="152"/>
      <c r="BC112" s="257"/>
      <c r="BH112" s="1633"/>
      <c r="BI112" s="1648"/>
      <c r="BJ112" s="1627" t="s">
        <v>5445</v>
      </c>
      <c r="BK112" s="708" t="s">
        <v>5446</v>
      </c>
      <c r="BL112" s="709" t="s">
        <v>5447</v>
      </c>
      <c r="BN112" s="776"/>
      <c r="BO112" s="776"/>
      <c r="DB112" s="60"/>
      <c r="DC112" s="60"/>
      <c r="DD112" s="60"/>
      <c r="DE112" s="60"/>
      <c r="DF112" s="60"/>
      <c r="DG112" s="60"/>
      <c r="DH112" s="60"/>
      <c r="DI112" s="60"/>
      <c r="DJ112" s="60"/>
      <c r="DK112" s="60"/>
      <c r="DL112" s="1633"/>
      <c r="DM112" s="60"/>
      <c r="DN112" s="1635"/>
      <c r="DO112" s="63"/>
      <c r="DP112" s="63"/>
      <c r="DQ112" s="63"/>
      <c r="DR112" s="231"/>
      <c r="DS112" s="231"/>
      <c r="DT112" s="232"/>
      <c r="DU112" s="146"/>
      <c r="DV112" s="148"/>
      <c r="DW112" s="149"/>
      <c r="DX112" s="64"/>
      <c r="DY112" s="1633"/>
      <c r="DZ112" s="1633"/>
      <c r="EA112" s="63"/>
      <c r="EB112" s="63"/>
      <c r="EC112" s="63"/>
      <c r="ED112" s="63"/>
      <c r="EE112" s="63"/>
      <c r="EF112" s="63"/>
      <c r="EG112" s="65"/>
      <c r="EH112" s="64"/>
      <c r="EI112" s="1633"/>
      <c r="EJ112" s="1633"/>
      <c r="EK112" s="63"/>
      <c r="EL112" s="63"/>
      <c r="EM112" s="63"/>
      <c r="EN112" s="60"/>
      <c r="EO112" s="1633"/>
      <c r="EP112" s="63"/>
      <c r="EQ112" s="63"/>
      <c r="ER112" s="63"/>
      <c r="ES112" s="63"/>
      <c r="ET112" s="150"/>
      <c r="EU112" s="151"/>
      <c r="EV112" s="1633"/>
      <c r="EW112" s="1633"/>
      <c r="EX112" s="151"/>
      <c r="EY112" s="151"/>
      <c r="EZ112" s="151"/>
      <c r="FA112" s="151"/>
      <c r="FB112" s="151"/>
      <c r="FC112" s="56"/>
      <c r="FD112" s="1633"/>
      <c r="FE112" s="780"/>
      <c r="FF112" s="780"/>
      <c r="FG112" s="780"/>
      <c r="FH112" s="780"/>
      <c r="FI112" s="780"/>
      <c r="FJ112" s="780"/>
      <c r="FL112" s="1678"/>
      <c r="FM112" s="1251"/>
      <c r="FN112" s="1272" t="s">
        <v>5645</v>
      </c>
      <c r="FO112" s="1237"/>
      <c r="FP112" s="1237"/>
      <c r="FQ112" s="1237"/>
      <c r="FR112" s="1237"/>
      <c r="FS112" s="1237"/>
      <c r="FT112" s="1237"/>
      <c r="FU112" s="1237"/>
      <c r="FV112" s="1237"/>
      <c r="FW112" s="1238"/>
    </row>
    <row r="113" spans="1:222" ht="15" customHeight="1" thickTop="1">
      <c r="A113" s="1603" t="s">
        <v>5560</v>
      </c>
      <c r="B113" s="1612"/>
      <c r="C113" s="647" t="s">
        <v>5561</v>
      </c>
      <c r="D113" s="564"/>
      <c r="F113" s="201"/>
      <c r="H113" s="22"/>
      <c r="J113" s="22"/>
      <c r="K113" s="22"/>
      <c r="Y113" s="91"/>
      <c r="Z113" s="91"/>
      <c r="AA113" s="91"/>
      <c r="AB113" s="139"/>
      <c r="AC113" s="1671"/>
      <c r="AD113" s="802" t="s">
        <v>5377</v>
      </c>
      <c r="AE113" s="802" t="s">
        <v>5371</v>
      </c>
      <c r="AG113" s="139"/>
      <c r="AH113" s="55"/>
      <c r="AM113" s="55"/>
      <c r="AN113" s="943"/>
      <c r="AP113" s="156"/>
      <c r="AQ113" s="142"/>
      <c r="AR113" s="157"/>
      <c r="AS113" s="144"/>
      <c r="AU113" s="36"/>
      <c r="AW113" s="101"/>
      <c r="AX113" s="138"/>
      <c r="AY113" s="154"/>
      <c r="AZ113" s="1667"/>
      <c r="BA113" s="52"/>
      <c r="BB113" s="152"/>
      <c r="BC113" s="161"/>
      <c r="BD113" s="161"/>
      <c r="BE113" s="161"/>
      <c r="BF113" s="161"/>
      <c r="BG113" s="161"/>
      <c r="BH113" s="1681" t="str">
        <f>IF(SUM(COUNTIF(BH119:BH319,"&lt;&gt; "))&gt;0,"エラーを都道府県で修正"," ")</f>
        <v xml:space="preserve"> </v>
      </c>
      <c r="BI113" s="1648"/>
      <c r="BJ113" s="1628"/>
      <c r="BK113" s="709" t="s">
        <v>5448</v>
      </c>
      <c r="BL113" s="709" t="s">
        <v>5449</v>
      </c>
      <c r="BN113" s="776"/>
      <c r="BO113" s="776"/>
      <c r="DB113" s="944"/>
      <c r="DC113" s="944"/>
      <c r="DJ113" s="64"/>
      <c r="DK113" s="64"/>
      <c r="DL113" s="1654" t="str">
        <f>IF(SUM(COUNTIF(DL119:DL319,"&lt;&gt; "))&gt;0,"エラーを都道府県でも確認"," ")</f>
        <v xml:space="preserve"> </v>
      </c>
      <c r="DM113" s="60"/>
      <c r="DN113" s="1635"/>
      <c r="DO113" s="63"/>
      <c r="DP113" s="63"/>
      <c r="DQ113" s="63"/>
      <c r="DR113" s="231"/>
      <c r="DS113" s="231"/>
      <c r="DT113" s="232"/>
      <c r="DU113" s="146"/>
      <c r="DV113" s="148"/>
      <c r="DW113" s="64"/>
      <c r="DX113" s="64"/>
      <c r="DY113" s="1651" t="str">
        <f>IF(SUM(COUNTIF(DY119:DY319,"&lt;&gt; "))&gt;0,"エラーを都道府県でも確認"," ")</f>
        <v xml:space="preserve"> </v>
      </c>
      <c r="DZ113" s="1651" t="str">
        <f>IF(SUM(COUNTIF(DZ119:DZ319,"&lt;&gt; "))&gt;0,"エラーを都道府県でも確認"," ")</f>
        <v xml:space="preserve"> </v>
      </c>
      <c r="EA113" s="63"/>
      <c r="EB113" s="63"/>
      <c r="EC113" s="63"/>
      <c r="ED113" s="63"/>
      <c r="EE113" s="63"/>
      <c r="EF113" s="63"/>
      <c r="EG113" s="64"/>
      <c r="EH113" s="64"/>
      <c r="EI113" s="1651" t="str">
        <f>IF(SUM(COUNTIF(EI119:EI319,"&lt;&gt; "))&gt;0,"エラーを都道府県でも確認"," ")</f>
        <v xml:space="preserve"> </v>
      </c>
      <c r="EJ113" s="1651" t="str">
        <f>IF(SUM(COUNTIF(EJ119:EJ319,"&lt;&gt; "))&gt;0,"エラーを都道府県でも確認"," ")</f>
        <v xml:space="preserve"> </v>
      </c>
      <c r="EK113" s="63"/>
      <c r="EL113" s="63"/>
      <c r="EM113" s="142"/>
      <c r="EN113" s="142"/>
      <c r="EO113" s="1651" t="str">
        <f>IF(SUM(COUNTIF(EO119:EO319,"&lt;&gt; "))&gt;0,"エラーを都道府県でも確認"," ")</f>
        <v xml:space="preserve"> </v>
      </c>
      <c r="EP113" s="63"/>
      <c r="EQ113" s="63"/>
      <c r="ER113" s="63"/>
      <c r="ES113" s="63"/>
      <c r="ET113" s="64"/>
      <c r="EU113" s="64"/>
      <c r="EV113" s="1651" t="str">
        <f>IF(SUM(COUNTIF(EV119:EV319,"&lt;&gt; "))&gt;0,"エラーを都道府県でも確認"," ")</f>
        <v xml:space="preserve"> </v>
      </c>
      <c r="EW113" s="1651" t="str">
        <f>IF(SUM(COUNTIF(EW119:EW319,"&lt;&gt; "))&gt;0,"エラーを都道府県でも確認"," ")</f>
        <v xml:space="preserve"> </v>
      </c>
      <c r="EX113" s="64"/>
      <c r="EY113" s="64"/>
      <c r="EZ113" s="64"/>
      <c r="FA113" s="64"/>
      <c r="FB113" s="64"/>
      <c r="FC113" s="56"/>
      <c r="FD113" s="1651" t="str">
        <f>IF(SUM(COUNTIF(FD119:FD319,"&lt;&gt; "))&gt;0,"エラーを都道府県でも確認"," ")</f>
        <v xml:space="preserve"> </v>
      </c>
      <c r="FE113" s="781"/>
      <c r="FF113" s="781"/>
      <c r="FG113" s="945"/>
      <c r="FH113" s="945"/>
      <c r="FI113" s="945"/>
      <c r="FJ113" s="781"/>
      <c r="FL113" s="1679" t="str">
        <f>IF(SUM(COUNTIF(FL119:FL319,"&lt;&gt; "))&gt;0,"エラーを都道府県でも確認"," ")</f>
        <v xml:space="preserve"> </v>
      </c>
      <c r="FM113" s="1694" t="str">
        <f>IF(SUM(COUNTIF(FM119:FM319,"&lt;&gt; "))&gt;0,"以下に注記があります"," ")</f>
        <v xml:space="preserve"> </v>
      </c>
      <c r="FN113" s="1690" t="s">
        <v>1174</v>
      </c>
      <c r="FO113" s="1693" t="s">
        <v>1174</v>
      </c>
      <c r="FP113" s="1689" t="s">
        <v>810</v>
      </c>
      <c r="FQ113" s="1684" t="s">
        <v>901</v>
      </c>
      <c r="FR113" s="1685" t="s">
        <v>1779</v>
      </c>
      <c r="FS113" s="1685" t="s">
        <v>1781</v>
      </c>
      <c r="FT113" s="1685" t="s">
        <v>1782</v>
      </c>
      <c r="FU113" s="1684" t="s">
        <v>811</v>
      </c>
      <c r="FV113" s="1684" t="s">
        <v>811</v>
      </c>
      <c r="FW113" s="1683" t="s">
        <v>1342</v>
      </c>
      <c r="HC113" s="1330"/>
      <c r="HD113" s="1330"/>
      <c r="HE113" s="1330"/>
    </row>
    <row r="114" spans="1:222" ht="15" customHeight="1" thickBot="1">
      <c r="A114" s="1605" t="s">
        <v>180</v>
      </c>
      <c r="B114" s="1605"/>
      <c r="C114" s="1613" t="str">
        <f>【A票】【D票】!H8</f>
        <v>令和8年度</v>
      </c>
      <c r="D114" s="1614"/>
      <c r="E114" s="200" t="s">
        <v>181</v>
      </c>
      <c r="F114" s="258" t="str">
        <f>【A票】【D票】!J8</f>
        <v>令和7年度</v>
      </c>
      <c r="H114" s="43"/>
      <c r="I114" s="22"/>
      <c r="J114" s="22"/>
      <c r="K114" s="22"/>
      <c r="Y114" s="95"/>
      <c r="Z114" s="95"/>
      <c r="AA114" s="140"/>
      <c r="AB114" s="141"/>
      <c r="AC114" s="803" t="s">
        <v>5370</v>
      </c>
      <c r="AD114" s="802" t="s">
        <v>5378</v>
      </c>
      <c r="AE114" s="802" t="s">
        <v>5372</v>
      </c>
      <c r="AG114" s="139"/>
      <c r="AH114" s="66"/>
      <c r="AJ114" s="1192"/>
      <c r="AK114" s="1192"/>
      <c r="AL114" s="1192"/>
      <c r="AM114" s="66"/>
      <c r="AN114" s="66"/>
      <c r="AO114" s="66"/>
      <c r="AP114" s="158"/>
      <c r="AQ114" s="156"/>
      <c r="AR114" s="157"/>
      <c r="AS114" s="151"/>
      <c r="AT114" s="67"/>
      <c r="AW114" s="101"/>
      <c r="AX114" s="138"/>
      <c r="AY114" s="154"/>
      <c r="AZ114" s="1667"/>
      <c r="BA114" s="52"/>
      <c r="BB114" s="153"/>
      <c r="BC114" s="162"/>
      <c r="BD114" s="162"/>
      <c r="BE114" s="1192"/>
      <c r="BF114" s="1192"/>
      <c r="BG114" s="1192"/>
      <c r="BH114" s="1682"/>
      <c r="BI114" s="1648"/>
      <c r="BJ114" s="710" t="s">
        <v>5450</v>
      </c>
      <c r="BK114" s="709" t="s">
        <v>5451</v>
      </c>
      <c r="BL114" s="709" t="s">
        <v>5452</v>
      </c>
      <c r="BM114" s="1130"/>
      <c r="BN114" s="777"/>
      <c r="BO114" s="777"/>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1193"/>
      <c r="DI114" s="1193"/>
      <c r="DJ114" s="155"/>
      <c r="DK114" s="155"/>
      <c r="DL114" s="1655"/>
      <c r="DM114" s="60"/>
      <c r="DN114" s="1635"/>
      <c r="DO114" s="1069" t="s">
        <v>1778</v>
      </c>
      <c r="DP114" s="1070"/>
      <c r="DQ114" s="1070"/>
      <c r="DR114" s="1070"/>
      <c r="DS114" s="1070"/>
      <c r="DT114" s="1071"/>
      <c r="DU114" s="1071"/>
      <c r="DV114" s="1072"/>
      <c r="DW114" s="1073"/>
      <c r="DX114" s="1074"/>
      <c r="DY114" s="1652"/>
      <c r="DZ114" s="1652"/>
      <c r="EA114" s="1075" t="s">
        <v>1778</v>
      </c>
      <c r="EB114" s="1070"/>
      <c r="EC114" s="1070"/>
      <c r="ED114" s="1070"/>
      <c r="EE114" s="1070"/>
      <c r="EF114" s="1070"/>
      <c r="EG114" s="1073"/>
      <c r="EH114" s="1074"/>
      <c r="EI114" s="1652"/>
      <c r="EJ114" s="1652"/>
      <c r="EK114" s="63"/>
      <c r="EL114" s="63"/>
      <c r="EM114" s="143"/>
      <c r="EN114" s="143"/>
      <c r="EO114" s="1652"/>
      <c r="EP114" s="63"/>
      <c r="EQ114" s="63"/>
      <c r="ER114" s="63"/>
      <c r="ES114" s="63"/>
      <c r="ET114" s="64"/>
      <c r="EU114" s="64"/>
      <c r="EV114" s="1652"/>
      <c r="EW114" s="1652"/>
      <c r="EX114" s="64"/>
      <c r="EY114" s="64"/>
      <c r="EZ114" s="64"/>
      <c r="FA114" s="64"/>
      <c r="FB114" s="64"/>
      <c r="FC114" s="56"/>
      <c r="FD114" s="1652"/>
      <c r="FE114" s="781"/>
      <c r="FF114" s="781"/>
      <c r="FG114" s="781"/>
      <c r="FH114" s="1193"/>
      <c r="FI114" s="1193"/>
      <c r="FJ114" s="781"/>
      <c r="FK114" s="192"/>
      <c r="FL114" s="1680"/>
      <c r="FM114" s="1695"/>
      <c r="FN114" s="1690"/>
      <c r="FO114" s="1693"/>
      <c r="FP114" s="1689"/>
      <c r="FQ114" s="1684"/>
      <c r="FR114" s="1685"/>
      <c r="FS114" s="1685"/>
      <c r="FT114" s="1685"/>
      <c r="FU114" s="1684"/>
      <c r="FV114" s="1684"/>
      <c r="FW114" s="1683"/>
      <c r="FX114" s="17"/>
      <c r="FY114" s="17"/>
      <c r="FZ114" s="76"/>
      <c r="GA114" s="83"/>
    </row>
    <row r="115" spans="1:222" s="69" customFormat="1" ht="16.5" customHeight="1" thickTop="1">
      <c r="A115" s="1606" t="s">
        <v>766</v>
      </c>
      <c r="B115" s="1607"/>
      <c r="C115" s="1607"/>
      <c r="D115" s="1607"/>
      <c r="E115" s="1608"/>
      <c r="F115" s="740" t="s">
        <v>1174</v>
      </c>
      <c r="G115" s="746"/>
      <c r="H115" s="747"/>
      <c r="I115" s="1658" t="s">
        <v>1175</v>
      </c>
      <c r="J115" s="1665"/>
      <c r="K115" s="1665"/>
      <c r="L115" s="1665"/>
      <c r="M115" s="1665"/>
      <c r="N115" s="1665"/>
      <c r="O115" s="1665"/>
      <c r="P115" s="1665"/>
      <c r="Q115" s="1665"/>
      <c r="R115" s="1665"/>
      <c r="S115" s="1665"/>
      <c r="T115" s="1665"/>
      <c r="U115" s="1665"/>
      <c r="V115" s="1665"/>
      <c r="W115" s="1665"/>
      <c r="X115" s="1665"/>
      <c r="Y115" s="1665"/>
      <c r="Z115" s="1666"/>
      <c r="AA115" s="214" t="s">
        <v>948</v>
      </c>
      <c r="AB115" s="775" t="s">
        <v>641</v>
      </c>
      <c r="AC115" s="1620" t="s">
        <v>1289</v>
      </c>
      <c r="AD115" s="1621"/>
      <c r="AE115" s="1622"/>
      <c r="AF115" s="214" t="s">
        <v>1291</v>
      </c>
      <c r="AG115" s="775" t="s">
        <v>1290</v>
      </c>
      <c r="AH115" s="1623" t="s">
        <v>810</v>
      </c>
      <c r="AI115" s="1624"/>
      <c r="AJ115" s="1624"/>
      <c r="AK115" s="1624"/>
      <c r="AL115" s="1624"/>
      <c r="AM115" s="1624"/>
      <c r="AN115" s="1624"/>
      <c r="AO115" s="1624"/>
      <c r="AP115" s="1625"/>
      <c r="AQ115" s="214" t="s">
        <v>642</v>
      </c>
      <c r="AR115" s="214" t="s">
        <v>642</v>
      </c>
      <c r="AS115" s="214" t="s">
        <v>642</v>
      </c>
      <c r="AT115" s="1626" t="s">
        <v>156</v>
      </c>
      <c r="AU115" s="1624"/>
      <c r="AV115" s="1624"/>
      <c r="AW115" s="522"/>
      <c r="AX115" s="216" t="s">
        <v>456</v>
      </c>
      <c r="AY115" s="214" t="s">
        <v>456</v>
      </c>
      <c r="AZ115" s="1667"/>
      <c r="BA115" s="1639" t="s">
        <v>1785</v>
      </c>
      <c r="BB115" s="1640"/>
      <c r="BC115" s="1640"/>
      <c r="BD115" s="1640"/>
      <c r="BE115" s="1640"/>
      <c r="BF115" s="1640"/>
      <c r="BG115" s="1641"/>
      <c r="BH115" s="214" t="s">
        <v>798</v>
      </c>
      <c r="BI115" s="1648"/>
      <c r="BJ115" s="863" t="s">
        <v>901</v>
      </c>
      <c r="BK115" s="864"/>
      <c r="BL115" s="1096"/>
      <c r="BM115" s="864"/>
      <c r="BN115" s="864"/>
      <c r="BO115" s="864"/>
      <c r="BP115" s="864"/>
      <c r="BQ115" s="864"/>
      <c r="BR115" s="864"/>
      <c r="BS115" s="864"/>
      <c r="BT115" s="864"/>
      <c r="BU115" s="864"/>
      <c r="BV115" s="864"/>
      <c r="BW115" s="864"/>
      <c r="BX115" s="864"/>
      <c r="BY115" s="864"/>
      <c r="BZ115" s="864"/>
      <c r="CA115" s="864"/>
      <c r="CB115" s="864"/>
      <c r="CC115" s="864"/>
      <c r="CD115" s="864"/>
      <c r="CE115" s="864"/>
      <c r="CF115" s="864"/>
      <c r="CG115" s="864"/>
      <c r="CH115" s="864"/>
      <c r="CI115" s="864"/>
      <c r="CJ115" s="864"/>
      <c r="CK115" s="864"/>
      <c r="CL115" s="864"/>
      <c r="CM115" s="864"/>
      <c r="CN115" s="864"/>
      <c r="CO115" s="864"/>
      <c r="CP115" s="864"/>
      <c r="CQ115" s="864"/>
      <c r="CR115" s="864"/>
      <c r="CS115" s="864"/>
      <c r="CT115" s="864"/>
      <c r="CU115" s="864"/>
      <c r="CV115" s="864"/>
      <c r="CW115" s="864"/>
      <c r="CX115" s="864"/>
      <c r="CY115" s="864"/>
      <c r="CZ115" s="864"/>
      <c r="DA115" s="864"/>
      <c r="DB115" s="864"/>
      <c r="DC115" s="864"/>
      <c r="DD115" s="864"/>
      <c r="DE115" s="864"/>
      <c r="DF115" s="864"/>
      <c r="DG115" s="864"/>
      <c r="DH115" s="864"/>
      <c r="DI115" s="864"/>
      <c r="DJ115" s="864"/>
      <c r="DK115" s="865"/>
      <c r="DL115" s="214" t="s">
        <v>799</v>
      </c>
      <c r="DM115" s="1669" t="s">
        <v>866</v>
      </c>
      <c r="DN115" s="1635"/>
      <c r="DO115" s="1656" t="s">
        <v>1779</v>
      </c>
      <c r="DP115" s="1657"/>
      <c r="DQ115" s="1657"/>
      <c r="DR115" s="1657"/>
      <c r="DS115" s="1657"/>
      <c r="DT115" s="1657"/>
      <c r="DU115" s="1657"/>
      <c r="DV115" s="1657"/>
      <c r="DW115" s="1657"/>
      <c r="DX115" s="1657"/>
      <c r="DY115" s="214" t="s">
        <v>800</v>
      </c>
      <c r="DZ115" s="214" t="s">
        <v>800</v>
      </c>
      <c r="EA115" s="1656" t="s">
        <v>1781</v>
      </c>
      <c r="EB115" s="1657"/>
      <c r="EC115" s="1657"/>
      <c r="ED115" s="1657"/>
      <c r="EE115" s="1657"/>
      <c r="EF115" s="1657"/>
      <c r="EG115" s="1657"/>
      <c r="EH115" s="1657"/>
      <c r="EI115" s="214" t="s">
        <v>801</v>
      </c>
      <c r="EJ115" s="214" t="s">
        <v>801</v>
      </c>
      <c r="EK115" s="1658" t="s">
        <v>1782</v>
      </c>
      <c r="EL115" s="1659"/>
      <c r="EM115" s="1659"/>
      <c r="EN115" s="1660"/>
      <c r="EO115" s="214" t="s">
        <v>802</v>
      </c>
      <c r="EP115" s="1594" t="s">
        <v>811</v>
      </c>
      <c r="EQ115" s="1595"/>
      <c r="ER115" s="1595"/>
      <c r="ES115" s="1595"/>
      <c r="ET115" s="1595"/>
      <c r="EU115" s="1595"/>
      <c r="EV115" s="244" t="s">
        <v>803</v>
      </c>
      <c r="EW115" s="214" t="s">
        <v>803</v>
      </c>
      <c r="EX115" s="1582" t="s">
        <v>1473</v>
      </c>
      <c r="EY115" s="1582"/>
      <c r="EZ115" s="1582"/>
      <c r="FA115" s="1582"/>
      <c r="FB115" s="214" t="s">
        <v>165</v>
      </c>
      <c r="FC115" s="1585" t="s">
        <v>1339</v>
      </c>
      <c r="FD115" s="782" t="s">
        <v>1347</v>
      </c>
      <c r="FE115" s="1568" t="s">
        <v>1342</v>
      </c>
      <c r="FF115" s="1569"/>
      <c r="FG115" s="1569"/>
      <c r="FH115" s="1568" t="s">
        <v>5468</v>
      </c>
      <c r="FI115" s="1572"/>
      <c r="FJ115" s="349" t="s">
        <v>5534</v>
      </c>
      <c r="FK115" s="783" t="s">
        <v>427</v>
      </c>
      <c r="FL115" s="782" t="s">
        <v>429</v>
      </c>
      <c r="FM115" s="1290" t="s">
        <v>5574</v>
      </c>
      <c r="FN115" s="1690"/>
      <c r="FO115" s="1693"/>
      <c r="FP115" s="1689"/>
      <c r="FQ115" s="1684"/>
      <c r="FR115" s="1685"/>
      <c r="FS115" s="1685"/>
      <c r="FT115" s="1685"/>
      <c r="FU115" s="1684"/>
      <c r="FV115" s="1684"/>
      <c r="FW115" s="1683"/>
      <c r="FY115" s="1360" t="s">
        <v>5563</v>
      </c>
      <c r="GI115" s="1361" t="s">
        <v>5662</v>
      </c>
      <c r="GS115" s="1361" t="s">
        <v>5663</v>
      </c>
      <c r="HC115" s="69" t="s">
        <v>5726</v>
      </c>
      <c r="HG115" s="69" t="s">
        <v>5727</v>
      </c>
    </row>
    <row r="116" spans="1:222" s="69" customFormat="1" ht="12" customHeight="1">
      <c r="A116" s="453"/>
      <c r="B116" s="453"/>
      <c r="C116" s="454"/>
      <c r="D116" s="454"/>
      <c r="E116" s="350" t="s">
        <v>163</v>
      </c>
      <c r="F116" s="1609" t="s">
        <v>478</v>
      </c>
      <c r="G116" s="1609" t="s">
        <v>162</v>
      </c>
      <c r="H116" s="527"/>
      <c r="I116" s="1615" t="s">
        <v>899</v>
      </c>
      <c r="J116" s="1610" t="s">
        <v>900</v>
      </c>
      <c r="K116" s="1610" t="s">
        <v>1130</v>
      </c>
      <c r="L116" s="1610" t="s">
        <v>1131</v>
      </c>
      <c r="M116" s="1610" t="s">
        <v>1145</v>
      </c>
      <c r="N116" s="1610" t="s">
        <v>1166</v>
      </c>
      <c r="O116" s="1610" t="s">
        <v>1126</v>
      </c>
      <c r="P116" s="1610" t="s">
        <v>1127</v>
      </c>
      <c r="Q116" s="1610" t="s">
        <v>1167</v>
      </c>
      <c r="R116" s="1610" t="s">
        <v>1128</v>
      </c>
      <c r="S116" s="1610" t="s">
        <v>1132</v>
      </c>
      <c r="T116" s="1610" t="s">
        <v>1192</v>
      </c>
      <c r="U116" s="1615" t="s">
        <v>1194</v>
      </c>
      <c r="V116" s="1600" t="s">
        <v>1196</v>
      </c>
      <c r="W116" s="741"/>
      <c r="X116" s="741"/>
      <c r="Y116" s="741"/>
      <c r="Z116" s="1672" t="s">
        <v>1165</v>
      </c>
      <c r="AA116" s="210" t="s">
        <v>560</v>
      </c>
      <c r="AB116" s="211" t="s">
        <v>560</v>
      </c>
      <c r="AC116" s="1577" t="s">
        <v>5379</v>
      </c>
      <c r="AD116" s="1094"/>
      <c r="AE116" s="1094"/>
      <c r="AF116" s="1104" t="s">
        <v>112</v>
      </c>
      <c r="AG116" s="211" t="s">
        <v>112</v>
      </c>
      <c r="AH116" s="742" t="s">
        <v>687</v>
      </c>
      <c r="AI116" s="1646" t="s">
        <v>949</v>
      </c>
      <c r="AJ116" s="1064" t="s">
        <v>1762</v>
      </c>
      <c r="AK116" s="1065"/>
      <c r="AL116" s="1065"/>
      <c r="AM116" s="1642" t="s">
        <v>1784</v>
      </c>
      <c r="AN116" s="523"/>
      <c r="AO116" s="1644" t="s">
        <v>1766</v>
      </c>
      <c r="AP116" s="523"/>
      <c r="AQ116" s="209" t="s">
        <v>560</v>
      </c>
      <c r="AR116" s="209" t="s">
        <v>560</v>
      </c>
      <c r="AS116" s="209" t="s">
        <v>560</v>
      </c>
      <c r="AT116" s="1676" t="s">
        <v>5731</v>
      </c>
      <c r="AU116" s="1674" t="s">
        <v>839</v>
      </c>
      <c r="AV116" s="522"/>
      <c r="AW116" s="522"/>
      <c r="AX116" s="217" t="s">
        <v>560</v>
      </c>
      <c r="AY116" s="209" t="s">
        <v>560</v>
      </c>
      <c r="AZ116" s="1667"/>
      <c r="BA116" s="1617" t="s">
        <v>157</v>
      </c>
      <c r="BB116" s="1617" t="s">
        <v>158</v>
      </c>
      <c r="BC116" s="1663" t="s">
        <v>159</v>
      </c>
      <c r="BD116" s="1664"/>
      <c r="BE116" s="1636" t="s">
        <v>1770</v>
      </c>
      <c r="BF116" s="1637"/>
      <c r="BG116" s="1638"/>
      <c r="BH116" s="209" t="s">
        <v>202</v>
      </c>
      <c r="BI116" s="1648"/>
      <c r="BJ116" s="1615" t="s">
        <v>1801</v>
      </c>
      <c r="BK116" s="1600" t="s">
        <v>5440</v>
      </c>
      <c r="BL116" s="1097"/>
      <c r="BM116" s="566"/>
      <c r="BN116" s="1577" t="s">
        <v>1292</v>
      </c>
      <c r="BO116" s="806"/>
      <c r="BP116" s="1577" t="s">
        <v>1479</v>
      </c>
      <c r="BQ116" s="1579" t="s">
        <v>1302</v>
      </c>
      <c r="BR116" s="1580"/>
      <c r="BS116" s="1580"/>
      <c r="BT116" s="1580"/>
      <c r="BU116" s="1580"/>
      <c r="BV116" s="1580"/>
      <c r="BW116" s="1581"/>
      <c r="BX116" s="1579" t="s">
        <v>1303</v>
      </c>
      <c r="BY116" s="1580"/>
      <c r="BZ116" s="1580"/>
      <c r="CA116" s="1580"/>
      <c r="CB116" s="1580"/>
      <c r="CC116" s="1580"/>
      <c r="CD116" s="1580"/>
      <c r="CE116" s="1580"/>
      <c r="CF116" s="1580"/>
      <c r="CG116" s="1580"/>
      <c r="CH116" s="1580"/>
      <c r="CI116" s="1580"/>
      <c r="CJ116" s="1581"/>
      <c r="CK116" s="1579" t="s">
        <v>1477</v>
      </c>
      <c r="CL116" s="1580"/>
      <c r="CM116" s="1580"/>
      <c r="CN116" s="1580"/>
      <c r="CO116" s="1580"/>
      <c r="CP116" s="1580"/>
      <c r="CQ116" s="1580"/>
      <c r="CR116" s="1580"/>
      <c r="CS116" s="1581"/>
      <c r="CT116" s="1579" t="s">
        <v>1322</v>
      </c>
      <c r="CU116" s="1580"/>
      <c r="CV116" s="1580"/>
      <c r="CW116" s="1580"/>
      <c r="CX116" s="1580"/>
      <c r="CY116" s="1580"/>
      <c r="CZ116" s="1580"/>
      <c r="DA116" s="1581"/>
      <c r="DB116" s="1583" t="s">
        <v>1544</v>
      </c>
      <c r="DC116" s="1588"/>
      <c r="DD116" s="1589"/>
      <c r="DE116" s="1577" t="s">
        <v>1329</v>
      </c>
      <c r="DF116" s="1590"/>
      <c r="DG116" s="1590"/>
      <c r="DH116" s="1590"/>
      <c r="DI116" s="1591"/>
      <c r="DJ116" s="1600" t="s">
        <v>1333</v>
      </c>
      <c r="DK116" s="546"/>
      <c r="DL116" s="209" t="s">
        <v>560</v>
      </c>
      <c r="DM116" s="1670"/>
      <c r="DN116" s="1635"/>
      <c r="DO116" s="1630" t="s">
        <v>691</v>
      </c>
      <c r="DP116" s="1592" t="s">
        <v>692</v>
      </c>
      <c r="DQ116" s="1592" t="s">
        <v>693</v>
      </c>
      <c r="DR116" s="1592" t="s">
        <v>694</v>
      </c>
      <c r="DS116" s="1592" t="s">
        <v>695</v>
      </c>
      <c r="DT116" s="1592" t="s">
        <v>696</v>
      </c>
      <c r="DU116" s="1592" t="s">
        <v>697</v>
      </c>
      <c r="DV116" s="1600" t="s">
        <v>5528</v>
      </c>
      <c r="DW116" s="1076"/>
      <c r="DX116" s="1596" t="s">
        <v>698</v>
      </c>
      <c r="DY116" s="209" t="s">
        <v>560</v>
      </c>
      <c r="DZ116" s="209" t="s">
        <v>560</v>
      </c>
      <c r="EA116" s="1630" t="s">
        <v>691</v>
      </c>
      <c r="EB116" s="1592" t="s">
        <v>772</v>
      </c>
      <c r="EC116" s="1592" t="s">
        <v>773</v>
      </c>
      <c r="ED116" s="1592" t="s">
        <v>774</v>
      </c>
      <c r="EE116" s="1592" t="s">
        <v>775</v>
      </c>
      <c r="EF116" s="1649" t="s">
        <v>776</v>
      </c>
      <c r="EG116" s="524"/>
      <c r="EH116" s="1596" t="s">
        <v>777</v>
      </c>
      <c r="EI116" s="209" t="s">
        <v>560</v>
      </c>
      <c r="EJ116" s="209" t="s">
        <v>560</v>
      </c>
      <c r="EK116" s="1592" t="s">
        <v>688</v>
      </c>
      <c r="EL116" s="1592" t="s">
        <v>689</v>
      </c>
      <c r="EM116" s="1592" t="s">
        <v>690</v>
      </c>
      <c r="EN116" s="1596" t="s">
        <v>467</v>
      </c>
      <c r="EO116" s="209" t="s">
        <v>560</v>
      </c>
      <c r="EP116" s="1598" t="s">
        <v>110</v>
      </c>
      <c r="EQ116" s="68"/>
      <c r="ER116" s="1600" t="s">
        <v>778</v>
      </c>
      <c r="ES116" s="68"/>
      <c r="ET116" s="1600" t="s">
        <v>111</v>
      </c>
      <c r="EU116" s="525"/>
      <c r="EV116" s="209" t="s">
        <v>560</v>
      </c>
      <c r="EW116" s="209" t="s">
        <v>560</v>
      </c>
      <c r="EX116" s="1582" t="s">
        <v>1338</v>
      </c>
      <c r="EY116" s="1582" t="s">
        <v>1336</v>
      </c>
      <c r="EZ116" s="1583" t="s">
        <v>1337</v>
      </c>
      <c r="FA116" s="810"/>
      <c r="FB116" s="209" t="s">
        <v>112</v>
      </c>
      <c r="FC116" s="1586"/>
      <c r="FD116" s="209" t="s">
        <v>560</v>
      </c>
      <c r="FE116" s="1573" t="s">
        <v>1343</v>
      </c>
      <c r="FF116" s="784"/>
      <c r="FG116" s="1566" t="s">
        <v>5539</v>
      </c>
      <c r="FH116" s="1570" t="s">
        <v>5470</v>
      </c>
      <c r="FI116" s="1575" t="s">
        <v>5471</v>
      </c>
      <c r="FJ116" s="209" t="s">
        <v>112</v>
      </c>
      <c r="FK116" s="531" t="s">
        <v>560</v>
      </c>
      <c r="FL116" s="1245" t="s">
        <v>560</v>
      </c>
      <c r="FM116" s="1687" t="s">
        <v>5607</v>
      </c>
      <c r="FN116" s="1686" t="s">
        <v>478</v>
      </c>
      <c r="FO116" s="1609" t="s">
        <v>162</v>
      </c>
      <c r="FP116" s="1646" t="s">
        <v>949</v>
      </c>
      <c r="FQ116" s="1615" t="s">
        <v>1801</v>
      </c>
      <c r="FR116" s="1596" t="s">
        <v>698</v>
      </c>
      <c r="FS116" s="1596" t="s">
        <v>777</v>
      </c>
      <c r="FT116" s="1596" t="s">
        <v>467</v>
      </c>
      <c r="FU116" s="1691" t="s">
        <v>468</v>
      </c>
      <c r="FV116" s="1615" t="s">
        <v>469</v>
      </c>
      <c r="FW116" s="784"/>
      <c r="GH116" s="1331"/>
      <c r="GR116" s="1331"/>
      <c r="HB116" s="1331"/>
      <c r="HF116" s="1331"/>
      <c r="HN116" s="1331"/>
    </row>
    <row r="117" spans="1:222" s="69" customFormat="1" ht="36.5" customHeight="1" thickBot="1">
      <c r="A117" s="455" t="s">
        <v>639</v>
      </c>
      <c r="B117" s="455" t="s">
        <v>311</v>
      </c>
      <c r="C117" s="455" t="s">
        <v>942</v>
      </c>
      <c r="D117" s="455" t="s">
        <v>477</v>
      </c>
      <c r="E117" s="456" t="s">
        <v>164</v>
      </c>
      <c r="F117" s="1609"/>
      <c r="G117" s="1609"/>
      <c r="H117" s="528" t="s">
        <v>1202</v>
      </c>
      <c r="I117" s="1616"/>
      <c r="J117" s="1611"/>
      <c r="K117" s="1611"/>
      <c r="L117" s="1611"/>
      <c r="M117" s="1611"/>
      <c r="N117" s="1611"/>
      <c r="O117" s="1611"/>
      <c r="P117" s="1611"/>
      <c r="Q117" s="1611"/>
      <c r="R117" s="1611"/>
      <c r="S117" s="1611"/>
      <c r="T117" s="1611"/>
      <c r="U117" s="1616"/>
      <c r="V117" s="1602"/>
      <c r="W117" s="529" t="s">
        <v>37</v>
      </c>
      <c r="X117" s="529" t="s">
        <v>38</v>
      </c>
      <c r="Y117" s="749" t="s">
        <v>39</v>
      </c>
      <c r="Z117" s="1673"/>
      <c r="AA117" s="210" t="s">
        <v>198</v>
      </c>
      <c r="AB117" s="211" t="s">
        <v>197</v>
      </c>
      <c r="AC117" s="1619"/>
      <c r="AD117" s="1179" t="s">
        <v>5483</v>
      </c>
      <c r="AE117" s="1179" t="s">
        <v>120</v>
      </c>
      <c r="AF117" s="211" t="s">
        <v>198</v>
      </c>
      <c r="AG117" s="211" t="s">
        <v>197</v>
      </c>
      <c r="AH117" s="737"/>
      <c r="AI117" s="1647"/>
      <c r="AJ117" s="1066" t="s">
        <v>1771</v>
      </c>
      <c r="AK117" s="1066" t="s">
        <v>1772</v>
      </c>
      <c r="AL117" s="1066" t="s">
        <v>1773</v>
      </c>
      <c r="AM117" s="1643"/>
      <c r="AN117" s="862" t="s">
        <v>1555</v>
      </c>
      <c r="AO117" s="1645"/>
      <c r="AP117" s="1087" t="s">
        <v>1176</v>
      </c>
      <c r="AQ117" s="729" t="s">
        <v>199</v>
      </c>
      <c r="AR117" s="729" t="s">
        <v>291</v>
      </c>
      <c r="AS117" s="729" t="s">
        <v>200</v>
      </c>
      <c r="AT117" s="1677"/>
      <c r="AU117" s="1675"/>
      <c r="AV117" s="739" t="s">
        <v>763</v>
      </c>
      <c r="AW117" s="730" t="s">
        <v>5730</v>
      </c>
      <c r="AX117" s="218" t="s">
        <v>74</v>
      </c>
      <c r="AY117" s="215" t="s">
        <v>201</v>
      </c>
      <c r="AZ117" s="1667"/>
      <c r="BA117" s="1618"/>
      <c r="BB117" s="1618"/>
      <c r="BC117" s="731" t="s">
        <v>160</v>
      </c>
      <c r="BD117" s="1059" t="s">
        <v>161</v>
      </c>
      <c r="BE117" s="1063" t="s">
        <v>1771</v>
      </c>
      <c r="BF117" s="1063" t="s">
        <v>1772</v>
      </c>
      <c r="BG117" s="1063" t="s">
        <v>1773</v>
      </c>
      <c r="BH117" s="215" t="s">
        <v>1177</v>
      </c>
      <c r="BI117" s="1648"/>
      <c r="BJ117" s="1629"/>
      <c r="BK117" s="1602"/>
      <c r="BL117" s="1129" t="s">
        <v>5485</v>
      </c>
      <c r="BM117" s="736" t="s">
        <v>120</v>
      </c>
      <c r="BN117" s="1578"/>
      <c r="BO117" s="805" t="s">
        <v>1301</v>
      </c>
      <c r="BP117" s="1668"/>
      <c r="BQ117" s="808" t="s">
        <v>1296</v>
      </c>
      <c r="BR117" s="808" t="s">
        <v>1297</v>
      </c>
      <c r="BS117" s="808" t="s">
        <v>1298</v>
      </c>
      <c r="BT117" s="808" t="s">
        <v>1299</v>
      </c>
      <c r="BU117" s="808" t="s">
        <v>1300</v>
      </c>
      <c r="BV117" s="808" t="s">
        <v>1360</v>
      </c>
      <c r="BW117" s="809" t="s">
        <v>1425</v>
      </c>
      <c r="BX117" s="808" t="s">
        <v>1304</v>
      </c>
      <c r="BY117" s="808" t="s">
        <v>1305</v>
      </c>
      <c r="BZ117" s="808" t="s">
        <v>1306</v>
      </c>
      <c r="CA117" s="808" t="s">
        <v>1307</v>
      </c>
      <c r="CB117" s="808" t="s">
        <v>1308</v>
      </c>
      <c r="CC117" s="808" t="s">
        <v>1309</v>
      </c>
      <c r="CD117" s="808" t="s">
        <v>1310</v>
      </c>
      <c r="CE117" s="808" t="s">
        <v>1311</v>
      </c>
      <c r="CF117" s="808" t="s">
        <v>1312</v>
      </c>
      <c r="CG117" s="808" t="s">
        <v>1313</v>
      </c>
      <c r="CH117" s="808" t="s">
        <v>1314</v>
      </c>
      <c r="CI117" s="808" t="s">
        <v>1359</v>
      </c>
      <c r="CJ117" s="809" t="s">
        <v>1425</v>
      </c>
      <c r="CK117" s="808" t="s">
        <v>1315</v>
      </c>
      <c r="CL117" s="808" t="s">
        <v>1316</v>
      </c>
      <c r="CM117" s="808" t="s">
        <v>1317</v>
      </c>
      <c r="CN117" s="808" t="s">
        <v>1318</v>
      </c>
      <c r="CO117" s="808" t="s">
        <v>1319</v>
      </c>
      <c r="CP117" s="808" t="s">
        <v>1320</v>
      </c>
      <c r="CQ117" s="808" t="s">
        <v>1321</v>
      </c>
      <c r="CR117" s="808" t="s">
        <v>1358</v>
      </c>
      <c r="CS117" s="809" t="s">
        <v>1425</v>
      </c>
      <c r="CT117" s="808" t="s">
        <v>1323</v>
      </c>
      <c r="CU117" s="808" t="s">
        <v>1324</v>
      </c>
      <c r="CV117" s="808" t="s">
        <v>1325</v>
      </c>
      <c r="CW117" s="808" t="s">
        <v>1326</v>
      </c>
      <c r="CX117" s="808" t="s">
        <v>1327</v>
      </c>
      <c r="CY117" s="808" t="s">
        <v>1328</v>
      </c>
      <c r="CZ117" s="808" t="s">
        <v>1357</v>
      </c>
      <c r="DA117" s="809" t="s">
        <v>1425</v>
      </c>
      <c r="DB117" s="845" t="s">
        <v>1546</v>
      </c>
      <c r="DC117" s="845" t="s">
        <v>1535</v>
      </c>
      <c r="DD117" s="809" t="s">
        <v>1536</v>
      </c>
      <c r="DE117" s="1067" t="s">
        <v>1330</v>
      </c>
      <c r="DF117" s="1067" t="s">
        <v>1331</v>
      </c>
      <c r="DG117" s="1067" t="s">
        <v>1332</v>
      </c>
      <c r="DH117" s="1314" t="s">
        <v>1774</v>
      </c>
      <c r="DI117" s="1315" t="s">
        <v>1775</v>
      </c>
      <c r="DJ117" s="1602"/>
      <c r="DK117" s="732" t="s">
        <v>1334</v>
      </c>
      <c r="DL117" s="215" t="s">
        <v>204</v>
      </c>
      <c r="DM117" s="1670"/>
      <c r="DN117" s="1635"/>
      <c r="DO117" s="1631"/>
      <c r="DP117" s="1629"/>
      <c r="DQ117" s="1629"/>
      <c r="DR117" s="1629"/>
      <c r="DS117" s="1629"/>
      <c r="DT117" s="1629"/>
      <c r="DU117" s="1629"/>
      <c r="DV117" s="1602"/>
      <c r="DW117" s="734" t="s">
        <v>40</v>
      </c>
      <c r="DX117" s="1597"/>
      <c r="DY117" s="215" t="s">
        <v>203</v>
      </c>
      <c r="DZ117" s="215" t="s">
        <v>205</v>
      </c>
      <c r="EA117" s="1631"/>
      <c r="EB117" s="1629"/>
      <c r="EC117" s="1629"/>
      <c r="ED117" s="1629"/>
      <c r="EE117" s="1629"/>
      <c r="EF117" s="1650"/>
      <c r="EG117" s="733" t="s">
        <v>40</v>
      </c>
      <c r="EH117" s="1597"/>
      <c r="EI117" s="215" t="s">
        <v>203</v>
      </c>
      <c r="EJ117" s="215" t="s">
        <v>205</v>
      </c>
      <c r="EK117" s="1593"/>
      <c r="EL117" s="1593"/>
      <c r="EM117" s="1593"/>
      <c r="EN117" s="1597"/>
      <c r="EO117" s="215" t="s">
        <v>203</v>
      </c>
      <c r="EP117" s="1599"/>
      <c r="EQ117" s="736" t="s">
        <v>468</v>
      </c>
      <c r="ER117" s="1601"/>
      <c r="ES117" s="734" t="s">
        <v>469</v>
      </c>
      <c r="ET117" s="1602"/>
      <c r="EU117" s="735" t="s">
        <v>41</v>
      </c>
      <c r="EV117" s="729" t="s">
        <v>206</v>
      </c>
      <c r="EW117" s="729" t="s">
        <v>207</v>
      </c>
      <c r="EX117" s="1582"/>
      <c r="EY117" s="1582"/>
      <c r="EZ117" s="1584"/>
      <c r="FA117" s="811" t="s">
        <v>40</v>
      </c>
      <c r="FB117" s="729" t="s">
        <v>1341</v>
      </c>
      <c r="FC117" s="1587"/>
      <c r="FD117" s="215"/>
      <c r="FE117" s="1574"/>
      <c r="FF117" s="812" t="s">
        <v>1346</v>
      </c>
      <c r="FG117" s="1567"/>
      <c r="FH117" s="1571"/>
      <c r="FI117" s="1576"/>
      <c r="FJ117" s="813"/>
      <c r="FK117" s="531" t="s">
        <v>428</v>
      </c>
      <c r="FL117" s="1246" t="s">
        <v>428</v>
      </c>
      <c r="FM117" s="1688"/>
      <c r="FN117" s="1686"/>
      <c r="FO117" s="1609"/>
      <c r="FP117" s="1647"/>
      <c r="FQ117" s="1629"/>
      <c r="FR117" s="1597"/>
      <c r="FS117" s="1597"/>
      <c r="FT117" s="1597"/>
      <c r="FU117" s="1692"/>
      <c r="FV117" s="1616"/>
      <c r="FW117" s="812" t="s">
        <v>1346</v>
      </c>
      <c r="FY117" s="1231" t="s">
        <v>5699</v>
      </c>
      <c r="FZ117" s="1231" t="s">
        <v>5700</v>
      </c>
      <c r="GA117" s="1231" t="s">
        <v>5701</v>
      </c>
      <c r="GB117" s="1231" t="s">
        <v>5702</v>
      </c>
      <c r="GC117" s="1231" t="s">
        <v>5703</v>
      </c>
      <c r="GD117" s="1231" t="s">
        <v>5704</v>
      </c>
      <c r="GE117" s="1231" t="s">
        <v>5705</v>
      </c>
      <c r="GF117" s="1231" t="s">
        <v>5706</v>
      </c>
      <c r="GG117" s="1231" t="s">
        <v>5707</v>
      </c>
      <c r="GH117" s="1231" t="s">
        <v>5563</v>
      </c>
      <c r="GI117" s="1235" t="s">
        <v>5708</v>
      </c>
      <c r="GJ117" s="1235" t="s">
        <v>5709</v>
      </c>
      <c r="GK117" s="1239" t="s">
        <v>5710</v>
      </c>
      <c r="GL117" s="1239" t="s">
        <v>5711</v>
      </c>
      <c r="GM117" s="1239" t="s">
        <v>5712</v>
      </c>
      <c r="GN117" s="1239" t="s">
        <v>5715</v>
      </c>
      <c r="GO117" s="1239" t="s">
        <v>5713</v>
      </c>
      <c r="GP117" s="1239" t="s">
        <v>5714</v>
      </c>
      <c r="GQ117" s="1239" t="s">
        <v>5716</v>
      </c>
      <c r="GR117" s="1235" t="s">
        <v>5662</v>
      </c>
      <c r="GS117" s="1240" t="s">
        <v>5717</v>
      </c>
      <c r="GT117" s="1240" t="s">
        <v>5719</v>
      </c>
      <c r="GU117" s="1240" t="s">
        <v>5718</v>
      </c>
      <c r="GV117" s="1239" t="s">
        <v>5720</v>
      </c>
      <c r="GW117" s="1239" t="s">
        <v>5721</v>
      </c>
      <c r="GX117" s="1239" t="s">
        <v>5722</v>
      </c>
      <c r="GY117" s="1239" t="s">
        <v>5723</v>
      </c>
      <c r="GZ117" s="1239" t="s">
        <v>5724</v>
      </c>
      <c r="HA117" s="1241" t="s">
        <v>5725</v>
      </c>
      <c r="HB117" s="1235" t="s">
        <v>5663</v>
      </c>
      <c r="HC117" s="1330" t="s">
        <v>5664</v>
      </c>
      <c r="HD117" s="1330" t="s">
        <v>5666</v>
      </c>
      <c r="HE117" s="1330" t="s">
        <v>5665</v>
      </c>
      <c r="HF117" s="1236" t="s">
        <v>5644</v>
      </c>
      <c r="HG117" s="12" t="s">
        <v>5667</v>
      </c>
      <c r="HH117" s="12" t="s">
        <v>5668</v>
      </c>
      <c r="HI117" s="12" t="s">
        <v>5669</v>
      </c>
      <c r="HJ117" s="12" t="s">
        <v>5677</v>
      </c>
      <c r="HK117" s="12" t="s">
        <v>5670</v>
      </c>
      <c r="HL117" s="12" t="s">
        <v>5671</v>
      </c>
      <c r="HM117" s="12" t="s">
        <v>5672</v>
      </c>
      <c r="HN117" s="1231" t="s">
        <v>5565</v>
      </c>
    </row>
    <row r="118" spans="1:222" s="124" customFormat="1" ht="20" hidden="1" customHeight="1" thickTop="1" thickBot="1">
      <c r="A118" s="455" t="s">
        <v>639</v>
      </c>
      <c r="B118" s="455" t="s">
        <v>311</v>
      </c>
      <c r="C118" s="455" t="s">
        <v>942</v>
      </c>
      <c r="D118" s="455" t="s">
        <v>477</v>
      </c>
      <c r="E118" s="744" t="s">
        <v>1179</v>
      </c>
      <c r="F118" s="1225" t="s">
        <v>1180</v>
      </c>
      <c r="G118" s="745" t="s">
        <v>1181</v>
      </c>
      <c r="H118" s="748" t="s">
        <v>1203</v>
      </c>
      <c r="I118" s="745" t="s">
        <v>1182</v>
      </c>
      <c r="J118" s="745" t="s">
        <v>1183</v>
      </c>
      <c r="K118" s="745" t="s">
        <v>1184</v>
      </c>
      <c r="L118" s="745" t="s">
        <v>1185</v>
      </c>
      <c r="M118" s="745" t="s">
        <v>1186</v>
      </c>
      <c r="N118" s="745" t="s">
        <v>1187</v>
      </c>
      <c r="O118" s="745" t="s">
        <v>1188</v>
      </c>
      <c r="P118" s="745" t="s">
        <v>1189</v>
      </c>
      <c r="Q118" s="745" t="s">
        <v>1285</v>
      </c>
      <c r="R118" s="745" t="s">
        <v>1190</v>
      </c>
      <c r="S118" s="745" t="s">
        <v>1191</v>
      </c>
      <c r="T118" s="745" t="s">
        <v>1193</v>
      </c>
      <c r="U118" s="745" t="s">
        <v>1195</v>
      </c>
      <c r="V118" s="745" t="s">
        <v>1197</v>
      </c>
      <c r="W118" s="748" t="s">
        <v>1198</v>
      </c>
      <c r="X118" s="748" t="s">
        <v>1199</v>
      </c>
      <c r="Y118" s="748" t="s">
        <v>1200</v>
      </c>
      <c r="Z118" s="748" t="s">
        <v>1201</v>
      </c>
      <c r="AA118" s="918" t="s">
        <v>1204</v>
      </c>
      <c r="AB118" s="919" t="s">
        <v>1205</v>
      </c>
      <c r="AC118" s="920" t="s">
        <v>1361</v>
      </c>
      <c r="AD118" s="1099" t="s">
        <v>5481</v>
      </c>
      <c r="AE118" s="920" t="s">
        <v>1362</v>
      </c>
      <c r="AF118" s="1105" t="s">
        <v>1709</v>
      </c>
      <c r="AG118" s="919" t="s">
        <v>1710</v>
      </c>
      <c r="AH118" s="754" t="s">
        <v>1206</v>
      </c>
      <c r="AI118" s="1225" t="s">
        <v>1207</v>
      </c>
      <c r="AJ118" s="754" t="s">
        <v>1763</v>
      </c>
      <c r="AK118" s="754" t="s">
        <v>1764</v>
      </c>
      <c r="AL118" s="754" t="s">
        <v>1765</v>
      </c>
      <c r="AM118" s="1086" t="s">
        <v>1767</v>
      </c>
      <c r="AN118" s="754" t="s">
        <v>1711</v>
      </c>
      <c r="AO118" s="754" t="s">
        <v>1768</v>
      </c>
      <c r="AP118" s="754" t="s">
        <v>1769</v>
      </c>
      <c r="AQ118" s="750" t="s">
        <v>1208</v>
      </c>
      <c r="AR118" s="750" t="s">
        <v>1208</v>
      </c>
      <c r="AS118" s="750" t="s">
        <v>1208</v>
      </c>
      <c r="AT118" s="754" t="s">
        <v>1209</v>
      </c>
      <c r="AU118" s="754" t="s">
        <v>1210</v>
      </c>
      <c r="AV118" s="754" t="s">
        <v>1211</v>
      </c>
      <c r="AW118" s="754" t="s">
        <v>1212</v>
      </c>
      <c r="AX118" s="769" t="s">
        <v>1213</v>
      </c>
      <c r="AY118" s="751" t="s">
        <v>1213</v>
      </c>
      <c r="AZ118" s="756" t="s">
        <v>1219</v>
      </c>
      <c r="BA118" s="755" t="s">
        <v>1214</v>
      </c>
      <c r="BB118" s="755" t="s">
        <v>1215</v>
      </c>
      <c r="BC118" s="755" t="s">
        <v>1216</v>
      </c>
      <c r="BD118" s="755" t="s">
        <v>1217</v>
      </c>
      <c r="BE118" s="755" t="s">
        <v>1763</v>
      </c>
      <c r="BF118" s="755" t="s">
        <v>1764</v>
      </c>
      <c r="BG118" s="1056" t="s">
        <v>1765</v>
      </c>
      <c r="BH118" s="750" t="s">
        <v>1218</v>
      </c>
      <c r="BI118" s="757" t="s">
        <v>1219</v>
      </c>
      <c r="BJ118" s="1225" t="s">
        <v>1363</v>
      </c>
      <c r="BK118" s="745" t="s">
        <v>1220</v>
      </c>
      <c r="BL118" s="810" t="s">
        <v>5482</v>
      </c>
      <c r="BM118" s="745" t="s">
        <v>5477</v>
      </c>
      <c r="BN118" s="745" t="s">
        <v>1364</v>
      </c>
      <c r="BO118" s="745" t="s">
        <v>1362</v>
      </c>
      <c r="BP118" s="745" t="s">
        <v>1365</v>
      </c>
      <c r="BQ118" s="745" t="s">
        <v>1366</v>
      </c>
      <c r="BR118" s="745" t="s">
        <v>1367</v>
      </c>
      <c r="BS118" s="745" t="s">
        <v>1368</v>
      </c>
      <c r="BT118" s="745" t="s">
        <v>1369</v>
      </c>
      <c r="BU118" s="745" t="s">
        <v>1370</v>
      </c>
      <c r="BV118" s="745" t="s">
        <v>1371</v>
      </c>
      <c r="BW118" s="745" t="s">
        <v>1427</v>
      </c>
      <c r="BX118" s="745" t="s">
        <v>1372</v>
      </c>
      <c r="BY118" s="745" t="s">
        <v>1373</v>
      </c>
      <c r="BZ118" s="745" t="s">
        <v>1374</v>
      </c>
      <c r="CA118" s="745" t="s">
        <v>1375</v>
      </c>
      <c r="CB118" s="745" t="s">
        <v>1376</v>
      </c>
      <c r="CC118" s="745" t="s">
        <v>1377</v>
      </c>
      <c r="CD118" s="745" t="s">
        <v>1378</v>
      </c>
      <c r="CE118" s="745" t="s">
        <v>1379</v>
      </c>
      <c r="CF118" s="745" t="s">
        <v>1380</v>
      </c>
      <c r="CG118" s="745" t="s">
        <v>1381</v>
      </c>
      <c r="CH118" s="745" t="s">
        <v>1382</v>
      </c>
      <c r="CI118" s="745" t="s">
        <v>1383</v>
      </c>
      <c r="CJ118" s="745" t="s">
        <v>1427</v>
      </c>
      <c r="CK118" s="745" t="s">
        <v>1384</v>
      </c>
      <c r="CL118" s="745" t="s">
        <v>1385</v>
      </c>
      <c r="CM118" s="745" t="s">
        <v>1386</v>
      </c>
      <c r="CN118" s="745" t="s">
        <v>1387</v>
      </c>
      <c r="CO118" s="745" t="s">
        <v>1388</v>
      </c>
      <c r="CP118" s="745" t="s">
        <v>1389</v>
      </c>
      <c r="CQ118" s="745" t="s">
        <v>1390</v>
      </c>
      <c r="CR118" s="745" t="s">
        <v>1391</v>
      </c>
      <c r="CS118" s="745" t="s">
        <v>1427</v>
      </c>
      <c r="CT118" s="745" t="s">
        <v>1392</v>
      </c>
      <c r="CU118" s="745" t="s">
        <v>1393</v>
      </c>
      <c r="CV118" s="745" t="s">
        <v>1394</v>
      </c>
      <c r="CW118" s="745" t="s">
        <v>1395</v>
      </c>
      <c r="CX118" s="745" t="s">
        <v>1396</v>
      </c>
      <c r="CY118" s="745" t="s">
        <v>1397</v>
      </c>
      <c r="CZ118" s="745" t="s">
        <v>1398</v>
      </c>
      <c r="DA118" s="745" t="s">
        <v>1427</v>
      </c>
      <c r="DB118" s="745" t="s">
        <v>1712</v>
      </c>
      <c r="DC118" s="745" t="s">
        <v>1399</v>
      </c>
      <c r="DD118" s="745" t="s">
        <v>1713</v>
      </c>
      <c r="DE118" s="745" t="s">
        <v>1400</v>
      </c>
      <c r="DF118" s="745" t="s">
        <v>1401</v>
      </c>
      <c r="DG118" s="745" t="s">
        <v>1402</v>
      </c>
      <c r="DH118" s="745" t="s">
        <v>1776</v>
      </c>
      <c r="DI118" s="745" t="s">
        <v>1777</v>
      </c>
      <c r="DJ118" s="745" t="s">
        <v>1714</v>
      </c>
      <c r="DK118" s="745" t="s">
        <v>1221</v>
      </c>
      <c r="DL118" s="751" t="s">
        <v>1222</v>
      </c>
      <c r="DM118" s="752" t="s">
        <v>1223</v>
      </c>
      <c r="DN118" s="753" t="s">
        <v>1219</v>
      </c>
      <c r="DO118" s="745" t="s">
        <v>1229</v>
      </c>
      <c r="DP118" s="745" t="s">
        <v>1230</v>
      </c>
      <c r="DQ118" s="745" t="s">
        <v>1231</v>
      </c>
      <c r="DR118" s="745" t="s">
        <v>1232</v>
      </c>
      <c r="DS118" s="745" t="s">
        <v>1233</v>
      </c>
      <c r="DT118" s="745" t="s">
        <v>1234</v>
      </c>
      <c r="DU118" s="745" t="s">
        <v>1235</v>
      </c>
      <c r="DV118" s="745" t="s">
        <v>1236</v>
      </c>
      <c r="DW118" s="745" t="s">
        <v>1237</v>
      </c>
      <c r="DX118" s="1225" t="s">
        <v>1238</v>
      </c>
      <c r="DY118" s="751" t="s">
        <v>1780</v>
      </c>
      <c r="DZ118" s="751" t="s">
        <v>1228</v>
      </c>
      <c r="EA118" s="745" t="s">
        <v>1240</v>
      </c>
      <c r="EB118" s="745" t="s">
        <v>1241</v>
      </c>
      <c r="EC118" s="745" t="s">
        <v>1242</v>
      </c>
      <c r="ED118" s="745" t="s">
        <v>1243</v>
      </c>
      <c r="EE118" s="745" t="s">
        <v>1244</v>
      </c>
      <c r="EF118" s="745" t="s">
        <v>1245</v>
      </c>
      <c r="EG118" s="745" t="s">
        <v>1246</v>
      </c>
      <c r="EH118" s="1225" t="s">
        <v>1247</v>
      </c>
      <c r="EI118" s="751" t="s">
        <v>1239</v>
      </c>
      <c r="EJ118" s="751" t="s">
        <v>1239</v>
      </c>
      <c r="EK118" s="745" t="s">
        <v>1224</v>
      </c>
      <c r="EL118" s="745" t="s">
        <v>1225</v>
      </c>
      <c r="EM118" s="745" t="s">
        <v>1226</v>
      </c>
      <c r="EN118" s="1225" t="s">
        <v>1227</v>
      </c>
      <c r="EO118" s="751" t="s">
        <v>1248</v>
      </c>
      <c r="EP118" s="745" t="s">
        <v>1249</v>
      </c>
      <c r="EQ118" s="1225" t="s">
        <v>1250</v>
      </c>
      <c r="ER118" s="745" t="s">
        <v>1251</v>
      </c>
      <c r="ES118" s="1225" t="s">
        <v>1252</v>
      </c>
      <c r="ET118" s="745" t="s">
        <v>1253</v>
      </c>
      <c r="EU118" s="745" t="s">
        <v>1254</v>
      </c>
      <c r="EV118" s="750" t="s">
        <v>1255</v>
      </c>
      <c r="EW118" s="750" t="s">
        <v>1255</v>
      </c>
      <c r="EX118" s="778" t="s">
        <v>1403</v>
      </c>
      <c r="EY118" s="778" t="s">
        <v>1404</v>
      </c>
      <c r="EZ118" s="778" t="s">
        <v>1405</v>
      </c>
      <c r="FA118" s="778" t="s">
        <v>1406</v>
      </c>
      <c r="FB118" s="750" t="s">
        <v>1256</v>
      </c>
      <c r="FC118" s="758" t="s">
        <v>1715</v>
      </c>
      <c r="FD118" s="751" t="s">
        <v>1716</v>
      </c>
      <c r="FE118" s="921" t="s">
        <v>1407</v>
      </c>
      <c r="FF118" s="1226" t="s">
        <v>1408</v>
      </c>
      <c r="FG118" s="1101" t="s">
        <v>1409</v>
      </c>
      <c r="FH118" s="1103" t="s">
        <v>5469</v>
      </c>
      <c r="FI118" s="1102" t="s">
        <v>5472</v>
      </c>
      <c r="FJ118" s="751" t="s">
        <v>5535</v>
      </c>
      <c r="FK118" s="1085" t="s">
        <v>1257</v>
      </c>
      <c r="FL118" s="1247" t="s">
        <v>1258</v>
      </c>
      <c r="FM118" s="1291" t="s">
        <v>5573</v>
      </c>
      <c r="FN118" s="1248" t="s">
        <v>1180</v>
      </c>
      <c r="FO118" s="745" t="s">
        <v>1181</v>
      </c>
      <c r="FP118" s="1225" t="s">
        <v>1207</v>
      </c>
      <c r="FQ118" s="1225" t="s">
        <v>1363</v>
      </c>
      <c r="FR118" s="1225" t="s">
        <v>1238</v>
      </c>
      <c r="FS118" s="1225" t="s">
        <v>1247</v>
      </c>
      <c r="FT118" s="1225" t="s">
        <v>1227</v>
      </c>
      <c r="FU118" s="1225" t="s">
        <v>1250</v>
      </c>
      <c r="FV118" s="1225" t="s">
        <v>1252</v>
      </c>
      <c r="FW118" s="1226" t="s">
        <v>1408</v>
      </c>
      <c r="FY118" s="1232" t="s">
        <v>1180</v>
      </c>
      <c r="FZ118" s="1232" t="s">
        <v>1207</v>
      </c>
      <c r="GA118" s="1232" t="s">
        <v>1363</v>
      </c>
      <c r="GB118" s="1232" t="s">
        <v>1238</v>
      </c>
      <c r="GC118" s="1232" t="s">
        <v>1247</v>
      </c>
      <c r="GD118" s="1232" t="s">
        <v>1227</v>
      </c>
      <c r="GE118" s="1232" t="s">
        <v>1250</v>
      </c>
      <c r="GF118" s="1232" t="s">
        <v>1252</v>
      </c>
      <c r="GG118" s="1233" t="s">
        <v>5564</v>
      </c>
      <c r="GH118" s="1233" t="s">
        <v>5729</v>
      </c>
      <c r="GI118" s="1232" t="s">
        <v>1180</v>
      </c>
      <c r="GJ118" s="1232" t="s">
        <v>1207</v>
      </c>
      <c r="GK118" s="1232" t="s">
        <v>1363</v>
      </c>
      <c r="GL118" s="1232" t="s">
        <v>1238</v>
      </c>
      <c r="GM118" s="1232" t="s">
        <v>1247</v>
      </c>
      <c r="GN118" s="1232" t="s">
        <v>1227</v>
      </c>
      <c r="GO118" s="1232" t="s">
        <v>1250</v>
      </c>
      <c r="GP118" s="1232" t="s">
        <v>1252</v>
      </c>
      <c r="GQ118" s="1362" t="s">
        <v>5564</v>
      </c>
      <c r="GR118" s="1233" t="s">
        <v>5728</v>
      </c>
      <c r="GS118" s="1232" t="s">
        <v>1180</v>
      </c>
      <c r="GT118" s="1232" t="s">
        <v>1207</v>
      </c>
      <c r="GU118" s="1232" t="s">
        <v>1363</v>
      </c>
      <c r="GV118" s="1232" t="s">
        <v>1238</v>
      </c>
      <c r="GW118" s="1232" t="s">
        <v>1247</v>
      </c>
      <c r="GX118" s="1232" t="s">
        <v>1227</v>
      </c>
      <c r="GY118" s="1232" t="s">
        <v>1250</v>
      </c>
      <c r="GZ118" s="1232" t="s">
        <v>1252</v>
      </c>
      <c r="HA118" s="1233" t="s">
        <v>5564</v>
      </c>
      <c r="HB118" s="1233" t="s">
        <v>5728</v>
      </c>
      <c r="HC118" s="1250" t="s">
        <v>5641</v>
      </c>
      <c r="HD118" s="1250" t="s">
        <v>5642</v>
      </c>
      <c r="HE118" s="1250" t="s">
        <v>5643</v>
      </c>
      <c r="HF118" s="1250" t="s">
        <v>5728</v>
      </c>
      <c r="HG118" s="1242" t="s">
        <v>5566</v>
      </c>
      <c r="HH118" s="1242" t="s">
        <v>5567</v>
      </c>
      <c r="HI118" s="1242" t="s">
        <v>5568</v>
      </c>
      <c r="HJ118" s="1243" t="s">
        <v>5569</v>
      </c>
      <c r="HK118" s="1243" t="s">
        <v>5570</v>
      </c>
      <c r="HL118" s="1244" t="s">
        <v>5571</v>
      </c>
      <c r="HM118" s="1244" t="s">
        <v>5572</v>
      </c>
      <c r="HN118" s="1231" t="s">
        <v>5728</v>
      </c>
    </row>
    <row r="119" spans="1:222" ht="6" hidden="1" customHeight="1" thickTop="1" thickBot="1">
      <c r="A119" s="954">
        <f>【A票】【D票】!$D$10</f>
        <v>0</v>
      </c>
      <c r="B119" s="954">
        <f>【A票】【D票】!$H$10</f>
        <v>0</v>
      </c>
      <c r="C119" s="955" t="str">
        <f>【A票】【D票】!$K$10</f>
        <v xml:space="preserve"> </v>
      </c>
      <c r="D119" s="956">
        <f t="shared" ref="D119:D183" si="62">ROW()-119</f>
        <v>0</v>
      </c>
      <c r="E119" s="957"/>
      <c r="F119" s="958"/>
      <c r="G119" s="959"/>
      <c r="H119" s="960"/>
      <c r="I119" s="961"/>
      <c r="J119" s="961"/>
      <c r="K119" s="961"/>
      <c r="L119" s="961"/>
      <c r="M119" s="961"/>
      <c r="N119" s="961"/>
      <c r="O119" s="961"/>
      <c r="P119" s="961"/>
      <c r="Q119" s="961"/>
      <c r="R119" s="961"/>
      <c r="S119" s="961"/>
      <c r="T119" s="961"/>
      <c r="U119" s="961"/>
      <c r="V119" s="962"/>
      <c r="W119" s="963"/>
      <c r="X119" s="964"/>
      <c r="Y119" s="965"/>
      <c r="Z119" s="966"/>
      <c r="AA119" s="967" t="str">
        <f t="shared" ref="AA119:AA131" si="63">IF(AND(COUNTA(F119:H119)&lt;3,COUNTA(F119:H119)&gt;0),"問1回答漏れ",IF(AND(G119&lt;&gt;"",COUNTA(I119:V119,Z119)&lt;1),"問2回答漏れ"," "))</f>
        <v xml:space="preserve"> </v>
      </c>
      <c r="AB119" s="967" t="str">
        <f t="shared" ref="AB119:AB131" si="64">IF(AND(V119&gt;0,OR(COUNTA(W119:Y119)&lt;1,COUNTA(W119:Y119)&gt;V119)),"その他に人数→具体的内容記入",IF(AND(V119="",COUNTA(W119:Y119)&lt;&gt;0),"具体的内容あり→人数記入"," "))</f>
        <v xml:space="preserve"> </v>
      </c>
      <c r="AC119" s="968"/>
      <c r="AD119" s="969"/>
      <c r="AE119" s="969"/>
      <c r="AF119" s="970" t="str">
        <f t="shared" ref="AF119:AF136" si="65">IF(AND(G119="",COUNTA(AC119:AE119)&gt;0),"問1-2)対応時期が記入漏れ",IF(AND(OR(G119=G$87,G119=G$88),COUNTA(AC119,AD119)&lt;2),"問2_1)または2-2)回答漏れ",IF(AND(G119=G$89,COUNTA(AC119)&lt;1),"問2_1)回答漏れ"," ")))</f>
        <v xml:space="preserve"> </v>
      </c>
      <c r="AG119" s="970" t="str">
        <f t="shared" ref="AG119:AG136" si="66">IF(G119&lt;&gt;"",IF(AND(OR(AD119=AE$102,AD119=AF$92,AD119=AF$98,AD119=AF$99,AD119=AF$100,AD119=AF$101,AD119=AF$102),AE119=""),"2-1,2-2)その他の場合、具体的内容が必要",IF(AND(AD119&lt;&gt;AE$102,AD119&lt;&gt;AF$92,AD119&lt;&gt;AF$98,AD119&lt;&gt;AF$99,AD119&lt;&gt;AF$100,AD119&lt;&gt;AF$101,AD119&lt;&gt;AF$102,AE119&lt;&gt;""),"2-1,2-2)その他でない→具体的内容不要"," "))," ")</f>
        <v xml:space="preserve"> </v>
      </c>
      <c r="AH119" s="971"/>
      <c r="AI119" s="958"/>
      <c r="AJ119" s="958"/>
      <c r="AK119" s="958"/>
      <c r="AL119" s="958"/>
      <c r="AM119" s="972"/>
      <c r="AN119" s="973"/>
      <c r="AO119" s="974"/>
      <c r="AP119" s="975"/>
      <c r="AQ119" s="1270" t="str">
        <f t="shared" ref="AQ119:AQ140" si="67">IF(AND(OR(AH119=AH$87,AH119=AH$88),OR(COUNTA(AI119:AM119)&lt;5,COUNTA(AO119)&lt;&gt;0)),"1）事実確認調査あり→1-1～3)に記入",
IF(AND(AH119=AH$89,OR(COUNTA(AM119)=1,COUNTA(AO119)=0)),"1）事実確認調査なし→1-4)に記入",
IF(AND(AH119="",COUNTA(AI119:AP119)&lt;&gt;0),"1)事実確認調査の有無を記入",
IF(AND(G119=G$89,OR(AM119=AM$88)),"問1「対応時期」で選択肢cとした場合、虐待の事実が認められた事例のみ回答",
IF(AND(AM119=AM$89,AN119=""),"虐待の事実の判断に至らなかった理由を記入"," ")))))</f>
        <v xml:space="preserve"> </v>
      </c>
      <c r="AR119" s="976" t="str">
        <f t="shared" ref="AR119:AR140" si="68">IF(AND(H119=H$88,COUNTA(AH119:AP119)&gt;0),"都道府県が受理→問3記入不要",IF(AND(H119=H$87,COUNTA(AH119:AP119)&lt;1),"市町村が受理→問3記入必要"," "))</f>
        <v xml:space="preserve"> </v>
      </c>
      <c r="AS119" s="976" t="str">
        <f t="shared" ref="AS119:AS140" si="69">IF(AND(AO119=AO$90,COUNTA(AP119)=0),"その他→具体的内容",IF(AND(AO119&lt;&gt;AO$90,COUNTA(AP119)&lt;&gt;0),"1-4)その他以外→具体的内容不要"," "))</f>
        <v xml:space="preserve"> </v>
      </c>
      <c r="AT119" s="977" t="str">
        <f t="shared" ref="AT119:AT130" si="70">IF(AM119=AM$87,"該当",IF(OR(AM119=AM$88,AM119=AM$89,AND(AH119&lt;&gt;"",AM119="")),"非該当"," "))</f>
        <v xml:space="preserve"> </v>
      </c>
      <c r="AU119" s="978" t="str">
        <f t="shared" ref="AU119:AU130" si="71">IF(OR(AV119="該当",AW119="該当"),"該当",IF(OR(AV119="非該当",AW119="非該当"),"非該当"," "))</f>
        <v xml:space="preserve"> </v>
      </c>
      <c r="AV119" s="979"/>
      <c r="AW119" s="980" t="str">
        <f t="shared" ref="AW119:AW130" si="72">IF(AO119=AO$89,"該当",IF(OR(AO119=AO$87,AO119=AO$88,AO119=AO$90,AND(AM119&lt;&gt;"",AO119="")),"非該当",""))</f>
        <v/>
      </c>
      <c r="AX119" s="976" t="str">
        <f t="shared" ref="AX119:AX132" si="73">IF(AND(AM119=AM$89,AV119=""),"虐待の事実の判断に至らなかった→2-1)に回答",IF(AND(AM119&lt;&gt;AM$89,AV119&lt;&gt;""),"虐待の事実の判断に至らなかった時のみ2-1)に回答",IF(AND(G119=G$89,AM119=AM$89,AV119=AV$88),"問1「対応時期」で選択肢cとした場合、虐待の事実が認められた事例のみ回答(問3_1-3)でc)、問4_2-1)で｢非該当｣を選択中)"," ")))</f>
        <v xml:space="preserve"> </v>
      </c>
      <c r="AY119" s="976" t="str">
        <f t="shared" ref="AY119:AY132" si="74">IF(AND(H119=H$88,COUNTA(AV119)&gt;0),"都道府県が直接受理→回答不要"," ")</f>
        <v xml:space="preserve"> </v>
      </c>
      <c r="AZ119" s="981"/>
      <c r="BA119" s="968"/>
      <c r="BB119" s="968"/>
      <c r="BC119" s="982"/>
      <c r="BD119" s="983"/>
      <c r="BE119" s="1057"/>
      <c r="BF119" s="1057"/>
      <c r="BG119" s="1057"/>
      <c r="BH119" s="984" t="str">
        <f t="shared" ref="BH119:BH184" si="75">IF(COUNTA(BA119:BB119)&gt;1,"1)と2）はいずれか1つ回答",
IF(AND(AU119="該当",BA119=""),"1)に回答",
IF(AND(H119=H$88,BB119=""),"2)に回答",
IF(AND(G119=G$89,OR(BA119=BA$88,BA119=BA$89,BA119=BA$90,BB119=BB$88,BB119=BB$89,BB119=BB$90,BB119=BB$91)),"問1「対応時期」で選択肢cとした場合、虐待の事実が認められた事例のみ回答",
IF(AND(AND(H119&lt;&gt;H$88,AU119&lt;&gt;"該当"),COUNTA(BA119:BG119)&gt;0),"問4_2)非該当→回答不要",
IF(AND(AT119="該当",BB119&lt;&gt;""),"問4_1)該当→問5_2)回答不要",
IF(AND(OR(H119=H$88,AU119="該当"),AND(OR(BA119=BA$87,BA119=BA$88,BA119=BA$89,BB119=BB$87,BB119=BB$88,BB119=BB$89),COUNTA(BA119:BG119)&gt;0,COUNTA(BA119:BG119)&lt;6)),"回答漏れ"," ")))))))</f>
        <v xml:space="preserve"> </v>
      </c>
      <c r="BI119" s="985"/>
      <c r="BJ119" s="958"/>
      <c r="BK119" s="969"/>
      <c r="BL119" s="1098"/>
      <c r="BM119" s="986"/>
      <c r="BN119" s="987"/>
      <c r="BO119" s="987"/>
      <c r="BP119" s="968"/>
      <c r="BQ119" s="968"/>
      <c r="BR119" s="968"/>
      <c r="BS119" s="968"/>
      <c r="BT119" s="968"/>
      <c r="BU119" s="968"/>
      <c r="BV119" s="968"/>
      <c r="BW119" s="968"/>
      <c r="BX119" s="968"/>
      <c r="BY119" s="968"/>
      <c r="BZ119" s="968"/>
      <c r="CA119" s="968"/>
      <c r="CB119" s="968"/>
      <c r="CC119" s="968"/>
      <c r="CD119" s="968"/>
      <c r="CE119" s="968"/>
      <c r="CF119" s="968"/>
      <c r="CG119" s="968"/>
      <c r="CH119" s="968"/>
      <c r="CI119" s="968"/>
      <c r="CJ119" s="968"/>
      <c r="CK119" s="968"/>
      <c r="CL119" s="968"/>
      <c r="CM119" s="968"/>
      <c r="CN119" s="968"/>
      <c r="CO119" s="968"/>
      <c r="CP119" s="968"/>
      <c r="CQ119" s="968"/>
      <c r="CR119" s="968"/>
      <c r="CS119" s="968"/>
      <c r="CT119" s="968"/>
      <c r="CU119" s="968"/>
      <c r="CV119" s="968"/>
      <c r="CW119" s="968"/>
      <c r="CX119" s="968"/>
      <c r="CY119" s="968"/>
      <c r="CZ119" s="968"/>
      <c r="DA119" s="968"/>
      <c r="DB119" s="968"/>
      <c r="DC119" s="968"/>
      <c r="DD119" s="968"/>
      <c r="DE119" s="968"/>
      <c r="DF119" s="968"/>
      <c r="DG119" s="968"/>
      <c r="DH119" s="968"/>
      <c r="DI119" s="968"/>
      <c r="DJ119" s="968"/>
      <c r="DK119" s="969"/>
      <c r="DL119" s="976" t="str">
        <f t="shared" ref="DL119:DL130" si="76">IF(AND(OR(G119=G$87,G119=G$88),OR(BA119=BA$87,BB119=BB$87,AT119="該当"),OR(COUNTA(BJ119:BL119,BN119:BN119,BP119:BV119,BX119:CI119,CK119:CR119,CT119:CZ119,DB119:DC119,DE119:DJ119)&lt;46,COUNTA(BK119:BK119)&lt;1)),"虐待あり→問6_1)～問6_7)に回答漏れがあります",
IF(AND(G119=G$89,OR(BA119=BA$87,BB119=BB$87,AT119="該当"),OR(COUNTA(BJ119:BK119,BN119:BN119,BP119:BV119,BX119:CI119,CK119:CR119,CT119:CZ119,DB119:DC119,DE119:DJ119)&lt;45,COUNTA(BK119:BK119)&lt;1)),"虐待あり→問6_1)～問6_7)に回答漏れがあります",
IF(AND(AND(OR(BA119=BA$88,BA119=BA$89,BA119=BA$90,BB119=BB$88,BB119=BB$89,BB119=BB$90,BB119=BB$91,AND(BA119="",BB119="")),OR(AT119="非該当",AT119=" ")),OR(COUNTA(BJ119:DK119)&gt;0,COUNTA(BK119:BL119)&gt;0)),"虐待なし→回答内容確認",
IF(AND(OR(DJ119=DJ$88,DJ119=DJ$89,DJ119=DJ$90),DK119=""),"不明の場合理由を記入",
IF(AND(COUNTA(G119:Z119,AH119:AP119,AV119,BA119:BD119)&lt;1,COUNTA(BJ119:DK119)&gt;0),"問1～問5無記入、問6内容確認",
IF(AND(OR(BL119=BM$97,BL119=BM$103,BL119=BN$94,BL119=BN$95,BL119=BN$96,BL119=BN$97),BM119=""),"2-1,2-2)その他の場合、具体的内容が必要",
IF(AND(BL119&lt;&gt;BM$97,BL119&lt;&gt;BM$103,BL119&lt;&gt;BN$94,BL119&lt;&gt;BN$95,BL119&lt;&gt;BN$96,BL119&lt;&gt;BN$97,BM119&lt;&gt;""),"2-1,2-2)その他でない→具体的内容不要"," ")))))))</f>
        <v xml:space="preserve"> </v>
      </c>
      <c r="DM119" s="988">
        <f t="shared" ref="DM119:DM130" si="77">D119</f>
        <v>0</v>
      </c>
      <c r="DN119" s="989"/>
      <c r="DO119" s="987"/>
      <c r="DP119" s="987"/>
      <c r="DQ119" s="987"/>
      <c r="DR119" s="987"/>
      <c r="DS119" s="987"/>
      <c r="DT119" s="987"/>
      <c r="DU119" s="987"/>
      <c r="DV119" s="990"/>
      <c r="DW119" s="991"/>
      <c r="DX119" s="958"/>
      <c r="DY119" s="976" t="str">
        <f t="shared" ref="DY119:DY138" si="78">IF(AND(OR(BA119=BA$87,BB119=BB$87,AT119="該当"),AND(COUNTIF(DO119:DV119,"無")=8,DX119&lt;&gt;"")),"すべて「無」→期日不要",
IF(AND(OR(BA119=BA$87,BB119=BB$87,AT119="該当"),AND(COUNTIF(DO119:DV119,"無")=8,DX119=""))," ",
IF(AND(OR(BA119=BA$87,BB119=BB$87,AT119="該当"),COUNTA(DO119:DV119,DX119)&lt;9),"問7回答漏れ",
IF(AND(AND(OR(BA119=BA$88,BA119=BA$89,BA119=BA$90,BB119=BB$88,BB119=BB$89,BB119=BB$90,BB119=BB$91,AND(BA119="",BB119="")),OR(AT119="非該当",AT119=" ")),COUNTA(DO119:DX119)&gt;0),"虐待なし→回答内容確認",
IF(AND(COUNTA(G119:Z119,AH119:AP119,AV119,BA119:BD119,BJ119:DK119)&lt;1,COUNTA(DO119:DX119)&gt;0),"問1～問6無記入、問7内容確認"," ")))))</f>
        <v xml:space="preserve"> </v>
      </c>
      <c r="DZ119" s="976" t="str">
        <f t="shared" ref="DZ119:DZ138" si="79">IF(AND(OR(DV119="市町村が実施",DV119="都道府県が実施",DV119="市町村・都道府県がそれぞれ実施"),DW119=""),"その他→具体的内容",IF(AND(OR(DV119="無",DV119=""),DW119&lt;&gt;""),"具体的内容あり→8)に回答"," "))</f>
        <v xml:space="preserve"> </v>
      </c>
      <c r="EA119" s="992"/>
      <c r="EB119" s="992"/>
      <c r="EC119" s="992"/>
      <c r="ED119" s="992"/>
      <c r="EE119" s="992"/>
      <c r="EF119" s="992"/>
      <c r="EG119" s="987"/>
      <c r="EH119" s="958"/>
      <c r="EI119" s="976" t="str">
        <f t="shared" ref="EI119:EI138" si="80">IF(AND(OR(BA119=BA$87,BB119=BB$87,AT119="該当"),OR(LEFT(BK119,1)="b",LEFT(BK119,1)="c"),OR(COUNTIF(EA119:EF119,"市町村が実施")&gt;0,COUNTIF(EA119:EF119,"都道府県が実施")&gt;0)),"虐待発生施設は老人福祉法対象外",
IF(AND(OR(BA119=BA$87,BB119=BB$87,AT119="該当"),AND(COUNTIF(EA119:EF119,"無")=6,EH119&lt;&gt;"")),"すべて「無」→期日不要",
IF(AND(OR(BA119=BA$87,BB119=BB$87,AT119="該当"),AND(COUNTIF(EA119:EF119,"無")=6,EH119=""))," ",
IF(AND(OR(BA119=BA$87,BB119=BB$87,AT119="該当"),COUNTA(EA119:EF119,EH119)&lt;7),"問8回答漏れ",
IF(AND(AND(OR(BA119=BA$88,BA119=BA$89,BA119=BA$90,BB119=BB$88,BB119=BB$89,BB119=BB$90,BB119=BB$91,AND(BA119="",BB119="")),OR(AT119="非該当",AT119=" ")),COUNTA(EA119:EH119)&gt;0),"虐待なし→回答内容確認",
IF(AND(COUNTA(G119:Z119,AH119:AP119,AV119,BA119:BD119,BJ119:DK119,EK119:EN119,DO119:DX119)&lt;1,COUNTA(EA119:EH119)&gt;0),"問1～問7無記入、問8内容確認"," "))))))</f>
        <v xml:space="preserve"> </v>
      </c>
      <c r="EJ119" s="976" t="str">
        <f t="shared" ref="EJ119:EJ138" si="81">IF(OR(AND(EF119="市町村が実施",EG119=""),AND(EF119="都道府県が実施",EG119="")),"その他→具体的内容",IF(AND(OR(EF119="無",EF119=""),EG119&lt;&gt;""),"具体的内容あり→6)に回答"," "))</f>
        <v xml:space="preserve"> </v>
      </c>
      <c r="EK119" s="968"/>
      <c r="EL119" s="968"/>
      <c r="EM119" s="968"/>
      <c r="EN119" s="958"/>
      <c r="EO119" s="976" t="str">
        <f t="shared" ref="EO119:EO184" si="82">IF(AND(OR(BA119=BA$87,BB119=BB$87,AT119="該当"),AND(EK119="無",EL119="無",EM119="無",EN119&lt;&gt;"")),"すべて「無」→期日不要",
IF(AND(OR(BA119=BA$87,BB119=BB$87,AT119="該当"),AND(EK119="無",EL119="無",EM119="無"))," ",
IF(AND(OR(BA119=BA$87,BB119=BB$87,AT119="該当"),COUNTA(EK119:EN119)&lt;4),"問9回答漏れ",
IF(AND(AND(OR(BA119=BA$88,BA119=BA$89,BA119=BA$90,BB119=BB$88,BB119=BB$89,BB119=BB$90,BB119=BB$91,AND(BA119="",BB119="")),OR(AT119="非該当",AT119=" ")),COUNTA(EK119:EN119)&gt;0),"虐待なし→回答内容確認",
IF(AND(COUNTA(G119:Z119,AH119:AP119,AV119,BA119:BD119,BJ119:DK119)&lt;1,COUNTA(EK119:EN119)&gt;0),"問1～問6無記入、問9内容確認"," ")))))</f>
        <v xml:space="preserve"> </v>
      </c>
      <c r="EP119" s="993"/>
      <c r="EQ119" s="958"/>
      <c r="ER119" s="994"/>
      <c r="ES119" s="958"/>
      <c r="ET119" s="994"/>
      <c r="EU119" s="995"/>
      <c r="EV119" s="976" t="str">
        <f t="shared" ref="EV119:EV139" si="83">IF(AND(OR(EP119="無",EP119=""),EQ119&lt;&gt;""),"1-1)期日不要",
IF(AND(EP119="有",EQ119=""),"1-1)期日未記入",
IF(AND(OR(ER119="無",ER119=""),ES119&lt;&gt;""),"1-2)期日不要",
IF(AND(ER119="有",ES119=""),"2-1)期日未記入",
IF(OR(AND(OR(ET119="無",ET119=""),EU119&lt;&gt;""),AND(ET119="有",EU119="")),"その他→具体的内容"," ")))))</f>
        <v xml:space="preserve"> </v>
      </c>
      <c r="EW119" s="976" t="str">
        <f t="shared" ref="EW119:EW139" si="84">IF(AND(SUM(COUNTIF(EK119:EM119,"*実施*")+COUNTIF(DO119:DV119,"*実施*")+COUNTIF(EA119:EF119,"*実施*"))&gt;0,COUNTA(EP119,ER119,ET119)&lt;3),"施設への対応、権限行使あり→問10記入",
IF(AND(SUM(COUNTIF(EK119:EM119,"*実施*")+COUNTIF(DO119:DV119,"*実施*")+COUNTIF(EA119:EF119,"*実施*"))&lt;1,COUNTA(EP119,ER119,ET119)&gt;0),"施設への対応、権限行使なし→記入不要"," "))</f>
        <v xml:space="preserve"> </v>
      </c>
      <c r="EX119" s="996"/>
      <c r="EY119" s="996"/>
      <c r="EZ119" s="996"/>
      <c r="FA119" s="994"/>
      <c r="FB119" s="1336" t="str">
        <f t="shared" ref="FB119:FB184" si="85">IF(AND(OR(BA119=BA$87,BB119=BB$87,AT119="該当"),OR(COUNTA(EX119:EZ119)&lt;3)),"虐待あり→すべて回答",
IF(AND(AND(OR(BA119=BA$88,BA119=BA$89,BA119=BA$90,BB119=BB$88,BB119=BB$89,BB119=BB$90,BB119=BB$91,AND(BA119="",BB119="")),OR(AT119="非該当",AT119=" ")),OR(COUNTA(EX119:EZ119)&gt;0)),"虐待なし→記入不要",
IF(AND(EZ119=EZ$87,COUNTA(FA119)=0),"3)その他→具体的内容"," ")))</f>
        <v xml:space="preserve"> </v>
      </c>
      <c r="FC119" s="987"/>
      <c r="FD119" s="997" t="str" cm="1">
        <f t="array" ref="FD119">IF(AND(SUM(COUNTIF(DO119:DV119,{"*実施*"}),COUNTIF(EA119:EF119,{"*実施*"}))&gt;0,FC119=""),"法に基づく措置あり→問12に記入",
IF(AND(SUM(COUNTIF(DO119:DV119,{"*実施*"}),COUNTIF(EA119:EF119,{"*実施*"}))&lt;1,FC119&lt;&gt;""),"法に基づく措置なし→問12に記入不要"," "))</f>
        <v xml:space="preserve"> </v>
      </c>
      <c r="FE119" s="968"/>
      <c r="FF119" s="998"/>
      <c r="FG119" s="999"/>
      <c r="FH119" s="999"/>
      <c r="FI119" s="999"/>
      <c r="FJ119" s="1000" t="str">
        <f t="shared" ref="FJ119" si="86">IF(AND(OR(BA119=BA$87,BB119=BB$87,AT119="該当"),OR(COUNTA(FE119:FE119)&lt;1,COUNTA(FI119:FI119)&lt;1)),"虐待あり→すべて回答",IF(AND(AND(OR(BA119=BA$88,BA119=BA$89,BA119=BA$90,BB119=BB$88,BB119=BB$89,BB119=BB$90,BB119=BB$91,AND(BA119="",BB119="")),OR(AT119="非該当",AT119=" ")),OR(COUNTA(FE119:FI119)&gt;0)),"虐待なし→記入不要",IF(AND(FE119=FE$88,COUNTA(FF119)=0),"1_2)終結日記入漏れ"," ")))</f>
        <v xml:space="preserve"> </v>
      </c>
      <c r="FK119" s="1001" t="str">
        <f t="shared" ref="FK119:FK150" si="87">IF(SUM(COUNTIF(AA119:AB119," ")+COUNTIF(AF119:AG119," ")+COUNTIF(AQ119:AS119," ")+COUNTIF(AX119:AY119," "))&lt;9,"問4以前にエラーがあります","")</f>
        <v/>
      </c>
      <c r="FL119" s="967" t="str">
        <f t="shared" ref="FL119:FL150" si="88">IF(SUM(COUNTIF(BH119," ")+COUNTIF(DL119," ")+COUNTIF(EO119," ")+COUNTIF(DY119:DZ119," ")+COUNTIF(EI119:EJ119," ")+COUNTIF(EV119:EW119," ")+COUNTIF(FB119," ")+COUNTIF(FD119," ")+COUNTIF(FJ119," "))&lt;12,"問5以降にエラーがあります"," ")</f>
        <v xml:space="preserve"> </v>
      </c>
      <c r="FM119" s="1292" t="str">
        <f>IF(GH119&gt;0,"問1_1)がa)本調査対象年度内に、通報等を受理した事例ですが、日付（年度）が範囲外の箇所があります。",
IF(GR119&gt;0,"問1_1)がb)対象年度以前に通報等を受理し、事実確認調査が対象年度となった事例ですが、日付（年度）が範囲外の箇所があります。",
IF(HB119&gt;0,"問1_1)がc)対象年度以前に通報受理・事実確認調査した虐待事例で、対応が対象年度となった事例ですが、日付（年度）が範囲外の箇所があります。",
IF(HF119&gt;0,"日付の前後関係が整合していません。問1_1)相談通報日」➡問3_1-1)事実確認開始日➡問6_1)虐待の事実が確認（判断）された期日の順になっているか、確認してください。",
IF(HN119&gt;0,"【問6_1)虐待の事実が確認された期日】➡【問7介護保険法による権限行使期日、問8老人福祉法による権限行使期日、問9老人福祉法、介護保険法以外の権限行使期日】➡【問10自治体による措置】➡【問13終結した期日】の順になっているか、確認してください。",
" ")))))</f>
        <v xml:space="preserve"> </v>
      </c>
      <c r="FN119" s="1249" t="str">
        <f>IF(F119&lt;&gt;"",F119,"")</f>
        <v/>
      </c>
      <c r="FO119" s="959" t="str">
        <f t="shared" ref="FO119:FO120" si="89">IF(G119&lt;&gt;"",G119,"")</f>
        <v/>
      </c>
      <c r="FP119" s="958" t="str">
        <f>IF(AI119&lt;&gt;"",AI119,"")</f>
        <v/>
      </c>
      <c r="FQ119" s="958" t="str">
        <f>IF(BJ119&lt;&gt;"",BJ119,"")</f>
        <v/>
      </c>
      <c r="FR119" s="958" t="str">
        <f>IF(DX119&lt;&gt;"",DX119,"")</f>
        <v/>
      </c>
      <c r="FS119" s="958" t="str">
        <f>IF(EH119&lt;&gt;"",EH119,"")</f>
        <v/>
      </c>
      <c r="FT119" s="958" t="str">
        <f>IF(EN119&lt;&gt;"",EN119,"")</f>
        <v/>
      </c>
      <c r="FU119" s="958" t="str">
        <f>IF(EQ119&lt;&gt;"",EQ119,"")</f>
        <v/>
      </c>
      <c r="FV119" s="958" t="str">
        <f>IF(ES119&lt;&gt;"",ES119,"")</f>
        <v/>
      </c>
      <c r="FW119" s="998" t="str">
        <f>IF(FF119&lt;&gt;"",FF119,"")</f>
        <v/>
      </c>
      <c r="FY119" s="1234" t="str">
        <f>IF(AND(FN119&lt;&gt;"",$FO119=$FO$87,OR(FN119&lt;45748,FN119&gt;46112)),"●"," ")</f>
        <v xml:space="preserve"> </v>
      </c>
      <c r="FZ119" s="1234" t="str">
        <f t="shared" ref="FZ119" si="90">IF(AND(FP119&lt;&gt;"",$FO119=$FO$87,OR(FP119&lt;45748,FP119&gt;46112)),"●"," ")</f>
        <v xml:space="preserve"> </v>
      </c>
      <c r="GA119" s="1234" t="str">
        <f t="shared" ref="GA119" si="91">IF(AND(FQ119&lt;&gt;"",$FO119=$FO$87,OR(FQ119&lt;45748,FQ119&gt;46112)),"●"," ")</f>
        <v xml:space="preserve"> </v>
      </c>
      <c r="GB119" s="1234" t="str">
        <f t="shared" ref="GB119" si="92">IF(AND(FR119&lt;&gt;"",$FO119=$FO$87,OR(FR119&lt;45748,FR119&gt;46112)),"●"," ")</f>
        <v xml:space="preserve"> </v>
      </c>
      <c r="GC119" s="1234" t="str">
        <f t="shared" ref="GC119" si="93">IF(AND(FS119&lt;&gt;"",$FO119=$FO$87,OR(FS119&lt;45748,FS119&gt;46112)),"●"," ")</f>
        <v xml:space="preserve"> </v>
      </c>
      <c r="GD119" s="1234" t="str">
        <f t="shared" ref="GD119" si="94">IF(AND(FT119&lt;&gt;"",$FO119=$FO$87,OR(FT119&lt;45748,FT119&gt;46112)),"●"," ")</f>
        <v xml:space="preserve"> </v>
      </c>
      <c r="GE119" s="1234" t="str">
        <f t="shared" ref="GE119" si="95">IF(AND(FU119&lt;&gt;"",$FO119=$FO$87,OR(FU119&lt;45748,FU119&gt;46112)),"●"," ")</f>
        <v xml:space="preserve"> </v>
      </c>
      <c r="GF119" s="1234" t="str">
        <f t="shared" ref="GF119" si="96">IF(AND(FV119&lt;&gt;"",$FO119=$FO$87,OR(FV119&lt;45748,FV119&gt;46112)),"●"," ")</f>
        <v xml:space="preserve"> </v>
      </c>
      <c r="GG119" s="1234" t="str">
        <f t="shared" ref="GG119" si="97">IF(AND(FW119&lt;&gt;"",$FO119=$FO$87,OR(FW119&lt;45748,FW119&gt;46112)),"●"," ")</f>
        <v xml:space="preserve"> </v>
      </c>
      <c r="GH119" s="1234">
        <f>COUNTIF(FY119:GG119,"●")</f>
        <v>0</v>
      </c>
      <c r="GI119" s="1234" t="str">
        <f>IF(AND(FN119&lt;&gt;"",$FO119=$FO$88,OR(FN119&gt;=45748)),"●"," ")</f>
        <v xml:space="preserve"> </v>
      </c>
      <c r="GJ119" s="1234" t="str">
        <f>IF(AND(FP119&lt;&gt;"",$FO119=$FO$88,OR(FP119&gt;46112)),"●"," ")</f>
        <v xml:space="preserve"> </v>
      </c>
      <c r="GK119" s="1234" t="str">
        <f t="shared" ref="GK119:GQ121" si="98">IF(AND(FQ119&lt;&gt;"",$FO119=$FO$88,OR(FQ119&lt;45748,FQ119&gt;46112)),"●"," ")</f>
        <v xml:space="preserve"> </v>
      </c>
      <c r="GL119" s="1234" t="str">
        <f t="shared" si="98"/>
        <v xml:space="preserve"> </v>
      </c>
      <c r="GM119" s="1234" t="str">
        <f t="shared" si="98"/>
        <v xml:space="preserve"> </v>
      </c>
      <c r="GN119" s="1234" t="str">
        <f t="shared" si="98"/>
        <v xml:space="preserve"> </v>
      </c>
      <c r="GO119" s="1234" t="str">
        <f t="shared" si="98"/>
        <v xml:space="preserve"> </v>
      </c>
      <c r="GP119" s="1234" t="str">
        <f t="shared" si="98"/>
        <v xml:space="preserve"> </v>
      </c>
      <c r="GQ119" s="1234" t="str">
        <f t="shared" si="98"/>
        <v xml:space="preserve"> </v>
      </c>
      <c r="GR119" s="1234">
        <f>COUNTIF(GI119:GQ119,"●")</f>
        <v>0</v>
      </c>
      <c r="GS119" s="1234" t="str">
        <f t="shared" ref="GS119:GS120" si="99">IF(AND(FN119&lt;&gt;"",$FO119=$FO$89,FN119&gt;=45748),"●"," ")</f>
        <v xml:space="preserve"> </v>
      </c>
      <c r="GT119" s="1234" t="str">
        <f t="shared" ref="GT119:GT120" si="100">IF(AND(FP119&lt;&gt;"",$FO119=$FO$89,FP119&gt;=45748),"●"," ")</f>
        <v xml:space="preserve"> </v>
      </c>
      <c r="GU119" s="1234" t="str">
        <f t="shared" ref="GU119:GU120" si="101">IF(AND(FQ119&lt;&gt;"",$FO119=$FO$89,FQ119&gt;=45748),"●"," ")</f>
        <v xml:space="preserve"> </v>
      </c>
      <c r="GV119" s="1234" t="str">
        <f t="shared" ref="GV119:GV120" si="102">IF(AND(FR119&lt;&gt;"",$FO119=$FO$89,OR(FR119&gt;46112)),"●"," ")</f>
        <v xml:space="preserve"> </v>
      </c>
      <c r="GW119" s="1234" t="str">
        <f t="shared" ref="GW119:GW120" si="103">IF(AND(FS119&lt;&gt;"",$FO119=$FO$89,OR(FS119&gt;46112)),"●"," ")</f>
        <v xml:space="preserve"> </v>
      </c>
      <c r="GX119" s="1234" t="str">
        <f t="shared" ref="GX119:GX120" si="104">IF(AND(FT119&lt;&gt;"",$FO119=$FO$89,OR(FT119&gt;46112)),"●"," ")</f>
        <v xml:space="preserve"> </v>
      </c>
      <c r="GY119" s="1234" t="str">
        <f t="shared" ref="GY119:GY120" si="105">IF(AND(FU119&lt;&gt;"",$FO119=$FO$89,OR(FU119&gt;46112)),"●"," ")</f>
        <v xml:space="preserve"> </v>
      </c>
      <c r="GZ119" s="1234" t="str">
        <f t="shared" ref="GZ119:GZ120" si="106">IF(AND(FV119&lt;&gt;"",$FO119=$FO$89,OR(FV119&gt;46112)),"●"," ")</f>
        <v xml:space="preserve"> </v>
      </c>
      <c r="HA119" s="1234" t="str">
        <f t="shared" ref="HA119:HA120" si="107">IF(AND(FW119&lt;&gt;"",$FO119=$FO$89,OR(FW119&lt;45748,FW119&gt;46112)),"●"," ")</f>
        <v xml:space="preserve"> </v>
      </c>
      <c r="HB119" s="1234">
        <f>COUNTIF(GS119:HA119,"●")</f>
        <v>0</v>
      </c>
      <c r="HC119" s="1234" t="str">
        <f>IF(AND(FN119&lt;&gt;"",FP119&lt;&gt;""),IF(FP119-FN119&lt;0,"●"," ")," ")</f>
        <v xml:space="preserve"> </v>
      </c>
      <c r="HD119" s="1234" t="str">
        <f>IF(AND(FQ119&lt;&gt;"",FP119&lt;&gt;""),IF(FQ119-FP119&lt;0,"●"," ")," ")</f>
        <v xml:space="preserve"> </v>
      </c>
      <c r="HE119" s="1234" t="str">
        <f>IF(AND(FQ119&lt;&gt;"",FN119&lt;&gt;""),IF(FQ119-FN119&lt;0,"●"," ")," ")</f>
        <v xml:space="preserve"> </v>
      </c>
      <c r="HF119" s="1234">
        <f>COUNTIF(HC119:HE119,"●")</f>
        <v>0</v>
      </c>
      <c r="HG119" s="1234" t="str">
        <f>IF(AND(FQ119&lt;&gt;"",FR119&lt;&gt;""),IF(FR119-FQ119&lt;0,"●"," ")," ")</f>
        <v xml:space="preserve"> </v>
      </c>
      <c r="HH119" s="1234" t="str">
        <f>IF(AND(FS119&lt;&gt;"",FQ119&lt;&gt;""),IF(FS119-FQ119&lt;0,"●"," ")," ")</f>
        <v xml:space="preserve"> </v>
      </c>
      <c r="HI119" s="1234" t="str">
        <f>IF(AND(FT119&lt;&gt;"",FQ119&lt;&gt;""),IF(FT119-FQ119&lt;0,"●"," ")," ")</f>
        <v xml:space="preserve"> </v>
      </c>
      <c r="HJ119" s="1234" t="str">
        <f>IF(AND(FU119&lt;&gt;"",MAX(FR119,FS119,FT119)&gt;0,FU119&lt;MIN(FR119,FS119,FT119)),"●"," ")</f>
        <v xml:space="preserve"> </v>
      </c>
      <c r="HK119" s="1234" t="str">
        <f>IF(AND(FV119&lt;&gt;"",MAX(FR119,FS119,FT119)&gt;0,FV119&lt;MIN(FR119,FS119,FT119)),"●"," ")</f>
        <v xml:space="preserve"> </v>
      </c>
      <c r="HL119" s="1234" t="str">
        <f>IF(AND(FW119&lt;&gt;"",FU119&lt;&gt;""),IF(FW119-FU119&lt;0,"●"," ")," ")</f>
        <v xml:space="preserve"> </v>
      </c>
      <c r="HM119" s="1234" t="str">
        <f>IF(AND(FW119&lt;&gt;"",FV119&lt;&gt;""),IF(FW119-FV119&lt;0,"●"," ")," ")</f>
        <v xml:space="preserve"> </v>
      </c>
      <c r="HN119" s="1234">
        <f>COUNTIF(HG119:HM119,"●")</f>
        <v>0</v>
      </c>
    </row>
    <row r="120" spans="1:222" ht="30" customHeight="1" thickTop="1" thickBot="1">
      <c r="A120" s="1205">
        <f>【A票】【D票】!$D$10</f>
        <v>0</v>
      </c>
      <c r="B120" s="1205">
        <f>【A票】【D票】!$H$10</f>
        <v>0</v>
      </c>
      <c r="C120" s="1206" t="str">
        <f>【A票】【D票】!$K$10</f>
        <v xml:space="preserve"> </v>
      </c>
      <c r="D120" s="1207">
        <f t="shared" si="62"/>
        <v>1</v>
      </c>
      <c r="E120" s="472"/>
      <c r="F120" s="704"/>
      <c r="G120" s="588"/>
      <c r="H120" s="589"/>
      <c r="I120" s="639"/>
      <c r="J120" s="639"/>
      <c r="K120" s="639"/>
      <c r="L120" s="639"/>
      <c r="M120" s="639"/>
      <c r="N120" s="639"/>
      <c r="O120" s="639"/>
      <c r="P120" s="639"/>
      <c r="Q120" s="639"/>
      <c r="R120" s="639"/>
      <c r="S120" s="639"/>
      <c r="T120" s="639"/>
      <c r="U120" s="639"/>
      <c r="V120" s="640"/>
      <c r="W120" s="642"/>
      <c r="X120" s="642"/>
      <c r="Y120" s="499"/>
      <c r="Z120" s="643"/>
      <c r="AA120" s="212" t="str">
        <f t="shared" si="63"/>
        <v xml:space="preserve"> </v>
      </c>
      <c r="AB120" s="212" t="str">
        <f t="shared" si="64"/>
        <v xml:space="preserve"> </v>
      </c>
      <c r="AC120" s="81"/>
      <c r="AD120" s="448"/>
      <c r="AE120" s="448"/>
      <c r="AF120" s="804" t="str">
        <f t="shared" si="65"/>
        <v xml:space="preserve"> </v>
      </c>
      <c r="AG120" s="804" t="str">
        <f t="shared" si="66"/>
        <v xml:space="preserve"> </v>
      </c>
      <c r="AH120" s="439"/>
      <c r="AI120" s="704"/>
      <c r="AJ120" s="442"/>
      <c r="AK120" s="442"/>
      <c r="AL120" s="442"/>
      <c r="AM120" s="442"/>
      <c r="AN120" s="235"/>
      <c r="AO120" s="443"/>
      <c r="AP120" s="563"/>
      <c r="AQ120" s="1329" t="str">
        <f t="shared" si="67"/>
        <v xml:space="preserve"> </v>
      </c>
      <c r="AR120" s="213" t="str">
        <f t="shared" si="68"/>
        <v xml:space="preserve"> </v>
      </c>
      <c r="AS120" s="213" t="str">
        <f t="shared" si="69"/>
        <v xml:space="preserve"> </v>
      </c>
      <c r="AT120" s="1216" t="str">
        <f>IF(AM120=AM$87,"該当",IF(OR(AM120=AM$88,AM120=AM$89,AND(AH120&lt;&gt;"",AM120="")),"非該当"," "))</f>
        <v xml:space="preserve"> </v>
      </c>
      <c r="AU120" s="1217" t="str">
        <f t="shared" si="71"/>
        <v xml:space="preserve"> </v>
      </c>
      <c r="AV120" s="79"/>
      <c r="AW120" s="1218" t="str">
        <f t="shared" si="72"/>
        <v/>
      </c>
      <c r="AX120" s="213" t="str">
        <f t="shared" si="73"/>
        <v xml:space="preserve"> </v>
      </c>
      <c r="AY120" s="213" t="str">
        <f t="shared" si="74"/>
        <v xml:space="preserve"> </v>
      </c>
      <c r="AZ120" s="728"/>
      <c r="BA120" s="81"/>
      <c r="BB120" s="81"/>
      <c r="BC120" s="80"/>
      <c r="BD120" s="245"/>
      <c r="BE120" s="442"/>
      <c r="BF120" s="442"/>
      <c r="BG120" s="442"/>
      <c r="BH120" s="219" t="str">
        <f t="shared" si="75"/>
        <v xml:space="preserve"> </v>
      </c>
      <c r="BI120" s="743"/>
      <c r="BJ120" s="704"/>
      <c r="BK120" s="81"/>
      <c r="BL120" s="451"/>
      <c r="BM120" s="450"/>
      <c r="BN120" s="449"/>
      <c r="BO120" s="449"/>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448"/>
      <c r="DL120" s="213" t="str">
        <f t="shared" si="76"/>
        <v xml:space="preserve"> </v>
      </c>
      <c r="DM120" s="246">
        <f t="shared" si="77"/>
        <v>1</v>
      </c>
      <c r="DN120" s="444"/>
      <c r="DO120" s="449"/>
      <c r="DP120" s="81"/>
      <c r="DQ120" s="81"/>
      <c r="DR120" s="81"/>
      <c r="DS120" s="81"/>
      <c r="DT120" s="81"/>
      <c r="DU120" s="81"/>
      <c r="DV120" s="448"/>
      <c r="DW120" s="450"/>
      <c r="DX120" s="704"/>
      <c r="DY120" s="213" t="str">
        <f t="shared" si="78"/>
        <v xml:space="preserve"> </v>
      </c>
      <c r="DZ120" s="213" t="str">
        <f t="shared" si="79"/>
        <v xml:space="preserve"> </v>
      </c>
      <c r="EA120" s="247"/>
      <c r="EB120" s="247"/>
      <c r="EC120" s="247"/>
      <c r="ED120" s="247"/>
      <c r="EE120" s="247"/>
      <c r="EF120" s="247"/>
      <c r="EG120" s="450"/>
      <c r="EH120" s="704"/>
      <c r="EI120" s="213" t="str">
        <f t="shared" si="80"/>
        <v xml:space="preserve"> </v>
      </c>
      <c r="EJ120" s="213" t="str">
        <f t="shared" si="81"/>
        <v xml:space="preserve"> </v>
      </c>
      <c r="EK120" s="704"/>
      <c r="EL120" s="704"/>
      <c r="EM120" s="704"/>
      <c r="EN120" s="704"/>
      <c r="EO120" s="213" t="str">
        <f t="shared" si="82"/>
        <v xml:space="preserve"> </v>
      </c>
      <c r="EP120" s="704"/>
      <c r="EQ120" s="704"/>
      <c r="ER120" s="704"/>
      <c r="ES120" s="704"/>
      <c r="ET120" s="704"/>
      <c r="EU120" s="704"/>
      <c r="EV120" s="213" t="str">
        <f t="shared" si="83"/>
        <v xml:space="preserve"> </v>
      </c>
      <c r="EW120" s="213" t="str">
        <f t="shared" si="84"/>
        <v xml:space="preserve"> </v>
      </c>
      <c r="EX120" s="704"/>
      <c r="EY120" s="704"/>
      <c r="EZ120" s="704"/>
      <c r="FA120" s="704"/>
      <c r="FB120" s="1337" t="str">
        <f t="shared" si="85"/>
        <v xml:space="preserve"> </v>
      </c>
      <c r="FC120" s="704"/>
      <c r="FD120" s="213" t="str" cm="1">
        <f t="array" ref="FD120">IF(AND(SUM(COUNTIF(DO120:DV120,{"*実施*"}),COUNTIF(EA120:EF120,{"*実施*"}))&gt;0,FC120=""),"法に基づく措置あり→問12に記入",
IF(AND(SUM(COUNTIF(DO120:DV120,{"*実施*"}),COUNTIF(EA120:EF120,{"*実施*"}))&lt;1,FC120&lt;&gt;""),"法に基づく措置なし→問12に記入不要"," "))</f>
        <v xml:space="preserve"> </v>
      </c>
      <c r="FE120" s="704"/>
      <c r="FF120" s="704"/>
      <c r="FG120" s="81"/>
      <c r="FH120" s="449"/>
      <c r="FI120" s="1100"/>
      <c r="FJ120" s="1107" t="str">
        <f>IF(AND(OR(BA120=BA$87,BB120=BB$87,AT120="該当"),OR(COUNTA(FE120:FE120)&lt;1,COUNTA(FG120:FG120)&lt;1)),"虐待あり→すべて回答",
IF(AND(AND(OR(BA120=BA$88,BA120=BA$89,BA120=BA$90,BB120=BB$88,BB120=BB$89,BB120=BB$90,BB120=BB$91,AND(BA120="",BB120="")),OR(AT120="非該当",AT120=" ")),OR(COUNTA(FE120:FI120)&gt;0)),"虐待なし→記入不要",
IF(AND(FE120=FE$88,COUNTA(FF120)=0),"1_2)終結日記入漏れ",
IF(OR(AND(FH120=FH$87,COUNTA(FI120:FI120)&lt;1),AND(FH120&lt;&gt;FH$87,COUNTA(FI120:FI120)&gt;0)),"問14_1)有の場合に具体的内容を記入"," "))))</f>
        <v xml:space="preserve"> </v>
      </c>
      <c r="FK120" s="779" t="str">
        <f t="shared" ref="FK120" si="108">IF(SUM(COUNTIF(AA120:AB120," ")+COUNTIF(AF120:AG120," ")+COUNTIF(AQ120:AS120," ")+COUNTIF(AX120:AY120," "))&lt;9,"問4以前にエラーがあります","")</f>
        <v/>
      </c>
      <c r="FL120" s="212" t="str">
        <f t="shared" ref="FL120" si="109">IF(SUM(COUNTIF(BH120," ")+COUNTIF(DL120," ")+COUNTIF(EO120," ")+COUNTIF(DY120:DZ120," ")+COUNTIF(EI120:EJ120," ")+COUNTIF(EV120:EW120," ")+COUNTIF(FB120," ")+COUNTIF(FD120," ")+COUNTIF(FJ120," "))&lt;12,"問5以降にエラーがあります"," ")</f>
        <v xml:space="preserve"> </v>
      </c>
      <c r="FM120" s="1335" t="str">
        <f>IF(GH120&gt;0,"問1_1)がa)本調査対象年度内に、通報等を受理した事例ですが、日付（年度）が範囲外の箇所があります。",
IF(GR120&gt;0,"問1_1)がb)対象年度以前に通報等を受理し、事実確認調査が対象年度となった事例ですが、日付（年度）が範囲外の箇所があります。",
IF(HB120&gt;0,"問1_1)がc)対象年度以前に通報受理・事実確認調査した虐待事例で、対応が対象年度となった事例ですが、日付（年度）が範囲外の箇所があります。",
IF(HF120&gt;0,"日付の前後関係が整合していません。問1_1)相談通報日」➡問3_1-1)事実確認開始日➡問6_1)虐待の事実が確認（判断）された期日の順になっているか、確認してください。",
IF(HN120&gt;0,"【問6_1)虐待の事実が確認された期日】➡【問7介護保険法による権限行使期日、問8老人福祉法による権限行使期日、問9老人福祉法、介護保険法以外の権限行使期日】➡【問10自治体による措置】➡【問13終結した期日】の順になっているか、確認してください。",
" ")))))</f>
        <v xml:space="preserve"> </v>
      </c>
      <c r="FN120" s="1273" t="str">
        <f>IF(F120&lt;&gt;"",F120,"")</f>
        <v/>
      </c>
      <c r="FO120" s="1274" t="str">
        <f t="shared" si="89"/>
        <v/>
      </c>
      <c r="FP120" s="1275" t="str">
        <f>IF(AI120&lt;&gt;"",AI120,"")</f>
        <v/>
      </c>
      <c r="FQ120" s="1275" t="str">
        <f>IF(BJ120&lt;&gt;"",BJ120,"")</f>
        <v/>
      </c>
      <c r="FR120" s="1275" t="str">
        <f>IF(DX120&lt;&gt;"",DX120,"")</f>
        <v/>
      </c>
      <c r="FS120" s="1275" t="str">
        <f>IF(EH120&lt;&gt;"",EH120,"")</f>
        <v/>
      </c>
      <c r="FT120" s="1275" t="str">
        <f>IF(EN120&lt;&gt;"",EN120,"")</f>
        <v/>
      </c>
      <c r="FU120" s="1275" t="str">
        <f>IF(EQ120&lt;&gt;"",EQ120,"")</f>
        <v/>
      </c>
      <c r="FV120" s="1275" t="str">
        <f>IF(ES120&lt;&gt;"",ES120,"")</f>
        <v/>
      </c>
      <c r="FW120" s="1275" t="str">
        <f>IF(FF120&lt;&gt;"",FF120,"")</f>
        <v/>
      </c>
      <c r="FY120" s="1234" t="str">
        <f>IF(AND(FN120&lt;&gt;"",$FO120=$FO$87,OR(FN120&lt;45748,FN120&gt;46112)),"●"," ")</f>
        <v xml:space="preserve"> </v>
      </c>
      <c r="FZ120" s="1234" t="str">
        <f t="shared" ref="FZ120:GG121" si="110">IF(AND(FP120&lt;&gt;"",$FO120=$FO$87,OR(FP120&lt;45748,FP120&gt;46112)),"●"," ")</f>
        <v xml:space="preserve"> </v>
      </c>
      <c r="GA120" s="1234" t="str">
        <f t="shared" si="110"/>
        <v xml:space="preserve"> </v>
      </c>
      <c r="GB120" s="1234" t="str">
        <f t="shared" si="110"/>
        <v xml:space="preserve"> </v>
      </c>
      <c r="GC120" s="1234" t="str">
        <f t="shared" si="110"/>
        <v xml:space="preserve"> </v>
      </c>
      <c r="GD120" s="1234" t="str">
        <f t="shared" si="110"/>
        <v xml:space="preserve"> </v>
      </c>
      <c r="GE120" s="1234" t="str">
        <f t="shared" si="110"/>
        <v xml:space="preserve"> </v>
      </c>
      <c r="GF120" s="1234" t="str">
        <f t="shared" si="110"/>
        <v xml:space="preserve"> </v>
      </c>
      <c r="GG120" s="1234" t="str">
        <f t="shared" si="110"/>
        <v xml:space="preserve"> </v>
      </c>
      <c r="GH120" s="1234">
        <f>COUNTIF(FY120:GG120,"●")</f>
        <v>0</v>
      </c>
      <c r="GI120" s="1234" t="str">
        <f>IF(AND(FN120&lt;&gt;"",$FO120=$FO$88,OR(FN120&gt;=45748)),"●"," ")</f>
        <v xml:space="preserve"> </v>
      </c>
      <c r="GJ120" s="1234" t="str">
        <f>IF(AND(FP120&lt;&gt;"",$FO120=$FO$88,OR(FP120&gt;46112)),"●"," ")</f>
        <v xml:space="preserve"> </v>
      </c>
      <c r="GK120" s="1234" t="str">
        <f t="shared" si="98"/>
        <v xml:space="preserve"> </v>
      </c>
      <c r="GL120" s="1234" t="str">
        <f t="shared" si="98"/>
        <v xml:space="preserve"> </v>
      </c>
      <c r="GM120" s="1234" t="str">
        <f t="shared" si="98"/>
        <v xml:space="preserve"> </v>
      </c>
      <c r="GN120" s="1234" t="str">
        <f t="shared" si="98"/>
        <v xml:space="preserve"> </v>
      </c>
      <c r="GO120" s="1234" t="str">
        <f t="shared" si="98"/>
        <v xml:space="preserve"> </v>
      </c>
      <c r="GP120" s="1234" t="str">
        <f t="shared" si="98"/>
        <v xml:space="preserve"> </v>
      </c>
      <c r="GQ120" s="1234" t="str">
        <f t="shared" si="98"/>
        <v xml:space="preserve"> </v>
      </c>
      <c r="GR120" s="1234">
        <f>COUNTIF(GI120:GQ120,"●")</f>
        <v>0</v>
      </c>
      <c r="GS120" s="1234" t="str">
        <f t="shared" si="99"/>
        <v xml:space="preserve"> </v>
      </c>
      <c r="GT120" s="1234" t="str">
        <f t="shared" si="100"/>
        <v xml:space="preserve"> </v>
      </c>
      <c r="GU120" s="1234" t="str">
        <f t="shared" si="101"/>
        <v xml:space="preserve"> </v>
      </c>
      <c r="GV120" s="1234" t="str">
        <f t="shared" si="102"/>
        <v xml:space="preserve"> </v>
      </c>
      <c r="GW120" s="1234" t="str">
        <f t="shared" si="103"/>
        <v xml:space="preserve"> </v>
      </c>
      <c r="GX120" s="1234" t="str">
        <f t="shared" si="104"/>
        <v xml:space="preserve"> </v>
      </c>
      <c r="GY120" s="1234" t="str">
        <f t="shared" si="105"/>
        <v xml:space="preserve"> </v>
      </c>
      <c r="GZ120" s="1234" t="str">
        <f t="shared" si="106"/>
        <v xml:space="preserve"> </v>
      </c>
      <c r="HA120" s="1234" t="str">
        <f t="shared" si="107"/>
        <v xml:space="preserve"> </v>
      </c>
      <c r="HB120" s="1234">
        <f>COUNTIF(GS120:HA120,"●")</f>
        <v>0</v>
      </c>
      <c r="HC120" s="1234" t="str">
        <f>IF(AND(FN120&lt;&gt;"",FP120&lt;&gt;""),IF(FP120-FN120&lt;0,"●"," ")," ")</f>
        <v xml:space="preserve"> </v>
      </c>
      <c r="HD120" s="1234" t="str">
        <f>IF(AND(FQ120&lt;&gt;"",FP120&lt;&gt;""),IF(FQ120-FP120&lt;0,"●"," ")," ")</f>
        <v xml:space="preserve"> </v>
      </c>
      <c r="HE120" s="1234" t="str">
        <f>IF(AND(FQ120&lt;&gt;"",FN120&lt;&gt;""),IF(FQ120-FN120&lt;0,"●"," ")," ")</f>
        <v xml:space="preserve"> </v>
      </c>
      <c r="HF120" s="1234">
        <f>COUNTIF(HC120:HE120,"●")</f>
        <v>0</v>
      </c>
      <c r="HG120" s="1234" t="str">
        <f>IF(AND(FQ120&lt;&gt;"",FR120&lt;&gt;""),IF(FR120-FQ120&lt;0,"●"," ")," ")</f>
        <v xml:space="preserve"> </v>
      </c>
      <c r="HH120" s="1234" t="str">
        <f>IF(AND(FS120&lt;&gt;"",FQ120&lt;&gt;""),IF(FS120-FQ120&lt;0,"●"," ")," ")</f>
        <v xml:space="preserve"> </v>
      </c>
      <c r="HI120" s="1234" t="str">
        <f>IF(AND(FT120&lt;&gt;"",FQ120&lt;&gt;""),IF(FT120-FQ120&lt;0,"●"," ")," ")</f>
        <v xml:space="preserve"> </v>
      </c>
      <c r="HJ120" s="1234" t="str">
        <f>IF(AND(FU120&lt;&gt;"",MAX(FR120,FS120,FT120)&gt;0,FU120&lt;MIN(FR120,FS120,FT120)),"●"," ")</f>
        <v xml:space="preserve"> </v>
      </c>
      <c r="HK120" s="1234" t="str">
        <f>IF(AND(FV120&lt;&gt;"",MAX(FR120,FS120,FT120)&gt;0,FV120&lt;MIN(FR120,FS120,FT120)),"●"," ")</f>
        <v xml:space="preserve"> </v>
      </c>
      <c r="HL120" s="1234" t="str">
        <f>IF(AND(FW120&lt;&gt;"",FU120&lt;&gt;""),IF(FW120-FU120&lt;0,"●"," ")," ")</f>
        <v xml:space="preserve"> </v>
      </c>
      <c r="HM120" s="1234" t="str">
        <f>IF(AND(FW120&lt;&gt;"",FV120&lt;&gt;""),IF(FW120-FV120&lt;0,"●"," ")," ")</f>
        <v xml:space="preserve"> </v>
      </c>
      <c r="HN120" s="1234">
        <f>COUNTIF(HG120:HM120,"●")</f>
        <v>0</v>
      </c>
    </row>
    <row r="121" spans="1:222" ht="30" customHeight="1" thickTop="1" thickBot="1">
      <c r="A121" s="1205">
        <f>【A票】【D票】!$D$10</f>
        <v>0</v>
      </c>
      <c r="B121" s="1205">
        <f>【A票】【D票】!$H$10</f>
        <v>0</v>
      </c>
      <c r="C121" s="1206" t="str">
        <f>【A票】【D票】!$K$10</f>
        <v xml:space="preserve"> </v>
      </c>
      <c r="D121" s="1207">
        <f t="shared" si="62"/>
        <v>2</v>
      </c>
      <c r="E121" s="472"/>
      <c r="F121" s="704"/>
      <c r="G121" s="588"/>
      <c r="H121" s="589"/>
      <c r="I121" s="639"/>
      <c r="J121" s="639"/>
      <c r="K121" s="639"/>
      <c r="L121" s="639"/>
      <c r="M121" s="639"/>
      <c r="N121" s="639"/>
      <c r="O121" s="639"/>
      <c r="P121" s="639"/>
      <c r="Q121" s="639"/>
      <c r="R121" s="639"/>
      <c r="S121" s="639"/>
      <c r="T121" s="639"/>
      <c r="U121" s="639"/>
      <c r="V121" s="640"/>
      <c r="W121" s="644"/>
      <c r="X121" s="644"/>
      <c r="Y121" s="645"/>
      <c r="Z121" s="643"/>
      <c r="AA121" s="212" t="str">
        <f t="shared" si="63"/>
        <v xml:space="preserve"> </v>
      </c>
      <c r="AB121" s="212" t="str">
        <f t="shared" si="64"/>
        <v xml:space="preserve"> </v>
      </c>
      <c r="AC121" s="81"/>
      <c r="AD121" s="448"/>
      <c r="AE121" s="448"/>
      <c r="AF121" s="804" t="str">
        <f t="shared" si="65"/>
        <v xml:space="preserve"> </v>
      </c>
      <c r="AG121" s="804" t="str">
        <f t="shared" si="66"/>
        <v xml:space="preserve"> </v>
      </c>
      <c r="AH121" s="1327"/>
      <c r="AI121" s="704"/>
      <c r="AJ121" s="442"/>
      <c r="AK121" s="442"/>
      <c r="AL121" s="442"/>
      <c r="AM121" s="442"/>
      <c r="AN121" s="235"/>
      <c r="AO121" s="443"/>
      <c r="AP121" s="441"/>
      <c r="AQ121" s="1328" t="str">
        <f t="shared" si="67"/>
        <v xml:space="preserve"> </v>
      </c>
      <c r="AR121" s="213" t="str">
        <f t="shared" si="68"/>
        <v xml:space="preserve"> </v>
      </c>
      <c r="AS121" s="213" t="str">
        <f t="shared" si="69"/>
        <v xml:space="preserve"> </v>
      </c>
      <c r="AT121" s="1216" t="str">
        <f t="shared" si="70"/>
        <v xml:space="preserve"> </v>
      </c>
      <c r="AU121" s="1217" t="str">
        <f t="shared" si="71"/>
        <v xml:space="preserve"> </v>
      </c>
      <c r="AV121" s="79"/>
      <c r="AW121" s="1218" t="str">
        <f t="shared" si="72"/>
        <v/>
      </c>
      <c r="AX121" s="213" t="str">
        <f t="shared" si="73"/>
        <v xml:space="preserve"> </v>
      </c>
      <c r="AY121" s="213" t="str">
        <f t="shared" si="74"/>
        <v xml:space="preserve"> </v>
      </c>
      <c r="AZ121" s="728"/>
      <c r="BA121" s="81"/>
      <c r="BB121" s="81"/>
      <c r="BC121" s="80"/>
      <c r="BD121" s="245"/>
      <c r="BE121" s="442"/>
      <c r="BF121" s="442"/>
      <c r="BG121" s="442"/>
      <c r="BH121" s="219" t="str">
        <f t="shared" si="75"/>
        <v xml:space="preserve"> </v>
      </c>
      <c r="BI121" s="743"/>
      <c r="BJ121" s="704"/>
      <c r="BK121" s="81"/>
      <c r="BL121" s="451"/>
      <c r="BM121" s="450"/>
      <c r="BN121" s="449"/>
      <c r="BO121" s="449"/>
      <c r="BP121" s="81"/>
      <c r="BQ121" s="81"/>
      <c r="BR121" s="81"/>
      <c r="BS121" s="81"/>
      <c r="BT121" s="81"/>
      <c r="BU121" s="81"/>
      <c r="BV121" s="81"/>
      <c r="BW121" s="81"/>
      <c r="BX121" s="81"/>
      <c r="BY121" s="81"/>
      <c r="BZ121" s="81"/>
      <c r="CA121" s="81"/>
      <c r="CB121" s="81"/>
      <c r="CC121" s="81"/>
      <c r="CD121" s="81"/>
      <c r="CE121" s="81"/>
      <c r="CF121" s="81"/>
      <c r="CG121" s="81"/>
      <c r="CH121" s="81"/>
      <c r="CI121" s="81"/>
      <c r="CJ121" s="81"/>
      <c r="CK121" s="81"/>
      <c r="CL121" s="81"/>
      <c r="CM121" s="81"/>
      <c r="CN121" s="81"/>
      <c r="CO121" s="81"/>
      <c r="CP121" s="81"/>
      <c r="CQ121" s="81"/>
      <c r="CR121" s="81"/>
      <c r="CS121" s="81"/>
      <c r="CT121" s="81"/>
      <c r="CU121" s="81"/>
      <c r="CV121" s="81"/>
      <c r="CW121" s="81"/>
      <c r="CX121" s="81"/>
      <c r="CY121" s="81"/>
      <c r="CZ121" s="81"/>
      <c r="DA121" s="81"/>
      <c r="DB121" s="81"/>
      <c r="DC121" s="81"/>
      <c r="DD121" s="81"/>
      <c r="DE121" s="81"/>
      <c r="DF121" s="81"/>
      <c r="DG121" s="81"/>
      <c r="DH121" s="81"/>
      <c r="DI121" s="81"/>
      <c r="DJ121" s="81"/>
      <c r="DK121" s="448"/>
      <c r="DL121" s="213" t="str">
        <f t="shared" si="76"/>
        <v xml:space="preserve"> </v>
      </c>
      <c r="DM121" s="246">
        <f t="shared" si="77"/>
        <v>2</v>
      </c>
      <c r="DN121" s="444"/>
      <c r="DO121" s="449"/>
      <c r="DP121" s="81"/>
      <c r="DQ121" s="81"/>
      <c r="DR121" s="81"/>
      <c r="DS121" s="81"/>
      <c r="DT121" s="81"/>
      <c r="DU121" s="81"/>
      <c r="DV121" s="448"/>
      <c r="DW121" s="450"/>
      <c r="DX121" s="704"/>
      <c r="DY121" s="213" t="str">
        <f t="shared" si="78"/>
        <v xml:space="preserve"> </v>
      </c>
      <c r="DZ121" s="213" t="str">
        <f t="shared" si="79"/>
        <v xml:space="preserve"> </v>
      </c>
      <c r="EA121" s="247"/>
      <c r="EB121" s="247"/>
      <c r="EC121" s="247"/>
      <c r="ED121" s="247"/>
      <c r="EE121" s="247"/>
      <c r="EF121" s="247"/>
      <c r="EG121" s="450"/>
      <c r="EH121" s="704"/>
      <c r="EI121" s="213" t="str">
        <f t="shared" si="80"/>
        <v xml:space="preserve"> </v>
      </c>
      <c r="EJ121" s="213" t="str">
        <f t="shared" si="81"/>
        <v xml:space="preserve"> </v>
      </c>
      <c r="EK121" s="81"/>
      <c r="EL121" s="81"/>
      <c r="EM121" s="81"/>
      <c r="EN121" s="704"/>
      <c r="EO121" s="213" t="str">
        <f t="shared" si="82"/>
        <v xml:space="preserve"> </v>
      </c>
      <c r="EP121" s="249"/>
      <c r="EQ121" s="704"/>
      <c r="ER121" s="248"/>
      <c r="ES121" s="704"/>
      <c r="ET121" s="248"/>
      <c r="EU121" s="250"/>
      <c r="EV121" s="213" t="str">
        <f t="shared" si="83"/>
        <v xml:space="preserve"> </v>
      </c>
      <c r="EW121" s="213" t="str">
        <f t="shared" si="84"/>
        <v xml:space="preserve"> </v>
      </c>
      <c r="EX121" s="82"/>
      <c r="EY121" s="82"/>
      <c r="EZ121" s="82"/>
      <c r="FA121" s="248"/>
      <c r="FB121" s="1337" t="str">
        <f t="shared" si="85"/>
        <v xml:space="preserve"> </v>
      </c>
      <c r="FC121" s="452"/>
      <c r="FD121" s="213" t="str" cm="1">
        <f t="array" ref="FD121">IF(AND(SUM(COUNTIF(DO121:DV121,{"*実施*"}),COUNTIF(EA121:EF121,{"*実施*"}))&gt;0,FC121=""),"法に基づく措置あり→問12に記入",
IF(AND(SUM(COUNTIF(DO121:DV121,{"*実施*"}),COUNTIF(EA121:EF121,{"*実施*"}))&lt;1,FC121&lt;&gt;""),"法に基づく措置なし→問12に記入不要"," "))</f>
        <v xml:space="preserve"> </v>
      </c>
      <c r="FE121" s="449"/>
      <c r="FF121" s="704"/>
      <c r="FG121" s="81"/>
      <c r="FH121" s="449"/>
      <c r="FI121" s="1100"/>
      <c r="FJ121" s="1107" t="str">
        <f>IF(AND(OR(BA121=BA$87,BB121=BB$87,AT121="該当"),OR(COUNTA(FE121:FE121)&lt;1,COUNTA(FG121:FG121)&lt;1)),"虐待あり→すべて回答",
IF(AND(AND(OR(BA121=BA$88,BA121=BA$89,BA121=BA$90,BB121=BB$88,BB121=BB$89,BB121=BB$90,BB121=BB$91,AND(BA121="",BB121="")),OR(AT121="非該当",AT121=" ")),OR(COUNTA(FE121:FI121)&gt;0)),"虐待なし→記入不要",
IF(AND(FE121=FE$88,COUNTA(FF121)=0),"1_2)終結日記入漏れ",
IF(OR(AND(FH121=FH$87,COUNTA(FI121:FI121)&lt;1),AND(FH121&lt;&gt;FH$87,COUNTA(FI121:FI121)&gt;0)),"問14_1)有の場合に具体的内容を記入"," "))))</f>
        <v xml:space="preserve"> </v>
      </c>
      <c r="FK121" s="779" t="str">
        <f t="shared" si="87"/>
        <v/>
      </c>
      <c r="FL121" s="212" t="str">
        <f t="shared" si="88"/>
        <v xml:space="preserve"> </v>
      </c>
      <c r="FM121" s="1335" t="str">
        <f t="shared" ref="FM121:FM184" si="111">IF(GH121&gt;0,"問1_1)がa)本調査対象年度内に、通報等を受理した事例ですが、日付（年度）が範囲外の箇所があります。",
IF(GR121&gt;0,"問1_1)がb)対象年度以前に通報等を受理し、事実確認調査が対象年度となった事例ですが、日付（年度）が範囲外の箇所があります。",
IF(HB121&gt;0,"問1_1)がc)対象年度以前に通報受理・事実確認調査した虐待事例で、対応が対象年度となった事例ですが、日付（年度）が範囲外の箇所があります。",
IF(HF121&gt;0,"日付の前後関係が整合していません。問1_1)相談通報日」➡問3_1-1)事実確認開始日➡問6_1)虐待の事実が確認（判断）された期日の順になっているか、確認してください。",
IF(HN121&gt;0,"【問6_1)虐待の事実が確認された期日】➡【問7介護保険法による権限行使期日、問8老人福祉法による権限行使期日、問9老人福祉法、介護保険法以外の権限行使期日】➡【問10自治体による措置】➡【問13終結した期日】の順になっているか、確認してください。",
" ")))))</f>
        <v xml:space="preserve"> </v>
      </c>
      <c r="FN121" s="1273" t="str">
        <f t="shared" ref="FN121:FN184" si="112">IF(F121&lt;&gt;"",F121,"")</f>
        <v/>
      </c>
      <c r="FO121" s="1274" t="str">
        <f t="shared" ref="FO121:FO184" si="113">IF(G121&lt;&gt;"",G121,"")</f>
        <v/>
      </c>
      <c r="FP121" s="1275" t="str">
        <f t="shared" ref="FP121:FP184" si="114">IF(AI121&lt;&gt;"",AI121,"")</f>
        <v/>
      </c>
      <c r="FQ121" s="1275" t="str">
        <f t="shared" ref="FQ121:FQ184" si="115">IF(BJ121&lt;&gt;"",BJ121,"")</f>
        <v/>
      </c>
      <c r="FR121" s="1275" t="str">
        <f t="shared" ref="FR121:FR184" si="116">IF(DX121&lt;&gt;"",DX121,"")</f>
        <v/>
      </c>
      <c r="FS121" s="1275" t="str">
        <f t="shared" ref="FS121:FS184" si="117">IF(EH121&lt;&gt;"",EH121,"")</f>
        <v/>
      </c>
      <c r="FT121" s="1275" t="str">
        <f t="shared" ref="FT121:FT184" si="118">IF(EN121&lt;&gt;"",EN121,"")</f>
        <v/>
      </c>
      <c r="FU121" s="1275" t="str">
        <f t="shared" ref="FU121:FU184" si="119">IF(EQ121&lt;&gt;"",EQ121,"")</f>
        <v/>
      </c>
      <c r="FV121" s="1275" t="str">
        <f t="shared" ref="FV121:FV184" si="120">IF(ES121&lt;&gt;"",ES121,"")</f>
        <v/>
      </c>
      <c r="FW121" s="1275" t="str">
        <f t="shared" ref="FW121:FW184" si="121">IF(FF121&lt;&gt;"",FF121,"")</f>
        <v/>
      </c>
      <c r="FY121" s="1234" t="str">
        <f>IF(AND(FN121&lt;&gt;"",$FO121=$FO$87,OR(FN121&lt;45748,FN121&gt;46112)),"●"," ")</f>
        <v xml:space="preserve"> </v>
      </c>
      <c r="FZ121" s="1234" t="str">
        <f t="shared" si="110"/>
        <v xml:space="preserve"> </v>
      </c>
      <c r="GA121" s="1234" t="str">
        <f t="shared" si="110"/>
        <v xml:space="preserve"> </v>
      </c>
      <c r="GB121" s="1234" t="str">
        <f t="shared" si="110"/>
        <v xml:space="preserve"> </v>
      </c>
      <c r="GC121" s="1234" t="str">
        <f t="shared" si="110"/>
        <v xml:space="preserve"> </v>
      </c>
      <c r="GD121" s="1234" t="str">
        <f t="shared" si="110"/>
        <v xml:space="preserve"> </v>
      </c>
      <c r="GE121" s="1234" t="str">
        <f t="shared" si="110"/>
        <v xml:space="preserve"> </v>
      </c>
      <c r="GF121" s="1234" t="str">
        <f t="shared" si="110"/>
        <v xml:space="preserve"> </v>
      </c>
      <c r="GG121" s="1234" t="str">
        <f t="shared" si="110"/>
        <v xml:space="preserve"> </v>
      </c>
      <c r="GH121" s="1234">
        <f>COUNTIF(FY121:GG121,"●")</f>
        <v>0</v>
      </c>
      <c r="GI121" s="1234" t="str">
        <f>IF(AND(FN121&lt;&gt;"",$FO121=$FO$88,OR(FN121&gt;=45748)),"●"," ")</f>
        <v xml:space="preserve"> </v>
      </c>
      <c r="GJ121" s="1234" t="str">
        <f>IF(AND(FP121&lt;&gt;"",$FO121=$FO$88,OR(FP121&gt;46112)),"●"," ")</f>
        <v xml:space="preserve"> </v>
      </c>
      <c r="GK121" s="1234" t="str">
        <f t="shared" si="98"/>
        <v xml:space="preserve"> </v>
      </c>
      <c r="GL121" s="1234" t="str">
        <f t="shared" si="98"/>
        <v xml:space="preserve"> </v>
      </c>
      <c r="GM121" s="1234" t="str">
        <f t="shared" si="98"/>
        <v xml:space="preserve"> </v>
      </c>
      <c r="GN121" s="1234" t="str">
        <f t="shared" si="98"/>
        <v xml:space="preserve"> </v>
      </c>
      <c r="GO121" s="1234" t="str">
        <f t="shared" si="98"/>
        <v xml:space="preserve"> </v>
      </c>
      <c r="GP121" s="1234" t="str">
        <f t="shared" si="98"/>
        <v xml:space="preserve"> </v>
      </c>
      <c r="GQ121" s="1234" t="str">
        <f t="shared" si="98"/>
        <v xml:space="preserve"> </v>
      </c>
      <c r="GR121" s="1234">
        <f t="shared" ref="GR121" si="122">COUNTIF(GI121:GQ121,"●")</f>
        <v>0</v>
      </c>
      <c r="GS121" s="1234" t="str">
        <f>IF(AND(FN121&lt;&gt;"",$FO121=$FO$89,FN121&gt;=45748),"●"," ")</f>
        <v xml:space="preserve"> </v>
      </c>
      <c r="GT121" s="1234" t="str">
        <f>IF(AND(FP121&lt;&gt;"",$FO121=$FO$89,FP121&gt;=45748),"●"," ")</f>
        <v xml:space="preserve"> </v>
      </c>
      <c r="GU121" s="1234" t="str">
        <f>IF(AND(FQ121&lt;&gt;"",$FO121=$FO$89,FQ121&gt;=45748),"●"," ")</f>
        <v xml:space="preserve"> </v>
      </c>
      <c r="GV121" s="1234" t="str">
        <f t="shared" ref="GV121:GZ121" si="123">IF(AND(FR121&lt;&gt;"",$FO121=$FO$89,OR(FR121&gt;46112)),"●"," ")</f>
        <v xml:space="preserve"> </v>
      </c>
      <c r="GW121" s="1234" t="str">
        <f t="shared" si="123"/>
        <v xml:space="preserve"> </v>
      </c>
      <c r="GX121" s="1234" t="str">
        <f t="shared" si="123"/>
        <v xml:space="preserve"> </v>
      </c>
      <c r="GY121" s="1234" t="str">
        <f t="shared" si="123"/>
        <v xml:space="preserve"> </v>
      </c>
      <c r="GZ121" s="1234" t="str">
        <f t="shared" si="123"/>
        <v xml:space="preserve"> </v>
      </c>
      <c r="HA121" s="1234" t="str">
        <f>IF(AND(FW121&lt;&gt;"",$FO121=$FO$89,OR(FW121&lt;45748,FW121&gt;46112)),"●"," ")</f>
        <v xml:space="preserve"> </v>
      </c>
      <c r="HB121" s="1234">
        <f t="shared" ref="HB121" si="124">COUNTIF(GS121:HA121,"●")</f>
        <v>0</v>
      </c>
      <c r="HC121" s="1234" t="str">
        <f t="shared" ref="HC121:HC184" si="125">IF(AND(FN121&lt;&gt;"",FP121&lt;&gt;""),IF(FP121-FN121&lt;0,"●"," ")," ")</f>
        <v xml:space="preserve"> </v>
      </c>
      <c r="HD121" s="1234" t="str">
        <f t="shared" ref="HD121:HD184" si="126">IF(AND(FQ121&lt;&gt;"",FP121&lt;&gt;""),IF(FQ121-FP121&lt;0,"●"," ")," ")</f>
        <v xml:space="preserve"> </v>
      </c>
      <c r="HE121" s="1234" t="str">
        <f t="shared" ref="HE121:HE184" si="127">IF(AND(FQ121&lt;&gt;"",FN121&lt;&gt;""),IF(FQ121-FN121&lt;0,"●"," ")," ")</f>
        <v xml:space="preserve"> </v>
      </c>
      <c r="HF121" s="1234">
        <f t="shared" ref="HF121:HF184" si="128">COUNTIF(HC121:HE121,"●")</f>
        <v>0</v>
      </c>
      <c r="HG121" s="1234" t="str">
        <f t="shared" ref="HG121:HG184" si="129">IF(AND(FQ121&lt;&gt;"",FR121&lt;&gt;""),IF(FR121-FQ121&lt;0,"●"," ")," ")</f>
        <v xml:space="preserve"> </v>
      </c>
      <c r="HH121" s="1234" t="str">
        <f t="shared" ref="HH121:HH184" si="130">IF(AND(FS121&lt;&gt;"",FQ121&lt;&gt;""),IF(FS121-FQ121&lt;0,"●"," ")," ")</f>
        <v xml:space="preserve"> </v>
      </c>
      <c r="HI121" s="1234" t="str">
        <f t="shared" ref="HI121:HI184" si="131">IF(AND(FT121&lt;&gt;"",FQ121&lt;&gt;""),IF(FT121-FQ121&lt;0,"●"," ")," ")</f>
        <v xml:space="preserve"> </v>
      </c>
      <c r="HJ121" s="1234" t="str">
        <f t="shared" ref="HJ121:HJ184" si="132">IF(AND(FU121&lt;&gt;"",MAX(FR121,FS121,FT121)&gt;0,FU121&lt;MIN(FR121,FS121,FT121)),"●"," ")</f>
        <v xml:space="preserve"> </v>
      </c>
      <c r="HK121" s="1234" t="str">
        <f t="shared" ref="HK121:HK184" si="133">IF(AND(FV121&lt;&gt;"",MAX(FR121,FS121,FT121)&gt;0,FV121&lt;MIN(FR121,FS121,FT121)),"●"," ")</f>
        <v xml:space="preserve"> </v>
      </c>
      <c r="HL121" s="1234" t="str">
        <f t="shared" ref="HL121:HL184" si="134">IF(AND(FW121&lt;&gt;"",FU121&lt;&gt;""),IF(FW121-FU121&lt;0,"●"," ")," ")</f>
        <v xml:space="preserve"> </v>
      </c>
      <c r="HM121" s="1234" t="str">
        <f t="shared" ref="HM121:HM184" si="135">IF(AND(FW121&lt;&gt;"",FV121&lt;&gt;""),IF(FW121-FV121&lt;0,"●"," ")," ")</f>
        <v xml:space="preserve"> </v>
      </c>
      <c r="HN121" s="1234">
        <f t="shared" ref="HN121:HN184" si="136">COUNTIF(HG121:HM121,"●")</f>
        <v>0</v>
      </c>
    </row>
    <row r="122" spans="1:222" ht="30" customHeight="1" thickTop="1" thickBot="1">
      <c r="A122" s="1205">
        <f>【A票】【D票】!$D$10</f>
        <v>0</v>
      </c>
      <c r="B122" s="1205">
        <f>【A票】【D票】!$H$10</f>
        <v>0</v>
      </c>
      <c r="C122" s="1206" t="str">
        <f>【A票】【D票】!$K$10</f>
        <v xml:space="preserve"> </v>
      </c>
      <c r="D122" s="1207">
        <f t="shared" si="62"/>
        <v>3</v>
      </c>
      <c r="E122" s="472"/>
      <c r="F122" s="704"/>
      <c r="G122" s="588"/>
      <c r="H122" s="589"/>
      <c r="I122" s="639"/>
      <c r="J122" s="639"/>
      <c r="K122" s="639"/>
      <c r="L122" s="639"/>
      <c r="M122" s="639"/>
      <c r="N122" s="639"/>
      <c r="O122" s="639"/>
      <c r="P122" s="639"/>
      <c r="Q122" s="639"/>
      <c r="R122" s="639"/>
      <c r="S122" s="639"/>
      <c r="T122" s="639"/>
      <c r="U122" s="639"/>
      <c r="V122" s="640"/>
      <c r="W122" s="644"/>
      <c r="X122" s="644"/>
      <c r="Y122" s="645"/>
      <c r="Z122" s="643"/>
      <c r="AA122" s="212" t="str">
        <f t="shared" si="63"/>
        <v xml:space="preserve"> </v>
      </c>
      <c r="AB122" s="212" t="str">
        <f t="shared" si="64"/>
        <v xml:space="preserve"> </v>
      </c>
      <c r="AC122" s="81"/>
      <c r="AD122" s="448"/>
      <c r="AE122" s="448"/>
      <c r="AF122" s="804" t="str">
        <f t="shared" si="65"/>
        <v xml:space="preserve"> </v>
      </c>
      <c r="AG122" s="804" t="str">
        <f t="shared" si="66"/>
        <v xml:space="preserve"> </v>
      </c>
      <c r="AH122" s="440"/>
      <c r="AI122" s="704"/>
      <c r="AJ122" s="442"/>
      <c r="AK122" s="442"/>
      <c r="AL122" s="442"/>
      <c r="AM122" s="442"/>
      <c r="AN122" s="844"/>
      <c r="AO122" s="443"/>
      <c r="AP122" s="441"/>
      <c r="AQ122" s="1328" t="str">
        <f t="shared" si="67"/>
        <v xml:space="preserve"> </v>
      </c>
      <c r="AR122" s="213" t="str">
        <f t="shared" si="68"/>
        <v xml:space="preserve"> </v>
      </c>
      <c r="AS122" s="213" t="str">
        <f t="shared" si="69"/>
        <v xml:space="preserve"> </v>
      </c>
      <c r="AT122" s="1216" t="str">
        <f>IF(AM122=AM$87,"該当",IF(OR(AM122=AM$88,AM122=AM$89,AND(AH122&lt;&gt;"",AM122="")),"非該当"," "))</f>
        <v xml:space="preserve"> </v>
      </c>
      <c r="AU122" s="1217" t="str">
        <f>IF(OR(AV122="該当",AW122="該当"),"該当",IF(OR(AV122="非該当",AW122="非該当"),"非該当"," "))</f>
        <v xml:space="preserve"> </v>
      </c>
      <c r="AV122" s="79"/>
      <c r="AW122" s="1218" t="str">
        <f>IF(AO122=AO$89,"該当",IF(OR(AO122=AO$87,AO122=AO$88,AO122=AO$90,AND(AM122&lt;&gt;"",AO122="")),"非該当",""))</f>
        <v/>
      </c>
      <c r="AX122" s="213" t="str">
        <f t="shared" si="73"/>
        <v xml:space="preserve"> </v>
      </c>
      <c r="AY122" s="213" t="str">
        <f t="shared" si="74"/>
        <v xml:space="preserve"> </v>
      </c>
      <c r="AZ122" s="728"/>
      <c r="BA122" s="81"/>
      <c r="BB122" s="81"/>
      <c r="BC122" s="80"/>
      <c r="BD122" s="245"/>
      <c r="BE122" s="442"/>
      <c r="BF122" s="442"/>
      <c r="BG122" s="442"/>
      <c r="BH122" s="219" t="str">
        <f t="shared" si="75"/>
        <v xml:space="preserve"> </v>
      </c>
      <c r="BI122" s="743"/>
      <c r="BJ122" s="704"/>
      <c r="BK122" s="81"/>
      <c r="BL122" s="451"/>
      <c r="BM122" s="450"/>
      <c r="BN122" s="449"/>
      <c r="BO122" s="449"/>
      <c r="BP122" s="81"/>
      <c r="BQ122" s="81"/>
      <c r="BR122" s="81"/>
      <c r="BS122" s="81"/>
      <c r="BT122" s="81"/>
      <c r="BU122" s="81"/>
      <c r="BV122" s="81"/>
      <c r="BW122" s="81"/>
      <c r="BX122" s="81"/>
      <c r="BY122" s="81"/>
      <c r="BZ122" s="81"/>
      <c r="CA122" s="81"/>
      <c r="CB122" s="81"/>
      <c r="CC122" s="81"/>
      <c r="CD122" s="81"/>
      <c r="CE122" s="81"/>
      <c r="CF122" s="81"/>
      <c r="CG122" s="81"/>
      <c r="CH122" s="81"/>
      <c r="CI122" s="81"/>
      <c r="CJ122" s="81"/>
      <c r="CK122" s="81"/>
      <c r="CL122" s="81"/>
      <c r="CM122" s="81"/>
      <c r="CN122" s="81"/>
      <c r="CO122" s="81"/>
      <c r="CP122" s="81"/>
      <c r="CQ122" s="81"/>
      <c r="CR122" s="81"/>
      <c r="CS122" s="81"/>
      <c r="CT122" s="81"/>
      <c r="CU122" s="81"/>
      <c r="CV122" s="81"/>
      <c r="CW122" s="81"/>
      <c r="CX122" s="81"/>
      <c r="CY122" s="81"/>
      <c r="CZ122" s="81"/>
      <c r="DA122" s="81"/>
      <c r="DB122" s="81"/>
      <c r="DC122" s="81"/>
      <c r="DD122" s="81"/>
      <c r="DE122" s="81"/>
      <c r="DF122" s="81"/>
      <c r="DG122" s="81"/>
      <c r="DH122" s="81"/>
      <c r="DI122" s="81"/>
      <c r="DJ122" s="81"/>
      <c r="DK122" s="448"/>
      <c r="DL122" s="213" t="str">
        <f t="shared" si="76"/>
        <v xml:space="preserve"> </v>
      </c>
      <c r="DM122" s="246">
        <f t="shared" si="77"/>
        <v>3</v>
      </c>
      <c r="DN122" s="444"/>
      <c r="DO122" s="449"/>
      <c r="DP122" s="81"/>
      <c r="DQ122" s="81"/>
      <c r="DR122" s="81"/>
      <c r="DS122" s="81"/>
      <c r="DT122" s="81"/>
      <c r="DU122" s="81"/>
      <c r="DV122" s="448"/>
      <c r="DW122" s="450"/>
      <c r="DX122" s="704"/>
      <c r="DY122" s="213" t="str">
        <f t="shared" si="78"/>
        <v xml:space="preserve"> </v>
      </c>
      <c r="DZ122" s="213" t="str">
        <f t="shared" si="79"/>
        <v xml:space="preserve"> </v>
      </c>
      <c r="EA122" s="247"/>
      <c r="EB122" s="247"/>
      <c r="EC122" s="247"/>
      <c r="ED122" s="247"/>
      <c r="EE122" s="247"/>
      <c r="EF122" s="247"/>
      <c r="EG122" s="450"/>
      <c r="EH122" s="704"/>
      <c r="EI122" s="213" t="str">
        <f t="shared" si="80"/>
        <v xml:space="preserve"> </v>
      </c>
      <c r="EJ122" s="213" t="str">
        <f t="shared" si="81"/>
        <v xml:space="preserve"> </v>
      </c>
      <c r="EK122" s="81"/>
      <c r="EL122" s="81"/>
      <c r="EM122" s="81"/>
      <c r="EN122" s="704"/>
      <c r="EO122" s="213" t="str">
        <f t="shared" si="82"/>
        <v xml:space="preserve"> </v>
      </c>
      <c r="EP122" s="249"/>
      <c r="EQ122" s="704"/>
      <c r="ER122" s="248"/>
      <c r="ES122" s="704"/>
      <c r="ET122" s="248"/>
      <c r="EU122" s="251"/>
      <c r="EV122" s="213" t="str">
        <f t="shared" si="83"/>
        <v xml:space="preserve"> </v>
      </c>
      <c r="EW122" s="213" t="str">
        <f t="shared" si="84"/>
        <v xml:space="preserve"> </v>
      </c>
      <c r="EX122" s="82"/>
      <c r="EY122" s="82"/>
      <c r="EZ122" s="82"/>
      <c r="FA122" s="248"/>
      <c r="FB122" s="1337" t="str">
        <f t="shared" si="85"/>
        <v xml:space="preserve"> </v>
      </c>
      <c r="FC122" s="452"/>
      <c r="FD122" s="213" t="str" cm="1">
        <f t="array" ref="FD122">IF(AND(SUM(COUNTIF(DO122:DV122,{"*実施*"}),COUNTIF(EA122:EF122,{"*実施*"}))&gt;0,FC122=""),"法に基づく措置あり→問12に記入",
IF(AND(SUM(COUNTIF(DO122:DV122,{"*実施*"}),COUNTIF(EA122:EF122,{"*実施*"}))&lt;1,FC122&lt;&gt;""),"法に基づく措置なし→問12に記入不要"," "))</f>
        <v xml:space="preserve"> </v>
      </c>
      <c r="FE122" s="449"/>
      <c r="FF122" s="704"/>
      <c r="FG122" s="81"/>
      <c r="FH122" s="449"/>
      <c r="FI122" s="1100"/>
      <c r="FJ122" s="1107" t="str">
        <f t="shared" ref="FJ122:FJ184" si="137">IF(AND(OR(BA122=BA$87,BB122=BB$87,AT122="該当"),OR(COUNTA(FE122:FE122)&lt;1,COUNTA(FG122:FG122)&lt;1)),"虐待あり→すべて回答",
IF(AND(AND(OR(BA122=BA$88,BA122=BA$89,BA122=BA$90,BB122=BB$88,BB122=BB$89,BB122=BB$90,BB122=BB$91,AND(BA122="",BB122="")),OR(AT122="非該当",AT122=" ")),OR(COUNTA(FE122:FI122)&gt;0)),"虐待なし→記入不要",
IF(AND(FE122=FE$88,COUNTA(FF122)=0),"1_2)終結日記入漏れ",
IF(OR(AND(FH122=FH$87,COUNTA(FI122:FI122)&lt;1),AND(FH122&lt;&gt;FH$87,COUNTA(FI122:FI122)&gt;0)),"問14_1)有の場合に具体的内容を記入"," "))))</f>
        <v xml:space="preserve"> </v>
      </c>
      <c r="FK122" s="779" t="str">
        <f t="shared" si="87"/>
        <v/>
      </c>
      <c r="FL122" s="212" t="str">
        <f t="shared" si="88"/>
        <v xml:space="preserve"> </v>
      </c>
      <c r="FM122" s="1335" t="str">
        <f t="shared" si="111"/>
        <v xml:space="preserve"> </v>
      </c>
      <c r="FN122" s="1273" t="str">
        <f t="shared" si="112"/>
        <v/>
      </c>
      <c r="FO122" s="1274" t="str">
        <f t="shared" si="113"/>
        <v/>
      </c>
      <c r="FP122" s="1275" t="str">
        <f t="shared" si="114"/>
        <v/>
      </c>
      <c r="FQ122" s="1275" t="str">
        <f t="shared" si="115"/>
        <v/>
      </c>
      <c r="FR122" s="1275" t="str">
        <f t="shared" si="116"/>
        <v/>
      </c>
      <c r="FS122" s="1275" t="str">
        <f t="shared" si="117"/>
        <v/>
      </c>
      <c r="FT122" s="1275" t="str">
        <f t="shared" si="118"/>
        <v/>
      </c>
      <c r="FU122" s="1275" t="str">
        <f t="shared" si="119"/>
        <v/>
      </c>
      <c r="FV122" s="1275" t="str">
        <f t="shared" si="120"/>
        <v/>
      </c>
      <c r="FW122" s="1275" t="str">
        <f t="shared" si="121"/>
        <v/>
      </c>
      <c r="FY122" s="1234" t="str">
        <f t="shared" ref="FY122:FY185" si="138">IF(AND(FN122&lt;&gt;"",$FO122=$FO$87,OR(FN122&lt;45748,FN122&gt;46112)),"●"," ")</f>
        <v xml:space="preserve"> </v>
      </c>
      <c r="FZ122" s="1234" t="str">
        <f t="shared" ref="FZ122:FZ185" si="139">IF(AND(FP122&lt;&gt;"",$FO122=$FO$87,OR(FP122&lt;45748,FP122&gt;46112)),"●"," ")</f>
        <v xml:space="preserve"> </v>
      </c>
      <c r="GA122" s="1234" t="str">
        <f t="shared" ref="GA122:GA185" si="140">IF(AND(FQ122&lt;&gt;"",$FO122=$FO$87,OR(FQ122&lt;45748,FQ122&gt;46112)),"●"," ")</f>
        <v xml:space="preserve"> </v>
      </c>
      <c r="GB122" s="1234" t="str">
        <f t="shared" ref="GB122:GB185" si="141">IF(AND(FR122&lt;&gt;"",$FO122=$FO$87,OR(FR122&lt;45748,FR122&gt;46112)),"●"," ")</f>
        <v xml:space="preserve"> </v>
      </c>
      <c r="GC122" s="1234" t="str">
        <f t="shared" ref="GC122:GC185" si="142">IF(AND(FS122&lt;&gt;"",$FO122=$FO$87,OR(FS122&lt;45748,FS122&gt;46112)),"●"," ")</f>
        <v xml:space="preserve"> </v>
      </c>
      <c r="GD122" s="1234" t="str">
        <f t="shared" ref="GD122:GD185" si="143">IF(AND(FT122&lt;&gt;"",$FO122=$FO$87,OR(FT122&lt;45748,FT122&gt;46112)),"●"," ")</f>
        <v xml:space="preserve"> </v>
      </c>
      <c r="GE122" s="1234" t="str">
        <f t="shared" ref="GE122:GE185" si="144">IF(AND(FU122&lt;&gt;"",$FO122=$FO$87,OR(FU122&lt;45748,FU122&gt;46112)),"●"," ")</f>
        <v xml:space="preserve"> </v>
      </c>
      <c r="GF122" s="1234" t="str">
        <f t="shared" ref="GF122:GF185" si="145">IF(AND(FV122&lt;&gt;"",$FO122=$FO$87,OR(FV122&lt;45748,FV122&gt;46112)),"●"," ")</f>
        <v xml:space="preserve"> </v>
      </c>
      <c r="GG122" s="1234" t="str">
        <f t="shared" ref="GG122:GG185" si="146">IF(AND(FW122&lt;&gt;"",$FO122=$FO$87,OR(FW122&lt;45748,FW122&gt;46112)),"●"," ")</f>
        <v xml:space="preserve"> </v>
      </c>
      <c r="GH122" s="1234">
        <f t="shared" ref="GH122:GH185" si="147">COUNTIF(FY122:GG122,"●")</f>
        <v>0</v>
      </c>
      <c r="GI122" s="1234" t="str">
        <f t="shared" ref="GI122:GI185" si="148">IF(AND(FN122&lt;&gt;"",$FO122=$FO$88,OR(FN122&gt;=45748)),"●"," ")</f>
        <v xml:space="preserve"> </v>
      </c>
      <c r="GJ122" s="1234" t="str">
        <f t="shared" ref="GJ122:GJ185" si="149">IF(AND(FP122&lt;&gt;"",$FO122=$FO$88,OR(FP122&gt;46112)),"●"," ")</f>
        <v xml:space="preserve"> </v>
      </c>
      <c r="GK122" s="1234" t="str">
        <f t="shared" ref="GK122:GK185" si="150">IF(AND(FQ122&lt;&gt;"",$FO122=$FO$88,OR(FQ122&lt;45748,FQ122&gt;46112)),"●"," ")</f>
        <v xml:space="preserve"> </v>
      </c>
      <c r="GL122" s="1234" t="str">
        <f t="shared" ref="GL122:GL185" si="151">IF(AND(FR122&lt;&gt;"",$FO122=$FO$88,OR(FR122&lt;45748,FR122&gt;46112)),"●"," ")</f>
        <v xml:space="preserve"> </v>
      </c>
      <c r="GM122" s="1234" t="str">
        <f t="shared" ref="GM122:GM185" si="152">IF(AND(FS122&lt;&gt;"",$FO122=$FO$88,OR(FS122&lt;45748,FS122&gt;46112)),"●"," ")</f>
        <v xml:space="preserve"> </v>
      </c>
      <c r="GN122" s="1234" t="str">
        <f t="shared" ref="GN122:GN185" si="153">IF(AND(FT122&lt;&gt;"",$FO122=$FO$88,OR(FT122&lt;45748,FT122&gt;46112)),"●"," ")</f>
        <v xml:space="preserve"> </v>
      </c>
      <c r="GO122" s="1234" t="str">
        <f t="shared" ref="GO122:GO185" si="154">IF(AND(FU122&lt;&gt;"",$FO122=$FO$88,OR(FU122&lt;45748,FU122&gt;46112)),"●"," ")</f>
        <v xml:space="preserve"> </v>
      </c>
      <c r="GP122" s="1234" t="str">
        <f t="shared" ref="GP122:GP185" si="155">IF(AND(FV122&lt;&gt;"",$FO122=$FO$88,OR(FV122&lt;45748,FV122&gt;46112)),"●"," ")</f>
        <v xml:space="preserve"> </v>
      </c>
      <c r="GQ122" s="1234" t="str">
        <f t="shared" ref="GQ122:GQ185" si="156">IF(AND(FW122&lt;&gt;"",$FO122=$FO$88,OR(FW122&lt;45748,FW122&gt;46112)),"●"," ")</f>
        <v xml:space="preserve"> </v>
      </c>
      <c r="GR122" s="1234">
        <f t="shared" ref="GR122:GR185" si="157">COUNTIF(GI122:GQ122,"●")</f>
        <v>0</v>
      </c>
      <c r="GS122" s="1234" t="str">
        <f t="shared" ref="GS122:GS124" si="158">IF(AND(FN122&lt;&gt;"",$FO122=$FO$89,FN122&gt;=45748),"●"," ")</f>
        <v xml:space="preserve"> </v>
      </c>
      <c r="GT122" s="1234" t="str">
        <f t="shared" ref="GT122:GT124" si="159">IF(AND(FP122&lt;&gt;"",$FO122=$FO$89,FP122&gt;=45748),"●"," ")</f>
        <v xml:space="preserve"> </v>
      </c>
      <c r="GU122" s="1234" t="str">
        <f t="shared" ref="GU122:GU124" si="160">IF(AND(FQ122&lt;&gt;"",$FO122=$FO$89,FQ122&gt;=45748),"●"," ")</f>
        <v xml:space="preserve"> </v>
      </c>
      <c r="GV122" s="1234" t="str">
        <f t="shared" ref="GV122:GV124" si="161">IF(AND(FR122&lt;&gt;"",$FO122=$FO$89,OR(FR122&gt;46112)),"●"," ")</f>
        <v xml:space="preserve"> </v>
      </c>
      <c r="GW122" s="1234" t="str">
        <f t="shared" ref="GW122:GW124" si="162">IF(AND(FS122&lt;&gt;"",$FO122=$FO$89,OR(FS122&gt;46112)),"●"," ")</f>
        <v xml:space="preserve"> </v>
      </c>
      <c r="GX122" s="1234" t="str">
        <f t="shared" ref="GX122:GX124" si="163">IF(AND(FT122&lt;&gt;"",$FO122=$FO$89,OR(FT122&gt;46112)),"●"," ")</f>
        <v xml:space="preserve"> </v>
      </c>
      <c r="GY122" s="1234" t="str">
        <f t="shared" ref="GY122:GY124" si="164">IF(AND(FU122&lt;&gt;"",$FO122=$FO$89,OR(FU122&gt;46112)),"●"," ")</f>
        <v xml:space="preserve"> </v>
      </c>
      <c r="GZ122" s="1234" t="str">
        <f t="shared" ref="GZ122:GZ124" si="165">IF(AND(FV122&lt;&gt;"",$FO122=$FO$89,OR(FV122&gt;46112)),"●"," ")</f>
        <v xml:space="preserve"> </v>
      </c>
      <c r="HA122" s="1234" t="str">
        <f t="shared" ref="HA122:HA124" si="166">IF(AND(FW122&lt;&gt;"",$FO122=$FO$89,OR(FW122&lt;45748,FW122&gt;46112)),"●"," ")</f>
        <v xml:space="preserve"> </v>
      </c>
      <c r="HB122" s="1234">
        <f t="shared" ref="HB122:HB185" si="167">COUNTIF(GS122:HA122,"●")</f>
        <v>0</v>
      </c>
      <c r="HC122" s="1234" t="str">
        <f t="shared" si="125"/>
        <v xml:space="preserve"> </v>
      </c>
      <c r="HD122" s="1234" t="str">
        <f t="shared" si="126"/>
        <v xml:space="preserve"> </v>
      </c>
      <c r="HE122" s="1234" t="str">
        <f t="shared" si="127"/>
        <v xml:space="preserve"> </v>
      </c>
      <c r="HF122" s="1234">
        <f t="shared" si="128"/>
        <v>0</v>
      </c>
      <c r="HG122" s="1234" t="str">
        <f t="shared" si="129"/>
        <v xml:space="preserve"> </v>
      </c>
      <c r="HH122" s="1234" t="str">
        <f t="shared" si="130"/>
        <v xml:space="preserve"> </v>
      </c>
      <c r="HI122" s="1234" t="str">
        <f t="shared" si="131"/>
        <v xml:space="preserve"> </v>
      </c>
      <c r="HJ122" s="1234" t="str">
        <f t="shared" si="132"/>
        <v xml:space="preserve"> </v>
      </c>
      <c r="HK122" s="1234" t="str">
        <f t="shared" si="133"/>
        <v xml:space="preserve"> </v>
      </c>
      <c r="HL122" s="1234" t="str">
        <f t="shared" si="134"/>
        <v xml:space="preserve"> </v>
      </c>
      <c r="HM122" s="1234" t="str">
        <f t="shared" si="135"/>
        <v xml:space="preserve"> </v>
      </c>
      <c r="HN122" s="1234">
        <f t="shared" si="136"/>
        <v>0</v>
      </c>
    </row>
    <row r="123" spans="1:222" ht="30" customHeight="1" thickTop="1" thickBot="1">
      <c r="A123" s="1205">
        <f>【A票】【D票】!$D$10</f>
        <v>0</v>
      </c>
      <c r="B123" s="1205">
        <f>【A票】【D票】!$H$10</f>
        <v>0</v>
      </c>
      <c r="C123" s="1206" t="str">
        <f>【A票】【D票】!$K$10</f>
        <v xml:space="preserve"> </v>
      </c>
      <c r="D123" s="1207">
        <f t="shared" si="62"/>
        <v>4</v>
      </c>
      <c r="E123" s="472"/>
      <c r="F123" s="704"/>
      <c r="G123" s="588"/>
      <c r="H123" s="589"/>
      <c r="I123" s="639"/>
      <c r="J123" s="639"/>
      <c r="K123" s="639"/>
      <c r="L123" s="639"/>
      <c r="M123" s="639"/>
      <c r="N123" s="639"/>
      <c r="O123" s="639"/>
      <c r="P123" s="639"/>
      <c r="Q123" s="639"/>
      <c r="R123" s="639"/>
      <c r="S123" s="639"/>
      <c r="T123" s="639"/>
      <c r="U123" s="639"/>
      <c r="V123" s="640"/>
      <c r="W123" s="644"/>
      <c r="X123" s="644"/>
      <c r="Y123" s="645"/>
      <c r="Z123" s="643"/>
      <c r="AA123" s="212" t="str">
        <f t="shared" si="63"/>
        <v xml:space="preserve"> </v>
      </c>
      <c r="AB123" s="212" t="str">
        <f t="shared" si="64"/>
        <v xml:space="preserve"> </v>
      </c>
      <c r="AC123" s="81"/>
      <c r="AD123" s="448"/>
      <c r="AE123" s="448"/>
      <c r="AF123" s="804" t="str">
        <f t="shared" si="65"/>
        <v xml:space="preserve"> </v>
      </c>
      <c r="AG123" s="804" t="str">
        <f t="shared" si="66"/>
        <v xml:space="preserve"> </v>
      </c>
      <c r="AH123" s="440"/>
      <c r="AI123" s="704"/>
      <c r="AJ123" s="442"/>
      <c r="AK123" s="442"/>
      <c r="AL123" s="442"/>
      <c r="AM123" s="442"/>
      <c r="AN123" s="844"/>
      <c r="AO123" s="443"/>
      <c r="AP123" s="441"/>
      <c r="AQ123" s="1328" t="str">
        <f t="shared" si="67"/>
        <v xml:space="preserve"> </v>
      </c>
      <c r="AR123" s="213" t="str">
        <f t="shared" si="68"/>
        <v xml:space="preserve"> </v>
      </c>
      <c r="AS123" s="213" t="str">
        <f t="shared" si="69"/>
        <v xml:space="preserve"> </v>
      </c>
      <c r="AT123" s="1216" t="str">
        <f t="shared" si="70"/>
        <v xml:space="preserve"> </v>
      </c>
      <c r="AU123" s="1217" t="str">
        <f t="shared" si="71"/>
        <v xml:space="preserve"> </v>
      </c>
      <c r="AV123" s="79"/>
      <c r="AW123" s="1218" t="str">
        <f t="shared" si="72"/>
        <v/>
      </c>
      <c r="AX123" s="213" t="str">
        <f t="shared" si="73"/>
        <v xml:space="preserve"> </v>
      </c>
      <c r="AY123" s="213" t="str">
        <f t="shared" si="74"/>
        <v xml:space="preserve"> </v>
      </c>
      <c r="AZ123" s="728"/>
      <c r="BA123" s="81"/>
      <c r="BB123" s="81"/>
      <c r="BC123" s="80"/>
      <c r="BD123" s="245"/>
      <c r="BE123" s="442"/>
      <c r="BF123" s="442"/>
      <c r="BG123" s="442"/>
      <c r="BH123" s="219" t="str">
        <f t="shared" si="75"/>
        <v xml:space="preserve"> </v>
      </c>
      <c r="BI123" s="743"/>
      <c r="BJ123" s="704"/>
      <c r="BK123" s="81"/>
      <c r="BL123" s="451"/>
      <c r="BM123" s="450"/>
      <c r="BN123" s="449"/>
      <c r="BO123" s="449"/>
      <c r="BP123" s="81"/>
      <c r="BQ123" s="81"/>
      <c r="BR123" s="81"/>
      <c r="BS123" s="81"/>
      <c r="BT123" s="81"/>
      <c r="BU123" s="81"/>
      <c r="BV123" s="81"/>
      <c r="BW123" s="81"/>
      <c r="BX123" s="81"/>
      <c r="BY123" s="81"/>
      <c r="BZ123" s="81"/>
      <c r="CA123" s="81"/>
      <c r="CB123" s="81"/>
      <c r="CC123" s="81"/>
      <c r="CD123" s="81"/>
      <c r="CE123" s="81"/>
      <c r="CF123" s="81"/>
      <c r="CG123" s="81"/>
      <c r="CH123" s="81"/>
      <c r="CI123" s="81"/>
      <c r="CJ123" s="81"/>
      <c r="CK123" s="81"/>
      <c r="CL123" s="81"/>
      <c r="CM123" s="81"/>
      <c r="CN123" s="81"/>
      <c r="CO123" s="81"/>
      <c r="CP123" s="81"/>
      <c r="CQ123" s="81"/>
      <c r="CR123" s="81"/>
      <c r="CS123" s="81"/>
      <c r="CT123" s="81"/>
      <c r="CU123" s="81"/>
      <c r="CV123" s="81"/>
      <c r="CW123" s="81"/>
      <c r="CX123" s="81"/>
      <c r="CY123" s="81"/>
      <c r="CZ123" s="81"/>
      <c r="DA123" s="81"/>
      <c r="DB123" s="81"/>
      <c r="DC123" s="81"/>
      <c r="DD123" s="81"/>
      <c r="DE123" s="81"/>
      <c r="DF123" s="81"/>
      <c r="DG123" s="81"/>
      <c r="DH123" s="81"/>
      <c r="DI123" s="81"/>
      <c r="DJ123" s="81"/>
      <c r="DK123" s="448"/>
      <c r="DL123" s="213" t="str">
        <f t="shared" si="76"/>
        <v xml:space="preserve"> </v>
      </c>
      <c r="DM123" s="246">
        <f t="shared" si="77"/>
        <v>4</v>
      </c>
      <c r="DN123" s="444"/>
      <c r="DO123" s="449"/>
      <c r="DP123" s="81"/>
      <c r="DQ123" s="81"/>
      <c r="DR123" s="81"/>
      <c r="DS123" s="81"/>
      <c r="DT123" s="81"/>
      <c r="DU123" s="81"/>
      <c r="DV123" s="448"/>
      <c r="DW123" s="450"/>
      <c r="DX123" s="704"/>
      <c r="DY123" s="213" t="str">
        <f t="shared" si="78"/>
        <v xml:space="preserve"> </v>
      </c>
      <c r="DZ123" s="213" t="str">
        <f t="shared" si="79"/>
        <v xml:space="preserve"> </v>
      </c>
      <c r="EA123" s="247"/>
      <c r="EB123" s="247"/>
      <c r="EC123" s="247"/>
      <c r="ED123" s="247"/>
      <c r="EE123" s="247"/>
      <c r="EF123" s="247"/>
      <c r="EG123" s="450"/>
      <c r="EH123" s="704"/>
      <c r="EI123" s="213" t="str">
        <f t="shared" si="80"/>
        <v xml:space="preserve"> </v>
      </c>
      <c r="EJ123" s="213" t="str">
        <f t="shared" si="81"/>
        <v xml:space="preserve"> </v>
      </c>
      <c r="EK123" s="81"/>
      <c r="EL123" s="81"/>
      <c r="EM123" s="81"/>
      <c r="EN123" s="704"/>
      <c r="EO123" s="213" t="str">
        <f t="shared" si="82"/>
        <v xml:space="preserve"> </v>
      </c>
      <c r="EP123" s="249"/>
      <c r="EQ123" s="704"/>
      <c r="ER123" s="248"/>
      <c r="ES123" s="704"/>
      <c r="ET123" s="248"/>
      <c r="EU123" s="251"/>
      <c r="EV123" s="213" t="str">
        <f t="shared" si="83"/>
        <v xml:space="preserve"> </v>
      </c>
      <c r="EW123" s="213" t="str">
        <f t="shared" si="84"/>
        <v xml:space="preserve"> </v>
      </c>
      <c r="EX123" s="82"/>
      <c r="EY123" s="82"/>
      <c r="EZ123" s="82"/>
      <c r="FA123" s="248"/>
      <c r="FB123" s="1337" t="str">
        <f t="shared" si="85"/>
        <v xml:space="preserve"> </v>
      </c>
      <c r="FC123" s="452"/>
      <c r="FD123" s="213" t="str" cm="1">
        <f t="array" ref="FD123">IF(AND(SUM(COUNTIF(DO123:DV123,{"*実施*"}),COUNTIF(EA123:EF123,{"*実施*"}))&gt;0,FC123=""),"法に基づく措置あり→問12に記入",
IF(AND(SUM(COUNTIF(DO123:DV123,{"*実施*"}),COUNTIF(EA123:EF123,{"*実施*"}))&lt;1,FC123&lt;&gt;""),"法に基づく措置なし→問12に記入不要"," "))</f>
        <v xml:space="preserve"> </v>
      </c>
      <c r="FE123" s="449"/>
      <c r="FF123" s="704"/>
      <c r="FG123" s="81"/>
      <c r="FH123" s="449"/>
      <c r="FI123" s="1100"/>
      <c r="FJ123" s="1107" t="str">
        <f t="shared" si="137"/>
        <v xml:space="preserve"> </v>
      </c>
      <c r="FK123" s="779" t="str">
        <f t="shared" si="87"/>
        <v/>
      </c>
      <c r="FL123" s="212" t="str">
        <f t="shared" si="88"/>
        <v xml:space="preserve"> </v>
      </c>
      <c r="FM123" s="1335" t="str">
        <f t="shared" si="111"/>
        <v xml:space="preserve"> </v>
      </c>
      <c r="FN123" s="1273" t="str">
        <f t="shared" si="112"/>
        <v/>
      </c>
      <c r="FO123" s="1274" t="str">
        <f t="shared" si="113"/>
        <v/>
      </c>
      <c r="FP123" s="1275" t="str">
        <f t="shared" si="114"/>
        <v/>
      </c>
      <c r="FQ123" s="1275" t="str">
        <f t="shared" si="115"/>
        <v/>
      </c>
      <c r="FR123" s="1275" t="str">
        <f t="shared" si="116"/>
        <v/>
      </c>
      <c r="FS123" s="1275" t="str">
        <f t="shared" si="117"/>
        <v/>
      </c>
      <c r="FT123" s="1275" t="str">
        <f t="shared" si="118"/>
        <v/>
      </c>
      <c r="FU123" s="1275" t="str">
        <f t="shared" si="119"/>
        <v/>
      </c>
      <c r="FV123" s="1275" t="str">
        <f t="shared" si="120"/>
        <v/>
      </c>
      <c r="FW123" s="1275" t="str">
        <f t="shared" si="121"/>
        <v/>
      </c>
      <c r="FY123" s="1234" t="str">
        <f t="shared" si="138"/>
        <v xml:space="preserve"> </v>
      </c>
      <c r="FZ123" s="1234" t="str">
        <f t="shared" si="139"/>
        <v xml:space="preserve"> </v>
      </c>
      <c r="GA123" s="1234" t="str">
        <f t="shared" si="140"/>
        <v xml:space="preserve"> </v>
      </c>
      <c r="GB123" s="1234" t="str">
        <f t="shared" si="141"/>
        <v xml:space="preserve"> </v>
      </c>
      <c r="GC123" s="1234" t="str">
        <f t="shared" si="142"/>
        <v xml:space="preserve"> </v>
      </c>
      <c r="GD123" s="1234" t="str">
        <f t="shared" si="143"/>
        <v xml:space="preserve"> </v>
      </c>
      <c r="GE123" s="1234" t="str">
        <f t="shared" si="144"/>
        <v xml:space="preserve"> </v>
      </c>
      <c r="GF123" s="1234" t="str">
        <f t="shared" si="145"/>
        <v xml:space="preserve"> </v>
      </c>
      <c r="GG123" s="1234" t="str">
        <f t="shared" si="146"/>
        <v xml:space="preserve"> </v>
      </c>
      <c r="GH123" s="1234">
        <f t="shared" si="147"/>
        <v>0</v>
      </c>
      <c r="GI123" s="1234" t="str">
        <f t="shared" si="148"/>
        <v xml:space="preserve"> </v>
      </c>
      <c r="GJ123" s="1234" t="str">
        <f t="shared" si="149"/>
        <v xml:space="preserve"> </v>
      </c>
      <c r="GK123" s="1234" t="str">
        <f t="shared" si="150"/>
        <v xml:space="preserve"> </v>
      </c>
      <c r="GL123" s="1234" t="str">
        <f t="shared" si="151"/>
        <v xml:space="preserve"> </v>
      </c>
      <c r="GM123" s="1234" t="str">
        <f t="shared" si="152"/>
        <v xml:space="preserve"> </v>
      </c>
      <c r="GN123" s="1234" t="str">
        <f t="shared" si="153"/>
        <v xml:space="preserve"> </v>
      </c>
      <c r="GO123" s="1234" t="str">
        <f t="shared" si="154"/>
        <v xml:space="preserve"> </v>
      </c>
      <c r="GP123" s="1234" t="str">
        <f t="shared" si="155"/>
        <v xml:space="preserve"> </v>
      </c>
      <c r="GQ123" s="1234" t="str">
        <f t="shared" si="156"/>
        <v xml:space="preserve"> </v>
      </c>
      <c r="GR123" s="1234">
        <f t="shared" si="157"/>
        <v>0</v>
      </c>
      <c r="GS123" s="1234" t="str">
        <f t="shared" si="158"/>
        <v xml:space="preserve"> </v>
      </c>
      <c r="GT123" s="1234" t="str">
        <f t="shared" si="159"/>
        <v xml:space="preserve"> </v>
      </c>
      <c r="GU123" s="1234" t="str">
        <f t="shared" si="160"/>
        <v xml:space="preserve"> </v>
      </c>
      <c r="GV123" s="1234" t="str">
        <f t="shared" si="161"/>
        <v xml:space="preserve"> </v>
      </c>
      <c r="GW123" s="1234" t="str">
        <f t="shared" si="162"/>
        <v xml:space="preserve"> </v>
      </c>
      <c r="GX123" s="1234" t="str">
        <f t="shared" si="163"/>
        <v xml:space="preserve"> </v>
      </c>
      <c r="GY123" s="1234" t="str">
        <f t="shared" si="164"/>
        <v xml:space="preserve"> </v>
      </c>
      <c r="GZ123" s="1234" t="str">
        <f t="shared" si="165"/>
        <v xml:space="preserve"> </v>
      </c>
      <c r="HA123" s="1234" t="str">
        <f t="shared" si="166"/>
        <v xml:space="preserve"> </v>
      </c>
      <c r="HB123" s="1234">
        <f t="shared" si="167"/>
        <v>0</v>
      </c>
      <c r="HC123" s="1234" t="str">
        <f t="shared" si="125"/>
        <v xml:space="preserve"> </v>
      </c>
      <c r="HD123" s="1234" t="str">
        <f t="shared" si="126"/>
        <v xml:space="preserve"> </v>
      </c>
      <c r="HE123" s="1234" t="str">
        <f t="shared" si="127"/>
        <v xml:space="preserve"> </v>
      </c>
      <c r="HF123" s="1234">
        <f t="shared" si="128"/>
        <v>0</v>
      </c>
      <c r="HG123" s="1234" t="str">
        <f t="shared" si="129"/>
        <v xml:space="preserve"> </v>
      </c>
      <c r="HH123" s="1234" t="str">
        <f t="shared" si="130"/>
        <v xml:space="preserve"> </v>
      </c>
      <c r="HI123" s="1234" t="str">
        <f t="shared" si="131"/>
        <v xml:space="preserve"> </v>
      </c>
      <c r="HJ123" s="1234" t="str">
        <f t="shared" si="132"/>
        <v xml:space="preserve"> </v>
      </c>
      <c r="HK123" s="1234" t="str">
        <f t="shared" si="133"/>
        <v xml:space="preserve"> </v>
      </c>
      <c r="HL123" s="1234" t="str">
        <f t="shared" si="134"/>
        <v xml:space="preserve"> </v>
      </c>
      <c r="HM123" s="1234" t="str">
        <f t="shared" si="135"/>
        <v xml:space="preserve"> </v>
      </c>
      <c r="HN123" s="1234">
        <f t="shared" si="136"/>
        <v>0</v>
      </c>
    </row>
    <row r="124" spans="1:222" ht="30" customHeight="1" thickTop="1" thickBot="1">
      <c r="A124" s="1205">
        <f>【A票】【D票】!$D$10</f>
        <v>0</v>
      </c>
      <c r="B124" s="1205">
        <f>【A票】【D票】!$H$10</f>
        <v>0</v>
      </c>
      <c r="C124" s="1206" t="str">
        <f>【A票】【D票】!$K$10</f>
        <v xml:space="preserve"> </v>
      </c>
      <c r="D124" s="1207">
        <f t="shared" si="62"/>
        <v>5</v>
      </c>
      <c r="E124" s="472"/>
      <c r="F124" s="704"/>
      <c r="G124" s="588"/>
      <c r="H124" s="589"/>
      <c r="I124" s="639"/>
      <c r="J124" s="639"/>
      <c r="K124" s="639"/>
      <c r="L124" s="639"/>
      <c r="M124" s="639"/>
      <c r="N124" s="639"/>
      <c r="O124" s="639"/>
      <c r="P124" s="639"/>
      <c r="Q124" s="639"/>
      <c r="R124" s="639"/>
      <c r="S124" s="639"/>
      <c r="T124" s="639"/>
      <c r="U124" s="639"/>
      <c r="V124" s="640"/>
      <c r="W124" s="644"/>
      <c r="X124" s="644"/>
      <c r="Y124" s="645"/>
      <c r="Z124" s="643"/>
      <c r="AA124" s="212" t="str">
        <f t="shared" si="63"/>
        <v xml:space="preserve"> </v>
      </c>
      <c r="AB124" s="212" t="str">
        <f t="shared" si="64"/>
        <v xml:space="preserve"> </v>
      </c>
      <c r="AC124" s="81"/>
      <c r="AD124" s="448"/>
      <c r="AE124" s="448"/>
      <c r="AF124" s="804" t="str">
        <f t="shared" si="65"/>
        <v xml:space="preserve"> </v>
      </c>
      <c r="AG124" s="804" t="str">
        <f t="shared" si="66"/>
        <v xml:space="preserve"> </v>
      </c>
      <c r="AH124" s="440"/>
      <c r="AI124" s="704"/>
      <c r="AJ124" s="442"/>
      <c r="AK124" s="442"/>
      <c r="AL124" s="442"/>
      <c r="AM124" s="442"/>
      <c r="AN124" s="844"/>
      <c r="AO124" s="443"/>
      <c r="AP124" s="441"/>
      <c r="AQ124" s="1328" t="str">
        <f t="shared" si="67"/>
        <v xml:space="preserve"> </v>
      </c>
      <c r="AR124" s="213" t="str">
        <f t="shared" si="68"/>
        <v xml:space="preserve"> </v>
      </c>
      <c r="AS124" s="213" t="str">
        <f t="shared" si="69"/>
        <v xml:space="preserve"> </v>
      </c>
      <c r="AT124" s="1216" t="str">
        <f t="shared" si="70"/>
        <v xml:space="preserve"> </v>
      </c>
      <c r="AU124" s="1217" t="str">
        <f t="shared" si="71"/>
        <v xml:space="preserve"> </v>
      </c>
      <c r="AV124" s="79"/>
      <c r="AW124" s="1218" t="str">
        <f t="shared" si="72"/>
        <v/>
      </c>
      <c r="AX124" s="213" t="str">
        <f t="shared" si="73"/>
        <v xml:space="preserve"> </v>
      </c>
      <c r="AY124" s="213" t="str">
        <f t="shared" si="74"/>
        <v xml:space="preserve"> </v>
      </c>
      <c r="AZ124" s="728"/>
      <c r="BA124" s="81"/>
      <c r="BB124" s="81"/>
      <c r="BC124" s="80"/>
      <c r="BD124" s="245"/>
      <c r="BE124" s="442"/>
      <c r="BF124" s="442"/>
      <c r="BG124" s="442"/>
      <c r="BH124" s="219" t="str">
        <f t="shared" si="75"/>
        <v xml:space="preserve"> </v>
      </c>
      <c r="BI124" s="743"/>
      <c r="BJ124" s="704"/>
      <c r="BK124" s="81"/>
      <c r="BL124" s="451"/>
      <c r="BM124" s="450"/>
      <c r="BN124" s="449"/>
      <c r="BO124" s="449"/>
      <c r="BP124" s="81"/>
      <c r="BQ124" s="81"/>
      <c r="BR124" s="81"/>
      <c r="BS124" s="81"/>
      <c r="BT124" s="81"/>
      <c r="BU124" s="81"/>
      <c r="BV124" s="81"/>
      <c r="BW124" s="81"/>
      <c r="BX124" s="81"/>
      <c r="BY124" s="81"/>
      <c r="BZ124" s="81"/>
      <c r="CA124" s="81"/>
      <c r="CB124" s="81"/>
      <c r="CC124" s="81"/>
      <c r="CD124" s="81"/>
      <c r="CE124" s="81"/>
      <c r="CF124" s="81"/>
      <c r="CG124" s="81"/>
      <c r="CH124" s="81"/>
      <c r="CI124" s="81"/>
      <c r="CJ124" s="81"/>
      <c r="CK124" s="81"/>
      <c r="CL124" s="81"/>
      <c r="CM124" s="81"/>
      <c r="CN124" s="81"/>
      <c r="CO124" s="81"/>
      <c r="CP124" s="81"/>
      <c r="CQ124" s="81"/>
      <c r="CR124" s="81"/>
      <c r="CS124" s="81"/>
      <c r="CT124" s="81"/>
      <c r="CU124" s="81"/>
      <c r="CV124" s="81"/>
      <c r="CW124" s="81"/>
      <c r="CX124" s="81"/>
      <c r="CY124" s="81"/>
      <c r="CZ124" s="81"/>
      <c r="DA124" s="81"/>
      <c r="DB124" s="81"/>
      <c r="DC124" s="81"/>
      <c r="DD124" s="81"/>
      <c r="DE124" s="81"/>
      <c r="DF124" s="81"/>
      <c r="DG124" s="81"/>
      <c r="DH124" s="81"/>
      <c r="DI124" s="81"/>
      <c r="DJ124" s="81"/>
      <c r="DK124" s="448"/>
      <c r="DL124" s="213" t="str">
        <f t="shared" si="76"/>
        <v xml:space="preserve"> </v>
      </c>
      <c r="DM124" s="246">
        <f t="shared" si="77"/>
        <v>5</v>
      </c>
      <c r="DN124" s="444"/>
      <c r="DO124" s="449"/>
      <c r="DP124" s="81"/>
      <c r="DQ124" s="81"/>
      <c r="DR124" s="81"/>
      <c r="DS124" s="81"/>
      <c r="DT124" s="81"/>
      <c r="DU124" s="81"/>
      <c r="DV124" s="448"/>
      <c r="DW124" s="450"/>
      <c r="DX124" s="704"/>
      <c r="DY124" s="213" t="str">
        <f t="shared" si="78"/>
        <v xml:space="preserve"> </v>
      </c>
      <c r="DZ124" s="213" t="str">
        <f t="shared" si="79"/>
        <v xml:space="preserve"> </v>
      </c>
      <c r="EA124" s="247"/>
      <c r="EB124" s="247"/>
      <c r="EC124" s="247"/>
      <c r="ED124" s="247"/>
      <c r="EE124" s="247"/>
      <c r="EF124" s="247"/>
      <c r="EG124" s="450"/>
      <c r="EH124" s="704"/>
      <c r="EI124" s="213" t="str">
        <f t="shared" si="80"/>
        <v xml:space="preserve"> </v>
      </c>
      <c r="EJ124" s="213" t="str">
        <f t="shared" si="81"/>
        <v xml:space="preserve"> </v>
      </c>
      <c r="EK124" s="81"/>
      <c r="EL124" s="81"/>
      <c r="EM124" s="81"/>
      <c r="EN124" s="704"/>
      <c r="EO124" s="213" t="str">
        <f t="shared" si="82"/>
        <v xml:space="preserve"> </v>
      </c>
      <c r="EP124" s="249"/>
      <c r="EQ124" s="704"/>
      <c r="ER124" s="248"/>
      <c r="ES124" s="704"/>
      <c r="ET124" s="248"/>
      <c r="EU124" s="251"/>
      <c r="EV124" s="213" t="str">
        <f t="shared" si="83"/>
        <v xml:space="preserve"> </v>
      </c>
      <c r="EW124" s="213" t="str">
        <f t="shared" si="84"/>
        <v xml:space="preserve"> </v>
      </c>
      <c r="EX124" s="82"/>
      <c r="EY124" s="82"/>
      <c r="EZ124" s="82"/>
      <c r="FA124" s="248"/>
      <c r="FB124" s="1337" t="str">
        <f t="shared" si="85"/>
        <v xml:space="preserve"> </v>
      </c>
      <c r="FC124" s="452"/>
      <c r="FD124" s="213" t="str" cm="1">
        <f t="array" ref="FD124">IF(AND(SUM(COUNTIF(DO124:DV124,{"*実施*"}),COUNTIF(EA124:EF124,{"*実施*"}))&gt;0,FC124=""),"法に基づく措置あり→問12に記入",
IF(AND(SUM(COUNTIF(DO124:DV124,{"*実施*"}),COUNTIF(EA124:EF124,{"*実施*"}))&lt;1,FC124&lt;&gt;""),"法に基づく措置なし→問12に記入不要"," "))</f>
        <v xml:space="preserve"> </v>
      </c>
      <c r="FE124" s="449"/>
      <c r="FF124" s="704"/>
      <c r="FG124" s="81"/>
      <c r="FH124" s="449"/>
      <c r="FI124" s="1100"/>
      <c r="FJ124" s="1107" t="str">
        <f t="shared" si="137"/>
        <v xml:space="preserve"> </v>
      </c>
      <c r="FK124" s="779" t="str">
        <f t="shared" si="87"/>
        <v/>
      </c>
      <c r="FL124" s="212" t="str">
        <f t="shared" si="88"/>
        <v xml:space="preserve"> </v>
      </c>
      <c r="FM124" s="1335" t="str">
        <f t="shared" si="111"/>
        <v xml:space="preserve"> </v>
      </c>
      <c r="FN124" s="1273" t="str">
        <f t="shared" si="112"/>
        <v/>
      </c>
      <c r="FO124" s="1274" t="str">
        <f t="shared" si="113"/>
        <v/>
      </c>
      <c r="FP124" s="1275" t="str">
        <f t="shared" si="114"/>
        <v/>
      </c>
      <c r="FQ124" s="1275" t="str">
        <f t="shared" si="115"/>
        <v/>
      </c>
      <c r="FR124" s="1275" t="str">
        <f t="shared" si="116"/>
        <v/>
      </c>
      <c r="FS124" s="1275" t="str">
        <f t="shared" si="117"/>
        <v/>
      </c>
      <c r="FT124" s="1275" t="str">
        <f t="shared" si="118"/>
        <v/>
      </c>
      <c r="FU124" s="1275" t="str">
        <f t="shared" si="119"/>
        <v/>
      </c>
      <c r="FV124" s="1275" t="str">
        <f t="shared" si="120"/>
        <v/>
      </c>
      <c r="FW124" s="1275" t="str">
        <f t="shared" si="121"/>
        <v/>
      </c>
      <c r="FY124" s="1234" t="str">
        <f t="shared" si="138"/>
        <v xml:space="preserve"> </v>
      </c>
      <c r="FZ124" s="1234" t="str">
        <f t="shared" si="139"/>
        <v xml:space="preserve"> </v>
      </c>
      <c r="GA124" s="1234" t="str">
        <f t="shared" si="140"/>
        <v xml:space="preserve"> </v>
      </c>
      <c r="GB124" s="1234" t="str">
        <f t="shared" si="141"/>
        <v xml:space="preserve"> </v>
      </c>
      <c r="GC124" s="1234" t="str">
        <f t="shared" si="142"/>
        <v xml:space="preserve"> </v>
      </c>
      <c r="GD124" s="1234" t="str">
        <f t="shared" si="143"/>
        <v xml:space="preserve"> </v>
      </c>
      <c r="GE124" s="1234" t="str">
        <f t="shared" si="144"/>
        <v xml:space="preserve"> </v>
      </c>
      <c r="GF124" s="1234" t="str">
        <f t="shared" si="145"/>
        <v xml:space="preserve"> </v>
      </c>
      <c r="GG124" s="1234" t="str">
        <f t="shared" si="146"/>
        <v xml:space="preserve"> </v>
      </c>
      <c r="GH124" s="1234">
        <f t="shared" si="147"/>
        <v>0</v>
      </c>
      <c r="GI124" s="1234" t="str">
        <f t="shared" si="148"/>
        <v xml:space="preserve"> </v>
      </c>
      <c r="GJ124" s="1234" t="str">
        <f t="shared" si="149"/>
        <v xml:space="preserve"> </v>
      </c>
      <c r="GK124" s="1234" t="str">
        <f t="shared" si="150"/>
        <v xml:space="preserve"> </v>
      </c>
      <c r="GL124" s="1234" t="str">
        <f t="shared" si="151"/>
        <v xml:space="preserve"> </v>
      </c>
      <c r="GM124" s="1234" t="str">
        <f t="shared" si="152"/>
        <v xml:space="preserve"> </v>
      </c>
      <c r="GN124" s="1234" t="str">
        <f t="shared" si="153"/>
        <v xml:space="preserve"> </v>
      </c>
      <c r="GO124" s="1234" t="str">
        <f t="shared" si="154"/>
        <v xml:space="preserve"> </v>
      </c>
      <c r="GP124" s="1234" t="str">
        <f t="shared" si="155"/>
        <v xml:space="preserve"> </v>
      </c>
      <c r="GQ124" s="1234" t="str">
        <f t="shared" si="156"/>
        <v xml:space="preserve"> </v>
      </c>
      <c r="GR124" s="1234">
        <f t="shared" si="157"/>
        <v>0</v>
      </c>
      <c r="GS124" s="1234" t="str">
        <f t="shared" si="158"/>
        <v xml:space="preserve"> </v>
      </c>
      <c r="GT124" s="1234" t="str">
        <f t="shared" si="159"/>
        <v xml:space="preserve"> </v>
      </c>
      <c r="GU124" s="1234" t="str">
        <f t="shared" si="160"/>
        <v xml:space="preserve"> </v>
      </c>
      <c r="GV124" s="1234" t="str">
        <f t="shared" si="161"/>
        <v xml:space="preserve"> </v>
      </c>
      <c r="GW124" s="1234" t="str">
        <f t="shared" si="162"/>
        <v xml:space="preserve"> </v>
      </c>
      <c r="GX124" s="1234" t="str">
        <f t="shared" si="163"/>
        <v xml:space="preserve"> </v>
      </c>
      <c r="GY124" s="1234" t="str">
        <f t="shared" si="164"/>
        <v xml:space="preserve"> </v>
      </c>
      <c r="GZ124" s="1234" t="str">
        <f t="shared" si="165"/>
        <v xml:space="preserve"> </v>
      </c>
      <c r="HA124" s="1234" t="str">
        <f t="shared" si="166"/>
        <v xml:space="preserve"> </v>
      </c>
      <c r="HB124" s="1234">
        <f t="shared" si="167"/>
        <v>0</v>
      </c>
      <c r="HC124" s="1234" t="str">
        <f t="shared" si="125"/>
        <v xml:space="preserve"> </v>
      </c>
      <c r="HD124" s="1234" t="str">
        <f t="shared" si="126"/>
        <v xml:space="preserve"> </v>
      </c>
      <c r="HE124" s="1234" t="str">
        <f t="shared" si="127"/>
        <v xml:space="preserve"> </v>
      </c>
      <c r="HF124" s="1234">
        <f t="shared" si="128"/>
        <v>0</v>
      </c>
      <c r="HG124" s="1234" t="str">
        <f t="shared" si="129"/>
        <v xml:space="preserve"> </v>
      </c>
      <c r="HH124" s="1234" t="str">
        <f t="shared" si="130"/>
        <v xml:space="preserve"> </v>
      </c>
      <c r="HI124" s="1234" t="str">
        <f t="shared" si="131"/>
        <v xml:space="preserve"> </v>
      </c>
      <c r="HJ124" s="1234" t="str">
        <f t="shared" si="132"/>
        <v xml:space="preserve"> </v>
      </c>
      <c r="HK124" s="1234" t="str">
        <f t="shared" si="133"/>
        <v xml:space="preserve"> </v>
      </c>
      <c r="HL124" s="1234" t="str">
        <f t="shared" si="134"/>
        <v xml:space="preserve"> </v>
      </c>
      <c r="HM124" s="1234" t="str">
        <f t="shared" si="135"/>
        <v xml:space="preserve"> </v>
      </c>
      <c r="HN124" s="1234">
        <f t="shared" si="136"/>
        <v>0</v>
      </c>
    </row>
    <row r="125" spans="1:222" ht="30" customHeight="1" thickTop="1" thickBot="1">
      <c r="A125" s="1205">
        <f>【A票】【D票】!$D$10</f>
        <v>0</v>
      </c>
      <c r="B125" s="1205">
        <f>【A票】【D票】!$H$10</f>
        <v>0</v>
      </c>
      <c r="C125" s="1206" t="str">
        <f>【A票】【D票】!$K$10</f>
        <v xml:space="preserve"> </v>
      </c>
      <c r="D125" s="1207">
        <f t="shared" si="62"/>
        <v>6</v>
      </c>
      <c r="E125" s="472"/>
      <c r="F125" s="704"/>
      <c r="G125" s="588"/>
      <c r="H125" s="589"/>
      <c r="I125" s="639"/>
      <c r="J125" s="639"/>
      <c r="K125" s="639"/>
      <c r="L125" s="639"/>
      <c r="M125" s="639"/>
      <c r="N125" s="639"/>
      <c r="O125" s="639"/>
      <c r="P125" s="639"/>
      <c r="Q125" s="639"/>
      <c r="R125" s="639"/>
      <c r="S125" s="639"/>
      <c r="T125" s="639"/>
      <c r="U125" s="639"/>
      <c r="V125" s="640"/>
      <c r="W125" s="644"/>
      <c r="X125" s="644"/>
      <c r="Y125" s="645"/>
      <c r="Z125" s="643"/>
      <c r="AA125" s="212" t="str">
        <f t="shared" si="63"/>
        <v xml:space="preserve"> </v>
      </c>
      <c r="AB125" s="212" t="str">
        <f t="shared" si="64"/>
        <v xml:space="preserve"> </v>
      </c>
      <c r="AC125" s="81"/>
      <c r="AD125" s="448"/>
      <c r="AE125" s="448"/>
      <c r="AF125" s="804" t="str">
        <f t="shared" si="65"/>
        <v xml:space="preserve"> </v>
      </c>
      <c r="AG125" s="804" t="str">
        <f t="shared" si="66"/>
        <v xml:space="preserve"> </v>
      </c>
      <c r="AH125" s="440"/>
      <c r="AI125" s="704"/>
      <c r="AJ125" s="442"/>
      <c r="AK125" s="442"/>
      <c r="AL125" s="442"/>
      <c r="AM125" s="442"/>
      <c r="AN125" s="844"/>
      <c r="AO125" s="443"/>
      <c r="AP125" s="441"/>
      <c r="AQ125" s="1328" t="str">
        <f t="shared" si="67"/>
        <v xml:space="preserve"> </v>
      </c>
      <c r="AR125" s="213" t="str">
        <f t="shared" si="68"/>
        <v xml:space="preserve"> </v>
      </c>
      <c r="AS125" s="213" t="str">
        <f t="shared" si="69"/>
        <v xml:space="preserve"> </v>
      </c>
      <c r="AT125" s="1216" t="str">
        <f t="shared" si="70"/>
        <v xml:space="preserve"> </v>
      </c>
      <c r="AU125" s="1217" t="str">
        <f t="shared" si="71"/>
        <v xml:space="preserve"> </v>
      </c>
      <c r="AV125" s="79"/>
      <c r="AW125" s="1218" t="str">
        <f t="shared" si="72"/>
        <v/>
      </c>
      <c r="AX125" s="213" t="str">
        <f t="shared" si="73"/>
        <v xml:space="preserve"> </v>
      </c>
      <c r="AY125" s="213" t="str">
        <f t="shared" si="74"/>
        <v xml:space="preserve"> </v>
      </c>
      <c r="AZ125" s="728"/>
      <c r="BA125" s="81"/>
      <c r="BB125" s="81"/>
      <c r="BC125" s="80"/>
      <c r="BD125" s="245"/>
      <c r="BE125" s="442"/>
      <c r="BF125" s="442"/>
      <c r="BG125" s="442"/>
      <c r="BH125" s="219" t="str">
        <f t="shared" si="75"/>
        <v xml:space="preserve"> </v>
      </c>
      <c r="BI125" s="743"/>
      <c r="BJ125" s="704"/>
      <c r="BK125" s="81"/>
      <c r="BL125" s="451"/>
      <c r="BM125" s="450"/>
      <c r="BN125" s="449"/>
      <c r="BO125" s="449"/>
      <c r="BP125" s="81"/>
      <c r="BQ125" s="81"/>
      <c r="BR125" s="81"/>
      <c r="BS125" s="81"/>
      <c r="BT125" s="81"/>
      <c r="BU125" s="81"/>
      <c r="BV125" s="81"/>
      <c r="BW125" s="81"/>
      <c r="BX125" s="81"/>
      <c r="BY125" s="81"/>
      <c r="BZ125" s="81"/>
      <c r="CA125" s="81"/>
      <c r="CB125" s="81"/>
      <c r="CC125" s="81"/>
      <c r="CD125" s="81"/>
      <c r="CE125" s="81"/>
      <c r="CF125" s="81"/>
      <c r="CG125" s="81"/>
      <c r="CH125" s="81"/>
      <c r="CI125" s="81"/>
      <c r="CJ125" s="81"/>
      <c r="CK125" s="81"/>
      <c r="CL125" s="81"/>
      <c r="CM125" s="81"/>
      <c r="CN125" s="81"/>
      <c r="CO125" s="81"/>
      <c r="CP125" s="81"/>
      <c r="CQ125" s="81"/>
      <c r="CR125" s="81"/>
      <c r="CS125" s="81"/>
      <c r="CT125" s="81"/>
      <c r="CU125" s="81"/>
      <c r="CV125" s="81"/>
      <c r="CW125" s="81"/>
      <c r="CX125" s="81"/>
      <c r="CY125" s="81"/>
      <c r="CZ125" s="81"/>
      <c r="DA125" s="81"/>
      <c r="DB125" s="81"/>
      <c r="DC125" s="81"/>
      <c r="DD125" s="81"/>
      <c r="DE125" s="81"/>
      <c r="DF125" s="81"/>
      <c r="DG125" s="81"/>
      <c r="DH125" s="81"/>
      <c r="DI125" s="81"/>
      <c r="DJ125" s="81"/>
      <c r="DK125" s="448"/>
      <c r="DL125" s="213" t="str">
        <f t="shared" si="76"/>
        <v xml:space="preserve"> </v>
      </c>
      <c r="DM125" s="246">
        <f t="shared" si="77"/>
        <v>6</v>
      </c>
      <c r="DN125" s="444"/>
      <c r="DO125" s="449"/>
      <c r="DP125" s="81"/>
      <c r="DQ125" s="81"/>
      <c r="DR125" s="81"/>
      <c r="DS125" s="81"/>
      <c r="DT125" s="81"/>
      <c r="DU125" s="81"/>
      <c r="DV125" s="448"/>
      <c r="DW125" s="450"/>
      <c r="DX125" s="704"/>
      <c r="DY125" s="213" t="str">
        <f t="shared" si="78"/>
        <v xml:space="preserve"> </v>
      </c>
      <c r="DZ125" s="213" t="str">
        <f t="shared" si="79"/>
        <v xml:space="preserve"> </v>
      </c>
      <c r="EA125" s="247"/>
      <c r="EB125" s="247"/>
      <c r="EC125" s="247"/>
      <c r="ED125" s="247"/>
      <c r="EE125" s="247"/>
      <c r="EF125" s="247"/>
      <c r="EG125" s="450"/>
      <c r="EH125" s="704"/>
      <c r="EI125" s="213" t="str">
        <f t="shared" si="80"/>
        <v xml:space="preserve"> </v>
      </c>
      <c r="EJ125" s="213" t="str">
        <f t="shared" si="81"/>
        <v xml:space="preserve"> </v>
      </c>
      <c r="EK125" s="81"/>
      <c r="EL125" s="81"/>
      <c r="EM125" s="81"/>
      <c r="EN125" s="704"/>
      <c r="EO125" s="213" t="str">
        <f t="shared" si="82"/>
        <v xml:space="preserve"> </v>
      </c>
      <c r="EP125" s="249"/>
      <c r="EQ125" s="704"/>
      <c r="ER125" s="248"/>
      <c r="ES125" s="704"/>
      <c r="ET125" s="248"/>
      <c r="EU125" s="251"/>
      <c r="EV125" s="213" t="str">
        <f t="shared" si="83"/>
        <v xml:space="preserve"> </v>
      </c>
      <c r="EW125" s="213" t="str">
        <f t="shared" si="84"/>
        <v xml:space="preserve"> </v>
      </c>
      <c r="EX125" s="82"/>
      <c r="EY125" s="82"/>
      <c r="EZ125" s="82"/>
      <c r="FA125" s="248"/>
      <c r="FB125" s="1337" t="str">
        <f t="shared" si="85"/>
        <v xml:space="preserve"> </v>
      </c>
      <c r="FC125" s="452"/>
      <c r="FD125" s="213" t="str" cm="1">
        <f t="array" ref="FD125">IF(AND(SUM(COUNTIF(DO125:DV125,{"*実施*"}),COUNTIF(EA125:EF125,{"*実施*"}))&gt;0,FC125=""),"法に基づく措置あり→問12に記入",
IF(AND(SUM(COUNTIF(DO125:DV125,{"*実施*"}),COUNTIF(EA125:EF125,{"*実施*"}))&lt;1,FC125&lt;&gt;""),"法に基づく措置なし→問12に記入不要"," "))</f>
        <v xml:space="preserve"> </v>
      </c>
      <c r="FE125" s="449"/>
      <c r="FF125" s="704"/>
      <c r="FG125" s="81"/>
      <c r="FH125" s="449"/>
      <c r="FI125" s="1100"/>
      <c r="FJ125" s="1107" t="str">
        <f t="shared" si="137"/>
        <v xml:space="preserve"> </v>
      </c>
      <c r="FK125" s="779" t="str">
        <f t="shared" si="87"/>
        <v/>
      </c>
      <c r="FL125" s="212" t="str">
        <f t="shared" si="88"/>
        <v xml:space="preserve"> </v>
      </c>
      <c r="FM125" s="1335" t="str">
        <f t="shared" si="111"/>
        <v xml:space="preserve"> </v>
      </c>
      <c r="FN125" s="1273" t="str">
        <f t="shared" si="112"/>
        <v/>
      </c>
      <c r="FO125" s="1274" t="str">
        <f t="shared" si="113"/>
        <v/>
      </c>
      <c r="FP125" s="1275" t="str">
        <f t="shared" si="114"/>
        <v/>
      </c>
      <c r="FQ125" s="1275" t="str">
        <f t="shared" si="115"/>
        <v/>
      </c>
      <c r="FR125" s="1275" t="str">
        <f t="shared" si="116"/>
        <v/>
      </c>
      <c r="FS125" s="1275" t="str">
        <f t="shared" si="117"/>
        <v/>
      </c>
      <c r="FT125" s="1275" t="str">
        <f t="shared" si="118"/>
        <v/>
      </c>
      <c r="FU125" s="1275" t="str">
        <f t="shared" si="119"/>
        <v/>
      </c>
      <c r="FV125" s="1275" t="str">
        <f t="shared" si="120"/>
        <v/>
      </c>
      <c r="FW125" s="1275" t="str">
        <f t="shared" si="121"/>
        <v/>
      </c>
      <c r="FY125" s="1234" t="str">
        <f t="shared" si="138"/>
        <v xml:space="preserve"> </v>
      </c>
      <c r="FZ125" s="1234" t="str">
        <f t="shared" si="139"/>
        <v xml:space="preserve"> </v>
      </c>
      <c r="GA125" s="1234" t="str">
        <f t="shared" si="140"/>
        <v xml:space="preserve"> </v>
      </c>
      <c r="GB125" s="1234" t="str">
        <f t="shared" si="141"/>
        <v xml:space="preserve"> </v>
      </c>
      <c r="GC125" s="1234" t="str">
        <f t="shared" si="142"/>
        <v xml:space="preserve"> </v>
      </c>
      <c r="GD125" s="1234" t="str">
        <f t="shared" si="143"/>
        <v xml:space="preserve"> </v>
      </c>
      <c r="GE125" s="1234" t="str">
        <f t="shared" si="144"/>
        <v xml:space="preserve"> </v>
      </c>
      <c r="GF125" s="1234" t="str">
        <f t="shared" si="145"/>
        <v xml:space="preserve"> </v>
      </c>
      <c r="GG125" s="1234" t="str">
        <f t="shared" si="146"/>
        <v xml:space="preserve"> </v>
      </c>
      <c r="GH125" s="1234">
        <f t="shared" si="147"/>
        <v>0</v>
      </c>
      <c r="GI125" s="1234" t="str">
        <f t="shared" si="148"/>
        <v xml:space="preserve"> </v>
      </c>
      <c r="GJ125" s="1234" t="str">
        <f t="shared" si="149"/>
        <v xml:space="preserve"> </v>
      </c>
      <c r="GK125" s="1234" t="str">
        <f t="shared" si="150"/>
        <v xml:space="preserve"> </v>
      </c>
      <c r="GL125" s="1234" t="str">
        <f t="shared" si="151"/>
        <v xml:space="preserve"> </v>
      </c>
      <c r="GM125" s="1234" t="str">
        <f t="shared" si="152"/>
        <v xml:space="preserve"> </v>
      </c>
      <c r="GN125" s="1234" t="str">
        <f t="shared" si="153"/>
        <v xml:space="preserve"> </v>
      </c>
      <c r="GO125" s="1234" t="str">
        <f t="shared" si="154"/>
        <v xml:space="preserve"> </v>
      </c>
      <c r="GP125" s="1234" t="str">
        <f t="shared" si="155"/>
        <v xml:space="preserve"> </v>
      </c>
      <c r="GQ125" s="1234" t="str">
        <f t="shared" si="156"/>
        <v xml:space="preserve"> </v>
      </c>
      <c r="GR125" s="1234">
        <f t="shared" si="157"/>
        <v>0</v>
      </c>
      <c r="GS125" s="1234" t="str">
        <f t="shared" ref="GS125:GS188" si="168">IF(AND(FN125&lt;&gt;"",$FO125=$FO$89,FN125&gt;=45748),"●"," ")</f>
        <v xml:space="preserve"> </v>
      </c>
      <c r="GT125" s="1234" t="str">
        <f t="shared" ref="GT125:GT188" si="169">IF(AND(FP125&lt;&gt;"",$FO125=$FO$89,FP125&gt;=45748),"●"," ")</f>
        <v xml:space="preserve"> </v>
      </c>
      <c r="GU125" s="1234" t="str">
        <f t="shared" ref="GU125:GU188" si="170">IF(AND(FQ125&lt;&gt;"",$FO125=$FO$89,FQ125&gt;=45748),"●"," ")</f>
        <v xml:space="preserve"> </v>
      </c>
      <c r="GV125" s="1234" t="str">
        <f t="shared" ref="GV125:GV188" si="171">IF(AND(FR125&lt;&gt;"",$FO125=$FO$89,OR(FR125&gt;46112)),"●"," ")</f>
        <v xml:space="preserve"> </v>
      </c>
      <c r="GW125" s="1234" t="str">
        <f t="shared" ref="GW125:GW188" si="172">IF(AND(FS125&lt;&gt;"",$FO125=$FO$89,OR(FS125&gt;46112)),"●"," ")</f>
        <v xml:space="preserve"> </v>
      </c>
      <c r="GX125" s="1234" t="str">
        <f t="shared" ref="GX125:GX188" si="173">IF(AND(FT125&lt;&gt;"",$FO125=$FO$89,OR(FT125&gt;46112)),"●"," ")</f>
        <v xml:space="preserve"> </v>
      </c>
      <c r="GY125" s="1234" t="str">
        <f t="shared" ref="GY125:GY188" si="174">IF(AND(FU125&lt;&gt;"",$FO125=$FO$89,OR(FU125&gt;46112)),"●"," ")</f>
        <v xml:space="preserve"> </v>
      </c>
      <c r="GZ125" s="1234" t="str">
        <f t="shared" ref="GZ125:GZ188" si="175">IF(AND(FV125&lt;&gt;"",$FO125=$FO$89,OR(FV125&gt;46112)),"●"," ")</f>
        <v xml:space="preserve"> </v>
      </c>
      <c r="HA125" s="1234" t="str">
        <f t="shared" ref="HA125:HA188" si="176">IF(AND(FW125&lt;&gt;"",$FO125=$FO$89,OR(FW125&lt;45748,FW125&gt;46112)),"●"," ")</f>
        <v xml:space="preserve"> </v>
      </c>
      <c r="HB125" s="1234">
        <f t="shared" si="167"/>
        <v>0</v>
      </c>
      <c r="HC125" s="1234" t="str">
        <f t="shared" si="125"/>
        <v xml:space="preserve"> </v>
      </c>
      <c r="HD125" s="1234" t="str">
        <f t="shared" si="126"/>
        <v xml:space="preserve"> </v>
      </c>
      <c r="HE125" s="1234" t="str">
        <f t="shared" si="127"/>
        <v xml:space="preserve"> </v>
      </c>
      <c r="HF125" s="1234">
        <f t="shared" si="128"/>
        <v>0</v>
      </c>
      <c r="HG125" s="1234" t="str">
        <f t="shared" si="129"/>
        <v xml:space="preserve"> </v>
      </c>
      <c r="HH125" s="1234" t="str">
        <f t="shared" si="130"/>
        <v xml:space="preserve"> </v>
      </c>
      <c r="HI125" s="1234" t="str">
        <f t="shared" si="131"/>
        <v xml:space="preserve"> </v>
      </c>
      <c r="HJ125" s="1234" t="str">
        <f t="shared" si="132"/>
        <v xml:space="preserve"> </v>
      </c>
      <c r="HK125" s="1234" t="str">
        <f t="shared" si="133"/>
        <v xml:space="preserve"> </v>
      </c>
      <c r="HL125" s="1234" t="str">
        <f t="shared" si="134"/>
        <v xml:space="preserve"> </v>
      </c>
      <c r="HM125" s="1234" t="str">
        <f t="shared" si="135"/>
        <v xml:space="preserve"> </v>
      </c>
      <c r="HN125" s="1234">
        <f t="shared" si="136"/>
        <v>0</v>
      </c>
    </row>
    <row r="126" spans="1:222" ht="30" customHeight="1" thickTop="1" thickBot="1">
      <c r="A126" s="1205">
        <f>【A票】【D票】!$D$10</f>
        <v>0</v>
      </c>
      <c r="B126" s="1205">
        <f>【A票】【D票】!$H$10</f>
        <v>0</v>
      </c>
      <c r="C126" s="1206" t="str">
        <f>【A票】【D票】!$K$10</f>
        <v xml:space="preserve"> </v>
      </c>
      <c r="D126" s="1207">
        <f t="shared" si="62"/>
        <v>7</v>
      </c>
      <c r="E126" s="472"/>
      <c r="F126" s="704"/>
      <c r="G126" s="588"/>
      <c r="H126" s="589"/>
      <c r="I126" s="639"/>
      <c r="J126" s="639"/>
      <c r="K126" s="639"/>
      <c r="L126" s="639"/>
      <c r="M126" s="639"/>
      <c r="N126" s="639"/>
      <c r="O126" s="639"/>
      <c r="P126" s="639"/>
      <c r="Q126" s="639"/>
      <c r="R126" s="639"/>
      <c r="S126" s="639"/>
      <c r="T126" s="639"/>
      <c r="U126" s="639"/>
      <c r="V126" s="640"/>
      <c r="W126" s="644"/>
      <c r="X126" s="644"/>
      <c r="Y126" s="645"/>
      <c r="Z126" s="643"/>
      <c r="AA126" s="212" t="str">
        <f t="shared" si="63"/>
        <v xml:space="preserve"> </v>
      </c>
      <c r="AB126" s="212" t="str">
        <f t="shared" si="64"/>
        <v xml:space="preserve"> </v>
      </c>
      <c r="AC126" s="81"/>
      <c r="AD126" s="448"/>
      <c r="AE126" s="448"/>
      <c r="AF126" s="804" t="str">
        <f t="shared" si="65"/>
        <v xml:space="preserve"> </v>
      </c>
      <c r="AG126" s="804" t="str">
        <f t="shared" si="66"/>
        <v xml:space="preserve"> </v>
      </c>
      <c r="AH126" s="440"/>
      <c r="AI126" s="704"/>
      <c r="AJ126" s="442"/>
      <c r="AK126" s="442"/>
      <c r="AL126" s="442"/>
      <c r="AM126" s="442"/>
      <c r="AN126" s="844"/>
      <c r="AO126" s="443"/>
      <c r="AP126" s="441"/>
      <c r="AQ126" s="1328" t="str">
        <f t="shared" si="67"/>
        <v xml:space="preserve"> </v>
      </c>
      <c r="AR126" s="213" t="str">
        <f t="shared" si="68"/>
        <v xml:space="preserve"> </v>
      </c>
      <c r="AS126" s="213" t="str">
        <f t="shared" si="69"/>
        <v xml:space="preserve"> </v>
      </c>
      <c r="AT126" s="1216" t="str">
        <f t="shared" si="70"/>
        <v xml:space="preserve"> </v>
      </c>
      <c r="AU126" s="1217" t="str">
        <f t="shared" si="71"/>
        <v xml:space="preserve"> </v>
      </c>
      <c r="AV126" s="79"/>
      <c r="AW126" s="1218" t="str">
        <f t="shared" si="72"/>
        <v/>
      </c>
      <c r="AX126" s="213" t="str">
        <f t="shared" si="73"/>
        <v xml:space="preserve"> </v>
      </c>
      <c r="AY126" s="213" t="str">
        <f t="shared" si="74"/>
        <v xml:space="preserve"> </v>
      </c>
      <c r="AZ126" s="728"/>
      <c r="BA126" s="81"/>
      <c r="BB126" s="81"/>
      <c r="BC126" s="80"/>
      <c r="BD126" s="245"/>
      <c r="BE126" s="442"/>
      <c r="BF126" s="442"/>
      <c r="BG126" s="442"/>
      <c r="BH126" s="219" t="str">
        <f t="shared" si="75"/>
        <v xml:space="preserve"> </v>
      </c>
      <c r="BI126" s="743"/>
      <c r="BJ126" s="704"/>
      <c r="BK126" s="81"/>
      <c r="BL126" s="451"/>
      <c r="BM126" s="450"/>
      <c r="BN126" s="449"/>
      <c r="BO126" s="449"/>
      <c r="BP126" s="81"/>
      <c r="BQ126" s="81"/>
      <c r="BR126" s="81"/>
      <c r="BS126" s="81"/>
      <c r="BT126" s="81"/>
      <c r="BU126" s="81"/>
      <c r="BV126" s="81"/>
      <c r="BW126" s="81"/>
      <c r="BX126" s="81"/>
      <c r="BY126" s="81"/>
      <c r="BZ126" s="81"/>
      <c r="CA126" s="81"/>
      <c r="CB126" s="81"/>
      <c r="CC126" s="81"/>
      <c r="CD126" s="81"/>
      <c r="CE126" s="81"/>
      <c r="CF126" s="81"/>
      <c r="CG126" s="81"/>
      <c r="CH126" s="81"/>
      <c r="CI126" s="81"/>
      <c r="CJ126" s="81"/>
      <c r="CK126" s="81"/>
      <c r="CL126" s="81"/>
      <c r="CM126" s="81"/>
      <c r="CN126" s="81"/>
      <c r="CO126" s="81"/>
      <c r="CP126" s="81"/>
      <c r="CQ126" s="81"/>
      <c r="CR126" s="81"/>
      <c r="CS126" s="81"/>
      <c r="CT126" s="81"/>
      <c r="CU126" s="81"/>
      <c r="CV126" s="81"/>
      <c r="CW126" s="81"/>
      <c r="CX126" s="81"/>
      <c r="CY126" s="81"/>
      <c r="CZ126" s="81"/>
      <c r="DA126" s="81"/>
      <c r="DB126" s="81"/>
      <c r="DC126" s="81"/>
      <c r="DD126" s="81"/>
      <c r="DE126" s="81"/>
      <c r="DF126" s="81"/>
      <c r="DG126" s="81"/>
      <c r="DH126" s="81"/>
      <c r="DI126" s="81"/>
      <c r="DJ126" s="81"/>
      <c r="DK126" s="448"/>
      <c r="DL126" s="213" t="str">
        <f t="shared" si="76"/>
        <v xml:space="preserve"> </v>
      </c>
      <c r="DM126" s="246">
        <f t="shared" si="77"/>
        <v>7</v>
      </c>
      <c r="DN126" s="444"/>
      <c r="DO126" s="449"/>
      <c r="DP126" s="81"/>
      <c r="DQ126" s="81"/>
      <c r="DR126" s="81"/>
      <c r="DS126" s="81"/>
      <c r="DT126" s="81"/>
      <c r="DU126" s="81"/>
      <c r="DV126" s="448"/>
      <c r="DW126" s="450"/>
      <c r="DX126" s="704"/>
      <c r="DY126" s="213" t="str">
        <f t="shared" si="78"/>
        <v xml:space="preserve"> </v>
      </c>
      <c r="DZ126" s="213" t="str">
        <f t="shared" si="79"/>
        <v xml:space="preserve"> </v>
      </c>
      <c r="EA126" s="247"/>
      <c r="EB126" s="247"/>
      <c r="EC126" s="247"/>
      <c r="ED126" s="247"/>
      <c r="EE126" s="247"/>
      <c r="EF126" s="247"/>
      <c r="EG126" s="450"/>
      <c r="EH126" s="704"/>
      <c r="EI126" s="213" t="str">
        <f t="shared" si="80"/>
        <v xml:space="preserve"> </v>
      </c>
      <c r="EJ126" s="213" t="str">
        <f t="shared" si="81"/>
        <v xml:space="preserve"> </v>
      </c>
      <c r="EK126" s="81"/>
      <c r="EL126" s="81"/>
      <c r="EM126" s="81"/>
      <c r="EN126" s="704"/>
      <c r="EO126" s="213" t="str">
        <f t="shared" si="82"/>
        <v xml:space="preserve"> </v>
      </c>
      <c r="EP126" s="249"/>
      <c r="EQ126" s="704"/>
      <c r="ER126" s="248"/>
      <c r="ES126" s="704"/>
      <c r="ET126" s="248"/>
      <c r="EU126" s="251"/>
      <c r="EV126" s="213" t="str">
        <f t="shared" si="83"/>
        <v xml:space="preserve"> </v>
      </c>
      <c r="EW126" s="213" t="str">
        <f t="shared" si="84"/>
        <v xml:space="preserve"> </v>
      </c>
      <c r="EX126" s="82"/>
      <c r="EY126" s="82"/>
      <c r="EZ126" s="82"/>
      <c r="FA126" s="248"/>
      <c r="FB126" s="1337" t="str">
        <f t="shared" si="85"/>
        <v xml:space="preserve"> </v>
      </c>
      <c r="FC126" s="452"/>
      <c r="FD126" s="213" t="str" cm="1">
        <f t="array" ref="FD126">IF(AND(SUM(COUNTIF(DO126:DV126,{"*実施*"}),COUNTIF(EA126:EF126,{"*実施*"}))&gt;0,FC126=""),"法に基づく措置あり→問12に記入",
IF(AND(SUM(COUNTIF(DO126:DV126,{"*実施*"}),COUNTIF(EA126:EF126,{"*実施*"}))&lt;1,FC126&lt;&gt;""),"法に基づく措置なし→問12に記入不要"," "))</f>
        <v xml:space="preserve"> </v>
      </c>
      <c r="FE126" s="449"/>
      <c r="FF126" s="704"/>
      <c r="FG126" s="81"/>
      <c r="FH126" s="449"/>
      <c r="FI126" s="1100"/>
      <c r="FJ126" s="1107" t="str">
        <f t="shared" si="137"/>
        <v xml:space="preserve"> </v>
      </c>
      <c r="FK126" s="779" t="str">
        <f t="shared" si="87"/>
        <v/>
      </c>
      <c r="FL126" s="212" t="str">
        <f t="shared" si="88"/>
        <v xml:space="preserve"> </v>
      </c>
      <c r="FM126" s="1335" t="str">
        <f t="shared" si="111"/>
        <v xml:space="preserve"> </v>
      </c>
      <c r="FN126" s="1273" t="str">
        <f t="shared" si="112"/>
        <v/>
      </c>
      <c r="FO126" s="1274" t="str">
        <f t="shared" si="113"/>
        <v/>
      </c>
      <c r="FP126" s="1275" t="str">
        <f t="shared" si="114"/>
        <v/>
      </c>
      <c r="FQ126" s="1275" t="str">
        <f t="shared" si="115"/>
        <v/>
      </c>
      <c r="FR126" s="1275" t="str">
        <f t="shared" si="116"/>
        <v/>
      </c>
      <c r="FS126" s="1275" t="str">
        <f t="shared" si="117"/>
        <v/>
      </c>
      <c r="FT126" s="1275" t="str">
        <f t="shared" si="118"/>
        <v/>
      </c>
      <c r="FU126" s="1275" t="str">
        <f t="shared" si="119"/>
        <v/>
      </c>
      <c r="FV126" s="1275" t="str">
        <f t="shared" si="120"/>
        <v/>
      </c>
      <c r="FW126" s="1275" t="str">
        <f t="shared" si="121"/>
        <v/>
      </c>
      <c r="FY126" s="1234" t="str">
        <f t="shared" si="138"/>
        <v xml:space="preserve"> </v>
      </c>
      <c r="FZ126" s="1234" t="str">
        <f t="shared" si="139"/>
        <v xml:space="preserve"> </v>
      </c>
      <c r="GA126" s="1234" t="str">
        <f t="shared" si="140"/>
        <v xml:space="preserve"> </v>
      </c>
      <c r="GB126" s="1234" t="str">
        <f t="shared" si="141"/>
        <v xml:space="preserve"> </v>
      </c>
      <c r="GC126" s="1234" t="str">
        <f t="shared" si="142"/>
        <v xml:space="preserve"> </v>
      </c>
      <c r="GD126" s="1234" t="str">
        <f t="shared" si="143"/>
        <v xml:space="preserve"> </v>
      </c>
      <c r="GE126" s="1234" t="str">
        <f t="shared" si="144"/>
        <v xml:space="preserve"> </v>
      </c>
      <c r="GF126" s="1234" t="str">
        <f t="shared" si="145"/>
        <v xml:space="preserve"> </v>
      </c>
      <c r="GG126" s="1234" t="str">
        <f t="shared" si="146"/>
        <v xml:space="preserve"> </v>
      </c>
      <c r="GH126" s="1234">
        <f t="shared" si="147"/>
        <v>0</v>
      </c>
      <c r="GI126" s="1234" t="str">
        <f t="shared" si="148"/>
        <v xml:space="preserve"> </v>
      </c>
      <c r="GJ126" s="1234" t="str">
        <f t="shared" si="149"/>
        <v xml:space="preserve"> </v>
      </c>
      <c r="GK126" s="1234" t="str">
        <f t="shared" si="150"/>
        <v xml:space="preserve"> </v>
      </c>
      <c r="GL126" s="1234" t="str">
        <f t="shared" si="151"/>
        <v xml:space="preserve"> </v>
      </c>
      <c r="GM126" s="1234" t="str">
        <f t="shared" si="152"/>
        <v xml:space="preserve"> </v>
      </c>
      <c r="GN126" s="1234" t="str">
        <f t="shared" si="153"/>
        <v xml:space="preserve"> </v>
      </c>
      <c r="GO126" s="1234" t="str">
        <f t="shared" si="154"/>
        <v xml:space="preserve"> </v>
      </c>
      <c r="GP126" s="1234" t="str">
        <f t="shared" si="155"/>
        <v xml:space="preserve"> </v>
      </c>
      <c r="GQ126" s="1234" t="str">
        <f t="shared" si="156"/>
        <v xml:space="preserve"> </v>
      </c>
      <c r="GR126" s="1234">
        <f t="shared" si="157"/>
        <v>0</v>
      </c>
      <c r="GS126" s="1234" t="str">
        <f t="shared" si="168"/>
        <v xml:space="preserve"> </v>
      </c>
      <c r="GT126" s="1234" t="str">
        <f t="shared" si="169"/>
        <v xml:space="preserve"> </v>
      </c>
      <c r="GU126" s="1234" t="str">
        <f t="shared" si="170"/>
        <v xml:space="preserve"> </v>
      </c>
      <c r="GV126" s="1234" t="str">
        <f t="shared" si="171"/>
        <v xml:space="preserve"> </v>
      </c>
      <c r="GW126" s="1234" t="str">
        <f t="shared" si="172"/>
        <v xml:space="preserve"> </v>
      </c>
      <c r="GX126" s="1234" t="str">
        <f t="shared" si="173"/>
        <v xml:space="preserve"> </v>
      </c>
      <c r="GY126" s="1234" t="str">
        <f t="shared" si="174"/>
        <v xml:space="preserve"> </v>
      </c>
      <c r="GZ126" s="1234" t="str">
        <f t="shared" si="175"/>
        <v xml:space="preserve"> </v>
      </c>
      <c r="HA126" s="1234" t="str">
        <f t="shared" si="176"/>
        <v xml:space="preserve"> </v>
      </c>
      <c r="HB126" s="1234">
        <f t="shared" si="167"/>
        <v>0</v>
      </c>
      <c r="HC126" s="1234" t="str">
        <f t="shared" si="125"/>
        <v xml:space="preserve"> </v>
      </c>
      <c r="HD126" s="1234" t="str">
        <f t="shared" si="126"/>
        <v xml:space="preserve"> </v>
      </c>
      <c r="HE126" s="1234" t="str">
        <f t="shared" si="127"/>
        <v xml:space="preserve"> </v>
      </c>
      <c r="HF126" s="1234">
        <f t="shared" si="128"/>
        <v>0</v>
      </c>
      <c r="HG126" s="1234" t="str">
        <f t="shared" si="129"/>
        <v xml:space="preserve"> </v>
      </c>
      <c r="HH126" s="1234" t="str">
        <f t="shared" si="130"/>
        <v xml:space="preserve"> </v>
      </c>
      <c r="HI126" s="1234" t="str">
        <f t="shared" si="131"/>
        <v xml:space="preserve"> </v>
      </c>
      <c r="HJ126" s="1234" t="str">
        <f t="shared" si="132"/>
        <v xml:space="preserve"> </v>
      </c>
      <c r="HK126" s="1234" t="str">
        <f t="shared" si="133"/>
        <v xml:space="preserve"> </v>
      </c>
      <c r="HL126" s="1234" t="str">
        <f t="shared" si="134"/>
        <v xml:space="preserve"> </v>
      </c>
      <c r="HM126" s="1234" t="str">
        <f t="shared" si="135"/>
        <v xml:space="preserve"> </v>
      </c>
      <c r="HN126" s="1234">
        <f t="shared" si="136"/>
        <v>0</v>
      </c>
    </row>
    <row r="127" spans="1:222" ht="30" customHeight="1" thickTop="1" thickBot="1">
      <c r="A127" s="1205">
        <f>【A票】【D票】!$D$10</f>
        <v>0</v>
      </c>
      <c r="B127" s="1205">
        <f>【A票】【D票】!$H$10</f>
        <v>0</v>
      </c>
      <c r="C127" s="1206" t="str">
        <f>【A票】【D票】!$K$10</f>
        <v xml:space="preserve"> </v>
      </c>
      <c r="D127" s="1207">
        <f t="shared" si="62"/>
        <v>8</v>
      </c>
      <c r="E127" s="472"/>
      <c r="F127" s="704"/>
      <c r="G127" s="588"/>
      <c r="H127" s="589"/>
      <c r="I127" s="639"/>
      <c r="J127" s="639"/>
      <c r="K127" s="639"/>
      <c r="L127" s="639"/>
      <c r="M127" s="639"/>
      <c r="N127" s="639"/>
      <c r="O127" s="639"/>
      <c r="P127" s="639"/>
      <c r="Q127" s="639"/>
      <c r="R127" s="639"/>
      <c r="S127" s="639"/>
      <c r="T127" s="639"/>
      <c r="U127" s="639"/>
      <c r="V127" s="640"/>
      <c r="W127" s="644"/>
      <c r="X127" s="644"/>
      <c r="Y127" s="645"/>
      <c r="Z127" s="643"/>
      <c r="AA127" s="212" t="str">
        <f t="shared" si="63"/>
        <v xml:space="preserve"> </v>
      </c>
      <c r="AB127" s="212" t="str">
        <f t="shared" si="64"/>
        <v xml:space="preserve"> </v>
      </c>
      <c r="AC127" s="81"/>
      <c r="AD127" s="448"/>
      <c r="AE127" s="448"/>
      <c r="AF127" s="804" t="str">
        <f t="shared" si="65"/>
        <v xml:space="preserve"> </v>
      </c>
      <c r="AG127" s="804" t="str">
        <f t="shared" si="66"/>
        <v xml:space="preserve"> </v>
      </c>
      <c r="AH127" s="440"/>
      <c r="AI127" s="704"/>
      <c r="AJ127" s="442"/>
      <c r="AK127" s="442"/>
      <c r="AL127" s="442"/>
      <c r="AM127" s="442"/>
      <c r="AN127" s="844"/>
      <c r="AO127" s="443"/>
      <c r="AP127" s="441"/>
      <c r="AQ127" s="1328" t="str">
        <f t="shared" si="67"/>
        <v xml:space="preserve"> </v>
      </c>
      <c r="AR127" s="213" t="str">
        <f t="shared" si="68"/>
        <v xml:space="preserve"> </v>
      </c>
      <c r="AS127" s="213" t="str">
        <f t="shared" si="69"/>
        <v xml:space="preserve"> </v>
      </c>
      <c r="AT127" s="1216" t="str">
        <f t="shared" si="70"/>
        <v xml:space="preserve"> </v>
      </c>
      <c r="AU127" s="1217" t="str">
        <f t="shared" si="71"/>
        <v xml:space="preserve"> </v>
      </c>
      <c r="AV127" s="79"/>
      <c r="AW127" s="1218" t="str">
        <f t="shared" si="72"/>
        <v/>
      </c>
      <c r="AX127" s="213" t="str">
        <f t="shared" si="73"/>
        <v xml:space="preserve"> </v>
      </c>
      <c r="AY127" s="213" t="str">
        <f t="shared" si="74"/>
        <v xml:space="preserve"> </v>
      </c>
      <c r="AZ127" s="728"/>
      <c r="BA127" s="81"/>
      <c r="BB127" s="81"/>
      <c r="BC127" s="80"/>
      <c r="BD127" s="245"/>
      <c r="BE127" s="442"/>
      <c r="BF127" s="442"/>
      <c r="BG127" s="442"/>
      <c r="BH127" s="219" t="str">
        <f t="shared" si="75"/>
        <v xml:space="preserve"> </v>
      </c>
      <c r="BI127" s="743"/>
      <c r="BJ127" s="704"/>
      <c r="BK127" s="81"/>
      <c r="BL127" s="451"/>
      <c r="BM127" s="450"/>
      <c r="BN127" s="449"/>
      <c r="BO127" s="449"/>
      <c r="BP127" s="81"/>
      <c r="BQ127" s="81"/>
      <c r="BR127" s="81"/>
      <c r="BS127" s="81"/>
      <c r="BT127" s="81"/>
      <c r="BU127" s="81"/>
      <c r="BV127" s="81"/>
      <c r="BW127" s="81"/>
      <c r="BX127" s="81"/>
      <c r="BY127" s="81"/>
      <c r="BZ127" s="81"/>
      <c r="CA127" s="81"/>
      <c r="CB127" s="81"/>
      <c r="CC127" s="81"/>
      <c r="CD127" s="81"/>
      <c r="CE127" s="81"/>
      <c r="CF127" s="81"/>
      <c r="CG127" s="81"/>
      <c r="CH127" s="81"/>
      <c r="CI127" s="81"/>
      <c r="CJ127" s="81"/>
      <c r="CK127" s="81"/>
      <c r="CL127" s="81"/>
      <c r="CM127" s="81"/>
      <c r="CN127" s="81"/>
      <c r="CO127" s="81"/>
      <c r="CP127" s="81"/>
      <c r="CQ127" s="81"/>
      <c r="CR127" s="81"/>
      <c r="CS127" s="81"/>
      <c r="CT127" s="81"/>
      <c r="CU127" s="81"/>
      <c r="CV127" s="81"/>
      <c r="CW127" s="81"/>
      <c r="CX127" s="81"/>
      <c r="CY127" s="81"/>
      <c r="CZ127" s="81"/>
      <c r="DA127" s="81"/>
      <c r="DB127" s="81"/>
      <c r="DC127" s="81"/>
      <c r="DD127" s="81"/>
      <c r="DE127" s="81"/>
      <c r="DF127" s="81"/>
      <c r="DG127" s="81"/>
      <c r="DH127" s="81"/>
      <c r="DI127" s="81"/>
      <c r="DJ127" s="81"/>
      <c r="DK127" s="448"/>
      <c r="DL127" s="213" t="str">
        <f t="shared" si="76"/>
        <v xml:space="preserve"> </v>
      </c>
      <c r="DM127" s="246">
        <f t="shared" si="77"/>
        <v>8</v>
      </c>
      <c r="DN127" s="444"/>
      <c r="DO127" s="449"/>
      <c r="DP127" s="81"/>
      <c r="DQ127" s="81"/>
      <c r="DR127" s="81"/>
      <c r="DS127" s="81"/>
      <c r="DT127" s="81"/>
      <c r="DU127" s="81"/>
      <c r="DV127" s="448"/>
      <c r="DW127" s="450"/>
      <c r="DX127" s="704"/>
      <c r="DY127" s="213" t="str">
        <f t="shared" si="78"/>
        <v xml:space="preserve"> </v>
      </c>
      <c r="DZ127" s="213" t="str">
        <f t="shared" si="79"/>
        <v xml:space="preserve"> </v>
      </c>
      <c r="EA127" s="247"/>
      <c r="EB127" s="247"/>
      <c r="EC127" s="247"/>
      <c r="ED127" s="247"/>
      <c r="EE127" s="247"/>
      <c r="EF127" s="247"/>
      <c r="EG127" s="450"/>
      <c r="EH127" s="704"/>
      <c r="EI127" s="213" t="str">
        <f t="shared" si="80"/>
        <v xml:space="preserve"> </v>
      </c>
      <c r="EJ127" s="213" t="str">
        <f t="shared" si="81"/>
        <v xml:space="preserve"> </v>
      </c>
      <c r="EK127" s="81"/>
      <c r="EL127" s="81"/>
      <c r="EM127" s="81"/>
      <c r="EN127" s="704"/>
      <c r="EO127" s="213" t="str">
        <f t="shared" si="82"/>
        <v xml:space="preserve"> </v>
      </c>
      <c r="EP127" s="249"/>
      <c r="EQ127" s="704"/>
      <c r="ER127" s="248"/>
      <c r="ES127" s="704"/>
      <c r="ET127" s="248"/>
      <c r="EU127" s="251"/>
      <c r="EV127" s="213" t="str">
        <f t="shared" si="83"/>
        <v xml:space="preserve"> </v>
      </c>
      <c r="EW127" s="213" t="str">
        <f t="shared" si="84"/>
        <v xml:space="preserve"> </v>
      </c>
      <c r="EX127" s="82"/>
      <c r="EY127" s="82"/>
      <c r="EZ127" s="82"/>
      <c r="FA127" s="248"/>
      <c r="FB127" s="1337" t="str">
        <f t="shared" si="85"/>
        <v xml:space="preserve"> </v>
      </c>
      <c r="FC127" s="452"/>
      <c r="FD127" s="213" t="str" cm="1">
        <f t="array" ref="FD127">IF(AND(SUM(COUNTIF(DO127:DV127,{"*実施*"}),COUNTIF(EA127:EF127,{"*実施*"}))&gt;0,FC127=""),"法に基づく措置あり→問12に記入",
IF(AND(SUM(COUNTIF(DO127:DV127,{"*実施*"}),COUNTIF(EA127:EF127,{"*実施*"}))&lt;1,FC127&lt;&gt;""),"法に基づく措置なし→問12に記入不要"," "))</f>
        <v xml:space="preserve"> </v>
      </c>
      <c r="FE127" s="449"/>
      <c r="FF127" s="704"/>
      <c r="FG127" s="81"/>
      <c r="FH127" s="449"/>
      <c r="FI127" s="1100"/>
      <c r="FJ127" s="1107" t="str">
        <f t="shared" si="137"/>
        <v xml:space="preserve"> </v>
      </c>
      <c r="FK127" s="779" t="str">
        <f t="shared" si="87"/>
        <v/>
      </c>
      <c r="FL127" s="212" t="str">
        <f t="shared" si="88"/>
        <v xml:space="preserve"> </v>
      </c>
      <c r="FM127" s="1335" t="str">
        <f t="shared" si="111"/>
        <v xml:space="preserve"> </v>
      </c>
      <c r="FN127" s="1273" t="str">
        <f t="shared" si="112"/>
        <v/>
      </c>
      <c r="FO127" s="1274" t="str">
        <f t="shared" si="113"/>
        <v/>
      </c>
      <c r="FP127" s="1275" t="str">
        <f t="shared" si="114"/>
        <v/>
      </c>
      <c r="FQ127" s="1275" t="str">
        <f t="shared" si="115"/>
        <v/>
      </c>
      <c r="FR127" s="1275" t="str">
        <f t="shared" si="116"/>
        <v/>
      </c>
      <c r="FS127" s="1275" t="str">
        <f t="shared" si="117"/>
        <v/>
      </c>
      <c r="FT127" s="1275" t="str">
        <f t="shared" si="118"/>
        <v/>
      </c>
      <c r="FU127" s="1275" t="str">
        <f t="shared" si="119"/>
        <v/>
      </c>
      <c r="FV127" s="1275" t="str">
        <f t="shared" si="120"/>
        <v/>
      </c>
      <c r="FW127" s="1275" t="str">
        <f t="shared" si="121"/>
        <v/>
      </c>
      <c r="FY127" s="1234" t="str">
        <f t="shared" si="138"/>
        <v xml:space="preserve"> </v>
      </c>
      <c r="FZ127" s="1234" t="str">
        <f t="shared" si="139"/>
        <v xml:space="preserve"> </v>
      </c>
      <c r="GA127" s="1234" t="str">
        <f t="shared" si="140"/>
        <v xml:space="preserve"> </v>
      </c>
      <c r="GB127" s="1234" t="str">
        <f t="shared" si="141"/>
        <v xml:space="preserve"> </v>
      </c>
      <c r="GC127" s="1234" t="str">
        <f t="shared" si="142"/>
        <v xml:space="preserve"> </v>
      </c>
      <c r="GD127" s="1234" t="str">
        <f t="shared" si="143"/>
        <v xml:space="preserve"> </v>
      </c>
      <c r="GE127" s="1234" t="str">
        <f t="shared" si="144"/>
        <v xml:space="preserve"> </v>
      </c>
      <c r="GF127" s="1234" t="str">
        <f t="shared" si="145"/>
        <v xml:space="preserve"> </v>
      </c>
      <c r="GG127" s="1234" t="str">
        <f t="shared" si="146"/>
        <v xml:space="preserve"> </v>
      </c>
      <c r="GH127" s="1234">
        <f t="shared" si="147"/>
        <v>0</v>
      </c>
      <c r="GI127" s="1234" t="str">
        <f t="shared" si="148"/>
        <v xml:space="preserve"> </v>
      </c>
      <c r="GJ127" s="1234" t="str">
        <f t="shared" si="149"/>
        <v xml:space="preserve"> </v>
      </c>
      <c r="GK127" s="1234" t="str">
        <f t="shared" si="150"/>
        <v xml:space="preserve"> </v>
      </c>
      <c r="GL127" s="1234" t="str">
        <f t="shared" si="151"/>
        <v xml:space="preserve"> </v>
      </c>
      <c r="GM127" s="1234" t="str">
        <f t="shared" si="152"/>
        <v xml:space="preserve"> </v>
      </c>
      <c r="GN127" s="1234" t="str">
        <f t="shared" si="153"/>
        <v xml:space="preserve"> </v>
      </c>
      <c r="GO127" s="1234" t="str">
        <f t="shared" si="154"/>
        <v xml:space="preserve"> </v>
      </c>
      <c r="GP127" s="1234" t="str">
        <f t="shared" si="155"/>
        <v xml:space="preserve"> </v>
      </c>
      <c r="GQ127" s="1234" t="str">
        <f t="shared" si="156"/>
        <v xml:space="preserve"> </v>
      </c>
      <c r="GR127" s="1234">
        <f t="shared" si="157"/>
        <v>0</v>
      </c>
      <c r="GS127" s="1234" t="str">
        <f t="shared" si="168"/>
        <v xml:space="preserve"> </v>
      </c>
      <c r="GT127" s="1234" t="str">
        <f t="shared" si="169"/>
        <v xml:space="preserve"> </v>
      </c>
      <c r="GU127" s="1234" t="str">
        <f t="shared" si="170"/>
        <v xml:space="preserve"> </v>
      </c>
      <c r="GV127" s="1234" t="str">
        <f t="shared" si="171"/>
        <v xml:space="preserve"> </v>
      </c>
      <c r="GW127" s="1234" t="str">
        <f t="shared" si="172"/>
        <v xml:space="preserve"> </v>
      </c>
      <c r="GX127" s="1234" t="str">
        <f t="shared" si="173"/>
        <v xml:space="preserve"> </v>
      </c>
      <c r="GY127" s="1234" t="str">
        <f t="shared" si="174"/>
        <v xml:space="preserve"> </v>
      </c>
      <c r="GZ127" s="1234" t="str">
        <f t="shared" si="175"/>
        <v xml:space="preserve"> </v>
      </c>
      <c r="HA127" s="1234" t="str">
        <f t="shared" si="176"/>
        <v xml:space="preserve"> </v>
      </c>
      <c r="HB127" s="1234">
        <f t="shared" si="167"/>
        <v>0</v>
      </c>
      <c r="HC127" s="1234" t="str">
        <f t="shared" si="125"/>
        <v xml:space="preserve"> </v>
      </c>
      <c r="HD127" s="1234" t="str">
        <f t="shared" si="126"/>
        <v xml:space="preserve"> </v>
      </c>
      <c r="HE127" s="1234" t="str">
        <f t="shared" si="127"/>
        <v xml:space="preserve"> </v>
      </c>
      <c r="HF127" s="1234">
        <f t="shared" si="128"/>
        <v>0</v>
      </c>
      <c r="HG127" s="1234" t="str">
        <f t="shared" si="129"/>
        <v xml:space="preserve"> </v>
      </c>
      <c r="HH127" s="1234" t="str">
        <f t="shared" si="130"/>
        <v xml:space="preserve"> </v>
      </c>
      <c r="HI127" s="1234" t="str">
        <f t="shared" si="131"/>
        <v xml:space="preserve"> </v>
      </c>
      <c r="HJ127" s="1234" t="str">
        <f t="shared" si="132"/>
        <v xml:space="preserve"> </v>
      </c>
      <c r="HK127" s="1234" t="str">
        <f t="shared" si="133"/>
        <v xml:space="preserve"> </v>
      </c>
      <c r="HL127" s="1234" t="str">
        <f t="shared" si="134"/>
        <v xml:space="preserve"> </v>
      </c>
      <c r="HM127" s="1234" t="str">
        <f t="shared" si="135"/>
        <v xml:space="preserve"> </v>
      </c>
      <c r="HN127" s="1234">
        <f t="shared" si="136"/>
        <v>0</v>
      </c>
    </row>
    <row r="128" spans="1:222" ht="30" customHeight="1" thickTop="1" thickBot="1">
      <c r="A128" s="1205">
        <f>【A票】【D票】!$D$10</f>
        <v>0</v>
      </c>
      <c r="B128" s="1205">
        <f>【A票】【D票】!$H$10</f>
        <v>0</v>
      </c>
      <c r="C128" s="1206" t="str">
        <f>【A票】【D票】!$K$10</f>
        <v xml:space="preserve"> </v>
      </c>
      <c r="D128" s="1207">
        <f t="shared" si="62"/>
        <v>9</v>
      </c>
      <c r="E128" s="472"/>
      <c r="F128" s="704"/>
      <c r="G128" s="588"/>
      <c r="H128" s="589"/>
      <c r="I128" s="639"/>
      <c r="J128" s="639"/>
      <c r="K128" s="639"/>
      <c r="L128" s="639"/>
      <c r="M128" s="639"/>
      <c r="N128" s="639"/>
      <c r="O128" s="639"/>
      <c r="P128" s="639"/>
      <c r="Q128" s="639"/>
      <c r="R128" s="639"/>
      <c r="S128" s="639"/>
      <c r="T128" s="639"/>
      <c r="U128" s="639"/>
      <c r="V128" s="640"/>
      <c r="W128" s="644"/>
      <c r="X128" s="644"/>
      <c r="Y128" s="645"/>
      <c r="Z128" s="643"/>
      <c r="AA128" s="212" t="str">
        <f t="shared" si="63"/>
        <v xml:space="preserve"> </v>
      </c>
      <c r="AB128" s="212" t="str">
        <f t="shared" si="64"/>
        <v xml:space="preserve"> </v>
      </c>
      <c r="AC128" s="81"/>
      <c r="AD128" s="448"/>
      <c r="AE128" s="448"/>
      <c r="AF128" s="804" t="str">
        <f t="shared" si="65"/>
        <v xml:space="preserve"> </v>
      </c>
      <c r="AG128" s="804" t="str">
        <f t="shared" si="66"/>
        <v xml:space="preserve"> </v>
      </c>
      <c r="AH128" s="440"/>
      <c r="AI128" s="704"/>
      <c r="AJ128" s="442"/>
      <c r="AK128" s="442"/>
      <c r="AL128" s="442"/>
      <c r="AM128" s="442"/>
      <c r="AN128" s="844"/>
      <c r="AO128" s="443"/>
      <c r="AP128" s="441"/>
      <c r="AQ128" s="1328" t="str">
        <f t="shared" si="67"/>
        <v xml:space="preserve"> </v>
      </c>
      <c r="AR128" s="213" t="str">
        <f t="shared" si="68"/>
        <v xml:space="preserve"> </v>
      </c>
      <c r="AS128" s="213" t="str">
        <f t="shared" si="69"/>
        <v xml:space="preserve"> </v>
      </c>
      <c r="AT128" s="1216" t="str">
        <f t="shared" si="70"/>
        <v xml:space="preserve"> </v>
      </c>
      <c r="AU128" s="1217" t="str">
        <f t="shared" si="71"/>
        <v xml:space="preserve"> </v>
      </c>
      <c r="AV128" s="79"/>
      <c r="AW128" s="1218" t="str">
        <f t="shared" si="72"/>
        <v/>
      </c>
      <c r="AX128" s="213" t="str">
        <f t="shared" si="73"/>
        <v xml:space="preserve"> </v>
      </c>
      <c r="AY128" s="213" t="str">
        <f t="shared" si="74"/>
        <v xml:space="preserve"> </v>
      </c>
      <c r="AZ128" s="728"/>
      <c r="BA128" s="81"/>
      <c r="BB128" s="81"/>
      <c r="BC128" s="80"/>
      <c r="BD128" s="245"/>
      <c r="BE128" s="442"/>
      <c r="BF128" s="442"/>
      <c r="BG128" s="442"/>
      <c r="BH128" s="219" t="str">
        <f t="shared" si="75"/>
        <v xml:space="preserve"> </v>
      </c>
      <c r="BI128" s="738"/>
      <c r="BJ128" s="704"/>
      <c r="BK128" s="81"/>
      <c r="BL128" s="451"/>
      <c r="BM128" s="450"/>
      <c r="BN128" s="449"/>
      <c r="BO128" s="449"/>
      <c r="BP128" s="81"/>
      <c r="BQ128" s="81"/>
      <c r="BR128" s="81"/>
      <c r="BS128" s="81"/>
      <c r="BT128" s="81"/>
      <c r="BU128" s="81"/>
      <c r="BV128" s="81"/>
      <c r="BW128" s="81"/>
      <c r="BX128" s="81"/>
      <c r="BY128" s="81"/>
      <c r="BZ128" s="81"/>
      <c r="CA128" s="81"/>
      <c r="CB128" s="81"/>
      <c r="CC128" s="81"/>
      <c r="CD128" s="81"/>
      <c r="CE128" s="81"/>
      <c r="CF128" s="81"/>
      <c r="CG128" s="81"/>
      <c r="CH128" s="81"/>
      <c r="CI128" s="81"/>
      <c r="CJ128" s="81"/>
      <c r="CK128" s="81"/>
      <c r="CL128" s="81"/>
      <c r="CM128" s="81"/>
      <c r="CN128" s="81"/>
      <c r="CO128" s="81"/>
      <c r="CP128" s="81"/>
      <c r="CQ128" s="81"/>
      <c r="CR128" s="81"/>
      <c r="CS128" s="81"/>
      <c r="CT128" s="81"/>
      <c r="CU128" s="81"/>
      <c r="CV128" s="81"/>
      <c r="CW128" s="81"/>
      <c r="CX128" s="81"/>
      <c r="CY128" s="81"/>
      <c r="CZ128" s="81"/>
      <c r="DA128" s="81"/>
      <c r="DB128" s="81"/>
      <c r="DC128" s="81"/>
      <c r="DD128" s="81"/>
      <c r="DE128" s="81"/>
      <c r="DF128" s="81"/>
      <c r="DG128" s="81"/>
      <c r="DH128" s="81"/>
      <c r="DI128" s="81"/>
      <c r="DJ128" s="81"/>
      <c r="DK128" s="448"/>
      <c r="DL128" s="213" t="str">
        <f t="shared" si="76"/>
        <v xml:space="preserve"> </v>
      </c>
      <c r="DM128" s="246">
        <f t="shared" si="77"/>
        <v>9</v>
      </c>
      <c r="DN128" s="444"/>
      <c r="DO128" s="449"/>
      <c r="DP128" s="81"/>
      <c r="DQ128" s="81"/>
      <c r="DR128" s="81"/>
      <c r="DS128" s="81"/>
      <c r="DT128" s="81"/>
      <c r="DU128" s="81"/>
      <c r="DV128" s="448"/>
      <c r="DW128" s="450"/>
      <c r="DX128" s="704"/>
      <c r="DY128" s="213" t="str">
        <f t="shared" si="78"/>
        <v xml:space="preserve"> </v>
      </c>
      <c r="DZ128" s="213" t="str">
        <f t="shared" si="79"/>
        <v xml:space="preserve"> </v>
      </c>
      <c r="EA128" s="247"/>
      <c r="EB128" s="247"/>
      <c r="EC128" s="247"/>
      <c r="ED128" s="247"/>
      <c r="EE128" s="247"/>
      <c r="EF128" s="247"/>
      <c r="EG128" s="450"/>
      <c r="EH128" s="704"/>
      <c r="EI128" s="213" t="str">
        <f t="shared" si="80"/>
        <v xml:space="preserve"> </v>
      </c>
      <c r="EJ128" s="213" t="str">
        <f t="shared" si="81"/>
        <v xml:space="preserve"> </v>
      </c>
      <c r="EK128" s="81"/>
      <c r="EL128" s="81"/>
      <c r="EM128" s="81"/>
      <c r="EN128" s="704"/>
      <c r="EO128" s="213" t="str">
        <f t="shared" si="82"/>
        <v xml:space="preserve"> </v>
      </c>
      <c r="EP128" s="249"/>
      <c r="EQ128" s="704"/>
      <c r="ER128" s="248"/>
      <c r="ES128" s="704"/>
      <c r="ET128" s="248"/>
      <c r="EU128" s="251"/>
      <c r="EV128" s="213" t="str">
        <f t="shared" si="83"/>
        <v xml:space="preserve"> </v>
      </c>
      <c r="EW128" s="213" t="str">
        <f t="shared" si="84"/>
        <v xml:space="preserve"> </v>
      </c>
      <c r="EX128" s="82"/>
      <c r="EY128" s="82"/>
      <c r="EZ128" s="82"/>
      <c r="FA128" s="248"/>
      <c r="FB128" s="1337" t="str">
        <f t="shared" si="85"/>
        <v xml:space="preserve"> </v>
      </c>
      <c r="FC128" s="452"/>
      <c r="FD128" s="213" t="str" cm="1">
        <f t="array" ref="FD128">IF(AND(SUM(COUNTIF(DO128:DV128,{"*実施*"}),COUNTIF(EA128:EF128,{"*実施*"}))&gt;0,FC128=""),"法に基づく措置あり→問12に記入",
IF(AND(SUM(COUNTIF(DO128:DV128,{"*実施*"}),COUNTIF(EA128:EF128,{"*実施*"}))&lt;1,FC128&lt;&gt;""),"法に基づく措置なし→問12に記入不要"," "))</f>
        <v xml:space="preserve"> </v>
      </c>
      <c r="FE128" s="449"/>
      <c r="FF128" s="704"/>
      <c r="FG128" s="81"/>
      <c r="FH128" s="449"/>
      <c r="FI128" s="1100"/>
      <c r="FJ128" s="1107" t="str">
        <f t="shared" si="137"/>
        <v xml:space="preserve"> </v>
      </c>
      <c r="FK128" s="779" t="str">
        <f t="shared" si="87"/>
        <v/>
      </c>
      <c r="FL128" s="212" t="str">
        <f t="shared" si="88"/>
        <v xml:space="preserve"> </v>
      </c>
      <c r="FM128" s="1335" t="str">
        <f t="shared" si="111"/>
        <v xml:space="preserve"> </v>
      </c>
      <c r="FN128" s="1273" t="str">
        <f t="shared" si="112"/>
        <v/>
      </c>
      <c r="FO128" s="1274" t="str">
        <f t="shared" si="113"/>
        <v/>
      </c>
      <c r="FP128" s="1275" t="str">
        <f t="shared" si="114"/>
        <v/>
      </c>
      <c r="FQ128" s="1275" t="str">
        <f t="shared" si="115"/>
        <v/>
      </c>
      <c r="FR128" s="1275" t="str">
        <f t="shared" si="116"/>
        <v/>
      </c>
      <c r="FS128" s="1275" t="str">
        <f t="shared" si="117"/>
        <v/>
      </c>
      <c r="FT128" s="1275" t="str">
        <f t="shared" si="118"/>
        <v/>
      </c>
      <c r="FU128" s="1275" t="str">
        <f t="shared" si="119"/>
        <v/>
      </c>
      <c r="FV128" s="1275" t="str">
        <f t="shared" si="120"/>
        <v/>
      </c>
      <c r="FW128" s="1275" t="str">
        <f t="shared" si="121"/>
        <v/>
      </c>
      <c r="FY128" s="1234" t="str">
        <f t="shared" si="138"/>
        <v xml:space="preserve"> </v>
      </c>
      <c r="FZ128" s="1234" t="str">
        <f t="shared" si="139"/>
        <v xml:space="preserve"> </v>
      </c>
      <c r="GA128" s="1234" t="str">
        <f t="shared" si="140"/>
        <v xml:space="preserve"> </v>
      </c>
      <c r="GB128" s="1234" t="str">
        <f t="shared" si="141"/>
        <v xml:space="preserve"> </v>
      </c>
      <c r="GC128" s="1234" t="str">
        <f t="shared" si="142"/>
        <v xml:space="preserve"> </v>
      </c>
      <c r="GD128" s="1234" t="str">
        <f t="shared" si="143"/>
        <v xml:space="preserve"> </v>
      </c>
      <c r="GE128" s="1234" t="str">
        <f t="shared" si="144"/>
        <v xml:space="preserve"> </v>
      </c>
      <c r="GF128" s="1234" t="str">
        <f t="shared" si="145"/>
        <v xml:space="preserve"> </v>
      </c>
      <c r="GG128" s="1234" t="str">
        <f t="shared" si="146"/>
        <v xml:space="preserve"> </v>
      </c>
      <c r="GH128" s="1234">
        <f t="shared" si="147"/>
        <v>0</v>
      </c>
      <c r="GI128" s="1234" t="str">
        <f t="shared" si="148"/>
        <v xml:space="preserve"> </v>
      </c>
      <c r="GJ128" s="1234" t="str">
        <f t="shared" si="149"/>
        <v xml:space="preserve"> </v>
      </c>
      <c r="GK128" s="1234" t="str">
        <f t="shared" si="150"/>
        <v xml:space="preserve"> </v>
      </c>
      <c r="GL128" s="1234" t="str">
        <f t="shared" si="151"/>
        <v xml:space="preserve"> </v>
      </c>
      <c r="GM128" s="1234" t="str">
        <f t="shared" si="152"/>
        <v xml:space="preserve"> </v>
      </c>
      <c r="GN128" s="1234" t="str">
        <f t="shared" si="153"/>
        <v xml:space="preserve"> </v>
      </c>
      <c r="GO128" s="1234" t="str">
        <f t="shared" si="154"/>
        <v xml:space="preserve"> </v>
      </c>
      <c r="GP128" s="1234" t="str">
        <f t="shared" si="155"/>
        <v xml:space="preserve"> </v>
      </c>
      <c r="GQ128" s="1234" t="str">
        <f t="shared" si="156"/>
        <v xml:space="preserve"> </v>
      </c>
      <c r="GR128" s="1234">
        <f t="shared" si="157"/>
        <v>0</v>
      </c>
      <c r="GS128" s="1234" t="str">
        <f t="shared" si="168"/>
        <v xml:space="preserve"> </v>
      </c>
      <c r="GT128" s="1234" t="str">
        <f t="shared" si="169"/>
        <v xml:space="preserve"> </v>
      </c>
      <c r="GU128" s="1234" t="str">
        <f t="shared" si="170"/>
        <v xml:space="preserve"> </v>
      </c>
      <c r="GV128" s="1234" t="str">
        <f t="shared" si="171"/>
        <v xml:space="preserve"> </v>
      </c>
      <c r="GW128" s="1234" t="str">
        <f t="shared" si="172"/>
        <v xml:space="preserve"> </v>
      </c>
      <c r="GX128" s="1234" t="str">
        <f t="shared" si="173"/>
        <v xml:space="preserve"> </v>
      </c>
      <c r="GY128" s="1234" t="str">
        <f t="shared" si="174"/>
        <v xml:space="preserve"> </v>
      </c>
      <c r="GZ128" s="1234" t="str">
        <f t="shared" si="175"/>
        <v xml:space="preserve"> </v>
      </c>
      <c r="HA128" s="1234" t="str">
        <f t="shared" si="176"/>
        <v xml:space="preserve"> </v>
      </c>
      <c r="HB128" s="1234">
        <f t="shared" si="167"/>
        <v>0</v>
      </c>
      <c r="HC128" s="1234" t="str">
        <f t="shared" si="125"/>
        <v xml:space="preserve"> </v>
      </c>
      <c r="HD128" s="1234" t="str">
        <f t="shared" si="126"/>
        <v xml:space="preserve"> </v>
      </c>
      <c r="HE128" s="1234" t="str">
        <f t="shared" si="127"/>
        <v xml:space="preserve"> </v>
      </c>
      <c r="HF128" s="1234">
        <f t="shared" si="128"/>
        <v>0</v>
      </c>
      <c r="HG128" s="1234" t="str">
        <f t="shared" si="129"/>
        <v xml:space="preserve"> </v>
      </c>
      <c r="HH128" s="1234" t="str">
        <f t="shared" si="130"/>
        <v xml:space="preserve"> </v>
      </c>
      <c r="HI128" s="1234" t="str">
        <f t="shared" si="131"/>
        <v xml:space="preserve"> </v>
      </c>
      <c r="HJ128" s="1234" t="str">
        <f t="shared" si="132"/>
        <v xml:space="preserve"> </v>
      </c>
      <c r="HK128" s="1234" t="str">
        <f t="shared" si="133"/>
        <v xml:space="preserve"> </v>
      </c>
      <c r="HL128" s="1234" t="str">
        <f t="shared" si="134"/>
        <v xml:space="preserve"> </v>
      </c>
      <c r="HM128" s="1234" t="str">
        <f t="shared" si="135"/>
        <v xml:space="preserve"> </v>
      </c>
      <c r="HN128" s="1234">
        <f t="shared" si="136"/>
        <v>0</v>
      </c>
    </row>
    <row r="129" spans="1:222" ht="30" customHeight="1" thickTop="1" thickBot="1">
      <c r="A129" s="1205">
        <f>【A票】【D票】!$D$10</f>
        <v>0</v>
      </c>
      <c r="B129" s="1205">
        <f>【A票】【D票】!$H$10</f>
        <v>0</v>
      </c>
      <c r="C129" s="1206" t="str">
        <f>【A票】【D票】!$K$10</f>
        <v xml:space="preserve"> </v>
      </c>
      <c r="D129" s="1207">
        <f t="shared" si="62"/>
        <v>10</v>
      </c>
      <c r="E129" s="472"/>
      <c r="F129" s="704"/>
      <c r="G129" s="588"/>
      <c r="H129" s="589"/>
      <c r="I129" s="639"/>
      <c r="J129" s="639"/>
      <c r="K129" s="639"/>
      <c r="L129" s="639"/>
      <c r="M129" s="639"/>
      <c r="N129" s="639"/>
      <c r="O129" s="639"/>
      <c r="P129" s="639"/>
      <c r="Q129" s="639"/>
      <c r="R129" s="639"/>
      <c r="S129" s="639"/>
      <c r="T129" s="639"/>
      <c r="U129" s="639"/>
      <c r="V129" s="640"/>
      <c r="W129" s="644"/>
      <c r="X129" s="644"/>
      <c r="Y129" s="645"/>
      <c r="Z129" s="643"/>
      <c r="AA129" s="212" t="str">
        <f t="shared" si="63"/>
        <v xml:space="preserve"> </v>
      </c>
      <c r="AB129" s="212" t="str">
        <f t="shared" si="64"/>
        <v xml:space="preserve"> </v>
      </c>
      <c r="AC129" s="81"/>
      <c r="AD129" s="448"/>
      <c r="AE129" s="448"/>
      <c r="AF129" s="804" t="str">
        <f t="shared" si="65"/>
        <v xml:space="preserve"> </v>
      </c>
      <c r="AG129" s="804" t="str">
        <f t="shared" si="66"/>
        <v xml:space="preserve"> </v>
      </c>
      <c r="AH129" s="440"/>
      <c r="AI129" s="704"/>
      <c r="AJ129" s="442"/>
      <c r="AK129" s="442"/>
      <c r="AL129" s="442"/>
      <c r="AM129" s="442"/>
      <c r="AN129" s="844"/>
      <c r="AO129" s="443"/>
      <c r="AP129" s="441"/>
      <c r="AQ129" s="1328" t="str">
        <f t="shared" si="67"/>
        <v xml:space="preserve"> </v>
      </c>
      <c r="AR129" s="213" t="str">
        <f t="shared" si="68"/>
        <v xml:space="preserve"> </v>
      </c>
      <c r="AS129" s="213" t="str">
        <f t="shared" si="69"/>
        <v xml:space="preserve"> </v>
      </c>
      <c r="AT129" s="1216" t="str">
        <f t="shared" si="70"/>
        <v xml:space="preserve"> </v>
      </c>
      <c r="AU129" s="1217" t="str">
        <f t="shared" si="71"/>
        <v xml:space="preserve"> </v>
      </c>
      <c r="AV129" s="79"/>
      <c r="AW129" s="1218" t="str">
        <f t="shared" si="72"/>
        <v/>
      </c>
      <c r="AX129" s="213" t="str">
        <f t="shared" si="73"/>
        <v xml:space="preserve"> </v>
      </c>
      <c r="AY129" s="213" t="str">
        <f t="shared" si="74"/>
        <v xml:space="preserve"> </v>
      </c>
      <c r="AZ129" s="728"/>
      <c r="BA129" s="81"/>
      <c r="BB129" s="81"/>
      <c r="BC129" s="80"/>
      <c r="BD129" s="245"/>
      <c r="BE129" s="442"/>
      <c r="BF129" s="442"/>
      <c r="BG129" s="442"/>
      <c r="BH129" s="219" t="str">
        <f t="shared" si="75"/>
        <v xml:space="preserve"> </v>
      </c>
      <c r="BI129" s="738"/>
      <c r="BJ129" s="704"/>
      <c r="BK129" s="81"/>
      <c r="BL129" s="451"/>
      <c r="BM129" s="450"/>
      <c r="BN129" s="449"/>
      <c r="BO129" s="449"/>
      <c r="BP129" s="81"/>
      <c r="BQ129" s="81"/>
      <c r="BR129" s="81"/>
      <c r="BS129" s="81"/>
      <c r="BT129" s="81"/>
      <c r="BU129" s="81"/>
      <c r="BV129" s="81"/>
      <c r="BW129" s="81"/>
      <c r="BX129" s="81"/>
      <c r="BY129" s="81"/>
      <c r="BZ129" s="81"/>
      <c r="CA129" s="81"/>
      <c r="CB129" s="81"/>
      <c r="CC129" s="81"/>
      <c r="CD129" s="81"/>
      <c r="CE129" s="81"/>
      <c r="CF129" s="81"/>
      <c r="CG129" s="81"/>
      <c r="CH129" s="81"/>
      <c r="CI129" s="81"/>
      <c r="CJ129" s="81"/>
      <c r="CK129" s="81"/>
      <c r="CL129" s="81"/>
      <c r="CM129" s="81"/>
      <c r="CN129" s="81"/>
      <c r="CO129" s="81"/>
      <c r="CP129" s="81"/>
      <c r="CQ129" s="81"/>
      <c r="CR129" s="81"/>
      <c r="CS129" s="81"/>
      <c r="CT129" s="81"/>
      <c r="CU129" s="81"/>
      <c r="CV129" s="81"/>
      <c r="CW129" s="81"/>
      <c r="CX129" s="81"/>
      <c r="CY129" s="81"/>
      <c r="CZ129" s="81"/>
      <c r="DA129" s="81"/>
      <c r="DB129" s="81"/>
      <c r="DC129" s="81"/>
      <c r="DD129" s="81"/>
      <c r="DE129" s="81"/>
      <c r="DF129" s="81"/>
      <c r="DG129" s="81"/>
      <c r="DH129" s="81"/>
      <c r="DI129" s="81"/>
      <c r="DJ129" s="81"/>
      <c r="DK129" s="448"/>
      <c r="DL129" s="213" t="str">
        <f t="shared" si="76"/>
        <v xml:space="preserve"> </v>
      </c>
      <c r="DM129" s="246">
        <f t="shared" si="77"/>
        <v>10</v>
      </c>
      <c r="DN129" s="444"/>
      <c r="DO129" s="449"/>
      <c r="DP129" s="81"/>
      <c r="DQ129" s="81"/>
      <c r="DR129" s="81"/>
      <c r="DS129" s="81"/>
      <c r="DT129" s="81"/>
      <c r="DU129" s="81"/>
      <c r="DV129" s="448"/>
      <c r="DW129" s="450"/>
      <c r="DX129" s="704"/>
      <c r="DY129" s="213" t="str">
        <f t="shared" si="78"/>
        <v xml:space="preserve"> </v>
      </c>
      <c r="DZ129" s="213" t="str">
        <f t="shared" si="79"/>
        <v xml:space="preserve"> </v>
      </c>
      <c r="EA129" s="247"/>
      <c r="EB129" s="247"/>
      <c r="EC129" s="247"/>
      <c r="ED129" s="247"/>
      <c r="EE129" s="247"/>
      <c r="EF129" s="247"/>
      <c r="EG129" s="450"/>
      <c r="EH129" s="704"/>
      <c r="EI129" s="213" t="str">
        <f t="shared" si="80"/>
        <v xml:space="preserve"> </v>
      </c>
      <c r="EJ129" s="213" t="str">
        <f t="shared" si="81"/>
        <v xml:space="preserve"> </v>
      </c>
      <c r="EK129" s="81"/>
      <c r="EL129" s="81"/>
      <c r="EM129" s="81"/>
      <c r="EN129" s="704"/>
      <c r="EO129" s="213" t="str">
        <f t="shared" si="82"/>
        <v xml:space="preserve"> </v>
      </c>
      <c r="EP129" s="249"/>
      <c r="EQ129" s="704"/>
      <c r="ER129" s="248"/>
      <c r="ES129" s="704"/>
      <c r="ET129" s="248"/>
      <c r="EU129" s="251"/>
      <c r="EV129" s="213" t="str">
        <f t="shared" si="83"/>
        <v xml:space="preserve"> </v>
      </c>
      <c r="EW129" s="213" t="str">
        <f t="shared" si="84"/>
        <v xml:space="preserve"> </v>
      </c>
      <c r="EX129" s="82"/>
      <c r="EY129" s="82"/>
      <c r="EZ129" s="82"/>
      <c r="FA129" s="248"/>
      <c r="FB129" s="1337" t="str">
        <f t="shared" si="85"/>
        <v xml:space="preserve"> </v>
      </c>
      <c r="FC129" s="452"/>
      <c r="FD129" s="213" t="str" cm="1">
        <f t="array" ref="FD129">IF(AND(SUM(COUNTIF(DO129:DV129,{"*実施*"}),COUNTIF(EA129:EF129,{"*実施*"}))&gt;0,FC129=""),"法に基づく措置あり→問12に記入",
IF(AND(SUM(COUNTIF(DO129:DV129,{"*実施*"}),COUNTIF(EA129:EF129,{"*実施*"}))&lt;1,FC129&lt;&gt;""),"法に基づく措置なし→問12に記入不要"," "))</f>
        <v xml:space="preserve"> </v>
      </c>
      <c r="FE129" s="449"/>
      <c r="FF129" s="704"/>
      <c r="FG129" s="81"/>
      <c r="FH129" s="449"/>
      <c r="FI129" s="1100"/>
      <c r="FJ129" s="1107" t="str">
        <f t="shared" si="137"/>
        <v xml:space="preserve"> </v>
      </c>
      <c r="FK129" s="779" t="str">
        <f t="shared" si="87"/>
        <v/>
      </c>
      <c r="FL129" s="212" t="str">
        <f t="shared" si="88"/>
        <v xml:space="preserve"> </v>
      </c>
      <c r="FM129" s="1335" t="str">
        <f t="shared" si="111"/>
        <v xml:space="preserve"> </v>
      </c>
      <c r="FN129" s="1273" t="str">
        <f t="shared" si="112"/>
        <v/>
      </c>
      <c r="FO129" s="1274" t="str">
        <f t="shared" si="113"/>
        <v/>
      </c>
      <c r="FP129" s="1275" t="str">
        <f t="shared" si="114"/>
        <v/>
      </c>
      <c r="FQ129" s="1275" t="str">
        <f t="shared" si="115"/>
        <v/>
      </c>
      <c r="FR129" s="1275" t="str">
        <f t="shared" si="116"/>
        <v/>
      </c>
      <c r="FS129" s="1275" t="str">
        <f t="shared" si="117"/>
        <v/>
      </c>
      <c r="FT129" s="1275" t="str">
        <f t="shared" si="118"/>
        <v/>
      </c>
      <c r="FU129" s="1275" t="str">
        <f t="shared" si="119"/>
        <v/>
      </c>
      <c r="FV129" s="1275" t="str">
        <f t="shared" si="120"/>
        <v/>
      </c>
      <c r="FW129" s="1275" t="str">
        <f t="shared" si="121"/>
        <v/>
      </c>
      <c r="FY129" s="1234" t="str">
        <f t="shared" si="138"/>
        <v xml:space="preserve"> </v>
      </c>
      <c r="FZ129" s="1234" t="str">
        <f t="shared" si="139"/>
        <v xml:space="preserve"> </v>
      </c>
      <c r="GA129" s="1234" t="str">
        <f t="shared" si="140"/>
        <v xml:space="preserve"> </v>
      </c>
      <c r="GB129" s="1234" t="str">
        <f t="shared" si="141"/>
        <v xml:space="preserve"> </v>
      </c>
      <c r="GC129" s="1234" t="str">
        <f t="shared" si="142"/>
        <v xml:space="preserve"> </v>
      </c>
      <c r="GD129" s="1234" t="str">
        <f t="shared" si="143"/>
        <v xml:space="preserve"> </v>
      </c>
      <c r="GE129" s="1234" t="str">
        <f t="shared" si="144"/>
        <v xml:space="preserve"> </v>
      </c>
      <c r="GF129" s="1234" t="str">
        <f t="shared" si="145"/>
        <v xml:space="preserve"> </v>
      </c>
      <c r="GG129" s="1234" t="str">
        <f t="shared" si="146"/>
        <v xml:space="preserve"> </v>
      </c>
      <c r="GH129" s="1234">
        <f t="shared" si="147"/>
        <v>0</v>
      </c>
      <c r="GI129" s="1234" t="str">
        <f t="shared" si="148"/>
        <v xml:space="preserve"> </v>
      </c>
      <c r="GJ129" s="1234" t="str">
        <f t="shared" si="149"/>
        <v xml:space="preserve"> </v>
      </c>
      <c r="GK129" s="1234" t="str">
        <f t="shared" si="150"/>
        <v xml:space="preserve"> </v>
      </c>
      <c r="GL129" s="1234" t="str">
        <f t="shared" si="151"/>
        <v xml:space="preserve"> </v>
      </c>
      <c r="GM129" s="1234" t="str">
        <f t="shared" si="152"/>
        <v xml:space="preserve"> </v>
      </c>
      <c r="GN129" s="1234" t="str">
        <f t="shared" si="153"/>
        <v xml:space="preserve"> </v>
      </c>
      <c r="GO129" s="1234" t="str">
        <f t="shared" si="154"/>
        <v xml:space="preserve"> </v>
      </c>
      <c r="GP129" s="1234" t="str">
        <f t="shared" si="155"/>
        <v xml:space="preserve"> </v>
      </c>
      <c r="GQ129" s="1234" t="str">
        <f t="shared" si="156"/>
        <v xml:space="preserve"> </v>
      </c>
      <c r="GR129" s="1234">
        <f t="shared" si="157"/>
        <v>0</v>
      </c>
      <c r="GS129" s="1234" t="str">
        <f t="shared" si="168"/>
        <v xml:space="preserve"> </v>
      </c>
      <c r="GT129" s="1234" t="str">
        <f t="shared" si="169"/>
        <v xml:space="preserve"> </v>
      </c>
      <c r="GU129" s="1234" t="str">
        <f t="shared" si="170"/>
        <v xml:space="preserve"> </v>
      </c>
      <c r="GV129" s="1234" t="str">
        <f t="shared" si="171"/>
        <v xml:space="preserve"> </v>
      </c>
      <c r="GW129" s="1234" t="str">
        <f t="shared" si="172"/>
        <v xml:space="preserve"> </v>
      </c>
      <c r="GX129" s="1234" t="str">
        <f t="shared" si="173"/>
        <v xml:space="preserve"> </v>
      </c>
      <c r="GY129" s="1234" t="str">
        <f t="shared" si="174"/>
        <v xml:space="preserve"> </v>
      </c>
      <c r="GZ129" s="1234" t="str">
        <f t="shared" si="175"/>
        <v xml:space="preserve"> </v>
      </c>
      <c r="HA129" s="1234" t="str">
        <f t="shared" si="176"/>
        <v xml:space="preserve"> </v>
      </c>
      <c r="HB129" s="1234">
        <f t="shared" si="167"/>
        <v>0</v>
      </c>
      <c r="HC129" s="1234" t="str">
        <f t="shared" si="125"/>
        <v xml:space="preserve"> </v>
      </c>
      <c r="HD129" s="1234" t="str">
        <f t="shared" si="126"/>
        <v xml:space="preserve"> </v>
      </c>
      <c r="HE129" s="1234" t="str">
        <f t="shared" si="127"/>
        <v xml:space="preserve"> </v>
      </c>
      <c r="HF129" s="1234">
        <f t="shared" si="128"/>
        <v>0</v>
      </c>
      <c r="HG129" s="1234" t="str">
        <f t="shared" si="129"/>
        <v xml:space="preserve"> </v>
      </c>
      <c r="HH129" s="1234" t="str">
        <f t="shared" si="130"/>
        <v xml:space="preserve"> </v>
      </c>
      <c r="HI129" s="1234" t="str">
        <f t="shared" si="131"/>
        <v xml:space="preserve"> </v>
      </c>
      <c r="HJ129" s="1234" t="str">
        <f t="shared" si="132"/>
        <v xml:space="preserve"> </v>
      </c>
      <c r="HK129" s="1234" t="str">
        <f t="shared" si="133"/>
        <v xml:space="preserve"> </v>
      </c>
      <c r="HL129" s="1234" t="str">
        <f t="shared" si="134"/>
        <v xml:space="preserve"> </v>
      </c>
      <c r="HM129" s="1234" t="str">
        <f t="shared" si="135"/>
        <v xml:space="preserve"> </v>
      </c>
      <c r="HN129" s="1234">
        <f t="shared" si="136"/>
        <v>0</v>
      </c>
    </row>
    <row r="130" spans="1:222" ht="30" customHeight="1" thickTop="1" thickBot="1">
      <c r="A130" s="1205">
        <f>【A票】【D票】!$D$10</f>
        <v>0</v>
      </c>
      <c r="B130" s="1205">
        <f>【A票】【D票】!$H$10</f>
        <v>0</v>
      </c>
      <c r="C130" s="1206" t="str">
        <f>【A票】【D票】!$K$10</f>
        <v xml:space="preserve"> </v>
      </c>
      <c r="D130" s="1207">
        <f t="shared" si="62"/>
        <v>11</v>
      </c>
      <c r="E130" s="472"/>
      <c r="F130" s="704"/>
      <c r="G130" s="588"/>
      <c r="H130" s="589"/>
      <c r="I130" s="639"/>
      <c r="J130" s="639"/>
      <c r="K130" s="639"/>
      <c r="L130" s="639"/>
      <c r="M130" s="639"/>
      <c r="N130" s="639"/>
      <c r="O130" s="639"/>
      <c r="P130" s="639"/>
      <c r="Q130" s="639"/>
      <c r="R130" s="639"/>
      <c r="S130" s="639"/>
      <c r="T130" s="639"/>
      <c r="U130" s="639"/>
      <c r="V130" s="640"/>
      <c r="W130" s="644"/>
      <c r="X130" s="644"/>
      <c r="Y130" s="645"/>
      <c r="Z130" s="643"/>
      <c r="AA130" s="212" t="str">
        <f t="shared" si="63"/>
        <v xml:space="preserve"> </v>
      </c>
      <c r="AB130" s="212" t="str">
        <f t="shared" si="64"/>
        <v xml:space="preserve"> </v>
      </c>
      <c r="AC130" s="81"/>
      <c r="AD130" s="448"/>
      <c r="AE130" s="448"/>
      <c r="AF130" s="804" t="str">
        <f t="shared" si="65"/>
        <v xml:space="preserve"> </v>
      </c>
      <c r="AG130" s="804" t="str">
        <f t="shared" si="66"/>
        <v xml:space="preserve"> </v>
      </c>
      <c r="AH130" s="440"/>
      <c r="AI130" s="704"/>
      <c r="AJ130" s="442"/>
      <c r="AK130" s="442"/>
      <c r="AL130" s="442"/>
      <c r="AM130" s="442"/>
      <c r="AN130" s="844"/>
      <c r="AO130" s="443"/>
      <c r="AP130" s="441"/>
      <c r="AQ130" s="1328" t="str">
        <f t="shared" si="67"/>
        <v xml:space="preserve"> </v>
      </c>
      <c r="AR130" s="213" t="str">
        <f t="shared" si="68"/>
        <v xml:space="preserve"> </v>
      </c>
      <c r="AS130" s="213" t="str">
        <f t="shared" si="69"/>
        <v xml:space="preserve"> </v>
      </c>
      <c r="AT130" s="1216" t="str">
        <f t="shared" si="70"/>
        <v xml:space="preserve"> </v>
      </c>
      <c r="AU130" s="1217" t="str">
        <f t="shared" si="71"/>
        <v xml:space="preserve"> </v>
      </c>
      <c r="AV130" s="79"/>
      <c r="AW130" s="1218" t="str">
        <f t="shared" si="72"/>
        <v/>
      </c>
      <c r="AX130" s="213" t="str">
        <f t="shared" si="73"/>
        <v xml:space="preserve"> </v>
      </c>
      <c r="AY130" s="213" t="str">
        <f t="shared" si="74"/>
        <v xml:space="preserve"> </v>
      </c>
      <c r="AZ130" s="728"/>
      <c r="BA130" s="81"/>
      <c r="BB130" s="81"/>
      <c r="BC130" s="80"/>
      <c r="BD130" s="245"/>
      <c r="BE130" s="442"/>
      <c r="BF130" s="442"/>
      <c r="BG130" s="442"/>
      <c r="BH130" s="219" t="str">
        <f t="shared" si="75"/>
        <v xml:space="preserve"> </v>
      </c>
      <c r="BI130" s="738"/>
      <c r="BJ130" s="704"/>
      <c r="BK130" s="81"/>
      <c r="BL130" s="451"/>
      <c r="BM130" s="450"/>
      <c r="BN130" s="449"/>
      <c r="BO130" s="449"/>
      <c r="BP130" s="81"/>
      <c r="BQ130" s="81"/>
      <c r="BR130" s="81"/>
      <c r="BS130" s="81"/>
      <c r="BT130" s="81"/>
      <c r="BU130" s="81"/>
      <c r="BV130" s="81"/>
      <c r="BW130" s="81"/>
      <c r="BX130" s="81"/>
      <c r="BY130" s="81"/>
      <c r="BZ130" s="81"/>
      <c r="CA130" s="81"/>
      <c r="CB130" s="81"/>
      <c r="CC130" s="81"/>
      <c r="CD130" s="81"/>
      <c r="CE130" s="81"/>
      <c r="CF130" s="81"/>
      <c r="CG130" s="81"/>
      <c r="CH130" s="81"/>
      <c r="CI130" s="81"/>
      <c r="CJ130" s="81"/>
      <c r="CK130" s="81"/>
      <c r="CL130" s="81"/>
      <c r="CM130" s="81"/>
      <c r="CN130" s="81"/>
      <c r="CO130" s="81"/>
      <c r="CP130" s="81"/>
      <c r="CQ130" s="81"/>
      <c r="CR130" s="81"/>
      <c r="CS130" s="81"/>
      <c r="CT130" s="81"/>
      <c r="CU130" s="81"/>
      <c r="CV130" s="81"/>
      <c r="CW130" s="81"/>
      <c r="CX130" s="81"/>
      <c r="CY130" s="81"/>
      <c r="CZ130" s="81"/>
      <c r="DA130" s="81"/>
      <c r="DB130" s="81"/>
      <c r="DC130" s="81"/>
      <c r="DD130" s="81"/>
      <c r="DE130" s="81"/>
      <c r="DF130" s="81"/>
      <c r="DG130" s="81"/>
      <c r="DH130" s="81"/>
      <c r="DI130" s="81"/>
      <c r="DJ130" s="81"/>
      <c r="DK130" s="448"/>
      <c r="DL130" s="213" t="str">
        <f t="shared" si="76"/>
        <v xml:space="preserve"> </v>
      </c>
      <c r="DM130" s="246">
        <f t="shared" si="77"/>
        <v>11</v>
      </c>
      <c r="DN130" s="444"/>
      <c r="DO130" s="449"/>
      <c r="DP130" s="81"/>
      <c r="DQ130" s="81"/>
      <c r="DR130" s="81"/>
      <c r="DS130" s="81"/>
      <c r="DT130" s="81"/>
      <c r="DU130" s="81"/>
      <c r="DV130" s="448"/>
      <c r="DW130" s="450"/>
      <c r="DX130" s="704"/>
      <c r="DY130" s="213" t="str">
        <f t="shared" si="78"/>
        <v xml:space="preserve"> </v>
      </c>
      <c r="DZ130" s="213" t="str">
        <f t="shared" si="79"/>
        <v xml:space="preserve"> </v>
      </c>
      <c r="EA130" s="247"/>
      <c r="EB130" s="247"/>
      <c r="EC130" s="247"/>
      <c r="ED130" s="247"/>
      <c r="EE130" s="247"/>
      <c r="EF130" s="247"/>
      <c r="EG130" s="450"/>
      <c r="EH130" s="704"/>
      <c r="EI130" s="213" t="str">
        <f t="shared" si="80"/>
        <v xml:space="preserve"> </v>
      </c>
      <c r="EJ130" s="213" t="str">
        <f t="shared" si="81"/>
        <v xml:space="preserve"> </v>
      </c>
      <c r="EK130" s="81"/>
      <c r="EL130" s="81"/>
      <c r="EM130" s="81"/>
      <c r="EN130" s="704"/>
      <c r="EO130" s="213" t="str">
        <f t="shared" si="82"/>
        <v xml:space="preserve"> </v>
      </c>
      <c r="EP130" s="249"/>
      <c r="EQ130" s="704"/>
      <c r="ER130" s="248"/>
      <c r="ES130" s="704"/>
      <c r="ET130" s="248"/>
      <c r="EU130" s="251"/>
      <c r="EV130" s="213" t="str">
        <f t="shared" si="83"/>
        <v xml:space="preserve"> </v>
      </c>
      <c r="EW130" s="213" t="str">
        <f t="shared" si="84"/>
        <v xml:space="preserve"> </v>
      </c>
      <c r="EX130" s="82"/>
      <c r="EY130" s="82"/>
      <c r="EZ130" s="82"/>
      <c r="FA130" s="248"/>
      <c r="FB130" s="1337" t="str">
        <f t="shared" si="85"/>
        <v xml:space="preserve"> </v>
      </c>
      <c r="FC130" s="452"/>
      <c r="FD130" s="213" t="str" cm="1">
        <f t="array" ref="FD130">IF(AND(SUM(COUNTIF(DO130:DV130,{"*実施*"}),COUNTIF(EA130:EF130,{"*実施*"}))&gt;0,FC130=""),"法に基づく措置あり→問12に記入",
IF(AND(SUM(COUNTIF(DO130:DV130,{"*実施*"}),COUNTIF(EA130:EF130,{"*実施*"}))&lt;1,FC130&lt;&gt;""),"法に基づく措置なし→問12に記入不要"," "))</f>
        <v xml:space="preserve"> </v>
      </c>
      <c r="FE130" s="449"/>
      <c r="FF130" s="704"/>
      <c r="FG130" s="81"/>
      <c r="FH130" s="449"/>
      <c r="FI130" s="1100"/>
      <c r="FJ130" s="1107" t="str">
        <f t="shared" si="137"/>
        <v xml:space="preserve"> </v>
      </c>
      <c r="FK130" s="779" t="str">
        <f t="shared" si="87"/>
        <v/>
      </c>
      <c r="FL130" s="212" t="str">
        <f t="shared" si="88"/>
        <v xml:space="preserve"> </v>
      </c>
      <c r="FM130" s="1335" t="str">
        <f t="shared" si="111"/>
        <v xml:space="preserve"> </v>
      </c>
      <c r="FN130" s="1273" t="str">
        <f t="shared" si="112"/>
        <v/>
      </c>
      <c r="FO130" s="1274" t="str">
        <f t="shared" si="113"/>
        <v/>
      </c>
      <c r="FP130" s="1275" t="str">
        <f t="shared" si="114"/>
        <v/>
      </c>
      <c r="FQ130" s="1275" t="str">
        <f t="shared" si="115"/>
        <v/>
      </c>
      <c r="FR130" s="1275" t="str">
        <f t="shared" si="116"/>
        <v/>
      </c>
      <c r="FS130" s="1275" t="str">
        <f t="shared" si="117"/>
        <v/>
      </c>
      <c r="FT130" s="1275" t="str">
        <f t="shared" si="118"/>
        <v/>
      </c>
      <c r="FU130" s="1275" t="str">
        <f t="shared" si="119"/>
        <v/>
      </c>
      <c r="FV130" s="1275" t="str">
        <f t="shared" si="120"/>
        <v/>
      </c>
      <c r="FW130" s="1275" t="str">
        <f t="shared" si="121"/>
        <v/>
      </c>
      <c r="FY130" s="1234" t="str">
        <f t="shared" si="138"/>
        <v xml:space="preserve"> </v>
      </c>
      <c r="FZ130" s="1234" t="str">
        <f t="shared" si="139"/>
        <v xml:space="preserve"> </v>
      </c>
      <c r="GA130" s="1234" t="str">
        <f t="shared" si="140"/>
        <v xml:space="preserve"> </v>
      </c>
      <c r="GB130" s="1234" t="str">
        <f t="shared" si="141"/>
        <v xml:space="preserve"> </v>
      </c>
      <c r="GC130" s="1234" t="str">
        <f t="shared" si="142"/>
        <v xml:space="preserve"> </v>
      </c>
      <c r="GD130" s="1234" t="str">
        <f t="shared" si="143"/>
        <v xml:space="preserve"> </v>
      </c>
      <c r="GE130" s="1234" t="str">
        <f t="shared" si="144"/>
        <v xml:space="preserve"> </v>
      </c>
      <c r="GF130" s="1234" t="str">
        <f t="shared" si="145"/>
        <v xml:space="preserve"> </v>
      </c>
      <c r="GG130" s="1234" t="str">
        <f t="shared" si="146"/>
        <v xml:space="preserve"> </v>
      </c>
      <c r="GH130" s="1234">
        <f t="shared" si="147"/>
        <v>0</v>
      </c>
      <c r="GI130" s="1234" t="str">
        <f t="shared" si="148"/>
        <v xml:space="preserve"> </v>
      </c>
      <c r="GJ130" s="1234" t="str">
        <f t="shared" si="149"/>
        <v xml:space="preserve"> </v>
      </c>
      <c r="GK130" s="1234" t="str">
        <f t="shared" si="150"/>
        <v xml:space="preserve"> </v>
      </c>
      <c r="GL130" s="1234" t="str">
        <f t="shared" si="151"/>
        <v xml:space="preserve"> </v>
      </c>
      <c r="GM130" s="1234" t="str">
        <f t="shared" si="152"/>
        <v xml:space="preserve"> </v>
      </c>
      <c r="GN130" s="1234" t="str">
        <f t="shared" si="153"/>
        <v xml:space="preserve"> </v>
      </c>
      <c r="GO130" s="1234" t="str">
        <f t="shared" si="154"/>
        <v xml:space="preserve"> </v>
      </c>
      <c r="GP130" s="1234" t="str">
        <f t="shared" si="155"/>
        <v xml:space="preserve"> </v>
      </c>
      <c r="GQ130" s="1234" t="str">
        <f t="shared" si="156"/>
        <v xml:space="preserve"> </v>
      </c>
      <c r="GR130" s="1234">
        <f t="shared" si="157"/>
        <v>0</v>
      </c>
      <c r="GS130" s="1234" t="str">
        <f t="shared" si="168"/>
        <v xml:space="preserve"> </v>
      </c>
      <c r="GT130" s="1234" t="str">
        <f t="shared" si="169"/>
        <v xml:space="preserve"> </v>
      </c>
      <c r="GU130" s="1234" t="str">
        <f t="shared" si="170"/>
        <v xml:space="preserve"> </v>
      </c>
      <c r="GV130" s="1234" t="str">
        <f t="shared" si="171"/>
        <v xml:space="preserve"> </v>
      </c>
      <c r="GW130" s="1234" t="str">
        <f t="shared" si="172"/>
        <v xml:space="preserve"> </v>
      </c>
      <c r="GX130" s="1234" t="str">
        <f t="shared" si="173"/>
        <v xml:space="preserve"> </v>
      </c>
      <c r="GY130" s="1234" t="str">
        <f t="shared" si="174"/>
        <v xml:space="preserve"> </v>
      </c>
      <c r="GZ130" s="1234" t="str">
        <f t="shared" si="175"/>
        <v xml:space="preserve"> </v>
      </c>
      <c r="HA130" s="1234" t="str">
        <f t="shared" si="176"/>
        <v xml:space="preserve"> </v>
      </c>
      <c r="HB130" s="1234">
        <f t="shared" si="167"/>
        <v>0</v>
      </c>
      <c r="HC130" s="1234" t="str">
        <f t="shared" si="125"/>
        <v xml:space="preserve"> </v>
      </c>
      <c r="HD130" s="1234" t="str">
        <f t="shared" si="126"/>
        <v xml:space="preserve"> </v>
      </c>
      <c r="HE130" s="1234" t="str">
        <f t="shared" si="127"/>
        <v xml:space="preserve"> </v>
      </c>
      <c r="HF130" s="1234">
        <f t="shared" si="128"/>
        <v>0</v>
      </c>
      <c r="HG130" s="1234" t="str">
        <f t="shared" si="129"/>
        <v xml:space="preserve"> </v>
      </c>
      <c r="HH130" s="1234" t="str">
        <f t="shared" si="130"/>
        <v xml:space="preserve"> </v>
      </c>
      <c r="HI130" s="1234" t="str">
        <f t="shared" si="131"/>
        <v xml:space="preserve"> </v>
      </c>
      <c r="HJ130" s="1234" t="str">
        <f t="shared" si="132"/>
        <v xml:space="preserve"> </v>
      </c>
      <c r="HK130" s="1234" t="str">
        <f t="shared" si="133"/>
        <v xml:space="preserve"> </v>
      </c>
      <c r="HL130" s="1234" t="str">
        <f t="shared" si="134"/>
        <v xml:space="preserve"> </v>
      </c>
      <c r="HM130" s="1234" t="str">
        <f t="shared" si="135"/>
        <v xml:space="preserve"> </v>
      </c>
      <c r="HN130" s="1234">
        <f t="shared" si="136"/>
        <v>0</v>
      </c>
    </row>
    <row r="131" spans="1:222" ht="30" customHeight="1" thickTop="1" thickBot="1">
      <c r="A131" s="1205">
        <f>【A票】【D票】!$D$10</f>
        <v>0</v>
      </c>
      <c r="B131" s="1205">
        <f>【A票】【D票】!$H$10</f>
        <v>0</v>
      </c>
      <c r="C131" s="1206" t="str">
        <f>【A票】【D票】!$K$10</f>
        <v xml:space="preserve"> </v>
      </c>
      <c r="D131" s="1207">
        <f t="shared" si="62"/>
        <v>12</v>
      </c>
      <c r="E131" s="472"/>
      <c r="F131" s="704"/>
      <c r="G131" s="588"/>
      <c r="H131" s="589"/>
      <c r="I131" s="639"/>
      <c r="J131" s="639"/>
      <c r="K131" s="639"/>
      <c r="L131" s="639"/>
      <c r="M131" s="639"/>
      <c r="N131" s="639"/>
      <c r="O131" s="639"/>
      <c r="P131" s="639"/>
      <c r="Q131" s="639"/>
      <c r="R131" s="639"/>
      <c r="S131" s="639"/>
      <c r="T131" s="639"/>
      <c r="U131" s="639"/>
      <c r="V131" s="640"/>
      <c r="W131" s="644"/>
      <c r="X131" s="644"/>
      <c r="Y131" s="645"/>
      <c r="Z131" s="643"/>
      <c r="AA131" s="212" t="str">
        <f t="shared" si="63"/>
        <v xml:space="preserve"> </v>
      </c>
      <c r="AB131" s="212" t="str">
        <f t="shared" si="64"/>
        <v xml:space="preserve"> </v>
      </c>
      <c r="AC131" s="81"/>
      <c r="AD131" s="448"/>
      <c r="AE131" s="448"/>
      <c r="AF131" s="804" t="str">
        <f t="shared" si="65"/>
        <v xml:space="preserve"> </v>
      </c>
      <c r="AG131" s="804" t="str">
        <f t="shared" si="66"/>
        <v xml:space="preserve"> </v>
      </c>
      <c r="AH131" s="440"/>
      <c r="AI131" s="704"/>
      <c r="AJ131" s="442"/>
      <c r="AK131" s="442"/>
      <c r="AL131" s="442"/>
      <c r="AM131" s="442"/>
      <c r="AN131" s="844"/>
      <c r="AO131" s="443"/>
      <c r="AP131" s="441"/>
      <c r="AQ131" s="1328" t="str">
        <f t="shared" si="67"/>
        <v xml:space="preserve"> </v>
      </c>
      <c r="AR131" s="213" t="str">
        <f t="shared" si="68"/>
        <v xml:space="preserve"> </v>
      </c>
      <c r="AS131" s="213" t="str">
        <f t="shared" si="69"/>
        <v xml:space="preserve"> </v>
      </c>
      <c r="AT131" s="1216" t="str">
        <f t="shared" ref="AT131:AT170" si="177">IF(AM131=AM$87,"該当",IF(OR(AM131=AM$88,AM131=AM$89,AND(AH131&lt;&gt;"",AM131="")),"非該当"," "))</f>
        <v xml:space="preserve"> </v>
      </c>
      <c r="AU131" s="1217" t="str">
        <f t="shared" ref="AU131:AU170" si="178">IF(OR(AV131="該当",AW131="該当"),"該当",IF(OR(AV131="非該当",AW131="非該当"),"非該当"," "))</f>
        <v xml:space="preserve"> </v>
      </c>
      <c r="AV131" s="79"/>
      <c r="AW131" s="1218" t="str">
        <f t="shared" ref="AW131:AW170" si="179">IF(AO131=AO$89,"該当",IF(OR(AO131=AO$87,AO131=AO$88,AO131=AO$90,AND(AM131&lt;&gt;"",AO131="")),"非該当",""))</f>
        <v/>
      </c>
      <c r="AX131" s="213" t="str">
        <f t="shared" si="73"/>
        <v xml:space="preserve"> </v>
      </c>
      <c r="AY131" s="213" t="str">
        <f t="shared" si="74"/>
        <v xml:space="preserve"> </v>
      </c>
      <c r="AZ131" s="728"/>
      <c r="BA131" s="81"/>
      <c r="BB131" s="81"/>
      <c r="BC131" s="80"/>
      <c r="BD131" s="245"/>
      <c r="BE131" s="442"/>
      <c r="BF131" s="442"/>
      <c r="BG131" s="442"/>
      <c r="BH131" s="219" t="str">
        <f t="shared" si="75"/>
        <v xml:space="preserve"> </v>
      </c>
      <c r="BI131" s="738"/>
      <c r="BJ131" s="704"/>
      <c r="BK131" s="81"/>
      <c r="BL131" s="451"/>
      <c r="BM131" s="450"/>
      <c r="BN131" s="449"/>
      <c r="BO131" s="449"/>
      <c r="BP131" s="81"/>
      <c r="BQ131" s="81"/>
      <c r="BR131" s="81"/>
      <c r="BS131" s="81"/>
      <c r="BT131" s="81"/>
      <c r="BU131" s="81"/>
      <c r="BV131" s="81"/>
      <c r="BW131" s="81"/>
      <c r="BX131" s="81"/>
      <c r="BY131" s="81"/>
      <c r="BZ131" s="81"/>
      <c r="CA131" s="81"/>
      <c r="CB131" s="81"/>
      <c r="CC131" s="81"/>
      <c r="CD131" s="81"/>
      <c r="CE131" s="81"/>
      <c r="CF131" s="81"/>
      <c r="CG131" s="81"/>
      <c r="CH131" s="81"/>
      <c r="CI131" s="81"/>
      <c r="CJ131" s="81"/>
      <c r="CK131" s="81"/>
      <c r="CL131" s="81"/>
      <c r="CM131" s="81"/>
      <c r="CN131" s="81"/>
      <c r="CO131" s="81"/>
      <c r="CP131" s="81"/>
      <c r="CQ131" s="81"/>
      <c r="CR131" s="81"/>
      <c r="CS131" s="81"/>
      <c r="CT131" s="81"/>
      <c r="CU131" s="81"/>
      <c r="CV131" s="81"/>
      <c r="CW131" s="81"/>
      <c r="CX131" s="81"/>
      <c r="CY131" s="81"/>
      <c r="CZ131" s="81"/>
      <c r="DA131" s="81"/>
      <c r="DB131" s="81"/>
      <c r="DC131" s="81"/>
      <c r="DD131" s="81"/>
      <c r="DE131" s="81"/>
      <c r="DF131" s="81"/>
      <c r="DG131" s="81"/>
      <c r="DH131" s="81"/>
      <c r="DI131" s="81"/>
      <c r="DJ131" s="81"/>
      <c r="DK131" s="448"/>
      <c r="DL131" s="213" t="str">
        <f t="shared" ref="DL131:DL184" si="180">IF(AND(OR(G131=G$87,G131=G$88),OR(BA131=BA$87,BB131=BB$87,AT131="該当"),OR(COUNTA(BJ131:BL131,BN131:BN131,BP131:BV131,BX131:CI131,CK131:CR131,CT131:CZ131,DB131:DC131,DE131:DJ131)&lt;46,COUNTA(BK131:BK131)&lt;1)),"虐待あり→問6_1)～問6_7)に回答漏れがあります",
IF(AND(G131=G$89,OR(BA131=BA$87,BB131=BB$87,AT131="該当"),OR(COUNTA(BJ131:BK131,BN131:BN131,BP131:BV131,BX131:CI131,CK131:CR131,CT131:CZ131,DB131:DC131,DE131:DJ131)&lt;45,COUNTA(BK131:BK131)&lt;1)),"虐待あり→問6_1)～問6_7)に回答漏れがあります",
IF(AND(AND(OR(BA131=BA$88,BA131=BA$89,BA131=BA$90,BB131=BB$88,BB131=BB$89,BB131=BB$90,BB131=BB$91,AND(BA131="",BB131="")),OR(AT131="非該当",AT131=" ")),OR(COUNTA(BJ131:DK131)&gt;0,COUNTA(BK131:BL131)&gt;0)),"虐待なし→回答内容確認",
IF(AND(OR(DJ131=DJ$88,DJ131=DJ$89,DJ131=DJ$90),DK131=""),"不明の場合理由を記入",
IF(AND(COUNTA(G131:Z131,AH131:AP131,AV131,BA131:BD131)&lt;1,COUNTA(BJ131:DK131)&gt;0),"問1～問5無記入、問6内容確認",
IF(AND(OR(BL131=BM$97,BL131=BM$103,BL131=BN$94,BL131=BN$95,BL131=BN$96,BL131=BN$97),BM131=""),"2-1,2-2)その他の場合、具体的内容が必要",
IF(AND(BL131&lt;&gt;BM$97,BL131&lt;&gt;BM$103,BL131&lt;&gt;BN$94,BL131&lt;&gt;BN$95,BL131&lt;&gt;BN$96,BL131&lt;&gt;BN$97,BM131&lt;&gt;""),"2-1,2-2)その他でない→具体的内容不要"," ")))))))</f>
        <v xml:space="preserve"> </v>
      </c>
      <c r="DM131" s="246">
        <f t="shared" ref="DM131:DM150" si="181">D131</f>
        <v>12</v>
      </c>
      <c r="DN131" s="444"/>
      <c r="DO131" s="449"/>
      <c r="DP131" s="81"/>
      <c r="DQ131" s="81"/>
      <c r="DR131" s="81"/>
      <c r="DS131" s="81"/>
      <c r="DT131" s="81"/>
      <c r="DU131" s="81"/>
      <c r="DV131" s="448"/>
      <c r="DW131" s="450"/>
      <c r="DX131" s="704"/>
      <c r="DY131" s="213" t="str">
        <f t="shared" si="78"/>
        <v xml:space="preserve"> </v>
      </c>
      <c r="DZ131" s="213" t="str">
        <f t="shared" si="79"/>
        <v xml:space="preserve"> </v>
      </c>
      <c r="EA131" s="247"/>
      <c r="EB131" s="247"/>
      <c r="EC131" s="247"/>
      <c r="ED131" s="247"/>
      <c r="EE131" s="247"/>
      <c r="EF131" s="247"/>
      <c r="EG131" s="450"/>
      <c r="EH131" s="704"/>
      <c r="EI131" s="213" t="str">
        <f t="shared" si="80"/>
        <v xml:space="preserve"> </v>
      </c>
      <c r="EJ131" s="213" t="str">
        <f t="shared" si="81"/>
        <v xml:space="preserve"> </v>
      </c>
      <c r="EK131" s="81"/>
      <c r="EL131" s="81"/>
      <c r="EM131" s="81"/>
      <c r="EN131" s="704"/>
      <c r="EO131" s="213" t="str">
        <f t="shared" si="82"/>
        <v xml:space="preserve"> </v>
      </c>
      <c r="EP131" s="249"/>
      <c r="EQ131" s="704"/>
      <c r="ER131" s="248"/>
      <c r="ES131" s="704"/>
      <c r="ET131" s="248"/>
      <c r="EU131" s="251"/>
      <c r="EV131" s="213" t="str">
        <f t="shared" si="83"/>
        <v xml:space="preserve"> </v>
      </c>
      <c r="EW131" s="213" t="str">
        <f t="shared" si="84"/>
        <v xml:space="preserve"> </v>
      </c>
      <c r="EX131" s="82"/>
      <c r="EY131" s="82"/>
      <c r="EZ131" s="82"/>
      <c r="FA131" s="248"/>
      <c r="FB131" s="1337" t="str">
        <f t="shared" si="85"/>
        <v xml:space="preserve"> </v>
      </c>
      <c r="FC131" s="452"/>
      <c r="FD131" s="213" t="str" cm="1">
        <f t="array" ref="FD131">IF(AND(SUM(COUNTIF(DO131:DV131,{"*実施*"}),COUNTIF(EA131:EF131,{"*実施*"}))&gt;0,FC131=""),"法に基づく措置あり→問12に記入",
IF(AND(SUM(COUNTIF(DO131:DV131,{"*実施*"}),COUNTIF(EA131:EF131,{"*実施*"}))&lt;1,FC131&lt;&gt;""),"法に基づく措置なし→問12に記入不要"," "))</f>
        <v xml:space="preserve"> </v>
      </c>
      <c r="FE131" s="449"/>
      <c r="FF131" s="704"/>
      <c r="FG131" s="81"/>
      <c r="FH131" s="449"/>
      <c r="FI131" s="1100"/>
      <c r="FJ131" s="1107" t="str">
        <f t="shared" si="137"/>
        <v xml:space="preserve"> </v>
      </c>
      <c r="FK131" s="779" t="str">
        <f t="shared" si="87"/>
        <v/>
      </c>
      <c r="FL131" s="212" t="str">
        <f t="shared" si="88"/>
        <v xml:space="preserve"> </v>
      </c>
      <c r="FM131" s="1335" t="str">
        <f t="shared" si="111"/>
        <v xml:space="preserve"> </v>
      </c>
      <c r="FN131" s="1273" t="str">
        <f t="shared" si="112"/>
        <v/>
      </c>
      <c r="FO131" s="1274" t="str">
        <f t="shared" si="113"/>
        <v/>
      </c>
      <c r="FP131" s="1275" t="str">
        <f t="shared" si="114"/>
        <v/>
      </c>
      <c r="FQ131" s="1275" t="str">
        <f t="shared" si="115"/>
        <v/>
      </c>
      <c r="FR131" s="1275" t="str">
        <f t="shared" si="116"/>
        <v/>
      </c>
      <c r="FS131" s="1275" t="str">
        <f t="shared" si="117"/>
        <v/>
      </c>
      <c r="FT131" s="1275" t="str">
        <f t="shared" si="118"/>
        <v/>
      </c>
      <c r="FU131" s="1275" t="str">
        <f t="shared" si="119"/>
        <v/>
      </c>
      <c r="FV131" s="1275" t="str">
        <f t="shared" si="120"/>
        <v/>
      </c>
      <c r="FW131" s="1275" t="str">
        <f t="shared" si="121"/>
        <v/>
      </c>
      <c r="FY131" s="1234" t="str">
        <f t="shared" si="138"/>
        <v xml:space="preserve"> </v>
      </c>
      <c r="FZ131" s="1234" t="str">
        <f t="shared" si="139"/>
        <v xml:space="preserve"> </v>
      </c>
      <c r="GA131" s="1234" t="str">
        <f t="shared" si="140"/>
        <v xml:space="preserve"> </v>
      </c>
      <c r="GB131" s="1234" t="str">
        <f t="shared" si="141"/>
        <v xml:space="preserve"> </v>
      </c>
      <c r="GC131" s="1234" t="str">
        <f t="shared" si="142"/>
        <v xml:space="preserve"> </v>
      </c>
      <c r="GD131" s="1234" t="str">
        <f t="shared" si="143"/>
        <v xml:space="preserve"> </v>
      </c>
      <c r="GE131" s="1234" t="str">
        <f t="shared" si="144"/>
        <v xml:space="preserve"> </v>
      </c>
      <c r="GF131" s="1234" t="str">
        <f t="shared" si="145"/>
        <v xml:space="preserve"> </v>
      </c>
      <c r="GG131" s="1234" t="str">
        <f t="shared" si="146"/>
        <v xml:space="preserve"> </v>
      </c>
      <c r="GH131" s="1234">
        <f t="shared" si="147"/>
        <v>0</v>
      </c>
      <c r="GI131" s="1234" t="str">
        <f t="shared" si="148"/>
        <v xml:space="preserve"> </v>
      </c>
      <c r="GJ131" s="1234" t="str">
        <f t="shared" si="149"/>
        <v xml:space="preserve"> </v>
      </c>
      <c r="GK131" s="1234" t="str">
        <f t="shared" si="150"/>
        <v xml:space="preserve"> </v>
      </c>
      <c r="GL131" s="1234" t="str">
        <f t="shared" si="151"/>
        <v xml:space="preserve"> </v>
      </c>
      <c r="GM131" s="1234" t="str">
        <f t="shared" si="152"/>
        <v xml:space="preserve"> </v>
      </c>
      <c r="GN131" s="1234" t="str">
        <f t="shared" si="153"/>
        <v xml:space="preserve"> </v>
      </c>
      <c r="GO131" s="1234" t="str">
        <f t="shared" si="154"/>
        <v xml:space="preserve"> </v>
      </c>
      <c r="GP131" s="1234" t="str">
        <f t="shared" si="155"/>
        <v xml:space="preserve"> </v>
      </c>
      <c r="GQ131" s="1234" t="str">
        <f t="shared" si="156"/>
        <v xml:space="preserve"> </v>
      </c>
      <c r="GR131" s="1234">
        <f t="shared" si="157"/>
        <v>0</v>
      </c>
      <c r="GS131" s="1234" t="str">
        <f t="shared" si="168"/>
        <v xml:space="preserve"> </v>
      </c>
      <c r="GT131" s="1234" t="str">
        <f t="shared" si="169"/>
        <v xml:space="preserve"> </v>
      </c>
      <c r="GU131" s="1234" t="str">
        <f t="shared" si="170"/>
        <v xml:space="preserve"> </v>
      </c>
      <c r="GV131" s="1234" t="str">
        <f t="shared" si="171"/>
        <v xml:space="preserve"> </v>
      </c>
      <c r="GW131" s="1234" t="str">
        <f t="shared" si="172"/>
        <v xml:space="preserve"> </v>
      </c>
      <c r="GX131" s="1234" t="str">
        <f t="shared" si="173"/>
        <v xml:space="preserve"> </v>
      </c>
      <c r="GY131" s="1234" t="str">
        <f t="shared" si="174"/>
        <v xml:space="preserve"> </v>
      </c>
      <c r="GZ131" s="1234" t="str">
        <f t="shared" si="175"/>
        <v xml:space="preserve"> </v>
      </c>
      <c r="HA131" s="1234" t="str">
        <f t="shared" si="176"/>
        <v xml:space="preserve"> </v>
      </c>
      <c r="HB131" s="1234">
        <f t="shared" si="167"/>
        <v>0</v>
      </c>
      <c r="HC131" s="1234" t="str">
        <f t="shared" si="125"/>
        <v xml:space="preserve"> </v>
      </c>
      <c r="HD131" s="1234" t="str">
        <f t="shared" si="126"/>
        <v xml:space="preserve"> </v>
      </c>
      <c r="HE131" s="1234" t="str">
        <f t="shared" si="127"/>
        <v xml:space="preserve"> </v>
      </c>
      <c r="HF131" s="1234">
        <f t="shared" si="128"/>
        <v>0</v>
      </c>
      <c r="HG131" s="1234" t="str">
        <f t="shared" si="129"/>
        <v xml:space="preserve"> </v>
      </c>
      <c r="HH131" s="1234" t="str">
        <f t="shared" si="130"/>
        <v xml:space="preserve"> </v>
      </c>
      <c r="HI131" s="1234" t="str">
        <f t="shared" si="131"/>
        <v xml:space="preserve"> </v>
      </c>
      <c r="HJ131" s="1234" t="str">
        <f t="shared" si="132"/>
        <v xml:space="preserve"> </v>
      </c>
      <c r="HK131" s="1234" t="str">
        <f t="shared" si="133"/>
        <v xml:space="preserve"> </v>
      </c>
      <c r="HL131" s="1234" t="str">
        <f t="shared" si="134"/>
        <v xml:space="preserve"> </v>
      </c>
      <c r="HM131" s="1234" t="str">
        <f t="shared" si="135"/>
        <v xml:space="preserve"> </v>
      </c>
      <c r="HN131" s="1234">
        <f t="shared" si="136"/>
        <v>0</v>
      </c>
    </row>
    <row r="132" spans="1:222" ht="30" customHeight="1" thickTop="1" thickBot="1">
      <c r="A132" s="1205">
        <f>【A票】【D票】!$D$10</f>
        <v>0</v>
      </c>
      <c r="B132" s="1205">
        <f>【A票】【D票】!$H$10</f>
        <v>0</v>
      </c>
      <c r="C132" s="1206" t="str">
        <f>【A票】【D票】!$K$10</f>
        <v xml:space="preserve"> </v>
      </c>
      <c r="D132" s="1207">
        <f t="shared" si="62"/>
        <v>13</v>
      </c>
      <c r="E132" s="472"/>
      <c r="F132" s="704"/>
      <c r="G132" s="588"/>
      <c r="H132" s="589"/>
      <c r="I132" s="639"/>
      <c r="J132" s="639"/>
      <c r="K132" s="639"/>
      <c r="L132" s="639"/>
      <c r="M132" s="639"/>
      <c r="N132" s="639"/>
      <c r="O132" s="639"/>
      <c r="P132" s="639"/>
      <c r="Q132" s="639"/>
      <c r="R132" s="639"/>
      <c r="S132" s="639"/>
      <c r="T132" s="639"/>
      <c r="U132" s="639"/>
      <c r="V132" s="640"/>
      <c r="W132" s="644"/>
      <c r="X132" s="644"/>
      <c r="Y132" s="645"/>
      <c r="Z132" s="643"/>
      <c r="AA132" s="212" t="str">
        <f t="shared" ref="AA132:AA183" si="182">IF(AND(COUNTA(F132:H132)&lt;3,COUNTA(F132:H132)&gt;0),"問1回答漏れ",IF(AND(G132&lt;&gt;"",COUNTA(I132:V132,Z132)&lt;1),"問2回答漏れ"," "))</f>
        <v xml:space="preserve"> </v>
      </c>
      <c r="AB132" s="212" t="str">
        <f t="shared" ref="AB132:AB183" si="183">IF(AND(V132&gt;0,OR(COUNTA(W132:Y132)&lt;1,COUNTA(W132:Y132)&gt;V132)),"その他に人数→具体的内容記入",IF(AND(V132="",COUNTA(W132:Y132)&lt;&gt;0),"具体的内容あり→人数記入"," "))</f>
        <v xml:space="preserve"> </v>
      </c>
      <c r="AC132" s="81"/>
      <c r="AD132" s="448"/>
      <c r="AE132" s="448"/>
      <c r="AF132" s="804" t="str">
        <f t="shared" si="65"/>
        <v xml:space="preserve"> </v>
      </c>
      <c r="AG132" s="804" t="str">
        <f t="shared" si="66"/>
        <v xml:space="preserve"> </v>
      </c>
      <c r="AH132" s="440"/>
      <c r="AI132" s="704"/>
      <c r="AJ132" s="442"/>
      <c r="AK132" s="442"/>
      <c r="AL132" s="442"/>
      <c r="AM132" s="442"/>
      <c r="AN132" s="844"/>
      <c r="AO132" s="443"/>
      <c r="AP132" s="441"/>
      <c r="AQ132" s="1328" t="str">
        <f t="shared" si="67"/>
        <v xml:space="preserve"> </v>
      </c>
      <c r="AR132" s="213" t="str">
        <f t="shared" si="68"/>
        <v xml:space="preserve"> </v>
      </c>
      <c r="AS132" s="213" t="str">
        <f t="shared" si="69"/>
        <v xml:space="preserve"> </v>
      </c>
      <c r="AT132" s="1216" t="str">
        <f t="shared" si="177"/>
        <v xml:space="preserve"> </v>
      </c>
      <c r="AU132" s="1217" t="str">
        <f t="shared" si="178"/>
        <v xml:space="preserve"> </v>
      </c>
      <c r="AV132" s="79"/>
      <c r="AW132" s="1218" t="str">
        <f t="shared" si="179"/>
        <v/>
      </c>
      <c r="AX132" s="213" t="str">
        <f t="shared" si="73"/>
        <v xml:space="preserve"> </v>
      </c>
      <c r="AY132" s="213" t="str">
        <f t="shared" si="74"/>
        <v xml:space="preserve"> </v>
      </c>
      <c r="AZ132" s="728"/>
      <c r="BA132" s="81"/>
      <c r="BB132" s="81"/>
      <c r="BC132" s="80"/>
      <c r="BD132" s="245"/>
      <c r="BE132" s="442"/>
      <c r="BF132" s="442"/>
      <c r="BG132" s="442"/>
      <c r="BH132" s="219" t="str">
        <f t="shared" si="75"/>
        <v xml:space="preserve"> </v>
      </c>
      <c r="BI132" s="738"/>
      <c r="BJ132" s="704"/>
      <c r="BK132" s="81"/>
      <c r="BL132" s="451"/>
      <c r="BM132" s="450"/>
      <c r="BN132" s="449"/>
      <c r="BO132" s="449"/>
      <c r="BP132" s="81"/>
      <c r="BQ132" s="81"/>
      <c r="BR132" s="81"/>
      <c r="BS132" s="81"/>
      <c r="BT132" s="81"/>
      <c r="BU132" s="81"/>
      <c r="BV132" s="81"/>
      <c r="BW132" s="81"/>
      <c r="BX132" s="81"/>
      <c r="BY132" s="81"/>
      <c r="BZ132" s="81"/>
      <c r="CA132" s="81"/>
      <c r="CB132" s="81"/>
      <c r="CC132" s="81"/>
      <c r="CD132" s="81"/>
      <c r="CE132" s="81"/>
      <c r="CF132" s="81"/>
      <c r="CG132" s="81"/>
      <c r="CH132" s="81"/>
      <c r="CI132" s="81"/>
      <c r="CJ132" s="81"/>
      <c r="CK132" s="81"/>
      <c r="CL132" s="81"/>
      <c r="CM132" s="81"/>
      <c r="CN132" s="81"/>
      <c r="CO132" s="81"/>
      <c r="CP132" s="81"/>
      <c r="CQ132" s="81"/>
      <c r="CR132" s="81"/>
      <c r="CS132" s="81"/>
      <c r="CT132" s="81"/>
      <c r="CU132" s="81"/>
      <c r="CV132" s="81"/>
      <c r="CW132" s="81"/>
      <c r="CX132" s="81"/>
      <c r="CY132" s="81"/>
      <c r="CZ132" s="81"/>
      <c r="DA132" s="81"/>
      <c r="DB132" s="81"/>
      <c r="DC132" s="81"/>
      <c r="DD132" s="81"/>
      <c r="DE132" s="81"/>
      <c r="DF132" s="81"/>
      <c r="DG132" s="81"/>
      <c r="DH132" s="81"/>
      <c r="DI132" s="81"/>
      <c r="DJ132" s="81"/>
      <c r="DK132" s="448"/>
      <c r="DL132" s="213" t="str">
        <f t="shared" si="180"/>
        <v xml:space="preserve"> </v>
      </c>
      <c r="DM132" s="246">
        <f t="shared" si="181"/>
        <v>13</v>
      </c>
      <c r="DN132" s="444"/>
      <c r="DO132" s="449"/>
      <c r="DP132" s="81"/>
      <c r="DQ132" s="81"/>
      <c r="DR132" s="81"/>
      <c r="DS132" s="81"/>
      <c r="DT132" s="81"/>
      <c r="DU132" s="81"/>
      <c r="DV132" s="448"/>
      <c r="DW132" s="450"/>
      <c r="DX132" s="704"/>
      <c r="DY132" s="213" t="str">
        <f t="shared" si="78"/>
        <v xml:space="preserve"> </v>
      </c>
      <c r="DZ132" s="213" t="str">
        <f t="shared" si="79"/>
        <v xml:space="preserve"> </v>
      </c>
      <c r="EA132" s="247"/>
      <c r="EB132" s="247"/>
      <c r="EC132" s="247"/>
      <c r="ED132" s="247"/>
      <c r="EE132" s="247"/>
      <c r="EF132" s="247"/>
      <c r="EG132" s="450"/>
      <c r="EH132" s="704"/>
      <c r="EI132" s="213" t="str">
        <f t="shared" si="80"/>
        <v xml:space="preserve"> </v>
      </c>
      <c r="EJ132" s="213" t="str">
        <f t="shared" si="81"/>
        <v xml:space="preserve"> </v>
      </c>
      <c r="EK132" s="81"/>
      <c r="EL132" s="81"/>
      <c r="EM132" s="81"/>
      <c r="EN132" s="704"/>
      <c r="EO132" s="213" t="str">
        <f t="shared" si="82"/>
        <v xml:space="preserve"> </v>
      </c>
      <c r="EP132" s="249"/>
      <c r="EQ132" s="704"/>
      <c r="ER132" s="248"/>
      <c r="ES132" s="704"/>
      <c r="ET132" s="248"/>
      <c r="EU132" s="251"/>
      <c r="EV132" s="213" t="str">
        <f t="shared" si="83"/>
        <v xml:space="preserve"> </v>
      </c>
      <c r="EW132" s="213" t="str">
        <f t="shared" si="84"/>
        <v xml:space="preserve"> </v>
      </c>
      <c r="EX132" s="82"/>
      <c r="EY132" s="82"/>
      <c r="EZ132" s="82"/>
      <c r="FA132" s="248"/>
      <c r="FB132" s="1337" t="str">
        <f t="shared" si="85"/>
        <v xml:space="preserve"> </v>
      </c>
      <c r="FC132" s="452"/>
      <c r="FD132" s="213" t="str" cm="1">
        <f t="array" ref="FD132">IF(AND(SUM(COUNTIF(DO132:DV132,{"*実施*"}),COUNTIF(EA132:EF132,{"*実施*"}))&gt;0,FC132=""),"法に基づく措置あり→問12に記入",
IF(AND(SUM(COUNTIF(DO132:DV132,{"*実施*"}),COUNTIF(EA132:EF132,{"*実施*"}))&lt;1,FC132&lt;&gt;""),"法に基づく措置なし→問12に記入不要"," "))</f>
        <v xml:space="preserve"> </v>
      </c>
      <c r="FE132" s="449"/>
      <c r="FF132" s="704"/>
      <c r="FG132" s="81"/>
      <c r="FH132" s="449"/>
      <c r="FI132" s="1100"/>
      <c r="FJ132" s="1107" t="str">
        <f t="shared" si="137"/>
        <v xml:space="preserve"> </v>
      </c>
      <c r="FK132" s="779" t="str">
        <f t="shared" si="87"/>
        <v/>
      </c>
      <c r="FL132" s="212" t="str">
        <f t="shared" si="88"/>
        <v xml:space="preserve"> </v>
      </c>
      <c r="FM132" s="1335" t="str">
        <f t="shared" si="111"/>
        <v xml:space="preserve"> </v>
      </c>
      <c r="FN132" s="1273" t="str">
        <f t="shared" si="112"/>
        <v/>
      </c>
      <c r="FO132" s="1274" t="str">
        <f t="shared" si="113"/>
        <v/>
      </c>
      <c r="FP132" s="1275" t="str">
        <f t="shared" si="114"/>
        <v/>
      </c>
      <c r="FQ132" s="1275" t="str">
        <f t="shared" si="115"/>
        <v/>
      </c>
      <c r="FR132" s="1275" t="str">
        <f t="shared" si="116"/>
        <v/>
      </c>
      <c r="FS132" s="1275" t="str">
        <f t="shared" si="117"/>
        <v/>
      </c>
      <c r="FT132" s="1275" t="str">
        <f t="shared" si="118"/>
        <v/>
      </c>
      <c r="FU132" s="1275" t="str">
        <f t="shared" si="119"/>
        <v/>
      </c>
      <c r="FV132" s="1275" t="str">
        <f t="shared" si="120"/>
        <v/>
      </c>
      <c r="FW132" s="1275" t="str">
        <f t="shared" si="121"/>
        <v/>
      </c>
      <c r="FY132" s="1234" t="str">
        <f t="shared" si="138"/>
        <v xml:space="preserve"> </v>
      </c>
      <c r="FZ132" s="1234" t="str">
        <f t="shared" si="139"/>
        <v xml:space="preserve"> </v>
      </c>
      <c r="GA132" s="1234" t="str">
        <f t="shared" si="140"/>
        <v xml:space="preserve"> </v>
      </c>
      <c r="GB132" s="1234" t="str">
        <f t="shared" si="141"/>
        <v xml:space="preserve"> </v>
      </c>
      <c r="GC132" s="1234" t="str">
        <f t="shared" si="142"/>
        <v xml:space="preserve"> </v>
      </c>
      <c r="GD132" s="1234" t="str">
        <f t="shared" si="143"/>
        <v xml:space="preserve"> </v>
      </c>
      <c r="GE132" s="1234" t="str">
        <f t="shared" si="144"/>
        <v xml:space="preserve"> </v>
      </c>
      <c r="GF132" s="1234" t="str">
        <f t="shared" si="145"/>
        <v xml:space="preserve"> </v>
      </c>
      <c r="GG132" s="1234" t="str">
        <f t="shared" si="146"/>
        <v xml:space="preserve"> </v>
      </c>
      <c r="GH132" s="1234">
        <f t="shared" si="147"/>
        <v>0</v>
      </c>
      <c r="GI132" s="1234" t="str">
        <f t="shared" si="148"/>
        <v xml:space="preserve"> </v>
      </c>
      <c r="GJ132" s="1234" t="str">
        <f t="shared" si="149"/>
        <v xml:space="preserve"> </v>
      </c>
      <c r="GK132" s="1234" t="str">
        <f t="shared" si="150"/>
        <v xml:space="preserve"> </v>
      </c>
      <c r="GL132" s="1234" t="str">
        <f t="shared" si="151"/>
        <v xml:space="preserve"> </v>
      </c>
      <c r="GM132" s="1234" t="str">
        <f t="shared" si="152"/>
        <v xml:space="preserve"> </v>
      </c>
      <c r="GN132" s="1234" t="str">
        <f t="shared" si="153"/>
        <v xml:space="preserve"> </v>
      </c>
      <c r="GO132" s="1234" t="str">
        <f t="shared" si="154"/>
        <v xml:space="preserve"> </v>
      </c>
      <c r="GP132" s="1234" t="str">
        <f t="shared" si="155"/>
        <v xml:space="preserve"> </v>
      </c>
      <c r="GQ132" s="1234" t="str">
        <f t="shared" si="156"/>
        <v xml:space="preserve"> </v>
      </c>
      <c r="GR132" s="1234">
        <f t="shared" si="157"/>
        <v>0</v>
      </c>
      <c r="GS132" s="1234" t="str">
        <f t="shared" si="168"/>
        <v xml:space="preserve"> </v>
      </c>
      <c r="GT132" s="1234" t="str">
        <f t="shared" si="169"/>
        <v xml:space="preserve"> </v>
      </c>
      <c r="GU132" s="1234" t="str">
        <f t="shared" si="170"/>
        <v xml:space="preserve"> </v>
      </c>
      <c r="GV132" s="1234" t="str">
        <f t="shared" si="171"/>
        <v xml:space="preserve"> </v>
      </c>
      <c r="GW132" s="1234" t="str">
        <f t="shared" si="172"/>
        <v xml:space="preserve"> </v>
      </c>
      <c r="GX132" s="1234" t="str">
        <f t="shared" si="173"/>
        <v xml:space="preserve"> </v>
      </c>
      <c r="GY132" s="1234" t="str">
        <f t="shared" si="174"/>
        <v xml:space="preserve"> </v>
      </c>
      <c r="GZ132" s="1234" t="str">
        <f t="shared" si="175"/>
        <v xml:space="preserve"> </v>
      </c>
      <c r="HA132" s="1234" t="str">
        <f t="shared" si="176"/>
        <v xml:space="preserve"> </v>
      </c>
      <c r="HB132" s="1234">
        <f t="shared" si="167"/>
        <v>0</v>
      </c>
      <c r="HC132" s="1234" t="str">
        <f t="shared" si="125"/>
        <v xml:space="preserve"> </v>
      </c>
      <c r="HD132" s="1234" t="str">
        <f t="shared" si="126"/>
        <v xml:space="preserve"> </v>
      </c>
      <c r="HE132" s="1234" t="str">
        <f t="shared" si="127"/>
        <v xml:space="preserve"> </v>
      </c>
      <c r="HF132" s="1234">
        <f t="shared" si="128"/>
        <v>0</v>
      </c>
      <c r="HG132" s="1234" t="str">
        <f t="shared" si="129"/>
        <v xml:space="preserve"> </v>
      </c>
      <c r="HH132" s="1234" t="str">
        <f t="shared" si="130"/>
        <v xml:space="preserve"> </v>
      </c>
      <c r="HI132" s="1234" t="str">
        <f t="shared" si="131"/>
        <v xml:space="preserve"> </v>
      </c>
      <c r="HJ132" s="1234" t="str">
        <f t="shared" si="132"/>
        <v xml:space="preserve"> </v>
      </c>
      <c r="HK132" s="1234" t="str">
        <f t="shared" si="133"/>
        <v xml:space="preserve"> </v>
      </c>
      <c r="HL132" s="1234" t="str">
        <f t="shared" si="134"/>
        <v xml:space="preserve"> </v>
      </c>
      <c r="HM132" s="1234" t="str">
        <f t="shared" si="135"/>
        <v xml:space="preserve"> </v>
      </c>
      <c r="HN132" s="1234">
        <f t="shared" si="136"/>
        <v>0</v>
      </c>
    </row>
    <row r="133" spans="1:222" ht="30" customHeight="1" thickTop="1" thickBot="1">
      <c r="A133" s="1205">
        <f>【A票】【D票】!$D$10</f>
        <v>0</v>
      </c>
      <c r="B133" s="1205">
        <f>【A票】【D票】!$H$10</f>
        <v>0</v>
      </c>
      <c r="C133" s="1206" t="str">
        <f>【A票】【D票】!$K$10</f>
        <v xml:space="preserve"> </v>
      </c>
      <c r="D133" s="1207">
        <f t="shared" si="62"/>
        <v>14</v>
      </c>
      <c r="E133" s="472"/>
      <c r="F133" s="704"/>
      <c r="G133" s="588"/>
      <c r="H133" s="589"/>
      <c r="I133" s="639"/>
      <c r="J133" s="639"/>
      <c r="K133" s="639"/>
      <c r="L133" s="639"/>
      <c r="M133" s="639"/>
      <c r="N133" s="639"/>
      <c r="O133" s="639"/>
      <c r="P133" s="639"/>
      <c r="Q133" s="639"/>
      <c r="R133" s="639"/>
      <c r="S133" s="639"/>
      <c r="T133" s="639"/>
      <c r="U133" s="639"/>
      <c r="V133" s="640"/>
      <c r="W133" s="644"/>
      <c r="X133" s="644"/>
      <c r="Y133" s="645"/>
      <c r="Z133" s="643"/>
      <c r="AA133" s="212" t="str">
        <f t="shared" si="182"/>
        <v xml:space="preserve"> </v>
      </c>
      <c r="AB133" s="212" t="str">
        <f t="shared" si="183"/>
        <v xml:space="preserve"> </v>
      </c>
      <c r="AC133" s="81"/>
      <c r="AD133" s="448"/>
      <c r="AE133" s="448"/>
      <c r="AF133" s="804" t="str">
        <f t="shared" si="65"/>
        <v xml:space="preserve"> </v>
      </c>
      <c r="AG133" s="804" t="str">
        <f t="shared" si="66"/>
        <v xml:space="preserve"> </v>
      </c>
      <c r="AH133" s="440"/>
      <c r="AI133" s="704"/>
      <c r="AJ133" s="442"/>
      <c r="AK133" s="442"/>
      <c r="AL133" s="442"/>
      <c r="AM133" s="442"/>
      <c r="AN133" s="844"/>
      <c r="AO133" s="443"/>
      <c r="AP133" s="441"/>
      <c r="AQ133" s="1328" t="str">
        <f t="shared" si="67"/>
        <v xml:space="preserve"> </v>
      </c>
      <c r="AR133" s="213" t="str">
        <f t="shared" si="68"/>
        <v xml:space="preserve"> </v>
      </c>
      <c r="AS133" s="213" t="str">
        <f t="shared" si="69"/>
        <v xml:space="preserve"> </v>
      </c>
      <c r="AT133" s="1216" t="str">
        <f t="shared" si="177"/>
        <v xml:space="preserve"> </v>
      </c>
      <c r="AU133" s="1217" t="str">
        <f t="shared" si="178"/>
        <v xml:space="preserve"> </v>
      </c>
      <c r="AV133" s="79"/>
      <c r="AW133" s="1218" t="str">
        <f t="shared" si="179"/>
        <v/>
      </c>
      <c r="AX133" s="213" t="str">
        <f t="shared" ref="AX133:AX184" si="184">IF(AND(AM133=AM$89,AV133=""),"虐待の事実の判断に至らなかった→2-1)に回答",IF(AND(AM133&lt;&gt;AM$89,AV133&lt;&gt;""),"虐待の事実の判断に至らなかった時のみ2-1)に回答",IF(AND(G133=G$89,AM133=AM$89,AV133=AV$88),"問1「対応時期」で選択肢cとした場合、虐待の事実が認められた事例のみ回答(問3_1-3)でc)、問4_2-1)で｢非該当｣を選択中)"," ")))</f>
        <v xml:space="preserve"> </v>
      </c>
      <c r="AY133" s="213" t="str">
        <f t="shared" ref="AY133:AY183" si="185">IF(AND(H133=H$88,COUNTA(AV133)&gt;0),"都道府県が直接受理→回答不要"," ")</f>
        <v xml:space="preserve"> </v>
      </c>
      <c r="AZ133" s="728"/>
      <c r="BA133" s="81"/>
      <c r="BB133" s="81"/>
      <c r="BC133" s="80"/>
      <c r="BD133" s="245"/>
      <c r="BE133" s="442"/>
      <c r="BF133" s="442"/>
      <c r="BG133" s="442"/>
      <c r="BH133" s="219" t="str">
        <f t="shared" si="75"/>
        <v xml:space="preserve"> </v>
      </c>
      <c r="BI133" s="738"/>
      <c r="BJ133" s="704"/>
      <c r="BK133" s="81"/>
      <c r="BL133" s="451"/>
      <c r="BM133" s="450"/>
      <c r="BN133" s="449"/>
      <c r="BO133" s="449"/>
      <c r="BP133" s="81"/>
      <c r="BQ133" s="81"/>
      <c r="BR133" s="81"/>
      <c r="BS133" s="81"/>
      <c r="BT133" s="81"/>
      <c r="BU133" s="81"/>
      <c r="BV133" s="81"/>
      <c r="BW133" s="81"/>
      <c r="BX133" s="81"/>
      <c r="BY133" s="81"/>
      <c r="BZ133" s="81"/>
      <c r="CA133" s="81"/>
      <c r="CB133" s="81"/>
      <c r="CC133" s="81"/>
      <c r="CD133" s="81"/>
      <c r="CE133" s="81"/>
      <c r="CF133" s="81"/>
      <c r="CG133" s="81"/>
      <c r="CH133" s="81"/>
      <c r="CI133" s="81"/>
      <c r="CJ133" s="81"/>
      <c r="CK133" s="81"/>
      <c r="CL133" s="81"/>
      <c r="CM133" s="81"/>
      <c r="CN133" s="81"/>
      <c r="CO133" s="81"/>
      <c r="CP133" s="81"/>
      <c r="CQ133" s="81"/>
      <c r="CR133" s="81"/>
      <c r="CS133" s="81"/>
      <c r="CT133" s="81"/>
      <c r="CU133" s="81"/>
      <c r="CV133" s="81"/>
      <c r="CW133" s="81"/>
      <c r="CX133" s="81"/>
      <c r="CY133" s="81"/>
      <c r="CZ133" s="81"/>
      <c r="DA133" s="81"/>
      <c r="DB133" s="81"/>
      <c r="DC133" s="81"/>
      <c r="DD133" s="81"/>
      <c r="DE133" s="81"/>
      <c r="DF133" s="81"/>
      <c r="DG133" s="81"/>
      <c r="DH133" s="81"/>
      <c r="DI133" s="81"/>
      <c r="DJ133" s="81"/>
      <c r="DK133" s="448"/>
      <c r="DL133" s="213" t="str">
        <f t="shared" si="180"/>
        <v xml:space="preserve"> </v>
      </c>
      <c r="DM133" s="246">
        <f t="shared" si="181"/>
        <v>14</v>
      </c>
      <c r="DN133" s="444"/>
      <c r="DO133" s="449"/>
      <c r="DP133" s="81"/>
      <c r="DQ133" s="81"/>
      <c r="DR133" s="81"/>
      <c r="DS133" s="81"/>
      <c r="DT133" s="81"/>
      <c r="DU133" s="81"/>
      <c r="DV133" s="448"/>
      <c r="DW133" s="450"/>
      <c r="DX133" s="704"/>
      <c r="DY133" s="213" t="str">
        <f t="shared" si="78"/>
        <v xml:space="preserve"> </v>
      </c>
      <c r="DZ133" s="213" t="str">
        <f t="shared" si="79"/>
        <v xml:space="preserve"> </v>
      </c>
      <c r="EA133" s="247"/>
      <c r="EB133" s="247"/>
      <c r="EC133" s="247"/>
      <c r="ED133" s="247"/>
      <c r="EE133" s="247"/>
      <c r="EF133" s="247"/>
      <c r="EG133" s="450"/>
      <c r="EH133" s="704"/>
      <c r="EI133" s="213" t="str">
        <f t="shared" si="80"/>
        <v xml:space="preserve"> </v>
      </c>
      <c r="EJ133" s="213" t="str">
        <f t="shared" si="81"/>
        <v xml:space="preserve"> </v>
      </c>
      <c r="EK133" s="81"/>
      <c r="EL133" s="81"/>
      <c r="EM133" s="81"/>
      <c r="EN133" s="704"/>
      <c r="EO133" s="213" t="str">
        <f t="shared" si="82"/>
        <v xml:space="preserve"> </v>
      </c>
      <c r="EP133" s="249"/>
      <c r="EQ133" s="704"/>
      <c r="ER133" s="248"/>
      <c r="ES133" s="704"/>
      <c r="ET133" s="248"/>
      <c r="EU133" s="251"/>
      <c r="EV133" s="213" t="str">
        <f t="shared" si="83"/>
        <v xml:space="preserve"> </v>
      </c>
      <c r="EW133" s="213" t="str">
        <f t="shared" si="84"/>
        <v xml:space="preserve"> </v>
      </c>
      <c r="EX133" s="82"/>
      <c r="EY133" s="82"/>
      <c r="EZ133" s="82"/>
      <c r="FA133" s="248"/>
      <c r="FB133" s="1337" t="str">
        <f t="shared" si="85"/>
        <v xml:space="preserve"> </v>
      </c>
      <c r="FC133" s="452"/>
      <c r="FD133" s="213" t="str" cm="1">
        <f t="array" ref="FD133">IF(AND(SUM(COUNTIF(DO133:DV133,{"*実施*"}),COUNTIF(EA133:EF133,{"*実施*"}))&gt;0,FC133=""),"法に基づく措置あり→問12に記入",
IF(AND(SUM(COUNTIF(DO133:DV133,{"*実施*"}),COUNTIF(EA133:EF133,{"*実施*"}))&lt;1,FC133&lt;&gt;""),"法に基づく措置なし→問12に記入不要"," "))</f>
        <v xml:space="preserve"> </v>
      </c>
      <c r="FE133" s="449"/>
      <c r="FF133" s="704"/>
      <c r="FG133" s="81"/>
      <c r="FH133" s="449"/>
      <c r="FI133" s="1100"/>
      <c r="FJ133" s="1107" t="str">
        <f t="shared" si="137"/>
        <v xml:space="preserve"> </v>
      </c>
      <c r="FK133" s="779" t="str">
        <f t="shared" si="87"/>
        <v/>
      </c>
      <c r="FL133" s="212" t="str">
        <f t="shared" si="88"/>
        <v xml:space="preserve"> </v>
      </c>
      <c r="FM133" s="1335" t="str">
        <f t="shared" si="111"/>
        <v xml:space="preserve"> </v>
      </c>
      <c r="FN133" s="1273" t="str">
        <f t="shared" si="112"/>
        <v/>
      </c>
      <c r="FO133" s="1274" t="str">
        <f t="shared" si="113"/>
        <v/>
      </c>
      <c r="FP133" s="1275" t="str">
        <f t="shared" si="114"/>
        <v/>
      </c>
      <c r="FQ133" s="1275" t="str">
        <f t="shared" si="115"/>
        <v/>
      </c>
      <c r="FR133" s="1275" t="str">
        <f t="shared" si="116"/>
        <v/>
      </c>
      <c r="FS133" s="1275" t="str">
        <f t="shared" si="117"/>
        <v/>
      </c>
      <c r="FT133" s="1275" t="str">
        <f t="shared" si="118"/>
        <v/>
      </c>
      <c r="FU133" s="1275" t="str">
        <f t="shared" si="119"/>
        <v/>
      </c>
      <c r="FV133" s="1275" t="str">
        <f t="shared" si="120"/>
        <v/>
      </c>
      <c r="FW133" s="1275" t="str">
        <f t="shared" si="121"/>
        <v/>
      </c>
      <c r="FY133" s="1234" t="str">
        <f t="shared" si="138"/>
        <v xml:space="preserve"> </v>
      </c>
      <c r="FZ133" s="1234" t="str">
        <f t="shared" si="139"/>
        <v xml:space="preserve"> </v>
      </c>
      <c r="GA133" s="1234" t="str">
        <f t="shared" si="140"/>
        <v xml:space="preserve"> </v>
      </c>
      <c r="GB133" s="1234" t="str">
        <f t="shared" si="141"/>
        <v xml:space="preserve"> </v>
      </c>
      <c r="GC133" s="1234" t="str">
        <f t="shared" si="142"/>
        <v xml:space="preserve"> </v>
      </c>
      <c r="GD133" s="1234" t="str">
        <f t="shared" si="143"/>
        <v xml:space="preserve"> </v>
      </c>
      <c r="GE133" s="1234" t="str">
        <f t="shared" si="144"/>
        <v xml:space="preserve"> </v>
      </c>
      <c r="GF133" s="1234" t="str">
        <f t="shared" si="145"/>
        <v xml:space="preserve"> </v>
      </c>
      <c r="GG133" s="1234" t="str">
        <f t="shared" si="146"/>
        <v xml:space="preserve"> </v>
      </c>
      <c r="GH133" s="1234">
        <f t="shared" si="147"/>
        <v>0</v>
      </c>
      <c r="GI133" s="1234" t="str">
        <f t="shared" si="148"/>
        <v xml:space="preserve"> </v>
      </c>
      <c r="GJ133" s="1234" t="str">
        <f t="shared" si="149"/>
        <v xml:space="preserve"> </v>
      </c>
      <c r="GK133" s="1234" t="str">
        <f t="shared" si="150"/>
        <v xml:space="preserve"> </v>
      </c>
      <c r="GL133" s="1234" t="str">
        <f t="shared" si="151"/>
        <v xml:space="preserve"> </v>
      </c>
      <c r="GM133" s="1234" t="str">
        <f t="shared" si="152"/>
        <v xml:space="preserve"> </v>
      </c>
      <c r="GN133" s="1234" t="str">
        <f t="shared" si="153"/>
        <v xml:space="preserve"> </v>
      </c>
      <c r="GO133" s="1234" t="str">
        <f t="shared" si="154"/>
        <v xml:space="preserve"> </v>
      </c>
      <c r="GP133" s="1234" t="str">
        <f t="shared" si="155"/>
        <v xml:space="preserve"> </v>
      </c>
      <c r="GQ133" s="1234" t="str">
        <f t="shared" si="156"/>
        <v xml:space="preserve"> </v>
      </c>
      <c r="GR133" s="1234">
        <f t="shared" si="157"/>
        <v>0</v>
      </c>
      <c r="GS133" s="1234" t="str">
        <f t="shared" si="168"/>
        <v xml:space="preserve"> </v>
      </c>
      <c r="GT133" s="1234" t="str">
        <f t="shared" si="169"/>
        <v xml:space="preserve"> </v>
      </c>
      <c r="GU133" s="1234" t="str">
        <f t="shared" si="170"/>
        <v xml:space="preserve"> </v>
      </c>
      <c r="GV133" s="1234" t="str">
        <f t="shared" si="171"/>
        <v xml:space="preserve"> </v>
      </c>
      <c r="GW133" s="1234" t="str">
        <f t="shared" si="172"/>
        <v xml:space="preserve"> </v>
      </c>
      <c r="GX133" s="1234" t="str">
        <f t="shared" si="173"/>
        <v xml:space="preserve"> </v>
      </c>
      <c r="GY133" s="1234" t="str">
        <f t="shared" si="174"/>
        <v xml:space="preserve"> </v>
      </c>
      <c r="GZ133" s="1234" t="str">
        <f t="shared" si="175"/>
        <v xml:space="preserve"> </v>
      </c>
      <c r="HA133" s="1234" t="str">
        <f t="shared" si="176"/>
        <v xml:space="preserve"> </v>
      </c>
      <c r="HB133" s="1234">
        <f t="shared" si="167"/>
        <v>0</v>
      </c>
      <c r="HC133" s="1234" t="str">
        <f t="shared" si="125"/>
        <v xml:space="preserve"> </v>
      </c>
      <c r="HD133" s="1234" t="str">
        <f t="shared" si="126"/>
        <v xml:space="preserve"> </v>
      </c>
      <c r="HE133" s="1234" t="str">
        <f t="shared" si="127"/>
        <v xml:space="preserve"> </v>
      </c>
      <c r="HF133" s="1234">
        <f t="shared" si="128"/>
        <v>0</v>
      </c>
      <c r="HG133" s="1234" t="str">
        <f t="shared" si="129"/>
        <v xml:space="preserve"> </v>
      </c>
      <c r="HH133" s="1234" t="str">
        <f t="shared" si="130"/>
        <v xml:space="preserve"> </v>
      </c>
      <c r="HI133" s="1234" t="str">
        <f t="shared" si="131"/>
        <v xml:space="preserve"> </v>
      </c>
      <c r="HJ133" s="1234" t="str">
        <f t="shared" si="132"/>
        <v xml:space="preserve"> </v>
      </c>
      <c r="HK133" s="1234" t="str">
        <f t="shared" si="133"/>
        <v xml:space="preserve"> </v>
      </c>
      <c r="HL133" s="1234" t="str">
        <f t="shared" si="134"/>
        <v xml:space="preserve"> </v>
      </c>
      <c r="HM133" s="1234" t="str">
        <f t="shared" si="135"/>
        <v xml:space="preserve"> </v>
      </c>
      <c r="HN133" s="1234">
        <f t="shared" si="136"/>
        <v>0</v>
      </c>
    </row>
    <row r="134" spans="1:222" ht="30" customHeight="1" thickTop="1" thickBot="1">
      <c r="A134" s="1205">
        <f>【A票】【D票】!$D$10</f>
        <v>0</v>
      </c>
      <c r="B134" s="1205">
        <f>【A票】【D票】!$H$10</f>
        <v>0</v>
      </c>
      <c r="C134" s="1206" t="str">
        <f>【A票】【D票】!$K$10</f>
        <v xml:space="preserve"> </v>
      </c>
      <c r="D134" s="1207">
        <f t="shared" si="62"/>
        <v>15</v>
      </c>
      <c r="E134" s="472"/>
      <c r="F134" s="704"/>
      <c r="G134" s="588"/>
      <c r="H134" s="589"/>
      <c r="I134" s="639"/>
      <c r="J134" s="639"/>
      <c r="K134" s="639"/>
      <c r="L134" s="639"/>
      <c r="M134" s="639"/>
      <c r="N134" s="639"/>
      <c r="O134" s="639"/>
      <c r="P134" s="639"/>
      <c r="Q134" s="639"/>
      <c r="R134" s="639"/>
      <c r="S134" s="639"/>
      <c r="T134" s="639"/>
      <c r="U134" s="639"/>
      <c r="V134" s="640"/>
      <c r="W134" s="644"/>
      <c r="X134" s="644"/>
      <c r="Y134" s="645"/>
      <c r="Z134" s="643"/>
      <c r="AA134" s="212" t="str">
        <f t="shared" si="182"/>
        <v xml:space="preserve"> </v>
      </c>
      <c r="AB134" s="212" t="str">
        <f t="shared" si="183"/>
        <v xml:space="preserve"> </v>
      </c>
      <c r="AC134" s="81"/>
      <c r="AD134" s="448"/>
      <c r="AE134" s="448"/>
      <c r="AF134" s="804" t="str">
        <f t="shared" si="65"/>
        <v xml:space="preserve"> </v>
      </c>
      <c r="AG134" s="804" t="str">
        <f t="shared" si="66"/>
        <v xml:space="preserve"> </v>
      </c>
      <c r="AH134" s="440"/>
      <c r="AI134" s="704"/>
      <c r="AJ134" s="442"/>
      <c r="AK134" s="442"/>
      <c r="AL134" s="442"/>
      <c r="AM134" s="442"/>
      <c r="AN134" s="844"/>
      <c r="AO134" s="443"/>
      <c r="AP134" s="441"/>
      <c r="AQ134" s="1328" t="str">
        <f t="shared" si="67"/>
        <v xml:space="preserve"> </v>
      </c>
      <c r="AR134" s="213" t="str">
        <f t="shared" si="68"/>
        <v xml:space="preserve"> </v>
      </c>
      <c r="AS134" s="213" t="str">
        <f t="shared" si="69"/>
        <v xml:space="preserve"> </v>
      </c>
      <c r="AT134" s="1216" t="str">
        <f t="shared" si="177"/>
        <v xml:space="preserve"> </v>
      </c>
      <c r="AU134" s="1217" t="str">
        <f t="shared" si="178"/>
        <v xml:space="preserve"> </v>
      </c>
      <c r="AV134" s="79"/>
      <c r="AW134" s="1218" t="str">
        <f t="shared" si="179"/>
        <v/>
      </c>
      <c r="AX134" s="213" t="str">
        <f t="shared" si="184"/>
        <v xml:space="preserve"> </v>
      </c>
      <c r="AY134" s="213" t="str">
        <f t="shared" si="185"/>
        <v xml:space="preserve"> </v>
      </c>
      <c r="AZ134" s="445"/>
      <c r="BA134" s="81"/>
      <c r="BB134" s="81"/>
      <c r="BC134" s="80"/>
      <c r="BD134" s="245"/>
      <c r="BE134" s="442"/>
      <c r="BF134" s="442"/>
      <c r="BG134" s="442"/>
      <c r="BH134" s="219" t="str">
        <f t="shared" si="75"/>
        <v xml:space="preserve"> </v>
      </c>
      <c r="BI134" s="738"/>
      <c r="BJ134" s="704"/>
      <c r="BK134" s="81"/>
      <c r="BL134" s="451"/>
      <c r="BM134" s="450"/>
      <c r="BN134" s="449"/>
      <c r="BO134" s="449"/>
      <c r="BP134" s="81"/>
      <c r="BQ134" s="81"/>
      <c r="BR134" s="81"/>
      <c r="BS134" s="81"/>
      <c r="BT134" s="81"/>
      <c r="BU134" s="81"/>
      <c r="BV134" s="81"/>
      <c r="BW134" s="81"/>
      <c r="BX134" s="81"/>
      <c r="BY134" s="81"/>
      <c r="BZ134" s="81"/>
      <c r="CA134" s="81"/>
      <c r="CB134" s="81"/>
      <c r="CC134" s="81"/>
      <c r="CD134" s="81"/>
      <c r="CE134" s="81"/>
      <c r="CF134" s="81"/>
      <c r="CG134" s="81"/>
      <c r="CH134" s="81"/>
      <c r="CI134" s="81"/>
      <c r="CJ134" s="81"/>
      <c r="CK134" s="81"/>
      <c r="CL134" s="81"/>
      <c r="CM134" s="81"/>
      <c r="CN134" s="81"/>
      <c r="CO134" s="81"/>
      <c r="CP134" s="81"/>
      <c r="CQ134" s="81"/>
      <c r="CR134" s="81"/>
      <c r="CS134" s="81"/>
      <c r="CT134" s="81"/>
      <c r="CU134" s="81"/>
      <c r="CV134" s="81"/>
      <c r="CW134" s="81"/>
      <c r="CX134" s="81"/>
      <c r="CY134" s="81"/>
      <c r="CZ134" s="81"/>
      <c r="DA134" s="81"/>
      <c r="DB134" s="81"/>
      <c r="DC134" s="81"/>
      <c r="DD134" s="81"/>
      <c r="DE134" s="81"/>
      <c r="DF134" s="81"/>
      <c r="DG134" s="81"/>
      <c r="DH134" s="81"/>
      <c r="DI134" s="81"/>
      <c r="DJ134" s="81"/>
      <c r="DK134" s="448"/>
      <c r="DL134" s="213" t="str">
        <f t="shared" si="180"/>
        <v xml:space="preserve"> </v>
      </c>
      <c r="DM134" s="246">
        <f t="shared" si="181"/>
        <v>15</v>
      </c>
      <c r="DN134" s="444"/>
      <c r="DO134" s="449"/>
      <c r="DP134" s="81"/>
      <c r="DQ134" s="81"/>
      <c r="DR134" s="81"/>
      <c r="DS134" s="81"/>
      <c r="DT134" s="81"/>
      <c r="DU134" s="81"/>
      <c r="DV134" s="448"/>
      <c r="DW134" s="450"/>
      <c r="DX134" s="704"/>
      <c r="DY134" s="213" t="str">
        <f t="shared" si="78"/>
        <v xml:space="preserve"> </v>
      </c>
      <c r="DZ134" s="213" t="str">
        <f t="shared" si="79"/>
        <v xml:space="preserve"> </v>
      </c>
      <c r="EA134" s="247"/>
      <c r="EB134" s="247"/>
      <c r="EC134" s="247"/>
      <c r="ED134" s="247"/>
      <c r="EE134" s="247"/>
      <c r="EF134" s="247"/>
      <c r="EG134" s="450"/>
      <c r="EH134" s="704"/>
      <c r="EI134" s="213" t="str">
        <f t="shared" si="80"/>
        <v xml:space="preserve"> </v>
      </c>
      <c r="EJ134" s="213" t="str">
        <f t="shared" si="81"/>
        <v xml:space="preserve"> </v>
      </c>
      <c r="EK134" s="81"/>
      <c r="EL134" s="81"/>
      <c r="EM134" s="81"/>
      <c r="EN134" s="704"/>
      <c r="EO134" s="213" t="str">
        <f t="shared" si="82"/>
        <v xml:space="preserve"> </v>
      </c>
      <c r="EP134" s="249"/>
      <c r="EQ134" s="704"/>
      <c r="ER134" s="248"/>
      <c r="ES134" s="704"/>
      <c r="ET134" s="248"/>
      <c r="EU134" s="251"/>
      <c r="EV134" s="213" t="str">
        <f t="shared" si="83"/>
        <v xml:space="preserve"> </v>
      </c>
      <c r="EW134" s="213" t="str">
        <f t="shared" si="84"/>
        <v xml:space="preserve"> </v>
      </c>
      <c r="EX134" s="82"/>
      <c r="EY134" s="82"/>
      <c r="EZ134" s="82"/>
      <c r="FA134" s="248"/>
      <c r="FB134" s="1337" t="str">
        <f t="shared" si="85"/>
        <v xml:space="preserve"> </v>
      </c>
      <c r="FC134" s="452"/>
      <c r="FD134" s="213" t="str" cm="1">
        <f t="array" ref="FD134">IF(AND(SUM(COUNTIF(DO134:DV134,{"*実施*"}),COUNTIF(EA134:EF134,{"*実施*"}))&gt;0,FC134=""),"法に基づく措置あり→問12に記入",
IF(AND(SUM(COUNTIF(DO134:DV134,{"*実施*"}),COUNTIF(EA134:EF134,{"*実施*"}))&lt;1,FC134&lt;&gt;""),"法に基づく措置なし→問12に記入不要"," "))</f>
        <v xml:space="preserve"> </v>
      </c>
      <c r="FE134" s="449"/>
      <c r="FF134" s="704"/>
      <c r="FG134" s="81"/>
      <c r="FH134" s="449"/>
      <c r="FI134" s="1100"/>
      <c r="FJ134" s="1107" t="str">
        <f t="shared" si="137"/>
        <v xml:space="preserve"> </v>
      </c>
      <c r="FK134" s="779" t="str">
        <f t="shared" si="87"/>
        <v/>
      </c>
      <c r="FL134" s="212" t="str">
        <f t="shared" si="88"/>
        <v xml:space="preserve"> </v>
      </c>
      <c r="FM134" s="1335" t="str">
        <f t="shared" si="111"/>
        <v xml:space="preserve"> </v>
      </c>
      <c r="FN134" s="1273" t="str">
        <f t="shared" si="112"/>
        <v/>
      </c>
      <c r="FO134" s="1274" t="str">
        <f t="shared" si="113"/>
        <v/>
      </c>
      <c r="FP134" s="1275" t="str">
        <f t="shared" si="114"/>
        <v/>
      </c>
      <c r="FQ134" s="1275" t="str">
        <f t="shared" si="115"/>
        <v/>
      </c>
      <c r="FR134" s="1275" t="str">
        <f t="shared" si="116"/>
        <v/>
      </c>
      <c r="FS134" s="1275" t="str">
        <f t="shared" si="117"/>
        <v/>
      </c>
      <c r="FT134" s="1275" t="str">
        <f t="shared" si="118"/>
        <v/>
      </c>
      <c r="FU134" s="1275" t="str">
        <f t="shared" si="119"/>
        <v/>
      </c>
      <c r="FV134" s="1275" t="str">
        <f t="shared" si="120"/>
        <v/>
      </c>
      <c r="FW134" s="1275" t="str">
        <f t="shared" si="121"/>
        <v/>
      </c>
      <c r="FY134" s="1234" t="str">
        <f t="shared" si="138"/>
        <v xml:space="preserve"> </v>
      </c>
      <c r="FZ134" s="1234" t="str">
        <f t="shared" si="139"/>
        <v xml:space="preserve"> </v>
      </c>
      <c r="GA134" s="1234" t="str">
        <f t="shared" si="140"/>
        <v xml:space="preserve"> </v>
      </c>
      <c r="GB134" s="1234" t="str">
        <f t="shared" si="141"/>
        <v xml:space="preserve"> </v>
      </c>
      <c r="GC134" s="1234" t="str">
        <f t="shared" si="142"/>
        <v xml:space="preserve"> </v>
      </c>
      <c r="GD134" s="1234" t="str">
        <f t="shared" si="143"/>
        <v xml:space="preserve"> </v>
      </c>
      <c r="GE134" s="1234" t="str">
        <f t="shared" si="144"/>
        <v xml:space="preserve"> </v>
      </c>
      <c r="GF134" s="1234" t="str">
        <f t="shared" si="145"/>
        <v xml:space="preserve"> </v>
      </c>
      <c r="GG134" s="1234" t="str">
        <f t="shared" si="146"/>
        <v xml:space="preserve"> </v>
      </c>
      <c r="GH134" s="1234">
        <f t="shared" si="147"/>
        <v>0</v>
      </c>
      <c r="GI134" s="1234" t="str">
        <f t="shared" si="148"/>
        <v xml:space="preserve"> </v>
      </c>
      <c r="GJ134" s="1234" t="str">
        <f t="shared" si="149"/>
        <v xml:space="preserve"> </v>
      </c>
      <c r="GK134" s="1234" t="str">
        <f t="shared" si="150"/>
        <v xml:space="preserve"> </v>
      </c>
      <c r="GL134" s="1234" t="str">
        <f t="shared" si="151"/>
        <v xml:space="preserve"> </v>
      </c>
      <c r="GM134" s="1234" t="str">
        <f t="shared" si="152"/>
        <v xml:space="preserve"> </v>
      </c>
      <c r="GN134" s="1234" t="str">
        <f t="shared" si="153"/>
        <v xml:space="preserve"> </v>
      </c>
      <c r="GO134" s="1234" t="str">
        <f t="shared" si="154"/>
        <v xml:space="preserve"> </v>
      </c>
      <c r="GP134" s="1234" t="str">
        <f t="shared" si="155"/>
        <v xml:space="preserve"> </v>
      </c>
      <c r="GQ134" s="1234" t="str">
        <f t="shared" si="156"/>
        <v xml:space="preserve"> </v>
      </c>
      <c r="GR134" s="1234">
        <f t="shared" si="157"/>
        <v>0</v>
      </c>
      <c r="GS134" s="1234" t="str">
        <f t="shared" si="168"/>
        <v xml:space="preserve"> </v>
      </c>
      <c r="GT134" s="1234" t="str">
        <f t="shared" si="169"/>
        <v xml:space="preserve"> </v>
      </c>
      <c r="GU134" s="1234" t="str">
        <f t="shared" si="170"/>
        <v xml:space="preserve"> </v>
      </c>
      <c r="GV134" s="1234" t="str">
        <f t="shared" si="171"/>
        <v xml:space="preserve"> </v>
      </c>
      <c r="GW134" s="1234" t="str">
        <f t="shared" si="172"/>
        <v xml:space="preserve"> </v>
      </c>
      <c r="GX134" s="1234" t="str">
        <f t="shared" si="173"/>
        <v xml:space="preserve"> </v>
      </c>
      <c r="GY134" s="1234" t="str">
        <f t="shared" si="174"/>
        <v xml:space="preserve"> </v>
      </c>
      <c r="GZ134" s="1234" t="str">
        <f t="shared" si="175"/>
        <v xml:space="preserve"> </v>
      </c>
      <c r="HA134" s="1234" t="str">
        <f t="shared" si="176"/>
        <v xml:space="preserve"> </v>
      </c>
      <c r="HB134" s="1234">
        <f t="shared" si="167"/>
        <v>0</v>
      </c>
      <c r="HC134" s="1234" t="str">
        <f t="shared" si="125"/>
        <v xml:space="preserve"> </v>
      </c>
      <c r="HD134" s="1234" t="str">
        <f t="shared" si="126"/>
        <v xml:space="preserve"> </v>
      </c>
      <c r="HE134" s="1234" t="str">
        <f t="shared" si="127"/>
        <v xml:space="preserve"> </v>
      </c>
      <c r="HF134" s="1234">
        <f t="shared" si="128"/>
        <v>0</v>
      </c>
      <c r="HG134" s="1234" t="str">
        <f t="shared" si="129"/>
        <v xml:space="preserve"> </v>
      </c>
      <c r="HH134" s="1234" t="str">
        <f t="shared" si="130"/>
        <v xml:space="preserve"> </v>
      </c>
      <c r="HI134" s="1234" t="str">
        <f t="shared" si="131"/>
        <v xml:space="preserve"> </v>
      </c>
      <c r="HJ134" s="1234" t="str">
        <f t="shared" si="132"/>
        <v xml:space="preserve"> </v>
      </c>
      <c r="HK134" s="1234" t="str">
        <f t="shared" si="133"/>
        <v xml:space="preserve"> </v>
      </c>
      <c r="HL134" s="1234" t="str">
        <f t="shared" si="134"/>
        <v xml:space="preserve"> </v>
      </c>
      <c r="HM134" s="1234" t="str">
        <f t="shared" si="135"/>
        <v xml:space="preserve"> </v>
      </c>
      <c r="HN134" s="1234">
        <f t="shared" si="136"/>
        <v>0</v>
      </c>
    </row>
    <row r="135" spans="1:222" ht="30" customHeight="1" thickTop="1" thickBot="1">
      <c r="A135" s="1205">
        <f>【A票】【D票】!$D$10</f>
        <v>0</v>
      </c>
      <c r="B135" s="1205">
        <f>【A票】【D票】!$H$10</f>
        <v>0</v>
      </c>
      <c r="C135" s="1206" t="str">
        <f>【A票】【D票】!$K$10</f>
        <v xml:space="preserve"> </v>
      </c>
      <c r="D135" s="1207">
        <f t="shared" si="62"/>
        <v>16</v>
      </c>
      <c r="E135" s="472"/>
      <c r="F135" s="704"/>
      <c r="G135" s="588"/>
      <c r="H135" s="589"/>
      <c r="I135" s="639"/>
      <c r="J135" s="639"/>
      <c r="K135" s="639"/>
      <c r="L135" s="639"/>
      <c r="M135" s="639"/>
      <c r="N135" s="639"/>
      <c r="O135" s="639"/>
      <c r="P135" s="639"/>
      <c r="Q135" s="639"/>
      <c r="R135" s="639"/>
      <c r="S135" s="639"/>
      <c r="T135" s="639"/>
      <c r="U135" s="639"/>
      <c r="V135" s="640"/>
      <c r="W135" s="644"/>
      <c r="X135" s="644"/>
      <c r="Y135" s="645"/>
      <c r="Z135" s="643"/>
      <c r="AA135" s="212" t="str">
        <f t="shared" si="182"/>
        <v xml:space="preserve"> </v>
      </c>
      <c r="AB135" s="212" t="str">
        <f t="shared" si="183"/>
        <v xml:space="preserve"> </v>
      </c>
      <c r="AC135" s="81"/>
      <c r="AD135" s="448"/>
      <c r="AE135" s="448"/>
      <c r="AF135" s="804" t="str">
        <f t="shared" si="65"/>
        <v xml:space="preserve"> </v>
      </c>
      <c r="AG135" s="804" t="str">
        <f t="shared" si="66"/>
        <v xml:space="preserve"> </v>
      </c>
      <c r="AH135" s="440"/>
      <c r="AI135" s="704"/>
      <c r="AJ135" s="442"/>
      <c r="AK135" s="442"/>
      <c r="AL135" s="442"/>
      <c r="AM135" s="442"/>
      <c r="AN135" s="844"/>
      <c r="AO135" s="443"/>
      <c r="AP135" s="441"/>
      <c r="AQ135" s="1328" t="str">
        <f t="shared" si="67"/>
        <v xml:space="preserve"> </v>
      </c>
      <c r="AR135" s="213" t="str">
        <f t="shared" si="68"/>
        <v xml:space="preserve"> </v>
      </c>
      <c r="AS135" s="213" t="str">
        <f t="shared" si="69"/>
        <v xml:space="preserve"> </v>
      </c>
      <c r="AT135" s="1216" t="str">
        <f t="shared" si="177"/>
        <v xml:space="preserve"> </v>
      </c>
      <c r="AU135" s="1217" t="str">
        <f t="shared" si="178"/>
        <v xml:space="preserve"> </v>
      </c>
      <c r="AV135" s="79"/>
      <c r="AW135" s="1218" t="str">
        <f t="shared" si="179"/>
        <v/>
      </c>
      <c r="AX135" s="213" t="str">
        <f t="shared" si="184"/>
        <v xml:space="preserve"> </v>
      </c>
      <c r="AY135" s="213" t="str">
        <f t="shared" si="185"/>
        <v xml:space="preserve"> </v>
      </c>
      <c r="AZ135" s="445"/>
      <c r="BA135" s="81"/>
      <c r="BB135" s="81"/>
      <c r="BC135" s="80"/>
      <c r="BD135" s="245"/>
      <c r="BE135" s="442"/>
      <c r="BF135" s="442"/>
      <c r="BG135" s="442"/>
      <c r="BH135" s="219" t="str">
        <f t="shared" si="75"/>
        <v xml:space="preserve"> </v>
      </c>
      <c r="BI135" s="738"/>
      <c r="BJ135" s="704"/>
      <c r="BK135" s="81"/>
      <c r="BL135" s="451"/>
      <c r="BM135" s="450"/>
      <c r="BN135" s="449"/>
      <c r="BO135" s="449"/>
      <c r="BP135" s="81"/>
      <c r="BQ135" s="81"/>
      <c r="BR135" s="81"/>
      <c r="BS135" s="81"/>
      <c r="BT135" s="81"/>
      <c r="BU135" s="81"/>
      <c r="BV135" s="81"/>
      <c r="BW135" s="81"/>
      <c r="BX135" s="81"/>
      <c r="BY135" s="81"/>
      <c r="BZ135" s="81"/>
      <c r="CA135" s="81"/>
      <c r="CB135" s="81"/>
      <c r="CC135" s="81"/>
      <c r="CD135" s="81"/>
      <c r="CE135" s="81"/>
      <c r="CF135" s="81"/>
      <c r="CG135" s="81"/>
      <c r="CH135" s="81"/>
      <c r="CI135" s="81"/>
      <c r="CJ135" s="81"/>
      <c r="CK135" s="81"/>
      <c r="CL135" s="81"/>
      <c r="CM135" s="81"/>
      <c r="CN135" s="81"/>
      <c r="CO135" s="81"/>
      <c r="CP135" s="81"/>
      <c r="CQ135" s="81"/>
      <c r="CR135" s="81"/>
      <c r="CS135" s="81"/>
      <c r="CT135" s="81"/>
      <c r="CU135" s="81"/>
      <c r="CV135" s="81"/>
      <c r="CW135" s="81"/>
      <c r="CX135" s="81"/>
      <c r="CY135" s="81"/>
      <c r="CZ135" s="81"/>
      <c r="DA135" s="81"/>
      <c r="DB135" s="81"/>
      <c r="DC135" s="81"/>
      <c r="DD135" s="81"/>
      <c r="DE135" s="81"/>
      <c r="DF135" s="81"/>
      <c r="DG135" s="81"/>
      <c r="DH135" s="81"/>
      <c r="DI135" s="81"/>
      <c r="DJ135" s="81"/>
      <c r="DK135" s="448"/>
      <c r="DL135" s="213" t="str">
        <f t="shared" si="180"/>
        <v xml:space="preserve"> </v>
      </c>
      <c r="DM135" s="246">
        <f t="shared" si="181"/>
        <v>16</v>
      </c>
      <c r="DN135" s="444"/>
      <c r="DO135" s="449"/>
      <c r="DP135" s="81"/>
      <c r="DQ135" s="81"/>
      <c r="DR135" s="81"/>
      <c r="DS135" s="81"/>
      <c r="DT135" s="81"/>
      <c r="DU135" s="81"/>
      <c r="DV135" s="448"/>
      <c r="DW135" s="450"/>
      <c r="DX135" s="704"/>
      <c r="DY135" s="213" t="str">
        <f t="shared" si="78"/>
        <v xml:space="preserve"> </v>
      </c>
      <c r="DZ135" s="213" t="str">
        <f t="shared" si="79"/>
        <v xml:space="preserve"> </v>
      </c>
      <c r="EA135" s="247"/>
      <c r="EB135" s="247"/>
      <c r="EC135" s="247"/>
      <c r="ED135" s="247"/>
      <c r="EE135" s="247"/>
      <c r="EF135" s="247"/>
      <c r="EG135" s="450"/>
      <c r="EH135" s="704"/>
      <c r="EI135" s="213" t="str">
        <f t="shared" si="80"/>
        <v xml:space="preserve"> </v>
      </c>
      <c r="EJ135" s="213" t="str">
        <f t="shared" si="81"/>
        <v xml:space="preserve"> </v>
      </c>
      <c r="EK135" s="81"/>
      <c r="EL135" s="81"/>
      <c r="EM135" s="81"/>
      <c r="EN135" s="704"/>
      <c r="EO135" s="213" t="str">
        <f t="shared" si="82"/>
        <v xml:space="preserve"> </v>
      </c>
      <c r="EP135" s="249"/>
      <c r="EQ135" s="704"/>
      <c r="ER135" s="248"/>
      <c r="ES135" s="704"/>
      <c r="ET135" s="248"/>
      <c r="EU135" s="251"/>
      <c r="EV135" s="213" t="str">
        <f t="shared" si="83"/>
        <v xml:space="preserve"> </v>
      </c>
      <c r="EW135" s="213" t="str">
        <f t="shared" si="84"/>
        <v xml:space="preserve"> </v>
      </c>
      <c r="EX135" s="82"/>
      <c r="EY135" s="82"/>
      <c r="EZ135" s="82"/>
      <c r="FA135" s="248"/>
      <c r="FB135" s="1337" t="str">
        <f t="shared" si="85"/>
        <v xml:space="preserve"> </v>
      </c>
      <c r="FC135" s="452"/>
      <c r="FD135" s="213" t="str" cm="1">
        <f t="array" ref="FD135">IF(AND(SUM(COUNTIF(DO135:DV135,{"*実施*"}),COUNTIF(EA135:EF135,{"*実施*"}))&gt;0,FC135=""),"法に基づく措置あり→問12に記入",
IF(AND(SUM(COUNTIF(DO135:DV135,{"*実施*"}),COUNTIF(EA135:EF135,{"*実施*"}))&lt;1,FC135&lt;&gt;""),"法に基づく措置なし→問12に記入不要"," "))</f>
        <v xml:space="preserve"> </v>
      </c>
      <c r="FE135" s="449"/>
      <c r="FF135" s="704"/>
      <c r="FG135" s="81"/>
      <c r="FH135" s="449"/>
      <c r="FI135" s="1100"/>
      <c r="FJ135" s="1107" t="str">
        <f t="shared" si="137"/>
        <v xml:space="preserve"> </v>
      </c>
      <c r="FK135" s="779" t="str">
        <f t="shared" si="87"/>
        <v/>
      </c>
      <c r="FL135" s="212" t="str">
        <f t="shared" si="88"/>
        <v xml:space="preserve"> </v>
      </c>
      <c r="FM135" s="1335" t="str">
        <f t="shared" si="111"/>
        <v xml:space="preserve"> </v>
      </c>
      <c r="FN135" s="1273" t="str">
        <f t="shared" si="112"/>
        <v/>
      </c>
      <c r="FO135" s="1274" t="str">
        <f t="shared" si="113"/>
        <v/>
      </c>
      <c r="FP135" s="1275" t="str">
        <f t="shared" si="114"/>
        <v/>
      </c>
      <c r="FQ135" s="1275" t="str">
        <f t="shared" si="115"/>
        <v/>
      </c>
      <c r="FR135" s="1275" t="str">
        <f t="shared" si="116"/>
        <v/>
      </c>
      <c r="FS135" s="1275" t="str">
        <f t="shared" si="117"/>
        <v/>
      </c>
      <c r="FT135" s="1275" t="str">
        <f t="shared" si="118"/>
        <v/>
      </c>
      <c r="FU135" s="1275" t="str">
        <f t="shared" si="119"/>
        <v/>
      </c>
      <c r="FV135" s="1275" t="str">
        <f t="shared" si="120"/>
        <v/>
      </c>
      <c r="FW135" s="1275" t="str">
        <f t="shared" si="121"/>
        <v/>
      </c>
      <c r="FY135" s="1234" t="str">
        <f t="shared" si="138"/>
        <v xml:space="preserve"> </v>
      </c>
      <c r="FZ135" s="1234" t="str">
        <f t="shared" si="139"/>
        <v xml:space="preserve"> </v>
      </c>
      <c r="GA135" s="1234" t="str">
        <f t="shared" si="140"/>
        <v xml:space="preserve"> </v>
      </c>
      <c r="GB135" s="1234" t="str">
        <f t="shared" si="141"/>
        <v xml:space="preserve"> </v>
      </c>
      <c r="GC135" s="1234" t="str">
        <f t="shared" si="142"/>
        <v xml:space="preserve"> </v>
      </c>
      <c r="GD135" s="1234" t="str">
        <f t="shared" si="143"/>
        <v xml:space="preserve"> </v>
      </c>
      <c r="GE135" s="1234" t="str">
        <f t="shared" si="144"/>
        <v xml:space="preserve"> </v>
      </c>
      <c r="GF135" s="1234" t="str">
        <f t="shared" si="145"/>
        <v xml:space="preserve"> </v>
      </c>
      <c r="GG135" s="1234" t="str">
        <f t="shared" si="146"/>
        <v xml:space="preserve"> </v>
      </c>
      <c r="GH135" s="1234">
        <f t="shared" si="147"/>
        <v>0</v>
      </c>
      <c r="GI135" s="1234" t="str">
        <f t="shared" si="148"/>
        <v xml:space="preserve"> </v>
      </c>
      <c r="GJ135" s="1234" t="str">
        <f t="shared" si="149"/>
        <v xml:space="preserve"> </v>
      </c>
      <c r="GK135" s="1234" t="str">
        <f t="shared" si="150"/>
        <v xml:space="preserve"> </v>
      </c>
      <c r="GL135" s="1234" t="str">
        <f t="shared" si="151"/>
        <v xml:space="preserve"> </v>
      </c>
      <c r="GM135" s="1234" t="str">
        <f t="shared" si="152"/>
        <v xml:space="preserve"> </v>
      </c>
      <c r="GN135" s="1234" t="str">
        <f t="shared" si="153"/>
        <v xml:space="preserve"> </v>
      </c>
      <c r="GO135" s="1234" t="str">
        <f t="shared" si="154"/>
        <v xml:space="preserve"> </v>
      </c>
      <c r="GP135" s="1234" t="str">
        <f t="shared" si="155"/>
        <v xml:space="preserve"> </v>
      </c>
      <c r="GQ135" s="1234" t="str">
        <f t="shared" si="156"/>
        <v xml:space="preserve"> </v>
      </c>
      <c r="GR135" s="1234">
        <f t="shared" si="157"/>
        <v>0</v>
      </c>
      <c r="GS135" s="1234" t="str">
        <f t="shared" si="168"/>
        <v xml:space="preserve"> </v>
      </c>
      <c r="GT135" s="1234" t="str">
        <f t="shared" si="169"/>
        <v xml:space="preserve"> </v>
      </c>
      <c r="GU135" s="1234" t="str">
        <f t="shared" si="170"/>
        <v xml:space="preserve"> </v>
      </c>
      <c r="GV135" s="1234" t="str">
        <f t="shared" si="171"/>
        <v xml:space="preserve"> </v>
      </c>
      <c r="GW135" s="1234" t="str">
        <f t="shared" si="172"/>
        <v xml:space="preserve"> </v>
      </c>
      <c r="GX135" s="1234" t="str">
        <f t="shared" si="173"/>
        <v xml:space="preserve"> </v>
      </c>
      <c r="GY135" s="1234" t="str">
        <f t="shared" si="174"/>
        <v xml:space="preserve"> </v>
      </c>
      <c r="GZ135" s="1234" t="str">
        <f t="shared" si="175"/>
        <v xml:space="preserve"> </v>
      </c>
      <c r="HA135" s="1234" t="str">
        <f t="shared" si="176"/>
        <v xml:space="preserve"> </v>
      </c>
      <c r="HB135" s="1234">
        <f t="shared" si="167"/>
        <v>0</v>
      </c>
      <c r="HC135" s="1234" t="str">
        <f t="shared" si="125"/>
        <v xml:space="preserve"> </v>
      </c>
      <c r="HD135" s="1234" t="str">
        <f t="shared" si="126"/>
        <v xml:space="preserve"> </v>
      </c>
      <c r="HE135" s="1234" t="str">
        <f t="shared" si="127"/>
        <v xml:space="preserve"> </v>
      </c>
      <c r="HF135" s="1234">
        <f t="shared" si="128"/>
        <v>0</v>
      </c>
      <c r="HG135" s="1234" t="str">
        <f t="shared" si="129"/>
        <v xml:space="preserve"> </v>
      </c>
      <c r="HH135" s="1234" t="str">
        <f t="shared" si="130"/>
        <v xml:space="preserve"> </v>
      </c>
      <c r="HI135" s="1234" t="str">
        <f t="shared" si="131"/>
        <v xml:space="preserve"> </v>
      </c>
      <c r="HJ135" s="1234" t="str">
        <f t="shared" si="132"/>
        <v xml:space="preserve"> </v>
      </c>
      <c r="HK135" s="1234" t="str">
        <f t="shared" si="133"/>
        <v xml:space="preserve"> </v>
      </c>
      <c r="HL135" s="1234" t="str">
        <f t="shared" si="134"/>
        <v xml:space="preserve"> </v>
      </c>
      <c r="HM135" s="1234" t="str">
        <f t="shared" si="135"/>
        <v xml:space="preserve"> </v>
      </c>
      <c r="HN135" s="1234">
        <f t="shared" si="136"/>
        <v>0</v>
      </c>
    </row>
    <row r="136" spans="1:222" ht="30" customHeight="1" thickTop="1" thickBot="1">
      <c r="A136" s="1205">
        <f>【A票】【D票】!$D$10</f>
        <v>0</v>
      </c>
      <c r="B136" s="1205">
        <f>【A票】【D票】!$H$10</f>
        <v>0</v>
      </c>
      <c r="C136" s="1206" t="str">
        <f>【A票】【D票】!$K$10</f>
        <v xml:space="preserve"> </v>
      </c>
      <c r="D136" s="1207">
        <f t="shared" si="62"/>
        <v>17</v>
      </c>
      <c r="E136" s="472"/>
      <c r="F136" s="704"/>
      <c r="G136" s="588"/>
      <c r="H136" s="589"/>
      <c r="I136" s="639"/>
      <c r="J136" s="639"/>
      <c r="K136" s="639"/>
      <c r="L136" s="639"/>
      <c r="M136" s="639"/>
      <c r="N136" s="639"/>
      <c r="O136" s="639"/>
      <c r="P136" s="639"/>
      <c r="Q136" s="639"/>
      <c r="R136" s="639"/>
      <c r="S136" s="639"/>
      <c r="T136" s="639"/>
      <c r="U136" s="639"/>
      <c r="V136" s="640"/>
      <c r="W136" s="644"/>
      <c r="X136" s="644"/>
      <c r="Y136" s="645"/>
      <c r="Z136" s="643"/>
      <c r="AA136" s="212" t="str">
        <f t="shared" si="182"/>
        <v xml:space="preserve"> </v>
      </c>
      <c r="AB136" s="212" t="str">
        <f t="shared" si="183"/>
        <v xml:space="preserve"> </v>
      </c>
      <c r="AC136" s="81"/>
      <c r="AD136" s="448"/>
      <c r="AE136" s="448"/>
      <c r="AF136" s="804" t="str">
        <f t="shared" si="65"/>
        <v xml:space="preserve"> </v>
      </c>
      <c r="AG136" s="804" t="str">
        <f t="shared" si="66"/>
        <v xml:space="preserve"> </v>
      </c>
      <c r="AH136" s="440"/>
      <c r="AI136" s="704"/>
      <c r="AJ136" s="442"/>
      <c r="AK136" s="442"/>
      <c r="AL136" s="442"/>
      <c r="AM136" s="442"/>
      <c r="AN136" s="844"/>
      <c r="AO136" s="443"/>
      <c r="AP136" s="441"/>
      <c r="AQ136" s="1328" t="str">
        <f t="shared" si="67"/>
        <v xml:space="preserve"> </v>
      </c>
      <c r="AR136" s="213" t="str">
        <f t="shared" si="68"/>
        <v xml:space="preserve"> </v>
      </c>
      <c r="AS136" s="213" t="str">
        <f t="shared" si="69"/>
        <v xml:space="preserve"> </v>
      </c>
      <c r="AT136" s="1216" t="str">
        <f t="shared" si="177"/>
        <v xml:space="preserve"> </v>
      </c>
      <c r="AU136" s="1217" t="str">
        <f t="shared" si="178"/>
        <v xml:space="preserve"> </v>
      </c>
      <c r="AV136" s="79"/>
      <c r="AW136" s="1218" t="str">
        <f t="shared" si="179"/>
        <v/>
      </c>
      <c r="AX136" s="213" t="str">
        <f t="shared" si="184"/>
        <v xml:space="preserve"> </v>
      </c>
      <c r="AY136" s="213" t="str">
        <f t="shared" si="185"/>
        <v xml:space="preserve"> </v>
      </c>
      <c r="AZ136" s="445"/>
      <c r="BA136" s="81"/>
      <c r="BB136" s="81"/>
      <c r="BC136" s="80"/>
      <c r="BD136" s="245"/>
      <c r="BE136" s="442"/>
      <c r="BF136" s="442"/>
      <c r="BG136" s="442"/>
      <c r="BH136" s="219" t="str">
        <f t="shared" si="75"/>
        <v xml:space="preserve"> </v>
      </c>
      <c r="BI136" s="738"/>
      <c r="BJ136" s="704"/>
      <c r="BK136" s="81"/>
      <c r="BL136" s="451"/>
      <c r="BM136" s="450"/>
      <c r="BN136" s="449"/>
      <c r="BO136" s="449"/>
      <c r="BP136" s="81"/>
      <c r="BQ136" s="81"/>
      <c r="BR136" s="81"/>
      <c r="BS136" s="81"/>
      <c r="BT136" s="81"/>
      <c r="BU136" s="81"/>
      <c r="BV136" s="81"/>
      <c r="BW136" s="81"/>
      <c r="BX136" s="81"/>
      <c r="BY136" s="81"/>
      <c r="BZ136" s="81"/>
      <c r="CA136" s="81"/>
      <c r="CB136" s="81"/>
      <c r="CC136" s="81"/>
      <c r="CD136" s="81"/>
      <c r="CE136" s="81"/>
      <c r="CF136" s="81"/>
      <c r="CG136" s="81"/>
      <c r="CH136" s="81"/>
      <c r="CI136" s="81"/>
      <c r="CJ136" s="81"/>
      <c r="CK136" s="81"/>
      <c r="CL136" s="81"/>
      <c r="CM136" s="81"/>
      <c r="CN136" s="81"/>
      <c r="CO136" s="81"/>
      <c r="CP136" s="81"/>
      <c r="CQ136" s="81"/>
      <c r="CR136" s="81"/>
      <c r="CS136" s="81"/>
      <c r="CT136" s="81"/>
      <c r="CU136" s="81"/>
      <c r="CV136" s="81"/>
      <c r="CW136" s="81"/>
      <c r="CX136" s="81"/>
      <c r="CY136" s="81"/>
      <c r="CZ136" s="81"/>
      <c r="DA136" s="81"/>
      <c r="DB136" s="81"/>
      <c r="DC136" s="81"/>
      <c r="DD136" s="81"/>
      <c r="DE136" s="81"/>
      <c r="DF136" s="81"/>
      <c r="DG136" s="81"/>
      <c r="DH136" s="81"/>
      <c r="DI136" s="81"/>
      <c r="DJ136" s="81"/>
      <c r="DK136" s="448"/>
      <c r="DL136" s="213" t="str">
        <f t="shared" si="180"/>
        <v xml:space="preserve"> </v>
      </c>
      <c r="DM136" s="246">
        <f t="shared" si="181"/>
        <v>17</v>
      </c>
      <c r="DN136" s="444"/>
      <c r="DO136" s="449"/>
      <c r="DP136" s="81"/>
      <c r="DQ136" s="81"/>
      <c r="DR136" s="81"/>
      <c r="DS136" s="81"/>
      <c r="DT136" s="81"/>
      <c r="DU136" s="81"/>
      <c r="DV136" s="448"/>
      <c r="DW136" s="450"/>
      <c r="DX136" s="704"/>
      <c r="DY136" s="213" t="str">
        <f t="shared" si="78"/>
        <v xml:space="preserve"> </v>
      </c>
      <c r="DZ136" s="213" t="str">
        <f t="shared" si="79"/>
        <v xml:space="preserve"> </v>
      </c>
      <c r="EA136" s="247"/>
      <c r="EB136" s="247"/>
      <c r="EC136" s="247"/>
      <c r="ED136" s="247"/>
      <c r="EE136" s="247"/>
      <c r="EF136" s="247"/>
      <c r="EG136" s="450"/>
      <c r="EH136" s="704"/>
      <c r="EI136" s="213" t="str">
        <f t="shared" si="80"/>
        <v xml:space="preserve"> </v>
      </c>
      <c r="EJ136" s="213" t="str">
        <f t="shared" si="81"/>
        <v xml:space="preserve"> </v>
      </c>
      <c r="EK136" s="81"/>
      <c r="EL136" s="81"/>
      <c r="EM136" s="81"/>
      <c r="EN136" s="704"/>
      <c r="EO136" s="213" t="str">
        <f t="shared" si="82"/>
        <v xml:space="preserve"> </v>
      </c>
      <c r="EP136" s="249"/>
      <c r="EQ136" s="704"/>
      <c r="ER136" s="248"/>
      <c r="ES136" s="704"/>
      <c r="ET136" s="248"/>
      <c r="EU136" s="251"/>
      <c r="EV136" s="213" t="str">
        <f t="shared" si="83"/>
        <v xml:space="preserve"> </v>
      </c>
      <c r="EW136" s="213" t="str">
        <f t="shared" si="84"/>
        <v xml:space="preserve"> </v>
      </c>
      <c r="EX136" s="82"/>
      <c r="EY136" s="82"/>
      <c r="EZ136" s="82"/>
      <c r="FA136" s="248"/>
      <c r="FB136" s="1337" t="str">
        <f t="shared" si="85"/>
        <v xml:space="preserve"> </v>
      </c>
      <c r="FC136" s="452"/>
      <c r="FD136" s="213" t="str" cm="1">
        <f t="array" ref="FD136">IF(AND(SUM(COUNTIF(DO136:DV136,{"*実施*"}),COUNTIF(EA136:EF136,{"*実施*"}))&gt;0,FC136=""),"法に基づく措置あり→問12に記入",
IF(AND(SUM(COUNTIF(DO136:DV136,{"*実施*"}),COUNTIF(EA136:EF136,{"*実施*"}))&lt;1,FC136&lt;&gt;""),"法に基づく措置なし→問12に記入不要"," "))</f>
        <v xml:space="preserve"> </v>
      </c>
      <c r="FE136" s="449"/>
      <c r="FF136" s="704"/>
      <c r="FG136" s="81"/>
      <c r="FH136" s="449"/>
      <c r="FI136" s="1100"/>
      <c r="FJ136" s="1107" t="str">
        <f t="shared" si="137"/>
        <v xml:space="preserve"> </v>
      </c>
      <c r="FK136" s="779" t="str">
        <f t="shared" si="87"/>
        <v/>
      </c>
      <c r="FL136" s="212" t="str">
        <f t="shared" si="88"/>
        <v xml:space="preserve"> </v>
      </c>
      <c r="FM136" s="1335" t="str">
        <f t="shared" si="111"/>
        <v xml:space="preserve"> </v>
      </c>
      <c r="FN136" s="1273" t="str">
        <f t="shared" si="112"/>
        <v/>
      </c>
      <c r="FO136" s="1274" t="str">
        <f t="shared" si="113"/>
        <v/>
      </c>
      <c r="FP136" s="1275" t="str">
        <f t="shared" si="114"/>
        <v/>
      </c>
      <c r="FQ136" s="1275" t="str">
        <f t="shared" si="115"/>
        <v/>
      </c>
      <c r="FR136" s="1275" t="str">
        <f t="shared" si="116"/>
        <v/>
      </c>
      <c r="FS136" s="1275" t="str">
        <f t="shared" si="117"/>
        <v/>
      </c>
      <c r="FT136" s="1275" t="str">
        <f t="shared" si="118"/>
        <v/>
      </c>
      <c r="FU136" s="1275" t="str">
        <f t="shared" si="119"/>
        <v/>
      </c>
      <c r="FV136" s="1275" t="str">
        <f t="shared" si="120"/>
        <v/>
      </c>
      <c r="FW136" s="1275" t="str">
        <f t="shared" si="121"/>
        <v/>
      </c>
      <c r="FY136" s="1234" t="str">
        <f t="shared" si="138"/>
        <v xml:space="preserve"> </v>
      </c>
      <c r="FZ136" s="1234" t="str">
        <f t="shared" si="139"/>
        <v xml:space="preserve"> </v>
      </c>
      <c r="GA136" s="1234" t="str">
        <f t="shared" si="140"/>
        <v xml:space="preserve"> </v>
      </c>
      <c r="GB136" s="1234" t="str">
        <f t="shared" si="141"/>
        <v xml:space="preserve"> </v>
      </c>
      <c r="GC136" s="1234" t="str">
        <f t="shared" si="142"/>
        <v xml:space="preserve"> </v>
      </c>
      <c r="GD136" s="1234" t="str">
        <f t="shared" si="143"/>
        <v xml:space="preserve"> </v>
      </c>
      <c r="GE136" s="1234" t="str">
        <f t="shared" si="144"/>
        <v xml:space="preserve"> </v>
      </c>
      <c r="GF136" s="1234" t="str">
        <f t="shared" si="145"/>
        <v xml:space="preserve"> </v>
      </c>
      <c r="GG136" s="1234" t="str">
        <f t="shared" si="146"/>
        <v xml:space="preserve"> </v>
      </c>
      <c r="GH136" s="1234">
        <f t="shared" si="147"/>
        <v>0</v>
      </c>
      <c r="GI136" s="1234" t="str">
        <f t="shared" si="148"/>
        <v xml:space="preserve"> </v>
      </c>
      <c r="GJ136" s="1234" t="str">
        <f t="shared" si="149"/>
        <v xml:space="preserve"> </v>
      </c>
      <c r="GK136" s="1234" t="str">
        <f t="shared" si="150"/>
        <v xml:space="preserve"> </v>
      </c>
      <c r="GL136" s="1234" t="str">
        <f t="shared" si="151"/>
        <v xml:space="preserve"> </v>
      </c>
      <c r="GM136" s="1234" t="str">
        <f t="shared" si="152"/>
        <v xml:space="preserve"> </v>
      </c>
      <c r="GN136" s="1234" t="str">
        <f t="shared" si="153"/>
        <v xml:space="preserve"> </v>
      </c>
      <c r="GO136" s="1234" t="str">
        <f t="shared" si="154"/>
        <v xml:space="preserve"> </v>
      </c>
      <c r="GP136" s="1234" t="str">
        <f t="shared" si="155"/>
        <v xml:space="preserve"> </v>
      </c>
      <c r="GQ136" s="1234" t="str">
        <f t="shared" si="156"/>
        <v xml:space="preserve"> </v>
      </c>
      <c r="GR136" s="1234">
        <f t="shared" si="157"/>
        <v>0</v>
      </c>
      <c r="GS136" s="1234" t="str">
        <f t="shared" si="168"/>
        <v xml:space="preserve"> </v>
      </c>
      <c r="GT136" s="1234" t="str">
        <f t="shared" si="169"/>
        <v xml:space="preserve"> </v>
      </c>
      <c r="GU136" s="1234" t="str">
        <f t="shared" si="170"/>
        <v xml:space="preserve"> </v>
      </c>
      <c r="GV136" s="1234" t="str">
        <f t="shared" si="171"/>
        <v xml:space="preserve"> </v>
      </c>
      <c r="GW136" s="1234" t="str">
        <f t="shared" si="172"/>
        <v xml:space="preserve"> </v>
      </c>
      <c r="GX136" s="1234" t="str">
        <f t="shared" si="173"/>
        <v xml:space="preserve"> </v>
      </c>
      <c r="GY136" s="1234" t="str">
        <f t="shared" si="174"/>
        <v xml:space="preserve"> </v>
      </c>
      <c r="GZ136" s="1234" t="str">
        <f t="shared" si="175"/>
        <v xml:space="preserve"> </v>
      </c>
      <c r="HA136" s="1234" t="str">
        <f t="shared" si="176"/>
        <v xml:space="preserve"> </v>
      </c>
      <c r="HB136" s="1234">
        <f t="shared" si="167"/>
        <v>0</v>
      </c>
      <c r="HC136" s="1234" t="str">
        <f t="shared" si="125"/>
        <v xml:space="preserve"> </v>
      </c>
      <c r="HD136" s="1234" t="str">
        <f t="shared" si="126"/>
        <v xml:space="preserve"> </v>
      </c>
      <c r="HE136" s="1234" t="str">
        <f t="shared" si="127"/>
        <v xml:space="preserve"> </v>
      </c>
      <c r="HF136" s="1234">
        <f t="shared" si="128"/>
        <v>0</v>
      </c>
      <c r="HG136" s="1234" t="str">
        <f t="shared" si="129"/>
        <v xml:space="preserve"> </v>
      </c>
      <c r="HH136" s="1234" t="str">
        <f t="shared" si="130"/>
        <v xml:space="preserve"> </v>
      </c>
      <c r="HI136" s="1234" t="str">
        <f t="shared" si="131"/>
        <v xml:space="preserve"> </v>
      </c>
      <c r="HJ136" s="1234" t="str">
        <f t="shared" si="132"/>
        <v xml:space="preserve"> </v>
      </c>
      <c r="HK136" s="1234" t="str">
        <f t="shared" si="133"/>
        <v xml:space="preserve"> </v>
      </c>
      <c r="HL136" s="1234" t="str">
        <f t="shared" si="134"/>
        <v xml:space="preserve"> </v>
      </c>
      <c r="HM136" s="1234" t="str">
        <f t="shared" si="135"/>
        <v xml:space="preserve"> </v>
      </c>
      <c r="HN136" s="1234">
        <f t="shared" si="136"/>
        <v>0</v>
      </c>
    </row>
    <row r="137" spans="1:222" ht="30" customHeight="1" thickTop="1" thickBot="1">
      <c r="A137" s="1205">
        <f>【A票】【D票】!$D$10</f>
        <v>0</v>
      </c>
      <c r="B137" s="1205">
        <f>【A票】【D票】!$H$10</f>
        <v>0</v>
      </c>
      <c r="C137" s="1206" t="str">
        <f>【A票】【D票】!$K$10</f>
        <v xml:space="preserve"> </v>
      </c>
      <c r="D137" s="1207">
        <f t="shared" si="62"/>
        <v>18</v>
      </c>
      <c r="E137" s="472"/>
      <c r="F137" s="704"/>
      <c r="G137" s="588"/>
      <c r="H137" s="589"/>
      <c r="I137" s="639"/>
      <c r="J137" s="639"/>
      <c r="K137" s="639"/>
      <c r="L137" s="639"/>
      <c r="M137" s="639"/>
      <c r="N137" s="639"/>
      <c r="O137" s="639"/>
      <c r="P137" s="639"/>
      <c r="Q137" s="639"/>
      <c r="R137" s="639"/>
      <c r="S137" s="639"/>
      <c r="T137" s="639"/>
      <c r="U137" s="639"/>
      <c r="V137" s="640"/>
      <c r="W137" s="644"/>
      <c r="X137" s="644"/>
      <c r="Y137" s="645"/>
      <c r="Z137" s="643"/>
      <c r="AA137" s="212" t="str">
        <f t="shared" si="182"/>
        <v xml:space="preserve"> </v>
      </c>
      <c r="AB137" s="212" t="str">
        <f t="shared" si="183"/>
        <v xml:space="preserve"> </v>
      </c>
      <c r="AC137" s="81"/>
      <c r="AD137" s="448"/>
      <c r="AE137" s="448"/>
      <c r="AF137" s="804" t="str">
        <f t="shared" ref="AF137:AF184" si="186">IF(AND(G137="",COUNTA(AC137:AE137)&gt;0),"問1-2)対応時期が記入漏れ",IF(AND(OR(G137=G$87,G137=G$88),COUNTA(AC137,AD137)&lt;2),"問2_1)または2-2)回答漏れ",IF(AND(G137=G$89,COUNTA(AC137)&lt;1),"問2_1)回答漏れ"," ")))</f>
        <v xml:space="preserve"> </v>
      </c>
      <c r="AG137" s="804" t="str">
        <f t="shared" ref="AG137:AG184" si="187">IF(G137&lt;&gt;"",IF(AND(OR(AD137=AE$102,AD137=AF$92,AD137=AF$98,AD137=AF$99,AD137=AF$100,AD137=AF$101,AD137=AF$102),AE137=""),"2-1,2-2)その他の場合、具体的内容が必要",IF(AND(AD137&lt;&gt;AE$102,AD137&lt;&gt;AF$92,AD137&lt;&gt;AF$98,AD137&lt;&gt;AF$99,AD137&lt;&gt;AF$100,AD137&lt;&gt;AF$101,AD137&lt;&gt;AF$102,AE137&lt;&gt;""),"2-1,2-2)その他でない→具体的内容不要"," "))," ")</f>
        <v xml:space="preserve"> </v>
      </c>
      <c r="AH137" s="440"/>
      <c r="AI137" s="704"/>
      <c r="AJ137" s="442"/>
      <c r="AK137" s="442"/>
      <c r="AL137" s="442"/>
      <c r="AM137" s="442"/>
      <c r="AN137" s="844"/>
      <c r="AO137" s="443"/>
      <c r="AP137" s="441"/>
      <c r="AQ137" s="1328" t="str">
        <f t="shared" si="67"/>
        <v xml:space="preserve"> </v>
      </c>
      <c r="AR137" s="213" t="str">
        <f t="shared" si="68"/>
        <v xml:space="preserve"> </v>
      </c>
      <c r="AS137" s="213" t="str">
        <f t="shared" si="69"/>
        <v xml:space="preserve"> </v>
      </c>
      <c r="AT137" s="1216" t="str">
        <f t="shared" si="177"/>
        <v xml:space="preserve"> </v>
      </c>
      <c r="AU137" s="1217" t="str">
        <f t="shared" si="178"/>
        <v xml:space="preserve"> </v>
      </c>
      <c r="AV137" s="79"/>
      <c r="AW137" s="1218" t="str">
        <f t="shared" si="179"/>
        <v/>
      </c>
      <c r="AX137" s="213" t="str">
        <f t="shared" si="184"/>
        <v xml:space="preserve"> </v>
      </c>
      <c r="AY137" s="213" t="str">
        <f t="shared" si="185"/>
        <v xml:space="preserve"> </v>
      </c>
      <c r="AZ137" s="445"/>
      <c r="BA137" s="81"/>
      <c r="BB137" s="81"/>
      <c r="BC137" s="80"/>
      <c r="BD137" s="245"/>
      <c r="BE137" s="442"/>
      <c r="BF137" s="442"/>
      <c r="BG137" s="442"/>
      <c r="BH137" s="219" t="str">
        <f t="shared" si="75"/>
        <v xml:space="preserve"> </v>
      </c>
      <c r="BI137" s="446"/>
      <c r="BJ137" s="704"/>
      <c r="BK137" s="81"/>
      <c r="BL137" s="451"/>
      <c r="BM137" s="450"/>
      <c r="BN137" s="449"/>
      <c r="BO137" s="449"/>
      <c r="BP137" s="81"/>
      <c r="BQ137" s="81"/>
      <c r="BR137" s="81"/>
      <c r="BS137" s="81"/>
      <c r="BT137" s="81"/>
      <c r="BU137" s="81"/>
      <c r="BV137" s="81"/>
      <c r="BW137" s="81"/>
      <c r="BX137" s="81"/>
      <c r="BY137" s="81"/>
      <c r="BZ137" s="81"/>
      <c r="CA137" s="81"/>
      <c r="CB137" s="81"/>
      <c r="CC137" s="81"/>
      <c r="CD137" s="81"/>
      <c r="CE137" s="81"/>
      <c r="CF137" s="81"/>
      <c r="CG137" s="81"/>
      <c r="CH137" s="81"/>
      <c r="CI137" s="81"/>
      <c r="CJ137" s="81"/>
      <c r="CK137" s="81"/>
      <c r="CL137" s="81"/>
      <c r="CM137" s="81"/>
      <c r="CN137" s="81"/>
      <c r="CO137" s="81"/>
      <c r="CP137" s="81"/>
      <c r="CQ137" s="81"/>
      <c r="CR137" s="81"/>
      <c r="CS137" s="81"/>
      <c r="CT137" s="81"/>
      <c r="CU137" s="81"/>
      <c r="CV137" s="81"/>
      <c r="CW137" s="81"/>
      <c r="CX137" s="81"/>
      <c r="CY137" s="81"/>
      <c r="CZ137" s="81"/>
      <c r="DA137" s="81"/>
      <c r="DB137" s="81"/>
      <c r="DC137" s="81"/>
      <c r="DD137" s="81"/>
      <c r="DE137" s="81"/>
      <c r="DF137" s="81"/>
      <c r="DG137" s="81"/>
      <c r="DH137" s="81"/>
      <c r="DI137" s="81"/>
      <c r="DJ137" s="81"/>
      <c r="DK137" s="448"/>
      <c r="DL137" s="213" t="str">
        <f t="shared" si="180"/>
        <v xml:space="preserve"> </v>
      </c>
      <c r="DM137" s="246">
        <f t="shared" si="181"/>
        <v>18</v>
      </c>
      <c r="DN137" s="444"/>
      <c r="DO137" s="449"/>
      <c r="DP137" s="81"/>
      <c r="DQ137" s="81"/>
      <c r="DR137" s="81"/>
      <c r="DS137" s="81"/>
      <c r="DT137" s="81"/>
      <c r="DU137" s="81"/>
      <c r="DV137" s="448"/>
      <c r="DW137" s="450"/>
      <c r="DX137" s="704"/>
      <c r="DY137" s="213" t="str">
        <f t="shared" si="78"/>
        <v xml:space="preserve"> </v>
      </c>
      <c r="DZ137" s="213" t="str">
        <f t="shared" si="79"/>
        <v xml:space="preserve"> </v>
      </c>
      <c r="EA137" s="247"/>
      <c r="EB137" s="247"/>
      <c r="EC137" s="247"/>
      <c r="ED137" s="247"/>
      <c r="EE137" s="247"/>
      <c r="EF137" s="247"/>
      <c r="EG137" s="450"/>
      <c r="EH137" s="704"/>
      <c r="EI137" s="213" t="str">
        <f t="shared" si="80"/>
        <v xml:space="preserve"> </v>
      </c>
      <c r="EJ137" s="213" t="str">
        <f t="shared" si="81"/>
        <v xml:space="preserve"> </v>
      </c>
      <c r="EK137" s="81"/>
      <c r="EL137" s="81"/>
      <c r="EM137" s="81"/>
      <c r="EN137" s="704"/>
      <c r="EO137" s="213" t="str">
        <f t="shared" si="82"/>
        <v xml:space="preserve"> </v>
      </c>
      <c r="EP137" s="249"/>
      <c r="EQ137" s="704"/>
      <c r="ER137" s="248"/>
      <c r="ES137" s="704"/>
      <c r="ET137" s="248"/>
      <c r="EU137" s="251"/>
      <c r="EV137" s="213" t="str">
        <f t="shared" si="83"/>
        <v xml:space="preserve"> </v>
      </c>
      <c r="EW137" s="213" t="str">
        <f t="shared" si="84"/>
        <v xml:space="preserve"> </v>
      </c>
      <c r="EX137" s="82"/>
      <c r="EY137" s="82"/>
      <c r="EZ137" s="82"/>
      <c r="FA137" s="248"/>
      <c r="FB137" s="1337" t="str">
        <f t="shared" si="85"/>
        <v xml:space="preserve"> </v>
      </c>
      <c r="FC137" s="452"/>
      <c r="FD137" s="213" t="str" cm="1">
        <f t="array" ref="FD137">IF(AND(SUM(COUNTIF(DO137:DV137,{"*実施*"}),COUNTIF(EA137:EF137,{"*実施*"}))&gt;0,FC137=""),"法に基づく措置あり→問12に記入",
IF(AND(SUM(COUNTIF(DO137:DV137,{"*実施*"}),COUNTIF(EA137:EF137,{"*実施*"}))&lt;1,FC137&lt;&gt;""),"法に基づく措置なし→問12に記入不要"," "))</f>
        <v xml:space="preserve"> </v>
      </c>
      <c r="FE137" s="449"/>
      <c r="FF137" s="704"/>
      <c r="FG137" s="81"/>
      <c r="FH137" s="449"/>
      <c r="FI137" s="1100"/>
      <c r="FJ137" s="1107" t="str">
        <f t="shared" si="137"/>
        <v xml:space="preserve"> </v>
      </c>
      <c r="FK137" s="779" t="str">
        <f t="shared" si="87"/>
        <v/>
      </c>
      <c r="FL137" s="212" t="str">
        <f t="shared" si="88"/>
        <v xml:space="preserve"> </v>
      </c>
      <c r="FM137" s="1335" t="str">
        <f t="shared" si="111"/>
        <v xml:space="preserve"> </v>
      </c>
      <c r="FN137" s="1273" t="str">
        <f t="shared" si="112"/>
        <v/>
      </c>
      <c r="FO137" s="1274" t="str">
        <f t="shared" si="113"/>
        <v/>
      </c>
      <c r="FP137" s="1275" t="str">
        <f t="shared" si="114"/>
        <v/>
      </c>
      <c r="FQ137" s="1275" t="str">
        <f t="shared" si="115"/>
        <v/>
      </c>
      <c r="FR137" s="1275" t="str">
        <f t="shared" si="116"/>
        <v/>
      </c>
      <c r="FS137" s="1275" t="str">
        <f t="shared" si="117"/>
        <v/>
      </c>
      <c r="FT137" s="1275" t="str">
        <f t="shared" si="118"/>
        <v/>
      </c>
      <c r="FU137" s="1275" t="str">
        <f t="shared" si="119"/>
        <v/>
      </c>
      <c r="FV137" s="1275" t="str">
        <f t="shared" si="120"/>
        <v/>
      </c>
      <c r="FW137" s="1275" t="str">
        <f t="shared" si="121"/>
        <v/>
      </c>
      <c r="FY137" s="1234" t="str">
        <f t="shared" si="138"/>
        <v xml:space="preserve"> </v>
      </c>
      <c r="FZ137" s="1234" t="str">
        <f t="shared" si="139"/>
        <v xml:space="preserve"> </v>
      </c>
      <c r="GA137" s="1234" t="str">
        <f t="shared" si="140"/>
        <v xml:space="preserve"> </v>
      </c>
      <c r="GB137" s="1234" t="str">
        <f t="shared" si="141"/>
        <v xml:space="preserve"> </v>
      </c>
      <c r="GC137" s="1234" t="str">
        <f t="shared" si="142"/>
        <v xml:space="preserve"> </v>
      </c>
      <c r="GD137" s="1234" t="str">
        <f t="shared" si="143"/>
        <v xml:space="preserve"> </v>
      </c>
      <c r="GE137" s="1234" t="str">
        <f t="shared" si="144"/>
        <v xml:space="preserve"> </v>
      </c>
      <c r="GF137" s="1234" t="str">
        <f t="shared" si="145"/>
        <v xml:space="preserve"> </v>
      </c>
      <c r="GG137" s="1234" t="str">
        <f t="shared" si="146"/>
        <v xml:space="preserve"> </v>
      </c>
      <c r="GH137" s="1234">
        <f t="shared" si="147"/>
        <v>0</v>
      </c>
      <c r="GI137" s="1234" t="str">
        <f t="shared" si="148"/>
        <v xml:space="preserve"> </v>
      </c>
      <c r="GJ137" s="1234" t="str">
        <f t="shared" si="149"/>
        <v xml:space="preserve"> </v>
      </c>
      <c r="GK137" s="1234" t="str">
        <f t="shared" si="150"/>
        <v xml:space="preserve"> </v>
      </c>
      <c r="GL137" s="1234" t="str">
        <f t="shared" si="151"/>
        <v xml:space="preserve"> </v>
      </c>
      <c r="GM137" s="1234" t="str">
        <f t="shared" si="152"/>
        <v xml:space="preserve"> </v>
      </c>
      <c r="GN137" s="1234" t="str">
        <f t="shared" si="153"/>
        <v xml:space="preserve"> </v>
      </c>
      <c r="GO137" s="1234" t="str">
        <f t="shared" si="154"/>
        <v xml:space="preserve"> </v>
      </c>
      <c r="GP137" s="1234" t="str">
        <f t="shared" si="155"/>
        <v xml:space="preserve"> </v>
      </c>
      <c r="GQ137" s="1234" t="str">
        <f t="shared" si="156"/>
        <v xml:space="preserve"> </v>
      </c>
      <c r="GR137" s="1234">
        <f t="shared" si="157"/>
        <v>0</v>
      </c>
      <c r="GS137" s="1234" t="str">
        <f t="shared" si="168"/>
        <v xml:space="preserve"> </v>
      </c>
      <c r="GT137" s="1234" t="str">
        <f t="shared" si="169"/>
        <v xml:space="preserve"> </v>
      </c>
      <c r="GU137" s="1234" t="str">
        <f t="shared" si="170"/>
        <v xml:space="preserve"> </v>
      </c>
      <c r="GV137" s="1234" t="str">
        <f t="shared" si="171"/>
        <v xml:space="preserve"> </v>
      </c>
      <c r="GW137" s="1234" t="str">
        <f t="shared" si="172"/>
        <v xml:space="preserve"> </v>
      </c>
      <c r="GX137" s="1234" t="str">
        <f t="shared" si="173"/>
        <v xml:space="preserve"> </v>
      </c>
      <c r="GY137" s="1234" t="str">
        <f t="shared" si="174"/>
        <v xml:space="preserve"> </v>
      </c>
      <c r="GZ137" s="1234" t="str">
        <f t="shared" si="175"/>
        <v xml:space="preserve"> </v>
      </c>
      <c r="HA137" s="1234" t="str">
        <f t="shared" si="176"/>
        <v xml:space="preserve"> </v>
      </c>
      <c r="HB137" s="1234">
        <f t="shared" si="167"/>
        <v>0</v>
      </c>
      <c r="HC137" s="1234" t="str">
        <f t="shared" si="125"/>
        <v xml:space="preserve"> </v>
      </c>
      <c r="HD137" s="1234" t="str">
        <f t="shared" si="126"/>
        <v xml:space="preserve"> </v>
      </c>
      <c r="HE137" s="1234" t="str">
        <f t="shared" si="127"/>
        <v xml:space="preserve"> </v>
      </c>
      <c r="HF137" s="1234">
        <f t="shared" si="128"/>
        <v>0</v>
      </c>
      <c r="HG137" s="1234" t="str">
        <f t="shared" si="129"/>
        <v xml:space="preserve"> </v>
      </c>
      <c r="HH137" s="1234" t="str">
        <f t="shared" si="130"/>
        <v xml:space="preserve"> </v>
      </c>
      <c r="HI137" s="1234" t="str">
        <f t="shared" si="131"/>
        <v xml:space="preserve"> </v>
      </c>
      <c r="HJ137" s="1234" t="str">
        <f t="shared" si="132"/>
        <v xml:space="preserve"> </v>
      </c>
      <c r="HK137" s="1234" t="str">
        <f t="shared" si="133"/>
        <v xml:space="preserve"> </v>
      </c>
      <c r="HL137" s="1234" t="str">
        <f t="shared" si="134"/>
        <v xml:space="preserve"> </v>
      </c>
      <c r="HM137" s="1234" t="str">
        <f t="shared" si="135"/>
        <v xml:space="preserve"> </v>
      </c>
      <c r="HN137" s="1234">
        <f t="shared" si="136"/>
        <v>0</v>
      </c>
    </row>
    <row r="138" spans="1:222" ht="30" customHeight="1" thickTop="1" thickBot="1">
      <c r="A138" s="1205">
        <f>【A票】【D票】!$D$10</f>
        <v>0</v>
      </c>
      <c r="B138" s="1205">
        <f>【A票】【D票】!$H$10</f>
        <v>0</v>
      </c>
      <c r="C138" s="1206" t="str">
        <f>【A票】【D票】!$K$10</f>
        <v xml:space="preserve"> </v>
      </c>
      <c r="D138" s="1207">
        <f t="shared" si="62"/>
        <v>19</v>
      </c>
      <c r="E138" s="472"/>
      <c r="F138" s="704"/>
      <c r="G138" s="588"/>
      <c r="H138" s="589"/>
      <c r="I138" s="639"/>
      <c r="J138" s="639"/>
      <c r="K138" s="639"/>
      <c r="L138" s="639"/>
      <c r="M138" s="639"/>
      <c r="N138" s="639"/>
      <c r="O138" s="639"/>
      <c r="P138" s="639"/>
      <c r="Q138" s="639"/>
      <c r="R138" s="639"/>
      <c r="S138" s="639"/>
      <c r="T138" s="639"/>
      <c r="U138" s="639"/>
      <c r="V138" s="640"/>
      <c r="W138" s="644"/>
      <c r="X138" s="644"/>
      <c r="Y138" s="645"/>
      <c r="Z138" s="643"/>
      <c r="AA138" s="212" t="str">
        <f t="shared" si="182"/>
        <v xml:space="preserve"> </v>
      </c>
      <c r="AB138" s="212" t="str">
        <f t="shared" si="183"/>
        <v xml:space="preserve"> </v>
      </c>
      <c r="AC138" s="81"/>
      <c r="AD138" s="448"/>
      <c r="AE138" s="448"/>
      <c r="AF138" s="804" t="str">
        <f t="shared" si="186"/>
        <v xml:space="preserve"> </v>
      </c>
      <c r="AG138" s="804" t="str">
        <f t="shared" si="187"/>
        <v xml:space="preserve"> </v>
      </c>
      <c r="AH138" s="440"/>
      <c r="AI138" s="704"/>
      <c r="AJ138" s="442"/>
      <c r="AK138" s="442"/>
      <c r="AL138" s="442"/>
      <c r="AM138" s="442"/>
      <c r="AN138" s="844"/>
      <c r="AO138" s="443"/>
      <c r="AP138" s="441"/>
      <c r="AQ138" s="1328" t="str">
        <f t="shared" si="67"/>
        <v xml:space="preserve"> </v>
      </c>
      <c r="AR138" s="213" t="str">
        <f t="shared" si="68"/>
        <v xml:space="preserve"> </v>
      </c>
      <c r="AS138" s="213" t="str">
        <f t="shared" si="69"/>
        <v xml:space="preserve"> </v>
      </c>
      <c r="AT138" s="1216" t="str">
        <f t="shared" si="177"/>
        <v xml:space="preserve"> </v>
      </c>
      <c r="AU138" s="1217" t="str">
        <f t="shared" si="178"/>
        <v xml:space="preserve"> </v>
      </c>
      <c r="AV138" s="79"/>
      <c r="AW138" s="1218" t="str">
        <f t="shared" si="179"/>
        <v/>
      </c>
      <c r="AX138" s="213" t="str">
        <f t="shared" si="184"/>
        <v xml:space="preserve"> </v>
      </c>
      <c r="AY138" s="213" t="str">
        <f t="shared" si="185"/>
        <v xml:space="preserve"> </v>
      </c>
      <c r="AZ138" s="445"/>
      <c r="BA138" s="81"/>
      <c r="BB138" s="81"/>
      <c r="BC138" s="80"/>
      <c r="BD138" s="245"/>
      <c r="BE138" s="442"/>
      <c r="BF138" s="442"/>
      <c r="BG138" s="442"/>
      <c r="BH138" s="219" t="str">
        <f t="shared" si="75"/>
        <v xml:space="preserve"> </v>
      </c>
      <c r="BI138" s="446"/>
      <c r="BJ138" s="704"/>
      <c r="BK138" s="81"/>
      <c r="BL138" s="451"/>
      <c r="BM138" s="450"/>
      <c r="BN138" s="449"/>
      <c r="BO138" s="449"/>
      <c r="BP138" s="81"/>
      <c r="BQ138" s="81"/>
      <c r="BR138" s="81"/>
      <c r="BS138" s="81"/>
      <c r="BT138" s="81"/>
      <c r="BU138" s="81"/>
      <c r="BV138" s="81"/>
      <c r="BW138" s="81"/>
      <c r="BX138" s="81"/>
      <c r="BY138" s="81"/>
      <c r="BZ138" s="81"/>
      <c r="CA138" s="81"/>
      <c r="CB138" s="81"/>
      <c r="CC138" s="81"/>
      <c r="CD138" s="81"/>
      <c r="CE138" s="81"/>
      <c r="CF138" s="81"/>
      <c r="CG138" s="81"/>
      <c r="CH138" s="81"/>
      <c r="CI138" s="81"/>
      <c r="CJ138" s="81"/>
      <c r="CK138" s="81"/>
      <c r="CL138" s="81"/>
      <c r="CM138" s="81"/>
      <c r="CN138" s="81"/>
      <c r="CO138" s="81"/>
      <c r="CP138" s="81"/>
      <c r="CQ138" s="81"/>
      <c r="CR138" s="81"/>
      <c r="CS138" s="81"/>
      <c r="CT138" s="81"/>
      <c r="CU138" s="81"/>
      <c r="CV138" s="81"/>
      <c r="CW138" s="81"/>
      <c r="CX138" s="81"/>
      <c r="CY138" s="81"/>
      <c r="CZ138" s="81"/>
      <c r="DA138" s="81"/>
      <c r="DB138" s="81"/>
      <c r="DC138" s="81"/>
      <c r="DD138" s="81"/>
      <c r="DE138" s="81"/>
      <c r="DF138" s="81"/>
      <c r="DG138" s="81"/>
      <c r="DH138" s="81"/>
      <c r="DI138" s="81"/>
      <c r="DJ138" s="81"/>
      <c r="DK138" s="448"/>
      <c r="DL138" s="213" t="str">
        <f t="shared" si="180"/>
        <v xml:space="preserve"> </v>
      </c>
      <c r="DM138" s="246">
        <f t="shared" si="181"/>
        <v>19</v>
      </c>
      <c r="DN138" s="444"/>
      <c r="DO138" s="449"/>
      <c r="DP138" s="81"/>
      <c r="DQ138" s="81"/>
      <c r="DR138" s="81"/>
      <c r="DS138" s="81"/>
      <c r="DT138" s="81"/>
      <c r="DU138" s="81"/>
      <c r="DV138" s="448"/>
      <c r="DW138" s="450"/>
      <c r="DX138" s="704"/>
      <c r="DY138" s="213" t="str">
        <f t="shared" si="78"/>
        <v xml:space="preserve"> </v>
      </c>
      <c r="DZ138" s="213" t="str">
        <f t="shared" si="79"/>
        <v xml:space="preserve"> </v>
      </c>
      <c r="EA138" s="247"/>
      <c r="EB138" s="247"/>
      <c r="EC138" s="247"/>
      <c r="ED138" s="247"/>
      <c r="EE138" s="247"/>
      <c r="EF138" s="247"/>
      <c r="EG138" s="450"/>
      <c r="EH138" s="704"/>
      <c r="EI138" s="213" t="str">
        <f t="shared" si="80"/>
        <v xml:space="preserve"> </v>
      </c>
      <c r="EJ138" s="213" t="str">
        <f t="shared" si="81"/>
        <v xml:space="preserve"> </v>
      </c>
      <c r="EK138" s="81"/>
      <c r="EL138" s="81"/>
      <c r="EM138" s="81"/>
      <c r="EN138" s="704"/>
      <c r="EO138" s="213" t="str">
        <f t="shared" si="82"/>
        <v xml:space="preserve"> </v>
      </c>
      <c r="EP138" s="249"/>
      <c r="EQ138" s="704"/>
      <c r="ER138" s="248"/>
      <c r="ES138" s="704"/>
      <c r="ET138" s="248"/>
      <c r="EU138" s="251"/>
      <c r="EV138" s="213" t="str">
        <f t="shared" si="83"/>
        <v xml:space="preserve"> </v>
      </c>
      <c r="EW138" s="213" t="str">
        <f t="shared" si="84"/>
        <v xml:space="preserve"> </v>
      </c>
      <c r="EX138" s="82"/>
      <c r="EY138" s="82"/>
      <c r="EZ138" s="82"/>
      <c r="FA138" s="248"/>
      <c r="FB138" s="1337" t="str">
        <f t="shared" si="85"/>
        <v xml:space="preserve"> </v>
      </c>
      <c r="FC138" s="452"/>
      <c r="FD138" s="213" t="str" cm="1">
        <f t="array" ref="FD138">IF(AND(SUM(COUNTIF(DO138:DV138,{"*実施*"}),COUNTIF(EA138:EF138,{"*実施*"}))&gt;0,FC138=""),"法に基づく措置あり→問12に記入",
IF(AND(SUM(COUNTIF(DO138:DV138,{"*実施*"}),COUNTIF(EA138:EF138,{"*実施*"}))&lt;1,FC138&lt;&gt;""),"法に基づく措置なし→問12に記入不要"," "))</f>
        <v xml:space="preserve"> </v>
      </c>
      <c r="FE138" s="449"/>
      <c r="FF138" s="704"/>
      <c r="FG138" s="81"/>
      <c r="FH138" s="449"/>
      <c r="FI138" s="1100"/>
      <c r="FJ138" s="1107" t="str">
        <f t="shared" si="137"/>
        <v xml:space="preserve"> </v>
      </c>
      <c r="FK138" s="779" t="str">
        <f t="shared" si="87"/>
        <v/>
      </c>
      <c r="FL138" s="212" t="str">
        <f t="shared" si="88"/>
        <v xml:space="preserve"> </v>
      </c>
      <c r="FM138" s="1335" t="str">
        <f t="shared" si="111"/>
        <v xml:space="preserve"> </v>
      </c>
      <c r="FN138" s="1273" t="str">
        <f t="shared" si="112"/>
        <v/>
      </c>
      <c r="FO138" s="1274" t="str">
        <f t="shared" si="113"/>
        <v/>
      </c>
      <c r="FP138" s="1275" t="str">
        <f t="shared" si="114"/>
        <v/>
      </c>
      <c r="FQ138" s="1275" t="str">
        <f t="shared" si="115"/>
        <v/>
      </c>
      <c r="FR138" s="1275" t="str">
        <f t="shared" si="116"/>
        <v/>
      </c>
      <c r="FS138" s="1275" t="str">
        <f t="shared" si="117"/>
        <v/>
      </c>
      <c r="FT138" s="1275" t="str">
        <f t="shared" si="118"/>
        <v/>
      </c>
      <c r="FU138" s="1275" t="str">
        <f t="shared" si="119"/>
        <v/>
      </c>
      <c r="FV138" s="1275" t="str">
        <f t="shared" si="120"/>
        <v/>
      </c>
      <c r="FW138" s="1275" t="str">
        <f t="shared" si="121"/>
        <v/>
      </c>
      <c r="FY138" s="1234" t="str">
        <f t="shared" si="138"/>
        <v xml:space="preserve"> </v>
      </c>
      <c r="FZ138" s="1234" t="str">
        <f t="shared" si="139"/>
        <v xml:space="preserve"> </v>
      </c>
      <c r="GA138" s="1234" t="str">
        <f t="shared" si="140"/>
        <v xml:space="preserve"> </v>
      </c>
      <c r="GB138" s="1234" t="str">
        <f t="shared" si="141"/>
        <v xml:space="preserve"> </v>
      </c>
      <c r="GC138" s="1234" t="str">
        <f t="shared" si="142"/>
        <v xml:space="preserve"> </v>
      </c>
      <c r="GD138" s="1234" t="str">
        <f t="shared" si="143"/>
        <v xml:space="preserve"> </v>
      </c>
      <c r="GE138" s="1234" t="str">
        <f t="shared" si="144"/>
        <v xml:space="preserve"> </v>
      </c>
      <c r="GF138" s="1234" t="str">
        <f t="shared" si="145"/>
        <v xml:space="preserve"> </v>
      </c>
      <c r="GG138" s="1234" t="str">
        <f t="shared" si="146"/>
        <v xml:space="preserve"> </v>
      </c>
      <c r="GH138" s="1234">
        <f t="shared" si="147"/>
        <v>0</v>
      </c>
      <c r="GI138" s="1234" t="str">
        <f t="shared" si="148"/>
        <v xml:space="preserve"> </v>
      </c>
      <c r="GJ138" s="1234" t="str">
        <f t="shared" si="149"/>
        <v xml:space="preserve"> </v>
      </c>
      <c r="GK138" s="1234" t="str">
        <f t="shared" si="150"/>
        <v xml:space="preserve"> </v>
      </c>
      <c r="GL138" s="1234" t="str">
        <f t="shared" si="151"/>
        <v xml:space="preserve"> </v>
      </c>
      <c r="GM138" s="1234" t="str">
        <f t="shared" si="152"/>
        <v xml:space="preserve"> </v>
      </c>
      <c r="GN138" s="1234" t="str">
        <f t="shared" si="153"/>
        <v xml:space="preserve"> </v>
      </c>
      <c r="GO138" s="1234" t="str">
        <f t="shared" si="154"/>
        <v xml:space="preserve"> </v>
      </c>
      <c r="GP138" s="1234" t="str">
        <f t="shared" si="155"/>
        <v xml:space="preserve"> </v>
      </c>
      <c r="GQ138" s="1234" t="str">
        <f t="shared" si="156"/>
        <v xml:space="preserve"> </v>
      </c>
      <c r="GR138" s="1234">
        <f t="shared" si="157"/>
        <v>0</v>
      </c>
      <c r="GS138" s="1234" t="str">
        <f t="shared" si="168"/>
        <v xml:space="preserve"> </v>
      </c>
      <c r="GT138" s="1234" t="str">
        <f t="shared" si="169"/>
        <v xml:space="preserve"> </v>
      </c>
      <c r="GU138" s="1234" t="str">
        <f t="shared" si="170"/>
        <v xml:space="preserve"> </v>
      </c>
      <c r="GV138" s="1234" t="str">
        <f t="shared" si="171"/>
        <v xml:space="preserve"> </v>
      </c>
      <c r="GW138" s="1234" t="str">
        <f t="shared" si="172"/>
        <v xml:space="preserve"> </v>
      </c>
      <c r="GX138" s="1234" t="str">
        <f t="shared" si="173"/>
        <v xml:space="preserve"> </v>
      </c>
      <c r="GY138" s="1234" t="str">
        <f t="shared" si="174"/>
        <v xml:space="preserve"> </v>
      </c>
      <c r="GZ138" s="1234" t="str">
        <f t="shared" si="175"/>
        <v xml:space="preserve"> </v>
      </c>
      <c r="HA138" s="1234" t="str">
        <f t="shared" si="176"/>
        <v xml:space="preserve"> </v>
      </c>
      <c r="HB138" s="1234">
        <f t="shared" si="167"/>
        <v>0</v>
      </c>
      <c r="HC138" s="1234" t="str">
        <f t="shared" si="125"/>
        <v xml:space="preserve"> </v>
      </c>
      <c r="HD138" s="1234" t="str">
        <f t="shared" si="126"/>
        <v xml:space="preserve"> </v>
      </c>
      <c r="HE138" s="1234" t="str">
        <f t="shared" si="127"/>
        <v xml:space="preserve"> </v>
      </c>
      <c r="HF138" s="1234">
        <f t="shared" si="128"/>
        <v>0</v>
      </c>
      <c r="HG138" s="1234" t="str">
        <f t="shared" si="129"/>
        <v xml:space="preserve"> </v>
      </c>
      <c r="HH138" s="1234" t="str">
        <f t="shared" si="130"/>
        <v xml:space="preserve"> </v>
      </c>
      <c r="HI138" s="1234" t="str">
        <f t="shared" si="131"/>
        <v xml:space="preserve"> </v>
      </c>
      <c r="HJ138" s="1234" t="str">
        <f t="shared" si="132"/>
        <v xml:space="preserve"> </v>
      </c>
      <c r="HK138" s="1234" t="str">
        <f t="shared" si="133"/>
        <v xml:space="preserve"> </v>
      </c>
      <c r="HL138" s="1234" t="str">
        <f t="shared" si="134"/>
        <v xml:space="preserve"> </v>
      </c>
      <c r="HM138" s="1234" t="str">
        <f t="shared" si="135"/>
        <v xml:space="preserve"> </v>
      </c>
      <c r="HN138" s="1234">
        <f t="shared" si="136"/>
        <v>0</v>
      </c>
    </row>
    <row r="139" spans="1:222" ht="30" customHeight="1" thickTop="1" thickBot="1">
      <c r="A139" s="1205">
        <f>【A票】【D票】!$D$10</f>
        <v>0</v>
      </c>
      <c r="B139" s="1205">
        <f>【A票】【D票】!$H$10</f>
        <v>0</v>
      </c>
      <c r="C139" s="1206" t="str">
        <f>【A票】【D票】!$K$10</f>
        <v xml:space="preserve"> </v>
      </c>
      <c r="D139" s="1207">
        <f t="shared" si="62"/>
        <v>20</v>
      </c>
      <c r="E139" s="472"/>
      <c r="F139" s="704"/>
      <c r="G139" s="588"/>
      <c r="H139" s="589"/>
      <c r="I139" s="639"/>
      <c r="J139" s="639"/>
      <c r="K139" s="639"/>
      <c r="L139" s="639"/>
      <c r="M139" s="639"/>
      <c r="N139" s="639"/>
      <c r="O139" s="639"/>
      <c r="P139" s="639"/>
      <c r="Q139" s="639"/>
      <c r="R139" s="639"/>
      <c r="S139" s="639"/>
      <c r="T139" s="639"/>
      <c r="U139" s="639"/>
      <c r="V139" s="640"/>
      <c r="W139" s="644"/>
      <c r="X139" s="644"/>
      <c r="Y139" s="645"/>
      <c r="Z139" s="643"/>
      <c r="AA139" s="212" t="str">
        <f t="shared" si="182"/>
        <v xml:space="preserve"> </v>
      </c>
      <c r="AB139" s="212" t="str">
        <f t="shared" si="183"/>
        <v xml:space="preserve"> </v>
      </c>
      <c r="AC139" s="81"/>
      <c r="AD139" s="448"/>
      <c r="AE139" s="448"/>
      <c r="AF139" s="804" t="str">
        <f t="shared" si="186"/>
        <v xml:space="preserve"> </v>
      </c>
      <c r="AG139" s="804" t="str">
        <f t="shared" si="187"/>
        <v xml:space="preserve"> </v>
      </c>
      <c r="AH139" s="440"/>
      <c r="AI139" s="704"/>
      <c r="AJ139" s="442"/>
      <c r="AK139" s="442"/>
      <c r="AL139" s="442"/>
      <c r="AM139" s="442"/>
      <c r="AN139" s="844"/>
      <c r="AO139" s="443"/>
      <c r="AP139" s="441"/>
      <c r="AQ139" s="1328" t="str">
        <f t="shared" si="67"/>
        <v xml:space="preserve"> </v>
      </c>
      <c r="AR139" s="213" t="str">
        <f t="shared" si="68"/>
        <v xml:space="preserve"> </v>
      </c>
      <c r="AS139" s="213" t="str">
        <f t="shared" si="69"/>
        <v xml:space="preserve"> </v>
      </c>
      <c r="AT139" s="1216" t="str">
        <f t="shared" si="177"/>
        <v xml:space="preserve"> </v>
      </c>
      <c r="AU139" s="1217" t="str">
        <f t="shared" si="178"/>
        <v xml:space="preserve"> </v>
      </c>
      <c r="AV139" s="79"/>
      <c r="AW139" s="1218" t="str">
        <f t="shared" si="179"/>
        <v/>
      </c>
      <c r="AX139" s="213" t="str">
        <f t="shared" si="184"/>
        <v xml:space="preserve"> </v>
      </c>
      <c r="AY139" s="213" t="str">
        <f t="shared" si="185"/>
        <v xml:space="preserve"> </v>
      </c>
      <c r="AZ139" s="445"/>
      <c r="BA139" s="81"/>
      <c r="BB139" s="81"/>
      <c r="BC139" s="80"/>
      <c r="BD139" s="245"/>
      <c r="BE139" s="442"/>
      <c r="BF139" s="442"/>
      <c r="BG139" s="442"/>
      <c r="BH139" s="219" t="str">
        <f t="shared" si="75"/>
        <v xml:space="preserve"> </v>
      </c>
      <c r="BI139" s="446"/>
      <c r="BJ139" s="704"/>
      <c r="BK139" s="81"/>
      <c r="BL139" s="451"/>
      <c r="BM139" s="450"/>
      <c r="BN139" s="449"/>
      <c r="BO139" s="449"/>
      <c r="BP139" s="81"/>
      <c r="BQ139" s="81"/>
      <c r="BR139" s="81"/>
      <c r="BS139" s="81"/>
      <c r="BT139" s="81"/>
      <c r="BU139" s="81"/>
      <c r="BV139" s="81"/>
      <c r="BW139" s="81"/>
      <c r="BX139" s="81"/>
      <c r="BY139" s="81"/>
      <c r="BZ139" s="81"/>
      <c r="CA139" s="81"/>
      <c r="CB139" s="81"/>
      <c r="CC139" s="81"/>
      <c r="CD139" s="81"/>
      <c r="CE139" s="81"/>
      <c r="CF139" s="81"/>
      <c r="CG139" s="81"/>
      <c r="CH139" s="81"/>
      <c r="CI139" s="81"/>
      <c r="CJ139" s="81"/>
      <c r="CK139" s="81"/>
      <c r="CL139" s="81"/>
      <c r="CM139" s="81"/>
      <c r="CN139" s="81"/>
      <c r="CO139" s="81"/>
      <c r="CP139" s="81"/>
      <c r="CQ139" s="81"/>
      <c r="CR139" s="81"/>
      <c r="CS139" s="81"/>
      <c r="CT139" s="81"/>
      <c r="CU139" s="81"/>
      <c r="CV139" s="81"/>
      <c r="CW139" s="81"/>
      <c r="CX139" s="81"/>
      <c r="CY139" s="81"/>
      <c r="CZ139" s="81"/>
      <c r="DA139" s="81"/>
      <c r="DB139" s="81"/>
      <c r="DC139" s="81"/>
      <c r="DD139" s="81"/>
      <c r="DE139" s="81"/>
      <c r="DF139" s="81"/>
      <c r="DG139" s="81"/>
      <c r="DH139" s="81"/>
      <c r="DI139" s="81"/>
      <c r="DJ139" s="81"/>
      <c r="DK139" s="448"/>
      <c r="DL139" s="213" t="str">
        <f t="shared" si="180"/>
        <v xml:space="preserve"> </v>
      </c>
      <c r="DM139" s="246">
        <f t="shared" si="181"/>
        <v>20</v>
      </c>
      <c r="DN139" s="444"/>
      <c r="DO139" s="449"/>
      <c r="DP139" s="81"/>
      <c r="DQ139" s="81"/>
      <c r="DR139" s="81"/>
      <c r="DS139" s="81"/>
      <c r="DT139" s="81"/>
      <c r="DU139" s="81"/>
      <c r="DV139" s="448"/>
      <c r="DW139" s="450"/>
      <c r="DX139" s="704"/>
      <c r="DY139" s="213" t="str">
        <f t="shared" ref="DY139:DY184" si="188">IF(AND(OR(BA139=BA$87,BB139=BB$87,AT139="該当"),AND(COUNTIF(DO139:DV139,"無")=8,DX139&lt;&gt;"")),"すべて「無」→期日不要",
IF(AND(OR(BA139=BA$87,BB139=BB$87,AT139="該当"),AND(COUNTIF(DO139:DV139,"無")=8,DX139=""))," ",
IF(AND(OR(BA139=BA$87,BB139=BB$87,AT139="該当"),COUNTA(DO139:DV139,DX139)&lt;9),"問7回答漏れ",
IF(AND(AND(OR(BA139=BA$88,BA139=BA$89,BA139=BA$90,BB139=BB$88,BB139=BB$89,BB139=BB$90,BB139=BB$91,AND(BA139="",BB139="")),OR(AT139="非該当",AT139=" ")),COUNTA(DO139:DX139)&gt;0),"虐待なし→回答内容確認",
IF(AND(COUNTA(G139:Z139,AH139:AP139,AV139,BA139:BD139,BJ139:DK139)&lt;1,COUNTA(DO139:DX139)&gt;0),"問1～問6無記入、問7内容確認"," ")))))</f>
        <v xml:space="preserve"> </v>
      </c>
      <c r="DZ139" s="213" t="str">
        <f t="shared" ref="DZ139:DZ184" si="189">IF(AND(OR(DV139="市町村が実施",DV139="都道府県が実施",DV139="市町村・都道府県がそれぞれ実施"),DW139=""),"その他→具体的内容",IF(AND(OR(DV139="無",DV139=""),DW139&lt;&gt;""),"具体的内容あり→8)に回答"," "))</f>
        <v xml:space="preserve"> </v>
      </c>
      <c r="EA139" s="247"/>
      <c r="EB139" s="247"/>
      <c r="EC139" s="247"/>
      <c r="ED139" s="247"/>
      <c r="EE139" s="247"/>
      <c r="EF139" s="247"/>
      <c r="EG139" s="450"/>
      <c r="EH139" s="704"/>
      <c r="EI139" s="213" t="str">
        <f t="shared" ref="EI139:EI184" si="190">IF(AND(OR(BA139=BA$87,BB139=BB$87,AT139="該当"),OR(LEFT(BK139,1)="b",LEFT(BK139,1)="c"),OR(COUNTIF(EA139:EF139,"市町村が実施")&gt;0,COUNTIF(EA139:EF139,"都道府県が実施")&gt;0)),"虐待発生施設は老人福祉法対象外",
IF(AND(OR(BA139=BA$87,BB139=BB$87,AT139="該当"),AND(COUNTIF(EA139:EF139,"無")=6,EH139&lt;&gt;"")),"すべて「無」→期日不要",
IF(AND(OR(BA139=BA$87,BB139=BB$87,AT139="該当"),AND(COUNTIF(EA139:EF139,"無")=6,EH139=""))," ",
IF(AND(OR(BA139=BA$87,BB139=BB$87,AT139="該当"),COUNTA(EA139:EF139,EH139)&lt;7),"問8回答漏れ",
IF(AND(AND(OR(BA139=BA$88,BA139=BA$89,BA139=BA$90,BB139=BB$88,BB139=BB$89,BB139=BB$90,BB139=BB$91,AND(BA139="",BB139="")),OR(AT139="非該当",AT139=" ")),COUNTA(EA139:EH139)&gt;0),"虐待なし→回答内容確認",
IF(AND(COUNTA(G139:Z139,AH139:AP139,AV139,BA139:BD139,BJ139:DK139,EK139:EN139,DO139:DX139)&lt;1,COUNTA(EA139:EH139)&gt;0),"問1～問7無記入、問8内容確認"," "))))))</f>
        <v xml:space="preserve"> </v>
      </c>
      <c r="EJ139" s="213" t="str">
        <f t="shared" ref="EJ139:EJ184" si="191">IF(OR(AND(EF139="市町村が実施",EG139=""),AND(EF139="都道府県が実施",EG139="")),"その他→具体的内容",IF(AND(OR(EF139="無",EF139=""),EG139&lt;&gt;""),"具体的内容あり→6)に回答"," "))</f>
        <v xml:space="preserve"> </v>
      </c>
      <c r="EK139" s="81"/>
      <c r="EL139" s="81"/>
      <c r="EM139" s="81"/>
      <c r="EN139" s="704"/>
      <c r="EO139" s="213" t="str">
        <f t="shared" si="82"/>
        <v xml:space="preserve"> </v>
      </c>
      <c r="EP139" s="249"/>
      <c r="EQ139" s="704"/>
      <c r="ER139" s="248"/>
      <c r="ES139" s="704"/>
      <c r="ET139" s="248"/>
      <c r="EU139" s="251"/>
      <c r="EV139" s="213" t="str">
        <f t="shared" si="83"/>
        <v xml:space="preserve"> </v>
      </c>
      <c r="EW139" s="213" t="str">
        <f t="shared" si="84"/>
        <v xml:space="preserve"> </v>
      </c>
      <c r="EX139" s="82"/>
      <c r="EY139" s="82"/>
      <c r="EZ139" s="82"/>
      <c r="FA139" s="248"/>
      <c r="FB139" s="1337" t="str">
        <f t="shared" si="85"/>
        <v xml:space="preserve"> </v>
      </c>
      <c r="FC139" s="452"/>
      <c r="FD139" s="213" t="str" cm="1">
        <f t="array" ref="FD139">IF(AND(SUM(COUNTIF(DO139:DV139,{"*実施*"}),COUNTIF(EA139:EF139,{"*実施*"}))&gt;0,FC139=""),"法に基づく措置あり→問12に記入",
IF(AND(SUM(COUNTIF(DO139:DV139,{"*実施*"}),COUNTIF(EA139:EF139,{"*実施*"}))&lt;1,FC139&lt;&gt;""),"法に基づく措置なし→問12に記入不要"," "))</f>
        <v xml:space="preserve"> </v>
      </c>
      <c r="FE139" s="449"/>
      <c r="FF139" s="704"/>
      <c r="FG139" s="81"/>
      <c r="FH139" s="449"/>
      <c r="FI139" s="1100"/>
      <c r="FJ139" s="1107" t="str">
        <f t="shared" si="137"/>
        <v xml:space="preserve"> </v>
      </c>
      <c r="FK139" s="779" t="str">
        <f t="shared" si="87"/>
        <v/>
      </c>
      <c r="FL139" s="212" t="str">
        <f t="shared" si="88"/>
        <v xml:space="preserve"> </v>
      </c>
      <c r="FM139" s="1335" t="str">
        <f t="shared" si="111"/>
        <v xml:space="preserve"> </v>
      </c>
      <c r="FN139" s="1273" t="str">
        <f t="shared" si="112"/>
        <v/>
      </c>
      <c r="FO139" s="1274" t="str">
        <f t="shared" si="113"/>
        <v/>
      </c>
      <c r="FP139" s="1275" t="str">
        <f t="shared" si="114"/>
        <v/>
      </c>
      <c r="FQ139" s="1275" t="str">
        <f t="shared" si="115"/>
        <v/>
      </c>
      <c r="FR139" s="1275" t="str">
        <f t="shared" si="116"/>
        <v/>
      </c>
      <c r="FS139" s="1275" t="str">
        <f t="shared" si="117"/>
        <v/>
      </c>
      <c r="FT139" s="1275" t="str">
        <f t="shared" si="118"/>
        <v/>
      </c>
      <c r="FU139" s="1275" t="str">
        <f t="shared" si="119"/>
        <v/>
      </c>
      <c r="FV139" s="1275" t="str">
        <f t="shared" si="120"/>
        <v/>
      </c>
      <c r="FW139" s="1275" t="str">
        <f t="shared" si="121"/>
        <v/>
      </c>
      <c r="FY139" s="1234" t="str">
        <f t="shared" si="138"/>
        <v xml:space="preserve"> </v>
      </c>
      <c r="FZ139" s="1234" t="str">
        <f t="shared" si="139"/>
        <v xml:space="preserve"> </v>
      </c>
      <c r="GA139" s="1234" t="str">
        <f t="shared" si="140"/>
        <v xml:space="preserve"> </v>
      </c>
      <c r="GB139" s="1234" t="str">
        <f t="shared" si="141"/>
        <v xml:space="preserve"> </v>
      </c>
      <c r="GC139" s="1234" t="str">
        <f t="shared" si="142"/>
        <v xml:space="preserve"> </v>
      </c>
      <c r="GD139" s="1234" t="str">
        <f t="shared" si="143"/>
        <v xml:space="preserve"> </v>
      </c>
      <c r="GE139" s="1234" t="str">
        <f t="shared" si="144"/>
        <v xml:space="preserve"> </v>
      </c>
      <c r="GF139" s="1234" t="str">
        <f t="shared" si="145"/>
        <v xml:space="preserve"> </v>
      </c>
      <c r="GG139" s="1234" t="str">
        <f t="shared" si="146"/>
        <v xml:space="preserve"> </v>
      </c>
      <c r="GH139" s="1234">
        <f t="shared" si="147"/>
        <v>0</v>
      </c>
      <c r="GI139" s="1234" t="str">
        <f t="shared" si="148"/>
        <v xml:space="preserve"> </v>
      </c>
      <c r="GJ139" s="1234" t="str">
        <f t="shared" si="149"/>
        <v xml:space="preserve"> </v>
      </c>
      <c r="GK139" s="1234" t="str">
        <f t="shared" si="150"/>
        <v xml:space="preserve"> </v>
      </c>
      <c r="GL139" s="1234" t="str">
        <f t="shared" si="151"/>
        <v xml:space="preserve"> </v>
      </c>
      <c r="GM139" s="1234" t="str">
        <f t="shared" si="152"/>
        <v xml:space="preserve"> </v>
      </c>
      <c r="GN139" s="1234" t="str">
        <f t="shared" si="153"/>
        <v xml:space="preserve"> </v>
      </c>
      <c r="GO139" s="1234" t="str">
        <f t="shared" si="154"/>
        <v xml:space="preserve"> </v>
      </c>
      <c r="GP139" s="1234" t="str">
        <f t="shared" si="155"/>
        <v xml:space="preserve"> </v>
      </c>
      <c r="GQ139" s="1234" t="str">
        <f t="shared" si="156"/>
        <v xml:space="preserve"> </v>
      </c>
      <c r="GR139" s="1234">
        <f t="shared" si="157"/>
        <v>0</v>
      </c>
      <c r="GS139" s="1234" t="str">
        <f t="shared" si="168"/>
        <v xml:space="preserve"> </v>
      </c>
      <c r="GT139" s="1234" t="str">
        <f t="shared" si="169"/>
        <v xml:space="preserve"> </v>
      </c>
      <c r="GU139" s="1234" t="str">
        <f t="shared" si="170"/>
        <v xml:space="preserve"> </v>
      </c>
      <c r="GV139" s="1234" t="str">
        <f t="shared" si="171"/>
        <v xml:space="preserve"> </v>
      </c>
      <c r="GW139" s="1234" t="str">
        <f t="shared" si="172"/>
        <v xml:space="preserve"> </v>
      </c>
      <c r="GX139" s="1234" t="str">
        <f t="shared" si="173"/>
        <v xml:space="preserve"> </v>
      </c>
      <c r="GY139" s="1234" t="str">
        <f t="shared" si="174"/>
        <v xml:space="preserve"> </v>
      </c>
      <c r="GZ139" s="1234" t="str">
        <f t="shared" si="175"/>
        <v xml:space="preserve"> </v>
      </c>
      <c r="HA139" s="1234" t="str">
        <f t="shared" si="176"/>
        <v xml:space="preserve"> </v>
      </c>
      <c r="HB139" s="1234">
        <f t="shared" si="167"/>
        <v>0</v>
      </c>
      <c r="HC139" s="1234" t="str">
        <f t="shared" si="125"/>
        <v xml:space="preserve"> </v>
      </c>
      <c r="HD139" s="1234" t="str">
        <f t="shared" si="126"/>
        <v xml:space="preserve"> </v>
      </c>
      <c r="HE139" s="1234" t="str">
        <f t="shared" si="127"/>
        <v xml:space="preserve"> </v>
      </c>
      <c r="HF139" s="1234">
        <f t="shared" si="128"/>
        <v>0</v>
      </c>
      <c r="HG139" s="1234" t="str">
        <f t="shared" si="129"/>
        <v xml:space="preserve"> </v>
      </c>
      <c r="HH139" s="1234" t="str">
        <f t="shared" si="130"/>
        <v xml:space="preserve"> </v>
      </c>
      <c r="HI139" s="1234" t="str">
        <f t="shared" si="131"/>
        <v xml:space="preserve"> </v>
      </c>
      <c r="HJ139" s="1234" t="str">
        <f t="shared" si="132"/>
        <v xml:space="preserve"> </v>
      </c>
      <c r="HK139" s="1234" t="str">
        <f t="shared" si="133"/>
        <v xml:space="preserve"> </v>
      </c>
      <c r="HL139" s="1234" t="str">
        <f t="shared" si="134"/>
        <v xml:space="preserve"> </v>
      </c>
      <c r="HM139" s="1234" t="str">
        <f t="shared" si="135"/>
        <v xml:space="preserve"> </v>
      </c>
      <c r="HN139" s="1234">
        <f t="shared" si="136"/>
        <v>0</v>
      </c>
    </row>
    <row r="140" spans="1:222" ht="30" customHeight="1" thickTop="1" thickBot="1">
      <c r="A140" s="1205">
        <f>【A票】【D票】!$D$10</f>
        <v>0</v>
      </c>
      <c r="B140" s="1205">
        <f>【A票】【D票】!$H$10</f>
        <v>0</v>
      </c>
      <c r="C140" s="1206" t="str">
        <f>【A票】【D票】!$K$10</f>
        <v xml:space="preserve"> </v>
      </c>
      <c r="D140" s="1207">
        <f t="shared" si="62"/>
        <v>21</v>
      </c>
      <c r="E140" s="472"/>
      <c r="F140" s="704"/>
      <c r="G140" s="588"/>
      <c r="H140" s="589"/>
      <c r="I140" s="639"/>
      <c r="J140" s="639"/>
      <c r="K140" s="639"/>
      <c r="L140" s="639"/>
      <c r="M140" s="639"/>
      <c r="N140" s="639"/>
      <c r="O140" s="639"/>
      <c r="P140" s="639"/>
      <c r="Q140" s="639"/>
      <c r="R140" s="639"/>
      <c r="S140" s="639"/>
      <c r="T140" s="639"/>
      <c r="U140" s="639"/>
      <c r="V140" s="640"/>
      <c r="W140" s="644"/>
      <c r="X140" s="644"/>
      <c r="Y140" s="645"/>
      <c r="Z140" s="643"/>
      <c r="AA140" s="212" t="str">
        <f t="shared" si="182"/>
        <v xml:space="preserve"> </v>
      </c>
      <c r="AB140" s="212" t="str">
        <f t="shared" si="183"/>
        <v xml:space="preserve"> </v>
      </c>
      <c r="AC140" s="81"/>
      <c r="AD140" s="448"/>
      <c r="AE140" s="448"/>
      <c r="AF140" s="804" t="str">
        <f t="shared" si="186"/>
        <v xml:space="preserve"> </v>
      </c>
      <c r="AG140" s="804" t="str">
        <f t="shared" si="187"/>
        <v xml:space="preserve"> </v>
      </c>
      <c r="AH140" s="440"/>
      <c r="AI140" s="704"/>
      <c r="AJ140" s="442"/>
      <c r="AK140" s="442"/>
      <c r="AL140" s="442"/>
      <c r="AM140" s="442"/>
      <c r="AN140" s="844"/>
      <c r="AO140" s="443"/>
      <c r="AP140" s="441"/>
      <c r="AQ140" s="1328" t="str">
        <f t="shared" si="67"/>
        <v xml:space="preserve"> </v>
      </c>
      <c r="AR140" s="213" t="str">
        <f t="shared" si="68"/>
        <v xml:space="preserve"> </v>
      </c>
      <c r="AS140" s="213" t="str">
        <f t="shared" si="69"/>
        <v xml:space="preserve"> </v>
      </c>
      <c r="AT140" s="1216" t="str">
        <f t="shared" si="177"/>
        <v xml:space="preserve"> </v>
      </c>
      <c r="AU140" s="1217" t="str">
        <f t="shared" si="178"/>
        <v xml:space="preserve"> </v>
      </c>
      <c r="AV140" s="79"/>
      <c r="AW140" s="1218" t="str">
        <f t="shared" si="179"/>
        <v/>
      </c>
      <c r="AX140" s="213" t="str">
        <f t="shared" si="184"/>
        <v xml:space="preserve"> </v>
      </c>
      <c r="AY140" s="213" t="str">
        <f t="shared" si="185"/>
        <v xml:space="preserve"> </v>
      </c>
      <c r="AZ140" s="445"/>
      <c r="BA140" s="81"/>
      <c r="BB140" s="81"/>
      <c r="BC140" s="80"/>
      <c r="BD140" s="245"/>
      <c r="BE140" s="442"/>
      <c r="BF140" s="442"/>
      <c r="BG140" s="442"/>
      <c r="BH140" s="219" t="str">
        <f t="shared" si="75"/>
        <v xml:space="preserve"> </v>
      </c>
      <c r="BI140" s="446"/>
      <c r="BJ140" s="704"/>
      <c r="BK140" s="81"/>
      <c r="BL140" s="451"/>
      <c r="BM140" s="450"/>
      <c r="BN140" s="449"/>
      <c r="BO140" s="449"/>
      <c r="BP140" s="81"/>
      <c r="BQ140" s="81"/>
      <c r="BR140" s="81"/>
      <c r="BS140" s="81"/>
      <c r="BT140" s="81"/>
      <c r="BU140" s="81"/>
      <c r="BV140" s="81"/>
      <c r="BW140" s="81"/>
      <c r="BX140" s="81"/>
      <c r="BY140" s="81"/>
      <c r="BZ140" s="81"/>
      <c r="CA140" s="81"/>
      <c r="CB140" s="81"/>
      <c r="CC140" s="81"/>
      <c r="CD140" s="81"/>
      <c r="CE140" s="81"/>
      <c r="CF140" s="81"/>
      <c r="CG140" s="81"/>
      <c r="CH140" s="81"/>
      <c r="CI140" s="81"/>
      <c r="CJ140" s="81"/>
      <c r="CK140" s="81"/>
      <c r="CL140" s="81"/>
      <c r="CM140" s="81"/>
      <c r="CN140" s="81"/>
      <c r="CO140" s="81"/>
      <c r="CP140" s="81"/>
      <c r="CQ140" s="81"/>
      <c r="CR140" s="81"/>
      <c r="CS140" s="81"/>
      <c r="CT140" s="81"/>
      <c r="CU140" s="81"/>
      <c r="CV140" s="81"/>
      <c r="CW140" s="81"/>
      <c r="CX140" s="81"/>
      <c r="CY140" s="81"/>
      <c r="CZ140" s="81"/>
      <c r="DA140" s="81"/>
      <c r="DB140" s="81"/>
      <c r="DC140" s="81"/>
      <c r="DD140" s="81"/>
      <c r="DE140" s="81"/>
      <c r="DF140" s="81"/>
      <c r="DG140" s="81"/>
      <c r="DH140" s="81"/>
      <c r="DI140" s="81"/>
      <c r="DJ140" s="81"/>
      <c r="DK140" s="448"/>
      <c r="DL140" s="213" t="str">
        <f t="shared" si="180"/>
        <v xml:space="preserve"> </v>
      </c>
      <c r="DM140" s="246">
        <f t="shared" si="181"/>
        <v>21</v>
      </c>
      <c r="DN140" s="444"/>
      <c r="DO140" s="449"/>
      <c r="DP140" s="81"/>
      <c r="DQ140" s="81"/>
      <c r="DR140" s="81"/>
      <c r="DS140" s="81"/>
      <c r="DT140" s="81"/>
      <c r="DU140" s="81"/>
      <c r="DV140" s="448"/>
      <c r="DW140" s="450"/>
      <c r="DX140" s="704"/>
      <c r="DY140" s="213" t="str">
        <f t="shared" si="188"/>
        <v xml:space="preserve"> </v>
      </c>
      <c r="DZ140" s="213" t="str">
        <f t="shared" si="189"/>
        <v xml:space="preserve"> </v>
      </c>
      <c r="EA140" s="247"/>
      <c r="EB140" s="247"/>
      <c r="EC140" s="247"/>
      <c r="ED140" s="247"/>
      <c r="EE140" s="247"/>
      <c r="EF140" s="247"/>
      <c r="EG140" s="450"/>
      <c r="EH140" s="704"/>
      <c r="EI140" s="213" t="str">
        <f t="shared" si="190"/>
        <v xml:space="preserve"> </v>
      </c>
      <c r="EJ140" s="213" t="str">
        <f t="shared" si="191"/>
        <v xml:space="preserve"> </v>
      </c>
      <c r="EK140" s="81"/>
      <c r="EL140" s="81"/>
      <c r="EM140" s="81"/>
      <c r="EN140" s="704"/>
      <c r="EO140" s="213" t="str">
        <f t="shared" si="82"/>
        <v xml:space="preserve"> </v>
      </c>
      <c r="EP140" s="249"/>
      <c r="EQ140" s="704"/>
      <c r="ER140" s="248"/>
      <c r="ES140" s="704"/>
      <c r="ET140" s="248"/>
      <c r="EU140" s="251"/>
      <c r="EV140" s="213" t="str">
        <f t="shared" ref="EV140:EV184" si="192">IF(AND(OR(EP140="無",EP140=""),EQ140&lt;&gt;""),"1-1)期日不要",
IF(AND(EP140="有",EQ140=""),"1-1)期日未記入",
IF(AND(OR(ER140="無",ER140=""),ES140&lt;&gt;""),"1-2)期日不要",
IF(AND(ER140="有",ES140=""),"2-1)期日未記入",
IF(OR(AND(OR(ET140="無",ET140=""),EU140&lt;&gt;""),AND(ET140="有",EU140="")),"その他→具体的内容"," ")))))</f>
        <v xml:space="preserve"> </v>
      </c>
      <c r="EW140" s="213" t="str">
        <f t="shared" ref="EW140:EW184" si="193">IF(AND(SUM(COUNTIF(EK140:EM140,"*実施*")+COUNTIF(DO140:DV140,"*実施*")+COUNTIF(EA140:EF140,"*実施*"))&gt;0,COUNTA(EP140,ER140,ET140)&lt;3),"施設への対応、権限行使あり→問10記入",
IF(AND(SUM(COUNTIF(EK140:EM140,"*実施*")+COUNTIF(DO140:DV140,"*実施*")+COUNTIF(EA140:EF140,"*実施*"))&lt;1,COUNTA(EP140,ER140,ET140)&gt;0),"施設への対応、権限行使なし→記入不要"," "))</f>
        <v xml:space="preserve"> </v>
      </c>
      <c r="EX140" s="82"/>
      <c r="EY140" s="82"/>
      <c r="EZ140" s="82"/>
      <c r="FA140" s="248"/>
      <c r="FB140" s="1337" t="str">
        <f t="shared" si="85"/>
        <v xml:space="preserve"> </v>
      </c>
      <c r="FC140" s="452"/>
      <c r="FD140" s="213" t="str" cm="1">
        <f t="array" ref="FD140">IF(AND(SUM(COUNTIF(DO140:DV140,{"*実施*"}),COUNTIF(EA140:EF140,{"*実施*"}))&gt;0,FC140=""),"法に基づく措置あり→問12に記入",
IF(AND(SUM(COUNTIF(DO140:DV140,{"*実施*"}),COUNTIF(EA140:EF140,{"*実施*"}))&lt;1,FC140&lt;&gt;""),"法に基づく措置なし→問12に記入不要"," "))</f>
        <v xml:space="preserve"> </v>
      </c>
      <c r="FE140" s="449"/>
      <c r="FF140" s="704"/>
      <c r="FG140" s="81"/>
      <c r="FH140" s="449"/>
      <c r="FI140" s="1100"/>
      <c r="FJ140" s="1107" t="str">
        <f t="shared" si="137"/>
        <v xml:space="preserve"> </v>
      </c>
      <c r="FK140" s="779" t="str">
        <f t="shared" si="87"/>
        <v/>
      </c>
      <c r="FL140" s="212" t="str">
        <f t="shared" si="88"/>
        <v xml:space="preserve"> </v>
      </c>
      <c r="FM140" s="1335" t="str">
        <f t="shared" si="111"/>
        <v xml:space="preserve"> </v>
      </c>
      <c r="FN140" s="1273" t="str">
        <f t="shared" si="112"/>
        <v/>
      </c>
      <c r="FO140" s="1274" t="str">
        <f t="shared" si="113"/>
        <v/>
      </c>
      <c r="FP140" s="1275" t="str">
        <f t="shared" si="114"/>
        <v/>
      </c>
      <c r="FQ140" s="1275" t="str">
        <f t="shared" si="115"/>
        <v/>
      </c>
      <c r="FR140" s="1275" t="str">
        <f t="shared" si="116"/>
        <v/>
      </c>
      <c r="FS140" s="1275" t="str">
        <f t="shared" si="117"/>
        <v/>
      </c>
      <c r="FT140" s="1275" t="str">
        <f t="shared" si="118"/>
        <v/>
      </c>
      <c r="FU140" s="1275" t="str">
        <f t="shared" si="119"/>
        <v/>
      </c>
      <c r="FV140" s="1275" t="str">
        <f t="shared" si="120"/>
        <v/>
      </c>
      <c r="FW140" s="1275" t="str">
        <f t="shared" si="121"/>
        <v/>
      </c>
      <c r="FY140" s="1234" t="str">
        <f t="shared" si="138"/>
        <v xml:space="preserve"> </v>
      </c>
      <c r="FZ140" s="1234" t="str">
        <f t="shared" si="139"/>
        <v xml:space="preserve"> </v>
      </c>
      <c r="GA140" s="1234" t="str">
        <f t="shared" si="140"/>
        <v xml:space="preserve"> </v>
      </c>
      <c r="GB140" s="1234" t="str">
        <f t="shared" si="141"/>
        <v xml:space="preserve"> </v>
      </c>
      <c r="GC140" s="1234" t="str">
        <f t="shared" si="142"/>
        <v xml:space="preserve"> </v>
      </c>
      <c r="GD140" s="1234" t="str">
        <f t="shared" si="143"/>
        <v xml:space="preserve"> </v>
      </c>
      <c r="GE140" s="1234" t="str">
        <f t="shared" si="144"/>
        <v xml:space="preserve"> </v>
      </c>
      <c r="GF140" s="1234" t="str">
        <f t="shared" si="145"/>
        <v xml:space="preserve"> </v>
      </c>
      <c r="GG140" s="1234" t="str">
        <f t="shared" si="146"/>
        <v xml:space="preserve"> </v>
      </c>
      <c r="GH140" s="1234">
        <f t="shared" si="147"/>
        <v>0</v>
      </c>
      <c r="GI140" s="1234" t="str">
        <f t="shared" si="148"/>
        <v xml:space="preserve"> </v>
      </c>
      <c r="GJ140" s="1234" t="str">
        <f t="shared" si="149"/>
        <v xml:space="preserve"> </v>
      </c>
      <c r="GK140" s="1234" t="str">
        <f t="shared" si="150"/>
        <v xml:space="preserve"> </v>
      </c>
      <c r="GL140" s="1234" t="str">
        <f t="shared" si="151"/>
        <v xml:space="preserve"> </v>
      </c>
      <c r="GM140" s="1234" t="str">
        <f t="shared" si="152"/>
        <v xml:space="preserve"> </v>
      </c>
      <c r="GN140" s="1234" t="str">
        <f t="shared" si="153"/>
        <v xml:space="preserve"> </v>
      </c>
      <c r="GO140" s="1234" t="str">
        <f t="shared" si="154"/>
        <v xml:space="preserve"> </v>
      </c>
      <c r="GP140" s="1234" t="str">
        <f t="shared" si="155"/>
        <v xml:space="preserve"> </v>
      </c>
      <c r="GQ140" s="1234" t="str">
        <f t="shared" si="156"/>
        <v xml:space="preserve"> </v>
      </c>
      <c r="GR140" s="1234">
        <f t="shared" si="157"/>
        <v>0</v>
      </c>
      <c r="GS140" s="1234" t="str">
        <f t="shared" si="168"/>
        <v xml:space="preserve"> </v>
      </c>
      <c r="GT140" s="1234" t="str">
        <f t="shared" si="169"/>
        <v xml:space="preserve"> </v>
      </c>
      <c r="GU140" s="1234" t="str">
        <f t="shared" si="170"/>
        <v xml:space="preserve"> </v>
      </c>
      <c r="GV140" s="1234" t="str">
        <f t="shared" si="171"/>
        <v xml:space="preserve"> </v>
      </c>
      <c r="GW140" s="1234" t="str">
        <f t="shared" si="172"/>
        <v xml:space="preserve"> </v>
      </c>
      <c r="GX140" s="1234" t="str">
        <f t="shared" si="173"/>
        <v xml:space="preserve"> </v>
      </c>
      <c r="GY140" s="1234" t="str">
        <f t="shared" si="174"/>
        <v xml:space="preserve"> </v>
      </c>
      <c r="GZ140" s="1234" t="str">
        <f t="shared" si="175"/>
        <v xml:space="preserve"> </v>
      </c>
      <c r="HA140" s="1234" t="str">
        <f t="shared" si="176"/>
        <v xml:space="preserve"> </v>
      </c>
      <c r="HB140" s="1234">
        <f t="shared" si="167"/>
        <v>0</v>
      </c>
      <c r="HC140" s="1234" t="str">
        <f t="shared" si="125"/>
        <v xml:space="preserve"> </v>
      </c>
      <c r="HD140" s="1234" t="str">
        <f t="shared" si="126"/>
        <v xml:space="preserve"> </v>
      </c>
      <c r="HE140" s="1234" t="str">
        <f t="shared" si="127"/>
        <v xml:space="preserve"> </v>
      </c>
      <c r="HF140" s="1234">
        <f t="shared" si="128"/>
        <v>0</v>
      </c>
      <c r="HG140" s="1234" t="str">
        <f t="shared" si="129"/>
        <v xml:space="preserve"> </v>
      </c>
      <c r="HH140" s="1234" t="str">
        <f t="shared" si="130"/>
        <v xml:space="preserve"> </v>
      </c>
      <c r="HI140" s="1234" t="str">
        <f t="shared" si="131"/>
        <v xml:space="preserve"> </v>
      </c>
      <c r="HJ140" s="1234" t="str">
        <f t="shared" si="132"/>
        <v xml:space="preserve"> </v>
      </c>
      <c r="HK140" s="1234" t="str">
        <f t="shared" si="133"/>
        <v xml:space="preserve"> </v>
      </c>
      <c r="HL140" s="1234" t="str">
        <f t="shared" si="134"/>
        <v xml:space="preserve"> </v>
      </c>
      <c r="HM140" s="1234" t="str">
        <f t="shared" si="135"/>
        <v xml:space="preserve"> </v>
      </c>
      <c r="HN140" s="1234">
        <f t="shared" si="136"/>
        <v>0</v>
      </c>
    </row>
    <row r="141" spans="1:222" ht="30" customHeight="1" thickTop="1" thickBot="1">
      <c r="A141" s="1205">
        <f>【A票】【D票】!$D$10</f>
        <v>0</v>
      </c>
      <c r="B141" s="1205">
        <f>【A票】【D票】!$H$10</f>
        <v>0</v>
      </c>
      <c r="C141" s="1206" t="str">
        <f>【A票】【D票】!$K$10</f>
        <v xml:space="preserve"> </v>
      </c>
      <c r="D141" s="1207">
        <f t="shared" si="62"/>
        <v>22</v>
      </c>
      <c r="E141" s="472"/>
      <c r="F141" s="704"/>
      <c r="G141" s="588"/>
      <c r="H141" s="589"/>
      <c r="I141" s="639"/>
      <c r="J141" s="639"/>
      <c r="K141" s="639"/>
      <c r="L141" s="639"/>
      <c r="M141" s="639"/>
      <c r="N141" s="639"/>
      <c r="O141" s="639"/>
      <c r="P141" s="639"/>
      <c r="Q141" s="639"/>
      <c r="R141" s="639"/>
      <c r="S141" s="639"/>
      <c r="T141" s="639"/>
      <c r="U141" s="639"/>
      <c r="V141" s="640"/>
      <c r="W141" s="644"/>
      <c r="X141" s="644"/>
      <c r="Y141" s="645"/>
      <c r="Z141" s="643"/>
      <c r="AA141" s="212" t="str">
        <f t="shared" si="182"/>
        <v xml:space="preserve"> </v>
      </c>
      <c r="AB141" s="212" t="str">
        <f t="shared" si="183"/>
        <v xml:space="preserve"> </v>
      </c>
      <c r="AC141" s="81"/>
      <c r="AD141" s="448"/>
      <c r="AE141" s="448"/>
      <c r="AF141" s="804" t="str">
        <f t="shared" si="186"/>
        <v xml:space="preserve"> </v>
      </c>
      <c r="AG141" s="804" t="str">
        <f t="shared" si="187"/>
        <v xml:space="preserve"> </v>
      </c>
      <c r="AH141" s="440"/>
      <c r="AI141" s="704"/>
      <c r="AJ141" s="442"/>
      <c r="AK141" s="442"/>
      <c r="AL141" s="442"/>
      <c r="AM141" s="442"/>
      <c r="AN141" s="844"/>
      <c r="AO141" s="443"/>
      <c r="AP141" s="441"/>
      <c r="AQ141" s="1328" t="str">
        <f t="shared" ref="AQ141:AQ185" si="194">IF(AND(OR(AH141=AH$87,AH141=AH$88),OR(COUNTA(AI141:AM141)&lt;5,COUNTA(AO141)&lt;&gt;0)),"1）事実確認調査あり→1-1～3)に記入",
IF(AND(AH141=AH$89,OR(COUNTA(AM141)=1,COUNTA(AO141)=0)),"1）事実確認調査なし→1-4)に記入",
IF(AND(AH141="",COUNTA(AI141:AP141)&lt;&gt;0),"1)事実確認調査の有無を記入",
IF(AND(G141=G$89,OR(AM141=AM$88)),"問1「対応時期」で選択肢cとした場合、虐待の事実が認められた事例のみ回答",
IF(AND(AM141=AM$89,AN141=""),"虐待の事実の判断に至らなかった理由を記入"," ")))))</f>
        <v xml:space="preserve"> </v>
      </c>
      <c r="AR141" s="213" t="str">
        <f t="shared" ref="AR141:AR184" si="195">IF(AND(H141=H$88,COUNTA(AH141:AP141)&gt;0),"都道府県が受理→問3記入不要",IF(AND(H141=H$87,COUNTA(AH141:AP141)&lt;1),"市町村が受理→問3記入必要"," "))</f>
        <v xml:space="preserve"> </v>
      </c>
      <c r="AS141" s="213" t="str">
        <f t="shared" ref="AS141:AS184" si="196">IF(AND(AO141=AO$90,COUNTA(AP141)=0),"その他→具体的内容",IF(AND(AO141&lt;&gt;AO$90,COUNTA(AP141)&lt;&gt;0),"1-4)その他以外→具体的内容不要"," "))</f>
        <v xml:space="preserve"> </v>
      </c>
      <c r="AT141" s="1216" t="str">
        <f t="shared" si="177"/>
        <v xml:space="preserve"> </v>
      </c>
      <c r="AU141" s="1217" t="str">
        <f t="shared" si="178"/>
        <v xml:space="preserve"> </v>
      </c>
      <c r="AV141" s="79"/>
      <c r="AW141" s="1218" t="str">
        <f t="shared" si="179"/>
        <v/>
      </c>
      <c r="AX141" s="213" t="str">
        <f t="shared" si="184"/>
        <v xml:space="preserve"> </v>
      </c>
      <c r="AY141" s="213" t="str">
        <f t="shared" si="185"/>
        <v xml:space="preserve"> </v>
      </c>
      <c r="AZ141" s="445"/>
      <c r="BA141" s="81"/>
      <c r="BB141" s="81"/>
      <c r="BC141" s="80"/>
      <c r="BD141" s="245"/>
      <c r="BE141" s="442"/>
      <c r="BF141" s="442"/>
      <c r="BG141" s="442"/>
      <c r="BH141" s="219" t="str">
        <f t="shared" si="75"/>
        <v xml:space="preserve"> </v>
      </c>
      <c r="BI141" s="446"/>
      <c r="BJ141" s="704"/>
      <c r="BK141" s="81"/>
      <c r="BL141" s="451"/>
      <c r="BM141" s="450"/>
      <c r="BN141" s="449"/>
      <c r="BO141" s="449"/>
      <c r="BP141" s="81"/>
      <c r="BQ141" s="81"/>
      <c r="BR141" s="81"/>
      <c r="BS141" s="81"/>
      <c r="BT141" s="81"/>
      <c r="BU141" s="81"/>
      <c r="BV141" s="81"/>
      <c r="BW141" s="81"/>
      <c r="BX141" s="81"/>
      <c r="BY141" s="81"/>
      <c r="BZ141" s="81"/>
      <c r="CA141" s="81"/>
      <c r="CB141" s="81"/>
      <c r="CC141" s="81"/>
      <c r="CD141" s="81"/>
      <c r="CE141" s="81"/>
      <c r="CF141" s="81"/>
      <c r="CG141" s="81"/>
      <c r="CH141" s="81"/>
      <c r="CI141" s="81"/>
      <c r="CJ141" s="81"/>
      <c r="CK141" s="81"/>
      <c r="CL141" s="81"/>
      <c r="CM141" s="81"/>
      <c r="CN141" s="81"/>
      <c r="CO141" s="81"/>
      <c r="CP141" s="81"/>
      <c r="CQ141" s="81"/>
      <c r="CR141" s="81"/>
      <c r="CS141" s="81"/>
      <c r="CT141" s="81"/>
      <c r="CU141" s="81"/>
      <c r="CV141" s="81"/>
      <c r="CW141" s="81"/>
      <c r="CX141" s="81"/>
      <c r="CY141" s="81"/>
      <c r="CZ141" s="81"/>
      <c r="DA141" s="81"/>
      <c r="DB141" s="81"/>
      <c r="DC141" s="81"/>
      <c r="DD141" s="81"/>
      <c r="DE141" s="81"/>
      <c r="DF141" s="81"/>
      <c r="DG141" s="81"/>
      <c r="DH141" s="81"/>
      <c r="DI141" s="81"/>
      <c r="DJ141" s="81"/>
      <c r="DK141" s="448"/>
      <c r="DL141" s="213" t="str">
        <f t="shared" si="180"/>
        <v xml:space="preserve"> </v>
      </c>
      <c r="DM141" s="246">
        <f t="shared" si="181"/>
        <v>22</v>
      </c>
      <c r="DN141" s="444"/>
      <c r="DO141" s="449"/>
      <c r="DP141" s="81"/>
      <c r="DQ141" s="81"/>
      <c r="DR141" s="81"/>
      <c r="DS141" s="81"/>
      <c r="DT141" s="81"/>
      <c r="DU141" s="81"/>
      <c r="DV141" s="448"/>
      <c r="DW141" s="450"/>
      <c r="DX141" s="704"/>
      <c r="DY141" s="213" t="str">
        <f t="shared" si="188"/>
        <v xml:space="preserve"> </v>
      </c>
      <c r="DZ141" s="213" t="str">
        <f t="shared" si="189"/>
        <v xml:space="preserve"> </v>
      </c>
      <c r="EA141" s="247"/>
      <c r="EB141" s="247"/>
      <c r="EC141" s="247"/>
      <c r="ED141" s="247"/>
      <c r="EE141" s="247"/>
      <c r="EF141" s="247"/>
      <c r="EG141" s="450"/>
      <c r="EH141" s="704"/>
      <c r="EI141" s="213" t="str">
        <f t="shared" si="190"/>
        <v xml:space="preserve"> </v>
      </c>
      <c r="EJ141" s="213" t="str">
        <f t="shared" si="191"/>
        <v xml:space="preserve"> </v>
      </c>
      <c r="EK141" s="81"/>
      <c r="EL141" s="81"/>
      <c r="EM141" s="81"/>
      <c r="EN141" s="704"/>
      <c r="EO141" s="213" t="str">
        <f t="shared" si="82"/>
        <v xml:space="preserve"> </v>
      </c>
      <c r="EP141" s="249"/>
      <c r="EQ141" s="704"/>
      <c r="ER141" s="248"/>
      <c r="ES141" s="704"/>
      <c r="ET141" s="248"/>
      <c r="EU141" s="251"/>
      <c r="EV141" s="213" t="str">
        <f t="shared" si="192"/>
        <v xml:space="preserve"> </v>
      </c>
      <c r="EW141" s="213" t="str">
        <f t="shared" si="193"/>
        <v xml:space="preserve"> </v>
      </c>
      <c r="EX141" s="82"/>
      <c r="EY141" s="82"/>
      <c r="EZ141" s="82"/>
      <c r="FA141" s="248"/>
      <c r="FB141" s="1337" t="str">
        <f t="shared" si="85"/>
        <v xml:space="preserve"> </v>
      </c>
      <c r="FC141" s="452"/>
      <c r="FD141" s="213" t="str" cm="1">
        <f t="array" ref="FD141">IF(AND(SUM(COUNTIF(DO141:DV141,{"*実施*"}),COUNTIF(EA141:EF141,{"*実施*"}))&gt;0,FC141=""),"法に基づく措置あり→問12に記入",
IF(AND(SUM(COUNTIF(DO141:DV141,{"*実施*"}),COUNTIF(EA141:EF141,{"*実施*"}))&lt;1,FC141&lt;&gt;""),"法に基づく措置なし→問12に記入不要"," "))</f>
        <v xml:space="preserve"> </v>
      </c>
      <c r="FE141" s="449"/>
      <c r="FF141" s="704"/>
      <c r="FG141" s="81"/>
      <c r="FH141" s="449"/>
      <c r="FI141" s="1100"/>
      <c r="FJ141" s="1107" t="str">
        <f t="shared" si="137"/>
        <v xml:space="preserve"> </v>
      </c>
      <c r="FK141" s="779" t="str">
        <f t="shared" si="87"/>
        <v/>
      </c>
      <c r="FL141" s="212" t="str">
        <f t="shared" si="88"/>
        <v xml:space="preserve"> </v>
      </c>
      <c r="FM141" s="1335" t="str">
        <f t="shared" si="111"/>
        <v xml:space="preserve"> </v>
      </c>
      <c r="FN141" s="1273" t="str">
        <f t="shared" si="112"/>
        <v/>
      </c>
      <c r="FO141" s="1274" t="str">
        <f t="shared" si="113"/>
        <v/>
      </c>
      <c r="FP141" s="1275" t="str">
        <f t="shared" si="114"/>
        <v/>
      </c>
      <c r="FQ141" s="1275" t="str">
        <f t="shared" si="115"/>
        <v/>
      </c>
      <c r="FR141" s="1275" t="str">
        <f t="shared" si="116"/>
        <v/>
      </c>
      <c r="FS141" s="1275" t="str">
        <f t="shared" si="117"/>
        <v/>
      </c>
      <c r="FT141" s="1275" t="str">
        <f t="shared" si="118"/>
        <v/>
      </c>
      <c r="FU141" s="1275" t="str">
        <f t="shared" si="119"/>
        <v/>
      </c>
      <c r="FV141" s="1275" t="str">
        <f t="shared" si="120"/>
        <v/>
      </c>
      <c r="FW141" s="1275" t="str">
        <f t="shared" si="121"/>
        <v/>
      </c>
      <c r="FY141" s="1234" t="str">
        <f t="shared" si="138"/>
        <v xml:space="preserve"> </v>
      </c>
      <c r="FZ141" s="1234" t="str">
        <f t="shared" si="139"/>
        <v xml:space="preserve"> </v>
      </c>
      <c r="GA141" s="1234" t="str">
        <f t="shared" si="140"/>
        <v xml:space="preserve"> </v>
      </c>
      <c r="GB141" s="1234" t="str">
        <f t="shared" si="141"/>
        <v xml:space="preserve"> </v>
      </c>
      <c r="GC141" s="1234" t="str">
        <f t="shared" si="142"/>
        <v xml:space="preserve"> </v>
      </c>
      <c r="GD141" s="1234" t="str">
        <f t="shared" si="143"/>
        <v xml:space="preserve"> </v>
      </c>
      <c r="GE141" s="1234" t="str">
        <f t="shared" si="144"/>
        <v xml:space="preserve"> </v>
      </c>
      <c r="GF141" s="1234" t="str">
        <f t="shared" si="145"/>
        <v xml:space="preserve"> </v>
      </c>
      <c r="GG141" s="1234" t="str">
        <f t="shared" si="146"/>
        <v xml:space="preserve"> </v>
      </c>
      <c r="GH141" s="1234">
        <f t="shared" si="147"/>
        <v>0</v>
      </c>
      <c r="GI141" s="1234" t="str">
        <f t="shared" si="148"/>
        <v xml:space="preserve"> </v>
      </c>
      <c r="GJ141" s="1234" t="str">
        <f t="shared" si="149"/>
        <v xml:space="preserve"> </v>
      </c>
      <c r="GK141" s="1234" t="str">
        <f t="shared" si="150"/>
        <v xml:space="preserve"> </v>
      </c>
      <c r="GL141" s="1234" t="str">
        <f t="shared" si="151"/>
        <v xml:space="preserve"> </v>
      </c>
      <c r="GM141" s="1234" t="str">
        <f t="shared" si="152"/>
        <v xml:space="preserve"> </v>
      </c>
      <c r="GN141" s="1234" t="str">
        <f t="shared" si="153"/>
        <v xml:space="preserve"> </v>
      </c>
      <c r="GO141" s="1234" t="str">
        <f t="shared" si="154"/>
        <v xml:space="preserve"> </v>
      </c>
      <c r="GP141" s="1234" t="str">
        <f t="shared" si="155"/>
        <v xml:space="preserve"> </v>
      </c>
      <c r="GQ141" s="1234" t="str">
        <f t="shared" si="156"/>
        <v xml:space="preserve"> </v>
      </c>
      <c r="GR141" s="1234">
        <f t="shared" si="157"/>
        <v>0</v>
      </c>
      <c r="GS141" s="1234" t="str">
        <f t="shared" si="168"/>
        <v xml:space="preserve"> </v>
      </c>
      <c r="GT141" s="1234" t="str">
        <f t="shared" si="169"/>
        <v xml:space="preserve"> </v>
      </c>
      <c r="GU141" s="1234" t="str">
        <f t="shared" si="170"/>
        <v xml:space="preserve"> </v>
      </c>
      <c r="GV141" s="1234" t="str">
        <f t="shared" si="171"/>
        <v xml:space="preserve"> </v>
      </c>
      <c r="GW141" s="1234" t="str">
        <f t="shared" si="172"/>
        <v xml:space="preserve"> </v>
      </c>
      <c r="GX141" s="1234" t="str">
        <f t="shared" si="173"/>
        <v xml:space="preserve"> </v>
      </c>
      <c r="GY141" s="1234" t="str">
        <f t="shared" si="174"/>
        <v xml:space="preserve"> </v>
      </c>
      <c r="GZ141" s="1234" t="str">
        <f t="shared" si="175"/>
        <v xml:space="preserve"> </v>
      </c>
      <c r="HA141" s="1234" t="str">
        <f t="shared" si="176"/>
        <v xml:space="preserve"> </v>
      </c>
      <c r="HB141" s="1234">
        <f t="shared" si="167"/>
        <v>0</v>
      </c>
      <c r="HC141" s="1234" t="str">
        <f t="shared" si="125"/>
        <v xml:space="preserve"> </v>
      </c>
      <c r="HD141" s="1234" t="str">
        <f t="shared" si="126"/>
        <v xml:space="preserve"> </v>
      </c>
      <c r="HE141" s="1234" t="str">
        <f t="shared" si="127"/>
        <v xml:space="preserve"> </v>
      </c>
      <c r="HF141" s="1234">
        <f t="shared" si="128"/>
        <v>0</v>
      </c>
      <c r="HG141" s="1234" t="str">
        <f t="shared" si="129"/>
        <v xml:space="preserve"> </v>
      </c>
      <c r="HH141" s="1234" t="str">
        <f t="shared" si="130"/>
        <v xml:space="preserve"> </v>
      </c>
      <c r="HI141" s="1234" t="str">
        <f t="shared" si="131"/>
        <v xml:space="preserve"> </v>
      </c>
      <c r="HJ141" s="1234" t="str">
        <f t="shared" si="132"/>
        <v xml:space="preserve"> </v>
      </c>
      <c r="HK141" s="1234" t="str">
        <f t="shared" si="133"/>
        <v xml:space="preserve"> </v>
      </c>
      <c r="HL141" s="1234" t="str">
        <f t="shared" si="134"/>
        <v xml:space="preserve"> </v>
      </c>
      <c r="HM141" s="1234" t="str">
        <f t="shared" si="135"/>
        <v xml:space="preserve"> </v>
      </c>
      <c r="HN141" s="1234">
        <f t="shared" si="136"/>
        <v>0</v>
      </c>
    </row>
    <row r="142" spans="1:222" ht="30" customHeight="1" thickTop="1" thickBot="1">
      <c r="A142" s="1205">
        <f>【A票】【D票】!$D$10</f>
        <v>0</v>
      </c>
      <c r="B142" s="1205">
        <f>【A票】【D票】!$H$10</f>
        <v>0</v>
      </c>
      <c r="C142" s="1206" t="str">
        <f>【A票】【D票】!$K$10</f>
        <v xml:space="preserve"> </v>
      </c>
      <c r="D142" s="1207">
        <f t="shared" si="62"/>
        <v>23</v>
      </c>
      <c r="E142" s="472"/>
      <c r="F142" s="704"/>
      <c r="G142" s="588"/>
      <c r="H142" s="589"/>
      <c r="I142" s="639"/>
      <c r="J142" s="639"/>
      <c r="K142" s="639"/>
      <c r="L142" s="639"/>
      <c r="M142" s="639"/>
      <c r="N142" s="639"/>
      <c r="O142" s="639"/>
      <c r="P142" s="639"/>
      <c r="Q142" s="639"/>
      <c r="R142" s="639"/>
      <c r="S142" s="639"/>
      <c r="T142" s="639"/>
      <c r="U142" s="639"/>
      <c r="V142" s="640"/>
      <c r="W142" s="644"/>
      <c r="X142" s="644"/>
      <c r="Y142" s="645"/>
      <c r="Z142" s="643"/>
      <c r="AA142" s="212" t="str">
        <f t="shared" si="182"/>
        <v xml:space="preserve"> </v>
      </c>
      <c r="AB142" s="212" t="str">
        <f t="shared" si="183"/>
        <v xml:space="preserve"> </v>
      </c>
      <c r="AC142" s="81"/>
      <c r="AD142" s="448"/>
      <c r="AE142" s="448"/>
      <c r="AF142" s="804" t="str">
        <f t="shared" si="186"/>
        <v xml:space="preserve"> </v>
      </c>
      <c r="AG142" s="804" t="str">
        <f t="shared" si="187"/>
        <v xml:space="preserve"> </v>
      </c>
      <c r="AH142" s="440"/>
      <c r="AI142" s="704"/>
      <c r="AJ142" s="442"/>
      <c r="AK142" s="442"/>
      <c r="AL142" s="442"/>
      <c r="AM142" s="442"/>
      <c r="AN142" s="844"/>
      <c r="AO142" s="443"/>
      <c r="AP142" s="441"/>
      <c r="AQ142" s="1328" t="str">
        <f t="shared" si="194"/>
        <v xml:space="preserve"> </v>
      </c>
      <c r="AR142" s="213" t="str">
        <f t="shared" si="195"/>
        <v xml:space="preserve"> </v>
      </c>
      <c r="AS142" s="213" t="str">
        <f t="shared" si="196"/>
        <v xml:space="preserve"> </v>
      </c>
      <c r="AT142" s="1216" t="str">
        <f t="shared" si="177"/>
        <v xml:space="preserve"> </v>
      </c>
      <c r="AU142" s="1217" t="str">
        <f t="shared" si="178"/>
        <v xml:space="preserve"> </v>
      </c>
      <c r="AV142" s="79"/>
      <c r="AW142" s="1218" t="str">
        <f t="shared" si="179"/>
        <v/>
      </c>
      <c r="AX142" s="213" t="str">
        <f t="shared" si="184"/>
        <v xml:space="preserve"> </v>
      </c>
      <c r="AY142" s="213" t="str">
        <f t="shared" si="185"/>
        <v xml:space="preserve"> </v>
      </c>
      <c r="AZ142" s="445"/>
      <c r="BA142" s="81"/>
      <c r="BB142" s="81"/>
      <c r="BC142" s="80"/>
      <c r="BD142" s="245"/>
      <c r="BE142" s="442"/>
      <c r="BF142" s="442"/>
      <c r="BG142" s="442"/>
      <c r="BH142" s="219" t="str">
        <f t="shared" si="75"/>
        <v xml:space="preserve"> </v>
      </c>
      <c r="BI142" s="446"/>
      <c r="BJ142" s="704"/>
      <c r="BK142" s="81"/>
      <c r="BL142" s="451"/>
      <c r="BM142" s="450"/>
      <c r="BN142" s="449"/>
      <c r="BO142" s="449"/>
      <c r="BP142" s="81"/>
      <c r="BQ142" s="81"/>
      <c r="BR142" s="81"/>
      <c r="BS142" s="81"/>
      <c r="BT142" s="81"/>
      <c r="BU142" s="81"/>
      <c r="BV142" s="81"/>
      <c r="BW142" s="81"/>
      <c r="BX142" s="81"/>
      <c r="BY142" s="81"/>
      <c r="BZ142" s="81"/>
      <c r="CA142" s="81"/>
      <c r="CB142" s="81"/>
      <c r="CC142" s="81"/>
      <c r="CD142" s="81"/>
      <c r="CE142" s="81"/>
      <c r="CF142" s="81"/>
      <c r="CG142" s="81"/>
      <c r="CH142" s="81"/>
      <c r="CI142" s="81"/>
      <c r="CJ142" s="81"/>
      <c r="CK142" s="81"/>
      <c r="CL142" s="81"/>
      <c r="CM142" s="81"/>
      <c r="CN142" s="81"/>
      <c r="CO142" s="81"/>
      <c r="CP142" s="81"/>
      <c r="CQ142" s="81"/>
      <c r="CR142" s="81"/>
      <c r="CS142" s="81"/>
      <c r="CT142" s="81"/>
      <c r="CU142" s="81"/>
      <c r="CV142" s="81"/>
      <c r="CW142" s="81"/>
      <c r="CX142" s="81"/>
      <c r="CY142" s="81"/>
      <c r="CZ142" s="81"/>
      <c r="DA142" s="81"/>
      <c r="DB142" s="81"/>
      <c r="DC142" s="81"/>
      <c r="DD142" s="81"/>
      <c r="DE142" s="81"/>
      <c r="DF142" s="81"/>
      <c r="DG142" s="81"/>
      <c r="DH142" s="81"/>
      <c r="DI142" s="81"/>
      <c r="DJ142" s="81"/>
      <c r="DK142" s="448"/>
      <c r="DL142" s="213" t="str">
        <f t="shared" si="180"/>
        <v xml:space="preserve"> </v>
      </c>
      <c r="DM142" s="246">
        <f t="shared" si="181"/>
        <v>23</v>
      </c>
      <c r="DN142" s="444"/>
      <c r="DO142" s="449"/>
      <c r="DP142" s="81"/>
      <c r="DQ142" s="81"/>
      <c r="DR142" s="81"/>
      <c r="DS142" s="81"/>
      <c r="DT142" s="81"/>
      <c r="DU142" s="81"/>
      <c r="DV142" s="448"/>
      <c r="DW142" s="450"/>
      <c r="DX142" s="704"/>
      <c r="DY142" s="213" t="str">
        <f t="shared" si="188"/>
        <v xml:space="preserve"> </v>
      </c>
      <c r="DZ142" s="213" t="str">
        <f t="shared" si="189"/>
        <v xml:space="preserve"> </v>
      </c>
      <c r="EA142" s="247"/>
      <c r="EB142" s="247"/>
      <c r="EC142" s="247"/>
      <c r="ED142" s="247"/>
      <c r="EE142" s="247"/>
      <c r="EF142" s="247"/>
      <c r="EG142" s="450"/>
      <c r="EH142" s="704"/>
      <c r="EI142" s="213" t="str">
        <f t="shared" si="190"/>
        <v xml:space="preserve"> </v>
      </c>
      <c r="EJ142" s="213" t="str">
        <f t="shared" si="191"/>
        <v xml:space="preserve"> </v>
      </c>
      <c r="EK142" s="81"/>
      <c r="EL142" s="81"/>
      <c r="EM142" s="81"/>
      <c r="EN142" s="704"/>
      <c r="EO142" s="213" t="str">
        <f t="shared" si="82"/>
        <v xml:space="preserve"> </v>
      </c>
      <c r="EP142" s="249"/>
      <c r="EQ142" s="704"/>
      <c r="ER142" s="248"/>
      <c r="ES142" s="704"/>
      <c r="ET142" s="248"/>
      <c r="EU142" s="251"/>
      <c r="EV142" s="213" t="str">
        <f t="shared" si="192"/>
        <v xml:space="preserve"> </v>
      </c>
      <c r="EW142" s="213" t="str">
        <f t="shared" si="193"/>
        <v xml:space="preserve"> </v>
      </c>
      <c r="EX142" s="82"/>
      <c r="EY142" s="82"/>
      <c r="EZ142" s="82"/>
      <c r="FA142" s="248"/>
      <c r="FB142" s="1337" t="str">
        <f t="shared" si="85"/>
        <v xml:space="preserve"> </v>
      </c>
      <c r="FC142" s="452"/>
      <c r="FD142" s="213" t="str" cm="1">
        <f t="array" ref="FD142">IF(AND(SUM(COUNTIF(DO142:DV142,{"*実施*"}),COUNTIF(EA142:EF142,{"*実施*"}))&gt;0,FC142=""),"法に基づく措置あり→問12に記入",
IF(AND(SUM(COUNTIF(DO142:DV142,{"*実施*"}),COUNTIF(EA142:EF142,{"*実施*"}))&lt;1,FC142&lt;&gt;""),"法に基づく措置なし→問12に記入不要"," "))</f>
        <v xml:space="preserve"> </v>
      </c>
      <c r="FE142" s="449"/>
      <c r="FF142" s="704"/>
      <c r="FG142" s="81"/>
      <c r="FH142" s="449"/>
      <c r="FI142" s="1100"/>
      <c r="FJ142" s="1107" t="str">
        <f t="shared" si="137"/>
        <v xml:space="preserve"> </v>
      </c>
      <c r="FK142" s="779" t="str">
        <f t="shared" si="87"/>
        <v/>
      </c>
      <c r="FL142" s="212" t="str">
        <f t="shared" si="88"/>
        <v xml:space="preserve"> </v>
      </c>
      <c r="FM142" s="1335" t="str">
        <f t="shared" si="111"/>
        <v xml:space="preserve"> </v>
      </c>
      <c r="FN142" s="1273" t="str">
        <f t="shared" si="112"/>
        <v/>
      </c>
      <c r="FO142" s="1274" t="str">
        <f t="shared" si="113"/>
        <v/>
      </c>
      <c r="FP142" s="1275" t="str">
        <f t="shared" si="114"/>
        <v/>
      </c>
      <c r="FQ142" s="1275" t="str">
        <f t="shared" si="115"/>
        <v/>
      </c>
      <c r="FR142" s="1275" t="str">
        <f t="shared" si="116"/>
        <v/>
      </c>
      <c r="FS142" s="1275" t="str">
        <f t="shared" si="117"/>
        <v/>
      </c>
      <c r="FT142" s="1275" t="str">
        <f t="shared" si="118"/>
        <v/>
      </c>
      <c r="FU142" s="1275" t="str">
        <f t="shared" si="119"/>
        <v/>
      </c>
      <c r="FV142" s="1275" t="str">
        <f t="shared" si="120"/>
        <v/>
      </c>
      <c r="FW142" s="1275" t="str">
        <f t="shared" si="121"/>
        <v/>
      </c>
      <c r="FY142" s="1234" t="str">
        <f t="shared" si="138"/>
        <v xml:space="preserve"> </v>
      </c>
      <c r="FZ142" s="1234" t="str">
        <f t="shared" si="139"/>
        <v xml:space="preserve"> </v>
      </c>
      <c r="GA142" s="1234" t="str">
        <f t="shared" si="140"/>
        <v xml:space="preserve"> </v>
      </c>
      <c r="GB142" s="1234" t="str">
        <f t="shared" si="141"/>
        <v xml:space="preserve"> </v>
      </c>
      <c r="GC142" s="1234" t="str">
        <f t="shared" si="142"/>
        <v xml:space="preserve"> </v>
      </c>
      <c r="GD142" s="1234" t="str">
        <f t="shared" si="143"/>
        <v xml:space="preserve"> </v>
      </c>
      <c r="GE142" s="1234" t="str">
        <f t="shared" si="144"/>
        <v xml:space="preserve"> </v>
      </c>
      <c r="GF142" s="1234" t="str">
        <f t="shared" si="145"/>
        <v xml:space="preserve"> </v>
      </c>
      <c r="GG142" s="1234" t="str">
        <f t="shared" si="146"/>
        <v xml:space="preserve"> </v>
      </c>
      <c r="GH142" s="1234">
        <f t="shared" si="147"/>
        <v>0</v>
      </c>
      <c r="GI142" s="1234" t="str">
        <f t="shared" si="148"/>
        <v xml:space="preserve"> </v>
      </c>
      <c r="GJ142" s="1234" t="str">
        <f t="shared" si="149"/>
        <v xml:space="preserve"> </v>
      </c>
      <c r="GK142" s="1234" t="str">
        <f t="shared" si="150"/>
        <v xml:space="preserve"> </v>
      </c>
      <c r="GL142" s="1234" t="str">
        <f t="shared" si="151"/>
        <v xml:space="preserve"> </v>
      </c>
      <c r="GM142" s="1234" t="str">
        <f t="shared" si="152"/>
        <v xml:space="preserve"> </v>
      </c>
      <c r="GN142" s="1234" t="str">
        <f t="shared" si="153"/>
        <v xml:space="preserve"> </v>
      </c>
      <c r="GO142" s="1234" t="str">
        <f t="shared" si="154"/>
        <v xml:space="preserve"> </v>
      </c>
      <c r="GP142" s="1234" t="str">
        <f t="shared" si="155"/>
        <v xml:space="preserve"> </v>
      </c>
      <c r="GQ142" s="1234" t="str">
        <f t="shared" si="156"/>
        <v xml:space="preserve"> </v>
      </c>
      <c r="GR142" s="1234">
        <f t="shared" si="157"/>
        <v>0</v>
      </c>
      <c r="GS142" s="1234" t="str">
        <f t="shared" si="168"/>
        <v xml:space="preserve"> </v>
      </c>
      <c r="GT142" s="1234" t="str">
        <f t="shared" si="169"/>
        <v xml:space="preserve"> </v>
      </c>
      <c r="GU142" s="1234" t="str">
        <f t="shared" si="170"/>
        <v xml:space="preserve"> </v>
      </c>
      <c r="GV142" s="1234" t="str">
        <f t="shared" si="171"/>
        <v xml:space="preserve"> </v>
      </c>
      <c r="GW142" s="1234" t="str">
        <f t="shared" si="172"/>
        <v xml:space="preserve"> </v>
      </c>
      <c r="GX142" s="1234" t="str">
        <f t="shared" si="173"/>
        <v xml:space="preserve"> </v>
      </c>
      <c r="GY142" s="1234" t="str">
        <f t="shared" si="174"/>
        <v xml:space="preserve"> </v>
      </c>
      <c r="GZ142" s="1234" t="str">
        <f t="shared" si="175"/>
        <v xml:space="preserve"> </v>
      </c>
      <c r="HA142" s="1234" t="str">
        <f t="shared" si="176"/>
        <v xml:space="preserve"> </v>
      </c>
      <c r="HB142" s="1234">
        <f t="shared" si="167"/>
        <v>0</v>
      </c>
      <c r="HC142" s="1234" t="str">
        <f t="shared" si="125"/>
        <v xml:space="preserve"> </v>
      </c>
      <c r="HD142" s="1234" t="str">
        <f t="shared" si="126"/>
        <v xml:space="preserve"> </v>
      </c>
      <c r="HE142" s="1234" t="str">
        <f t="shared" si="127"/>
        <v xml:space="preserve"> </v>
      </c>
      <c r="HF142" s="1234">
        <f t="shared" si="128"/>
        <v>0</v>
      </c>
      <c r="HG142" s="1234" t="str">
        <f t="shared" si="129"/>
        <v xml:space="preserve"> </v>
      </c>
      <c r="HH142" s="1234" t="str">
        <f t="shared" si="130"/>
        <v xml:space="preserve"> </v>
      </c>
      <c r="HI142" s="1234" t="str">
        <f t="shared" si="131"/>
        <v xml:space="preserve"> </v>
      </c>
      <c r="HJ142" s="1234" t="str">
        <f t="shared" si="132"/>
        <v xml:space="preserve"> </v>
      </c>
      <c r="HK142" s="1234" t="str">
        <f t="shared" si="133"/>
        <v xml:space="preserve"> </v>
      </c>
      <c r="HL142" s="1234" t="str">
        <f t="shared" si="134"/>
        <v xml:space="preserve"> </v>
      </c>
      <c r="HM142" s="1234" t="str">
        <f t="shared" si="135"/>
        <v xml:space="preserve"> </v>
      </c>
      <c r="HN142" s="1234">
        <f t="shared" si="136"/>
        <v>0</v>
      </c>
    </row>
    <row r="143" spans="1:222" ht="30" customHeight="1" thickTop="1" thickBot="1">
      <c r="A143" s="1205">
        <f>【A票】【D票】!$D$10</f>
        <v>0</v>
      </c>
      <c r="B143" s="1205">
        <f>【A票】【D票】!$H$10</f>
        <v>0</v>
      </c>
      <c r="C143" s="1206" t="str">
        <f>【A票】【D票】!$K$10</f>
        <v xml:space="preserve"> </v>
      </c>
      <c r="D143" s="1207">
        <f t="shared" si="62"/>
        <v>24</v>
      </c>
      <c r="E143" s="472"/>
      <c r="F143" s="704"/>
      <c r="G143" s="588"/>
      <c r="H143" s="589"/>
      <c r="I143" s="639"/>
      <c r="J143" s="639"/>
      <c r="K143" s="639"/>
      <c r="L143" s="639"/>
      <c r="M143" s="639"/>
      <c r="N143" s="639"/>
      <c r="O143" s="639"/>
      <c r="P143" s="639"/>
      <c r="Q143" s="639"/>
      <c r="R143" s="639"/>
      <c r="S143" s="639"/>
      <c r="T143" s="639"/>
      <c r="U143" s="639"/>
      <c r="V143" s="640"/>
      <c r="W143" s="644"/>
      <c r="X143" s="644"/>
      <c r="Y143" s="645"/>
      <c r="Z143" s="643"/>
      <c r="AA143" s="212" t="str">
        <f t="shared" si="182"/>
        <v xml:space="preserve"> </v>
      </c>
      <c r="AB143" s="212" t="str">
        <f t="shared" si="183"/>
        <v xml:space="preserve"> </v>
      </c>
      <c r="AC143" s="81"/>
      <c r="AD143" s="448"/>
      <c r="AE143" s="448"/>
      <c r="AF143" s="804" t="str">
        <f t="shared" si="186"/>
        <v xml:space="preserve"> </v>
      </c>
      <c r="AG143" s="804" t="str">
        <f t="shared" si="187"/>
        <v xml:space="preserve"> </v>
      </c>
      <c r="AH143" s="440"/>
      <c r="AI143" s="704"/>
      <c r="AJ143" s="442"/>
      <c r="AK143" s="442"/>
      <c r="AL143" s="442"/>
      <c r="AM143" s="442"/>
      <c r="AN143" s="844"/>
      <c r="AO143" s="443"/>
      <c r="AP143" s="441"/>
      <c r="AQ143" s="1328" t="str">
        <f t="shared" si="194"/>
        <v xml:space="preserve"> </v>
      </c>
      <c r="AR143" s="213" t="str">
        <f t="shared" si="195"/>
        <v xml:space="preserve"> </v>
      </c>
      <c r="AS143" s="213" t="str">
        <f t="shared" si="196"/>
        <v xml:space="preserve"> </v>
      </c>
      <c r="AT143" s="1216" t="str">
        <f t="shared" si="177"/>
        <v xml:space="preserve"> </v>
      </c>
      <c r="AU143" s="1217" t="str">
        <f t="shared" si="178"/>
        <v xml:space="preserve"> </v>
      </c>
      <c r="AV143" s="79"/>
      <c r="AW143" s="1218" t="str">
        <f t="shared" si="179"/>
        <v/>
      </c>
      <c r="AX143" s="213" t="str">
        <f t="shared" si="184"/>
        <v xml:space="preserve"> </v>
      </c>
      <c r="AY143" s="213" t="str">
        <f t="shared" si="185"/>
        <v xml:space="preserve"> </v>
      </c>
      <c r="AZ143" s="445"/>
      <c r="BA143" s="81"/>
      <c r="BB143" s="81"/>
      <c r="BC143" s="80"/>
      <c r="BD143" s="245"/>
      <c r="BE143" s="442"/>
      <c r="BF143" s="442"/>
      <c r="BG143" s="442"/>
      <c r="BH143" s="219" t="str">
        <f t="shared" si="75"/>
        <v xml:space="preserve"> </v>
      </c>
      <c r="BI143" s="446"/>
      <c r="BJ143" s="704"/>
      <c r="BK143" s="81"/>
      <c r="BL143" s="451"/>
      <c r="BM143" s="450"/>
      <c r="BN143" s="449"/>
      <c r="BO143" s="449"/>
      <c r="BP143" s="81"/>
      <c r="BQ143" s="81"/>
      <c r="BR143" s="81"/>
      <c r="BS143" s="81"/>
      <c r="BT143" s="81"/>
      <c r="BU143" s="81"/>
      <c r="BV143" s="81"/>
      <c r="BW143" s="81"/>
      <c r="BX143" s="81"/>
      <c r="BY143" s="81"/>
      <c r="BZ143" s="81"/>
      <c r="CA143" s="81"/>
      <c r="CB143" s="81"/>
      <c r="CC143" s="81"/>
      <c r="CD143" s="81"/>
      <c r="CE143" s="81"/>
      <c r="CF143" s="81"/>
      <c r="CG143" s="81"/>
      <c r="CH143" s="81"/>
      <c r="CI143" s="81"/>
      <c r="CJ143" s="81"/>
      <c r="CK143" s="81"/>
      <c r="CL143" s="81"/>
      <c r="CM143" s="81"/>
      <c r="CN143" s="81"/>
      <c r="CO143" s="81"/>
      <c r="CP143" s="81"/>
      <c r="CQ143" s="81"/>
      <c r="CR143" s="81"/>
      <c r="CS143" s="81"/>
      <c r="CT143" s="81"/>
      <c r="CU143" s="81"/>
      <c r="CV143" s="81"/>
      <c r="CW143" s="81"/>
      <c r="CX143" s="81"/>
      <c r="CY143" s="81"/>
      <c r="CZ143" s="81"/>
      <c r="DA143" s="81"/>
      <c r="DB143" s="81"/>
      <c r="DC143" s="81"/>
      <c r="DD143" s="81"/>
      <c r="DE143" s="81"/>
      <c r="DF143" s="81"/>
      <c r="DG143" s="81"/>
      <c r="DH143" s="81"/>
      <c r="DI143" s="81"/>
      <c r="DJ143" s="81"/>
      <c r="DK143" s="448"/>
      <c r="DL143" s="213" t="str">
        <f t="shared" si="180"/>
        <v xml:space="preserve"> </v>
      </c>
      <c r="DM143" s="246">
        <f t="shared" si="181"/>
        <v>24</v>
      </c>
      <c r="DN143" s="444"/>
      <c r="DO143" s="449"/>
      <c r="DP143" s="81"/>
      <c r="DQ143" s="81"/>
      <c r="DR143" s="81"/>
      <c r="DS143" s="81"/>
      <c r="DT143" s="81"/>
      <c r="DU143" s="81"/>
      <c r="DV143" s="448"/>
      <c r="DW143" s="450"/>
      <c r="DX143" s="704"/>
      <c r="DY143" s="213" t="str">
        <f t="shared" si="188"/>
        <v xml:space="preserve"> </v>
      </c>
      <c r="DZ143" s="213" t="str">
        <f t="shared" si="189"/>
        <v xml:space="preserve"> </v>
      </c>
      <c r="EA143" s="247"/>
      <c r="EB143" s="247"/>
      <c r="EC143" s="247"/>
      <c r="ED143" s="247"/>
      <c r="EE143" s="247"/>
      <c r="EF143" s="247"/>
      <c r="EG143" s="450"/>
      <c r="EH143" s="704"/>
      <c r="EI143" s="213" t="str">
        <f t="shared" si="190"/>
        <v xml:space="preserve"> </v>
      </c>
      <c r="EJ143" s="213" t="str">
        <f t="shared" si="191"/>
        <v xml:space="preserve"> </v>
      </c>
      <c r="EK143" s="81"/>
      <c r="EL143" s="81"/>
      <c r="EM143" s="81"/>
      <c r="EN143" s="704"/>
      <c r="EO143" s="213" t="str">
        <f t="shared" si="82"/>
        <v xml:space="preserve"> </v>
      </c>
      <c r="EP143" s="249"/>
      <c r="EQ143" s="704"/>
      <c r="ER143" s="248"/>
      <c r="ES143" s="704"/>
      <c r="ET143" s="248"/>
      <c r="EU143" s="251"/>
      <c r="EV143" s="213" t="str">
        <f t="shared" si="192"/>
        <v xml:space="preserve"> </v>
      </c>
      <c r="EW143" s="213" t="str">
        <f t="shared" si="193"/>
        <v xml:space="preserve"> </v>
      </c>
      <c r="EX143" s="82"/>
      <c r="EY143" s="82"/>
      <c r="EZ143" s="82"/>
      <c r="FA143" s="248"/>
      <c r="FB143" s="1337" t="str">
        <f t="shared" si="85"/>
        <v xml:space="preserve"> </v>
      </c>
      <c r="FC143" s="452"/>
      <c r="FD143" s="213" t="str" cm="1">
        <f t="array" ref="FD143">IF(AND(SUM(COUNTIF(DO143:DV143,{"*実施*"}),COUNTIF(EA143:EF143,{"*実施*"}))&gt;0,FC143=""),"法に基づく措置あり→問12に記入",
IF(AND(SUM(COUNTIF(DO143:DV143,{"*実施*"}),COUNTIF(EA143:EF143,{"*実施*"}))&lt;1,FC143&lt;&gt;""),"法に基づく措置なし→問12に記入不要"," "))</f>
        <v xml:space="preserve"> </v>
      </c>
      <c r="FE143" s="449"/>
      <c r="FF143" s="704"/>
      <c r="FG143" s="81"/>
      <c r="FH143" s="449"/>
      <c r="FI143" s="1100"/>
      <c r="FJ143" s="1107" t="str">
        <f t="shared" si="137"/>
        <v xml:space="preserve"> </v>
      </c>
      <c r="FK143" s="779" t="str">
        <f t="shared" si="87"/>
        <v/>
      </c>
      <c r="FL143" s="212" t="str">
        <f t="shared" si="88"/>
        <v xml:space="preserve"> </v>
      </c>
      <c r="FM143" s="1335" t="str">
        <f t="shared" si="111"/>
        <v xml:space="preserve"> </v>
      </c>
      <c r="FN143" s="1273" t="str">
        <f t="shared" si="112"/>
        <v/>
      </c>
      <c r="FO143" s="1274" t="str">
        <f t="shared" si="113"/>
        <v/>
      </c>
      <c r="FP143" s="1275" t="str">
        <f t="shared" si="114"/>
        <v/>
      </c>
      <c r="FQ143" s="1275" t="str">
        <f t="shared" si="115"/>
        <v/>
      </c>
      <c r="FR143" s="1275" t="str">
        <f t="shared" si="116"/>
        <v/>
      </c>
      <c r="FS143" s="1275" t="str">
        <f t="shared" si="117"/>
        <v/>
      </c>
      <c r="FT143" s="1275" t="str">
        <f t="shared" si="118"/>
        <v/>
      </c>
      <c r="FU143" s="1275" t="str">
        <f t="shared" si="119"/>
        <v/>
      </c>
      <c r="FV143" s="1275" t="str">
        <f t="shared" si="120"/>
        <v/>
      </c>
      <c r="FW143" s="1275" t="str">
        <f t="shared" si="121"/>
        <v/>
      </c>
      <c r="FY143" s="1234" t="str">
        <f t="shared" si="138"/>
        <v xml:space="preserve"> </v>
      </c>
      <c r="FZ143" s="1234" t="str">
        <f t="shared" si="139"/>
        <v xml:space="preserve"> </v>
      </c>
      <c r="GA143" s="1234" t="str">
        <f t="shared" si="140"/>
        <v xml:space="preserve"> </v>
      </c>
      <c r="GB143" s="1234" t="str">
        <f t="shared" si="141"/>
        <v xml:space="preserve"> </v>
      </c>
      <c r="GC143" s="1234" t="str">
        <f t="shared" si="142"/>
        <v xml:space="preserve"> </v>
      </c>
      <c r="GD143" s="1234" t="str">
        <f t="shared" si="143"/>
        <v xml:space="preserve"> </v>
      </c>
      <c r="GE143" s="1234" t="str">
        <f t="shared" si="144"/>
        <v xml:space="preserve"> </v>
      </c>
      <c r="GF143" s="1234" t="str">
        <f t="shared" si="145"/>
        <v xml:space="preserve"> </v>
      </c>
      <c r="GG143" s="1234" t="str">
        <f t="shared" si="146"/>
        <v xml:space="preserve"> </v>
      </c>
      <c r="GH143" s="1234">
        <f t="shared" si="147"/>
        <v>0</v>
      </c>
      <c r="GI143" s="1234" t="str">
        <f t="shared" si="148"/>
        <v xml:space="preserve"> </v>
      </c>
      <c r="GJ143" s="1234" t="str">
        <f t="shared" si="149"/>
        <v xml:space="preserve"> </v>
      </c>
      <c r="GK143" s="1234" t="str">
        <f t="shared" si="150"/>
        <v xml:space="preserve"> </v>
      </c>
      <c r="GL143" s="1234" t="str">
        <f t="shared" si="151"/>
        <v xml:space="preserve"> </v>
      </c>
      <c r="GM143" s="1234" t="str">
        <f t="shared" si="152"/>
        <v xml:space="preserve"> </v>
      </c>
      <c r="GN143" s="1234" t="str">
        <f t="shared" si="153"/>
        <v xml:space="preserve"> </v>
      </c>
      <c r="GO143" s="1234" t="str">
        <f t="shared" si="154"/>
        <v xml:space="preserve"> </v>
      </c>
      <c r="GP143" s="1234" t="str">
        <f t="shared" si="155"/>
        <v xml:space="preserve"> </v>
      </c>
      <c r="GQ143" s="1234" t="str">
        <f t="shared" si="156"/>
        <v xml:space="preserve"> </v>
      </c>
      <c r="GR143" s="1234">
        <f t="shared" si="157"/>
        <v>0</v>
      </c>
      <c r="GS143" s="1234" t="str">
        <f t="shared" si="168"/>
        <v xml:space="preserve"> </v>
      </c>
      <c r="GT143" s="1234" t="str">
        <f t="shared" si="169"/>
        <v xml:space="preserve"> </v>
      </c>
      <c r="GU143" s="1234" t="str">
        <f t="shared" si="170"/>
        <v xml:space="preserve"> </v>
      </c>
      <c r="GV143" s="1234" t="str">
        <f t="shared" si="171"/>
        <v xml:space="preserve"> </v>
      </c>
      <c r="GW143" s="1234" t="str">
        <f t="shared" si="172"/>
        <v xml:space="preserve"> </v>
      </c>
      <c r="GX143" s="1234" t="str">
        <f t="shared" si="173"/>
        <v xml:space="preserve"> </v>
      </c>
      <c r="GY143" s="1234" t="str">
        <f t="shared" si="174"/>
        <v xml:space="preserve"> </v>
      </c>
      <c r="GZ143" s="1234" t="str">
        <f t="shared" si="175"/>
        <v xml:space="preserve"> </v>
      </c>
      <c r="HA143" s="1234" t="str">
        <f t="shared" si="176"/>
        <v xml:space="preserve"> </v>
      </c>
      <c r="HB143" s="1234">
        <f t="shared" si="167"/>
        <v>0</v>
      </c>
      <c r="HC143" s="1234" t="str">
        <f t="shared" si="125"/>
        <v xml:space="preserve"> </v>
      </c>
      <c r="HD143" s="1234" t="str">
        <f t="shared" si="126"/>
        <v xml:space="preserve"> </v>
      </c>
      <c r="HE143" s="1234" t="str">
        <f t="shared" si="127"/>
        <v xml:space="preserve"> </v>
      </c>
      <c r="HF143" s="1234">
        <f t="shared" si="128"/>
        <v>0</v>
      </c>
      <c r="HG143" s="1234" t="str">
        <f t="shared" si="129"/>
        <v xml:space="preserve"> </v>
      </c>
      <c r="HH143" s="1234" t="str">
        <f t="shared" si="130"/>
        <v xml:space="preserve"> </v>
      </c>
      <c r="HI143" s="1234" t="str">
        <f t="shared" si="131"/>
        <v xml:space="preserve"> </v>
      </c>
      <c r="HJ143" s="1234" t="str">
        <f t="shared" si="132"/>
        <v xml:space="preserve"> </v>
      </c>
      <c r="HK143" s="1234" t="str">
        <f t="shared" si="133"/>
        <v xml:space="preserve"> </v>
      </c>
      <c r="HL143" s="1234" t="str">
        <f t="shared" si="134"/>
        <v xml:space="preserve"> </v>
      </c>
      <c r="HM143" s="1234" t="str">
        <f t="shared" si="135"/>
        <v xml:space="preserve"> </v>
      </c>
      <c r="HN143" s="1234">
        <f t="shared" si="136"/>
        <v>0</v>
      </c>
    </row>
    <row r="144" spans="1:222" ht="30" customHeight="1" thickTop="1" thickBot="1">
      <c r="A144" s="1205">
        <f>【A票】【D票】!$D$10</f>
        <v>0</v>
      </c>
      <c r="B144" s="1205">
        <f>【A票】【D票】!$H$10</f>
        <v>0</v>
      </c>
      <c r="C144" s="1206" t="str">
        <f>【A票】【D票】!$K$10</f>
        <v xml:space="preserve"> </v>
      </c>
      <c r="D144" s="1207">
        <f t="shared" si="62"/>
        <v>25</v>
      </c>
      <c r="E144" s="472"/>
      <c r="F144" s="704"/>
      <c r="G144" s="588"/>
      <c r="H144" s="589"/>
      <c r="I144" s="639"/>
      <c r="J144" s="639"/>
      <c r="K144" s="639"/>
      <c r="L144" s="639"/>
      <c r="M144" s="639"/>
      <c r="N144" s="639"/>
      <c r="O144" s="639"/>
      <c r="P144" s="639"/>
      <c r="Q144" s="639"/>
      <c r="R144" s="639"/>
      <c r="S144" s="639"/>
      <c r="T144" s="639"/>
      <c r="U144" s="639"/>
      <c r="V144" s="640"/>
      <c r="W144" s="644"/>
      <c r="X144" s="644"/>
      <c r="Y144" s="645"/>
      <c r="Z144" s="643"/>
      <c r="AA144" s="212" t="str">
        <f t="shared" si="182"/>
        <v xml:space="preserve"> </v>
      </c>
      <c r="AB144" s="212" t="str">
        <f t="shared" si="183"/>
        <v xml:space="preserve"> </v>
      </c>
      <c r="AC144" s="81"/>
      <c r="AD144" s="448"/>
      <c r="AE144" s="448"/>
      <c r="AF144" s="804" t="str">
        <f t="shared" si="186"/>
        <v xml:space="preserve"> </v>
      </c>
      <c r="AG144" s="804" t="str">
        <f t="shared" si="187"/>
        <v xml:space="preserve"> </v>
      </c>
      <c r="AH144" s="440"/>
      <c r="AI144" s="704"/>
      <c r="AJ144" s="442"/>
      <c r="AK144" s="442"/>
      <c r="AL144" s="442"/>
      <c r="AM144" s="442"/>
      <c r="AN144" s="844"/>
      <c r="AO144" s="443"/>
      <c r="AP144" s="441"/>
      <c r="AQ144" s="1328" t="str">
        <f t="shared" si="194"/>
        <v xml:space="preserve"> </v>
      </c>
      <c r="AR144" s="213" t="str">
        <f t="shared" si="195"/>
        <v xml:space="preserve"> </v>
      </c>
      <c r="AS144" s="213" t="str">
        <f t="shared" si="196"/>
        <v xml:space="preserve"> </v>
      </c>
      <c r="AT144" s="1216" t="str">
        <f t="shared" si="177"/>
        <v xml:space="preserve"> </v>
      </c>
      <c r="AU144" s="1217" t="str">
        <f t="shared" si="178"/>
        <v xml:space="preserve"> </v>
      </c>
      <c r="AV144" s="79"/>
      <c r="AW144" s="1218" t="str">
        <f t="shared" si="179"/>
        <v/>
      </c>
      <c r="AX144" s="213" t="str">
        <f t="shared" si="184"/>
        <v xml:space="preserve"> </v>
      </c>
      <c r="AY144" s="213" t="str">
        <f t="shared" si="185"/>
        <v xml:space="preserve"> </v>
      </c>
      <c r="AZ144" s="445"/>
      <c r="BA144" s="81"/>
      <c r="BB144" s="81"/>
      <c r="BC144" s="80"/>
      <c r="BD144" s="245"/>
      <c r="BE144" s="442"/>
      <c r="BF144" s="442"/>
      <c r="BG144" s="442"/>
      <c r="BH144" s="219" t="str">
        <f t="shared" si="75"/>
        <v xml:space="preserve"> </v>
      </c>
      <c r="BI144" s="446"/>
      <c r="BJ144" s="704"/>
      <c r="BK144" s="81"/>
      <c r="BL144" s="451"/>
      <c r="BM144" s="450"/>
      <c r="BN144" s="449"/>
      <c r="BO144" s="449"/>
      <c r="BP144" s="81"/>
      <c r="BQ144" s="81"/>
      <c r="BR144" s="81"/>
      <c r="BS144" s="81"/>
      <c r="BT144" s="81"/>
      <c r="BU144" s="81"/>
      <c r="BV144" s="81"/>
      <c r="BW144" s="81"/>
      <c r="BX144" s="81"/>
      <c r="BY144" s="81"/>
      <c r="BZ144" s="81"/>
      <c r="CA144" s="81"/>
      <c r="CB144" s="81"/>
      <c r="CC144" s="81"/>
      <c r="CD144" s="81"/>
      <c r="CE144" s="81"/>
      <c r="CF144" s="81"/>
      <c r="CG144" s="81"/>
      <c r="CH144" s="81"/>
      <c r="CI144" s="81"/>
      <c r="CJ144" s="81"/>
      <c r="CK144" s="81"/>
      <c r="CL144" s="81"/>
      <c r="CM144" s="81"/>
      <c r="CN144" s="81"/>
      <c r="CO144" s="81"/>
      <c r="CP144" s="81"/>
      <c r="CQ144" s="81"/>
      <c r="CR144" s="81"/>
      <c r="CS144" s="81"/>
      <c r="CT144" s="81"/>
      <c r="CU144" s="81"/>
      <c r="CV144" s="81"/>
      <c r="CW144" s="81"/>
      <c r="CX144" s="81"/>
      <c r="CY144" s="81"/>
      <c r="CZ144" s="81"/>
      <c r="DA144" s="81"/>
      <c r="DB144" s="81"/>
      <c r="DC144" s="81"/>
      <c r="DD144" s="81"/>
      <c r="DE144" s="81"/>
      <c r="DF144" s="81"/>
      <c r="DG144" s="81"/>
      <c r="DH144" s="81"/>
      <c r="DI144" s="81"/>
      <c r="DJ144" s="81"/>
      <c r="DK144" s="448"/>
      <c r="DL144" s="213" t="str">
        <f t="shared" si="180"/>
        <v xml:space="preserve"> </v>
      </c>
      <c r="DM144" s="246">
        <f t="shared" si="181"/>
        <v>25</v>
      </c>
      <c r="DN144" s="444"/>
      <c r="DO144" s="449"/>
      <c r="DP144" s="81"/>
      <c r="DQ144" s="81"/>
      <c r="DR144" s="81"/>
      <c r="DS144" s="81"/>
      <c r="DT144" s="81"/>
      <c r="DU144" s="81"/>
      <c r="DV144" s="448"/>
      <c r="DW144" s="450"/>
      <c r="DX144" s="704"/>
      <c r="DY144" s="213" t="str">
        <f t="shared" si="188"/>
        <v xml:space="preserve"> </v>
      </c>
      <c r="DZ144" s="213" t="str">
        <f t="shared" si="189"/>
        <v xml:space="preserve"> </v>
      </c>
      <c r="EA144" s="247"/>
      <c r="EB144" s="247"/>
      <c r="EC144" s="247"/>
      <c r="ED144" s="247"/>
      <c r="EE144" s="247"/>
      <c r="EF144" s="247"/>
      <c r="EG144" s="450"/>
      <c r="EH144" s="704"/>
      <c r="EI144" s="213" t="str">
        <f t="shared" si="190"/>
        <v xml:space="preserve"> </v>
      </c>
      <c r="EJ144" s="213" t="str">
        <f t="shared" si="191"/>
        <v xml:space="preserve"> </v>
      </c>
      <c r="EK144" s="81"/>
      <c r="EL144" s="81"/>
      <c r="EM144" s="81"/>
      <c r="EN144" s="704"/>
      <c r="EO144" s="213" t="str">
        <f t="shared" si="82"/>
        <v xml:space="preserve"> </v>
      </c>
      <c r="EP144" s="249"/>
      <c r="EQ144" s="704"/>
      <c r="ER144" s="248"/>
      <c r="ES144" s="704"/>
      <c r="ET144" s="248"/>
      <c r="EU144" s="251"/>
      <c r="EV144" s="213" t="str">
        <f t="shared" si="192"/>
        <v xml:space="preserve"> </v>
      </c>
      <c r="EW144" s="213" t="str">
        <f t="shared" si="193"/>
        <v xml:space="preserve"> </v>
      </c>
      <c r="EX144" s="82"/>
      <c r="EY144" s="82"/>
      <c r="EZ144" s="82"/>
      <c r="FA144" s="248"/>
      <c r="FB144" s="1337" t="str">
        <f t="shared" si="85"/>
        <v xml:space="preserve"> </v>
      </c>
      <c r="FC144" s="452"/>
      <c r="FD144" s="213" t="str" cm="1">
        <f t="array" ref="FD144">IF(AND(SUM(COUNTIF(DO144:DV144,{"*実施*"}),COUNTIF(EA144:EF144,{"*実施*"}))&gt;0,FC144=""),"法に基づく措置あり→問12に記入",
IF(AND(SUM(COUNTIF(DO144:DV144,{"*実施*"}),COUNTIF(EA144:EF144,{"*実施*"}))&lt;1,FC144&lt;&gt;""),"法に基づく措置なし→問12に記入不要"," "))</f>
        <v xml:space="preserve"> </v>
      </c>
      <c r="FE144" s="449"/>
      <c r="FF144" s="704"/>
      <c r="FG144" s="81"/>
      <c r="FH144" s="449"/>
      <c r="FI144" s="1100"/>
      <c r="FJ144" s="1107" t="str">
        <f t="shared" si="137"/>
        <v xml:space="preserve"> </v>
      </c>
      <c r="FK144" s="779" t="str">
        <f t="shared" si="87"/>
        <v/>
      </c>
      <c r="FL144" s="212" t="str">
        <f t="shared" si="88"/>
        <v xml:space="preserve"> </v>
      </c>
      <c r="FM144" s="1335" t="str">
        <f t="shared" si="111"/>
        <v xml:space="preserve"> </v>
      </c>
      <c r="FN144" s="1273" t="str">
        <f t="shared" si="112"/>
        <v/>
      </c>
      <c r="FO144" s="1274" t="str">
        <f t="shared" si="113"/>
        <v/>
      </c>
      <c r="FP144" s="1275" t="str">
        <f t="shared" si="114"/>
        <v/>
      </c>
      <c r="FQ144" s="1275" t="str">
        <f t="shared" si="115"/>
        <v/>
      </c>
      <c r="FR144" s="1275" t="str">
        <f t="shared" si="116"/>
        <v/>
      </c>
      <c r="FS144" s="1275" t="str">
        <f t="shared" si="117"/>
        <v/>
      </c>
      <c r="FT144" s="1275" t="str">
        <f t="shared" si="118"/>
        <v/>
      </c>
      <c r="FU144" s="1275" t="str">
        <f t="shared" si="119"/>
        <v/>
      </c>
      <c r="FV144" s="1275" t="str">
        <f t="shared" si="120"/>
        <v/>
      </c>
      <c r="FW144" s="1275" t="str">
        <f t="shared" si="121"/>
        <v/>
      </c>
      <c r="FY144" s="1234" t="str">
        <f t="shared" si="138"/>
        <v xml:space="preserve"> </v>
      </c>
      <c r="FZ144" s="1234" t="str">
        <f t="shared" si="139"/>
        <v xml:space="preserve"> </v>
      </c>
      <c r="GA144" s="1234" t="str">
        <f t="shared" si="140"/>
        <v xml:space="preserve"> </v>
      </c>
      <c r="GB144" s="1234" t="str">
        <f t="shared" si="141"/>
        <v xml:space="preserve"> </v>
      </c>
      <c r="GC144" s="1234" t="str">
        <f t="shared" si="142"/>
        <v xml:space="preserve"> </v>
      </c>
      <c r="GD144" s="1234" t="str">
        <f t="shared" si="143"/>
        <v xml:space="preserve"> </v>
      </c>
      <c r="GE144" s="1234" t="str">
        <f t="shared" si="144"/>
        <v xml:space="preserve"> </v>
      </c>
      <c r="GF144" s="1234" t="str">
        <f t="shared" si="145"/>
        <v xml:space="preserve"> </v>
      </c>
      <c r="GG144" s="1234" t="str">
        <f t="shared" si="146"/>
        <v xml:space="preserve"> </v>
      </c>
      <c r="GH144" s="1234">
        <f t="shared" si="147"/>
        <v>0</v>
      </c>
      <c r="GI144" s="1234" t="str">
        <f t="shared" si="148"/>
        <v xml:space="preserve"> </v>
      </c>
      <c r="GJ144" s="1234" t="str">
        <f t="shared" si="149"/>
        <v xml:space="preserve"> </v>
      </c>
      <c r="GK144" s="1234" t="str">
        <f t="shared" si="150"/>
        <v xml:space="preserve"> </v>
      </c>
      <c r="GL144" s="1234" t="str">
        <f t="shared" si="151"/>
        <v xml:space="preserve"> </v>
      </c>
      <c r="GM144" s="1234" t="str">
        <f t="shared" si="152"/>
        <v xml:space="preserve"> </v>
      </c>
      <c r="GN144" s="1234" t="str">
        <f t="shared" si="153"/>
        <v xml:space="preserve"> </v>
      </c>
      <c r="GO144" s="1234" t="str">
        <f t="shared" si="154"/>
        <v xml:space="preserve"> </v>
      </c>
      <c r="GP144" s="1234" t="str">
        <f t="shared" si="155"/>
        <v xml:space="preserve"> </v>
      </c>
      <c r="GQ144" s="1234" t="str">
        <f t="shared" si="156"/>
        <v xml:space="preserve"> </v>
      </c>
      <c r="GR144" s="1234">
        <f t="shared" si="157"/>
        <v>0</v>
      </c>
      <c r="GS144" s="1234" t="str">
        <f t="shared" si="168"/>
        <v xml:space="preserve"> </v>
      </c>
      <c r="GT144" s="1234" t="str">
        <f t="shared" si="169"/>
        <v xml:space="preserve"> </v>
      </c>
      <c r="GU144" s="1234" t="str">
        <f t="shared" si="170"/>
        <v xml:space="preserve"> </v>
      </c>
      <c r="GV144" s="1234" t="str">
        <f t="shared" si="171"/>
        <v xml:space="preserve"> </v>
      </c>
      <c r="GW144" s="1234" t="str">
        <f t="shared" si="172"/>
        <v xml:space="preserve"> </v>
      </c>
      <c r="GX144" s="1234" t="str">
        <f t="shared" si="173"/>
        <v xml:space="preserve"> </v>
      </c>
      <c r="GY144" s="1234" t="str">
        <f t="shared" si="174"/>
        <v xml:space="preserve"> </v>
      </c>
      <c r="GZ144" s="1234" t="str">
        <f t="shared" si="175"/>
        <v xml:space="preserve"> </v>
      </c>
      <c r="HA144" s="1234" t="str">
        <f t="shared" si="176"/>
        <v xml:space="preserve"> </v>
      </c>
      <c r="HB144" s="1234">
        <f t="shared" si="167"/>
        <v>0</v>
      </c>
      <c r="HC144" s="1234" t="str">
        <f t="shared" si="125"/>
        <v xml:space="preserve"> </v>
      </c>
      <c r="HD144" s="1234" t="str">
        <f t="shared" si="126"/>
        <v xml:space="preserve"> </v>
      </c>
      <c r="HE144" s="1234" t="str">
        <f t="shared" si="127"/>
        <v xml:space="preserve"> </v>
      </c>
      <c r="HF144" s="1234">
        <f t="shared" si="128"/>
        <v>0</v>
      </c>
      <c r="HG144" s="1234" t="str">
        <f t="shared" si="129"/>
        <v xml:space="preserve"> </v>
      </c>
      <c r="HH144" s="1234" t="str">
        <f t="shared" si="130"/>
        <v xml:space="preserve"> </v>
      </c>
      <c r="HI144" s="1234" t="str">
        <f t="shared" si="131"/>
        <v xml:space="preserve"> </v>
      </c>
      <c r="HJ144" s="1234" t="str">
        <f t="shared" si="132"/>
        <v xml:space="preserve"> </v>
      </c>
      <c r="HK144" s="1234" t="str">
        <f t="shared" si="133"/>
        <v xml:space="preserve"> </v>
      </c>
      <c r="HL144" s="1234" t="str">
        <f t="shared" si="134"/>
        <v xml:space="preserve"> </v>
      </c>
      <c r="HM144" s="1234" t="str">
        <f t="shared" si="135"/>
        <v xml:space="preserve"> </v>
      </c>
      <c r="HN144" s="1234">
        <f t="shared" si="136"/>
        <v>0</v>
      </c>
    </row>
    <row r="145" spans="1:222" ht="30" customHeight="1" thickTop="1" thickBot="1">
      <c r="A145" s="1205">
        <f>【A票】【D票】!$D$10</f>
        <v>0</v>
      </c>
      <c r="B145" s="1205">
        <f>【A票】【D票】!$H$10</f>
        <v>0</v>
      </c>
      <c r="C145" s="1206" t="str">
        <f>【A票】【D票】!$K$10</f>
        <v xml:space="preserve"> </v>
      </c>
      <c r="D145" s="1207">
        <f t="shared" si="62"/>
        <v>26</v>
      </c>
      <c r="E145" s="472"/>
      <c r="F145" s="704"/>
      <c r="G145" s="588"/>
      <c r="H145" s="589"/>
      <c r="I145" s="639"/>
      <c r="J145" s="639"/>
      <c r="K145" s="639"/>
      <c r="L145" s="639"/>
      <c r="M145" s="639"/>
      <c r="N145" s="639"/>
      <c r="O145" s="639"/>
      <c r="P145" s="639"/>
      <c r="Q145" s="639"/>
      <c r="R145" s="639"/>
      <c r="S145" s="639"/>
      <c r="T145" s="639"/>
      <c r="U145" s="639"/>
      <c r="V145" s="640"/>
      <c r="W145" s="644"/>
      <c r="X145" s="644"/>
      <c r="Y145" s="645"/>
      <c r="Z145" s="643"/>
      <c r="AA145" s="212" t="str">
        <f t="shared" si="182"/>
        <v xml:space="preserve"> </v>
      </c>
      <c r="AB145" s="212" t="str">
        <f t="shared" si="183"/>
        <v xml:space="preserve"> </v>
      </c>
      <c r="AC145" s="81"/>
      <c r="AD145" s="448"/>
      <c r="AE145" s="448"/>
      <c r="AF145" s="804" t="str">
        <f t="shared" si="186"/>
        <v xml:space="preserve"> </v>
      </c>
      <c r="AG145" s="804" t="str">
        <f t="shared" si="187"/>
        <v xml:space="preserve"> </v>
      </c>
      <c r="AH145" s="440"/>
      <c r="AI145" s="704"/>
      <c r="AJ145" s="442"/>
      <c r="AK145" s="442"/>
      <c r="AL145" s="442"/>
      <c r="AM145" s="442"/>
      <c r="AN145" s="844"/>
      <c r="AO145" s="443"/>
      <c r="AP145" s="441"/>
      <c r="AQ145" s="1328" t="str">
        <f t="shared" si="194"/>
        <v xml:space="preserve"> </v>
      </c>
      <c r="AR145" s="213" t="str">
        <f t="shared" si="195"/>
        <v xml:space="preserve"> </v>
      </c>
      <c r="AS145" s="213" t="str">
        <f t="shared" si="196"/>
        <v xml:space="preserve"> </v>
      </c>
      <c r="AT145" s="1216" t="str">
        <f t="shared" si="177"/>
        <v xml:space="preserve"> </v>
      </c>
      <c r="AU145" s="1217" t="str">
        <f t="shared" si="178"/>
        <v xml:space="preserve"> </v>
      </c>
      <c r="AV145" s="79"/>
      <c r="AW145" s="1218" t="str">
        <f t="shared" si="179"/>
        <v/>
      </c>
      <c r="AX145" s="213" t="str">
        <f t="shared" si="184"/>
        <v xml:space="preserve"> </v>
      </c>
      <c r="AY145" s="213" t="str">
        <f t="shared" si="185"/>
        <v xml:space="preserve"> </v>
      </c>
      <c r="AZ145" s="445"/>
      <c r="BA145" s="81"/>
      <c r="BB145" s="81"/>
      <c r="BC145" s="80"/>
      <c r="BD145" s="245"/>
      <c r="BE145" s="442"/>
      <c r="BF145" s="442"/>
      <c r="BG145" s="442"/>
      <c r="BH145" s="219" t="str">
        <f t="shared" si="75"/>
        <v xml:space="preserve"> </v>
      </c>
      <c r="BI145" s="446"/>
      <c r="BJ145" s="704"/>
      <c r="BK145" s="81"/>
      <c r="BL145" s="451"/>
      <c r="BM145" s="450"/>
      <c r="BN145" s="449"/>
      <c r="BO145" s="449"/>
      <c r="BP145" s="81"/>
      <c r="BQ145" s="81"/>
      <c r="BR145" s="81"/>
      <c r="BS145" s="81"/>
      <c r="BT145" s="81"/>
      <c r="BU145" s="81"/>
      <c r="BV145" s="81"/>
      <c r="BW145" s="81"/>
      <c r="BX145" s="81"/>
      <c r="BY145" s="81"/>
      <c r="BZ145" s="81"/>
      <c r="CA145" s="81"/>
      <c r="CB145" s="81"/>
      <c r="CC145" s="81"/>
      <c r="CD145" s="81"/>
      <c r="CE145" s="81"/>
      <c r="CF145" s="81"/>
      <c r="CG145" s="81"/>
      <c r="CH145" s="81"/>
      <c r="CI145" s="81"/>
      <c r="CJ145" s="81"/>
      <c r="CK145" s="81"/>
      <c r="CL145" s="81"/>
      <c r="CM145" s="81"/>
      <c r="CN145" s="81"/>
      <c r="CO145" s="81"/>
      <c r="CP145" s="81"/>
      <c r="CQ145" s="81"/>
      <c r="CR145" s="81"/>
      <c r="CS145" s="81"/>
      <c r="CT145" s="81"/>
      <c r="CU145" s="81"/>
      <c r="CV145" s="81"/>
      <c r="CW145" s="81"/>
      <c r="CX145" s="81"/>
      <c r="CY145" s="81"/>
      <c r="CZ145" s="81"/>
      <c r="DA145" s="81"/>
      <c r="DB145" s="81"/>
      <c r="DC145" s="81"/>
      <c r="DD145" s="81"/>
      <c r="DE145" s="81"/>
      <c r="DF145" s="81"/>
      <c r="DG145" s="81"/>
      <c r="DH145" s="81"/>
      <c r="DI145" s="81"/>
      <c r="DJ145" s="81"/>
      <c r="DK145" s="448"/>
      <c r="DL145" s="213" t="str">
        <f t="shared" si="180"/>
        <v xml:space="preserve"> </v>
      </c>
      <c r="DM145" s="246">
        <f t="shared" si="181"/>
        <v>26</v>
      </c>
      <c r="DN145" s="444"/>
      <c r="DO145" s="449"/>
      <c r="DP145" s="81"/>
      <c r="DQ145" s="81"/>
      <c r="DR145" s="81"/>
      <c r="DS145" s="81"/>
      <c r="DT145" s="81"/>
      <c r="DU145" s="81"/>
      <c r="DV145" s="448"/>
      <c r="DW145" s="450"/>
      <c r="DX145" s="704"/>
      <c r="DY145" s="213" t="str">
        <f t="shared" si="188"/>
        <v xml:space="preserve"> </v>
      </c>
      <c r="DZ145" s="213" t="str">
        <f t="shared" si="189"/>
        <v xml:space="preserve"> </v>
      </c>
      <c r="EA145" s="247"/>
      <c r="EB145" s="247"/>
      <c r="EC145" s="247"/>
      <c r="ED145" s="247"/>
      <c r="EE145" s="247"/>
      <c r="EF145" s="247"/>
      <c r="EG145" s="450"/>
      <c r="EH145" s="704"/>
      <c r="EI145" s="213" t="str">
        <f t="shared" si="190"/>
        <v xml:space="preserve"> </v>
      </c>
      <c r="EJ145" s="213" t="str">
        <f t="shared" si="191"/>
        <v xml:space="preserve"> </v>
      </c>
      <c r="EK145" s="81"/>
      <c r="EL145" s="81"/>
      <c r="EM145" s="81"/>
      <c r="EN145" s="704"/>
      <c r="EO145" s="213" t="str">
        <f t="shared" si="82"/>
        <v xml:space="preserve"> </v>
      </c>
      <c r="EP145" s="249"/>
      <c r="EQ145" s="704"/>
      <c r="ER145" s="248"/>
      <c r="ES145" s="704"/>
      <c r="ET145" s="248"/>
      <c r="EU145" s="251"/>
      <c r="EV145" s="213" t="str">
        <f t="shared" si="192"/>
        <v xml:space="preserve"> </v>
      </c>
      <c r="EW145" s="213" t="str">
        <f t="shared" si="193"/>
        <v xml:space="preserve"> </v>
      </c>
      <c r="EX145" s="82"/>
      <c r="EY145" s="82"/>
      <c r="EZ145" s="82"/>
      <c r="FA145" s="248"/>
      <c r="FB145" s="1337" t="str">
        <f t="shared" si="85"/>
        <v xml:space="preserve"> </v>
      </c>
      <c r="FC145" s="452"/>
      <c r="FD145" s="213" t="str" cm="1">
        <f t="array" ref="FD145">IF(AND(SUM(COUNTIF(DO145:DV145,{"*実施*"}),COUNTIF(EA145:EF145,{"*実施*"}))&gt;0,FC145=""),"法に基づく措置あり→問12に記入",
IF(AND(SUM(COUNTIF(DO145:DV145,{"*実施*"}),COUNTIF(EA145:EF145,{"*実施*"}))&lt;1,FC145&lt;&gt;""),"法に基づく措置なし→問12に記入不要"," "))</f>
        <v xml:space="preserve"> </v>
      </c>
      <c r="FE145" s="449"/>
      <c r="FF145" s="704"/>
      <c r="FG145" s="81"/>
      <c r="FH145" s="449"/>
      <c r="FI145" s="1100"/>
      <c r="FJ145" s="1107" t="str">
        <f t="shared" si="137"/>
        <v xml:space="preserve"> </v>
      </c>
      <c r="FK145" s="779" t="str">
        <f t="shared" si="87"/>
        <v/>
      </c>
      <c r="FL145" s="212" t="str">
        <f t="shared" si="88"/>
        <v xml:space="preserve"> </v>
      </c>
      <c r="FM145" s="1335" t="str">
        <f t="shared" si="111"/>
        <v xml:space="preserve"> </v>
      </c>
      <c r="FN145" s="1273" t="str">
        <f t="shared" si="112"/>
        <v/>
      </c>
      <c r="FO145" s="1274" t="str">
        <f t="shared" si="113"/>
        <v/>
      </c>
      <c r="FP145" s="1275" t="str">
        <f t="shared" si="114"/>
        <v/>
      </c>
      <c r="FQ145" s="1275" t="str">
        <f t="shared" si="115"/>
        <v/>
      </c>
      <c r="FR145" s="1275" t="str">
        <f t="shared" si="116"/>
        <v/>
      </c>
      <c r="FS145" s="1275" t="str">
        <f t="shared" si="117"/>
        <v/>
      </c>
      <c r="FT145" s="1275" t="str">
        <f t="shared" si="118"/>
        <v/>
      </c>
      <c r="FU145" s="1275" t="str">
        <f t="shared" si="119"/>
        <v/>
      </c>
      <c r="FV145" s="1275" t="str">
        <f t="shared" si="120"/>
        <v/>
      </c>
      <c r="FW145" s="1275" t="str">
        <f t="shared" si="121"/>
        <v/>
      </c>
      <c r="FY145" s="1234" t="str">
        <f t="shared" si="138"/>
        <v xml:space="preserve"> </v>
      </c>
      <c r="FZ145" s="1234" t="str">
        <f t="shared" si="139"/>
        <v xml:space="preserve"> </v>
      </c>
      <c r="GA145" s="1234" t="str">
        <f t="shared" si="140"/>
        <v xml:space="preserve"> </v>
      </c>
      <c r="GB145" s="1234" t="str">
        <f t="shared" si="141"/>
        <v xml:space="preserve"> </v>
      </c>
      <c r="GC145" s="1234" t="str">
        <f t="shared" si="142"/>
        <v xml:space="preserve"> </v>
      </c>
      <c r="GD145" s="1234" t="str">
        <f t="shared" si="143"/>
        <v xml:space="preserve"> </v>
      </c>
      <c r="GE145" s="1234" t="str">
        <f t="shared" si="144"/>
        <v xml:space="preserve"> </v>
      </c>
      <c r="GF145" s="1234" t="str">
        <f t="shared" si="145"/>
        <v xml:space="preserve"> </v>
      </c>
      <c r="GG145" s="1234" t="str">
        <f t="shared" si="146"/>
        <v xml:space="preserve"> </v>
      </c>
      <c r="GH145" s="1234">
        <f t="shared" si="147"/>
        <v>0</v>
      </c>
      <c r="GI145" s="1234" t="str">
        <f t="shared" si="148"/>
        <v xml:space="preserve"> </v>
      </c>
      <c r="GJ145" s="1234" t="str">
        <f t="shared" si="149"/>
        <v xml:space="preserve"> </v>
      </c>
      <c r="GK145" s="1234" t="str">
        <f t="shared" si="150"/>
        <v xml:space="preserve"> </v>
      </c>
      <c r="GL145" s="1234" t="str">
        <f t="shared" si="151"/>
        <v xml:space="preserve"> </v>
      </c>
      <c r="GM145" s="1234" t="str">
        <f t="shared" si="152"/>
        <v xml:space="preserve"> </v>
      </c>
      <c r="GN145" s="1234" t="str">
        <f t="shared" si="153"/>
        <v xml:space="preserve"> </v>
      </c>
      <c r="GO145" s="1234" t="str">
        <f t="shared" si="154"/>
        <v xml:space="preserve"> </v>
      </c>
      <c r="GP145" s="1234" t="str">
        <f t="shared" si="155"/>
        <v xml:space="preserve"> </v>
      </c>
      <c r="GQ145" s="1234" t="str">
        <f t="shared" si="156"/>
        <v xml:space="preserve"> </v>
      </c>
      <c r="GR145" s="1234">
        <f t="shared" si="157"/>
        <v>0</v>
      </c>
      <c r="GS145" s="1234" t="str">
        <f t="shared" si="168"/>
        <v xml:space="preserve"> </v>
      </c>
      <c r="GT145" s="1234" t="str">
        <f t="shared" si="169"/>
        <v xml:space="preserve"> </v>
      </c>
      <c r="GU145" s="1234" t="str">
        <f t="shared" si="170"/>
        <v xml:space="preserve"> </v>
      </c>
      <c r="GV145" s="1234" t="str">
        <f t="shared" si="171"/>
        <v xml:space="preserve"> </v>
      </c>
      <c r="GW145" s="1234" t="str">
        <f t="shared" si="172"/>
        <v xml:space="preserve"> </v>
      </c>
      <c r="GX145" s="1234" t="str">
        <f t="shared" si="173"/>
        <v xml:space="preserve"> </v>
      </c>
      <c r="GY145" s="1234" t="str">
        <f t="shared" si="174"/>
        <v xml:space="preserve"> </v>
      </c>
      <c r="GZ145" s="1234" t="str">
        <f t="shared" si="175"/>
        <v xml:space="preserve"> </v>
      </c>
      <c r="HA145" s="1234" t="str">
        <f t="shared" si="176"/>
        <v xml:space="preserve"> </v>
      </c>
      <c r="HB145" s="1234">
        <f t="shared" si="167"/>
        <v>0</v>
      </c>
      <c r="HC145" s="1234" t="str">
        <f t="shared" si="125"/>
        <v xml:space="preserve"> </v>
      </c>
      <c r="HD145" s="1234" t="str">
        <f t="shared" si="126"/>
        <v xml:space="preserve"> </v>
      </c>
      <c r="HE145" s="1234" t="str">
        <f t="shared" si="127"/>
        <v xml:space="preserve"> </v>
      </c>
      <c r="HF145" s="1234">
        <f t="shared" si="128"/>
        <v>0</v>
      </c>
      <c r="HG145" s="1234" t="str">
        <f t="shared" si="129"/>
        <v xml:space="preserve"> </v>
      </c>
      <c r="HH145" s="1234" t="str">
        <f t="shared" si="130"/>
        <v xml:space="preserve"> </v>
      </c>
      <c r="HI145" s="1234" t="str">
        <f t="shared" si="131"/>
        <v xml:space="preserve"> </v>
      </c>
      <c r="HJ145" s="1234" t="str">
        <f t="shared" si="132"/>
        <v xml:space="preserve"> </v>
      </c>
      <c r="HK145" s="1234" t="str">
        <f t="shared" si="133"/>
        <v xml:space="preserve"> </v>
      </c>
      <c r="HL145" s="1234" t="str">
        <f t="shared" si="134"/>
        <v xml:space="preserve"> </v>
      </c>
      <c r="HM145" s="1234" t="str">
        <f t="shared" si="135"/>
        <v xml:space="preserve"> </v>
      </c>
      <c r="HN145" s="1234">
        <f t="shared" si="136"/>
        <v>0</v>
      </c>
    </row>
    <row r="146" spans="1:222" ht="30" customHeight="1" thickTop="1" thickBot="1">
      <c r="A146" s="1205">
        <f>【A票】【D票】!$D$10</f>
        <v>0</v>
      </c>
      <c r="B146" s="1205">
        <f>【A票】【D票】!$H$10</f>
        <v>0</v>
      </c>
      <c r="C146" s="1206" t="str">
        <f>【A票】【D票】!$K$10</f>
        <v xml:space="preserve"> </v>
      </c>
      <c r="D146" s="1207">
        <f t="shared" si="62"/>
        <v>27</v>
      </c>
      <c r="E146" s="472"/>
      <c r="F146" s="704"/>
      <c r="G146" s="588"/>
      <c r="H146" s="589"/>
      <c r="I146" s="639"/>
      <c r="J146" s="639"/>
      <c r="K146" s="639"/>
      <c r="L146" s="639"/>
      <c r="M146" s="639"/>
      <c r="N146" s="639"/>
      <c r="O146" s="639"/>
      <c r="P146" s="639"/>
      <c r="Q146" s="639"/>
      <c r="R146" s="639"/>
      <c r="S146" s="639"/>
      <c r="T146" s="639"/>
      <c r="U146" s="639"/>
      <c r="V146" s="640"/>
      <c r="W146" s="644"/>
      <c r="X146" s="644"/>
      <c r="Y146" s="645"/>
      <c r="Z146" s="643"/>
      <c r="AA146" s="212" t="str">
        <f t="shared" si="182"/>
        <v xml:space="preserve"> </v>
      </c>
      <c r="AB146" s="212" t="str">
        <f t="shared" si="183"/>
        <v xml:space="preserve"> </v>
      </c>
      <c r="AC146" s="81"/>
      <c r="AD146" s="448"/>
      <c r="AE146" s="448"/>
      <c r="AF146" s="804" t="str">
        <f t="shared" si="186"/>
        <v xml:space="preserve"> </v>
      </c>
      <c r="AG146" s="804" t="str">
        <f t="shared" si="187"/>
        <v xml:space="preserve"> </v>
      </c>
      <c r="AH146" s="440"/>
      <c r="AI146" s="704"/>
      <c r="AJ146" s="442"/>
      <c r="AK146" s="442"/>
      <c r="AL146" s="442"/>
      <c r="AM146" s="442"/>
      <c r="AN146" s="844"/>
      <c r="AO146" s="443"/>
      <c r="AP146" s="441"/>
      <c r="AQ146" s="1328" t="str">
        <f t="shared" si="194"/>
        <v xml:space="preserve"> </v>
      </c>
      <c r="AR146" s="213" t="str">
        <f t="shared" si="195"/>
        <v xml:space="preserve"> </v>
      </c>
      <c r="AS146" s="213" t="str">
        <f t="shared" si="196"/>
        <v xml:space="preserve"> </v>
      </c>
      <c r="AT146" s="1216" t="str">
        <f t="shared" si="177"/>
        <v xml:space="preserve"> </v>
      </c>
      <c r="AU146" s="1217" t="str">
        <f t="shared" si="178"/>
        <v xml:space="preserve"> </v>
      </c>
      <c r="AV146" s="79"/>
      <c r="AW146" s="1218" t="str">
        <f t="shared" si="179"/>
        <v/>
      </c>
      <c r="AX146" s="213" t="str">
        <f t="shared" si="184"/>
        <v xml:space="preserve"> </v>
      </c>
      <c r="AY146" s="213" t="str">
        <f t="shared" si="185"/>
        <v xml:space="preserve"> </v>
      </c>
      <c r="AZ146" s="445"/>
      <c r="BA146" s="81"/>
      <c r="BB146" s="81"/>
      <c r="BC146" s="80"/>
      <c r="BD146" s="245"/>
      <c r="BE146" s="442"/>
      <c r="BF146" s="442"/>
      <c r="BG146" s="442"/>
      <c r="BH146" s="219" t="str">
        <f t="shared" si="75"/>
        <v xml:space="preserve"> </v>
      </c>
      <c r="BI146" s="446"/>
      <c r="BJ146" s="704"/>
      <c r="BK146" s="81"/>
      <c r="BL146" s="451"/>
      <c r="BM146" s="450"/>
      <c r="BN146" s="449"/>
      <c r="BO146" s="449"/>
      <c r="BP146" s="81"/>
      <c r="BQ146" s="81"/>
      <c r="BR146" s="81"/>
      <c r="BS146" s="81"/>
      <c r="BT146" s="81"/>
      <c r="BU146" s="81"/>
      <c r="BV146" s="81"/>
      <c r="BW146" s="81"/>
      <c r="BX146" s="81"/>
      <c r="BY146" s="81"/>
      <c r="BZ146" s="81"/>
      <c r="CA146" s="81"/>
      <c r="CB146" s="81"/>
      <c r="CC146" s="81"/>
      <c r="CD146" s="81"/>
      <c r="CE146" s="81"/>
      <c r="CF146" s="81"/>
      <c r="CG146" s="81"/>
      <c r="CH146" s="81"/>
      <c r="CI146" s="81"/>
      <c r="CJ146" s="81"/>
      <c r="CK146" s="81"/>
      <c r="CL146" s="81"/>
      <c r="CM146" s="81"/>
      <c r="CN146" s="81"/>
      <c r="CO146" s="81"/>
      <c r="CP146" s="81"/>
      <c r="CQ146" s="81"/>
      <c r="CR146" s="81"/>
      <c r="CS146" s="81"/>
      <c r="CT146" s="81"/>
      <c r="CU146" s="81"/>
      <c r="CV146" s="81"/>
      <c r="CW146" s="81"/>
      <c r="CX146" s="81"/>
      <c r="CY146" s="81"/>
      <c r="CZ146" s="81"/>
      <c r="DA146" s="81"/>
      <c r="DB146" s="81"/>
      <c r="DC146" s="81"/>
      <c r="DD146" s="81"/>
      <c r="DE146" s="81"/>
      <c r="DF146" s="81"/>
      <c r="DG146" s="81"/>
      <c r="DH146" s="81"/>
      <c r="DI146" s="81"/>
      <c r="DJ146" s="81"/>
      <c r="DK146" s="448"/>
      <c r="DL146" s="213" t="str">
        <f t="shared" si="180"/>
        <v xml:space="preserve"> </v>
      </c>
      <c r="DM146" s="246">
        <f t="shared" si="181"/>
        <v>27</v>
      </c>
      <c r="DN146" s="444"/>
      <c r="DO146" s="449"/>
      <c r="DP146" s="81"/>
      <c r="DQ146" s="81"/>
      <c r="DR146" s="81"/>
      <c r="DS146" s="81"/>
      <c r="DT146" s="81"/>
      <c r="DU146" s="81"/>
      <c r="DV146" s="448"/>
      <c r="DW146" s="450"/>
      <c r="DX146" s="704"/>
      <c r="DY146" s="213" t="str">
        <f t="shared" si="188"/>
        <v xml:space="preserve"> </v>
      </c>
      <c r="DZ146" s="213" t="str">
        <f t="shared" si="189"/>
        <v xml:space="preserve"> </v>
      </c>
      <c r="EA146" s="247"/>
      <c r="EB146" s="247"/>
      <c r="EC146" s="247"/>
      <c r="ED146" s="247"/>
      <c r="EE146" s="247"/>
      <c r="EF146" s="247"/>
      <c r="EG146" s="450"/>
      <c r="EH146" s="704"/>
      <c r="EI146" s="213" t="str">
        <f t="shared" si="190"/>
        <v xml:space="preserve"> </v>
      </c>
      <c r="EJ146" s="213" t="str">
        <f t="shared" si="191"/>
        <v xml:space="preserve"> </v>
      </c>
      <c r="EK146" s="81"/>
      <c r="EL146" s="81"/>
      <c r="EM146" s="81"/>
      <c r="EN146" s="704"/>
      <c r="EO146" s="213" t="str">
        <f t="shared" si="82"/>
        <v xml:space="preserve"> </v>
      </c>
      <c r="EP146" s="249"/>
      <c r="EQ146" s="704"/>
      <c r="ER146" s="248"/>
      <c r="ES146" s="704"/>
      <c r="ET146" s="248"/>
      <c r="EU146" s="251"/>
      <c r="EV146" s="213" t="str">
        <f t="shared" si="192"/>
        <v xml:space="preserve"> </v>
      </c>
      <c r="EW146" s="213" t="str">
        <f t="shared" si="193"/>
        <v xml:space="preserve"> </v>
      </c>
      <c r="EX146" s="82"/>
      <c r="EY146" s="82"/>
      <c r="EZ146" s="82"/>
      <c r="FA146" s="248"/>
      <c r="FB146" s="1337" t="str">
        <f t="shared" si="85"/>
        <v xml:space="preserve"> </v>
      </c>
      <c r="FC146" s="452"/>
      <c r="FD146" s="213" t="str" cm="1">
        <f t="array" ref="FD146">IF(AND(SUM(COUNTIF(DO146:DV146,{"*実施*"}),COUNTIF(EA146:EF146,{"*実施*"}))&gt;0,FC146=""),"法に基づく措置あり→問12に記入",
IF(AND(SUM(COUNTIF(DO146:DV146,{"*実施*"}),COUNTIF(EA146:EF146,{"*実施*"}))&lt;1,FC146&lt;&gt;""),"法に基づく措置なし→問12に記入不要"," "))</f>
        <v xml:space="preserve"> </v>
      </c>
      <c r="FE146" s="449"/>
      <c r="FF146" s="704"/>
      <c r="FG146" s="81"/>
      <c r="FH146" s="449"/>
      <c r="FI146" s="1100"/>
      <c r="FJ146" s="1107" t="str">
        <f t="shared" si="137"/>
        <v xml:space="preserve"> </v>
      </c>
      <c r="FK146" s="779" t="str">
        <f t="shared" si="87"/>
        <v/>
      </c>
      <c r="FL146" s="212" t="str">
        <f t="shared" si="88"/>
        <v xml:space="preserve"> </v>
      </c>
      <c r="FM146" s="1335" t="str">
        <f t="shared" si="111"/>
        <v xml:space="preserve"> </v>
      </c>
      <c r="FN146" s="1273" t="str">
        <f t="shared" si="112"/>
        <v/>
      </c>
      <c r="FO146" s="1274" t="str">
        <f t="shared" si="113"/>
        <v/>
      </c>
      <c r="FP146" s="1275" t="str">
        <f t="shared" si="114"/>
        <v/>
      </c>
      <c r="FQ146" s="1275" t="str">
        <f t="shared" si="115"/>
        <v/>
      </c>
      <c r="FR146" s="1275" t="str">
        <f t="shared" si="116"/>
        <v/>
      </c>
      <c r="FS146" s="1275" t="str">
        <f t="shared" si="117"/>
        <v/>
      </c>
      <c r="FT146" s="1275" t="str">
        <f t="shared" si="118"/>
        <v/>
      </c>
      <c r="FU146" s="1275" t="str">
        <f t="shared" si="119"/>
        <v/>
      </c>
      <c r="FV146" s="1275" t="str">
        <f t="shared" si="120"/>
        <v/>
      </c>
      <c r="FW146" s="1275" t="str">
        <f t="shared" si="121"/>
        <v/>
      </c>
      <c r="FY146" s="1234" t="str">
        <f t="shared" si="138"/>
        <v xml:space="preserve"> </v>
      </c>
      <c r="FZ146" s="1234" t="str">
        <f t="shared" si="139"/>
        <v xml:space="preserve"> </v>
      </c>
      <c r="GA146" s="1234" t="str">
        <f t="shared" si="140"/>
        <v xml:space="preserve"> </v>
      </c>
      <c r="GB146" s="1234" t="str">
        <f t="shared" si="141"/>
        <v xml:space="preserve"> </v>
      </c>
      <c r="GC146" s="1234" t="str">
        <f t="shared" si="142"/>
        <v xml:space="preserve"> </v>
      </c>
      <c r="GD146" s="1234" t="str">
        <f t="shared" si="143"/>
        <v xml:space="preserve"> </v>
      </c>
      <c r="GE146" s="1234" t="str">
        <f t="shared" si="144"/>
        <v xml:space="preserve"> </v>
      </c>
      <c r="GF146" s="1234" t="str">
        <f t="shared" si="145"/>
        <v xml:space="preserve"> </v>
      </c>
      <c r="GG146" s="1234" t="str">
        <f t="shared" si="146"/>
        <v xml:space="preserve"> </v>
      </c>
      <c r="GH146" s="1234">
        <f t="shared" si="147"/>
        <v>0</v>
      </c>
      <c r="GI146" s="1234" t="str">
        <f t="shared" si="148"/>
        <v xml:space="preserve"> </v>
      </c>
      <c r="GJ146" s="1234" t="str">
        <f t="shared" si="149"/>
        <v xml:space="preserve"> </v>
      </c>
      <c r="GK146" s="1234" t="str">
        <f t="shared" si="150"/>
        <v xml:space="preserve"> </v>
      </c>
      <c r="GL146" s="1234" t="str">
        <f t="shared" si="151"/>
        <v xml:space="preserve"> </v>
      </c>
      <c r="GM146" s="1234" t="str">
        <f t="shared" si="152"/>
        <v xml:space="preserve"> </v>
      </c>
      <c r="GN146" s="1234" t="str">
        <f t="shared" si="153"/>
        <v xml:space="preserve"> </v>
      </c>
      <c r="GO146" s="1234" t="str">
        <f t="shared" si="154"/>
        <v xml:space="preserve"> </v>
      </c>
      <c r="GP146" s="1234" t="str">
        <f t="shared" si="155"/>
        <v xml:space="preserve"> </v>
      </c>
      <c r="GQ146" s="1234" t="str">
        <f t="shared" si="156"/>
        <v xml:space="preserve"> </v>
      </c>
      <c r="GR146" s="1234">
        <f t="shared" si="157"/>
        <v>0</v>
      </c>
      <c r="GS146" s="1234" t="str">
        <f t="shared" si="168"/>
        <v xml:space="preserve"> </v>
      </c>
      <c r="GT146" s="1234" t="str">
        <f t="shared" si="169"/>
        <v xml:space="preserve"> </v>
      </c>
      <c r="GU146" s="1234" t="str">
        <f t="shared" si="170"/>
        <v xml:space="preserve"> </v>
      </c>
      <c r="GV146" s="1234" t="str">
        <f t="shared" si="171"/>
        <v xml:space="preserve"> </v>
      </c>
      <c r="GW146" s="1234" t="str">
        <f t="shared" si="172"/>
        <v xml:space="preserve"> </v>
      </c>
      <c r="GX146" s="1234" t="str">
        <f t="shared" si="173"/>
        <v xml:space="preserve"> </v>
      </c>
      <c r="GY146" s="1234" t="str">
        <f t="shared" si="174"/>
        <v xml:space="preserve"> </v>
      </c>
      <c r="GZ146" s="1234" t="str">
        <f t="shared" si="175"/>
        <v xml:space="preserve"> </v>
      </c>
      <c r="HA146" s="1234" t="str">
        <f t="shared" si="176"/>
        <v xml:space="preserve"> </v>
      </c>
      <c r="HB146" s="1234">
        <f t="shared" si="167"/>
        <v>0</v>
      </c>
      <c r="HC146" s="1234" t="str">
        <f t="shared" si="125"/>
        <v xml:space="preserve"> </v>
      </c>
      <c r="HD146" s="1234" t="str">
        <f t="shared" si="126"/>
        <v xml:space="preserve"> </v>
      </c>
      <c r="HE146" s="1234" t="str">
        <f t="shared" si="127"/>
        <v xml:space="preserve"> </v>
      </c>
      <c r="HF146" s="1234">
        <f t="shared" si="128"/>
        <v>0</v>
      </c>
      <c r="HG146" s="1234" t="str">
        <f t="shared" si="129"/>
        <v xml:space="preserve"> </v>
      </c>
      <c r="HH146" s="1234" t="str">
        <f t="shared" si="130"/>
        <v xml:space="preserve"> </v>
      </c>
      <c r="HI146" s="1234" t="str">
        <f t="shared" si="131"/>
        <v xml:space="preserve"> </v>
      </c>
      <c r="HJ146" s="1234" t="str">
        <f t="shared" si="132"/>
        <v xml:space="preserve"> </v>
      </c>
      <c r="HK146" s="1234" t="str">
        <f t="shared" si="133"/>
        <v xml:space="preserve"> </v>
      </c>
      <c r="HL146" s="1234" t="str">
        <f t="shared" si="134"/>
        <v xml:space="preserve"> </v>
      </c>
      <c r="HM146" s="1234" t="str">
        <f t="shared" si="135"/>
        <v xml:space="preserve"> </v>
      </c>
      <c r="HN146" s="1234">
        <f t="shared" si="136"/>
        <v>0</v>
      </c>
    </row>
    <row r="147" spans="1:222" ht="30" customHeight="1" thickTop="1" thickBot="1">
      <c r="A147" s="1205">
        <f>【A票】【D票】!$D$10</f>
        <v>0</v>
      </c>
      <c r="B147" s="1205">
        <f>【A票】【D票】!$H$10</f>
        <v>0</v>
      </c>
      <c r="C147" s="1206" t="str">
        <f>【A票】【D票】!$K$10</f>
        <v xml:space="preserve"> </v>
      </c>
      <c r="D147" s="1207">
        <f t="shared" si="62"/>
        <v>28</v>
      </c>
      <c r="E147" s="472"/>
      <c r="F147" s="704"/>
      <c r="G147" s="588"/>
      <c r="H147" s="589"/>
      <c r="I147" s="639"/>
      <c r="J147" s="639"/>
      <c r="K147" s="639"/>
      <c r="L147" s="639"/>
      <c r="M147" s="639"/>
      <c r="N147" s="639"/>
      <c r="O147" s="639"/>
      <c r="P147" s="639"/>
      <c r="Q147" s="639"/>
      <c r="R147" s="639"/>
      <c r="S147" s="639"/>
      <c r="T147" s="639"/>
      <c r="U147" s="639"/>
      <c r="V147" s="640"/>
      <c r="W147" s="644"/>
      <c r="X147" s="644"/>
      <c r="Y147" s="645"/>
      <c r="Z147" s="643"/>
      <c r="AA147" s="212" t="str">
        <f t="shared" si="182"/>
        <v xml:space="preserve"> </v>
      </c>
      <c r="AB147" s="212" t="str">
        <f t="shared" si="183"/>
        <v xml:space="preserve"> </v>
      </c>
      <c r="AC147" s="81"/>
      <c r="AD147" s="448"/>
      <c r="AE147" s="448"/>
      <c r="AF147" s="804" t="str">
        <f t="shared" si="186"/>
        <v xml:space="preserve"> </v>
      </c>
      <c r="AG147" s="804" t="str">
        <f t="shared" si="187"/>
        <v xml:space="preserve"> </v>
      </c>
      <c r="AH147" s="440"/>
      <c r="AI147" s="704"/>
      <c r="AJ147" s="442"/>
      <c r="AK147" s="442"/>
      <c r="AL147" s="442"/>
      <c r="AM147" s="442"/>
      <c r="AN147" s="844"/>
      <c r="AO147" s="443"/>
      <c r="AP147" s="441"/>
      <c r="AQ147" s="1328" t="str">
        <f t="shared" si="194"/>
        <v xml:space="preserve"> </v>
      </c>
      <c r="AR147" s="213" t="str">
        <f t="shared" si="195"/>
        <v xml:space="preserve"> </v>
      </c>
      <c r="AS147" s="213" t="str">
        <f t="shared" si="196"/>
        <v xml:space="preserve"> </v>
      </c>
      <c r="AT147" s="1216" t="str">
        <f t="shared" si="177"/>
        <v xml:space="preserve"> </v>
      </c>
      <c r="AU147" s="1217" t="str">
        <f t="shared" si="178"/>
        <v xml:space="preserve"> </v>
      </c>
      <c r="AV147" s="79"/>
      <c r="AW147" s="1218" t="str">
        <f t="shared" si="179"/>
        <v/>
      </c>
      <c r="AX147" s="213" t="str">
        <f t="shared" si="184"/>
        <v xml:space="preserve"> </v>
      </c>
      <c r="AY147" s="213" t="str">
        <f t="shared" si="185"/>
        <v xml:space="preserve"> </v>
      </c>
      <c r="AZ147" s="445"/>
      <c r="BA147" s="81"/>
      <c r="BB147" s="81"/>
      <c r="BC147" s="80"/>
      <c r="BD147" s="245"/>
      <c r="BE147" s="442"/>
      <c r="BF147" s="442"/>
      <c r="BG147" s="442"/>
      <c r="BH147" s="219" t="str">
        <f t="shared" si="75"/>
        <v xml:space="preserve"> </v>
      </c>
      <c r="BI147" s="446"/>
      <c r="BJ147" s="704"/>
      <c r="BK147" s="81"/>
      <c r="BL147" s="451"/>
      <c r="BM147" s="450"/>
      <c r="BN147" s="449"/>
      <c r="BO147" s="449"/>
      <c r="BP147" s="81"/>
      <c r="BQ147" s="81"/>
      <c r="BR147" s="81"/>
      <c r="BS147" s="81"/>
      <c r="BT147" s="81"/>
      <c r="BU147" s="81"/>
      <c r="BV147" s="81"/>
      <c r="BW147" s="81"/>
      <c r="BX147" s="81"/>
      <c r="BY147" s="81"/>
      <c r="BZ147" s="81"/>
      <c r="CA147" s="81"/>
      <c r="CB147" s="81"/>
      <c r="CC147" s="81"/>
      <c r="CD147" s="81"/>
      <c r="CE147" s="81"/>
      <c r="CF147" s="81"/>
      <c r="CG147" s="81"/>
      <c r="CH147" s="81"/>
      <c r="CI147" s="81"/>
      <c r="CJ147" s="81"/>
      <c r="CK147" s="81"/>
      <c r="CL147" s="81"/>
      <c r="CM147" s="81"/>
      <c r="CN147" s="81"/>
      <c r="CO147" s="81"/>
      <c r="CP147" s="81"/>
      <c r="CQ147" s="81"/>
      <c r="CR147" s="81"/>
      <c r="CS147" s="81"/>
      <c r="CT147" s="81"/>
      <c r="CU147" s="81"/>
      <c r="CV147" s="81"/>
      <c r="CW147" s="81"/>
      <c r="CX147" s="81"/>
      <c r="CY147" s="81"/>
      <c r="CZ147" s="81"/>
      <c r="DA147" s="81"/>
      <c r="DB147" s="81"/>
      <c r="DC147" s="81"/>
      <c r="DD147" s="81"/>
      <c r="DE147" s="81"/>
      <c r="DF147" s="81"/>
      <c r="DG147" s="81"/>
      <c r="DH147" s="81"/>
      <c r="DI147" s="81"/>
      <c r="DJ147" s="81"/>
      <c r="DK147" s="448"/>
      <c r="DL147" s="213" t="str">
        <f t="shared" si="180"/>
        <v xml:space="preserve"> </v>
      </c>
      <c r="DM147" s="246">
        <f t="shared" si="181"/>
        <v>28</v>
      </c>
      <c r="DN147" s="444"/>
      <c r="DO147" s="449"/>
      <c r="DP147" s="81"/>
      <c r="DQ147" s="81"/>
      <c r="DR147" s="81"/>
      <c r="DS147" s="81"/>
      <c r="DT147" s="81"/>
      <c r="DU147" s="81"/>
      <c r="DV147" s="448"/>
      <c r="DW147" s="450"/>
      <c r="DX147" s="704"/>
      <c r="DY147" s="213" t="str">
        <f t="shared" si="188"/>
        <v xml:space="preserve"> </v>
      </c>
      <c r="DZ147" s="213" t="str">
        <f t="shared" si="189"/>
        <v xml:space="preserve"> </v>
      </c>
      <c r="EA147" s="247"/>
      <c r="EB147" s="247"/>
      <c r="EC147" s="247"/>
      <c r="ED147" s="247"/>
      <c r="EE147" s="247"/>
      <c r="EF147" s="247"/>
      <c r="EG147" s="450"/>
      <c r="EH147" s="704"/>
      <c r="EI147" s="213" t="str">
        <f t="shared" si="190"/>
        <v xml:space="preserve"> </v>
      </c>
      <c r="EJ147" s="213" t="str">
        <f t="shared" si="191"/>
        <v xml:space="preserve"> </v>
      </c>
      <c r="EK147" s="81"/>
      <c r="EL147" s="81"/>
      <c r="EM147" s="81"/>
      <c r="EN147" s="704"/>
      <c r="EO147" s="213" t="str">
        <f t="shared" si="82"/>
        <v xml:space="preserve"> </v>
      </c>
      <c r="EP147" s="249"/>
      <c r="EQ147" s="704"/>
      <c r="ER147" s="248"/>
      <c r="ES147" s="704"/>
      <c r="ET147" s="248"/>
      <c r="EU147" s="251"/>
      <c r="EV147" s="213" t="str">
        <f t="shared" si="192"/>
        <v xml:space="preserve"> </v>
      </c>
      <c r="EW147" s="213" t="str">
        <f t="shared" si="193"/>
        <v xml:space="preserve"> </v>
      </c>
      <c r="EX147" s="82"/>
      <c r="EY147" s="82"/>
      <c r="EZ147" s="82"/>
      <c r="FA147" s="248"/>
      <c r="FB147" s="1337" t="str">
        <f t="shared" si="85"/>
        <v xml:space="preserve"> </v>
      </c>
      <c r="FC147" s="452"/>
      <c r="FD147" s="213" t="str" cm="1">
        <f t="array" ref="FD147">IF(AND(SUM(COUNTIF(DO147:DV147,{"*実施*"}),COUNTIF(EA147:EF147,{"*実施*"}))&gt;0,FC147=""),"法に基づく措置あり→問12に記入",
IF(AND(SUM(COUNTIF(DO147:DV147,{"*実施*"}),COUNTIF(EA147:EF147,{"*実施*"}))&lt;1,FC147&lt;&gt;""),"法に基づく措置なし→問12に記入不要"," "))</f>
        <v xml:space="preserve"> </v>
      </c>
      <c r="FE147" s="449"/>
      <c r="FF147" s="704"/>
      <c r="FG147" s="81"/>
      <c r="FH147" s="449"/>
      <c r="FI147" s="1100"/>
      <c r="FJ147" s="1107" t="str">
        <f t="shared" si="137"/>
        <v xml:space="preserve"> </v>
      </c>
      <c r="FK147" s="779" t="str">
        <f t="shared" si="87"/>
        <v/>
      </c>
      <c r="FL147" s="212" t="str">
        <f t="shared" si="88"/>
        <v xml:space="preserve"> </v>
      </c>
      <c r="FM147" s="1335" t="str">
        <f t="shared" si="111"/>
        <v xml:space="preserve"> </v>
      </c>
      <c r="FN147" s="1273" t="str">
        <f t="shared" si="112"/>
        <v/>
      </c>
      <c r="FO147" s="1274" t="str">
        <f t="shared" si="113"/>
        <v/>
      </c>
      <c r="FP147" s="1275" t="str">
        <f t="shared" si="114"/>
        <v/>
      </c>
      <c r="FQ147" s="1275" t="str">
        <f t="shared" si="115"/>
        <v/>
      </c>
      <c r="FR147" s="1275" t="str">
        <f t="shared" si="116"/>
        <v/>
      </c>
      <c r="FS147" s="1275" t="str">
        <f t="shared" si="117"/>
        <v/>
      </c>
      <c r="FT147" s="1275" t="str">
        <f t="shared" si="118"/>
        <v/>
      </c>
      <c r="FU147" s="1275" t="str">
        <f t="shared" si="119"/>
        <v/>
      </c>
      <c r="FV147" s="1275" t="str">
        <f t="shared" si="120"/>
        <v/>
      </c>
      <c r="FW147" s="1275" t="str">
        <f t="shared" si="121"/>
        <v/>
      </c>
      <c r="FY147" s="1234" t="str">
        <f t="shared" si="138"/>
        <v xml:space="preserve"> </v>
      </c>
      <c r="FZ147" s="1234" t="str">
        <f t="shared" si="139"/>
        <v xml:space="preserve"> </v>
      </c>
      <c r="GA147" s="1234" t="str">
        <f t="shared" si="140"/>
        <v xml:space="preserve"> </v>
      </c>
      <c r="GB147" s="1234" t="str">
        <f t="shared" si="141"/>
        <v xml:space="preserve"> </v>
      </c>
      <c r="GC147" s="1234" t="str">
        <f t="shared" si="142"/>
        <v xml:space="preserve"> </v>
      </c>
      <c r="GD147" s="1234" t="str">
        <f t="shared" si="143"/>
        <v xml:space="preserve"> </v>
      </c>
      <c r="GE147" s="1234" t="str">
        <f t="shared" si="144"/>
        <v xml:space="preserve"> </v>
      </c>
      <c r="GF147" s="1234" t="str">
        <f t="shared" si="145"/>
        <v xml:space="preserve"> </v>
      </c>
      <c r="GG147" s="1234" t="str">
        <f t="shared" si="146"/>
        <v xml:space="preserve"> </v>
      </c>
      <c r="GH147" s="1234">
        <f t="shared" si="147"/>
        <v>0</v>
      </c>
      <c r="GI147" s="1234" t="str">
        <f t="shared" si="148"/>
        <v xml:space="preserve"> </v>
      </c>
      <c r="GJ147" s="1234" t="str">
        <f t="shared" si="149"/>
        <v xml:space="preserve"> </v>
      </c>
      <c r="GK147" s="1234" t="str">
        <f t="shared" si="150"/>
        <v xml:space="preserve"> </v>
      </c>
      <c r="GL147" s="1234" t="str">
        <f t="shared" si="151"/>
        <v xml:space="preserve"> </v>
      </c>
      <c r="GM147" s="1234" t="str">
        <f t="shared" si="152"/>
        <v xml:space="preserve"> </v>
      </c>
      <c r="GN147" s="1234" t="str">
        <f t="shared" si="153"/>
        <v xml:space="preserve"> </v>
      </c>
      <c r="GO147" s="1234" t="str">
        <f t="shared" si="154"/>
        <v xml:space="preserve"> </v>
      </c>
      <c r="GP147" s="1234" t="str">
        <f t="shared" si="155"/>
        <v xml:space="preserve"> </v>
      </c>
      <c r="GQ147" s="1234" t="str">
        <f t="shared" si="156"/>
        <v xml:space="preserve"> </v>
      </c>
      <c r="GR147" s="1234">
        <f t="shared" si="157"/>
        <v>0</v>
      </c>
      <c r="GS147" s="1234" t="str">
        <f t="shared" si="168"/>
        <v xml:space="preserve"> </v>
      </c>
      <c r="GT147" s="1234" t="str">
        <f t="shared" si="169"/>
        <v xml:space="preserve"> </v>
      </c>
      <c r="GU147" s="1234" t="str">
        <f t="shared" si="170"/>
        <v xml:space="preserve"> </v>
      </c>
      <c r="GV147" s="1234" t="str">
        <f t="shared" si="171"/>
        <v xml:space="preserve"> </v>
      </c>
      <c r="GW147" s="1234" t="str">
        <f t="shared" si="172"/>
        <v xml:space="preserve"> </v>
      </c>
      <c r="GX147" s="1234" t="str">
        <f t="shared" si="173"/>
        <v xml:space="preserve"> </v>
      </c>
      <c r="GY147" s="1234" t="str">
        <f t="shared" si="174"/>
        <v xml:space="preserve"> </v>
      </c>
      <c r="GZ147" s="1234" t="str">
        <f t="shared" si="175"/>
        <v xml:space="preserve"> </v>
      </c>
      <c r="HA147" s="1234" t="str">
        <f t="shared" si="176"/>
        <v xml:space="preserve"> </v>
      </c>
      <c r="HB147" s="1234">
        <f t="shared" si="167"/>
        <v>0</v>
      </c>
      <c r="HC147" s="1234" t="str">
        <f t="shared" si="125"/>
        <v xml:space="preserve"> </v>
      </c>
      <c r="HD147" s="1234" t="str">
        <f t="shared" si="126"/>
        <v xml:space="preserve"> </v>
      </c>
      <c r="HE147" s="1234" t="str">
        <f t="shared" si="127"/>
        <v xml:space="preserve"> </v>
      </c>
      <c r="HF147" s="1234">
        <f t="shared" si="128"/>
        <v>0</v>
      </c>
      <c r="HG147" s="1234" t="str">
        <f t="shared" si="129"/>
        <v xml:space="preserve"> </v>
      </c>
      <c r="HH147" s="1234" t="str">
        <f t="shared" si="130"/>
        <v xml:space="preserve"> </v>
      </c>
      <c r="HI147" s="1234" t="str">
        <f t="shared" si="131"/>
        <v xml:space="preserve"> </v>
      </c>
      <c r="HJ147" s="1234" t="str">
        <f t="shared" si="132"/>
        <v xml:space="preserve"> </v>
      </c>
      <c r="HK147" s="1234" t="str">
        <f t="shared" si="133"/>
        <v xml:space="preserve"> </v>
      </c>
      <c r="HL147" s="1234" t="str">
        <f t="shared" si="134"/>
        <v xml:space="preserve"> </v>
      </c>
      <c r="HM147" s="1234" t="str">
        <f t="shared" si="135"/>
        <v xml:space="preserve"> </v>
      </c>
      <c r="HN147" s="1234">
        <f t="shared" si="136"/>
        <v>0</v>
      </c>
    </row>
    <row r="148" spans="1:222" ht="30" customHeight="1" thickTop="1" thickBot="1">
      <c r="A148" s="1205">
        <f>【A票】【D票】!$D$10</f>
        <v>0</v>
      </c>
      <c r="B148" s="1205">
        <f>【A票】【D票】!$H$10</f>
        <v>0</v>
      </c>
      <c r="C148" s="1206" t="str">
        <f>【A票】【D票】!$K$10</f>
        <v xml:space="preserve"> </v>
      </c>
      <c r="D148" s="1207">
        <f t="shared" si="62"/>
        <v>29</v>
      </c>
      <c r="E148" s="472"/>
      <c r="F148" s="704"/>
      <c r="G148" s="588"/>
      <c r="H148" s="589"/>
      <c r="I148" s="639"/>
      <c r="J148" s="639"/>
      <c r="K148" s="639"/>
      <c r="L148" s="639"/>
      <c r="M148" s="639"/>
      <c r="N148" s="639"/>
      <c r="O148" s="639"/>
      <c r="P148" s="639"/>
      <c r="Q148" s="639"/>
      <c r="R148" s="639"/>
      <c r="S148" s="639"/>
      <c r="T148" s="639"/>
      <c r="U148" s="639"/>
      <c r="V148" s="640"/>
      <c r="W148" s="644"/>
      <c r="X148" s="644"/>
      <c r="Y148" s="645"/>
      <c r="Z148" s="643"/>
      <c r="AA148" s="212" t="str">
        <f t="shared" si="182"/>
        <v xml:space="preserve"> </v>
      </c>
      <c r="AB148" s="212" t="str">
        <f t="shared" si="183"/>
        <v xml:space="preserve"> </v>
      </c>
      <c r="AC148" s="81"/>
      <c r="AD148" s="448"/>
      <c r="AE148" s="448"/>
      <c r="AF148" s="804" t="str">
        <f t="shared" si="186"/>
        <v xml:space="preserve"> </v>
      </c>
      <c r="AG148" s="804" t="str">
        <f t="shared" si="187"/>
        <v xml:space="preserve"> </v>
      </c>
      <c r="AH148" s="440"/>
      <c r="AI148" s="704"/>
      <c r="AJ148" s="442"/>
      <c r="AK148" s="442"/>
      <c r="AL148" s="442"/>
      <c r="AM148" s="442"/>
      <c r="AN148" s="844"/>
      <c r="AO148" s="443"/>
      <c r="AP148" s="441"/>
      <c r="AQ148" s="1328" t="str">
        <f t="shared" si="194"/>
        <v xml:space="preserve"> </v>
      </c>
      <c r="AR148" s="213" t="str">
        <f t="shared" si="195"/>
        <v xml:space="preserve"> </v>
      </c>
      <c r="AS148" s="213" t="str">
        <f t="shared" si="196"/>
        <v xml:space="preserve"> </v>
      </c>
      <c r="AT148" s="1216" t="str">
        <f t="shared" si="177"/>
        <v xml:space="preserve"> </v>
      </c>
      <c r="AU148" s="1217" t="str">
        <f t="shared" si="178"/>
        <v xml:space="preserve"> </v>
      </c>
      <c r="AV148" s="79"/>
      <c r="AW148" s="1218" t="str">
        <f t="shared" si="179"/>
        <v/>
      </c>
      <c r="AX148" s="213" t="str">
        <f t="shared" si="184"/>
        <v xml:space="preserve"> </v>
      </c>
      <c r="AY148" s="213" t="str">
        <f t="shared" si="185"/>
        <v xml:space="preserve"> </v>
      </c>
      <c r="AZ148" s="445"/>
      <c r="BA148" s="81"/>
      <c r="BB148" s="81"/>
      <c r="BC148" s="80"/>
      <c r="BD148" s="245"/>
      <c r="BE148" s="442"/>
      <c r="BF148" s="442"/>
      <c r="BG148" s="442"/>
      <c r="BH148" s="219" t="str">
        <f t="shared" si="75"/>
        <v xml:space="preserve"> </v>
      </c>
      <c r="BI148" s="446"/>
      <c r="BJ148" s="704"/>
      <c r="BK148" s="81"/>
      <c r="BL148" s="451"/>
      <c r="BM148" s="450"/>
      <c r="BN148" s="449"/>
      <c r="BO148" s="449"/>
      <c r="BP148" s="81"/>
      <c r="BQ148" s="81"/>
      <c r="BR148" s="81"/>
      <c r="BS148" s="81"/>
      <c r="BT148" s="81"/>
      <c r="BU148" s="81"/>
      <c r="BV148" s="81"/>
      <c r="BW148" s="81"/>
      <c r="BX148" s="81"/>
      <c r="BY148" s="81"/>
      <c r="BZ148" s="81"/>
      <c r="CA148" s="81"/>
      <c r="CB148" s="81"/>
      <c r="CC148" s="81"/>
      <c r="CD148" s="81"/>
      <c r="CE148" s="81"/>
      <c r="CF148" s="81"/>
      <c r="CG148" s="81"/>
      <c r="CH148" s="81"/>
      <c r="CI148" s="81"/>
      <c r="CJ148" s="81"/>
      <c r="CK148" s="81"/>
      <c r="CL148" s="81"/>
      <c r="CM148" s="81"/>
      <c r="CN148" s="81"/>
      <c r="CO148" s="81"/>
      <c r="CP148" s="81"/>
      <c r="CQ148" s="81"/>
      <c r="CR148" s="81"/>
      <c r="CS148" s="81"/>
      <c r="CT148" s="81"/>
      <c r="CU148" s="81"/>
      <c r="CV148" s="81"/>
      <c r="CW148" s="81"/>
      <c r="CX148" s="81"/>
      <c r="CY148" s="81"/>
      <c r="CZ148" s="81"/>
      <c r="DA148" s="81"/>
      <c r="DB148" s="81"/>
      <c r="DC148" s="81"/>
      <c r="DD148" s="81"/>
      <c r="DE148" s="81"/>
      <c r="DF148" s="81"/>
      <c r="DG148" s="81"/>
      <c r="DH148" s="81"/>
      <c r="DI148" s="81"/>
      <c r="DJ148" s="81"/>
      <c r="DK148" s="448"/>
      <c r="DL148" s="213" t="str">
        <f t="shared" si="180"/>
        <v xml:space="preserve"> </v>
      </c>
      <c r="DM148" s="246">
        <f t="shared" si="181"/>
        <v>29</v>
      </c>
      <c r="DN148" s="444"/>
      <c r="DO148" s="449"/>
      <c r="DP148" s="81"/>
      <c r="DQ148" s="81"/>
      <c r="DR148" s="81"/>
      <c r="DS148" s="81"/>
      <c r="DT148" s="81"/>
      <c r="DU148" s="81"/>
      <c r="DV148" s="448"/>
      <c r="DW148" s="450"/>
      <c r="DX148" s="704"/>
      <c r="DY148" s="213" t="str">
        <f t="shared" si="188"/>
        <v xml:space="preserve"> </v>
      </c>
      <c r="DZ148" s="213" t="str">
        <f t="shared" si="189"/>
        <v xml:space="preserve"> </v>
      </c>
      <c r="EA148" s="247"/>
      <c r="EB148" s="247"/>
      <c r="EC148" s="247"/>
      <c r="ED148" s="247"/>
      <c r="EE148" s="247"/>
      <c r="EF148" s="247"/>
      <c r="EG148" s="450"/>
      <c r="EH148" s="704"/>
      <c r="EI148" s="213" t="str">
        <f t="shared" si="190"/>
        <v xml:space="preserve"> </v>
      </c>
      <c r="EJ148" s="213" t="str">
        <f t="shared" si="191"/>
        <v xml:space="preserve"> </v>
      </c>
      <c r="EK148" s="81"/>
      <c r="EL148" s="81"/>
      <c r="EM148" s="81"/>
      <c r="EN148" s="704"/>
      <c r="EO148" s="213" t="str">
        <f t="shared" si="82"/>
        <v xml:space="preserve"> </v>
      </c>
      <c r="EP148" s="249"/>
      <c r="EQ148" s="704"/>
      <c r="ER148" s="248"/>
      <c r="ES148" s="704"/>
      <c r="ET148" s="248"/>
      <c r="EU148" s="251"/>
      <c r="EV148" s="213" t="str">
        <f t="shared" si="192"/>
        <v xml:space="preserve"> </v>
      </c>
      <c r="EW148" s="213" t="str">
        <f t="shared" si="193"/>
        <v xml:space="preserve"> </v>
      </c>
      <c r="EX148" s="82"/>
      <c r="EY148" s="82"/>
      <c r="EZ148" s="82"/>
      <c r="FA148" s="248"/>
      <c r="FB148" s="1337" t="str">
        <f t="shared" si="85"/>
        <v xml:space="preserve"> </v>
      </c>
      <c r="FC148" s="452"/>
      <c r="FD148" s="213" t="str" cm="1">
        <f t="array" ref="FD148">IF(AND(SUM(COUNTIF(DO148:DV148,{"*実施*"}),COUNTIF(EA148:EF148,{"*実施*"}))&gt;0,FC148=""),"法に基づく措置あり→問12に記入",
IF(AND(SUM(COUNTIF(DO148:DV148,{"*実施*"}),COUNTIF(EA148:EF148,{"*実施*"}))&lt;1,FC148&lt;&gt;""),"法に基づく措置なし→問12に記入不要"," "))</f>
        <v xml:space="preserve"> </v>
      </c>
      <c r="FE148" s="449"/>
      <c r="FF148" s="704"/>
      <c r="FG148" s="81"/>
      <c r="FH148" s="449"/>
      <c r="FI148" s="1100"/>
      <c r="FJ148" s="1107" t="str">
        <f t="shared" si="137"/>
        <v xml:space="preserve"> </v>
      </c>
      <c r="FK148" s="779" t="str">
        <f t="shared" si="87"/>
        <v/>
      </c>
      <c r="FL148" s="212" t="str">
        <f t="shared" si="88"/>
        <v xml:space="preserve"> </v>
      </c>
      <c r="FM148" s="1335" t="str">
        <f t="shared" si="111"/>
        <v xml:space="preserve"> </v>
      </c>
      <c r="FN148" s="1273" t="str">
        <f t="shared" si="112"/>
        <v/>
      </c>
      <c r="FO148" s="1274" t="str">
        <f t="shared" si="113"/>
        <v/>
      </c>
      <c r="FP148" s="1275" t="str">
        <f t="shared" si="114"/>
        <v/>
      </c>
      <c r="FQ148" s="1275" t="str">
        <f t="shared" si="115"/>
        <v/>
      </c>
      <c r="FR148" s="1275" t="str">
        <f t="shared" si="116"/>
        <v/>
      </c>
      <c r="FS148" s="1275" t="str">
        <f t="shared" si="117"/>
        <v/>
      </c>
      <c r="FT148" s="1275" t="str">
        <f t="shared" si="118"/>
        <v/>
      </c>
      <c r="FU148" s="1275" t="str">
        <f t="shared" si="119"/>
        <v/>
      </c>
      <c r="FV148" s="1275" t="str">
        <f t="shared" si="120"/>
        <v/>
      </c>
      <c r="FW148" s="1275" t="str">
        <f t="shared" si="121"/>
        <v/>
      </c>
      <c r="FY148" s="1234" t="str">
        <f t="shared" si="138"/>
        <v xml:space="preserve"> </v>
      </c>
      <c r="FZ148" s="1234" t="str">
        <f t="shared" si="139"/>
        <v xml:space="preserve"> </v>
      </c>
      <c r="GA148" s="1234" t="str">
        <f t="shared" si="140"/>
        <v xml:space="preserve"> </v>
      </c>
      <c r="GB148" s="1234" t="str">
        <f t="shared" si="141"/>
        <v xml:space="preserve"> </v>
      </c>
      <c r="GC148" s="1234" t="str">
        <f t="shared" si="142"/>
        <v xml:space="preserve"> </v>
      </c>
      <c r="GD148" s="1234" t="str">
        <f t="shared" si="143"/>
        <v xml:space="preserve"> </v>
      </c>
      <c r="GE148" s="1234" t="str">
        <f t="shared" si="144"/>
        <v xml:space="preserve"> </v>
      </c>
      <c r="GF148" s="1234" t="str">
        <f t="shared" si="145"/>
        <v xml:space="preserve"> </v>
      </c>
      <c r="GG148" s="1234" t="str">
        <f t="shared" si="146"/>
        <v xml:space="preserve"> </v>
      </c>
      <c r="GH148" s="1234">
        <f t="shared" si="147"/>
        <v>0</v>
      </c>
      <c r="GI148" s="1234" t="str">
        <f t="shared" si="148"/>
        <v xml:space="preserve"> </v>
      </c>
      <c r="GJ148" s="1234" t="str">
        <f t="shared" si="149"/>
        <v xml:space="preserve"> </v>
      </c>
      <c r="GK148" s="1234" t="str">
        <f t="shared" si="150"/>
        <v xml:space="preserve"> </v>
      </c>
      <c r="GL148" s="1234" t="str">
        <f t="shared" si="151"/>
        <v xml:space="preserve"> </v>
      </c>
      <c r="GM148" s="1234" t="str">
        <f t="shared" si="152"/>
        <v xml:space="preserve"> </v>
      </c>
      <c r="GN148" s="1234" t="str">
        <f t="shared" si="153"/>
        <v xml:space="preserve"> </v>
      </c>
      <c r="GO148" s="1234" t="str">
        <f t="shared" si="154"/>
        <v xml:space="preserve"> </v>
      </c>
      <c r="GP148" s="1234" t="str">
        <f t="shared" si="155"/>
        <v xml:space="preserve"> </v>
      </c>
      <c r="GQ148" s="1234" t="str">
        <f t="shared" si="156"/>
        <v xml:space="preserve"> </v>
      </c>
      <c r="GR148" s="1234">
        <f t="shared" si="157"/>
        <v>0</v>
      </c>
      <c r="GS148" s="1234" t="str">
        <f t="shared" si="168"/>
        <v xml:space="preserve"> </v>
      </c>
      <c r="GT148" s="1234" t="str">
        <f t="shared" si="169"/>
        <v xml:space="preserve"> </v>
      </c>
      <c r="GU148" s="1234" t="str">
        <f t="shared" si="170"/>
        <v xml:space="preserve"> </v>
      </c>
      <c r="GV148" s="1234" t="str">
        <f t="shared" si="171"/>
        <v xml:space="preserve"> </v>
      </c>
      <c r="GW148" s="1234" t="str">
        <f t="shared" si="172"/>
        <v xml:space="preserve"> </v>
      </c>
      <c r="GX148" s="1234" t="str">
        <f t="shared" si="173"/>
        <v xml:space="preserve"> </v>
      </c>
      <c r="GY148" s="1234" t="str">
        <f t="shared" si="174"/>
        <v xml:space="preserve"> </v>
      </c>
      <c r="GZ148" s="1234" t="str">
        <f t="shared" si="175"/>
        <v xml:space="preserve"> </v>
      </c>
      <c r="HA148" s="1234" t="str">
        <f t="shared" si="176"/>
        <v xml:space="preserve"> </v>
      </c>
      <c r="HB148" s="1234">
        <f t="shared" si="167"/>
        <v>0</v>
      </c>
      <c r="HC148" s="1234" t="str">
        <f t="shared" si="125"/>
        <v xml:space="preserve"> </v>
      </c>
      <c r="HD148" s="1234" t="str">
        <f t="shared" si="126"/>
        <v xml:space="preserve"> </v>
      </c>
      <c r="HE148" s="1234" t="str">
        <f t="shared" si="127"/>
        <v xml:space="preserve"> </v>
      </c>
      <c r="HF148" s="1234">
        <f t="shared" si="128"/>
        <v>0</v>
      </c>
      <c r="HG148" s="1234" t="str">
        <f t="shared" si="129"/>
        <v xml:space="preserve"> </v>
      </c>
      <c r="HH148" s="1234" t="str">
        <f t="shared" si="130"/>
        <v xml:space="preserve"> </v>
      </c>
      <c r="HI148" s="1234" t="str">
        <f t="shared" si="131"/>
        <v xml:space="preserve"> </v>
      </c>
      <c r="HJ148" s="1234" t="str">
        <f t="shared" si="132"/>
        <v xml:space="preserve"> </v>
      </c>
      <c r="HK148" s="1234" t="str">
        <f t="shared" si="133"/>
        <v xml:space="preserve"> </v>
      </c>
      <c r="HL148" s="1234" t="str">
        <f t="shared" si="134"/>
        <v xml:space="preserve"> </v>
      </c>
      <c r="HM148" s="1234" t="str">
        <f t="shared" si="135"/>
        <v xml:space="preserve"> </v>
      </c>
      <c r="HN148" s="1234">
        <f t="shared" si="136"/>
        <v>0</v>
      </c>
    </row>
    <row r="149" spans="1:222" ht="30" customHeight="1" thickTop="1" thickBot="1">
      <c r="A149" s="1205">
        <f>【A票】【D票】!$D$10</f>
        <v>0</v>
      </c>
      <c r="B149" s="1205">
        <f>【A票】【D票】!$H$10</f>
        <v>0</v>
      </c>
      <c r="C149" s="1206" t="str">
        <f>【A票】【D票】!$K$10</f>
        <v xml:space="preserve"> </v>
      </c>
      <c r="D149" s="1207">
        <f t="shared" si="62"/>
        <v>30</v>
      </c>
      <c r="E149" s="472"/>
      <c r="F149" s="704"/>
      <c r="G149" s="588"/>
      <c r="H149" s="589"/>
      <c r="I149" s="639"/>
      <c r="J149" s="639"/>
      <c r="K149" s="639"/>
      <c r="L149" s="639"/>
      <c r="M149" s="639"/>
      <c r="N149" s="639"/>
      <c r="O149" s="639"/>
      <c r="P149" s="639"/>
      <c r="Q149" s="639"/>
      <c r="R149" s="639"/>
      <c r="S149" s="639"/>
      <c r="T149" s="639"/>
      <c r="U149" s="639"/>
      <c r="V149" s="640"/>
      <c r="W149" s="644"/>
      <c r="X149" s="644"/>
      <c r="Y149" s="645"/>
      <c r="Z149" s="643"/>
      <c r="AA149" s="212" t="str">
        <f t="shared" si="182"/>
        <v xml:space="preserve"> </v>
      </c>
      <c r="AB149" s="212" t="str">
        <f t="shared" si="183"/>
        <v xml:space="preserve"> </v>
      </c>
      <c r="AC149" s="81"/>
      <c r="AD149" s="448"/>
      <c r="AE149" s="448"/>
      <c r="AF149" s="804" t="str">
        <f t="shared" si="186"/>
        <v xml:space="preserve"> </v>
      </c>
      <c r="AG149" s="804" t="str">
        <f t="shared" si="187"/>
        <v xml:space="preserve"> </v>
      </c>
      <c r="AH149" s="440"/>
      <c r="AI149" s="704"/>
      <c r="AJ149" s="442"/>
      <c r="AK149" s="442"/>
      <c r="AL149" s="442"/>
      <c r="AM149" s="442"/>
      <c r="AN149" s="844"/>
      <c r="AO149" s="443"/>
      <c r="AP149" s="441"/>
      <c r="AQ149" s="1328" t="str">
        <f t="shared" si="194"/>
        <v xml:space="preserve"> </v>
      </c>
      <c r="AR149" s="213" t="str">
        <f t="shared" si="195"/>
        <v xml:space="preserve"> </v>
      </c>
      <c r="AS149" s="213" t="str">
        <f t="shared" si="196"/>
        <v xml:space="preserve"> </v>
      </c>
      <c r="AT149" s="1216" t="str">
        <f t="shared" si="177"/>
        <v xml:space="preserve"> </v>
      </c>
      <c r="AU149" s="1217" t="str">
        <f t="shared" si="178"/>
        <v xml:space="preserve"> </v>
      </c>
      <c r="AV149" s="79"/>
      <c r="AW149" s="1218" t="str">
        <f t="shared" si="179"/>
        <v/>
      </c>
      <c r="AX149" s="213" t="str">
        <f t="shared" si="184"/>
        <v xml:space="preserve"> </v>
      </c>
      <c r="AY149" s="213" t="str">
        <f t="shared" si="185"/>
        <v xml:space="preserve"> </v>
      </c>
      <c r="AZ149" s="445"/>
      <c r="BA149" s="81"/>
      <c r="BB149" s="81"/>
      <c r="BC149" s="80"/>
      <c r="BD149" s="245"/>
      <c r="BE149" s="442"/>
      <c r="BF149" s="442"/>
      <c r="BG149" s="442"/>
      <c r="BH149" s="219" t="str">
        <f t="shared" si="75"/>
        <v xml:space="preserve"> </v>
      </c>
      <c r="BI149" s="446"/>
      <c r="BJ149" s="704"/>
      <c r="BK149" s="81"/>
      <c r="BL149" s="451"/>
      <c r="BM149" s="450"/>
      <c r="BN149" s="449"/>
      <c r="BO149" s="449"/>
      <c r="BP149" s="81"/>
      <c r="BQ149" s="81"/>
      <c r="BR149" s="81"/>
      <c r="BS149" s="81"/>
      <c r="BT149" s="81"/>
      <c r="BU149" s="81"/>
      <c r="BV149" s="81"/>
      <c r="BW149" s="81"/>
      <c r="BX149" s="81"/>
      <c r="BY149" s="81"/>
      <c r="BZ149" s="81"/>
      <c r="CA149" s="81"/>
      <c r="CB149" s="81"/>
      <c r="CC149" s="81"/>
      <c r="CD149" s="81"/>
      <c r="CE149" s="81"/>
      <c r="CF149" s="81"/>
      <c r="CG149" s="81"/>
      <c r="CH149" s="81"/>
      <c r="CI149" s="81"/>
      <c r="CJ149" s="81"/>
      <c r="CK149" s="81"/>
      <c r="CL149" s="81"/>
      <c r="CM149" s="81"/>
      <c r="CN149" s="81"/>
      <c r="CO149" s="81"/>
      <c r="CP149" s="81"/>
      <c r="CQ149" s="81"/>
      <c r="CR149" s="81"/>
      <c r="CS149" s="81"/>
      <c r="CT149" s="81"/>
      <c r="CU149" s="81"/>
      <c r="CV149" s="81"/>
      <c r="CW149" s="81"/>
      <c r="CX149" s="81"/>
      <c r="CY149" s="81"/>
      <c r="CZ149" s="81"/>
      <c r="DA149" s="81"/>
      <c r="DB149" s="81"/>
      <c r="DC149" s="81"/>
      <c r="DD149" s="81"/>
      <c r="DE149" s="81"/>
      <c r="DF149" s="81"/>
      <c r="DG149" s="81"/>
      <c r="DH149" s="81"/>
      <c r="DI149" s="81"/>
      <c r="DJ149" s="81"/>
      <c r="DK149" s="448"/>
      <c r="DL149" s="213" t="str">
        <f t="shared" si="180"/>
        <v xml:space="preserve"> </v>
      </c>
      <c r="DM149" s="246">
        <f t="shared" si="181"/>
        <v>30</v>
      </c>
      <c r="DN149" s="444"/>
      <c r="DO149" s="449"/>
      <c r="DP149" s="81"/>
      <c r="DQ149" s="81"/>
      <c r="DR149" s="81"/>
      <c r="DS149" s="81"/>
      <c r="DT149" s="81"/>
      <c r="DU149" s="81"/>
      <c r="DV149" s="448"/>
      <c r="DW149" s="450"/>
      <c r="DX149" s="704"/>
      <c r="DY149" s="213" t="str">
        <f t="shared" si="188"/>
        <v xml:space="preserve"> </v>
      </c>
      <c r="DZ149" s="213" t="str">
        <f t="shared" si="189"/>
        <v xml:space="preserve"> </v>
      </c>
      <c r="EA149" s="247"/>
      <c r="EB149" s="247"/>
      <c r="EC149" s="247"/>
      <c r="ED149" s="247"/>
      <c r="EE149" s="247"/>
      <c r="EF149" s="247"/>
      <c r="EG149" s="450"/>
      <c r="EH149" s="704"/>
      <c r="EI149" s="213" t="str">
        <f t="shared" si="190"/>
        <v xml:space="preserve"> </v>
      </c>
      <c r="EJ149" s="213" t="str">
        <f t="shared" si="191"/>
        <v xml:space="preserve"> </v>
      </c>
      <c r="EK149" s="81"/>
      <c r="EL149" s="81"/>
      <c r="EM149" s="81"/>
      <c r="EN149" s="704"/>
      <c r="EO149" s="213" t="str">
        <f t="shared" si="82"/>
        <v xml:space="preserve"> </v>
      </c>
      <c r="EP149" s="249"/>
      <c r="EQ149" s="704"/>
      <c r="ER149" s="248"/>
      <c r="ES149" s="704"/>
      <c r="ET149" s="248"/>
      <c r="EU149" s="251"/>
      <c r="EV149" s="213" t="str">
        <f t="shared" si="192"/>
        <v xml:space="preserve"> </v>
      </c>
      <c r="EW149" s="213" t="str">
        <f t="shared" si="193"/>
        <v xml:space="preserve"> </v>
      </c>
      <c r="EX149" s="82"/>
      <c r="EY149" s="82"/>
      <c r="EZ149" s="82"/>
      <c r="FA149" s="248"/>
      <c r="FB149" s="1337" t="str">
        <f t="shared" si="85"/>
        <v xml:space="preserve"> </v>
      </c>
      <c r="FC149" s="452"/>
      <c r="FD149" s="213" t="str" cm="1">
        <f t="array" ref="FD149">IF(AND(SUM(COUNTIF(DO149:DV149,{"*実施*"}),COUNTIF(EA149:EF149,{"*実施*"}))&gt;0,FC149=""),"法に基づく措置あり→問12に記入",
IF(AND(SUM(COUNTIF(DO149:DV149,{"*実施*"}),COUNTIF(EA149:EF149,{"*実施*"}))&lt;1,FC149&lt;&gt;""),"法に基づく措置なし→問12に記入不要"," "))</f>
        <v xml:space="preserve"> </v>
      </c>
      <c r="FE149" s="449"/>
      <c r="FF149" s="704"/>
      <c r="FG149" s="81"/>
      <c r="FH149" s="449"/>
      <c r="FI149" s="1100"/>
      <c r="FJ149" s="1107" t="str">
        <f t="shared" si="137"/>
        <v xml:space="preserve"> </v>
      </c>
      <c r="FK149" s="779" t="str">
        <f t="shared" si="87"/>
        <v/>
      </c>
      <c r="FL149" s="212" t="str">
        <f t="shared" si="88"/>
        <v xml:space="preserve"> </v>
      </c>
      <c r="FM149" s="1335" t="str">
        <f t="shared" si="111"/>
        <v xml:space="preserve"> </v>
      </c>
      <c r="FN149" s="1273" t="str">
        <f t="shared" si="112"/>
        <v/>
      </c>
      <c r="FO149" s="1274" t="str">
        <f t="shared" si="113"/>
        <v/>
      </c>
      <c r="FP149" s="1275" t="str">
        <f t="shared" si="114"/>
        <v/>
      </c>
      <c r="FQ149" s="1275" t="str">
        <f t="shared" si="115"/>
        <v/>
      </c>
      <c r="FR149" s="1275" t="str">
        <f t="shared" si="116"/>
        <v/>
      </c>
      <c r="FS149" s="1275" t="str">
        <f t="shared" si="117"/>
        <v/>
      </c>
      <c r="FT149" s="1275" t="str">
        <f t="shared" si="118"/>
        <v/>
      </c>
      <c r="FU149" s="1275" t="str">
        <f t="shared" si="119"/>
        <v/>
      </c>
      <c r="FV149" s="1275" t="str">
        <f t="shared" si="120"/>
        <v/>
      </c>
      <c r="FW149" s="1275" t="str">
        <f t="shared" si="121"/>
        <v/>
      </c>
      <c r="FY149" s="1234" t="str">
        <f t="shared" si="138"/>
        <v xml:space="preserve"> </v>
      </c>
      <c r="FZ149" s="1234" t="str">
        <f t="shared" si="139"/>
        <v xml:space="preserve"> </v>
      </c>
      <c r="GA149" s="1234" t="str">
        <f t="shared" si="140"/>
        <v xml:space="preserve"> </v>
      </c>
      <c r="GB149" s="1234" t="str">
        <f t="shared" si="141"/>
        <v xml:space="preserve"> </v>
      </c>
      <c r="GC149" s="1234" t="str">
        <f t="shared" si="142"/>
        <v xml:space="preserve"> </v>
      </c>
      <c r="GD149" s="1234" t="str">
        <f t="shared" si="143"/>
        <v xml:space="preserve"> </v>
      </c>
      <c r="GE149" s="1234" t="str">
        <f t="shared" si="144"/>
        <v xml:space="preserve"> </v>
      </c>
      <c r="GF149" s="1234" t="str">
        <f t="shared" si="145"/>
        <v xml:space="preserve"> </v>
      </c>
      <c r="GG149" s="1234" t="str">
        <f t="shared" si="146"/>
        <v xml:space="preserve"> </v>
      </c>
      <c r="GH149" s="1234">
        <f t="shared" si="147"/>
        <v>0</v>
      </c>
      <c r="GI149" s="1234" t="str">
        <f t="shared" si="148"/>
        <v xml:space="preserve"> </v>
      </c>
      <c r="GJ149" s="1234" t="str">
        <f t="shared" si="149"/>
        <v xml:space="preserve"> </v>
      </c>
      <c r="GK149" s="1234" t="str">
        <f t="shared" si="150"/>
        <v xml:space="preserve"> </v>
      </c>
      <c r="GL149" s="1234" t="str">
        <f t="shared" si="151"/>
        <v xml:space="preserve"> </v>
      </c>
      <c r="GM149" s="1234" t="str">
        <f t="shared" si="152"/>
        <v xml:space="preserve"> </v>
      </c>
      <c r="GN149" s="1234" t="str">
        <f t="shared" si="153"/>
        <v xml:space="preserve"> </v>
      </c>
      <c r="GO149" s="1234" t="str">
        <f t="shared" si="154"/>
        <v xml:space="preserve"> </v>
      </c>
      <c r="GP149" s="1234" t="str">
        <f t="shared" si="155"/>
        <v xml:space="preserve"> </v>
      </c>
      <c r="GQ149" s="1234" t="str">
        <f t="shared" si="156"/>
        <v xml:space="preserve"> </v>
      </c>
      <c r="GR149" s="1234">
        <f t="shared" si="157"/>
        <v>0</v>
      </c>
      <c r="GS149" s="1234" t="str">
        <f t="shared" si="168"/>
        <v xml:space="preserve"> </v>
      </c>
      <c r="GT149" s="1234" t="str">
        <f t="shared" si="169"/>
        <v xml:space="preserve"> </v>
      </c>
      <c r="GU149" s="1234" t="str">
        <f t="shared" si="170"/>
        <v xml:space="preserve"> </v>
      </c>
      <c r="GV149" s="1234" t="str">
        <f t="shared" si="171"/>
        <v xml:space="preserve"> </v>
      </c>
      <c r="GW149" s="1234" t="str">
        <f t="shared" si="172"/>
        <v xml:space="preserve"> </v>
      </c>
      <c r="GX149" s="1234" t="str">
        <f t="shared" si="173"/>
        <v xml:space="preserve"> </v>
      </c>
      <c r="GY149" s="1234" t="str">
        <f t="shared" si="174"/>
        <v xml:space="preserve"> </v>
      </c>
      <c r="GZ149" s="1234" t="str">
        <f t="shared" si="175"/>
        <v xml:space="preserve"> </v>
      </c>
      <c r="HA149" s="1234" t="str">
        <f t="shared" si="176"/>
        <v xml:space="preserve"> </v>
      </c>
      <c r="HB149" s="1234">
        <f t="shared" si="167"/>
        <v>0</v>
      </c>
      <c r="HC149" s="1234" t="str">
        <f t="shared" si="125"/>
        <v xml:space="preserve"> </v>
      </c>
      <c r="HD149" s="1234" t="str">
        <f t="shared" si="126"/>
        <v xml:space="preserve"> </v>
      </c>
      <c r="HE149" s="1234" t="str">
        <f t="shared" si="127"/>
        <v xml:space="preserve"> </v>
      </c>
      <c r="HF149" s="1234">
        <f t="shared" si="128"/>
        <v>0</v>
      </c>
      <c r="HG149" s="1234" t="str">
        <f t="shared" si="129"/>
        <v xml:space="preserve"> </v>
      </c>
      <c r="HH149" s="1234" t="str">
        <f t="shared" si="130"/>
        <v xml:space="preserve"> </v>
      </c>
      <c r="HI149" s="1234" t="str">
        <f t="shared" si="131"/>
        <v xml:space="preserve"> </v>
      </c>
      <c r="HJ149" s="1234" t="str">
        <f t="shared" si="132"/>
        <v xml:space="preserve"> </v>
      </c>
      <c r="HK149" s="1234" t="str">
        <f t="shared" si="133"/>
        <v xml:space="preserve"> </v>
      </c>
      <c r="HL149" s="1234" t="str">
        <f t="shared" si="134"/>
        <v xml:space="preserve"> </v>
      </c>
      <c r="HM149" s="1234" t="str">
        <f t="shared" si="135"/>
        <v xml:space="preserve"> </v>
      </c>
      <c r="HN149" s="1234">
        <f t="shared" si="136"/>
        <v>0</v>
      </c>
    </row>
    <row r="150" spans="1:222" ht="30" customHeight="1" thickTop="1" thickBot="1">
      <c r="A150" s="1205">
        <f>【A票】【D票】!$D$10</f>
        <v>0</v>
      </c>
      <c r="B150" s="1205">
        <f>【A票】【D票】!$H$10</f>
        <v>0</v>
      </c>
      <c r="C150" s="1206" t="str">
        <f>【A票】【D票】!$K$10</f>
        <v xml:space="preserve"> </v>
      </c>
      <c r="D150" s="1207">
        <f t="shared" si="62"/>
        <v>31</v>
      </c>
      <c r="E150" s="472"/>
      <c r="F150" s="704"/>
      <c r="G150" s="588"/>
      <c r="H150" s="589"/>
      <c r="I150" s="639"/>
      <c r="J150" s="639"/>
      <c r="K150" s="639"/>
      <c r="L150" s="639"/>
      <c r="M150" s="639"/>
      <c r="N150" s="639"/>
      <c r="O150" s="639"/>
      <c r="P150" s="639"/>
      <c r="Q150" s="639"/>
      <c r="R150" s="639"/>
      <c r="S150" s="639"/>
      <c r="T150" s="639"/>
      <c r="U150" s="639"/>
      <c r="V150" s="640"/>
      <c r="W150" s="644"/>
      <c r="X150" s="644"/>
      <c r="Y150" s="645"/>
      <c r="Z150" s="643"/>
      <c r="AA150" s="212" t="str">
        <f t="shared" si="182"/>
        <v xml:space="preserve"> </v>
      </c>
      <c r="AB150" s="212" t="str">
        <f t="shared" si="183"/>
        <v xml:space="preserve"> </v>
      </c>
      <c r="AC150" s="81"/>
      <c r="AD150" s="448"/>
      <c r="AE150" s="448"/>
      <c r="AF150" s="804" t="str">
        <f t="shared" si="186"/>
        <v xml:space="preserve"> </v>
      </c>
      <c r="AG150" s="804" t="str">
        <f t="shared" si="187"/>
        <v xml:space="preserve"> </v>
      </c>
      <c r="AH150" s="440"/>
      <c r="AI150" s="704"/>
      <c r="AJ150" s="442"/>
      <c r="AK150" s="442"/>
      <c r="AL150" s="442"/>
      <c r="AM150" s="442"/>
      <c r="AN150" s="844"/>
      <c r="AO150" s="443"/>
      <c r="AP150" s="441"/>
      <c r="AQ150" s="1328" t="str">
        <f t="shared" si="194"/>
        <v xml:space="preserve"> </v>
      </c>
      <c r="AR150" s="213" t="str">
        <f t="shared" si="195"/>
        <v xml:space="preserve"> </v>
      </c>
      <c r="AS150" s="213" t="str">
        <f t="shared" si="196"/>
        <v xml:space="preserve"> </v>
      </c>
      <c r="AT150" s="1216" t="str">
        <f t="shared" si="177"/>
        <v xml:space="preserve"> </v>
      </c>
      <c r="AU150" s="1217" t="str">
        <f t="shared" si="178"/>
        <v xml:space="preserve"> </v>
      </c>
      <c r="AV150" s="79"/>
      <c r="AW150" s="1218" t="str">
        <f t="shared" si="179"/>
        <v/>
      </c>
      <c r="AX150" s="213" t="str">
        <f t="shared" si="184"/>
        <v xml:space="preserve"> </v>
      </c>
      <c r="AY150" s="213" t="str">
        <f t="shared" si="185"/>
        <v xml:space="preserve"> </v>
      </c>
      <c r="AZ150" s="445"/>
      <c r="BA150" s="81"/>
      <c r="BB150" s="81"/>
      <c r="BC150" s="80"/>
      <c r="BD150" s="245"/>
      <c r="BE150" s="442"/>
      <c r="BF150" s="442"/>
      <c r="BG150" s="442"/>
      <c r="BH150" s="219" t="str">
        <f t="shared" si="75"/>
        <v xml:space="preserve"> </v>
      </c>
      <c r="BI150" s="446"/>
      <c r="BJ150" s="704"/>
      <c r="BK150" s="81"/>
      <c r="BL150" s="451"/>
      <c r="BM150" s="450"/>
      <c r="BN150" s="449"/>
      <c r="BO150" s="449"/>
      <c r="BP150" s="81"/>
      <c r="BQ150" s="81"/>
      <c r="BR150" s="81"/>
      <c r="BS150" s="81"/>
      <c r="BT150" s="81"/>
      <c r="BU150" s="81"/>
      <c r="BV150" s="81"/>
      <c r="BW150" s="81"/>
      <c r="BX150" s="81"/>
      <c r="BY150" s="81"/>
      <c r="BZ150" s="81"/>
      <c r="CA150" s="81"/>
      <c r="CB150" s="81"/>
      <c r="CC150" s="81"/>
      <c r="CD150" s="81"/>
      <c r="CE150" s="81"/>
      <c r="CF150" s="81"/>
      <c r="CG150" s="81"/>
      <c r="CH150" s="81"/>
      <c r="CI150" s="81"/>
      <c r="CJ150" s="81"/>
      <c r="CK150" s="81"/>
      <c r="CL150" s="81"/>
      <c r="CM150" s="81"/>
      <c r="CN150" s="81"/>
      <c r="CO150" s="81"/>
      <c r="CP150" s="81"/>
      <c r="CQ150" s="81"/>
      <c r="CR150" s="81"/>
      <c r="CS150" s="81"/>
      <c r="CT150" s="81"/>
      <c r="CU150" s="81"/>
      <c r="CV150" s="81"/>
      <c r="CW150" s="81"/>
      <c r="CX150" s="81"/>
      <c r="CY150" s="81"/>
      <c r="CZ150" s="81"/>
      <c r="DA150" s="81"/>
      <c r="DB150" s="81"/>
      <c r="DC150" s="81"/>
      <c r="DD150" s="81"/>
      <c r="DE150" s="81"/>
      <c r="DF150" s="81"/>
      <c r="DG150" s="81"/>
      <c r="DH150" s="81"/>
      <c r="DI150" s="81"/>
      <c r="DJ150" s="81"/>
      <c r="DK150" s="448"/>
      <c r="DL150" s="213" t="str">
        <f t="shared" si="180"/>
        <v xml:space="preserve"> </v>
      </c>
      <c r="DM150" s="246">
        <f t="shared" si="181"/>
        <v>31</v>
      </c>
      <c r="DN150" s="444"/>
      <c r="DO150" s="449"/>
      <c r="DP150" s="81"/>
      <c r="DQ150" s="81"/>
      <c r="DR150" s="81"/>
      <c r="DS150" s="81"/>
      <c r="DT150" s="81"/>
      <c r="DU150" s="81"/>
      <c r="DV150" s="448"/>
      <c r="DW150" s="450"/>
      <c r="DX150" s="704"/>
      <c r="DY150" s="213" t="str">
        <f t="shared" si="188"/>
        <v xml:space="preserve"> </v>
      </c>
      <c r="DZ150" s="213" t="str">
        <f t="shared" si="189"/>
        <v xml:space="preserve"> </v>
      </c>
      <c r="EA150" s="247"/>
      <c r="EB150" s="247"/>
      <c r="EC150" s="247"/>
      <c r="ED150" s="247"/>
      <c r="EE150" s="247"/>
      <c r="EF150" s="247"/>
      <c r="EG150" s="450"/>
      <c r="EH150" s="704"/>
      <c r="EI150" s="213" t="str">
        <f t="shared" si="190"/>
        <v xml:space="preserve"> </v>
      </c>
      <c r="EJ150" s="213" t="str">
        <f t="shared" si="191"/>
        <v xml:space="preserve"> </v>
      </c>
      <c r="EK150" s="81"/>
      <c r="EL150" s="81"/>
      <c r="EM150" s="81"/>
      <c r="EN150" s="704"/>
      <c r="EO150" s="213" t="str">
        <f t="shared" si="82"/>
        <v xml:space="preserve"> </v>
      </c>
      <c r="EP150" s="249"/>
      <c r="EQ150" s="704"/>
      <c r="ER150" s="248"/>
      <c r="ES150" s="704"/>
      <c r="ET150" s="248"/>
      <c r="EU150" s="251"/>
      <c r="EV150" s="213" t="str">
        <f t="shared" si="192"/>
        <v xml:space="preserve"> </v>
      </c>
      <c r="EW150" s="213" t="str">
        <f t="shared" si="193"/>
        <v xml:space="preserve"> </v>
      </c>
      <c r="EX150" s="82"/>
      <c r="EY150" s="82"/>
      <c r="EZ150" s="82"/>
      <c r="FA150" s="248"/>
      <c r="FB150" s="1337" t="str">
        <f t="shared" si="85"/>
        <v xml:space="preserve"> </v>
      </c>
      <c r="FC150" s="452"/>
      <c r="FD150" s="213" t="str" cm="1">
        <f t="array" ref="FD150">IF(AND(SUM(COUNTIF(DO150:DV150,{"*実施*"}),COUNTIF(EA150:EF150,{"*実施*"}))&gt;0,FC150=""),"法に基づく措置あり→問12に記入",
IF(AND(SUM(COUNTIF(DO150:DV150,{"*実施*"}),COUNTIF(EA150:EF150,{"*実施*"}))&lt;1,FC150&lt;&gt;""),"法に基づく措置なし→問12に記入不要"," "))</f>
        <v xml:space="preserve"> </v>
      </c>
      <c r="FE150" s="449"/>
      <c r="FF150" s="704"/>
      <c r="FG150" s="81"/>
      <c r="FH150" s="449"/>
      <c r="FI150" s="1100"/>
      <c r="FJ150" s="1107" t="str">
        <f t="shared" si="137"/>
        <v xml:space="preserve"> </v>
      </c>
      <c r="FK150" s="779" t="str">
        <f t="shared" si="87"/>
        <v/>
      </c>
      <c r="FL150" s="212" t="str">
        <f t="shared" si="88"/>
        <v xml:space="preserve"> </v>
      </c>
      <c r="FM150" s="1335" t="str">
        <f t="shared" si="111"/>
        <v xml:space="preserve"> </v>
      </c>
      <c r="FN150" s="1273" t="str">
        <f t="shared" si="112"/>
        <v/>
      </c>
      <c r="FO150" s="1274" t="str">
        <f t="shared" si="113"/>
        <v/>
      </c>
      <c r="FP150" s="1275" t="str">
        <f t="shared" si="114"/>
        <v/>
      </c>
      <c r="FQ150" s="1275" t="str">
        <f t="shared" si="115"/>
        <v/>
      </c>
      <c r="FR150" s="1275" t="str">
        <f t="shared" si="116"/>
        <v/>
      </c>
      <c r="FS150" s="1275" t="str">
        <f t="shared" si="117"/>
        <v/>
      </c>
      <c r="FT150" s="1275" t="str">
        <f t="shared" si="118"/>
        <v/>
      </c>
      <c r="FU150" s="1275" t="str">
        <f t="shared" si="119"/>
        <v/>
      </c>
      <c r="FV150" s="1275" t="str">
        <f t="shared" si="120"/>
        <v/>
      </c>
      <c r="FW150" s="1275" t="str">
        <f t="shared" si="121"/>
        <v/>
      </c>
      <c r="FY150" s="1234" t="str">
        <f t="shared" si="138"/>
        <v xml:space="preserve"> </v>
      </c>
      <c r="FZ150" s="1234" t="str">
        <f t="shared" si="139"/>
        <v xml:space="preserve"> </v>
      </c>
      <c r="GA150" s="1234" t="str">
        <f t="shared" si="140"/>
        <v xml:space="preserve"> </v>
      </c>
      <c r="GB150" s="1234" t="str">
        <f t="shared" si="141"/>
        <v xml:space="preserve"> </v>
      </c>
      <c r="GC150" s="1234" t="str">
        <f t="shared" si="142"/>
        <v xml:space="preserve"> </v>
      </c>
      <c r="GD150" s="1234" t="str">
        <f t="shared" si="143"/>
        <v xml:space="preserve"> </v>
      </c>
      <c r="GE150" s="1234" t="str">
        <f t="shared" si="144"/>
        <v xml:space="preserve"> </v>
      </c>
      <c r="GF150" s="1234" t="str">
        <f t="shared" si="145"/>
        <v xml:space="preserve"> </v>
      </c>
      <c r="GG150" s="1234" t="str">
        <f t="shared" si="146"/>
        <v xml:space="preserve"> </v>
      </c>
      <c r="GH150" s="1234">
        <f t="shared" si="147"/>
        <v>0</v>
      </c>
      <c r="GI150" s="1234" t="str">
        <f t="shared" si="148"/>
        <v xml:space="preserve"> </v>
      </c>
      <c r="GJ150" s="1234" t="str">
        <f t="shared" si="149"/>
        <v xml:space="preserve"> </v>
      </c>
      <c r="GK150" s="1234" t="str">
        <f t="shared" si="150"/>
        <v xml:space="preserve"> </v>
      </c>
      <c r="GL150" s="1234" t="str">
        <f t="shared" si="151"/>
        <v xml:space="preserve"> </v>
      </c>
      <c r="GM150" s="1234" t="str">
        <f t="shared" si="152"/>
        <v xml:space="preserve"> </v>
      </c>
      <c r="GN150" s="1234" t="str">
        <f t="shared" si="153"/>
        <v xml:space="preserve"> </v>
      </c>
      <c r="GO150" s="1234" t="str">
        <f t="shared" si="154"/>
        <v xml:space="preserve"> </v>
      </c>
      <c r="GP150" s="1234" t="str">
        <f t="shared" si="155"/>
        <v xml:space="preserve"> </v>
      </c>
      <c r="GQ150" s="1234" t="str">
        <f t="shared" si="156"/>
        <v xml:space="preserve"> </v>
      </c>
      <c r="GR150" s="1234">
        <f t="shared" si="157"/>
        <v>0</v>
      </c>
      <c r="GS150" s="1234" t="str">
        <f t="shared" si="168"/>
        <v xml:space="preserve"> </v>
      </c>
      <c r="GT150" s="1234" t="str">
        <f t="shared" si="169"/>
        <v xml:space="preserve"> </v>
      </c>
      <c r="GU150" s="1234" t="str">
        <f t="shared" si="170"/>
        <v xml:space="preserve"> </v>
      </c>
      <c r="GV150" s="1234" t="str">
        <f t="shared" si="171"/>
        <v xml:space="preserve"> </v>
      </c>
      <c r="GW150" s="1234" t="str">
        <f t="shared" si="172"/>
        <v xml:space="preserve"> </v>
      </c>
      <c r="GX150" s="1234" t="str">
        <f t="shared" si="173"/>
        <v xml:space="preserve"> </v>
      </c>
      <c r="GY150" s="1234" t="str">
        <f t="shared" si="174"/>
        <v xml:space="preserve"> </v>
      </c>
      <c r="GZ150" s="1234" t="str">
        <f t="shared" si="175"/>
        <v xml:space="preserve"> </v>
      </c>
      <c r="HA150" s="1234" t="str">
        <f t="shared" si="176"/>
        <v xml:space="preserve"> </v>
      </c>
      <c r="HB150" s="1234">
        <f t="shared" si="167"/>
        <v>0</v>
      </c>
      <c r="HC150" s="1234" t="str">
        <f t="shared" si="125"/>
        <v xml:space="preserve"> </v>
      </c>
      <c r="HD150" s="1234" t="str">
        <f t="shared" si="126"/>
        <v xml:space="preserve"> </v>
      </c>
      <c r="HE150" s="1234" t="str">
        <f t="shared" si="127"/>
        <v xml:space="preserve"> </v>
      </c>
      <c r="HF150" s="1234">
        <f t="shared" si="128"/>
        <v>0</v>
      </c>
      <c r="HG150" s="1234" t="str">
        <f t="shared" si="129"/>
        <v xml:space="preserve"> </v>
      </c>
      <c r="HH150" s="1234" t="str">
        <f t="shared" si="130"/>
        <v xml:space="preserve"> </v>
      </c>
      <c r="HI150" s="1234" t="str">
        <f t="shared" si="131"/>
        <v xml:space="preserve"> </v>
      </c>
      <c r="HJ150" s="1234" t="str">
        <f t="shared" si="132"/>
        <v xml:space="preserve"> </v>
      </c>
      <c r="HK150" s="1234" t="str">
        <f t="shared" si="133"/>
        <v xml:space="preserve"> </v>
      </c>
      <c r="HL150" s="1234" t="str">
        <f t="shared" si="134"/>
        <v xml:space="preserve"> </v>
      </c>
      <c r="HM150" s="1234" t="str">
        <f t="shared" si="135"/>
        <v xml:space="preserve"> </v>
      </c>
      <c r="HN150" s="1234">
        <f t="shared" si="136"/>
        <v>0</v>
      </c>
    </row>
    <row r="151" spans="1:222" ht="30" customHeight="1" thickTop="1" thickBot="1">
      <c r="A151" s="1205">
        <f>【A票】【D票】!$D$10</f>
        <v>0</v>
      </c>
      <c r="B151" s="1205">
        <f>【A票】【D票】!$H$10</f>
        <v>0</v>
      </c>
      <c r="C151" s="1206" t="str">
        <f>【A票】【D票】!$K$10</f>
        <v xml:space="preserve"> </v>
      </c>
      <c r="D151" s="1207">
        <f t="shared" si="62"/>
        <v>32</v>
      </c>
      <c r="E151" s="472"/>
      <c r="F151" s="704"/>
      <c r="G151" s="588"/>
      <c r="H151" s="589"/>
      <c r="I151" s="639"/>
      <c r="J151" s="639"/>
      <c r="K151" s="639"/>
      <c r="L151" s="639"/>
      <c r="M151" s="639"/>
      <c r="N151" s="639"/>
      <c r="O151" s="639"/>
      <c r="P151" s="639"/>
      <c r="Q151" s="639"/>
      <c r="R151" s="639"/>
      <c r="S151" s="639"/>
      <c r="T151" s="639"/>
      <c r="U151" s="639"/>
      <c r="V151" s="640"/>
      <c r="W151" s="644"/>
      <c r="X151" s="644"/>
      <c r="Y151" s="645"/>
      <c r="Z151" s="643"/>
      <c r="AA151" s="212" t="str">
        <f t="shared" si="182"/>
        <v xml:space="preserve"> </v>
      </c>
      <c r="AB151" s="212" t="str">
        <f t="shared" si="183"/>
        <v xml:space="preserve"> </v>
      </c>
      <c r="AC151" s="81"/>
      <c r="AD151" s="448"/>
      <c r="AE151" s="448"/>
      <c r="AF151" s="804" t="str">
        <f t="shared" si="186"/>
        <v xml:space="preserve"> </v>
      </c>
      <c r="AG151" s="804" t="str">
        <f t="shared" si="187"/>
        <v xml:space="preserve"> </v>
      </c>
      <c r="AH151" s="440"/>
      <c r="AI151" s="704"/>
      <c r="AJ151" s="442"/>
      <c r="AK151" s="442"/>
      <c r="AL151" s="442"/>
      <c r="AM151" s="442"/>
      <c r="AN151" s="844"/>
      <c r="AO151" s="443"/>
      <c r="AP151" s="441"/>
      <c r="AQ151" s="1328" t="str">
        <f t="shared" si="194"/>
        <v xml:space="preserve"> </v>
      </c>
      <c r="AR151" s="213" t="str">
        <f t="shared" si="195"/>
        <v xml:space="preserve"> </v>
      </c>
      <c r="AS151" s="213" t="str">
        <f t="shared" si="196"/>
        <v xml:space="preserve"> </v>
      </c>
      <c r="AT151" s="1216" t="str">
        <f t="shared" si="177"/>
        <v xml:space="preserve"> </v>
      </c>
      <c r="AU151" s="1217" t="str">
        <f t="shared" si="178"/>
        <v xml:space="preserve"> </v>
      </c>
      <c r="AV151" s="79"/>
      <c r="AW151" s="1218" t="str">
        <f t="shared" si="179"/>
        <v/>
      </c>
      <c r="AX151" s="213" t="str">
        <f t="shared" si="184"/>
        <v xml:space="preserve"> </v>
      </c>
      <c r="AY151" s="213" t="str">
        <f t="shared" si="185"/>
        <v xml:space="preserve"> </v>
      </c>
      <c r="AZ151" s="445"/>
      <c r="BA151" s="81"/>
      <c r="BB151" s="81"/>
      <c r="BC151" s="80"/>
      <c r="BD151" s="245"/>
      <c r="BE151" s="442"/>
      <c r="BF151" s="442"/>
      <c r="BG151" s="442"/>
      <c r="BH151" s="219" t="str">
        <f t="shared" si="75"/>
        <v xml:space="preserve"> </v>
      </c>
      <c r="BI151" s="446"/>
      <c r="BJ151" s="704"/>
      <c r="BK151" s="81"/>
      <c r="BL151" s="451"/>
      <c r="BM151" s="450"/>
      <c r="BN151" s="449"/>
      <c r="BO151" s="449"/>
      <c r="BP151" s="81"/>
      <c r="BQ151" s="81"/>
      <c r="BR151" s="81"/>
      <c r="BS151" s="81"/>
      <c r="BT151" s="81"/>
      <c r="BU151" s="81"/>
      <c r="BV151" s="81"/>
      <c r="BW151" s="81"/>
      <c r="BX151" s="81"/>
      <c r="BY151" s="81"/>
      <c r="BZ151" s="81"/>
      <c r="CA151" s="81"/>
      <c r="CB151" s="81"/>
      <c r="CC151" s="81"/>
      <c r="CD151" s="81"/>
      <c r="CE151" s="81"/>
      <c r="CF151" s="81"/>
      <c r="CG151" s="81"/>
      <c r="CH151" s="81"/>
      <c r="CI151" s="81"/>
      <c r="CJ151" s="81"/>
      <c r="CK151" s="81"/>
      <c r="CL151" s="81"/>
      <c r="CM151" s="81"/>
      <c r="CN151" s="81"/>
      <c r="CO151" s="81"/>
      <c r="CP151" s="81"/>
      <c r="CQ151" s="81"/>
      <c r="CR151" s="81"/>
      <c r="CS151" s="81"/>
      <c r="CT151" s="81"/>
      <c r="CU151" s="81"/>
      <c r="CV151" s="81"/>
      <c r="CW151" s="81"/>
      <c r="CX151" s="81"/>
      <c r="CY151" s="81"/>
      <c r="CZ151" s="81"/>
      <c r="DA151" s="81"/>
      <c r="DB151" s="81"/>
      <c r="DC151" s="81"/>
      <c r="DD151" s="81"/>
      <c r="DE151" s="81"/>
      <c r="DF151" s="81"/>
      <c r="DG151" s="81"/>
      <c r="DH151" s="81"/>
      <c r="DI151" s="81"/>
      <c r="DJ151" s="81"/>
      <c r="DK151" s="448"/>
      <c r="DL151" s="213" t="str">
        <f t="shared" si="180"/>
        <v xml:space="preserve"> </v>
      </c>
      <c r="DM151" s="246">
        <f t="shared" ref="DM151:DM182" si="197">D151</f>
        <v>32</v>
      </c>
      <c r="DN151" s="444"/>
      <c r="DO151" s="449"/>
      <c r="DP151" s="81"/>
      <c r="DQ151" s="81"/>
      <c r="DR151" s="81"/>
      <c r="DS151" s="81"/>
      <c r="DT151" s="81"/>
      <c r="DU151" s="81"/>
      <c r="DV151" s="448"/>
      <c r="DW151" s="450"/>
      <c r="DX151" s="704"/>
      <c r="DY151" s="213" t="str">
        <f t="shared" si="188"/>
        <v xml:space="preserve"> </v>
      </c>
      <c r="DZ151" s="213" t="str">
        <f t="shared" si="189"/>
        <v xml:space="preserve"> </v>
      </c>
      <c r="EA151" s="247"/>
      <c r="EB151" s="247"/>
      <c r="EC151" s="247"/>
      <c r="ED151" s="247"/>
      <c r="EE151" s="247"/>
      <c r="EF151" s="247"/>
      <c r="EG151" s="450"/>
      <c r="EH151" s="704"/>
      <c r="EI151" s="213" t="str">
        <f t="shared" si="190"/>
        <v xml:space="preserve"> </v>
      </c>
      <c r="EJ151" s="213" t="str">
        <f t="shared" si="191"/>
        <v xml:space="preserve"> </v>
      </c>
      <c r="EK151" s="81"/>
      <c r="EL151" s="81"/>
      <c r="EM151" s="81"/>
      <c r="EN151" s="704"/>
      <c r="EO151" s="213" t="str">
        <f t="shared" si="82"/>
        <v xml:space="preserve"> </v>
      </c>
      <c r="EP151" s="249"/>
      <c r="EQ151" s="704"/>
      <c r="ER151" s="248"/>
      <c r="ES151" s="704"/>
      <c r="ET151" s="248"/>
      <c r="EU151" s="251"/>
      <c r="EV151" s="213" t="str">
        <f t="shared" si="192"/>
        <v xml:space="preserve"> </v>
      </c>
      <c r="EW151" s="213" t="str">
        <f t="shared" si="193"/>
        <v xml:space="preserve"> </v>
      </c>
      <c r="EX151" s="82"/>
      <c r="EY151" s="82"/>
      <c r="EZ151" s="82"/>
      <c r="FA151" s="248"/>
      <c r="FB151" s="1337" t="str">
        <f t="shared" si="85"/>
        <v xml:space="preserve"> </v>
      </c>
      <c r="FC151" s="452"/>
      <c r="FD151" s="213" t="str" cm="1">
        <f t="array" ref="FD151">IF(AND(SUM(COUNTIF(DO151:DV151,{"*実施*"}),COUNTIF(EA151:EF151,{"*実施*"}))&gt;0,FC151=""),"法に基づく措置あり→問12に記入",
IF(AND(SUM(COUNTIF(DO151:DV151,{"*実施*"}),COUNTIF(EA151:EF151,{"*実施*"}))&lt;1,FC151&lt;&gt;""),"法に基づく措置なし→問12に記入不要"," "))</f>
        <v xml:space="preserve"> </v>
      </c>
      <c r="FE151" s="449"/>
      <c r="FF151" s="704"/>
      <c r="FG151" s="81"/>
      <c r="FH151" s="449"/>
      <c r="FI151" s="1100"/>
      <c r="FJ151" s="1107" t="str">
        <f t="shared" si="137"/>
        <v xml:space="preserve"> </v>
      </c>
      <c r="FK151" s="779" t="str">
        <f t="shared" ref="FK151:FK182" si="198">IF(SUM(COUNTIF(AA151:AB151," ")+COUNTIF(AF151:AG151," ")+COUNTIF(AQ151:AS151," ")+COUNTIF(AX151:AY151," "))&lt;9,"問4以前にエラーがあります","")</f>
        <v/>
      </c>
      <c r="FL151" s="212" t="str">
        <f t="shared" ref="FL151:FL182" si="199">IF(SUM(COUNTIF(BH151," ")+COUNTIF(DL151," ")+COUNTIF(EO151," ")+COUNTIF(DY151:DZ151," ")+COUNTIF(EI151:EJ151," ")+COUNTIF(EV151:EW151," ")+COUNTIF(FB151," ")+COUNTIF(FD151," ")+COUNTIF(FJ151," "))&lt;12,"問5以降にエラーがあります"," ")</f>
        <v xml:space="preserve"> </v>
      </c>
      <c r="FM151" s="1335" t="str">
        <f t="shared" si="111"/>
        <v xml:space="preserve"> </v>
      </c>
      <c r="FN151" s="1273" t="str">
        <f t="shared" si="112"/>
        <v/>
      </c>
      <c r="FO151" s="1274" t="str">
        <f t="shared" si="113"/>
        <v/>
      </c>
      <c r="FP151" s="1275" t="str">
        <f t="shared" si="114"/>
        <v/>
      </c>
      <c r="FQ151" s="1275" t="str">
        <f t="shared" si="115"/>
        <v/>
      </c>
      <c r="FR151" s="1275" t="str">
        <f t="shared" si="116"/>
        <v/>
      </c>
      <c r="FS151" s="1275" t="str">
        <f t="shared" si="117"/>
        <v/>
      </c>
      <c r="FT151" s="1275" t="str">
        <f t="shared" si="118"/>
        <v/>
      </c>
      <c r="FU151" s="1275" t="str">
        <f t="shared" si="119"/>
        <v/>
      </c>
      <c r="FV151" s="1275" t="str">
        <f t="shared" si="120"/>
        <v/>
      </c>
      <c r="FW151" s="1275" t="str">
        <f t="shared" si="121"/>
        <v/>
      </c>
      <c r="FY151" s="1234" t="str">
        <f t="shared" si="138"/>
        <v xml:space="preserve"> </v>
      </c>
      <c r="FZ151" s="1234" t="str">
        <f t="shared" si="139"/>
        <v xml:space="preserve"> </v>
      </c>
      <c r="GA151" s="1234" t="str">
        <f t="shared" si="140"/>
        <v xml:space="preserve"> </v>
      </c>
      <c r="GB151" s="1234" t="str">
        <f t="shared" si="141"/>
        <v xml:space="preserve"> </v>
      </c>
      <c r="GC151" s="1234" t="str">
        <f t="shared" si="142"/>
        <v xml:space="preserve"> </v>
      </c>
      <c r="GD151" s="1234" t="str">
        <f t="shared" si="143"/>
        <v xml:space="preserve"> </v>
      </c>
      <c r="GE151" s="1234" t="str">
        <f t="shared" si="144"/>
        <v xml:space="preserve"> </v>
      </c>
      <c r="GF151" s="1234" t="str">
        <f t="shared" si="145"/>
        <v xml:space="preserve"> </v>
      </c>
      <c r="GG151" s="1234" t="str">
        <f t="shared" si="146"/>
        <v xml:space="preserve"> </v>
      </c>
      <c r="GH151" s="1234">
        <f t="shared" si="147"/>
        <v>0</v>
      </c>
      <c r="GI151" s="1234" t="str">
        <f t="shared" si="148"/>
        <v xml:space="preserve"> </v>
      </c>
      <c r="GJ151" s="1234" t="str">
        <f t="shared" si="149"/>
        <v xml:space="preserve"> </v>
      </c>
      <c r="GK151" s="1234" t="str">
        <f t="shared" si="150"/>
        <v xml:space="preserve"> </v>
      </c>
      <c r="GL151" s="1234" t="str">
        <f t="shared" si="151"/>
        <v xml:space="preserve"> </v>
      </c>
      <c r="GM151" s="1234" t="str">
        <f t="shared" si="152"/>
        <v xml:space="preserve"> </v>
      </c>
      <c r="GN151" s="1234" t="str">
        <f t="shared" si="153"/>
        <v xml:space="preserve"> </v>
      </c>
      <c r="GO151" s="1234" t="str">
        <f t="shared" si="154"/>
        <v xml:space="preserve"> </v>
      </c>
      <c r="GP151" s="1234" t="str">
        <f t="shared" si="155"/>
        <v xml:space="preserve"> </v>
      </c>
      <c r="GQ151" s="1234" t="str">
        <f t="shared" si="156"/>
        <v xml:space="preserve"> </v>
      </c>
      <c r="GR151" s="1234">
        <f t="shared" si="157"/>
        <v>0</v>
      </c>
      <c r="GS151" s="1234" t="str">
        <f t="shared" si="168"/>
        <v xml:space="preserve"> </v>
      </c>
      <c r="GT151" s="1234" t="str">
        <f t="shared" si="169"/>
        <v xml:space="preserve"> </v>
      </c>
      <c r="GU151" s="1234" t="str">
        <f t="shared" si="170"/>
        <v xml:space="preserve"> </v>
      </c>
      <c r="GV151" s="1234" t="str">
        <f t="shared" si="171"/>
        <v xml:space="preserve"> </v>
      </c>
      <c r="GW151" s="1234" t="str">
        <f t="shared" si="172"/>
        <v xml:space="preserve"> </v>
      </c>
      <c r="GX151" s="1234" t="str">
        <f t="shared" si="173"/>
        <v xml:space="preserve"> </v>
      </c>
      <c r="GY151" s="1234" t="str">
        <f t="shared" si="174"/>
        <v xml:space="preserve"> </v>
      </c>
      <c r="GZ151" s="1234" t="str">
        <f t="shared" si="175"/>
        <v xml:space="preserve"> </v>
      </c>
      <c r="HA151" s="1234" t="str">
        <f t="shared" si="176"/>
        <v xml:space="preserve"> </v>
      </c>
      <c r="HB151" s="1234">
        <f t="shared" si="167"/>
        <v>0</v>
      </c>
      <c r="HC151" s="1234" t="str">
        <f t="shared" si="125"/>
        <v xml:space="preserve"> </v>
      </c>
      <c r="HD151" s="1234" t="str">
        <f t="shared" si="126"/>
        <v xml:space="preserve"> </v>
      </c>
      <c r="HE151" s="1234" t="str">
        <f t="shared" si="127"/>
        <v xml:space="preserve"> </v>
      </c>
      <c r="HF151" s="1234">
        <f t="shared" si="128"/>
        <v>0</v>
      </c>
      <c r="HG151" s="1234" t="str">
        <f t="shared" si="129"/>
        <v xml:space="preserve"> </v>
      </c>
      <c r="HH151" s="1234" t="str">
        <f t="shared" si="130"/>
        <v xml:space="preserve"> </v>
      </c>
      <c r="HI151" s="1234" t="str">
        <f t="shared" si="131"/>
        <v xml:space="preserve"> </v>
      </c>
      <c r="HJ151" s="1234" t="str">
        <f t="shared" si="132"/>
        <v xml:space="preserve"> </v>
      </c>
      <c r="HK151" s="1234" t="str">
        <f t="shared" si="133"/>
        <v xml:space="preserve"> </v>
      </c>
      <c r="HL151" s="1234" t="str">
        <f t="shared" si="134"/>
        <v xml:space="preserve"> </v>
      </c>
      <c r="HM151" s="1234" t="str">
        <f t="shared" si="135"/>
        <v xml:space="preserve"> </v>
      </c>
      <c r="HN151" s="1234">
        <f t="shared" si="136"/>
        <v>0</v>
      </c>
    </row>
    <row r="152" spans="1:222" ht="30" customHeight="1" thickTop="1" thickBot="1">
      <c r="A152" s="1205">
        <f>【A票】【D票】!$D$10</f>
        <v>0</v>
      </c>
      <c r="B152" s="1205">
        <f>【A票】【D票】!$H$10</f>
        <v>0</v>
      </c>
      <c r="C152" s="1206" t="str">
        <f>【A票】【D票】!$K$10</f>
        <v xml:space="preserve"> </v>
      </c>
      <c r="D152" s="1207">
        <f t="shared" si="62"/>
        <v>33</v>
      </c>
      <c r="E152" s="472"/>
      <c r="F152" s="704"/>
      <c r="G152" s="588"/>
      <c r="H152" s="589"/>
      <c r="I152" s="639"/>
      <c r="J152" s="639"/>
      <c r="K152" s="639"/>
      <c r="L152" s="639"/>
      <c r="M152" s="639"/>
      <c r="N152" s="639"/>
      <c r="O152" s="639"/>
      <c r="P152" s="639"/>
      <c r="Q152" s="639"/>
      <c r="R152" s="639"/>
      <c r="S152" s="639"/>
      <c r="T152" s="639"/>
      <c r="U152" s="639"/>
      <c r="V152" s="640"/>
      <c r="W152" s="644"/>
      <c r="X152" s="644"/>
      <c r="Y152" s="645"/>
      <c r="Z152" s="643"/>
      <c r="AA152" s="212" t="str">
        <f t="shared" si="182"/>
        <v xml:space="preserve"> </v>
      </c>
      <c r="AB152" s="212" t="str">
        <f t="shared" si="183"/>
        <v xml:space="preserve"> </v>
      </c>
      <c r="AC152" s="81"/>
      <c r="AD152" s="448"/>
      <c r="AE152" s="448"/>
      <c r="AF152" s="804" t="str">
        <f t="shared" si="186"/>
        <v xml:space="preserve"> </v>
      </c>
      <c r="AG152" s="804" t="str">
        <f t="shared" si="187"/>
        <v xml:space="preserve"> </v>
      </c>
      <c r="AH152" s="440"/>
      <c r="AI152" s="704"/>
      <c r="AJ152" s="442"/>
      <c r="AK152" s="442"/>
      <c r="AL152" s="442"/>
      <c r="AM152" s="442"/>
      <c r="AN152" s="844"/>
      <c r="AO152" s="443"/>
      <c r="AP152" s="441"/>
      <c r="AQ152" s="1328" t="str">
        <f t="shared" si="194"/>
        <v xml:space="preserve"> </v>
      </c>
      <c r="AR152" s="213" t="str">
        <f t="shared" si="195"/>
        <v xml:space="preserve"> </v>
      </c>
      <c r="AS152" s="213" t="str">
        <f t="shared" si="196"/>
        <v xml:space="preserve"> </v>
      </c>
      <c r="AT152" s="1216" t="str">
        <f t="shared" si="177"/>
        <v xml:space="preserve"> </v>
      </c>
      <c r="AU152" s="1217" t="str">
        <f t="shared" si="178"/>
        <v xml:space="preserve"> </v>
      </c>
      <c r="AV152" s="79"/>
      <c r="AW152" s="1218" t="str">
        <f t="shared" si="179"/>
        <v/>
      </c>
      <c r="AX152" s="213" t="str">
        <f t="shared" si="184"/>
        <v xml:space="preserve"> </v>
      </c>
      <c r="AY152" s="213" t="str">
        <f t="shared" si="185"/>
        <v xml:space="preserve"> </v>
      </c>
      <c r="AZ152" s="445"/>
      <c r="BA152" s="81"/>
      <c r="BB152" s="81"/>
      <c r="BC152" s="80"/>
      <c r="BD152" s="245"/>
      <c r="BE152" s="442"/>
      <c r="BF152" s="442"/>
      <c r="BG152" s="442"/>
      <c r="BH152" s="219" t="str">
        <f t="shared" si="75"/>
        <v xml:space="preserve"> </v>
      </c>
      <c r="BI152" s="446"/>
      <c r="BJ152" s="704"/>
      <c r="BK152" s="81"/>
      <c r="BL152" s="451"/>
      <c r="BM152" s="450"/>
      <c r="BN152" s="449"/>
      <c r="BO152" s="449"/>
      <c r="BP152" s="81"/>
      <c r="BQ152" s="81"/>
      <c r="BR152" s="81"/>
      <c r="BS152" s="81"/>
      <c r="BT152" s="81"/>
      <c r="BU152" s="81"/>
      <c r="BV152" s="81"/>
      <c r="BW152" s="81"/>
      <c r="BX152" s="81"/>
      <c r="BY152" s="81"/>
      <c r="BZ152" s="81"/>
      <c r="CA152" s="81"/>
      <c r="CB152" s="81"/>
      <c r="CC152" s="81"/>
      <c r="CD152" s="81"/>
      <c r="CE152" s="81"/>
      <c r="CF152" s="81"/>
      <c r="CG152" s="81"/>
      <c r="CH152" s="81"/>
      <c r="CI152" s="81"/>
      <c r="CJ152" s="81"/>
      <c r="CK152" s="81"/>
      <c r="CL152" s="81"/>
      <c r="CM152" s="81"/>
      <c r="CN152" s="81"/>
      <c r="CO152" s="81"/>
      <c r="CP152" s="81"/>
      <c r="CQ152" s="81"/>
      <c r="CR152" s="81"/>
      <c r="CS152" s="81"/>
      <c r="CT152" s="81"/>
      <c r="CU152" s="81"/>
      <c r="CV152" s="81"/>
      <c r="CW152" s="81"/>
      <c r="CX152" s="81"/>
      <c r="CY152" s="81"/>
      <c r="CZ152" s="81"/>
      <c r="DA152" s="81"/>
      <c r="DB152" s="81"/>
      <c r="DC152" s="81"/>
      <c r="DD152" s="81"/>
      <c r="DE152" s="81"/>
      <c r="DF152" s="81"/>
      <c r="DG152" s="81"/>
      <c r="DH152" s="81"/>
      <c r="DI152" s="81"/>
      <c r="DJ152" s="81"/>
      <c r="DK152" s="448"/>
      <c r="DL152" s="213" t="str">
        <f t="shared" si="180"/>
        <v xml:space="preserve"> </v>
      </c>
      <c r="DM152" s="246">
        <f t="shared" si="197"/>
        <v>33</v>
      </c>
      <c r="DN152" s="444"/>
      <c r="DO152" s="449"/>
      <c r="DP152" s="81"/>
      <c r="DQ152" s="81"/>
      <c r="DR152" s="81"/>
      <c r="DS152" s="81"/>
      <c r="DT152" s="81"/>
      <c r="DU152" s="81"/>
      <c r="DV152" s="448"/>
      <c r="DW152" s="450"/>
      <c r="DX152" s="704"/>
      <c r="DY152" s="213" t="str">
        <f t="shared" si="188"/>
        <v xml:space="preserve"> </v>
      </c>
      <c r="DZ152" s="213" t="str">
        <f t="shared" si="189"/>
        <v xml:space="preserve"> </v>
      </c>
      <c r="EA152" s="247"/>
      <c r="EB152" s="247"/>
      <c r="EC152" s="247"/>
      <c r="ED152" s="247"/>
      <c r="EE152" s="247"/>
      <c r="EF152" s="247"/>
      <c r="EG152" s="450"/>
      <c r="EH152" s="704"/>
      <c r="EI152" s="213" t="str">
        <f t="shared" si="190"/>
        <v xml:space="preserve"> </v>
      </c>
      <c r="EJ152" s="213" t="str">
        <f t="shared" si="191"/>
        <v xml:space="preserve"> </v>
      </c>
      <c r="EK152" s="81"/>
      <c r="EL152" s="81"/>
      <c r="EM152" s="81"/>
      <c r="EN152" s="704"/>
      <c r="EO152" s="213" t="str">
        <f t="shared" si="82"/>
        <v xml:space="preserve"> </v>
      </c>
      <c r="EP152" s="249"/>
      <c r="EQ152" s="704"/>
      <c r="ER152" s="248"/>
      <c r="ES152" s="704"/>
      <c r="ET152" s="248"/>
      <c r="EU152" s="251"/>
      <c r="EV152" s="213" t="str">
        <f t="shared" si="192"/>
        <v xml:space="preserve"> </v>
      </c>
      <c r="EW152" s="213" t="str">
        <f t="shared" si="193"/>
        <v xml:space="preserve"> </v>
      </c>
      <c r="EX152" s="82"/>
      <c r="EY152" s="82"/>
      <c r="EZ152" s="82"/>
      <c r="FA152" s="248"/>
      <c r="FB152" s="1337" t="str">
        <f t="shared" si="85"/>
        <v xml:space="preserve"> </v>
      </c>
      <c r="FC152" s="452"/>
      <c r="FD152" s="213" t="str" cm="1">
        <f t="array" ref="FD152">IF(AND(SUM(COUNTIF(DO152:DV152,{"*実施*"}),COUNTIF(EA152:EF152,{"*実施*"}))&gt;0,FC152=""),"法に基づく措置あり→問12に記入",
IF(AND(SUM(COUNTIF(DO152:DV152,{"*実施*"}),COUNTIF(EA152:EF152,{"*実施*"}))&lt;1,FC152&lt;&gt;""),"法に基づく措置なし→問12に記入不要"," "))</f>
        <v xml:space="preserve"> </v>
      </c>
      <c r="FE152" s="449"/>
      <c r="FF152" s="704"/>
      <c r="FG152" s="81"/>
      <c r="FH152" s="449"/>
      <c r="FI152" s="1100"/>
      <c r="FJ152" s="1107" t="str">
        <f t="shared" si="137"/>
        <v xml:space="preserve"> </v>
      </c>
      <c r="FK152" s="779" t="str">
        <f t="shared" si="198"/>
        <v/>
      </c>
      <c r="FL152" s="212" t="str">
        <f t="shared" si="199"/>
        <v xml:space="preserve"> </v>
      </c>
      <c r="FM152" s="1335" t="str">
        <f t="shared" si="111"/>
        <v xml:space="preserve"> </v>
      </c>
      <c r="FN152" s="1273" t="str">
        <f t="shared" si="112"/>
        <v/>
      </c>
      <c r="FO152" s="1274" t="str">
        <f t="shared" si="113"/>
        <v/>
      </c>
      <c r="FP152" s="1275" t="str">
        <f t="shared" si="114"/>
        <v/>
      </c>
      <c r="FQ152" s="1275" t="str">
        <f t="shared" si="115"/>
        <v/>
      </c>
      <c r="FR152" s="1275" t="str">
        <f t="shared" si="116"/>
        <v/>
      </c>
      <c r="FS152" s="1275" t="str">
        <f t="shared" si="117"/>
        <v/>
      </c>
      <c r="FT152" s="1275" t="str">
        <f t="shared" si="118"/>
        <v/>
      </c>
      <c r="FU152" s="1275" t="str">
        <f t="shared" si="119"/>
        <v/>
      </c>
      <c r="FV152" s="1275" t="str">
        <f t="shared" si="120"/>
        <v/>
      </c>
      <c r="FW152" s="1275" t="str">
        <f t="shared" si="121"/>
        <v/>
      </c>
      <c r="FY152" s="1234" t="str">
        <f t="shared" si="138"/>
        <v xml:space="preserve"> </v>
      </c>
      <c r="FZ152" s="1234" t="str">
        <f t="shared" si="139"/>
        <v xml:space="preserve"> </v>
      </c>
      <c r="GA152" s="1234" t="str">
        <f t="shared" si="140"/>
        <v xml:space="preserve"> </v>
      </c>
      <c r="GB152" s="1234" t="str">
        <f t="shared" si="141"/>
        <v xml:space="preserve"> </v>
      </c>
      <c r="GC152" s="1234" t="str">
        <f t="shared" si="142"/>
        <v xml:space="preserve"> </v>
      </c>
      <c r="GD152" s="1234" t="str">
        <f t="shared" si="143"/>
        <v xml:space="preserve"> </v>
      </c>
      <c r="GE152" s="1234" t="str">
        <f t="shared" si="144"/>
        <v xml:space="preserve"> </v>
      </c>
      <c r="GF152" s="1234" t="str">
        <f t="shared" si="145"/>
        <v xml:space="preserve"> </v>
      </c>
      <c r="GG152" s="1234" t="str">
        <f t="shared" si="146"/>
        <v xml:space="preserve"> </v>
      </c>
      <c r="GH152" s="1234">
        <f t="shared" si="147"/>
        <v>0</v>
      </c>
      <c r="GI152" s="1234" t="str">
        <f t="shared" si="148"/>
        <v xml:space="preserve"> </v>
      </c>
      <c r="GJ152" s="1234" t="str">
        <f t="shared" si="149"/>
        <v xml:space="preserve"> </v>
      </c>
      <c r="GK152" s="1234" t="str">
        <f t="shared" si="150"/>
        <v xml:space="preserve"> </v>
      </c>
      <c r="GL152" s="1234" t="str">
        <f t="shared" si="151"/>
        <v xml:space="preserve"> </v>
      </c>
      <c r="GM152" s="1234" t="str">
        <f t="shared" si="152"/>
        <v xml:space="preserve"> </v>
      </c>
      <c r="GN152" s="1234" t="str">
        <f t="shared" si="153"/>
        <v xml:space="preserve"> </v>
      </c>
      <c r="GO152" s="1234" t="str">
        <f t="shared" si="154"/>
        <v xml:space="preserve"> </v>
      </c>
      <c r="GP152" s="1234" t="str">
        <f t="shared" si="155"/>
        <v xml:space="preserve"> </v>
      </c>
      <c r="GQ152" s="1234" t="str">
        <f t="shared" si="156"/>
        <v xml:space="preserve"> </v>
      </c>
      <c r="GR152" s="1234">
        <f t="shared" si="157"/>
        <v>0</v>
      </c>
      <c r="GS152" s="1234" t="str">
        <f t="shared" si="168"/>
        <v xml:space="preserve"> </v>
      </c>
      <c r="GT152" s="1234" t="str">
        <f t="shared" si="169"/>
        <v xml:space="preserve"> </v>
      </c>
      <c r="GU152" s="1234" t="str">
        <f t="shared" si="170"/>
        <v xml:space="preserve"> </v>
      </c>
      <c r="GV152" s="1234" t="str">
        <f t="shared" si="171"/>
        <v xml:space="preserve"> </v>
      </c>
      <c r="GW152" s="1234" t="str">
        <f t="shared" si="172"/>
        <v xml:space="preserve"> </v>
      </c>
      <c r="GX152" s="1234" t="str">
        <f t="shared" si="173"/>
        <v xml:space="preserve"> </v>
      </c>
      <c r="GY152" s="1234" t="str">
        <f t="shared" si="174"/>
        <v xml:space="preserve"> </v>
      </c>
      <c r="GZ152" s="1234" t="str">
        <f t="shared" si="175"/>
        <v xml:space="preserve"> </v>
      </c>
      <c r="HA152" s="1234" t="str">
        <f t="shared" si="176"/>
        <v xml:space="preserve"> </v>
      </c>
      <c r="HB152" s="1234">
        <f t="shared" si="167"/>
        <v>0</v>
      </c>
      <c r="HC152" s="1234" t="str">
        <f t="shared" si="125"/>
        <v xml:space="preserve"> </v>
      </c>
      <c r="HD152" s="1234" t="str">
        <f t="shared" si="126"/>
        <v xml:space="preserve"> </v>
      </c>
      <c r="HE152" s="1234" t="str">
        <f t="shared" si="127"/>
        <v xml:space="preserve"> </v>
      </c>
      <c r="HF152" s="1234">
        <f t="shared" si="128"/>
        <v>0</v>
      </c>
      <c r="HG152" s="1234" t="str">
        <f t="shared" si="129"/>
        <v xml:space="preserve"> </v>
      </c>
      <c r="HH152" s="1234" t="str">
        <f t="shared" si="130"/>
        <v xml:space="preserve"> </v>
      </c>
      <c r="HI152" s="1234" t="str">
        <f t="shared" si="131"/>
        <v xml:space="preserve"> </v>
      </c>
      <c r="HJ152" s="1234" t="str">
        <f t="shared" si="132"/>
        <v xml:space="preserve"> </v>
      </c>
      <c r="HK152" s="1234" t="str">
        <f t="shared" si="133"/>
        <v xml:space="preserve"> </v>
      </c>
      <c r="HL152" s="1234" t="str">
        <f t="shared" si="134"/>
        <v xml:space="preserve"> </v>
      </c>
      <c r="HM152" s="1234" t="str">
        <f t="shared" si="135"/>
        <v xml:space="preserve"> </v>
      </c>
      <c r="HN152" s="1234">
        <f t="shared" si="136"/>
        <v>0</v>
      </c>
    </row>
    <row r="153" spans="1:222" ht="30" customHeight="1" thickTop="1" thickBot="1">
      <c r="A153" s="1205">
        <f>【A票】【D票】!$D$10</f>
        <v>0</v>
      </c>
      <c r="B153" s="1205">
        <f>【A票】【D票】!$H$10</f>
        <v>0</v>
      </c>
      <c r="C153" s="1206" t="str">
        <f>【A票】【D票】!$K$10</f>
        <v xml:space="preserve"> </v>
      </c>
      <c r="D153" s="1207">
        <f t="shared" si="62"/>
        <v>34</v>
      </c>
      <c r="E153" s="472"/>
      <c r="F153" s="704"/>
      <c r="G153" s="588"/>
      <c r="H153" s="589"/>
      <c r="I153" s="639"/>
      <c r="J153" s="639"/>
      <c r="K153" s="639"/>
      <c r="L153" s="639"/>
      <c r="M153" s="639"/>
      <c r="N153" s="639"/>
      <c r="O153" s="639"/>
      <c r="P153" s="639"/>
      <c r="Q153" s="639"/>
      <c r="R153" s="639"/>
      <c r="S153" s="639"/>
      <c r="T153" s="639"/>
      <c r="U153" s="639"/>
      <c r="V153" s="640"/>
      <c r="W153" s="644"/>
      <c r="X153" s="644"/>
      <c r="Y153" s="645"/>
      <c r="Z153" s="643"/>
      <c r="AA153" s="212" t="str">
        <f t="shared" si="182"/>
        <v xml:space="preserve"> </v>
      </c>
      <c r="AB153" s="212" t="str">
        <f t="shared" si="183"/>
        <v xml:space="preserve"> </v>
      </c>
      <c r="AC153" s="81"/>
      <c r="AD153" s="448"/>
      <c r="AE153" s="448"/>
      <c r="AF153" s="804" t="str">
        <f t="shared" si="186"/>
        <v xml:space="preserve"> </v>
      </c>
      <c r="AG153" s="804" t="str">
        <f t="shared" si="187"/>
        <v xml:space="preserve"> </v>
      </c>
      <c r="AH153" s="440"/>
      <c r="AI153" s="704"/>
      <c r="AJ153" s="442"/>
      <c r="AK153" s="442"/>
      <c r="AL153" s="442"/>
      <c r="AM153" s="442"/>
      <c r="AN153" s="844"/>
      <c r="AO153" s="443"/>
      <c r="AP153" s="441"/>
      <c r="AQ153" s="1328" t="str">
        <f t="shared" si="194"/>
        <v xml:space="preserve"> </v>
      </c>
      <c r="AR153" s="213" t="str">
        <f t="shared" si="195"/>
        <v xml:space="preserve"> </v>
      </c>
      <c r="AS153" s="213" t="str">
        <f t="shared" si="196"/>
        <v xml:space="preserve"> </v>
      </c>
      <c r="AT153" s="1216" t="str">
        <f t="shared" si="177"/>
        <v xml:space="preserve"> </v>
      </c>
      <c r="AU153" s="1217" t="str">
        <f t="shared" si="178"/>
        <v xml:space="preserve"> </v>
      </c>
      <c r="AV153" s="79"/>
      <c r="AW153" s="1218" t="str">
        <f t="shared" si="179"/>
        <v/>
      </c>
      <c r="AX153" s="213" t="str">
        <f t="shared" si="184"/>
        <v xml:space="preserve"> </v>
      </c>
      <c r="AY153" s="213" t="str">
        <f t="shared" si="185"/>
        <v xml:space="preserve"> </v>
      </c>
      <c r="AZ153" s="445"/>
      <c r="BA153" s="81"/>
      <c r="BB153" s="81"/>
      <c r="BC153" s="80"/>
      <c r="BD153" s="245"/>
      <c r="BE153" s="442"/>
      <c r="BF153" s="442"/>
      <c r="BG153" s="442"/>
      <c r="BH153" s="219" t="str">
        <f t="shared" si="75"/>
        <v xml:space="preserve"> </v>
      </c>
      <c r="BI153" s="446"/>
      <c r="BJ153" s="704"/>
      <c r="BK153" s="81"/>
      <c r="BL153" s="451"/>
      <c r="BM153" s="450"/>
      <c r="BN153" s="449"/>
      <c r="BO153" s="449"/>
      <c r="BP153" s="81"/>
      <c r="BQ153" s="81"/>
      <c r="BR153" s="81"/>
      <c r="BS153" s="81"/>
      <c r="BT153" s="81"/>
      <c r="BU153" s="81"/>
      <c r="BV153" s="81"/>
      <c r="BW153" s="81"/>
      <c r="BX153" s="81"/>
      <c r="BY153" s="81"/>
      <c r="BZ153" s="81"/>
      <c r="CA153" s="81"/>
      <c r="CB153" s="81"/>
      <c r="CC153" s="81"/>
      <c r="CD153" s="81"/>
      <c r="CE153" s="81"/>
      <c r="CF153" s="81"/>
      <c r="CG153" s="81"/>
      <c r="CH153" s="81"/>
      <c r="CI153" s="81"/>
      <c r="CJ153" s="81"/>
      <c r="CK153" s="81"/>
      <c r="CL153" s="81"/>
      <c r="CM153" s="81"/>
      <c r="CN153" s="81"/>
      <c r="CO153" s="81"/>
      <c r="CP153" s="81"/>
      <c r="CQ153" s="81"/>
      <c r="CR153" s="81"/>
      <c r="CS153" s="81"/>
      <c r="CT153" s="81"/>
      <c r="CU153" s="81"/>
      <c r="CV153" s="81"/>
      <c r="CW153" s="81"/>
      <c r="CX153" s="81"/>
      <c r="CY153" s="81"/>
      <c r="CZ153" s="81"/>
      <c r="DA153" s="81"/>
      <c r="DB153" s="81"/>
      <c r="DC153" s="81"/>
      <c r="DD153" s="81"/>
      <c r="DE153" s="81"/>
      <c r="DF153" s="81"/>
      <c r="DG153" s="81"/>
      <c r="DH153" s="81"/>
      <c r="DI153" s="81"/>
      <c r="DJ153" s="81"/>
      <c r="DK153" s="448"/>
      <c r="DL153" s="213" t="str">
        <f t="shared" si="180"/>
        <v xml:space="preserve"> </v>
      </c>
      <c r="DM153" s="246">
        <f t="shared" si="197"/>
        <v>34</v>
      </c>
      <c r="DN153" s="444"/>
      <c r="DO153" s="449"/>
      <c r="DP153" s="81"/>
      <c r="DQ153" s="81"/>
      <c r="DR153" s="81"/>
      <c r="DS153" s="81"/>
      <c r="DT153" s="81"/>
      <c r="DU153" s="81"/>
      <c r="DV153" s="448"/>
      <c r="DW153" s="450"/>
      <c r="DX153" s="704"/>
      <c r="DY153" s="213" t="str">
        <f t="shared" si="188"/>
        <v xml:space="preserve"> </v>
      </c>
      <c r="DZ153" s="213" t="str">
        <f t="shared" si="189"/>
        <v xml:space="preserve"> </v>
      </c>
      <c r="EA153" s="247"/>
      <c r="EB153" s="247"/>
      <c r="EC153" s="247"/>
      <c r="ED153" s="247"/>
      <c r="EE153" s="247"/>
      <c r="EF153" s="247"/>
      <c r="EG153" s="450"/>
      <c r="EH153" s="704"/>
      <c r="EI153" s="213" t="str">
        <f t="shared" si="190"/>
        <v xml:space="preserve"> </v>
      </c>
      <c r="EJ153" s="213" t="str">
        <f t="shared" si="191"/>
        <v xml:space="preserve"> </v>
      </c>
      <c r="EK153" s="81"/>
      <c r="EL153" s="81"/>
      <c r="EM153" s="81"/>
      <c r="EN153" s="704"/>
      <c r="EO153" s="213" t="str">
        <f t="shared" si="82"/>
        <v xml:space="preserve"> </v>
      </c>
      <c r="EP153" s="249"/>
      <c r="EQ153" s="704"/>
      <c r="ER153" s="248"/>
      <c r="ES153" s="704"/>
      <c r="ET153" s="248"/>
      <c r="EU153" s="251"/>
      <c r="EV153" s="213" t="str">
        <f t="shared" si="192"/>
        <v xml:space="preserve"> </v>
      </c>
      <c r="EW153" s="213" t="str">
        <f t="shared" si="193"/>
        <v xml:space="preserve"> </v>
      </c>
      <c r="EX153" s="82"/>
      <c r="EY153" s="82"/>
      <c r="EZ153" s="82"/>
      <c r="FA153" s="248"/>
      <c r="FB153" s="1337" t="str">
        <f t="shared" si="85"/>
        <v xml:space="preserve"> </v>
      </c>
      <c r="FC153" s="452"/>
      <c r="FD153" s="213" t="str" cm="1">
        <f t="array" ref="FD153">IF(AND(SUM(COUNTIF(DO153:DV153,{"*実施*"}),COUNTIF(EA153:EF153,{"*実施*"}))&gt;0,FC153=""),"法に基づく措置あり→問12に記入",
IF(AND(SUM(COUNTIF(DO153:DV153,{"*実施*"}),COUNTIF(EA153:EF153,{"*実施*"}))&lt;1,FC153&lt;&gt;""),"法に基づく措置なし→問12に記入不要"," "))</f>
        <v xml:space="preserve"> </v>
      </c>
      <c r="FE153" s="449"/>
      <c r="FF153" s="704"/>
      <c r="FG153" s="81"/>
      <c r="FH153" s="449"/>
      <c r="FI153" s="1100"/>
      <c r="FJ153" s="1107" t="str">
        <f t="shared" si="137"/>
        <v xml:space="preserve"> </v>
      </c>
      <c r="FK153" s="779" t="str">
        <f t="shared" si="198"/>
        <v/>
      </c>
      <c r="FL153" s="212" t="str">
        <f t="shared" si="199"/>
        <v xml:space="preserve"> </v>
      </c>
      <c r="FM153" s="1335" t="str">
        <f t="shared" si="111"/>
        <v xml:space="preserve"> </v>
      </c>
      <c r="FN153" s="1273" t="str">
        <f t="shared" si="112"/>
        <v/>
      </c>
      <c r="FO153" s="1274" t="str">
        <f t="shared" si="113"/>
        <v/>
      </c>
      <c r="FP153" s="1275" t="str">
        <f t="shared" si="114"/>
        <v/>
      </c>
      <c r="FQ153" s="1275" t="str">
        <f t="shared" si="115"/>
        <v/>
      </c>
      <c r="FR153" s="1275" t="str">
        <f t="shared" si="116"/>
        <v/>
      </c>
      <c r="FS153" s="1275" t="str">
        <f t="shared" si="117"/>
        <v/>
      </c>
      <c r="FT153" s="1275" t="str">
        <f t="shared" si="118"/>
        <v/>
      </c>
      <c r="FU153" s="1275" t="str">
        <f t="shared" si="119"/>
        <v/>
      </c>
      <c r="FV153" s="1275" t="str">
        <f t="shared" si="120"/>
        <v/>
      </c>
      <c r="FW153" s="1275" t="str">
        <f t="shared" si="121"/>
        <v/>
      </c>
      <c r="FY153" s="1234" t="str">
        <f t="shared" si="138"/>
        <v xml:space="preserve"> </v>
      </c>
      <c r="FZ153" s="1234" t="str">
        <f t="shared" si="139"/>
        <v xml:space="preserve"> </v>
      </c>
      <c r="GA153" s="1234" t="str">
        <f t="shared" si="140"/>
        <v xml:space="preserve"> </v>
      </c>
      <c r="GB153" s="1234" t="str">
        <f t="shared" si="141"/>
        <v xml:space="preserve"> </v>
      </c>
      <c r="GC153" s="1234" t="str">
        <f t="shared" si="142"/>
        <v xml:space="preserve"> </v>
      </c>
      <c r="GD153" s="1234" t="str">
        <f t="shared" si="143"/>
        <v xml:space="preserve"> </v>
      </c>
      <c r="GE153" s="1234" t="str">
        <f t="shared" si="144"/>
        <v xml:space="preserve"> </v>
      </c>
      <c r="GF153" s="1234" t="str">
        <f t="shared" si="145"/>
        <v xml:space="preserve"> </v>
      </c>
      <c r="GG153" s="1234" t="str">
        <f t="shared" si="146"/>
        <v xml:space="preserve"> </v>
      </c>
      <c r="GH153" s="1234">
        <f t="shared" si="147"/>
        <v>0</v>
      </c>
      <c r="GI153" s="1234" t="str">
        <f t="shared" si="148"/>
        <v xml:space="preserve"> </v>
      </c>
      <c r="GJ153" s="1234" t="str">
        <f t="shared" si="149"/>
        <v xml:space="preserve"> </v>
      </c>
      <c r="GK153" s="1234" t="str">
        <f t="shared" si="150"/>
        <v xml:space="preserve"> </v>
      </c>
      <c r="GL153" s="1234" t="str">
        <f t="shared" si="151"/>
        <v xml:space="preserve"> </v>
      </c>
      <c r="GM153" s="1234" t="str">
        <f t="shared" si="152"/>
        <v xml:space="preserve"> </v>
      </c>
      <c r="GN153" s="1234" t="str">
        <f t="shared" si="153"/>
        <v xml:space="preserve"> </v>
      </c>
      <c r="GO153" s="1234" t="str">
        <f t="shared" si="154"/>
        <v xml:space="preserve"> </v>
      </c>
      <c r="GP153" s="1234" t="str">
        <f t="shared" si="155"/>
        <v xml:space="preserve"> </v>
      </c>
      <c r="GQ153" s="1234" t="str">
        <f t="shared" si="156"/>
        <v xml:space="preserve"> </v>
      </c>
      <c r="GR153" s="1234">
        <f t="shared" si="157"/>
        <v>0</v>
      </c>
      <c r="GS153" s="1234" t="str">
        <f t="shared" si="168"/>
        <v xml:space="preserve"> </v>
      </c>
      <c r="GT153" s="1234" t="str">
        <f t="shared" si="169"/>
        <v xml:space="preserve"> </v>
      </c>
      <c r="GU153" s="1234" t="str">
        <f t="shared" si="170"/>
        <v xml:space="preserve"> </v>
      </c>
      <c r="GV153" s="1234" t="str">
        <f t="shared" si="171"/>
        <v xml:space="preserve"> </v>
      </c>
      <c r="GW153" s="1234" t="str">
        <f t="shared" si="172"/>
        <v xml:space="preserve"> </v>
      </c>
      <c r="GX153" s="1234" t="str">
        <f t="shared" si="173"/>
        <v xml:space="preserve"> </v>
      </c>
      <c r="GY153" s="1234" t="str">
        <f t="shared" si="174"/>
        <v xml:space="preserve"> </v>
      </c>
      <c r="GZ153" s="1234" t="str">
        <f t="shared" si="175"/>
        <v xml:space="preserve"> </v>
      </c>
      <c r="HA153" s="1234" t="str">
        <f t="shared" si="176"/>
        <v xml:space="preserve"> </v>
      </c>
      <c r="HB153" s="1234">
        <f t="shared" si="167"/>
        <v>0</v>
      </c>
      <c r="HC153" s="1234" t="str">
        <f t="shared" si="125"/>
        <v xml:space="preserve"> </v>
      </c>
      <c r="HD153" s="1234" t="str">
        <f t="shared" si="126"/>
        <v xml:space="preserve"> </v>
      </c>
      <c r="HE153" s="1234" t="str">
        <f t="shared" si="127"/>
        <v xml:space="preserve"> </v>
      </c>
      <c r="HF153" s="1234">
        <f t="shared" si="128"/>
        <v>0</v>
      </c>
      <c r="HG153" s="1234" t="str">
        <f t="shared" si="129"/>
        <v xml:space="preserve"> </v>
      </c>
      <c r="HH153" s="1234" t="str">
        <f t="shared" si="130"/>
        <v xml:space="preserve"> </v>
      </c>
      <c r="HI153" s="1234" t="str">
        <f t="shared" si="131"/>
        <v xml:space="preserve"> </v>
      </c>
      <c r="HJ153" s="1234" t="str">
        <f t="shared" si="132"/>
        <v xml:space="preserve"> </v>
      </c>
      <c r="HK153" s="1234" t="str">
        <f t="shared" si="133"/>
        <v xml:space="preserve"> </v>
      </c>
      <c r="HL153" s="1234" t="str">
        <f t="shared" si="134"/>
        <v xml:space="preserve"> </v>
      </c>
      <c r="HM153" s="1234" t="str">
        <f t="shared" si="135"/>
        <v xml:space="preserve"> </v>
      </c>
      <c r="HN153" s="1234">
        <f t="shared" si="136"/>
        <v>0</v>
      </c>
    </row>
    <row r="154" spans="1:222" ht="30" customHeight="1" thickTop="1" thickBot="1">
      <c r="A154" s="1205">
        <f>【A票】【D票】!$D$10</f>
        <v>0</v>
      </c>
      <c r="B154" s="1205">
        <f>【A票】【D票】!$H$10</f>
        <v>0</v>
      </c>
      <c r="C154" s="1206" t="str">
        <f>【A票】【D票】!$K$10</f>
        <v xml:space="preserve"> </v>
      </c>
      <c r="D154" s="1207">
        <f t="shared" si="62"/>
        <v>35</v>
      </c>
      <c r="E154" s="472"/>
      <c r="F154" s="704"/>
      <c r="G154" s="588"/>
      <c r="H154" s="589"/>
      <c r="I154" s="639"/>
      <c r="J154" s="639"/>
      <c r="K154" s="639"/>
      <c r="L154" s="639"/>
      <c r="M154" s="639"/>
      <c r="N154" s="639"/>
      <c r="O154" s="639"/>
      <c r="P154" s="639"/>
      <c r="Q154" s="639"/>
      <c r="R154" s="639"/>
      <c r="S154" s="639"/>
      <c r="T154" s="639"/>
      <c r="U154" s="639"/>
      <c r="V154" s="640"/>
      <c r="W154" s="644"/>
      <c r="X154" s="644"/>
      <c r="Y154" s="645"/>
      <c r="Z154" s="643"/>
      <c r="AA154" s="212" t="str">
        <f t="shared" si="182"/>
        <v xml:space="preserve"> </v>
      </c>
      <c r="AB154" s="212" t="str">
        <f t="shared" si="183"/>
        <v xml:space="preserve"> </v>
      </c>
      <c r="AC154" s="81"/>
      <c r="AD154" s="448"/>
      <c r="AE154" s="448"/>
      <c r="AF154" s="804" t="str">
        <f t="shared" si="186"/>
        <v xml:space="preserve"> </v>
      </c>
      <c r="AG154" s="804" t="str">
        <f t="shared" si="187"/>
        <v xml:space="preserve"> </v>
      </c>
      <c r="AH154" s="440"/>
      <c r="AI154" s="704"/>
      <c r="AJ154" s="442"/>
      <c r="AK154" s="442"/>
      <c r="AL154" s="442"/>
      <c r="AM154" s="442"/>
      <c r="AN154" s="844"/>
      <c r="AO154" s="443"/>
      <c r="AP154" s="441"/>
      <c r="AQ154" s="1328" t="str">
        <f t="shared" si="194"/>
        <v xml:space="preserve"> </v>
      </c>
      <c r="AR154" s="213" t="str">
        <f t="shared" si="195"/>
        <v xml:space="preserve"> </v>
      </c>
      <c r="AS154" s="213" t="str">
        <f t="shared" si="196"/>
        <v xml:space="preserve"> </v>
      </c>
      <c r="AT154" s="1216" t="str">
        <f t="shared" si="177"/>
        <v xml:space="preserve"> </v>
      </c>
      <c r="AU154" s="1217" t="str">
        <f t="shared" si="178"/>
        <v xml:space="preserve"> </v>
      </c>
      <c r="AV154" s="79"/>
      <c r="AW154" s="1218" t="str">
        <f t="shared" si="179"/>
        <v/>
      </c>
      <c r="AX154" s="213" t="str">
        <f t="shared" si="184"/>
        <v xml:space="preserve"> </v>
      </c>
      <c r="AY154" s="213" t="str">
        <f t="shared" si="185"/>
        <v xml:space="preserve"> </v>
      </c>
      <c r="AZ154" s="445"/>
      <c r="BA154" s="81"/>
      <c r="BB154" s="81"/>
      <c r="BC154" s="80"/>
      <c r="BD154" s="245"/>
      <c r="BE154" s="442"/>
      <c r="BF154" s="442"/>
      <c r="BG154" s="442"/>
      <c r="BH154" s="219" t="str">
        <f t="shared" si="75"/>
        <v xml:space="preserve"> </v>
      </c>
      <c r="BI154" s="446"/>
      <c r="BJ154" s="704"/>
      <c r="BK154" s="81"/>
      <c r="BL154" s="451"/>
      <c r="BM154" s="450"/>
      <c r="BN154" s="449"/>
      <c r="BO154" s="449"/>
      <c r="BP154" s="81"/>
      <c r="BQ154" s="81"/>
      <c r="BR154" s="81"/>
      <c r="BS154" s="81"/>
      <c r="BT154" s="81"/>
      <c r="BU154" s="81"/>
      <c r="BV154" s="81"/>
      <c r="BW154" s="81"/>
      <c r="BX154" s="81"/>
      <c r="BY154" s="81"/>
      <c r="BZ154" s="81"/>
      <c r="CA154" s="81"/>
      <c r="CB154" s="81"/>
      <c r="CC154" s="81"/>
      <c r="CD154" s="81"/>
      <c r="CE154" s="81"/>
      <c r="CF154" s="81"/>
      <c r="CG154" s="81"/>
      <c r="CH154" s="81"/>
      <c r="CI154" s="81"/>
      <c r="CJ154" s="81"/>
      <c r="CK154" s="81"/>
      <c r="CL154" s="81"/>
      <c r="CM154" s="81"/>
      <c r="CN154" s="81"/>
      <c r="CO154" s="81"/>
      <c r="CP154" s="81"/>
      <c r="CQ154" s="81"/>
      <c r="CR154" s="81"/>
      <c r="CS154" s="81"/>
      <c r="CT154" s="81"/>
      <c r="CU154" s="81"/>
      <c r="CV154" s="81"/>
      <c r="CW154" s="81"/>
      <c r="CX154" s="81"/>
      <c r="CY154" s="81"/>
      <c r="CZ154" s="81"/>
      <c r="DA154" s="81"/>
      <c r="DB154" s="81"/>
      <c r="DC154" s="81"/>
      <c r="DD154" s="81"/>
      <c r="DE154" s="81"/>
      <c r="DF154" s="81"/>
      <c r="DG154" s="81"/>
      <c r="DH154" s="81"/>
      <c r="DI154" s="81"/>
      <c r="DJ154" s="81"/>
      <c r="DK154" s="448"/>
      <c r="DL154" s="213" t="str">
        <f t="shared" si="180"/>
        <v xml:space="preserve"> </v>
      </c>
      <c r="DM154" s="246">
        <f t="shared" si="197"/>
        <v>35</v>
      </c>
      <c r="DN154" s="444"/>
      <c r="DO154" s="449"/>
      <c r="DP154" s="81"/>
      <c r="DQ154" s="81"/>
      <c r="DR154" s="81"/>
      <c r="DS154" s="81"/>
      <c r="DT154" s="81"/>
      <c r="DU154" s="81"/>
      <c r="DV154" s="448"/>
      <c r="DW154" s="450"/>
      <c r="DX154" s="704"/>
      <c r="DY154" s="213" t="str">
        <f t="shared" si="188"/>
        <v xml:space="preserve"> </v>
      </c>
      <c r="DZ154" s="213" t="str">
        <f t="shared" si="189"/>
        <v xml:space="preserve"> </v>
      </c>
      <c r="EA154" s="247"/>
      <c r="EB154" s="247"/>
      <c r="EC154" s="247"/>
      <c r="ED154" s="247"/>
      <c r="EE154" s="247"/>
      <c r="EF154" s="247"/>
      <c r="EG154" s="450"/>
      <c r="EH154" s="704"/>
      <c r="EI154" s="213" t="str">
        <f t="shared" si="190"/>
        <v xml:space="preserve"> </v>
      </c>
      <c r="EJ154" s="213" t="str">
        <f t="shared" si="191"/>
        <v xml:space="preserve"> </v>
      </c>
      <c r="EK154" s="81"/>
      <c r="EL154" s="81"/>
      <c r="EM154" s="81"/>
      <c r="EN154" s="704"/>
      <c r="EO154" s="213" t="str">
        <f t="shared" si="82"/>
        <v xml:space="preserve"> </v>
      </c>
      <c r="EP154" s="249"/>
      <c r="EQ154" s="704"/>
      <c r="ER154" s="248"/>
      <c r="ES154" s="704"/>
      <c r="ET154" s="248"/>
      <c r="EU154" s="251"/>
      <c r="EV154" s="213" t="str">
        <f t="shared" si="192"/>
        <v xml:space="preserve"> </v>
      </c>
      <c r="EW154" s="213" t="str">
        <f t="shared" si="193"/>
        <v xml:space="preserve"> </v>
      </c>
      <c r="EX154" s="82"/>
      <c r="EY154" s="82"/>
      <c r="EZ154" s="82"/>
      <c r="FA154" s="248"/>
      <c r="FB154" s="1337" t="str">
        <f t="shared" si="85"/>
        <v xml:space="preserve"> </v>
      </c>
      <c r="FC154" s="452"/>
      <c r="FD154" s="213" t="str" cm="1">
        <f t="array" ref="FD154">IF(AND(SUM(COUNTIF(DO154:DV154,{"*実施*"}),COUNTIF(EA154:EF154,{"*実施*"}))&gt;0,FC154=""),"法に基づく措置あり→問12に記入",
IF(AND(SUM(COUNTIF(DO154:DV154,{"*実施*"}),COUNTIF(EA154:EF154,{"*実施*"}))&lt;1,FC154&lt;&gt;""),"法に基づく措置なし→問12に記入不要"," "))</f>
        <v xml:space="preserve"> </v>
      </c>
      <c r="FE154" s="449"/>
      <c r="FF154" s="704"/>
      <c r="FG154" s="81"/>
      <c r="FH154" s="449"/>
      <c r="FI154" s="1100"/>
      <c r="FJ154" s="1107" t="str">
        <f t="shared" si="137"/>
        <v xml:space="preserve"> </v>
      </c>
      <c r="FK154" s="779" t="str">
        <f t="shared" si="198"/>
        <v/>
      </c>
      <c r="FL154" s="212" t="str">
        <f t="shared" si="199"/>
        <v xml:space="preserve"> </v>
      </c>
      <c r="FM154" s="1335" t="str">
        <f t="shared" si="111"/>
        <v xml:space="preserve"> </v>
      </c>
      <c r="FN154" s="1273" t="str">
        <f t="shared" si="112"/>
        <v/>
      </c>
      <c r="FO154" s="1274" t="str">
        <f t="shared" si="113"/>
        <v/>
      </c>
      <c r="FP154" s="1275" t="str">
        <f t="shared" si="114"/>
        <v/>
      </c>
      <c r="FQ154" s="1275" t="str">
        <f t="shared" si="115"/>
        <v/>
      </c>
      <c r="FR154" s="1275" t="str">
        <f t="shared" si="116"/>
        <v/>
      </c>
      <c r="FS154" s="1275" t="str">
        <f t="shared" si="117"/>
        <v/>
      </c>
      <c r="FT154" s="1275" t="str">
        <f t="shared" si="118"/>
        <v/>
      </c>
      <c r="FU154" s="1275" t="str">
        <f t="shared" si="119"/>
        <v/>
      </c>
      <c r="FV154" s="1275" t="str">
        <f t="shared" si="120"/>
        <v/>
      </c>
      <c r="FW154" s="1275" t="str">
        <f t="shared" si="121"/>
        <v/>
      </c>
      <c r="FY154" s="1234" t="str">
        <f t="shared" si="138"/>
        <v xml:space="preserve"> </v>
      </c>
      <c r="FZ154" s="1234" t="str">
        <f t="shared" si="139"/>
        <v xml:space="preserve"> </v>
      </c>
      <c r="GA154" s="1234" t="str">
        <f t="shared" si="140"/>
        <v xml:space="preserve"> </v>
      </c>
      <c r="GB154" s="1234" t="str">
        <f t="shared" si="141"/>
        <v xml:space="preserve"> </v>
      </c>
      <c r="GC154" s="1234" t="str">
        <f t="shared" si="142"/>
        <v xml:space="preserve"> </v>
      </c>
      <c r="GD154" s="1234" t="str">
        <f t="shared" si="143"/>
        <v xml:space="preserve"> </v>
      </c>
      <c r="GE154" s="1234" t="str">
        <f t="shared" si="144"/>
        <v xml:space="preserve"> </v>
      </c>
      <c r="GF154" s="1234" t="str">
        <f t="shared" si="145"/>
        <v xml:space="preserve"> </v>
      </c>
      <c r="GG154" s="1234" t="str">
        <f t="shared" si="146"/>
        <v xml:space="preserve"> </v>
      </c>
      <c r="GH154" s="1234">
        <f t="shared" si="147"/>
        <v>0</v>
      </c>
      <c r="GI154" s="1234" t="str">
        <f t="shared" si="148"/>
        <v xml:space="preserve"> </v>
      </c>
      <c r="GJ154" s="1234" t="str">
        <f t="shared" si="149"/>
        <v xml:space="preserve"> </v>
      </c>
      <c r="GK154" s="1234" t="str">
        <f t="shared" si="150"/>
        <v xml:space="preserve"> </v>
      </c>
      <c r="GL154" s="1234" t="str">
        <f t="shared" si="151"/>
        <v xml:space="preserve"> </v>
      </c>
      <c r="GM154" s="1234" t="str">
        <f t="shared" si="152"/>
        <v xml:space="preserve"> </v>
      </c>
      <c r="GN154" s="1234" t="str">
        <f t="shared" si="153"/>
        <v xml:space="preserve"> </v>
      </c>
      <c r="GO154" s="1234" t="str">
        <f t="shared" si="154"/>
        <v xml:space="preserve"> </v>
      </c>
      <c r="GP154" s="1234" t="str">
        <f t="shared" si="155"/>
        <v xml:space="preserve"> </v>
      </c>
      <c r="GQ154" s="1234" t="str">
        <f t="shared" si="156"/>
        <v xml:space="preserve"> </v>
      </c>
      <c r="GR154" s="1234">
        <f t="shared" si="157"/>
        <v>0</v>
      </c>
      <c r="GS154" s="1234" t="str">
        <f t="shared" si="168"/>
        <v xml:space="preserve"> </v>
      </c>
      <c r="GT154" s="1234" t="str">
        <f t="shared" si="169"/>
        <v xml:space="preserve"> </v>
      </c>
      <c r="GU154" s="1234" t="str">
        <f t="shared" si="170"/>
        <v xml:space="preserve"> </v>
      </c>
      <c r="GV154" s="1234" t="str">
        <f t="shared" si="171"/>
        <v xml:space="preserve"> </v>
      </c>
      <c r="GW154" s="1234" t="str">
        <f t="shared" si="172"/>
        <v xml:space="preserve"> </v>
      </c>
      <c r="GX154" s="1234" t="str">
        <f t="shared" si="173"/>
        <v xml:space="preserve"> </v>
      </c>
      <c r="GY154" s="1234" t="str">
        <f t="shared" si="174"/>
        <v xml:space="preserve"> </v>
      </c>
      <c r="GZ154" s="1234" t="str">
        <f t="shared" si="175"/>
        <v xml:space="preserve"> </v>
      </c>
      <c r="HA154" s="1234" t="str">
        <f t="shared" si="176"/>
        <v xml:space="preserve"> </v>
      </c>
      <c r="HB154" s="1234">
        <f t="shared" si="167"/>
        <v>0</v>
      </c>
      <c r="HC154" s="1234" t="str">
        <f t="shared" si="125"/>
        <v xml:space="preserve"> </v>
      </c>
      <c r="HD154" s="1234" t="str">
        <f t="shared" si="126"/>
        <v xml:space="preserve"> </v>
      </c>
      <c r="HE154" s="1234" t="str">
        <f t="shared" si="127"/>
        <v xml:space="preserve"> </v>
      </c>
      <c r="HF154" s="1234">
        <f t="shared" si="128"/>
        <v>0</v>
      </c>
      <c r="HG154" s="1234" t="str">
        <f t="shared" si="129"/>
        <v xml:space="preserve"> </v>
      </c>
      <c r="HH154" s="1234" t="str">
        <f t="shared" si="130"/>
        <v xml:space="preserve"> </v>
      </c>
      <c r="HI154" s="1234" t="str">
        <f t="shared" si="131"/>
        <v xml:space="preserve"> </v>
      </c>
      <c r="HJ154" s="1234" t="str">
        <f t="shared" si="132"/>
        <v xml:space="preserve"> </v>
      </c>
      <c r="HK154" s="1234" t="str">
        <f t="shared" si="133"/>
        <v xml:space="preserve"> </v>
      </c>
      <c r="HL154" s="1234" t="str">
        <f t="shared" si="134"/>
        <v xml:space="preserve"> </v>
      </c>
      <c r="HM154" s="1234" t="str">
        <f t="shared" si="135"/>
        <v xml:space="preserve"> </v>
      </c>
      <c r="HN154" s="1234">
        <f t="shared" si="136"/>
        <v>0</v>
      </c>
    </row>
    <row r="155" spans="1:222" ht="30" customHeight="1" thickTop="1" thickBot="1">
      <c r="A155" s="1205">
        <f>【A票】【D票】!$D$10</f>
        <v>0</v>
      </c>
      <c r="B155" s="1205">
        <f>【A票】【D票】!$H$10</f>
        <v>0</v>
      </c>
      <c r="C155" s="1206" t="str">
        <f>【A票】【D票】!$K$10</f>
        <v xml:space="preserve"> </v>
      </c>
      <c r="D155" s="1207">
        <f t="shared" si="62"/>
        <v>36</v>
      </c>
      <c r="E155" s="472"/>
      <c r="F155" s="704"/>
      <c r="G155" s="588"/>
      <c r="H155" s="589"/>
      <c r="I155" s="639"/>
      <c r="J155" s="639"/>
      <c r="K155" s="639"/>
      <c r="L155" s="639"/>
      <c r="M155" s="639"/>
      <c r="N155" s="639"/>
      <c r="O155" s="639"/>
      <c r="P155" s="639"/>
      <c r="Q155" s="639"/>
      <c r="R155" s="639"/>
      <c r="S155" s="639"/>
      <c r="T155" s="639"/>
      <c r="U155" s="639"/>
      <c r="V155" s="640"/>
      <c r="W155" s="644"/>
      <c r="X155" s="644"/>
      <c r="Y155" s="645"/>
      <c r="Z155" s="643"/>
      <c r="AA155" s="212" t="str">
        <f t="shared" si="182"/>
        <v xml:space="preserve"> </v>
      </c>
      <c r="AB155" s="212" t="str">
        <f t="shared" si="183"/>
        <v xml:space="preserve"> </v>
      </c>
      <c r="AC155" s="81"/>
      <c r="AD155" s="448"/>
      <c r="AE155" s="448"/>
      <c r="AF155" s="804" t="str">
        <f t="shared" si="186"/>
        <v xml:space="preserve"> </v>
      </c>
      <c r="AG155" s="804" t="str">
        <f t="shared" si="187"/>
        <v xml:space="preserve"> </v>
      </c>
      <c r="AH155" s="440"/>
      <c r="AI155" s="704"/>
      <c r="AJ155" s="442"/>
      <c r="AK155" s="442"/>
      <c r="AL155" s="442"/>
      <c r="AM155" s="442"/>
      <c r="AN155" s="844"/>
      <c r="AO155" s="443"/>
      <c r="AP155" s="441"/>
      <c r="AQ155" s="1328" t="str">
        <f t="shared" si="194"/>
        <v xml:space="preserve"> </v>
      </c>
      <c r="AR155" s="213" t="str">
        <f t="shared" si="195"/>
        <v xml:space="preserve"> </v>
      </c>
      <c r="AS155" s="213" t="str">
        <f t="shared" si="196"/>
        <v xml:space="preserve"> </v>
      </c>
      <c r="AT155" s="1216" t="str">
        <f t="shared" si="177"/>
        <v xml:space="preserve"> </v>
      </c>
      <c r="AU155" s="1217" t="str">
        <f t="shared" si="178"/>
        <v xml:space="preserve"> </v>
      </c>
      <c r="AV155" s="79"/>
      <c r="AW155" s="1218" t="str">
        <f t="shared" si="179"/>
        <v/>
      </c>
      <c r="AX155" s="213" t="str">
        <f t="shared" si="184"/>
        <v xml:space="preserve"> </v>
      </c>
      <c r="AY155" s="213" t="str">
        <f t="shared" si="185"/>
        <v xml:space="preserve"> </v>
      </c>
      <c r="AZ155" s="445"/>
      <c r="BA155" s="81"/>
      <c r="BB155" s="81"/>
      <c r="BC155" s="80"/>
      <c r="BD155" s="245"/>
      <c r="BE155" s="442"/>
      <c r="BF155" s="442"/>
      <c r="BG155" s="442"/>
      <c r="BH155" s="219" t="str">
        <f t="shared" si="75"/>
        <v xml:space="preserve"> </v>
      </c>
      <c r="BI155" s="446"/>
      <c r="BJ155" s="704"/>
      <c r="BK155" s="81"/>
      <c r="BL155" s="451"/>
      <c r="BM155" s="450"/>
      <c r="BN155" s="449"/>
      <c r="BO155" s="449"/>
      <c r="BP155" s="81"/>
      <c r="BQ155" s="81"/>
      <c r="BR155" s="81"/>
      <c r="BS155" s="81"/>
      <c r="BT155" s="81"/>
      <c r="BU155" s="81"/>
      <c r="BV155" s="81"/>
      <c r="BW155" s="81"/>
      <c r="BX155" s="81"/>
      <c r="BY155" s="81"/>
      <c r="BZ155" s="81"/>
      <c r="CA155" s="81"/>
      <c r="CB155" s="81"/>
      <c r="CC155" s="81"/>
      <c r="CD155" s="81"/>
      <c r="CE155" s="81"/>
      <c r="CF155" s="81"/>
      <c r="CG155" s="81"/>
      <c r="CH155" s="81"/>
      <c r="CI155" s="81"/>
      <c r="CJ155" s="81"/>
      <c r="CK155" s="81"/>
      <c r="CL155" s="81"/>
      <c r="CM155" s="81"/>
      <c r="CN155" s="81"/>
      <c r="CO155" s="81"/>
      <c r="CP155" s="81"/>
      <c r="CQ155" s="81"/>
      <c r="CR155" s="81"/>
      <c r="CS155" s="81"/>
      <c r="CT155" s="81"/>
      <c r="CU155" s="81"/>
      <c r="CV155" s="81"/>
      <c r="CW155" s="81"/>
      <c r="CX155" s="81"/>
      <c r="CY155" s="81"/>
      <c r="CZ155" s="81"/>
      <c r="DA155" s="81"/>
      <c r="DB155" s="81"/>
      <c r="DC155" s="81"/>
      <c r="DD155" s="81"/>
      <c r="DE155" s="81"/>
      <c r="DF155" s="81"/>
      <c r="DG155" s="81"/>
      <c r="DH155" s="81"/>
      <c r="DI155" s="81"/>
      <c r="DJ155" s="81"/>
      <c r="DK155" s="448"/>
      <c r="DL155" s="213" t="str">
        <f t="shared" si="180"/>
        <v xml:space="preserve"> </v>
      </c>
      <c r="DM155" s="246">
        <f t="shared" si="197"/>
        <v>36</v>
      </c>
      <c r="DN155" s="444"/>
      <c r="DO155" s="449"/>
      <c r="DP155" s="81"/>
      <c r="DQ155" s="81"/>
      <c r="DR155" s="81"/>
      <c r="DS155" s="81"/>
      <c r="DT155" s="81"/>
      <c r="DU155" s="81"/>
      <c r="DV155" s="448"/>
      <c r="DW155" s="450"/>
      <c r="DX155" s="704"/>
      <c r="DY155" s="213" t="str">
        <f t="shared" si="188"/>
        <v xml:space="preserve"> </v>
      </c>
      <c r="DZ155" s="213" t="str">
        <f t="shared" si="189"/>
        <v xml:space="preserve"> </v>
      </c>
      <c r="EA155" s="247"/>
      <c r="EB155" s="247"/>
      <c r="EC155" s="247"/>
      <c r="ED155" s="247"/>
      <c r="EE155" s="247"/>
      <c r="EF155" s="247"/>
      <c r="EG155" s="450"/>
      <c r="EH155" s="704"/>
      <c r="EI155" s="213" t="str">
        <f t="shared" si="190"/>
        <v xml:space="preserve"> </v>
      </c>
      <c r="EJ155" s="213" t="str">
        <f t="shared" si="191"/>
        <v xml:space="preserve"> </v>
      </c>
      <c r="EK155" s="81"/>
      <c r="EL155" s="81"/>
      <c r="EM155" s="81"/>
      <c r="EN155" s="704"/>
      <c r="EO155" s="213" t="str">
        <f t="shared" si="82"/>
        <v xml:space="preserve"> </v>
      </c>
      <c r="EP155" s="249"/>
      <c r="EQ155" s="704"/>
      <c r="ER155" s="248"/>
      <c r="ES155" s="704"/>
      <c r="ET155" s="248"/>
      <c r="EU155" s="251"/>
      <c r="EV155" s="213" t="str">
        <f t="shared" si="192"/>
        <v xml:space="preserve"> </v>
      </c>
      <c r="EW155" s="213" t="str">
        <f t="shared" si="193"/>
        <v xml:space="preserve"> </v>
      </c>
      <c r="EX155" s="82"/>
      <c r="EY155" s="82"/>
      <c r="EZ155" s="82"/>
      <c r="FA155" s="248"/>
      <c r="FB155" s="1337" t="str">
        <f t="shared" si="85"/>
        <v xml:space="preserve"> </v>
      </c>
      <c r="FC155" s="452"/>
      <c r="FD155" s="213" t="str" cm="1">
        <f t="array" ref="FD155">IF(AND(SUM(COUNTIF(DO155:DV155,{"*実施*"}),COUNTIF(EA155:EF155,{"*実施*"}))&gt;0,FC155=""),"法に基づく措置あり→問12に記入",
IF(AND(SUM(COUNTIF(DO155:DV155,{"*実施*"}),COUNTIF(EA155:EF155,{"*実施*"}))&lt;1,FC155&lt;&gt;""),"法に基づく措置なし→問12に記入不要"," "))</f>
        <v xml:space="preserve"> </v>
      </c>
      <c r="FE155" s="449"/>
      <c r="FF155" s="704"/>
      <c r="FG155" s="81"/>
      <c r="FH155" s="449"/>
      <c r="FI155" s="1100"/>
      <c r="FJ155" s="1107" t="str">
        <f t="shared" si="137"/>
        <v xml:space="preserve"> </v>
      </c>
      <c r="FK155" s="779" t="str">
        <f t="shared" si="198"/>
        <v/>
      </c>
      <c r="FL155" s="212" t="str">
        <f t="shared" si="199"/>
        <v xml:space="preserve"> </v>
      </c>
      <c r="FM155" s="1335" t="str">
        <f t="shared" si="111"/>
        <v xml:space="preserve"> </v>
      </c>
      <c r="FN155" s="1273" t="str">
        <f t="shared" si="112"/>
        <v/>
      </c>
      <c r="FO155" s="1274" t="str">
        <f t="shared" si="113"/>
        <v/>
      </c>
      <c r="FP155" s="1275" t="str">
        <f t="shared" si="114"/>
        <v/>
      </c>
      <c r="FQ155" s="1275" t="str">
        <f t="shared" si="115"/>
        <v/>
      </c>
      <c r="FR155" s="1275" t="str">
        <f t="shared" si="116"/>
        <v/>
      </c>
      <c r="FS155" s="1275" t="str">
        <f t="shared" si="117"/>
        <v/>
      </c>
      <c r="FT155" s="1275" t="str">
        <f t="shared" si="118"/>
        <v/>
      </c>
      <c r="FU155" s="1275" t="str">
        <f t="shared" si="119"/>
        <v/>
      </c>
      <c r="FV155" s="1275" t="str">
        <f t="shared" si="120"/>
        <v/>
      </c>
      <c r="FW155" s="1275" t="str">
        <f t="shared" si="121"/>
        <v/>
      </c>
      <c r="FY155" s="1234" t="str">
        <f t="shared" si="138"/>
        <v xml:space="preserve"> </v>
      </c>
      <c r="FZ155" s="1234" t="str">
        <f t="shared" si="139"/>
        <v xml:space="preserve"> </v>
      </c>
      <c r="GA155" s="1234" t="str">
        <f t="shared" si="140"/>
        <v xml:space="preserve"> </v>
      </c>
      <c r="GB155" s="1234" t="str">
        <f t="shared" si="141"/>
        <v xml:space="preserve"> </v>
      </c>
      <c r="GC155" s="1234" t="str">
        <f t="shared" si="142"/>
        <v xml:space="preserve"> </v>
      </c>
      <c r="GD155" s="1234" t="str">
        <f t="shared" si="143"/>
        <v xml:space="preserve"> </v>
      </c>
      <c r="GE155" s="1234" t="str">
        <f t="shared" si="144"/>
        <v xml:space="preserve"> </v>
      </c>
      <c r="GF155" s="1234" t="str">
        <f t="shared" si="145"/>
        <v xml:space="preserve"> </v>
      </c>
      <c r="GG155" s="1234" t="str">
        <f t="shared" si="146"/>
        <v xml:space="preserve"> </v>
      </c>
      <c r="GH155" s="1234">
        <f t="shared" si="147"/>
        <v>0</v>
      </c>
      <c r="GI155" s="1234" t="str">
        <f t="shared" si="148"/>
        <v xml:space="preserve"> </v>
      </c>
      <c r="GJ155" s="1234" t="str">
        <f t="shared" si="149"/>
        <v xml:space="preserve"> </v>
      </c>
      <c r="GK155" s="1234" t="str">
        <f t="shared" si="150"/>
        <v xml:space="preserve"> </v>
      </c>
      <c r="GL155" s="1234" t="str">
        <f t="shared" si="151"/>
        <v xml:space="preserve"> </v>
      </c>
      <c r="GM155" s="1234" t="str">
        <f t="shared" si="152"/>
        <v xml:space="preserve"> </v>
      </c>
      <c r="GN155" s="1234" t="str">
        <f t="shared" si="153"/>
        <v xml:space="preserve"> </v>
      </c>
      <c r="GO155" s="1234" t="str">
        <f t="shared" si="154"/>
        <v xml:space="preserve"> </v>
      </c>
      <c r="GP155" s="1234" t="str">
        <f t="shared" si="155"/>
        <v xml:space="preserve"> </v>
      </c>
      <c r="GQ155" s="1234" t="str">
        <f t="shared" si="156"/>
        <v xml:space="preserve"> </v>
      </c>
      <c r="GR155" s="1234">
        <f t="shared" si="157"/>
        <v>0</v>
      </c>
      <c r="GS155" s="1234" t="str">
        <f t="shared" si="168"/>
        <v xml:space="preserve"> </v>
      </c>
      <c r="GT155" s="1234" t="str">
        <f t="shared" si="169"/>
        <v xml:space="preserve"> </v>
      </c>
      <c r="GU155" s="1234" t="str">
        <f t="shared" si="170"/>
        <v xml:space="preserve"> </v>
      </c>
      <c r="GV155" s="1234" t="str">
        <f t="shared" si="171"/>
        <v xml:space="preserve"> </v>
      </c>
      <c r="GW155" s="1234" t="str">
        <f t="shared" si="172"/>
        <v xml:space="preserve"> </v>
      </c>
      <c r="GX155" s="1234" t="str">
        <f t="shared" si="173"/>
        <v xml:space="preserve"> </v>
      </c>
      <c r="GY155" s="1234" t="str">
        <f t="shared" si="174"/>
        <v xml:space="preserve"> </v>
      </c>
      <c r="GZ155" s="1234" t="str">
        <f t="shared" si="175"/>
        <v xml:space="preserve"> </v>
      </c>
      <c r="HA155" s="1234" t="str">
        <f t="shared" si="176"/>
        <v xml:space="preserve"> </v>
      </c>
      <c r="HB155" s="1234">
        <f t="shared" si="167"/>
        <v>0</v>
      </c>
      <c r="HC155" s="1234" t="str">
        <f t="shared" si="125"/>
        <v xml:space="preserve"> </v>
      </c>
      <c r="HD155" s="1234" t="str">
        <f t="shared" si="126"/>
        <v xml:space="preserve"> </v>
      </c>
      <c r="HE155" s="1234" t="str">
        <f t="shared" si="127"/>
        <v xml:space="preserve"> </v>
      </c>
      <c r="HF155" s="1234">
        <f t="shared" si="128"/>
        <v>0</v>
      </c>
      <c r="HG155" s="1234" t="str">
        <f t="shared" si="129"/>
        <v xml:space="preserve"> </v>
      </c>
      <c r="HH155" s="1234" t="str">
        <f t="shared" si="130"/>
        <v xml:space="preserve"> </v>
      </c>
      <c r="HI155" s="1234" t="str">
        <f t="shared" si="131"/>
        <v xml:space="preserve"> </v>
      </c>
      <c r="HJ155" s="1234" t="str">
        <f t="shared" si="132"/>
        <v xml:space="preserve"> </v>
      </c>
      <c r="HK155" s="1234" t="str">
        <f t="shared" si="133"/>
        <v xml:space="preserve"> </v>
      </c>
      <c r="HL155" s="1234" t="str">
        <f t="shared" si="134"/>
        <v xml:space="preserve"> </v>
      </c>
      <c r="HM155" s="1234" t="str">
        <f t="shared" si="135"/>
        <v xml:space="preserve"> </v>
      </c>
      <c r="HN155" s="1234">
        <f t="shared" si="136"/>
        <v>0</v>
      </c>
    </row>
    <row r="156" spans="1:222" ht="30" customHeight="1" thickTop="1" thickBot="1">
      <c r="A156" s="1205">
        <f>【A票】【D票】!$D$10</f>
        <v>0</v>
      </c>
      <c r="B156" s="1205">
        <f>【A票】【D票】!$H$10</f>
        <v>0</v>
      </c>
      <c r="C156" s="1206" t="str">
        <f>【A票】【D票】!$K$10</f>
        <v xml:space="preserve"> </v>
      </c>
      <c r="D156" s="1207">
        <f t="shared" si="62"/>
        <v>37</v>
      </c>
      <c r="E156" s="472"/>
      <c r="F156" s="704"/>
      <c r="G156" s="588"/>
      <c r="H156" s="589"/>
      <c r="I156" s="639"/>
      <c r="J156" s="639"/>
      <c r="K156" s="639"/>
      <c r="L156" s="639"/>
      <c r="M156" s="639"/>
      <c r="N156" s="639"/>
      <c r="O156" s="639"/>
      <c r="P156" s="639"/>
      <c r="Q156" s="639"/>
      <c r="R156" s="639"/>
      <c r="S156" s="639"/>
      <c r="T156" s="639"/>
      <c r="U156" s="639"/>
      <c r="V156" s="640"/>
      <c r="W156" s="644"/>
      <c r="X156" s="644"/>
      <c r="Y156" s="645"/>
      <c r="Z156" s="643"/>
      <c r="AA156" s="212" t="str">
        <f t="shared" si="182"/>
        <v xml:space="preserve"> </v>
      </c>
      <c r="AB156" s="212" t="str">
        <f t="shared" si="183"/>
        <v xml:space="preserve"> </v>
      </c>
      <c r="AC156" s="81"/>
      <c r="AD156" s="448"/>
      <c r="AE156" s="448"/>
      <c r="AF156" s="804" t="str">
        <f t="shared" si="186"/>
        <v xml:space="preserve"> </v>
      </c>
      <c r="AG156" s="804" t="str">
        <f t="shared" si="187"/>
        <v xml:space="preserve"> </v>
      </c>
      <c r="AH156" s="440"/>
      <c r="AI156" s="704"/>
      <c r="AJ156" s="442"/>
      <c r="AK156" s="442"/>
      <c r="AL156" s="442"/>
      <c r="AM156" s="442"/>
      <c r="AN156" s="844"/>
      <c r="AO156" s="443"/>
      <c r="AP156" s="441"/>
      <c r="AQ156" s="1328" t="str">
        <f t="shared" si="194"/>
        <v xml:space="preserve"> </v>
      </c>
      <c r="AR156" s="213" t="str">
        <f t="shared" si="195"/>
        <v xml:space="preserve"> </v>
      </c>
      <c r="AS156" s="213" t="str">
        <f t="shared" si="196"/>
        <v xml:space="preserve"> </v>
      </c>
      <c r="AT156" s="1216" t="str">
        <f t="shared" si="177"/>
        <v xml:space="preserve"> </v>
      </c>
      <c r="AU156" s="1217" t="str">
        <f t="shared" si="178"/>
        <v xml:space="preserve"> </v>
      </c>
      <c r="AV156" s="79"/>
      <c r="AW156" s="1218" t="str">
        <f t="shared" si="179"/>
        <v/>
      </c>
      <c r="AX156" s="213" t="str">
        <f t="shared" si="184"/>
        <v xml:space="preserve"> </v>
      </c>
      <c r="AY156" s="213" t="str">
        <f t="shared" si="185"/>
        <v xml:space="preserve"> </v>
      </c>
      <c r="AZ156" s="445"/>
      <c r="BA156" s="81"/>
      <c r="BB156" s="81"/>
      <c r="BC156" s="80"/>
      <c r="BD156" s="245"/>
      <c r="BE156" s="442"/>
      <c r="BF156" s="442"/>
      <c r="BG156" s="442"/>
      <c r="BH156" s="219" t="str">
        <f t="shared" si="75"/>
        <v xml:space="preserve"> </v>
      </c>
      <c r="BI156" s="446"/>
      <c r="BJ156" s="704"/>
      <c r="BK156" s="81"/>
      <c r="BL156" s="451"/>
      <c r="BM156" s="450"/>
      <c r="BN156" s="449"/>
      <c r="BO156" s="449"/>
      <c r="BP156" s="81"/>
      <c r="BQ156" s="81"/>
      <c r="BR156" s="81"/>
      <c r="BS156" s="81"/>
      <c r="BT156" s="81"/>
      <c r="BU156" s="81"/>
      <c r="BV156" s="81"/>
      <c r="BW156" s="81"/>
      <c r="BX156" s="81"/>
      <c r="BY156" s="81"/>
      <c r="BZ156" s="81"/>
      <c r="CA156" s="81"/>
      <c r="CB156" s="81"/>
      <c r="CC156" s="81"/>
      <c r="CD156" s="81"/>
      <c r="CE156" s="81"/>
      <c r="CF156" s="81"/>
      <c r="CG156" s="81"/>
      <c r="CH156" s="81"/>
      <c r="CI156" s="81"/>
      <c r="CJ156" s="81"/>
      <c r="CK156" s="81"/>
      <c r="CL156" s="81"/>
      <c r="CM156" s="81"/>
      <c r="CN156" s="81"/>
      <c r="CO156" s="81"/>
      <c r="CP156" s="81"/>
      <c r="CQ156" s="81"/>
      <c r="CR156" s="81"/>
      <c r="CS156" s="81"/>
      <c r="CT156" s="81"/>
      <c r="CU156" s="81"/>
      <c r="CV156" s="81"/>
      <c r="CW156" s="81"/>
      <c r="CX156" s="81"/>
      <c r="CY156" s="81"/>
      <c r="CZ156" s="81"/>
      <c r="DA156" s="81"/>
      <c r="DB156" s="81"/>
      <c r="DC156" s="81"/>
      <c r="DD156" s="81"/>
      <c r="DE156" s="81"/>
      <c r="DF156" s="81"/>
      <c r="DG156" s="81"/>
      <c r="DH156" s="81"/>
      <c r="DI156" s="81"/>
      <c r="DJ156" s="81"/>
      <c r="DK156" s="448"/>
      <c r="DL156" s="213" t="str">
        <f t="shared" si="180"/>
        <v xml:space="preserve"> </v>
      </c>
      <c r="DM156" s="246">
        <f t="shared" si="197"/>
        <v>37</v>
      </c>
      <c r="DN156" s="444"/>
      <c r="DO156" s="449"/>
      <c r="DP156" s="81"/>
      <c r="DQ156" s="81"/>
      <c r="DR156" s="81"/>
      <c r="DS156" s="81"/>
      <c r="DT156" s="81"/>
      <c r="DU156" s="81"/>
      <c r="DV156" s="448"/>
      <c r="DW156" s="450"/>
      <c r="DX156" s="704"/>
      <c r="DY156" s="213" t="str">
        <f t="shared" si="188"/>
        <v xml:space="preserve"> </v>
      </c>
      <c r="DZ156" s="213" t="str">
        <f t="shared" si="189"/>
        <v xml:space="preserve"> </v>
      </c>
      <c r="EA156" s="247"/>
      <c r="EB156" s="247"/>
      <c r="EC156" s="247"/>
      <c r="ED156" s="247"/>
      <c r="EE156" s="247"/>
      <c r="EF156" s="247"/>
      <c r="EG156" s="450"/>
      <c r="EH156" s="704"/>
      <c r="EI156" s="213" t="str">
        <f t="shared" si="190"/>
        <v xml:space="preserve"> </v>
      </c>
      <c r="EJ156" s="213" t="str">
        <f t="shared" si="191"/>
        <v xml:space="preserve"> </v>
      </c>
      <c r="EK156" s="81"/>
      <c r="EL156" s="81"/>
      <c r="EM156" s="81"/>
      <c r="EN156" s="704"/>
      <c r="EO156" s="213" t="str">
        <f t="shared" si="82"/>
        <v xml:space="preserve"> </v>
      </c>
      <c r="EP156" s="249"/>
      <c r="EQ156" s="704"/>
      <c r="ER156" s="248"/>
      <c r="ES156" s="704"/>
      <c r="ET156" s="248"/>
      <c r="EU156" s="251"/>
      <c r="EV156" s="213" t="str">
        <f t="shared" si="192"/>
        <v xml:space="preserve"> </v>
      </c>
      <c r="EW156" s="213" t="str">
        <f t="shared" si="193"/>
        <v xml:space="preserve"> </v>
      </c>
      <c r="EX156" s="82"/>
      <c r="EY156" s="82"/>
      <c r="EZ156" s="82"/>
      <c r="FA156" s="248"/>
      <c r="FB156" s="1337" t="str">
        <f t="shared" si="85"/>
        <v xml:space="preserve"> </v>
      </c>
      <c r="FC156" s="452"/>
      <c r="FD156" s="213" t="str" cm="1">
        <f t="array" ref="FD156">IF(AND(SUM(COUNTIF(DO156:DV156,{"*実施*"}),COUNTIF(EA156:EF156,{"*実施*"}))&gt;0,FC156=""),"法に基づく措置あり→問12に記入",
IF(AND(SUM(COUNTIF(DO156:DV156,{"*実施*"}),COUNTIF(EA156:EF156,{"*実施*"}))&lt;1,FC156&lt;&gt;""),"法に基づく措置なし→問12に記入不要"," "))</f>
        <v xml:space="preserve"> </v>
      </c>
      <c r="FE156" s="449"/>
      <c r="FF156" s="704"/>
      <c r="FG156" s="81"/>
      <c r="FH156" s="449"/>
      <c r="FI156" s="1100"/>
      <c r="FJ156" s="1107" t="str">
        <f t="shared" si="137"/>
        <v xml:space="preserve"> </v>
      </c>
      <c r="FK156" s="779" t="str">
        <f t="shared" si="198"/>
        <v/>
      </c>
      <c r="FL156" s="212" t="str">
        <f t="shared" si="199"/>
        <v xml:space="preserve"> </v>
      </c>
      <c r="FM156" s="1335" t="str">
        <f t="shared" si="111"/>
        <v xml:space="preserve"> </v>
      </c>
      <c r="FN156" s="1273" t="str">
        <f t="shared" si="112"/>
        <v/>
      </c>
      <c r="FO156" s="1274" t="str">
        <f t="shared" si="113"/>
        <v/>
      </c>
      <c r="FP156" s="1275" t="str">
        <f t="shared" si="114"/>
        <v/>
      </c>
      <c r="FQ156" s="1275" t="str">
        <f t="shared" si="115"/>
        <v/>
      </c>
      <c r="FR156" s="1275" t="str">
        <f t="shared" si="116"/>
        <v/>
      </c>
      <c r="FS156" s="1275" t="str">
        <f t="shared" si="117"/>
        <v/>
      </c>
      <c r="FT156" s="1275" t="str">
        <f t="shared" si="118"/>
        <v/>
      </c>
      <c r="FU156" s="1275" t="str">
        <f t="shared" si="119"/>
        <v/>
      </c>
      <c r="FV156" s="1275" t="str">
        <f t="shared" si="120"/>
        <v/>
      </c>
      <c r="FW156" s="1275" t="str">
        <f t="shared" si="121"/>
        <v/>
      </c>
      <c r="FY156" s="1234" t="str">
        <f t="shared" si="138"/>
        <v xml:space="preserve"> </v>
      </c>
      <c r="FZ156" s="1234" t="str">
        <f t="shared" si="139"/>
        <v xml:space="preserve"> </v>
      </c>
      <c r="GA156" s="1234" t="str">
        <f t="shared" si="140"/>
        <v xml:space="preserve"> </v>
      </c>
      <c r="GB156" s="1234" t="str">
        <f t="shared" si="141"/>
        <v xml:space="preserve"> </v>
      </c>
      <c r="GC156" s="1234" t="str">
        <f t="shared" si="142"/>
        <v xml:space="preserve"> </v>
      </c>
      <c r="GD156" s="1234" t="str">
        <f t="shared" si="143"/>
        <v xml:space="preserve"> </v>
      </c>
      <c r="GE156" s="1234" t="str">
        <f t="shared" si="144"/>
        <v xml:space="preserve"> </v>
      </c>
      <c r="GF156" s="1234" t="str">
        <f t="shared" si="145"/>
        <v xml:space="preserve"> </v>
      </c>
      <c r="GG156" s="1234" t="str">
        <f t="shared" si="146"/>
        <v xml:space="preserve"> </v>
      </c>
      <c r="GH156" s="1234">
        <f t="shared" si="147"/>
        <v>0</v>
      </c>
      <c r="GI156" s="1234" t="str">
        <f t="shared" si="148"/>
        <v xml:space="preserve"> </v>
      </c>
      <c r="GJ156" s="1234" t="str">
        <f t="shared" si="149"/>
        <v xml:space="preserve"> </v>
      </c>
      <c r="GK156" s="1234" t="str">
        <f t="shared" si="150"/>
        <v xml:space="preserve"> </v>
      </c>
      <c r="GL156" s="1234" t="str">
        <f t="shared" si="151"/>
        <v xml:space="preserve"> </v>
      </c>
      <c r="GM156" s="1234" t="str">
        <f t="shared" si="152"/>
        <v xml:space="preserve"> </v>
      </c>
      <c r="GN156" s="1234" t="str">
        <f t="shared" si="153"/>
        <v xml:space="preserve"> </v>
      </c>
      <c r="GO156" s="1234" t="str">
        <f t="shared" si="154"/>
        <v xml:space="preserve"> </v>
      </c>
      <c r="GP156" s="1234" t="str">
        <f t="shared" si="155"/>
        <v xml:space="preserve"> </v>
      </c>
      <c r="GQ156" s="1234" t="str">
        <f t="shared" si="156"/>
        <v xml:space="preserve"> </v>
      </c>
      <c r="GR156" s="1234">
        <f t="shared" si="157"/>
        <v>0</v>
      </c>
      <c r="GS156" s="1234" t="str">
        <f t="shared" si="168"/>
        <v xml:space="preserve"> </v>
      </c>
      <c r="GT156" s="1234" t="str">
        <f t="shared" si="169"/>
        <v xml:space="preserve"> </v>
      </c>
      <c r="GU156" s="1234" t="str">
        <f t="shared" si="170"/>
        <v xml:space="preserve"> </v>
      </c>
      <c r="GV156" s="1234" t="str">
        <f t="shared" si="171"/>
        <v xml:space="preserve"> </v>
      </c>
      <c r="GW156" s="1234" t="str">
        <f t="shared" si="172"/>
        <v xml:space="preserve"> </v>
      </c>
      <c r="GX156" s="1234" t="str">
        <f t="shared" si="173"/>
        <v xml:space="preserve"> </v>
      </c>
      <c r="GY156" s="1234" t="str">
        <f t="shared" si="174"/>
        <v xml:space="preserve"> </v>
      </c>
      <c r="GZ156" s="1234" t="str">
        <f t="shared" si="175"/>
        <v xml:space="preserve"> </v>
      </c>
      <c r="HA156" s="1234" t="str">
        <f t="shared" si="176"/>
        <v xml:space="preserve"> </v>
      </c>
      <c r="HB156" s="1234">
        <f t="shared" si="167"/>
        <v>0</v>
      </c>
      <c r="HC156" s="1234" t="str">
        <f t="shared" si="125"/>
        <v xml:space="preserve"> </v>
      </c>
      <c r="HD156" s="1234" t="str">
        <f t="shared" si="126"/>
        <v xml:space="preserve"> </v>
      </c>
      <c r="HE156" s="1234" t="str">
        <f t="shared" si="127"/>
        <v xml:space="preserve"> </v>
      </c>
      <c r="HF156" s="1234">
        <f t="shared" si="128"/>
        <v>0</v>
      </c>
      <c r="HG156" s="1234" t="str">
        <f t="shared" si="129"/>
        <v xml:space="preserve"> </v>
      </c>
      <c r="HH156" s="1234" t="str">
        <f t="shared" si="130"/>
        <v xml:space="preserve"> </v>
      </c>
      <c r="HI156" s="1234" t="str">
        <f t="shared" si="131"/>
        <v xml:space="preserve"> </v>
      </c>
      <c r="HJ156" s="1234" t="str">
        <f t="shared" si="132"/>
        <v xml:space="preserve"> </v>
      </c>
      <c r="HK156" s="1234" t="str">
        <f t="shared" si="133"/>
        <v xml:space="preserve"> </v>
      </c>
      <c r="HL156" s="1234" t="str">
        <f t="shared" si="134"/>
        <v xml:space="preserve"> </v>
      </c>
      <c r="HM156" s="1234" t="str">
        <f t="shared" si="135"/>
        <v xml:space="preserve"> </v>
      </c>
      <c r="HN156" s="1234">
        <f t="shared" si="136"/>
        <v>0</v>
      </c>
    </row>
    <row r="157" spans="1:222" ht="30" customHeight="1" thickTop="1" thickBot="1">
      <c r="A157" s="1205">
        <f>【A票】【D票】!$D$10</f>
        <v>0</v>
      </c>
      <c r="B157" s="1205">
        <f>【A票】【D票】!$H$10</f>
        <v>0</v>
      </c>
      <c r="C157" s="1206" t="str">
        <f>【A票】【D票】!$K$10</f>
        <v xml:space="preserve"> </v>
      </c>
      <c r="D157" s="1207">
        <f t="shared" si="62"/>
        <v>38</v>
      </c>
      <c r="E157" s="472"/>
      <c r="F157" s="704"/>
      <c r="G157" s="588"/>
      <c r="H157" s="589"/>
      <c r="I157" s="639"/>
      <c r="J157" s="639"/>
      <c r="K157" s="639"/>
      <c r="L157" s="639"/>
      <c r="M157" s="639"/>
      <c r="N157" s="639"/>
      <c r="O157" s="639"/>
      <c r="P157" s="639"/>
      <c r="Q157" s="639"/>
      <c r="R157" s="639"/>
      <c r="S157" s="639"/>
      <c r="T157" s="639"/>
      <c r="U157" s="639"/>
      <c r="V157" s="640"/>
      <c r="W157" s="644"/>
      <c r="X157" s="644"/>
      <c r="Y157" s="645"/>
      <c r="Z157" s="643"/>
      <c r="AA157" s="212" t="str">
        <f t="shared" si="182"/>
        <v xml:space="preserve"> </v>
      </c>
      <c r="AB157" s="212" t="str">
        <f t="shared" si="183"/>
        <v xml:space="preserve"> </v>
      </c>
      <c r="AC157" s="81"/>
      <c r="AD157" s="448"/>
      <c r="AE157" s="448"/>
      <c r="AF157" s="804" t="str">
        <f t="shared" si="186"/>
        <v xml:space="preserve"> </v>
      </c>
      <c r="AG157" s="804" t="str">
        <f t="shared" si="187"/>
        <v xml:space="preserve"> </v>
      </c>
      <c r="AH157" s="440"/>
      <c r="AI157" s="704"/>
      <c r="AJ157" s="442"/>
      <c r="AK157" s="442"/>
      <c r="AL157" s="442"/>
      <c r="AM157" s="442"/>
      <c r="AN157" s="844"/>
      <c r="AO157" s="443"/>
      <c r="AP157" s="441"/>
      <c r="AQ157" s="1328" t="str">
        <f t="shared" si="194"/>
        <v xml:space="preserve"> </v>
      </c>
      <c r="AR157" s="213" t="str">
        <f t="shared" si="195"/>
        <v xml:space="preserve"> </v>
      </c>
      <c r="AS157" s="213" t="str">
        <f t="shared" si="196"/>
        <v xml:space="preserve"> </v>
      </c>
      <c r="AT157" s="1216" t="str">
        <f t="shared" si="177"/>
        <v xml:space="preserve"> </v>
      </c>
      <c r="AU157" s="1217" t="str">
        <f t="shared" si="178"/>
        <v xml:space="preserve"> </v>
      </c>
      <c r="AV157" s="79"/>
      <c r="AW157" s="1218" t="str">
        <f t="shared" si="179"/>
        <v/>
      </c>
      <c r="AX157" s="213" t="str">
        <f t="shared" si="184"/>
        <v xml:space="preserve"> </v>
      </c>
      <c r="AY157" s="213" t="str">
        <f t="shared" si="185"/>
        <v xml:space="preserve"> </v>
      </c>
      <c r="AZ157" s="445"/>
      <c r="BA157" s="81"/>
      <c r="BB157" s="81"/>
      <c r="BC157" s="80"/>
      <c r="BD157" s="245"/>
      <c r="BE157" s="442"/>
      <c r="BF157" s="442"/>
      <c r="BG157" s="442"/>
      <c r="BH157" s="219" t="str">
        <f t="shared" si="75"/>
        <v xml:space="preserve"> </v>
      </c>
      <c r="BI157" s="446"/>
      <c r="BJ157" s="704"/>
      <c r="BK157" s="81"/>
      <c r="BL157" s="451"/>
      <c r="BM157" s="450"/>
      <c r="BN157" s="449"/>
      <c r="BO157" s="449"/>
      <c r="BP157" s="81"/>
      <c r="BQ157" s="81"/>
      <c r="BR157" s="81"/>
      <c r="BS157" s="81"/>
      <c r="BT157" s="81"/>
      <c r="BU157" s="81"/>
      <c r="BV157" s="81"/>
      <c r="BW157" s="81"/>
      <c r="BX157" s="81"/>
      <c r="BY157" s="81"/>
      <c r="BZ157" s="81"/>
      <c r="CA157" s="81"/>
      <c r="CB157" s="81"/>
      <c r="CC157" s="81"/>
      <c r="CD157" s="81"/>
      <c r="CE157" s="81"/>
      <c r="CF157" s="81"/>
      <c r="CG157" s="81"/>
      <c r="CH157" s="81"/>
      <c r="CI157" s="81"/>
      <c r="CJ157" s="81"/>
      <c r="CK157" s="81"/>
      <c r="CL157" s="81"/>
      <c r="CM157" s="81"/>
      <c r="CN157" s="81"/>
      <c r="CO157" s="81"/>
      <c r="CP157" s="81"/>
      <c r="CQ157" s="81"/>
      <c r="CR157" s="81"/>
      <c r="CS157" s="81"/>
      <c r="CT157" s="81"/>
      <c r="CU157" s="81"/>
      <c r="CV157" s="81"/>
      <c r="CW157" s="81"/>
      <c r="CX157" s="81"/>
      <c r="CY157" s="81"/>
      <c r="CZ157" s="81"/>
      <c r="DA157" s="81"/>
      <c r="DB157" s="81"/>
      <c r="DC157" s="81"/>
      <c r="DD157" s="81"/>
      <c r="DE157" s="81"/>
      <c r="DF157" s="81"/>
      <c r="DG157" s="81"/>
      <c r="DH157" s="81"/>
      <c r="DI157" s="81"/>
      <c r="DJ157" s="81"/>
      <c r="DK157" s="448"/>
      <c r="DL157" s="213" t="str">
        <f t="shared" si="180"/>
        <v xml:space="preserve"> </v>
      </c>
      <c r="DM157" s="246">
        <f t="shared" si="197"/>
        <v>38</v>
      </c>
      <c r="DN157" s="444"/>
      <c r="DO157" s="449"/>
      <c r="DP157" s="81"/>
      <c r="DQ157" s="81"/>
      <c r="DR157" s="81"/>
      <c r="DS157" s="81"/>
      <c r="DT157" s="81"/>
      <c r="DU157" s="81"/>
      <c r="DV157" s="448"/>
      <c r="DW157" s="450"/>
      <c r="DX157" s="704"/>
      <c r="DY157" s="213" t="str">
        <f t="shared" si="188"/>
        <v xml:space="preserve"> </v>
      </c>
      <c r="DZ157" s="213" t="str">
        <f t="shared" si="189"/>
        <v xml:space="preserve"> </v>
      </c>
      <c r="EA157" s="247"/>
      <c r="EB157" s="247"/>
      <c r="EC157" s="247"/>
      <c r="ED157" s="247"/>
      <c r="EE157" s="247"/>
      <c r="EF157" s="247"/>
      <c r="EG157" s="450"/>
      <c r="EH157" s="704"/>
      <c r="EI157" s="213" t="str">
        <f t="shared" si="190"/>
        <v xml:space="preserve"> </v>
      </c>
      <c r="EJ157" s="213" t="str">
        <f t="shared" si="191"/>
        <v xml:space="preserve"> </v>
      </c>
      <c r="EK157" s="81"/>
      <c r="EL157" s="81"/>
      <c r="EM157" s="81"/>
      <c r="EN157" s="704"/>
      <c r="EO157" s="213" t="str">
        <f t="shared" si="82"/>
        <v xml:space="preserve"> </v>
      </c>
      <c r="EP157" s="249"/>
      <c r="EQ157" s="704"/>
      <c r="ER157" s="248"/>
      <c r="ES157" s="704"/>
      <c r="ET157" s="248"/>
      <c r="EU157" s="251"/>
      <c r="EV157" s="213" t="str">
        <f t="shared" si="192"/>
        <v xml:space="preserve"> </v>
      </c>
      <c r="EW157" s="213" t="str">
        <f t="shared" si="193"/>
        <v xml:space="preserve"> </v>
      </c>
      <c r="EX157" s="82"/>
      <c r="EY157" s="82"/>
      <c r="EZ157" s="82"/>
      <c r="FA157" s="248"/>
      <c r="FB157" s="1337" t="str">
        <f t="shared" si="85"/>
        <v xml:space="preserve"> </v>
      </c>
      <c r="FC157" s="452"/>
      <c r="FD157" s="213" t="str" cm="1">
        <f t="array" ref="FD157">IF(AND(SUM(COUNTIF(DO157:DV157,{"*実施*"}),COUNTIF(EA157:EF157,{"*実施*"}))&gt;0,FC157=""),"法に基づく措置あり→問12に記入",
IF(AND(SUM(COUNTIF(DO157:DV157,{"*実施*"}),COUNTIF(EA157:EF157,{"*実施*"}))&lt;1,FC157&lt;&gt;""),"法に基づく措置なし→問12に記入不要"," "))</f>
        <v xml:space="preserve"> </v>
      </c>
      <c r="FE157" s="449"/>
      <c r="FF157" s="704"/>
      <c r="FG157" s="81"/>
      <c r="FH157" s="449"/>
      <c r="FI157" s="1100"/>
      <c r="FJ157" s="1107" t="str">
        <f t="shared" si="137"/>
        <v xml:space="preserve"> </v>
      </c>
      <c r="FK157" s="779" t="str">
        <f t="shared" si="198"/>
        <v/>
      </c>
      <c r="FL157" s="212" t="str">
        <f t="shared" si="199"/>
        <v xml:space="preserve"> </v>
      </c>
      <c r="FM157" s="1335" t="str">
        <f t="shared" si="111"/>
        <v xml:space="preserve"> </v>
      </c>
      <c r="FN157" s="1273" t="str">
        <f t="shared" si="112"/>
        <v/>
      </c>
      <c r="FO157" s="1274" t="str">
        <f t="shared" si="113"/>
        <v/>
      </c>
      <c r="FP157" s="1275" t="str">
        <f t="shared" si="114"/>
        <v/>
      </c>
      <c r="FQ157" s="1275" t="str">
        <f t="shared" si="115"/>
        <v/>
      </c>
      <c r="FR157" s="1275" t="str">
        <f t="shared" si="116"/>
        <v/>
      </c>
      <c r="FS157" s="1275" t="str">
        <f t="shared" si="117"/>
        <v/>
      </c>
      <c r="FT157" s="1275" t="str">
        <f t="shared" si="118"/>
        <v/>
      </c>
      <c r="FU157" s="1275" t="str">
        <f t="shared" si="119"/>
        <v/>
      </c>
      <c r="FV157" s="1275" t="str">
        <f t="shared" si="120"/>
        <v/>
      </c>
      <c r="FW157" s="1275" t="str">
        <f t="shared" si="121"/>
        <v/>
      </c>
      <c r="FY157" s="1234" t="str">
        <f t="shared" si="138"/>
        <v xml:space="preserve"> </v>
      </c>
      <c r="FZ157" s="1234" t="str">
        <f t="shared" si="139"/>
        <v xml:space="preserve"> </v>
      </c>
      <c r="GA157" s="1234" t="str">
        <f t="shared" si="140"/>
        <v xml:space="preserve"> </v>
      </c>
      <c r="GB157" s="1234" t="str">
        <f t="shared" si="141"/>
        <v xml:space="preserve"> </v>
      </c>
      <c r="GC157" s="1234" t="str">
        <f t="shared" si="142"/>
        <v xml:space="preserve"> </v>
      </c>
      <c r="GD157" s="1234" t="str">
        <f t="shared" si="143"/>
        <v xml:space="preserve"> </v>
      </c>
      <c r="GE157" s="1234" t="str">
        <f t="shared" si="144"/>
        <v xml:space="preserve"> </v>
      </c>
      <c r="GF157" s="1234" t="str">
        <f t="shared" si="145"/>
        <v xml:space="preserve"> </v>
      </c>
      <c r="GG157" s="1234" t="str">
        <f t="shared" si="146"/>
        <v xml:space="preserve"> </v>
      </c>
      <c r="GH157" s="1234">
        <f t="shared" si="147"/>
        <v>0</v>
      </c>
      <c r="GI157" s="1234" t="str">
        <f t="shared" si="148"/>
        <v xml:space="preserve"> </v>
      </c>
      <c r="GJ157" s="1234" t="str">
        <f t="shared" si="149"/>
        <v xml:space="preserve"> </v>
      </c>
      <c r="GK157" s="1234" t="str">
        <f t="shared" si="150"/>
        <v xml:space="preserve"> </v>
      </c>
      <c r="GL157" s="1234" t="str">
        <f t="shared" si="151"/>
        <v xml:space="preserve"> </v>
      </c>
      <c r="GM157" s="1234" t="str">
        <f t="shared" si="152"/>
        <v xml:space="preserve"> </v>
      </c>
      <c r="GN157" s="1234" t="str">
        <f t="shared" si="153"/>
        <v xml:space="preserve"> </v>
      </c>
      <c r="GO157" s="1234" t="str">
        <f t="shared" si="154"/>
        <v xml:space="preserve"> </v>
      </c>
      <c r="GP157" s="1234" t="str">
        <f t="shared" si="155"/>
        <v xml:space="preserve"> </v>
      </c>
      <c r="GQ157" s="1234" t="str">
        <f t="shared" si="156"/>
        <v xml:space="preserve"> </v>
      </c>
      <c r="GR157" s="1234">
        <f t="shared" si="157"/>
        <v>0</v>
      </c>
      <c r="GS157" s="1234" t="str">
        <f t="shared" si="168"/>
        <v xml:space="preserve"> </v>
      </c>
      <c r="GT157" s="1234" t="str">
        <f t="shared" si="169"/>
        <v xml:space="preserve"> </v>
      </c>
      <c r="GU157" s="1234" t="str">
        <f t="shared" si="170"/>
        <v xml:space="preserve"> </v>
      </c>
      <c r="GV157" s="1234" t="str">
        <f t="shared" si="171"/>
        <v xml:space="preserve"> </v>
      </c>
      <c r="GW157" s="1234" t="str">
        <f t="shared" si="172"/>
        <v xml:space="preserve"> </v>
      </c>
      <c r="GX157" s="1234" t="str">
        <f t="shared" si="173"/>
        <v xml:space="preserve"> </v>
      </c>
      <c r="GY157" s="1234" t="str">
        <f t="shared" si="174"/>
        <v xml:space="preserve"> </v>
      </c>
      <c r="GZ157" s="1234" t="str">
        <f t="shared" si="175"/>
        <v xml:space="preserve"> </v>
      </c>
      <c r="HA157" s="1234" t="str">
        <f t="shared" si="176"/>
        <v xml:space="preserve"> </v>
      </c>
      <c r="HB157" s="1234">
        <f t="shared" si="167"/>
        <v>0</v>
      </c>
      <c r="HC157" s="1234" t="str">
        <f t="shared" si="125"/>
        <v xml:space="preserve"> </v>
      </c>
      <c r="HD157" s="1234" t="str">
        <f t="shared" si="126"/>
        <v xml:space="preserve"> </v>
      </c>
      <c r="HE157" s="1234" t="str">
        <f t="shared" si="127"/>
        <v xml:space="preserve"> </v>
      </c>
      <c r="HF157" s="1234">
        <f t="shared" si="128"/>
        <v>0</v>
      </c>
      <c r="HG157" s="1234" t="str">
        <f t="shared" si="129"/>
        <v xml:space="preserve"> </v>
      </c>
      <c r="HH157" s="1234" t="str">
        <f t="shared" si="130"/>
        <v xml:space="preserve"> </v>
      </c>
      <c r="HI157" s="1234" t="str">
        <f t="shared" si="131"/>
        <v xml:space="preserve"> </v>
      </c>
      <c r="HJ157" s="1234" t="str">
        <f t="shared" si="132"/>
        <v xml:space="preserve"> </v>
      </c>
      <c r="HK157" s="1234" t="str">
        <f t="shared" si="133"/>
        <v xml:space="preserve"> </v>
      </c>
      <c r="HL157" s="1234" t="str">
        <f t="shared" si="134"/>
        <v xml:space="preserve"> </v>
      </c>
      <c r="HM157" s="1234" t="str">
        <f t="shared" si="135"/>
        <v xml:space="preserve"> </v>
      </c>
      <c r="HN157" s="1234">
        <f t="shared" si="136"/>
        <v>0</v>
      </c>
    </row>
    <row r="158" spans="1:222" ht="30" customHeight="1" thickTop="1" thickBot="1">
      <c r="A158" s="1205">
        <f>【A票】【D票】!$D$10</f>
        <v>0</v>
      </c>
      <c r="B158" s="1205">
        <f>【A票】【D票】!$H$10</f>
        <v>0</v>
      </c>
      <c r="C158" s="1206" t="str">
        <f>【A票】【D票】!$K$10</f>
        <v xml:space="preserve"> </v>
      </c>
      <c r="D158" s="1207">
        <f t="shared" si="62"/>
        <v>39</v>
      </c>
      <c r="E158" s="472"/>
      <c r="F158" s="704"/>
      <c r="G158" s="588"/>
      <c r="H158" s="589"/>
      <c r="I158" s="639"/>
      <c r="J158" s="639"/>
      <c r="K158" s="639"/>
      <c r="L158" s="639"/>
      <c r="M158" s="639"/>
      <c r="N158" s="639"/>
      <c r="O158" s="639"/>
      <c r="P158" s="639"/>
      <c r="Q158" s="639"/>
      <c r="R158" s="639"/>
      <c r="S158" s="639"/>
      <c r="T158" s="639"/>
      <c r="U158" s="639"/>
      <c r="V158" s="640"/>
      <c r="W158" s="644"/>
      <c r="X158" s="644"/>
      <c r="Y158" s="645"/>
      <c r="Z158" s="643"/>
      <c r="AA158" s="212" t="str">
        <f t="shared" si="182"/>
        <v xml:space="preserve"> </v>
      </c>
      <c r="AB158" s="212" t="str">
        <f t="shared" si="183"/>
        <v xml:space="preserve"> </v>
      </c>
      <c r="AC158" s="81"/>
      <c r="AD158" s="448"/>
      <c r="AE158" s="448"/>
      <c r="AF158" s="804" t="str">
        <f t="shared" si="186"/>
        <v xml:space="preserve"> </v>
      </c>
      <c r="AG158" s="804" t="str">
        <f t="shared" si="187"/>
        <v xml:space="preserve"> </v>
      </c>
      <c r="AH158" s="440"/>
      <c r="AI158" s="704"/>
      <c r="AJ158" s="442"/>
      <c r="AK158" s="442"/>
      <c r="AL158" s="442"/>
      <c r="AM158" s="442"/>
      <c r="AN158" s="844"/>
      <c r="AO158" s="443"/>
      <c r="AP158" s="441"/>
      <c r="AQ158" s="1328" t="str">
        <f t="shared" si="194"/>
        <v xml:space="preserve"> </v>
      </c>
      <c r="AR158" s="213" t="str">
        <f t="shared" si="195"/>
        <v xml:space="preserve"> </v>
      </c>
      <c r="AS158" s="213" t="str">
        <f t="shared" si="196"/>
        <v xml:space="preserve"> </v>
      </c>
      <c r="AT158" s="1216" t="str">
        <f t="shared" si="177"/>
        <v xml:space="preserve"> </v>
      </c>
      <c r="AU158" s="1217" t="str">
        <f t="shared" si="178"/>
        <v xml:space="preserve"> </v>
      </c>
      <c r="AV158" s="79"/>
      <c r="AW158" s="1218" t="str">
        <f t="shared" si="179"/>
        <v/>
      </c>
      <c r="AX158" s="213" t="str">
        <f t="shared" si="184"/>
        <v xml:space="preserve"> </v>
      </c>
      <c r="AY158" s="213" t="str">
        <f t="shared" si="185"/>
        <v xml:space="preserve"> </v>
      </c>
      <c r="AZ158" s="445"/>
      <c r="BA158" s="81"/>
      <c r="BB158" s="81"/>
      <c r="BC158" s="80"/>
      <c r="BD158" s="245"/>
      <c r="BE158" s="442"/>
      <c r="BF158" s="442"/>
      <c r="BG158" s="442"/>
      <c r="BH158" s="219" t="str">
        <f t="shared" si="75"/>
        <v xml:space="preserve"> </v>
      </c>
      <c r="BI158" s="446"/>
      <c r="BJ158" s="704"/>
      <c r="BK158" s="81"/>
      <c r="BL158" s="451"/>
      <c r="BM158" s="450"/>
      <c r="BN158" s="449"/>
      <c r="BO158" s="449"/>
      <c r="BP158" s="81"/>
      <c r="BQ158" s="81"/>
      <c r="BR158" s="81"/>
      <c r="BS158" s="81"/>
      <c r="BT158" s="81"/>
      <c r="BU158" s="81"/>
      <c r="BV158" s="81"/>
      <c r="BW158" s="81"/>
      <c r="BX158" s="81"/>
      <c r="BY158" s="81"/>
      <c r="BZ158" s="81"/>
      <c r="CA158" s="81"/>
      <c r="CB158" s="81"/>
      <c r="CC158" s="81"/>
      <c r="CD158" s="81"/>
      <c r="CE158" s="81"/>
      <c r="CF158" s="81"/>
      <c r="CG158" s="81"/>
      <c r="CH158" s="81"/>
      <c r="CI158" s="81"/>
      <c r="CJ158" s="81"/>
      <c r="CK158" s="81"/>
      <c r="CL158" s="81"/>
      <c r="CM158" s="81"/>
      <c r="CN158" s="81"/>
      <c r="CO158" s="81"/>
      <c r="CP158" s="81"/>
      <c r="CQ158" s="81"/>
      <c r="CR158" s="81"/>
      <c r="CS158" s="81"/>
      <c r="CT158" s="81"/>
      <c r="CU158" s="81"/>
      <c r="CV158" s="81"/>
      <c r="CW158" s="81"/>
      <c r="CX158" s="81"/>
      <c r="CY158" s="81"/>
      <c r="CZ158" s="81"/>
      <c r="DA158" s="81"/>
      <c r="DB158" s="81"/>
      <c r="DC158" s="81"/>
      <c r="DD158" s="81"/>
      <c r="DE158" s="81"/>
      <c r="DF158" s="81"/>
      <c r="DG158" s="81"/>
      <c r="DH158" s="81"/>
      <c r="DI158" s="81"/>
      <c r="DJ158" s="81"/>
      <c r="DK158" s="448"/>
      <c r="DL158" s="213" t="str">
        <f t="shared" si="180"/>
        <v xml:space="preserve"> </v>
      </c>
      <c r="DM158" s="246">
        <f t="shared" si="197"/>
        <v>39</v>
      </c>
      <c r="DN158" s="444"/>
      <c r="DO158" s="449"/>
      <c r="DP158" s="81"/>
      <c r="DQ158" s="81"/>
      <c r="DR158" s="81"/>
      <c r="DS158" s="81"/>
      <c r="DT158" s="81"/>
      <c r="DU158" s="81"/>
      <c r="DV158" s="448"/>
      <c r="DW158" s="450"/>
      <c r="DX158" s="704"/>
      <c r="DY158" s="213" t="str">
        <f t="shared" si="188"/>
        <v xml:space="preserve"> </v>
      </c>
      <c r="DZ158" s="213" t="str">
        <f t="shared" si="189"/>
        <v xml:space="preserve"> </v>
      </c>
      <c r="EA158" s="247"/>
      <c r="EB158" s="247"/>
      <c r="EC158" s="247"/>
      <c r="ED158" s="247"/>
      <c r="EE158" s="247"/>
      <c r="EF158" s="247"/>
      <c r="EG158" s="450"/>
      <c r="EH158" s="704"/>
      <c r="EI158" s="213" t="str">
        <f t="shared" si="190"/>
        <v xml:space="preserve"> </v>
      </c>
      <c r="EJ158" s="213" t="str">
        <f t="shared" si="191"/>
        <v xml:space="preserve"> </v>
      </c>
      <c r="EK158" s="81"/>
      <c r="EL158" s="81"/>
      <c r="EM158" s="81"/>
      <c r="EN158" s="704"/>
      <c r="EO158" s="213" t="str">
        <f t="shared" si="82"/>
        <v xml:space="preserve"> </v>
      </c>
      <c r="EP158" s="249"/>
      <c r="EQ158" s="704"/>
      <c r="ER158" s="248"/>
      <c r="ES158" s="704"/>
      <c r="ET158" s="248"/>
      <c r="EU158" s="251"/>
      <c r="EV158" s="213" t="str">
        <f t="shared" si="192"/>
        <v xml:space="preserve"> </v>
      </c>
      <c r="EW158" s="213" t="str">
        <f t="shared" si="193"/>
        <v xml:space="preserve"> </v>
      </c>
      <c r="EX158" s="82"/>
      <c r="EY158" s="82"/>
      <c r="EZ158" s="82"/>
      <c r="FA158" s="248"/>
      <c r="FB158" s="1337" t="str">
        <f t="shared" si="85"/>
        <v xml:space="preserve"> </v>
      </c>
      <c r="FC158" s="452"/>
      <c r="FD158" s="213" t="str" cm="1">
        <f t="array" ref="FD158">IF(AND(SUM(COUNTIF(DO158:DV158,{"*実施*"}),COUNTIF(EA158:EF158,{"*実施*"}))&gt;0,FC158=""),"法に基づく措置あり→問12に記入",
IF(AND(SUM(COUNTIF(DO158:DV158,{"*実施*"}),COUNTIF(EA158:EF158,{"*実施*"}))&lt;1,FC158&lt;&gt;""),"法に基づく措置なし→問12に記入不要"," "))</f>
        <v xml:space="preserve"> </v>
      </c>
      <c r="FE158" s="449"/>
      <c r="FF158" s="704"/>
      <c r="FG158" s="81"/>
      <c r="FH158" s="449"/>
      <c r="FI158" s="1100"/>
      <c r="FJ158" s="1107" t="str">
        <f t="shared" si="137"/>
        <v xml:space="preserve"> </v>
      </c>
      <c r="FK158" s="779" t="str">
        <f t="shared" si="198"/>
        <v/>
      </c>
      <c r="FL158" s="212" t="str">
        <f t="shared" si="199"/>
        <v xml:space="preserve"> </v>
      </c>
      <c r="FM158" s="1335" t="str">
        <f t="shared" si="111"/>
        <v xml:space="preserve"> </v>
      </c>
      <c r="FN158" s="1273" t="str">
        <f t="shared" si="112"/>
        <v/>
      </c>
      <c r="FO158" s="1274" t="str">
        <f t="shared" si="113"/>
        <v/>
      </c>
      <c r="FP158" s="1275" t="str">
        <f t="shared" si="114"/>
        <v/>
      </c>
      <c r="FQ158" s="1275" t="str">
        <f t="shared" si="115"/>
        <v/>
      </c>
      <c r="FR158" s="1275" t="str">
        <f t="shared" si="116"/>
        <v/>
      </c>
      <c r="FS158" s="1275" t="str">
        <f t="shared" si="117"/>
        <v/>
      </c>
      <c r="FT158" s="1275" t="str">
        <f t="shared" si="118"/>
        <v/>
      </c>
      <c r="FU158" s="1275" t="str">
        <f t="shared" si="119"/>
        <v/>
      </c>
      <c r="FV158" s="1275" t="str">
        <f t="shared" si="120"/>
        <v/>
      </c>
      <c r="FW158" s="1275" t="str">
        <f t="shared" si="121"/>
        <v/>
      </c>
      <c r="FY158" s="1234" t="str">
        <f t="shared" si="138"/>
        <v xml:space="preserve"> </v>
      </c>
      <c r="FZ158" s="1234" t="str">
        <f t="shared" si="139"/>
        <v xml:space="preserve"> </v>
      </c>
      <c r="GA158" s="1234" t="str">
        <f t="shared" si="140"/>
        <v xml:space="preserve"> </v>
      </c>
      <c r="GB158" s="1234" t="str">
        <f t="shared" si="141"/>
        <v xml:space="preserve"> </v>
      </c>
      <c r="GC158" s="1234" t="str">
        <f t="shared" si="142"/>
        <v xml:space="preserve"> </v>
      </c>
      <c r="GD158" s="1234" t="str">
        <f t="shared" si="143"/>
        <v xml:space="preserve"> </v>
      </c>
      <c r="GE158" s="1234" t="str">
        <f t="shared" si="144"/>
        <v xml:space="preserve"> </v>
      </c>
      <c r="GF158" s="1234" t="str">
        <f t="shared" si="145"/>
        <v xml:space="preserve"> </v>
      </c>
      <c r="GG158" s="1234" t="str">
        <f t="shared" si="146"/>
        <v xml:space="preserve"> </v>
      </c>
      <c r="GH158" s="1234">
        <f t="shared" si="147"/>
        <v>0</v>
      </c>
      <c r="GI158" s="1234" t="str">
        <f t="shared" si="148"/>
        <v xml:space="preserve"> </v>
      </c>
      <c r="GJ158" s="1234" t="str">
        <f t="shared" si="149"/>
        <v xml:space="preserve"> </v>
      </c>
      <c r="GK158" s="1234" t="str">
        <f t="shared" si="150"/>
        <v xml:space="preserve"> </v>
      </c>
      <c r="GL158" s="1234" t="str">
        <f t="shared" si="151"/>
        <v xml:space="preserve"> </v>
      </c>
      <c r="GM158" s="1234" t="str">
        <f t="shared" si="152"/>
        <v xml:space="preserve"> </v>
      </c>
      <c r="GN158" s="1234" t="str">
        <f t="shared" si="153"/>
        <v xml:space="preserve"> </v>
      </c>
      <c r="GO158" s="1234" t="str">
        <f t="shared" si="154"/>
        <v xml:space="preserve"> </v>
      </c>
      <c r="GP158" s="1234" t="str">
        <f t="shared" si="155"/>
        <v xml:space="preserve"> </v>
      </c>
      <c r="GQ158" s="1234" t="str">
        <f t="shared" si="156"/>
        <v xml:space="preserve"> </v>
      </c>
      <c r="GR158" s="1234">
        <f t="shared" si="157"/>
        <v>0</v>
      </c>
      <c r="GS158" s="1234" t="str">
        <f t="shared" si="168"/>
        <v xml:space="preserve"> </v>
      </c>
      <c r="GT158" s="1234" t="str">
        <f t="shared" si="169"/>
        <v xml:space="preserve"> </v>
      </c>
      <c r="GU158" s="1234" t="str">
        <f t="shared" si="170"/>
        <v xml:space="preserve"> </v>
      </c>
      <c r="GV158" s="1234" t="str">
        <f t="shared" si="171"/>
        <v xml:space="preserve"> </v>
      </c>
      <c r="GW158" s="1234" t="str">
        <f t="shared" si="172"/>
        <v xml:space="preserve"> </v>
      </c>
      <c r="GX158" s="1234" t="str">
        <f t="shared" si="173"/>
        <v xml:space="preserve"> </v>
      </c>
      <c r="GY158" s="1234" t="str">
        <f t="shared" si="174"/>
        <v xml:space="preserve"> </v>
      </c>
      <c r="GZ158" s="1234" t="str">
        <f t="shared" si="175"/>
        <v xml:space="preserve"> </v>
      </c>
      <c r="HA158" s="1234" t="str">
        <f t="shared" si="176"/>
        <v xml:space="preserve"> </v>
      </c>
      <c r="HB158" s="1234">
        <f t="shared" si="167"/>
        <v>0</v>
      </c>
      <c r="HC158" s="1234" t="str">
        <f t="shared" si="125"/>
        <v xml:space="preserve"> </v>
      </c>
      <c r="HD158" s="1234" t="str">
        <f t="shared" si="126"/>
        <v xml:space="preserve"> </v>
      </c>
      <c r="HE158" s="1234" t="str">
        <f t="shared" si="127"/>
        <v xml:space="preserve"> </v>
      </c>
      <c r="HF158" s="1234">
        <f t="shared" si="128"/>
        <v>0</v>
      </c>
      <c r="HG158" s="1234" t="str">
        <f t="shared" si="129"/>
        <v xml:space="preserve"> </v>
      </c>
      <c r="HH158" s="1234" t="str">
        <f t="shared" si="130"/>
        <v xml:space="preserve"> </v>
      </c>
      <c r="HI158" s="1234" t="str">
        <f t="shared" si="131"/>
        <v xml:space="preserve"> </v>
      </c>
      <c r="HJ158" s="1234" t="str">
        <f t="shared" si="132"/>
        <v xml:space="preserve"> </v>
      </c>
      <c r="HK158" s="1234" t="str">
        <f t="shared" si="133"/>
        <v xml:space="preserve"> </v>
      </c>
      <c r="HL158" s="1234" t="str">
        <f t="shared" si="134"/>
        <v xml:space="preserve"> </v>
      </c>
      <c r="HM158" s="1234" t="str">
        <f t="shared" si="135"/>
        <v xml:space="preserve"> </v>
      </c>
      <c r="HN158" s="1234">
        <f t="shared" si="136"/>
        <v>0</v>
      </c>
    </row>
    <row r="159" spans="1:222" ht="30" customHeight="1" thickTop="1" thickBot="1">
      <c r="A159" s="1205">
        <f>【A票】【D票】!$D$10</f>
        <v>0</v>
      </c>
      <c r="B159" s="1205">
        <f>【A票】【D票】!$H$10</f>
        <v>0</v>
      </c>
      <c r="C159" s="1206" t="str">
        <f>【A票】【D票】!$K$10</f>
        <v xml:space="preserve"> </v>
      </c>
      <c r="D159" s="1207">
        <f t="shared" si="62"/>
        <v>40</v>
      </c>
      <c r="E159" s="472"/>
      <c r="F159" s="704"/>
      <c r="G159" s="588"/>
      <c r="H159" s="589"/>
      <c r="I159" s="639"/>
      <c r="J159" s="639"/>
      <c r="K159" s="639"/>
      <c r="L159" s="639"/>
      <c r="M159" s="639"/>
      <c r="N159" s="639"/>
      <c r="O159" s="639"/>
      <c r="P159" s="639"/>
      <c r="Q159" s="639"/>
      <c r="R159" s="639"/>
      <c r="S159" s="639"/>
      <c r="T159" s="639"/>
      <c r="U159" s="639"/>
      <c r="V159" s="640"/>
      <c r="W159" s="644"/>
      <c r="X159" s="644"/>
      <c r="Y159" s="645"/>
      <c r="Z159" s="643"/>
      <c r="AA159" s="212" t="str">
        <f t="shared" si="182"/>
        <v xml:space="preserve"> </v>
      </c>
      <c r="AB159" s="212" t="str">
        <f t="shared" si="183"/>
        <v xml:space="preserve"> </v>
      </c>
      <c r="AC159" s="81"/>
      <c r="AD159" s="448"/>
      <c r="AE159" s="448"/>
      <c r="AF159" s="804" t="str">
        <f t="shared" si="186"/>
        <v xml:space="preserve"> </v>
      </c>
      <c r="AG159" s="804" t="str">
        <f t="shared" si="187"/>
        <v xml:space="preserve"> </v>
      </c>
      <c r="AH159" s="440"/>
      <c r="AI159" s="704"/>
      <c r="AJ159" s="442"/>
      <c r="AK159" s="442"/>
      <c r="AL159" s="442"/>
      <c r="AM159" s="442"/>
      <c r="AN159" s="844"/>
      <c r="AO159" s="443"/>
      <c r="AP159" s="441"/>
      <c r="AQ159" s="1328" t="str">
        <f t="shared" si="194"/>
        <v xml:space="preserve"> </v>
      </c>
      <c r="AR159" s="213" t="str">
        <f t="shared" si="195"/>
        <v xml:space="preserve"> </v>
      </c>
      <c r="AS159" s="213" t="str">
        <f t="shared" si="196"/>
        <v xml:space="preserve"> </v>
      </c>
      <c r="AT159" s="1216" t="str">
        <f t="shared" si="177"/>
        <v xml:space="preserve"> </v>
      </c>
      <c r="AU159" s="1217" t="str">
        <f t="shared" si="178"/>
        <v xml:space="preserve"> </v>
      </c>
      <c r="AV159" s="79"/>
      <c r="AW159" s="1218" t="str">
        <f t="shared" si="179"/>
        <v/>
      </c>
      <c r="AX159" s="213" t="str">
        <f t="shared" si="184"/>
        <v xml:space="preserve"> </v>
      </c>
      <c r="AY159" s="213" t="str">
        <f t="shared" si="185"/>
        <v xml:space="preserve"> </v>
      </c>
      <c r="AZ159" s="445"/>
      <c r="BA159" s="81"/>
      <c r="BB159" s="81"/>
      <c r="BC159" s="80"/>
      <c r="BD159" s="245"/>
      <c r="BE159" s="442"/>
      <c r="BF159" s="442"/>
      <c r="BG159" s="442"/>
      <c r="BH159" s="219" t="str">
        <f t="shared" si="75"/>
        <v xml:space="preserve"> </v>
      </c>
      <c r="BI159" s="446"/>
      <c r="BJ159" s="704"/>
      <c r="BK159" s="81"/>
      <c r="BL159" s="451"/>
      <c r="BM159" s="450"/>
      <c r="BN159" s="449"/>
      <c r="BO159" s="449"/>
      <c r="BP159" s="81"/>
      <c r="BQ159" s="81"/>
      <c r="BR159" s="81"/>
      <c r="BS159" s="81"/>
      <c r="BT159" s="81"/>
      <c r="BU159" s="81"/>
      <c r="BV159" s="81"/>
      <c r="BW159" s="81"/>
      <c r="BX159" s="81"/>
      <c r="BY159" s="81"/>
      <c r="BZ159" s="81"/>
      <c r="CA159" s="81"/>
      <c r="CB159" s="81"/>
      <c r="CC159" s="81"/>
      <c r="CD159" s="81"/>
      <c r="CE159" s="81"/>
      <c r="CF159" s="81"/>
      <c r="CG159" s="81"/>
      <c r="CH159" s="81"/>
      <c r="CI159" s="81"/>
      <c r="CJ159" s="81"/>
      <c r="CK159" s="81"/>
      <c r="CL159" s="81"/>
      <c r="CM159" s="81"/>
      <c r="CN159" s="81"/>
      <c r="CO159" s="81"/>
      <c r="CP159" s="81"/>
      <c r="CQ159" s="81"/>
      <c r="CR159" s="81"/>
      <c r="CS159" s="81"/>
      <c r="CT159" s="81"/>
      <c r="CU159" s="81"/>
      <c r="CV159" s="81"/>
      <c r="CW159" s="81"/>
      <c r="CX159" s="81"/>
      <c r="CY159" s="81"/>
      <c r="CZ159" s="81"/>
      <c r="DA159" s="81"/>
      <c r="DB159" s="81"/>
      <c r="DC159" s="81"/>
      <c r="DD159" s="81"/>
      <c r="DE159" s="81"/>
      <c r="DF159" s="81"/>
      <c r="DG159" s="81"/>
      <c r="DH159" s="81"/>
      <c r="DI159" s="81"/>
      <c r="DJ159" s="81"/>
      <c r="DK159" s="448"/>
      <c r="DL159" s="213" t="str">
        <f t="shared" si="180"/>
        <v xml:space="preserve"> </v>
      </c>
      <c r="DM159" s="246">
        <f t="shared" si="197"/>
        <v>40</v>
      </c>
      <c r="DN159" s="444"/>
      <c r="DO159" s="449"/>
      <c r="DP159" s="81"/>
      <c r="DQ159" s="81"/>
      <c r="DR159" s="81"/>
      <c r="DS159" s="81"/>
      <c r="DT159" s="81"/>
      <c r="DU159" s="81"/>
      <c r="DV159" s="448"/>
      <c r="DW159" s="450"/>
      <c r="DX159" s="704"/>
      <c r="DY159" s="213" t="str">
        <f t="shared" si="188"/>
        <v xml:space="preserve"> </v>
      </c>
      <c r="DZ159" s="213" t="str">
        <f t="shared" si="189"/>
        <v xml:space="preserve"> </v>
      </c>
      <c r="EA159" s="247"/>
      <c r="EB159" s="247"/>
      <c r="EC159" s="247"/>
      <c r="ED159" s="247"/>
      <c r="EE159" s="247"/>
      <c r="EF159" s="247"/>
      <c r="EG159" s="450"/>
      <c r="EH159" s="704"/>
      <c r="EI159" s="213" t="str">
        <f t="shared" si="190"/>
        <v xml:space="preserve"> </v>
      </c>
      <c r="EJ159" s="213" t="str">
        <f t="shared" si="191"/>
        <v xml:space="preserve"> </v>
      </c>
      <c r="EK159" s="81"/>
      <c r="EL159" s="81"/>
      <c r="EM159" s="81"/>
      <c r="EN159" s="704"/>
      <c r="EO159" s="213" t="str">
        <f t="shared" si="82"/>
        <v xml:space="preserve"> </v>
      </c>
      <c r="EP159" s="249"/>
      <c r="EQ159" s="704"/>
      <c r="ER159" s="248"/>
      <c r="ES159" s="704"/>
      <c r="ET159" s="248"/>
      <c r="EU159" s="251"/>
      <c r="EV159" s="213" t="str">
        <f t="shared" si="192"/>
        <v xml:space="preserve"> </v>
      </c>
      <c r="EW159" s="213" t="str">
        <f t="shared" si="193"/>
        <v xml:space="preserve"> </v>
      </c>
      <c r="EX159" s="82"/>
      <c r="EY159" s="82"/>
      <c r="EZ159" s="82"/>
      <c r="FA159" s="248"/>
      <c r="FB159" s="1337" t="str">
        <f t="shared" si="85"/>
        <v xml:space="preserve"> </v>
      </c>
      <c r="FC159" s="452"/>
      <c r="FD159" s="213" t="str" cm="1">
        <f t="array" ref="FD159">IF(AND(SUM(COUNTIF(DO159:DV159,{"*実施*"}),COUNTIF(EA159:EF159,{"*実施*"}))&gt;0,FC159=""),"法に基づく措置あり→問12に記入",
IF(AND(SUM(COUNTIF(DO159:DV159,{"*実施*"}),COUNTIF(EA159:EF159,{"*実施*"}))&lt;1,FC159&lt;&gt;""),"法に基づく措置なし→問12に記入不要"," "))</f>
        <v xml:space="preserve"> </v>
      </c>
      <c r="FE159" s="449"/>
      <c r="FF159" s="704"/>
      <c r="FG159" s="81"/>
      <c r="FH159" s="449"/>
      <c r="FI159" s="1100"/>
      <c r="FJ159" s="1107" t="str">
        <f t="shared" si="137"/>
        <v xml:space="preserve"> </v>
      </c>
      <c r="FK159" s="779" t="str">
        <f t="shared" si="198"/>
        <v/>
      </c>
      <c r="FL159" s="212" t="str">
        <f t="shared" si="199"/>
        <v xml:space="preserve"> </v>
      </c>
      <c r="FM159" s="1335" t="str">
        <f t="shared" si="111"/>
        <v xml:space="preserve"> </v>
      </c>
      <c r="FN159" s="1273" t="str">
        <f t="shared" si="112"/>
        <v/>
      </c>
      <c r="FO159" s="1274" t="str">
        <f t="shared" si="113"/>
        <v/>
      </c>
      <c r="FP159" s="1275" t="str">
        <f t="shared" si="114"/>
        <v/>
      </c>
      <c r="FQ159" s="1275" t="str">
        <f t="shared" si="115"/>
        <v/>
      </c>
      <c r="FR159" s="1275" t="str">
        <f t="shared" si="116"/>
        <v/>
      </c>
      <c r="FS159" s="1275" t="str">
        <f t="shared" si="117"/>
        <v/>
      </c>
      <c r="FT159" s="1275" t="str">
        <f t="shared" si="118"/>
        <v/>
      </c>
      <c r="FU159" s="1275" t="str">
        <f t="shared" si="119"/>
        <v/>
      </c>
      <c r="FV159" s="1275" t="str">
        <f t="shared" si="120"/>
        <v/>
      </c>
      <c r="FW159" s="1275" t="str">
        <f t="shared" si="121"/>
        <v/>
      </c>
      <c r="FY159" s="1234" t="str">
        <f t="shared" si="138"/>
        <v xml:space="preserve"> </v>
      </c>
      <c r="FZ159" s="1234" t="str">
        <f t="shared" si="139"/>
        <v xml:space="preserve"> </v>
      </c>
      <c r="GA159" s="1234" t="str">
        <f t="shared" si="140"/>
        <v xml:space="preserve"> </v>
      </c>
      <c r="GB159" s="1234" t="str">
        <f t="shared" si="141"/>
        <v xml:space="preserve"> </v>
      </c>
      <c r="GC159" s="1234" t="str">
        <f t="shared" si="142"/>
        <v xml:space="preserve"> </v>
      </c>
      <c r="GD159" s="1234" t="str">
        <f t="shared" si="143"/>
        <v xml:space="preserve"> </v>
      </c>
      <c r="GE159" s="1234" t="str">
        <f t="shared" si="144"/>
        <v xml:space="preserve"> </v>
      </c>
      <c r="GF159" s="1234" t="str">
        <f t="shared" si="145"/>
        <v xml:space="preserve"> </v>
      </c>
      <c r="GG159" s="1234" t="str">
        <f t="shared" si="146"/>
        <v xml:space="preserve"> </v>
      </c>
      <c r="GH159" s="1234">
        <f t="shared" si="147"/>
        <v>0</v>
      </c>
      <c r="GI159" s="1234" t="str">
        <f t="shared" si="148"/>
        <v xml:space="preserve"> </v>
      </c>
      <c r="GJ159" s="1234" t="str">
        <f t="shared" si="149"/>
        <v xml:space="preserve"> </v>
      </c>
      <c r="GK159" s="1234" t="str">
        <f t="shared" si="150"/>
        <v xml:space="preserve"> </v>
      </c>
      <c r="GL159" s="1234" t="str">
        <f t="shared" si="151"/>
        <v xml:space="preserve"> </v>
      </c>
      <c r="GM159" s="1234" t="str">
        <f t="shared" si="152"/>
        <v xml:space="preserve"> </v>
      </c>
      <c r="GN159" s="1234" t="str">
        <f t="shared" si="153"/>
        <v xml:space="preserve"> </v>
      </c>
      <c r="GO159" s="1234" t="str">
        <f t="shared" si="154"/>
        <v xml:space="preserve"> </v>
      </c>
      <c r="GP159" s="1234" t="str">
        <f t="shared" si="155"/>
        <v xml:space="preserve"> </v>
      </c>
      <c r="GQ159" s="1234" t="str">
        <f t="shared" si="156"/>
        <v xml:space="preserve"> </v>
      </c>
      <c r="GR159" s="1234">
        <f t="shared" si="157"/>
        <v>0</v>
      </c>
      <c r="GS159" s="1234" t="str">
        <f t="shared" si="168"/>
        <v xml:space="preserve"> </v>
      </c>
      <c r="GT159" s="1234" t="str">
        <f t="shared" si="169"/>
        <v xml:space="preserve"> </v>
      </c>
      <c r="GU159" s="1234" t="str">
        <f t="shared" si="170"/>
        <v xml:space="preserve"> </v>
      </c>
      <c r="GV159" s="1234" t="str">
        <f t="shared" si="171"/>
        <v xml:space="preserve"> </v>
      </c>
      <c r="GW159" s="1234" t="str">
        <f t="shared" si="172"/>
        <v xml:space="preserve"> </v>
      </c>
      <c r="GX159" s="1234" t="str">
        <f t="shared" si="173"/>
        <v xml:space="preserve"> </v>
      </c>
      <c r="GY159" s="1234" t="str">
        <f t="shared" si="174"/>
        <v xml:space="preserve"> </v>
      </c>
      <c r="GZ159" s="1234" t="str">
        <f t="shared" si="175"/>
        <v xml:space="preserve"> </v>
      </c>
      <c r="HA159" s="1234" t="str">
        <f t="shared" si="176"/>
        <v xml:space="preserve"> </v>
      </c>
      <c r="HB159" s="1234">
        <f t="shared" si="167"/>
        <v>0</v>
      </c>
      <c r="HC159" s="1234" t="str">
        <f t="shared" si="125"/>
        <v xml:space="preserve"> </v>
      </c>
      <c r="HD159" s="1234" t="str">
        <f t="shared" si="126"/>
        <v xml:space="preserve"> </v>
      </c>
      <c r="HE159" s="1234" t="str">
        <f t="shared" si="127"/>
        <v xml:space="preserve"> </v>
      </c>
      <c r="HF159" s="1234">
        <f t="shared" si="128"/>
        <v>0</v>
      </c>
      <c r="HG159" s="1234" t="str">
        <f t="shared" si="129"/>
        <v xml:space="preserve"> </v>
      </c>
      <c r="HH159" s="1234" t="str">
        <f t="shared" si="130"/>
        <v xml:space="preserve"> </v>
      </c>
      <c r="HI159" s="1234" t="str">
        <f t="shared" si="131"/>
        <v xml:space="preserve"> </v>
      </c>
      <c r="HJ159" s="1234" t="str">
        <f t="shared" si="132"/>
        <v xml:space="preserve"> </v>
      </c>
      <c r="HK159" s="1234" t="str">
        <f t="shared" si="133"/>
        <v xml:space="preserve"> </v>
      </c>
      <c r="HL159" s="1234" t="str">
        <f t="shared" si="134"/>
        <v xml:space="preserve"> </v>
      </c>
      <c r="HM159" s="1234" t="str">
        <f t="shared" si="135"/>
        <v xml:space="preserve"> </v>
      </c>
      <c r="HN159" s="1234">
        <f t="shared" si="136"/>
        <v>0</v>
      </c>
    </row>
    <row r="160" spans="1:222" ht="30" customHeight="1" thickTop="1" thickBot="1">
      <c r="A160" s="1205">
        <f>【A票】【D票】!$D$10</f>
        <v>0</v>
      </c>
      <c r="B160" s="1205">
        <f>【A票】【D票】!$H$10</f>
        <v>0</v>
      </c>
      <c r="C160" s="1206" t="str">
        <f>【A票】【D票】!$K$10</f>
        <v xml:space="preserve"> </v>
      </c>
      <c r="D160" s="1207">
        <f t="shared" si="62"/>
        <v>41</v>
      </c>
      <c r="E160" s="472"/>
      <c r="F160" s="704"/>
      <c r="G160" s="588"/>
      <c r="H160" s="589"/>
      <c r="I160" s="639"/>
      <c r="J160" s="639"/>
      <c r="K160" s="639"/>
      <c r="L160" s="639"/>
      <c r="M160" s="639"/>
      <c r="N160" s="639"/>
      <c r="O160" s="639"/>
      <c r="P160" s="639"/>
      <c r="Q160" s="639"/>
      <c r="R160" s="639"/>
      <c r="S160" s="639"/>
      <c r="T160" s="639"/>
      <c r="U160" s="639"/>
      <c r="V160" s="640"/>
      <c r="W160" s="644"/>
      <c r="X160" s="644"/>
      <c r="Y160" s="645"/>
      <c r="Z160" s="643"/>
      <c r="AA160" s="212" t="str">
        <f t="shared" si="182"/>
        <v xml:space="preserve"> </v>
      </c>
      <c r="AB160" s="212" t="str">
        <f t="shared" si="183"/>
        <v xml:space="preserve"> </v>
      </c>
      <c r="AC160" s="81"/>
      <c r="AD160" s="448"/>
      <c r="AE160" s="448"/>
      <c r="AF160" s="804" t="str">
        <f t="shared" si="186"/>
        <v xml:space="preserve"> </v>
      </c>
      <c r="AG160" s="804" t="str">
        <f t="shared" si="187"/>
        <v xml:space="preserve"> </v>
      </c>
      <c r="AH160" s="440"/>
      <c r="AI160" s="704"/>
      <c r="AJ160" s="442"/>
      <c r="AK160" s="442"/>
      <c r="AL160" s="442"/>
      <c r="AM160" s="442"/>
      <c r="AN160" s="844"/>
      <c r="AO160" s="443"/>
      <c r="AP160" s="441"/>
      <c r="AQ160" s="1328" t="str">
        <f t="shared" si="194"/>
        <v xml:space="preserve"> </v>
      </c>
      <c r="AR160" s="213" t="str">
        <f t="shared" si="195"/>
        <v xml:space="preserve"> </v>
      </c>
      <c r="AS160" s="213" t="str">
        <f t="shared" si="196"/>
        <v xml:space="preserve"> </v>
      </c>
      <c r="AT160" s="1216" t="str">
        <f t="shared" si="177"/>
        <v xml:space="preserve"> </v>
      </c>
      <c r="AU160" s="1217" t="str">
        <f t="shared" si="178"/>
        <v xml:space="preserve"> </v>
      </c>
      <c r="AV160" s="79"/>
      <c r="AW160" s="1218" t="str">
        <f t="shared" si="179"/>
        <v/>
      </c>
      <c r="AX160" s="213" t="str">
        <f t="shared" si="184"/>
        <v xml:space="preserve"> </v>
      </c>
      <c r="AY160" s="213" t="str">
        <f t="shared" si="185"/>
        <v xml:space="preserve"> </v>
      </c>
      <c r="AZ160" s="445"/>
      <c r="BA160" s="81"/>
      <c r="BB160" s="81"/>
      <c r="BC160" s="80"/>
      <c r="BD160" s="245"/>
      <c r="BE160" s="442"/>
      <c r="BF160" s="442"/>
      <c r="BG160" s="442"/>
      <c r="BH160" s="219" t="str">
        <f t="shared" si="75"/>
        <v xml:space="preserve"> </v>
      </c>
      <c r="BI160" s="446"/>
      <c r="BJ160" s="704"/>
      <c r="BK160" s="81"/>
      <c r="BL160" s="451"/>
      <c r="BM160" s="450"/>
      <c r="BN160" s="449"/>
      <c r="BO160" s="449"/>
      <c r="BP160" s="81"/>
      <c r="BQ160" s="81"/>
      <c r="BR160" s="81"/>
      <c r="BS160" s="81"/>
      <c r="BT160" s="81"/>
      <c r="BU160" s="81"/>
      <c r="BV160" s="81"/>
      <c r="BW160" s="81"/>
      <c r="BX160" s="81"/>
      <c r="BY160" s="81"/>
      <c r="BZ160" s="81"/>
      <c r="CA160" s="81"/>
      <c r="CB160" s="81"/>
      <c r="CC160" s="81"/>
      <c r="CD160" s="81"/>
      <c r="CE160" s="81"/>
      <c r="CF160" s="81"/>
      <c r="CG160" s="81"/>
      <c r="CH160" s="81"/>
      <c r="CI160" s="81"/>
      <c r="CJ160" s="81"/>
      <c r="CK160" s="81"/>
      <c r="CL160" s="81"/>
      <c r="CM160" s="81"/>
      <c r="CN160" s="81"/>
      <c r="CO160" s="81"/>
      <c r="CP160" s="81"/>
      <c r="CQ160" s="81"/>
      <c r="CR160" s="81"/>
      <c r="CS160" s="81"/>
      <c r="CT160" s="81"/>
      <c r="CU160" s="81"/>
      <c r="CV160" s="81"/>
      <c r="CW160" s="81"/>
      <c r="CX160" s="81"/>
      <c r="CY160" s="81"/>
      <c r="CZ160" s="81"/>
      <c r="DA160" s="81"/>
      <c r="DB160" s="81"/>
      <c r="DC160" s="81"/>
      <c r="DD160" s="81"/>
      <c r="DE160" s="81"/>
      <c r="DF160" s="81"/>
      <c r="DG160" s="81"/>
      <c r="DH160" s="81"/>
      <c r="DI160" s="81"/>
      <c r="DJ160" s="81"/>
      <c r="DK160" s="448"/>
      <c r="DL160" s="213" t="str">
        <f t="shared" si="180"/>
        <v xml:space="preserve"> </v>
      </c>
      <c r="DM160" s="246">
        <f t="shared" si="197"/>
        <v>41</v>
      </c>
      <c r="DN160" s="444"/>
      <c r="DO160" s="449"/>
      <c r="DP160" s="81"/>
      <c r="DQ160" s="81"/>
      <c r="DR160" s="81"/>
      <c r="DS160" s="81"/>
      <c r="DT160" s="81"/>
      <c r="DU160" s="81"/>
      <c r="DV160" s="448"/>
      <c r="DW160" s="450"/>
      <c r="DX160" s="704"/>
      <c r="DY160" s="213" t="str">
        <f t="shared" si="188"/>
        <v xml:space="preserve"> </v>
      </c>
      <c r="DZ160" s="213" t="str">
        <f t="shared" si="189"/>
        <v xml:space="preserve"> </v>
      </c>
      <c r="EA160" s="247"/>
      <c r="EB160" s="247"/>
      <c r="EC160" s="247"/>
      <c r="ED160" s="247"/>
      <c r="EE160" s="247"/>
      <c r="EF160" s="247"/>
      <c r="EG160" s="450"/>
      <c r="EH160" s="704"/>
      <c r="EI160" s="213" t="str">
        <f t="shared" si="190"/>
        <v xml:space="preserve"> </v>
      </c>
      <c r="EJ160" s="213" t="str">
        <f t="shared" si="191"/>
        <v xml:space="preserve"> </v>
      </c>
      <c r="EK160" s="81"/>
      <c r="EL160" s="81"/>
      <c r="EM160" s="81"/>
      <c r="EN160" s="704"/>
      <c r="EO160" s="213" t="str">
        <f t="shared" si="82"/>
        <v xml:space="preserve"> </v>
      </c>
      <c r="EP160" s="249"/>
      <c r="EQ160" s="704"/>
      <c r="ER160" s="248"/>
      <c r="ES160" s="704"/>
      <c r="ET160" s="248"/>
      <c r="EU160" s="251"/>
      <c r="EV160" s="213" t="str">
        <f t="shared" si="192"/>
        <v xml:space="preserve"> </v>
      </c>
      <c r="EW160" s="213" t="str">
        <f t="shared" si="193"/>
        <v xml:space="preserve"> </v>
      </c>
      <c r="EX160" s="82"/>
      <c r="EY160" s="82"/>
      <c r="EZ160" s="82"/>
      <c r="FA160" s="248"/>
      <c r="FB160" s="1337" t="str">
        <f t="shared" si="85"/>
        <v xml:space="preserve"> </v>
      </c>
      <c r="FC160" s="452"/>
      <c r="FD160" s="213" t="str" cm="1">
        <f t="array" ref="FD160">IF(AND(SUM(COUNTIF(DO160:DV160,{"*実施*"}),COUNTIF(EA160:EF160,{"*実施*"}))&gt;0,FC160=""),"法に基づく措置あり→問12に記入",
IF(AND(SUM(COUNTIF(DO160:DV160,{"*実施*"}),COUNTIF(EA160:EF160,{"*実施*"}))&lt;1,FC160&lt;&gt;""),"法に基づく措置なし→問12に記入不要"," "))</f>
        <v xml:space="preserve"> </v>
      </c>
      <c r="FE160" s="449"/>
      <c r="FF160" s="704"/>
      <c r="FG160" s="81"/>
      <c r="FH160" s="449"/>
      <c r="FI160" s="1100"/>
      <c r="FJ160" s="1107" t="str">
        <f t="shared" si="137"/>
        <v xml:space="preserve"> </v>
      </c>
      <c r="FK160" s="779" t="str">
        <f t="shared" si="198"/>
        <v/>
      </c>
      <c r="FL160" s="212" t="str">
        <f t="shared" si="199"/>
        <v xml:space="preserve"> </v>
      </c>
      <c r="FM160" s="1335" t="str">
        <f t="shared" si="111"/>
        <v xml:space="preserve"> </v>
      </c>
      <c r="FN160" s="1273" t="str">
        <f t="shared" si="112"/>
        <v/>
      </c>
      <c r="FO160" s="1274" t="str">
        <f t="shared" si="113"/>
        <v/>
      </c>
      <c r="FP160" s="1275" t="str">
        <f t="shared" si="114"/>
        <v/>
      </c>
      <c r="FQ160" s="1275" t="str">
        <f t="shared" si="115"/>
        <v/>
      </c>
      <c r="FR160" s="1275" t="str">
        <f t="shared" si="116"/>
        <v/>
      </c>
      <c r="FS160" s="1275" t="str">
        <f t="shared" si="117"/>
        <v/>
      </c>
      <c r="FT160" s="1275" t="str">
        <f t="shared" si="118"/>
        <v/>
      </c>
      <c r="FU160" s="1275" t="str">
        <f t="shared" si="119"/>
        <v/>
      </c>
      <c r="FV160" s="1275" t="str">
        <f t="shared" si="120"/>
        <v/>
      </c>
      <c r="FW160" s="1275" t="str">
        <f t="shared" si="121"/>
        <v/>
      </c>
      <c r="FY160" s="1234" t="str">
        <f t="shared" si="138"/>
        <v xml:space="preserve"> </v>
      </c>
      <c r="FZ160" s="1234" t="str">
        <f t="shared" si="139"/>
        <v xml:space="preserve"> </v>
      </c>
      <c r="GA160" s="1234" t="str">
        <f t="shared" si="140"/>
        <v xml:space="preserve"> </v>
      </c>
      <c r="GB160" s="1234" t="str">
        <f t="shared" si="141"/>
        <v xml:space="preserve"> </v>
      </c>
      <c r="GC160" s="1234" t="str">
        <f t="shared" si="142"/>
        <v xml:space="preserve"> </v>
      </c>
      <c r="GD160" s="1234" t="str">
        <f t="shared" si="143"/>
        <v xml:space="preserve"> </v>
      </c>
      <c r="GE160" s="1234" t="str">
        <f t="shared" si="144"/>
        <v xml:space="preserve"> </v>
      </c>
      <c r="GF160" s="1234" t="str">
        <f t="shared" si="145"/>
        <v xml:space="preserve"> </v>
      </c>
      <c r="GG160" s="1234" t="str">
        <f t="shared" si="146"/>
        <v xml:space="preserve"> </v>
      </c>
      <c r="GH160" s="1234">
        <f t="shared" si="147"/>
        <v>0</v>
      </c>
      <c r="GI160" s="1234" t="str">
        <f t="shared" si="148"/>
        <v xml:space="preserve"> </v>
      </c>
      <c r="GJ160" s="1234" t="str">
        <f t="shared" si="149"/>
        <v xml:space="preserve"> </v>
      </c>
      <c r="GK160" s="1234" t="str">
        <f t="shared" si="150"/>
        <v xml:space="preserve"> </v>
      </c>
      <c r="GL160" s="1234" t="str">
        <f t="shared" si="151"/>
        <v xml:space="preserve"> </v>
      </c>
      <c r="GM160" s="1234" t="str">
        <f t="shared" si="152"/>
        <v xml:space="preserve"> </v>
      </c>
      <c r="GN160" s="1234" t="str">
        <f t="shared" si="153"/>
        <v xml:space="preserve"> </v>
      </c>
      <c r="GO160" s="1234" t="str">
        <f t="shared" si="154"/>
        <v xml:space="preserve"> </v>
      </c>
      <c r="GP160" s="1234" t="str">
        <f t="shared" si="155"/>
        <v xml:space="preserve"> </v>
      </c>
      <c r="GQ160" s="1234" t="str">
        <f t="shared" si="156"/>
        <v xml:space="preserve"> </v>
      </c>
      <c r="GR160" s="1234">
        <f t="shared" si="157"/>
        <v>0</v>
      </c>
      <c r="GS160" s="1234" t="str">
        <f t="shared" si="168"/>
        <v xml:space="preserve"> </v>
      </c>
      <c r="GT160" s="1234" t="str">
        <f t="shared" si="169"/>
        <v xml:space="preserve"> </v>
      </c>
      <c r="GU160" s="1234" t="str">
        <f t="shared" si="170"/>
        <v xml:space="preserve"> </v>
      </c>
      <c r="GV160" s="1234" t="str">
        <f t="shared" si="171"/>
        <v xml:space="preserve"> </v>
      </c>
      <c r="GW160" s="1234" t="str">
        <f t="shared" si="172"/>
        <v xml:space="preserve"> </v>
      </c>
      <c r="GX160" s="1234" t="str">
        <f t="shared" si="173"/>
        <v xml:space="preserve"> </v>
      </c>
      <c r="GY160" s="1234" t="str">
        <f t="shared" si="174"/>
        <v xml:space="preserve"> </v>
      </c>
      <c r="GZ160" s="1234" t="str">
        <f t="shared" si="175"/>
        <v xml:space="preserve"> </v>
      </c>
      <c r="HA160" s="1234" t="str">
        <f t="shared" si="176"/>
        <v xml:space="preserve"> </v>
      </c>
      <c r="HB160" s="1234">
        <f t="shared" si="167"/>
        <v>0</v>
      </c>
      <c r="HC160" s="1234" t="str">
        <f t="shared" si="125"/>
        <v xml:space="preserve"> </v>
      </c>
      <c r="HD160" s="1234" t="str">
        <f t="shared" si="126"/>
        <v xml:space="preserve"> </v>
      </c>
      <c r="HE160" s="1234" t="str">
        <f t="shared" si="127"/>
        <v xml:space="preserve"> </v>
      </c>
      <c r="HF160" s="1234">
        <f t="shared" si="128"/>
        <v>0</v>
      </c>
      <c r="HG160" s="1234" t="str">
        <f t="shared" si="129"/>
        <v xml:space="preserve"> </v>
      </c>
      <c r="HH160" s="1234" t="str">
        <f t="shared" si="130"/>
        <v xml:space="preserve"> </v>
      </c>
      <c r="HI160" s="1234" t="str">
        <f t="shared" si="131"/>
        <v xml:space="preserve"> </v>
      </c>
      <c r="HJ160" s="1234" t="str">
        <f t="shared" si="132"/>
        <v xml:space="preserve"> </v>
      </c>
      <c r="HK160" s="1234" t="str">
        <f t="shared" si="133"/>
        <v xml:space="preserve"> </v>
      </c>
      <c r="HL160" s="1234" t="str">
        <f t="shared" si="134"/>
        <v xml:space="preserve"> </v>
      </c>
      <c r="HM160" s="1234" t="str">
        <f t="shared" si="135"/>
        <v xml:space="preserve"> </v>
      </c>
      <c r="HN160" s="1234">
        <f t="shared" si="136"/>
        <v>0</v>
      </c>
    </row>
    <row r="161" spans="1:222" ht="30" customHeight="1" thickTop="1" thickBot="1">
      <c r="A161" s="1205">
        <f>【A票】【D票】!$D$10</f>
        <v>0</v>
      </c>
      <c r="B161" s="1205">
        <f>【A票】【D票】!$H$10</f>
        <v>0</v>
      </c>
      <c r="C161" s="1206" t="str">
        <f>【A票】【D票】!$K$10</f>
        <v xml:space="preserve"> </v>
      </c>
      <c r="D161" s="1207">
        <f t="shared" si="62"/>
        <v>42</v>
      </c>
      <c r="E161" s="472"/>
      <c r="F161" s="704"/>
      <c r="G161" s="588"/>
      <c r="H161" s="589"/>
      <c r="I161" s="639"/>
      <c r="J161" s="639"/>
      <c r="K161" s="639"/>
      <c r="L161" s="639"/>
      <c r="M161" s="639"/>
      <c r="N161" s="639"/>
      <c r="O161" s="639"/>
      <c r="P161" s="639"/>
      <c r="Q161" s="639"/>
      <c r="R161" s="639"/>
      <c r="S161" s="639"/>
      <c r="T161" s="639"/>
      <c r="U161" s="639"/>
      <c r="V161" s="640"/>
      <c r="W161" s="644"/>
      <c r="X161" s="644"/>
      <c r="Y161" s="645"/>
      <c r="Z161" s="643"/>
      <c r="AA161" s="212" t="str">
        <f t="shared" si="182"/>
        <v xml:space="preserve"> </v>
      </c>
      <c r="AB161" s="212" t="str">
        <f t="shared" si="183"/>
        <v xml:space="preserve"> </v>
      </c>
      <c r="AC161" s="81"/>
      <c r="AD161" s="448"/>
      <c r="AE161" s="448"/>
      <c r="AF161" s="804" t="str">
        <f t="shared" si="186"/>
        <v xml:space="preserve"> </v>
      </c>
      <c r="AG161" s="804" t="str">
        <f t="shared" si="187"/>
        <v xml:space="preserve"> </v>
      </c>
      <c r="AH161" s="440"/>
      <c r="AI161" s="704"/>
      <c r="AJ161" s="442"/>
      <c r="AK161" s="442"/>
      <c r="AL161" s="442"/>
      <c r="AM161" s="442"/>
      <c r="AN161" s="844"/>
      <c r="AO161" s="443"/>
      <c r="AP161" s="441"/>
      <c r="AQ161" s="1328" t="str">
        <f t="shared" si="194"/>
        <v xml:space="preserve"> </v>
      </c>
      <c r="AR161" s="213" t="str">
        <f t="shared" si="195"/>
        <v xml:space="preserve"> </v>
      </c>
      <c r="AS161" s="213" t="str">
        <f t="shared" si="196"/>
        <v xml:space="preserve"> </v>
      </c>
      <c r="AT161" s="1216" t="str">
        <f t="shared" si="177"/>
        <v xml:space="preserve"> </v>
      </c>
      <c r="AU161" s="1217" t="str">
        <f t="shared" si="178"/>
        <v xml:space="preserve"> </v>
      </c>
      <c r="AV161" s="79"/>
      <c r="AW161" s="1218" t="str">
        <f t="shared" si="179"/>
        <v/>
      </c>
      <c r="AX161" s="213" t="str">
        <f t="shared" si="184"/>
        <v xml:space="preserve"> </v>
      </c>
      <c r="AY161" s="213" t="str">
        <f t="shared" si="185"/>
        <v xml:space="preserve"> </v>
      </c>
      <c r="AZ161" s="445"/>
      <c r="BA161" s="81"/>
      <c r="BB161" s="81"/>
      <c r="BC161" s="80"/>
      <c r="BD161" s="245"/>
      <c r="BE161" s="442"/>
      <c r="BF161" s="442"/>
      <c r="BG161" s="442"/>
      <c r="BH161" s="219" t="str">
        <f t="shared" si="75"/>
        <v xml:space="preserve"> </v>
      </c>
      <c r="BI161" s="446"/>
      <c r="BJ161" s="704"/>
      <c r="BK161" s="81"/>
      <c r="BL161" s="451"/>
      <c r="BM161" s="450"/>
      <c r="BN161" s="449"/>
      <c r="BO161" s="449"/>
      <c r="BP161" s="81"/>
      <c r="BQ161" s="81"/>
      <c r="BR161" s="81"/>
      <c r="BS161" s="81"/>
      <c r="BT161" s="81"/>
      <c r="BU161" s="81"/>
      <c r="BV161" s="81"/>
      <c r="BW161" s="81"/>
      <c r="BX161" s="81"/>
      <c r="BY161" s="81"/>
      <c r="BZ161" s="81"/>
      <c r="CA161" s="81"/>
      <c r="CB161" s="81"/>
      <c r="CC161" s="81"/>
      <c r="CD161" s="81"/>
      <c r="CE161" s="81"/>
      <c r="CF161" s="81"/>
      <c r="CG161" s="81"/>
      <c r="CH161" s="81"/>
      <c r="CI161" s="81"/>
      <c r="CJ161" s="81"/>
      <c r="CK161" s="81"/>
      <c r="CL161" s="81"/>
      <c r="CM161" s="81"/>
      <c r="CN161" s="81"/>
      <c r="CO161" s="81"/>
      <c r="CP161" s="81"/>
      <c r="CQ161" s="81"/>
      <c r="CR161" s="81"/>
      <c r="CS161" s="81"/>
      <c r="CT161" s="81"/>
      <c r="CU161" s="81"/>
      <c r="CV161" s="81"/>
      <c r="CW161" s="81"/>
      <c r="CX161" s="81"/>
      <c r="CY161" s="81"/>
      <c r="CZ161" s="81"/>
      <c r="DA161" s="81"/>
      <c r="DB161" s="81"/>
      <c r="DC161" s="81"/>
      <c r="DD161" s="81"/>
      <c r="DE161" s="81"/>
      <c r="DF161" s="81"/>
      <c r="DG161" s="81"/>
      <c r="DH161" s="81"/>
      <c r="DI161" s="81"/>
      <c r="DJ161" s="81"/>
      <c r="DK161" s="448"/>
      <c r="DL161" s="213" t="str">
        <f t="shared" si="180"/>
        <v xml:space="preserve"> </v>
      </c>
      <c r="DM161" s="246">
        <f t="shared" si="197"/>
        <v>42</v>
      </c>
      <c r="DN161" s="444"/>
      <c r="DO161" s="449"/>
      <c r="DP161" s="81"/>
      <c r="DQ161" s="81"/>
      <c r="DR161" s="81"/>
      <c r="DS161" s="81"/>
      <c r="DT161" s="81"/>
      <c r="DU161" s="81"/>
      <c r="DV161" s="448"/>
      <c r="DW161" s="450"/>
      <c r="DX161" s="704"/>
      <c r="DY161" s="213" t="str">
        <f t="shared" si="188"/>
        <v xml:space="preserve"> </v>
      </c>
      <c r="DZ161" s="213" t="str">
        <f t="shared" si="189"/>
        <v xml:space="preserve"> </v>
      </c>
      <c r="EA161" s="247"/>
      <c r="EB161" s="247"/>
      <c r="EC161" s="247"/>
      <c r="ED161" s="247"/>
      <c r="EE161" s="247"/>
      <c r="EF161" s="247"/>
      <c r="EG161" s="450"/>
      <c r="EH161" s="704"/>
      <c r="EI161" s="213" t="str">
        <f t="shared" si="190"/>
        <v xml:space="preserve"> </v>
      </c>
      <c r="EJ161" s="213" t="str">
        <f t="shared" si="191"/>
        <v xml:space="preserve"> </v>
      </c>
      <c r="EK161" s="81"/>
      <c r="EL161" s="81"/>
      <c r="EM161" s="81"/>
      <c r="EN161" s="704"/>
      <c r="EO161" s="213" t="str">
        <f t="shared" si="82"/>
        <v xml:space="preserve"> </v>
      </c>
      <c r="EP161" s="249"/>
      <c r="EQ161" s="704"/>
      <c r="ER161" s="248"/>
      <c r="ES161" s="704"/>
      <c r="ET161" s="248"/>
      <c r="EU161" s="251"/>
      <c r="EV161" s="213" t="str">
        <f t="shared" si="192"/>
        <v xml:space="preserve"> </v>
      </c>
      <c r="EW161" s="213" t="str">
        <f t="shared" si="193"/>
        <v xml:space="preserve"> </v>
      </c>
      <c r="EX161" s="82"/>
      <c r="EY161" s="82"/>
      <c r="EZ161" s="82"/>
      <c r="FA161" s="248"/>
      <c r="FB161" s="1337" t="str">
        <f t="shared" si="85"/>
        <v xml:space="preserve"> </v>
      </c>
      <c r="FC161" s="452"/>
      <c r="FD161" s="213" t="str" cm="1">
        <f t="array" ref="FD161">IF(AND(SUM(COUNTIF(DO161:DV161,{"*実施*"}),COUNTIF(EA161:EF161,{"*実施*"}))&gt;0,FC161=""),"法に基づく措置あり→問12に記入",
IF(AND(SUM(COUNTIF(DO161:DV161,{"*実施*"}),COUNTIF(EA161:EF161,{"*実施*"}))&lt;1,FC161&lt;&gt;""),"法に基づく措置なし→問12に記入不要"," "))</f>
        <v xml:space="preserve"> </v>
      </c>
      <c r="FE161" s="449"/>
      <c r="FF161" s="704"/>
      <c r="FG161" s="81"/>
      <c r="FH161" s="449"/>
      <c r="FI161" s="1100"/>
      <c r="FJ161" s="1107" t="str">
        <f t="shared" si="137"/>
        <v xml:space="preserve"> </v>
      </c>
      <c r="FK161" s="779" t="str">
        <f t="shared" si="198"/>
        <v/>
      </c>
      <c r="FL161" s="212" t="str">
        <f t="shared" si="199"/>
        <v xml:space="preserve"> </v>
      </c>
      <c r="FM161" s="1335" t="str">
        <f t="shared" si="111"/>
        <v xml:space="preserve"> </v>
      </c>
      <c r="FN161" s="1273" t="str">
        <f t="shared" si="112"/>
        <v/>
      </c>
      <c r="FO161" s="1274" t="str">
        <f t="shared" si="113"/>
        <v/>
      </c>
      <c r="FP161" s="1275" t="str">
        <f t="shared" si="114"/>
        <v/>
      </c>
      <c r="FQ161" s="1275" t="str">
        <f t="shared" si="115"/>
        <v/>
      </c>
      <c r="FR161" s="1275" t="str">
        <f t="shared" si="116"/>
        <v/>
      </c>
      <c r="FS161" s="1275" t="str">
        <f t="shared" si="117"/>
        <v/>
      </c>
      <c r="FT161" s="1275" t="str">
        <f t="shared" si="118"/>
        <v/>
      </c>
      <c r="FU161" s="1275" t="str">
        <f t="shared" si="119"/>
        <v/>
      </c>
      <c r="FV161" s="1275" t="str">
        <f t="shared" si="120"/>
        <v/>
      </c>
      <c r="FW161" s="1275" t="str">
        <f t="shared" si="121"/>
        <v/>
      </c>
      <c r="FY161" s="1234" t="str">
        <f t="shared" si="138"/>
        <v xml:space="preserve"> </v>
      </c>
      <c r="FZ161" s="1234" t="str">
        <f t="shared" si="139"/>
        <v xml:space="preserve"> </v>
      </c>
      <c r="GA161" s="1234" t="str">
        <f t="shared" si="140"/>
        <v xml:space="preserve"> </v>
      </c>
      <c r="GB161" s="1234" t="str">
        <f t="shared" si="141"/>
        <v xml:space="preserve"> </v>
      </c>
      <c r="GC161" s="1234" t="str">
        <f t="shared" si="142"/>
        <v xml:space="preserve"> </v>
      </c>
      <c r="GD161" s="1234" t="str">
        <f t="shared" si="143"/>
        <v xml:space="preserve"> </v>
      </c>
      <c r="GE161" s="1234" t="str">
        <f t="shared" si="144"/>
        <v xml:space="preserve"> </v>
      </c>
      <c r="GF161" s="1234" t="str">
        <f t="shared" si="145"/>
        <v xml:space="preserve"> </v>
      </c>
      <c r="GG161" s="1234" t="str">
        <f t="shared" si="146"/>
        <v xml:space="preserve"> </v>
      </c>
      <c r="GH161" s="1234">
        <f t="shared" si="147"/>
        <v>0</v>
      </c>
      <c r="GI161" s="1234" t="str">
        <f t="shared" si="148"/>
        <v xml:space="preserve"> </v>
      </c>
      <c r="GJ161" s="1234" t="str">
        <f t="shared" si="149"/>
        <v xml:space="preserve"> </v>
      </c>
      <c r="GK161" s="1234" t="str">
        <f t="shared" si="150"/>
        <v xml:space="preserve"> </v>
      </c>
      <c r="GL161" s="1234" t="str">
        <f t="shared" si="151"/>
        <v xml:space="preserve"> </v>
      </c>
      <c r="GM161" s="1234" t="str">
        <f t="shared" si="152"/>
        <v xml:space="preserve"> </v>
      </c>
      <c r="GN161" s="1234" t="str">
        <f t="shared" si="153"/>
        <v xml:space="preserve"> </v>
      </c>
      <c r="GO161" s="1234" t="str">
        <f t="shared" si="154"/>
        <v xml:space="preserve"> </v>
      </c>
      <c r="GP161" s="1234" t="str">
        <f t="shared" si="155"/>
        <v xml:space="preserve"> </v>
      </c>
      <c r="GQ161" s="1234" t="str">
        <f t="shared" si="156"/>
        <v xml:space="preserve"> </v>
      </c>
      <c r="GR161" s="1234">
        <f t="shared" si="157"/>
        <v>0</v>
      </c>
      <c r="GS161" s="1234" t="str">
        <f t="shared" si="168"/>
        <v xml:space="preserve"> </v>
      </c>
      <c r="GT161" s="1234" t="str">
        <f t="shared" si="169"/>
        <v xml:space="preserve"> </v>
      </c>
      <c r="GU161" s="1234" t="str">
        <f t="shared" si="170"/>
        <v xml:space="preserve"> </v>
      </c>
      <c r="GV161" s="1234" t="str">
        <f t="shared" si="171"/>
        <v xml:space="preserve"> </v>
      </c>
      <c r="GW161" s="1234" t="str">
        <f t="shared" si="172"/>
        <v xml:space="preserve"> </v>
      </c>
      <c r="GX161" s="1234" t="str">
        <f t="shared" si="173"/>
        <v xml:space="preserve"> </v>
      </c>
      <c r="GY161" s="1234" t="str">
        <f t="shared" si="174"/>
        <v xml:space="preserve"> </v>
      </c>
      <c r="GZ161" s="1234" t="str">
        <f t="shared" si="175"/>
        <v xml:space="preserve"> </v>
      </c>
      <c r="HA161" s="1234" t="str">
        <f t="shared" si="176"/>
        <v xml:space="preserve"> </v>
      </c>
      <c r="HB161" s="1234">
        <f t="shared" si="167"/>
        <v>0</v>
      </c>
      <c r="HC161" s="1234" t="str">
        <f t="shared" si="125"/>
        <v xml:space="preserve"> </v>
      </c>
      <c r="HD161" s="1234" t="str">
        <f t="shared" si="126"/>
        <v xml:space="preserve"> </v>
      </c>
      <c r="HE161" s="1234" t="str">
        <f t="shared" si="127"/>
        <v xml:space="preserve"> </v>
      </c>
      <c r="HF161" s="1234">
        <f t="shared" si="128"/>
        <v>0</v>
      </c>
      <c r="HG161" s="1234" t="str">
        <f t="shared" si="129"/>
        <v xml:space="preserve"> </v>
      </c>
      <c r="HH161" s="1234" t="str">
        <f t="shared" si="130"/>
        <v xml:space="preserve"> </v>
      </c>
      <c r="HI161" s="1234" t="str">
        <f t="shared" si="131"/>
        <v xml:space="preserve"> </v>
      </c>
      <c r="HJ161" s="1234" t="str">
        <f t="shared" si="132"/>
        <v xml:space="preserve"> </v>
      </c>
      <c r="HK161" s="1234" t="str">
        <f t="shared" si="133"/>
        <v xml:space="preserve"> </v>
      </c>
      <c r="HL161" s="1234" t="str">
        <f t="shared" si="134"/>
        <v xml:space="preserve"> </v>
      </c>
      <c r="HM161" s="1234" t="str">
        <f t="shared" si="135"/>
        <v xml:space="preserve"> </v>
      </c>
      <c r="HN161" s="1234">
        <f t="shared" si="136"/>
        <v>0</v>
      </c>
    </row>
    <row r="162" spans="1:222" ht="30" customHeight="1" thickTop="1" thickBot="1">
      <c r="A162" s="1205">
        <f>【A票】【D票】!$D$10</f>
        <v>0</v>
      </c>
      <c r="B162" s="1205">
        <f>【A票】【D票】!$H$10</f>
        <v>0</v>
      </c>
      <c r="C162" s="1206" t="str">
        <f>【A票】【D票】!$K$10</f>
        <v xml:space="preserve"> </v>
      </c>
      <c r="D162" s="1207">
        <f t="shared" si="62"/>
        <v>43</v>
      </c>
      <c r="E162" s="472"/>
      <c r="F162" s="704"/>
      <c r="G162" s="588"/>
      <c r="H162" s="589"/>
      <c r="I162" s="639"/>
      <c r="J162" s="639"/>
      <c r="K162" s="639"/>
      <c r="L162" s="639"/>
      <c r="M162" s="639"/>
      <c r="N162" s="639"/>
      <c r="O162" s="639"/>
      <c r="P162" s="639"/>
      <c r="Q162" s="639"/>
      <c r="R162" s="639"/>
      <c r="S162" s="639"/>
      <c r="T162" s="639"/>
      <c r="U162" s="639"/>
      <c r="V162" s="640"/>
      <c r="W162" s="644"/>
      <c r="X162" s="644"/>
      <c r="Y162" s="645"/>
      <c r="Z162" s="643"/>
      <c r="AA162" s="212" t="str">
        <f t="shared" si="182"/>
        <v xml:space="preserve"> </v>
      </c>
      <c r="AB162" s="212" t="str">
        <f t="shared" si="183"/>
        <v xml:space="preserve"> </v>
      </c>
      <c r="AC162" s="81"/>
      <c r="AD162" s="448"/>
      <c r="AE162" s="448"/>
      <c r="AF162" s="804" t="str">
        <f t="shared" si="186"/>
        <v xml:space="preserve"> </v>
      </c>
      <c r="AG162" s="804" t="str">
        <f t="shared" si="187"/>
        <v xml:space="preserve"> </v>
      </c>
      <c r="AH162" s="440"/>
      <c r="AI162" s="704"/>
      <c r="AJ162" s="442"/>
      <c r="AK162" s="442"/>
      <c r="AL162" s="442"/>
      <c r="AM162" s="442"/>
      <c r="AN162" s="844"/>
      <c r="AO162" s="443"/>
      <c r="AP162" s="441"/>
      <c r="AQ162" s="1328" t="str">
        <f t="shared" si="194"/>
        <v xml:space="preserve"> </v>
      </c>
      <c r="AR162" s="213" t="str">
        <f t="shared" si="195"/>
        <v xml:space="preserve"> </v>
      </c>
      <c r="AS162" s="213" t="str">
        <f t="shared" si="196"/>
        <v xml:space="preserve"> </v>
      </c>
      <c r="AT162" s="1216" t="str">
        <f>IF(AM162=AM$87,"該当",IF(OR(AM162=AM$88,AM162=AM$89,AND(AH162&lt;&gt;"",AM162="")),"非該当"," "))</f>
        <v xml:space="preserve"> </v>
      </c>
      <c r="AU162" s="1217" t="str">
        <f>IF(OR(AV162="該当",AW162="該当"),"該当",IF(OR(AV162="非該当",AW162="非該当"),"非該当"," "))</f>
        <v xml:space="preserve"> </v>
      </c>
      <c r="AV162" s="79"/>
      <c r="AW162" s="1218" t="str">
        <f>IF(AO162=AO$89,"該当",IF(OR(AO162=AO$87,AO162=AO$88,AO162=AO$90,AND(AM162&lt;&gt;"",AO162="")),"非該当",""))</f>
        <v/>
      </c>
      <c r="AX162" s="213" t="str">
        <f t="shared" si="184"/>
        <v xml:space="preserve"> </v>
      </c>
      <c r="AY162" s="213" t="str">
        <f t="shared" si="185"/>
        <v xml:space="preserve"> </v>
      </c>
      <c r="AZ162" s="445"/>
      <c r="BA162" s="81"/>
      <c r="BB162" s="81"/>
      <c r="BC162" s="80"/>
      <c r="BD162" s="245"/>
      <c r="BE162" s="442"/>
      <c r="BF162" s="442"/>
      <c r="BG162" s="442"/>
      <c r="BH162" s="219" t="str">
        <f t="shared" si="75"/>
        <v xml:space="preserve"> </v>
      </c>
      <c r="BI162" s="446"/>
      <c r="BJ162" s="704"/>
      <c r="BK162" s="81"/>
      <c r="BL162" s="451"/>
      <c r="BM162" s="450"/>
      <c r="BN162" s="449"/>
      <c r="BO162" s="449"/>
      <c r="BP162" s="81"/>
      <c r="BQ162" s="81"/>
      <c r="BR162" s="81"/>
      <c r="BS162" s="81"/>
      <c r="BT162" s="81"/>
      <c r="BU162" s="81"/>
      <c r="BV162" s="81"/>
      <c r="BW162" s="81"/>
      <c r="BX162" s="81"/>
      <c r="BY162" s="81"/>
      <c r="BZ162" s="81"/>
      <c r="CA162" s="81"/>
      <c r="CB162" s="81"/>
      <c r="CC162" s="81"/>
      <c r="CD162" s="81"/>
      <c r="CE162" s="81"/>
      <c r="CF162" s="81"/>
      <c r="CG162" s="81"/>
      <c r="CH162" s="81"/>
      <c r="CI162" s="81"/>
      <c r="CJ162" s="81"/>
      <c r="CK162" s="81"/>
      <c r="CL162" s="81"/>
      <c r="CM162" s="81"/>
      <c r="CN162" s="81"/>
      <c r="CO162" s="81"/>
      <c r="CP162" s="81"/>
      <c r="CQ162" s="81"/>
      <c r="CR162" s="81"/>
      <c r="CS162" s="81"/>
      <c r="CT162" s="81"/>
      <c r="CU162" s="81"/>
      <c r="CV162" s="81"/>
      <c r="CW162" s="81"/>
      <c r="CX162" s="81"/>
      <c r="CY162" s="81"/>
      <c r="CZ162" s="81"/>
      <c r="DA162" s="81"/>
      <c r="DB162" s="81"/>
      <c r="DC162" s="81"/>
      <c r="DD162" s="81"/>
      <c r="DE162" s="81"/>
      <c r="DF162" s="81"/>
      <c r="DG162" s="81"/>
      <c r="DH162" s="81"/>
      <c r="DI162" s="81"/>
      <c r="DJ162" s="81"/>
      <c r="DK162" s="448"/>
      <c r="DL162" s="213" t="str">
        <f t="shared" si="180"/>
        <v xml:space="preserve"> </v>
      </c>
      <c r="DM162" s="246">
        <f t="shared" si="197"/>
        <v>43</v>
      </c>
      <c r="DN162" s="444"/>
      <c r="DO162" s="449"/>
      <c r="DP162" s="81"/>
      <c r="DQ162" s="81"/>
      <c r="DR162" s="81"/>
      <c r="DS162" s="81"/>
      <c r="DT162" s="81"/>
      <c r="DU162" s="81"/>
      <c r="DV162" s="448"/>
      <c r="DW162" s="450"/>
      <c r="DX162" s="704"/>
      <c r="DY162" s="213" t="str">
        <f t="shared" si="188"/>
        <v xml:space="preserve"> </v>
      </c>
      <c r="DZ162" s="213" t="str">
        <f t="shared" si="189"/>
        <v xml:space="preserve"> </v>
      </c>
      <c r="EA162" s="247"/>
      <c r="EB162" s="247"/>
      <c r="EC162" s="247"/>
      <c r="ED162" s="247"/>
      <c r="EE162" s="247"/>
      <c r="EF162" s="247"/>
      <c r="EG162" s="450"/>
      <c r="EH162" s="704"/>
      <c r="EI162" s="213" t="str">
        <f t="shared" si="190"/>
        <v xml:space="preserve"> </v>
      </c>
      <c r="EJ162" s="213" t="str">
        <f t="shared" si="191"/>
        <v xml:space="preserve"> </v>
      </c>
      <c r="EK162" s="81"/>
      <c r="EL162" s="81"/>
      <c r="EM162" s="81"/>
      <c r="EN162" s="704"/>
      <c r="EO162" s="213" t="str">
        <f t="shared" si="82"/>
        <v xml:space="preserve"> </v>
      </c>
      <c r="EP162" s="249"/>
      <c r="EQ162" s="704"/>
      <c r="ER162" s="248"/>
      <c r="ES162" s="704"/>
      <c r="ET162" s="248"/>
      <c r="EU162" s="251"/>
      <c r="EV162" s="213" t="str">
        <f t="shared" si="192"/>
        <v xml:space="preserve"> </v>
      </c>
      <c r="EW162" s="213" t="str">
        <f t="shared" si="193"/>
        <v xml:space="preserve"> </v>
      </c>
      <c r="EX162" s="82"/>
      <c r="EY162" s="82"/>
      <c r="EZ162" s="82"/>
      <c r="FA162" s="248"/>
      <c r="FB162" s="1337" t="str">
        <f t="shared" si="85"/>
        <v xml:space="preserve"> </v>
      </c>
      <c r="FC162" s="452"/>
      <c r="FD162" s="213" t="str" cm="1">
        <f t="array" ref="FD162">IF(AND(SUM(COUNTIF(DO162:DV162,{"*実施*"}),COUNTIF(EA162:EF162,{"*実施*"}))&gt;0,FC162=""),"法に基づく措置あり→問12に記入",
IF(AND(SUM(COUNTIF(DO162:DV162,{"*実施*"}),COUNTIF(EA162:EF162,{"*実施*"}))&lt;1,FC162&lt;&gt;""),"法に基づく措置なし→問12に記入不要"," "))</f>
        <v xml:space="preserve"> </v>
      </c>
      <c r="FE162" s="449"/>
      <c r="FF162" s="704"/>
      <c r="FG162" s="81"/>
      <c r="FH162" s="449"/>
      <c r="FI162" s="1100"/>
      <c r="FJ162" s="1107" t="str">
        <f t="shared" si="137"/>
        <v xml:space="preserve"> </v>
      </c>
      <c r="FK162" s="779" t="str">
        <f t="shared" si="198"/>
        <v/>
      </c>
      <c r="FL162" s="212" t="str">
        <f t="shared" si="199"/>
        <v xml:space="preserve"> </v>
      </c>
      <c r="FM162" s="1335" t="str">
        <f t="shared" si="111"/>
        <v xml:space="preserve"> </v>
      </c>
      <c r="FN162" s="1273" t="str">
        <f t="shared" si="112"/>
        <v/>
      </c>
      <c r="FO162" s="1274" t="str">
        <f t="shared" si="113"/>
        <v/>
      </c>
      <c r="FP162" s="1275" t="str">
        <f t="shared" si="114"/>
        <v/>
      </c>
      <c r="FQ162" s="1275" t="str">
        <f t="shared" si="115"/>
        <v/>
      </c>
      <c r="FR162" s="1275" t="str">
        <f t="shared" si="116"/>
        <v/>
      </c>
      <c r="FS162" s="1275" t="str">
        <f t="shared" si="117"/>
        <v/>
      </c>
      <c r="FT162" s="1275" t="str">
        <f t="shared" si="118"/>
        <v/>
      </c>
      <c r="FU162" s="1275" t="str">
        <f t="shared" si="119"/>
        <v/>
      </c>
      <c r="FV162" s="1275" t="str">
        <f t="shared" si="120"/>
        <v/>
      </c>
      <c r="FW162" s="1275" t="str">
        <f t="shared" si="121"/>
        <v/>
      </c>
      <c r="FY162" s="1234" t="str">
        <f t="shared" si="138"/>
        <v xml:space="preserve"> </v>
      </c>
      <c r="FZ162" s="1234" t="str">
        <f t="shared" si="139"/>
        <v xml:space="preserve"> </v>
      </c>
      <c r="GA162" s="1234" t="str">
        <f t="shared" si="140"/>
        <v xml:space="preserve"> </v>
      </c>
      <c r="GB162" s="1234" t="str">
        <f t="shared" si="141"/>
        <v xml:space="preserve"> </v>
      </c>
      <c r="GC162" s="1234" t="str">
        <f t="shared" si="142"/>
        <v xml:space="preserve"> </v>
      </c>
      <c r="GD162" s="1234" t="str">
        <f t="shared" si="143"/>
        <v xml:space="preserve"> </v>
      </c>
      <c r="GE162" s="1234" t="str">
        <f t="shared" si="144"/>
        <v xml:space="preserve"> </v>
      </c>
      <c r="GF162" s="1234" t="str">
        <f t="shared" si="145"/>
        <v xml:space="preserve"> </v>
      </c>
      <c r="GG162" s="1234" t="str">
        <f t="shared" si="146"/>
        <v xml:space="preserve"> </v>
      </c>
      <c r="GH162" s="1234">
        <f t="shared" si="147"/>
        <v>0</v>
      </c>
      <c r="GI162" s="1234" t="str">
        <f t="shared" si="148"/>
        <v xml:space="preserve"> </v>
      </c>
      <c r="GJ162" s="1234" t="str">
        <f t="shared" si="149"/>
        <v xml:space="preserve"> </v>
      </c>
      <c r="GK162" s="1234" t="str">
        <f t="shared" si="150"/>
        <v xml:space="preserve"> </v>
      </c>
      <c r="GL162" s="1234" t="str">
        <f t="shared" si="151"/>
        <v xml:space="preserve"> </v>
      </c>
      <c r="GM162" s="1234" t="str">
        <f t="shared" si="152"/>
        <v xml:space="preserve"> </v>
      </c>
      <c r="GN162" s="1234" t="str">
        <f t="shared" si="153"/>
        <v xml:space="preserve"> </v>
      </c>
      <c r="GO162" s="1234" t="str">
        <f t="shared" si="154"/>
        <v xml:space="preserve"> </v>
      </c>
      <c r="GP162" s="1234" t="str">
        <f t="shared" si="155"/>
        <v xml:space="preserve"> </v>
      </c>
      <c r="GQ162" s="1234" t="str">
        <f t="shared" si="156"/>
        <v xml:space="preserve"> </v>
      </c>
      <c r="GR162" s="1234">
        <f t="shared" si="157"/>
        <v>0</v>
      </c>
      <c r="GS162" s="1234" t="str">
        <f t="shared" si="168"/>
        <v xml:space="preserve"> </v>
      </c>
      <c r="GT162" s="1234" t="str">
        <f t="shared" si="169"/>
        <v xml:space="preserve"> </v>
      </c>
      <c r="GU162" s="1234" t="str">
        <f t="shared" si="170"/>
        <v xml:space="preserve"> </v>
      </c>
      <c r="GV162" s="1234" t="str">
        <f t="shared" si="171"/>
        <v xml:space="preserve"> </v>
      </c>
      <c r="GW162" s="1234" t="str">
        <f t="shared" si="172"/>
        <v xml:space="preserve"> </v>
      </c>
      <c r="GX162" s="1234" t="str">
        <f t="shared" si="173"/>
        <v xml:space="preserve"> </v>
      </c>
      <c r="GY162" s="1234" t="str">
        <f t="shared" si="174"/>
        <v xml:space="preserve"> </v>
      </c>
      <c r="GZ162" s="1234" t="str">
        <f t="shared" si="175"/>
        <v xml:space="preserve"> </v>
      </c>
      <c r="HA162" s="1234" t="str">
        <f t="shared" si="176"/>
        <v xml:space="preserve"> </v>
      </c>
      <c r="HB162" s="1234">
        <f t="shared" si="167"/>
        <v>0</v>
      </c>
      <c r="HC162" s="1234" t="str">
        <f t="shared" si="125"/>
        <v xml:space="preserve"> </v>
      </c>
      <c r="HD162" s="1234" t="str">
        <f t="shared" si="126"/>
        <v xml:space="preserve"> </v>
      </c>
      <c r="HE162" s="1234" t="str">
        <f t="shared" si="127"/>
        <v xml:space="preserve"> </v>
      </c>
      <c r="HF162" s="1234">
        <f t="shared" si="128"/>
        <v>0</v>
      </c>
      <c r="HG162" s="1234" t="str">
        <f t="shared" si="129"/>
        <v xml:space="preserve"> </v>
      </c>
      <c r="HH162" s="1234" t="str">
        <f t="shared" si="130"/>
        <v xml:space="preserve"> </v>
      </c>
      <c r="HI162" s="1234" t="str">
        <f t="shared" si="131"/>
        <v xml:space="preserve"> </v>
      </c>
      <c r="HJ162" s="1234" t="str">
        <f t="shared" si="132"/>
        <v xml:space="preserve"> </v>
      </c>
      <c r="HK162" s="1234" t="str">
        <f t="shared" si="133"/>
        <v xml:space="preserve"> </v>
      </c>
      <c r="HL162" s="1234" t="str">
        <f t="shared" si="134"/>
        <v xml:space="preserve"> </v>
      </c>
      <c r="HM162" s="1234" t="str">
        <f t="shared" si="135"/>
        <v xml:space="preserve"> </v>
      </c>
      <c r="HN162" s="1234">
        <f t="shared" si="136"/>
        <v>0</v>
      </c>
    </row>
    <row r="163" spans="1:222" ht="30" customHeight="1" thickTop="1" thickBot="1">
      <c r="A163" s="1205">
        <f>【A票】【D票】!$D$10</f>
        <v>0</v>
      </c>
      <c r="B163" s="1205">
        <f>【A票】【D票】!$H$10</f>
        <v>0</v>
      </c>
      <c r="C163" s="1206" t="str">
        <f>【A票】【D票】!$K$10</f>
        <v xml:space="preserve"> </v>
      </c>
      <c r="D163" s="1207">
        <f t="shared" si="62"/>
        <v>44</v>
      </c>
      <c r="E163" s="472"/>
      <c r="F163" s="704"/>
      <c r="G163" s="588"/>
      <c r="H163" s="589"/>
      <c r="I163" s="639"/>
      <c r="J163" s="639"/>
      <c r="K163" s="639"/>
      <c r="L163" s="639"/>
      <c r="M163" s="639"/>
      <c r="N163" s="639"/>
      <c r="O163" s="639"/>
      <c r="P163" s="639"/>
      <c r="Q163" s="639"/>
      <c r="R163" s="639"/>
      <c r="S163" s="639"/>
      <c r="T163" s="639"/>
      <c r="U163" s="639"/>
      <c r="V163" s="640"/>
      <c r="W163" s="644"/>
      <c r="X163" s="644"/>
      <c r="Y163" s="645"/>
      <c r="Z163" s="643"/>
      <c r="AA163" s="212" t="str">
        <f t="shared" si="182"/>
        <v xml:space="preserve"> </v>
      </c>
      <c r="AB163" s="212" t="str">
        <f t="shared" si="183"/>
        <v xml:space="preserve"> </v>
      </c>
      <c r="AC163" s="81"/>
      <c r="AD163" s="448"/>
      <c r="AE163" s="448"/>
      <c r="AF163" s="804" t="str">
        <f t="shared" si="186"/>
        <v xml:space="preserve"> </v>
      </c>
      <c r="AG163" s="804" t="str">
        <f t="shared" si="187"/>
        <v xml:space="preserve"> </v>
      </c>
      <c r="AH163" s="440"/>
      <c r="AI163" s="704"/>
      <c r="AJ163" s="442"/>
      <c r="AK163" s="442"/>
      <c r="AL163" s="442"/>
      <c r="AM163" s="442"/>
      <c r="AN163" s="844"/>
      <c r="AO163" s="443"/>
      <c r="AP163" s="441"/>
      <c r="AQ163" s="1328" t="str">
        <f t="shared" si="194"/>
        <v xml:space="preserve"> </v>
      </c>
      <c r="AR163" s="213" t="str">
        <f t="shared" si="195"/>
        <v xml:space="preserve"> </v>
      </c>
      <c r="AS163" s="213" t="str">
        <f t="shared" si="196"/>
        <v xml:space="preserve"> </v>
      </c>
      <c r="AT163" s="1216" t="str">
        <f>IF(AM163=AM$87,"該当",IF(OR(AM163=AM$88,AM163=AM$89,AND(AH163&lt;&gt;"",AM163="")),"非該当"," "))</f>
        <v xml:space="preserve"> </v>
      </c>
      <c r="AU163" s="1217" t="str">
        <f>IF(OR(AV163="該当",AW163="該当"),"該当",IF(OR(AV163="非該当",AW163="非該当"),"非該当"," "))</f>
        <v xml:space="preserve"> </v>
      </c>
      <c r="AV163" s="79"/>
      <c r="AW163" s="1218" t="str">
        <f>IF(AO163=AO$89,"該当",IF(OR(AO163=AO$87,AO163=AO$88,AO163=AO$90,AND(AM163&lt;&gt;"",AO163="")),"非該当",""))</f>
        <v/>
      </c>
      <c r="AX163" s="213" t="str">
        <f t="shared" si="184"/>
        <v xml:space="preserve"> </v>
      </c>
      <c r="AY163" s="213" t="str">
        <f t="shared" si="185"/>
        <v xml:space="preserve"> </v>
      </c>
      <c r="AZ163" s="445"/>
      <c r="BA163" s="81"/>
      <c r="BB163" s="81"/>
      <c r="BC163" s="80"/>
      <c r="BD163" s="245"/>
      <c r="BE163" s="442"/>
      <c r="BF163" s="442"/>
      <c r="BG163" s="442"/>
      <c r="BH163" s="219" t="str">
        <f t="shared" si="75"/>
        <v xml:space="preserve"> </v>
      </c>
      <c r="BI163" s="446"/>
      <c r="BJ163" s="704"/>
      <c r="BK163" s="81"/>
      <c r="BL163" s="451"/>
      <c r="BM163" s="450"/>
      <c r="BN163" s="449"/>
      <c r="BO163" s="449"/>
      <c r="BP163" s="81"/>
      <c r="BQ163" s="81"/>
      <c r="BR163" s="81"/>
      <c r="BS163" s="81"/>
      <c r="BT163" s="81"/>
      <c r="BU163" s="81"/>
      <c r="BV163" s="81"/>
      <c r="BW163" s="81"/>
      <c r="BX163" s="81"/>
      <c r="BY163" s="81"/>
      <c r="BZ163" s="81"/>
      <c r="CA163" s="81"/>
      <c r="CB163" s="81"/>
      <c r="CC163" s="81"/>
      <c r="CD163" s="81"/>
      <c r="CE163" s="81"/>
      <c r="CF163" s="81"/>
      <c r="CG163" s="81"/>
      <c r="CH163" s="81"/>
      <c r="CI163" s="81"/>
      <c r="CJ163" s="81"/>
      <c r="CK163" s="81"/>
      <c r="CL163" s="81"/>
      <c r="CM163" s="81"/>
      <c r="CN163" s="81"/>
      <c r="CO163" s="81"/>
      <c r="CP163" s="81"/>
      <c r="CQ163" s="81"/>
      <c r="CR163" s="81"/>
      <c r="CS163" s="81"/>
      <c r="CT163" s="81"/>
      <c r="CU163" s="81"/>
      <c r="CV163" s="81"/>
      <c r="CW163" s="81"/>
      <c r="CX163" s="81"/>
      <c r="CY163" s="81"/>
      <c r="CZ163" s="81"/>
      <c r="DA163" s="81"/>
      <c r="DB163" s="81"/>
      <c r="DC163" s="81"/>
      <c r="DD163" s="81"/>
      <c r="DE163" s="81"/>
      <c r="DF163" s="81"/>
      <c r="DG163" s="81"/>
      <c r="DH163" s="81"/>
      <c r="DI163" s="81"/>
      <c r="DJ163" s="81"/>
      <c r="DK163" s="448"/>
      <c r="DL163" s="213" t="str">
        <f t="shared" si="180"/>
        <v xml:space="preserve"> </v>
      </c>
      <c r="DM163" s="246">
        <f t="shared" si="197"/>
        <v>44</v>
      </c>
      <c r="DN163" s="444"/>
      <c r="DO163" s="449"/>
      <c r="DP163" s="81"/>
      <c r="DQ163" s="81"/>
      <c r="DR163" s="81"/>
      <c r="DS163" s="81"/>
      <c r="DT163" s="81"/>
      <c r="DU163" s="81"/>
      <c r="DV163" s="448"/>
      <c r="DW163" s="450"/>
      <c r="DX163" s="704"/>
      <c r="DY163" s="213" t="str">
        <f t="shared" si="188"/>
        <v xml:space="preserve"> </v>
      </c>
      <c r="DZ163" s="213" t="str">
        <f t="shared" si="189"/>
        <v xml:space="preserve"> </v>
      </c>
      <c r="EA163" s="247"/>
      <c r="EB163" s="247"/>
      <c r="EC163" s="247"/>
      <c r="ED163" s="247"/>
      <c r="EE163" s="247"/>
      <c r="EF163" s="247"/>
      <c r="EG163" s="450"/>
      <c r="EH163" s="704"/>
      <c r="EI163" s="213" t="str">
        <f t="shared" si="190"/>
        <v xml:space="preserve"> </v>
      </c>
      <c r="EJ163" s="213" t="str">
        <f t="shared" si="191"/>
        <v xml:space="preserve"> </v>
      </c>
      <c r="EK163" s="81"/>
      <c r="EL163" s="81"/>
      <c r="EM163" s="81"/>
      <c r="EN163" s="704"/>
      <c r="EO163" s="213" t="str">
        <f t="shared" si="82"/>
        <v xml:space="preserve"> </v>
      </c>
      <c r="EP163" s="249"/>
      <c r="EQ163" s="704"/>
      <c r="ER163" s="248"/>
      <c r="ES163" s="704"/>
      <c r="ET163" s="248"/>
      <c r="EU163" s="251"/>
      <c r="EV163" s="213" t="str">
        <f t="shared" si="192"/>
        <v xml:space="preserve"> </v>
      </c>
      <c r="EW163" s="213" t="str">
        <f t="shared" si="193"/>
        <v xml:space="preserve"> </v>
      </c>
      <c r="EX163" s="82"/>
      <c r="EY163" s="82"/>
      <c r="EZ163" s="82"/>
      <c r="FA163" s="248"/>
      <c r="FB163" s="1337" t="str">
        <f t="shared" si="85"/>
        <v xml:space="preserve"> </v>
      </c>
      <c r="FC163" s="452"/>
      <c r="FD163" s="213" t="str" cm="1">
        <f t="array" ref="FD163">IF(AND(SUM(COUNTIF(DO163:DV163,{"*実施*"}),COUNTIF(EA163:EF163,{"*実施*"}))&gt;0,FC163=""),"法に基づく措置あり→問12に記入",
IF(AND(SUM(COUNTIF(DO163:DV163,{"*実施*"}),COUNTIF(EA163:EF163,{"*実施*"}))&lt;1,FC163&lt;&gt;""),"法に基づく措置なし→問12に記入不要"," "))</f>
        <v xml:space="preserve"> </v>
      </c>
      <c r="FE163" s="449"/>
      <c r="FF163" s="704"/>
      <c r="FG163" s="81"/>
      <c r="FH163" s="449"/>
      <c r="FI163" s="1100"/>
      <c r="FJ163" s="1107" t="str">
        <f t="shared" si="137"/>
        <v xml:space="preserve"> </v>
      </c>
      <c r="FK163" s="779" t="str">
        <f t="shared" si="198"/>
        <v/>
      </c>
      <c r="FL163" s="212" t="str">
        <f t="shared" si="199"/>
        <v xml:space="preserve"> </v>
      </c>
      <c r="FM163" s="1335" t="str">
        <f t="shared" si="111"/>
        <v xml:space="preserve"> </v>
      </c>
      <c r="FN163" s="1273" t="str">
        <f t="shared" si="112"/>
        <v/>
      </c>
      <c r="FO163" s="1274" t="str">
        <f t="shared" si="113"/>
        <v/>
      </c>
      <c r="FP163" s="1275" t="str">
        <f t="shared" si="114"/>
        <v/>
      </c>
      <c r="FQ163" s="1275" t="str">
        <f t="shared" si="115"/>
        <v/>
      </c>
      <c r="FR163" s="1275" t="str">
        <f t="shared" si="116"/>
        <v/>
      </c>
      <c r="FS163" s="1275" t="str">
        <f t="shared" si="117"/>
        <v/>
      </c>
      <c r="FT163" s="1275" t="str">
        <f t="shared" si="118"/>
        <v/>
      </c>
      <c r="FU163" s="1275" t="str">
        <f t="shared" si="119"/>
        <v/>
      </c>
      <c r="FV163" s="1275" t="str">
        <f t="shared" si="120"/>
        <v/>
      </c>
      <c r="FW163" s="1275" t="str">
        <f t="shared" si="121"/>
        <v/>
      </c>
      <c r="FY163" s="1234" t="str">
        <f t="shared" si="138"/>
        <v xml:space="preserve"> </v>
      </c>
      <c r="FZ163" s="1234" t="str">
        <f t="shared" si="139"/>
        <v xml:space="preserve"> </v>
      </c>
      <c r="GA163" s="1234" t="str">
        <f t="shared" si="140"/>
        <v xml:space="preserve"> </v>
      </c>
      <c r="GB163" s="1234" t="str">
        <f t="shared" si="141"/>
        <v xml:space="preserve"> </v>
      </c>
      <c r="GC163" s="1234" t="str">
        <f t="shared" si="142"/>
        <v xml:space="preserve"> </v>
      </c>
      <c r="GD163" s="1234" t="str">
        <f t="shared" si="143"/>
        <v xml:space="preserve"> </v>
      </c>
      <c r="GE163" s="1234" t="str">
        <f t="shared" si="144"/>
        <v xml:space="preserve"> </v>
      </c>
      <c r="GF163" s="1234" t="str">
        <f t="shared" si="145"/>
        <v xml:space="preserve"> </v>
      </c>
      <c r="GG163" s="1234" t="str">
        <f t="shared" si="146"/>
        <v xml:space="preserve"> </v>
      </c>
      <c r="GH163" s="1234">
        <f t="shared" si="147"/>
        <v>0</v>
      </c>
      <c r="GI163" s="1234" t="str">
        <f t="shared" si="148"/>
        <v xml:space="preserve"> </v>
      </c>
      <c r="GJ163" s="1234" t="str">
        <f t="shared" si="149"/>
        <v xml:space="preserve"> </v>
      </c>
      <c r="GK163" s="1234" t="str">
        <f t="shared" si="150"/>
        <v xml:space="preserve"> </v>
      </c>
      <c r="GL163" s="1234" t="str">
        <f t="shared" si="151"/>
        <v xml:space="preserve"> </v>
      </c>
      <c r="GM163" s="1234" t="str">
        <f t="shared" si="152"/>
        <v xml:space="preserve"> </v>
      </c>
      <c r="GN163" s="1234" t="str">
        <f t="shared" si="153"/>
        <v xml:space="preserve"> </v>
      </c>
      <c r="GO163" s="1234" t="str">
        <f t="shared" si="154"/>
        <v xml:space="preserve"> </v>
      </c>
      <c r="GP163" s="1234" t="str">
        <f t="shared" si="155"/>
        <v xml:space="preserve"> </v>
      </c>
      <c r="GQ163" s="1234" t="str">
        <f t="shared" si="156"/>
        <v xml:space="preserve"> </v>
      </c>
      <c r="GR163" s="1234">
        <f t="shared" si="157"/>
        <v>0</v>
      </c>
      <c r="GS163" s="1234" t="str">
        <f t="shared" si="168"/>
        <v xml:space="preserve"> </v>
      </c>
      <c r="GT163" s="1234" t="str">
        <f t="shared" si="169"/>
        <v xml:space="preserve"> </v>
      </c>
      <c r="GU163" s="1234" t="str">
        <f t="shared" si="170"/>
        <v xml:space="preserve"> </v>
      </c>
      <c r="GV163" s="1234" t="str">
        <f t="shared" si="171"/>
        <v xml:space="preserve"> </v>
      </c>
      <c r="GW163" s="1234" t="str">
        <f t="shared" si="172"/>
        <v xml:space="preserve"> </v>
      </c>
      <c r="GX163" s="1234" t="str">
        <f t="shared" si="173"/>
        <v xml:space="preserve"> </v>
      </c>
      <c r="GY163" s="1234" t="str">
        <f t="shared" si="174"/>
        <v xml:space="preserve"> </v>
      </c>
      <c r="GZ163" s="1234" t="str">
        <f t="shared" si="175"/>
        <v xml:space="preserve"> </v>
      </c>
      <c r="HA163" s="1234" t="str">
        <f t="shared" si="176"/>
        <v xml:space="preserve"> </v>
      </c>
      <c r="HB163" s="1234">
        <f t="shared" si="167"/>
        <v>0</v>
      </c>
      <c r="HC163" s="1234" t="str">
        <f t="shared" si="125"/>
        <v xml:space="preserve"> </v>
      </c>
      <c r="HD163" s="1234" t="str">
        <f t="shared" si="126"/>
        <v xml:space="preserve"> </v>
      </c>
      <c r="HE163" s="1234" t="str">
        <f t="shared" si="127"/>
        <v xml:space="preserve"> </v>
      </c>
      <c r="HF163" s="1234">
        <f t="shared" si="128"/>
        <v>0</v>
      </c>
      <c r="HG163" s="1234" t="str">
        <f t="shared" si="129"/>
        <v xml:space="preserve"> </v>
      </c>
      <c r="HH163" s="1234" t="str">
        <f t="shared" si="130"/>
        <v xml:space="preserve"> </v>
      </c>
      <c r="HI163" s="1234" t="str">
        <f t="shared" si="131"/>
        <v xml:space="preserve"> </v>
      </c>
      <c r="HJ163" s="1234" t="str">
        <f t="shared" si="132"/>
        <v xml:space="preserve"> </v>
      </c>
      <c r="HK163" s="1234" t="str">
        <f t="shared" si="133"/>
        <v xml:space="preserve"> </v>
      </c>
      <c r="HL163" s="1234" t="str">
        <f t="shared" si="134"/>
        <v xml:space="preserve"> </v>
      </c>
      <c r="HM163" s="1234" t="str">
        <f t="shared" si="135"/>
        <v xml:space="preserve"> </v>
      </c>
      <c r="HN163" s="1234">
        <f t="shared" si="136"/>
        <v>0</v>
      </c>
    </row>
    <row r="164" spans="1:222" ht="30" customHeight="1" thickTop="1" thickBot="1">
      <c r="A164" s="1205">
        <f>【A票】【D票】!$D$10</f>
        <v>0</v>
      </c>
      <c r="B164" s="1205">
        <f>【A票】【D票】!$H$10</f>
        <v>0</v>
      </c>
      <c r="C164" s="1206" t="str">
        <f>【A票】【D票】!$K$10</f>
        <v xml:space="preserve"> </v>
      </c>
      <c r="D164" s="1207">
        <f t="shared" si="62"/>
        <v>45</v>
      </c>
      <c r="E164" s="472"/>
      <c r="F164" s="704"/>
      <c r="G164" s="588"/>
      <c r="H164" s="589"/>
      <c r="I164" s="639"/>
      <c r="J164" s="639"/>
      <c r="K164" s="639"/>
      <c r="L164" s="639"/>
      <c r="M164" s="639"/>
      <c r="N164" s="639"/>
      <c r="O164" s="639"/>
      <c r="P164" s="639"/>
      <c r="Q164" s="639"/>
      <c r="R164" s="639"/>
      <c r="S164" s="639"/>
      <c r="T164" s="639"/>
      <c r="U164" s="639"/>
      <c r="V164" s="640"/>
      <c r="W164" s="644"/>
      <c r="X164" s="644"/>
      <c r="Y164" s="645"/>
      <c r="Z164" s="643"/>
      <c r="AA164" s="212" t="str">
        <f t="shared" si="182"/>
        <v xml:space="preserve"> </v>
      </c>
      <c r="AB164" s="212" t="str">
        <f t="shared" si="183"/>
        <v xml:space="preserve"> </v>
      </c>
      <c r="AC164" s="81"/>
      <c r="AD164" s="448"/>
      <c r="AE164" s="448"/>
      <c r="AF164" s="804" t="str">
        <f t="shared" si="186"/>
        <v xml:space="preserve"> </v>
      </c>
      <c r="AG164" s="804" t="str">
        <f t="shared" si="187"/>
        <v xml:space="preserve"> </v>
      </c>
      <c r="AH164" s="440"/>
      <c r="AI164" s="704"/>
      <c r="AJ164" s="442"/>
      <c r="AK164" s="442"/>
      <c r="AL164" s="442"/>
      <c r="AM164" s="442"/>
      <c r="AN164" s="844"/>
      <c r="AO164" s="443"/>
      <c r="AP164" s="441"/>
      <c r="AQ164" s="1328" t="str">
        <f t="shared" si="194"/>
        <v xml:space="preserve"> </v>
      </c>
      <c r="AR164" s="213" t="str">
        <f t="shared" si="195"/>
        <v xml:space="preserve"> </v>
      </c>
      <c r="AS164" s="213" t="str">
        <f t="shared" si="196"/>
        <v xml:space="preserve"> </v>
      </c>
      <c r="AT164" s="1216" t="str">
        <f>IF(AM164=AM$87,"該当",IF(OR(AM164=AM$88,AM164=AM$89,AND(AH164&lt;&gt;"",AM164="")),"非該当"," "))</f>
        <v xml:space="preserve"> </v>
      </c>
      <c r="AU164" s="1217" t="str">
        <f>IF(OR(AV164="該当",AW164="該当"),"該当",IF(OR(AV164="非該当",AW164="非該当"),"非該当"," "))</f>
        <v xml:space="preserve"> </v>
      </c>
      <c r="AV164" s="79"/>
      <c r="AW164" s="1218" t="str">
        <f>IF(AO164=AO$89,"該当",IF(OR(AO164=AO$87,AO164=AO$88,AO164=AO$90,AND(AM164&lt;&gt;"",AO164="")),"非該当",""))</f>
        <v/>
      </c>
      <c r="AX164" s="213" t="str">
        <f t="shared" si="184"/>
        <v xml:space="preserve"> </v>
      </c>
      <c r="AY164" s="213" t="str">
        <f t="shared" si="185"/>
        <v xml:space="preserve"> </v>
      </c>
      <c r="AZ164" s="445"/>
      <c r="BA164" s="81"/>
      <c r="BB164" s="81"/>
      <c r="BC164" s="80"/>
      <c r="BD164" s="245"/>
      <c r="BE164" s="442"/>
      <c r="BF164" s="442"/>
      <c r="BG164" s="442"/>
      <c r="BH164" s="219" t="str">
        <f t="shared" si="75"/>
        <v xml:space="preserve"> </v>
      </c>
      <c r="BI164" s="446"/>
      <c r="BJ164" s="704"/>
      <c r="BK164" s="81"/>
      <c r="BL164" s="451"/>
      <c r="BM164" s="450"/>
      <c r="BN164" s="449"/>
      <c r="BO164" s="449"/>
      <c r="BP164" s="81"/>
      <c r="BQ164" s="81"/>
      <c r="BR164" s="81"/>
      <c r="BS164" s="81"/>
      <c r="BT164" s="81"/>
      <c r="BU164" s="81"/>
      <c r="BV164" s="81"/>
      <c r="BW164" s="81"/>
      <c r="BX164" s="81"/>
      <c r="BY164" s="81"/>
      <c r="BZ164" s="81"/>
      <c r="CA164" s="81"/>
      <c r="CB164" s="81"/>
      <c r="CC164" s="81"/>
      <c r="CD164" s="81"/>
      <c r="CE164" s="81"/>
      <c r="CF164" s="81"/>
      <c r="CG164" s="81"/>
      <c r="CH164" s="81"/>
      <c r="CI164" s="81"/>
      <c r="CJ164" s="81"/>
      <c r="CK164" s="81"/>
      <c r="CL164" s="81"/>
      <c r="CM164" s="81"/>
      <c r="CN164" s="81"/>
      <c r="CO164" s="81"/>
      <c r="CP164" s="81"/>
      <c r="CQ164" s="81"/>
      <c r="CR164" s="81"/>
      <c r="CS164" s="81"/>
      <c r="CT164" s="81"/>
      <c r="CU164" s="81"/>
      <c r="CV164" s="81"/>
      <c r="CW164" s="81"/>
      <c r="CX164" s="81"/>
      <c r="CY164" s="81"/>
      <c r="CZ164" s="81"/>
      <c r="DA164" s="81"/>
      <c r="DB164" s="81"/>
      <c r="DC164" s="81"/>
      <c r="DD164" s="81"/>
      <c r="DE164" s="81"/>
      <c r="DF164" s="81"/>
      <c r="DG164" s="81"/>
      <c r="DH164" s="81"/>
      <c r="DI164" s="81"/>
      <c r="DJ164" s="81"/>
      <c r="DK164" s="448"/>
      <c r="DL164" s="213" t="str">
        <f t="shared" si="180"/>
        <v xml:space="preserve"> </v>
      </c>
      <c r="DM164" s="246">
        <f t="shared" si="197"/>
        <v>45</v>
      </c>
      <c r="DN164" s="444"/>
      <c r="DO164" s="449"/>
      <c r="DP164" s="81"/>
      <c r="DQ164" s="81"/>
      <c r="DR164" s="81"/>
      <c r="DS164" s="81"/>
      <c r="DT164" s="81"/>
      <c r="DU164" s="81"/>
      <c r="DV164" s="448"/>
      <c r="DW164" s="450"/>
      <c r="DX164" s="704"/>
      <c r="DY164" s="213" t="str">
        <f t="shared" si="188"/>
        <v xml:space="preserve"> </v>
      </c>
      <c r="DZ164" s="213" t="str">
        <f t="shared" si="189"/>
        <v xml:space="preserve"> </v>
      </c>
      <c r="EA164" s="247"/>
      <c r="EB164" s="247"/>
      <c r="EC164" s="247"/>
      <c r="ED164" s="247"/>
      <c r="EE164" s="247"/>
      <c r="EF164" s="247"/>
      <c r="EG164" s="450"/>
      <c r="EH164" s="704"/>
      <c r="EI164" s="213" t="str">
        <f t="shared" si="190"/>
        <v xml:space="preserve"> </v>
      </c>
      <c r="EJ164" s="213" t="str">
        <f t="shared" si="191"/>
        <v xml:space="preserve"> </v>
      </c>
      <c r="EK164" s="81"/>
      <c r="EL164" s="81"/>
      <c r="EM164" s="81"/>
      <c r="EN164" s="704"/>
      <c r="EO164" s="213" t="str">
        <f t="shared" si="82"/>
        <v xml:space="preserve"> </v>
      </c>
      <c r="EP164" s="249"/>
      <c r="EQ164" s="704"/>
      <c r="ER164" s="248"/>
      <c r="ES164" s="704"/>
      <c r="ET164" s="248"/>
      <c r="EU164" s="251"/>
      <c r="EV164" s="213" t="str">
        <f t="shared" si="192"/>
        <v xml:space="preserve"> </v>
      </c>
      <c r="EW164" s="213" t="str">
        <f t="shared" si="193"/>
        <v xml:space="preserve"> </v>
      </c>
      <c r="EX164" s="82"/>
      <c r="EY164" s="82"/>
      <c r="EZ164" s="82"/>
      <c r="FA164" s="248"/>
      <c r="FB164" s="1337" t="str">
        <f t="shared" si="85"/>
        <v xml:space="preserve"> </v>
      </c>
      <c r="FC164" s="452"/>
      <c r="FD164" s="213" t="str" cm="1">
        <f t="array" ref="FD164">IF(AND(SUM(COUNTIF(DO164:DV164,{"*実施*"}),COUNTIF(EA164:EF164,{"*実施*"}))&gt;0,FC164=""),"法に基づく措置あり→問12に記入",
IF(AND(SUM(COUNTIF(DO164:DV164,{"*実施*"}),COUNTIF(EA164:EF164,{"*実施*"}))&lt;1,FC164&lt;&gt;""),"法に基づく措置なし→問12に記入不要"," "))</f>
        <v xml:space="preserve"> </v>
      </c>
      <c r="FE164" s="449"/>
      <c r="FF164" s="704"/>
      <c r="FG164" s="81"/>
      <c r="FH164" s="449"/>
      <c r="FI164" s="1100"/>
      <c r="FJ164" s="1107" t="str">
        <f t="shared" si="137"/>
        <v xml:space="preserve"> </v>
      </c>
      <c r="FK164" s="779" t="str">
        <f t="shared" si="198"/>
        <v/>
      </c>
      <c r="FL164" s="212" t="str">
        <f t="shared" si="199"/>
        <v xml:space="preserve"> </v>
      </c>
      <c r="FM164" s="1335" t="str">
        <f t="shared" si="111"/>
        <v xml:space="preserve"> </v>
      </c>
      <c r="FN164" s="1273" t="str">
        <f t="shared" si="112"/>
        <v/>
      </c>
      <c r="FO164" s="1274" t="str">
        <f t="shared" si="113"/>
        <v/>
      </c>
      <c r="FP164" s="1275" t="str">
        <f t="shared" si="114"/>
        <v/>
      </c>
      <c r="FQ164" s="1275" t="str">
        <f t="shared" si="115"/>
        <v/>
      </c>
      <c r="FR164" s="1275" t="str">
        <f t="shared" si="116"/>
        <v/>
      </c>
      <c r="FS164" s="1275" t="str">
        <f t="shared" si="117"/>
        <v/>
      </c>
      <c r="FT164" s="1275" t="str">
        <f t="shared" si="118"/>
        <v/>
      </c>
      <c r="FU164" s="1275" t="str">
        <f t="shared" si="119"/>
        <v/>
      </c>
      <c r="FV164" s="1275" t="str">
        <f t="shared" si="120"/>
        <v/>
      </c>
      <c r="FW164" s="1275" t="str">
        <f t="shared" si="121"/>
        <v/>
      </c>
      <c r="FY164" s="1234" t="str">
        <f t="shared" si="138"/>
        <v xml:space="preserve"> </v>
      </c>
      <c r="FZ164" s="1234" t="str">
        <f t="shared" si="139"/>
        <v xml:space="preserve"> </v>
      </c>
      <c r="GA164" s="1234" t="str">
        <f t="shared" si="140"/>
        <v xml:space="preserve"> </v>
      </c>
      <c r="GB164" s="1234" t="str">
        <f t="shared" si="141"/>
        <v xml:space="preserve"> </v>
      </c>
      <c r="GC164" s="1234" t="str">
        <f t="shared" si="142"/>
        <v xml:space="preserve"> </v>
      </c>
      <c r="GD164" s="1234" t="str">
        <f t="shared" si="143"/>
        <v xml:space="preserve"> </v>
      </c>
      <c r="GE164" s="1234" t="str">
        <f t="shared" si="144"/>
        <v xml:space="preserve"> </v>
      </c>
      <c r="GF164" s="1234" t="str">
        <f t="shared" si="145"/>
        <v xml:space="preserve"> </v>
      </c>
      <c r="GG164" s="1234" t="str">
        <f t="shared" si="146"/>
        <v xml:space="preserve"> </v>
      </c>
      <c r="GH164" s="1234">
        <f t="shared" si="147"/>
        <v>0</v>
      </c>
      <c r="GI164" s="1234" t="str">
        <f t="shared" si="148"/>
        <v xml:space="preserve"> </v>
      </c>
      <c r="GJ164" s="1234" t="str">
        <f t="shared" si="149"/>
        <v xml:space="preserve"> </v>
      </c>
      <c r="GK164" s="1234" t="str">
        <f t="shared" si="150"/>
        <v xml:space="preserve"> </v>
      </c>
      <c r="GL164" s="1234" t="str">
        <f t="shared" si="151"/>
        <v xml:space="preserve"> </v>
      </c>
      <c r="GM164" s="1234" t="str">
        <f t="shared" si="152"/>
        <v xml:space="preserve"> </v>
      </c>
      <c r="GN164" s="1234" t="str">
        <f t="shared" si="153"/>
        <v xml:space="preserve"> </v>
      </c>
      <c r="GO164" s="1234" t="str">
        <f t="shared" si="154"/>
        <v xml:space="preserve"> </v>
      </c>
      <c r="GP164" s="1234" t="str">
        <f t="shared" si="155"/>
        <v xml:space="preserve"> </v>
      </c>
      <c r="GQ164" s="1234" t="str">
        <f t="shared" si="156"/>
        <v xml:space="preserve"> </v>
      </c>
      <c r="GR164" s="1234">
        <f t="shared" si="157"/>
        <v>0</v>
      </c>
      <c r="GS164" s="1234" t="str">
        <f t="shared" si="168"/>
        <v xml:space="preserve"> </v>
      </c>
      <c r="GT164" s="1234" t="str">
        <f t="shared" si="169"/>
        <v xml:space="preserve"> </v>
      </c>
      <c r="GU164" s="1234" t="str">
        <f t="shared" si="170"/>
        <v xml:space="preserve"> </v>
      </c>
      <c r="GV164" s="1234" t="str">
        <f t="shared" si="171"/>
        <v xml:space="preserve"> </v>
      </c>
      <c r="GW164" s="1234" t="str">
        <f t="shared" si="172"/>
        <v xml:space="preserve"> </v>
      </c>
      <c r="GX164" s="1234" t="str">
        <f t="shared" si="173"/>
        <v xml:space="preserve"> </v>
      </c>
      <c r="GY164" s="1234" t="str">
        <f t="shared" si="174"/>
        <v xml:space="preserve"> </v>
      </c>
      <c r="GZ164" s="1234" t="str">
        <f t="shared" si="175"/>
        <v xml:space="preserve"> </v>
      </c>
      <c r="HA164" s="1234" t="str">
        <f t="shared" si="176"/>
        <v xml:space="preserve"> </v>
      </c>
      <c r="HB164" s="1234">
        <f t="shared" si="167"/>
        <v>0</v>
      </c>
      <c r="HC164" s="1234" t="str">
        <f t="shared" si="125"/>
        <v xml:space="preserve"> </v>
      </c>
      <c r="HD164" s="1234" t="str">
        <f t="shared" si="126"/>
        <v xml:space="preserve"> </v>
      </c>
      <c r="HE164" s="1234" t="str">
        <f t="shared" si="127"/>
        <v xml:space="preserve"> </v>
      </c>
      <c r="HF164" s="1234">
        <f t="shared" si="128"/>
        <v>0</v>
      </c>
      <c r="HG164" s="1234" t="str">
        <f t="shared" si="129"/>
        <v xml:space="preserve"> </v>
      </c>
      <c r="HH164" s="1234" t="str">
        <f t="shared" si="130"/>
        <v xml:space="preserve"> </v>
      </c>
      <c r="HI164" s="1234" t="str">
        <f t="shared" si="131"/>
        <v xml:space="preserve"> </v>
      </c>
      <c r="HJ164" s="1234" t="str">
        <f t="shared" si="132"/>
        <v xml:space="preserve"> </v>
      </c>
      <c r="HK164" s="1234" t="str">
        <f t="shared" si="133"/>
        <v xml:space="preserve"> </v>
      </c>
      <c r="HL164" s="1234" t="str">
        <f t="shared" si="134"/>
        <v xml:space="preserve"> </v>
      </c>
      <c r="HM164" s="1234" t="str">
        <f t="shared" si="135"/>
        <v xml:space="preserve"> </v>
      </c>
      <c r="HN164" s="1234">
        <f t="shared" si="136"/>
        <v>0</v>
      </c>
    </row>
    <row r="165" spans="1:222" ht="30" customHeight="1" thickTop="1" thickBot="1">
      <c r="A165" s="1205">
        <f>【A票】【D票】!$D$10</f>
        <v>0</v>
      </c>
      <c r="B165" s="1205">
        <f>【A票】【D票】!$H$10</f>
        <v>0</v>
      </c>
      <c r="C165" s="1206" t="str">
        <f>【A票】【D票】!$K$10</f>
        <v xml:space="preserve"> </v>
      </c>
      <c r="D165" s="1207">
        <f t="shared" si="62"/>
        <v>46</v>
      </c>
      <c r="E165" s="472"/>
      <c r="F165" s="704"/>
      <c r="G165" s="588"/>
      <c r="H165" s="589"/>
      <c r="I165" s="639"/>
      <c r="J165" s="639"/>
      <c r="K165" s="639"/>
      <c r="L165" s="639"/>
      <c r="M165" s="639"/>
      <c r="N165" s="639"/>
      <c r="O165" s="639"/>
      <c r="P165" s="639"/>
      <c r="Q165" s="639"/>
      <c r="R165" s="639"/>
      <c r="S165" s="639"/>
      <c r="T165" s="639"/>
      <c r="U165" s="639"/>
      <c r="V165" s="640"/>
      <c r="W165" s="644"/>
      <c r="X165" s="644"/>
      <c r="Y165" s="645"/>
      <c r="Z165" s="643"/>
      <c r="AA165" s="212" t="str">
        <f t="shared" si="182"/>
        <v xml:space="preserve"> </v>
      </c>
      <c r="AB165" s="212" t="str">
        <f t="shared" si="183"/>
        <v xml:space="preserve"> </v>
      </c>
      <c r="AC165" s="81"/>
      <c r="AD165" s="448"/>
      <c r="AE165" s="448"/>
      <c r="AF165" s="804" t="str">
        <f t="shared" si="186"/>
        <v xml:space="preserve"> </v>
      </c>
      <c r="AG165" s="804" t="str">
        <f t="shared" si="187"/>
        <v xml:space="preserve"> </v>
      </c>
      <c r="AH165" s="440"/>
      <c r="AI165" s="704"/>
      <c r="AJ165" s="442"/>
      <c r="AK165" s="442"/>
      <c r="AL165" s="442"/>
      <c r="AM165" s="442"/>
      <c r="AN165" s="844"/>
      <c r="AO165" s="443"/>
      <c r="AP165" s="441"/>
      <c r="AQ165" s="1328" t="str">
        <f t="shared" si="194"/>
        <v xml:space="preserve"> </v>
      </c>
      <c r="AR165" s="213" t="str">
        <f t="shared" si="195"/>
        <v xml:space="preserve"> </v>
      </c>
      <c r="AS165" s="213" t="str">
        <f t="shared" si="196"/>
        <v xml:space="preserve"> </v>
      </c>
      <c r="AT165" s="1216" t="str">
        <f t="shared" si="177"/>
        <v xml:space="preserve"> </v>
      </c>
      <c r="AU165" s="1217" t="str">
        <f t="shared" si="178"/>
        <v xml:space="preserve"> </v>
      </c>
      <c r="AV165" s="79"/>
      <c r="AW165" s="1218" t="str">
        <f t="shared" si="179"/>
        <v/>
      </c>
      <c r="AX165" s="213" t="str">
        <f t="shared" si="184"/>
        <v xml:space="preserve"> </v>
      </c>
      <c r="AY165" s="213" t="str">
        <f t="shared" si="185"/>
        <v xml:space="preserve"> </v>
      </c>
      <c r="AZ165" s="445"/>
      <c r="BA165" s="81"/>
      <c r="BB165" s="81"/>
      <c r="BC165" s="80"/>
      <c r="BD165" s="245"/>
      <c r="BE165" s="442"/>
      <c r="BF165" s="442"/>
      <c r="BG165" s="442"/>
      <c r="BH165" s="219" t="str">
        <f t="shared" si="75"/>
        <v xml:space="preserve"> </v>
      </c>
      <c r="BI165" s="446"/>
      <c r="BJ165" s="704"/>
      <c r="BK165" s="81"/>
      <c r="BL165" s="451"/>
      <c r="BM165" s="450"/>
      <c r="BN165" s="449"/>
      <c r="BO165" s="449"/>
      <c r="BP165" s="81"/>
      <c r="BQ165" s="81"/>
      <c r="BR165" s="81"/>
      <c r="BS165" s="81"/>
      <c r="BT165" s="81"/>
      <c r="BU165" s="81"/>
      <c r="BV165" s="81"/>
      <c r="BW165" s="81"/>
      <c r="BX165" s="81"/>
      <c r="BY165" s="81"/>
      <c r="BZ165" s="81"/>
      <c r="CA165" s="81"/>
      <c r="CB165" s="81"/>
      <c r="CC165" s="81"/>
      <c r="CD165" s="81"/>
      <c r="CE165" s="81"/>
      <c r="CF165" s="81"/>
      <c r="CG165" s="81"/>
      <c r="CH165" s="81"/>
      <c r="CI165" s="81"/>
      <c r="CJ165" s="81"/>
      <c r="CK165" s="81"/>
      <c r="CL165" s="81"/>
      <c r="CM165" s="81"/>
      <c r="CN165" s="81"/>
      <c r="CO165" s="81"/>
      <c r="CP165" s="81"/>
      <c r="CQ165" s="81"/>
      <c r="CR165" s="81"/>
      <c r="CS165" s="81"/>
      <c r="CT165" s="81"/>
      <c r="CU165" s="81"/>
      <c r="CV165" s="81"/>
      <c r="CW165" s="81"/>
      <c r="CX165" s="81"/>
      <c r="CY165" s="81"/>
      <c r="CZ165" s="81"/>
      <c r="DA165" s="81"/>
      <c r="DB165" s="81"/>
      <c r="DC165" s="81"/>
      <c r="DD165" s="81"/>
      <c r="DE165" s="81"/>
      <c r="DF165" s="81"/>
      <c r="DG165" s="81"/>
      <c r="DH165" s="81"/>
      <c r="DI165" s="81"/>
      <c r="DJ165" s="81"/>
      <c r="DK165" s="448"/>
      <c r="DL165" s="213" t="str">
        <f t="shared" si="180"/>
        <v xml:space="preserve"> </v>
      </c>
      <c r="DM165" s="246">
        <f t="shared" si="197"/>
        <v>46</v>
      </c>
      <c r="DN165" s="444"/>
      <c r="DO165" s="449"/>
      <c r="DP165" s="81"/>
      <c r="DQ165" s="81"/>
      <c r="DR165" s="81"/>
      <c r="DS165" s="81"/>
      <c r="DT165" s="81"/>
      <c r="DU165" s="81"/>
      <c r="DV165" s="448"/>
      <c r="DW165" s="450"/>
      <c r="DX165" s="704"/>
      <c r="DY165" s="213" t="str">
        <f t="shared" si="188"/>
        <v xml:space="preserve"> </v>
      </c>
      <c r="DZ165" s="213" t="str">
        <f t="shared" si="189"/>
        <v xml:space="preserve"> </v>
      </c>
      <c r="EA165" s="247"/>
      <c r="EB165" s="247"/>
      <c r="EC165" s="247"/>
      <c r="ED165" s="247"/>
      <c r="EE165" s="247"/>
      <c r="EF165" s="247"/>
      <c r="EG165" s="450"/>
      <c r="EH165" s="704"/>
      <c r="EI165" s="213" t="str">
        <f t="shared" si="190"/>
        <v xml:space="preserve"> </v>
      </c>
      <c r="EJ165" s="213" t="str">
        <f t="shared" si="191"/>
        <v xml:space="preserve"> </v>
      </c>
      <c r="EK165" s="81"/>
      <c r="EL165" s="81"/>
      <c r="EM165" s="81"/>
      <c r="EN165" s="704"/>
      <c r="EO165" s="213" t="str">
        <f t="shared" si="82"/>
        <v xml:space="preserve"> </v>
      </c>
      <c r="EP165" s="249"/>
      <c r="EQ165" s="704"/>
      <c r="ER165" s="248"/>
      <c r="ES165" s="704"/>
      <c r="ET165" s="248"/>
      <c r="EU165" s="251"/>
      <c r="EV165" s="213" t="str">
        <f t="shared" si="192"/>
        <v xml:space="preserve"> </v>
      </c>
      <c r="EW165" s="213" t="str">
        <f t="shared" si="193"/>
        <v xml:space="preserve"> </v>
      </c>
      <c r="EX165" s="82"/>
      <c r="EY165" s="82"/>
      <c r="EZ165" s="82"/>
      <c r="FA165" s="248"/>
      <c r="FB165" s="1337" t="str">
        <f t="shared" si="85"/>
        <v xml:space="preserve"> </v>
      </c>
      <c r="FC165" s="452"/>
      <c r="FD165" s="213" t="str" cm="1">
        <f t="array" ref="FD165">IF(AND(SUM(COUNTIF(DO165:DV165,{"*実施*"}),COUNTIF(EA165:EF165,{"*実施*"}))&gt;0,FC165=""),"法に基づく措置あり→問12に記入",
IF(AND(SUM(COUNTIF(DO165:DV165,{"*実施*"}),COUNTIF(EA165:EF165,{"*実施*"}))&lt;1,FC165&lt;&gt;""),"法に基づく措置なし→問12に記入不要"," "))</f>
        <v xml:space="preserve"> </v>
      </c>
      <c r="FE165" s="449"/>
      <c r="FF165" s="704"/>
      <c r="FG165" s="81"/>
      <c r="FH165" s="449"/>
      <c r="FI165" s="1100"/>
      <c r="FJ165" s="1107" t="str">
        <f t="shared" si="137"/>
        <v xml:space="preserve"> </v>
      </c>
      <c r="FK165" s="779" t="str">
        <f t="shared" si="198"/>
        <v/>
      </c>
      <c r="FL165" s="212" t="str">
        <f t="shared" si="199"/>
        <v xml:space="preserve"> </v>
      </c>
      <c r="FM165" s="1335" t="str">
        <f t="shared" si="111"/>
        <v xml:space="preserve"> </v>
      </c>
      <c r="FN165" s="1273" t="str">
        <f t="shared" si="112"/>
        <v/>
      </c>
      <c r="FO165" s="1274" t="str">
        <f t="shared" si="113"/>
        <v/>
      </c>
      <c r="FP165" s="1275" t="str">
        <f t="shared" si="114"/>
        <v/>
      </c>
      <c r="FQ165" s="1275" t="str">
        <f t="shared" si="115"/>
        <v/>
      </c>
      <c r="FR165" s="1275" t="str">
        <f t="shared" si="116"/>
        <v/>
      </c>
      <c r="FS165" s="1275" t="str">
        <f t="shared" si="117"/>
        <v/>
      </c>
      <c r="FT165" s="1275" t="str">
        <f t="shared" si="118"/>
        <v/>
      </c>
      <c r="FU165" s="1275" t="str">
        <f t="shared" si="119"/>
        <v/>
      </c>
      <c r="FV165" s="1275" t="str">
        <f t="shared" si="120"/>
        <v/>
      </c>
      <c r="FW165" s="1275" t="str">
        <f t="shared" si="121"/>
        <v/>
      </c>
      <c r="FY165" s="1234" t="str">
        <f t="shared" si="138"/>
        <v xml:space="preserve"> </v>
      </c>
      <c r="FZ165" s="1234" t="str">
        <f t="shared" si="139"/>
        <v xml:space="preserve"> </v>
      </c>
      <c r="GA165" s="1234" t="str">
        <f t="shared" si="140"/>
        <v xml:space="preserve"> </v>
      </c>
      <c r="GB165" s="1234" t="str">
        <f t="shared" si="141"/>
        <v xml:space="preserve"> </v>
      </c>
      <c r="GC165" s="1234" t="str">
        <f t="shared" si="142"/>
        <v xml:space="preserve"> </v>
      </c>
      <c r="GD165" s="1234" t="str">
        <f t="shared" si="143"/>
        <v xml:space="preserve"> </v>
      </c>
      <c r="GE165" s="1234" t="str">
        <f t="shared" si="144"/>
        <v xml:space="preserve"> </v>
      </c>
      <c r="GF165" s="1234" t="str">
        <f t="shared" si="145"/>
        <v xml:space="preserve"> </v>
      </c>
      <c r="GG165" s="1234" t="str">
        <f t="shared" si="146"/>
        <v xml:space="preserve"> </v>
      </c>
      <c r="GH165" s="1234">
        <f t="shared" si="147"/>
        <v>0</v>
      </c>
      <c r="GI165" s="1234" t="str">
        <f t="shared" si="148"/>
        <v xml:space="preserve"> </v>
      </c>
      <c r="GJ165" s="1234" t="str">
        <f t="shared" si="149"/>
        <v xml:space="preserve"> </v>
      </c>
      <c r="GK165" s="1234" t="str">
        <f t="shared" si="150"/>
        <v xml:space="preserve"> </v>
      </c>
      <c r="GL165" s="1234" t="str">
        <f t="shared" si="151"/>
        <v xml:space="preserve"> </v>
      </c>
      <c r="GM165" s="1234" t="str">
        <f t="shared" si="152"/>
        <v xml:space="preserve"> </v>
      </c>
      <c r="GN165" s="1234" t="str">
        <f t="shared" si="153"/>
        <v xml:space="preserve"> </v>
      </c>
      <c r="GO165" s="1234" t="str">
        <f t="shared" si="154"/>
        <v xml:space="preserve"> </v>
      </c>
      <c r="GP165" s="1234" t="str">
        <f t="shared" si="155"/>
        <v xml:space="preserve"> </v>
      </c>
      <c r="GQ165" s="1234" t="str">
        <f t="shared" si="156"/>
        <v xml:space="preserve"> </v>
      </c>
      <c r="GR165" s="1234">
        <f t="shared" si="157"/>
        <v>0</v>
      </c>
      <c r="GS165" s="1234" t="str">
        <f t="shared" si="168"/>
        <v xml:space="preserve"> </v>
      </c>
      <c r="GT165" s="1234" t="str">
        <f t="shared" si="169"/>
        <v xml:space="preserve"> </v>
      </c>
      <c r="GU165" s="1234" t="str">
        <f t="shared" si="170"/>
        <v xml:space="preserve"> </v>
      </c>
      <c r="GV165" s="1234" t="str">
        <f t="shared" si="171"/>
        <v xml:space="preserve"> </v>
      </c>
      <c r="GW165" s="1234" t="str">
        <f t="shared" si="172"/>
        <v xml:space="preserve"> </v>
      </c>
      <c r="GX165" s="1234" t="str">
        <f t="shared" si="173"/>
        <v xml:space="preserve"> </v>
      </c>
      <c r="GY165" s="1234" t="str">
        <f t="shared" si="174"/>
        <v xml:space="preserve"> </v>
      </c>
      <c r="GZ165" s="1234" t="str">
        <f t="shared" si="175"/>
        <v xml:space="preserve"> </v>
      </c>
      <c r="HA165" s="1234" t="str">
        <f t="shared" si="176"/>
        <v xml:space="preserve"> </v>
      </c>
      <c r="HB165" s="1234">
        <f t="shared" si="167"/>
        <v>0</v>
      </c>
      <c r="HC165" s="1234" t="str">
        <f t="shared" si="125"/>
        <v xml:space="preserve"> </v>
      </c>
      <c r="HD165" s="1234" t="str">
        <f t="shared" si="126"/>
        <v xml:space="preserve"> </v>
      </c>
      <c r="HE165" s="1234" t="str">
        <f t="shared" si="127"/>
        <v xml:space="preserve"> </v>
      </c>
      <c r="HF165" s="1234">
        <f t="shared" si="128"/>
        <v>0</v>
      </c>
      <c r="HG165" s="1234" t="str">
        <f t="shared" si="129"/>
        <v xml:space="preserve"> </v>
      </c>
      <c r="HH165" s="1234" t="str">
        <f t="shared" si="130"/>
        <v xml:space="preserve"> </v>
      </c>
      <c r="HI165" s="1234" t="str">
        <f t="shared" si="131"/>
        <v xml:space="preserve"> </v>
      </c>
      <c r="HJ165" s="1234" t="str">
        <f t="shared" si="132"/>
        <v xml:space="preserve"> </v>
      </c>
      <c r="HK165" s="1234" t="str">
        <f t="shared" si="133"/>
        <v xml:space="preserve"> </v>
      </c>
      <c r="HL165" s="1234" t="str">
        <f t="shared" si="134"/>
        <v xml:space="preserve"> </v>
      </c>
      <c r="HM165" s="1234" t="str">
        <f t="shared" si="135"/>
        <v xml:space="preserve"> </v>
      </c>
      <c r="HN165" s="1234">
        <f t="shared" si="136"/>
        <v>0</v>
      </c>
    </row>
    <row r="166" spans="1:222" ht="30" customHeight="1" thickTop="1" thickBot="1">
      <c r="A166" s="1205">
        <f>【A票】【D票】!$D$10</f>
        <v>0</v>
      </c>
      <c r="B166" s="1205">
        <f>【A票】【D票】!$H$10</f>
        <v>0</v>
      </c>
      <c r="C166" s="1206" t="str">
        <f>【A票】【D票】!$K$10</f>
        <v xml:space="preserve"> </v>
      </c>
      <c r="D166" s="1207">
        <f t="shared" si="62"/>
        <v>47</v>
      </c>
      <c r="E166" s="472"/>
      <c r="F166" s="704"/>
      <c r="G166" s="588"/>
      <c r="H166" s="589"/>
      <c r="I166" s="639"/>
      <c r="J166" s="639"/>
      <c r="K166" s="639"/>
      <c r="L166" s="639"/>
      <c r="M166" s="639"/>
      <c r="N166" s="639"/>
      <c r="O166" s="639"/>
      <c r="P166" s="639"/>
      <c r="Q166" s="639"/>
      <c r="R166" s="639"/>
      <c r="S166" s="639"/>
      <c r="T166" s="639"/>
      <c r="U166" s="639"/>
      <c r="V166" s="640"/>
      <c r="W166" s="644"/>
      <c r="X166" s="644"/>
      <c r="Y166" s="645"/>
      <c r="Z166" s="643"/>
      <c r="AA166" s="212" t="str">
        <f t="shared" si="182"/>
        <v xml:space="preserve"> </v>
      </c>
      <c r="AB166" s="212" t="str">
        <f t="shared" si="183"/>
        <v xml:space="preserve"> </v>
      </c>
      <c r="AC166" s="81"/>
      <c r="AD166" s="448"/>
      <c r="AE166" s="448"/>
      <c r="AF166" s="804" t="str">
        <f t="shared" si="186"/>
        <v xml:space="preserve"> </v>
      </c>
      <c r="AG166" s="804" t="str">
        <f t="shared" si="187"/>
        <v xml:space="preserve"> </v>
      </c>
      <c r="AH166" s="440"/>
      <c r="AI166" s="704"/>
      <c r="AJ166" s="442"/>
      <c r="AK166" s="442"/>
      <c r="AL166" s="442"/>
      <c r="AM166" s="442"/>
      <c r="AN166" s="844"/>
      <c r="AO166" s="443"/>
      <c r="AP166" s="441"/>
      <c r="AQ166" s="1328" t="str">
        <f t="shared" si="194"/>
        <v xml:space="preserve"> </v>
      </c>
      <c r="AR166" s="213" t="str">
        <f t="shared" si="195"/>
        <v xml:space="preserve"> </v>
      </c>
      <c r="AS166" s="213" t="str">
        <f t="shared" si="196"/>
        <v xml:space="preserve"> </v>
      </c>
      <c r="AT166" s="1216" t="str">
        <f t="shared" si="177"/>
        <v xml:space="preserve"> </v>
      </c>
      <c r="AU166" s="1217" t="str">
        <f t="shared" si="178"/>
        <v xml:space="preserve"> </v>
      </c>
      <c r="AV166" s="79"/>
      <c r="AW166" s="1218" t="str">
        <f t="shared" si="179"/>
        <v/>
      </c>
      <c r="AX166" s="213" t="str">
        <f t="shared" si="184"/>
        <v xml:space="preserve"> </v>
      </c>
      <c r="AY166" s="213" t="str">
        <f t="shared" si="185"/>
        <v xml:space="preserve"> </v>
      </c>
      <c r="AZ166" s="445"/>
      <c r="BA166" s="81"/>
      <c r="BB166" s="81"/>
      <c r="BC166" s="80"/>
      <c r="BD166" s="245"/>
      <c r="BE166" s="442"/>
      <c r="BF166" s="442"/>
      <c r="BG166" s="442"/>
      <c r="BH166" s="219" t="str">
        <f t="shared" si="75"/>
        <v xml:space="preserve"> </v>
      </c>
      <c r="BI166" s="446"/>
      <c r="BJ166" s="704"/>
      <c r="BK166" s="81"/>
      <c r="BL166" s="451"/>
      <c r="BM166" s="450"/>
      <c r="BN166" s="449"/>
      <c r="BO166" s="449"/>
      <c r="BP166" s="81"/>
      <c r="BQ166" s="81"/>
      <c r="BR166" s="81"/>
      <c r="BS166" s="81"/>
      <c r="BT166" s="81"/>
      <c r="BU166" s="81"/>
      <c r="BV166" s="81"/>
      <c r="BW166" s="81"/>
      <c r="BX166" s="81"/>
      <c r="BY166" s="81"/>
      <c r="BZ166" s="81"/>
      <c r="CA166" s="81"/>
      <c r="CB166" s="81"/>
      <c r="CC166" s="81"/>
      <c r="CD166" s="81"/>
      <c r="CE166" s="81"/>
      <c r="CF166" s="81"/>
      <c r="CG166" s="81"/>
      <c r="CH166" s="81"/>
      <c r="CI166" s="81"/>
      <c r="CJ166" s="81"/>
      <c r="CK166" s="81"/>
      <c r="CL166" s="81"/>
      <c r="CM166" s="81"/>
      <c r="CN166" s="81"/>
      <c r="CO166" s="81"/>
      <c r="CP166" s="81"/>
      <c r="CQ166" s="81"/>
      <c r="CR166" s="81"/>
      <c r="CS166" s="81"/>
      <c r="CT166" s="81"/>
      <c r="CU166" s="81"/>
      <c r="CV166" s="81"/>
      <c r="CW166" s="81"/>
      <c r="CX166" s="81"/>
      <c r="CY166" s="81"/>
      <c r="CZ166" s="81"/>
      <c r="DA166" s="81"/>
      <c r="DB166" s="81"/>
      <c r="DC166" s="81"/>
      <c r="DD166" s="81"/>
      <c r="DE166" s="81"/>
      <c r="DF166" s="81"/>
      <c r="DG166" s="81"/>
      <c r="DH166" s="81"/>
      <c r="DI166" s="81"/>
      <c r="DJ166" s="81"/>
      <c r="DK166" s="448"/>
      <c r="DL166" s="213" t="str">
        <f t="shared" si="180"/>
        <v xml:space="preserve"> </v>
      </c>
      <c r="DM166" s="246">
        <f t="shared" si="197"/>
        <v>47</v>
      </c>
      <c r="DN166" s="444"/>
      <c r="DO166" s="449"/>
      <c r="DP166" s="81"/>
      <c r="DQ166" s="81"/>
      <c r="DR166" s="81"/>
      <c r="DS166" s="81"/>
      <c r="DT166" s="81"/>
      <c r="DU166" s="81"/>
      <c r="DV166" s="448"/>
      <c r="DW166" s="450"/>
      <c r="DX166" s="704"/>
      <c r="DY166" s="213" t="str">
        <f t="shared" si="188"/>
        <v xml:space="preserve"> </v>
      </c>
      <c r="DZ166" s="213" t="str">
        <f t="shared" si="189"/>
        <v xml:space="preserve"> </v>
      </c>
      <c r="EA166" s="247"/>
      <c r="EB166" s="247"/>
      <c r="EC166" s="247"/>
      <c r="ED166" s="247"/>
      <c r="EE166" s="247"/>
      <c r="EF166" s="247"/>
      <c r="EG166" s="450"/>
      <c r="EH166" s="704"/>
      <c r="EI166" s="213" t="str">
        <f t="shared" si="190"/>
        <v xml:space="preserve"> </v>
      </c>
      <c r="EJ166" s="213" t="str">
        <f t="shared" si="191"/>
        <v xml:space="preserve"> </v>
      </c>
      <c r="EK166" s="81"/>
      <c r="EL166" s="81"/>
      <c r="EM166" s="81"/>
      <c r="EN166" s="704"/>
      <c r="EO166" s="213" t="str">
        <f t="shared" si="82"/>
        <v xml:space="preserve"> </v>
      </c>
      <c r="EP166" s="249"/>
      <c r="EQ166" s="704"/>
      <c r="ER166" s="248"/>
      <c r="ES166" s="704"/>
      <c r="ET166" s="248"/>
      <c r="EU166" s="251"/>
      <c r="EV166" s="213" t="str">
        <f t="shared" si="192"/>
        <v xml:space="preserve"> </v>
      </c>
      <c r="EW166" s="213" t="str">
        <f t="shared" si="193"/>
        <v xml:space="preserve"> </v>
      </c>
      <c r="EX166" s="82"/>
      <c r="EY166" s="82"/>
      <c r="EZ166" s="82"/>
      <c r="FA166" s="248"/>
      <c r="FB166" s="1337" t="str">
        <f t="shared" si="85"/>
        <v xml:space="preserve"> </v>
      </c>
      <c r="FC166" s="452"/>
      <c r="FD166" s="213" t="str" cm="1">
        <f t="array" ref="FD166">IF(AND(SUM(COUNTIF(DO166:DV166,{"*実施*"}),COUNTIF(EA166:EF166,{"*実施*"}))&gt;0,FC166=""),"法に基づく措置あり→問12に記入",
IF(AND(SUM(COUNTIF(DO166:DV166,{"*実施*"}),COUNTIF(EA166:EF166,{"*実施*"}))&lt;1,FC166&lt;&gt;""),"法に基づく措置なし→問12に記入不要"," "))</f>
        <v xml:space="preserve"> </v>
      </c>
      <c r="FE166" s="449"/>
      <c r="FF166" s="704"/>
      <c r="FG166" s="81"/>
      <c r="FH166" s="449"/>
      <c r="FI166" s="1100"/>
      <c r="FJ166" s="1107" t="str">
        <f t="shared" si="137"/>
        <v xml:space="preserve"> </v>
      </c>
      <c r="FK166" s="779" t="str">
        <f t="shared" si="198"/>
        <v/>
      </c>
      <c r="FL166" s="212" t="str">
        <f t="shared" si="199"/>
        <v xml:space="preserve"> </v>
      </c>
      <c r="FM166" s="1335" t="str">
        <f t="shared" si="111"/>
        <v xml:space="preserve"> </v>
      </c>
      <c r="FN166" s="1273" t="str">
        <f t="shared" si="112"/>
        <v/>
      </c>
      <c r="FO166" s="1274" t="str">
        <f t="shared" si="113"/>
        <v/>
      </c>
      <c r="FP166" s="1275" t="str">
        <f t="shared" si="114"/>
        <v/>
      </c>
      <c r="FQ166" s="1275" t="str">
        <f t="shared" si="115"/>
        <v/>
      </c>
      <c r="FR166" s="1275" t="str">
        <f t="shared" si="116"/>
        <v/>
      </c>
      <c r="FS166" s="1275" t="str">
        <f t="shared" si="117"/>
        <v/>
      </c>
      <c r="FT166" s="1275" t="str">
        <f t="shared" si="118"/>
        <v/>
      </c>
      <c r="FU166" s="1275" t="str">
        <f t="shared" si="119"/>
        <v/>
      </c>
      <c r="FV166" s="1275" t="str">
        <f t="shared" si="120"/>
        <v/>
      </c>
      <c r="FW166" s="1275" t="str">
        <f t="shared" si="121"/>
        <v/>
      </c>
      <c r="FY166" s="1234" t="str">
        <f t="shared" si="138"/>
        <v xml:space="preserve"> </v>
      </c>
      <c r="FZ166" s="1234" t="str">
        <f t="shared" si="139"/>
        <v xml:space="preserve"> </v>
      </c>
      <c r="GA166" s="1234" t="str">
        <f t="shared" si="140"/>
        <v xml:space="preserve"> </v>
      </c>
      <c r="GB166" s="1234" t="str">
        <f t="shared" si="141"/>
        <v xml:space="preserve"> </v>
      </c>
      <c r="GC166" s="1234" t="str">
        <f t="shared" si="142"/>
        <v xml:space="preserve"> </v>
      </c>
      <c r="GD166" s="1234" t="str">
        <f t="shared" si="143"/>
        <v xml:space="preserve"> </v>
      </c>
      <c r="GE166" s="1234" t="str">
        <f t="shared" si="144"/>
        <v xml:space="preserve"> </v>
      </c>
      <c r="GF166" s="1234" t="str">
        <f t="shared" si="145"/>
        <v xml:space="preserve"> </v>
      </c>
      <c r="GG166" s="1234" t="str">
        <f t="shared" si="146"/>
        <v xml:space="preserve"> </v>
      </c>
      <c r="GH166" s="1234">
        <f t="shared" si="147"/>
        <v>0</v>
      </c>
      <c r="GI166" s="1234" t="str">
        <f t="shared" si="148"/>
        <v xml:space="preserve"> </v>
      </c>
      <c r="GJ166" s="1234" t="str">
        <f t="shared" si="149"/>
        <v xml:space="preserve"> </v>
      </c>
      <c r="GK166" s="1234" t="str">
        <f t="shared" si="150"/>
        <v xml:space="preserve"> </v>
      </c>
      <c r="GL166" s="1234" t="str">
        <f t="shared" si="151"/>
        <v xml:space="preserve"> </v>
      </c>
      <c r="GM166" s="1234" t="str">
        <f t="shared" si="152"/>
        <v xml:space="preserve"> </v>
      </c>
      <c r="GN166" s="1234" t="str">
        <f t="shared" si="153"/>
        <v xml:space="preserve"> </v>
      </c>
      <c r="GO166" s="1234" t="str">
        <f t="shared" si="154"/>
        <v xml:space="preserve"> </v>
      </c>
      <c r="GP166" s="1234" t="str">
        <f t="shared" si="155"/>
        <v xml:space="preserve"> </v>
      </c>
      <c r="GQ166" s="1234" t="str">
        <f t="shared" si="156"/>
        <v xml:space="preserve"> </v>
      </c>
      <c r="GR166" s="1234">
        <f t="shared" si="157"/>
        <v>0</v>
      </c>
      <c r="GS166" s="1234" t="str">
        <f t="shared" si="168"/>
        <v xml:space="preserve"> </v>
      </c>
      <c r="GT166" s="1234" t="str">
        <f t="shared" si="169"/>
        <v xml:space="preserve"> </v>
      </c>
      <c r="GU166" s="1234" t="str">
        <f t="shared" si="170"/>
        <v xml:space="preserve"> </v>
      </c>
      <c r="GV166" s="1234" t="str">
        <f t="shared" si="171"/>
        <v xml:space="preserve"> </v>
      </c>
      <c r="GW166" s="1234" t="str">
        <f t="shared" si="172"/>
        <v xml:space="preserve"> </v>
      </c>
      <c r="GX166" s="1234" t="str">
        <f t="shared" si="173"/>
        <v xml:space="preserve"> </v>
      </c>
      <c r="GY166" s="1234" t="str">
        <f t="shared" si="174"/>
        <v xml:space="preserve"> </v>
      </c>
      <c r="GZ166" s="1234" t="str">
        <f t="shared" si="175"/>
        <v xml:space="preserve"> </v>
      </c>
      <c r="HA166" s="1234" t="str">
        <f t="shared" si="176"/>
        <v xml:space="preserve"> </v>
      </c>
      <c r="HB166" s="1234">
        <f t="shared" si="167"/>
        <v>0</v>
      </c>
      <c r="HC166" s="1234" t="str">
        <f t="shared" si="125"/>
        <v xml:space="preserve"> </v>
      </c>
      <c r="HD166" s="1234" t="str">
        <f t="shared" si="126"/>
        <v xml:space="preserve"> </v>
      </c>
      <c r="HE166" s="1234" t="str">
        <f t="shared" si="127"/>
        <v xml:space="preserve"> </v>
      </c>
      <c r="HF166" s="1234">
        <f t="shared" si="128"/>
        <v>0</v>
      </c>
      <c r="HG166" s="1234" t="str">
        <f t="shared" si="129"/>
        <v xml:space="preserve"> </v>
      </c>
      <c r="HH166" s="1234" t="str">
        <f t="shared" si="130"/>
        <v xml:space="preserve"> </v>
      </c>
      <c r="HI166" s="1234" t="str">
        <f t="shared" si="131"/>
        <v xml:space="preserve"> </v>
      </c>
      <c r="HJ166" s="1234" t="str">
        <f t="shared" si="132"/>
        <v xml:space="preserve"> </v>
      </c>
      <c r="HK166" s="1234" t="str">
        <f t="shared" si="133"/>
        <v xml:space="preserve"> </v>
      </c>
      <c r="HL166" s="1234" t="str">
        <f t="shared" si="134"/>
        <v xml:space="preserve"> </v>
      </c>
      <c r="HM166" s="1234" t="str">
        <f t="shared" si="135"/>
        <v xml:space="preserve"> </v>
      </c>
      <c r="HN166" s="1234">
        <f t="shared" si="136"/>
        <v>0</v>
      </c>
    </row>
    <row r="167" spans="1:222" ht="30" customHeight="1" thickTop="1" thickBot="1">
      <c r="A167" s="1205">
        <f>【A票】【D票】!$D$10</f>
        <v>0</v>
      </c>
      <c r="B167" s="1205">
        <f>【A票】【D票】!$H$10</f>
        <v>0</v>
      </c>
      <c r="C167" s="1206" t="str">
        <f>【A票】【D票】!$K$10</f>
        <v xml:space="preserve"> </v>
      </c>
      <c r="D167" s="1207">
        <f t="shared" si="62"/>
        <v>48</v>
      </c>
      <c r="E167" s="472"/>
      <c r="F167" s="704"/>
      <c r="G167" s="588"/>
      <c r="H167" s="589"/>
      <c r="I167" s="639"/>
      <c r="J167" s="639"/>
      <c r="K167" s="639"/>
      <c r="L167" s="639"/>
      <c r="M167" s="639"/>
      <c r="N167" s="639"/>
      <c r="O167" s="639"/>
      <c r="P167" s="639"/>
      <c r="Q167" s="639"/>
      <c r="R167" s="639"/>
      <c r="S167" s="639"/>
      <c r="T167" s="639"/>
      <c r="U167" s="639"/>
      <c r="V167" s="640"/>
      <c r="W167" s="644"/>
      <c r="X167" s="644"/>
      <c r="Y167" s="645"/>
      <c r="Z167" s="643"/>
      <c r="AA167" s="212" t="str">
        <f t="shared" si="182"/>
        <v xml:space="preserve"> </v>
      </c>
      <c r="AB167" s="212" t="str">
        <f t="shared" si="183"/>
        <v xml:space="preserve"> </v>
      </c>
      <c r="AC167" s="81"/>
      <c r="AD167" s="448"/>
      <c r="AE167" s="448"/>
      <c r="AF167" s="804" t="str">
        <f t="shared" si="186"/>
        <v xml:space="preserve"> </v>
      </c>
      <c r="AG167" s="804" t="str">
        <f t="shared" si="187"/>
        <v xml:space="preserve"> </v>
      </c>
      <c r="AH167" s="440"/>
      <c r="AI167" s="704"/>
      <c r="AJ167" s="442"/>
      <c r="AK167" s="442"/>
      <c r="AL167" s="442"/>
      <c r="AM167" s="442"/>
      <c r="AN167" s="844"/>
      <c r="AO167" s="443"/>
      <c r="AP167" s="441"/>
      <c r="AQ167" s="1328" t="str">
        <f t="shared" si="194"/>
        <v xml:space="preserve"> </v>
      </c>
      <c r="AR167" s="213" t="str">
        <f t="shared" si="195"/>
        <v xml:space="preserve"> </v>
      </c>
      <c r="AS167" s="213" t="str">
        <f t="shared" si="196"/>
        <v xml:space="preserve"> </v>
      </c>
      <c r="AT167" s="1216" t="str">
        <f t="shared" si="177"/>
        <v xml:space="preserve"> </v>
      </c>
      <c r="AU167" s="1217" t="str">
        <f t="shared" si="178"/>
        <v xml:space="preserve"> </v>
      </c>
      <c r="AV167" s="79"/>
      <c r="AW167" s="1218" t="str">
        <f t="shared" si="179"/>
        <v/>
      </c>
      <c r="AX167" s="213" t="str">
        <f t="shared" si="184"/>
        <v xml:space="preserve"> </v>
      </c>
      <c r="AY167" s="213" t="str">
        <f t="shared" si="185"/>
        <v xml:space="preserve"> </v>
      </c>
      <c r="AZ167" s="445"/>
      <c r="BA167" s="81"/>
      <c r="BB167" s="81"/>
      <c r="BC167" s="80"/>
      <c r="BD167" s="245"/>
      <c r="BE167" s="442"/>
      <c r="BF167" s="442"/>
      <c r="BG167" s="442"/>
      <c r="BH167" s="219" t="str">
        <f t="shared" si="75"/>
        <v xml:space="preserve"> </v>
      </c>
      <c r="BI167" s="446"/>
      <c r="BJ167" s="704"/>
      <c r="BK167" s="81"/>
      <c r="BL167" s="451"/>
      <c r="BM167" s="450"/>
      <c r="BN167" s="449"/>
      <c r="BO167" s="449"/>
      <c r="BP167" s="81"/>
      <c r="BQ167" s="81"/>
      <c r="BR167" s="81"/>
      <c r="BS167" s="81"/>
      <c r="BT167" s="81"/>
      <c r="BU167" s="81"/>
      <c r="BV167" s="81"/>
      <c r="BW167" s="81"/>
      <c r="BX167" s="81"/>
      <c r="BY167" s="81"/>
      <c r="BZ167" s="81"/>
      <c r="CA167" s="81"/>
      <c r="CB167" s="81"/>
      <c r="CC167" s="81"/>
      <c r="CD167" s="81"/>
      <c r="CE167" s="81"/>
      <c r="CF167" s="81"/>
      <c r="CG167" s="81"/>
      <c r="CH167" s="81"/>
      <c r="CI167" s="81"/>
      <c r="CJ167" s="81"/>
      <c r="CK167" s="81"/>
      <c r="CL167" s="81"/>
      <c r="CM167" s="81"/>
      <c r="CN167" s="81"/>
      <c r="CO167" s="81"/>
      <c r="CP167" s="81"/>
      <c r="CQ167" s="81"/>
      <c r="CR167" s="81"/>
      <c r="CS167" s="81"/>
      <c r="CT167" s="81"/>
      <c r="CU167" s="81"/>
      <c r="CV167" s="81"/>
      <c r="CW167" s="81"/>
      <c r="CX167" s="81"/>
      <c r="CY167" s="81"/>
      <c r="CZ167" s="81"/>
      <c r="DA167" s="81"/>
      <c r="DB167" s="81"/>
      <c r="DC167" s="81"/>
      <c r="DD167" s="81"/>
      <c r="DE167" s="81"/>
      <c r="DF167" s="81"/>
      <c r="DG167" s="81"/>
      <c r="DH167" s="81"/>
      <c r="DI167" s="81"/>
      <c r="DJ167" s="81"/>
      <c r="DK167" s="448"/>
      <c r="DL167" s="213" t="str">
        <f t="shared" si="180"/>
        <v xml:space="preserve"> </v>
      </c>
      <c r="DM167" s="246">
        <f t="shared" si="197"/>
        <v>48</v>
      </c>
      <c r="DN167" s="444"/>
      <c r="DO167" s="449"/>
      <c r="DP167" s="81"/>
      <c r="DQ167" s="81"/>
      <c r="DR167" s="81"/>
      <c r="DS167" s="81"/>
      <c r="DT167" s="81"/>
      <c r="DU167" s="81"/>
      <c r="DV167" s="448"/>
      <c r="DW167" s="450"/>
      <c r="DX167" s="704"/>
      <c r="DY167" s="213" t="str">
        <f t="shared" si="188"/>
        <v xml:space="preserve"> </v>
      </c>
      <c r="DZ167" s="213" t="str">
        <f t="shared" si="189"/>
        <v xml:space="preserve"> </v>
      </c>
      <c r="EA167" s="247"/>
      <c r="EB167" s="247"/>
      <c r="EC167" s="247"/>
      <c r="ED167" s="247"/>
      <c r="EE167" s="247"/>
      <c r="EF167" s="247"/>
      <c r="EG167" s="450"/>
      <c r="EH167" s="704"/>
      <c r="EI167" s="213" t="str">
        <f t="shared" si="190"/>
        <v xml:space="preserve"> </v>
      </c>
      <c r="EJ167" s="213" t="str">
        <f t="shared" si="191"/>
        <v xml:space="preserve"> </v>
      </c>
      <c r="EK167" s="81"/>
      <c r="EL167" s="81"/>
      <c r="EM167" s="81"/>
      <c r="EN167" s="704"/>
      <c r="EO167" s="213" t="str">
        <f t="shared" si="82"/>
        <v xml:space="preserve"> </v>
      </c>
      <c r="EP167" s="249"/>
      <c r="EQ167" s="704"/>
      <c r="ER167" s="248"/>
      <c r="ES167" s="704"/>
      <c r="ET167" s="248"/>
      <c r="EU167" s="251"/>
      <c r="EV167" s="213" t="str">
        <f t="shared" si="192"/>
        <v xml:space="preserve"> </v>
      </c>
      <c r="EW167" s="213" t="str">
        <f t="shared" si="193"/>
        <v xml:space="preserve"> </v>
      </c>
      <c r="EX167" s="82"/>
      <c r="EY167" s="82"/>
      <c r="EZ167" s="82"/>
      <c r="FA167" s="248"/>
      <c r="FB167" s="1337" t="str">
        <f t="shared" si="85"/>
        <v xml:space="preserve"> </v>
      </c>
      <c r="FC167" s="452"/>
      <c r="FD167" s="213" t="str" cm="1">
        <f t="array" ref="FD167">IF(AND(SUM(COUNTIF(DO167:DV167,{"*実施*"}),COUNTIF(EA167:EF167,{"*実施*"}))&gt;0,FC167=""),"法に基づく措置あり→問12に記入",
IF(AND(SUM(COUNTIF(DO167:DV167,{"*実施*"}),COUNTIF(EA167:EF167,{"*実施*"}))&lt;1,FC167&lt;&gt;""),"法に基づく措置なし→問12に記入不要"," "))</f>
        <v xml:space="preserve"> </v>
      </c>
      <c r="FE167" s="449"/>
      <c r="FF167" s="704"/>
      <c r="FG167" s="81"/>
      <c r="FH167" s="449"/>
      <c r="FI167" s="1100"/>
      <c r="FJ167" s="1107" t="str">
        <f t="shared" si="137"/>
        <v xml:space="preserve"> </v>
      </c>
      <c r="FK167" s="779" t="str">
        <f t="shared" si="198"/>
        <v/>
      </c>
      <c r="FL167" s="212" t="str">
        <f t="shared" si="199"/>
        <v xml:space="preserve"> </v>
      </c>
      <c r="FM167" s="1335" t="str">
        <f t="shared" si="111"/>
        <v xml:space="preserve"> </v>
      </c>
      <c r="FN167" s="1273" t="str">
        <f t="shared" si="112"/>
        <v/>
      </c>
      <c r="FO167" s="1274" t="str">
        <f t="shared" si="113"/>
        <v/>
      </c>
      <c r="FP167" s="1275" t="str">
        <f t="shared" si="114"/>
        <v/>
      </c>
      <c r="FQ167" s="1275" t="str">
        <f t="shared" si="115"/>
        <v/>
      </c>
      <c r="FR167" s="1275" t="str">
        <f t="shared" si="116"/>
        <v/>
      </c>
      <c r="FS167" s="1275" t="str">
        <f t="shared" si="117"/>
        <v/>
      </c>
      <c r="FT167" s="1275" t="str">
        <f t="shared" si="118"/>
        <v/>
      </c>
      <c r="FU167" s="1275" t="str">
        <f t="shared" si="119"/>
        <v/>
      </c>
      <c r="FV167" s="1275" t="str">
        <f t="shared" si="120"/>
        <v/>
      </c>
      <c r="FW167" s="1275" t="str">
        <f t="shared" si="121"/>
        <v/>
      </c>
      <c r="FY167" s="1234" t="str">
        <f t="shared" si="138"/>
        <v xml:space="preserve"> </v>
      </c>
      <c r="FZ167" s="1234" t="str">
        <f t="shared" si="139"/>
        <v xml:space="preserve"> </v>
      </c>
      <c r="GA167" s="1234" t="str">
        <f t="shared" si="140"/>
        <v xml:space="preserve"> </v>
      </c>
      <c r="GB167" s="1234" t="str">
        <f t="shared" si="141"/>
        <v xml:space="preserve"> </v>
      </c>
      <c r="GC167" s="1234" t="str">
        <f t="shared" si="142"/>
        <v xml:space="preserve"> </v>
      </c>
      <c r="GD167" s="1234" t="str">
        <f t="shared" si="143"/>
        <v xml:space="preserve"> </v>
      </c>
      <c r="GE167" s="1234" t="str">
        <f t="shared" si="144"/>
        <v xml:space="preserve"> </v>
      </c>
      <c r="GF167" s="1234" t="str">
        <f t="shared" si="145"/>
        <v xml:space="preserve"> </v>
      </c>
      <c r="GG167" s="1234" t="str">
        <f t="shared" si="146"/>
        <v xml:space="preserve"> </v>
      </c>
      <c r="GH167" s="1234">
        <f t="shared" si="147"/>
        <v>0</v>
      </c>
      <c r="GI167" s="1234" t="str">
        <f t="shared" si="148"/>
        <v xml:space="preserve"> </v>
      </c>
      <c r="GJ167" s="1234" t="str">
        <f t="shared" si="149"/>
        <v xml:space="preserve"> </v>
      </c>
      <c r="GK167" s="1234" t="str">
        <f t="shared" si="150"/>
        <v xml:space="preserve"> </v>
      </c>
      <c r="GL167" s="1234" t="str">
        <f t="shared" si="151"/>
        <v xml:space="preserve"> </v>
      </c>
      <c r="GM167" s="1234" t="str">
        <f t="shared" si="152"/>
        <v xml:space="preserve"> </v>
      </c>
      <c r="GN167" s="1234" t="str">
        <f t="shared" si="153"/>
        <v xml:space="preserve"> </v>
      </c>
      <c r="GO167" s="1234" t="str">
        <f t="shared" si="154"/>
        <v xml:space="preserve"> </v>
      </c>
      <c r="GP167" s="1234" t="str">
        <f t="shared" si="155"/>
        <v xml:space="preserve"> </v>
      </c>
      <c r="GQ167" s="1234" t="str">
        <f t="shared" si="156"/>
        <v xml:space="preserve"> </v>
      </c>
      <c r="GR167" s="1234">
        <f t="shared" si="157"/>
        <v>0</v>
      </c>
      <c r="GS167" s="1234" t="str">
        <f t="shared" si="168"/>
        <v xml:space="preserve"> </v>
      </c>
      <c r="GT167" s="1234" t="str">
        <f t="shared" si="169"/>
        <v xml:space="preserve"> </v>
      </c>
      <c r="GU167" s="1234" t="str">
        <f t="shared" si="170"/>
        <v xml:space="preserve"> </v>
      </c>
      <c r="GV167" s="1234" t="str">
        <f t="shared" si="171"/>
        <v xml:space="preserve"> </v>
      </c>
      <c r="GW167" s="1234" t="str">
        <f t="shared" si="172"/>
        <v xml:space="preserve"> </v>
      </c>
      <c r="GX167" s="1234" t="str">
        <f t="shared" si="173"/>
        <v xml:space="preserve"> </v>
      </c>
      <c r="GY167" s="1234" t="str">
        <f t="shared" si="174"/>
        <v xml:space="preserve"> </v>
      </c>
      <c r="GZ167" s="1234" t="str">
        <f t="shared" si="175"/>
        <v xml:space="preserve"> </v>
      </c>
      <c r="HA167" s="1234" t="str">
        <f t="shared" si="176"/>
        <v xml:space="preserve"> </v>
      </c>
      <c r="HB167" s="1234">
        <f t="shared" si="167"/>
        <v>0</v>
      </c>
      <c r="HC167" s="1234" t="str">
        <f t="shared" si="125"/>
        <v xml:space="preserve"> </v>
      </c>
      <c r="HD167" s="1234" t="str">
        <f t="shared" si="126"/>
        <v xml:space="preserve"> </v>
      </c>
      <c r="HE167" s="1234" t="str">
        <f t="shared" si="127"/>
        <v xml:space="preserve"> </v>
      </c>
      <c r="HF167" s="1234">
        <f t="shared" si="128"/>
        <v>0</v>
      </c>
      <c r="HG167" s="1234" t="str">
        <f t="shared" si="129"/>
        <v xml:space="preserve"> </v>
      </c>
      <c r="HH167" s="1234" t="str">
        <f t="shared" si="130"/>
        <v xml:space="preserve"> </v>
      </c>
      <c r="HI167" s="1234" t="str">
        <f t="shared" si="131"/>
        <v xml:space="preserve"> </v>
      </c>
      <c r="HJ167" s="1234" t="str">
        <f t="shared" si="132"/>
        <v xml:space="preserve"> </v>
      </c>
      <c r="HK167" s="1234" t="str">
        <f t="shared" si="133"/>
        <v xml:space="preserve"> </v>
      </c>
      <c r="HL167" s="1234" t="str">
        <f t="shared" si="134"/>
        <v xml:space="preserve"> </v>
      </c>
      <c r="HM167" s="1234" t="str">
        <f t="shared" si="135"/>
        <v xml:space="preserve"> </v>
      </c>
      <c r="HN167" s="1234">
        <f t="shared" si="136"/>
        <v>0</v>
      </c>
    </row>
    <row r="168" spans="1:222" ht="30" customHeight="1" thickTop="1" thickBot="1">
      <c r="A168" s="1205">
        <f>【A票】【D票】!$D$10</f>
        <v>0</v>
      </c>
      <c r="B168" s="1205">
        <f>【A票】【D票】!$H$10</f>
        <v>0</v>
      </c>
      <c r="C168" s="1206" t="str">
        <f>【A票】【D票】!$K$10</f>
        <v xml:space="preserve"> </v>
      </c>
      <c r="D168" s="1207">
        <f t="shared" si="62"/>
        <v>49</v>
      </c>
      <c r="E168" s="472"/>
      <c r="F168" s="704"/>
      <c r="G168" s="588"/>
      <c r="H168" s="589"/>
      <c r="I168" s="639"/>
      <c r="J168" s="639"/>
      <c r="K168" s="639"/>
      <c r="L168" s="639"/>
      <c r="M168" s="639"/>
      <c r="N168" s="639"/>
      <c r="O168" s="639"/>
      <c r="P168" s="639"/>
      <c r="Q168" s="639"/>
      <c r="R168" s="639"/>
      <c r="S168" s="639"/>
      <c r="T168" s="639"/>
      <c r="U168" s="639"/>
      <c r="V168" s="640"/>
      <c r="W168" s="644"/>
      <c r="X168" s="644"/>
      <c r="Y168" s="645"/>
      <c r="Z168" s="643"/>
      <c r="AA168" s="212" t="str">
        <f t="shared" si="182"/>
        <v xml:space="preserve"> </v>
      </c>
      <c r="AB168" s="212" t="str">
        <f t="shared" si="183"/>
        <v xml:space="preserve"> </v>
      </c>
      <c r="AC168" s="81"/>
      <c r="AD168" s="448"/>
      <c r="AE168" s="448"/>
      <c r="AF168" s="804" t="str">
        <f t="shared" si="186"/>
        <v xml:space="preserve"> </v>
      </c>
      <c r="AG168" s="804" t="str">
        <f t="shared" si="187"/>
        <v xml:space="preserve"> </v>
      </c>
      <c r="AH168" s="440"/>
      <c r="AI168" s="704"/>
      <c r="AJ168" s="442"/>
      <c r="AK168" s="442"/>
      <c r="AL168" s="442"/>
      <c r="AM168" s="442"/>
      <c r="AN168" s="844"/>
      <c r="AO168" s="443"/>
      <c r="AP168" s="441"/>
      <c r="AQ168" s="1328" t="str">
        <f t="shared" si="194"/>
        <v xml:space="preserve"> </v>
      </c>
      <c r="AR168" s="213" t="str">
        <f t="shared" si="195"/>
        <v xml:space="preserve"> </v>
      </c>
      <c r="AS168" s="213" t="str">
        <f t="shared" si="196"/>
        <v xml:space="preserve"> </v>
      </c>
      <c r="AT168" s="1216" t="str">
        <f t="shared" si="177"/>
        <v xml:space="preserve"> </v>
      </c>
      <c r="AU168" s="1217" t="str">
        <f t="shared" si="178"/>
        <v xml:space="preserve"> </v>
      </c>
      <c r="AV168" s="79"/>
      <c r="AW168" s="1218" t="str">
        <f t="shared" si="179"/>
        <v/>
      </c>
      <c r="AX168" s="213" t="str">
        <f t="shared" si="184"/>
        <v xml:space="preserve"> </v>
      </c>
      <c r="AY168" s="213" t="str">
        <f t="shared" si="185"/>
        <v xml:space="preserve"> </v>
      </c>
      <c r="AZ168" s="445"/>
      <c r="BA168" s="81"/>
      <c r="BB168" s="81"/>
      <c r="BC168" s="80"/>
      <c r="BD168" s="245"/>
      <c r="BE168" s="442"/>
      <c r="BF168" s="442"/>
      <c r="BG168" s="442"/>
      <c r="BH168" s="219" t="str">
        <f t="shared" si="75"/>
        <v xml:space="preserve"> </v>
      </c>
      <c r="BI168" s="446"/>
      <c r="BJ168" s="704"/>
      <c r="BK168" s="81"/>
      <c r="BL168" s="451"/>
      <c r="BM168" s="450"/>
      <c r="BN168" s="449"/>
      <c r="BO168" s="449"/>
      <c r="BP168" s="81"/>
      <c r="BQ168" s="81"/>
      <c r="BR168" s="81"/>
      <c r="BS168" s="81"/>
      <c r="BT168" s="81"/>
      <c r="BU168" s="81"/>
      <c r="BV168" s="81"/>
      <c r="BW168" s="81"/>
      <c r="BX168" s="81"/>
      <c r="BY168" s="81"/>
      <c r="BZ168" s="81"/>
      <c r="CA168" s="81"/>
      <c r="CB168" s="81"/>
      <c r="CC168" s="81"/>
      <c r="CD168" s="81"/>
      <c r="CE168" s="81"/>
      <c r="CF168" s="81"/>
      <c r="CG168" s="81"/>
      <c r="CH168" s="81"/>
      <c r="CI168" s="81"/>
      <c r="CJ168" s="81"/>
      <c r="CK168" s="81"/>
      <c r="CL168" s="81"/>
      <c r="CM168" s="81"/>
      <c r="CN168" s="81"/>
      <c r="CO168" s="81"/>
      <c r="CP168" s="81"/>
      <c r="CQ168" s="81"/>
      <c r="CR168" s="81"/>
      <c r="CS168" s="81"/>
      <c r="CT168" s="81"/>
      <c r="CU168" s="81"/>
      <c r="CV168" s="81"/>
      <c r="CW168" s="81"/>
      <c r="CX168" s="81"/>
      <c r="CY168" s="81"/>
      <c r="CZ168" s="81"/>
      <c r="DA168" s="81"/>
      <c r="DB168" s="81"/>
      <c r="DC168" s="81"/>
      <c r="DD168" s="81"/>
      <c r="DE168" s="81"/>
      <c r="DF168" s="81"/>
      <c r="DG168" s="81"/>
      <c r="DH168" s="81"/>
      <c r="DI168" s="81"/>
      <c r="DJ168" s="81"/>
      <c r="DK168" s="448"/>
      <c r="DL168" s="213" t="str">
        <f t="shared" si="180"/>
        <v xml:space="preserve"> </v>
      </c>
      <c r="DM168" s="246">
        <f t="shared" si="197"/>
        <v>49</v>
      </c>
      <c r="DN168" s="444"/>
      <c r="DO168" s="449"/>
      <c r="DP168" s="81"/>
      <c r="DQ168" s="81"/>
      <c r="DR168" s="81"/>
      <c r="DS168" s="81"/>
      <c r="DT168" s="81"/>
      <c r="DU168" s="81"/>
      <c r="DV168" s="448"/>
      <c r="DW168" s="450"/>
      <c r="DX168" s="704"/>
      <c r="DY168" s="213" t="str">
        <f t="shared" si="188"/>
        <v xml:space="preserve"> </v>
      </c>
      <c r="DZ168" s="213" t="str">
        <f t="shared" si="189"/>
        <v xml:space="preserve"> </v>
      </c>
      <c r="EA168" s="247"/>
      <c r="EB168" s="247"/>
      <c r="EC168" s="247"/>
      <c r="ED168" s="247"/>
      <c r="EE168" s="247"/>
      <c r="EF168" s="247"/>
      <c r="EG168" s="450"/>
      <c r="EH168" s="704"/>
      <c r="EI168" s="213" t="str">
        <f t="shared" si="190"/>
        <v xml:space="preserve"> </v>
      </c>
      <c r="EJ168" s="213" t="str">
        <f t="shared" si="191"/>
        <v xml:space="preserve"> </v>
      </c>
      <c r="EK168" s="81"/>
      <c r="EL168" s="81"/>
      <c r="EM168" s="81"/>
      <c r="EN168" s="704"/>
      <c r="EO168" s="213" t="str">
        <f t="shared" si="82"/>
        <v xml:space="preserve"> </v>
      </c>
      <c r="EP168" s="249"/>
      <c r="EQ168" s="704"/>
      <c r="ER168" s="248"/>
      <c r="ES168" s="704"/>
      <c r="ET168" s="248"/>
      <c r="EU168" s="251"/>
      <c r="EV168" s="213" t="str">
        <f t="shared" si="192"/>
        <v xml:space="preserve"> </v>
      </c>
      <c r="EW168" s="213" t="str">
        <f t="shared" si="193"/>
        <v xml:space="preserve"> </v>
      </c>
      <c r="EX168" s="82"/>
      <c r="EY168" s="82"/>
      <c r="EZ168" s="82"/>
      <c r="FA168" s="248"/>
      <c r="FB168" s="1337" t="str">
        <f t="shared" si="85"/>
        <v xml:space="preserve"> </v>
      </c>
      <c r="FC168" s="452"/>
      <c r="FD168" s="213" t="str" cm="1">
        <f t="array" ref="FD168">IF(AND(SUM(COUNTIF(DO168:DV168,{"*実施*"}),COUNTIF(EA168:EF168,{"*実施*"}))&gt;0,FC168=""),"法に基づく措置あり→問12に記入",
IF(AND(SUM(COUNTIF(DO168:DV168,{"*実施*"}),COUNTIF(EA168:EF168,{"*実施*"}))&lt;1,FC168&lt;&gt;""),"法に基づく措置なし→問12に記入不要"," "))</f>
        <v xml:space="preserve"> </v>
      </c>
      <c r="FE168" s="449"/>
      <c r="FF168" s="704"/>
      <c r="FG168" s="81"/>
      <c r="FH168" s="449"/>
      <c r="FI168" s="1100"/>
      <c r="FJ168" s="1107" t="str">
        <f t="shared" si="137"/>
        <v xml:space="preserve"> </v>
      </c>
      <c r="FK168" s="779" t="str">
        <f t="shared" si="198"/>
        <v/>
      </c>
      <c r="FL168" s="212" t="str">
        <f t="shared" si="199"/>
        <v xml:space="preserve"> </v>
      </c>
      <c r="FM168" s="1335" t="str">
        <f t="shared" si="111"/>
        <v xml:space="preserve"> </v>
      </c>
      <c r="FN168" s="1273" t="str">
        <f t="shared" si="112"/>
        <v/>
      </c>
      <c r="FO168" s="1274" t="str">
        <f t="shared" si="113"/>
        <v/>
      </c>
      <c r="FP168" s="1275" t="str">
        <f t="shared" si="114"/>
        <v/>
      </c>
      <c r="FQ168" s="1275" t="str">
        <f t="shared" si="115"/>
        <v/>
      </c>
      <c r="FR168" s="1275" t="str">
        <f t="shared" si="116"/>
        <v/>
      </c>
      <c r="FS168" s="1275" t="str">
        <f t="shared" si="117"/>
        <v/>
      </c>
      <c r="FT168" s="1275" t="str">
        <f t="shared" si="118"/>
        <v/>
      </c>
      <c r="FU168" s="1275" t="str">
        <f t="shared" si="119"/>
        <v/>
      </c>
      <c r="FV168" s="1275" t="str">
        <f t="shared" si="120"/>
        <v/>
      </c>
      <c r="FW168" s="1275" t="str">
        <f t="shared" si="121"/>
        <v/>
      </c>
      <c r="FY168" s="1234" t="str">
        <f t="shared" si="138"/>
        <v xml:space="preserve"> </v>
      </c>
      <c r="FZ168" s="1234" t="str">
        <f t="shared" si="139"/>
        <v xml:space="preserve"> </v>
      </c>
      <c r="GA168" s="1234" t="str">
        <f t="shared" si="140"/>
        <v xml:space="preserve"> </v>
      </c>
      <c r="GB168" s="1234" t="str">
        <f t="shared" si="141"/>
        <v xml:space="preserve"> </v>
      </c>
      <c r="GC168" s="1234" t="str">
        <f t="shared" si="142"/>
        <v xml:space="preserve"> </v>
      </c>
      <c r="GD168" s="1234" t="str">
        <f t="shared" si="143"/>
        <v xml:space="preserve"> </v>
      </c>
      <c r="GE168" s="1234" t="str">
        <f t="shared" si="144"/>
        <v xml:space="preserve"> </v>
      </c>
      <c r="GF168" s="1234" t="str">
        <f t="shared" si="145"/>
        <v xml:space="preserve"> </v>
      </c>
      <c r="GG168" s="1234" t="str">
        <f t="shared" si="146"/>
        <v xml:space="preserve"> </v>
      </c>
      <c r="GH168" s="1234">
        <f t="shared" si="147"/>
        <v>0</v>
      </c>
      <c r="GI168" s="1234" t="str">
        <f t="shared" si="148"/>
        <v xml:space="preserve"> </v>
      </c>
      <c r="GJ168" s="1234" t="str">
        <f t="shared" si="149"/>
        <v xml:space="preserve"> </v>
      </c>
      <c r="GK168" s="1234" t="str">
        <f t="shared" si="150"/>
        <v xml:space="preserve"> </v>
      </c>
      <c r="GL168" s="1234" t="str">
        <f t="shared" si="151"/>
        <v xml:space="preserve"> </v>
      </c>
      <c r="GM168" s="1234" t="str">
        <f t="shared" si="152"/>
        <v xml:space="preserve"> </v>
      </c>
      <c r="GN168" s="1234" t="str">
        <f t="shared" si="153"/>
        <v xml:space="preserve"> </v>
      </c>
      <c r="GO168" s="1234" t="str">
        <f t="shared" si="154"/>
        <v xml:space="preserve"> </v>
      </c>
      <c r="GP168" s="1234" t="str">
        <f t="shared" si="155"/>
        <v xml:space="preserve"> </v>
      </c>
      <c r="GQ168" s="1234" t="str">
        <f t="shared" si="156"/>
        <v xml:space="preserve"> </v>
      </c>
      <c r="GR168" s="1234">
        <f t="shared" si="157"/>
        <v>0</v>
      </c>
      <c r="GS168" s="1234" t="str">
        <f t="shared" si="168"/>
        <v xml:space="preserve"> </v>
      </c>
      <c r="GT168" s="1234" t="str">
        <f t="shared" si="169"/>
        <v xml:space="preserve"> </v>
      </c>
      <c r="GU168" s="1234" t="str">
        <f t="shared" si="170"/>
        <v xml:space="preserve"> </v>
      </c>
      <c r="GV168" s="1234" t="str">
        <f t="shared" si="171"/>
        <v xml:space="preserve"> </v>
      </c>
      <c r="GW168" s="1234" t="str">
        <f t="shared" si="172"/>
        <v xml:space="preserve"> </v>
      </c>
      <c r="GX168" s="1234" t="str">
        <f t="shared" si="173"/>
        <v xml:space="preserve"> </v>
      </c>
      <c r="GY168" s="1234" t="str">
        <f t="shared" si="174"/>
        <v xml:space="preserve"> </v>
      </c>
      <c r="GZ168" s="1234" t="str">
        <f t="shared" si="175"/>
        <v xml:space="preserve"> </v>
      </c>
      <c r="HA168" s="1234" t="str">
        <f t="shared" si="176"/>
        <v xml:space="preserve"> </v>
      </c>
      <c r="HB168" s="1234">
        <f t="shared" si="167"/>
        <v>0</v>
      </c>
      <c r="HC168" s="1234" t="str">
        <f t="shared" si="125"/>
        <v xml:space="preserve"> </v>
      </c>
      <c r="HD168" s="1234" t="str">
        <f t="shared" si="126"/>
        <v xml:space="preserve"> </v>
      </c>
      <c r="HE168" s="1234" t="str">
        <f t="shared" si="127"/>
        <v xml:space="preserve"> </v>
      </c>
      <c r="HF168" s="1234">
        <f t="shared" si="128"/>
        <v>0</v>
      </c>
      <c r="HG168" s="1234" t="str">
        <f t="shared" si="129"/>
        <v xml:space="preserve"> </v>
      </c>
      <c r="HH168" s="1234" t="str">
        <f t="shared" si="130"/>
        <v xml:space="preserve"> </v>
      </c>
      <c r="HI168" s="1234" t="str">
        <f t="shared" si="131"/>
        <v xml:space="preserve"> </v>
      </c>
      <c r="HJ168" s="1234" t="str">
        <f t="shared" si="132"/>
        <v xml:space="preserve"> </v>
      </c>
      <c r="HK168" s="1234" t="str">
        <f t="shared" si="133"/>
        <v xml:space="preserve"> </v>
      </c>
      <c r="HL168" s="1234" t="str">
        <f t="shared" si="134"/>
        <v xml:space="preserve"> </v>
      </c>
      <c r="HM168" s="1234" t="str">
        <f t="shared" si="135"/>
        <v xml:space="preserve"> </v>
      </c>
      <c r="HN168" s="1234">
        <f t="shared" si="136"/>
        <v>0</v>
      </c>
    </row>
    <row r="169" spans="1:222" ht="30" customHeight="1" thickTop="1" thickBot="1">
      <c r="A169" s="1205">
        <f>【A票】【D票】!$D$10</f>
        <v>0</v>
      </c>
      <c r="B169" s="1205">
        <f>【A票】【D票】!$H$10</f>
        <v>0</v>
      </c>
      <c r="C169" s="1206" t="str">
        <f>【A票】【D票】!$K$10</f>
        <v xml:space="preserve"> </v>
      </c>
      <c r="D169" s="1207">
        <f t="shared" si="62"/>
        <v>50</v>
      </c>
      <c r="E169" s="472"/>
      <c r="F169" s="704"/>
      <c r="G169" s="588"/>
      <c r="H169" s="589"/>
      <c r="I169" s="639"/>
      <c r="J169" s="639"/>
      <c r="K169" s="639"/>
      <c r="L169" s="639"/>
      <c r="M169" s="639"/>
      <c r="N169" s="639"/>
      <c r="O169" s="639"/>
      <c r="P169" s="639"/>
      <c r="Q169" s="639"/>
      <c r="R169" s="639"/>
      <c r="S169" s="639"/>
      <c r="T169" s="639"/>
      <c r="U169" s="639"/>
      <c r="V169" s="640"/>
      <c r="W169" s="644"/>
      <c r="X169" s="644"/>
      <c r="Y169" s="645"/>
      <c r="Z169" s="643"/>
      <c r="AA169" s="212" t="str">
        <f t="shared" si="182"/>
        <v xml:space="preserve"> </v>
      </c>
      <c r="AB169" s="212" t="str">
        <f t="shared" si="183"/>
        <v xml:space="preserve"> </v>
      </c>
      <c r="AC169" s="81"/>
      <c r="AD169" s="448"/>
      <c r="AE169" s="448"/>
      <c r="AF169" s="804" t="str">
        <f t="shared" si="186"/>
        <v xml:space="preserve"> </v>
      </c>
      <c r="AG169" s="804" t="str">
        <f t="shared" si="187"/>
        <v xml:space="preserve"> </v>
      </c>
      <c r="AH169" s="440"/>
      <c r="AI169" s="704"/>
      <c r="AJ169" s="442"/>
      <c r="AK169" s="442"/>
      <c r="AL169" s="442"/>
      <c r="AM169" s="442"/>
      <c r="AN169" s="844"/>
      <c r="AO169" s="443"/>
      <c r="AP169" s="441"/>
      <c r="AQ169" s="1328" t="str">
        <f t="shared" si="194"/>
        <v xml:space="preserve"> </v>
      </c>
      <c r="AR169" s="213" t="str">
        <f t="shared" si="195"/>
        <v xml:space="preserve"> </v>
      </c>
      <c r="AS169" s="213" t="str">
        <f t="shared" si="196"/>
        <v xml:space="preserve"> </v>
      </c>
      <c r="AT169" s="1216" t="str">
        <f t="shared" si="177"/>
        <v xml:space="preserve"> </v>
      </c>
      <c r="AU169" s="1217" t="str">
        <f t="shared" si="178"/>
        <v xml:space="preserve"> </v>
      </c>
      <c r="AV169" s="79"/>
      <c r="AW169" s="1218" t="str">
        <f t="shared" si="179"/>
        <v/>
      </c>
      <c r="AX169" s="213" t="str">
        <f t="shared" si="184"/>
        <v xml:space="preserve"> </v>
      </c>
      <c r="AY169" s="213" t="str">
        <f t="shared" si="185"/>
        <v xml:space="preserve"> </v>
      </c>
      <c r="AZ169" s="445"/>
      <c r="BA169" s="81"/>
      <c r="BB169" s="81"/>
      <c r="BC169" s="80"/>
      <c r="BD169" s="245"/>
      <c r="BE169" s="442"/>
      <c r="BF169" s="442"/>
      <c r="BG169" s="442"/>
      <c r="BH169" s="219" t="str">
        <f t="shared" si="75"/>
        <v xml:space="preserve"> </v>
      </c>
      <c r="BI169" s="446"/>
      <c r="BJ169" s="704"/>
      <c r="BK169" s="81"/>
      <c r="BL169" s="451"/>
      <c r="BM169" s="450"/>
      <c r="BN169" s="449"/>
      <c r="BO169" s="449"/>
      <c r="BP169" s="81"/>
      <c r="BQ169" s="81"/>
      <c r="BR169" s="81"/>
      <c r="BS169" s="81"/>
      <c r="BT169" s="81"/>
      <c r="BU169" s="81"/>
      <c r="BV169" s="81"/>
      <c r="BW169" s="81"/>
      <c r="BX169" s="81"/>
      <c r="BY169" s="81"/>
      <c r="BZ169" s="81"/>
      <c r="CA169" s="81"/>
      <c r="CB169" s="81"/>
      <c r="CC169" s="81"/>
      <c r="CD169" s="81"/>
      <c r="CE169" s="81"/>
      <c r="CF169" s="81"/>
      <c r="CG169" s="81"/>
      <c r="CH169" s="81"/>
      <c r="CI169" s="81"/>
      <c r="CJ169" s="81"/>
      <c r="CK169" s="81"/>
      <c r="CL169" s="81"/>
      <c r="CM169" s="81"/>
      <c r="CN169" s="81"/>
      <c r="CO169" s="81"/>
      <c r="CP169" s="81"/>
      <c r="CQ169" s="81"/>
      <c r="CR169" s="81"/>
      <c r="CS169" s="81"/>
      <c r="CT169" s="81"/>
      <c r="CU169" s="81"/>
      <c r="CV169" s="81"/>
      <c r="CW169" s="81"/>
      <c r="CX169" s="81"/>
      <c r="CY169" s="81"/>
      <c r="CZ169" s="81"/>
      <c r="DA169" s="81"/>
      <c r="DB169" s="81"/>
      <c r="DC169" s="81"/>
      <c r="DD169" s="81"/>
      <c r="DE169" s="81"/>
      <c r="DF169" s="81"/>
      <c r="DG169" s="81"/>
      <c r="DH169" s="81"/>
      <c r="DI169" s="81"/>
      <c r="DJ169" s="81"/>
      <c r="DK169" s="448"/>
      <c r="DL169" s="213" t="str">
        <f t="shared" si="180"/>
        <v xml:space="preserve"> </v>
      </c>
      <c r="DM169" s="246">
        <f t="shared" si="197"/>
        <v>50</v>
      </c>
      <c r="DN169" s="444"/>
      <c r="DO169" s="449"/>
      <c r="DP169" s="81"/>
      <c r="DQ169" s="81"/>
      <c r="DR169" s="81"/>
      <c r="DS169" s="81"/>
      <c r="DT169" s="81"/>
      <c r="DU169" s="81"/>
      <c r="DV169" s="448"/>
      <c r="DW169" s="450"/>
      <c r="DX169" s="704"/>
      <c r="DY169" s="213" t="str">
        <f t="shared" si="188"/>
        <v xml:space="preserve"> </v>
      </c>
      <c r="DZ169" s="213" t="str">
        <f t="shared" si="189"/>
        <v xml:space="preserve"> </v>
      </c>
      <c r="EA169" s="247"/>
      <c r="EB169" s="247"/>
      <c r="EC169" s="247"/>
      <c r="ED169" s="247"/>
      <c r="EE169" s="247"/>
      <c r="EF169" s="247"/>
      <c r="EG169" s="450"/>
      <c r="EH169" s="704"/>
      <c r="EI169" s="213" t="str">
        <f t="shared" si="190"/>
        <v xml:space="preserve"> </v>
      </c>
      <c r="EJ169" s="213" t="str">
        <f t="shared" si="191"/>
        <v xml:space="preserve"> </v>
      </c>
      <c r="EK169" s="81"/>
      <c r="EL169" s="81"/>
      <c r="EM169" s="81"/>
      <c r="EN169" s="704"/>
      <c r="EO169" s="213" t="str">
        <f t="shared" si="82"/>
        <v xml:space="preserve"> </v>
      </c>
      <c r="EP169" s="249"/>
      <c r="EQ169" s="704"/>
      <c r="ER169" s="248"/>
      <c r="ES169" s="704"/>
      <c r="ET169" s="248"/>
      <c r="EU169" s="251"/>
      <c r="EV169" s="213" t="str">
        <f t="shared" si="192"/>
        <v xml:space="preserve"> </v>
      </c>
      <c r="EW169" s="213" t="str">
        <f t="shared" si="193"/>
        <v xml:space="preserve"> </v>
      </c>
      <c r="EX169" s="82"/>
      <c r="EY169" s="82"/>
      <c r="EZ169" s="82"/>
      <c r="FA169" s="248"/>
      <c r="FB169" s="1337" t="str">
        <f t="shared" si="85"/>
        <v xml:space="preserve"> </v>
      </c>
      <c r="FC169" s="452"/>
      <c r="FD169" s="213" t="str" cm="1">
        <f t="array" ref="FD169">IF(AND(SUM(COUNTIF(DO169:DV169,{"*実施*"}),COUNTIF(EA169:EF169,{"*実施*"}))&gt;0,FC169=""),"法に基づく措置あり→問12に記入",
IF(AND(SUM(COUNTIF(DO169:DV169,{"*実施*"}),COUNTIF(EA169:EF169,{"*実施*"}))&lt;1,FC169&lt;&gt;""),"法に基づく措置なし→問12に記入不要"," "))</f>
        <v xml:space="preserve"> </v>
      </c>
      <c r="FE169" s="449"/>
      <c r="FF169" s="704"/>
      <c r="FG169" s="81"/>
      <c r="FH169" s="449"/>
      <c r="FI169" s="1100"/>
      <c r="FJ169" s="1107" t="str">
        <f t="shared" si="137"/>
        <v xml:space="preserve"> </v>
      </c>
      <c r="FK169" s="779" t="str">
        <f t="shared" si="198"/>
        <v/>
      </c>
      <c r="FL169" s="212" t="str">
        <f t="shared" si="199"/>
        <v xml:space="preserve"> </v>
      </c>
      <c r="FM169" s="1335" t="str">
        <f t="shared" si="111"/>
        <v xml:space="preserve"> </v>
      </c>
      <c r="FN169" s="1273" t="str">
        <f t="shared" si="112"/>
        <v/>
      </c>
      <c r="FO169" s="1274" t="str">
        <f t="shared" si="113"/>
        <v/>
      </c>
      <c r="FP169" s="1275" t="str">
        <f t="shared" si="114"/>
        <v/>
      </c>
      <c r="FQ169" s="1275" t="str">
        <f t="shared" si="115"/>
        <v/>
      </c>
      <c r="FR169" s="1275" t="str">
        <f t="shared" si="116"/>
        <v/>
      </c>
      <c r="FS169" s="1275" t="str">
        <f t="shared" si="117"/>
        <v/>
      </c>
      <c r="FT169" s="1275" t="str">
        <f t="shared" si="118"/>
        <v/>
      </c>
      <c r="FU169" s="1275" t="str">
        <f t="shared" si="119"/>
        <v/>
      </c>
      <c r="FV169" s="1275" t="str">
        <f t="shared" si="120"/>
        <v/>
      </c>
      <c r="FW169" s="1275" t="str">
        <f t="shared" si="121"/>
        <v/>
      </c>
      <c r="FY169" s="1234" t="str">
        <f t="shared" si="138"/>
        <v xml:space="preserve"> </v>
      </c>
      <c r="FZ169" s="1234" t="str">
        <f t="shared" si="139"/>
        <v xml:space="preserve"> </v>
      </c>
      <c r="GA169" s="1234" t="str">
        <f t="shared" si="140"/>
        <v xml:space="preserve"> </v>
      </c>
      <c r="GB169" s="1234" t="str">
        <f t="shared" si="141"/>
        <v xml:space="preserve"> </v>
      </c>
      <c r="GC169" s="1234" t="str">
        <f t="shared" si="142"/>
        <v xml:space="preserve"> </v>
      </c>
      <c r="GD169" s="1234" t="str">
        <f t="shared" si="143"/>
        <v xml:space="preserve"> </v>
      </c>
      <c r="GE169" s="1234" t="str">
        <f t="shared" si="144"/>
        <v xml:space="preserve"> </v>
      </c>
      <c r="GF169" s="1234" t="str">
        <f t="shared" si="145"/>
        <v xml:space="preserve"> </v>
      </c>
      <c r="GG169" s="1234" t="str">
        <f t="shared" si="146"/>
        <v xml:space="preserve"> </v>
      </c>
      <c r="GH169" s="1234">
        <f t="shared" si="147"/>
        <v>0</v>
      </c>
      <c r="GI169" s="1234" t="str">
        <f t="shared" si="148"/>
        <v xml:space="preserve"> </v>
      </c>
      <c r="GJ169" s="1234" t="str">
        <f t="shared" si="149"/>
        <v xml:space="preserve"> </v>
      </c>
      <c r="GK169" s="1234" t="str">
        <f t="shared" si="150"/>
        <v xml:space="preserve"> </v>
      </c>
      <c r="GL169" s="1234" t="str">
        <f t="shared" si="151"/>
        <v xml:space="preserve"> </v>
      </c>
      <c r="GM169" s="1234" t="str">
        <f t="shared" si="152"/>
        <v xml:space="preserve"> </v>
      </c>
      <c r="GN169" s="1234" t="str">
        <f t="shared" si="153"/>
        <v xml:space="preserve"> </v>
      </c>
      <c r="GO169" s="1234" t="str">
        <f t="shared" si="154"/>
        <v xml:space="preserve"> </v>
      </c>
      <c r="GP169" s="1234" t="str">
        <f t="shared" si="155"/>
        <v xml:space="preserve"> </v>
      </c>
      <c r="GQ169" s="1234" t="str">
        <f t="shared" si="156"/>
        <v xml:space="preserve"> </v>
      </c>
      <c r="GR169" s="1234">
        <f t="shared" si="157"/>
        <v>0</v>
      </c>
      <c r="GS169" s="1234" t="str">
        <f t="shared" si="168"/>
        <v xml:space="preserve"> </v>
      </c>
      <c r="GT169" s="1234" t="str">
        <f t="shared" si="169"/>
        <v xml:space="preserve"> </v>
      </c>
      <c r="GU169" s="1234" t="str">
        <f t="shared" si="170"/>
        <v xml:space="preserve"> </v>
      </c>
      <c r="GV169" s="1234" t="str">
        <f t="shared" si="171"/>
        <v xml:space="preserve"> </v>
      </c>
      <c r="GW169" s="1234" t="str">
        <f t="shared" si="172"/>
        <v xml:space="preserve"> </v>
      </c>
      <c r="GX169" s="1234" t="str">
        <f t="shared" si="173"/>
        <v xml:space="preserve"> </v>
      </c>
      <c r="GY169" s="1234" t="str">
        <f t="shared" si="174"/>
        <v xml:space="preserve"> </v>
      </c>
      <c r="GZ169" s="1234" t="str">
        <f t="shared" si="175"/>
        <v xml:space="preserve"> </v>
      </c>
      <c r="HA169" s="1234" t="str">
        <f t="shared" si="176"/>
        <v xml:space="preserve"> </v>
      </c>
      <c r="HB169" s="1234">
        <f t="shared" si="167"/>
        <v>0</v>
      </c>
      <c r="HC169" s="1234" t="str">
        <f t="shared" si="125"/>
        <v xml:space="preserve"> </v>
      </c>
      <c r="HD169" s="1234" t="str">
        <f t="shared" si="126"/>
        <v xml:space="preserve"> </v>
      </c>
      <c r="HE169" s="1234" t="str">
        <f t="shared" si="127"/>
        <v xml:space="preserve"> </v>
      </c>
      <c r="HF169" s="1234">
        <f t="shared" si="128"/>
        <v>0</v>
      </c>
      <c r="HG169" s="1234" t="str">
        <f t="shared" si="129"/>
        <v xml:space="preserve"> </v>
      </c>
      <c r="HH169" s="1234" t="str">
        <f t="shared" si="130"/>
        <v xml:space="preserve"> </v>
      </c>
      <c r="HI169" s="1234" t="str">
        <f t="shared" si="131"/>
        <v xml:space="preserve"> </v>
      </c>
      <c r="HJ169" s="1234" t="str">
        <f t="shared" si="132"/>
        <v xml:space="preserve"> </v>
      </c>
      <c r="HK169" s="1234" t="str">
        <f t="shared" si="133"/>
        <v xml:space="preserve"> </v>
      </c>
      <c r="HL169" s="1234" t="str">
        <f t="shared" si="134"/>
        <v xml:space="preserve"> </v>
      </c>
      <c r="HM169" s="1234" t="str">
        <f t="shared" si="135"/>
        <v xml:space="preserve"> </v>
      </c>
      <c r="HN169" s="1234">
        <f t="shared" si="136"/>
        <v>0</v>
      </c>
    </row>
    <row r="170" spans="1:222" ht="30" customHeight="1" thickTop="1" thickBot="1">
      <c r="A170" s="1205">
        <f>【A票】【D票】!$D$10</f>
        <v>0</v>
      </c>
      <c r="B170" s="1205">
        <f>【A票】【D票】!$H$10</f>
        <v>0</v>
      </c>
      <c r="C170" s="1206" t="str">
        <f>【A票】【D票】!$K$10</f>
        <v xml:space="preserve"> </v>
      </c>
      <c r="D170" s="1207">
        <f t="shared" si="62"/>
        <v>51</v>
      </c>
      <c r="E170" s="472"/>
      <c r="F170" s="704"/>
      <c r="G170" s="588"/>
      <c r="H170" s="589"/>
      <c r="I170" s="639"/>
      <c r="J170" s="639"/>
      <c r="K170" s="639"/>
      <c r="L170" s="639"/>
      <c r="M170" s="639"/>
      <c r="N170" s="639"/>
      <c r="O170" s="639"/>
      <c r="P170" s="639"/>
      <c r="Q170" s="639"/>
      <c r="R170" s="639"/>
      <c r="S170" s="639"/>
      <c r="T170" s="639"/>
      <c r="U170" s="639"/>
      <c r="V170" s="640"/>
      <c r="W170" s="644"/>
      <c r="X170" s="644"/>
      <c r="Y170" s="645"/>
      <c r="Z170" s="643"/>
      <c r="AA170" s="212" t="str">
        <f t="shared" si="182"/>
        <v xml:space="preserve"> </v>
      </c>
      <c r="AB170" s="212" t="str">
        <f t="shared" si="183"/>
        <v xml:space="preserve"> </v>
      </c>
      <c r="AC170" s="81"/>
      <c r="AD170" s="448"/>
      <c r="AE170" s="448"/>
      <c r="AF170" s="804" t="str">
        <f t="shared" si="186"/>
        <v xml:space="preserve"> </v>
      </c>
      <c r="AG170" s="804" t="str">
        <f t="shared" si="187"/>
        <v xml:space="preserve"> </v>
      </c>
      <c r="AH170" s="440"/>
      <c r="AI170" s="704"/>
      <c r="AJ170" s="442"/>
      <c r="AK170" s="442"/>
      <c r="AL170" s="442"/>
      <c r="AM170" s="442"/>
      <c r="AN170" s="844"/>
      <c r="AO170" s="443"/>
      <c r="AP170" s="441"/>
      <c r="AQ170" s="1328" t="str">
        <f t="shared" si="194"/>
        <v xml:space="preserve"> </v>
      </c>
      <c r="AR170" s="213" t="str">
        <f t="shared" si="195"/>
        <v xml:space="preserve"> </v>
      </c>
      <c r="AS170" s="213" t="str">
        <f t="shared" si="196"/>
        <v xml:space="preserve"> </v>
      </c>
      <c r="AT170" s="1216" t="str">
        <f t="shared" si="177"/>
        <v xml:space="preserve"> </v>
      </c>
      <c r="AU170" s="1217" t="str">
        <f t="shared" si="178"/>
        <v xml:space="preserve"> </v>
      </c>
      <c r="AV170" s="79"/>
      <c r="AW170" s="1218" t="str">
        <f t="shared" si="179"/>
        <v/>
      </c>
      <c r="AX170" s="213" t="str">
        <f t="shared" si="184"/>
        <v xml:space="preserve"> </v>
      </c>
      <c r="AY170" s="213" t="str">
        <f t="shared" si="185"/>
        <v xml:space="preserve"> </v>
      </c>
      <c r="AZ170" s="445"/>
      <c r="BA170" s="81"/>
      <c r="BB170" s="81"/>
      <c r="BC170" s="80"/>
      <c r="BD170" s="245"/>
      <c r="BE170" s="442"/>
      <c r="BF170" s="442"/>
      <c r="BG170" s="442"/>
      <c r="BH170" s="219" t="str">
        <f t="shared" si="75"/>
        <v xml:space="preserve"> </v>
      </c>
      <c r="BI170" s="446"/>
      <c r="BJ170" s="704"/>
      <c r="BK170" s="81"/>
      <c r="BL170" s="451"/>
      <c r="BM170" s="450"/>
      <c r="BN170" s="449"/>
      <c r="BO170" s="449"/>
      <c r="BP170" s="81"/>
      <c r="BQ170" s="81"/>
      <c r="BR170" s="81"/>
      <c r="BS170" s="81"/>
      <c r="BT170" s="81"/>
      <c r="BU170" s="81"/>
      <c r="BV170" s="81"/>
      <c r="BW170" s="81"/>
      <c r="BX170" s="81"/>
      <c r="BY170" s="81"/>
      <c r="BZ170" s="81"/>
      <c r="CA170" s="81"/>
      <c r="CB170" s="81"/>
      <c r="CC170" s="81"/>
      <c r="CD170" s="81"/>
      <c r="CE170" s="81"/>
      <c r="CF170" s="81"/>
      <c r="CG170" s="81"/>
      <c r="CH170" s="81"/>
      <c r="CI170" s="81"/>
      <c r="CJ170" s="81"/>
      <c r="CK170" s="81"/>
      <c r="CL170" s="81"/>
      <c r="CM170" s="81"/>
      <c r="CN170" s="81"/>
      <c r="CO170" s="81"/>
      <c r="CP170" s="81"/>
      <c r="CQ170" s="81"/>
      <c r="CR170" s="81"/>
      <c r="CS170" s="81"/>
      <c r="CT170" s="81"/>
      <c r="CU170" s="81"/>
      <c r="CV170" s="81"/>
      <c r="CW170" s="81"/>
      <c r="CX170" s="81"/>
      <c r="CY170" s="81"/>
      <c r="CZ170" s="81"/>
      <c r="DA170" s="81"/>
      <c r="DB170" s="81"/>
      <c r="DC170" s="81"/>
      <c r="DD170" s="81"/>
      <c r="DE170" s="81"/>
      <c r="DF170" s="81"/>
      <c r="DG170" s="81"/>
      <c r="DH170" s="81"/>
      <c r="DI170" s="81"/>
      <c r="DJ170" s="81"/>
      <c r="DK170" s="448"/>
      <c r="DL170" s="213" t="str">
        <f t="shared" si="180"/>
        <v xml:space="preserve"> </v>
      </c>
      <c r="DM170" s="246">
        <f t="shared" si="197"/>
        <v>51</v>
      </c>
      <c r="DN170" s="444"/>
      <c r="DO170" s="449"/>
      <c r="DP170" s="81"/>
      <c r="DQ170" s="81"/>
      <c r="DR170" s="81"/>
      <c r="DS170" s="81"/>
      <c r="DT170" s="81"/>
      <c r="DU170" s="81"/>
      <c r="DV170" s="448"/>
      <c r="DW170" s="450"/>
      <c r="DX170" s="704"/>
      <c r="DY170" s="213" t="str">
        <f t="shared" si="188"/>
        <v xml:space="preserve"> </v>
      </c>
      <c r="DZ170" s="213" t="str">
        <f t="shared" si="189"/>
        <v xml:space="preserve"> </v>
      </c>
      <c r="EA170" s="247"/>
      <c r="EB170" s="247"/>
      <c r="EC170" s="247"/>
      <c r="ED170" s="247"/>
      <c r="EE170" s="247"/>
      <c r="EF170" s="247"/>
      <c r="EG170" s="450"/>
      <c r="EH170" s="704"/>
      <c r="EI170" s="213" t="str">
        <f t="shared" si="190"/>
        <v xml:space="preserve"> </v>
      </c>
      <c r="EJ170" s="213" t="str">
        <f t="shared" si="191"/>
        <v xml:space="preserve"> </v>
      </c>
      <c r="EK170" s="81"/>
      <c r="EL170" s="81"/>
      <c r="EM170" s="81"/>
      <c r="EN170" s="704"/>
      <c r="EO170" s="213" t="str">
        <f t="shared" si="82"/>
        <v xml:space="preserve"> </v>
      </c>
      <c r="EP170" s="249"/>
      <c r="EQ170" s="704"/>
      <c r="ER170" s="248"/>
      <c r="ES170" s="704"/>
      <c r="ET170" s="248"/>
      <c r="EU170" s="251"/>
      <c r="EV170" s="213" t="str">
        <f t="shared" si="192"/>
        <v xml:space="preserve"> </v>
      </c>
      <c r="EW170" s="213" t="str">
        <f t="shared" si="193"/>
        <v xml:space="preserve"> </v>
      </c>
      <c r="EX170" s="82"/>
      <c r="EY170" s="82"/>
      <c r="EZ170" s="82"/>
      <c r="FA170" s="248"/>
      <c r="FB170" s="1337" t="str">
        <f t="shared" si="85"/>
        <v xml:space="preserve"> </v>
      </c>
      <c r="FC170" s="452"/>
      <c r="FD170" s="213" t="str" cm="1">
        <f t="array" ref="FD170">IF(AND(SUM(COUNTIF(DO170:DV170,{"*実施*"}),COUNTIF(EA170:EF170,{"*実施*"}))&gt;0,FC170=""),"法に基づく措置あり→問12に記入",
IF(AND(SUM(COUNTIF(DO170:DV170,{"*実施*"}),COUNTIF(EA170:EF170,{"*実施*"}))&lt;1,FC170&lt;&gt;""),"法に基づく措置なし→問12に記入不要"," "))</f>
        <v xml:space="preserve"> </v>
      </c>
      <c r="FE170" s="449"/>
      <c r="FF170" s="704"/>
      <c r="FG170" s="81"/>
      <c r="FH170" s="449"/>
      <c r="FI170" s="1100"/>
      <c r="FJ170" s="1107" t="str">
        <f t="shared" si="137"/>
        <v xml:space="preserve"> </v>
      </c>
      <c r="FK170" s="779" t="str">
        <f t="shared" si="198"/>
        <v/>
      </c>
      <c r="FL170" s="212" t="str">
        <f t="shared" si="199"/>
        <v xml:space="preserve"> </v>
      </c>
      <c r="FM170" s="1335" t="str">
        <f t="shared" si="111"/>
        <v xml:space="preserve"> </v>
      </c>
      <c r="FN170" s="1273" t="str">
        <f t="shared" si="112"/>
        <v/>
      </c>
      <c r="FO170" s="1274" t="str">
        <f t="shared" si="113"/>
        <v/>
      </c>
      <c r="FP170" s="1275" t="str">
        <f t="shared" si="114"/>
        <v/>
      </c>
      <c r="FQ170" s="1275" t="str">
        <f t="shared" si="115"/>
        <v/>
      </c>
      <c r="FR170" s="1275" t="str">
        <f t="shared" si="116"/>
        <v/>
      </c>
      <c r="FS170" s="1275" t="str">
        <f t="shared" si="117"/>
        <v/>
      </c>
      <c r="FT170" s="1275" t="str">
        <f t="shared" si="118"/>
        <v/>
      </c>
      <c r="FU170" s="1275" t="str">
        <f t="shared" si="119"/>
        <v/>
      </c>
      <c r="FV170" s="1275" t="str">
        <f t="shared" si="120"/>
        <v/>
      </c>
      <c r="FW170" s="1275" t="str">
        <f t="shared" si="121"/>
        <v/>
      </c>
      <c r="FY170" s="1234" t="str">
        <f t="shared" si="138"/>
        <v xml:space="preserve"> </v>
      </c>
      <c r="FZ170" s="1234" t="str">
        <f t="shared" si="139"/>
        <v xml:space="preserve"> </v>
      </c>
      <c r="GA170" s="1234" t="str">
        <f t="shared" si="140"/>
        <v xml:space="preserve"> </v>
      </c>
      <c r="GB170" s="1234" t="str">
        <f t="shared" si="141"/>
        <v xml:space="preserve"> </v>
      </c>
      <c r="GC170" s="1234" t="str">
        <f t="shared" si="142"/>
        <v xml:space="preserve"> </v>
      </c>
      <c r="GD170" s="1234" t="str">
        <f t="shared" si="143"/>
        <v xml:space="preserve"> </v>
      </c>
      <c r="GE170" s="1234" t="str">
        <f t="shared" si="144"/>
        <v xml:space="preserve"> </v>
      </c>
      <c r="GF170" s="1234" t="str">
        <f t="shared" si="145"/>
        <v xml:space="preserve"> </v>
      </c>
      <c r="GG170" s="1234" t="str">
        <f t="shared" si="146"/>
        <v xml:space="preserve"> </v>
      </c>
      <c r="GH170" s="1234">
        <f t="shared" si="147"/>
        <v>0</v>
      </c>
      <c r="GI170" s="1234" t="str">
        <f t="shared" si="148"/>
        <v xml:space="preserve"> </v>
      </c>
      <c r="GJ170" s="1234" t="str">
        <f t="shared" si="149"/>
        <v xml:space="preserve"> </v>
      </c>
      <c r="GK170" s="1234" t="str">
        <f t="shared" si="150"/>
        <v xml:space="preserve"> </v>
      </c>
      <c r="GL170" s="1234" t="str">
        <f t="shared" si="151"/>
        <v xml:space="preserve"> </v>
      </c>
      <c r="GM170" s="1234" t="str">
        <f t="shared" si="152"/>
        <v xml:space="preserve"> </v>
      </c>
      <c r="GN170" s="1234" t="str">
        <f t="shared" si="153"/>
        <v xml:space="preserve"> </v>
      </c>
      <c r="GO170" s="1234" t="str">
        <f t="shared" si="154"/>
        <v xml:space="preserve"> </v>
      </c>
      <c r="GP170" s="1234" t="str">
        <f t="shared" si="155"/>
        <v xml:space="preserve"> </v>
      </c>
      <c r="GQ170" s="1234" t="str">
        <f t="shared" si="156"/>
        <v xml:space="preserve"> </v>
      </c>
      <c r="GR170" s="1234">
        <f t="shared" si="157"/>
        <v>0</v>
      </c>
      <c r="GS170" s="1234" t="str">
        <f t="shared" si="168"/>
        <v xml:space="preserve"> </v>
      </c>
      <c r="GT170" s="1234" t="str">
        <f t="shared" si="169"/>
        <v xml:space="preserve"> </v>
      </c>
      <c r="GU170" s="1234" t="str">
        <f t="shared" si="170"/>
        <v xml:space="preserve"> </v>
      </c>
      <c r="GV170" s="1234" t="str">
        <f t="shared" si="171"/>
        <v xml:space="preserve"> </v>
      </c>
      <c r="GW170" s="1234" t="str">
        <f t="shared" si="172"/>
        <v xml:space="preserve"> </v>
      </c>
      <c r="GX170" s="1234" t="str">
        <f t="shared" si="173"/>
        <v xml:space="preserve"> </v>
      </c>
      <c r="GY170" s="1234" t="str">
        <f t="shared" si="174"/>
        <v xml:space="preserve"> </v>
      </c>
      <c r="GZ170" s="1234" t="str">
        <f t="shared" si="175"/>
        <v xml:space="preserve"> </v>
      </c>
      <c r="HA170" s="1234" t="str">
        <f t="shared" si="176"/>
        <v xml:space="preserve"> </v>
      </c>
      <c r="HB170" s="1234">
        <f t="shared" si="167"/>
        <v>0</v>
      </c>
      <c r="HC170" s="1234" t="str">
        <f t="shared" si="125"/>
        <v xml:space="preserve"> </v>
      </c>
      <c r="HD170" s="1234" t="str">
        <f t="shared" si="126"/>
        <v xml:space="preserve"> </v>
      </c>
      <c r="HE170" s="1234" t="str">
        <f t="shared" si="127"/>
        <v xml:space="preserve"> </v>
      </c>
      <c r="HF170" s="1234">
        <f t="shared" si="128"/>
        <v>0</v>
      </c>
      <c r="HG170" s="1234" t="str">
        <f t="shared" si="129"/>
        <v xml:space="preserve"> </v>
      </c>
      <c r="HH170" s="1234" t="str">
        <f t="shared" si="130"/>
        <v xml:space="preserve"> </v>
      </c>
      <c r="HI170" s="1234" t="str">
        <f t="shared" si="131"/>
        <v xml:space="preserve"> </v>
      </c>
      <c r="HJ170" s="1234" t="str">
        <f t="shared" si="132"/>
        <v xml:space="preserve"> </v>
      </c>
      <c r="HK170" s="1234" t="str">
        <f t="shared" si="133"/>
        <v xml:space="preserve"> </v>
      </c>
      <c r="HL170" s="1234" t="str">
        <f t="shared" si="134"/>
        <v xml:space="preserve"> </v>
      </c>
      <c r="HM170" s="1234" t="str">
        <f t="shared" si="135"/>
        <v xml:space="preserve"> </v>
      </c>
      <c r="HN170" s="1234">
        <f t="shared" si="136"/>
        <v>0</v>
      </c>
    </row>
    <row r="171" spans="1:222" ht="30" customHeight="1" thickTop="1" thickBot="1">
      <c r="A171" s="1205">
        <f>【A票】【D票】!$D$10</f>
        <v>0</v>
      </c>
      <c r="B171" s="1205">
        <f>【A票】【D票】!$H$10</f>
        <v>0</v>
      </c>
      <c r="C171" s="1206" t="str">
        <f>【A票】【D票】!$K$10</f>
        <v xml:space="preserve"> </v>
      </c>
      <c r="D171" s="1207">
        <f t="shared" si="62"/>
        <v>52</v>
      </c>
      <c r="E171" s="472"/>
      <c r="F171" s="704"/>
      <c r="G171" s="588"/>
      <c r="H171" s="589"/>
      <c r="I171" s="639"/>
      <c r="J171" s="639"/>
      <c r="K171" s="639"/>
      <c r="L171" s="639"/>
      <c r="M171" s="639"/>
      <c r="N171" s="639"/>
      <c r="O171" s="639"/>
      <c r="P171" s="639"/>
      <c r="Q171" s="639"/>
      <c r="R171" s="639"/>
      <c r="S171" s="639"/>
      <c r="T171" s="639"/>
      <c r="U171" s="639"/>
      <c r="V171" s="640"/>
      <c r="W171" s="644"/>
      <c r="X171" s="644"/>
      <c r="Y171" s="645"/>
      <c r="Z171" s="643"/>
      <c r="AA171" s="212" t="str">
        <f t="shared" si="182"/>
        <v xml:space="preserve"> </v>
      </c>
      <c r="AB171" s="212" t="str">
        <f t="shared" si="183"/>
        <v xml:space="preserve"> </v>
      </c>
      <c r="AC171" s="81"/>
      <c r="AD171" s="448"/>
      <c r="AE171" s="448"/>
      <c r="AF171" s="804" t="str">
        <f t="shared" si="186"/>
        <v xml:space="preserve"> </v>
      </c>
      <c r="AG171" s="804" t="str">
        <f t="shared" si="187"/>
        <v xml:space="preserve"> </v>
      </c>
      <c r="AH171" s="440"/>
      <c r="AI171" s="704"/>
      <c r="AJ171" s="442"/>
      <c r="AK171" s="442"/>
      <c r="AL171" s="442"/>
      <c r="AM171" s="442"/>
      <c r="AN171" s="844"/>
      <c r="AO171" s="443"/>
      <c r="AP171" s="441"/>
      <c r="AQ171" s="1328" t="str">
        <f t="shared" si="194"/>
        <v xml:space="preserve"> </v>
      </c>
      <c r="AR171" s="213" t="str">
        <f t="shared" si="195"/>
        <v xml:space="preserve"> </v>
      </c>
      <c r="AS171" s="213" t="str">
        <f t="shared" si="196"/>
        <v xml:space="preserve"> </v>
      </c>
      <c r="AT171" s="1216" t="str">
        <f t="shared" ref="AT171:AT200" si="200">IF(AM171=AM$87,"該当",IF(OR(AM171=AM$88,AM171=AM$89,AND(AH171&lt;&gt;"",AM171="")),"非該当"," "))</f>
        <v xml:space="preserve"> </v>
      </c>
      <c r="AU171" s="1217" t="str">
        <f t="shared" ref="AU171:AU319" si="201">IF(OR(AV171="該当",AW171="該当"),"該当",IF(OR(AV171="非該当",AW171="非該当"),"非該当"," "))</f>
        <v xml:space="preserve"> </v>
      </c>
      <c r="AV171" s="79"/>
      <c r="AW171" s="1218" t="str">
        <f t="shared" ref="AW171:AW200" si="202">IF(AO171=AO$89,"該当",IF(OR(AO171=AO$87,AO171=AO$88,AO171=AO$90,AND(AM171&lt;&gt;"",AO171="")),"非該当",""))</f>
        <v/>
      </c>
      <c r="AX171" s="213" t="str">
        <f t="shared" si="184"/>
        <v xml:space="preserve"> </v>
      </c>
      <c r="AY171" s="213" t="str">
        <f t="shared" si="185"/>
        <v xml:space="preserve"> </v>
      </c>
      <c r="AZ171" s="445"/>
      <c r="BA171" s="81"/>
      <c r="BB171" s="81"/>
      <c r="BC171" s="80"/>
      <c r="BD171" s="245"/>
      <c r="BE171" s="442"/>
      <c r="BF171" s="442"/>
      <c r="BG171" s="442"/>
      <c r="BH171" s="219" t="str">
        <f t="shared" si="75"/>
        <v xml:space="preserve"> </v>
      </c>
      <c r="BI171" s="446"/>
      <c r="BJ171" s="704"/>
      <c r="BK171" s="81"/>
      <c r="BL171" s="451"/>
      <c r="BM171" s="450"/>
      <c r="BN171" s="449"/>
      <c r="BO171" s="449"/>
      <c r="BP171" s="81"/>
      <c r="BQ171" s="81"/>
      <c r="BR171" s="81"/>
      <c r="BS171" s="81"/>
      <c r="BT171" s="81"/>
      <c r="BU171" s="81"/>
      <c r="BV171" s="81"/>
      <c r="BW171" s="81"/>
      <c r="BX171" s="81"/>
      <c r="BY171" s="81"/>
      <c r="BZ171" s="81"/>
      <c r="CA171" s="81"/>
      <c r="CB171" s="81"/>
      <c r="CC171" s="81"/>
      <c r="CD171" s="81"/>
      <c r="CE171" s="81"/>
      <c r="CF171" s="81"/>
      <c r="CG171" s="81"/>
      <c r="CH171" s="81"/>
      <c r="CI171" s="81"/>
      <c r="CJ171" s="81"/>
      <c r="CK171" s="81"/>
      <c r="CL171" s="81"/>
      <c r="CM171" s="81"/>
      <c r="CN171" s="81"/>
      <c r="CO171" s="81"/>
      <c r="CP171" s="81"/>
      <c r="CQ171" s="81"/>
      <c r="CR171" s="81"/>
      <c r="CS171" s="81"/>
      <c r="CT171" s="81"/>
      <c r="CU171" s="81"/>
      <c r="CV171" s="81"/>
      <c r="CW171" s="81"/>
      <c r="CX171" s="81"/>
      <c r="CY171" s="81"/>
      <c r="CZ171" s="81"/>
      <c r="DA171" s="81"/>
      <c r="DB171" s="81"/>
      <c r="DC171" s="81"/>
      <c r="DD171" s="81"/>
      <c r="DE171" s="81"/>
      <c r="DF171" s="81"/>
      <c r="DG171" s="81"/>
      <c r="DH171" s="81"/>
      <c r="DI171" s="81"/>
      <c r="DJ171" s="81"/>
      <c r="DK171" s="448"/>
      <c r="DL171" s="213" t="str">
        <f t="shared" si="180"/>
        <v xml:space="preserve"> </v>
      </c>
      <c r="DM171" s="246">
        <f t="shared" si="197"/>
        <v>52</v>
      </c>
      <c r="DN171" s="447"/>
      <c r="DO171" s="449"/>
      <c r="DP171" s="81"/>
      <c r="DQ171" s="81"/>
      <c r="DR171" s="81"/>
      <c r="DS171" s="81"/>
      <c r="DT171" s="81"/>
      <c r="DU171" s="81"/>
      <c r="DV171" s="448"/>
      <c r="DW171" s="450"/>
      <c r="DX171" s="704"/>
      <c r="DY171" s="213" t="str">
        <f t="shared" si="188"/>
        <v xml:space="preserve"> </v>
      </c>
      <c r="DZ171" s="213" t="str">
        <f t="shared" si="189"/>
        <v xml:space="preserve"> </v>
      </c>
      <c r="EA171" s="247"/>
      <c r="EB171" s="247"/>
      <c r="EC171" s="247"/>
      <c r="ED171" s="247"/>
      <c r="EE171" s="247"/>
      <c r="EF171" s="247"/>
      <c r="EG171" s="450"/>
      <c r="EH171" s="704"/>
      <c r="EI171" s="213" t="str">
        <f t="shared" si="190"/>
        <v xml:space="preserve"> </v>
      </c>
      <c r="EJ171" s="213" t="str">
        <f t="shared" si="191"/>
        <v xml:space="preserve"> </v>
      </c>
      <c r="EK171" s="81"/>
      <c r="EL171" s="81"/>
      <c r="EM171" s="81"/>
      <c r="EN171" s="704"/>
      <c r="EO171" s="213" t="str">
        <f t="shared" si="82"/>
        <v xml:space="preserve"> </v>
      </c>
      <c r="EP171" s="249"/>
      <c r="EQ171" s="704"/>
      <c r="ER171" s="248"/>
      <c r="ES171" s="704"/>
      <c r="ET171" s="248"/>
      <c r="EU171" s="250"/>
      <c r="EV171" s="213" t="str">
        <f t="shared" si="192"/>
        <v xml:space="preserve"> </v>
      </c>
      <c r="EW171" s="213" t="str">
        <f t="shared" si="193"/>
        <v xml:space="preserve"> </v>
      </c>
      <c r="EX171" s="82"/>
      <c r="EY171" s="82"/>
      <c r="EZ171" s="82"/>
      <c r="FA171" s="248"/>
      <c r="FB171" s="1337" t="str">
        <f t="shared" si="85"/>
        <v xml:space="preserve"> </v>
      </c>
      <c r="FC171" s="452"/>
      <c r="FD171" s="213" t="str" cm="1">
        <f t="array" ref="FD171">IF(AND(SUM(COUNTIF(DO171:DV171,{"*実施*"}),COUNTIF(EA171:EF171,{"*実施*"}))&gt;0,FC171=""),"法に基づく措置あり→問12に記入",
IF(AND(SUM(COUNTIF(DO171:DV171,{"*実施*"}),COUNTIF(EA171:EF171,{"*実施*"}))&lt;1,FC171&lt;&gt;""),"法に基づく措置なし→問12に記入不要"," "))</f>
        <v xml:space="preserve"> </v>
      </c>
      <c r="FE171" s="449"/>
      <c r="FF171" s="704"/>
      <c r="FG171" s="81"/>
      <c r="FH171" s="449"/>
      <c r="FI171" s="1100"/>
      <c r="FJ171" s="1107" t="str">
        <f t="shared" si="137"/>
        <v xml:space="preserve"> </v>
      </c>
      <c r="FK171" s="779" t="str">
        <f t="shared" si="198"/>
        <v/>
      </c>
      <c r="FL171" s="212" t="str">
        <f t="shared" si="199"/>
        <v xml:space="preserve"> </v>
      </c>
      <c r="FM171" s="1335" t="str">
        <f t="shared" si="111"/>
        <v xml:space="preserve"> </v>
      </c>
      <c r="FN171" s="1273" t="str">
        <f t="shared" si="112"/>
        <v/>
      </c>
      <c r="FO171" s="1274" t="str">
        <f t="shared" si="113"/>
        <v/>
      </c>
      <c r="FP171" s="1275" t="str">
        <f t="shared" si="114"/>
        <v/>
      </c>
      <c r="FQ171" s="1275" t="str">
        <f t="shared" si="115"/>
        <v/>
      </c>
      <c r="FR171" s="1275" t="str">
        <f t="shared" si="116"/>
        <v/>
      </c>
      <c r="FS171" s="1275" t="str">
        <f t="shared" si="117"/>
        <v/>
      </c>
      <c r="FT171" s="1275" t="str">
        <f t="shared" si="118"/>
        <v/>
      </c>
      <c r="FU171" s="1275" t="str">
        <f t="shared" si="119"/>
        <v/>
      </c>
      <c r="FV171" s="1275" t="str">
        <f t="shared" si="120"/>
        <v/>
      </c>
      <c r="FW171" s="1275" t="str">
        <f t="shared" si="121"/>
        <v/>
      </c>
      <c r="FY171" s="1234" t="str">
        <f t="shared" si="138"/>
        <v xml:space="preserve"> </v>
      </c>
      <c r="FZ171" s="1234" t="str">
        <f t="shared" si="139"/>
        <v xml:space="preserve"> </v>
      </c>
      <c r="GA171" s="1234" t="str">
        <f t="shared" si="140"/>
        <v xml:space="preserve"> </v>
      </c>
      <c r="GB171" s="1234" t="str">
        <f t="shared" si="141"/>
        <v xml:space="preserve"> </v>
      </c>
      <c r="GC171" s="1234" t="str">
        <f t="shared" si="142"/>
        <v xml:space="preserve"> </v>
      </c>
      <c r="GD171" s="1234" t="str">
        <f t="shared" si="143"/>
        <v xml:space="preserve"> </v>
      </c>
      <c r="GE171" s="1234" t="str">
        <f t="shared" si="144"/>
        <v xml:space="preserve"> </v>
      </c>
      <c r="GF171" s="1234" t="str">
        <f t="shared" si="145"/>
        <v xml:space="preserve"> </v>
      </c>
      <c r="GG171" s="1234" t="str">
        <f t="shared" si="146"/>
        <v xml:space="preserve"> </v>
      </c>
      <c r="GH171" s="1234">
        <f t="shared" si="147"/>
        <v>0</v>
      </c>
      <c r="GI171" s="1234" t="str">
        <f t="shared" si="148"/>
        <v xml:space="preserve"> </v>
      </c>
      <c r="GJ171" s="1234" t="str">
        <f t="shared" si="149"/>
        <v xml:space="preserve"> </v>
      </c>
      <c r="GK171" s="1234" t="str">
        <f t="shared" si="150"/>
        <v xml:space="preserve"> </v>
      </c>
      <c r="GL171" s="1234" t="str">
        <f t="shared" si="151"/>
        <v xml:space="preserve"> </v>
      </c>
      <c r="GM171" s="1234" t="str">
        <f t="shared" si="152"/>
        <v xml:space="preserve"> </v>
      </c>
      <c r="GN171" s="1234" t="str">
        <f t="shared" si="153"/>
        <v xml:space="preserve"> </v>
      </c>
      <c r="GO171" s="1234" t="str">
        <f t="shared" si="154"/>
        <v xml:space="preserve"> </v>
      </c>
      <c r="GP171" s="1234" t="str">
        <f t="shared" si="155"/>
        <v xml:space="preserve"> </v>
      </c>
      <c r="GQ171" s="1234" t="str">
        <f t="shared" si="156"/>
        <v xml:space="preserve"> </v>
      </c>
      <c r="GR171" s="1234">
        <f t="shared" si="157"/>
        <v>0</v>
      </c>
      <c r="GS171" s="1234" t="str">
        <f t="shared" si="168"/>
        <v xml:space="preserve"> </v>
      </c>
      <c r="GT171" s="1234" t="str">
        <f t="shared" si="169"/>
        <v xml:space="preserve"> </v>
      </c>
      <c r="GU171" s="1234" t="str">
        <f t="shared" si="170"/>
        <v xml:space="preserve"> </v>
      </c>
      <c r="GV171" s="1234" t="str">
        <f t="shared" si="171"/>
        <v xml:space="preserve"> </v>
      </c>
      <c r="GW171" s="1234" t="str">
        <f t="shared" si="172"/>
        <v xml:space="preserve"> </v>
      </c>
      <c r="GX171" s="1234" t="str">
        <f t="shared" si="173"/>
        <v xml:space="preserve"> </v>
      </c>
      <c r="GY171" s="1234" t="str">
        <f t="shared" si="174"/>
        <v xml:space="preserve"> </v>
      </c>
      <c r="GZ171" s="1234" t="str">
        <f t="shared" si="175"/>
        <v xml:space="preserve"> </v>
      </c>
      <c r="HA171" s="1234" t="str">
        <f t="shared" si="176"/>
        <v xml:space="preserve"> </v>
      </c>
      <c r="HB171" s="1234">
        <f t="shared" si="167"/>
        <v>0</v>
      </c>
      <c r="HC171" s="1234" t="str">
        <f t="shared" si="125"/>
        <v xml:space="preserve"> </v>
      </c>
      <c r="HD171" s="1234" t="str">
        <f t="shared" si="126"/>
        <v xml:space="preserve"> </v>
      </c>
      <c r="HE171" s="1234" t="str">
        <f t="shared" si="127"/>
        <v xml:space="preserve"> </v>
      </c>
      <c r="HF171" s="1234">
        <f t="shared" si="128"/>
        <v>0</v>
      </c>
      <c r="HG171" s="1234" t="str">
        <f t="shared" si="129"/>
        <v xml:space="preserve"> </v>
      </c>
      <c r="HH171" s="1234" t="str">
        <f t="shared" si="130"/>
        <v xml:space="preserve"> </v>
      </c>
      <c r="HI171" s="1234" t="str">
        <f t="shared" si="131"/>
        <v xml:space="preserve"> </v>
      </c>
      <c r="HJ171" s="1234" t="str">
        <f t="shared" si="132"/>
        <v xml:space="preserve"> </v>
      </c>
      <c r="HK171" s="1234" t="str">
        <f t="shared" si="133"/>
        <v xml:space="preserve"> </v>
      </c>
      <c r="HL171" s="1234" t="str">
        <f t="shared" si="134"/>
        <v xml:space="preserve"> </v>
      </c>
      <c r="HM171" s="1234" t="str">
        <f t="shared" si="135"/>
        <v xml:space="preserve"> </v>
      </c>
      <c r="HN171" s="1234">
        <f t="shared" si="136"/>
        <v>0</v>
      </c>
    </row>
    <row r="172" spans="1:222" ht="30" customHeight="1" thickTop="1" thickBot="1">
      <c r="A172" s="1205">
        <f>【A票】【D票】!$D$10</f>
        <v>0</v>
      </c>
      <c r="B172" s="1205">
        <f>【A票】【D票】!$H$10</f>
        <v>0</v>
      </c>
      <c r="C172" s="1206" t="str">
        <f>【A票】【D票】!$K$10</f>
        <v xml:space="preserve"> </v>
      </c>
      <c r="D172" s="1207">
        <f t="shared" si="62"/>
        <v>53</v>
      </c>
      <c r="E172" s="472"/>
      <c r="F172" s="704"/>
      <c r="G172" s="588"/>
      <c r="H172" s="589"/>
      <c r="I172" s="639"/>
      <c r="J172" s="639"/>
      <c r="K172" s="639"/>
      <c r="L172" s="639"/>
      <c r="M172" s="639"/>
      <c r="N172" s="639"/>
      <c r="O172" s="639"/>
      <c r="P172" s="639"/>
      <c r="Q172" s="639"/>
      <c r="R172" s="639"/>
      <c r="S172" s="639"/>
      <c r="T172" s="639"/>
      <c r="U172" s="639"/>
      <c r="V172" s="640"/>
      <c r="W172" s="644"/>
      <c r="X172" s="644"/>
      <c r="Y172" s="645"/>
      <c r="Z172" s="643"/>
      <c r="AA172" s="212" t="str">
        <f t="shared" si="182"/>
        <v xml:space="preserve"> </v>
      </c>
      <c r="AB172" s="212" t="str">
        <f t="shared" si="183"/>
        <v xml:space="preserve"> </v>
      </c>
      <c r="AC172" s="81"/>
      <c r="AD172" s="448"/>
      <c r="AE172" s="448"/>
      <c r="AF172" s="804" t="str">
        <f t="shared" si="186"/>
        <v xml:space="preserve"> </v>
      </c>
      <c r="AG172" s="804" t="str">
        <f t="shared" si="187"/>
        <v xml:space="preserve"> </v>
      </c>
      <c r="AH172" s="440"/>
      <c r="AI172" s="704"/>
      <c r="AJ172" s="442"/>
      <c r="AK172" s="442"/>
      <c r="AL172" s="442"/>
      <c r="AM172" s="442"/>
      <c r="AN172" s="844"/>
      <c r="AO172" s="443"/>
      <c r="AP172" s="441"/>
      <c r="AQ172" s="1328" t="str">
        <f t="shared" si="194"/>
        <v xml:space="preserve"> </v>
      </c>
      <c r="AR172" s="213" t="str">
        <f t="shared" si="195"/>
        <v xml:space="preserve"> </v>
      </c>
      <c r="AS172" s="213" t="str">
        <f t="shared" si="196"/>
        <v xml:space="preserve"> </v>
      </c>
      <c r="AT172" s="1216" t="str">
        <f t="shared" si="200"/>
        <v xml:space="preserve"> </v>
      </c>
      <c r="AU172" s="1217" t="str">
        <f t="shared" si="201"/>
        <v xml:space="preserve"> </v>
      </c>
      <c r="AV172" s="79"/>
      <c r="AW172" s="1218" t="str">
        <f t="shared" si="202"/>
        <v/>
      </c>
      <c r="AX172" s="213" t="str">
        <f t="shared" si="184"/>
        <v xml:space="preserve"> </v>
      </c>
      <c r="AY172" s="213" t="str">
        <f t="shared" si="185"/>
        <v xml:space="preserve"> </v>
      </c>
      <c r="AZ172" s="445"/>
      <c r="BA172" s="81"/>
      <c r="BB172" s="81"/>
      <c r="BC172" s="80"/>
      <c r="BD172" s="245"/>
      <c r="BE172" s="442"/>
      <c r="BF172" s="442"/>
      <c r="BG172" s="442"/>
      <c r="BH172" s="219" t="str">
        <f t="shared" si="75"/>
        <v xml:space="preserve"> </v>
      </c>
      <c r="BI172" s="446"/>
      <c r="BJ172" s="704"/>
      <c r="BK172" s="81"/>
      <c r="BL172" s="451"/>
      <c r="BM172" s="450"/>
      <c r="BN172" s="449"/>
      <c r="BO172" s="449"/>
      <c r="BP172" s="81"/>
      <c r="BQ172" s="81"/>
      <c r="BR172" s="81"/>
      <c r="BS172" s="81"/>
      <c r="BT172" s="81"/>
      <c r="BU172" s="81"/>
      <c r="BV172" s="81"/>
      <c r="BW172" s="81"/>
      <c r="BX172" s="81"/>
      <c r="BY172" s="81"/>
      <c r="BZ172" s="81"/>
      <c r="CA172" s="81"/>
      <c r="CB172" s="81"/>
      <c r="CC172" s="81"/>
      <c r="CD172" s="81"/>
      <c r="CE172" s="81"/>
      <c r="CF172" s="81"/>
      <c r="CG172" s="81"/>
      <c r="CH172" s="81"/>
      <c r="CI172" s="81"/>
      <c r="CJ172" s="81"/>
      <c r="CK172" s="81"/>
      <c r="CL172" s="81"/>
      <c r="CM172" s="81"/>
      <c r="CN172" s="81"/>
      <c r="CO172" s="81"/>
      <c r="CP172" s="81"/>
      <c r="CQ172" s="81"/>
      <c r="CR172" s="81"/>
      <c r="CS172" s="81"/>
      <c r="CT172" s="81"/>
      <c r="CU172" s="81"/>
      <c r="CV172" s="81"/>
      <c r="CW172" s="81"/>
      <c r="CX172" s="81"/>
      <c r="CY172" s="81"/>
      <c r="CZ172" s="81"/>
      <c r="DA172" s="81"/>
      <c r="DB172" s="81"/>
      <c r="DC172" s="81"/>
      <c r="DD172" s="81"/>
      <c r="DE172" s="81"/>
      <c r="DF172" s="81"/>
      <c r="DG172" s="81"/>
      <c r="DH172" s="81"/>
      <c r="DI172" s="81"/>
      <c r="DJ172" s="81"/>
      <c r="DK172" s="448"/>
      <c r="DL172" s="213" t="str">
        <f t="shared" si="180"/>
        <v xml:space="preserve"> </v>
      </c>
      <c r="DM172" s="246">
        <f t="shared" si="197"/>
        <v>53</v>
      </c>
      <c r="DN172" s="447"/>
      <c r="DO172" s="449"/>
      <c r="DP172" s="81"/>
      <c r="DQ172" s="81"/>
      <c r="DR172" s="81"/>
      <c r="DS172" s="81"/>
      <c r="DT172" s="81"/>
      <c r="DU172" s="81"/>
      <c r="DV172" s="448"/>
      <c r="DW172" s="450"/>
      <c r="DX172" s="704"/>
      <c r="DY172" s="213" t="str">
        <f t="shared" si="188"/>
        <v xml:space="preserve"> </v>
      </c>
      <c r="DZ172" s="213" t="str">
        <f t="shared" si="189"/>
        <v xml:space="preserve"> </v>
      </c>
      <c r="EA172" s="247"/>
      <c r="EB172" s="247"/>
      <c r="EC172" s="247"/>
      <c r="ED172" s="247"/>
      <c r="EE172" s="247"/>
      <c r="EF172" s="247"/>
      <c r="EG172" s="450"/>
      <c r="EH172" s="704"/>
      <c r="EI172" s="213" t="str">
        <f t="shared" si="190"/>
        <v xml:space="preserve"> </v>
      </c>
      <c r="EJ172" s="213" t="str">
        <f t="shared" si="191"/>
        <v xml:space="preserve"> </v>
      </c>
      <c r="EK172" s="81"/>
      <c r="EL172" s="81"/>
      <c r="EM172" s="81"/>
      <c r="EN172" s="704"/>
      <c r="EO172" s="213" t="str">
        <f t="shared" si="82"/>
        <v xml:space="preserve"> </v>
      </c>
      <c r="EP172" s="249"/>
      <c r="EQ172" s="704"/>
      <c r="ER172" s="248"/>
      <c r="ES172" s="704"/>
      <c r="ET172" s="248"/>
      <c r="EU172" s="251"/>
      <c r="EV172" s="213" t="str">
        <f t="shared" si="192"/>
        <v xml:space="preserve"> </v>
      </c>
      <c r="EW172" s="213" t="str">
        <f t="shared" si="193"/>
        <v xml:space="preserve"> </v>
      </c>
      <c r="EX172" s="82"/>
      <c r="EY172" s="82"/>
      <c r="EZ172" s="82"/>
      <c r="FA172" s="248"/>
      <c r="FB172" s="1337" t="str">
        <f t="shared" si="85"/>
        <v xml:space="preserve"> </v>
      </c>
      <c r="FC172" s="452"/>
      <c r="FD172" s="213" t="str" cm="1">
        <f t="array" ref="FD172">IF(AND(SUM(COUNTIF(DO172:DV172,{"*実施*"}),COUNTIF(EA172:EF172,{"*実施*"}))&gt;0,FC172=""),"法に基づく措置あり→問12に記入",
IF(AND(SUM(COUNTIF(DO172:DV172,{"*実施*"}),COUNTIF(EA172:EF172,{"*実施*"}))&lt;1,FC172&lt;&gt;""),"法に基づく措置なし→問12に記入不要"," "))</f>
        <v xml:space="preserve"> </v>
      </c>
      <c r="FE172" s="449"/>
      <c r="FF172" s="704"/>
      <c r="FG172" s="81"/>
      <c r="FH172" s="449"/>
      <c r="FI172" s="1100"/>
      <c r="FJ172" s="1107" t="str">
        <f t="shared" si="137"/>
        <v xml:space="preserve"> </v>
      </c>
      <c r="FK172" s="779" t="str">
        <f t="shared" si="198"/>
        <v/>
      </c>
      <c r="FL172" s="212" t="str">
        <f t="shared" si="199"/>
        <v xml:space="preserve"> </v>
      </c>
      <c r="FM172" s="1335" t="str">
        <f t="shared" si="111"/>
        <v xml:space="preserve"> </v>
      </c>
      <c r="FN172" s="1273" t="str">
        <f t="shared" si="112"/>
        <v/>
      </c>
      <c r="FO172" s="1274" t="str">
        <f t="shared" si="113"/>
        <v/>
      </c>
      <c r="FP172" s="1275" t="str">
        <f t="shared" si="114"/>
        <v/>
      </c>
      <c r="FQ172" s="1275" t="str">
        <f t="shared" si="115"/>
        <v/>
      </c>
      <c r="FR172" s="1275" t="str">
        <f t="shared" si="116"/>
        <v/>
      </c>
      <c r="FS172" s="1275" t="str">
        <f t="shared" si="117"/>
        <v/>
      </c>
      <c r="FT172" s="1275" t="str">
        <f t="shared" si="118"/>
        <v/>
      </c>
      <c r="FU172" s="1275" t="str">
        <f t="shared" si="119"/>
        <v/>
      </c>
      <c r="FV172" s="1275" t="str">
        <f t="shared" si="120"/>
        <v/>
      </c>
      <c r="FW172" s="1275" t="str">
        <f t="shared" si="121"/>
        <v/>
      </c>
      <c r="FY172" s="1234" t="str">
        <f t="shared" si="138"/>
        <v xml:space="preserve"> </v>
      </c>
      <c r="FZ172" s="1234" t="str">
        <f t="shared" si="139"/>
        <v xml:space="preserve"> </v>
      </c>
      <c r="GA172" s="1234" t="str">
        <f t="shared" si="140"/>
        <v xml:space="preserve"> </v>
      </c>
      <c r="GB172" s="1234" t="str">
        <f t="shared" si="141"/>
        <v xml:space="preserve"> </v>
      </c>
      <c r="GC172" s="1234" t="str">
        <f t="shared" si="142"/>
        <v xml:space="preserve"> </v>
      </c>
      <c r="GD172" s="1234" t="str">
        <f t="shared" si="143"/>
        <v xml:space="preserve"> </v>
      </c>
      <c r="GE172" s="1234" t="str">
        <f t="shared" si="144"/>
        <v xml:space="preserve"> </v>
      </c>
      <c r="GF172" s="1234" t="str">
        <f t="shared" si="145"/>
        <v xml:space="preserve"> </v>
      </c>
      <c r="GG172" s="1234" t="str">
        <f t="shared" si="146"/>
        <v xml:space="preserve"> </v>
      </c>
      <c r="GH172" s="1234">
        <f t="shared" si="147"/>
        <v>0</v>
      </c>
      <c r="GI172" s="1234" t="str">
        <f t="shared" si="148"/>
        <v xml:space="preserve"> </v>
      </c>
      <c r="GJ172" s="1234" t="str">
        <f t="shared" si="149"/>
        <v xml:space="preserve"> </v>
      </c>
      <c r="GK172" s="1234" t="str">
        <f t="shared" si="150"/>
        <v xml:space="preserve"> </v>
      </c>
      <c r="GL172" s="1234" t="str">
        <f t="shared" si="151"/>
        <v xml:space="preserve"> </v>
      </c>
      <c r="GM172" s="1234" t="str">
        <f t="shared" si="152"/>
        <v xml:space="preserve"> </v>
      </c>
      <c r="GN172" s="1234" t="str">
        <f t="shared" si="153"/>
        <v xml:space="preserve"> </v>
      </c>
      <c r="GO172" s="1234" t="str">
        <f t="shared" si="154"/>
        <v xml:space="preserve"> </v>
      </c>
      <c r="GP172" s="1234" t="str">
        <f t="shared" si="155"/>
        <v xml:space="preserve"> </v>
      </c>
      <c r="GQ172" s="1234" t="str">
        <f t="shared" si="156"/>
        <v xml:space="preserve"> </v>
      </c>
      <c r="GR172" s="1234">
        <f t="shared" si="157"/>
        <v>0</v>
      </c>
      <c r="GS172" s="1234" t="str">
        <f t="shared" si="168"/>
        <v xml:space="preserve"> </v>
      </c>
      <c r="GT172" s="1234" t="str">
        <f t="shared" si="169"/>
        <v xml:space="preserve"> </v>
      </c>
      <c r="GU172" s="1234" t="str">
        <f t="shared" si="170"/>
        <v xml:space="preserve"> </v>
      </c>
      <c r="GV172" s="1234" t="str">
        <f t="shared" si="171"/>
        <v xml:space="preserve"> </v>
      </c>
      <c r="GW172" s="1234" t="str">
        <f t="shared" si="172"/>
        <v xml:space="preserve"> </v>
      </c>
      <c r="GX172" s="1234" t="str">
        <f t="shared" si="173"/>
        <v xml:space="preserve"> </v>
      </c>
      <c r="GY172" s="1234" t="str">
        <f t="shared" si="174"/>
        <v xml:space="preserve"> </v>
      </c>
      <c r="GZ172" s="1234" t="str">
        <f t="shared" si="175"/>
        <v xml:space="preserve"> </v>
      </c>
      <c r="HA172" s="1234" t="str">
        <f t="shared" si="176"/>
        <v xml:space="preserve"> </v>
      </c>
      <c r="HB172" s="1234">
        <f t="shared" si="167"/>
        <v>0</v>
      </c>
      <c r="HC172" s="1234" t="str">
        <f t="shared" si="125"/>
        <v xml:space="preserve"> </v>
      </c>
      <c r="HD172" s="1234" t="str">
        <f t="shared" si="126"/>
        <v xml:space="preserve"> </v>
      </c>
      <c r="HE172" s="1234" t="str">
        <f t="shared" si="127"/>
        <v xml:space="preserve"> </v>
      </c>
      <c r="HF172" s="1234">
        <f t="shared" si="128"/>
        <v>0</v>
      </c>
      <c r="HG172" s="1234" t="str">
        <f t="shared" si="129"/>
        <v xml:space="preserve"> </v>
      </c>
      <c r="HH172" s="1234" t="str">
        <f t="shared" si="130"/>
        <v xml:space="preserve"> </v>
      </c>
      <c r="HI172" s="1234" t="str">
        <f t="shared" si="131"/>
        <v xml:space="preserve"> </v>
      </c>
      <c r="HJ172" s="1234" t="str">
        <f t="shared" si="132"/>
        <v xml:space="preserve"> </v>
      </c>
      <c r="HK172" s="1234" t="str">
        <f t="shared" si="133"/>
        <v xml:space="preserve"> </v>
      </c>
      <c r="HL172" s="1234" t="str">
        <f t="shared" si="134"/>
        <v xml:space="preserve"> </v>
      </c>
      <c r="HM172" s="1234" t="str">
        <f t="shared" si="135"/>
        <v xml:space="preserve"> </v>
      </c>
      <c r="HN172" s="1234">
        <f t="shared" si="136"/>
        <v>0</v>
      </c>
    </row>
    <row r="173" spans="1:222" ht="30" customHeight="1" thickTop="1" thickBot="1">
      <c r="A173" s="1205">
        <f>【A票】【D票】!$D$10</f>
        <v>0</v>
      </c>
      <c r="B173" s="1205">
        <f>【A票】【D票】!$H$10</f>
        <v>0</v>
      </c>
      <c r="C173" s="1206" t="str">
        <f>【A票】【D票】!$K$10</f>
        <v xml:space="preserve"> </v>
      </c>
      <c r="D173" s="1207">
        <f t="shared" si="62"/>
        <v>54</v>
      </c>
      <c r="E173" s="472"/>
      <c r="F173" s="704"/>
      <c r="G173" s="588"/>
      <c r="H173" s="589"/>
      <c r="I173" s="639"/>
      <c r="J173" s="639"/>
      <c r="K173" s="639"/>
      <c r="L173" s="639"/>
      <c r="M173" s="639"/>
      <c r="N173" s="639"/>
      <c r="O173" s="639"/>
      <c r="P173" s="639"/>
      <c r="Q173" s="639"/>
      <c r="R173" s="639"/>
      <c r="S173" s="639"/>
      <c r="T173" s="639"/>
      <c r="U173" s="639"/>
      <c r="V173" s="640"/>
      <c r="W173" s="644"/>
      <c r="X173" s="644"/>
      <c r="Y173" s="645"/>
      <c r="Z173" s="643"/>
      <c r="AA173" s="212" t="str">
        <f t="shared" si="182"/>
        <v xml:space="preserve"> </v>
      </c>
      <c r="AB173" s="212" t="str">
        <f t="shared" si="183"/>
        <v xml:space="preserve"> </v>
      </c>
      <c r="AC173" s="81"/>
      <c r="AD173" s="448"/>
      <c r="AE173" s="448"/>
      <c r="AF173" s="804" t="str">
        <f t="shared" si="186"/>
        <v xml:space="preserve"> </v>
      </c>
      <c r="AG173" s="804" t="str">
        <f t="shared" si="187"/>
        <v xml:space="preserve"> </v>
      </c>
      <c r="AH173" s="440"/>
      <c r="AI173" s="704"/>
      <c r="AJ173" s="442"/>
      <c r="AK173" s="442"/>
      <c r="AL173" s="442"/>
      <c r="AM173" s="442"/>
      <c r="AN173" s="844"/>
      <c r="AO173" s="443"/>
      <c r="AP173" s="441"/>
      <c r="AQ173" s="1328" t="str">
        <f t="shared" si="194"/>
        <v xml:space="preserve"> </v>
      </c>
      <c r="AR173" s="213" t="str">
        <f t="shared" si="195"/>
        <v xml:space="preserve"> </v>
      </c>
      <c r="AS173" s="213" t="str">
        <f t="shared" si="196"/>
        <v xml:space="preserve"> </v>
      </c>
      <c r="AT173" s="1216" t="str">
        <f t="shared" si="200"/>
        <v xml:space="preserve"> </v>
      </c>
      <c r="AU173" s="1217" t="str">
        <f t="shared" si="201"/>
        <v xml:space="preserve"> </v>
      </c>
      <c r="AV173" s="79"/>
      <c r="AW173" s="1218" t="str">
        <f t="shared" si="202"/>
        <v/>
      </c>
      <c r="AX173" s="213" t="str">
        <f t="shared" si="184"/>
        <v xml:space="preserve"> </v>
      </c>
      <c r="AY173" s="213" t="str">
        <f t="shared" si="185"/>
        <v xml:space="preserve"> </v>
      </c>
      <c r="AZ173" s="445"/>
      <c r="BA173" s="81"/>
      <c r="BB173" s="81"/>
      <c r="BC173" s="80"/>
      <c r="BD173" s="245"/>
      <c r="BE173" s="442"/>
      <c r="BF173" s="442"/>
      <c r="BG173" s="442"/>
      <c r="BH173" s="219" t="str">
        <f t="shared" si="75"/>
        <v xml:space="preserve"> </v>
      </c>
      <c r="BI173" s="446"/>
      <c r="BJ173" s="704"/>
      <c r="BK173" s="81"/>
      <c r="BL173" s="451"/>
      <c r="BM173" s="450"/>
      <c r="BN173" s="449"/>
      <c r="BO173" s="449"/>
      <c r="BP173" s="81"/>
      <c r="BQ173" s="81"/>
      <c r="BR173" s="81"/>
      <c r="BS173" s="81"/>
      <c r="BT173" s="81"/>
      <c r="BU173" s="81"/>
      <c r="BV173" s="81"/>
      <c r="BW173" s="81"/>
      <c r="BX173" s="81"/>
      <c r="BY173" s="81"/>
      <c r="BZ173" s="81"/>
      <c r="CA173" s="81"/>
      <c r="CB173" s="81"/>
      <c r="CC173" s="81"/>
      <c r="CD173" s="81"/>
      <c r="CE173" s="81"/>
      <c r="CF173" s="81"/>
      <c r="CG173" s="81"/>
      <c r="CH173" s="81"/>
      <c r="CI173" s="81"/>
      <c r="CJ173" s="81"/>
      <c r="CK173" s="81"/>
      <c r="CL173" s="81"/>
      <c r="CM173" s="81"/>
      <c r="CN173" s="81"/>
      <c r="CO173" s="81"/>
      <c r="CP173" s="81"/>
      <c r="CQ173" s="81"/>
      <c r="CR173" s="81"/>
      <c r="CS173" s="81"/>
      <c r="CT173" s="81"/>
      <c r="CU173" s="81"/>
      <c r="CV173" s="81"/>
      <c r="CW173" s="81"/>
      <c r="CX173" s="81"/>
      <c r="CY173" s="81"/>
      <c r="CZ173" s="81"/>
      <c r="DA173" s="81"/>
      <c r="DB173" s="81"/>
      <c r="DC173" s="81"/>
      <c r="DD173" s="81"/>
      <c r="DE173" s="81"/>
      <c r="DF173" s="81"/>
      <c r="DG173" s="81"/>
      <c r="DH173" s="81"/>
      <c r="DI173" s="81"/>
      <c r="DJ173" s="81"/>
      <c r="DK173" s="448"/>
      <c r="DL173" s="213" t="str">
        <f t="shared" si="180"/>
        <v xml:space="preserve"> </v>
      </c>
      <c r="DM173" s="246">
        <f t="shared" si="197"/>
        <v>54</v>
      </c>
      <c r="DN173" s="447"/>
      <c r="DO173" s="449"/>
      <c r="DP173" s="81"/>
      <c r="DQ173" s="81"/>
      <c r="DR173" s="81"/>
      <c r="DS173" s="81"/>
      <c r="DT173" s="81"/>
      <c r="DU173" s="81"/>
      <c r="DV173" s="448"/>
      <c r="DW173" s="450"/>
      <c r="DX173" s="704"/>
      <c r="DY173" s="213" t="str">
        <f t="shared" si="188"/>
        <v xml:space="preserve"> </v>
      </c>
      <c r="DZ173" s="213" t="str">
        <f t="shared" si="189"/>
        <v xml:space="preserve"> </v>
      </c>
      <c r="EA173" s="247"/>
      <c r="EB173" s="247"/>
      <c r="EC173" s="247"/>
      <c r="ED173" s="247"/>
      <c r="EE173" s="247"/>
      <c r="EF173" s="247"/>
      <c r="EG173" s="450"/>
      <c r="EH173" s="704"/>
      <c r="EI173" s="213" t="str">
        <f t="shared" si="190"/>
        <v xml:space="preserve"> </v>
      </c>
      <c r="EJ173" s="213" t="str">
        <f t="shared" si="191"/>
        <v xml:space="preserve"> </v>
      </c>
      <c r="EK173" s="81"/>
      <c r="EL173" s="81"/>
      <c r="EM173" s="81"/>
      <c r="EN173" s="704"/>
      <c r="EO173" s="213" t="str">
        <f t="shared" si="82"/>
        <v xml:space="preserve"> </v>
      </c>
      <c r="EP173" s="249"/>
      <c r="EQ173" s="704"/>
      <c r="ER173" s="248"/>
      <c r="ES173" s="704"/>
      <c r="ET173" s="248"/>
      <c r="EU173" s="251"/>
      <c r="EV173" s="213" t="str">
        <f t="shared" si="192"/>
        <v xml:space="preserve"> </v>
      </c>
      <c r="EW173" s="213" t="str">
        <f t="shared" si="193"/>
        <v xml:space="preserve"> </v>
      </c>
      <c r="EX173" s="82"/>
      <c r="EY173" s="82"/>
      <c r="EZ173" s="82"/>
      <c r="FA173" s="248"/>
      <c r="FB173" s="1337" t="str">
        <f t="shared" si="85"/>
        <v xml:space="preserve"> </v>
      </c>
      <c r="FC173" s="452"/>
      <c r="FD173" s="213" t="str" cm="1">
        <f t="array" ref="FD173">IF(AND(SUM(COUNTIF(DO173:DV173,{"*実施*"}),COUNTIF(EA173:EF173,{"*実施*"}))&gt;0,FC173=""),"法に基づく措置あり→問12に記入",
IF(AND(SUM(COUNTIF(DO173:DV173,{"*実施*"}),COUNTIF(EA173:EF173,{"*実施*"}))&lt;1,FC173&lt;&gt;""),"法に基づく措置なし→問12に記入不要"," "))</f>
        <v xml:space="preserve"> </v>
      </c>
      <c r="FE173" s="449"/>
      <c r="FF173" s="704"/>
      <c r="FG173" s="81"/>
      <c r="FH173" s="449"/>
      <c r="FI173" s="1100"/>
      <c r="FJ173" s="1107" t="str">
        <f t="shared" si="137"/>
        <v xml:space="preserve"> </v>
      </c>
      <c r="FK173" s="779" t="str">
        <f t="shared" si="198"/>
        <v/>
      </c>
      <c r="FL173" s="212" t="str">
        <f t="shared" si="199"/>
        <v xml:space="preserve"> </v>
      </c>
      <c r="FM173" s="1335" t="str">
        <f t="shared" si="111"/>
        <v xml:space="preserve"> </v>
      </c>
      <c r="FN173" s="1273" t="str">
        <f t="shared" si="112"/>
        <v/>
      </c>
      <c r="FO173" s="1274" t="str">
        <f t="shared" si="113"/>
        <v/>
      </c>
      <c r="FP173" s="1275" t="str">
        <f t="shared" si="114"/>
        <v/>
      </c>
      <c r="FQ173" s="1275" t="str">
        <f t="shared" si="115"/>
        <v/>
      </c>
      <c r="FR173" s="1275" t="str">
        <f t="shared" si="116"/>
        <v/>
      </c>
      <c r="FS173" s="1275" t="str">
        <f t="shared" si="117"/>
        <v/>
      </c>
      <c r="FT173" s="1275" t="str">
        <f t="shared" si="118"/>
        <v/>
      </c>
      <c r="FU173" s="1275" t="str">
        <f t="shared" si="119"/>
        <v/>
      </c>
      <c r="FV173" s="1275" t="str">
        <f t="shared" si="120"/>
        <v/>
      </c>
      <c r="FW173" s="1275" t="str">
        <f t="shared" si="121"/>
        <v/>
      </c>
      <c r="FY173" s="1234" t="str">
        <f t="shared" si="138"/>
        <v xml:space="preserve"> </v>
      </c>
      <c r="FZ173" s="1234" t="str">
        <f t="shared" si="139"/>
        <v xml:space="preserve"> </v>
      </c>
      <c r="GA173" s="1234" t="str">
        <f t="shared" si="140"/>
        <v xml:space="preserve"> </v>
      </c>
      <c r="GB173" s="1234" t="str">
        <f t="shared" si="141"/>
        <v xml:space="preserve"> </v>
      </c>
      <c r="GC173" s="1234" t="str">
        <f t="shared" si="142"/>
        <v xml:space="preserve"> </v>
      </c>
      <c r="GD173" s="1234" t="str">
        <f t="shared" si="143"/>
        <v xml:space="preserve"> </v>
      </c>
      <c r="GE173" s="1234" t="str">
        <f t="shared" si="144"/>
        <v xml:space="preserve"> </v>
      </c>
      <c r="GF173" s="1234" t="str">
        <f t="shared" si="145"/>
        <v xml:space="preserve"> </v>
      </c>
      <c r="GG173" s="1234" t="str">
        <f t="shared" si="146"/>
        <v xml:space="preserve"> </v>
      </c>
      <c r="GH173" s="1234">
        <f t="shared" si="147"/>
        <v>0</v>
      </c>
      <c r="GI173" s="1234" t="str">
        <f t="shared" si="148"/>
        <v xml:space="preserve"> </v>
      </c>
      <c r="GJ173" s="1234" t="str">
        <f t="shared" si="149"/>
        <v xml:space="preserve"> </v>
      </c>
      <c r="GK173" s="1234" t="str">
        <f t="shared" si="150"/>
        <v xml:space="preserve"> </v>
      </c>
      <c r="GL173" s="1234" t="str">
        <f t="shared" si="151"/>
        <v xml:space="preserve"> </v>
      </c>
      <c r="GM173" s="1234" t="str">
        <f t="shared" si="152"/>
        <v xml:space="preserve"> </v>
      </c>
      <c r="GN173" s="1234" t="str">
        <f t="shared" si="153"/>
        <v xml:space="preserve"> </v>
      </c>
      <c r="GO173" s="1234" t="str">
        <f t="shared" si="154"/>
        <v xml:space="preserve"> </v>
      </c>
      <c r="GP173" s="1234" t="str">
        <f t="shared" si="155"/>
        <v xml:space="preserve"> </v>
      </c>
      <c r="GQ173" s="1234" t="str">
        <f t="shared" si="156"/>
        <v xml:space="preserve"> </v>
      </c>
      <c r="GR173" s="1234">
        <f t="shared" si="157"/>
        <v>0</v>
      </c>
      <c r="GS173" s="1234" t="str">
        <f t="shared" si="168"/>
        <v xml:space="preserve"> </v>
      </c>
      <c r="GT173" s="1234" t="str">
        <f t="shared" si="169"/>
        <v xml:space="preserve"> </v>
      </c>
      <c r="GU173" s="1234" t="str">
        <f t="shared" si="170"/>
        <v xml:space="preserve"> </v>
      </c>
      <c r="GV173" s="1234" t="str">
        <f t="shared" si="171"/>
        <v xml:space="preserve"> </v>
      </c>
      <c r="GW173" s="1234" t="str">
        <f t="shared" si="172"/>
        <v xml:space="preserve"> </v>
      </c>
      <c r="GX173" s="1234" t="str">
        <f t="shared" si="173"/>
        <v xml:space="preserve"> </v>
      </c>
      <c r="GY173" s="1234" t="str">
        <f t="shared" si="174"/>
        <v xml:space="preserve"> </v>
      </c>
      <c r="GZ173" s="1234" t="str">
        <f t="shared" si="175"/>
        <v xml:space="preserve"> </v>
      </c>
      <c r="HA173" s="1234" t="str">
        <f t="shared" si="176"/>
        <v xml:space="preserve"> </v>
      </c>
      <c r="HB173" s="1234">
        <f t="shared" si="167"/>
        <v>0</v>
      </c>
      <c r="HC173" s="1234" t="str">
        <f t="shared" si="125"/>
        <v xml:space="preserve"> </v>
      </c>
      <c r="HD173" s="1234" t="str">
        <f t="shared" si="126"/>
        <v xml:space="preserve"> </v>
      </c>
      <c r="HE173" s="1234" t="str">
        <f t="shared" si="127"/>
        <v xml:space="preserve"> </v>
      </c>
      <c r="HF173" s="1234">
        <f t="shared" si="128"/>
        <v>0</v>
      </c>
      <c r="HG173" s="1234" t="str">
        <f t="shared" si="129"/>
        <v xml:space="preserve"> </v>
      </c>
      <c r="HH173" s="1234" t="str">
        <f t="shared" si="130"/>
        <v xml:space="preserve"> </v>
      </c>
      <c r="HI173" s="1234" t="str">
        <f t="shared" si="131"/>
        <v xml:space="preserve"> </v>
      </c>
      <c r="HJ173" s="1234" t="str">
        <f t="shared" si="132"/>
        <v xml:space="preserve"> </v>
      </c>
      <c r="HK173" s="1234" t="str">
        <f t="shared" si="133"/>
        <v xml:space="preserve"> </v>
      </c>
      <c r="HL173" s="1234" t="str">
        <f t="shared" si="134"/>
        <v xml:space="preserve"> </v>
      </c>
      <c r="HM173" s="1234" t="str">
        <f t="shared" si="135"/>
        <v xml:space="preserve"> </v>
      </c>
      <c r="HN173" s="1234">
        <f t="shared" si="136"/>
        <v>0</v>
      </c>
    </row>
    <row r="174" spans="1:222" ht="30" customHeight="1" thickTop="1" thickBot="1">
      <c r="A174" s="1205">
        <f>【A票】【D票】!$D$10</f>
        <v>0</v>
      </c>
      <c r="B174" s="1205">
        <f>【A票】【D票】!$H$10</f>
        <v>0</v>
      </c>
      <c r="C174" s="1206" t="str">
        <f>【A票】【D票】!$K$10</f>
        <v xml:space="preserve"> </v>
      </c>
      <c r="D174" s="1207">
        <f t="shared" si="62"/>
        <v>55</v>
      </c>
      <c r="E174" s="472"/>
      <c r="F174" s="704"/>
      <c r="G174" s="588"/>
      <c r="H174" s="589"/>
      <c r="I174" s="639"/>
      <c r="J174" s="639"/>
      <c r="K174" s="639"/>
      <c r="L174" s="639"/>
      <c r="M174" s="639"/>
      <c r="N174" s="639"/>
      <c r="O174" s="639"/>
      <c r="P174" s="639"/>
      <c r="Q174" s="639"/>
      <c r="R174" s="639"/>
      <c r="S174" s="639"/>
      <c r="T174" s="639"/>
      <c r="U174" s="639"/>
      <c r="V174" s="640"/>
      <c r="W174" s="644"/>
      <c r="X174" s="644"/>
      <c r="Y174" s="645"/>
      <c r="Z174" s="643"/>
      <c r="AA174" s="212" t="str">
        <f t="shared" si="182"/>
        <v xml:space="preserve"> </v>
      </c>
      <c r="AB174" s="212" t="str">
        <f t="shared" si="183"/>
        <v xml:space="preserve"> </v>
      </c>
      <c r="AC174" s="81"/>
      <c r="AD174" s="448"/>
      <c r="AE174" s="448"/>
      <c r="AF174" s="804" t="str">
        <f t="shared" si="186"/>
        <v xml:space="preserve"> </v>
      </c>
      <c r="AG174" s="804" t="str">
        <f t="shared" si="187"/>
        <v xml:space="preserve"> </v>
      </c>
      <c r="AH174" s="440"/>
      <c r="AI174" s="704"/>
      <c r="AJ174" s="442"/>
      <c r="AK174" s="442"/>
      <c r="AL174" s="442"/>
      <c r="AM174" s="442"/>
      <c r="AN174" s="844"/>
      <c r="AO174" s="443"/>
      <c r="AP174" s="441"/>
      <c r="AQ174" s="1328" t="str">
        <f t="shared" si="194"/>
        <v xml:space="preserve"> </v>
      </c>
      <c r="AR174" s="213" t="str">
        <f t="shared" si="195"/>
        <v xml:space="preserve"> </v>
      </c>
      <c r="AS174" s="213" t="str">
        <f t="shared" si="196"/>
        <v xml:space="preserve"> </v>
      </c>
      <c r="AT174" s="1216" t="str">
        <f t="shared" si="200"/>
        <v xml:space="preserve"> </v>
      </c>
      <c r="AU174" s="1217" t="str">
        <f t="shared" si="201"/>
        <v xml:space="preserve"> </v>
      </c>
      <c r="AV174" s="79"/>
      <c r="AW174" s="1218" t="str">
        <f t="shared" si="202"/>
        <v/>
      </c>
      <c r="AX174" s="213" t="str">
        <f t="shared" si="184"/>
        <v xml:space="preserve"> </v>
      </c>
      <c r="AY174" s="213" t="str">
        <f t="shared" si="185"/>
        <v xml:space="preserve"> </v>
      </c>
      <c r="AZ174" s="445"/>
      <c r="BA174" s="81"/>
      <c r="BB174" s="81"/>
      <c r="BC174" s="80"/>
      <c r="BD174" s="245"/>
      <c r="BE174" s="442"/>
      <c r="BF174" s="442"/>
      <c r="BG174" s="442"/>
      <c r="BH174" s="219" t="str">
        <f t="shared" si="75"/>
        <v xml:space="preserve"> </v>
      </c>
      <c r="BI174" s="446"/>
      <c r="BJ174" s="704"/>
      <c r="BK174" s="81"/>
      <c r="BL174" s="451"/>
      <c r="BM174" s="450"/>
      <c r="BN174" s="449"/>
      <c r="BO174" s="449"/>
      <c r="BP174" s="81"/>
      <c r="BQ174" s="81"/>
      <c r="BR174" s="81"/>
      <c r="BS174" s="81"/>
      <c r="BT174" s="81"/>
      <c r="BU174" s="81"/>
      <c r="BV174" s="81"/>
      <c r="BW174" s="81"/>
      <c r="BX174" s="81"/>
      <c r="BY174" s="81"/>
      <c r="BZ174" s="81"/>
      <c r="CA174" s="81"/>
      <c r="CB174" s="81"/>
      <c r="CC174" s="81"/>
      <c r="CD174" s="81"/>
      <c r="CE174" s="81"/>
      <c r="CF174" s="81"/>
      <c r="CG174" s="81"/>
      <c r="CH174" s="81"/>
      <c r="CI174" s="81"/>
      <c r="CJ174" s="81"/>
      <c r="CK174" s="81"/>
      <c r="CL174" s="81"/>
      <c r="CM174" s="81"/>
      <c r="CN174" s="81"/>
      <c r="CO174" s="81"/>
      <c r="CP174" s="81"/>
      <c r="CQ174" s="81"/>
      <c r="CR174" s="81"/>
      <c r="CS174" s="81"/>
      <c r="CT174" s="81"/>
      <c r="CU174" s="81"/>
      <c r="CV174" s="81"/>
      <c r="CW174" s="81"/>
      <c r="CX174" s="81"/>
      <c r="CY174" s="81"/>
      <c r="CZ174" s="81"/>
      <c r="DA174" s="81"/>
      <c r="DB174" s="81"/>
      <c r="DC174" s="81"/>
      <c r="DD174" s="81"/>
      <c r="DE174" s="81"/>
      <c r="DF174" s="81"/>
      <c r="DG174" s="81"/>
      <c r="DH174" s="81"/>
      <c r="DI174" s="81"/>
      <c r="DJ174" s="81"/>
      <c r="DK174" s="448"/>
      <c r="DL174" s="213" t="str">
        <f t="shared" si="180"/>
        <v xml:space="preserve"> </v>
      </c>
      <c r="DM174" s="246">
        <f t="shared" si="197"/>
        <v>55</v>
      </c>
      <c r="DN174" s="447"/>
      <c r="DO174" s="449"/>
      <c r="DP174" s="81"/>
      <c r="DQ174" s="81"/>
      <c r="DR174" s="81"/>
      <c r="DS174" s="81"/>
      <c r="DT174" s="81"/>
      <c r="DU174" s="81"/>
      <c r="DV174" s="448"/>
      <c r="DW174" s="450"/>
      <c r="DX174" s="704"/>
      <c r="DY174" s="213" t="str">
        <f t="shared" si="188"/>
        <v xml:space="preserve"> </v>
      </c>
      <c r="DZ174" s="213" t="str">
        <f t="shared" si="189"/>
        <v xml:space="preserve"> </v>
      </c>
      <c r="EA174" s="247"/>
      <c r="EB174" s="247"/>
      <c r="EC174" s="247"/>
      <c r="ED174" s="247"/>
      <c r="EE174" s="247"/>
      <c r="EF174" s="247"/>
      <c r="EG174" s="450"/>
      <c r="EH174" s="704"/>
      <c r="EI174" s="213" t="str">
        <f t="shared" si="190"/>
        <v xml:space="preserve"> </v>
      </c>
      <c r="EJ174" s="213" t="str">
        <f t="shared" si="191"/>
        <v xml:space="preserve"> </v>
      </c>
      <c r="EK174" s="81"/>
      <c r="EL174" s="81"/>
      <c r="EM174" s="81"/>
      <c r="EN174" s="704"/>
      <c r="EO174" s="213" t="str">
        <f t="shared" si="82"/>
        <v xml:space="preserve"> </v>
      </c>
      <c r="EP174" s="249"/>
      <c r="EQ174" s="704"/>
      <c r="ER174" s="248"/>
      <c r="ES174" s="704"/>
      <c r="ET174" s="248"/>
      <c r="EU174" s="251"/>
      <c r="EV174" s="213" t="str">
        <f t="shared" si="192"/>
        <v xml:space="preserve"> </v>
      </c>
      <c r="EW174" s="213" t="str">
        <f t="shared" si="193"/>
        <v xml:space="preserve"> </v>
      </c>
      <c r="EX174" s="82"/>
      <c r="EY174" s="82"/>
      <c r="EZ174" s="82"/>
      <c r="FA174" s="248"/>
      <c r="FB174" s="1337" t="str">
        <f t="shared" si="85"/>
        <v xml:space="preserve"> </v>
      </c>
      <c r="FC174" s="452"/>
      <c r="FD174" s="213" t="str" cm="1">
        <f t="array" ref="FD174">IF(AND(SUM(COUNTIF(DO174:DV174,{"*実施*"}),COUNTIF(EA174:EF174,{"*実施*"}))&gt;0,FC174=""),"法に基づく措置あり→問12に記入",
IF(AND(SUM(COUNTIF(DO174:DV174,{"*実施*"}),COUNTIF(EA174:EF174,{"*実施*"}))&lt;1,FC174&lt;&gt;""),"法に基づく措置なし→問12に記入不要"," "))</f>
        <v xml:space="preserve"> </v>
      </c>
      <c r="FE174" s="449"/>
      <c r="FF174" s="704"/>
      <c r="FG174" s="81"/>
      <c r="FH174" s="449"/>
      <c r="FI174" s="1100"/>
      <c r="FJ174" s="1107" t="str">
        <f t="shared" si="137"/>
        <v xml:space="preserve"> </v>
      </c>
      <c r="FK174" s="779" t="str">
        <f t="shared" si="198"/>
        <v/>
      </c>
      <c r="FL174" s="212" t="str">
        <f t="shared" si="199"/>
        <v xml:space="preserve"> </v>
      </c>
      <c r="FM174" s="1335" t="str">
        <f t="shared" si="111"/>
        <v xml:space="preserve"> </v>
      </c>
      <c r="FN174" s="1273" t="str">
        <f t="shared" si="112"/>
        <v/>
      </c>
      <c r="FO174" s="1274" t="str">
        <f t="shared" si="113"/>
        <v/>
      </c>
      <c r="FP174" s="1275" t="str">
        <f t="shared" si="114"/>
        <v/>
      </c>
      <c r="FQ174" s="1275" t="str">
        <f t="shared" si="115"/>
        <v/>
      </c>
      <c r="FR174" s="1275" t="str">
        <f t="shared" si="116"/>
        <v/>
      </c>
      <c r="FS174" s="1275" t="str">
        <f t="shared" si="117"/>
        <v/>
      </c>
      <c r="FT174" s="1275" t="str">
        <f t="shared" si="118"/>
        <v/>
      </c>
      <c r="FU174" s="1275" t="str">
        <f t="shared" si="119"/>
        <v/>
      </c>
      <c r="FV174" s="1275" t="str">
        <f t="shared" si="120"/>
        <v/>
      </c>
      <c r="FW174" s="1275" t="str">
        <f t="shared" si="121"/>
        <v/>
      </c>
      <c r="FY174" s="1234" t="str">
        <f t="shared" si="138"/>
        <v xml:space="preserve"> </v>
      </c>
      <c r="FZ174" s="1234" t="str">
        <f t="shared" si="139"/>
        <v xml:space="preserve"> </v>
      </c>
      <c r="GA174" s="1234" t="str">
        <f t="shared" si="140"/>
        <v xml:space="preserve"> </v>
      </c>
      <c r="GB174" s="1234" t="str">
        <f t="shared" si="141"/>
        <v xml:space="preserve"> </v>
      </c>
      <c r="GC174" s="1234" t="str">
        <f t="shared" si="142"/>
        <v xml:space="preserve"> </v>
      </c>
      <c r="GD174" s="1234" t="str">
        <f t="shared" si="143"/>
        <v xml:space="preserve"> </v>
      </c>
      <c r="GE174" s="1234" t="str">
        <f t="shared" si="144"/>
        <v xml:space="preserve"> </v>
      </c>
      <c r="GF174" s="1234" t="str">
        <f t="shared" si="145"/>
        <v xml:space="preserve"> </v>
      </c>
      <c r="GG174" s="1234" t="str">
        <f t="shared" si="146"/>
        <v xml:space="preserve"> </v>
      </c>
      <c r="GH174" s="1234">
        <f t="shared" si="147"/>
        <v>0</v>
      </c>
      <c r="GI174" s="1234" t="str">
        <f t="shared" si="148"/>
        <v xml:space="preserve"> </v>
      </c>
      <c r="GJ174" s="1234" t="str">
        <f t="shared" si="149"/>
        <v xml:space="preserve"> </v>
      </c>
      <c r="GK174" s="1234" t="str">
        <f t="shared" si="150"/>
        <v xml:space="preserve"> </v>
      </c>
      <c r="GL174" s="1234" t="str">
        <f t="shared" si="151"/>
        <v xml:space="preserve"> </v>
      </c>
      <c r="GM174" s="1234" t="str">
        <f t="shared" si="152"/>
        <v xml:space="preserve"> </v>
      </c>
      <c r="GN174" s="1234" t="str">
        <f t="shared" si="153"/>
        <v xml:space="preserve"> </v>
      </c>
      <c r="GO174" s="1234" t="str">
        <f t="shared" si="154"/>
        <v xml:space="preserve"> </v>
      </c>
      <c r="GP174" s="1234" t="str">
        <f t="shared" si="155"/>
        <v xml:space="preserve"> </v>
      </c>
      <c r="GQ174" s="1234" t="str">
        <f t="shared" si="156"/>
        <v xml:space="preserve"> </v>
      </c>
      <c r="GR174" s="1234">
        <f t="shared" si="157"/>
        <v>0</v>
      </c>
      <c r="GS174" s="1234" t="str">
        <f t="shared" si="168"/>
        <v xml:space="preserve"> </v>
      </c>
      <c r="GT174" s="1234" t="str">
        <f t="shared" si="169"/>
        <v xml:space="preserve"> </v>
      </c>
      <c r="GU174" s="1234" t="str">
        <f t="shared" si="170"/>
        <v xml:space="preserve"> </v>
      </c>
      <c r="GV174" s="1234" t="str">
        <f t="shared" si="171"/>
        <v xml:space="preserve"> </v>
      </c>
      <c r="GW174" s="1234" t="str">
        <f t="shared" si="172"/>
        <v xml:space="preserve"> </v>
      </c>
      <c r="GX174" s="1234" t="str">
        <f t="shared" si="173"/>
        <v xml:space="preserve"> </v>
      </c>
      <c r="GY174" s="1234" t="str">
        <f t="shared" si="174"/>
        <v xml:space="preserve"> </v>
      </c>
      <c r="GZ174" s="1234" t="str">
        <f t="shared" si="175"/>
        <v xml:space="preserve"> </v>
      </c>
      <c r="HA174" s="1234" t="str">
        <f t="shared" si="176"/>
        <v xml:space="preserve"> </v>
      </c>
      <c r="HB174" s="1234">
        <f t="shared" si="167"/>
        <v>0</v>
      </c>
      <c r="HC174" s="1234" t="str">
        <f t="shared" si="125"/>
        <v xml:space="preserve"> </v>
      </c>
      <c r="HD174" s="1234" t="str">
        <f t="shared" si="126"/>
        <v xml:space="preserve"> </v>
      </c>
      <c r="HE174" s="1234" t="str">
        <f t="shared" si="127"/>
        <v xml:space="preserve"> </v>
      </c>
      <c r="HF174" s="1234">
        <f t="shared" si="128"/>
        <v>0</v>
      </c>
      <c r="HG174" s="1234" t="str">
        <f t="shared" si="129"/>
        <v xml:space="preserve"> </v>
      </c>
      <c r="HH174" s="1234" t="str">
        <f t="shared" si="130"/>
        <v xml:space="preserve"> </v>
      </c>
      <c r="HI174" s="1234" t="str">
        <f t="shared" si="131"/>
        <v xml:space="preserve"> </v>
      </c>
      <c r="HJ174" s="1234" t="str">
        <f t="shared" si="132"/>
        <v xml:space="preserve"> </v>
      </c>
      <c r="HK174" s="1234" t="str">
        <f t="shared" si="133"/>
        <v xml:space="preserve"> </v>
      </c>
      <c r="HL174" s="1234" t="str">
        <f t="shared" si="134"/>
        <v xml:space="preserve"> </v>
      </c>
      <c r="HM174" s="1234" t="str">
        <f t="shared" si="135"/>
        <v xml:space="preserve"> </v>
      </c>
      <c r="HN174" s="1234">
        <f t="shared" si="136"/>
        <v>0</v>
      </c>
    </row>
    <row r="175" spans="1:222" ht="30" customHeight="1" thickTop="1" thickBot="1">
      <c r="A175" s="1205">
        <f>【A票】【D票】!$D$10</f>
        <v>0</v>
      </c>
      <c r="B175" s="1205">
        <f>【A票】【D票】!$H$10</f>
        <v>0</v>
      </c>
      <c r="C175" s="1206" t="str">
        <f>【A票】【D票】!$K$10</f>
        <v xml:space="preserve"> </v>
      </c>
      <c r="D175" s="1207">
        <f t="shared" si="62"/>
        <v>56</v>
      </c>
      <c r="E175" s="472"/>
      <c r="F175" s="704"/>
      <c r="G175" s="588"/>
      <c r="H175" s="589"/>
      <c r="I175" s="639"/>
      <c r="J175" s="639"/>
      <c r="K175" s="639"/>
      <c r="L175" s="639"/>
      <c r="M175" s="639"/>
      <c r="N175" s="639"/>
      <c r="O175" s="639"/>
      <c r="P175" s="639"/>
      <c r="Q175" s="639"/>
      <c r="R175" s="639"/>
      <c r="S175" s="639"/>
      <c r="T175" s="639"/>
      <c r="U175" s="639"/>
      <c r="V175" s="640"/>
      <c r="W175" s="644"/>
      <c r="X175" s="644"/>
      <c r="Y175" s="645"/>
      <c r="Z175" s="643"/>
      <c r="AA175" s="212" t="str">
        <f t="shared" si="182"/>
        <v xml:space="preserve"> </v>
      </c>
      <c r="AB175" s="212" t="str">
        <f t="shared" si="183"/>
        <v xml:space="preserve"> </v>
      </c>
      <c r="AC175" s="81"/>
      <c r="AD175" s="448"/>
      <c r="AE175" s="448"/>
      <c r="AF175" s="804" t="str">
        <f t="shared" si="186"/>
        <v xml:space="preserve"> </v>
      </c>
      <c r="AG175" s="804" t="str">
        <f t="shared" si="187"/>
        <v xml:space="preserve"> </v>
      </c>
      <c r="AH175" s="440"/>
      <c r="AI175" s="704"/>
      <c r="AJ175" s="442"/>
      <c r="AK175" s="442"/>
      <c r="AL175" s="442"/>
      <c r="AM175" s="442"/>
      <c r="AN175" s="844"/>
      <c r="AO175" s="443"/>
      <c r="AP175" s="441"/>
      <c r="AQ175" s="1328" t="str">
        <f t="shared" si="194"/>
        <v xml:space="preserve"> </v>
      </c>
      <c r="AR175" s="213" t="str">
        <f t="shared" si="195"/>
        <v xml:space="preserve"> </v>
      </c>
      <c r="AS175" s="213" t="str">
        <f t="shared" si="196"/>
        <v xml:space="preserve"> </v>
      </c>
      <c r="AT175" s="1216" t="str">
        <f t="shared" si="200"/>
        <v xml:space="preserve"> </v>
      </c>
      <c r="AU175" s="1217" t="str">
        <f t="shared" si="201"/>
        <v xml:space="preserve"> </v>
      </c>
      <c r="AV175" s="79"/>
      <c r="AW175" s="1218" t="str">
        <f t="shared" si="202"/>
        <v/>
      </c>
      <c r="AX175" s="213" t="str">
        <f t="shared" si="184"/>
        <v xml:space="preserve"> </v>
      </c>
      <c r="AY175" s="213" t="str">
        <f t="shared" si="185"/>
        <v xml:space="preserve"> </v>
      </c>
      <c r="AZ175" s="445"/>
      <c r="BA175" s="81"/>
      <c r="BB175" s="81"/>
      <c r="BC175" s="80"/>
      <c r="BD175" s="245"/>
      <c r="BE175" s="442"/>
      <c r="BF175" s="442"/>
      <c r="BG175" s="442"/>
      <c r="BH175" s="219" t="str">
        <f t="shared" si="75"/>
        <v xml:space="preserve"> </v>
      </c>
      <c r="BI175" s="446"/>
      <c r="BJ175" s="704"/>
      <c r="BK175" s="81"/>
      <c r="BL175" s="451"/>
      <c r="BM175" s="450"/>
      <c r="BN175" s="449"/>
      <c r="BO175" s="449"/>
      <c r="BP175" s="81"/>
      <c r="BQ175" s="81"/>
      <c r="BR175" s="81"/>
      <c r="BS175" s="81"/>
      <c r="BT175" s="81"/>
      <c r="BU175" s="81"/>
      <c r="BV175" s="81"/>
      <c r="BW175" s="81"/>
      <c r="BX175" s="81"/>
      <c r="BY175" s="81"/>
      <c r="BZ175" s="81"/>
      <c r="CA175" s="81"/>
      <c r="CB175" s="81"/>
      <c r="CC175" s="81"/>
      <c r="CD175" s="81"/>
      <c r="CE175" s="81"/>
      <c r="CF175" s="81"/>
      <c r="CG175" s="81"/>
      <c r="CH175" s="81"/>
      <c r="CI175" s="81"/>
      <c r="CJ175" s="81"/>
      <c r="CK175" s="81"/>
      <c r="CL175" s="81"/>
      <c r="CM175" s="81"/>
      <c r="CN175" s="81"/>
      <c r="CO175" s="81"/>
      <c r="CP175" s="81"/>
      <c r="CQ175" s="81"/>
      <c r="CR175" s="81"/>
      <c r="CS175" s="81"/>
      <c r="CT175" s="81"/>
      <c r="CU175" s="81"/>
      <c r="CV175" s="81"/>
      <c r="CW175" s="81"/>
      <c r="CX175" s="81"/>
      <c r="CY175" s="81"/>
      <c r="CZ175" s="81"/>
      <c r="DA175" s="81"/>
      <c r="DB175" s="81"/>
      <c r="DC175" s="81"/>
      <c r="DD175" s="81"/>
      <c r="DE175" s="81"/>
      <c r="DF175" s="81"/>
      <c r="DG175" s="81"/>
      <c r="DH175" s="81"/>
      <c r="DI175" s="81"/>
      <c r="DJ175" s="81"/>
      <c r="DK175" s="448"/>
      <c r="DL175" s="213" t="str">
        <f t="shared" si="180"/>
        <v xml:space="preserve"> </v>
      </c>
      <c r="DM175" s="246">
        <f t="shared" si="197"/>
        <v>56</v>
      </c>
      <c r="DN175" s="447"/>
      <c r="DO175" s="449"/>
      <c r="DP175" s="81"/>
      <c r="DQ175" s="81"/>
      <c r="DR175" s="81"/>
      <c r="DS175" s="81"/>
      <c r="DT175" s="81"/>
      <c r="DU175" s="81"/>
      <c r="DV175" s="448"/>
      <c r="DW175" s="450"/>
      <c r="DX175" s="704"/>
      <c r="DY175" s="213" t="str">
        <f t="shared" si="188"/>
        <v xml:space="preserve"> </v>
      </c>
      <c r="DZ175" s="213" t="str">
        <f t="shared" si="189"/>
        <v xml:space="preserve"> </v>
      </c>
      <c r="EA175" s="247"/>
      <c r="EB175" s="247"/>
      <c r="EC175" s="247"/>
      <c r="ED175" s="247"/>
      <c r="EE175" s="247"/>
      <c r="EF175" s="247"/>
      <c r="EG175" s="450"/>
      <c r="EH175" s="704"/>
      <c r="EI175" s="213" t="str">
        <f t="shared" si="190"/>
        <v xml:space="preserve"> </v>
      </c>
      <c r="EJ175" s="213" t="str">
        <f t="shared" si="191"/>
        <v xml:space="preserve"> </v>
      </c>
      <c r="EK175" s="81"/>
      <c r="EL175" s="81"/>
      <c r="EM175" s="81"/>
      <c r="EN175" s="704"/>
      <c r="EO175" s="213" t="str">
        <f t="shared" si="82"/>
        <v xml:space="preserve"> </v>
      </c>
      <c r="EP175" s="249"/>
      <c r="EQ175" s="704"/>
      <c r="ER175" s="248"/>
      <c r="ES175" s="704"/>
      <c r="ET175" s="248"/>
      <c r="EU175" s="251"/>
      <c r="EV175" s="213" t="str">
        <f t="shared" si="192"/>
        <v xml:space="preserve"> </v>
      </c>
      <c r="EW175" s="213" t="str">
        <f t="shared" si="193"/>
        <v xml:space="preserve"> </v>
      </c>
      <c r="EX175" s="82"/>
      <c r="EY175" s="82"/>
      <c r="EZ175" s="82"/>
      <c r="FA175" s="248"/>
      <c r="FB175" s="1337" t="str">
        <f t="shared" si="85"/>
        <v xml:space="preserve"> </v>
      </c>
      <c r="FC175" s="452"/>
      <c r="FD175" s="213" t="str" cm="1">
        <f t="array" ref="FD175">IF(AND(SUM(COUNTIF(DO175:DV175,{"*実施*"}),COUNTIF(EA175:EF175,{"*実施*"}))&gt;0,FC175=""),"法に基づく措置あり→問12に記入",
IF(AND(SUM(COUNTIF(DO175:DV175,{"*実施*"}),COUNTIF(EA175:EF175,{"*実施*"}))&lt;1,FC175&lt;&gt;""),"法に基づく措置なし→問12に記入不要"," "))</f>
        <v xml:space="preserve"> </v>
      </c>
      <c r="FE175" s="449"/>
      <c r="FF175" s="704"/>
      <c r="FG175" s="81"/>
      <c r="FH175" s="449"/>
      <c r="FI175" s="1100"/>
      <c r="FJ175" s="1107" t="str">
        <f t="shared" si="137"/>
        <v xml:space="preserve"> </v>
      </c>
      <c r="FK175" s="779" t="str">
        <f t="shared" si="198"/>
        <v/>
      </c>
      <c r="FL175" s="212" t="str">
        <f t="shared" si="199"/>
        <v xml:space="preserve"> </v>
      </c>
      <c r="FM175" s="1335" t="str">
        <f t="shared" si="111"/>
        <v xml:space="preserve"> </v>
      </c>
      <c r="FN175" s="1273" t="str">
        <f t="shared" si="112"/>
        <v/>
      </c>
      <c r="FO175" s="1274" t="str">
        <f t="shared" si="113"/>
        <v/>
      </c>
      <c r="FP175" s="1275" t="str">
        <f t="shared" si="114"/>
        <v/>
      </c>
      <c r="FQ175" s="1275" t="str">
        <f t="shared" si="115"/>
        <v/>
      </c>
      <c r="FR175" s="1275" t="str">
        <f t="shared" si="116"/>
        <v/>
      </c>
      <c r="FS175" s="1275" t="str">
        <f t="shared" si="117"/>
        <v/>
      </c>
      <c r="FT175" s="1275" t="str">
        <f t="shared" si="118"/>
        <v/>
      </c>
      <c r="FU175" s="1275" t="str">
        <f t="shared" si="119"/>
        <v/>
      </c>
      <c r="FV175" s="1275" t="str">
        <f t="shared" si="120"/>
        <v/>
      </c>
      <c r="FW175" s="1275" t="str">
        <f t="shared" si="121"/>
        <v/>
      </c>
      <c r="FY175" s="1234" t="str">
        <f t="shared" si="138"/>
        <v xml:space="preserve"> </v>
      </c>
      <c r="FZ175" s="1234" t="str">
        <f t="shared" si="139"/>
        <v xml:space="preserve"> </v>
      </c>
      <c r="GA175" s="1234" t="str">
        <f t="shared" si="140"/>
        <v xml:space="preserve"> </v>
      </c>
      <c r="GB175" s="1234" t="str">
        <f t="shared" si="141"/>
        <v xml:space="preserve"> </v>
      </c>
      <c r="GC175" s="1234" t="str">
        <f t="shared" si="142"/>
        <v xml:space="preserve"> </v>
      </c>
      <c r="GD175" s="1234" t="str">
        <f t="shared" si="143"/>
        <v xml:space="preserve"> </v>
      </c>
      <c r="GE175" s="1234" t="str">
        <f t="shared" si="144"/>
        <v xml:space="preserve"> </v>
      </c>
      <c r="GF175" s="1234" t="str">
        <f t="shared" si="145"/>
        <v xml:space="preserve"> </v>
      </c>
      <c r="GG175" s="1234" t="str">
        <f t="shared" si="146"/>
        <v xml:space="preserve"> </v>
      </c>
      <c r="GH175" s="1234">
        <f t="shared" si="147"/>
        <v>0</v>
      </c>
      <c r="GI175" s="1234" t="str">
        <f t="shared" si="148"/>
        <v xml:space="preserve"> </v>
      </c>
      <c r="GJ175" s="1234" t="str">
        <f t="shared" si="149"/>
        <v xml:space="preserve"> </v>
      </c>
      <c r="GK175" s="1234" t="str">
        <f t="shared" si="150"/>
        <v xml:space="preserve"> </v>
      </c>
      <c r="GL175" s="1234" t="str">
        <f t="shared" si="151"/>
        <v xml:space="preserve"> </v>
      </c>
      <c r="GM175" s="1234" t="str">
        <f t="shared" si="152"/>
        <v xml:space="preserve"> </v>
      </c>
      <c r="GN175" s="1234" t="str">
        <f t="shared" si="153"/>
        <v xml:space="preserve"> </v>
      </c>
      <c r="GO175" s="1234" t="str">
        <f t="shared" si="154"/>
        <v xml:space="preserve"> </v>
      </c>
      <c r="GP175" s="1234" t="str">
        <f t="shared" si="155"/>
        <v xml:space="preserve"> </v>
      </c>
      <c r="GQ175" s="1234" t="str">
        <f t="shared" si="156"/>
        <v xml:space="preserve"> </v>
      </c>
      <c r="GR175" s="1234">
        <f t="shared" si="157"/>
        <v>0</v>
      </c>
      <c r="GS175" s="1234" t="str">
        <f t="shared" si="168"/>
        <v xml:space="preserve"> </v>
      </c>
      <c r="GT175" s="1234" t="str">
        <f t="shared" si="169"/>
        <v xml:space="preserve"> </v>
      </c>
      <c r="GU175" s="1234" t="str">
        <f t="shared" si="170"/>
        <v xml:space="preserve"> </v>
      </c>
      <c r="GV175" s="1234" t="str">
        <f t="shared" si="171"/>
        <v xml:space="preserve"> </v>
      </c>
      <c r="GW175" s="1234" t="str">
        <f t="shared" si="172"/>
        <v xml:space="preserve"> </v>
      </c>
      <c r="GX175" s="1234" t="str">
        <f t="shared" si="173"/>
        <v xml:space="preserve"> </v>
      </c>
      <c r="GY175" s="1234" t="str">
        <f t="shared" si="174"/>
        <v xml:space="preserve"> </v>
      </c>
      <c r="GZ175" s="1234" t="str">
        <f t="shared" si="175"/>
        <v xml:space="preserve"> </v>
      </c>
      <c r="HA175" s="1234" t="str">
        <f t="shared" si="176"/>
        <v xml:space="preserve"> </v>
      </c>
      <c r="HB175" s="1234">
        <f t="shared" si="167"/>
        <v>0</v>
      </c>
      <c r="HC175" s="1234" t="str">
        <f t="shared" si="125"/>
        <v xml:space="preserve"> </v>
      </c>
      <c r="HD175" s="1234" t="str">
        <f t="shared" si="126"/>
        <v xml:space="preserve"> </v>
      </c>
      <c r="HE175" s="1234" t="str">
        <f t="shared" si="127"/>
        <v xml:space="preserve"> </v>
      </c>
      <c r="HF175" s="1234">
        <f t="shared" si="128"/>
        <v>0</v>
      </c>
      <c r="HG175" s="1234" t="str">
        <f t="shared" si="129"/>
        <v xml:space="preserve"> </v>
      </c>
      <c r="HH175" s="1234" t="str">
        <f t="shared" si="130"/>
        <v xml:space="preserve"> </v>
      </c>
      <c r="HI175" s="1234" t="str">
        <f t="shared" si="131"/>
        <v xml:space="preserve"> </v>
      </c>
      <c r="HJ175" s="1234" t="str">
        <f t="shared" si="132"/>
        <v xml:space="preserve"> </v>
      </c>
      <c r="HK175" s="1234" t="str">
        <f t="shared" si="133"/>
        <v xml:space="preserve"> </v>
      </c>
      <c r="HL175" s="1234" t="str">
        <f t="shared" si="134"/>
        <v xml:space="preserve"> </v>
      </c>
      <c r="HM175" s="1234" t="str">
        <f t="shared" si="135"/>
        <v xml:space="preserve"> </v>
      </c>
      <c r="HN175" s="1234">
        <f t="shared" si="136"/>
        <v>0</v>
      </c>
    </row>
    <row r="176" spans="1:222" ht="30" customHeight="1" thickTop="1" thickBot="1">
      <c r="A176" s="1205">
        <f>【A票】【D票】!$D$10</f>
        <v>0</v>
      </c>
      <c r="B176" s="1205">
        <f>【A票】【D票】!$H$10</f>
        <v>0</v>
      </c>
      <c r="C176" s="1206" t="str">
        <f>【A票】【D票】!$K$10</f>
        <v xml:space="preserve"> </v>
      </c>
      <c r="D176" s="1207">
        <f t="shared" si="62"/>
        <v>57</v>
      </c>
      <c r="E176" s="472"/>
      <c r="F176" s="704"/>
      <c r="G176" s="588"/>
      <c r="H176" s="589"/>
      <c r="I176" s="639"/>
      <c r="J176" s="639"/>
      <c r="K176" s="639"/>
      <c r="L176" s="639"/>
      <c r="M176" s="639"/>
      <c r="N176" s="639"/>
      <c r="O176" s="639"/>
      <c r="P176" s="639"/>
      <c r="Q176" s="639"/>
      <c r="R176" s="639"/>
      <c r="S176" s="639"/>
      <c r="T176" s="639"/>
      <c r="U176" s="639"/>
      <c r="V176" s="640"/>
      <c r="W176" s="644"/>
      <c r="X176" s="644"/>
      <c r="Y176" s="645"/>
      <c r="Z176" s="643"/>
      <c r="AA176" s="212" t="str">
        <f t="shared" si="182"/>
        <v xml:space="preserve"> </v>
      </c>
      <c r="AB176" s="212" t="str">
        <f t="shared" si="183"/>
        <v xml:space="preserve"> </v>
      </c>
      <c r="AC176" s="81"/>
      <c r="AD176" s="448"/>
      <c r="AE176" s="448"/>
      <c r="AF176" s="804" t="str">
        <f t="shared" si="186"/>
        <v xml:space="preserve"> </v>
      </c>
      <c r="AG176" s="804" t="str">
        <f t="shared" si="187"/>
        <v xml:space="preserve"> </v>
      </c>
      <c r="AH176" s="440"/>
      <c r="AI176" s="704"/>
      <c r="AJ176" s="442"/>
      <c r="AK176" s="442"/>
      <c r="AL176" s="442"/>
      <c r="AM176" s="442"/>
      <c r="AN176" s="844"/>
      <c r="AO176" s="443"/>
      <c r="AP176" s="441"/>
      <c r="AQ176" s="1328" t="str">
        <f t="shared" si="194"/>
        <v xml:space="preserve"> </v>
      </c>
      <c r="AR176" s="213" t="str">
        <f t="shared" si="195"/>
        <v xml:space="preserve"> </v>
      </c>
      <c r="AS176" s="213" t="str">
        <f t="shared" si="196"/>
        <v xml:space="preserve"> </v>
      </c>
      <c r="AT176" s="1216" t="str">
        <f t="shared" si="200"/>
        <v xml:space="preserve"> </v>
      </c>
      <c r="AU176" s="1217" t="str">
        <f t="shared" si="201"/>
        <v xml:space="preserve"> </v>
      </c>
      <c r="AV176" s="79"/>
      <c r="AW176" s="1218" t="str">
        <f t="shared" si="202"/>
        <v/>
      </c>
      <c r="AX176" s="213" t="str">
        <f t="shared" si="184"/>
        <v xml:space="preserve"> </v>
      </c>
      <c r="AY176" s="213" t="str">
        <f t="shared" si="185"/>
        <v xml:space="preserve"> </v>
      </c>
      <c r="AZ176" s="445"/>
      <c r="BA176" s="81"/>
      <c r="BB176" s="81"/>
      <c r="BC176" s="80"/>
      <c r="BD176" s="245"/>
      <c r="BE176" s="442"/>
      <c r="BF176" s="442"/>
      <c r="BG176" s="442"/>
      <c r="BH176" s="219" t="str">
        <f t="shared" si="75"/>
        <v xml:space="preserve"> </v>
      </c>
      <c r="BI176" s="446"/>
      <c r="BJ176" s="704"/>
      <c r="BK176" s="81"/>
      <c r="BL176" s="451"/>
      <c r="BM176" s="450"/>
      <c r="BN176" s="449"/>
      <c r="BO176" s="449"/>
      <c r="BP176" s="81"/>
      <c r="BQ176" s="81"/>
      <c r="BR176" s="81"/>
      <c r="BS176" s="81"/>
      <c r="BT176" s="81"/>
      <c r="BU176" s="81"/>
      <c r="BV176" s="81"/>
      <c r="BW176" s="81"/>
      <c r="BX176" s="81"/>
      <c r="BY176" s="81"/>
      <c r="BZ176" s="81"/>
      <c r="CA176" s="81"/>
      <c r="CB176" s="81"/>
      <c r="CC176" s="81"/>
      <c r="CD176" s="81"/>
      <c r="CE176" s="81"/>
      <c r="CF176" s="81"/>
      <c r="CG176" s="81"/>
      <c r="CH176" s="81"/>
      <c r="CI176" s="81"/>
      <c r="CJ176" s="81"/>
      <c r="CK176" s="81"/>
      <c r="CL176" s="81"/>
      <c r="CM176" s="81"/>
      <c r="CN176" s="81"/>
      <c r="CO176" s="81"/>
      <c r="CP176" s="81"/>
      <c r="CQ176" s="81"/>
      <c r="CR176" s="81"/>
      <c r="CS176" s="81"/>
      <c r="CT176" s="81"/>
      <c r="CU176" s="81"/>
      <c r="CV176" s="81"/>
      <c r="CW176" s="81"/>
      <c r="CX176" s="81"/>
      <c r="CY176" s="81"/>
      <c r="CZ176" s="81"/>
      <c r="DA176" s="81"/>
      <c r="DB176" s="81"/>
      <c r="DC176" s="81"/>
      <c r="DD176" s="81"/>
      <c r="DE176" s="81"/>
      <c r="DF176" s="81"/>
      <c r="DG176" s="81"/>
      <c r="DH176" s="81"/>
      <c r="DI176" s="81"/>
      <c r="DJ176" s="81"/>
      <c r="DK176" s="448"/>
      <c r="DL176" s="213" t="str">
        <f t="shared" si="180"/>
        <v xml:space="preserve"> </v>
      </c>
      <c r="DM176" s="246">
        <f t="shared" si="197"/>
        <v>57</v>
      </c>
      <c r="DN176" s="447"/>
      <c r="DO176" s="449"/>
      <c r="DP176" s="81"/>
      <c r="DQ176" s="81"/>
      <c r="DR176" s="81"/>
      <c r="DS176" s="81"/>
      <c r="DT176" s="81"/>
      <c r="DU176" s="81"/>
      <c r="DV176" s="448"/>
      <c r="DW176" s="450"/>
      <c r="DX176" s="704"/>
      <c r="DY176" s="213" t="str">
        <f t="shared" si="188"/>
        <v xml:space="preserve"> </v>
      </c>
      <c r="DZ176" s="213" t="str">
        <f t="shared" si="189"/>
        <v xml:space="preserve"> </v>
      </c>
      <c r="EA176" s="247"/>
      <c r="EB176" s="247"/>
      <c r="EC176" s="247"/>
      <c r="ED176" s="247"/>
      <c r="EE176" s="247"/>
      <c r="EF176" s="247"/>
      <c r="EG176" s="450"/>
      <c r="EH176" s="704"/>
      <c r="EI176" s="213" t="str">
        <f t="shared" si="190"/>
        <v xml:space="preserve"> </v>
      </c>
      <c r="EJ176" s="213" t="str">
        <f t="shared" si="191"/>
        <v xml:space="preserve"> </v>
      </c>
      <c r="EK176" s="81"/>
      <c r="EL176" s="81"/>
      <c r="EM176" s="81"/>
      <c r="EN176" s="704"/>
      <c r="EO176" s="213" t="str">
        <f t="shared" si="82"/>
        <v xml:space="preserve"> </v>
      </c>
      <c r="EP176" s="249"/>
      <c r="EQ176" s="704"/>
      <c r="ER176" s="248"/>
      <c r="ES176" s="704"/>
      <c r="ET176" s="248"/>
      <c r="EU176" s="251"/>
      <c r="EV176" s="213" t="str">
        <f t="shared" si="192"/>
        <v xml:space="preserve"> </v>
      </c>
      <c r="EW176" s="213" t="str">
        <f t="shared" si="193"/>
        <v xml:space="preserve"> </v>
      </c>
      <c r="EX176" s="82"/>
      <c r="EY176" s="82"/>
      <c r="EZ176" s="82"/>
      <c r="FA176" s="248"/>
      <c r="FB176" s="1337" t="str">
        <f t="shared" si="85"/>
        <v xml:space="preserve"> </v>
      </c>
      <c r="FC176" s="452"/>
      <c r="FD176" s="213" t="str" cm="1">
        <f t="array" ref="FD176">IF(AND(SUM(COUNTIF(DO176:DV176,{"*実施*"}),COUNTIF(EA176:EF176,{"*実施*"}))&gt;0,FC176=""),"法に基づく措置あり→問12に記入",
IF(AND(SUM(COUNTIF(DO176:DV176,{"*実施*"}),COUNTIF(EA176:EF176,{"*実施*"}))&lt;1,FC176&lt;&gt;""),"法に基づく措置なし→問12に記入不要"," "))</f>
        <v xml:space="preserve"> </v>
      </c>
      <c r="FE176" s="449"/>
      <c r="FF176" s="704"/>
      <c r="FG176" s="81"/>
      <c r="FH176" s="449"/>
      <c r="FI176" s="1100"/>
      <c r="FJ176" s="1107" t="str">
        <f t="shared" si="137"/>
        <v xml:space="preserve"> </v>
      </c>
      <c r="FK176" s="779" t="str">
        <f t="shared" si="198"/>
        <v/>
      </c>
      <c r="FL176" s="212" t="str">
        <f t="shared" si="199"/>
        <v xml:space="preserve"> </v>
      </c>
      <c r="FM176" s="1335" t="str">
        <f t="shared" si="111"/>
        <v xml:space="preserve"> </v>
      </c>
      <c r="FN176" s="1273" t="str">
        <f t="shared" si="112"/>
        <v/>
      </c>
      <c r="FO176" s="1274" t="str">
        <f t="shared" si="113"/>
        <v/>
      </c>
      <c r="FP176" s="1275" t="str">
        <f t="shared" si="114"/>
        <v/>
      </c>
      <c r="FQ176" s="1275" t="str">
        <f t="shared" si="115"/>
        <v/>
      </c>
      <c r="FR176" s="1275" t="str">
        <f t="shared" si="116"/>
        <v/>
      </c>
      <c r="FS176" s="1275" t="str">
        <f t="shared" si="117"/>
        <v/>
      </c>
      <c r="FT176" s="1275" t="str">
        <f t="shared" si="118"/>
        <v/>
      </c>
      <c r="FU176" s="1275" t="str">
        <f t="shared" si="119"/>
        <v/>
      </c>
      <c r="FV176" s="1275" t="str">
        <f t="shared" si="120"/>
        <v/>
      </c>
      <c r="FW176" s="1275" t="str">
        <f t="shared" si="121"/>
        <v/>
      </c>
      <c r="FY176" s="1234" t="str">
        <f t="shared" si="138"/>
        <v xml:space="preserve"> </v>
      </c>
      <c r="FZ176" s="1234" t="str">
        <f t="shared" si="139"/>
        <v xml:space="preserve"> </v>
      </c>
      <c r="GA176" s="1234" t="str">
        <f t="shared" si="140"/>
        <v xml:space="preserve"> </v>
      </c>
      <c r="GB176" s="1234" t="str">
        <f t="shared" si="141"/>
        <v xml:space="preserve"> </v>
      </c>
      <c r="GC176" s="1234" t="str">
        <f t="shared" si="142"/>
        <v xml:space="preserve"> </v>
      </c>
      <c r="GD176" s="1234" t="str">
        <f t="shared" si="143"/>
        <v xml:space="preserve"> </v>
      </c>
      <c r="GE176" s="1234" t="str">
        <f t="shared" si="144"/>
        <v xml:space="preserve"> </v>
      </c>
      <c r="GF176" s="1234" t="str">
        <f t="shared" si="145"/>
        <v xml:space="preserve"> </v>
      </c>
      <c r="GG176" s="1234" t="str">
        <f t="shared" si="146"/>
        <v xml:space="preserve"> </v>
      </c>
      <c r="GH176" s="1234">
        <f t="shared" si="147"/>
        <v>0</v>
      </c>
      <c r="GI176" s="1234" t="str">
        <f t="shared" si="148"/>
        <v xml:space="preserve"> </v>
      </c>
      <c r="GJ176" s="1234" t="str">
        <f t="shared" si="149"/>
        <v xml:space="preserve"> </v>
      </c>
      <c r="GK176" s="1234" t="str">
        <f t="shared" si="150"/>
        <v xml:space="preserve"> </v>
      </c>
      <c r="GL176" s="1234" t="str">
        <f t="shared" si="151"/>
        <v xml:space="preserve"> </v>
      </c>
      <c r="GM176" s="1234" t="str">
        <f t="shared" si="152"/>
        <v xml:space="preserve"> </v>
      </c>
      <c r="GN176" s="1234" t="str">
        <f t="shared" si="153"/>
        <v xml:space="preserve"> </v>
      </c>
      <c r="GO176" s="1234" t="str">
        <f t="shared" si="154"/>
        <v xml:space="preserve"> </v>
      </c>
      <c r="GP176" s="1234" t="str">
        <f t="shared" si="155"/>
        <v xml:space="preserve"> </v>
      </c>
      <c r="GQ176" s="1234" t="str">
        <f t="shared" si="156"/>
        <v xml:space="preserve"> </v>
      </c>
      <c r="GR176" s="1234">
        <f t="shared" si="157"/>
        <v>0</v>
      </c>
      <c r="GS176" s="1234" t="str">
        <f t="shared" si="168"/>
        <v xml:space="preserve"> </v>
      </c>
      <c r="GT176" s="1234" t="str">
        <f t="shared" si="169"/>
        <v xml:space="preserve"> </v>
      </c>
      <c r="GU176" s="1234" t="str">
        <f t="shared" si="170"/>
        <v xml:space="preserve"> </v>
      </c>
      <c r="GV176" s="1234" t="str">
        <f t="shared" si="171"/>
        <v xml:space="preserve"> </v>
      </c>
      <c r="GW176" s="1234" t="str">
        <f t="shared" si="172"/>
        <v xml:space="preserve"> </v>
      </c>
      <c r="GX176" s="1234" t="str">
        <f t="shared" si="173"/>
        <v xml:space="preserve"> </v>
      </c>
      <c r="GY176" s="1234" t="str">
        <f t="shared" si="174"/>
        <v xml:space="preserve"> </v>
      </c>
      <c r="GZ176" s="1234" t="str">
        <f t="shared" si="175"/>
        <v xml:space="preserve"> </v>
      </c>
      <c r="HA176" s="1234" t="str">
        <f t="shared" si="176"/>
        <v xml:space="preserve"> </v>
      </c>
      <c r="HB176" s="1234">
        <f t="shared" si="167"/>
        <v>0</v>
      </c>
      <c r="HC176" s="1234" t="str">
        <f t="shared" si="125"/>
        <v xml:space="preserve"> </v>
      </c>
      <c r="HD176" s="1234" t="str">
        <f t="shared" si="126"/>
        <v xml:space="preserve"> </v>
      </c>
      <c r="HE176" s="1234" t="str">
        <f t="shared" si="127"/>
        <v xml:space="preserve"> </v>
      </c>
      <c r="HF176" s="1234">
        <f t="shared" si="128"/>
        <v>0</v>
      </c>
      <c r="HG176" s="1234" t="str">
        <f t="shared" si="129"/>
        <v xml:space="preserve"> </v>
      </c>
      <c r="HH176" s="1234" t="str">
        <f t="shared" si="130"/>
        <v xml:space="preserve"> </v>
      </c>
      <c r="HI176" s="1234" t="str">
        <f t="shared" si="131"/>
        <v xml:space="preserve"> </v>
      </c>
      <c r="HJ176" s="1234" t="str">
        <f t="shared" si="132"/>
        <v xml:space="preserve"> </v>
      </c>
      <c r="HK176" s="1234" t="str">
        <f t="shared" si="133"/>
        <v xml:space="preserve"> </v>
      </c>
      <c r="HL176" s="1234" t="str">
        <f t="shared" si="134"/>
        <v xml:space="preserve"> </v>
      </c>
      <c r="HM176" s="1234" t="str">
        <f t="shared" si="135"/>
        <v xml:space="preserve"> </v>
      </c>
      <c r="HN176" s="1234">
        <f t="shared" si="136"/>
        <v>0</v>
      </c>
    </row>
    <row r="177" spans="1:222" ht="30" customHeight="1" thickTop="1" thickBot="1">
      <c r="A177" s="1205">
        <f>【A票】【D票】!$D$10</f>
        <v>0</v>
      </c>
      <c r="B177" s="1205">
        <f>【A票】【D票】!$H$10</f>
        <v>0</v>
      </c>
      <c r="C177" s="1206" t="str">
        <f>【A票】【D票】!$K$10</f>
        <v xml:space="preserve"> </v>
      </c>
      <c r="D177" s="1207">
        <f t="shared" si="62"/>
        <v>58</v>
      </c>
      <c r="E177" s="472"/>
      <c r="F177" s="704"/>
      <c r="G177" s="588"/>
      <c r="H177" s="589"/>
      <c r="I177" s="639"/>
      <c r="J177" s="639"/>
      <c r="K177" s="639"/>
      <c r="L177" s="639"/>
      <c r="M177" s="639"/>
      <c r="N177" s="639"/>
      <c r="O177" s="639"/>
      <c r="P177" s="639"/>
      <c r="Q177" s="639"/>
      <c r="R177" s="639"/>
      <c r="S177" s="639"/>
      <c r="T177" s="639"/>
      <c r="U177" s="639"/>
      <c r="V177" s="640"/>
      <c r="W177" s="644"/>
      <c r="X177" s="644"/>
      <c r="Y177" s="645"/>
      <c r="Z177" s="643"/>
      <c r="AA177" s="212" t="str">
        <f t="shared" si="182"/>
        <v xml:space="preserve"> </v>
      </c>
      <c r="AB177" s="212" t="str">
        <f t="shared" si="183"/>
        <v xml:space="preserve"> </v>
      </c>
      <c r="AC177" s="81"/>
      <c r="AD177" s="448"/>
      <c r="AE177" s="448"/>
      <c r="AF177" s="804" t="str">
        <f t="shared" si="186"/>
        <v xml:space="preserve"> </v>
      </c>
      <c r="AG177" s="804" t="str">
        <f t="shared" si="187"/>
        <v xml:space="preserve"> </v>
      </c>
      <c r="AH177" s="440"/>
      <c r="AI177" s="704"/>
      <c r="AJ177" s="442"/>
      <c r="AK177" s="442"/>
      <c r="AL177" s="442"/>
      <c r="AM177" s="442"/>
      <c r="AN177" s="844"/>
      <c r="AO177" s="443"/>
      <c r="AP177" s="441"/>
      <c r="AQ177" s="1328" t="str">
        <f t="shared" si="194"/>
        <v xml:space="preserve"> </v>
      </c>
      <c r="AR177" s="213" t="str">
        <f t="shared" si="195"/>
        <v xml:space="preserve"> </v>
      </c>
      <c r="AS177" s="213" t="str">
        <f t="shared" si="196"/>
        <v xml:space="preserve"> </v>
      </c>
      <c r="AT177" s="1216" t="str">
        <f t="shared" si="200"/>
        <v xml:space="preserve"> </v>
      </c>
      <c r="AU177" s="1217" t="str">
        <f t="shared" si="201"/>
        <v xml:space="preserve"> </v>
      </c>
      <c r="AV177" s="79"/>
      <c r="AW177" s="1218" t="str">
        <f t="shared" si="202"/>
        <v/>
      </c>
      <c r="AX177" s="213" t="str">
        <f t="shared" si="184"/>
        <v xml:space="preserve"> </v>
      </c>
      <c r="AY177" s="213" t="str">
        <f t="shared" si="185"/>
        <v xml:space="preserve"> </v>
      </c>
      <c r="AZ177" s="445"/>
      <c r="BA177" s="81"/>
      <c r="BB177" s="81"/>
      <c r="BC177" s="80"/>
      <c r="BD177" s="245"/>
      <c r="BE177" s="442"/>
      <c r="BF177" s="442"/>
      <c r="BG177" s="442"/>
      <c r="BH177" s="219" t="str">
        <f t="shared" si="75"/>
        <v xml:space="preserve"> </v>
      </c>
      <c r="BI177" s="446"/>
      <c r="BJ177" s="704"/>
      <c r="BK177" s="81"/>
      <c r="BL177" s="451"/>
      <c r="BM177" s="450"/>
      <c r="BN177" s="449"/>
      <c r="BO177" s="449"/>
      <c r="BP177" s="81"/>
      <c r="BQ177" s="81"/>
      <c r="BR177" s="81"/>
      <c r="BS177" s="81"/>
      <c r="BT177" s="81"/>
      <c r="BU177" s="81"/>
      <c r="BV177" s="81"/>
      <c r="BW177" s="81"/>
      <c r="BX177" s="81"/>
      <c r="BY177" s="81"/>
      <c r="BZ177" s="81"/>
      <c r="CA177" s="81"/>
      <c r="CB177" s="81"/>
      <c r="CC177" s="81"/>
      <c r="CD177" s="81"/>
      <c r="CE177" s="81"/>
      <c r="CF177" s="81"/>
      <c r="CG177" s="81"/>
      <c r="CH177" s="81"/>
      <c r="CI177" s="81"/>
      <c r="CJ177" s="81"/>
      <c r="CK177" s="81"/>
      <c r="CL177" s="81"/>
      <c r="CM177" s="81"/>
      <c r="CN177" s="81"/>
      <c r="CO177" s="81"/>
      <c r="CP177" s="81"/>
      <c r="CQ177" s="81"/>
      <c r="CR177" s="81"/>
      <c r="CS177" s="81"/>
      <c r="CT177" s="81"/>
      <c r="CU177" s="81"/>
      <c r="CV177" s="81"/>
      <c r="CW177" s="81"/>
      <c r="CX177" s="81"/>
      <c r="CY177" s="81"/>
      <c r="CZ177" s="81"/>
      <c r="DA177" s="81"/>
      <c r="DB177" s="81"/>
      <c r="DC177" s="81"/>
      <c r="DD177" s="81"/>
      <c r="DE177" s="81"/>
      <c r="DF177" s="81"/>
      <c r="DG177" s="81"/>
      <c r="DH177" s="81"/>
      <c r="DI177" s="81"/>
      <c r="DJ177" s="81"/>
      <c r="DK177" s="448"/>
      <c r="DL177" s="213" t="str">
        <f t="shared" si="180"/>
        <v xml:space="preserve"> </v>
      </c>
      <c r="DM177" s="246">
        <f t="shared" si="197"/>
        <v>58</v>
      </c>
      <c r="DN177" s="447"/>
      <c r="DO177" s="449"/>
      <c r="DP177" s="81"/>
      <c r="DQ177" s="81"/>
      <c r="DR177" s="81"/>
      <c r="DS177" s="81"/>
      <c r="DT177" s="81"/>
      <c r="DU177" s="81"/>
      <c r="DV177" s="448"/>
      <c r="DW177" s="450"/>
      <c r="DX177" s="704"/>
      <c r="DY177" s="213" t="str">
        <f t="shared" si="188"/>
        <v xml:space="preserve"> </v>
      </c>
      <c r="DZ177" s="213" t="str">
        <f t="shared" si="189"/>
        <v xml:space="preserve"> </v>
      </c>
      <c r="EA177" s="247"/>
      <c r="EB177" s="247"/>
      <c r="EC177" s="247"/>
      <c r="ED177" s="247"/>
      <c r="EE177" s="247"/>
      <c r="EF177" s="247"/>
      <c r="EG177" s="450"/>
      <c r="EH177" s="704"/>
      <c r="EI177" s="213" t="str">
        <f t="shared" si="190"/>
        <v xml:space="preserve"> </v>
      </c>
      <c r="EJ177" s="213" t="str">
        <f t="shared" si="191"/>
        <v xml:space="preserve"> </v>
      </c>
      <c r="EK177" s="81"/>
      <c r="EL177" s="81"/>
      <c r="EM177" s="81"/>
      <c r="EN177" s="704"/>
      <c r="EO177" s="213" t="str">
        <f t="shared" si="82"/>
        <v xml:space="preserve"> </v>
      </c>
      <c r="EP177" s="249"/>
      <c r="EQ177" s="704"/>
      <c r="ER177" s="248"/>
      <c r="ES177" s="704"/>
      <c r="ET177" s="248"/>
      <c r="EU177" s="251"/>
      <c r="EV177" s="213" t="str">
        <f t="shared" si="192"/>
        <v xml:space="preserve"> </v>
      </c>
      <c r="EW177" s="213" t="str">
        <f t="shared" si="193"/>
        <v xml:space="preserve"> </v>
      </c>
      <c r="EX177" s="82"/>
      <c r="EY177" s="82"/>
      <c r="EZ177" s="82"/>
      <c r="FA177" s="248"/>
      <c r="FB177" s="1337" t="str">
        <f t="shared" si="85"/>
        <v xml:space="preserve"> </v>
      </c>
      <c r="FC177" s="452"/>
      <c r="FD177" s="213" t="str" cm="1">
        <f t="array" ref="FD177">IF(AND(SUM(COUNTIF(DO177:DV177,{"*実施*"}),COUNTIF(EA177:EF177,{"*実施*"}))&gt;0,FC177=""),"法に基づく措置あり→問12に記入",
IF(AND(SUM(COUNTIF(DO177:DV177,{"*実施*"}),COUNTIF(EA177:EF177,{"*実施*"}))&lt;1,FC177&lt;&gt;""),"法に基づく措置なし→問12に記入不要"," "))</f>
        <v xml:space="preserve"> </v>
      </c>
      <c r="FE177" s="449"/>
      <c r="FF177" s="704"/>
      <c r="FG177" s="81"/>
      <c r="FH177" s="449"/>
      <c r="FI177" s="1100"/>
      <c r="FJ177" s="1107" t="str">
        <f t="shared" si="137"/>
        <v xml:space="preserve"> </v>
      </c>
      <c r="FK177" s="779" t="str">
        <f t="shared" si="198"/>
        <v/>
      </c>
      <c r="FL177" s="212" t="str">
        <f t="shared" si="199"/>
        <v xml:space="preserve"> </v>
      </c>
      <c r="FM177" s="1335" t="str">
        <f t="shared" si="111"/>
        <v xml:space="preserve"> </v>
      </c>
      <c r="FN177" s="1273" t="str">
        <f t="shared" si="112"/>
        <v/>
      </c>
      <c r="FO177" s="1274" t="str">
        <f t="shared" si="113"/>
        <v/>
      </c>
      <c r="FP177" s="1275" t="str">
        <f t="shared" si="114"/>
        <v/>
      </c>
      <c r="FQ177" s="1275" t="str">
        <f t="shared" si="115"/>
        <v/>
      </c>
      <c r="FR177" s="1275" t="str">
        <f t="shared" si="116"/>
        <v/>
      </c>
      <c r="FS177" s="1275" t="str">
        <f t="shared" si="117"/>
        <v/>
      </c>
      <c r="FT177" s="1275" t="str">
        <f t="shared" si="118"/>
        <v/>
      </c>
      <c r="FU177" s="1275" t="str">
        <f t="shared" si="119"/>
        <v/>
      </c>
      <c r="FV177" s="1275" t="str">
        <f t="shared" si="120"/>
        <v/>
      </c>
      <c r="FW177" s="1275" t="str">
        <f t="shared" si="121"/>
        <v/>
      </c>
      <c r="FY177" s="1234" t="str">
        <f t="shared" si="138"/>
        <v xml:space="preserve"> </v>
      </c>
      <c r="FZ177" s="1234" t="str">
        <f t="shared" si="139"/>
        <v xml:space="preserve"> </v>
      </c>
      <c r="GA177" s="1234" t="str">
        <f t="shared" si="140"/>
        <v xml:space="preserve"> </v>
      </c>
      <c r="GB177" s="1234" t="str">
        <f t="shared" si="141"/>
        <v xml:space="preserve"> </v>
      </c>
      <c r="GC177" s="1234" t="str">
        <f t="shared" si="142"/>
        <v xml:space="preserve"> </v>
      </c>
      <c r="GD177" s="1234" t="str">
        <f t="shared" si="143"/>
        <v xml:space="preserve"> </v>
      </c>
      <c r="GE177" s="1234" t="str">
        <f t="shared" si="144"/>
        <v xml:space="preserve"> </v>
      </c>
      <c r="GF177" s="1234" t="str">
        <f t="shared" si="145"/>
        <v xml:space="preserve"> </v>
      </c>
      <c r="GG177" s="1234" t="str">
        <f t="shared" si="146"/>
        <v xml:space="preserve"> </v>
      </c>
      <c r="GH177" s="1234">
        <f t="shared" si="147"/>
        <v>0</v>
      </c>
      <c r="GI177" s="1234" t="str">
        <f t="shared" si="148"/>
        <v xml:space="preserve"> </v>
      </c>
      <c r="GJ177" s="1234" t="str">
        <f t="shared" si="149"/>
        <v xml:space="preserve"> </v>
      </c>
      <c r="GK177" s="1234" t="str">
        <f t="shared" si="150"/>
        <v xml:space="preserve"> </v>
      </c>
      <c r="GL177" s="1234" t="str">
        <f t="shared" si="151"/>
        <v xml:space="preserve"> </v>
      </c>
      <c r="GM177" s="1234" t="str">
        <f t="shared" si="152"/>
        <v xml:space="preserve"> </v>
      </c>
      <c r="GN177" s="1234" t="str">
        <f t="shared" si="153"/>
        <v xml:space="preserve"> </v>
      </c>
      <c r="GO177" s="1234" t="str">
        <f t="shared" si="154"/>
        <v xml:space="preserve"> </v>
      </c>
      <c r="GP177" s="1234" t="str">
        <f t="shared" si="155"/>
        <v xml:space="preserve"> </v>
      </c>
      <c r="GQ177" s="1234" t="str">
        <f t="shared" si="156"/>
        <v xml:space="preserve"> </v>
      </c>
      <c r="GR177" s="1234">
        <f t="shared" si="157"/>
        <v>0</v>
      </c>
      <c r="GS177" s="1234" t="str">
        <f t="shared" si="168"/>
        <v xml:space="preserve"> </v>
      </c>
      <c r="GT177" s="1234" t="str">
        <f t="shared" si="169"/>
        <v xml:space="preserve"> </v>
      </c>
      <c r="GU177" s="1234" t="str">
        <f t="shared" si="170"/>
        <v xml:space="preserve"> </v>
      </c>
      <c r="GV177" s="1234" t="str">
        <f t="shared" si="171"/>
        <v xml:space="preserve"> </v>
      </c>
      <c r="GW177" s="1234" t="str">
        <f t="shared" si="172"/>
        <v xml:space="preserve"> </v>
      </c>
      <c r="GX177" s="1234" t="str">
        <f t="shared" si="173"/>
        <v xml:space="preserve"> </v>
      </c>
      <c r="GY177" s="1234" t="str">
        <f t="shared" si="174"/>
        <v xml:space="preserve"> </v>
      </c>
      <c r="GZ177" s="1234" t="str">
        <f t="shared" si="175"/>
        <v xml:space="preserve"> </v>
      </c>
      <c r="HA177" s="1234" t="str">
        <f t="shared" si="176"/>
        <v xml:space="preserve"> </v>
      </c>
      <c r="HB177" s="1234">
        <f t="shared" si="167"/>
        <v>0</v>
      </c>
      <c r="HC177" s="1234" t="str">
        <f t="shared" si="125"/>
        <v xml:space="preserve"> </v>
      </c>
      <c r="HD177" s="1234" t="str">
        <f t="shared" si="126"/>
        <v xml:space="preserve"> </v>
      </c>
      <c r="HE177" s="1234" t="str">
        <f t="shared" si="127"/>
        <v xml:space="preserve"> </v>
      </c>
      <c r="HF177" s="1234">
        <f t="shared" si="128"/>
        <v>0</v>
      </c>
      <c r="HG177" s="1234" t="str">
        <f t="shared" si="129"/>
        <v xml:space="preserve"> </v>
      </c>
      <c r="HH177" s="1234" t="str">
        <f t="shared" si="130"/>
        <v xml:space="preserve"> </v>
      </c>
      <c r="HI177" s="1234" t="str">
        <f t="shared" si="131"/>
        <v xml:space="preserve"> </v>
      </c>
      <c r="HJ177" s="1234" t="str">
        <f t="shared" si="132"/>
        <v xml:space="preserve"> </v>
      </c>
      <c r="HK177" s="1234" t="str">
        <f t="shared" si="133"/>
        <v xml:space="preserve"> </v>
      </c>
      <c r="HL177" s="1234" t="str">
        <f t="shared" si="134"/>
        <v xml:space="preserve"> </v>
      </c>
      <c r="HM177" s="1234" t="str">
        <f t="shared" si="135"/>
        <v xml:space="preserve"> </v>
      </c>
      <c r="HN177" s="1234">
        <f t="shared" si="136"/>
        <v>0</v>
      </c>
    </row>
    <row r="178" spans="1:222" ht="30" customHeight="1" thickTop="1" thickBot="1">
      <c r="A178" s="1205">
        <f>【A票】【D票】!$D$10</f>
        <v>0</v>
      </c>
      <c r="B178" s="1205">
        <f>【A票】【D票】!$H$10</f>
        <v>0</v>
      </c>
      <c r="C178" s="1206" t="str">
        <f>【A票】【D票】!$K$10</f>
        <v xml:space="preserve"> </v>
      </c>
      <c r="D178" s="1207">
        <f t="shared" si="62"/>
        <v>59</v>
      </c>
      <c r="E178" s="472"/>
      <c r="F178" s="704"/>
      <c r="G178" s="588"/>
      <c r="H178" s="589"/>
      <c r="I178" s="639"/>
      <c r="J178" s="639"/>
      <c r="K178" s="639"/>
      <c r="L178" s="639"/>
      <c r="M178" s="639"/>
      <c r="N178" s="639"/>
      <c r="O178" s="639"/>
      <c r="P178" s="639"/>
      <c r="Q178" s="639"/>
      <c r="R178" s="639"/>
      <c r="S178" s="639"/>
      <c r="T178" s="639"/>
      <c r="U178" s="639"/>
      <c r="V178" s="640"/>
      <c r="W178" s="644"/>
      <c r="X178" s="644"/>
      <c r="Y178" s="645"/>
      <c r="Z178" s="643"/>
      <c r="AA178" s="212" t="str">
        <f t="shared" si="182"/>
        <v xml:space="preserve"> </v>
      </c>
      <c r="AB178" s="212" t="str">
        <f t="shared" si="183"/>
        <v xml:space="preserve"> </v>
      </c>
      <c r="AC178" s="81"/>
      <c r="AD178" s="448"/>
      <c r="AE178" s="448"/>
      <c r="AF178" s="804" t="str">
        <f t="shared" si="186"/>
        <v xml:space="preserve"> </v>
      </c>
      <c r="AG178" s="804" t="str">
        <f t="shared" si="187"/>
        <v xml:space="preserve"> </v>
      </c>
      <c r="AH178" s="440"/>
      <c r="AI178" s="704"/>
      <c r="AJ178" s="442"/>
      <c r="AK178" s="442"/>
      <c r="AL178" s="442"/>
      <c r="AM178" s="442"/>
      <c r="AN178" s="844"/>
      <c r="AO178" s="443"/>
      <c r="AP178" s="441"/>
      <c r="AQ178" s="1328" t="str">
        <f t="shared" si="194"/>
        <v xml:space="preserve"> </v>
      </c>
      <c r="AR178" s="213" t="str">
        <f t="shared" si="195"/>
        <v xml:space="preserve"> </v>
      </c>
      <c r="AS178" s="213" t="str">
        <f t="shared" si="196"/>
        <v xml:space="preserve"> </v>
      </c>
      <c r="AT178" s="1216" t="str">
        <f t="shared" si="200"/>
        <v xml:space="preserve"> </v>
      </c>
      <c r="AU178" s="1217" t="str">
        <f t="shared" si="201"/>
        <v xml:space="preserve"> </v>
      </c>
      <c r="AV178" s="79"/>
      <c r="AW178" s="1218" t="str">
        <f t="shared" si="202"/>
        <v/>
      </c>
      <c r="AX178" s="213" t="str">
        <f t="shared" si="184"/>
        <v xml:space="preserve"> </v>
      </c>
      <c r="AY178" s="213" t="str">
        <f t="shared" si="185"/>
        <v xml:space="preserve"> </v>
      </c>
      <c r="AZ178" s="445"/>
      <c r="BA178" s="81"/>
      <c r="BB178" s="81"/>
      <c r="BC178" s="80"/>
      <c r="BD178" s="245"/>
      <c r="BE178" s="442"/>
      <c r="BF178" s="442"/>
      <c r="BG178" s="442"/>
      <c r="BH178" s="219" t="str">
        <f t="shared" si="75"/>
        <v xml:space="preserve"> </v>
      </c>
      <c r="BI178" s="446"/>
      <c r="BJ178" s="704"/>
      <c r="BK178" s="81"/>
      <c r="BL178" s="451"/>
      <c r="BM178" s="450"/>
      <c r="BN178" s="449"/>
      <c r="BO178" s="449"/>
      <c r="BP178" s="81"/>
      <c r="BQ178" s="81"/>
      <c r="BR178" s="81"/>
      <c r="BS178" s="81"/>
      <c r="BT178" s="81"/>
      <c r="BU178" s="81"/>
      <c r="BV178" s="81"/>
      <c r="BW178" s="81"/>
      <c r="BX178" s="81"/>
      <c r="BY178" s="81"/>
      <c r="BZ178" s="81"/>
      <c r="CA178" s="81"/>
      <c r="CB178" s="81"/>
      <c r="CC178" s="81"/>
      <c r="CD178" s="81"/>
      <c r="CE178" s="81"/>
      <c r="CF178" s="81"/>
      <c r="CG178" s="81"/>
      <c r="CH178" s="81"/>
      <c r="CI178" s="81"/>
      <c r="CJ178" s="81"/>
      <c r="CK178" s="81"/>
      <c r="CL178" s="81"/>
      <c r="CM178" s="81"/>
      <c r="CN178" s="81"/>
      <c r="CO178" s="81"/>
      <c r="CP178" s="81"/>
      <c r="CQ178" s="81"/>
      <c r="CR178" s="81"/>
      <c r="CS178" s="81"/>
      <c r="CT178" s="81"/>
      <c r="CU178" s="81"/>
      <c r="CV178" s="81"/>
      <c r="CW178" s="81"/>
      <c r="CX178" s="81"/>
      <c r="CY178" s="81"/>
      <c r="CZ178" s="81"/>
      <c r="DA178" s="81"/>
      <c r="DB178" s="81"/>
      <c r="DC178" s="81"/>
      <c r="DD178" s="81"/>
      <c r="DE178" s="81"/>
      <c r="DF178" s="81"/>
      <c r="DG178" s="81"/>
      <c r="DH178" s="81"/>
      <c r="DI178" s="81"/>
      <c r="DJ178" s="81"/>
      <c r="DK178" s="448"/>
      <c r="DL178" s="213" t="str">
        <f t="shared" si="180"/>
        <v xml:space="preserve"> </v>
      </c>
      <c r="DM178" s="246">
        <f t="shared" si="197"/>
        <v>59</v>
      </c>
      <c r="DN178" s="447"/>
      <c r="DO178" s="449"/>
      <c r="DP178" s="81"/>
      <c r="DQ178" s="81"/>
      <c r="DR178" s="81"/>
      <c r="DS178" s="81"/>
      <c r="DT178" s="81"/>
      <c r="DU178" s="81"/>
      <c r="DV178" s="448"/>
      <c r="DW178" s="450"/>
      <c r="DX178" s="704"/>
      <c r="DY178" s="213" t="str">
        <f t="shared" si="188"/>
        <v xml:space="preserve"> </v>
      </c>
      <c r="DZ178" s="213" t="str">
        <f t="shared" si="189"/>
        <v xml:space="preserve"> </v>
      </c>
      <c r="EA178" s="247"/>
      <c r="EB178" s="247"/>
      <c r="EC178" s="247"/>
      <c r="ED178" s="247"/>
      <c r="EE178" s="247"/>
      <c r="EF178" s="247"/>
      <c r="EG178" s="450"/>
      <c r="EH178" s="704"/>
      <c r="EI178" s="213" t="str">
        <f t="shared" si="190"/>
        <v xml:space="preserve"> </v>
      </c>
      <c r="EJ178" s="213" t="str">
        <f t="shared" si="191"/>
        <v xml:space="preserve"> </v>
      </c>
      <c r="EK178" s="81"/>
      <c r="EL178" s="81"/>
      <c r="EM178" s="81"/>
      <c r="EN178" s="704"/>
      <c r="EO178" s="213" t="str">
        <f t="shared" si="82"/>
        <v xml:space="preserve"> </v>
      </c>
      <c r="EP178" s="249"/>
      <c r="EQ178" s="704"/>
      <c r="ER178" s="248"/>
      <c r="ES178" s="704"/>
      <c r="ET178" s="248"/>
      <c r="EU178" s="251"/>
      <c r="EV178" s="213" t="str">
        <f t="shared" si="192"/>
        <v xml:space="preserve"> </v>
      </c>
      <c r="EW178" s="213" t="str">
        <f t="shared" si="193"/>
        <v xml:space="preserve"> </v>
      </c>
      <c r="EX178" s="82"/>
      <c r="EY178" s="82"/>
      <c r="EZ178" s="82"/>
      <c r="FA178" s="248"/>
      <c r="FB178" s="1337" t="str">
        <f t="shared" si="85"/>
        <v xml:space="preserve"> </v>
      </c>
      <c r="FC178" s="452"/>
      <c r="FD178" s="213" t="str" cm="1">
        <f t="array" ref="FD178">IF(AND(SUM(COUNTIF(DO178:DV178,{"*実施*"}),COUNTIF(EA178:EF178,{"*実施*"}))&gt;0,FC178=""),"法に基づく措置あり→問12に記入",
IF(AND(SUM(COUNTIF(DO178:DV178,{"*実施*"}),COUNTIF(EA178:EF178,{"*実施*"}))&lt;1,FC178&lt;&gt;""),"法に基づく措置なし→問12に記入不要"," "))</f>
        <v xml:space="preserve"> </v>
      </c>
      <c r="FE178" s="449"/>
      <c r="FF178" s="704"/>
      <c r="FG178" s="81"/>
      <c r="FH178" s="449"/>
      <c r="FI178" s="1100"/>
      <c r="FJ178" s="1107" t="str">
        <f t="shared" si="137"/>
        <v xml:space="preserve"> </v>
      </c>
      <c r="FK178" s="779" t="str">
        <f t="shared" si="198"/>
        <v/>
      </c>
      <c r="FL178" s="212" t="str">
        <f t="shared" si="199"/>
        <v xml:space="preserve"> </v>
      </c>
      <c r="FM178" s="1335" t="str">
        <f t="shared" si="111"/>
        <v xml:space="preserve"> </v>
      </c>
      <c r="FN178" s="1273" t="str">
        <f t="shared" si="112"/>
        <v/>
      </c>
      <c r="FO178" s="1274" t="str">
        <f t="shared" si="113"/>
        <v/>
      </c>
      <c r="FP178" s="1275" t="str">
        <f t="shared" si="114"/>
        <v/>
      </c>
      <c r="FQ178" s="1275" t="str">
        <f t="shared" si="115"/>
        <v/>
      </c>
      <c r="FR178" s="1275" t="str">
        <f t="shared" si="116"/>
        <v/>
      </c>
      <c r="FS178" s="1275" t="str">
        <f t="shared" si="117"/>
        <v/>
      </c>
      <c r="FT178" s="1275" t="str">
        <f t="shared" si="118"/>
        <v/>
      </c>
      <c r="FU178" s="1275" t="str">
        <f t="shared" si="119"/>
        <v/>
      </c>
      <c r="FV178" s="1275" t="str">
        <f t="shared" si="120"/>
        <v/>
      </c>
      <c r="FW178" s="1275" t="str">
        <f t="shared" si="121"/>
        <v/>
      </c>
      <c r="FY178" s="1234" t="str">
        <f t="shared" si="138"/>
        <v xml:space="preserve"> </v>
      </c>
      <c r="FZ178" s="1234" t="str">
        <f t="shared" si="139"/>
        <v xml:space="preserve"> </v>
      </c>
      <c r="GA178" s="1234" t="str">
        <f t="shared" si="140"/>
        <v xml:space="preserve"> </v>
      </c>
      <c r="GB178" s="1234" t="str">
        <f t="shared" si="141"/>
        <v xml:space="preserve"> </v>
      </c>
      <c r="GC178" s="1234" t="str">
        <f t="shared" si="142"/>
        <v xml:space="preserve"> </v>
      </c>
      <c r="GD178" s="1234" t="str">
        <f t="shared" si="143"/>
        <v xml:space="preserve"> </v>
      </c>
      <c r="GE178" s="1234" t="str">
        <f t="shared" si="144"/>
        <v xml:space="preserve"> </v>
      </c>
      <c r="GF178" s="1234" t="str">
        <f t="shared" si="145"/>
        <v xml:space="preserve"> </v>
      </c>
      <c r="GG178" s="1234" t="str">
        <f t="shared" si="146"/>
        <v xml:space="preserve"> </v>
      </c>
      <c r="GH178" s="1234">
        <f t="shared" si="147"/>
        <v>0</v>
      </c>
      <c r="GI178" s="1234" t="str">
        <f t="shared" si="148"/>
        <v xml:space="preserve"> </v>
      </c>
      <c r="GJ178" s="1234" t="str">
        <f t="shared" si="149"/>
        <v xml:space="preserve"> </v>
      </c>
      <c r="GK178" s="1234" t="str">
        <f t="shared" si="150"/>
        <v xml:space="preserve"> </v>
      </c>
      <c r="GL178" s="1234" t="str">
        <f t="shared" si="151"/>
        <v xml:space="preserve"> </v>
      </c>
      <c r="GM178" s="1234" t="str">
        <f t="shared" si="152"/>
        <v xml:space="preserve"> </v>
      </c>
      <c r="GN178" s="1234" t="str">
        <f t="shared" si="153"/>
        <v xml:space="preserve"> </v>
      </c>
      <c r="GO178" s="1234" t="str">
        <f t="shared" si="154"/>
        <v xml:space="preserve"> </v>
      </c>
      <c r="GP178" s="1234" t="str">
        <f t="shared" si="155"/>
        <v xml:space="preserve"> </v>
      </c>
      <c r="GQ178" s="1234" t="str">
        <f t="shared" si="156"/>
        <v xml:space="preserve"> </v>
      </c>
      <c r="GR178" s="1234">
        <f t="shared" si="157"/>
        <v>0</v>
      </c>
      <c r="GS178" s="1234" t="str">
        <f t="shared" si="168"/>
        <v xml:space="preserve"> </v>
      </c>
      <c r="GT178" s="1234" t="str">
        <f t="shared" si="169"/>
        <v xml:space="preserve"> </v>
      </c>
      <c r="GU178" s="1234" t="str">
        <f t="shared" si="170"/>
        <v xml:space="preserve"> </v>
      </c>
      <c r="GV178" s="1234" t="str">
        <f t="shared" si="171"/>
        <v xml:space="preserve"> </v>
      </c>
      <c r="GW178" s="1234" t="str">
        <f t="shared" si="172"/>
        <v xml:space="preserve"> </v>
      </c>
      <c r="GX178" s="1234" t="str">
        <f t="shared" si="173"/>
        <v xml:space="preserve"> </v>
      </c>
      <c r="GY178" s="1234" t="str">
        <f t="shared" si="174"/>
        <v xml:space="preserve"> </v>
      </c>
      <c r="GZ178" s="1234" t="str">
        <f t="shared" si="175"/>
        <v xml:space="preserve"> </v>
      </c>
      <c r="HA178" s="1234" t="str">
        <f t="shared" si="176"/>
        <v xml:space="preserve"> </v>
      </c>
      <c r="HB178" s="1234">
        <f t="shared" si="167"/>
        <v>0</v>
      </c>
      <c r="HC178" s="1234" t="str">
        <f t="shared" si="125"/>
        <v xml:space="preserve"> </v>
      </c>
      <c r="HD178" s="1234" t="str">
        <f t="shared" si="126"/>
        <v xml:space="preserve"> </v>
      </c>
      <c r="HE178" s="1234" t="str">
        <f t="shared" si="127"/>
        <v xml:space="preserve"> </v>
      </c>
      <c r="HF178" s="1234">
        <f t="shared" si="128"/>
        <v>0</v>
      </c>
      <c r="HG178" s="1234" t="str">
        <f t="shared" si="129"/>
        <v xml:space="preserve"> </v>
      </c>
      <c r="HH178" s="1234" t="str">
        <f t="shared" si="130"/>
        <v xml:space="preserve"> </v>
      </c>
      <c r="HI178" s="1234" t="str">
        <f t="shared" si="131"/>
        <v xml:space="preserve"> </v>
      </c>
      <c r="HJ178" s="1234" t="str">
        <f t="shared" si="132"/>
        <v xml:space="preserve"> </v>
      </c>
      <c r="HK178" s="1234" t="str">
        <f t="shared" si="133"/>
        <v xml:space="preserve"> </v>
      </c>
      <c r="HL178" s="1234" t="str">
        <f t="shared" si="134"/>
        <v xml:space="preserve"> </v>
      </c>
      <c r="HM178" s="1234" t="str">
        <f t="shared" si="135"/>
        <v xml:space="preserve"> </v>
      </c>
      <c r="HN178" s="1234">
        <f t="shared" si="136"/>
        <v>0</v>
      </c>
    </row>
    <row r="179" spans="1:222" ht="30" customHeight="1" thickTop="1" thickBot="1">
      <c r="A179" s="1205">
        <f>【A票】【D票】!$D$10</f>
        <v>0</v>
      </c>
      <c r="B179" s="1205">
        <f>【A票】【D票】!$H$10</f>
        <v>0</v>
      </c>
      <c r="C179" s="1206" t="str">
        <f>【A票】【D票】!$K$10</f>
        <v xml:space="preserve"> </v>
      </c>
      <c r="D179" s="1207">
        <f t="shared" si="62"/>
        <v>60</v>
      </c>
      <c r="E179" s="472"/>
      <c r="F179" s="704"/>
      <c r="G179" s="588"/>
      <c r="H179" s="589"/>
      <c r="I179" s="639"/>
      <c r="J179" s="639"/>
      <c r="K179" s="639"/>
      <c r="L179" s="639"/>
      <c r="M179" s="639"/>
      <c r="N179" s="639"/>
      <c r="O179" s="639"/>
      <c r="P179" s="639"/>
      <c r="Q179" s="639"/>
      <c r="R179" s="639"/>
      <c r="S179" s="639"/>
      <c r="T179" s="639"/>
      <c r="U179" s="639"/>
      <c r="V179" s="640"/>
      <c r="W179" s="644"/>
      <c r="X179" s="644"/>
      <c r="Y179" s="645"/>
      <c r="Z179" s="643"/>
      <c r="AA179" s="212" t="str">
        <f t="shared" si="182"/>
        <v xml:space="preserve"> </v>
      </c>
      <c r="AB179" s="212" t="str">
        <f t="shared" si="183"/>
        <v xml:space="preserve"> </v>
      </c>
      <c r="AC179" s="81"/>
      <c r="AD179" s="448"/>
      <c r="AE179" s="448"/>
      <c r="AF179" s="804" t="str">
        <f t="shared" si="186"/>
        <v xml:space="preserve"> </v>
      </c>
      <c r="AG179" s="804" t="str">
        <f t="shared" si="187"/>
        <v xml:space="preserve"> </v>
      </c>
      <c r="AH179" s="440"/>
      <c r="AI179" s="704"/>
      <c r="AJ179" s="442"/>
      <c r="AK179" s="442"/>
      <c r="AL179" s="442"/>
      <c r="AM179" s="442"/>
      <c r="AN179" s="844"/>
      <c r="AO179" s="443"/>
      <c r="AP179" s="441"/>
      <c r="AQ179" s="1328" t="str">
        <f t="shared" si="194"/>
        <v xml:space="preserve"> </v>
      </c>
      <c r="AR179" s="213" t="str">
        <f t="shared" si="195"/>
        <v xml:space="preserve"> </v>
      </c>
      <c r="AS179" s="213" t="str">
        <f t="shared" si="196"/>
        <v xml:space="preserve"> </v>
      </c>
      <c r="AT179" s="1216" t="str">
        <f t="shared" si="200"/>
        <v xml:space="preserve"> </v>
      </c>
      <c r="AU179" s="1217" t="str">
        <f t="shared" si="201"/>
        <v xml:space="preserve"> </v>
      </c>
      <c r="AV179" s="79"/>
      <c r="AW179" s="1218" t="str">
        <f t="shared" si="202"/>
        <v/>
      </c>
      <c r="AX179" s="213" t="str">
        <f t="shared" si="184"/>
        <v xml:space="preserve"> </v>
      </c>
      <c r="AY179" s="213" t="str">
        <f t="shared" si="185"/>
        <v xml:space="preserve"> </v>
      </c>
      <c r="AZ179" s="445"/>
      <c r="BA179" s="81"/>
      <c r="BB179" s="81"/>
      <c r="BC179" s="80"/>
      <c r="BD179" s="245"/>
      <c r="BE179" s="442"/>
      <c r="BF179" s="442"/>
      <c r="BG179" s="442"/>
      <c r="BH179" s="219" t="str">
        <f t="shared" si="75"/>
        <v xml:space="preserve"> </v>
      </c>
      <c r="BI179" s="446"/>
      <c r="BJ179" s="704"/>
      <c r="BK179" s="81"/>
      <c r="BL179" s="451"/>
      <c r="BM179" s="450"/>
      <c r="BN179" s="449"/>
      <c r="BO179" s="449"/>
      <c r="BP179" s="81"/>
      <c r="BQ179" s="81"/>
      <c r="BR179" s="81"/>
      <c r="BS179" s="81"/>
      <c r="BT179" s="81"/>
      <c r="BU179" s="81"/>
      <c r="BV179" s="81"/>
      <c r="BW179" s="81"/>
      <c r="BX179" s="81"/>
      <c r="BY179" s="81"/>
      <c r="BZ179" s="81"/>
      <c r="CA179" s="81"/>
      <c r="CB179" s="81"/>
      <c r="CC179" s="81"/>
      <c r="CD179" s="81"/>
      <c r="CE179" s="81"/>
      <c r="CF179" s="81"/>
      <c r="CG179" s="81"/>
      <c r="CH179" s="81"/>
      <c r="CI179" s="81"/>
      <c r="CJ179" s="81"/>
      <c r="CK179" s="81"/>
      <c r="CL179" s="81"/>
      <c r="CM179" s="81"/>
      <c r="CN179" s="81"/>
      <c r="CO179" s="81"/>
      <c r="CP179" s="81"/>
      <c r="CQ179" s="81"/>
      <c r="CR179" s="81"/>
      <c r="CS179" s="81"/>
      <c r="CT179" s="81"/>
      <c r="CU179" s="81"/>
      <c r="CV179" s="81"/>
      <c r="CW179" s="81"/>
      <c r="CX179" s="81"/>
      <c r="CY179" s="81"/>
      <c r="CZ179" s="81"/>
      <c r="DA179" s="81"/>
      <c r="DB179" s="81"/>
      <c r="DC179" s="81"/>
      <c r="DD179" s="81"/>
      <c r="DE179" s="81"/>
      <c r="DF179" s="81"/>
      <c r="DG179" s="81"/>
      <c r="DH179" s="81"/>
      <c r="DI179" s="81"/>
      <c r="DJ179" s="81"/>
      <c r="DK179" s="448"/>
      <c r="DL179" s="213" t="str">
        <f t="shared" si="180"/>
        <v xml:space="preserve"> </v>
      </c>
      <c r="DM179" s="246">
        <f t="shared" si="197"/>
        <v>60</v>
      </c>
      <c r="DN179" s="447"/>
      <c r="DO179" s="449"/>
      <c r="DP179" s="81"/>
      <c r="DQ179" s="81"/>
      <c r="DR179" s="81"/>
      <c r="DS179" s="81"/>
      <c r="DT179" s="81"/>
      <c r="DU179" s="81"/>
      <c r="DV179" s="448"/>
      <c r="DW179" s="450"/>
      <c r="DX179" s="704"/>
      <c r="DY179" s="213" t="str">
        <f t="shared" si="188"/>
        <v xml:space="preserve"> </v>
      </c>
      <c r="DZ179" s="213" t="str">
        <f t="shared" si="189"/>
        <v xml:space="preserve"> </v>
      </c>
      <c r="EA179" s="247"/>
      <c r="EB179" s="247"/>
      <c r="EC179" s="247"/>
      <c r="ED179" s="247"/>
      <c r="EE179" s="247"/>
      <c r="EF179" s="247"/>
      <c r="EG179" s="450"/>
      <c r="EH179" s="704"/>
      <c r="EI179" s="213" t="str">
        <f t="shared" si="190"/>
        <v xml:space="preserve"> </v>
      </c>
      <c r="EJ179" s="213" t="str">
        <f t="shared" si="191"/>
        <v xml:space="preserve"> </v>
      </c>
      <c r="EK179" s="81"/>
      <c r="EL179" s="81"/>
      <c r="EM179" s="81"/>
      <c r="EN179" s="704"/>
      <c r="EO179" s="213" t="str">
        <f t="shared" si="82"/>
        <v xml:space="preserve"> </v>
      </c>
      <c r="EP179" s="249"/>
      <c r="EQ179" s="704"/>
      <c r="ER179" s="248"/>
      <c r="ES179" s="704"/>
      <c r="ET179" s="248"/>
      <c r="EU179" s="251"/>
      <c r="EV179" s="213" t="str">
        <f t="shared" si="192"/>
        <v xml:space="preserve"> </v>
      </c>
      <c r="EW179" s="213" t="str">
        <f t="shared" si="193"/>
        <v xml:space="preserve"> </v>
      </c>
      <c r="EX179" s="82"/>
      <c r="EY179" s="82"/>
      <c r="EZ179" s="82"/>
      <c r="FA179" s="248"/>
      <c r="FB179" s="1337" t="str">
        <f t="shared" si="85"/>
        <v xml:space="preserve"> </v>
      </c>
      <c r="FC179" s="452"/>
      <c r="FD179" s="213" t="str" cm="1">
        <f t="array" ref="FD179">IF(AND(SUM(COUNTIF(DO179:DV179,{"*実施*"}),COUNTIF(EA179:EF179,{"*実施*"}))&gt;0,FC179=""),"法に基づく措置あり→問12に記入",
IF(AND(SUM(COUNTIF(DO179:DV179,{"*実施*"}),COUNTIF(EA179:EF179,{"*実施*"}))&lt;1,FC179&lt;&gt;""),"法に基づく措置なし→問12に記入不要"," "))</f>
        <v xml:space="preserve"> </v>
      </c>
      <c r="FE179" s="449"/>
      <c r="FF179" s="704"/>
      <c r="FG179" s="81"/>
      <c r="FH179" s="449"/>
      <c r="FI179" s="1100"/>
      <c r="FJ179" s="1107" t="str">
        <f t="shared" si="137"/>
        <v xml:space="preserve"> </v>
      </c>
      <c r="FK179" s="779" t="str">
        <f t="shared" si="198"/>
        <v/>
      </c>
      <c r="FL179" s="212" t="str">
        <f t="shared" si="199"/>
        <v xml:space="preserve"> </v>
      </c>
      <c r="FM179" s="1335" t="str">
        <f t="shared" si="111"/>
        <v xml:space="preserve"> </v>
      </c>
      <c r="FN179" s="1273" t="str">
        <f t="shared" si="112"/>
        <v/>
      </c>
      <c r="FO179" s="1274" t="str">
        <f t="shared" si="113"/>
        <v/>
      </c>
      <c r="FP179" s="1275" t="str">
        <f t="shared" si="114"/>
        <v/>
      </c>
      <c r="FQ179" s="1275" t="str">
        <f t="shared" si="115"/>
        <v/>
      </c>
      <c r="FR179" s="1275" t="str">
        <f t="shared" si="116"/>
        <v/>
      </c>
      <c r="FS179" s="1275" t="str">
        <f t="shared" si="117"/>
        <v/>
      </c>
      <c r="FT179" s="1275" t="str">
        <f t="shared" si="118"/>
        <v/>
      </c>
      <c r="FU179" s="1275" t="str">
        <f t="shared" si="119"/>
        <v/>
      </c>
      <c r="FV179" s="1275" t="str">
        <f t="shared" si="120"/>
        <v/>
      </c>
      <c r="FW179" s="1275" t="str">
        <f t="shared" si="121"/>
        <v/>
      </c>
      <c r="FY179" s="1234" t="str">
        <f t="shared" si="138"/>
        <v xml:space="preserve"> </v>
      </c>
      <c r="FZ179" s="1234" t="str">
        <f t="shared" si="139"/>
        <v xml:space="preserve"> </v>
      </c>
      <c r="GA179" s="1234" t="str">
        <f t="shared" si="140"/>
        <v xml:space="preserve"> </v>
      </c>
      <c r="GB179" s="1234" t="str">
        <f t="shared" si="141"/>
        <v xml:space="preserve"> </v>
      </c>
      <c r="GC179" s="1234" t="str">
        <f t="shared" si="142"/>
        <v xml:space="preserve"> </v>
      </c>
      <c r="GD179" s="1234" t="str">
        <f t="shared" si="143"/>
        <v xml:space="preserve"> </v>
      </c>
      <c r="GE179" s="1234" t="str">
        <f t="shared" si="144"/>
        <v xml:space="preserve"> </v>
      </c>
      <c r="GF179" s="1234" t="str">
        <f t="shared" si="145"/>
        <v xml:space="preserve"> </v>
      </c>
      <c r="GG179" s="1234" t="str">
        <f t="shared" si="146"/>
        <v xml:space="preserve"> </v>
      </c>
      <c r="GH179" s="1234">
        <f t="shared" si="147"/>
        <v>0</v>
      </c>
      <c r="GI179" s="1234" t="str">
        <f t="shared" si="148"/>
        <v xml:space="preserve"> </v>
      </c>
      <c r="GJ179" s="1234" t="str">
        <f t="shared" si="149"/>
        <v xml:space="preserve"> </v>
      </c>
      <c r="GK179" s="1234" t="str">
        <f t="shared" si="150"/>
        <v xml:space="preserve"> </v>
      </c>
      <c r="GL179" s="1234" t="str">
        <f t="shared" si="151"/>
        <v xml:space="preserve"> </v>
      </c>
      <c r="GM179" s="1234" t="str">
        <f t="shared" si="152"/>
        <v xml:space="preserve"> </v>
      </c>
      <c r="GN179" s="1234" t="str">
        <f t="shared" si="153"/>
        <v xml:space="preserve"> </v>
      </c>
      <c r="GO179" s="1234" t="str">
        <f t="shared" si="154"/>
        <v xml:space="preserve"> </v>
      </c>
      <c r="GP179" s="1234" t="str">
        <f t="shared" si="155"/>
        <v xml:space="preserve"> </v>
      </c>
      <c r="GQ179" s="1234" t="str">
        <f t="shared" si="156"/>
        <v xml:space="preserve"> </v>
      </c>
      <c r="GR179" s="1234">
        <f t="shared" si="157"/>
        <v>0</v>
      </c>
      <c r="GS179" s="1234" t="str">
        <f t="shared" si="168"/>
        <v xml:space="preserve"> </v>
      </c>
      <c r="GT179" s="1234" t="str">
        <f t="shared" si="169"/>
        <v xml:space="preserve"> </v>
      </c>
      <c r="GU179" s="1234" t="str">
        <f t="shared" si="170"/>
        <v xml:space="preserve"> </v>
      </c>
      <c r="GV179" s="1234" t="str">
        <f t="shared" si="171"/>
        <v xml:space="preserve"> </v>
      </c>
      <c r="GW179" s="1234" t="str">
        <f t="shared" si="172"/>
        <v xml:space="preserve"> </v>
      </c>
      <c r="GX179" s="1234" t="str">
        <f t="shared" si="173"/>
        <v xml:space="preserve"> </v>
      </c>
      <c r="GY179" s="1234" t="str">
        <f t="shared" si="174"/>
        <v xml:space="preserve"> </v>
      </c>
      <c r="GZ179" s="1234" t="str">
        <f t="shared" si="175"/>
        <v xml:space="preserve"> </v>
      </c>
      <c r="HA179" s="1234" t="str">
        <f t="shared" si="176"/>
        <v xml:space="preserve"> </v>
      </c>
      <c r="HB179" s="1234">
        <f t="shared" si="167"/>
        <v>0</v>
      </c>
      <c r="HC179" s="1234" t="str">
        <f t="shared" si="125"/>
        <v xml:space="preserve"> </v>
      </c>
      <c r="HD179" s="1234" t="str">
        <f t="shared" si="126"/>
        <v xml:space="preserve"> </v>
      </c>
      <c r="HE179" s="1234" t="str">
        <f t="shared" si="127"/>
        <v xml:space="preserve"> </v>
      </c>
      <c r="HF179" s="1234">
        <f t="shared" si="128"/>
        <v>0</v>
      </c>
      <c r="HG179" s="1234" t="str">
        <f t="shared" si="129"/>
        <v xml:space="preserve"> </v>
      </c>
      <c r="HH179" s="1234" t="str">
        <f t="shared" si="130"/>
        <v xml:space="preserve"> </v>
      </c>
      <c r="HI179" s="1234" t="str">
        <f t="shared" si="131"/>
        <v xml:space="preserve"> </v>
      </c>
      <c r="HJ179" s="1234" t="str">
        <f t="shared" si="132"/>
        <v xml:space="preserve"> </v>
      </c>
      <c r="HK179" s="1234" t="str">
        <f t="shared" si="133"/>
        <v xml:space="preserve"> </v>
      </c>
      <c r="HL179" s="1234" t="str">
        <f t="shared" si="134"/>
        <v xml:space="preserve"> </v>
      </c>
      <c r="HM179" s="1234" t="str">
        <f t="shared" si="135"/>
        <v xml:space="preserve"> </v>
      </c>
      <c r="HN179" s="1234">
        <f t="shared" si="136"/>
        <v>0</v>
      </c>
    </row>
    <row r="180" spans="1:222" ht="30" customHeight="1" thickTop="1" thickBot="1">
      <c r="A180" s="1205">
        <f>【A票】【D票】!$D$10</f>
        <v>0</v>
      </c>
      <c r="B180" s="1205">
        <f>【A票】【D票】!$H$10</f>
        <v>0</v>
      </c>
      <c r="C180" s="1206" t="str">
        <f>【A票】【D票】!$K$10</f>
        <v xml:space="preserve"> </v>
      </c>
      <c r="D180" s="1207">
        <f t="shared" si="62"/>
        <v>61</v>
      </c>
      <c r="E180" s="472"/>
      <c r="F180" s="704"/>
      <c r="G180" s="588"/>
      <c r="H180" s="589"/>
      <c r="I180" s="639"/>
      <c r="J180" s="639"/>
      <c r="K180" s="639"/>
      <c r="L180" s="639"/>
      <c r="M180" s="639"/>
      <c r="N180" s="639"/>
      <c r="O180" s="639"/>
      <c r="P180" s="639"/>
      <c r="Q180" s="639"/>
      <c r="R180" s="639"/>
      <c r="S180" s="639"/>
      <c r="T180" s="639"/>
      <c r="U180" s="639"/>
      <c r="V180" s="640"/>
      <c r="W180" s="644"/>
      <c r="X180" s="644"/>
      <c r="Y180" s="645"/>
      <c r="Z180" s="643"/>
      <c r="AA180" s="212" t="str">
        <f t="shared" si="182"/>
        <v xml:space="preserve"> </v>
      </c>
      <c r="AB180" s="212" t="str">
        <f t="shared" si="183"/>
        <v xml:space="preserve"> </v>
      </c>
      <c r="AC180" s="81"/>
      <c r="AD180" s="448"/>
      <c r="AE180" s="448"/>
      <c r="AF180" s="804" t="str">
        <f t="shared" si="186"/>
        <v xml:space="preserve"> </v>
      </c>
      <c r="AG180" s="804" t="str">
        <f t="shared" si="187"/>
        <v xml:space="preserve"> </v>
      </c>
      <c r="AH180" s="440"/>
      <c r="AI180" s="704"/>
      <c r="AJ180" s="442"/>
      <c r="AK180" s="442"/>
      <c r="AL180" s="442"/>
      <c r="AM180" s="442"/>
      <c r="AN180" s="844"/>
      <c r="AO180" s="443"/>
      <c r="AP180" s="441"/>
      <c r="AQ180" s="1328" t="str">
        <f t="shared" si="194"/>
        <v xml:space="preserve"> </v>
      </c>
      <c r="AR180" s="213" t="str">
        <f t="shared" si="195"/>
        <v xml:space="preserve"> </v>
      </c>
      <c r="AS180" s="213" t="str">
        <f t="shared" si="196"/>
        <v xml:space="preserve"> </v>
      </c>
      <c r="AT180" s="1216" t="str">
        <f t="shared" si="200"/>
        <v xml:space="preserve"> </v>
      </c>
      <c r="AU180" s="1217" t="str">
        <f t="shared" si="201"/>
        <v xml:space="preserve"> </v>
      </c>
      <c r="AV180" s="79"/>
      <c r="AW180" s="1218" t="str">
        <f t="shared" si="202"/>
        <v/>
      </c>
      <c r="AX180" s="213" t="str">
        <f t="shared" si="184"/>
        <v xml:space="preserve"> </v>
      </c>
      <c r="AY180" s="213" t="str">
        <f t="shared" si="185"/>
        <v xml:space="preserve"> </v>
      </c>
      <c r="AZ180" s="445"/>
      <c r="BA180" s="81"/>
      <c r="BB180" s="81"/>
      <c r="BC180" s="80"/>
      <c r="BD180" s="245"/>
      <c r="BE180" s="442"/>
      <c r="BF180" s="442"/>
      <c r="BG180" s="442"/>
      <c r="BH180" s="219" t="str">
        <f t="shared" si="75"/>
        <v xml:space="preserve"> </v>
      </c>
      <c r="BI180" s="446"/>
      <c r="BJ180" s="704"/>
      <c r="BK180" s="81"/>
      <c r="BL180" s="451"/>
      <c r="BM180" s="450"/>
      <c r="BN180" s="449"/>
      <c r="BO180" s="449"/>
      <c r="BP180" s="81"/>
      <c r="BQ180" s="81"/>
      <c r="BR180" s="81"/>
      <c r="BS180" s="81"/>
      <c r="BT180" s="81"/>
      <c r="BU180" s="81"/>
      <c r="BV180" s="81"/>
      <c r="BW180" s="81"/>
      <c r="BX180" s="81"/>
      <c r="BY180" s="81"/>
      <c r="BZ180" s="81"/>
      <c r="CA180" s="81"/>
      <c r="CB180" s="81"/>
      <c r="CC180" s="81"/>
      <c r="CD180" s="81"/>
      <c r="CE180" s="81"/>
      <c r="CF180" s="81"/>
      <c r="CG180" s="81"/>
      <c r="CH180" s="81"/>
      <c r="CI180" s="81"/>
      <c r="CJ180" s="81"/>
      <c r="CK180" s="81"/>
      <c r="CL180" s="81"/>
      <c r="CM180" s="81"/>
      <c r="CN180" s="81"/>
      <c r="CO180" s="81"/>
      <c r="CP180" s="81"/>
      <c r="CQ180" s="81"/>
      <c r="CR180" s="81"/>
      <c r="CS180" s="81"/>
      <c r="CT180" s="81"/>
      <c r="CU180" s="81"/>
      <c r="CV180" s="81"/>
      <c r="CW180" s="81"/>
      <c r="CX180" s="81"/>
      <c r="CY180" s="81"/>
      <c r="CZ180" s="81"/>
      <c r="DA180" s="81"/>
      <c r="DB180" s="81"/>
      <c r="DC180" s="81"/>
      <c r="DD180" s="81"/>
      <c r="DE180" s="81"/>
      <c r="DF180" s="81"/>
      <c r="DG180" s="81"/>
      <c r="DH180" s="81"/>
      <c r="DI180" s="81"/>
      <c r="DJ180" s="81"/>
      <c r="DK180" s="448"/>
      <c r="DL180" s="213" t="str">
        <f t="shared" si="180"/>
        <v xml:space="preserve"> </v>
      </c>
      <c r="DM180" s="246">
        <f t="shared" si="197"/>
        <v>61</v>
      </c>
      <c r="DN180" s="447"/>
      <c r="DO180" s="449"/>
      <c r="DP180" s="81"/>
      <c r="DQ180" s="81"/>
      <c r="DR180" s="81"/>
      <c r="DS180" s="81"/>
      <c r="DT180" s="81"/>
      <c r="DU180" s="81"/>
      <c r="DV180" s="448"/>
      <c r="DW180" s="450"/>
      <c r="DX180" s="704"/>
      <c r="DY180" s="213" t="str">
        <f t="shared" si="188"/>
        <v xml:space="preserve"> </v>
      </c>
      <c r="DZ180" s="213" t="str">
        <f t="shared" si="189"/>
        <v xml:space="preserve"> </v>
      </c>
      <c r="EA180" s="247"/>
      <c r="EB180" s="247"/>
      <c r="EC180" s="247"/>
      <c r="ED180" s="247"/>
      <c r="EE180" s="247"/>
      <c r="EF180" s="247"/>
      <c r="EG180" s="450"/>
      <c r="EH180" s="704"/>
      <c r="EI180" s="213" t="str">
        <f t="shared" si="190"/>
        <v xml:space="preserve"> </v>
      </c>
      <c r="EJ180" s="213" t="str">
        <f t="shared" si="191"/>
        <v xml:space="preserve"> </v>
      </c>
      <c r="EK180" s="81"/>
      <c r="EL180" s="81"/>
      <c r="EM180" s="81"/>
      <c r="EN180" s="704"/>
      <c r="EO180" s="213" t="str">
        <f t="shared" si="82"/>
        <v xml:space="preserve"> </v>
      </c>
      <c r="EP180" s="249"/>
      <c r="EQ180" s="704"/>
      <c r="ER180" s="248"/>
      <c r="ES180" s="704"/>
      <c r="ET180" s="248"/>
      <c r="EU180" s="251"/>
      <c r="EV180" s="213" t="str">
        <f t="shared" si="192"/>
        <v xml:space="preserve"> </v>
      </c>
      <c r="EW180" s="213" t="str">
        <f t="shared" si="193"/>
        <v xml:space="preserve"> </v>
      </c>
      <c r="EX180" s="82"/>
      <c r="EY180" s="82"/>
      <c r="EZ180" s="82"/>
      <c r="FA180" s="248"/>
      <c r="FB180" s="1337" t="str">
        <f t="shared" si="85"/>
        <v xml:space="preserve"> </v>
      </c>
      <c r="FC180" s="452"/>
      <c r="FD180" s="213" t="str" cm="1">
        <f t="array" ref="FD180">IF(AND(SUM(COUNTIF(DO180:DV180,{"*実施*"}),COUNTIF(EA180:EF180,{"*実施*"}))&gt;0,FC180=""),"法に基づく措置あり→問12に記入",
IF(AND(SUM(COUNTIF(DO180:DV180,{"*実施*"}),COUNTIF(EA180:EF180,{"*実施*"}))&lt;1,FC180&lt;&gt;""),"法に基づく措置なし→問12に記入不要"," "))</f>
        <v xml:space="preserve"> </v>
      </c>
      <c r="FE180" s="449"/>
      <c r="FF180" s="704"/>
      <c r="FG180" s="81"/>
      <c r="FH180" s="449"/>
      <c r="FI180" s="1100"/>
      <c r="FJ180" s="1107" t="str">
        <f t="shared" si="137"/>
        <v xml:space="preserve"> </v>
      </c>
      <c r="FK180" s="779" t="str">
        <f t="shared" si="198"/>
        <v/>
      </c>
      <c r="FL180" s="212" t="str">
        <f t="shared" si="199"/>
        <v xml:space="preserve"> </v>
      </c>
      <c r="FM180" s="1335" t="str">
        <f t="shared" si="111"/>
        <v xml:space="preserve"> </v>
      </c>
      <c r="FN180" s="1273" t="str">
        <f t="shared" si="112"/>
        <v/>
      </c>
      <c r="FO180" s="1274" t="str">
        <f t="shared" si="113"/>
        <v/>
      </c>
      <c r="FP180" s="1275" t="str">
        <f t="shared" si="114"/>
        <v/>
      </c>
      <c r="FQ180" s="1275" t="str">
        <f t="shared" si="115"/>
        <v/>
      </c>
      <c r="FR180" s="1275" t="str">
        <f t="shared" si="116"/>
        <v/>
      </c>
      <c r="FS180" s="1275" t="str">
        <f t="shared" si="117"/>
        <v/>
      </c>
      <c r="FT180" s="1275" t="str">
        <f t="shared" si="118"/>
        <v/>
      </c>
      <c r="FU180" s="1275" t="str">
        <f t="shared" si="119"/>
        <v/>
      </c>
      <c r="FV180" s="1275" t="str">
        <f t="shared" si="120"/>
        <v/>
      </c>
      <c r="FW180" s="1275" t="str">
        <f t="shared" si="121"/>
        <v/>
      </c>
      <c r="FY180" s="1234" t="str">
        <f t="shared" si="138"/>
        <v xml:space="preserve"> </v>
      </c>
      <c r="FZ180" s="1234" t="str">
        <f t="shared" si="139"/>
        <v xml:space="preserve"> </v>
      </c>
      <c r="GA180" s="1234" t="str">
        <f t="shared" si="140"/>
        <v xml:space="preserve"> </v>
      </c>
      <c r="GB180" s="1234" t="str">
        <f t="shared" si="141"/>
        <v xml:space="preserve"> </v>
      </c>
      <c r="GC180" s="1234" t="str">
        <f t="shared" si="142"/>
        <v xml:space="preserve"> </v>
      </c>
      <c r="GD180" s="1234" t="str">
        <f t="shared" si="143"/>
        <v xml:space="preserve"> </v>
      </c>
      <c r="GE180" s="1234" t="str">
        <f t="shared" si="144"/>
        <v xml:space="preserve"> </v>
      </c>
      <c r="GF180" s="1234" t="str">
        <f t="shared" si="145"/>
        <v xml:space="preserve"> </v>
      </c>
      <c r="GG180" s="1234" t="str">
        <f t="shared" si="146"/>
        <v xml:space="preserve"> </v>
      </c>
      <c r="GH180" s="1234">
        <f t="shared" si="147"/>
        <v>0</v>
      </c>
      <c r="GI180" s="1234" t="str">
        <f t="shared" si="148"/>
        <v xml:space="preserve"> </v>
      </c>
      <c r="GJ180" s="1234" t="str">
        <f t="shared" si="149"/>
        <v xml:space="preserve"> </v>
      </c>
      <c r="GK180" s="1234" t="str">
        <f t="shared" si="150"/>
        <v xml:space="preserve"> </v>
      </c>
      <c r="GL180" s="1234" t="str">
        <f t="shared" si="151"/>
        <v xml:space="preserve"> </v>
      </c>
      <c r="GM180" s="1234" t="str">
        <f t="shared" si="152"/>
        <v xml:space="preserve"> </v>
      </c>
      <c r="GN180" s="1234" t="str">
        <f t="shared" si="153"/>
        <v xml:space="preserve"> </v>
      </c>
      <c r="GO180" s="1234" t="str">
        <f t="shared" si="154"/>
        <v xml:space="preserve"> </v>
      </c>
      <c r="GP180" s="1234" t="str">
        <f t="shared" si="155"/>
        <v xml:space="preserve"> </v>
      </c>
      <c r="GQ180" s="1234" t="str">
        <f t="shared" si="156"/>
        <v xml:space="preserve"> </v>
      </c>
      <c r="GR180" s="1234">
        <f t="shared" si="157"/>
        <v>0</v>
      </c>
      <c r="GS180" s="1234" t="str">
        <f t="shared" si="168"/>
        <v xml:space="preserve"> </v>
      </c>
      <c r="GT180" s="1234" t="str">
        <f t="shared" si="169"/>
        <v xml:space="preserve"> </v>
      </c>
      <c r="GU180" s="1234" t="str">
        <f t="shared" si="170"/>
        <v xml:space="preserve"> </v>
      </c>
      <c r="GV180" s="1234" t="str">
        <f t="shared" si="171"/>
        <v xml:space="preserve"> </v>
      </c>
      <c r="GW180" s="1234" t="str">
        <f t="shared" si="172"/>
        <v xml:space="preserve"> </v>
      </c>
      <c r="GX180" s="1234" t="str">
        <f t="shared" si="173"/>
        <v xml:space="preserve"> </v>
      </c>
      <c r="GY180" s="1234" t="str">
        <f t="shared" si="174"/>
        <v xml:space="preserve"> </v>
      </c>
      <c r="GZ180" s="1234" t="str">
        <f t="shared" si="175"/>
        <v xml:space="preserve"> </v>
      </c>
      <c r="HA180" s="1234" t="str">
        <f t="shared" si="176"/>
        <v xml:space="preserve"> </v>
      </c>
      <c r="HB180" s="1234">
        <f t="shared" si="167"/>
        <v>0</v>
      </c>
      <c r="HC180" s="1234" t="str">
        <f t="shared" si="125"/>
        <v xml:space="preserve"> </v>
      </c>
      <c r="HD180" s="1234" t="str">
        <f t="shared" si="126"/>
        <v xml:space="preserve"> </v>
      </c>
      <c r="HE180" s="1234" t="str">
        <f t="shared" si="127"/>
        <v xml:space="preserve"> </v>
      </c>
      <c r="HF180" s="1234">
        <f t="shared" si="128"/>
        <v>0</v>
      </c>
      <c r="HG180" s="1234" t="str">
        <f t="shared" si="129"/>
        <v xml:space="preserve"> </v>
      </c>
      <c r="HH180" s="1234" t="str">
        <f t="shared" si="130"/>
        <v xml:space="preserve"> </v>
      </c>
      <c r="HI180" s="1234" t="str">
        <f t="shared" si="131"/>
        <v xml:space="preserve"> </v>
      </c>
      <c r="HJ180" s="1234" t="str">
        <f t="shared" si="132"/>
        <v xml:space="preserve"> </v>
      </c>
      <c r="HK180" s="1234" t="str">
        <f t="shared" si="133"/>
        <v xml:space="preserve"> </v>
      </c>
      <c r="HL180" s="1234" t="str">
        <f t="shared" si="134"/>
        <v xml:space="preserve"> </v>
      </c>
      <c r="HM180" s="1234" t="str">
        <f t="shared" si="135"/>
        <v xml:space="preserve"> </v>
      </c>
      <c r="HN180" s="1234">
        <f t="shared" si="136"/>
        <v>0</v>
      </c>
    </row>
    <row r="181" spans="1:222" ht="30" customHeight="1" thickTop="1" thickBot="1">
      <c r="A181" s="1205">
        <f>【A票】【D票】!$D$10</f>
        <v>0</v>
      </c>
      <c r="B181" s="1205">
        <f>【A票】【D票】!$H$10</f>
        <v>0</v>
      </c>
      <c r="C181" s="1206" t="str">
        <f>【A票】【D票】!$K$10</f>
        <v xml:space="preserve"> </v>
      </c>
      <c r="D181" s="1207">
        <f t="shared" si="62"/>
        <v>62</v>
      </c>
      <c r="E181" s="472"/>
      <c r="F181" s="704"/>
      <c r="G181" s="588"/>
      <c r="H181" s="589"/>
      <c r="I181" s="639"/>
      <c r="J181" s="639"/>
      <c r="K181" s="639"/>
      <c r="L181" s="639"/>
      <c r="M181" s="639"/>
      <c r="N181" s="639"/>
      <c r="O181" s="639"/>
      <c r="P181" s="639"/>
      <c r="Q181" s="639"/>
      <c r="R181" s="639"/>
      <c r="S181" s="639"/>
      <c r="T181" s="639"/>
      <c r="U181" s="639"/>
      <c r="V181" s="640"/>
      <c r="W181" s="644"/>
      <c r="X181" s="644"/>
      <c r="Y181" s="645"/>
      <c r="Z181" s="643"/>
      <c r="AA181" s="212" t="str">
        <f t="shared" si="182"/>
        <v xml:space="preserve"> </v>
      </c>
      <c r="AB181" s="212" t="str">
        <f t="shared" si="183"/>
        <v xml:space="preserve"> </v>
      </c>
      <c r="AC181" s="81"/>
      <c r="AD181" s="448"/>
      <c r="AE181" s="448"/>
      <c r="AF181" s="804" t="str">
        <f t="shared" si="186"/>
        <v xml:space="preserve"> </v>
      </c>
      <c r="AG181" s="804" t="str">
        <f t="shared" si="187"/>
        <v xml:space="preserve"> </v>
      </c>
      <c r="AH181" s="440"/>
      <c r="AI181" s="704"/>
      <c r="AJ181" s="442"/>
      <c r="AK181" s="442"/>
      <c r="AL181" s="442"/>
      <c r="AM181" s="442"/>
      <c r="AN181" s="844"/>
      <c r="AO181" s="443"/>
      <c r="AP181" s="441"/>
      <c r="AQ181" s="1328" t="str">
        <f t="shared" si="194"/>
        <v xml:space="preserve"> </v>
      </c>
      <c r="AR181" s="213" t="str">
        <f t="shared" si="195"/>
        <v xml:space="preserve"> </v>
      </c>
      <c r="AS181" s="213" t="str">
        <f t="shared" si="196"/>
        <v xml:space="preserve"> </v>
      </c>
      <c r="AT181" s="1216" t="str">
        <f t="shared" si="200"/>
        <v xml:space="preserve"> </v>
      </c>
      <c r="AU181" s="1217" t="str">
        <f t="shared" si="201"/>
        <v xml:space="preserve"> </v>
      </c>
      <c r="AV181" s="79"/>
      <c r="AW181" s="1218" t="str">
        <f t="shared" si="202"/>
        <v/>
      </c>
      <c r="AX181" s="213" t="str">
        <f t="shared" si="184"/>
        <v xml:space="preserve"> </v>
      </c>
      <c r="AY181" s="213" t="str">
        <f t="shared" si="185"/>
        <v xml:space="preserve"> </v>
      </c>
      <c r="AZ181" s="445"/>
      <c r="BA181" s="81"/>
      <c r="BB181" s="81"/>
      <c r="BC181" s="80"/>
      <c r="BD181" s="245"/>
      <c r="BE181" s="442"/>
      <c r="BF181" s="442"/>
      <c r="BG181" s="442"/>
      <c r="BH181" s="219" t="str">
        <f t="shared" si="75"/>
        <v xml:space="preserve"> </v>
      </c>
      <c r="BI181" s="446"/>
      <c r="BJ181" s="704"/>
      <c r="BK181" s="81"/>
      <c r="BL181" s="451"/>
      <c r="BM181" s="450"/>
      <c r="BN181" s="449"/>
      <c r="BO181" s="449"/>
      <c r="BP181" s="81"/>
      <c r="BQ181" s="81"/>
      <c r="BR181" s="81"/>
      <c r="BS181" s="81"/>
      <c r="BT181" s="81"/>
      <c r="BU181" s="81"/>
      <c r="BV181" s="81"/>
      <c r="BW181" s="81"/>
      <c r="BX181" s="81"/>
      <c r="BY181" s="81"/>
      <c r="BZ181" s="81"/>
      <c r="CA181" s="81"/>
      <c r="CB181" s="81"/>
      <c r="CC181" s="81"/>
      <c r="CD181" s="81"/>
      <c r="CE181" s="81"/>
      <c r="CF181" s="81"/>
      <c r="CG181" s="81"/>
      <c r="CH181" s="81"/>
      <c r="CI181" s="81"/>
      <c r="CJ181" s="81"/>
      <c r="CK181" s="81"/>
      <c r="CL181" s="81"/>
      <c r="CM181" s="81"/>
      <c r="CN181" s="81"/>
      <c r="CO181" s="81"/>
      <c r="CP181" s="81"/>
      <c r="CQ181" s="81"/>
      <c r="CR181" s="81"/>
      <c r="CS181" s="81"/>
      <c r="CT181" s="81"/>
      <c r="CU181" s="81"/>
      <c r="CV181" s="81"/>
      <c r="CW181" s="81"/>
      <c r="CX181" s="81"/>
      <c r="CY181" s="81"/>
      <c r="CZ181" s="81"/>
      <c r="DA181" s="81"/>
      <c r="DB181" s="81"/>
      <c r="DC181" s="81"/>
      <c r="DD181" s="81"/>
      <c r="DE181" s="81"/>
      <c r="DF181" s="81"/>
      <c r="DG181" s="81"/>
      <c r="DH181" s="81"/>
      <c r="DI181" s="81"/>
      <c r="DJ181" s="81"/>
      <c r="DK181" s="448"/>
      <c r="DL181" s="213" t="str">
        <f t="shared" si="180"/>
        <v xml:space="preserve"> </v>
      </c>
      <c r="DM181" s="246">
        <f t="shared" si="197"/>
        <v>62</v>
      </c>
      <c r="DN181" s="447"/>
      <c r="DO181" s="449"/>
      <c r="DP181" s="81"/>
      <c r="DQ181" s="81"/>
      <c r="DR181" s="81"/>
      <c r="DS181" s="81"/>
      <c r="DT181" s="81"/>
      <c r="DU181" s="81"/>
      <c r="DV181" s="448"/>
      <c r="DW181" s="450"/>
      <c r="DX181" s="704"/>
      <c r="DY181" s="213" t="str">
        <f t="shared" si="188"/>
        <v xml:space="preserve"> </v>
      </c>
      <c r="DZ181" s="213" t="str">
        <f t="shared" si="189"/>
        <v xml:space="preserve"> </v>
      </c>
      <c r="EA181" s="247"/>
      <c r="EB181" s="247"/>
      <c r="EC181" s="247"/>
      <c r="ED181" s="247"/>
      <c r="EE181" s="247"/>
      <c r="EF181" s="247"/>
      <c r="EG181" s="450"/>
      <c r="EH181" s="704"/>
      <c r="EI181" s="213" t="str">
        <f t="shared" si="190"/>
        <v xml:space="preserve"> </v>
      </c>
      <c r="EJ181" s="213" t="str">
        <f t="shared" si="191"/>
        <v xml:space="preserve"> </v>
      </c>
      <c r="EK181" s="81"/>
      <c r="EL181" s="81"/>
      <c r="EM181" s="81"/>
      <c r="EN181" s="704"/>
      <c r="EO181" s="213" t="str">
        <f t="shared" si="82"/>
        <v xml:space="preserve"> </v>
      </c>
      <c r="EP181" s="249"/>
      <c r="EQ181" s="704"/>
      <c r="ER181" s="248"/>
      <c r="ES181" s="704"/>
      <c r="ET181" s="248"/>
      <c r="EU181" s="251"/>
      <c r="EV181" s="213" t="str">
        <f t="shared" si="192"/>
        <v xml:space="preserve"> </v>
      </c>
      <c r="EW181" s="213" t="str">
        <f t="shared" si="193"/>
        <v xml:space="preserve"> </v>
      </c>
      <c r="EX181" s="82"/>
      <c r="EY181" s="82"/>
      <c r="EZ181" s="82"/>
      <c r="FA181" s="248"/>
      <c r="FB181" s="1337" t="str">
        <f t="shared" si="85"/>
        <v xml:space="preserve"> </v>
      </c>
      <c r="FC181" s="452"/>
      <c r="FD181" s="213" t="str" cm="1">
        <f t="array" ref="FD181">IF(AND(SUM(COUNTIF(DO181:DV181,{"*実施*"}),COUNTIF(EA181:EF181,{"*実施*"}))&gt;0,FC181=""),"法に基づく措置あり→問12に記入",
IF(AND(SUM(COUNTIF(DO181:DV181,{"*実施*"}),COUNTIF(EA181:EF181,{"*実施*"}))&lt;1,FC181&lt;&gt;""),"法に基づく措置なし→問12に記入不要"," "))</f>
        <v xml:space="preserve"> </v>
      </c>
      <c r="FE181" s="449"/>
      <c r="FF181" s="704"/>
      <c r="FG181" s="81"/>
      <c r="FH181" s="449"/>
      <c r="FI181" s="1100"/>
      <c r="FJ181" s="1107" t="str">
        <f t="shared" si="137"/>
        <v xml:space="preserve"> </v>
      </c>
      <c r="FK181" s="779" t="str">
        <f t="shared" si="198"/>
        <v/>
      </c>
      <c r="FL181" s="212" t="str">
        <f t="shared" si="199"/>
        <v xml:space="preserve"> </v>
      </c>
      <c r="FM181" s="1335" t="str">
        <f t="shared" si="111"/>
        <v xml:space="preserve"> </v>
      </c>
      <c r="FN181" s="1273" t="str">
        <f t="shared" si="112"/>
        <v/>
      </c>
      <c r="FO181" s="1274" t="str">
        <f t="shared" si="113"/>
        <v/>
      </c>
      <c r="FP181" s="1275" t="str">
        <f t="shared" si="114"/>
        <v/>
      </c>
      <c r="FQ181" s="1275" t="str">
        <f t="shared" si="115"/>
        <v/>
      </c>
      <c r="FR181" s="1275" t="str">
        <f t="shared" si="116"/>
        <v/>
      </c>
      <c r="FS181" s="1275" t="str">
        <f t="shared" si="117"/>
        <v/>
      </c>
      <c r="FT181" s="1275" t="str">
        <f t="shared" si="118"/>
        <v/>
      </c>
      <c r="FU181" s="1275" t="str">
        <f t="shared" si="119"/>
        <v/>
      </c>
      <c r="FV181" s="1275" t="str">
        <f t="shared" si="120"/>
        <v/>
      </c>
      <c r="FW181" s="1275" t="str">
        <f t="shared" si="121"/>
        <v/>
      </c>
      <c r="FY181" s="1234" t="str">
        <f t="shared" si="138"/>
        <v xml:space="preserve"> </v>
      </c>
      <c r="FZ181" s="1234" t="str">
        <f t="shared" si="139"/>
        <v xml:space="preserve"> </v>
      </c>
      <c r="GA181" s="1234" t="str">
        <f t="shared" si="140"/>
        <v xml:space="preserve"> </v>
      </c>
      <c r="GB181" s="1234" t="str">
        <f t="shared" si="141"/>
        <v xml:space="preserve"> </v>
      </c>
      <c r="GC181" s="1234" t="str">
        <f t="shared" si="142"/>
        <v xml:space="preserve"> </v>
      </c>
      <c r="GD181" s="1234" t="str">
        <f t="shared" si="143"/>
        <v xml:space="preserve"> </v>
      </c>
      <c r="GE181" s="1234" t="str">
        <f t="shared" si="144"/>
        <v xml:space="preserve"> </v>
      </c>
      <c r="GF181" s="1234" t="str">
        <f t="shared" si="145"/>
        <v xml:space="preserve"> </v>
      </c>
      <c r="GG181" s="1234" t="str">
        <f t="shared" si="146"/>
        <v xml:space="preserve"> </v>
      </c>
      <c r="GH181" s="1234">
        <f t="shared" si="147"/>
        <v>0</v>
      </c>
      <c r="GI181" s="1234" t="str">
        <f t="shared" si="148"/>
        <v xml:space="preserve"> </v>
      </c>
      <c r="GJ181" s="1234" t="str">
        <f t="shared" si="149"/>
        <v xml:space="preserve"> </v>
      </c>
      <c r="GK181" s="1234" t="str">
        <f t="shared" si="150"/>
        <v xml:space="preserve"> </v>
      </c>
      <c r="GL181" s="1234" t="str">
        <f t="shared" si="151"/>
        <v xml:space="preserve"> </v>
      </c>
      <c r="GM181" s="1234" t="str">
        <f t="shared" si="152"/>
        <v xml:space="preserve"> </v>
      </c>
      <c r="GN181" s="1234" t="str">
        <f t="shared" si="153"/>
        <v xml:space="preserve"> </v>
      </c>
      <c r="GO181" s="1234" t="str">
        <f t="shared" si="154"/>
        <v xml:space="preserve"> </v>
      </c>
      <c r="GP181" s="1234" t="str">
        <f t="shared" si="155"/>
        <v xml:space="preserve"> </v>
      </c>
      <c r="GQ181" s="1234" t="str">
        <f t="shared" si="156"/>
        <v xml:space="preserve"> </v>
      </c>
      <c r="GR181" s="1234">
        <f t="shared" si="157"/>
        <v>0</v>
      </c>
      <c r="GS181" s="1234" t="str">
        <f t="shared" si="168"/>
        <v xml:space="preserve"> </v>
      </c>
      <c r="GT181" s="1234" t="str">
        <f t="shared" si="169"/>
        <v xml:space="preserve"> </v>
      </c>
      <c r="GU181" s="1234" t="str">
        <f t="shared" si="170"/>
        <v xml:space="preserve"> </v>
      </c>
      <c r="GV181" s="1234" t="str">
        <f t="shared" si="171"/>
        <v xml:space="preserve"> </v>
      </c>
      <c r="GW181" s="1234" t="str">
        <f t="shared" si="172"/>
        <v xml:space="preserve"> </v>
      </c>
      <c r="GX181" s="1234" t="str">
        <f t="shared" si="173"/>
        <v xml:space="preserve"> </v>
      </c>
      <c r="GY181" s="1234" t="str">
        <f t="shared" si="174"/>
        <v xml:space="preserve"> </v>
      </c>
      <c r="GZ181" s="1234" t="str">
        <f t="shared" si="175"/>
        <v xml:space="preserve"> </v>
      </c>
      <c r="HA181" s="1234" t="str">
        <f t="shared" si="176"/>
        <v xml:space="preserve"> </v>
      </c>
      <c r="HB181" s="1234">
        <f t="shared" si="167"/>
        <v>0</v>
      </c>
      <c r="HC181" s="1234" t="str">
        <f t="shared" si="125"/>
        <v xml:space="preserve"> </v>
      </c>
      <c r="HD181" s="1234" t="str">
        <f t="shared" si="126"/>
        <v xml:space="preserve"> </v>
      </c>
      <c r="HE181" s="1234" t="str">
        <f t="shared" si="127"/>
        <v xml:space="preserve"> </v>
      </c>
      <c r="HF181" s="1234">
        <f t="shared" si="128"/>
        <v>0</v>
      </c>
      <c r="HG181" s="1234" t="str">
        <f t="shared" si="129"/>
        <v xml:space="preserve"> </v>
      </c>
      <c r="HH181" s="1234" t="str">
        <f t="shared" si="130"/>
        <v xml:space="preserve"> </v>
      </c>
      <c r="HI181" s="1234" t="str">
        <f t="shared" si="131"/>
        <v xml:space="preserve"> </v>
      </c>
      <c r="HJ181" s="1234" t="str">
        <f t="shared" si="132"/>
        <v xml:space="preserve"> </v>
      </c>
      <c r="HK181" s="1234" t="str">
        <f t="shared" si="133"/>
        <v xml:space="preserve"> </v>
      </c>
      <c r="HL181" s="1234" t="str">
        <f t="shared" si="134"/>
        <v xml:space="preserve"> </v>
      </c>
      <c r="HM181" s="1234" t="str">
        <f t="shared" si="135"/>
        <v xml:space="preserve"> </v>
      </c>
      <c r="HN181" s="1234">
        <f t="shared" si="136"/>
        <v>0</v>
      </c>
    </row>
    <row r="182" spans="1:222" ht="30" customHeight="1" thickTop="1" thickBot="1">
      <c r="A182" s="1205">
        <f>【A票】【D票】!$D$10</f>
        <v>0</v>
      </c>
      <c r="B182" s="1205">
        <f>【A票】【D票】!$H$10</f>
        <v>0</v>
      </c>
      <c r="C182" s="1206" t="str">
        <f>【A票】【D票】!$K$10</f>
        <v xml:space="preserve"> </v>
      </c>
      <c r="D182" s="1207">
        <f t="shared" si="62"/>
        <v>63</v>
      </c>
      <c r="E182" s="472"/>
      <c r="F182" s="704"/>
      <c r="G182" s="588"/>
      <c r="H182" s="589"/>
      <c r="I182" s="639"/>
      <c r="J182" s="639"/>
      <c r="K182" s="639"/>
      <c r="L182" s="639"/>
      <c r="M182" s="639"/>
      <c r="N182" s="639"/>
      <c r="O182" s="639"/>
      <c r="P182" s="639"/>
      <c r="Q182" s="639"/>
      <c r="R182" s="639"/>
      <c r="S182" s="639"/>
      <c r="T182" s="639"/>
      <c r="U182" s="639"/>
      <c r="V182" s="640"/>
      <c r="W182" s="644"/>
      <c r="X182" s="644"/>
      <c r="Y182" s="645"/>
      <c r="Z182" s="643"/>
      <c r="AA182" s="212" t="str">
        <f t="shared" si="182"/>
        <v xml:space="preserve"> </v>
      </c>
      <c r="AB182" s="212" t="str">
        <f t="shared" si="183"/>
        <v xml:space="preserve"> </v>
      </c>
      <c r="AC182" s="81"/>
      <c r="AD182" s="448"/>
      <c r="AE182" s="448"/>
      <c r="AF182" s="804" t="str">
        <f t="shared" si="186"/>
        <v xml:space="preserve"> </v>
      </c>
      <c r="AG182" s="804" t="str">
        <f t="shared" si="187"/>
        <v xml:space="preserve"> </v>
      </c>
      <c r="AH182" s="440"/>
      <c r="AI182" s="704"/>
      <c r="AJ182" s="442"/>
      <c r="AK182" s="442"/>
      <c r="AL182" s="442"/>
      <c r="AM182" s="442"/>
      <c r="AN182" s="844"/>
      <c r="AO182" s="443"/>
      <c r="AP182" s="441"/>
      <c r="AQ182" s="1328" t="str">
        <f t="shared" si="194"/>
        <v xml:space="preserve"> </v>
      </c>
      <c r="AR182" s="213" t="str">
        <f t="shared" si="195"/>
        <v xml:space="preserve"> </v>
      </c>
      <c r="AS182" s="213" t="str">
        <f t="shared" si="196"/>
        <v xml:space="preserve"> </v>
      </c>
      <c r="AT182" s="1216" t="str">
        <f t="shared" si="200"/>
        <v xml:space="preserve"> </v>
      </c>
      <c r="AU182" s="1217" t="str">
        <f t="shared" si="201"/>
        <v xml:space="preserve"> </v>
      </c>
      <c r="AV182" s="79"/>
      <c r="AW182" s="1218" t="str">
        <f t="shared" si="202"/>
        <v/>
      </c>
      <c r="AX182" s="213" t="str">
        <f t="shared" si="184"/>
        <v xml:space="preserve"> </v>
      </c>
      <c r="AY182" s="213" t="str">
        <f t="shared" si="185"/>
        <v xml:space="preserve"> </v>
      </c>
      <c r="AZ182" s="445"/>
      <c r="BA182" s="81"/>
      <c r="BB182" s="81"/>
      <c r="BC182" s="80"/>
      <c r="BD182" s="245"/>
      <c r="BE182" s="442"/>
      <c r="BF182" s="442"/>
      <c r="BG182" s="442"/>
      <c r="BH182" s="219" t="str">
        <f t="shared" si="75"/>
        <v xml:space="preserve"> </v>
      </c>
      <c r="BI182" s="446"/>
      <c r="BJ182" s="704"/>
      <c r="BK182" s="81"/>
      <c r="BL182" s="451"/>
      <c r="BM182" s="450"/>
      <c r="BN182" s="449"/>
      <c r="BO182" s="449"/>
      <c r="BP182" s="81"/>
      <c r="BQ182" s="81"/>
      <c r="BR182" s="81"/>
      <c r="BS182" s="81"/>
      <c r="BT182" s="81"/>
      <c r="BU182" s="81"/>
      <c r="BV182" s="81"/>
      <c r="BW182" s="81"/>
      <c r="BX182" s="81"/>
      <c r="BY182" s="81"/>
      <c r="BZ182" s="81"/>
      <c r="CA182" s="81"/>
      <c r="CB182" s="81"/>
      <c r="CC182" s="81"/>
      <c r="CD182" s="81"/>
      <c r="CE182" s="81"/>
      <c r="CF182" s="81"/>
      <c r="CG182" s="81"/>
      <c r="CH182" s="81"/>
      <c r="CI182" s="81"/>
      <c r="CJ182" s="81"/>
      <c r="CK182" s="81"/>
      <c r="CL182" s="81"/>
      <c r="CM182" s="81"/>
      <c r="CN182" s="81"/>
      <c r="CO182" s="81"/>
      <c r="CP182" s="81"/>
      <c r="CQ182" s="81"/>
      <c r="CR182" s="81"/>
      <c r="CS182" s="81"/>
      <c r="CT182" s="81"/>
      <c r="CU182" s="81"/>
      <c r="CV182" s="81"/>
      <c r="CW182" s="81"/>
      <c r="CX182" s="81"/>
      <c r="CY182" s="81"/>
      <c r="CZ182" s="81"/>
      <c r="DA182" s="81"/>
      <c r="DB182" s="81"/>
      <c r="DC182" s="81"/>
      <c r="DD182" s="81"/>
      <c r="DE182" s="81"/>
      <c r="DF182" s="81"/>
      <c r="DG182" s="81"/>
      <c r="DH182" s="81"/>
      <c r="DI182" s="81"/>
      <c r="DJ182" s="81"/>
      <c r="DK182" s="448"/>
      <c r="DL182" s="213" t="str">
        <f t="shared" si="180"/>
        <v xml:space="preserve"> </v>
      </c>
      <c r="DM182" s="246">
        <f t="shared" si="197"/>
        <v>63</v>
      </c>
      <c r="DN182" s="447"/>
      <c r="DO182" s="449"/>
      <c r="DP182" s="81"/>
      <c r="DQ182" s="81"/>
      <c r="DR182" s="81"/>
      <c r="DS182" s="81"/>
      <c r="DT182" s="81"/>
      <c r="DU182" s="81"/>
      <c r="DV182" s="448"/>
      <c r="DW182" s="450"/>
      <c r="DX182" s="704"/>
      <c r="DY182" s="213" t="str">
        <f t="shared" si="188"/>
        <v xml:space="preserve"> </v>
      </c>
      <c r="DZ182" s="213" t="str">
        <f t="shared" si="189"/>
        <v xml:space="preserve"> </v>
      </c>
      <c r="EA182" s="247"/>
      <c r="EB182" s="247"/>
      <c r="EC182" s="247"/>
      <c r="ED182" s="247"/>
      <c r="EE182" s="247"/>
      <c r="EF182" s="247"/>
      <c r="EG182" s="450"/>
      <c r="EH182" s="704"/>
      <c r="EI182" s="213" t="str">
        <f t="shared" si="190"/>
        <v xml:space="preserve"> </v>
      </c>
      <c r="EJ182" s="213" t="str">
        <f t="shared" si="191"/>
        <v xml:space="preserve"> </v>
      </c>
      <c r="EK182" s="81"/>
      <c r="EL182" s="81"/>
      <c r="EM182" s="81"/>
      <c r="EN182" s="704"/>
      <c r="EO182" s="213" t="str">
        <f t="shared" si="82"/>
        <v xml:space="preserve"> </v>
      </c>
      <c r="EP182" s="249"/>
      <c r="EQ182" s="704"/>
      <c r="ER182" s="248"/>
      <c r="ES182" s="704"/>
      <c r="ET182" s="248"/>
      <c r="EU182" s="251"/>
      <c r="EV182" s="213" t="str">
        <f t="shared" si="192"/>
        <v xml:space="preserve"> </v>
      </c>
      <c r="EW182" s="213" t="str">
        <f t="shared" si="193"/>
        <v xml:space="preserve"> </v>
      </c>
      <c r="EX182" s="82"/>
      <c r="EY182" s="82"/>
      <c r="EZ182" s="82"/>
      <c r="FA182" s="248"/>
      <c r="FB182" s="1337" t="str">
        <f t="shared" si="85"/>
        <v xml:space="preserve"> </v>
      </c>
      <c r="FC182" s="452"/>
      <c r="FD182" s="213" t="str" cm="1">
        <f t="array" ref="FD182">IF(AND(SUM(COUNTIF(DO182:DV182,{"*実施*"}),COUNTIF(EA182:EF182,{"*実施*"}))&gt;0,FC182=""),"法に基づく措置あり→問12に記入",
IF(AND(SUM(COUNTIF(DO182:DV182,{"*実施*"}),COUNTIF(EA182:EF182,{"*実施*"}))&lt;1,FC182&lt;&gt;""),"法に基づく措置なし→問12に記入不要"," "))</f>
        <v xml:space="preserve"> </v>
      </c>
      <c r="FE182" s="449"/>
      <c r="FF182" s="704"/>
      <c r="FG182" s="81"/>
      <c r="FH182" s="449"/>
      <c r="FI182" s="1100"/>
      <c r="FJ182" s="1107" t="str">
        <f t="shared" si="137"/>
        <v xml:space="preserve"> </v>
      </c>
      <c r="FK182" s="779" t="str">
        <f t="shared" si="198"/>
        <v/>
      </c>
      <c r="FL182" s="212" t="str">
        <f t="shared" si="199"/>
        <v xml:space="preserve"> </v>
      </c>
      <c r="FM182" s="1335" t="str">
        <f t="shared" si="111"/>
        <v xml:space="preserve"> </v>
      </c>
      <c r="FN182" s="1273" t="str">
        <f t="shared" si="112"/>
        <v/>
      </c>
      <c r="FO182" s="1274" t="str">
        <f t="shared" si="113"/>
        <v/>
      </c>
      <c r="FP182" s="1275" t="str">
        <f t="shared" si="114"/>
        <v/>
      </c>
      <c r="FQ182" s="1275" t="str">
        <f t="shared" si="115"/>
        <v/>
      </c>
      <c r="FR182" s="1275" t="str">
        <f t="shared" si="116"/>
        <v/>
      </c>
      <c r="FS182" s="1275" t="str">
        <f t="shared" si="117"/>
        <v/>
      </c>
      <c r="FT182" s="1275" t="str">
        <f t="shared" si="118"/>
        <v/>
      </c>
      <c r="FU182" s="1275" t="str">
        <f t="shared" si="119"/>
        <v/>
      </c>
      <c r="FV182" s="1275" t="str">
        <f t="shared" si="120"/>
        <v/>
      </c>
      <c r="FW182" s="1275" t="str">
        <f t="shared" si="121"/>
        <v/>
      </c>
      <c r="FY182" s="1234" t="str">
        <f t="shared" si="138"/>
        <v xml:space="preserve"> </v>
      </c>
      <c r="FZ182" s="1234" t="str">
        <f t="shared" si="139"/>
        <v xml:space="preserve"> </v>
      </c>
      <c r="GA182" s="1234" t="str">
        <f t="shared" si="140"/>
        <v xml:space="preserve"> </v>
      </c>
      <c r="GB182" s="1234" t="str">
        <f t="shared" si="141"/>
        <v xml:space="preserve"> </v>
      </c>
      <c r="GC182" s="1234" t="str">
        <f t="shared" si="142"/>
        <v xml:space="preserve"> </v>
      </c>
      <c r="GD182" s="1234" t="str">
        <f t="shared" si="143"/>
        <v xml:space="preserve"> </v>
      </c>
      <c r="GE182" s="1234" t="str">
        <f t="shared" si="144"/>
        <v xml:space="preserve"> </v>
      </c>
      <c r="GF182" s="1234" t="str">
        <f t="shared" si="145"/>
        <v xml:space="preserve"> </v>
      </c>
      <c r="GG182" s="1234" t="str">
        <f t="shared" si="146"/>
        <v xml:space="preserve"> </v>
      </c>
      <c r="GH182" s="1234">
        <f t="shared" si="147"/>
        <v>0</v>
      </c>
      <c r="GI182" s="1234" t="str">
        <f t="shared" si="148"/>
        <v xml:space="preserve"> </v>
      </c>
      <c r="GJ182" s="1234" t="str">
        <f t="shared" si="149"/>
        <v xml:space="preserve"> </v>
      </c>
      <c r="GK182" s="1234" t="str">
        <f t="shared" si="150"/>
        <v xml:space="preserve"> </v>
      </c>
      <c r="GL182" s="1234" t="str">
        <f t="shared" si="151"/>
        <v xml:space="preserve"> </v>
      </c>
      <c r="GM182" s="1234" t="str">
        <f t="shared" si="152"/>
        <v xml:space="preserve"> </v>
      </c>
      <c r="GN182" s="1234" t="str">
        <f t="shared" si="153"/>
        <v xml:space="preserve"> </v>
      </c>
      <c r="GO182" s="1234" t="str">
        <f t="shared" si="154"/>
        <v xml:space="preserve"> </v>
      </c>
      <c r="GP182" s="1234" t="str">
        <f t="shared" si="155"/>
        <v xml:space="preserve"> </v>
      </c>
      <c r="GQ182" s="1234" t="str">
        <f t="shared" si="156"/>
        <v xml:space="preserve"> </v>
      </c>
      <c r="GR182" s="1234">
        <f t="shared" si="157"/>
        <v>0</v>
      </c>
      <c r="GS182" s="1234" t="str">
        <f t="shared" si="168"/>
        <v xml:space="preserve"> </v>
      </c>
      <c r="GT182" s="1234" t="str">
        <f t="shared" si="169"/>
        <v xml:space="preserve"> </v>
      </c>
      <c r="GU182" s="1234" t="str">
        <f t="shared" si="170"/>
        <v xml:space="preserve"> </v>
      </c>
      <c r="GV182" s="1234" t="str">
        <f t="shared" si="171"/>
        <v xml:space="preserve"> </v>
      </c>
      <c r="GW182" s="1234" t="str">
        <f t="shared" si="172"/>
        <v xml:space="preserve"> </v>
      </c>
      <c r="GX182" s="1234" t="str">
        <f t="shared" si="173"/>
        <v xml:space="preserve"> </v>
      </c>
      <c r="GY182" s="1234" t="str">
        <f t="shared" si="174"/>
        <v xml:space="preserve"> </v>
      </c>
      <c r="GZ182" s="1234" t="str">
        <f t="shared" si="175"/>
        <v xml:space="preserve"> </v>
      </c>
      <c r="HA182" s="1234" t="str">
        <f t="shared" si="176"/>
        <v xml:space="preserve"> </v>
      </c>
      <c r="HB182" s="1234">
        <f t="shared" si="167"/>
        <v>0</v>
      </c>
      <c r="HC182" s="1234" t="str">
        <f t="shared" si="125"/>
        <v xml:space="preserve"> </v>
      </c>
      <c r="HD182" s="1234" t="str">
        <f t="shared" si="126"/>
        <v xml:space="preserve"> </v>
      </c>
      <c r="HE182" s="1234" t="str">
        <f t="shared" si="127"/>
        <v xml:space="preserve"> </v>
      </c>
      <c r="HF182" s="1234">
        <f t="shared" si="128"/>
        <v>0</v>
      </c>
      <c r="HG182" s="1234" t="str">
        <f t="shared" si="129"/>
        <v xml:space="preserve"> </v>
      </c>
      <c r="HH182" s="1234" t="str">
        <f t="shared" si="130"/>
        <v xml:space="preserve"> </v>
      </c>
      <c r="HI182" s="1234" t="str">
        <f t="shared" si="131"/>
        <v xml:space="preserve"> </v>
      </c>
      <c r="HJ182" s="1234" t="str">
        <f t="shared" si="132"/>
        <v xml:space="preserve"> </v>
      </c>
      <c r="HK182" s="1234" t="str">
        <f t="shared" si="133"/>
        <v xml:space="preserve"> </v>
      </c>
      <c r="HL182" s="1234" t="str">
        <f t="shared" si="134"/>
        <v xml:space="preserve"> </v>
      </c>
      <c r="HM182" s="1234" t="str">
        <f t="shared" si="135"/>
        <v xml:space="preserve"> </v>
      </c>
      <c r="HN182" s="1234">
        <f t="shared" si="136"/>
        <v>0</v>
      </c>
    </row>
    <row r="183" spans="1:222" ht="30" customHeight="1" thickTop="1" thickBot="1">
      <c r="A183" s="1205">
        <f>【A票】【D票】!$D$10</f>
        <v>0</v>
      </c>
      <c r="B183" s="1205">
        <f>【A票】【D票】!$H$10</f>
        <v>0</v>
      </c>
      <c r="C183" s="1206" t="str">
        <f>【A票】【D票】!$K$10</f>
        <v xml:space="preserve"> </v>
      </c>
      <c r="D183" s="1207">
        <f t="shared" si="62"/>
        <v>64</v>
      </c>
      <c r="E183" s="472"/>
      <c r="F183" s="704"/>
      <c r="G183" s="588"/>
      <c r="H183" s="589"/>
      <c r="I183" s="639"/>
      <c r="J183" s="639"/>
      <c r="K183" s="639"/>
      <c r="L183" s="639"/>
      <c r="M183" s="639"/>
      <c r="N183" s="639"/>
      <c r="O183" s="639"/>
      <c r="P183" s="639"/>
      <c r="Q183" s="639"/>
      <c r="R183" s="639"/>
      <c r="S183" s="639"/>
      <c r="T183" s="639"/>
      <c r="U183" s="639"/>
      <c r="V183" s="640"/>
      <c r="W183" s="644"/>
      <c r="X183" s="644"/>
      <c r="Y183" s="645"/>
      <c r="Z183" s="643"/>
      <c r="AA183" s="212" t="str">
        <f t="shared" si="182"/>
        <v xml:space="preserve"> </v>
      </c>
      <c r="AB183" s="212" t="str">
        <f t="shared" si="183"/>
        <v xml:space="preserve"> </v>
      </c>
      <c r="AC183" s="81"/>
      <c r="AD183" s="448"/>
      <c r="AE183" s="448"/>
      <c r="AF183" s="804" t="str">
        <f t="shared" si="186"/>
        <v xml:space="preserve"> </v>
      </c>
      <c r="AG183" s="804" t="str">
        <f t="shared" si="187"/>
        <v xml:space="preserve"> </v>
      </c>
      <c r="AH183" s="440"/>
      <c r="AI183" s="704"/>
      <c r="AJ183" s="442"/>
      <c r="AK183" s="442"/>
      <c r="AL183" s="442"/>
      <c r="AM183" s="442"/>
      <c r="AN183" s="844"/>
      <c r="AO183" s="443"/>
      <c r="AP183" s="441"/>
      <c r="AQ183" s="1328" t="str">
        <f t="shared" si="194"/>
        <v xml:space="preserve"> </v>
      </c>
      <c r="AR183" s="213" t="str">
        <f t="shared" si="195"/>
        <v xml:space="preserve"> </v>
      </c>
      <c r="AS183" s="213" t="str">
        <f t="shared" si="196"/>
        <v xml:space="preserve"> </v>
      </c>
      <c r="AT183" s="1216" t="str">
        <f t="shared" si="200"/>
        <v xml:space="preserve"> </v>
      </c>
      <c r="AU183" s="1217" t="str">
        <f t="shared" si="201"/>
        <v xml:space="preserve"> </v>
      </c>
      <c r="AV183" s="79"/>
      <c r="AW183" s="1218" t="str">
        <f t="shared" si="202"/>
        <v/>
      </c>
      <c r="AX183" s="213" t="str">
        <f t="shared" si="184"/>
        <v xml:space="preserve"> </v>
      </c>
      <c r="AY183" s="213" t="str">
        <f t="shared" si="185"/>
        <v xml:space="preserve"> </v>
      </c>
      <c r="AZ183" s="445"/>
      <c r="BA183" s="81"/>
      <c r="BB183" s="81"/>
      <c r="BC183" s="80"/>
      <c r="BD183" s="245"/>
      <c r="BE183" s="442"/>
      <c r="BF183" s="442"/>
      <c r="BG183" s="442"/>
      <c r="BH183" s="219" t="str">
        <f t="shared" si="75"/>
        <v xml:space="preserve"> </v>
      </c>
      <c r="BI183" s="446"/>
      <c r="BJ183" s="704"/>
      <c r="BK183" s="81"/>
      <c r="BL183" s="451"/>
      <c r="BM183" s="450"/>
      <c r="BN183" s="449"/>
      <c r="BO183" s="449"/>
      <c r="BP183" s="81"/>
      <c r="BQ183" s="81"/>
      <c r="BR183" s="81"/>
      <c r="BS183" s="81"/>
      <c r="BT183" s="81"/>
      <c r="BU183" s="81"/>
      <c r="BV183" s="81"/>
      <c r="BW183" s="81"/>
      <c r="BX183" s="81"/>
      <c r="BY183" s="81"/>
      <c r="BZ183" s="81"/>
      <c r="CA183" s="81"/>
      <c r="CB183" s="81"/>
      <c r="CC183" s="81"/>
      <c r="CD183" s="81"/>
      <c r="CE183" s="81"/>
      <c r="CF183" s="81"/>
      <c r="CG183" s="81"/>
      <c r="CH183" s="81"/>
      <c r="CI183" s="81"/>
      <c r="CJ183" s="81"/>
      <c r="CK183" s="81"/>
      <c r="CL183" s="81"/>
      <c r="CM183" s="81"/>
      <c r="CN183" s="81"/>
      <c r="CO183" s="81"/>
      <c r="CP183" s="81"/>
      <c r="CQ183" s="81"/>
      <c r="CR183" s="81"/>
      <c r="CS183" s="81"/>
      <c r="CT183" s="81"/>
      <c r="CU183" s="81"/>
      <c r="CV183" s="81"/>
      <c r="CW183" s="81"/>
      <c r="CX183" s="81"/>
      <c r="CY183" s="81"/>
      <c r="CZ183" s="81"/>
      <c r="DA183" s="81"/>
      <c r="DB183" s="81"/>
      <c r="DC183" s="81"/>
      <c r="DD183" s="81"/>
      <c r="DE183" s="81"/>
      <c r="DF183" s="81"/>
      <c r="DG183" s="81"/>
      <c r="DH183" s="81"/>
      <c r="DI183" s="81"/>
      <c r="DJ183" s="81"/>
      <c r="DK183" s="448"/>
      <c r="DL183" s="213" t="str">
        <f t="shared" si="180"/>
        <v xml:space="preserve"> </v>
      </c>
      <c r="DM183" s="246">
        <f t="shared" ref="DM183:DM319" si="203">D183</f>
        <v>64</v>
      </c>
      <c r="DN183" s="447"/>
      <c r="DO183" s="449"/>
      <c r="DP183" s="81"/>
      <c r="DQ183" s="81"/>
      <c r="DR183" s="81"/>
      <c r="DS183" s="81"/>
      <c r="DT183" s="81"/>
      <c r="DU183" s="81"/>
      <c r="DV183" s="448"/>
      <c r="DW183" s="450"/>
      <c r="DX183" s="704"/>
      <c r="DY183" s="213" t="str">
        <f t="shared" si="188"/>
        <v xml:space="preserve"> </v>
      </c>
      <c r="DZ183" s="213" t="str">
        <f t="shared" si="189"/>
        <v xml:space="preserve"> </v>
      </c>
      <c r="EA183" s="247"/>
      <c r="EB183" s="247"/>
      <c r="EC183" s="247"/>
      <c r="ED183" s="247"/>
      <c r="EE183" s="247"/>
      <c r="EF183" s="247"/>
      <c r="EG183" s="450"/>
      <c r="EH183" s="704"/>
      <c r="EI183" s="213" t="str">
        <f t="shared" si="190"/>
        <v xml:space="preserve"> </v>
      </c>
      <c r="EJ183" s="213" t="str">
        <f t="shared" si="191"/>
        <v xml:space="preserve"> </v>
      </c>
      <c r="EK183" s="81"/>
      <c r="EL183" s="81"/>
      <c r="EM183" s="81"/>
      <c r="EN183" s="704"/>
      <c r="EO183" s="213" t="str">
        <f t="shared" si="82"/>
        <v xml:space="preserve"> </v>
      </c>
      <c r="EP183" s="249"/>
      <c r="EQ183" s="704"/>
      <c r="ER183" s="248"/>
      <c r="ES183" s="704"/>
      <c r="ET183" s="248"/>
      <c r="EU183" s="251"/>
      <c r="EV183" s="213" t="str">
        <f t="shared" si="192"/>
        <v xml:space="preserve"> </v>
      </c>
      <c r="EW183" s="213" t="str">
        <f t="shared" si="193"/>
        <v xml:space="preserve"> </v>
      </c>
      <c r="EX183" s="82"/>
      <c r="EY183" s="82"/>
      <c r="EZ183" s="82"/>
      <c r="FA183" s="248"/>
      <c r="FB183" s="1337" t="str">
        <f t="shared" si="85"/>
        <v xml:space="preserve"> </v>
      </c>
      <c r="FC183" s="452"/>
      <c r="FD183" s="213" t="str" cm="1">
        <f t="array" ref="FD183">IF(AND(SUM(COUNTIF(DO183:DV183,{"*実施*"}),COUNTIF(EA183:EF183,{"*実施*"}))&gt;0,FC183=""),"法に基づく措置あり→問12に記入",
IF(AND(SUM(COUNTIF(DO183:DV183,{"*実施*"}),COUNTIF(EA183:EF183,{"*実施*"}))&lt;1,FC183&lt;&gt;""),"法に基づく措置なし→問12に記入不要"," "))</f>
        <v xml:space="preserve"> </v>
      </c>
      <c r="FE183" s="449"/>
      <c r="FF183" s="704"/>
      <c r="FG183" s="81"/>
      <c r="FH183" s="449"/>
      <c r="FI183" s="1100"/>
      <c r="FJ183" s="1107" t="str">
        <f t="shared" si="137"/>
        <v xml:space="preserve"> </v>
      </c>
      <c r="FK183" s="779" t="str">
        <f t="shared" ref="FK183:FK316" si="204">IF(SUM(COUNTIF(AA183:AB183," ")+COUNTIF(AF183:AG183," ")+COUNTIF(AQ183:AS183," ")+COUNTIF(AX183:AY183," "))&lt;9,"問4以前にエラーがあります","")</f>
        <v/>
      </c>
      <c r="FL183" s="212" t="str">
        <f t="shared" ref="FL183:FL319" si="205">IF(SUM(COUNTIF(BH183," ")+COUNTIF(DL183," ")+COUNTIF(EO183," ")+COUNTIF(DY183:DZ183," ")+COUNTIF(EI183:EJ183," ")+COUNTIF(EV183:EW183," ")+COUNTIF(FB183," ")+COUNTIF(FD183," ")+COUNTIF(FJ183," "))&lt;12,"問5以降にエラーがあります"," ")</f>
        <v xml:space="preserve"> </v>
      </c>
      <c r="FM183" s="1335" t="str">
        <f t="shared" si="111"/>
        <v xml:space="preserve"> </v>
      </c>
      <c r="FN183" s="1273" t="str">
        <f t="shared" si="112"/>
        <v/>
      </c>
      <c r="FO183" s="1274" t="str">
        <f t="shared" si="113"/>
        <v/>
      </c>
      <c r="FP183" s="1275" t="str">
        <f t="shared" si="114"/>
        <v/>
      </c>
      <c r="FQ183" s="1275" t="str">
        <f t="shared" si="115"/>
        <v/>
      </c>
      <c r="FR183" s="1275" t="str">
        <f t="shared" si="116"/>
        <v/>
      </c>
      <c r="FS183" s="1275" t="str">
        <f t="shared" si="117"/>
        <v/>
      </c>
      <c r="FT183" s="1275" t="str">
        <f t="shared" si="118"/>
        <v/>
      </c>
      <c r="FU183" s="1275" t="str">
        <f t="shared" si="119"/>
        <v/>
      </c>
      <c r="FV183" s="1275" t="str">
        <f t="shared" si="120"/>
        <v/>
      </c>
      <c r="FW183" s="1275" t="str">
        <f t="shared" si="121"/>
        <v/>
      </c>
      <c r="FY183" s="1234" t="str">
        <f t="shared" si="138"/>
        <v xml:space="preserve"> </v>
      </c>
      <c r="FZ183" s="1234" t="str">
        <f t="shared" si="139"/>
        <v xml:space="preserve"> </v>
      </c>
      <c r="GA183" s="1234" t="str">
        <f t="shared" si="140"/>
        <v xml:space="preserve"> </v>
      </c>
      <c r="GB183" s="1234" t="str">
        <f t="shared" si="141"/>
        <v xml:space="preserve"> </v>
      </c>
      <c r="GC183" s="1234" t="str">
        <f t="shared" si="142"/>
        <v xml:space="preserve"> </v>
      </c>
      <c r="GD183" s="1234" t="str">
        <f t="shared" si="143"/>
        <v xml:space="preserve"> </v>
      </c>
      <c r="GE183" s="1234" t="str">
        <f t="shared" si="144"/>
        <v xml:space="preserve"> </v>
      </c>
      <c r="GF183" s="1234" t="str">
        <f t="shared" si="145"/>
        <v xml:space="preserve"> </v>
      </c>
      <c r="GG183" s="1234" t="str">
        <f t="shared" si="146"/>
        <v xml:space="preserve"> </v>
      </c>
      <c r="GH183" s="1234">
        <f t="shared" si="147"/>
        <v>0</v>
      </c>
      <c r="GI183" s="1234" t="str">
        <f t="shared" si="148"/>
        <v xml:space="preserve"> </v>
      </c>
      <c r="GJ183" s="1234" t="str">
        <f t="shared" si="149"/>
        <v xml:space="preserve"> </v>
      </c>
      <c r="GK183" s="1234" t="str">
        <f t="shared" si="150"/>
        <v xml:space="preserve"> </v>
      </c>
      <c r="GL183" s="1234" t="str">
        <f t="shared" si="151"/>
        <v xml:space="preserve"> </v>
      </c>
      <c r="GM183" s="1234" t="str">
        <f t="shared" si="152"/>
        <v xml:space="preserve"> </v>
      </c>
      <c r="GN183" s="1234" t="str">
        <f t="shared" si="153"/>
        <v xml:space="preserve"> </v>
      </c>
      <c r="GO183" s="1234" t="str">
        <f t="shared" si="154"/>
        <v xml:space="preserve"> </v>
      </c>
      <c r="GP183" s="1234" t="str">
        <f t="shared" si="155"/>
        <v xml:space="preserve"> </v>
      </c>
      <c r="GQ183" s="1234" t="str">
        <f t="shared" si="156"/>
        <v xml:space="preserve"> </v>
      </c>
      <c r="GR183" s="1234">
        <f t="shared" si="157"/>
        <v>0</v>
      </c>
      <c r="GS183" s="1234" t="str">
        <f t="shared" si="168"/>
        <v xml:space="preserve"> </v>
      </c>
      <c r="GT183" s="1234" t="str">
        <f t="shared" si="169"/>
        <v xml:space="preserve"> </v>
      </c>
      <c r="GU183" s="1234" t="str">
        <f t="shared" si="170"/>
        <v xml:space="preserve"> </v>
      </c>
      <c r="GV183" s="1234" t="str">
        <f t="shared" si="171"/>
        <v xml:space="preserve"> </v>
      </c>
      <c r="GW183" s="1234" t="str">
        <f t="shared" si="172"/>
        <v xml:space="preserve"> </v>
      </c>
      <c r="GX183" s="1234" t="str">
        <f t="shared" si="173"/>
        <v xml:space="preserve"> </v>
      </c>
      <c r="GY183" s="1234" t="str">
        <f t="shared" si="174"/>
        <v xml:space="preserve"> </v>
      </c>
      <c r="GZ183" s="1234" t="str">
        <f t="shared" si="175"/>
        <v xml:space="preserve"> </v>
      </c>
      <c r="HA183" s="1234" t="str">
        <f t="shared" si="176"/>
        <v xml:space="preserve"> </v>
      </c>
      <c r="HB183" s="1234">
        <f t="shared" si="167"/>
        <v>0</v>
      </c>
      <c r="HC183" s="1234" t="str">
        <f t="shared" si="125"/>
        <v xml:space="preserve"> </v>
      </c>
      <c r="HD183" s="1234" t="str">
        <f t="shared" si="126"/>
        <v xml:space="preserve"> </v>
      </c>
      <c r="HE183" s="1234" t="str">
        <f t="shared" si="127"/>
        <v xml:space="preserve"> </v>
      </c>
      <c r="HF183" s="1234">
        <f t="shared" si="128"/>
        <v>0</v>
      </c>
      <c r="HG183" s="1234" t="str">
        <f t="shared" si="129"/>
        <v xml:space="preserve"> </v>
      </c>
      <c r="HH183" s="1234" t="str">
        <f t="shared" si="130"/>
        <v xml:space="preserve"> </v>
      </c>
      <c r="HI183" s="1234" t="str">
        <f t="shared" si="131"/>
        <v xml:space="preserve"> </v>
      </c>
      <c r="HJ183" s="1234" t="str">
        <f t="shared" si="132"/>
        <v xml:space="preserve"> </v>
      </c>
      <c r="HK183" s="1234" t="str">
        <f t="shared" si="133"/>
        <v xml:space="preserve"> </v>
      </c>
      <c r="HL183" s="1234" t="str">
        <f t="shared" si="134"/>
        <v xml:space="preserve"> </v>
      </c>
      <c r="HM183" s="1234" t="str">
        <f t="shared" si="135"/>
        <v xml:space="preserve"> </v>
      </c>
      <c r="HN183" s="1234">
        <f t="shared" si="136"/>
        <v>0</v>
      </c>
    </row>
    <row r="184" spans="1:222" ht="30" customHeight="1" thickTop="1" thickBot="1">
      <c r="A184" s="1205">
        <f>【A票】【D票】!$D$10</f>
        <v>0</v>
      </c>
      <c r="B184" s="1205">
        <f>【A票】【D票】!$H$10</f>
        <v>0</v>
      </c>
      <c r="C184" s="1206" t="str">
        <f>【A票】【D票】!$K$10</f>
        <v xml:space="preserve"> </v>
      </c>
      <c r="D184" s="1207">
        <f t="shared" ref="D184:D319" si="206">ROW()-119</f>
        <v>65</v>
      </c>
      <c r="E184" s="472"/>
      <c r="F184" s="704"/>
      <c r="G184" s="588"/>
      <c r="H184" s="589"/>
      <c r="I184" s="639"/>
      <c r="J184" s="639"/>
      <c r="K184" s="639"/>
      <c r="L184" s="639"/>
      <c r="M184" s="639"/>
      <c r="N184" s="639"/>
      <c r="O184" s="639"/>
      <c r="P184" s="639"/>
      <c r="Q184" s="639"/>
      <c r="R184" s="639"/>
      <c r="S184" s="639"/>
      <c r="T184" s="639"/>
      <c r="U184" s="639"/>
      <c r="V184" s="640"/>
      <c r="W184" s="644"/>
      <c r="X184" s="644"/>
      <c r="Y184" s="645"/>
      <c r="Z184" s="643"/>
      <c r="AA184" s="212" t="str">
        <f t="shared" ref="AA184:AA319" si="207">IF(AND(COUNTA(F184:H184)&lt;3,COUNTA(F184:H184)&gt;0),"問1回答漏れ",IF(AND(G184&lt;&gt;"",COUNTA(I184:V184,Z184)&lt;1),"問2回答漏れ"," "))</f>
        <v xml:space="preserve"> </v>
      </c>
      <c r="AB184" s="212" t="str">
        <f t="shared" ref="AB184:AB319" si="208">IF(AND(V184&gt;0,OR(COUNTA(W184:Y184)&lt;1,COUNTA(W184:Y184)&gt;V184)),"その他に人数→具体的内容記入",IF(AND(V184="",COUNTA(W184:Y184)&lt;&gt;0),"具体的内容あり→人数記入"," "))</f>
        <v xml:space="preserve"> </v>
      </c>
      <c r="AC184" s="81"/>
      <c r="AD184" s="448"/>
      <c r="AE184" s="448"/>
      <c r="AF184" s="804" t="str">
        <f t="shared" si="186"/>
        <v xml:space="preserve"> </v>
      </c>
      <c r="AG184" s="804" t="str">
        <f t="shared" si="187"/>
        <v xml:space="preserve"> </v>
      </c>
      <c r="AH184" s="440"/>
      <c r="AI184" s="704"/>
      <c r="AJ184" s="442"/>
      <c r="AK184" s="442"/>
      <c r="AL184" s="442"/>
      <c r="AM184" s="442"/>
      <c r="AN184" s="844"/>
      <c r="AO184" s="443"/>
      <c r="AP184" s="441"/>
      <c r="AQ184" s="1328" t="str">
        <f t="shared" si="194"/>
        <v xml:space="preserve"> </v>
      </c>
      <c r="AR184" s="213" t="str">
        <f t="shared" si="195"/>
        <v xml:space="preserve"> </v>
      </c>
      <c r="AS184" s="213" t="str">
        <f t="shared" si="196"/>
        <v xml:space="preserve"> </v>
      </c>
      <c r="AT184" s="1216" t="str">
        <f t="shared" si="200"/>
        <v xml:space="preserve"> </v>
      </c>
      <c r="AU184" s="1217" t="str">
        <f t="shared" si="201"/>
        <v xml:space="preserve"> </v>
      </c>
      <c r="AV184" s="79"/>
      <c r="AW184" s="1218" t="str">
        <f t="shared" si="202"/>
        <v/>
      </c>
      <c r="AX184" s="213" t="str">
        <f t="shared" si="184"/>
        <v xml:space="preserve"> </v>
      </c>
      <c r="AY184" s="213" t="str">
        <f t="shared" ref="AY184:AY319" si="209">IF(AND(H184=H$88,COUNTA(AV184)&gt;0),"都道府県が直接受理→回答不要"," ")</f>
        <v xml:space="preserve"> </v>
      </c>
      <c r="AZ184" s="445"/>
      <c r="BA184" s="81"/>
      <c r="BB184" s="81"/>
      <c r="BC184" s="80"/>
      <c r="BD184" s="245"/>
      <c r="BE184" s="442"/>
      <c r="BF184" s="442"/>
      <c r="BG184" s="442"/>
      <c r="BH184" s="219" t="str">
        <f t="shared" si="75"/>
        <v xml:space="preserve"> </v>
      </c>
      <c r="BI184" s="446"/>
      <c r="BJ184" s="704"/>
      <c r="BK184" s="81"/>
      <c r="BL184" s="451"/>
      <c r="BM184" s="450"/>
      <c r="BN184" s="449"/>
      <c r="BO184" s="449"/>
      <c r="BP184" s="81"/>
      <c r="BQ184" s="81"/>
      <c r="BR184" s="81"/>
      <c r="BS184" s="81"/>
      <c r="BT184" s="81"/>
      <c r="BU184" s="81"/>
      <c r="BV184" s="81"/>
      <c r="BW184" s="81"/>
      <c r="BX184" s="81"/>
      <c r="BY184" s="81"/>
      <c r="BZ184" s="81"/>
      <c r="CA184" s="81"/>
      <c r="CB184" s="81"/>
      <c r="CC184" s="81"/>
      <c r="CD184" s="81"/>
      <c r="CE184" s="81"/>
      <c r="CF184" s="81"/>
      <c r="CG184" s="81"/>
      <c r="CH184" s="81"/>
      <c r="CI184" s="81"/>
      <c r="CJ184" s="81"/>
      <c r="CK184" s="81"/>
      <c r="CL184" s="81"/>
      <c r="CM184" s="81"/>
      <c r="CN184" s="81"/>
      <c r="CO184" s="81"/>
      <c r="CP184" s="81"/>
      <c r="CQ184" s="81"/>
      <c r="CR184" s="81"/>
      <c r="CS184" s="81"/>
      <c r="CT184" s="81"/>
      <c r="CU184" s="81"/>
      <c r="CV184" s="81"/>
      <c r="CW184" s="81"/>
      <c r="CX184" s="81"/>
      <c r="CY184" s="81"/>
      <c r="CZ184" s="81"/>
      <c r="DA184" s="81"/>
      <c r="DB184" s="81"/>
      <c r="DC184" s="81"/>
      <c r="DD184" s="81"/>
      <c r="DE184" s="81"/>
      <c r="DF184" s="81"/>
      <c r="DG184" s="81"/>
      <c r="DH184" s="81"/>
      <c r="DI184" s="81"/>
      <c r="DJ184" s="81"/>
      <c r="DK184" s="448"/>
      <c r="DL184" s="213" t="str">
        <f t="shared" si="180"/>
        <v xml:space="preserve"> </v>
      </c>
      <c r="DM184" s="246">
        <f t="shared" si="203"/>
        <v>65</v>
      </c>
      <c r="DN184" s="447"/>
      <c r="DO184" s="449"/>
      <c r="DP184" s="81"/>
      <c r="DQ184" s="81"/>
      <c r="DR184" s="81"/>
      <c r="DS184" s="81"/>
      <c r="DT184" s="81"/>
      <c r="DU184" s="81"/>
      <c r="DV184" s="448"/>
      <c r="DW184" s="450"/>
      <c r="DX184" s="704"/>
      <c r="DY184" s="213" t="str">
        <f t="shared" si="188"/>
        <v xml:space="preserve"> </v>
      </c>
      <c r="DZ184" s="213" t="str">
        <f t="shared" si="189"/>
        <v xml:space="preserve"> </v>
      </c>
      <c r="EA184" s="247"/>
      <c r="EB184" s="247"/>
      <c r="EC184" s="247"/>
      <c r="ED184" s="247"/>
      <c r="EE184" s="247"/>
      <c r="EF184" s="247"/>
      <c r="EG184" s="450"/>
      <c r="EH184" s="704"/>
      <c r="EI184" s="213" t="str">
        <f t="shared" si="190"/>
        <v xml:space="preserve"> </v>
      </c>
      <c r="EJ184" s="213" t="str">
        <f t="shared" si="191"/>
        <v xml:space="preserve"> </v>
      </c>
      <c r="EK184" s="81"/>
      <c r="EL184" s="81"/>
      <c r="EM184" s="81"/>
      <c r="EN184" s="704"/>
      <c r="EO184" s="213" t="str">
        <f t="shared" si="82"/>
        <v xml:space="preserve"> </v>
      </c>
      <c r="EP184" s="249"/>
      <c r="EQ184" s="704"/>
      <c r="ER184" s="248"/>
      <c r="ES184" s="704"/>
      <c r="ET184" s="248"/>
      <c r="EU184" s="251"/>
      <c r="EV184" s="213" t="str">
        <f t="shared" si="192"/>
        <v xml:space="preserve"> </v>
      </c>
      <c r="EW184" s="213" t="str">
        <f t="shared" si="193"/>
        <v xml:space="preserve"> </v>
      </c>
      <c r="EX184" s="82"/>
      <c r="EY184" s="82"/>
      <c r="EZ184" s="82"/>
      <c r="FA184" s="248"/>
      <c r="FB184" s="1337" t="str">
        <f t="shared" si="85"/>
        <v xml:space="preserve"> </v>
      </c>
      <c r="FC184" s="452"/>
      <c r="FD184" s="213" t="str" cm="1">
        <f t="array" ref="FD184">IF(AND(SUM(COUNTIF(DO184:DV184,{"*実施*"}),COUNTIF(EA184:EF184,{"*実施*"}))&gt;0,FC184=""),"法に基づく措置あり→問12に記入",
IF(AND(SUM(COUNTIF(DO184:DV184,{"*実施*"}),COUNTIF(EA184:EF184,{"*実施*"}))&lt;1,FC184&lt;&gt;""),"法に基づく措置なし→問12に記入不要"," "))</f>
        <v xml:space="preserve"> </v>
      </c>
      <c r="FE184" s="449"/>
      <c r="FF184" s="704"/>
      <c r="FG184" s="81"/>
      <c r="FH184" s="449"/>
      <c r="FI184" s="1100"/>
      <c r="FJ184" s="1107" t="str">
        <f t="shared" si="137"/>
        <v xml:space="preserve"> </v>
      </c>
      <c r="FK184" s="779" t="str">
        <f t="shared" si="204"/>
        <v/>
      </c>
      <c r="FL184" s="212" t="str">
        <f t="shared" si="205"/>
        <v xml:space="preserve"> </v>
      </c>
      <c r="FM184" s="1335" t="str">
        <f t="shared" si="111"/>
        <v xml:space="preserve"> </v>
      </c>
      <c r="FN184" s="1273" t="str">
        <f t="shared" si="112"/>
        <v/>
      </c>
      <c r="FO184" s="1274" t="str">
        <f t="shared" si="113"/>
        <v/>
      </c>
      <c r="FP184" s="1275" t="str">
        <f t="shared" si="114"/>
        <v/>
      </c>
      <c r="FQ184" s="1275" t="str">
        <f t="shared" si="115"/>
        <v/>
      </c>
      <c r="FR184" s="1275" t="str">
        <f t="shared" si="116"/>
        <v/>
      </c>
      <c r="FS184" s="1275" t="str">
        <f t="shared" si="117"/>
        <v/>
      </c>
      <c r="FT184" s="1275" t="str">
        <f t="shared" si="118"/>
        <v/>
      </c>
      <c r="FU184" s="1275" t="str">
        <f t="shared" si="119"/>
        <v/>
      </c>
      <c r="FV184" s="1275" t="str">
        <f t="shared" si="120"/>
        <v/>
      </c>
      <c r="FW184" s="1275" t="str">
        <f t="shared" si="121"/>
        <v/>
      </c>
      <c r="FY184" s="1234" t="str">
        <f t="shared" si="138"/>
        <v xml:space="preserve"> </v>
      </c>
      <c r="FZ184" s="1234" t="str">
        <f t="shared" si="139"/>
        <v xml:space="preserve"> </v>
      </c>
      <c r="GA184" s="1234" t="str">
        <f t="shared" si="140"/>
        <v xml:space="preserve"> </v>
      </c>
      <c r="GB184" s="1234" t="str">
        <f t="shared" si="141"/>
        <v xml:space="preserve"> </v>
      </c>
      <c r="GC184" s="1234" t="str">
        <f t="shared" si="142"/>
        <v xml:space="preserve"> </v>
      </c>
      <c r="GD184" s="1234" t="str">
        <f t="shared" si="143"/>
        <v xml:space="preserve"> </v>
      </c>
      <c r="GE184" s="1234" t="str">
        <f t="shared" si="144"/>
        <v xml:space="preserve"> </v>
      </c>
      <c r="GF184" s="1234" t="str">
        <f t="shared" si="145"/>
        <v xml:space="preserve"> </v>
      </c>
      <c r="GG184" s="1234" t="str">
        <f t="shared" si="146"/>
        <v xml:space="preserve"> </v>
      </c>
      <c r="GH184" s="1234">
        <f t="shared" si="147"/>
        <v>0</v>
      </c>
      <c r="GI184" s="1234" t="str">
        <f t="shared" si="148"/>
        <v xml:space="preserve"> </v>
      </c>
      <c r="GJ184" s="1234" t="str">
        <f t="shared" si="149"/>
        <v xml:space="preserve"> </v>
      </c>
      <c r="GK184" s="1234" t="str">
        <f t="shared" si="150"/>
        <v xml:space="preserve"> </v>
      </c>
      <c r="GL184" s="1234" t="str">
        <f t="shared" si="151"/>
        <v xml:space="preserve"> </v>
      </c>
      <c r="GM184" s="1234" t="str">
        <f t="shared" si="152"/>
        <v xml:space="preserve"> </v>
      </c>
      <c r="GN184" s="1234" t="str">
        <f t="shared" si="153"/>
        <v xml:space="preserve"> </v>
      </c>
      <c r="GO184" s="1234" t="str">
        <f t="shared" si="154"/>
        <v xml:space="preserve"> </v>
      </c>
      <c r="GP184" s="1234" t="str">
        <f t="shared" si="155"/>
        <v xml:space="preserve"> </v>
      </c>
      <c r="GQ184" s="1234" t="str">
        <f t="shared" si="156"/>
        <v xml:space="preserve"> </v>
      </c>
      <c r="GR184" s="1234">
        <f t="shared" si="157"/>
        <v>0</v>
      </c>
      <c r="GS184" s="1234" t="str">
        <f t="shared" si="168"/>
        <v xml:space="preserve"> </v>
      </c>
      <c r="GT184" s="1234" t="str">
        <f t="shared" si="169"/>
        <v xml:space="preserve"> </v>
      </c>
      <c r="GU184" s="1234" t="str">
        <f t="shared" si="170"/>
        <v xml:space="preserve"> </v>
      </c>
      <c r="GV184" s="1234" t="str">
        <f t="shared" si="171"/>
        <v xml:space="preserve"> </v>
      </c>
      <c r="GW184" s="1234" t="str">
        <f t="shared" si="172"/>
        <v xml:space="preserve"> </v>
      </c>
      <c r="GX184" s="1234" t="str">
        <f t="shared" si="173"/>
        <v xml:space="preserve"> </v>
      </c>
      <c r="GY184" s="1234" t="str">
        <f t="shared" si="174"/>
        <v xml:space="preserve"> </v>
      </c>
      <c r="GZ184" s="1234" t="str">
        <f t="shared" si="175"/>
        <v xml:space="preserve"> </v>
      </c>
      <c r="HA184" s="1234" t="str">
        <f t="shared" si="176"/>
        <v xml:space="preserve"> </v>
      </c>
      <c r="HB184" s="1234">
        <f t="shared" si="167"/>
        <v>0</v>
      </c>
      <c r="HC184" s="1234" t="str">
        <f t="shared" si="125"/>
        <v xml:space="preserve"> </v>
      </c>
      <c r="HD184" s="1234" t="str">
        <f t="shared" si="126"/>
        <v xml:space="preserve"> </v>
      </c>
      <c r="HE184" s="1234" t="str">
        <f t="shared" si="127"/>
        <v xml:space="preserve"> </v>
      </c>
      <c r="HF184" s="1234">
        <f t="shared" si="128"/>
        <v>0</v>
      </c>
      <c r="HG184" s="1234" t="str">
        <f t="shared" si="129"/>
        <v xml:space="preserve"> </v>
      </c>
      <c r="HH184" s="1234" t="str">
        <f t="shared" si="130"/>
        <v xml:space="preserve"> </v>
      </c>
      <c r="HI184" s="1234" t="str">
        <f t="shared" si="131"/>
        <v xml:space="preserve"> </v>
      </c>
      <c r="HJ184" s="1234" t="str">
        <f t="shared" si="132"/>
        <v xml:space="preserve"> </v>
      </c>
      <c r="HK184" s="1234" t="str">
        <f t="shared" si="133"/>
        <v xml:space="preserve"> </v>
      </c>
      <c r="HL184" s="1234" t="str">
        <f t="shared" si="134"/>
        <v xml:space="preserve"> </v>
      </c>
      <c r="HM184" s="1234" t="str">
        <f t="shared" si="135"/>
        <v xml:space="preserve"> </v>
      </c>
      <c r="HN184" s="1234">
        <f t="shared" si="136"/>
        <v>0</v>
      </c>
    </row>
    <row r="185" spans="1:222" ht="30" customHeight="1" thickTop="1" thickBot="1">
      <c r="A185" s="1205">
        <f>【A票】【D票】!$D$10</f>
        <v>0</v>
      </c>
      <c r="B185" s="1205">
        <f>【A票】【D票】!$H$10</f>
        <v>0</v>
      </c>
      <c r="C185" s="1206" t="str">
        <f>【A票】【D票】!$K$10</f>
        <v xml:space="preserve"> </v>
      </c>
      <c r="D185" s="1207">
        <f t="shared" si="206"/>
        <v>66</v>
      </c>
      <c r="E185" s="472"/>
      <c r="F185" s="704"/>
      <c r="G185" s="588"/>
      <c r="H185" s="589"/>
      <c r="I185" s="639"/>
      <c r="J185" s="639"/>
      <c r="K185" s="639"/>
      <c r="L185" s="639"/>
      <c r="M185" s="639"/>
      <c r="N185" s="639"/>
      <c r="O185" s="639"/>
      <c r="P185" s="639"/>
      <c r="Q185" s="639"/>
      <c r="R185" s="639"/>
      <c r="S185" s="639"/>
      <c r="T185" s="639"/>
      <c r="U185" s="639"/>
      <c r="V185" s="640"/>
      <c r="W185" s="644"/>
      <c r="X185" s="644"/>
      <c r="Y185" s="645"/>
      <c r="Z185" s="643"/>
      <c r="AA185" s="212" t="str">
        <f t="shared" si="207"/>
        <v xml:space="preserve"> </v>
      </c>
      <c r="AB185" s="212" t="str">
        <f t="shared" si="208"/>
        <v xml:space="preserve"> </v>
      </c>
      <c r="AC185" s="81"/>
      <c r="AD185" s="448"/>
      <c r="AE185" s="448"/>
      <c r="AF185" s="804" t="str">
        <f t="shared" ref="AF185:AF248" si="210">IF(AND(G185="",COUNTA(AC185:AE185)&gt;0),"問1-2)対応時期が記入漏れ",IF(AND(OR(G185=G$87,G185=G$88),COUNTA(AC185,AD185)&lt;2),"問2_1)または2-2)回答漏れ",IF(AND(G185=G$89,COUNTA(AC185)&lt;1),"問2_1)回答漏れ"," ")))</f>
        <v xml:space="preserve"> </v>
      </c>
      <c r="AG185" s="804" t="str">
        <f t="shared" ref="AG185:AG248" si="211">IF(G185&lt;&gt;"",IF(AND(OR(AD185=AE$102,AD185=AF$92,AD185=AF$98,AD185=AF$99,AD185=AF$100,AD185=AF$101,AD185=AF$102),AE185=""),"2-1,2-2)その他の場合、具体的内容が必要",IF(AND(AD185&lt;&gt;AE$102,AD185&lt;&gt;AF$92,AD185&lt;&gt;AF$98,AD185&lt;&gt;AF$99,AD185&lt;&gt;AF$100,AD185&lt;&gt;AF$101,AD185&lt;&gt;AF$102,AE185&lt;&gt;""),"2-1,2-2)その他でない→具体的内容不要"," "))," ")</f>
        <v xml:space="preserve"> </v>
      </c>
      <c r="AH185" s="440"/>
      <c r="AI185" s="704"/>
      <c r="AJ185" s="442"/>
      <c r="AK185" s="442"/>
      <c r="AL185" s="442"/>
      <c r="AM185" s="442"/>
      <c r="AN185" s="844"/>
      <c r="AO185" s="443"/>
      <c r="AP185" s="441"/>
      <c r="AQ185" s="1328" t="str">
        <f t="shared" si="194"/>
        <v xml:space="preserve"> </v>
      </c>
      <c r="AR185" s="213" t="str">
        <f t="shared" ref="AR185:AR319" si="212">IF(AND(H185=H$88,COUNTA(AH185:AP185)&gt;0),"都道府県が受理→問3記入不要",IF(AND(H185=H$87,COUNTA(AH185:AP185)&lt;1),"市町村が受理→問3記入必要"," "))</f>
        <v xml:space="preserve"> </v>
      </c>
      <c r="AS185" s="213" t="str">
        <f t="shared" ref="AS185:AS319" si="213">IF(AND(AO185=AO$90,COUNTA(AP185)=0),"その他→具体的内容",IF(AND(AO185&lt;&gt;AO$90,COUNTA(AP185)&lt;&gt;0),"1-4)その他以外→具体的内容不要"," "))</f>
        <v xml:space="preserve"> </v>
      </c>
      <c r="AT185" s="1216" t="str">
        <f t="shared" si="200"/>
        <v xml:space="preserve"> </v>
      </c>
      <c r="AU185" s="1217" t="str">
        <f t="shared" si="201"/>
        <v xml:space="preserve"> </v>
      </c>
      <c r="AV185" s="79"/>
      <c r="AW185" s="1218" t="str">
        <f t="shared" si="202"/>
        <v/>
      </c>
      <c r="AX185" s="213" t="str">
        <f t="shared" ref="AX185:AX248" si="214">IF(AND(AM185=AM$89,AV185=""),"虐待の事実の判断に至らなかった→2-1)に回答",IF(AND(AM185&lt;&gt;AM$89,AV185&lt;&gt;""),"虐待の事実の判断に至らなかった時のみ2-1)に回答",IF(AND(G185=G$89,AM185=AM$89,AV185=AV$88),"問1「対応時期」で選択肢cとした場合、虐待の事実が認められた事例のみ回答(問3_1-3)でc)、問4_2-1)で｢非該当｣を選択中)"," ")))</f>
        <v xml:space="preserve"> </v>
      </c>
      <c r="AY185" s="213" t="str">
        <f t="shared" si="209"/>
        <v xml:space="preserve"> </v>
      </c>
      <c r="AZ185" s="445"/>
      <c r="BA185" s="81"/>
      <c r="BB185" s="81"/>
      <c r="BC185" s="80"/>
      <c r="BD185" s="245"/>
      <c r="BE185" s="442"/>
      <c r="BF185" s="442"/>
      <c r="BG185" s="442"/>
      <c r="BH185" s="219" t="str">
        <f t="shared" ref="BH185:BH248" si="215">IF(COUNTA(BA185:BB185)&gt;1,"1)と2）はいずれか1つ回答",
IF(AND(AU185="該当",BA185=""),"1)に回答",
IF(AND(H185=H$88,BB185=""),"2)に回答",
IF(AND(G185=G$89,OR(BA185=BA$88,BA185=BA$89,BA185=BA$90,BB185=BB$88,BB185=BB$89,BB185=BB$90,BB185=BB$91)),"問1「対応時期」で選択肢cとした場合、虐待の事実が認められた事例のみ回答",
IF(AND(AND(H185&lt;&gt;H$88,AU185&lt;&gt;"該当"),COUNTA(BA185:BG185)&gt;0),"問4_2)非該当→回答不要",
IF(AND(AT185="該当",BB185&lt;&gt;""),"問4_1)該当→問5_2)回答不要",
IF(AND(OR(H185=H$88,AU185="該当"),AND(OR(BA185=BA$87,BA185=BA$88,BA185=BA$89,BB185=BB$87,BB185=BB$88,BB185=BB$89),COUNTA(BA185:BG185)&gt;0,COUNTA(BA185:BG185)&lt;6)),"回答漏れ"," ")))))))</f>
        <v xml:space="preserve"> </v>
      </c>
      <c r="BI185" s="446"/>
      <c r="BJ185" s="704"/>
      <c r="BK185" s="81"/>
      <c r="BL185" s="451"/>
      <c r="BM185" s="450"/>
      <c r="BN185" s="449"/>
      <c r="BO185" s="449"/>
      <c r="BP185" s="81"/>
      <c r="BQ185" s="81"/>
      <c r="BR185" s="81"/>
      <c r="BS185" s="81"/>
      <c r="BT185" s="81"/>
      <c r="BU185" s="81"/>
      <c r="BV185" s="81"/>
      <c r="BW185" s="81"/>
      <c r="BX185" s="81"/>
      <c r="BY185" s="81"/>
      <c r="BZ185" s="81"/>
      <c r="CA185" s="81"/>
      <c r="CB185" s="81"/>
      <c r="CC185" s="81"/>
      <c r="CD185" s="81"/>
      <c r="CE185" s="81"/>
      <c r="CF185" s="81"/>
      <c r="CG185" s="81"/>
      <c r="CH185" s="81"/>
      <c r="CI185" s="81"/>
      <c r="CJ185" s="81"/>
      <c r="CK185" s="81"/>
      <c r="CL185" s="81"/>
      <c r="CM185" s="81"/>
      <c r="CN185" s="81"/>
      <c r="CO185" s="81"/>
      <c r="CP185" s="81"/>
      <c r="CQ185" s="81"/>
      <c r="CR185" s="81"/>
      <c r="CS185" s="81"/>
      <c r="CT185" s="81"/>
      <c r="CU185" s="81"/>
      <c r="CV185" s="81"/>
      <c r="CW185" s="81"/>
      <c r="CX185" s="81"/>
      <c r="CY185" s="81"/>
      <c r="CZ185" s="81"/>
      <c r="DA185" s="81"/>
      <c r="DB185" s="81"/>
      <c r="DC185" s="81"/>
      <c r="DD185" s="81"/>
      <c r="DE185" s="81"/>
      <c r="DF185" s="81"/>
      <c r="DG185" s="81"/>
      <c r="DH185" s="81"/>
      <c r="DI185" s="81"/>
      <c r="DJ185" s="81"/>
      <c r="DK185" s="448"/>
      <c r="DL185" s="213" t="str">
        <f t="shared" ref="DL185:DL248" si="216">IF(AND(OR(G185=G$87,G185=G$88),OR(BA185=BA$87,BB185=BB$87,AT185="該当"),OR(COUNTA(BJ185:BL185,BN185:BN185,BP185:BV185,BX185:CI185,CK185:CR185,CT185:CZ185,DB185:DC185,DE185:DJ185)&lt;46,COUNTA(BK185:BK185)&lt;1)),"虐待あり→問6_1)～問6_7)に回答漏れがあります",
IF(AND(G185=G$89,OR(BA185=BA$87,BB185=BB$87,AT185="該当"),OR(COUNTA(BJ185:BK185,BN185:BN185,BP185:BV185,BX185:CI185,CK185:CR185,CT185:CZ185,DB185:DC185,DE185:DJ185)&lt;45,COUNTA(BK185:BK185)&lt;1)),"虐待あり→問6_1)～問6_7)に回答漏れがあります",
IF(AND(AND(OR(BA185=BA$88,BA185=BA$89,BA185=BA$90,BB185=BB$88,BB185=BB$89,BB185=BB$90,BB185=BB$91,AND(BA185="",BB185="")),OR(AT185="非該当",AT185=" ")),OR(COUNTA(BJ185:DK185)&gt;0,COUNTA(BK185:BL185)&gt;0)),"虐待なし→回答内容確認",
IF(AND(OR(DJ185=DJ$88,DJ185=DJ$89,DJ185=DJ$90),DK185=""),"不明の場合理由を記入",
IF(AND(COUNTA(G185:Z185,AH185:AP185,AV185,BA185:BD185)&lt;1,COUNTA(BJ185:DK185)&gt;0),"問1～問5無記入、問6内容確認",
IF(AND(OR(BL185=BM$97,BL185=BM$103,BL185=BN$94,BL185=BN$95,BL185=BN$96,BL185=BN$97),BM185=""),"2-1,2-2)その他の場合、具体的内容が必要",
IF(AND(BL185&lt;&gt;BM$97,BL185&lt;&gt;BM$103,BL185&lt;&gt;BN$94,BL185&lt;&gt;BN$95,BL185&lt;&gt;BN$96,BL185&lt;&gt;BN$97,BM185&lt;&gt;""),"2-1,2-2)その他でない→具体的内容不要"," ")))))))</f>
        <v xml:space="preserve"> </v>
      </c>
      <c r="DM185" s="246">
        <f t="shared" si="203"/>
        <v>66</v>
      </c>
      <c r="DN185" s="447"/>
      <c r="DO185" s="449"/>
      <c r="DP185" s="81"/>
      <c r="DQ185" s="81"/>
      <c r="DR185" s="81"/>
      <c r="DS185" s="81"/>
      <c r="DT185" s="81"/>
      <c r="DU185" s="81"/>
      <c r="DV185" s="448"/>
      <c r="DW185" s="450"/>
      <c r="DX185" s="704"/>
      <c r="DY185" s="213" t="str">
        <f t="shared" ref="DY185:DY319" si="217">IF(AND(OR(BA185=BA$87,BB185=BB$87,AT185="該当"),AND(COUNTIF(DO185:DV185,"無")=8,DX185&lt;&gt;"")),"すべて「無」→期日不要",
IF(AND(OR(BA185=BA$87,BB185=BB$87,AT185="該当"),AND(COUNTIF(DO185:DV185,"無")=8,DX185=""))," ",
IF(AND(OR(BA185=BA$87,BB185=BB$87,AT185="該当"),COUNTA(DO185:DV185,DX185)&lt;9),"問7回答漏れ",
IF(AND(AND(OR(BA185=BA$88,BA185=BA$89,BA185=BA$90,BB185=BB$88,BB185=BB$89,BB185=BB$90,BB185=BB$91,AND(BA185="",BB185="")),OR(AT185="非該当",AT185=" ")),COUNTA(DO185:DX185)&gt;0),"虐待なし→回答内容確認",
IF(AND(COUNTA(G185:Z185,AH185:AP185,AV185,BA185:BD185,BJ185:DK185)&lt;1,COUNTA(DO185:DX185)&gt;0),"問1～問6無記入、問7内容確認"," ")))))</f>
        <v xml:space="preserve"> </v>
      </c>
      <c r="DZ185" s="213" t="str">
        <f t="shared" ref="DZ185:DZ319" si="218">IF(AND(OR(DV185="市町村が実施",DV185="都道府県が実施",DV185="市町村・都道府県がそれぞれ実施"),DW185=""),"その他→具体的内容",IF(AND(OR(DV185="無",DV185=""),DW185&lt;&gt;""),"具体的内容あり→8)に回答"," "))</f>
        <v xml:space="preserve"> </v>
      </c>
      <c r="EA185" s="247"/>
      <c r="EB185" s="247"/>
      <c r="EC185" s="247"/>
      <c r="ED185" s="247"/>
      <c r="EE185" s="247"/>
      <c r="EF185" s="247"/>
      <c r="EG185" s="450"/>
      <c r="EH185" s="704"/>
      <c r="EI185" s="213" t="str">
        <f t="shared" ref="EI185:EI319" si="219">IF(AND(OR(BA185=BA$87,BB185=BB$87,AT185="該当"),OR(LEFT(BK185,1)="b",LEFT(BK185,1)="c"),OR(COUNTIF(EA185:EF185,"市町村が実施")&gt;0,COUNTIF(EA185:EF185,"都道府県が実施")&gt;0)),"虐待発生施設は老人福祉法対象外",
IF(AND(OR(BA185=BA$87,BB185=BB$87,AT185="該当"),AND(COUNTIF(EA185:EF185,"無")=6,EH185&lt;&gt;"")),"すべて「無」→期日不要",
IF(AND(OR(BA185=BA$87,BB185=BB$87,AT185="該当"),AND(COUNTIF(EA185:EF185,"無")=6,EH185=""))," ",
IF(AND(OR(BA185=BA$87,BB185=BB$87,AT185="該当"),COUNTA(EA185:EF185,EH185)&lt;7),"問8回答漏れ",
IF(AND(AND(OR(BA185=BA$88,BA185=BA$89,BA185=BA$90,BB185=BB$88,BB185=BB$89,BB185=BB$90,BB185=BB$91,AND(BA185="",BB185="")),OR(AT185="非該当",AT185=" ")),COUNTA(EA185:EH185)&gt;0),"虐待なし→回答内容確認",
IF(AND(COUNTA(G185:Z185,AH185:AP185,AV185,BA185:BD185,BJ185:DK185,EK185:EN185,DO185:DX185)&lt;1,COUNTA(EA185:EH185)&gt;0),"問1～問7無記入、問8内容確認"," "))))))</f>
        <v xml:space="preserve"> </v>
      </c>
      <c r="EJ185" s="213" t="str">
        <f t="shared" ref="EJ185:EJ319" si="220">IF(OR(AND(EF185="市町村が実施",EG185=""),AND(EF185="都道府県が実施",EG185="")),"その他→具体的内容",IF(AND(OR(EF185="無",EF185=""),EG185&lt;&gt;""),"具体的内容あり→6)に回答"," "))</f>
        <v xml:space="preserve"> </v>
      </c>
      <c r="EK185" s="81"/>
      <c r="EL185" s="81"/>
      <c r="EM185" s="81"/>
      <c r="EN185" s="704"/>
      <c r="EO185" s="213" t="str">
        <f t="shared" ref="EO185:EO319" si="221">IF(AND(OR(BA185=BA$87,BB185=BB$87,AT185="該当"),AND(EK185="無",EL185="無",EM185="無",EN185&lt;&gt;"")),"すべて「無」→期日不要",
IF(AND(OR(BA185=BA$87,BB185=BB$87,AT185="該当"),AND(EK185="無",EL185="無",EM185="無"))," ",
IF(AND(OR(BA185=BA$87,BB185=BB$87,AT185="該当"),COUNTA(EK185:EN185)&lt;4),"問9回答漏れ",
IF(AND(AND(OR(BA185=BA$88,BA185=BA$89,BA185=BA$90,BB185=BB$88,BB185=BB$89,BB185=BB$90,BB185=BB$91,AND(BA185="",BB185="")),OR(AT185="非該当",AT185=" ")),COUNTA(EK185:EN185)&gt;0),"虐待なし→回答内容確認",
IF(AND(COUNTA(G185:Z185,AH185:AP185,AV185,BA185:BD185,BJ185:DK185)&lt;1,COUNTA(EK185:EN185)&gt;0),"問1～問6無記入、問9内容確認"," ")))))</f>
        <v xml:space="preserve"> </v>
      </c>
      <c r="EP185" s="249"/>
      <c r="EQ185" s="704"/>
      <c r="ER185" s="248"/>
      <c r="ES185" s="704"/>
      <c r="ET185" s="248"/>
      <c r="EU185" s="251"/>
      <c r="EV185" s="213" t="str">
        <f t="shared" ref="EV185:EV319" si="222">IF(AND(OR(EP185="無",EP185=""),EQ185&lt;&gt;""),"1-1)期日不要",
IF(AND(EP185="有",EQ185=""),"1-1)期日未記入",
IF(AND(OR(ER185="無",ER185=""),ES185&lt;&gt;""),"1-2)期日不要",
IF(AND(ER185="有",ES185=""),"2-1)期日未記入",
IF(OR(AND(OR(ET185="無",ET185=""),EU185&lt;&gt;""),AND(ET185="有",EU185="")),"その他→具体的内容"," ")))))</f>
        <v xml:space="preserve"> </v>
      </c>
      <c r="EW185" s="213" t="str">
        <f t="shared" ref="EW185:EW319" si="223">IF(AND(SUM(COUNTIF(EK185:EM185,"*実施*")+COUNTIF(DO185:DV185,"*実施*")+COUNTIF(EA185:EF185,"*実施*"))&gt;0,COUNTA(EP185,ER185,ET185)&lt;3),"施設への対応、権限行使あり→問10記入",
IF(AND(SUM(COUNTIF(EK185:EM185,"*実施*")+COUNTIF(DO185:DV185,"*実施*")+COUNTIF(EA185:EF185,"*実施*"))&lt;1,COUNTA(EP185,ER185,ET185)&gt;0),"施設への対応、権限行使なし→記入不要"," "))</f>
        <v xml:space="preserve"> </v>
      </c>
      <c r="EX185" s="82"/>
      <c r="EY185" s="82"/>
      <c r="EZ185" s="82"/>
      <c r="FA185" s="248"/>
      <c r="FB185" s="1337" t="str">
        <f t="shared" ref="FB185:FB319" si="224">IF(AND(OR(BA185=BA$87,BB185=BB$87,AT185="該当"),OR(COUNTA(EX185:EZ185)&lt;3)),"虐待あり→すべて回答",
IF(AND(AND(OR(BA185=BA$88,BA185=BA$89,BA185=BA$90,BB185=BB$88,BB185=BB$89,BB185=BB$90,BB185=BB$91,AND(BA185="",BB185="")),OR(AT185="非該当",AT185=" ")),OR(COUNTA(EX185:EZ185)&gt;0)),"虐待なし→記入不要",
IF(AND(EZ185=EZ$87,COUNTA(FA185)=0),"3)その他→具体的内容"," ")))</f>
        <v xml:space="preserve"> </v>
      </c>
      <c r="FC185" s="452"/>
      <c r="FD185" s="213" t="str" cm="1">
        <f t="array" ref="FD185">IF(AND(SUM(COUNTIF(DO185:DV185,{"*実施*"}),COUNTIF(EA185:EF185,{"*実施*"}))&gt;0,FC185=""),"法に基づく措置あり→問12に記入",
IF(AND(SUM(COUNTIF(DO185:DV185,{"*実施*"}),COUNTIF(EA185:EF185,{"*実施*"}))&lt;1,FC185&lt;&gt;""),"法に基づく措置なし→問12に記入不要"," "))</f>
        <v xml:space="preserve"> </v>
      </c>
      <c r="FE185" s="449"/>
      <c r="FF185" s="704"/>
      <c r="FG185" s="81"/>
      <c r="FH185" s="449"/>
      <c r="FI185" s="1100"/>
      <c r="FJ185" s="1107" t="str">
        <f t="shared" ref="FJ185:FJ248" si="225">IF(AND(OR(BA185=BA$87,BB185=BB$87,AT185="該当"),OR(COUNTA(FE185:FE185)&lt;1,COUNTA(FG185:FG185)&lt;1)),"虐待あり→すべて回答",
IF(AND(AND(OR(BA185=BA$88,BA185=BA$89,BA185=BA$90,BB185=BB$88,BB185=BB$89,BB185=BB$90,BB185=BB$91,AND(BA185="",BB185="")),OR(AT185="非該当",AT185=" ")),OR(COUNTA(FE185:FI185)&gt;0)),"虐待なし→記入不要",
IF(AND(FE185=FE$88,COUNTA(FF185)=0),"1_2)終結日記入漏れ",
IF(OR(AND(FH185=FH$87,COUNTA(FI185:FI185)&lt;1),AND(FH185&lt;&gt;FH$87,COUNTA(FI185:FI185)&gt;0)),"問14_1)有の場合に具体的内容を記入"," "))))</f>
        <v xml:space="preserve"> </v>
      </c>
      <c r="FK185" s="779" t="str">
        <f t="shared" si="204"/>
        <v/>
      </c>
      <c r="FL185" s="212" t="str">
        <f t="shared" si="205"/>
        <v xml:space="preserve"> </v>
      </c>
      <c r="FM185" s="1335" t="str">
        <f t="shared" ref="FM185:FM248" si="226">IF(GH185&gt;0,"問1_1)がa)本調査対象年度内に、通報等を受理した事例ですが、日付（年度）が範囲外の箇所があります。",
IF(GR185&gt;0,"問1_1)がb)対象年度以前に通報等を受理し、事実確認調査が対象年度となった事例ですが、日付（年度）が範囲外の箇所があります。",
IF(HB185&gt;0,"問1_1)がc)対象年度以前に通報受理・事実確認調査した虐待事例で、対応が対象年度となった事例ですが、日付（年度）が範囲外の箇所があります。",
IF(HF185&gt;0,"日付の前後関係が整合していません。問1_1)相談通報日」➡問3_1-1)事実確認開始日➡問6_1)虐待の事実が確認（判断）された期日の順になっているか、確認してください。",
IF(HN185&gt;0,"【問6_1)虐待の事実が確認された期日】➡【問7介護保険法による権限行使期日、問8老人福祉法による権限行使期日、問9老人福祉法、介護保険法以外の権限行使期日】➡【問10自治体による措置】➡【問13終結した期日】の順になっているか、確認してください。",
" ")))))</f>
        <v xml:space="preserve"> </v>
      </c>
      <c r="FN185" s="1273" t="str">
        <f t="shared" ref="FN185:FN248" si="227">IF(F185&lt;&gt;"",F185,"")</f>
        <v/>
      </c>
      <c r="FO185" s="1274" t="str">
        <f t="shared" ref="FO185:FO248" si="228">IF(G185&lt;&gt;"",G185,"")</f>
        <v/>
      </c>
      <c r="FP185" s="1275" t="str">
        <f t="shared" ref="FP185:FP248" si="229">IF(AI185&lt;&gt;"",AI185,"")</f>
        <v/>
      </c>
      <c r="FQ185" s="1275" t="str">
        <f t="shared" ref="FQ185:FQ248" si="230">IF(BJ185&lt;&gt;"",BJ185,"")</f>
        <v/>
      </c>
      <c r="FR185" s="1275" t="str">
        <f t="shared" ref="FR185:FR248" si="231">IF(DX185&lt;&gt;"",DX185,"")</f>
        <v/>
      </c>
      <c r="FS185" s="1275" t="str">
        <f t="shared" ref="FS185:FS248" si="232">IF(EH185&lt;&gt;"",EH185,"")</f>
        <v/>
      </c>
      <c r="FT185" s="1275" t="str">
        <f t="shared" ref="FT185:FT248" si="233">IF(EN185&lt;&gt;"",EN185,"")</f>
        <v/>
      </c>
      <c r="FU185" s="1275" t="str">
        <f t="shared" ref="FU185:FU248" si="234">IF(EQ185&lt;&gt;"",EQ185,"")</f>
        <v/>
      </c>
      <c r="FV185" s="1275" t="str">
        <f t="shared" ref="FV185:FV248" si="235">IF(ES185&lt;&gt;"",ES185,"")</f>
        <v/>
      </c>
      <c r="FW185" s="1275" t="str">
        <f t="shared" ref="FW185:FW248" si="236">IF(FF185&lt;&gt;"",FF185,"")</f>
        <v/>
      </c>
      <c r="FY185" s="1234" t="str">
        <f t="shared" si="138"/>
        <v xml:space="preserve"> </v>
      </c>
      <c r="FZ185" s="1234" t="str">
        <f t="shared" si="139"/>
        <v xml:space="preserve"> </v>
      </c>
      <c r="GA185" s="1234" t="str">
        <f t="shared" si="140"/>
        <v xml:space="preserve"> </v>
      </c>
      <c r="GB185" s="1234" t="str">
        <f t="shared" si="141"/>
        <v xml:space="preserve"> </v>
      </c>
      <c r="GC185" s="1234" t="str">
        <f t="shared" si="142"/>
        <v xml:space="preserve"> </v>
      </c>
      <c r="GD185" s="1234" t="str">
        <f t="shared" si="143"/>
        <v xml:space="preserve"> </v>
      </c>
      <c r="GE185" s="1234" t="str">
        <f t="shared" si="144"/>
        <v xml:space="preserve"> </v>
      </c>
      <c r="GF185" s="1234" t="str">
        <f t="shared" si="145"/>
        <v xml:space="preserve"> </v>
      </c>
      <c r="GG185" s="1234" t="str">
        <f t="shared" si="146"/>
        <v xml:space="preserve"> </v>
      </c>
      <c r="GH185" s="1234">
        <f t="shared" si="147"/>
        <v>0</v>
      </c>
      <c r="GI185" s="1234" t="str">
        <f t="shared" si="148"/>
        <v xml:space="preserve"> </v>
      </c>
      <c r="GJ185" s="1234" t="str">
        <f t="shared" si="149"/>
        <v xml:space="preserve"> </v>
      </c>
      <c r="GK185" s="1234" t="str">
        <f t="shared" si="150"/>
        <v xml:space="preserve"> </v>
      </c>
      <c r="GL185" s="1234" t="str">
        <f t="shared" si="151"/>
        <v xml:space="preserve"> </v>
      </c>
      <c r="GM185" s="1234" t="str">
        <f t="shared" si="152"/>
        <v xml:space="preserve"> </v>
      </c>
      <c r="GN185" s="1234" t="str">
        <f t="shared" si="153"/>
        <v xml:space="preserve"> </v>
      </c>
      <c r="GO185" s="1234" t="str">
        <f t="shared" si="154"/>
        <v xml:space="preserve"> </v>
      </c>
      <c r="GP185" s="1234" t="str">
        <f t="shared" si="155"/>
        <v xml:space="preserve"> </v>
      </c>
      <c r="GQ185" s="1234" t="str">
        <f t="shared" si="156"/>
        <v xml:space="preserve"> </v>
      </c>
      <c r="GR185" s="1234">
        <f t="shared" si="157"/>
        <v>0</v>
      </c>
      <c r="GS185" s="1234" t="str">
        <f t="shared" si="168"/>
        <v xml:space="preserve"> </v>
      </c>
      <c r="GT185" s="1234" t="str">
        <f t="shared" si="169"/>
        <v xml:space="preserve"> </v>
      </c>
      <c r="GU185" s="1234" t="str">
        <f t="shared" si="170"/>
        <v xml:space="preserve"> </v>
      </c>
      <c r="GV185" s="1234" t="str">
        <f t="shared" si="171"/>
        <v xml:space="preserve"> </v>
      </c>
      <c r="GW185" s="1234" t="str">
        <f t="shared" si="172"/>
        <v xml:space="preserve"> </v>
      </c>
      <c r="GX185" s="1234" t="str">
        <f t="shared" si="173"/>
        <v xml:space="preserve"> </v>
      </c>
      <c r="GY185" s="1234" t="str">
        <f t="shared" si="174"/>
        <v xml:space="preserve"> </v>
      </c>
      <c r="GZ185" s="1234" t="str">
        <f t="shared" si="175"/>
        <v xml:space="preserve"> </v>
      </c>
      <c r="HA185" s="1234" t="str">
        <f t="shared" si="176"/>
        <v xml:space="preserve"> </v>
      </c>
      <c r="HB185" s="1234">
        <f t="shared" si="167"/>
        <v>0</v>
      </c>
      <c r="HC185" s="1234" t="str">
        <f t="shared" ref="HC185:HC248" si="237">IF(AND(FN185&lt;&gt;"",FP185&lt;&gt;""),IF(FP185-FN185&lt;0,"●"," ")," ")</f>
        <v xml:space="preserve"> </v>
      </c>
      <c r="HD185" s="1234" t="str">
        <f t="shared" ref="HD185:HD248" si="238">IF(AND(FQ185&lt;&gt;"",FP185&lt;&gt;""),IF(FQ185-FP185&lt;0,"●"," ")," ")</f>
        <v xml:space="preserve"> </v>
      </c>
      <c r="HE185" s="1234" t="str">
        <f t="shared" ref="HE185:HE248" si="239">IF(AND(FQ185&lt;&gt;"",FN185&lt;&gt;""),IF(FQ185-FN185&lt;0,"●"," ")," ")</f>
        <v xml:space="preserve"> </v>
      </c>
      <c r="HF185" s="1234">
        <f t="shared" ref="HF185:HF248" si="240">COUNTIF(HC185:HE185,"●")</f>
        <v>0</v>
      </c>
      <c r="HG185" s="1234" t="str">
        <f t="shared" ref="HG185:HG248" si="241">IF(AND(FQ185&lt;&gt;"",FR185&lt;&gt;""),IF(FR185-FQ185&lt;0,"●"," ")," ")</f>
        <v xml:space="preserve"> </v>
      </c>
      <c r="HH185" s="1234" t="str">
        <f t="shared" ref="HH185:HH248" si="242">IF(AND(FS185&lt;&gt;"",FQ185&lt;&gt;""),IF(FS185-FQ185&lt;0,"●"," ")," ")</f>
        <v xml:space="preserve"> </v>
      </c>
      <c r="HI185" s="1234" t="str">
        <f t="shared" ref="HI185:HI248" si="243">IF(AND(FT185&lt;&gt;"",FQ185&lt;&gt;""),IF(FT185-FQ185&lt;0,"●"," ")," ")</f>
        <v xml:space="preserve"> </v>
      </c>
      <c r="HJ185" s="1234" t="str">
        <f t="shared" ref="HJ185:HJ248" si="244">IF(AND(FU185&lt;&gt;"",MAX(FR185,FS185,FT185)&gt;0,FU185&lt;MIN(FR185,FS185,FT185)),"●"," ")</f>
        <v xml:space="preserve"> </v>
      </c>
      <c r="HK185" s="1234" t="str">
        <f t="shared" ref="HK185:HK248" si="245">IF(AND(FV185&lt;&gt;"",MAX(FR185,FS185,FT185)&gt;0,FV185&lt;MIN(FR185,FS185,FT185)),"●"," ")</f>
        <v xml:space="preserve"> </v>
      </c>
      <c r="HL185" s="1234" t="str">
        <f t="shared" ref="HL185:HL248" si="246">IF(AND(FW185&lt;&gt;"",FU185&lt;&gt;""),IF(FW185-FU185&lt;0,"●"," ")," ")</f>
        <v xml:space="preserve"> </v>
      </c>
      <c r="HM185" s="1234" t="str">
        <f t="shared" ref="HM185:HM248" si="247">IF(AND(FW185&lt;&gt;"",FV185&lt;&gt;""),IF(FW185-FV185&lt;0,"●"," ")," ")</f>
        <v xml:space="preserve"> </v>
      </c>
      <c r="HN185" s="1234">
        <f t="shared" ref="HN185:HN248" si="248">COUNTIF(HG185:HM185,"●")</f>
        <v>0</v>
      </c>
    </row>
    <row r="186" spans="1:222" ht="30" customHeight="1" thickTop="1" thickBot="1">
      <c r="A186" s="1205">
        <f>【A票】【D票】!$D$10</f>
        <v>0</v>
      </c>
      <c r="B186" s="1205">
        <f>【A票】【D票】!$H$10</f>
        <v>0</v>
      </c>
      <c r="C186" s="1206" t="str">
        <f>【A票】【D票】!$K$10</f>
        <v xml:space="preserve"> </v>
      </c>
      <c r="D186" s="1207">
        <f t="shared" si="206"/>
        <v>67</v>
      </c>
      <c r="E186" s="472"/>
      <c r="F186" s="704"/>
      <c r="G186" s="588"/>
      <c r="H186" s="589"/>
      <c r="I186" s="639"/>
      <c r="J186" s="639"/>
      <c r="K186" s="639"/>
      <c r="L186" s="639"/>
      <c r="M186" s="639"/>
      <c r="N186" s="639"/>
      <c r="O186" s="639"/>
      <c r="P186" s="639"/>
      <c r="Q186" s="639"/>
      <c r="R186" s="639"/>
      <c r="S186" s="639"/>
      <c r="T186" s="639"/>
      <c r="U186" s="639"/>
      <c r="V186" s="640"/>
      <c r="W186" s="644"/>
      <c r="X186" s="644"/>
      <c r="Y186" s="645"/>
      <c r="Z186" s="643"/>
      <c r="AA186" s="212" t="str">
        <f t="shared" si="207"/>
        <v xml:space="preserve"> </v>
      </c>
      <c r="AB186" s="212" t="str">
        <f t="shared" si="208"/>
        <v xml:space="preserve"> </v>
      </c>
      <c r="AC186" s="81"/>
      <c r="AD186" s="448"/>
      <c r="AE186" s="448"/>
      <c r="AF186" s="804" t="str">
        <f t="shared" si="210"/>
        <v xml:space="preserve"> </v>
      </c>
      <c r="AG186" s="804" t="str">
        <f t="shared" si="211"/>
        <v xml:space="preserve"> </v>
      </c>
      <c r="AH186" s="440"/>
      <c r="AI186" s="704"/>
      <c r="AJ186" s="442"/>
      <c r="AK186" s="442"/>
      <c r="AL186" s="442"/>
      <c r="AM186" s="442"/>
      <c r="AN186" s="844"/>
      <c r="AO186" s="443"/>
      <c r="AP186" s="441"/>
      <c r="AQ186" s="1328" t="str">
        <f t="shared" ref="AQ186:AQ249" si="249">IF(AND(OR(AH186=AH$87,AH186=AH$88),OR(COUNTA(AI186:AM186)&lt;5,COUNTA(AO186)&lt;&gt;0)),"1）事実確認調査あり→1-1～3)に記入",
IF(AND(AH186=AH$89,OR(COUNTA(AM186)=1,COUNTA(AO186)=0)),"1）事実確認調査なし→1-4)に記入",
IF(AND(AH186="",COUNTA(AI186:AP186)&lt;&gt;0),"1)事実確認調査の有無を記入",
IF(AND(G186=G$89,OR(AM186=AM$88)),"問1「対応時期」で選択肢cとした場合、虐待の事実が認められた事例のみ回答",
IF(AND(AM186=AM$89,AN186=""),"虐待の事実の判断に至らなかった理由を記入"," ")))))</f>
        <v xml:space="preserve"> </v>
      </c>
      <c r="AR186" s="213" t="str">
        <f t="shared" si="212"/>
        <v xml:space="preserve"> </v>
      </c>
      <c r="AS186" s="213" t="str">
        <f t="shared" si="213"/>
        <v xml:space="preserve"> </v>
      </c>
      <c r="AT186" s="1216" t="str">
        <f t="shared" si="200"/>
        <v xml:space="preserve"> </v>
      </c>
      <c r="AU186" s="1217" t="str">
        <f t="shared" si="201"/>
        <v xml:space="preserve"> </v>
      </c>
      <c r="AV186" s="79"/>
      <c r="AW186" s="1218" t="str">
        <f t="shared" si="202"/>
        <v/>
      </c>
      <c r="AX186" s="213" t="str">
        <f t="shared" si="214"/>
        <v xml:space="preserve"> </v>
      </c>
      <c r="AY186" s="213" t="str">
        <f t="shared" si="209"/>
        <v xml:space="preserve"> </v>
      </c>
      <c r="AZ186" s="445"/>
      <c r="BA186" s="81"/>
      <c r="BB186" s="81"/>
      <c r="BC186" s="80"/>
      <c r="BD186" s="245"/>
      <c r="BE186" s="442"/>
      <c r="BF186" s="442"/>
      <c r="BG186" s="442"/>
      <c r="BH186" s="219" t="str">
        <f t="shared" si="215"/>
        <v xml:space="preserve"> </v>
      </c>
      <c r="BI186" s="446"/>
      <c r="BJ186" s="704"/>
      <c r="BK186" s="81"/>
      <c r="BL186" s="451"/>
      <c r="BM186" s="450"/>
      <c r="BN186" s="449"/>
      <c r="BO186" s="449"/>
      <c r="BP186" s="81"/>
      <c r="BQ186" s="81"/>
      <c r="BR186" s="81"/>
      <c r="BS186" s="81"/>
      <c r="BT186" s="81"/>
      <c r="BU186" s="81"/>
      <c r="BV186" s="81"/>
      <c r="BW186" s="81"/>
      <c r="BX186" s="81"/>
      <c r="BY186" s="81"/>
      <c r="BZ186" s="81"/>
      <c r="CA186" s="81"/>
      <c r="CB186" s="81"/>
      <c r="CC186" s="81"/>
      <c r="CD186" s="81"/>
      <c r="CE186" s="81"/>
      <c r="CF186" s="81"/>
      <c r="CG186" s="81"/>
      <c r="CH186" s="81"/>
      <c r="CI186" s="81"/>
      <c r="CJ186" s="81"/>
      <c r="CK186" s="81"/>
      <c r="CL186" s="81"/>
      <c r="CM186" s="81"/>
      <c r="CN186" s="81"/>
      <c r="CO186" s="81"/>
      <c r="CP186" s="81"/>
      <c r="CQ186" s="81"/>
      <c r="CR186" s="81"/>
      <c r="CS186" s="81"/>
      <c r="CT186" s="81"/>
      <c r="CU186" s="81"/>
      <c r="CV186" s="81"/>
      <c r="CW186" s="81"/>
      <c r="CX186" s="81"/>
      <c r="CY186" s="81"/>
      <c r="CZ186" s="81"/>
      <c r="DA186" s="81"/>
      <c r="DB186" s="81"/>
      <c r="DC186" s="81"/>
      <c r="DD186" s="81"/>
      <c r="DE186" s="81"/>
      <c r="DF186" s="81"/>
      <c r="DG186" s="81"/>
      <c r="DH186" s="81"/>
      <c r="DI186" s="81"/>
      <c r="DJ186" s="81"/>
      <c r="DK186" s="448"/>
      <c r="DL186" s="213" t="str">
        <f t="shared" si="216"/>
        <v xml:space="preserve"> </v>
      </c>
      <c r="DM186" s="246">
        <f t="shared" si="203"/>
        <v>67</v>
      </c>
      <c r="DN186" s="447"/>
      <c r="DO186" s="449"/>
      <c r="DP186" s="81"/>
      <c r="DQ186" s="81"/>
      <c r="DR186" s="81"/>
      <c r="DS186" s="81"/>
      <c r="DT186" s="81"/>
      <c r="DU186" s="81"/>
      <c r="DV186" s="448"/>
      <c r="DW186" s="450"/>
      <c r="DX186" s="704"/>
      <c r="DY186" s="213" t="str">
        <f t="shared" si="217"/>
        <v xml:space="preserve"> </v>
      </c>
      <c r="DZ186" s="213" t="str">
        <f t="shared" si="218"/>
        <v xml:space="preserve"> </v>
      </c>
      <c r="EA186" s="247"/>
      <c r="EB186" s="247"/>
      <c r="EC186" s="247"/>
      <c r="ED186" s="247"/>
      <c r="EE186" s="247"/>
      <c r="EF186" s="247"/>
      <c r="EG186" s="450"/>
      <c r="EH186" s="704"/>
      <c r="EI186" s="213" t="str">
        <f t="shared" si="219"/>
        <v xml:space="preserve"> </v>
      </c>
      <c r="EJ186" s="213" t="str">
        <f t="shared" si="220"/>
        <v xml:space="preserve"> </v>
      </c>
      <c r="EK186" s="81"/>
      <c r="EL186" s="81"/>
      <c r="EM186" s="81"/>
      <c r="EN186" s="704"/>
      <c r="EO186" s="213" t="str">
        <f t="shared" si="221"/>
        <v xml:space="preserve"> </v>
      </c>
      <c r="EP186" s="249"/>
      <c r="EQ186" s="704"/>
      <c r="ER186" s="248"/>
      <c r="ES186" s="704"/>
      <c r="ET186" s="248"/>
      <c r="EU186" s="251"/>
      <c r="EV186" s="213" t="str">
        <f t="shared" si="222"/>
        <v xml:space="preserve"> </v>
      </c>
      <c r="EW186" s="213" t="str">
        <f t="shared" si="223"/>
        <v xml:space="preserve"> </v>
      </c>
      <c r="EX186" s="82"/>
      <c r="EY186" s="82"/>
      <c r="EZ186" s="82"/>
      <c r="FA186" s="248"/>
      <c r="FB186" s="1337" t="str">
        <f t="shared" si="224"/>
        <v xml:space="preserve"> </v>
      </c>
      <c r="FC186" s="452"/>
      <c r="FD186" s="213" t="str" cm="1">
        <f t="array" ref="FD186">IF(AND(SUM(COUNTIF(DO186:DV186,{"*実施*"}),COUNTIF(EA186:EF186,{"*実施*"}))&gt;0,FC186=""),"法に基づく措置あり→問12に記入",
IF(AND(SUM(COUNTIF(DO186:DV186,{"*実施*"}),COUNTIF(EA186:EF186,{"*実施*"}))&lt;1,FC186&lt;&gt;""),"法に基づく措置なし→問12に記入不要"," "))</f>
        <v xml:space="preserve"> </v>
      </c>
      <c r="FE186" s="449"/>
      <c r="FF186" s="704"/>
      <c r="FG186" s="81"/>
      <c r="FH186" s="449"/>
      <c r="FI186" s="1100"/>
      <c r="FJ186" s="1107" t="str">
        <f t="shared" si="225"/>
        <v xml:space="preserve"> </v>
      </c>
      <c r="FK186" s="779" t="str">
        <f t="shared" si="204"/>
        <v/>
      </c>
      <c r="FL186" s="212" t="str">
        <f t="shared" si="205"/>
        <v xml:space="preserve"> </v>
      </c>
      <c r="FM186" s="1335" t="str">
        <f t="shared" si="226"/>
        <v xml:space="preserve"> </v>
      </c>
      <c r="FN186" s="1273" t="str">
        <f t="shared" si="227"/>
        <v/>
      </c>
      <c r="FO186" s="1274" t="str">
        <f t="shared" si="228"/>
        <v/>
      </c>
      <c r="FP186" s="1275" t="str">
        <f t="shared" si="229"/>
        <v/>
      </c>
      <c r="FQ186" s="1275" t="str">
        <f t="shared" si="230"/>
        <v/>
      </c>
      <c r="FR186" s="1275" t="str">
        <f t="shared" si="231"/>
        <v/>
      </c>
      <c r="FS186" s="1275" t="str">
        <f t="shared" si="232"/>
        <v/>
      </c>
      <c r="FT186" s="1275" t="str">
        <f t="shared" si="233"/>
        <v/>
      </c>
      <c r="FU186" s="1275" t="str">
        <f t="shared" si="234"/>
        <v/>
      </c>
      <c r="FV186" s="1275" t="str">
        <f t="shared" si="235"/>
        <v/>
      </c>
      <c r="FW186" s="1275" t="str">
        <f t="shared" si="236"/>
        <v/>
      </c>
      <c r="FY186" s="1234" t="str">
        <f t="shared" ref="FY186:FY249" si="250">IF(AND(FN186&lt;&gt;"",$FO186=$FO$87,OR(FN186&lt;45748,FN186&gt;46112)),"●"," ")</f>
        <v xml:space="preserve"> </v>
      </c>
      <c r="FZ186" s="1234" t="str">
        <f t="shared" ref="FZ186:FZ249" si="251">IF(AND(FP186&lt;&gt;"",$FO186=$FO$87,OR(FP186&lt;45748,FP186&gt;46112)),"●"," ")</f>
        <v xml:space="preserve"> </v>
      </c>
      <c r="GA186" s="1234" t="str">
        <f t="shared" ref="GA186:GA249" si="252">IF(AND(FQ186&lt;&gt;"",$FO186=$FO$87,OR(FQ186&lt;45748,FQ186&gt;46112)),"●"," ")</f>
        <v xml:space="preserve"> </v>
      </c>
      <c r="GB186" s="1234" t="str">
        <f t="shared" ref="GB186:GB249" si="253">IF(AND(FR186&lt;&gt;"",$FO186=$FO$87,OR(FR186&lt;45748,FR186&gt;46112)),"●"," ")</f>
        <v xml:space="preserve"> </v>
      </c>
      <c r="GC186" s="1234" t="str">
        <f t="shared" ref="GC186:GC249" si="254">IF(AND(FS186&lt;&gt;"",$FO186=$FO$87,OR(FS186&lt;45748,FS186&gt;46112)),"●"," ")</f>
        <v xml:space="preserve"> </v>
      </c>
      <c r="GD186" s="1234" t="str">
        <f t="shared" ref="GD186:GD249" si="255">IF(AND(FT186&lt;&gt;"",$FO186=$FO$87,OR(FT186&lt;45748,FT186&gt;46112)),"●"," ")</f>
        <v xml:space="preserve"> </v>
      </c>
      <c r="GE186" s="1234" t="str">
        <f t="shared" ref="GE186:GE249" si="256">IF(AND(FU186&lt;&gt;"",$FO186=$FO$87,OR(FU186&lt;45748,FU186&gt;46112)),"●"," ")</f>
        <v xml:space="preserve"> </v>
      </c>
      <c r="GF186" s="1234" t="str">
        <f t="shared" ref="GF186:GF249" si="257">IF(AND(FV186&lt;&gt;"",$FO186=$FO$87,OR(FV186&lt;45748,FV186&gt;46112)),"●"," ")</f>
        <v xml:space="preserve"> </v>
      </c>
      <c r="GG186" s="1234" t="str">
        <f t="shared" ref="GG186:GG249" si="258">IF(AND(FW186&lt;&gt;"",$FO186=$FO$87,OR(FW186&lt;45748,FW186&gt;46112)),"●"," ")</f>
        <v xml:space="preserve"> </v>
      </c>
      <c r="GH186" s="1234">
        <f t="shared" ref="GH186:GH249" si="259">COUNTIF(FY186:GG186,"●")</f>
        <v>0</v>
      </c>
      <c r="GI186" s="1234" t="str">
        <f t="shared" ref="GI186:GI249" si="260">IF(AND(FN186&lt;&gt;"",$FO186=$FO$88,OR(FN186&gt;=45748)),"●"," ")</f>
        <v xml:space="preserve"> </v>
      </c>
      <c r="GJ186" s="1234" t="str">
        <f t="shared" ref="GJ186:GJ249" si="261">IF(AND(FP186&lt;&gt;"",$FO186=$FO$88,OR(FP186&gt;46112)),"●"," ")</f>
        <v xml:space="preserve"> </v>
      </c>
      <c r="GK186" s="1234" t="str">
        <f t="shared" ref="GK186:GK249" si="262">IF(AND(FQ186&lt;&gt;"",$FO186=$FO$88,OR(FQ186&lt;45748,FQ186&gt;46112)),"●"," ")</f>
        <v xml:space="preserve"> </v>
      </c>
      <c r="GL186" s="1234" t="str">
        <f t="shared" ref="GL186:GL249" si="263">IF(AND(FR186&lt;&gt;"",$FO186=$FO$88,OR(FR186&lt;45748,FR186&gt;46112)),"●"," ")</f>
        <v xml:space="preserve"> </v>
      </c>
      <c r="GM186" s="1234" t="str">
        <f t="shared" ref="GM186:GM249" si="264">IF(AND(FS186&lt;&gt;"",$FO186=$FO$88,OR(FS186&lt;45748,FS186&gt;46112)),"●"," ")</f>
        <v xml:space="preserve"> </v>
      </c>
      <c r="GN186" s="1234" t="str">
        <f t="shared" ref="GN186:GN249" si="265">IF(AND(FT186&lt;&gt;"",$FO186=$FO$88,OR(FT186&lt;45748,FT186&gt;46112)),"●"," ")</f>
        <v xml:space="preserve"> </v>
      </c>
      <c r="GO186" s="1234" t="str">
        <f t="shared" ref="GO186:GO249" si="266">IF(AND(FU186&lt;&gt;"",$FO186=$FO$88,OR(FU186&lt;45748,FU186&gt;46112)),"●"," ")</f>
        <v xml:space="preserve"> </v>
      </c>
      <c r="GP186" s="1234" t="str">
        <f t="shared" ref="GP186:GP249" si="267">IF(AND(FV186&lt;&gt;"",$FO186=$FO$88,OR(FV186&lt;45748,FV186&gt;46112)),"●"," ")</f>
        <v xml:space="preserve"> </v>
      </c>
      <c r="GQ186" s="1234" t="str">
        <f t="shared" ref="GQ186:GQ249" si="268">IF(AND(FW186&lt;&gt;"",$FO186=$FO$88,OR(FW186&lt;45748,FW186&gt;46112)),"●"," ")</f>
        <v xml:space="preserve"> </v>
      </c>
      <c r="GR186" s="1234">
        <f t="shared" ref="GR186:GR249" si="269">COUNTIF(GI186:GQ186,"●")</f>
        <v>0</v>
      </c>
      <c r="GS186" s="1234" t="str">
        <f t="shared" si="168"/>
        <v xml:space="preserve"> </v>
      </c>
      <c r="GT186" s="1234" t="str">
        <f t="shared" si="169"/>
        <v xml:space="preserve"> </v>
      </c>
      <c r="GU186" s="1234" t="str">
        <f t="shared" si="170"/>
        <v xml:space="preserve"> </v>
      </c>
      <c r="GV186" s="1234" t="str">
        <f t="shared" si="171"/>
        <v xml:space="preserve"> </v>
      </c>
      <c r="GW186" s="1234" t="str">
        <f t="shared" si="172"/>
        <v xml:space="preserve"> </v>
      </c>
      <c r="GX186" s="1234" t="str">
        <f t="shared" si="173"/>
        <v xml:space="preserve"> </v>
      </c>
      <c r="GY186" s="1234" t="str">
        <f t="shared" si="174"/>
        <v xml:space="preserve"> </v>
      </c>
      <c r="GZ186" s="1234" t="str">
        <f t="shared" si="175"/>
        <v xml:space="preserve"> </v>
      </c>
      <c r="HA186" s="1234" t="str">
        <f t="shared" si="176"/>
        <v xml:space="preserve"> </v>
      </c>
      <c r="HB186" s="1234">
        <f t="shared" ref="HB186:HB249" si="270">COUNTIF(GS186:HA186,"●")</f>
        <v>0</v>
      </c>
      <c r="HC186" s="1234" t="str">
        <f t="shared" si="237"/>
        <v xml:space="preserve"> </v>
      </c>
      <c r="HD186" s="1234" t="str">
        <f t="shared" si="238"/>
        <v xml:space="preserve"> </v>
      </c>
      <c r="HE186" s="1234" t="str">
        <f t="shared" si="239"/>
        <v xml:space="preserve"> </v>
      </c>
      <c r="HF186" s="1234">
        <f t="shared" si="240"/>
        <v>0</v>
      </c>
      <c r="HG186" s="1234" t="str">
        <f t="shared" si="241"/>
        <v xml:space="preserve"> </v>
      </c>
      <c r="HH186" s="1234" t="str">
        <f t="shared" si="242"/>
        <v xml:space="preserve"> </v>
      </c>
      <c r="HI186" s="1234" t="str">
        <f t="shared" si="243"/>
        <v xml:space="preserve"> </v>
      </c>
      <c r="HJ186" s="1234" t="str">
        <f t="shared" si="244"/>
        <v xml:space="preserve"> </v>
      </c>
      <c r="HK186" s="1234" t="str">
        <f t="shared" si="245"/>
        <v xml:space="preserve"> </v>
      </c>
      <c r="HL186" s="1234" t="str">
        <f t="shared" si="246"/>
        <v xml:space="preserve"> </v>
      </c>
      <c r="HM186" s="1234" t="str">
        <f t="shared" si="247"/>
        <v xml:space="preserve"> </v>
      </c>
      <c r="HN186" s="1234">
        <f t="shared" si="248"/>
        <v>0</v>
      </c>
    </row>
    <row r="187" spans="1:222" ht="30" customHeight="1" thickTop="1" thickBot="1">
      <c r="A187" s="1205">
        <f>【A票】【D票】!$D$10</f>
        <v>0</v>
      </c>
      <c r="B187" s="1205">
        <f>【A票】【D票】!$H$10</f>
        <v>0</v>
      </c>
      <c r="C187" s="1206" t="str">
        <f>【A票】【D票】!$K$10</f>
        <v xml:space="preserve"> </v>
      </c>
      <c r="D187" s="1207">
        <f t="shared" si="206"/>
        <v>68</v>
      </c>
      <c r="E187" s="472"/>
      <c r="F187" s="704"/>
      <c r="G187" s="588"/>
      <c r="H187" s="589"/>
      <c r="I187" s="639"/>
      <c r="J187" s="639"/>
      <c r="K187" s="639"/>
      <c r="L187" s="639"/>
      <c r="M187" s="639"/>
      <c r="N187" s="639"/>
      <c r="O187" s="639"/>
      <c r="P187" s="639"/>
      <c r="Q187" s="639"/>
      <c r="R187" s="639"/>
      <c r="S187" s="639"/>
      <c r="T187" s="639"/>
      <c r="U187" s="639"/>
      <c r="V187" s="640"/>
      <c r="W187" s="644"/>
      <c r="X187" s="644"/>
      <c r="Y187" s="645"/>
      <c r="Z187" s="643"/>
      <c r="AA187" s="212" t="str">
        <f t="shared" si="207"/>
        <v xml:space="preserve"> </v>
      </c>
      <c r="AB187" s="212" t="str">
        <f t="shared" si="208"/>
        <v xml:space="preserve"> </v>
      </c>
      <c r="AC187" s="81"/>
      <c r="AD187" s="448"/>
      <c r="AE187" s="448"/>
      <c r="AF187" s="804" t="str">
        <f t="shared" si="210"/>
        <v xml:space="preserve"> </v>
      </c>
      <c r="AG187" s="804" t="str">
        <f t="shared" si="211"/>
        <v xml:space="preserve"> </v>
      </c>
      <c r="AH187" s="440"/>
      <c r="AI187" s="704"/>
      <c r="AJ187" s="442"/>
      <c r="AK187" s="442"/>
      <c r="AL187" s="442"/>
      <c r="AM187" s="442"/>
      <c r="AN187" s="844"/>
      <c r="AO187" s="443"/>
      <c r="AP187" s="441"/>
      <c r="AQ187" s="1328" t="str">
        <f t="shared" si="249"/>
        <v xml:space="preserve"> </v>
      </c>
      <c r="AR187" s="213" t="str">
        <f t="shared" si="212"/>
        <v xml:space="preserve"> </v>
      </c>
      <c r="AS187" s="213" t="str">
        <f t="shared" si="213"/>
        <v xml:space="preserve"> </v>
      </c>
      <c r="AT187" s="1216" t="str">
        <f t="shared" si="200"/>
        <v xml:space="preserve"> </v>
      </c>
      <c r="AU187" s="1217" t="str">
        <f t="shared" si="201"/>
        <v xml:space="preserve"> </v>
      </c>
      <c r="AV187" s="79"/>
      <c r="AW187" s="1218" t="str">
        <f t="shared" si="202"/>
        <v/>
      </c>
      <c r="AX187" s="213" t="str">
        <f t="shared" si="214"/>
        <v xml:space="preserve"> </v>
      </c>
      <c r="AY187" s="213" t="str">
        <f t="shared" si="209"/>
        <v xml:space="preserve"> </v>
      </c>
      <c r="AZ187" s="445"/>
      <c r="BA187" s="81"/>
      <c r="BB187" s="81"/>
      <c r="BC187" s="80"/>
      <c r="BD187" s="245"/>
      <c r="BE187" s="442"/>
      <c r="BF187" s="442"/>
      <c r="BG187" s="442"/>
      <c r="BH187" s="219" t="str">
        <f t="shared" si="215"/>
        <v xml:space="preserve"> </v>
      </c>
      <c r="BI187" s="446"/>
      <c r="BJ187" s="704"/>
      <c r="BK187" s="81"/>
      <c r="BL187" s="451"/>
      <c r="BM187" s="450"/>
      <c r="BN187" s="449"/>
      <c r="BO187" s="449"/>
      <c r="BP187" s="81"/>
      <c r="BQ187" s="81"/>
      <c r="BR187" s="81"/>
      <c r="BS187" s="81"/>
      <c r="BT187" s="81"/>
      <c r="BU187" s="81"/>
      <c r="BV187" s="81"/>
      <c r="BW187" s="81"/>
      <c r="BX187" s="81"/>
      <c r="BY187" s="81"/>
      <c r="BZ187" s="81"/>
      <c r="CA187" s="81"/>
      <c r="CB187" s="81"/>
      <c r="CC187" s="81"/>
      <c r="CD187" s="81"/>
      <c r="CE187" s="81"/>
      <c r="CF187" s="81"/>
      <c r="CG187" s="81"/>
      <c r="CH187" s="81"/>
      <c r="CI187" s="81"/>
      <c r="CJ187" s="81"/>
      <c r="CK187" s="81"/>
      <c r="CL187" s="81"/>
      <c r="CM187" s="81"/>
      <c r="CN187" s="81"/>
      <c r="CO187" s="81"/>
      <c r="CP187" s="81"/>
      <c r="CQ187" s="81"/>
      <c r="CR187" s="81"/>
      <c r="CS187" s="81"/>
      <c r="CT187" s="81"/>
      <c r="CU187" s="81"/>
      <c r="CV187" s="81"/>
      <c r="CW187" s="81"/>
      <c r="CX187" s="81"/>
      <c r="CY187" s="81"/>
      <c r="CZ187" s="81"/>
      <c r="DA187" s="81"/>
      <c r="DB187" s="81"/>
      <c r="DC187" s="81"/>
      <c r="DD187" s="81"/>
      <c r="DE187" s="81"/>
      <c r="DF187" s="81"/>
      <c r="DG187" s="81"/>
      <c r="DH187" s="81"/>
      <c r="DI187" s="81"/>
      <c r="DJ187" s="81"/>
      <c r="DK187" s="448"/>
      <c r="DL187" s="213" t="str">
        <f t="shared" si="216"/>
        <v xml:space="preserve"> </v>
      </c>
      <c r="DM187" s="246">
        <f t="shared" si="203"/>
        <v>68</v>
      </c>
      <c r="DN187" s="447"/>
      <c r="DO187" s="449"/>
      <c r="DP187" s="81"/>
      <c r="DQ187" s="81"/>
      <c r="DR187" s="81"/>
      <c r="DS187" s="81"/>
      <c r="DT187" s="81"/>
      <c r="DU187" s="81"/>
      <c r="DV187" s="448"/>
      <c r="DW187" s="450"/>
      <c r="DX187" s="704"/>
      <c r="DY187" s="213" t="str">
        <f t="shared" si="217"/>
        <v xml:space="preserve"> </v>
      </c>
      <c r="DZ187" s="213" t="str">
        <f t="shared" si="218"/>
        <v xml:space="preserve"> </v>
      </c>
      <c r="EA187" s="247"/>
      <c r="EB187" s="247"/>
      <c r="EC187" s="247"/>
      <c r="ED187" s="247"/>
      <c r="EE187" s="247"/>
      <c r="EF187" s="247"/>
      <c r="EG187" s="450"/>
      <c r="EH187" s="704"/>
      <c r="EI187" s="213" t="str">
        <f t="shared" si="219"/>
        <v xml:space="preserve"> </v>
      </c>
      <c r="EJ187" s="213" t="str">
        <f t="shared" si="220"/>
        <v xml:space="preserve"> </v>
      </c>
      <c r="EK187" s="81"/>
      <c r="EL187" s="81"/>
      <c r="EM187" s="81"/>
      <c r="EN187" s="704"/>
      <c r="EO187" s="213" t="str">
        <f t="shared" si="221"/>
        <v xml:space="preserve"> </v>
      </c>
      <c r="EP187" s="249"/>
      <c r="EQ187" s="704"/>
      <c r="ER187" s="248"/>
      <c r="ES187" s="704"/>
      <c r="ET187" s="248"/>
      <c r="EU187" s="251"/>
      <c r="EV187" s="213" t="str">
        <f t="shared" si="222"/>
        <v xml:space="preserve"> </v>
      </c>
      <c r="EW187" s="213" t="str">
        <f t="shared" si="223"/>
        <v xml:space="preserve"> </v>
      </c>
      <c r="EX187" s="82"/>
      <c r="EY187" s="82"/>
      <c r="EZ187" s="82"/>
      <c r="FA187" s="248"/>
      <c r="FB187" s="1337" t="str">
        <f t="shared" si="224"/>
        <v xml:space="preserve"> </v>
      </c>
      <c r="FC187" s="452"/>
      <c r="FD187" s="213" t="str" cm="1">
        <f t="array" ref="FD187">IF(AND(SUM(COUNTIF(DO187:DV187,{"*実施*"}),COUNTIF(EA187:EF187,{"*実施*"}))&gt;0,FC187=""),"法に基づく措置あり→問12に記入",
IF(AND(SUM(COUNTIF(DO187:DV187,{"*実施*"}),COUNTIF(EA187:EF187,{"*実施*"}))&lt;1,FC187&lt;&gt;""),"法に基づく措置なし→問12に記入不要"," "))</f>
        <v xml:space="preserve"> </v>
      </c>
      <c r="FE187" s="449"/>
      <c r="FF187" s="704"/>
      <c r="FG187" s="81"/>
      <c r="FH187" s="449"/>
      <c r="FI187" s="1100"/>
      <c r="FJ187" s="1107" t="str">
        <f t="shared" si="225"/>
        <v xml:space="preserve"> </v>
      </c>
      <c r="FK187" s="779" t="str">
        <f t="shared" si="204"/>
        <v/>
      </c>
      <c r="FL187" s="212" t="str">
        <f t="shared" si="205"/>
        <v xml:space="preserve"> </v>
      </c>
      <c r="FM187" s="1335" t="str">
        <f t="shared" si="226"/>
        <v xml:space="preserve"> </v>
      </c>
      <c r="FN187" s="1273" t="str">
        <f t="shared" si="227"/>
        <v/>
      </c>
      <c r="FO187" s="1274" t="str">
        <f t="shared" si="228"/>
        <v/>
      </c>
      <c r="FP187" s="1275" t="str">
        <f t="shared" si="229"/>
        <v/>
      </c>
      <c r="FQ187" s="1275" t="str">
        <f t="shared" si="230"/>
        <v/>
      </c>
      <c r="FR187" s="1275" t="str">
        <f t="shared" si="231"/>
        <v/>
      </c>
      <c r="FS187" s="1275" t="str">
        <f t="shared" si="232"/>
        <v/>
      </c>
      <c r="FT187" s="1275" t="str">
        <f t="shared" si="233"/>
        <v/>
      </c>
      <c r="FU187" s="1275" t="str">
        <f t="shared" si="234"/>
        <v/>
      </c>
      <c r="FV187" s="1275" t="str">
        <f t="shared" si="235"/>
        <v/>
      </c>
      <c r="FW187" s="1275" t="str">
        <f t="shared" si="236"/>
        <v/>
      </c>
      <c r="FY187" s="1234" t="str">
        <f t="shared" si="250"/>
        <v xml:space="preserve"> </v>
      </c>
      <c r="FZ187" s="1234" t="str">
        <f t="shared" si="251"/>
        <v xml:space="preserve"> </v>
      </c>
      <c r="GA187" s="1234" t="str">
        <f t="shared" si="252"/>
        <v xml:space="preserve"> </v>
      </c>
      <c r="GB187" s="1234" t="str">
        <f t="shared" si="253"/>
        <v xml:space="preserve"> </v>
      </c>
      <c r="GC187" s="1234" t="str">
        <f t="shared" si="254"/>
        <v xml:space="preserve"> </v>
      </c>
      <c r="GD187" s="1234" t="str">
        <f t="shared" si="255"/>
        <v xml:space="preserve"> </v>
      </c>
      <c r="GE187" s="1234" t="str">
        <f t="shared" si="256"/>
        <v xml:space="preserve"> </v>
      </c>
      <c r="GF187" s="1234" t="str">
        <f t="shared" si="257"/>
        <v xml:space="preserve"> </v>
      </c>
      <c r="GG187" s="1234" t="str">
        <f t="shared" si="258"/>
        <v xml:space="preserve"> </v>
      </c>
      <c r="GH187" s="1234">
        <f t="shared" si="259"/>
        <v>0</v>
      </c>
      <c r="GI187" s="1234" t="str">
        <f t="shared" si="260"/>
        <v xml:space="preserve"> </v>
      </c>
      <c r="GJ187" s="1234" t="str">
        <f t="shared" si="261"/>
        <v xml:space="preserve"> </v>
      </c>
      <c r="GK187" s="1234" t="str">
        <f t="shared" si="262"/>
        <v xml:space="preserve"> </v>
      </c>
      <c r="GL187" s="1234" t="str">
        <f t="shared" si="263"/>
        <v xml:space="preserve"> </v>
      </c>
      <c r="GM187" s="1234" t="str">
        <f t="shared" si="264"/>
        <v xml:space="preserve"> </v>
      </c>
      <c r="GN187" s="1234" t="str">
        <f t="shared" si="265"/>
        <v xml:space="preserve"> </v>
      </c>
      <c r="GO187" s="1234" t="str">
        <f t="shared" si="266"/>
        <v xml:space="preserve"> </v>
      </c>
      <c r="GP187" s="1234" t="str">
        <f t="shared" si="267"/>
        <v xml:space="preserve"> </v>
      </c>
      <c r="GQ187" s="1234" t="str">
        <f t="shared" si="268"/>
        <v xml:space="preserve"> </v>
      </c>
      <c r="GR187" s="1234">
        <f t="shared" si="269"/>
        <v>0</v>
      </c>
      <c r="GS187" s="1234" t="str">
        <f t="shared" si="168"/>
        <v xml:space="preserve"> </v>
      </c>
      <c r="GT187" s="1234" t="str">
        <f t="shared" si="169"/>
        <v xml:space="preserve"> </v>
      </c>
      <c r="GU187" s="1234" t="str">
        <f t="shared" si="170"/>
        <v xml:space="preserve"> </v>
      </c>
      <c r="GV187" s="1234" t="str">
        <f t="shared" si="171"/>
        <v xml:space="preserve"> </v>
      </c>
      <c r="GW187" s="1234" t="str">
        <f t="shared" si="172"/>
        <v xml:space="preserve"> </v>
      </c>
      <c r="GX187" s="1234" t="str">
        <f t="shared" si="173"/>
        <v xml:space="preserve"> </v>
      </c>
      <c r="GY187" s="1234" t="str">
        <f t="shared" si="174"/>
        <v xml:space="preserve"> </v>
      </c>
      <c r="GZ187" s="1234" t="str">
        <f t="shared" si="175"/>
        <v xml:space="preserve"> </v>
      </c>
      <c r="HA187" s="1234" t="str">
        <f t="shared" si="176"/>
        <v xml:space="preserve"> </v>
      </c>
      <c r="HB187" s="1234">
        <f t="shared" si="270"/>
        <v>0</v>
      </c>
      <c r="HC187" s="1234" t="str">
        <f t="shared" si="237"/>
        <v xml:space="preserve"> </v>
      </c>
      <c r="HD187" s="1234" t="str">
        <f t="shared" si="238"/>
        <v xml:space="preserve"> </v>
      </c>
      <c r="HE187" s="1234" t="str">
        <f t="shared" si="239"/>
        <v xml:space="preserve"> </v>
      </c>
      <c r="HF187" s="1234">
        <f t="shared" si="240"/>
        <v>0</v>
      </c>
      <c r="HG187" s="1234" t="str">
        <f t="shared" si="241"/>
        <v xml:space="preserve"> </v>
      </c>
      <c r="HH187" s="1234" t="str">
        <f t="shared" si="242"/>
        <v xml:space="preserve"> </v>
      </c>
      <c r="HI187" s="1234" t="str">
        <f t="shared" si="243"/>
        <v xml:space="preserve"> </v>
      </c>
      <c r="HJ187" s="1234" t="str">
        <f t="shared" si="244"/>
        <v xml:space="preserve"> </v>
      </c>
      <c r="HK187" s="1234" t="str">
        <f t="shared" si="245"/>
        <v xml:space="preserve"> </v>
      </c>
      <c r="HL187" s="1234" t="str">
        <f t="shared" si="246"/>
        <v xml:space="preserve"> </v>
      </c>
      <c r="HM187" s="1234" t="str">
        <f t="shared" si="247"/>
        <v xml:space="preserve"> </v>
      </c>
      <c r="HN187" s="1234">
        <f t="shared" si="248"/>
        <v>0</v>
      </c>
    </row>
    <row r="188" spans="1:222" ht="30" customHeight="1" thickTop="1" thickBot="1">
      <c r="A188" s="1205">
        <f>【A票】【D票】!$D$10</f>
        <v>0</v>
      </c>
      <c r="B188" s="1205">
        <f>【A票】【D票】!$H$10</f>
        <v>0</v>
      </c>
      <c r="C188" s="1206" t="str">
        <f>【A票】【D票】!$K$10</f>
        <v xml:space="preserve"> </v>
      </c>
      <c r="D188" s="1207">
        <f t="shared" si="206"/>
        <v>69</v>
      </c>
      <c r="E188" s="472"/>
      <c r="F188" s="704"/>
      <c r="G188" s="588"/>
      <c r="H188" s="589"/>
      <c r="I188" s="639"/>
      <c r="J188" s="639"/>
      <c r="K188" s="639"/>
      <c r="L188" s="639"/>
      <c r="M188" s="639"/>
      <c r="N188" s="639"/>
      <c r="O188" s="639"/>
      <c r="P188" s="639"/>
      <c r="Q188" s="639"/>
      <c r="R188" s="639"/>
      <c r="S188" s="639"/>
      <c r="T188" s="639"/>
      <c r="U188" s="639"/>
      <c r="V188" s="640"/>
      <c r="W188" s="644"/>
      <c r="X188" s="644"/>
      <c r="Y188" s="645"/>
      <c r="Z188" s="643"/>
      <c r="AA188" s="212" t="str">
        <f t="shared" si="207"/>
        <v xml:space="preserve"> </v>
      </c>
      <c r="AB188" s="212" t="str">
        <f t="shared" si="208"/>
        <v xml:space="preserve"> </v>
      </c>
      <c r="AC188" s="81"/>
      <c r="AD188" s="448"/>
      <c r="AE188" s="448"/>
      <c r="AF188" s="804" t="str">
        <f t="shared" si="210"/>
        <v xml:space="preserve"> </v>
      </c>
      <c r="AG188" s="804" t="str">
        <f t="shared" si="211"/>
        <v xml:space="preserve"> </v>
      </c>
      <c r="AH188" s="440"/>
      <c r="AI188" s="704"/>
      <c r="AJ188" s="442"/>
      <c r="AK188" s="442"/>
      <c r="AL188" s="442"/>
      <c r="AM188" s="442"/>
      <c r="AN188" s="844"/>
      <c r="AO188" s="443"/>
      <c r="AP188" s="441"/>
      <c r="AQ188" s="1328" t="str">
        <f t="shared" si="249"/>
        <v xml:space="preserve"> </v>
      </c>
      <c r="AR188" s="213" t="str">
        <f t="shared" si="212"/>
        <v xml:space="preserve"> </v>
      </c>
      <c r="AS188" s="213" t="str">
        <f t="shared" si="213"/>
        <v xml:space="preserve"> </v>
      </c>
      <c r="AT188" s="1216" t="str">
        <f t="shared" si="200"/>
        <v xml:space="preserve"> </v>
      </c>
      <c r="AU188" s="1217" t="str">
        <f t="shared" si="201"/>
        <v xml:space="preserve"> </v>
      </c>
      <c r="AV188" s="79"/>
      <c r="AW188" s="1218" t="str">
        <f t="shared" si="202"/>
        <v/>
      </c>
      <c r="AX188" s="213" t="str">
        <f t="shared" si="214"/>
        <v xml:space="preserve"> </v>
      </c>
      <c r="AY188" s="213" t="str">
        <f t="shared" si="209"/>
        <v xml:space="preserve"> </v>
      </c>
      <c r="AZ188" s="445"/>
      <c r="BA188" s="81"/>
      <c r="BB188" s="81"/>
      <c r="BC188" s="80"/>
      <c r="BD188" s="245"/>
      <c r="BE188" s="442"/>
      <c r="BF188" s="442"/>
      <c r="BG188" s="442"/>
      <c r="BH188" s="219" t="str">
        <f t="shared" si="215"/>
        <v xml:space="preserve"> </v>
      </c>
      <c r="BI188" s="446"/>
      <c r="BJ188" s="704"/>
      <c r="BK188" s="81"/>
      <c r="BL188" s="451"/>
      <c r="BM188" s="450"/>
      <c r="BN188" s="449"/>
      <c r="BO188" s="449"/>
      <c r="BP188" s="81"/>
      <c r="BQ188" s="81"/>
      <c r="BR188" s="81"/>
      <c r="BS188" s="81"/>
      <c r="BT188" s="81"/>
      <c r="BU188" s="81"/>
      <c r="BV188" s="81"/>
      <c r="BW188" s="81"/>
      <c r="BX188" s="81"/>
      <c r="BY188" s="81"/>
      <c r="BZ188" s="81"/>
      <c r="CA188" s="81"/>
      <c r="CB188" s="81"/>
      <c r="CC188" s="81"/>
      <c r="CD188" s="81"/>
      <c r="CE188" s="81"/>
      <c r="CF188" s="81"/>
      <c r="CG188" s="81"/>
      <c r="CH188" s="81"/>
      <c r="CI188" s="81"/>
      <c r="CJ188" s="81"/>
      <c r="CK188" s="81"/>
      <c r="CL188" s="81"/>
      <c r="CM188" s="81"/>
      <c r="CN188" s="81"/>
      <c r="CO188" s="81"/>
      <c r="CP188" s="81"/>
      <c r="CQ188" s="81"/>
      <c r="CR188" s="81"/>
      <c r="CS188" s="81"/>
      <c r="CT188" s="81"/>
      <c r="CU188" s="81"/>
      <c r="CV188" s="81"/>
      <c r="CW188" s="81"/>
      <c r="CX188" s="81"/>
      <c r="CY188" s="81"/>
      <c r="CZ188" s="81"/>
      <c r="DA188" s="81"/>
      <c r="DB188" s="81"/>
      <c r="DC188" s="81"/>
      <c r="DD188" s="81"/>
      <c r="DE188" s="81"/>
      <c r="DF188" s="81"/>
      <c r="DG188" s="81"/>
      <c r="DH188" s="81"/>
      <c r="DI188" s="81"/>
      <c r="DJ188" s="81"/>
      <c r="DK188" s="448"/>
      <c r="DL188" s="213" t="str">
        <f t="shared" si="216"/>
        <v xml:space="preserve"> </v>
      </c>
      <c r="DM188" s="246">
        <f t="shared" si="203"/>
        <v>69</v>
      </c>
      <c r="DN188" s="447"/>
      <c r="DO188" s="449"/>
      <c r="DP188" s="81"/>
      <c r="DQ188" s="81"/>
      <c r="DR188" s="81"/>
      <c r="DS188" s="81"/>
      <c r="DT188" s="81"/>
      <c r="DU188" s="81"/>
      <c r="DV188" s="448"/>
      <c r="DW188" s="450"/>
      <c r="DX188" s="704"/>
      <c r="DY188" s="213" t="str">
        <f t="shared" si="217"/>
        <v xml:space="preserve"> </v>
      </c>
      <c r="DZ188" s="213" t="str">
        <f t="shared" si="218"/>
        <v xml:space="preserve"> </v>
      </c>
      <c r="EA188" s="247"/>
      <c r="EB188" s="247"/>
      <c r="EC188" s="247"/>
      <c r="ED188" s="247"/>
      <c r="EE188" s="247"/>
      <c r="EF188" s="247"/>
      <c r="EG188" s="450"/>
      <c r="EH188" s="704"/>
      <c r="EI188" s="213" t="str">
        <f t="shared" si="219"/>
        <v xml:space="preserve"> </v>
      </c>
      <c r="EJ188" s="213" t="str">
        <f t="shared" si="220"/>
        <v xml:space="preserve"> </v>
      </c>
      <c r="EK188" s="81"/>
      <c r="EL188" s="81"/>
      <c r="EM188" s="81"/>
      <c r="EN188" s="704"/>
      <c r="EO188" s="213" t="str">
        <f t="shared" si="221"/>
        <v xml:space="preserve"> </v>
      </c>
      <c r="EP188" s="249"/>
      <c r="EQ188" s="704"/>
      <c r="ER188" s="248"/>
      <c r="ES188" s="704"/>
      <c r="ET188" s="248"/>
      <c r="EU188" s="251"/>
      <c r="EV188" s="213" t="str">
        <f t="shared" si="222"/>
        <v xml:space="preserve"> </v>
      </c>
      <c r="EW188" s="213" t="str">
        <f t="shared" si="223"/>
        <v xml:space="preserve"> </v>
      </c>
      <c r="EX188" s="82"/>
      <c r="EY188" s="82"/>
      <c r="EZ188" s="82"/>
      <c r="FA188" s="248"/>
      <c r="FB188" s="1337" t="str">
        <f t="shared" si="224"/>
        <v xml:space="preserve"> </v>
      </c>
      <c r="FC188" s="452"/>
      <c r="FD188" s="213" t="str" cm="1">
        <f t="array" ref="FD188">IF(AND(SUM(COUNTIF(DO188:DV188,{"*実施*"}),COUNTIF(EA188:EF188,{"*実施*"}))&gt;0,FC188=""),"法に基づく措置あり→問12に記入",
IF(AND(SUM(COUNTIF(DO188:DV188,{"*実施*"}),COUNTIF(EA188:EF188,{"*実施*"}))&lt;1,FC188&lt;&gt;""),"法に基づく措置なし→問12に記入不要"," "))</f>
        <v xml:space="preserve"> </v>
      </c>
      <c r="FE188" s="449"/>
      <c r="FF188" s="704"/>
      <c r="FG188" s="81"/>
      <c r="FH188" s="449"/>
      <c r="FI188" s="1100"/>
      <c r="FJ188" s="1107" t="str">
        <f t="shared" si="225"/>
        <v xml:space="preserve"> </v>
      </c>
      <c r="FK188" s="779" t="str">
        <f t="shared" si="204"/>
        <v/>
      </c>
      <c r="FL188" s="212" t="str">
        <f t="shared" si="205"/>
        <v xml:space="preserve"> </v>
      </c>
      <c r="FM188" s="1335" t="str">
        <f t="shared" si="226"/>
        <v xml:space="preserve"> </v>
      </c>
      <c r="FN188" s="1273" t="str">
        <f t="shared" si="227"/>
        <v/>
      </c>
      <c r="FO188" s="1274" t="str">
        <f t="shared" si="228"/>
        <v/>
      </c>
      <c r="FP188" s="1275" t="str">
        <f t="shared" si="229"/>
        <v/>
      </c>
      <c r="FQ188" s="1275" t="str">
        <f t="shared" si="230"/>
        <v/>
      </c>
      <c r="FR188" s="1275" t="str">
        <f t="shared" si="231"/>
        <v/>
      </c>
      <c r="FS188" s="1275" t="str">
        <f t="shared" si="232"/>
        <v/>
      </c>
      <c r="FT188" s="1275" t="str">
        <f t="shared" si="233"/>
        <v/>
      </c>
      <c r="FU188" s="1275" t="str">
        <f t="shared" si="234"/>
        <v/>
      </c>
      <c r="FV188" s="1275" t="str">
        <f t="shared" si="235"/>
        <v/>
      </c>
      <c r="FW188" s="1275" t="str">
        <f t="shared" si="236"/>
        <v/>
      </c>
      <c r="FY188" s="1234" t="str">
        <f t="shared" si="250"/>
        <v xml:space="preserve"> </v>
      </c>
      <c r="FZ188" s="1234" t="str">
        <f t="shared" si="251"/>
        <v xml:space="preserve"> </v>
      </c>
      <c r="GA188" s="1234" t="str">
        <f t="shared" si="252"/>
        <v xml:space="preserve"> </v>
      </c>
      <c r="GB188" s="1234" t="str">
        <f t="shared" si="253"/>
        <v xml:space="preserve"> </v>
      </c>
      <c r="GC188" s="1234" t="str">
        <f t="shared" si="254"/>
        <v xml:space="preserve"> </v>
      </c>
      <c r="GD188" s="1234" t="str">
        <f t="shared" si="255"/>
        <v xml:space="preserve"> </v>
      </c>
      <c r="GE188" s="1234" t="str">
        <f t="shared" si="256"/>
        <v xml:space="preserve"> </v>
      </c>
      <c r="GF188" s="1234" t="str">
        <f t="shared" si="257"/>
        <v xml:space="preserve"> </v>
      </c>
      <c r="GG188" s="1234" t="str">
        <f t="shared" si="258"/>
        <v xml:space="preserve"> </v>
      </c>
      <c r="GH188" s="1234">
        <f t="shared" si="259"/>
        <v>0</v>
      </c>
      <c r="GI188" s="1234" t="str">
        <f t="shared" si="260"/>
        <v xml:space="preserve"> </v>
      </c>
      <c r="GJ188" s="1234" t="str">
        <f t="shared" si="261"/>
        <v xml:space="preserve"> </v>
      </c>
      <c r="GK188" s="1234" t="str">
        <f t="shared" si="262"/>
        <v xml:space="preserve"> </v>
      </c>
      <c r="GL188" s="1234" t="str">
        <f t="shared" si="263"/>
        <v xml:space="preserve"> </v>
      </c>
      <c r="GM188" s="1234" t="str">
        <f t="shared" si="264"/>
        <v xml:space="preserve"> </v>
      </c>
      <c r="GN188" s="1234" t="str">
        <f t="shared" si="265"/>
        <v xml:space="preserve"> </v>
      </c>
      <c r="GO188" s="1234" t="str">
        <f t="shared" si="266"/>
        <v xml:space="preserve"> </v>
      </c>
      <c r="GP188" s="1234" t="str">
        <f t="shared" si="267"/>
        <v xml:space="preserve"> </v>
      </c>
      <c r="GQ188" s="1234" t="str">
        <f t="shared" si="268"/>
        <v xml:space="preserve"> </v>
      </c>
      <c r="GR188" s="1234">
        <f t="shared" si="269"/>
        <v>0</v>
      </c>
      <c r="GS188" s="1234" t="str">
        <f t="shared" si="168"/>
        <v xml:space="preserve"> </v>
      </c>
      <c r="GT188" s="1234" t="str">
        <f t="shared" si="169"/>
        <v xml:space="preserve"> </v>
      </c>
      <c r="GU188" s="1234" t="str">
        <f t="shared" si="170"/>
        <v xml:space="preserve"> </v>
      </c>
      <c r="GV188" s="1234" t="str">
        <f t="shared" si="171"/>
        <v xml:space="preserve"> </v>
      </c>
      <c r="GW188" s="1234" t="str">
        <f t="shared" si="172"/>
        <v xml:space="preserve"> </v>
      </c>
      <c r="GX188" s="1234" t="str">
        <f t="shared" si="173"/>
        <v xml:space="preserve"> </v>
      </c>
      <c r="GY188" s="1234" t="str">
        <f t="shared" si="174"/>
        <v xml:space="preserve"> </v>
      </c>
      <c r="GZ188" s="1234" t="str">
        <f t="shared" si="175"/>
        <v xml:space="preserve"> </v>
      </c>
      <c r="HA188" s="1234" t="str">
        <f t="shared" si="176"/>
        <v xml:space="preserve"> </v>
      </c>
      <c r="HB188" s="1234">
        <f t="shared" si="270"/>
        <v>0</v>
      </c>
      <c r="HC188" s="1234" t="str">
        <f t="shared" si="237"/>
        <v xml:space="preserve"> </v>
      </c>
      <c r="HD188" s="1234" t="str">
        <f t="shared" si="238"/>
        <v xml:space="preserve"> </v>
      </c>
      <c r="HE188" s="1234" t="str">
        <f t="shared" si="239"/>
        <v xml:space="preserve"> </v>
      </c>
      <c r="HF188" s="1234">
        <f t="shared" si="240"/>
        <v>0</v>
      </c>
      <c r="HG188" s="1234" t="str">
        <f t="shared" si="241"/>
        <v xml:space="preserve"> </v>
      </c>
      <c r="HH188" s="1234" t="str">
        <f t="shared" si="242"/>
        <v xml:space="preserve"> </v>
      </c>
      <c r="HI188" s="1234" t="str">
        <f t="shared" si="243"/>
        <v xml:space="preserve"> </v>
      </c>
      <c r="HJ188" s="1234" t="str">
        <f t="shared" si="244"/>
        <v xml:space="preserve"> </v>
      </c>
      <c r="HK188" s="1234" t="str">
        <f t="shared" si="245"/>
        <v xml:space="preserve"> </v>
      </c>
      <c r="HL188" s="1234" t="str">
        <f t="shared" si="246"/>
        <v xml:space="preserve"> </v>
      </c>
      <c r="HM188" s="1234" t="str">
        <f t="shared" si="247"/>
        <v xml:space="preserve"> </v>
      </c>
      <c r="HN188" s="1234">
        <f t="shared" si="248"/>
        <v>0</v>
      </c>
    </row>
    <row r="189" spans="1:222" ht="30" customHeight="1" thickTop="1" thickBot="1">
      <c r="A189" s="1205">
        <f>【A票】【D票】!$D$10</f>
        <v>0</v>
      </c>
      <c r="B189" s="1205">
        <f>【A票】【D票】!$H$10</f>
        <v>0</v>
      </c>
      <c r="C189" s="1206" t="str">
        <f>【A票】【D票】!$K$10</f>
        <v xml:space="preserve"> </v>
      </c>
      <c r="D189" s="1207">
        <f t="shared" si="206"/>
        <v>70</v>
      </c>
      <c r="E189" s="472"/>
      <c r="F189" s="704"/>
      <c r="G189" s="588"/>
      <c r="H189" s="589"/>
      <c r="I189" s="639"/>
      <c r="J189" s="639"/>
      <c r="K189" s="639"/>
      <c r="L189" s="639"/>
      <c r="M189" s="639"/>
      <c r="N189" s="639"/>
      <c r="O189" s="639"/>
      <c r="P189" s="639"/>
      <c r="Q189" s="639"/>
      <c r="R189" s="639"/>
      <c r="S189" s="639"/>
      <c r="T189" s="639"/>
      <c r="U189" s="639"/>
      <c r="V189" s="640"/>
      <c r="W189" s="644"/>
      <c r="X189" s="644"/>
      <c r="Y189" s="645"/>
      <c r="Z189" s="643"/>
      <c r="AA189" s="212" t="str">
        <f t="shared" si="207"/>
        <v xml:space="preserve"> </v>
      </c>
      <c r="AB189" s="212" t="str">
        <f t="shared" si="208"/>
        <v xml:space="preserve"> </v>
      </c>
      <c r="AC189" s="81"/>
      <c r="AD189" s="448"/>
      <c r="AE189" s="448"/>
      <c r="AF189" s="804" t="str">
        <f t="shared" si="210"/>
        <v xml:space="preserve"> </v>
      </c>
      <c r="AG189" s="804" t="str">
        <f t="shared" si="211"/>
        <v xml:space="preserve"> </v>
      </c>
      <c r="AH189" s="440"/>
      <c r="AI189" s="704"/>
      <c r="AJ189" s="442"/>
      <c r="AK189" s="442"/>
      <c r="AL189" s="442"/>
      <c r="AM189" s="442"/>
      <c r="AN189" s="844"/>
      <c r="AO189" s="443"/>
      <c r="AP189" s="441"/>
      <c r="AQ189" s="1328" t="str">
        <f t="shared" si="249"/>
        <v xml:space="preserve"> </v>
      </c>
      <c r="AR189" s="213" t="str">
        <f t="shared" si="212"/>
        <v xml:space="preserve"> </v>
      </c>
      <c r="AS189" s="213" t="str">
        <f t="shared" si="213"/>
        <v xml:space="preserve"> </v>
      </c>
      <c r="AT189" s="1216" t="str">
        <f t="shared" si="200"/>
        <v xml:space="preserve"> </v>
      </c>
      <c r="AU189" s="1217" t="str">
        <f t="shared" si="201"/>
        <v xml:space="preserve"> </v>
      </c>
      <c r="AV189" s="79"/>
      <c r="AW189" s="1218" t="str">
        <f t="shared" si="202"/>
        <v/>
      </c>
      <c r="AX189" s="213" t="str">
        <f t="shared" si="214"/>
        <v xml:space="preserve"> </v>
      </c>
      <c r="AY189" s="213" t="str">
        <f t="shared" si="209"/>
        <v xml:space="preserve"> </v>
      </c>
      <c r="AZ189" s="445"/>
      <c r="BA189" s="81"/>
      <c r="BB189" s="81"/>
      <c r="BC189" s="80"/>
      <c r="BD189" s="245"/>
      <c r="BE189" s="442"/>
      <c r="BF189" s="442"/>
      <c r="BG189" s="442"/>
      <c r="BH189" s="219" t="str">
        <f t="shared" si="215"/>
        <v xml:space="preserve"> </v>
      </c>
      <c r="BI189" s="446"/>
      <c r="BJ189" s="704"/>
      <c r="BK189" s="81"/>
      <c r="BL189" s="451"/>
      <c r="BM189" s="450"/>
      <c r="BN189" s="449"/>
      <c r="BO189" s="449"/>
      <c r="BP189" s="81"/>
      <c r="BQ189" s="81"/>
      <c r="BR189" s="81"/>
      <c r="BS189" s="81"/>
      <c r="BT189" s="81"/>
      <c r="BU189" s="81"/>
      <c r="BV189" s="81"/>
      <c r="BW189" s="81"/>
      <c r="BX189" s="81"/>
      <c r="BY189" s="81"/>
      <c r="BZ189" s="81"/>
      <c r="CA189" s="81"/>
      <c r="CB189" s="81"/>
      <c r="CC189" s="81"/>
      <c r="CD189" s="81"/>
      <c r="CE189" s="81"/>
      <c r="CF189" s="81"/>
      <c r="CG189" s="81"/>
      <c r="CH189" s="81"/>
      <c r="CI189" s="81"/>
      <c r="CJ189" s="81"/>
      <c r="CK189" s="81"/>
      <c r="CL189" s="81"/>
      <c r="CM189" s="81"/>
      <c r="CN189" s="81"/>
      <c r="CO189" s="81"/>
      <c r="CP189" s="81"/>
      <c r="CQ189" s="81"/>
      <c r="CR189" s="81"/>
      <c r="CS189" s="81"/>
      <c r="CT189" s="81"/>
      <c r="CU189" s="81"/>
      <c r="CV189" s="81"/>
      <c r="CW189" s="81"/>
      <c r="CX189" s="81"/>
      <c r="CY189" s="81"/>
      <c r="CZ189" s="81"/>
      <c r="DA189" s="81"/>
      <c r="DB189" s="81"/>
      <c r="DC189" s="81"/>
      <c r="DD189" s="81"/>
      <c r="DE189" s="81"/>
      <c r="DF189" s="81"/>
      <c r="DG189" s="81"/>
      <c r="DH189" s="81"/>
      <c r="DI189" s="81"/>
      <c r="DJ189" s="81"/>
      <c r="DK189" s="448"/>
      <c r="DL189" s="213" t="str">
        <f t="shared" si="216"/>
        <v xml:space="preserve"> </v>
      </c>
      <c r="DM189" s="246">
        <f t="shared" si="203"/>
        <v>70</v>
      </c>
      <c r="DN189" s="447"/>
      <c r="DO189" s="449"/>
      <c r="DP189" s="81"/>
      <c r="DQ189" s="81"/>
      <c r="DR189" s="81"/>
      <c r="DS189" s="81"/>
      <c r="DT189" s="81"/>
      <c r="DU189" s="81"/>
      <c r="DV189" s="448"/>
      <c r="DW189" s="450"/>
      <c r="DX189" s="704"/>
      <c r="DY189" s="213" t="str">
        <f t="shared" si="217"/>
        <v xml:space="preserve"> </v>
      </c>
      <c r="DZ189" s="213" t="str">
        <f t="shared" si="218"/>
        <v xml:space="preserve"> </v>
      </c>
      <c r="EA189" s="247"/>
      <c r="EB189" s="247"/>
      <c r="EC189" s="247"/>
      <c r="ED189" s="247"/>
      <c r="EE189" s="247"/>
      <c r="EF189" s="247"/>
      <c r="EG189" s="450"/>
      <c r="EH189" s="704"/>
      <c r="EI189" s="213" t="str">
        <f t="shared" si="219"/>
        <v xml:space="preserve"> </v>
      </c>
      <c r="EJ189" s="213" t="str">
        <f t="shared" si="220"/>
        <v xml:space="preserve"> </v>
      </c>
      <c r="EK189" s="81"/>
      <c r="EL189" s="81"/>
      <c r="EM189" s="81"/>
      <c r="EN189" s="704"/>
      <c r="EO189" s="213" t="str">
        <f t="shared" si="221"/>
        <v xml:space="preserve"> </v>
      </c>
      <c r="EP189" s="249"/>
      <c r="EQ189" s="704"/>
      <c r="ER189" s="248"/>
      <c r="ES189" s="704"/>
      <c r="ET189" s="248"/>
      <c r="EU189" s="251"/>
      <c r="EV189" s="213" t="str">
        <f t="shared" si="222"/>
        <v xml:space="preserve"> </v>
      </c>
      <c r="EW189" s="213" t="str">
        <f t="shared" si="223"/>
        <v xml:space="preserve"> </v>
      </c>
      <c r="EX189" s="82"/>
      <c r="EY189" s="82"/>
      <c r="EZ189" s="82"/>
      <c r="FA189" s="248"/>
      <c r="FB189" s="1337" t="str">
        <f t="shared" si="224"/>
        <v xml:space="preserve"> </v>
      </c>
      <c r="FC189" s="452"/>
      <c r="FD189" s="213" t="str" cm="1">
        <f t="array" ref="FD189">IF(AND(SUM(COUNTIF(DO189:DV189,{"*実施*"}),COUNTIF(EA189:EF189,{"*実施*"}))&gt;0,FC189=""),"法に基づく措置あり→問12に記入",
IF(AND(SUM(COUNTIF(DO189:DV189,{"*実施*"}),COUNTIF(EA189:EF189,{"*実施*"}))&lt;1,FC189&lt;&gt;""),"法に基づく措置なし→問12に記入不要"," "))</f>
        <v xml:space="preserve"> </v>
      </c>
      <c r="FE189" s="449"/>
      <c r="FF189" s="704"/>
      <c r="FG189" s="81"/>
      <c r="FH189" s="449"/>
      <c r="FI189" s="1100"/>
      <c r="FJ189" s="1107" t="str">
        <f t="shared" si="225"/>
        <v xml:space="preserve"> </v>
      </c>
      <c r="FK189" s="779" t="str">
        <f t="shared" si="204"/>
        <v/>
      </c>
      <c r="FL189" s="212" t="str">
        <f t="shared" si="205"/>
        <v xml:space="preserve"> </v>
      </c>
      <c r="FM189" s="1335" t="str">
        <f t="shared" si="226"/>
        <v xml:space="preserve"> </v>
      </c>
      <c r="FN189" s="1273" t="str">
        <f t="shared" si="227"/>
        <v/>
      </c>
      <c r="FO189" s="1274" t="str">
        <f t="shared" si="228"/>
        <v/>
      </c>
      <c r="FP189" s="1275" t="str">
        <f t="shared" si="229"/>
        <v/>
      </c>
      <c r="FQ189" s="1275" t="str">
        <f t="shared" si="230"/>
        <v/>
      </c>
      <c r="FR189" s="1275" t="str">
        <f t="shared" si="231"/>
        <v/>
      </c>
      <c r="FS189" s="1275" t="str">
        <f t="shared" si="232"/>
        <v/>
      </c>
      <c r="FT189" s="1275" t="str">
        <f t="shared" si="233"/>
        <v/>
      </c>
      <c r="FU189" s="1275" t="str">
        <f t="shared" si="234"/>
        <v/>
      </c>
      <c r="FV189" s="1275" t="str">
        <f t="shared" si="235"/>
        <v/>
      </c>
      <c r="FW189" s="1275" t="str">
        <f t="shared" si="236"/>
        <v/>
      </c>
      <c r="FY189" s="1234" t="str">
        <f t="shared" si="250"/>
        <v xml:space="preserve"> </v>
      </c>
      <c r="FZ189" s="1234" t="str">
        <f t="shared" si="251"/>
        <v xml:space="preserve"> </v>
      </c>
      <c r="GA189" s="1234" t="str">
        <f t="shared" si="252"/>
        <v xml:space="preserve"> </v>
      </c>
      <c r="GB189" s="1234" t="str">
        <f t="shared" si="253"/>
        <v xml:space="preserve"> </v>
      </c>
      <c r="GC189" s="1234" t="str">
        <f t="shared" si="254"/>
        <v xml:space="preserve"> </v>
      </c>
      <c r="GD189" s="1234" t="str">
        <f t="shared" si="255"/>
        <v xml:space="preserve"> </v>
      </c>
      <c r="GE189" s="1234" t="str">
        <f t="shared" si="256"/>
        <v xml:space="preserve"> </v>
      </c>
      <c r="GF189" s="1234" t="str">
        <f t="shared" si="257"/>
        <v xml:space="preserve"> </v>
      </c>
      <c r="GG189" s="1234" t="str">
        <f t="shared" si="258"/>
        <v xml:space="preserve"> </v>
      </c>
      <c r="GH189" s="1234">
        <f t="shared" si="259"/>
        <v>0</v>
      </c>
      <c r="GI189" s="1234" t="str">
        <f t="shared" si="260"/>
        <v xml:space="preserve"> </v>
      </c>
      <c r="GJ189" s="1234" t="str">
        <f t="shared" si="261"/>
        <v xml:space="preserve"> </v>
      </c>
      <c r="GK189" s="1234" t="str">
        <f t="shared" si="262"/>
        <v xml:space="preserve"> </v>
      </c>
      <c r="GL189" s="1234" t="str">
        <f t="shared" si="263"/>
        <v xml:space="preserve"> </v>
      </c>
      <c r="GM189" s="1234" t="str">
        <f t="shared" si="264"/>
        <v xml:space="preserve"> </v>
      </c>
      <c r="GN189" s="1234" t="str">
        <f t="shared" si="265"/>
        <v xml:space="preserve"> </v>
      </c>
      <c r="GO189" s="1234" t="str">
        <f t="shared" si="266"/>
        <v xml:space="preserve"> </v>
      </c>
      <c r="GP189" s="1234" t="str">
        <f t="shared" si="267"/>
        <v xml:space="preserve"> </v>
      </c>
      <c r="GQ189" s="1234" t="str">
        <f t="shared" si="268"/>
        <v xml:space="preserve"> </v>
      </c>
      <c r="GR189" s="1234">
        <f t="shared" si="269"/>
        <v>0</v>
      </c>
      <c r="GS189" s="1234" t="str">
        <f t="shared" ref="GS189:GS252" si="271">IF(AND(FN189&lt;&gt;"",$FO189=$FO$89,FN189&gt;=45748),"●"," ")</f>
        <v xml:space="preserve"> </v>
      </c>
      <c r="GT189" s="1234" t="str">
        <f t="shared" ref="GT189:GT252" si="272">IF(AND(FP189&lt;&gt;"",$FO189=$FO$89,FP189&gt;=45748),"●"," ")</f>
        <v xml:space="preserve"> </v>
      </c>
      <c r="GU189" s="1234" t="str">
        <f t="shared" ref="GU189:GU252" si="273">IF(AND(FQ189&lt;&gt;"",$FO189=$FO$89,FQ189&gt;=45748),"●"," ")</f>
        <v xml:space="preserve"> </v>
      </c>
      <c r="GV189" s="1234" t="str">
        <f t="shared" ref="GV189:GV252" si="274">IF(AND(FR189&lt;&gt;"",$FO189=$FO$89,OR(FR189&gt;46112)),"●"," ")</f>
        <v xml:space="preserve"> </v>
      </c>
      <c r="GW189" s="1234" t="str">
        <f t="shared" ref="GW189:GW252" si="275">IF(AND(FS189&lt;&gt;"",$FO189=$FO$89,OR(FS189&gt;46112)),"●"," ")</f>
        <v xml:space="preserve"> </v>
      </c>
      <c r="GX189" s="1234" t="str">
        <f t="shared" ref="GX189:GX252" si="276">IF(AND(FT189&lt;&gt;"",$FO189=$FO$89,OR(FT189&gt;46112)),"●"," ")</f>
        <v xml:space="preserve"> </v>
      </c>
      <c r="GY189" s="1234" t="str">
        <f t="shared" ref="GY189:GY252" si="277">IF(AND(FU189&lt;&gt;"",$FO189=$FO$89,OR(FU189&gt;46112)),"●"," ")</f>
        <v xml:space="preserve"> </v>
      </c>
      <c r="GZ189" s="1234" t="str">
        <f t="shared" ref="GZ189:GZ252" si="278">IF(AND(FV189&lt;&gt;"",$FO189=$FO$89,OR(FV189&gt;46112)),"●"," ")</f>
        <v xml:space="preserve"> </v>
      </c>
      <c r="HA189" s="1234" t="str">
        <f t="shared" ref="HA189:HA252" si="279">IF(AND(FW189&lt;&gt;"",$FO189=$FO$89,OR(FW189&lt;45748,FW189&gt;46112)),"●"," ")</f>
        <v xml:space="preserve"> </v>
      </c>
      <c r="HB189" s="1234">
        <f t="shared" si="270"/>
        <v>0</v>
      </c>
      <c r="HC189" s="1234" t="str">
        <f t="shared" si="237"/>
        <v xml:space="preserve"> </v>
      </c>
      <c r="HD189" s="1234" t="str">
        <f t="shared" si="238"/>
        <v xml:space="preserve"> </v>
      </c>
      <c r="HE189" s="1234" t="str">
        <f t="shared" si="239"/>
        <v xml:space="preserve"> </v>
      </c>
      <c r="HF189" s="1234">
        <f t="shared" si="240"/>
        <v>0</v>
      </c>
      <c r="HG189" s="1234" t="str">
        <f t="shared" si="241"/>
        <v xml:space="preserve"> </v>
      </c>
      <c r="HH189" s="1234" t="str">
        <f t="shared" si="242"/>
        <v xml:space="preserve"> </v>
      </c>
      <c r="HI189" s="1234" t="str">
        <f t="shared" si="243"/>
        <v xml:space="preserve"> </v>
      </c>
      <c r="HJ189" s="1234" t="str">
        <f t="shared" si="244"/>
        <v xml:space="preserve"> </v>
      </c>
      <c r="HK189" s="1234" t="str">
        <f t="shared" si="245"/>
        <v xml:space="preserve"> </v>
      </c>
      <c r="HL189" s="1234" t="str">
        <f t="shared" si="246"/>
        <v xml:space="preserve"> </v>
      </c>
      <c r="HM189" s="1234" t="str">
        <f t="shared" si="247"/>
        <v xml:space="preserve"> </v>
      </c>
      <c r="HN189" s="1234">
        <f t="shared" si="248"/>
        <v>0</v>
      </c>
    </row>
    <row r="190" spans="1:222" ht="30" customHeight="1" thickTop="1" thickBot="1">
      <c r="A190" s="1205">
        <f>【A票】【D票】!$D$10</f>
        <v>0</v>
      </c>
      <c r="B190" s="1205">
        <f>【A票】【D票】!$H$10</f>
        <v>0</v>
      </c>
      <c r="C190" s="1206" t="str">
        <f>【A票】【D票】!$K$10</f>
        <v xml:space="preserve"> </v>
      </c>
      <c r="D190" s="1207">
        <f t="shared" si="206"/>
        <v>71</v>
      </c>
      <c r="E190" s="472"/>
      <c r="F190" s="704"/>
      <c r="G190" s="588"/>
      <c r="H190" s="589"/>
      <c r="I190" s="639"/>
      <c r="J190" s="639"/>
      <c r="K190" s="639"/>
      <c r="L190" s="639"/>
      <c r="M190" s="639"/>
      <c r="N190" s="639"/>
      <c r="O190" s="639"/>
      <c r="P190" s="639"/>
      <c r="Q190" s="639"/>
      <c r="R190" s="639"/>
      <c r="S190" s="639"/>
      <c r="T190" s="639"/>
      <c r="U190" s="639"/>
      <c r="V190" s="640"/>
      <c r="W190" s="644"/>
      <c r="X190" s="644"/>
      <c r="Y190" s="645"/>
      <c r="Z190" s="643"/>
      <c r="AA190" s="212" t="str">
        <f t="shared" si="207"/>
        <v xml:space="preserve"> </v>
      </c>
      <c r="AB190" s="212" t="str">
        <f t="shared" si="208"/>
        <v xml:space="preserve"> </v>
      </c>
      <c r="AC190" s="81"/>
      <c r="AD190" s="448"/>
      <c r="AE190" s="448"/>
      <c r="AF190" s="804" t="str">
        <f t="shared" si="210"/>
        <v xml:space="preserve"> </v>
      </c>
      <c r="AG190" s="804" t="str">
        <f t="shared" si="211"/>
        <v xml:space="preserve"> </v>
      </c>
      <c r="AH190" s="440"/>
      <c r="AI190" s="704"/>
      <c r="AJ190" s="442"/>
      <c r="AK190" s="442"/>
      <c r="AL190" s="442"/>
      <c r="AM190" s="442"/>
      <c r="AN190" s="844"/>
      <c r="AO190" s="443"/>
      <c r="AP190" s="441"/>
      <c r="AQ190" s="1328" t="str">
        <f t="shared" si="249"/>
        <v xml:space="preserve"> </v>
      </c>
      <c r="AR190" s="213" t="str">
        <f t="shared" si="212"/>
        <v xml:space="preserve"> </v>
      </c>
      <c r="AS190" s="213" t="str">
        <f t="shared" si="213"/>
        <v xml:space="preserve"> </v>
      </c>
      <c r="AT190" s="1216" t="str">
        <f t="shared" si="200"/>
        <v xml:space="preserve"> </v>
      </c>
      <c r="AU190" s="1217" t="str">
        <f t="shared" si="201"/>
        <v xml:space="preserve"> </v>
      </c>
      <c r="AV190" s="79"/>
      <c r="AW190" s="1218" t="str">
        <f t="shared" si="202"/>
        <v/>
      </c>
      <c r="AX190" s="213" t="str">
        <f t="shared" si="214"/>
        <v xml:space="preserve"> </v>
      </c>
      <c r="AY190" s="213" t="str">
        <f t="shared" si="209"/>
        <v xml:space="preserve"> </v>
      </c>
      <c r="AZ190" s="445"/>
      <c r="BA190" s="81"/>
      <c r="BB190" s="81"/>
      <c r="BC190" s="80"/>
      <c r="BD190" s="245"/>
      <c r="BE190" s="442"/>
      <c r="BF190" s="442"/>
      <c r="BG190" s="442"/>
      <c r="BH190" s="219" t="str">
        <f t="shared" si="215"/>
        <v xml:space="preserve"> </v>
      </c>
      <c r="BI190" s="446"/>
      <c r="BJ190" s="704"/>
      <c r="BK190" s="81"/>
      <c r="BL190" s="451"/>
      <c r="BM190" s="450"/>
      <c r="BN190" s="449"/>
      <c r="BO190" s="449"/>
      <c r="BP190" s="81"/>
      <c r="BQ190" s="81"/>
      <c r="BR190" s="81"/>
      <c r="BS190" s="81"/>
      <c r="BT190" s="81"/>
      <c r="BU190" s="81"/>
      <c r="BV190" s="81"/>
      <c r="BW190" s="81"/>
      <c r="BX190" s="81"/>
      <c r="BY190" s="81"/>
      <c r="BZ190" s="81"/>
      <c r="CA190" s="81"/>
      <c r="CB190" s="81"/>
      <c r="CC190" s="81"/>
      <c r="CD190" s="81"/>
      <c r="CE190" s="81"/>
      <c r="CF190" s="81"/>
      <c r="CG190" s="81"/>
      <c r="CH190" s="81"/>
      <c r="CI190" s="81"/>
      <c r="CJ190" s="81"/>
      <c r="CK190" s="81"/>
      <c r="CL190" s="81"/>
      <c r="CM190" s="81"/>
      <c r="CN190" s="81"/>
      <c r="CO190" s="81"/>
      <c r="CP190" s="81"/>
      <c r="CQ190" s="81"/>
      <c r="CR190" s="81"/>
      <c r="CS190" s="81"/>
      <c r="CT190" s="81"/>
      <c r="CU190" s="81"/>
      <c r="CV190" s="81"/>
      <c r="CW190" s="81"/>
      <c r="CX190" s="81"/>
      <c r="CY190" s="81"/>
      <c r="CZ190" s="81"/>
      <c r="DA190" s="81"/>
      <c r="DB190" s="81"/>
      <c r="DC190" s="81"/>
      <c r="DD190" s="81"/>
      <c r="DE190" s="81"/>
      <c r="DF190" s="81"/>
      <c r="DG190" s="81"/>
      <c r="DH190" s="81"/>
      <c r="DI190" s="81"/>
      <c r="DJ190" s="81"/>
      <c r="DK190" s="448"/>
      <c r="DL190" s="213" t="str">
        <f t="shared" si="216"/>
        <v xml:space="preserve"> </v>
      </c>
      <c r="DM190" s="246">
        <f t="shared" si="203"/>
        <v>71</v>
      </c>
      <c r="DN190" s="447"/>
      <c r="DO190" s="449"/>
      <c r="DP190" s="81"/>
      <c r="DQ190" s="81"/>
      <c r="DR190" s="81"/>
      <c r="DS190" s="81"/>
      <c r="DT190" s="81"/>
      <c r="DU190" s="81"/>
      <c r="DV190" s="448"/>
      <c r="DW190" s="450"/>
      <c r="DX190" s="704"/>
      <c r="DY190" s="213" t="str">
        <f t="shared" si="217"/>
        <v xml:space="preserve"> </v>
      </c>
      <c r="DZ190" s="213" t="str">
        <f t="shared" si="218"/>
        <v xml:space="preserve"> </v>
      </c>
      <c r="EA190" s="247"/>
      <c r="EB190" s="247"/>
      <c r="EC190" s="247"/>
      <c r="ED190" s="247"/>
      <c r="EE190" s="247"/>
      <c r="EF190" s="247"/>
      <c r="EG190" s="450"/>
      <c r="EH190" s="704"/>
      <c r="EI190" s="213" t="str">
        <f t="shared" si="219"/>
        <v xml:space="preserve"> </v>
      </c>
      <c r="EJ190" s="213" t="str">
        <f t="shared" si="220"/>
        <v xml:space="preserve"> </v>
      </c>
      <c r="EK190" s="81"/>
      <c r="EL190" s="81"/>
      <c r="EM190" s="81"/>
      <c r="EN190" s="704"/>
      <c r="EO190" s="213" t="str">
        <f t="shared" si="221"/>
        <v xml:space="preserve"> </v>
      </c>
      <c r="EP190" s="249"/>
      <c r="EQ190" s="704"/>
      <c r="ER190" s="248"/>
      <c r="ES190" s="704"/>
      <c r="ET190" s="248"/>
      <c r="EU190" s="251"/>
      <c r="EV190" s="213" t="str">
        <f t="shared" si="222"/>
        <v xml:space="preserve"> </v>
      </c>
      <c r="EW190" s="213" t="str">
        <f t="shared" si="223"/>
        <v xml:space="preserve"> </v>
      </c>
      <c r="EX190" s="82"/>
      <c r="EY190" s="82"/>
      <c r="EZ190" s="82"/>
      <c r="FA190" s="248"/>
      <c r="FB190" s="1337" t="str">
        <f t="shared" si="224"/>
        <v xml:space="preserve"> </v>
      </c>
      <c r="FC190" s="452"/>
      <c r="FD190" s="213" t="str" cm="1">
        <f t="array" ref="FD190">IF(AND(SUM(COUNTIF(DO190:DV190,{"*実施*"}),COUNTIF(EA190:EF190,{"*実施*"}))&gt;0,FC190=""),"法に基づく措置あり→問12に記入",
IF(AND(SUM(COUNTIF(DO190:DV190,{"*実施*"}),COUNTIF(EA190:EF190,{"*実施*"}))&lt;1,FC190&lt;&gt;""),"法に基づく措置なし→問12に記入不要"," "))</f>
        <v xml:space="preserve"> </v>
      </c>
      <c r="FE190" s="449"/>
      <c r="FF190" s="704"/>
      <c r="FG190" s="81"/>
      <c r="FH190" s="449"/>
      <c r="FI190" s="1100"/>
      <c r="FJ190" s="1107" t="str">
        <f t="shared" si="225"/>
        <v xml:space="preserve"> </v>
      </c>
      <c r="FK190" s="779" t="str">
        <f t="shared" si="204"/>
        <v/>
      </c>
      <c r="FL190" s="212" t="str">
        <f t="shared" si="205"/>
        <v xml:space="preserve"> </v>
      </c>
      <c r="FM190" s="1335" t="str">
        <f t="shared" si="226"/>
        <v xml:space="preserve"> </v>
      </c>
      <c r="FN190" s="1273" t="str">
        <f t="shared" si="227"/>
        <v/>
      </c>
      <c r="FO190" s="1274" t="str">
        <f t="shared" si="228"/>
        <v/>
      </c>
      <c r="FP190" s="1275" t="str">
        <f t="shared" si="229"/>
        <v/>
      </c>
      <c r="FQ190" s="1275" t="str">
        <f t="shared" si="230"/>
        <v/>
      </c>
      <c r="FR190" s="1275" t="str">
        <f t="shared" si="231"/>
        <v/>
      </c>
      <c r="FS190" s="1275" t="str">
        <f t="shared" si="232"/>
        <v/>
      </c>
      <c r="FT190" s="1275" t="str">
        <f t="shared" si="233"/>
        <v/>
      </c>
      <c r="FU190" s="1275" t="str">
        <f t="shared" si="234"/>
        <v/>
      </c>
      <c r="FV190" s="1275" t="str">
        <f t="shared" si="235"/>
        <v/>
      </c>
      <c r="FW190" s="1275" t="str">
        <f t="shared" si="236"/>
        <v/>
      </c>
      <c r="FY190" s="1234" t="str">
        <f t="shared" si="250"/>
        <v xml:space="preserve"> </v>
      </c>
      <c r="FZ190" s="1234" t="str">
        <f t="shared" si="251"/>
        <v xml:space="preserve"> </v>
      </c>
      <c r="GA190" s="1234" t="str">
        <f t="shared" si="252"/>
        <v xml:space="preserve"> </v>
      </c>
      <c r="GB190" s="1234" t="str">
        <f t="shared" si="253"/>
        <v xml:space="preserve"> </v>
      </c>
      <c r="GC190" s="1234" t="str">
        <f t="shared" si="254"/>
        <v xml:space="preserve"> </v>
      </c>
      <c r="GD190" s="1234" t="str">
        <f t="shared" si="255"/>
        <v xml:space="preserve"> </v>
      </c>
      <c r="GE190" s="1234" t="str">
        <f t="shared" si="256"/>
        <v xml:space="preserve"> </v>
      </c>
      <c r="GF190" s="1234" t="str">
        <f t="shared" si="257"/>
        <v xml:space="preserve"> </v>
      </c>
      <c r="GG190" s="1234" t="str">
        <f t="shared" si="258"/>
        <v xml:space="preserve"> </v>
      </c>
      <c r="GH190" s="1234">
        <f t="shared" si="259"/>
        <v>0</v>
      </c>
      <c r="GI190" s="1234" t="str">
        <f t="shared" si="260"/>
        <v xml:space="preserve"> </v>
      </c>
      <c r="GJ190" s="1234" t="str">
        <f t="shared" si="261"/>
        <v xml:space="preserve"> </v>
      </c>
      <c r="GK190" s="1234" t="str">
        <f t="shared" si="262"/>
        <v xml:space="preserve"> </v>
      </c>
      <c r="GL190" s="1234" t="str">
        <f t="shared" si="263"/>
        <v xml:space="preserve"> </v>
      </c>
      <c r="GM190" s="1234" t="str">
        <f t="shared" si="264"/>
        <v xml:space="preserve"> </v>
      </c>
      <c r="GN190" s="1234" t="str">
        <f t="shared" si="265"/>
        <v xml:space="preserve"> </v>
      </c>
      <c r="GO190" s="1234" t="str">
        <f t="shared" si="266"/>
        <v xml:space="preserve"> </v>
      </c>
      <c r="GP190" s="1234" t="str">
        <f t="shared" si="267"/>
        <v xml:space="preserve"> </v>
      </c>
      <c r="GQ190" s="1234" t="str">
        <f t="shared" si="268"/>
        <v xml:space="preserve"> </v>
      </c>
      <c r="GR190" s="1234">
        <f t="shared" si="269"/>
        <v>0</v>
      </c>
      <c r="GS190" s="1234" t="str">
        <f t="shared" si="271"/>
        <v xml:space="preserve"> </v>
      </c>
      <c r="GT190" s="1234" t="str">
        <f t="shared" si="272"/>
        <v xml:space="preserve"> </v>
      </c>
      <c r="GU190" s="1234" t="str">
        <f t="shared" si="273"/>
        <v xml:space="preserve"> </v>
      </c>
      <c r="GV190" s="1234" t="str">
        <f t="shared" si="274"/>
        <v xml:space="preserve"> </v>
      </c>
      <c r="GW190" s="1234" t="str">
        <f t="shared" si="275"/>
        <v xml:space="preserve"> </v>
      </c>
      <c r="GX190" s="1234" t="str">
        <f t="shared" si="276"/>
        <v xml:space="preserve"> </v>
      </c>
      <c r="GY190" s="1234" t="str">
        <f t="shared" si="277"/>
        <v xml:space="preserve"> </v>
      </c>
      <c r="GZ190" s="1234" t="str">
        <f t="shared" si="278"/>
        <v xml:space="preserve"> </v>
      </c>
      <c r="HA190" s="1234" t="str">
        <f t="shared" si="279"/>
        <v xml:space="preserve"> </v>
      </c>
      <c r="HB190" s="1234">
        <f t="shared" si="270"/>
        <v>0</v>
      </c>
      <c r="HC190" s="1234" t="str">
        <f t="shared" si="237"/>
        <v xml:space="preserve"> </v>
      </c>
      <c r="HD190" s="1234" t="str">
        <f t="shared" si="238"/>
        <v xml:space="preserve"> </v>
      </c>
      <c r="HE190" s="1234" t="str">
        <f t="shared" si="239"/>
        <v xml:space="preserve"> </v>
      </c>
      <c r="HF190" s="1234">
        <f t="shared" si="240"/>
        <v>0</v>
      </c>
      <c r="HG190" s="1234" t="str">
        <f t="shared" si="241"/>
        <v xml:space="preserve"> </v>
      </c>
      <c r="HH190" s="1234" t="str">
        <f t="shared" si="242"/>
        <v xml:space="preserve"> </v>
      </c>
      <c r="HI190" s="1234" t="str">
        <f t="shared" si="243"/>
        <v xml:space="preserve"> </v>
      </c>
      <c r="HJ190" s="1234" t="str">
        <f t="shared" si="244"/>
        <v xml:space="preserve"> </v>
      </c>
      <c r="HK190" s="1234" t="str">
        <f t="shared" si="245"/>
        <v xml:space="preserve"> </v>
      </c>
      <c r="HL190" s="1234" t="str">
        <f t="shared" si="246"/>
        <v xml:space="preserve"> </v>
      </c>
      <c r="HM190" s="1234" t="str">
        <f t="shared" si="247"/>
        <v xml:space="preserve"> </v>
      </c>
      <c r="HN190" s="1234">
        <f t="shared" si="248"/>
        <v>0</v>
      </c>
    </row>
    <row r="191" spans="1:222" ht="30" customHeight="1" thickTop="1" thickBot="1">
      <c r="A191" s="1205">
        <f>【A票】【D票】!$D$10</f>
        <v>0</v>
      </c>
      <c r="B191" s="1205">
        <f>【A票】【D票】!$H$10</f>
        <v>0</v>
      </c>
      <c r="C191" s="1206" t="str">
        <f>【A票】【D票】!$K$10</f>
        <v xml:space="preserve"> </v>
      </c>
      <c r="D191" s="1207">
        <f t="shared" si="206"/>
        <v>72</v>
      </c>
      <c r="E191" s="472"/>
      <c r="F191" s="704"/>
      <c r="G191" s="588"/>
      <c r="H191" s="589"/>
      <c r="I191" s="639"/>
      <c r="J191" s="639"/>
      <c r="K191" s="639"/>
      <c r="L191" s="639"/>
      <c r="M191" s="639"/>
      <c r="N191" s="639"/>
      <c r="O191" s="639"/>
      <c r="P191" s="639"/>
      <c r="Q191" s="639"/>
      <c r="R191" s="639"/>
      <c r="S191" s="639"/>
      <c r="T191" s="639"/>
      <c r="U191" s="639"/>
      <c r="V191" s="640"/>
      <c r="W191" s="644"/>
      <c r="X191" s="644"/>
      <c r="Y191" s="645"/>
      <c r="Z191" s="643"/>
      <c r="AA191" s="212" t="str">
        <f t="shared" si="207"/>
        <v xml:space="preserve"> </v>
      </c>
      <c r="AB191" s="212" t="str">
        <f t="shared" si="208"/>
        <v xml:space="preserve"> </v>
      </c>
      <c r="AC191" s="81"/>
      <c r="AD191" s="448"/>
      <c r="AE191" s="448"/>
      <c r="AF191" s="804" t="str">
        <f t="shared" si="210"/>
        <v xml:space="preserve"> </v>
      </c>
      <c r="AG191" s="804" t="str">
        <f t="shared" si="211"/>
        <v xml:space="preserve"> </v>
      </c>
      <c r="AH191" s="440"/>
      <c r="AI191" s="704"/>
      <c r="AJ191" s="442"/>
      <c r="AK191" s="442"/>
      <c r="AL191" s="442"/>
      <c r="AM191" s="442"/>
      <c r="AN191" s="844"/>
      <c r="AO191" s="443"/>
      <c r="AP191" s="441"/>
      <c r="AQ191" s="1328" t="str">
        <f t="shared" si="249"/>
        <v xml:space="preserve"> </v>
      </c>
      <c r="AR191" s="213" t="str">
        <f t="shared" si="212"/>
        <v xml:space="preserve"> </v>
      </c>
      <c r="AS191" s="213" t="str">
        <f t="shared" si="213"/>
        <v xml:space="preserve"> </v>
      </c>
      <c r="AT191" s="1216" t="str">
        <f t="shared" si="200"/>
        <v xml:space="preserve"> </v>
      </c>
      <c r="AU191" s="1217" t="str">
        <f t="shared" si="201"/>
        <v xml:space="preserve"> </v>
      </c>
      <c r="AV191" s="79"/>
      <c r="AW191" s="1218" t="str">
        <f t="shared" si="202"/>
        <v/>
      </c>
      <c r="AX191" s="213" t="str">
        <f t="shared" si="214"/>
        <v xml:space="preserve"> </v>
      </c>
      <c r="AY191" s="213" t="str">
        <f t="shared" si="209"/>
        <v xml:space="preserve"> </v>
      </c>
      <c r="AZ191" s="445"/>
      <c r="BA191" s="81"/>
      <c r="BB191" s="81"/>
      <c r="BC191" s="80"/>
      <c r="BD191" s="245"/>
      <c r="BE191" s="442"/>
      <c r="BF191" s="442"/>
      <c r="BG191" s="442"/>
      <c r="BH191" s="219" t="str">
        <f t="shared" si="215"/>
        <v xml:space="preserve"> </v>
      </c>
      <c r="BI191" s="446"/>
      <c r="BJ191" s="704"/>
      <c r="BK191" s="81"/>
      <c r="BL191" s="451"/>
      <c r="BM191" s="450"/>
      <c r="BN191" s="449"/>
      <c r="BO191" s="449"/>
      <c r="BP191" s="81"/>
      <c r="BQ191" s="81"/>
      <c r="BR191" s="81"/>
      <c r="BS191" s="81"/>
      <c r="BT191" s="81"/>
      <c r="BU191" s="81"/>
      <c r="BV191" s="81"/>
      <c r="BW191" s="81"/>
      <c r="BX191" s="81"/>
      <c r="BY191" s="81"/>
      <c r="BZ191" s="81"/>
      <c r="CA191" s="81"/>
      <c r="CB191" s="81"/>
      <c r="CC191" s="81"/>
      <c r="CD191" s="81"/>
      <c r="CE191" s="81"/>
      <c r="CF191" s="81"/>
      <c r="CG191" s="81"/>
      <c r="CH191" s="81"/>
      <c r="CI191" s="81"/>
      <c r="CJ191" s="81"/>
      <c r="CK191" s="81"/>
      <c r="CL191" s="81"/>
      <c r="CM191" s="81"/>
      <c r="CN191" s="81"/>
      <c r="CO191" s="81"/>
      <c r="CP191" s="81"/>
      <c r="CQ191" s="81"/>
      <c r="CR191" s="81"/>
      <c r="CS191" s="81"/>
      <c r="CT191" s="81"/>
      <c r="CU191" s="81"/>
      <c r="CV191" s="81"/>
      <c r="CW191" s="81"/>
      <c r="CX191" s="81"/>
      <c r="CY191" s="81"/>
      <c r="CZ191" s="81"/>
      <c r="DA191" s="81"/>
      <c r="DB191" s="81"/>
      <c r="DC191" s="81"/>
      <c r="DD191" s="81"/>
      <c r="DE191" s="81"/>
      <c r="DF191" s="81"/>
      <c r="DG191" s="81"/>
      <c r="DH191" s="81"/>
      <c r="DI191" s="81"/>
      <c r="DJ191" s="81"/>
      <c r="DK191" s="448"/>
      <c r="DL191" s="213" t="str">
        <f t="shared" si="216"/>
        <v xml:space="preserve"> </v>
      </c>
      <c r="DM191" s="246">
        <f t="shared" si="203"/>
        <v>72</v>
      </c>
      <c r="DN191" s="447"/>
      <c r="DO191" s="449"/>
      <c r="DP191" s="81"/>
      <c r="DQ191" s="81"/>
      <c r="DR191" s="81"/>
      <c r="DS191" s="81"/>
      <c r="DT191" s="81"/>
      <c r="DU191" s="81"/>
      <c r="DV191" s="448"/>
      <c r="DW191" s="450"/>
      <c r="DX191" s="704"/>
      <c r="DY191" s="213" t="str">
        <f t="shared" si="217"/>
        <v xml:space="preserve"> </v>
      </c>
      <c r="DZ191" s="213" t="str">
        <f t="shared" si="218"/>
        <v xml:space="preserve"> </v>
      </c>
      <c r="EA191" s="247"/>
      <c r="EB191" s="247"/>
      <c r="EC191" s="247"/>
      <c r="ED191" s="247"/>
      <c r="EE191" s="247"/>
      <c r="EF191" s="247"/>
      <c r="EG191" s="450"/>
      <c r="EH191" s="704"/>
      <c r="EI191" s="213" t="str">
        <f t="shared" si="219"/>
        <v xml:space="preserve"> </v>
      </c>
      <c r="EJ191" s="213" t="str">
        <f t="shared" si="220"/>
        <v xml:space="preserve"> </v>
      </c>
      <c r="EK191" s="81"/>
      <c r="EL191" s="81"/>
      <c r="EM191" s="81"/>
      <c r="EN191" s="704"/>
      <c r="EO191" s="213" t="str">
        <f t="shared" si="221"/>
        <v xml:space="preserve"> </v>
      </c>
      <c r="EP191" s="249"/>
      <c r="EQ191" s="704"/>
      <c r="ER191" s="248"/>
      <c r="ES191" s="704"/>
      <c r="ET191" s="248"/>
      <c r="EU191" s="251"/>
      <c r="EV191" s="213" t="str">
        <f t="shared" si="222"/>
        <v xml:space="preserve"> </v>
      </c>
      <c r="EW191" s="213" t="str">
        <f t="shared" si="223"/>
        <v xml:space="preserve"> </v>
      </c>
      <c r="EX191" s="82"/>
      <c r="EY191" s="82"/>
      <c r="EZ191" s="82"/>
      <c r="FA191" s="248"/>
      <c r="FB191" s="1337" t="str">
        <f t="shared" si="224"/>
        <v xml:space="preserve"> </v>
      </c>
      <c r="FC191" s="452"/>
      <c r="FD191" s="213" t="str" cm="1">
        <f t="array" ref="FD191">IF(AND(SUM(COUNTIF(DO191:DV191,{"*実施*"}),COUNTIF(EA191:EF191,{"*実施*"}))&gt;0,FC191=""),"法に基づく措置あり→問12に記入",
IF(AND(SUM(COUNTIF(DO191:DV191,{"*実施*"}),COUNTIF(EA191:EF191,{"*実施*"}))&lt;1,FC191&lt;&gt;""),"法に基づく措置なし→問12に記入不要"," "))</f>
        <v xml:space="preserve"> </v>
      </c>
      <c r="FE191" s="449"/>
      <c r="FF191" s="704"/>
      <c r="FG191" s="81"/>
      <c r="FH191" s="449"/>
      <c r="FI191" s="1100"/>
      <c r="FJ191" s="1107" t="str">
        <f t="shared" si="225"/>
        <v xml:space="preserve"> </v>
      </c>
      <c r="FK191" s="779" t="str">
        <f t="shared" si="204"/>
        <v/>
      </c>
      <c r="FL191" s="212" t="str">
        <f t="shared" si="205"/>
        <v xml:space="preserve"> </v>
      </c>
      <c r="FM191" s="1335" t="str">
        <f t="shared" si="226"/>
        <v xml:space="preserve"> </v>
      </c>
      <c r="FN191" s="1273" t="str">
        <f t="shared" si="227"/>
        <v/>
      </c>
      <c r="FO191" s="1274" t="str">
        <f t="shared" si="228"/>
        <v/>
      </c>
      <c r="FP191" s="1275" t="str">
        <f t="shared" si="229"/>
        <v/>
      </c>
      <c r="FQ191" s="1275" t="str">
        <f t="shared" si="230"/>
        <v/>
      </c>
      <c r="FR191" s="1275" t="str">
        <f t="shared" si="231"/>
        <v/>
      </c>
      <c r="FS191" s="1275" t="str">
        <f t="shared" si="232"/>
        <v/>
      </c>
      <c r="FT191" s="1275" t="str">
        <f t="shared" si="233"/>
        <v/>
      </c>
      <c r="FU191" s="1275" t="str">
        <f t="shared" si="234"/>
        <v/>
      </c>
      <c r="FV191" s="1275" t="str">
        <f t="shared" si="235"/>
        <v/>
      </c>
      <c r="FW191" s="1275" t="str">
        <f t="shared" si="236"/>
        <v/>
      </c>
      <c r="FY191" s="1234" t="str">
        <f t="shared" si="250"/>
        <v xml:space="preserve"> </v>
      </c>
      <c r="FZ191" s="1234" t="str">
        <f t="shared" si="251"/>
        <v xml:space="preserve"> </v>
      </c>
      <c r="GA191" s="1234" t="str">
        <f t="shared" si="252"/>
        <v xml:space="preserve"> </v>
      </c>
      <c r="GB191" s="1234" t="str">
        <f t="shared" si="253"/>
        <v xml:space="preserve"> </v>
      </c>
      <c r="GC191" s="1234" t="str">
        <f t="shared" si="254"/>
        <v xml:space="preserve"> </v>
      </c>
      <c r="GD191" s="1234" t="str">
        <f t="shared" si="255"/>
        <v xml:space="preserve"> </v>
      </c>
      <c r="GE191" s="1234" t="str">
        <f t="shared" si="256"/>
        <v xml:space="preserve"> </v>
      </c>
      <c r="GF191" s="1234" t="str">
        <f t="shared" si="257"/>
        <v xml:space="preserve"> </v>
      </c>
      <c r="GG191" s="1234" t="str">
        <f t="shared" si="258"/>
        <v xml:space="preserve"> </v>
      </c>
      <c r="GH191" s="1234">
        <f t="shared" si="259"/>
        <v>0</v>
      </c>
      <c r="GI191" s="1234" t="str">
        <f t="shared" si="260"/>
        <v xml:space="preserve"> </v>
      </c>
      <c r="GJ191" s="1234" t="str">
        <f t="shared" si="261"/>
        <v xml:space="preserve"> </v>
      </c>
      <c r="GK191" s="1234" t="str">
        <f t="shared" si="262"/>
        <v xml:space="preserve"> </v>
      </c>
      <c r="GL191" s="1234" t="str">
        <f t="shared" si="263"/>
        <v xml:space="preserve"> </v>
      </c>
      <c r="GM191" s="1234" t="str">
        <f t="shared" si="264"/>
        <v xml:space="preserve"> </v>
      </c>
      <c r="GN191" s="1234" t="str">
        <f t="shared" si="265"/>
        <v xml:space="preserve"> </v>
      </c>
      <c r="GO191" s="1234" t="str">
        <f t="shared" si="266"/>
        <v xml:space="preserve"> </v>
      </c>
      <c r="GP191" s="1234" t="str">
        <f t="shared" si="267"/>
        <v xml:space="preserve"> </v>
      </c>
      <c r="GQ191" s="1234" t="str">
        <f t="shared" si="268"/>
        <v xml:space="preserve"> </v>
      </c>
      <c r="GR191" s="1234">
        <f t="shared" si="269"/>
        <v>0</v>
      </c>
      <c r="GS191" s="1234" t="str">
        <f t="shared" si="271"/>
        <v xml:space="preserve"> </v>
      </c>
      <c r="GT191" s="1234" t="str">
        <f t="shared" si="272"/>
        <v xml:space="preserve"> </v>
      </c>
      <c r="GU191" s="1234" t="str">
        <f t="shared" si="273"/>
        <v xml:space="preserve"> </v>
      </c>
      <c r="GV191" s="1234" t="str">
        <f t="shared" si="274"/>
        <v xml:space="preserve"> </v>
      </c>
      <c r="GW191" s="1234" t="str">
        <f t="shared" si="275"/>
        <v xml:space="preserve"> </v>
      </c>
      <c r="GX191" s="1234" t="str">
        <f t="shared" si="276"/>
        <v xml:space="preserve"> </v>
      </c>
      <c r="GY191" s="1234" t="str">
        <f t="shared" si="277"/>
        <v xml:space="preserve"> </v>
      </c>
      <c r="GZ191" s="1234" t="str">
        <f t="shared" si="278"/>
        <v xml:space="preserve"> </v>
      </c>
      <c r="HA191" s="1234" t="str">
        <f t="shared" si="279"/>
        <v xml:space="preserve"> </v>
      </c>
      <c r="HB191" s="1234">
        <f t="shared" si="270"/>
        <v>0</v>
      </c>
      <c r="HC191" s="1234" t="str">
        <f t="shared" si="237"/>
        <v xml:space="preserve"> </v>
      </c>
      <c r="HD191" s="1234" t="str">
        <f t="shared" si="238"/>
        <v xml:space="preserve"> </v>
      </c>
      <c r="HE191" s="1234" t="str">
        <f t="shared" si="239"/>
        <v xml:space="preserve"> </v>
      </c>
      <c r="HF191" s="1234">
        <f t="shared" si="240"/>
        <v>0</v>
      </c>
      <c r="HG191" s="1234" t="str">
        <f t="shared" si="241"/>
        <v xml:space="preserve"> </v>
      </c>
      <c r="HH191" s="1234" t="str">
        <f t="shared" si="242"/>
        <v xml:space="preserve"> </v>
      </c>
      <c r="HI191" s="1234" t="str">
        <f t="shared" si="243"/>
        <v xml:space="preserve"> </v>
      </c>
      <c r="HJ191" s="1234" t="str">
        <f t="shared" si="244"/>
        <v xml:space="preserve"> </v>
      </c>
      <c r="HK191" s="1234" t="str">
        <f t="shared" si="245"/>
        <v xml:space="preserve"> </v>
      </c>
      <c r="HL191" s="1234" t="str">
        <f t="shared" si="246"/>
        <v xml:space="preserve"> </v>
      </c>
      <c r="HM191" s="1234" t="str">
        <f t="shared" si="247"/>
        <v xml:space="preserve"> </v>
      </c>
      <c r="HN191" s="1234">
        <f t="shared" si="248"/>
        <v>0</v>
      </c>
    </row>
    <row r="192" spans="1:222" ht="30" customHeight="1" thickTop="1" thickBot="1">
      <c r="A192" s="1205">
        <f>【A票】【D票】!$D$10</f>
        <v>0</v>
      </c>
      <c r="B192" s="1205">
        <f>【A票】【D票】!$H$10</f>
        <v>0</v>
      </c>
      <c r="C192" s="1206" t="str">
        <f>【A票】【D票】!$K$10</f>
        <v xml:space="preserve"> </v>
      </c>
      <c r="D192" s="1207">
        <f t="shared" si="206"/>
        <v>73</v>
      </c>
      <c r="E192" s="472"/>
      <c r="F192" s="704"/>
      <c r="G192" s="588"/>
      <c r="H192" s="589"/>
      <c r="I192" s="639"/>
      <c r="J192" s="639"/>
      <c r="K192" s="639"/>
      <c r="L192" s="639"/>
      <c r="M192" s="639"/>
      <c r="N192" s="639"/>
      <c r="O192" s="639"/>
      <c r="P192" s="639"/>
      <c r="Q192" s="639"/>
      <c r="R192" s="639"/>
      <c r="S192" s="639"/>
      <c r="T192" s="639"/>
      <c r="U192" s="639"/>
      <c r="V192" s="640"/>
      <c r="W192" s="644"/>
      <c r="X192" s="644"/>
      <c r="Y192" s="645"/>
      <c r="Z192" s="643"/>
      <c r="AA192" s="212" t="str">
        <f t="shared" si="207"/>
        <v xml:space="preserve"> </v>
      </c>
      <c r="AB192" s="212" t="str">
        <f t="shared" si="208"/>
        <v xml:space="preserve"> </v>
      </c>
      <c r="AC192" s="81"/>
      <c r="AD192" s="448"/>
      <c r="AE192" s="448"/>
      <c r="AF192" s="804" t="str">
        <f t="shared" si="210"/>
        <v xml:space="preserve"> </v>
      </c>
      <c r="AG192" s="804" t="str">
        <f t="shared" si="211"/>
        <v xml:space="preserve"> </v>
      </c>
      <c r="AH192" s="440"/>
      <c r="AI192" s="704"/>
      <c r="AJ192" s="442"/>
      <c r="AK192" s="442"/>
      <c r="AL192" s="442"/>
      <c r="AM192" s="442"/>
      <c r="AN192" s="844"/>
      <c r="AO192" s="443"/>
      <c r="AP192" s="441"/>
      <c r="AQ192" s="1328" t="str">
        <f t="shared" si="249"/>
        <v xml:space="preserve"> </v>
      </c>
      <c r="AR192" s="213" t="str">
        <f t="shared" si="212"/>
        <v xml:space="preserve"> </v>
      </c>
      <c r="AS192" s="213" t="str">
        <f t="shared" si="213"/>
        <v xml:space="preserve"> </v>
      </c>
      <c r="AT192" s="1216" t="str">
        <f t="shared" si="200"/>
        <v xml:space="preserve"> </v>
      </c>
      <c r="AU192" s="1217" t="str">
        <f t="shared" si="201"/>
        <v xml:space="preserve"> </v>
      </c>
      <c r="AV192" s="79"/>
      <c r="AW192" s="1218" t="str">
        <f t="shared" si="202"/>
        <v/>
      </c>
      <c r="AX192" s="213" t="str">
        <f t="shared" si="214"/>
        <v xml:space="preserve"> </v>
      </c>
      <c r="AY192" s="213" t="str">
        <f t="shared" si="209"/>
        <v xml:space="preserve"> </v>
      </c>
      <c r="AZ192" s="445"/>
      <c r="BA192" s="81"/>
      <c r="BB192" s="81"/>
      <c r="BC192" s="80"/>
      <c r="BD192" s="245"/>
      <c r="BE192" s="442"/>
      <c r="BF192" s="442"/>
      <c r="BG192" s="442"/>
      <c r="BH192" s="219" t="str">
        <f t="shared" si="215"/>
        <v xml:space="preserve"> </v>
      </c>
      <c r="BI192" s="446"/>
      <c r="BJ192" s="704"/>
      <c r="BK192" s="81"/>
      <c r="BL192" s="451"/>
      <c r="BM192" s="450"/>
      <c r="BN192" s="449"/>
      <c r="BO192" s="449"/>
      <c r="BP192" s="81"/>
      <c r="BQ192" s="81"/>
      <c r="BR192" s="81"/>
      <c r="BS192" s="81"/>
      <c r="BT192" s="81"/>
      <c r="BU192" s="81"/>
      <c r="BV192" s="81"/>
      <c r="BW192" s="81"/>
      <c r="BX192" s="81"/>
      <c r="BY192" s="81"/>
      <c r="BZ192" s="81"/>
      <c r="CA192" s="81"/>
      <c r="CB192" s="81"/>
      <c r="CC192" s="81"/>
      <c r="CD192" s="81"/>
      <c r="CE192" s="81"/>
      <c r="CF192" s="81"/>
      <c r="CG192" s="81"/>
      <c r="CH192" s="81"/>
      <c r="CI192" s="81"/>
      <c r="CJ192" s="81"/>
      <c r="CK192" s="81"/>
      <c r="CL192" s="81"/>
      <c r="CM192" s="81"/>
      <c r="CN192" s="81"/>
      <c r="CO192" s="81"/>
      <c r="CP192" s="81"/>
      <c r="CQ192" s="81"/>
      <c r="CR192" s="81"/>
      <c r="CS192" s="81"/>
      <c r="CT192" s="81"/>
      <c r="CU192" s="81"/>
      <c r="CV192" s="81"/>
      <c r="CW192" s="81"/>
      <c r="CX192" s="81"/>
      <c r="CY192" s="81"/>
      <c r="CZ192" s="81"/>
      <c r="DA192" s="81"/>
      <c r="DB192" s="81"/>
      <c r="DC192" s="81"/>
      <c r="DD192" s="81"/>
      <c r="DE192" s="81"/>
      <c r="DF192" s="81"/>
      <c r="DG192" s="81"/>
      <c r="DH192" s="81"/>
      <c r="DI192" s="81"/>
      <c r="DJ192" s="81"/>
      <c r="DK192" s="448"/>
      <c r="DL192" s="213" t="str">
        <f t="shared" si="216"/>
        <v xml:space="preserve"> </v>
      </c>
      <c r="DM192" s="246">
        <f t="shared" si="203"/>
        <v>73</v>
      </c>
      <c r="DN192" s="447"/>
      <c r="DO192" s="449"/>
      <c r="DP192" s="81"/>
      <c r="DQ192" s="81"/>
      <c r="DR192" s="81"/>
      <c r="DS192" s="81"/>
      <c r="DT192" s="81"/>
      <c r="DU192" s="81"/>
      <c r="DV192" s="448"/>
      <c r="DW192" s="450"/>
      <c r="DX192" s="704"/>
      <c r="DY192" s="213" t="str">
        <f t="shared" si="217"/>
        <v xml:space="preserve"> </v>
      </c>
      <c r="DZ192" s="213" t="str">
        <f t="shared" si="218"/>
        <v xml:space="preserve"> </v>
      </c>
      <c r="EA192" s="247"/>
      <c r="EB192" s="247"/>
      <c r="EC192" s="247"/>
      <c r="ED192" s="247"/>
      <c r="EE192" s="247"/>
      <c r="EF192" s="247"/>
      <c r="EG192" s="450"/>
      <c r="EH192" s="704"/>
      <c r="EI192" s="213" t="str">
        <f t="shared" si="219"/>
        <v xml:space="preserve"> </v>
      </c>
      <c r="EJ192" s="213" t="str">
        <f t="shared" si="220"/>
        <v xml:space="preserve"> </v>
      </c>
      <c r="EK192" s="81"/>
      <c r="EL192" s="81"/>
      <c r="EM192" s="81"/>
      <c r="EN192" s="704"/>
      <c r="EO192" s="213" t="str">
        <f t="shared" si="221"/>
        <v xml:space="preserve"> </v>
      </c>
      <c r="EP192" s="249"/>
      <c r="EQ192" s="704"/>
      <c r="ER192" s="248"/>
      <c r="ES192" s="704"/>
      <c r="ET192" s="248"/>
      <c r="EU192" s="251"/>
      <c r="EV192" s="213" t="str">
        <f t="shared" si="222"/>
        <v xml:space="preserve"> </v>
      </c>
      <c r="EW192" s="213" t="str">
        <f t="shared" si="223"/>
        <v xml:space="preserve"> </v>
      </c>
      <c r="EX192" s="82"/>
      <c r="EY192" s="82"/>
      <c r="EZ192" s="82"/>
      <c r="FA192" s="248"/>
      <c r="FB192" s="1337" t="str">
        <f t="shared" si="224"/>
        <v xml:space="preserve"> </v>
      </c>
      <c r="FC192" s="452"/>
      <c r="FD192" s="213" t="str" cm="1">
        <f t="array" ref="FD192">IF(AND(SUM(COUNTIF(DO192:DV192,{"*実施*"}),COUNTIF(EA192:EF192,{"*実施*"}))&gt;0,FC192=""),"法に基づく措置あり→問12に記入",
IF(AND(SUM(COUNTIF(DO192:DV192,{"*実施*"}),COUNTIF(EA192:EF192,{"*実施*"}))&lt;1,FC192&lt;&gt;""),"法に基づく措置なし→問12に記入不要"," "))</f>
        <v xml:space="preserve"> </v>
      </c>
      <c r="FE192" s="449"/>
      <c r="FF192" s="704"/>
      <c r="FG192" s="81"/>
      <c r="FH192" s="449"/>
      <c r="FI192" s="1100"/>
      <c r="FJ192" s="1107" t="str">
        <f t="shared" si="225"/>
        <v xml:space="preserve"> </v>
      </c>
      <c r="FK192" s="779" t="str">
        <f t="shared" si="204"/>
        <v/>
      </c>
      <c r="FL192" s="212" t="str">
        <f t="shared" si="205"/>
        <v xml:space="preserve"> </v>
      </c>
      <c r="FM192" s="1335" t="str">
        <f t="shared" si="226"/>
        <v xml:space="preserve"> </v>
      </c>
      <c r="FN192" s="1273" t="str">
        <f t="shared" si="227"/>
        <v/>
      </c>
      <c r="FO192" s="1274" t="str">
        <f t="shared" si="228"/>
        <v/>
      </c>
      <c r="FP192" s="1275" t="str">
        <f t="shared" si="229"/>
        <v/>
      </c>
      <c r="FQ192" s="1275" t="str">
        <f t="shared" si="230"/>
        <v/>
      </c>
      <c r="FR192" s="1275" t="str">
        <f t="shared" si="231"/>
        <v/>
      </c>
      <c r="FS192" s="1275" t="str">
        <f t="shared" si="232"/>
        <v/>
      </c>
      <c r="FT192" s="1275" t="str">
        <f t="shared" si="233"/>
        <v/>
      </c>
      <c r="FU192" s="1275" t="str">
        <f t="shared" si="234"/>
        <v/>
      </c>
      <c r="FV192" s="1275" t="str">
        <f t="shared" si="235"/>
        <v/>
      </c>
      <c r="FW192" s="1275" t="str">
        <f t="shared" si="236"/>
        <v/>
      </c>
      <c r="FY192" s="1234" t="str">
        <f t="shared" si="250"/>
        <v xml:space="preserve"> </v>
      </c>
      <c r="FZ192" s="1234" t="str">
        <f t="shared" si="251"/>
        <v xml:space="preserve"> </v>
      </c>
      <c r="GA192" s="1234" t="str">
        <f t="shared" si="252"/>
        <v xml:space="preserve"> </v>
      </c>
      <c r="GB192" s="1234" t="str">
        <f t="shared" si="253"/>
        <v xml:space="preserve"> </v>
      </c>
      <c r="GC192" s="1234" t="str">
        <f t="shared" si="254"/>
        <v xml:space="preserve"> </v>
      </c>
      <c r="GD192" s="1234" t="str">
        <f t="shared" si="255"/>
        <v xml:space="preserve"> </v>
      </c>
      <c r="GE192" s="1234" t="str">
        <f t="shared" si="256"/>
        <v xml:space="preserve"> </v>
      </c>
      <c r="GF192" s="1234" t="str">
        <f t="shared" si="257"/>
        <v xml:space="preserve"> </v>
      </c>
      <c r="GG192" s="1234" t="str">
        <f t="shared" si="258"/>
        <v xml:space="preserve"> </v>
      </c>
      <c r="GH192" s="1234">
        <f t="shared" si="259"/>
        <v>0</v>
      </c>
      <c r="GI192" s="1234" t="str">
        <f t="shared" si="260"/>
        <v xml:space="preserve"> </v>
      </c>
      <c r="GJ192" s="1234" t="str">
        <f t="shared" si="261"/>
        <v xml:space="preserve"> </v>
      </c>
      <c r="GK192" s="1234" t="str">
        <f t="shared" si="262"/>
        <v xml:space="preserve"> </v>
      </c>
      <c r="GL192" s="1234" t="str">
        <f t="shared" si="263"/>
        <v xml:space="preserve"> </v>
      </c>
      <c r="GM192" s="1234" t="str">
        <f t="shared" si="264"/>
        <v xml:space="preserve"> </v>
      </c>
      <c r="GN192" s="1234" t="str">
        <f t="shared" si="265"/>
        <v xml:space="preserve"> </v>
      </c>
      <c r="GO192" s="1234" t="str">
        <f t="shared" si="266"/>
        <v xml:space="preserve"> </v>
      </c>
      <c r="GP192" s="1234" t="str">
        <f t="shared" si="267"/>
        <v xml:space="preserve"> </v>
      </c>
      <c r="GQ192" s="1234" t="str">
        <f t="shared" si="268"/>
        <v xml:space="preserve"> </v>
      </c>
      <c r="GR192" s="1234">
        <f t="shared" si="269"/>
        <v>0</v>
      </c>
      <c r="GS192" s="1234" t="str">
        <f t="shared" si="271"/>
        <v xml:space="preserve"> </v>
      </c>
      <c r="GT192" s="1234" t="str">
        <f t="shared" si="272"/>
        <v xml:space="preserve"> </v>
      </c>
      <c r="GU192" s="1234" t="str">
        <f t="shared" si="273"/>
        <v xml:space="preserve"> </v>
      </c>
      <c r="GV192" s="1234" t="str">
        <f t="shared" si="274"/>
        <v xml:space="preserve"> </v>
      </c>
      <c r="GW192" s="1234" t="str">
        <f t="shared" si="275"/>
        <v xml:space="preserve"> </v>
      </c>
      <c r="GX192" s="1234" t="str">
        <f t="shared" si="276"/>
        <v xml:space="preserve"> </v>
      </c>
      <c r="GY192" s="1234" t="str">
        <f t="shared" si="277"/>
        <v xml:space="preserve"> </v>
      </c>
      <c r="GZ192" s="1234" t="str">
        <f t="shared" si="278"/>
        <v xml:space="preserve"> </v>
      </c>
      <c r="HA192" s="1234" t="str">
        <f t="shared" si="279"/>
        <v xml:space="preserve"> </v>
      </c>
      <c r="HB192" s="1234">
        <f t="shared" si="270"/>
        <v>0</v>
      </c>
      <c r="HC192" s="1234" t="str">
        <f t="shared" si="237"/>
        <v xml:space="preserve"> </v>
      </c>
      <c r="HD192" s="1234" t="str">
        <f t="shared" si="238"/>
        <v xml:space="preserve"> </v>
      </c>
      <c r="HE192" s="1234" t="str">
        <f t="shared" si="239"/>
        <v xml:space="preserve"> </v>
      </c>
      <c r="HF192" s="1234">
        <f t="shared" si="240"/>
        <v>0</v>
      </c>
      <c r="HG192" s="1234" t="str">
        <f t="shared" si="241"/>
        <v xml:space="preserve"> </v>
      </c>
      <c r="HH192" s="1234" t="str">
        <f t="shared" si="242"/>
        <v xml:space="preserve"> </v>
      </c>
      <c r="HI192" s="1234" t="str">
        <f t="shared" si="243"/>
        <v xml:space="preserve"> </v>
      </c>
      <c r="HJ192" s="1234" t="str">
        <f t="shared" si="244"/>
        <v xml:space="preserve"> </v>
      </c>
      <c r="HK192" s="1234" t="str">
        <f t="shared" si="245"/>
        <v xml:space="preserve"> </v>
      </c>
      <c r="HL192" s="1234" t="str">
        <f t="shared" si="246"/>
        <v xml:space="preserve"> </v>
      </c>
      <c r="HM192" s="1234" t="str">
        <f t="shared" si="247"/>
        <v xml:space="preserve"> </v>
      </c>
      <c r="HN192" s="1234">
        <f t="shared" si="248"/>
        <v>0</v>
      </c>
    </row>
    <row r="193" spans="1:222" ht="30" customHeight="1" thickTop="1" thickBot="1">
      <c r="A193" s="1205">
        <f>【A票】【D票】!$D$10</f>
        <v>0</v>
      </c>
      <c r="B193" s="1205">
        <f>【A票】【D票】!$H$10</f>
        <v>0</v>
      </c>
      <c r="C193" s="1206" t="str">
        <f>【A票】【D票】!$K$10</f>
        <v xml:space="preserve"> </v>
      </c>
      <c r="D193" s="1207">
        <f t="shared" si="206"/>
        <v>74</v>
      </c>
      <c r="E193" s="472"/>
      <c r="F193" s="704"/>
      <c r="G193" s="588"/>
      <c r="H193" s="589"/>
      <c r="I193" s="639"/>
      <c r="J193" s="639"/>
      <c r="K193" s="639"/>
      <c r="L193" s="639"/>
      <c r="M193" s="639"/>
      <c r="N193" s="639"/>
      <c r="O193" s="639"/>
      <c r="P193" s="639"/>
      <c r="Q193" s="639"/>
      <c r="R193" s="639"/>
      <c r="S193" s="639"/>
      <c r="T193" s="639"/>
      <c r="U193" s="639"/>
      <c r="V193" s="640"/>
      <c r="W193" s="644"/>
      <c r="X193" s="644"/>
      <c r="Y193" s="645"/>
      <c r="Z193" s="643"/>
      <c r="AA193" s="212" t="str">
        <f t="shared" si="207"/>
        <v xml:space="preserve"> </v>
      </c>
      <c r="AB193" s="212" t="str">
        <f t="shared" si="208"/>
        <v xml:space="preserve"> </v>
      </c>
      <c r="AC193" s="81"/>
      <c r="AD193" s="448"/>
      <c r="AE193" s="448"/>
      <c r="AF193" s="804" t="str">
        <f t="shared" si="210"/>
        <v xml:space="preserve"> </v>
      </c>
      <c r="AG193" s="804" t="str">
        <f t="shared" si="211"/>
        <v xml:space="preserve"> </v>
      </c>
      <c r="AH193" s="440"/>
      <c r="AI193" s="704"/>
      <c r="AJ193" s="442"/>
      <c r="AK193" s="442"/>
      <c r="AL193" s="442"/>
      <c r="AM193" s="442"/>
      <c r="AN193" s="844"/>
      <c r="AO193" s="443"/>
      <c r="AP193" s="441"/>
      <c r="AQ193" s="1328" t="str">
        <f t="shared" si="249"/>
        <v xml:space="preserve"> </v>
      </c>
      <c r="AR193" s="213" t="str">
        <f t="shared" si="212"/>
        <v xml:space="preserve"> </v>
      </c>
      <c r="AS193" s="213" t="str">
        <f t="shared" si="213"/>
        <v xml:space="preserve"> </v>
      </c>
      <c r="AT193" s="1216" t="str">
        <f t="shared" si="200"/>
        <v xml:space="preserve"> </v>
      </c>
      <c r="AU193" s="1217" t="str">
        <f t="shared" si="201"/>
        <v xml:space="preserve"> </v>
      </c>
      <c r="AV193" s="79"/>
      <c r="AW193" s="1218" t="str">
        <f t="shared" si="202"/>
        <v/>
      </c>
      <c r="AX193" s="213" t="str">
        <f t="shared" si="214"/>
        <v xml:space="preserve"> </v>
      </c>
      <c r="AY193" s="213" t="str">
        <f t="shared" si="209"/>
        <v xml:space="preserve"> </v>
      </c>
      <c r="AZ193" s="445"/>
      <c r="BA193" s="81"/>
      <c r="BB193" s="81"/>
      <c r="BC193" s="80"/>
      <c r="BD193" s="245"/>
      <c r="BE193" s="442"/>
      <c r="BF193" s="442"/>
      <c r="BG193" s="442"/>
      <c r="BH193" s="219" t="str">
        <f t="shared" si="215"/>
        <v xml:space="preserve"> </v>
      </c>
      <c r="BI193" s="446"/>
      <c r="BJ193" s="704"/>
      <c r="BK193" s="81"/>
      <c r="BL193" s="451"/>
      <c r="BM193" s="450"/>
      <c r="BN193" s="449"/>
      <c r="BO193" s="449"/>
      <c r="BP193" s="81"/>
      <c r="BQ193" s="81"/>
      <c r="BR193" s="81"/>
      <c r="BS193" s="81"/>
      <c r="BT193" s="81"/>
      <c r="BU193" s="81"/>
      <c r="BV193" s="81"/>
      <c r="BW193" s="81"/>
      <c r="BX193" s="81"/>
      <c r="BY193" s="81"/>
      <c r="BZ193" s="81"/>
      <c r="CA193" s="81"/>
      <c r="CB193" s="81"/>
      <c r="CC193" s="81"/>
      <c r="CD193" s="81"/>
      <c r="CE193" s="81"/>
      <c r="CF193" s="81"/>
      <c r="CG193" s="81"/>
      <c r="CH193" s="81"/>
      <c r="CI193" s="81"/>
      <c r="CJ193" s="81"/>
      <c r="CK193" s="81"/>
      <c r="CL193" s="81"/>
      <c r="CM193" s="81"/>
      <c r="CN193" s="81"/>
      <c r="CO193" s="81"/>
      <c r="CP193" s="81"/>
      <c r="CQ193" s="81"/>
      <c r="CR193" s="81"/>
      <c r="CS193" s="81"/>
      <c r="CT193" s="81"/>
      <c r="CU193" s="81"/>
      <c r="CV193" s="81"/>
      <c r="CW193" s="81"/>
      <c r="CX193" s="81"/>
      <c r="CY193" s="81"/>
      <c r="CZ193" s="81"/>
      <c r="DA193" s="81"/>
      <c r="DB193" s="81"/>
      <c r="DC193" s="81"/>
      <c r="DD193" s="81"/>
      <c r="DE193" s="81"/>
      <c r="DF193" s="81"/>
      <c r="DG193" s="81"/>
      <c r="DH193" s="81"/>
      <c r="DI193" s="81"/>
      <c r="DJ193" s="81"/>
      <c r="DK193" s="448"/>
      <c r="DL193" s="213" t="str">
        <f t="shared" si="216"/>
        <v xml:space="preserve"> </v>
      </c>
      <c r="DM193" s="246">
        <f t="shared" si="203"/>
        <v>74</v>
      </c>
      <c r="DN193" s="447"/>
      <c r="DO193" s="449"/>
      <c r="DP193" s="81"/>
      <c r="DQ193" s="81"/>
      <c r="DR193" s="81"/>
      <c r="DS193" s="81"/>
      <c r="DT193" s="81"/>
      <c r="DU193" s="81"/>
      <c r="DV193" s="448"/>
      <c r="DW193" s="450"/>
      <c r="DX193" s="704"/>
      <c r="DY193" s="213" t="str">
        <f t="shared" si="217"/>
        <v xml:space="preserve"> </v>
      </c>
      <c r="DZ193" s="213" t="str">
        <f t="shared" si="218"/>
        <v xml:space="preserve"> </v>
      </c>
      <c r="EA193" s="247"/>
      <c r="EB193" s="247"/>
      <c r="EC193" s="247"/>
      <c r="ED193" s="247"/>
      <c r="EE193" s="247"/>
      <c r="EF193" s="247"/>
      <c r="EG193" s="450"/>
      <c r="EH193" s="704"/>
      <c r="EI193" s="213" t="str">
        <f t="shared" si="219"/>
        <v xml:space="preserve"> </v>
      </c>
      <c r="EJ193" s="213" t="str">
        <f t="shared" si="220"/>
        <v xml:space="preserve"> </v>
      </c>
      <c r="EK193" s="81"/>
      <c r="EL193" s="81"/>
      <c r="EM193" s="81"/>
      <c r="EN193" s="704"/>
      <c r="EO193" s="213" t="str">
        <f t="shared" si="221"/>
        <v xml:space="preserve"> </v>
      </c>
      <c r="EP193" s="249"/>
      <c r="EQ193" s="704"/>
      <c r="ER193" s="248"/>
      <c r="ES193" s="704"/>
      <c r="ET193" s="248"/>
      <c r="EU193" s="251"/>
      <c r="EV193" s="213" t="str">
        <f t="shared" si="222"/>
        <v xml:space="preserve"> </v>
      </c>
      <c r="EW193" s="213" t="str">
        <f t="shared" si="223"/>
        <v xml:space="preserve"> </v>
      </c>
      <c r="EX193" s="82"/>
      <c r="EY193" s="82"/>
      <c r="EZ193" s="82"/>
      <c r="FA193" s="248"/>
      <c r="FB193" s="1337" t="str">
        <f t="shared" si="224"/>
        <v xml:space="preserve"> </v>
      </c>
      <c r="FC193" s="452"/>
      <c r="FD193" s="213" t="str" cm="1">
        <f t="array" ref="FD193">IF(AND(SUM(COUNTIF(DO193:DV193,{"*実施*"}),COUNTIF(EA193:EF193,{"*実施*"}))&gt;0,FC193=""),"法に基づく措置あり→問12に記入",
IF(AND(SUM(COUNTIF(DO193:DV193,{"*実施*"}),COUNTIF(EA193:EF193,{"*実施*"}))&lt;1,FC193&lt;&gt;""),"法に基づく措置なし→問12に記入不要"," "))</f>
        <v xml:space="preserve"> </v>
      </c>
      <c r="FE193" s="449"/>
      <c r="FF193" s="704"/>
      <c r="FG193" s="81"/>
      <c r="FH193" s="449"/>
      <c r="FI193" s="1100"/>
      <c r="FJ193" s="1107" t="str">
        <f t="shared" si="225"/>
        <v xml:space="preserve"> </v>
      </c>
      <c r="FK193" s="779" t="str">
        <f t="shared" si="204"/>
        <v/>
      </c>
      <c r="FL193" s="212" t="str">
        <f t="shared" si="205"/>
        <v xml:space="preserve"> </v>
      </c>
      <c r="FM193" s="1335" t="str">
        <f t="shared" si="226"/>
        <v xml:space="preserve"> </v>
      </c>
      <c r="FN193" s="1273" t="str">
        <f t="shared" si="227"/>
        <v/>
      </c>
      <c r="FO193" s="1274" t="str">
        <f t="shared" si="228"/>
        <v/>
      </c>
      <c r="FP193" s="1275" t="str">
        <f t="shared" si="229"/>
        <v/>
      </c>
      <c r="FQ193" s="1275" t="str">
        <f t="shared" si="230"/>
        <v/>
      </c>
      <c r="FR193" s="1275" t="str">
        <f t="shared" si="231"/>
        <v/>
      </c>
      <c r="FS193" s="1275" t="str">
        <f t="shared" si="232"/>
        <v/>
      </c>
      <c r="FT193" s="1275" t="str">
        <f t="shared" si="233"/>
        <v/>
      </c>
      <c r="FU193" s="1275" t="str">
        <f t="shared" si="234"/>
        <v/>
      </c>
      <c r="FV193" s="1275" t="str">
        <f t="shared" si="235"/>
        <v/>
      </c>
      <c r="FW193" s="1275" t="str">
        <f t="shared" si="236"/>
        <v/>
      </c>
      <c r="FY193" s="1234" t="str">
        <f t="shared" si="250"/>
        <v xml:space="preserve"> </v>
      </c>
      <c r="FZ193" s="1234" t="str">
        <f t="shared" si="251"/>
        <v xml:space="preserve"> </v>
      </c>
      <c r="GA193" s="1234" t="str">
        <f t="shared" si="252"/>
        <v xml:space="preserve"> </v>
      </c>
      <c r="GB193" s="1234" t="str">
        <f t="shared" si="253"/>
        <v xml:space="preserve"> </v>
      </c>
      <c r="GC193" s="1234" t="str">
        <f t="shared" si="254"/>
        <v xml:space="preserve"> </v>
      </c>
      <c r="GD193" s="1234" t="str">
        <f t="shared" si="255"/>
        <v xml:space="preserve"> </v>
      </c>
      <c r="GE193" s="1234" t="str">
        <f t="shared" si="256"/>
        <v xml:space="preserve"> </v>
      </c>
      <c r="GF193" s="1234" t="str">
        <f t="shared" si="257"/>
        <v xml:space="preserve"> </v>
      </c>
      <c r="GG193" s="1234" t="str">
        <f t="shared" si="258"/>
        <v xml:space="preserve"> </v>
      </c>
      <c r="GH193" s="1234">
        <f t="shared" si="259"/>
        <v>0</v>
      </c>
      <c r="GI193" s="1234" t="str">
        <f t="shared" si="260"/>
        <v xml:space="preserve"> </v>
      </c>
      <c r="GJ193" s="1234" t="str">
        <f t="shared" si="261"/>
        <v xml:space="preserve"> </v>
      </c>
      <c r="GK193" s="1234" t="str">
        <f t="shared" si="262"/>
        <v xml:space="preserve"> </v>
      </c>
      <c r="GL193" s="1234" t="str">
        <f t="shared" si="263"/>
        <v xml:space="preserve"> </v>
      </c>
      <c r="GM193" s="1234" t="str">
        <f t="shared" si="264"/>
        <v xml:space="preserve"> </v>
      </c>
      <c r="GN193" s="1234" t="str">
        <f t="shared" si="265"/>
        <v xml:space="preserve"> </v>
      </c>
      <c r="GO193" s="1234" t="str">
        <f t="shared" si="266"/>
        <v xml:space="preserve"> </v>
      </c>
      <c r="GP193" s="1234" t="str">
        <f t="shared" si="267"/>
        <v xml:space="preserve"> </v>
      </c>
      <c r="GQ193" s="1234" t="str">
        <f t="shared" si="268"/>
        <v xml:space="preserve"> </v>
      </c>
      <c r="GR193" s="1234">
        <f t="shared" si="269"/>
        <v>0</v>
      </c>
      <c r="GS193" s="1234" t="str">
        <f t="shared" si="271"/>
        <v xml:space="preserve"> </v>
      </c>
      <c r="GT193" s="1234" t="str">
        <f t="shared" si="272"/>
        <v xml:space="preserve"> </v>
      </c>
      <c r="GU193" s="1234" t="str">
        <f t="shared" si="273"/>
        <v xml:space="preserve"> </v>
      </c>
      <c r="GV193" s="1234" t="str">
        <f t="shared" si="274"/>
        <v xml:space="preserve"> </v>
      </c>
      <c r="GW193" s="1234" t="str">
        <f t="shared" si="275"/>
        <v xml:space="preserve"> </v>
      </c>
      <c r="GX193" s="1234" t="str">
        <f t="shared" si="276"/>
        <v xml:space="preserve"> </v>
      </c>
      <c r="GY193" s="1234" t="str">
        <f t="shared" si="277"/>
        <v xml:space="preserve"> </v>
      </c>
      <c r="GZ193" s="1234" t="str">
        <f t="shared" si="278"/>
        <v xml:space="preserve"> </v>
      </c>
      <c r="HA193" s="1234" t="str">
        <f t="shared" si="279"/>
        <v xml:space="preserve"> </v>
      </c>
      <c r="HB193" s="1234">
        <f t="shared" si="270"/>
        <v>0</v>
      </c>
      <c r="HC193" s="1234" t="str">
        <f t="shared" si="237"/>
        <v xml:space="preserve"> </v>
      </c>
      <c r="HD193" s="1234" t="str">
        <f t="shared" si="238"/>
        <v xml:space="preserve"> </v>
      </c>
      <c r="HE193" s="1234" t="str">
        <f t="shared" si="239"/>
        <v xml:space="preserve"> </v>
      </c>
      <c r="HF193" s="1234">
        <f t="shared" si="240"/>
        <v>0</v>
      </c>
      <c r="HG193" s="1234" t="str">
        <f t="shared" si="241"/>
        <v xml:space="preserve"> </v>
      </c>
      <c r="HH193" s="1234" t="str">
        <f t="shared" si="242"/>
        <v xml:space="preserve"> </v>
      </c>
      <c r="HI193" s="1234" t="str">
        <f t="shared" si="243"/>
        <v xml:space="preserve"> </v>
      </c>
      <c r="HJ193" s="1234" t="str">
        <f t="shared" si="244"/>
        <v xml:space="preserve"> </v>
      </c>
      <c r="HK193" s="1234" t="str">
        <f t="shared" si="245"/>
        <v xml:space="preserve"> </v>
      </c>
      <c r="HL193" s="1234" t="str">
        <f t="shared" si="246"/>
        <v xml:space="preserve"> </v>
      </c>
      <c r="HM193" s="1234" t="str">
        <f t="shared" si="247"/>
        <v xml:space="preserve"> </v>
      </c>
      <c r="HN193" s="1234">
        <f t="shared" si="248"/>
        <v>0</v>
      </c>
    </row>
    <row r="194" spans="1:222" ht="30" customHeight="1" thickTop="1" thickBot="1">
      <c r="A194" s="1205">
        <f>【A票】【D票】!$D$10</f>
        <v>0</v>
      </c>
      <c r="B194" s="1205">
        <f>【A票】【D票】!$H$10</f>
        <v>0</v>
      </c>
      <c r="C194" s="1206" t="str">
        <f>【A票】【D票】!$K$10</f>
        <v xml:space="preserve"> </v>
      </c>
      <c r="D194" s="1207">
        <f t="shared" si="206"/>
        <v>75</v>
      </c>
      <c r="E194" s="472"/>
      <c r="F194" s="704"/>
      <c r="G194" s="588"/>
      <c r="H194" s="589"/>
      <c r="I194" s="639"/>
      <c r="J194" s="639"/>
      <c r="K194" s="639"/>
      <c r="L194" s="639"/>
      <c r="M194" s="639"/>
      <c r="N194" s="639"/>
      <c r="O194" s="639"/>
      <c r="P194" s="639"/>
      <c r="Q194" s="639"/>
      <c r="R194" s="639"/>
      <c r="S194" s="639"/>
      <c r="T194" s="639"/>
      <c r="U194" s="639"/>
      <c r="V194" s="640"/>
      <c r="W194" s="644"/>
      <c r="X194" s="644"/>
      <c r="Y194" s="645"/>
      <c r="Z194" s="643"/>
      <c r="AA194" s="212" t="str">
        <f t="shared" si="207"/>
        <v xml:space="preserve"> </v>
      </c>
      <c r="AB194" s="212" t="str">
        <f t="shared" si="208"/>
        <v xml:space="preserve"> </v>
      </c>
      <c r="AC194" s="81"/>
      <c r="AD194" s="448"/>
      <c r="AE194" s="448"/>
      <c r="AF194" s="804" t="str">
        <f t="shared" si="210"/>
        <v xml:space="preserve"> </v>
      </c>
      <c r="AG194" s="804" t="str">
        <f t="shared" si="211"/>
        <v xml:space="preserve"> </v>
      </c>
      <c r="AH194" s="440"/>
      <c r="AI194" s="704"/>
      <c r="AJ194" s="442"/>
      <c r="AK194" s="442"/>
      <c r="AL194" s="442"/>
      <c r="AM194" s="442"/>
      <c r="AN194" s="844"/>
      <c r="AO194" s="443"/>
      <c r="AP194" s="441"/>
      <c r="AQ194" s="1328" t="str">
        <f t="shared" si="249"/>
        <v xml:space="preserve"> </v>
      </c>
      <c r="AR194" s="213" t="str">
        <f t="shared" si="212"/>
        <v xml:space="preserve"> </v>
      </c>
      <c r="AS194" s="213" t="str">
        <f t="shared" si="213"/>
        <v xml:space="preserve"> </v>
      </c>
      <c r="AT194" s="1216" t="str">
        <f t="shared" si="200"/>
        <v xml:space="preserve"> </v>
      </c>
      <c r="AU194" s="1217" t="str">
        <f t="shared" si="201"/>
        <v xml:space="preserve"> </v>
      </c>
      <c r="AV194" s="79"/>
      <c r="AW194" s="1218" t="str">
        <f t="shared" si="202"/>
        <v/>
      </c>
      <c r="AX194" s="213" t="str">
        <f t="shared" si="214"/>
        <v xml:space="preserve"> </v>
      </c>
      <c r="AY194" s="213" t="str">
        <f t="shared" si="209"/>
        <v xml:space="preserve"> </v>
      </c>
      <c r="AZ194" s="445"/>
      <c r="BA194" s="81"/>
      <c r="BB194" s="81"/>
      <c r="BC194" s="80"/>
      <c r="BD194" s="245"/>
      <c r="BE194" s="442"/>
      <c r="BF194" s="442"/>
      <c r="BG194" s="442"/>
      <c r="BH194" s="219" t="str">
        <f t="shared" si="215"/>
        <v xml:space="preserve"> </v>
      </c>
      <c r="BI194" s="446"/>
      <c r="BJ194" s="704"/>
      <c r="BK194" s="81"/>
      <c r="BL194" s="451"/>
      <c r="BM194" s="450"/>
      <c r="BN194" s="449"/>
      <c r="BO194" s="449"/>
      <c r="BP194" s="81"/>
      <c r="BQ194" s="81"/>
      <c r="BR194" s="81"/>
      <c r="BS194" s="81"/>
      <c r="BT194" s="81"/>
      <c r="BU194" s="81"/>
      <c r="BV194" s="81"/>
      <c r="BW194" s="81"/>
      <c r="BX194" s="81"/>
      <c r="BY194" s="81"/>
      <c r="BZ194" s="81"/>
      <c r="CA194" s="81"/>
      <c r="CB194" s="81"/>
      <c r="CC194" s="81"/>
      <c r="CD194" s="81"/>
      <c r="CE194" s="81"/>
      <c r="CF194" s="81"/>
      <c r="CG194" s="81"/>
      <c r="CH194" s="81"/>
      <c r="CI194" s="81"/>
      <c r="CJ194" s="81"/>
      <c r="CK194" s="81"/>
      <c r="CL194" s="81"/>
      <c r="CM194" s="81"/>
      <c r="CN194" s="81"/>
      <c r="CO194" s="81"/>
      <c r="CP194" s="81"/>
      <c r="CQ194" s="81"/>
      <c r="CR194" s="81"/>
      <c r="CS194" s="81"/>
      <c r="CT194" s="81"/>
      <c r="CU194" s="81"/>
      <c r="CV194" s="81"/>
      <c r="CW194" s="81"/>
      <c r="CX194" s="81"/>
      <c r="CY194" s="81"/>
      <c r="CZ194" s="81"/>
      <c r="DA194" s="81"/>
      <c r="DB194" s="81"/>
      <c r="DC194" s="81"/>
      <c r="DD194" s="81"/>
      <c r="DE194" s="81"/>
      <c r="DF194" s="81"/>
      <c r="DG194" s="81"/>
      <c r="DH194" s="81"/>
      <c r="DI194" s="81"/>
      <c r="DJ194" s="81"/>
      <c r="DK194" s="448"/>
      <c r="DL194" s="213" t="str">
        <f t="shared" si="216"/>
        <v xml:space="preserve"> </v>
      </c>
      <c r="DM194" s="246">
        <f t="shared" si="203"/>
        <v>75</v>
      </c>
      <c r="DN194" s="447"/>
      <c r="DO194" s="449"/>
      <c r="DP194" s="81"/>
      <c r="DQ194" s="81"/>
      <c r="DR194" s="81"/>
      <c r="DS194" s="81"/>
      <c r="DT194" s="81"/>
      <c r="DU194" s="81"/>
      <c r="DV194" s="448"/>
      <c r="DW194" s="450"/>
      <c r="DX194" s="704"/>
      <c r="DY194" s="213" t="str">
        <f t="shared" si="217"/>
        <v xml:space="preserve"> </v>
      </c>
      <c r="DZ194" s="213" t="str">
        <f t="shared" si="218"/>
        <v xml:space="preserve"> </v>
      </c>
      <c r="EA194" s="247"/>
      <c r="EB194" s="247"/>
      <c r="EC194" s="247"/>
      <c r="ED194" s="247"/>
      <c r="EE194" s="247"/>
      <c r="EF194" s="247"/>
      <c r="EG194" s="450"/>
      <c r="EH194" s="704"/>
      <c r="EI194" s="213" t="str">
        <f t="shared" si="219"/>
        <v xml:space="preserve"> </v>
      </c>
      <c r="EJ194" s="213" t="str">
        <f t="shared" si="220"/>
        <v xml:space="preserve"> </v>
      </c>
      <c r="EK194" s="81"/>
      <c r="EL194" s="81"/>
      <c r="EM194" s="81"/>
      <c r="EN194" s="704"/>
      <c r="EO194" s="213" t="str">
        <f t="shared" si="221"/>
        <v xml:space="preserve"> </v>
      </c>
      <c r="EP194" s="249"/>
      <c r="EQ194" s="704"/>
      <c r="ER194" s="248"/>
      <c r="ES194" s="704"/>
      <c r="ET194" s="248"/>
      <c r="EU194" s="251"/>
      <c r="EV194" s="213" t="str">
        <f t="shared" si="222"/>
        <v xml:space="preserve"> </v>
      </c>
      <c r="EW194" s="213" t="str">
        <f t="shared" si="223"/>
        <v xml:space="preserve"> </v>
      </c>
      <c r="EX194" s="82"/>
      <c r="EY194" s="82"/>
      <c r="EZ194" s="82"/>
      <c r="FA194" s="248"/>
      <c r="FB194" s="1337" t="str">
        <f t="shared" si="224"/>
        <v xml:space="preserve"> </v>
      </c>
      <c r="FC194" s="452"/>
      <c r="FD194" s="213" t="str" cm="1">
        <f t="array" ref="FD194">IF(AND(SUM(COUNTIF(DO194:DV194,{"*実施*"}),COUNTIF(EA194:EF194,{"*実施*"}))&gt;0,FC194=""),"法に基づく措置あり→問12に記入",
IF(AND(SUM(COUNTIF(DO194:DV194,{"*実施*"}),COUNTIF(EA194:EF194,{"*実施*"}))&lt;1,FC194&lt;&gt;""),"法に基づく措置なし→問12に記入不要"," "))</f>
        <v xml:space="preserve"> </v>
      </c>
      <c r="FE194" s="449"/>
      <c r="FF194" s="704"/>
      <c r="FG194" s="81"/>
      <c r="FH194" s="449"/>
      <c r="FI194" s="1100"/>
      <c r="FJ194" s="1107" t="str">
        <f t="shared" si="225"/>
        <v xml:space="preserve"> </v>
      </c>
      <c r="FK194" s="779" t="str">
        <f t="shared" si="204"/>
        <v/>
      </c>
      <c r="FL194" s="212" t="str">
        <f t="shared" si="205"/>
        <v xml:space="preserve"> </v>
      </c>
      <c r="FM194" s="1335" t="str">
        <f t="shared" si="226"/>
        <v xml:space="preserve"> </v>
      </c>
      <c r="FN194" s="1273" t="str">
        <f t="shared" si="227"/>
        <v/>
      </c>
      <c r="FO194" s="1274" t="str">
        <f t="shared" si="228"/>
        <v/>
      </c>
      <c r="FP194" s="1275" t="str">
        <f t="shared" si="229"/>
        <v/>
      </c>
      <c r="FQ194" s="1275" t="str">
        <f t="shared" si="230"/>
        <v/>
      </c>
      <c r="FR194" s="1275" t="str">
        <f t="shared" si="231"/>
        <v/>
      </c>
      <c r="FS194" s="1275" t="str">
        <f t="shared" si="232"/>
        <v/>
      </c>
      <c r="FT194" s="1275" t="str">
        <f t="shared" si="233"/>
        <v/>
      </c>
      <c r="FU194" s="1275" t="str">
        <f t="shared" si="234"/>
        <v/>
      </c>
      <c r="FV194" s="1275" t="str">
        <f t="shared" si="235"/>
        <v/>
      </c>
      <c r="FW194" s="1275" t="str">
        <f t="shared" si="236"/>
        <v/>
      </c>
      <c r="FY194" s="1234" t="str">
        <f t="shared" si="250"/>
        <v xml:space="preserve"> </v>
      </c>
      <c r="FZ194" s="1234" t="str">
        <f t="shared" si="251"/>
        <v xml:space="preserve"> </v>
      </c>
      <c r="GA194" s="1234" t="str">
        <f t="shared" si="252"/>
        <v xml:space="preserve"> </v>
      </c>
      <c r="GB194" s="1234" t="str">
        <f t="shared" si="253"/>
        <v xml:space="preserve"> </v>
      </c>
      <c r="GC194" s="1234" t="str">
        <f t="shared" si="254"/>
        <v xml:space="preserve"> </v>
      </c>
      <c r="GD194" s="1234" t="str">
        <f t="shared" si="255"/>
        <v xml:space="preserve"> </v>
      </c>
      <c r="GE194" s="1234" t="str">
        <f t="shared" si="256"/>
        <v xml:space="preserve"> </v>
      </c>
      <c r="GF194" s="1234" t="str">
        <f t="shared" si="257"/>
        <v xml:space="preserve"> </v>
      </c>
      <c r="GG194" s="1234" t="str">
        <f t="shared" si="258"/>
        <v xml:space="preserve"> </v>
      </c>
      <c r="GH194" s="1234">
        <f t="shared" si="259"/>
        <v>0</v>
      </c>
      <c r="GI194" s="1234" t="str">
        <f t="shared" si="260"/>
        <v xml:space="preserve"> </v>
      </c>
      <c r="GJ194" s="1234" t="str">
        <f t="shared" si="261"/>
        <v xml:space="preserve"> </v>
      </c>
      <c r="GK194" s="1234" t="str">
        <f t="shared" si="262"/>
        <v xml:space="preserve"> </v>
      </c>
      <c r="GL194" s="1234" t="str">
        <f t="shared" si="263"/>
        <v xml:space="preserve"> </v>
      </c>
      <c r="GM194" s="1234" t="str">
        <f t="shared" si="264"/>
        <v xml:space="preserve"> </v>
      </c>
      <c r="GN194" s="1234" t="str">
        <f t="shared" si="265"/>
        <v xml:space="preserve"> </v>
      </c>
      <c r="GO194" s="1234" t="str">
        <f t="shared" si="266"/>
        <v xml:space="preserve"> </v>
      </c>
      <c r="GP194" s="1234" t="str">
        <f t="shared" si="267"/>
        <v xml:space="preserve"> </v>
      </c>
      <c r="GQ194" s="1234" t="str">
        <f t="shared" si="268"/>
        <v xml:space="preserve"> </v>
      </c>
      <c r="GR194" s="1234">
        <f t="shared" si="269"/>
        <v>0</v>
      </c>
      <c r="GS194" s="1234" t="str">
        <f t="shared" si="271"/>
        <v xml:space="preserve"> </v>
      </c>
      <c r="GT194" s="1234" t="str">
        <f t="shared" si="272"/>
        <v xml:space="preserve"> </v>
      </c>
      <c r="GU194" s="1234" t="str">
        <f t="shared" si="273"/>
        <v xml:space="preserve"> </v>
      </c>
      <c r="GV194" s="1234" t="str">
        <f t="shared" si="274"/>
        <v xml:space="preserve"> </v>
      </c>
      <c r="GW194" s="1234" t="str">
        <f t="shared" si="275"/>
        <v xml:space="preserve"> </v>
      </c>
      <c r="GX194" s="1234" t="str">
        <f t="shared" si="276"/>
        <v xml:space="preserve"> </v>
      </c>
      <c r="GY194" s="1234" t="str">
        <f t="shared" si="277"/>
        <v xml:space="preserve"> </v>
      </c>
      <c r="GZ194" s="1234" t="str">
        <f t="shared" si="278"/>
        <v xml:space="preserve"> </v>
      </c>
      <c r="HA194" s="1234" t="str">
        <f t="shared" si="279"/>
        <v xml:space="preserve"> </v>
      </c>
      <c r="HB194" s="1234">
        <f t="shared" si="270"/>
        <v>0</v>
      </c>
      <c r="HC194" s="1234" t="str">
        <f t="shared" si="237"/>
        <v xml:space="preserve"> </v>
      </c>
      <c r="HD194" s="1234" t="str">
        <f t="shared" si="238"/>
        <v xml:space="preserve"> </v>
      </c>
      <c r="HE194" s="1234" t="str">
        <f t="shared" si="239"/>
        <v xml:space="preserve"> </v>
      </c>
      <c r="HF194" s="1234">
        <f t="shared" si="240"/>
        <v>0</v>
      </c>
      <c r="HG194" s="1234" t="str">
        <f t="shared" si="241"/>
        <v xml:space="preserve"> </v>
      </c>
      <c r="HH194" s="1234" t="str">
        <f t="shared" si="242"/>
        <v xml:space="preserve"> </v>
      </c>
      <c r="HI194" s="1234" t="str">
        <f t="shared" si="243"/>
        <v xml:space="preserve"> </v>
      </c>
      <c r="HJ194" s="1234" t="str">
        <f t="shared" si="244"/>
        <v xml:space="preserve"> </v>
      </c>
      <c r="HK194" s="1234" t="str">
        <f t="shared" si="245"/>
        <v xml:space="preserve"> </v>
      </c>
      <c r="HL194" s="1234" t="str">
        <f t="shared" si="246"/>
        <v xml:space="preserve"> </v>
      </c>
      <c r="HM194" s="1234" t="str">
        <f t="shared" si="247"/>
        <v xml:space="preserve"> </v>
      </c>
      <c r="HN194" s="1234">
        <f t="shared" si="248"/>
        <v>0</v>
      </c>
    </row>
    <row r="195" spans="1:222" ht="30" customHeight="1" thickTop="1" thickBot="1">
      <c r="A195" s="1205">
        <f>【A票】【D票】!$D$10</f>
        <v>0</v>
      </c>
      <c r="B195" s="1205">
        <f>【A票】【D票】!$H$10</f>
        <v>0</v>
      </c>
      <c r="C195" s="1206" t="str">
        <f>【A票】【D票】!$K$10</f>
        <v xml:space="preserve"> </v>
      </c>
      <c r="D195" s="1207">
        <f t="shared" si="206"/>
        <v>76</v>
      </c>
      <c r="E195" s="472"/>
      <c r="F195" s="704"/>
      <c r="G195" s="588"/>
      <c r="H195" s="589"/>
      <c r="I195" s="639"/>
      <c r="J195" s="639"/>
      <c r="K195" s="639"/>
      <c r="L195" s="639"/>
      <c r="M195" s="639"/>
      <c r="N195" s="639"/>
      <c r="O195" s="639"/>
      <c r="P195" s="639"/>
      <c r="Q195" s="639"/>
      <c r="R195" s="639"/>
      <c r="S195" s="639"/>
      <c r="T195" s="639"/>
      <c r="U195" s="639"/>
      <c r="V195" s="640"/>
      <c r="W195" s="644"/>
      <c r="X195" s="644"/>
      <c r="Y195" s="645"/>
      <c r="Z195" s="643"/>
      <c r="AA195" s="212" t="str">
        <f t="shared" si="207"/>
        <v xml:space="preserve"> </v>
      </c>
      <c r="AB195" s="212" t="str">
        <f t="shared" si="208"/>
        <v xml:space="preserve"> </v>
      </c>
      <c r="AC195" s="81"/>
      <c r="AD195" s="448"/>
      <c r="AE195" s="448"/>
      <c r="AF195" s="804" t="str">
        <f t="shared" si="210"/>
        <v xml:space="preserve"> </v>
      </c>
      <c r="AG195" s="804" t="str">
        <f t="shared" si="211"/>
        <v xml:space="preserve"> </v>
      </c>
      <c r="AH195" s="440"/>
      <c r="AI195" s="704"/>
      <c r="AJ195" s="442"/>
      <c r="AK195" s="442"/>
      <c r="AL195" s="442"/>
      <c r="AM195" s="442"/>
      <c r="AN195" s="844"/>
      <c r="AO195" s="443"/>
      <c r="AP195" s="441"/>
      <c r="AQ195" s="1328" t="str">
        <f t="shared" si="249"/>
        <v xml:space="preserve"> </v>
      </c>
      <c r="AR195" s="213" t="str">
        <f t="shared" si="212"/>
        <v xml:space="preserve"> </v>
      </c>
      <c r="AS195" s="213" t="str">
        <f t="shared" si="213"/>
        <v xml:space="preserve"> </v>
      </c>
      <c r="AT195" s="1216" t="str">
        <f t="shared" si="200"/>
        <v xml:space="preserve"> </v>
      </c>
      <c r="AU195" s="1217" t="str">
        <f t="shared" si="201"/>
        <v xml:space="preserve"> </v>
      </c>
      <c r="AV195" s="79"/>
      <c r="AW195" s="1218" t="str">
        <f t="shared" si="202"/>
        <v/>
      </c>
      <c r="AX195" s="213" t="str">
        <f t="shared" si="214"/>
        <v xml:space="preserve"> </v>
      </c>
      <c r="AY195" s="213" t="str">
        <f t="shared" si="209"/>
        <v xml:space="preserve"> </v>
      </c>
      <c r="AZ195" s="445"/>
      <c r="BA195" s="81"/>
      <c r="BB195" s="81"/>
      <c r="BC195" s="80"/>
      <c r="BD195" s="245"/>
      <c r="BE195" s="442"/>
      <c r="BF195" s="442"/>
      <c r="BG195" s="442"/>
      <c r="BH195" s="219" t="str">
        <f t="shared" si="215"/>
        <v xml:space="preserve"> </v>
      </c>
      <c r="BI195" s="446"/>
      <c r="BJ195" s="704"/>
      <c r="BK195" s="81"/>
      <c r="BL195" s="451"/>
      <c r="BM195" s="450"/>
      <c r="BN195" s="449"/>
      <c r="BO195" s="449"/>
      <c r="BP195" s="81"/>
      <c r="BQ195" s="81"/>
      <c r="BR195" s="81"/>
      <c r="BS195" s="81"/>
      <c r="BT195" s="81"/>
      <c r="BU195" s="81"/>
      <c r="BV195" s="81"/>
      <c r="BW195" s="81"/>
      <c r="BX195" s="81"/>
      <c r="BY195" s="81"/>
      <c r="BZ195" s="81"/>
      <c r="CA195" s="81"/>
      <c r="CB195" s="81"/>
      <c r="CC195" s="81"/>
      <c r="CD195" s="81"/>
      <c r="CE195" s="81"/>
      <c r="CF195" s="81"/>
      <c r="CG195" s="81"/>
      <c r="CH195" s="81"/>
      <c r="CI195" s="81"/>
      <c r="CJ195" s="81"/>
      <c r="CK195" s="81"/>
      <c r="CL195" s="81"/>
      <c r="CM195" s="81"/>
      <c r="CN195" s="81"/>
      <c r="CO195" s="81"/>
      <c r="CP195" s="81"/>
      <c r="CQ195" s="81"/>
      <c r="CR195" s="81"/>
      <c r="CS195" s="81"/>
      <c r="CT195" s="81"/>
      <c r="CU195" s="81"/>
      <c r="CV195" s="81"/>
      <c r="CW195" s="81"/>
      <c r="CX195" s="81"/>
      <c r="CY195" s="81"/>
      <c r="CZ195" s="81"/>
      <c r="DA195" s="81"/>
      <c r="DB195" s="81"/>
      <c r="DC195" s="81"/>
      <c r="DD195" s="81"/>
      <c r="DE195" s="81"/>
      <c r="DF195" s="81"/>
      <c r="DG195" s="81"/>
      <c r="DH195" s="81"/>
      <c r="DI195" s="81"/>
      <c r="DJ195" s="81"/>
      <c r="DK195" s="448"/>
      <c r="DL195" s="213" t="str">
        <f t="shared" si="216"/>
        <v xml:space="preserve"> </v>
      </c>
      <c r="DM195" s="246">
        <f t="shared" si="203"/>
        <v>76</v>
      </c>
      <c r="DN195" s="447"/>
      <c r="DO195" s="449"/>
      <c r="DP195" s="81"/>
      <c r="DQ195" s="81"/>
      <c r="DR195" s="81"/>
      <c r="DS195" s="81"/>
      <c r="DT195" s="81"/>
      <c r="DU195" s="81"/>
      <c r="DV195" s="448"/>
      <c r="DW195" s="450"/>
      <c r="DX195" s="704"/>
      <c r="DY195" s="213" t="str">
        <f t="shared" si="217"/>
        <v xml:space="preserve"> </v>
      </c>
      <c r="DZ195" s="213" t="str">
        <f t="shared" si="218"/>
        <v xml:space="preserve"> </v>
      </c>
      <c r="EA195" s="247"/>
      <c r="EB195" s="247"/>
      <c r="EC195" s="247"/>
      <c r="ED195" s="247"/>
      <c r="EE195" s="247"/>
      <c r="EF195" s="247"/>
      <c r="EG195" s="450"/>
      <c r="EH195" s="704"/>
      <c r="EI195" s="213" t="str">
        <f t="shared" si="219"/>
        <v xml:space="preserve"> </v>
      </c>
      <c r="EJ195" s="213" t="str">
        <f t="shared" si="220"/>
        <v xml:space="preserve"> </v>
      </c>
      <c r="EK195" s="81"/>
      <c r="EL195" s="81"/>
      <c r="EM195" s="81"/>
      <c r="EN195" s="704"/>
      <c r="EO195" s="213" t="str">
        <f t="shared" si="221"/>
        <v xml:space="preserve"> </v>
      </c>
      <c r="EP195" s="249"/>
      <c r="EQ195" s="704"/>
      <c r="ER195" s="248"/>
      <c r="ES195" s="704"/>
      <c r="ET195" s="248"/>
      <c r="EU195" s="251"/>
      <c r="EV195" s="213" t="str">
        <f t="shared" si="222"/>
        <v xml:space="preserve"> </v>
      </c>
      <c r="EW195" s="213" t="str">
        <f t="shared" si="223"/>
        <v xml:space="preserve"> </v>
      </c>
      <c r="EX195" s="82"/>
      <c r="EY195" s="82"/>
      <c r="EZ195" s="82"/>
      <c r="FA195" s="248"/>
      <c r="FB195" s="1337" t="str">
        <f t="shared" si="224"/>
        <v xml:space="preserve"> </v>
      </c>
      <c r="FC195" s="452"/>
      <c r="FD195" s="213" t="str" cm="1">
        <f t="array" ref="FD195">IF(AND(SUM(COUNTIF(DO195:DV195,{"*実施*"}),COUNTIF(EA195:EF195,{"*実施*"}))&gt;0,FC195=""),"法に基づく措置あり→問12に記入",
IF(AND(SUM(COUNTIF(DO195:DV195,{"*実施*"}),COUNTIF(EA195:EF195,{"*実施*"}))&lt;1,FC195&lt;&gt;""),"法に基づく措置なし→問12に記入不要"," "))</f>
        <v xml:space="preserve"> </v>
      </c>
      <c r="FE195" s="449"/>
      <c r="FF195" s="704"/>
      <c r="FG195" s="81"/>
      <c r="FH195" s="449"/>
      <c r="FI195" s="1100"/>
      <c r="FJ195" s="1107" t="str">
        <f t="shared" si="225"/>
        <v xml:space="preserve"> </v>
      </c>
      <c r="FK195" s="779" t="str">
        <f t="shared" si="204"/>
        <v/>
      </c>
      <c r="FL195" s="212" t="str">
        <f t="shared" si="205"/>
        <v xml:space="preserve"> </v>
      </c>
      <c r="FM195" s="1335" t="str">
        <f t="shared" si="226"/>
        <v xml:space="preserve"> </v>
      </c>
      <c r="FN195" s="1273" t="str">
        <f t="shared" si="227"/>
        <v/>
      </c>
      <c r="FO195" s="1274" t="str">
        <f t="shared" si="228"/>
        <v/>
      </c>
      <c r="FP195" s="1275" t="str">
        <f t="shared" si="229"/>
        <v/>
      </c>
      <c r="FQ195" s="1275" t="str">
        <f t="shared" si="230"/>
        <v/>
      </c>
      <c r="FR195" s="1275" t="str">
        <f t="shared" si="231"/>
        <v/>
      </c>
      <c r="FS195" s="1275" t="str">
        <f t="shared" si="232"/>
        <v/>
      </c>
      <c r="FT195" s="1275" t="str">
        <f t="shared" si="233"/>
        <v/>
      </c>
      <c r="FU195" s="1275" t="str">
        <f t="shared" si="234"/>
        <v/>
      </c>
      <c r="FV195" s="1275" t="str">
        <f t="shared" si="235"/>
        <v/>
      </c>
      <c r="FW195" s="1275" t="str">
        <f t="shared" si="236"/>
        <v/>
      </c>
      <c r="FY195" s="1234" t="str">
        <f t="shared" si="250"/>
        <v xml:space="preserve"> </v>
      </c>
      <c r="FZ195" s="1234" t="str">
        <f t="shared" si="251"/>
        <v xml:space="preserve"> </v>
      </c>
      <c r="GA195" s="1234" t="str">
        <f t="shared" si="252"/>
        <v xml:space="preserve"> </v>
      </c>
      <c r="GB195" s="1234" t="str">
        <f t="shared" si="253"/>
        <v xml:space="preserve"> </v>
      </c>
      <c r="GC195" s="1234" t="str">
        <f t="shared" si="254"/>
        <v xml:space="preserve"> </v>
      </c>
      <c r="GD195" s="1234" t="str">
        <f t="shared" si="255"/>
        <v xml:space="preserve"> </v>
      </c>
      <c r="GE195" s="1234" t="str">
        <f t="shared" si="256"/>
        <v xml:space="preserve"> </v>
      </c>
      <c r="GF195" s="1234" t="str">
        <f t="shared" si="257"/>
        <v xml:space="preserve"> </v>
      </c>
      <c r="GG195" s="1234" t="str">
        <f t="shared" si="258"/>
        <v xml:space="preserve"> </v>
      </c>
      <c r="GH195" s="1234">
        <f t="shared" si="259"/>
        <v>0</v>
      </c>
      <c r="GI195" s="1234" t="str">
        <f t="shared" si="260"/>
        <v xml:space="preserve"> </v>
      </c>
      <c r="GJ195" s="1234" t="str">
        <f t="shared" si="261"/>
        <v xml:space="preserve"> </v>
      </c>
      <c r="GK195" s="1234" t="str">
        <f t="shared" si="262"/>
        <v xml:space="preserve"> </v>
      </c>
      <c r="GL195" s="1234" t="str">
        <f t="shared" si="263"/>
        <v xml:space="preserve"> </v>
      </c>
      <c r="GM195" s="1234" t="str">
        <f t="shared" si="264"/>
        <v xml:space="preserve"> </v>
      </c>
      <c r="GN195" s="1234" t="str">
        <f t="shared" si="265"/>
        <v xml:space="preserve"> </v>
      </c>
      <c r="GO195" s="1234" t="str">
        <f t="shared" si="266"/>
        <v xml:space="preserve"> </v>
      </c>
      <c r="GP195" s="1234" t="str">
        <f t="shared" si="267"/>
        <v xml:space="preserve"> </v>
      </c>
      <c r="GQ195" s="1234" t="str">
        <f t="shared" si="268"/>
        <v xml:space="preserve"> </v>
      </c>
      <c r="GR195" s="1234">
        <f t="shared" si="269"/>
        <v>0</v>
      </c>
      <c r="GS195" s="1234" t="str">
        <f t="shared" si="271"/>
        <v xml:space="preserve"> </v>
      </c>
      <c r="GT195" s="1234" t="str">
        <f t="shared" si="272"/>
        <v xml:space="preserve"> </v>
      </c>
      <c r="GU195" s="1234" t="str">
        <f t="shared" si="273"/>
        <v xml:space="preserve"> </v>
      </c>
      <c r="GV195" s="1234" t="str">
        <f t="shared" si="274"/>
        <v xml:space="preserve"> </v>
      </c>
      <c r="GW195" s="1234" t="str">
        <f t="shared" si="275"/>
        <v xml:space="preserve"> </v>
      </c>
      <c r="GX195" s="1234" t="str">
        <f t="shared" si="276"/>
        <v xml:space="preserve"> </v>
      </c>
      <c r="GY195" s="1234" t="str">
        <f t="shared" si="277"/>
        <v xml:space="preserve"> </v>
      </c>
      <c r="GZ195" s="1234" t="str">
        <f t="shared" si="278"/>
        <v xml:space="preserve"> </v>
      </c>
      <c r="HA195" s="1234" t="str">
        <f t="shared" si="279"/>
        <v xml:space="preserve"> </v>
      </c>
      <c r="HB195" s="1234">
        <f t="shared" si="270"/>
        <v>0</v>
      </c>
      <c r="HC195" s="1234" t="str">
        <f t="shared" si="237"/>
        <v xml:space="preserve"> </v>
      </c>
      <c r="HD195" s="1234" t="str">
        <f t="shared" si="238"/>
        <v xml:space="preserve"> </v>
      </c>
      <c r="HE195" s="1234" t="str">
        <f t="shared" si="239"/>
        <v xml:space="preserve"> </v>
      </c>
      <c r="HF195" s="1234">
        <f t="shared" si="240"/>
        <v>0</v>
      </c>
      <c r="HG195" s="1234" t="str">
        <f t="shared" si="241"/>
        <v xml:space="preserve"> </v>
      </c>
      <c r="HH195" s="1234" t="str">
        <f t="shared" si="242"/>
        <v xml:space="preserve"> </v>
      </c>
      <c r="HI195" s="1234" t="str">
        <f t="shared" si="243"/>
        <v xml:space="preserve"> </v>
      </c>
      <c r="HJ195" s="1234" t="str">
        <f t="shared" si="244"/>
        <v xml:space="preserve"> </v>
      </c>
      <c r="HK195" s="1234" t="str">
        <f t="shared" si="245"/>
        <v xml:space="preserve"> </v>
      </c>
      <c r="HL195" s="1234" t="str">
        <f t="shared" si="246"/>
        <v xml:space="preserve"> </v>
      </c>
      <c r="HM195" s="1234" t="str">
        <f t="shared" si="247"/>
        <v xml:space="preserve"> </v>
      </c>
      <c r="HN195" s="1234">
        <f t="shared" si="248"/>
        <v>0</v>
      </c>
    </row>
    <row r="196" spans="1:222" ht="30" customHeight="1" thickTop="1" thickBot="1">
      <c r="A196" s="1205">
        <f>【A票】【D票】!$D$10</f>
        <v>0</v>
      </c>
      <c r="B196" s="1205">
        <f>【A票】【D票】!$H$10</f>
        <v>0</v>
      </c>
      <c r="C196" s="1206" t="str">
        <f>【A票】【D票】!$K$10</f>
        <v xml:space="preserve"> </v>
      </c>
      <c r="D196" s="1207">
        <f t="shared" si="206"/>
        <v>77</v>
      </c>
      <c r="E196" s="472"/>
      <c r="F196" s="704"/>
      <c r="G196" s="588"/>
      <c r="H196" s="589"/>
      <c r="I196" s="639"/>
      <c r="J196" s="639"/>
      <c r="K196" s="639"/>
      <c r="L196" s="639"/>
      <c r="M196" s="639"/>
      <c r="N196" s="639"/>
      <c r="O196" s="639"/>
      <c r="P196" s="639"/>
      <c r="Q196" s="639"/>
      <c r="R196" s="639"/>
      <c r="S196" s="639"/>
      <c r="T196" s="639"/>
      <c r="U196" s="639"/>
      <c r="V196" s="640"/>
      <c r="W196" s="644"/>
      <c r="X196" s="644"/>
      <c r="Y196" s="645"/>
      <c r="Z196" s="643"/>
      <c r="AA196" s="212" t="str">
        <f t="shared" si="207"/>
        <v xml:space="preserve"> </v>
      </c>
      <c r="AB196" s="212" t="str">
        <f t="shared" si="208"/>
        <v xml:space="preserve"> </v>
      </c>
      <c r="AC196" s="81"/>
      <c r="AD196" s="448"/>
      <c r="AE196" s="448"/>
      <c r="AF196" s="804" t="str">
        <f t="shared" si="210"/>
        <v xml:space="preserve"> </v>
      </c>
      <c r="AG196" s="804" t="str">
        <f t="shared" si="211"/>
        <v xml:space="preserve"> </v>
      </c>
      <c r="AH196" s="440"/>
      <c r="AI196" s="704"/>
      <c r="AJ196" s="442"/>
      <c r="AK196" s="442"/>
      <c r="AL196" s="442"/>
      <c r="AM196" s="442"/>
      <c r="AN196" s="844"/>
      <c r="AO196" s="443"/>
      <c r="AP196" s="441"/>
      <c r="AQ196" s="1328" t="str">
        <f t="shared" si="249"/>
        <v xml:space="preserve"> </v>
      </c>
      <c r="AR196" s="213" t="str">
        <f t="shared" si="212"/>
        <v xml:space="preserve"> </v>
      </c>
      <c r="AS196" s="213" t="str">
        <f t="shared" si="213"/>
        <v xml:space="preserve"> </v>
      </c>
      <c r="AT196" s="1216" t="str">
        <f t="shared" si="200"/>
        <v xml:space="preserve"> </v>
      </c>
      <c r="AU196" s="1217" t="str">
        <f t="shared" si="201"/>
        <v xml:space="preserve"> </v>
      </c>
      <c r="AV196" s="79"/>
      <c r="AW196" s="1218" t="str">
        <f t="shared" si="202"/>
        <v/>
      </c>
      <c r="AX196" s="213" t="str">
        <f t="shared" si="214"/>
        <v xml:space="preserve"> </v>
      </c>
      <c r="AY196" s="213" t="str">
        <f t="shared" si="209"/>
        <v xml:space="preserve"> </v>
      </c>
      <c r="AZ196" s="445"/>
      <c r="BA196" s="81"/>
      <c r="BB196" s="81"/>
      <c r="BC196" s="80"/>
      <c r="BD196" s="245"/>
      <c r="BE196" s="442"/>
      <c r="BF196" s="442"/>
      <c r="BG196" s="442"/>
      <c r="BH196" s="219" t="str">
        <f t="shared" si="215"/>
        <v xml:space="preserve"> </v>
      </c>
      <c r="BI196" s="446"/>
      <c r="BJ196" s="704"/>
      <c r="BK196" s="81"/>
      <c r="BL196" s="451"/>
      <c r="BM196" s="450"/>
      <c r="BN196" s="449"/>
      <c r="BO196" s="449"/>
      <c r="BP196" s="81"/>
      <c r="BQ196" s="81"/>
      <c r="BR196" s="81"/>
      <c r="BS196" s="81"/>
      <c r="BT196" s="81"/>
      <c r="BU196" s="81"/>
      <c r="BV196" s="81"/>
      <c r="BW196" s="81"/>
      <c r="BX196" s="81"/>
      <c r="BY196" s="81"/>
      <c r="BZ196" s="81"/>
      <c r="CA196" s="81"/>
      <c r="CB196" s="81"/>
      <c r="CC196" s="81"/>
      <c r="CD196" s="81"/>
      <c r="CE196" s="81"/>
      <c r="CF196" s="81"/>
      <c r="CG196" s="81"/>
      <c r="CH196" s="81"/>
      <c r="CI196" s="81"/>
      <c r="CJ196" s="81"/>
      <c r="CK196" s="81"/>
      <c r="CL196" s="81"/>
      <c r="CM196" s="81"/>
      <c r="CN196" s="81"/>
      <c r="CO196" s="81"/>
      <c r="CP196" s="81"/>
      <c r="CQ196" s="81"/>
      <c r="CR196" s="81"/>
      <c r="CS196" s="81"/>
      <c r="CT196" s="81"/>
      <c r="CU196" s="81"/>
      <c r="CV196" s="81"/>
      <c r="CW196" s="81"/>
      <c r="CX196" s="81"/>
      <c r="CY196" s="81"/>
      <c r="CZ196" s="81"/>
      <c r="DA196" s="81"/>
      <c r="DB196" s="81"/>
      <c r="DC196" s="81"/>
      <c r="DD196" s="81"/>
      <c r="DE196" s="81"/>
      <c r="DF196" s="81"/>
      <c r="DG196" s="81"/>
      <c r="DH196" s="81"/>
      <c r="DI196" s="81"/>
      <c r="DJ196" s="81"/>
      <c r="DK196" s="448"/>
      <c r="DL196" s="213" t="str">
        <f t="shared" si="216"/>
        <v xml:space="preserve"> </v>
      </c>
      <c r="DM196" s="246">
        <f t="shared" si="203"/>
        <v>77</v>
      </c>
      <c r="DN196" s="447"/>
      <c r="DO196" s="449"/>
      <c r="DP196" s="81"/>
      <c r="DQ196" s="81"/>
      <c r="DR196" s="81"/>
      <c r="DS196" s="81"/>
      <c r="DT196" s="81"/>
      <c r="DU196" s="81"/>
      <c r="DV196" s="448"/>
      <c r="DW196" s="450"/>
      <c r="DX196" s="704"/>
      <c r="DY196" s="213" t="str">
        <f t="shared" si="217"/>
        <v xml:space="preserve"> </v>
      </c>
      <c r="DZ196" s="213" t="str">
        <f t="shared" si="218"/>
        <v xml:space="preserve"> </v>
      </c>
      <c r="EA196" s="247"/>
      <c r="EB196" s="247"/>
      <c r="EC196" s="247"/>
      <c r="ED196" s="247"/>
      <c r="EE196" s="247"/>
      <c r="EF196" s="247"/>
      <c r="EG196" s="450"/>
      <c r="EH196" s="704"/>
      <c r="EI196" s="213" t="str">
        <f t="shared" si="219"/>
        <v xml:space="preserve"> </v>
      </c>
      <c r="EJ196" s="213" t="str">
        <f t="shared" si="220"/>
        <v xml:space="preserve"> </v>
      </c>
      <c r="EK196" s="81"/>
      <c r="EL196" s="81"/>
      <c r="EM196" s="81"/>
      <c r="EN196" s="704"/>
      <c r="EO196" s="213" t="str">
        <f t="shared" si="221"/>
        <v xml:space="preserve"> </v>
      </c>
      <c r="EP196" s="249"/>
      <c r="EQ196" s="704"/>
      <c r="ER196" s="248"/>
      <c r="ES196" s="704"/>
      <c r="ET196" s="248"/>
      <c r="EU196" s="251"/>
      <c r="EV196" s="213" t="str">
        <f t="shared" si="222"/>
        <v xml:space="preserve"> </v>
      </c>
      <c r="EW196" s="213" t="str">
        <f t="shared" si="223"/>
        <v xml:space="preserve"> </v>
      </c>
      <c r="EX196" s="82"/>
      <c r="EY196" s="82"/>
      <c r="EZ196" s="82"/>
      <c r="FA196" s="248"/>
      <c r="FB196" s="1337" t="str">
        <f t="shared" si="224"/>
        <v xml:space="preserve"> </v>
      </c>
      <c r="FC196" s="452"/>
      <c r="FD196" s="213" t="str" cm="1">
        <f t="array" ref="FD196">IF(AND(SUM(COUNTIF(DO196:DV196,{"*実施*"}),COUNTIF(EA196:EF196,{"*実施*"}))&gt;0,FC196=""),"法に基づく措置あり→問12に記入",
IF(AND(SUM(COUNTIF(DO196:DV196,{"*実施*"}),COUNTIF(EA196:EF196,{"*実施*"}))&lt;1,FC196&lt;&gt;""),"法に基づく措置なし→問12に記入不要"," "))</f>
        <v xml:space="preserve"> </v>
      </c>
      <c r="FE196" s="449"/>
      <c r="FF196" s="704"/>
      <c r="FG196" s="81"/>
      <c r="FH196" s="449"/>
      <c r="FI196" s="1100"/>
      <c r="FJ196" s="1107" t="str">
        <f t="shared" si="225"/>
        <v xml:space="preserve"> </v>
      </c>
      <c r="FK196" s="779" t="str">
        <f t="shared" si="204"/>
        <v/>
      </c>
      <c r="FL196" s="212" t="str">
        <f t="shared" si="205"/>
        <v xml:space="preserve"> </v>
      </c>
      <c r="FM196" s="1335" t="str">
        <f t="shared" si="226"/>
        <v xml:space="preserve"> </v>
      </c>
      <c r="FN196" s="1273" t="str">
        <f t="shared" si="227"/>
        <v/>
      </c>
      <c r="FO196" s="1274" t="str">
        <f t="shared" si="228"/>
        <v/>
      </c>
      <c r="FP196" s="1275" t="str">
        <f t="shared" si="229"/>
        <v/>
      </c>
      <c r="FQ196" s="1275" t="str">
        <f t="shared" si="230"/>
        <v/>
      </c>
      <c r="FR196" s="1275" t="str">
        <f t="shared" si="231"/>
        <v/>
      </c>
      <c r="FS196" s="1275" t="str">
        <f t="shared" si="232"/>
        <v/>
      </c>
      <c r="FT196" s="1275" t="str">
        <f t="shared" si="233"/>
        <v/>
      </c>
      <c r="FU196" s="1275" t="str">
        <f t="shared" si="234"/>
        <v/>
      </c>
      <c r="FV196" s="1275" t="str">
        <f t="shared" si="235"/>
        <v/>
      </c>
      <c r="FW196" s="1275" t="str">
        <f t="shared" si="236"/>
        <v/>
      </c>
      <c r="FY196" s="1234" t="str">
        <f t="shared" si="250"/>
        <v xml:space="preserve"> </v>
      </c>
      <c r="FZ196" s="1234" t="str">
        <f t="shared" si="251"/>
        <v xml:space="preserve"> </v>
      </c>
      <c r="GA196" s="1234" t="str">
        <f t="shared" si="252"/>
        <v xml:space="preserve"> </v>
      </c>
      <c r="GB196" s="1234" t="str">
        <f t="shared" si="253"/>
        <v xml:space="preserve"> </v>
      </c>
      <c r="GC196" s="1234" t="str">
        <f t="shared" si="254"/>
        <v xml:space="preserve"> </v>
      </c>
      <c r="GD196" s="1234" t="str">
        <f t="shared" si="255"/>
        <v xml:space="preserve"> </v>
      </c>
      <c r="GE196" s="1234" t="str">
        <f t="shared" si="256"/>
        <v xml:space="preserve"> </v>
      </c>
      <c r="GF196" s="1234" t="str">
        <f t="shared" si="257"/>
        <v xml:space="preserve"> </v>
      </c>
      <c r="GG196" s="1234" t="str">
        <f t="shared" si="258"/>
        <v xml:space="preserve"> </v>
      </c>
      <c r="GH196" s="1234">
        <f t="shared" si="259"/>
        <v>0</v>
      </c>
      <c r="GI196" s="1234" t="str">
        <f t="shared" si="260"/>
        <v xml:space="preserve"> </v>
      </c>
      <c r="GJ196" s="1234" t="str">
        <f t="shared" si="261"/>
        <v xml:space="preserve"> </v>
      </c>
      <c r="GK196" s="1234" t="str">
        <f t="shared" si="262"/>
        <v xml:space="preserve"> </v>
      </c>
      <c r="GL196" s="1234" t="str">
        <f t="shared" si="263"/>
        <v xml:space="preserve"> </v>
      </c>
      <c r="GM196" s="1234" t="str">
        <f t="shared" si="264"/>
        <v xml:space="preserve"> </v>
      </c>
      <c r="GN196" s="1234" t="str">
        <f t="shared" si="265"/>
        <v xml:space="preserve"> </v>
      </c>
      <c r="GO196" s="1234" t="str">
        <f t="shared" si="266"/>
        <v xml:space="preserve"> </v>
      </c>
      <c r="GP196" s="1234" t="str">
        <f t="shared" si="267"/>
        <v xml:space="preserve"> </v>
      </c>
      <c r="GQ196" s="1234" t="str">
        <f t="shared" si="268"/>
        <v xml:space="preserve"> </v>
      </c>
      <c r="GR196" s="1234">
        <f t="shared" si="269"/>
        <v>0</v>
      </c>
      <c r="GS196" s="1234" t="str">
        <f t="shared" si="271"/>
        <v xml:space="preserve"> </v>
      </c>
      <c r="GT196" s="1234" t="str">
        <f t="shared" si="272"/>
        <v xml:space="preserve"> </v>
      </c>
      <c r="GU196" s="1234" t="str">
        <f t="shared" si="273"/>
        <v xml:space="preserve"> </v>
      </c>
      <c r="GV196" s="1234" t="str">
        <f t="shared" si="274"/>
        <v xml:space="preserve"> </v>
      </c>
      <c r="GW196" s="1234" t="str">
        <f t="shared" si="275"/>
        <v xml:space="preserve"> </v>
      </c>
      <c r="GX196" s="1234" t="str">
        <f t="shared" si="276"/>
        <v xml:space="preserve"> </v>
      </c>
      <c r="GY196" s="1234" t="str">
        <f t="shared" si="277"/>
        <v xml:space="preserve"> </v>
      </c>
      <c r="GZ196" s="1234" t="str">
        <f t="shared" si="278"/>
        <v xml:space="preserve"> </v>
      </c>
      <c r="HA196" s="1234" t="str">
        <f t="shared" si="279"/>
        <v xml:space="preserve"> </v>
      </c>
      <c r="HB196" s="1234">
        <f t="shared" si="270"/>
        <v>0</v>
      </c>
      <c r="HC196" s="1234" t="str">
        <f t="shared" si="237"/>
        <v xml:space="preserve"> </v>
      </c>
      <c r="HD196" s="1234" t="str">
        <f t="shared" si="238"/>
        <v xml:space="preserve"> </v>
      </c>
      <c r="HE196" s="1234" t="str">
        <f t="shared" si="239"/>
        <v xml:space="preserve"> </v>
      </c>
      <c r="HF196" s="1234">
        <f t="shared" si="240"/>
        <v>0</v>
      </c>
      <c r="HG196" s="1234" t="str">
        <f t="shared" si="241"/>
        <v xml:space="preserve"> </v>
      </c>
      <c r="HH196" s="1234" t="str">
        <f t="shared" si="242"/>
        <v xml:space="preserve"> </v>
      </c>
      <c r="HI196" s="1234" t="str">
        <f t="shared" si="243"/>
        <v xml:space="preserve"> </v>
      </c>
      <c r="HJ196" s="1234" t="str">
        <f t="shared" si="244"/>
        <v xml:space="preserve"> </v>
      </c>
      <c r="HK196" s="1234" t="str">
        <f t="shared" si="245"/>
        <v xml:space="preserve"> </v>
      </c>
      <c r="HL196" s="1234" t="str">
        <f t="shared" si="246"/>
        <v xml:space="preserve"> </v>
      </c>
      <c r="HM196" s="1234" t="str">
        <f t="shared" si="247"/>
        <v xml:space="preserve"> </v>
      </c>
      <c r="HN196" s="1234">
        <f t="shared" si="248"/>
        <v>0</v>
      </c>
    </row>
    <row r="197" spans="1:222" ht="30" customHeight="1" thickTop="1" thickBot="1">
      <c r="A197" s="1205">
        <f>【A票】【D票】!$D$10</f>
        <v>0</v>
      </c>
      <c r="B197" s="1205">
        <f>【A票】【D票】!$H$10</f>
        <v>0</v>
      </c>
      <c r="C197" s="1206" t="str">
        <f>【A票】【D票】!$K$10</f>
        <v xml:space="preserve"> </v>
      </c>
      <c r="D197" s="1207">
        <f t="shared" si="206"/>
        <v>78</v>
      </c>
      <c r="E197" s="472"/>
      <c r="F197" s="704"/>
      <c r="G197" s="588"/>
      <c r="H197" s="589"/>
      <c r="I197" s="639"/>
      <c r="J197" s="639"/>
      <c r="K197" s="639"/>
      <c r="L197" s="639"/>
      <c r="M197" s="639"/>
      <c r="N197" s="639"/>
      <c r="O197" s="639"/>
      <c r="P197" s="639"/>
      <c r="Q197" s="639"/>
      <c r="R197" s="639"/>
      <c r="S197" s="639"/>
      <c r="T197" s="639"/>
      <c r="U197" s="639"/>
      <c r="V197" s="640"/>
      <c r="W197" s="644"/>
      <c r="X197" s="644"/>
      <c r="Y197" s="645"/>
      <c r="Z197" s="643"/>
      <c r="AA197" s="212" t="str">
        <f t="shared" si="207"/>
        <v xml:space="preserve"> </v>
      </c>
      <c r="AB197" s="212" t="str">
        <f t="shared" si="208"/>
        <v xml:space="preserve"> </v>
      </c>
      <c r="AC197" s="81"/>
      <c r="AD197" s="448"/>
      <c r="AE197" s="448"/>
      <c r="AF197" s="804" t="str">
        <f t="shared" si="210"/>
        <v xml:space="preserve"> </v>
      </c>
      <c r="AG197" s="804" t="str">
        <f t="shared" si="211"/>
        <v xml:space="preserve"> </v>
      </c>
      <c r="AH197" s="440"/>
      <c r="AI197" s="704"/>
      <c r="AJ197" s="442"/>
      <c r="AK197" s="442"/>
      <c r="AL197" s="442"/>
      <c r="AM197" s="442"/>
      <c r="AN197" s="844"/>
      <c r="AO197" s="443"/>
      <c r="AP197" s="441"/>
      <c r="AQ197" s="1328" t="str">
        <f t="shared" si="249"/>
        <v xml:space="preserve"> </v>
      </c>
      <c r="AR197" s="213" t="str">
        <f t="shared" si="212"/>
        <v xml:space="preserve"> </v>
      </c>
      <c r="AS197" s="213" t="str">
        <f t="shared" si="213"/>
        <v xml:space="preserve"> </v>
      </c>
      <c r="AT197" s="1216" t="str">
        <f t="shared" si="200"/>
        <v xml:space="preserve"> </v>
      </c>
      <c r="AU197" s="1217" t="str">
        <f t="shared" si="201"/>
        <v xml:space="preserve"> </v>
      </c>
      <c r="AV197" s="79"/>
      <c r="AW197" s="1218" t="str">
        <f t="shared" si="202"/>
        <v/>
      </c>
      <c r="AX197" s="213" t="str">
        <f t="shared" si="214"/>
        <v xml:space="preserve"> </v>
      </c>
      <c r="AY197" s="213" t="str">
        <f t="shared" si="209"/>
        <v xml:space="preserve"> </v>
      </c>
      <c r="AZ197" s="445"/>
      <c r="BA197" s="81"/>
      <c r="BB197" s="81"/>
      <c r="BC197" s="80"/>
      <c r="BD197" s="245"/>
      <c r="BE197" s="442"/>
      <c r="BF197" s="442"/>
      <c r="BG197" s="442"/>
      <c r="BH197" s="219" t="str">
        <f t="shared" si="215"/>
        <v xml:space="preserve"> </v>
      </c>
      <c r="BI197" s="446"/>
      <c r="BJ197" s="704"/>
      <c r="BK197" s="81"/>
      <c r="BL197" s="451"/>
      <c r="BM197" s="450"/>
      <c r="BN197" s="449"/>
      <c r="BO197" s="449"/>
      <c r="BP197" s="81"/>
      <c r="BQ197" s="81"/>
      <c r="BR197" s="81"/>
      <c r="BS197" s="81"/>
      <c r="BT197" s="81"/>
      <c r="BU197" s="81"/>
      <c r="BV197" s="81"/>
      <c r="BW197" s="81"/>
      <c r="BX197" s="81"/>
      <c r="BY197" s="81"/>
      <c r="BZ197" s="81"/>
      <c r="CA197" s="81"/>
      <c r="CB197" s="81"/>
      <c r="CC197" s="81"/>
      <c r="CD197" s="81"/>
      <c r="CE197" s="81"/>
      <c r="CF197" s="81"/>
      <c r="CG197" s="81"/>
      <c r="CH197" s="81"/>
      <c r="CI197" s="81"/>
      <c r="CJ197" s="81"/>
      <c r="CK197" s="81"/>
      <c r="CL197" s="81"/>
      <c r="CM197" s="81"/>
      <c r="CN197" s="81"/>
      <c r="CO197" s="81"/>
      <c r="CP197" s="81"/>
      <c r="CQ197" s="81"/>
      <c r="CR197" s="81"/>
      <c r="CS197" s="81"/>
      <c r="CT197" s="81"/>
      <c r="CU197" s="81"/>
      <c r="CV197" s="81"/>
      <c r="CW197" s="81"/>
      <c r="CX197" s="81"/>
      <c r="CY197" s="81"/>
      <c r="CZ197" s="81"/>
      <c r="DA197" s="81"/>
      <c r="DB197" s="81"/>
      <c r="DC197" s="81"/>
      <c r="DD197" s="81"/>
      <c r="DE197" s="81"/>
      <c r="DF197" s="81"/>
      <c r="DG197" s="81"/>
      <c r="DH197" s="81"/>
      <c r="DI197" s="81"/>
      <c r="DJ197" s="81"/>
      <c r="DK197" s="448"/>
      <c r="DL197" s="213" t="str">
        <f t="shared" si="216"/>
        <v xml:space="preserve"> </v>
      </c>
      <c r="DM197" s="246">
        <f t="shared" si="203"/>
        <v>78</v>
      </c>
      <c r="DN197" s="447"/>
      <c r="DO197" s="449"/>
      <c r="DP197" s="81"/>
      <c r="DQ197" s="81"/>
      <c r="DR197" s="81"/>
      <c r="DS197" s="81"/>
      <c r="DT197" s="81"/>
      <c r="DU197" s="81"/>
      <c r="DV197" s="448"/>
      <c r="DW197" s="450"/>
      <c r="DX197" s="704"/>
      <c r="DY197" s="213" t="str">
        <f t="shared" si="217"/>
        <v xml:space="preserve"> </v>
      </c>
      <c r="DZ197" s="213" t="str">
        <f t="shared" si="218"/>
        <v xml:space="preserve"> </v>
      </c>
      <c r="EA197" s="247"/>
      <c r="EB197" s="247"/>
      <c r="EC197" s="247"/>
      <c r="ED197" s="247"/>
      <c r="EE197" s="247"/>
      <c r="EF197" s="247"/>
      <c r="EG197" s="450"/>
      <c r="EH197" s="704"/>
      <c r="EI197" s="213" t="str">
        <f t="shared" si="219"/>
        <v xml:space="preserve"> </v>
      </c>
      <c r="EJ197" s="213" t="str">
        <f t="shared" si="220"/>
        <v xml:space="preserve"> </v>
      </c>
      <c r="EK197" s="81"/>
      <c r="EL197" s="81"/>
      <c r="EM197" s="81"/>
      <c r="EN197" s="704"/>
      <c r="EO197" s="213" t="str">
        <f t="shared" si="221"/>
        <v xml:space="preserve"> </v>
      </c>
      <c r="EP197" s="249"/>
      <c r="EQ197" s="704"/>
      <c r="ER197" s="248"/>
      <c r="ES197" s="704"/>
      <c r="ET197" s="248"/>
      <c r="EU197" s="251"/>
      <c r="EV197" s="213" t="str">
        <f t="shared" si="222"/>
        <v xml:space="preserve"> </v>
      </c>
      <c r="EW197" s="213" t="str">
        <f t="shared" si="223"/>
        <v xml:space="preserve"> </v>
      </c>
      <c r="EX197" s="82"/>
      <c r="EY197" s="82"/>
      <c r="EZ197" s="82"/>
      <c r="FA197" s="248"/>
      <c r="FB197" s="1337" t="str">
        <f t="shared" si="224"/>
        <v xml:space="preserve"> </v>
      </c>
      <c r="FC197" s="452"/>
      <c r="FD197" s="213" t="str" cm="1">
        <f t="array" ref="FD197">IF(AND(SUM(COUNTIF(DO197:DV197,{"*実施*"}),COUNTIF(EA197:EF197,{"*実施*"}))&gt;0,FC197=""),"法に基づく措置あり→問12に記入",
IF(AND(SUM(COUNTIF(DO197:DV197,{"*実施*"}),COUNTIF(EA197:EF197,{"*実施*"}))&lt;1,FC197&lt;&gt;""),"法に基づく措置なし→問12に記入不要"," "))</f>
        <v xml:space="preserve"> </v>
      </c>
      <c r="FE197" s="449"/>
      <c r="FF197" s="704"/>
      <c r="FG197" s="81"/>
      <c r="FH197" s="449"/>
      <c r="FI197" s="1100"/>
      <c r="FJ197" s="1107" t="str">
        <f t="shared" si="225"/>
        <v xml:space="preserve"> </v>
      </c>
      <c r="FK197" s="779" t="str">
        <f t="shared" si="204"/>
        <v/>
      </c>
      <c r="FL197" s="212" t="str">
        <f t="shared" si="205"/>
        <v xml:space="preserve"> </v>
      </c>
      <c r="FM197" s="1335" t="str">
        <f t="shared" si="226"/>
        <v xml:space="preserve"> </v>
      </c>
      <c r="FN197" s="1273" t="str">
        <f t="shared" si="227"/>
        <v/>
      </c>
      <c r="FO197" s="1274" t="str">
        <f t="shared" si="228"/>
        <v/>
      </c>
      <c r="FP197" s="1275" t="str">
        <f t="shared" si="229"/>
        <v/>
      </c>
      <c r="FQ197" s="1275" t="str">
        <f t="shared" si="230"/>
        <v/>
      </c>
      <c r="FR197" s="1275" t="str">
        <f t="shared" si="231"/>
        <v/>
      </c>
      <c r="FS197" s="1275" t="str">
        <f t="shared" si="232"/>
        <v/>
      </c>
      <c r="FT197" s="1275" t="str">
        <f t="shared" si="233"/>
        <v/>
      </c>
      <c r="FU197" s="1275" t="str">
        <f t="shared" si="234"/>
        <v/>
      </c>
      <c r="FV197" s="1275" t="str">
        <f t="shared" si="235"/>
        <v/>
      </c>
      <c r="FW197" s="1275" t="str">
        <f t="shared" si="236"/>
        <v/>
      </c>
      <c r="FY197" s="1234" t="str">
        <f t="shared" si="250"/>
        <v xml:space="preserve"> </v>
      </c>
      <c r="FZ197" s="1234" t="str">
        <f t="shared" si="251"/>
        <v xml:space="preserve"> </v>
      </c>
      <c r="GA197" s="1234" t="str">
        <f t="shared" si="252"/>
        <v xml:space="preserve"> </v>
      </c>
      <c r="GB197" s="1234" t="str">
        <f t="shared" si="253"/>
        <v xml:space="preserve"> </v>
      </c>
      <c r="GC197" s="1234" t="str">
        <f t="shared" si="254"/>
        <v xml:space="preserve"> </v>
      </c>
      <c r="GD197" s="1234" t="str">
        <f t="shared" si="255"/>
        <v xml:space="preserve"> </v>
      </c>
      <c r="GE197" s="1234" t="str">
        <f t="shared" si="256"/>
        <v xml:space="preserve"> </v>
      </c>
      <c r="GF197" s="1234" t="str">
        <f t="shared" si="257"/>
        <v xml:space="preserve"> </v>
      </c>
      <c r="GG197" s="1234" t="str">
        <f t="shared" si="258"/>
        <v xml:space="preserve"> </v>
      </c>
      <c r="GH197" s="1234">
        <f t="shared" si="259"/>
        <v>0</v>
      </c>
      <c r="GI197" s="1234" t="str">
        <f t="shared" si="260"/>
        <v xml:space="preserve"> </v>
      </c>
      <c r="GJ197" s="1234" t="str">
        <f t="shared" si="261"/>
        <v xml:space="preserve"> </v>
      </c>
      <c r="GK197" s="1234" t="str">
        <f t="shared" si="262"/>
        <v xml:space="preserve"> </v>
      </c>
      <c r="GL197" s="1234" t="str">
        <f t="shared" si="263"/>
        <v xml:space="preserve"> </v>
      </c>
      <c r="GM197" s="1234" t="str">
        <f t="shared" si="264"/>
        <v xml:space="preserve"> </v>
      </c>
      <c r="GN197" s="1234" t="str">
        <f t="shared" si="265"/>
        <v xml:space="preserve"> </v>
      </c>
      <c r="GO197" s="1234" t="str">
        <f t="shared" si="266"/>
        <v xml:space="preserve"> </v>
      </c>
      <c r="GP197" s="1234" t="str">
        <f t="shared" si="267"/>
        <v xml:space="preserve"> </v>
      </c>
      <c r="GQ197" s="1234" t="str">
        <f t="shared" si="268"/>
        <v xml:space="preserve"> </v>
      </c>
      <c r="GR197" s="1234">
        <f t="shared" si="269"/>
        <v>0</v>
      </c>
      <c r="GS197" s="1234" t="str">
        <f t="shared" si="271"/>
        <v xml:space="preserve"> </v>
      </c>
      <c r="GT197" s="1234" t="str">
        <f t="shared" si="272"/>
        <v xml:space="preserve"> </v>
      </c>
      <c r="GU197" s="1234" t="str">
        <f t="shared" si="273"/>
        <v xml:space="preserve"> </v>
      </c>
      <c r="GV197" s="1234" t="str">
        <f t="shared" si="274"/>
        <v xml:space="preserve"> </v>
      </c>
      <c r="GW197" s="1234" t="str">
        <f t="shared" si="275"/>
        <v xml:space="preserve"> </v>
      </c>
      <c r="GX197" s="1234" t="str">
        <f t="shared" si="276"/>
        <v xml:space="preserve"> </v>
      </c>
      <c r="GY197" s="1234" t="str">
        <f t="shared" si="277"/>
        <v xml:space="preserve"> </v>
      </c>
      <c r="GZ197" s="1234" t="str">
        <f t="shared" si="278"/>
        <v xml:space="preserve"> </v>
      </c>
      <c r="HA197" s="1234" t="str">
        <f t="shared" si="279"/>
        <v xml:space="preserve"> </v>
      </c>
      <c r="HB197" s="1234">
        <f t="shared" si="270"/>
        <v>0</v>
      </c>
      <c r="HC197" s="1234" t="str">
        <f t="shared" si="237"/>
        <v xml:space="preserve"> </v>
      </c>
      <c r="HD197" s="1234" t="str">
        <f t="shared" si="238"/>
        <v xml:space="preserve"> </v>
      </c>
      <c r="HE197" s="1234" t="str">
        <f t="shared" si="239"/>
        <v xml:space="preserve"> </v>
      </c>
      <c r="HF197" s="1234">
        <f t="shared" si="240"/>
        <v>0</v>
      </c>
      <c r="HG197" s="1234" t="str">
        <f t="shared" si="241"/>
        <v xml:space="preserve"> </v>
      </c>
      <c r="HH197" s="1234" t="str">
        <f t="shared" si="242"/>
        <v xml:space="preserve"> </v>
      </c>
      <c r="HI197" s="1234" t="str">
        <f t="shared" si="243"/>
        <v xml:space="preserve"> </v>
      </c>
      <c r="HJ197" s="1234" t="str">
        <f t="shared" si="244"/>
        <v xml:space="preserve"> </v>
      </c>
      <c r="HK197" s="1234" t="str">
        <f t="shared" si="245"/>
        <v xml:space="preserve"> </v>
      </c>
      <c r="HL197" s="1234" t="str">
        <f t="shared" si="246"/>
        <v xml:space="preserve"> </v>
      </c>
      <c r="HM197" s="1234" t="str">
        <f t="shared" si="247"/>
        <v xml:space="preserve"> </v>
      </c>
      <c r="HN197" s="1234">
        <f t="shared" si="248"/>
        <v>0</v>
      </c>
    </row>
    <row r="198" spans="1:222" ht="30" customHeight="1" thickTop="1" thickBot="1">
      <c r="A198" s="1205">
        <f>【A票】【D票】!$D$10</f>
        <v>0</v>
      </c>
      <c r="B198" s="1205">
        <f>【A票】【D票】!$H$10</f>
        <v>0</v>
      </c>
      <c r="C198" s="1206" t="str">
        <f>【A票】【D票】!$K$10</f>
        <v xml:space="preserve"> </v>
      </c>
      <c r="D198" s="1207">
        <f t="shared" si="206"/>
        <v>79</v>
      </c>
      <c r="E198" s="472"/>
      <c r="F198" s="704"/>
      <c r="G198" s="588"/>
      <c r="H198" s="589"/>
      <c r="I198" s="639"/>
      <c r="J198" s="639"/>
      <c r="K198" s="639"/>
      <c r="L198" s="639"/>
      <c r="M198" s="639"/>
      <c r="N198" s="639"/>
      <c r="O198" s="639"/>
      <c r="P198" s="639"/>
      <c r="Q198" s="639"/>
      <c r="R198" s="639"/>
      <c r="S198" s="639"/>
      <c r="T198" s="639"/>
      <c r="U198" s="639"/>
      <c r="V198" s="640"/>
      <c r="W198" s="644"/>
      <c r="X198" s="644"/>
      <c r="Y198" s="645"/>
      <c r="Z198" s="643"/>
      <c r="AA198" s="212" t="str">
        <f t="shared" si="207"/>
        <v xml:space="preserve"> </v>
      </c>
      <c r="AB198" s="212" t="str">
        <f t="shared" si="208"/>
        <v xml:space="preserve"> </v>
      </c>
      <c r="AC198" s="81"/>
      <c r="AD198" s="448"/>
      <c r="AE198" s="448"/>
      <c r="AF198" s="804" t="str">
        <f t="shared" si="210"/>
        <v xml:space="preserve"> </v>
      </c>
      <c r="AG198" s="804" t="str">
        <f t="shared" si="211"/>
        <v xml:space="preserve"> </v>
      </c>
      <c r="AH198" s="440"/>
      <c r="AI198" s="704"/>
      <c r="AJ198" s="442"/>
      <c r="AK198" s="442"/>
      <c r="AL198" s="442"/>
      <c r="AM198" s="442"/>
      <c r="AN198" s="844"/>
      <c r="AO198" s="443"/>
      <c r="AP198" s="441"/>
      <c r="AQ198" s="1328" t="str">
        <f t="shared" si="249"/>
        <v xml:space="preserve"> </v>
      </c>
      <c r="AR198" s="213" t="str">
        <f t="shared" si="212"/>
        <v xml:space="preserve"> </v>
      </c>
      <c r="AS198" s="213" t="str">
        <f t="shared" si="213"/>
        <v xml:space="preserve"> </v>
      </c>
      <c r="AT198" s="1216" t="str">
        <f t="shared" si="200"/>
        <v xml:space="preserve"> </v>
      </c>
      <c r="AU198" s="1217" t="str">
        <f t="shared" si="201"/>
        <v xml:space="preserve"> </v>
      </c>
      <c r="AV198" s="79"/>
      <c r="AW198" s="1218" t="str">
        <f t="shared" si="202"/>
        <v/>
      </c>
      <c r="AX198" s="213" t="str">
        <f t="shared" si="214"/>
        <v xml:space="preserve"> </v>
      </c>
      <c r="AY198" s="213" t="str">
        <f t="shared" si="209"/>
        <v xml:space="preserve"> </v>
      </c>
      <c r="AZ198" s="445"/>
      <c r="BA198" s="81"/>
      <c r="BB198" s="81"/>
      <c r="BC198" s="80"/>
      <c r="BD198" s="245"/>
      <c r="BE198" s="442"/>
      <c r="BF198" s="442"/>
      <c r="BG198" s="442"/>
      <c r="BH198" s="219" t="str">
        <f t="shared" si="215"/>
        <v xml:space="preserve"> </v>
      </c>
      <c r="BI198" s="446"/>
      <c r="BJ198" s="704"/>
      <c r="BK198" s="81"/>
      <c r="BL198" s="451"/>
      <c r="BM198" s="450"/>
      <c r="BN198" s="449"/>
      <c r="BO198" s="449"/>
      <c r="BP198" s="81"/>
      <c r="BQ198" s="81"/>
      <c r="BR198" s="81"/>
      <c r="BS198" s="81"/>
      <c r="BT198" s="81"/>
      <c r="BU198" s="81"/>
      <c r="BV198" s="81"/>
      <c r="BW198" s="81"/>
      <c r="BX198" s="81"/>
      <c r="BY198" s="81"/>
      <c r="BZ198" s="81"/>
      <c r="CA198" s="81"/>
      <c r="CB198" s="81"/>
      <c r="CC198" s="81"/>
      <c r="CD198" s="81"/>
      <c r="CE198" s="81"/>
      <c r="CF198" s="81"/>
      <c r="CG198" s="81"/>
      <c r="CH198" s="81"/>
      <c r="CI198" s="81"/>
      <c r="CJ198" s="81"/>
      <c r="CK198" s="81"/>
      <c r="CL198" s="81"/>
      <c r="CM198" s="81"/>
      <c r="CN198" s="81"/>
      <c r="CO198" s="81"/>
      <c r="CP198" s="81"/>
      <c r="CQ198" s="81"/>
      <c r="CR198" s="81"/>
      <c r="CS198" s="81"/>
      <c r="CT198" s="81"/>
      <c r="CU198" s="81"/>
      <c r="CV198" s="81"/>
      <c r="CW198" s="81"/>
      <c r="CX198" s="81"/>
      <c r="CY198" s="81"/>
      <c r="CZ198" s="81"/>
      <c r="DA198" s="81"/>
      <c r="DB198" s="81"/>
      <c r="DC198" s="81"/>
      <c r="DD198" s="81"/>
      <c r="DE198" s="81"/>
      <c r="DF198" s="81"/>
      <c r="DG198" s="81"/>
      <c r="DH198" s="81"/>
      <c r="DI198" s="81"/>
      <c r="DJ198" s="81"/>
      <c r="DK198" s="448"/>
      <c r="DL198" s="213" t="str">
        <f t="shared" si="216"/>
        <v xml:space="preserve"> </v>
      </c>
      <c r="DM198" s="246">
        <f t="shared" si="203"/>
        <v>79</v>
      </c>
      <c r="DN198" s="447"/>
      <c r="DO198" s="449"/>
      <c r="DP198" s="81"/>
      <c r="DQ198" s="81"/>
      <c r="DR198" s="81"/>
      <c r="DS198" s="81"/>
      <c r="DT198" s="81"/>
      <c r="DU198" s="81"/>
      <c r="DV198" s="448"/>
      <c r="DW198" s="450"/>
      <c r="DX198" s="704"/>
      <c r="DY198" s="213" t="str">
        <f t="shared" si="217"/>
        <v xml:space="preserve"> </v>
      </c>
      <c r="DZ198" s="213" t="str">
        <f t="shared" si="218"/>
        <v xml:space="preserve"> </v>
      </c>
      <c r="EA198" s="247"/>
      <c r="EB198" s="247"/>
      <c r="EC198" s="247"/>
      <c r="ED198" s="247"/>
      <c r="EE198" s="247"/>
      <c r="EF198" s="247"/>
      <c r="EG198" s="450"/>
      <c r="EH198" s="704"/>
      <c r="EI198" s="213" t="str">
        <f t="shared" si="219"/>
        <v xml:space="preserve"> </v>
      </c>
      <c r="EJ198" s="213" t="str">
        <f t="shared" si="220"/>
        <v xml:space="preserve"> </v>
      </c>
      <c r="EK198" s="81"/>
      <c r="EL198" s="81"/>
      <c r="EM198" s="81"/>
      <c r="EN198" s="704"/>
      <c r="EO198" s="213" t="str">
        <f t="shared" si="221"/>
        <v xml:space="preserve"> </v>
      </c>
      <c r="EP198" s="249"/>
      <c r="EQ198" s="704"/>
      <c r="ER198" s="248"/>
      <c r="ES198" s="704"/>
      <c r="ET198" s="248"/>
      <c r="EU198" s="251"/>
      <c r="EV198" s="213" t="str">
        <f t="shared" si="222"/>
        <v xml:space="preserve"> </v>
      </c>
      <c r="EW198" s="213" t="str">
        <f t="shared" si="223"/>
        <v xml:space="preserve"> </v>
      </c>
      <c r="EX198" s="82"/>
      <c r="EY198" s="82"/>
      <c r="EZ198" s="82"/>
      <c r="FA198" s="248"/>
      <c r="FB198" s="1337" t="str">
        <f t="shared" si="224"/>
        <v xml:space="preserve"> </v>
      </c>
      <c r="FC198" s="452"/>
      <c r="FD198" s="213" t="str" cm="1">
        <f t="array" ref="FD198">IF(AND(SUM(COUNTIF(DO198:DV198,{"*実施*"}),COUNTIF(EA198:EF198,{"*実施*"}))&gt;0,FC198=""),"法に基づく措置あり→問12に記入",
IF(AND(SUM(COUNTIF(DO198:DV198,{"*実施*"}),COUNTIF(EA198:EF198,{"*実施*"}))&lt;1,FC198&lt;&gt;""),"法に基づく措置なし→問12に記入不要"," "))</f>
        <v xml:space="preserve"> </v>
      </c>
      <c r="FE198" s="449"/>
      <c r="FF198" s="704"/>
      <c r="FG198" s="81"/>
      <c r="FH198" s="449"/>
      <c r="FI198" s="1100"/>
      <c r="FJ198" s="1107" t="str">
        <f t="shared" si="225"/>
        <v xml:space="preserve"> </v>
      </c>
      <c r="FK198" s="779" t="str">
        <f t="shared" si="204"/>
        <v/>
      </c>
      <c r="FL198" s="212" t="str">
        <f t="shared" si="205"/>
        <v xml:space="preserve"> </v>
      </c>
      <c r="FM198" s="1335" t="str">
        <f t="shared" si="226"/>
        <v xml:space="preserve"> </v>
      </c>
      <c r="FN198" s="1273" t="str">
        <f t="shared" si="227"/>
        <v/>
      </c>
      <c r="FO198" s="1274" t="str">
        <f t="shared" si="228"/>
        <v/>
      </c>
      <c r="FP198" s="1275" t="str">
        <f t="shared" si="229"/>
        <v/>
      </c>
      <c r="FQ198" s="1275" t="str">
        <f t="shared" si="230"/>
        <v/>
      </c>
      <c r="FR198" s="1275" t="str">
        <f t="shared" si="231"/>
        <v/>
      </c>
      <c r="FS198" s="1275" t="str">
        <f t="shared" si="232"/>
        <v/>
      </c>
      <c r="FT198" s="1275" t="str">
        <f t="shared" si="233"/>
        <v/>
      </c>
      <c r="FU198" s="1275" t="str">
        <f t="shared" si="234"/>
        <v/>
      </c>
      <c r="FV198" s="1275" t="str">
        <f t="shared" si="235"/>
        <v/>
      </c>
      <c r="FW198" s="1275" t="str">
        <f t="shared" si="236"/>
        <v/>
      </c>
      <c r="FY198" s="1234" t="str">
        <f t="shared" si="250"/>
        <v xml:space="preserve"> </v>
      </c>
      <c r="FZ198" s="1234" t="str">
        <f t="shared" si="251"/>
        <v xml:space="preserve"> </v>
      </c>
      <c r="GA198" s="1234" t="str">
        <f t="shared" si="252"/>
        <v xml:space="preserve"> </v>
      </c>
      <c r="GB198" s="1234" t="str">
        <f t="shared" si="253"/>
        <v xml:space="preserve"> </v>
      </c>
      <c r="GC198" s="1234" t="str">
        <f t="shared" si="254"/>
        <v xml:space="preserve"> </v>
      </c>
      <c r="GD198" s="1234" t="str">
        <f t="shared" si="255"/>
        <v xml:space="preserve"> </v>
      </c>
      <c r="GE198" s="1234" t="str">
        <f t="shared" si="256"/>
        <v xml:space="preserve"> </v>
      </c>
      <c r="GF198" s="1234" t="str">
        <f t="shared" si="257"/>
        <v xml:space="preserve"> </v>
      </c>
      <c r="GG198" s="1234" t="str">
        <f t="shared" si="258"/>
        <v xml:space="preserve"> </v>
      </c>
      <c r="GH198" s="1234">
        <f t="shared" si="259"/>
        <v>0</v>
      </c>
      <c r="GI198" s="1234" t="str">
        <f t="shared" si="260"/>
        <v xml:space="preserve"> </v>
      </c>
      <c r="GJ198" s="1234" t="str">
        <f t="shared" si="261"/>
        <v xml:space="preserve"> </v>
      </c>
      <c r="GK198" s="1234" t="str">
        <f t="shared" si="262"/>
        <v xml:space="preserve"> </v>
      </c>
      <c r="GL198" s="1234" t="str">
        <f t="shared" si="263"/>
        <v xml:space="preserve"> </v>
      </c>
      <c r="GM198" s="1234" t="str">
        <f t="shared" si="264"/>
        <v xml:space="preserve"> </v>
      </c>
      <c r="GN198" s="1234" t="str">
        <f t="shared" si="265"/>
        <v xml:space="preserve"> </v>
      </c>
      <c r="GO198" s="1234" t="str">
        <f t="shared" si="266"/>
        <v xml:space="preserve"> </v>
      </c>
      <c r="GP198" s="1234" t="str">
        <f t="shared" si="267"/>
        <v xml:space="preserve"> </v>
      </c>
      <c r="GQ198" s="1234" t="str">
        <f t="shared" si="268"/>
        <v xml:space="preserve"> </v>
      </c>
      <c r="GR198" s="1234">
        <f t="shared" si="269"/>
        <v>0</v>
      </c>
      <c r="GS198" s="1234" t="str">
        <f t="shared" si="271"/>
        <v xml:space="preserve"> </v>
      </c>
      <c r="GT198" s="1234" t="str">
        <f t="shared" si="272"/>
        <v xml:space="preserve"> </v>
      </c>
      <c r="GU198" s="1234" t="str">
        <f t="shared" si="273"/>
        <v xml:space="preserve"> </v>
      </c>
      <c r="GV198" s="1234" t="str">
        <f t="shared" si="274"/>
        <v xml:space="preserve"> </v>
      </c>
      <c r="GW198" s="1234" t="str">
        <f t="shared" si="275"/>
        <v xml:space="preserve"> </v>
      </c>
      <c r="GX198" s="1234" t="str">
        <f t="shared" si="276"/>
        <v xml:space="preserve"> </v>
      </c>
      <c r="GY198" s="1234" t="str">
        <f t="shared" si="277"/>
        <v xml:space="preserve"> </v>
      </c>
      <c r="GZ198" s="1234" t="str">
        <f t="shared" si="278"/>
        <v xml:space="preserve"> </v>
      </c>
      <c r="HA198" s="1234" t="str">
        <f t="shared" si="279"/>
        <v xml:space="preserve"> </v>
      </c>
      <c r="HB198" s="1234">
        <f t="shared" si="270"/>
        <v>0</v>
      </c>
      <c r="HC198" s="1234" t="str">
        <f t="shared" si="237"/>
        <v xml:space="preserve"> </v>
      </c>
      <c r="HD198" s="1234" t="str">
        <f t="shared" si="238"/>
        <v xml:space="preserve"> </v>
      </c>
      <c r="HE198" s="1234" t="str">
        <f t="shared" si="239"/>
        <v xml:space="preserve"> </v>
      </c>
      <c r="HF198" s="1234">
        <f t="shared" si="240"/>
        <v>0</v>
      </c>
      <c r="HG198" s="1234" t="str">
        <f t="shared" si="241"/>
        <v xml:space="preserve"> </v>
      </c>
      <c r="HH198" s="1234" t="str">
        <f t="shared" si="242"/>
        <v xml:space="preserve"> </v>
      </c>
      <c r="HI198" s="1234" t="str">
        <f t="shared" si="243"/>
        <v xml:space="preserve"> </v>
      </c>
      <c r="HJ198" s="1234" t="str">
        <f t="shared" si="244"/>
        <v xml:space="preserve"> </v>
      </c>
      <c r="HK198" s="1234" t="str">
        <f t="shared" si="245"/>
        <v xml:space="preserve"> </v>
      </c>
      <c r="HL198" s="1234" t="str">
        <f t="shared" si="246"/>
        <v xml:space="preserve"> </v>
      </c>
      <c r="HM198" s="1234" t="str">
        <f t="shared" si="247"/>
        <v xml:space="preserve"> </v>
      </c>
      <c r="HN198" s="1234">
        <f t="shared" si="248"/>
        <v>0</v>
      </c>
    </row>
    <row r="199" spans="1:222" ht="30" customHeight="1" thickTop="1" thickBot="1">
      <c r="A199" s="1205">
        <f>【A票】【D票】!$D$10</f>
        <v>0</v>
      </c>
      <c r="B199" s="1205">
        <f>【A票】【D票】!$H$10</f>
        <v>0</v>
      </c>
      <c r="C199" s="1206" t="str">
        <f>【A票】【D票】!$K$10</f>
        <v xml:space="preserve"> </v>
      </c>
      <c r="D199" s="1207">
        <f t="shared" si="206"/>
        <v>80</v>
      </c>
      <c r="E199" s="472"/>
      <c r="F199" s="704"/>
      <c r="G199" s="588"/>
      <c r="H199" s="589"/>
      <c r="I199" s="639"/>
      <c r="J199" s="639"/>
      <c r="K199" s="639"/>
      <c r="L199" s="639"/>
      <c r="M199" s="639"/>
      <c r="N199" s="639"/>
      <c r="O199" s="639"/>
      <c r="P199" s="639"/>
      <c r="Q199" s="639"/>
      <c r="R199" s="639"/>
      <c r="S199" s="639"/>
      <c r="T199" s="639"/>
      <c r="U199" s="639"/>
      <c r="V199" s="640"/>
      <c r="W199" s="644"/>
      <c r="X199" s="644"/>
      <c r="Y199" s="645"/>
      <c r="Z199" s="643"/>
      <c r="AA199" s="212" t="str">
        <f t="shared" si="207"/>
        <v xml:space="preserve"> </v>
      </c>
      <c r="AB199" s="212" t="str">
        <f t="shared" si="208"/>
        <v xml:space="preserve"> </v>
      </c>
      <c r="AC199" s="81"/>
      <c r="AD199" s="448"/>
      <c r="AE199" s="448"/>
      <c r="AF199" s="804" t="str">
        <f t="shared" si="210"/>
        <v xml:space="preserve"> </v>
      </c>
      <c r="AG199" s="804" t="str">
        <f t="shared" si="211"/>
        <v xml:space="preserve"> </v>
      </c>
      <c r="AH199" s="440"/>
      <c r="AI199" s="704"/>
      <c r="AJ199" s="442"/>
      <c r="AK199" s="442"/>
      <c r="AL199" s="442"/>
      <c r="AM199" s="442"/>
      <c r="AN199" s="844"/>
      <c r="AO199" s="443"/>
      <c r="AP199" s="441"/>
      <c r="AQ199" s="1328" t="str">
        <f t="shared" si="249"/>
        <v xml:space="preserve"> </v>
      </c>
      <c r="AR199" s="213" t="str">
        <f t="shared" si="212"/>
        <v xml:space="preserve"> </v>
      </c>
      <c r="AS199" s="213" t="str">
        <f t="shared" si="213"/>
        <v xml:space="preserve"> </v>
      </c>
      <c r="AT199" s="1216" t="str">
        <f t="shared" si="200"/>
        <v xml:space="preserve"> </v>
      </c>
      <c r="AU199" s="1217" t="str">
        <f t="shared" si="201"/>
        <v xml:space="preserve"> </v>
      </c>
      <c r="AV199" s="79"/>
      <c r="AW199" s="1218" t="str">
        <f t="shared" si="202"/>
        <v/>
      </c>
      <c r="AX199" s="213" t="str">
        <f t="shared" si="214"/>
        <v xml:space="preserve"> </v>
      </c>
      <c r="AY199" s="213" t="str">
        <f t="shared" si="209"/>
        <v xml:space="preserve"> </v>
      </c>
      <c r="AZ199" s="445"/>
      <c r="BA199" s="81"/>
      <c r="BB199" s="81"/>
      <c r="BC199" s="80"/>
      <c r="BD199" s="245"/>
      <c r="BE199" s="442"/>
      <c r="BF199" s="442"/>
      <c r="BG199" s="442"/>
      <c r="BH199" s="219" t="str">
        <f t="shared" si="215"/>
        <v xml:space="preserve"> </v>
      </c>
      <c r="BI199" s="446"/>
      <c r="BJ199" s="704"/>
      <c r="BK199" s="81"/>
      <c r="BL199" s="451"/>
      <c r="BM199" s="450"/>
      <c r="BN199" s="449"/>
      <c r="BO199" s="449"/>
      <c r="BP199" s="81"/>
      <c r="BQ199" s="81"/>
      <c r="BR199" s="81"/>
      <c r="BS199" s="81"/>
      <c r="BT199" s="81"/>
      <c r="BU199" s="81"/>
      <c r="BV199" s="81"/>
      <c r="BW199" s="81"/>
      <c r="BX199" s="81"/>
      <c r="BY199" s="81"/>
      <c r="BZ199" s="81"/>
      <c r="CA199" s="81"/>
      <c r="CB199" s="81"/>
      <c r="CC199" s="81"/>
      <c r="CD199" s="81"/>
      <c r="CE199" s="81"/>
      <c r="CF199" s="81"/>
      <c r="CG199" s="81"/>
      <c r="CH199" s="81"/>
      <c r="CI199" s="81"/>
      <c r="CJ199" s="81"/>
      <c r="CK199" s="81"/>
      <c r="CL199" s="81"/>
      <c r="CM199" s="81"/>
      <c r="CN199" s="81"/>
      <c r="CO199" s="81"/>
      <c r="CP199" s="81"/>
      <c r="CQ199" s="81"/>
      <c r="CR199" s="81"/>
      <c r="CS199" s="81"/>
      <c r="CT199" s="81"/>
      <c r="CU199" s="81"/>
      <c r="CV199" s="81"/>
      <c r="CW199" s="81"/>
      <c r="CX199" s="81"/>
      <c r="CY199" s="81"/>
      <c r="CZ199" s="81"/>
      <c r="DA199" s="81"/>
      <c r="DB199" s="81"/>
      <c r="DC199" s="81"/>
      <c r="DD199" s="81"/>
      <c r="DE199" s="81"/>
      <c r="DF199" s="81"/>
      <c r="DG199" s="81"/>
      <c r="DH199" s="81"/>
      <c r="DI199" s="81"/>
      <c r="DJ199" s="81"/>
      <c r="DK199" s="448"/>
      <c r="DL199" s="213" t="str">
        <f t="shared" si="216"/>
        <v xml:space="preserve"> </v>
      </c>
      <c r="DM199" s="246">
        <f t="shared" si="203"/>
        <v>80</v>
      </c>
      <c r="DN199" s="447"/>
      <c r="DO199" s="449"/>
      <c r="DP199" s="81"/>
      <c r="DQ199" s="81"/>
      <c r="DR199" s="81"/>
      <c r="DS199" s="81"/>
      <c r="DT199" s="81"/>
      <c r="DU199" s="81"/>
      <c r="DV199" s="448"/>
      <c r="DW199" s="450"/>
      <c r="DX199" s="704"/>
      <c r="DY199" s="213" t="str">
        <f t="shared" si="217"/>
        <v xml:space="preserve"> </v>
      </c>
      <c r="DZ199" s="213" t="str">
        <f t="shared" si="218"/>
        <v xml:space="preserve"> </v>
      </c>
      <c r="EA199" s="247"/>
      <c r="EB199" s="247"/>
      <c r="EC199" s="247"/>
      <c r="ED199" s="247"/>
      <c r="EE199" s="247"/>
      <c r="EF199" s="247"/>
      <c r="EG199" s="450"/>
      <c r="EH199" s="704"/>
      <c r="EI199" s="213" t="str">
        <f t="shared" si="219"/>
        <v xml:space="preserve"> </v>
      </c>
      <c r="EJ199" s="213" t="str">
        <f t="shared" si="220"/>
        <v xml:space="preserve"> </v>
      </c>
      <c r="EK199" s="81"/>
      <c r="EL199" s="81"/>
      <c r="EM199" s="81"/>
      <c r="EN199" s="704"/>
      <c r="EO199" s="213" t="str">
        <f t="shared" si="221"/>
        <v xml:space="preserve"> </v>
      </c>
      <c r="EP199" s="249"/>
      <c r="EQ199" s="704"/>
      <c r="ER199" s="248"/>
      <c r="ES199" s="704"/>
      <c r="ET199" s="248"/>
      <c r="EU199" s="251"/>
      <c r="EV199" s="213" t="str">
        <f t="shared" si="222"/>
        <v xml:space="preserve"> </v>
      </c>
      <c r="EW199" s="213" t="str">
        <f t="shared" si="223"/>
        <v xml:space="preserve"> </v>
      </c>
      <c r="EX199" s="82"/>
      <c r="EY199" s="82"/>
      <c r="EZ199" s="82"/>
      <c r="FA199" s="248"/>
      <c r="FB199" s="1337" t="str">
        <f t="shared" si="224"/>
        <v xml:space="preserve"> </v>
      </c>
      <c r="FC199" s="452"/>
      <c r="FD199" s="213" t="str" cm="1">
        <f t="array" ref="FD199">IF(AND(SUM(COUNTIF(DO199:DV199,{"*実施*"}),COUNTIF(EA199:EF199,{"*実施*"}))&gt;0,FC199=""),"法に基づく措置あり→問12に記入",
IF(AND(SUM(COUNTIF(DO199:DV199,{"*実施*"}),COUNTIF(EA199:EF199,{"*実施*"}))&lt;1,FC199&lt;&gt;""),"法に基づく措置なし→問12に記入不要"," "))</f>
        <v xml:space="preserve"> </v>
      </c>
      <c r="FE199" s="449"/>
      <c r="FF199" s="704"/>
      <c r="FG199" s="81"/>
      <c r="FH199" s="449"/>
      <c r="FI199" s="1100"/>
      <c r="FJ199" s="1107" t="str">
        <f t="shared" si="225"/>
        <v xml:space="preserve"> </v>
      </c>
      <c r="FK199" s="779" t="str">
        <f t="shared" si="204"/>
        <v/>
      </c>
      <c r="FL199" s="212" t="str">
        <f t="shared" si="205"/>
        <v xml:space="preserve"> </v>
      </c>
      <c r="FM199" s="1335" t="str">
        <f t="shared" si="226"/>
        <v xml:space="preserve"> </v>
      </c>
      <c r="FN199" s="1273" t="str">
        <f t="shared" si="227"/>
        <v/>
      </c>
      <c r="FO199" s="1274" t="str">
        <f t="shared" si="228"/>
        <v/>
      </c>
      <c r="FP199" s="1275" t="str">
        <f t="shared" si="229"/>
        <v/>
      </c>
      <c r="FQ199" s="1275" t="str">
        <f t="shared" si="230"/>
        <v/>
      </c>
      <c r="FR199" s="1275" t="str">
        <f t="shared" si="231"/>
        <v/>
      </c>
      <c r="FS199" s="1275" t="str">
        <f t="shared" si="232"/>
        <v/>
      </c>
      <c r="FT199" s="1275" t="str">
        <f t="shared" si="233"/>
        <v/>
      </c>
      <c r="FU199" s="1275" t="str">
        <f t="shared" si="234"/>
        <v/>
      </c>
      <c r="FV199" s="1275" t="str">
        <f t="shared" si="235"/>
        <v/>
      </c>
      <c r="FW199" s="1275" t="str">
        <f t="shared" si="236"/>
        <v/>
      </c>
      <c r="FY199" s="1234" t="str">
        <f t="shared" si="250"/>
        <v xml:space="preserve"> </v>
      </c>
      <c r="FZ199" s="1234" t="str">
        <f t="shared" si="251"/>
        <v xml:space="preserve"> </v>
      </c>
      <c r="GA199" s="1234" t="str">
        <f t="shared" si="252"/>
        <v xml:space="preserve"> </v>
      </c>
      <c r="GB199" s="1234" t="str">
        <f t="shared" si="253"/>
        <v xml:space="preserve"> </v>
      </c>
      <c r="GC199" s="1234" t="str">
        <f t="shared" si="254"/>
        <v xml:space="preserve"> </v>
      </c>
      <c r="GD199" s="1234" t="str">
        <f t="shared" si="255"/>
        <v xml:space="preserve"> </v>
      </c>
      <c r="GE199" s="1234" t="str">
        <f t="shared" si="256"/>
        <v xml:space="preserve"> </v>
      </c>
      <c r="GF199" s="1234" t="str">
        <f t="shared" si="257"/>
        <v xml:space="preserve"> </v>
      </c>
      <c r="GG199" s="1234" t="str">
        <f t="shared" si="258"/>
        <v xml:space="preserve"> </v>
      </c>
      <c r="GH199" s="1234">
        <f t="shared" si="259"/>
        <v>0</v>
      </c>
      <c r="GI199" s="1234" t="str">
        <f t="shared" si="260"/>
        <v xml:space="preserve"> </v>
      </c>
      <c r="GJ199" s="1234" t="str">
        <f t="shared" si="261"/>
        <v xml:space="preserve"> </v>
      </c>
      <c r="GK199" s="1234" t="str">
        <f t="shared" si="262"/>
        <v xml:space="preserve"> </v>
      </c>
      <c r="GL199" s="1234" t="str">
        <f t="shared" si="263"/>
        <v xml:space="preserve"> </v>
      </c>
      <c r="GM199" s="1234" t="str">
        <f t="shared" si="264"/>
        <v xml:space="preserve"> </v>
      </c>
      <c r="GN199" s="1234" t="str">
        <f t="shared" si="265"/>
        <v xml:space="preserve"> </v>
      </c>
      <c r="GO199" s="1234" t="str">
        <f t="shared" si="266"/>
        <v xml:space="preserve"> </v>
      </c>
      <c r="GP199" s="1234" t="str">
        <f t="shared" si="267"/>
        <v xml:space="preserve"> </v>
      </c>
      <c r="GQ199" s="1234" t="str">
        <f t="shared" si="268"/>
        <v xml:space="preserve"> </v>
      </c>
      <c r="GR199" s="1234">
        <f t="shared" si="269"/>
        <v>0</v>
      </c>
      <c r="GS199" s="1234" t="str">
        <f t="shared" si="271"/>
        <v xml:space="preserve"> </v>
      </c>
      <c r="GT199" s="1234" t="str">
        <f t="shared" si="272"/>
        <v xml:space="preserve"> </v>
      </c>
      <c r="GU199" s="1234" t="str">
        <f t="shared" si="273"/>
        <v xml:space="preserve"> </v>
      </c>
      <c r="GV199" s="1234" t="str">
        <f t="shared" si="274"/>
        <v xml:space="preserve"> </v>
      </c>
      <c r="GW199" s="1234" t="str">
        <f t="shared" si="275"/>
        <v xml:space="preserve"> </v>
      </c>
      <c r="GX199" s="1234" t="str">
        <f t="shared" si="276"/>
        <v xml:space="preserve"> </v>
      </c>
      <c r="GY199" s="1234" t="str">
        <f t="shared" si="277"/>
        <v xml:space="preserve"> </v>
      </c>
      <c r="GZ199" s="1234" t="str">
        <f t="shared" si="278"/>
        <v xml:space="preserve"> </v>
      </c>
      <c r="HA199" s="1234" t="str">
        <f t="shared" si="279"/>
        <v xml:space="preserve"> </v>
      </c>
      <c r="HB199" s="1234">
        <f t="shared" si="270"/>
        <v>0</v>
      </c>
      <c r="HC199" s="1234" t="str">
        <f t="shared" si="237"/>
        <v xml:space="preserve"> </v>
      </c>
      <c r="HD199" s="1234" t="str">
        <f t="shared" si="238"/>
        <v xml:space="preserve"> </v>
      </c>
      <c r="HE199" s="1234" t="str">
        <f t="shared" si="239"/>
        <v xml:space="preserve"> </v>
      </c>
      <c r="HF199" s="1234">
        <f t="shared" si="240"/>
        <v>0</v>
      </c>
      <c r="HG199" s="1234" t="str">
        <f t="shared" si="241"/>
        <v xml:space="preserve"> </v>
      </c>
      <c r="HH199" s="1234" t="str">
        <f t="shared" si="242"/>
        <v xml:space="preserve"> </v>
      </c>
      <c r="HI199" s="1234" t="str">
        <f t="shared" si="243"/>
        <v xml:space="preserve"> </v>
      </c>
      <c r="HJ199" s="1234" t="str">
        <f t="shared" si="244"/>
        <v xml:space="preserve"> </v>
      </c>
      <c r="HK199" s="1234" t="str">
        <f t="shared" si="245"/>
        <v xml:space="preserve"> </v>
      </c>
      <c r="HL199" s="1234" t="str">
        <f t="shared" si="246"/>
        <v xml:space="preserve"> </v>
      </c>
      <c r="HM199" s="1234" t="str">
        <f t="shared" si="247"/>
        <v xml:space="preserve"> </v>
      </c>
      <c r="HN199" s="1234">
        <f t="shared" si="248"/>
        <v>0</v>
      </c>
    </row>
    <row r="200" spans="1:222" ht="30" customHeight="1" thickTop="1" thickBot="1">
      <c r="A200" s="1205">
        <f>【A票】【D票】!$D$10</f>
        <v>0</v>
      </c>
      <c r="B200" s="1205">
        <f>【A票】【D票】!$H$10</f>
        <v>0</v>
      </c>
      <c r="C200" s="1206" t="str">
        <f>【A票】【D票】!$K$10</f>
        <v xml:space="preserve"> </v>
      </c>
      <c r="D200" s="1207">
        <f t="shared" si="206"/>
        <v>81</v>
      </c>
      <c r="E200" s="472"/>
      <c r="F200" s="704"/>
      <c r="G200" s="588"/>
      <c r="H200" s="589"/>
      <c r="I200" s="639"/>
      <c r="J200" s="639"/>
      <c r="K200" s="639"/>
      <c r="L200" s="639"/>
      <c r="M200" s="639"/>
      <c r="N200" s="639"/>
      <c r="O200" s="639"/>
      <c r="P200" s="639"/>
      <c r="Q200" s="639"/>
      <c r="R200" s="639"/>
      <c r="S200" s="639"/>
      <c r="T200" s="639"/>
      <c r="U200" s="639"/>
      <c r="V200" s="640"/>
      <c r="W200" s="644"/>
      <c r="X200" s="644"/>
      <c r="Y200" s="645"/>
      <c r="Z200" s="643"/>
      <c r="AA200" s="212" t="str">
        <f t="shared" si="207"/>
        <v xml:space="preserve"> </v>
      </c>
      <c r="AB200" s="212" t="str">
        <f t="shared" si="208"/>
        <v xml:space="preserve"> </v>
      </c>
      <c r="AC200" s="81"/>
      <c r="AD200" s="448"/>
      <c r="AE200" s="448"/>
      <c r="AF200" s="804" t="str">
        <f t="shared" si="210"/>
        <v xml:space="preserve"> </v>
      </c>
      <c r="AG200" s="804" t="str">
        <f t="shared" si="211"/>
        <v xml:space="preserve"> </v>
      </c>
      <c r="AH200" s="440"/>
      <c r="AI200" s="704"/>
      <c r="AJ200" s="442"/>
      <c r="AK200" s="442"/>
      <c r="AL200" s="442"/>
      <c r="AM200" s="442"/>
      <c r="AN200" s="844"/>
      <c r="AO200" s="443"/>
      <c r="AP200" s="441"/>
      <c r="AQ200" s="1328" t="str">
        <f t="shared" si="249"/>
        <v xml:space="preserve"> </v>
      </c>
      <c r="AR200" s="213" t="str">
        <f t="shared" si="212"/>
        <v xml:space="preserve"> </v>
      </c>
      <c r="AS200" s="213" t="str">
        <f t="shared" si="213"/>
        <v xml:space="preserve"> </v>
      </c>
      <c r="AT200" s="1216" t="str">
        <f t="shared" si="200"/>
        <v xml:space="preserve"> </v>
      </c>
      <c r="AU200" s="1217" t="str">
        <f t="shared" si="201"/>
        <v xml:space="preserve"> </v>
      </c>
      <c r="AV200" s="79"/>
      <c r="AW200" s="1218" t="str">
        <f t="shared" si="202"/>
        <v/>
      </c>
      <c r="AX200" s="213" t="str">
        <f t="shared" si="214"/>
        <v xml:space="preserve"> </v>
      </c>
      <c r="AY200" s="213" t="str">
        <f t="shared" si="209"/>
        <v xml:space="preserve"> </v>
      </c>
      <c r="AZ200" s="445"/>
      <c r="BA200" s="81"/>
      <c r="BB200" s="81"/>
      <c r="BC200" s="80"/>
      <c r="BD200" s="245"/>
      <c r="BE200" s="442"/>
      <c r="BF200" s="442"/>
      <c r="BG200" s="442"/>
      <c r="BH200" s="219" t="str">
        <f t="shared" si="215"/>
        <v xml:space="preserve"> </v>
      </c>
      <c r="BI200" s="446"/>
      <c r="BJ200" s="704"/>
      <c r="BK200" s="81"/>
      <c r="BL200" s="451"/>
      <c r="BM200" s="450"/>
      <c r="BN200" s="449"/>
      <c r="BO200" s="449"/>
      <c r="BP200" s="81"/>
      <c r="BQ200" s="81"/>
      <c r="BR200" s="81"/>
      <c r="BS200" s="81"/>
      <c r="BT200" s="81"/>
      <c r="BU200" s="81"/>
      <c r="BV200" s="81"/>
      <c r="BW200" s="81"/>
      <c r="BX200" s="81"/>
      <c r="BY200" s="81"/>
      <c r="BZ200" s="81"/>
      <c r="CA200" s="81"/>
      <c r="CB200" s="81"/>
      <c r="CC200" s="81"/>
      <c r="CD200" s="81"/>
      <c r="CE200" s="81"/>
      <c r="CF200" s="81"/>
      <c r="CG200" s="81"/>
      <c r="CH200" s="81"/>
      <c r="CI200" s="81"/>
      <c r="CJ200" s="81"/>
      <c r="CK200" s="81"/>
      <c r="CL200" s="81"/>
      <c r="CM200" s="81"/>
      <c r="CN200" s="81"/>
      <c r="CO200" s="81"/>
      <c r="CP200" s="81"/>
      <c r="CQ200" s="81"/>
      <c r="CR200" s="81"/>
      <c r="CS200" s="81"/>
      <c r="CT200" s="81"/>
      <c r="CU200" s="81"/>
      <c r="CV200" s="81"/>
      <c r="CW200" s="81"/>
      <c r="CX200" s="81"/>
      <c r="CY200" s="81"/>
      <c r="CZ200" s="81"/>
      <c r="DA200" s="81"/>
      <c r="DB200" s="81"/>
      <c r="DC200" s="81"/>
      <c r="DD200" s="81"/>
      <c r="DE200" s="81"/>
      <c r="DF200" s="81"/>
      <c r="DG200" s="81"/>
      <c r="DH200" s="81"/>
      <c r="DI200" s="81"/>
      <c r="DJ200" s="81"/>
      <c r="DK200" s="448"/>
      <c r="DL200" s="213" t="str">
        <f t="shared" si="216"/>
        <v xml:space="preserve"> </v>
      </c>
      <c r="DM200" s="246">
        <f t="shared" si="203"/>
        <v>81</v>
      </c>
      <c r="DN200" s="447"/>
      <c r="DO200" s="449"/>
      <c r="DP200" s="81"/>
      <c r="DQ200" s="81"/>
      <c r="DR200" s="81"/>
      <c r="DS200" s="81"/>
      <c r="DT200" s="81"/>
      <c r="DU200" s="81"/>
      <c r="DV200" s="448"/>
      <c r="DW200" s="450"/>
      <c r="DX200" s="704"/>
      <c r="DY200" s="213" t="str">
        <f t="shared" si="217"/>
        <v xml:space="preserve"> </v>
      </c>
      <c r="DZ200" s="213" t="str">
        <f t="shared" si="218"/>
        <v xml:space="preserve"> </v>
      </c>
      <c r="EA200" s="247"/>
      <c r="EB200" s="247"/>
      <c r="EC200" s="247"/>
      <c r="ED200" s="247"/>
      <c r="EE200" s="247"/>
      <c r="EF200" s="247"/>
      <c r="EG200" s="450"/>
      <c r="EH200" s="704"/>
      <c r="EI200" s="213" t="str">
        <f t="shared" si="219"/>
        <v xml:space="preserve"> </v>
      </c>
      <c r="EJ200" s="213" t="str">
        <f t="shared" si="220"/>
        <v xml:space="preserve"> </v>
      </c>
      <c r="EK200" s="81"/>
      <c r="EL200" s="81"/>
      <c r="EM200" s="81"/>
      <c r="EN200" s="704"/>
      <c r="EO200" s="213" t="str">
        <f t="shared" si="221"/>
        <v xml:space="preserve"> </v>
      </c>
      <c r="EP200" s="249"/>
      <c r="EQ200" s="704"/>
      <c r="ER200" s="248"/>
      <c r="ES200" s="704"/>
      <c r="ET200" s="248"/>
      <c r="EU200" s="251"/>
      <c r="EV200" s="213" t="str">
        <f t="shared" si="222"/>
        <v xml:space="preserve"> </v>
      </c>
      <c r="EW200" s="213" t="str">
        <f t="shared" si="223"/>
        <v xml:space="preserve"> </v>
      </c>
      <c r="EX200" s="82"/>
      <c r="EY200" s="82"/>
      <c r="EZ200" s="82"/>
      <c r="FA200" s="248"/>
      <c r="FB200" s="1337" t="str">
        <f t="shared" si="224"/>
        <v xml:space="preserve"> </v>
      </c>
      <c r="FC200" s="452"/>
      <c r="FD200" s="213" t="str" cm="1">
        <f t="array" ref="FD200">IF(AND(SUM(COUNTIF(DO200:DV200,{"*実施*"}),COUNTIF(EA200:EF200,{"*実施*"}))&gt;0,FC200=""),"法に基づく措置あり→問12に記入",
IF(AND(SUM(COUNTIF(DO200:DV200,{"*実施*"}),COUNTIF(EA200:EF200,{"*実施*"}))&lt;1,FC200&lt;&gt;""),"法に基づく措置なし→問12に記入不要"," "))</f>
        <v xml:space="preserve"> </v>
      </c>
      <c r="FE200" s="449"/>
      <c r="FF200" s="704"/>
      <c r="FG200" s="81"/>
      <c r="FH200" s="449"/>
      <c r="FI200" s="1100"/>
      <c r="FJ200" s="1107" t="str">
        <f t="shared" si="225"/>
        <v xml:space="preserve"> </v>
      </c>
      <c r="FK200" s="779" t="str">
        <f t="shared" si="204"/>
        <v/>
      </c>
      <c r="FL200" s="212" t="str">
        <f t="shared" si="205"/>
        <v xml:space="preserve"> </v>
      </c>
      <c r="FM200" s="1335" t="str">
        <f t="shared" si="226"/>
        <v xml:space="preserve"> </v>
      </c>
      <c r="FN200" s="1273" t="str">
        <f t="shared" si="227"/>
        <v/>
      </c>
      <c r="FO200" s="1274" t="str">
        <f t="shared" si="228"/>
        <v/>
      </c>
      <c r="FP200" s="1275" t="str">
        <f t="shared" si="229"/>
        <v/>
      </c>
      <c r="FQ200" s="1275" t="str">
        <f t="shared" si="230"/>
        <v/>
      </c>
      <c r="FR200" s="1275" t="str">
        <f t="shared" si="231"/>
        <v/>
      </c>
      <c r="FS200" s="1275" t="str">
        <f t="shared" si="232"/>
        <v/>
      </c>
      <c r="FT200" s="1275" t="str">
        <f t="shared" si="233"/>
        <v/>
      </c>
      <c r="FU200" s="1275" t="str">
        <f t="shared" si="234"/>
        <v/>
      </c>
      <c r="FV200" s="1275" t="str">
        <f t="shared" si="235"/>
        <v/>
      </c>
      <c r="FW200" s="1275" t="str">
        <f t="shared" si="236"/>
        <v/>
      </c>
      <c r="FY200" s="1234" t="str">
        <f t="shared" si="250"/>
        <v xml:space="preserve"> </v>
      </c>
      <c r="FZ200" s="1234" t="str">
        <f t="shared" si="251"/>
        <v xml:space="preserve"> </v>
      </c>
      <c r="GA200" s="1234" t="str">
        <f t="shared" si="252"/>
        <v xml:space="preserve"> </v>
      </c>
      <c r="GB200" s="1234" t="str">
        <f t="shared" si="253"/>
        <v xml:space="preserve"> </v>
      </c>
      <c r="GC200" s="1234" t="str">
        <f t="shared" si="254"/>
        <v xml:space="preserve"> </v>
      </c>
      <c r="GD200" s="1234" t="str">
        <f t="shared" si="255"/>
        <v xml:space="preserve"> </v>
      </c>
      <c r="GE200" s="1234" t="str">
        <f t="shared" si="256"/>
        <v xml:space="preserve"> </v>
      </c>
      <c r="GF200" s="1234" t="str">
        <f t="shared" si="257"/>
        <v xml:space="preserve"> </v>
      </c>
      <c r="GG200" s="1234" t="str">
        <f t="shared" si="258"/>
        <v xml:space="preserve"> </v>
      </c>
      <c r="GH200" s="1234">
        <f t="shared" si="259"/>
        <v>0</v>
      </c>
      <c r="GI200" s="1234" t="str">
        <f t="shared" si="260"/>
        <v xml:space="preserve"> </v>
      </c>
      <c r="GJ200" s="1234" t="str">
        <f t="shared" si="261"/>
        <v xml:space="preserve"> </v>
      </c>
      <c r="GK200" s="1234" t="str">
        <f t="shared" si="262"/>
        <v xml:space="preserve"> </v>
      </c>
      <c r="GL200" s="1234" t="str">
        <f t="shared" si="263"/>
        <v xml:space="preserve"> </v>
      </c>
      <c r="GM200" s="1234" t="str">
        <f t="shared" si="264"/>
        <v xml:space="preserve"> </v>
      </c>
      <c r="GN200" s="1234" t="str">
        <f t="shared" si="265"/>
        <v xml:space="preserve"> </v>
      </c>
      <c r="GO200" s="1234" t="str">
        <f t="shared" si="266"/>
        <v xml:space="preserve"> </v>
      </c>
      <c r="GP200" s="1234" t="str">
        <f t="shared" si="267"/>
        <v xml:space="preserve"> </v>
      </c>
      <c r="GQ200" s="1234" t="str">
        <f t="shared" si="268"/>
        <v xml:space="preserve"> </v>
      </c>
      <c r="GR200" s="1234">
        <f t="shared" si="269"/>
        <v>0</v>
      </c>
      <c r="GS200" s="1234" t="str">
        <f t="shared" si="271"/>
        <v xml:space="preserve"> </v>
      </c>
      <c r="GT200" s="1234" t="str">
        <f t="shared" si="272"/>
        <v xml:space="preserve"> </v>
      </c>
      <c r="GU200" s="1234" t="str">
        <f t="shared" si="273"/>
        <v xml:space="preserve"> </v>
      </c>
      <c r="GV200" s="1234" t="str">
        <f t="shared" si="274"/>
        <v xml:space="preserve"> </v>
      </c>
      <c r="GW200" s="1234" t="str">
        <f t="shared" si="275"/>
        <v xml:space="preserve"> </v>
      </c>
      <c r="GX200" s="1234" t="str">
        <f t="shared" si="276"/>
        <v xml:space="preserve"> </v>
      </c>
      <c r="GY200" s="1234" t="str">
        <f t="shared" si="277"/>
        <v xml:space="preserve"> </v>
      </c>
      <c r="GZ200" s="1234" t="str">
        <f t="shared" si="278"/>
        <v xml:space="preserve"> </v>
      </c>
      <c r="HA200" s="1234" t="str">
        <f t="shared" si="279"/>
        <v xml:space="preserve"> </v>
      </c>
      <c r="HB200" s="1234">
        <f t="shared" si="270"/>
        <v>0</v>
      </c>
      <c r="HC200" s="1234" t="str">
        <f t="shared" si="237"/>
        <v xml:space="preserve"> </v>
      </c>
      <c r="HD200" s="1234" t="str">
        <f t="shared" si="238"/>
        <v xml:space="preserve"> </v>
      </c>
      <c r="HE200" s="1234" t="str">
        <f t="shared" si="239"/>
        <v xml:space="preserve"> </v>
      </c>
      <c r="HF200" s="1234">
        <f t="shared" si="240"/>
        <v>0</v>
      </c>
      <c r="HG200" s="1234" t="str">
        <f t="shared" si="241"/>
        <v xml:space="preserve"> </v>
      </c>
      <c r="HH200" s="1234" t="str">
        <f t="shared" si="242"/>
        <v xml:space="preserve"> </v>
      </c>
      <c r="HI200" s="1234" t="str">
        <f t="shared" si="243"/>
        <v xml:space="preserve"> </v>
      </c>
      <c r="HJ200" s="1234" t="str">
        <f t="shared" si="244"/>
        <v xml:space="preserve"> </v>
      </c>
      <c r="HK200" s="1234" t="str">
        <f t="shared" si="245"/>
        <v xml:space="preserve"> </v>
      </c>
      <c r="HL200" s="1234" t="str">
        <f t="shared" si="246"/>
        <v xml:space="preserve"> </v>
      </c>
      <c r="HM200" s="1234" t="str">
        <f t="shared" si="247"/>
        <v xml:space="preserve"> </v>
      </c>
      <c r="HN200" s="1234">
        <f t="shared" si="248"/>
        <v>0</v>
      </c>
    </row>
    <row r="201" spans="1:222" ht="30" customHeight="1" thickTop="1" thickBot="1">
      <c r="A201" s="1205">
        <f>【A票】【D票】!$D$10</f>
        <v>0</v>
      </c>
      <c r="B201" s="1205">
        <f>【A票】【D票】!$H$10</f>
        <v>0</v>
      </c>
      <c r="C201" s="1206" t="str">
        <f>【A票】【D票】!$K$10</f>
        <v xml:space="preserve"> </v>
      </c>
      <c r="D201" s="1207">
        <f t="shared" si="206"/>
        <v>82</v>
      </c>
      <c r="E201" s="472"/>
      <c r="F201" s="704"/>
      <c r="G201" s="588"/>
      <c r="H201" s="589"/>
      <c r="I201" s="639"/>
      <c r="J201" s="639"/>
      <c r="K201" s="639"/>
      <c r="L201" s="639"/>
      <c r="M201" s="639"/>
      <c r="N201" s="639"/>
      <c r="O201" s="639"/>
      <c r="P201" s="639"/>
      <c r="Q201" s="639"/>
      <c r="R201" s="639"/>
      <c r="S201" s="639"/>
      <c r="T201" s="639"/>
      <c r="U201" s="639"/>
      <c r="V201" s="640"/>
      <c r="W201" s="644"/>
      <c r="X201" s="644"/>
      <c r="Y201" s="645"/>
      <c r="Z201" s="643"/>
      <c r="AA201" s="212" t="str">
        <f t="shared" si="207"/>
        <v xml:space="preserve"> </v>
      </c>
      <c r="AB201" s="212" t="str">
        <f t="shared" si="208"/>
        <v xml:space="preserve"> </v>
      </c>
      <c r="AC201" s="81"/>
      <c r="AD201" s="448"/>
      <c r="AE201" s="448"/>
      <c r="AF201" s="804" t="str">
        <f t="shared" si="210"/>
        <v xml:space="preserve"> </v>
      </c>
      <c r="AG201" s="804" t="str">
        <f t="shared" si="211"/>
        <v xml:space="preserve"> </v>
      </c>
      <c r="AH201" s="440"/>
      <c r="AI201" s="704"/>
      <c r="AJ201" s="442"/>
      <c r="AK201" s="442"/>
      <c r="AL201" s="442"/>
      <c r="AM201" s="442"/>
      <c r="AN201" s="844"/>
      <c r="AO201" s="443"/>
      <c r="AP201" s="441"/>
      <c r="AQ201" s="1328" t="str">
        <f t="shared" si="249"/>
        <v xml:space="preserve"> </v>
      </c>
      <c r="AR201" s="213" t="str">
        <f t="shared" si="212"/>
        <v xml:space="preserve"> </v>
      </c>
      <c r="AS201" s="213" t="str">
        <f t="shared" si="213"/>
        <v xml:space="preserve"> </v>
      </c>
      <c r="AT201" s="1216" t="str">
        <f t="shared" ref="AT201:AT319" si="280">IF(AM201=AM$87,"該当",IF(OR(AM201=AM$88,AM201=AM$89,AND(AH201&lt;&gt;"",AM201="")),"非該当"," "))</f>
        <v xml:space="preserve"> </v>
      </c>
      <c r="AU201" s="1217" t="str">
        <f t="shared" si="201"/>
        <v xml:space="preserve"> </v>
      </c>
      <c r="AV201" s="79"/>
      <c r="AW201" s="1218" t="str">
        <f t="shared" ref="AW201:AW319" si="281">IF(AO201=AO$89,"該当",IF(OR(AO201=AO$87,AO201=AO$88,AO201=AO$90,AND(AM201&lt;&gt;"",AO201="")),"非該当",""))</f>
        <v/>
      </c>
      <c r="AX201" s="213" t="str">
        <f t="shared" si="214"/>
        <v xml:space="preserve"> </v>
      </c>
      <c r="AY201" s="213" t="str">
        <f t="shared" si="209"/>
        <v xml:space="preserve"> </v>
      </c>
      <c r="AZ201" s="445"/>
      <c r="BA201" s="81"/>
      <c r="BB201" s="81"/>
      <c r="BC201" s="80"/>
      <c r="BD201" s="245"/>
      <c r="BE201" s="442"/>
      <c r="BF201" s="442"/>
      <c r="BG201" s="442"/>
      <c r="BH201" s="219" t="str">
        <f t="shared" si="215"/>
        <v xml:space="preserve"> </v>
      </c>
      <c r="BI201" s="446"/>
      <c r="BJ201" s="704"/>
      <c r="BK201" s="81"/>
      <c r="BL201" s="451"/>
      <c r="BM201" s="450"/>
      <c r="BN201" s="449"/>
      <c r="BO201" s="449"/>
      <c r="BP201" s="81"/>
      <c r="BQ201" s="81"/>
      <c r="BR201" s="81"/>
      <c r="BS201" s="81"/>
      <c r="BT201" s="81"/>
      <c r="BU201" s="81"/>
      <c r="BV201" s="81"/>
      <c r="BW201" s="81"/>
      <c r="BX201" s="81"/>
      <c r="BY201" s="81"/>
      <c r="BZ201" s="81"/>
      <c r="CA201" s="81"/>
      <c r="CB201" s="81"/>
      <c r="CC201" s="81"/>
      <c r="CD201" s="81"/>
      <c r="CE201" s="81"/>
      <c r="CF201" s="81"/>
      <c r="CG201" s="81"/>
      <c r="CH201" s="81"/>
      <c r="CI201" s="81"/>
      <c r="CJ201" s="81"/>
      <c r="CK201" s="81"/>
      <c r="CL201" s="81"/>
      <c r="CM201" s="81"/>
      <c r="CN201" s="81"/>
      <c r="CO201" s="81"/>
      <c r="CP201" s="81"/>
      <c r="CQ201" s="81"/>
      <c r="CR201" s="81"/>
      <c r="CS201" s="81"/>
      <c r="CT201" s="81"/>
      <c r="CU201" s="81"/>
      <c r="CV201" s="81"/>
      <c r="CW201" s="81"/>
      <c r="CX201" s="81"/>
      <c r="CY201" s="81"/>
      <c r="CZ201" s="81"/>
      <c r="DA201" s="81"/>
      <c r="DB201" s="81"/>
      <c r="DC201" s="81"/>
      <c r="DD201" s="81"/>
      <c r="DE201" s="81"/>
      <c r="DF201" s="81"/>
      <c r="DG201" s="81"/>
      <c r="DH201" s="81"/>
      <c r="DI201" s="81"/>
      <c r="DJ201" s="81"/>
      <c r="DK201" s="448"/>
      <c r="DL201" s="213" t="str">
        <f t="shared" si="216"/>
        <v xml:space="preserve"> </v>
      </c>
      <c r="DM201" s="246">
        <f t="shared" si="203"/>
        <v>82</v>
      </c>
      <c r="DN201" s="447"/>
      <c r="DO201" s="449"/>
      <c r="DP201" s="81"/>
      <c r="DQ201" s="81"/>
      <c r="DR201" s="81"/>
      <c r="DS201" s="81"/>
      <c r="DT201" s="81"/>
      <c r="DU201" s="81"/>
      <c r="DV201" s="448"/>
      <c r="DW201" s="450"/>
      <c r="DX201" s="704"/>
      <c r="DY201" s="213" t="str">
        <f t="shared" si="217"/>
        <v xml:space="preserve"> </v>
      </c>
      <c r="DZ201" s="213" t="str">
        <f t="shared" si="218"/>
        <v xml:space="preserve"> </v>
      </c>
      <c r="EA201" s="247"/>
      <c r="EB201" s="247"/>
      <c r="EC201" s="247"/>
      <c r="ED201" s="247"/>
      <c r="EE201" s="247"/>
      <c r="EF201" s="247"/>
      <c r="EG201" s="450"/>
      <c r="EH201" s="704"/>
      <c r="EI201" s="213" t="str">
        <f t="shared" si="219"/>
        <v xml:space="preserve"> </v>
      </c>
      <c r="EJ201" s="213" t="str">
        <f t="shared" si="220"/>
        <v xml:space="preserve"> </v>
      </c>
      <c r="EK201" s="81"/>
      <c r="EL201" s="81"/>
      <c r="EM201" s="81"/>
      <c r="EN201" s="704"/>
      <c r="EO201" s="213" t="str">
        <f t="shared" si="221"/>
        <v xml:space="preserve"> </v>
      </c>
      <c r="EP201" s="249"/>
      <c r="EQ201" s="704"/>
      <c r="ER201" s="248"/>
      <c r="ES201" s="704"/>
      <c r="ET201" s="248"/>
      <c r="EU201" s="251"/>
      <c r="EV201" s="213" t="str">
        <f t="shared" si="222"/>
        <v xml:space="preserve"> </v>
      </c>
      <c r="EW201" s="213" t="str">
        <f t="shared" si="223"/>
        <v xml:space="preserve"> </v>
      </c>
      <c r="EX201" s="82"/>
      <c r="EY201" s="82"/>
      <c r="EZ201" s="82"/>
      <c r="FA201" s="248"/>
      <c r="FB201" s="1337" t="str">
        <f t="shared" si="224"/>
        <v xml:space="preserve"> </v>
      </c>
      <c r="FC201" s="452"/>
      <c r="FD201" s="213" t="str" cm="1">
        <f t="array" ref="FD201">IF(AND(SUM(COUNTIF(DO201:DV201,{"*実施*"}),COUNTIF(EA201:EF201,{"*実施*"}))&gt;0,FC201=""),"法に基づく措置あり→問12に記入",
IF(AND(SUM(COUNTIF(DO201:DV201,{"*実施*"}),COUNTIF(EA201:EF201,{"*実施*"}))&lt;1,FC201&lt;&gt;""),"法に基づく措置なし→問12に記入不要"," "))</f>
        <v xml:space="preserve"> </v>
      </c>
      <c r="FE201" s="449"/>
      <c r="FF201" s="704"/>
      <c r="FG201" s="81"/>
      <c r="FH201" s="449"/>
      <c r="FI201" s="1100"/>
      <c r="FJ201" s="1107" t="str">
        <f t="shared" si="225"/>
        <v xml:space="preserve"> </v>
      </c>
      <c r="FK201" s="779" t="str">
        <f t="shared" si="204"/>
        <v/>
      </c>
      <c r="FL201" s="212" t="str">
        <f t="shared" si="205"/>
        <v xml:space="preserve"> </v>
      </c>
      <c r="FM201" s="1335" t="str">
        <f t="shared" si="226"/>
        <v xml:space="preserve"> </v>
      </c>
      <c r="FN201" s="1273" t="str">
        <f t="shared" si="227"/>
        <v/>
      </c>
      <c r="FO201" s="1274" t="str">
        <f t="shared" si="228"/>
        <v/>
      </c>
      <c r="FP201" s="1275" t="str">
        <f t="shared" si="229"/>
        <v/>
      </c>
      <c r="FQ201" s="1275" t="str">
        <f t="shared" si="230"/>
        <v/>
      </c>
      <c r="FR201" s="1275" t="str">
        <f t="shared" si="231"/>
        <v/>
      </c>
      <c r="FS201" s="1275" t="str">
        <f t="shared" si="232"/>
        <v/>
      </c>
      <c r="FT201" s="1275" t="str">
        <f t="shared" si="233"/>
        <v/>
      </c>
      <c r="FU201" s="1275" t="str">
        <f t="shared" si="234"/>
        <v/>
      </c>
      <c r="FV201" s="1275" t="str">
        <f t="shared" si="235"/>
        <v/>
      </c>
      <c r="FW201" s="1275" t="str">
        <f t="shared" si="236"/>
        <v/>
      </c>
      <c r="FY201" s="1234" t="str">
        <f t="shared" si="250"/>
        <v xml:space="preserve"> </v>
      </c>
      <c r="FZ201" s="1234" t="str">
        <f t="shared" si="251"/>
        <v xml:space="preserve"> </v>
      </c>
      <c r="GA201" s="1234" t="str">
        <f t="shared" si="252"/>
        <v xml:space="preserve"> </v>
      </c>
      <c r="GB201" s="1234" t="str">
        <f t="shared" si="253"/>
        <v xml:space="preserve"> </v>
      </c>
      <c r="GC201" s="1234" t="str">
        <f t="shared" si="254"/>
        <v xml:space="preserve"> </v>
      </c>
      <c r="GD201" s="1234" t="str">
        <f t="shared" si="255"/>
        <v xml:space="preserve"> </v>
      </c>
      <c r="GE201" s="1234" t="str">
        <f t="shared" si="256"/>
        <v xml:space="preserve"> </v>
      </c>
      <c r="GF201" s="1234" t="str">
        <f t="shared" si="257"/>
        <v xml:space="preserve"> </v>
      </c>
      <c r="GG201" s="1234" t="str">
        <f t="shared" si="258"/>
        <v xml:space="preserve"> </v>
      </c>
      <c r="GH201" s="1234">
        <f t="shared" si="259"/>
        <v>0</v>
      </c>
      <c r="GI201" s="1234" t="str">
        <f t="shared" si="260"/>
        <v xml:space="preserve"> </v>
      </c>
      <c r="GJ201" s="1234" t="str">
        <f t="shared" si="261"/>
        <v xml:space="preserve"> </v>
      </c>
      <c r="GK201" s="1234" t="str">
        <f t="shared" si="262"/>
        <v xml:space="preserve"> </v>
      </c>
      <c r="GL201" s="1234" t="str">
        <f t="shared" si="263"/>
        <v xml:space="preserve"> </v>
      </c>
      <c r="GM201" s="1234" t="str">
        <f t="shared" si="264"/>
        <v xml:space="preserve"> </v>
      </c>
      <c r="GN201" s="1234" t="str">
        <f t="shared" si="265"/>
        <v xml:space="preserve"> </v>
      </c>
      <c r="GO201" s="1234" t="str">
        <f t="shared" si="266"/>
        <v xml:space="preserve"> </v>
      </c>
      <c r="GP201" s="1234" t="str">
        <f t="shared" si="267"/>
        <v xml:space="preserve"> </v>
      </c>
      <c r="GQ201" s="1234" t="str">
        <f t="shared" si="268"/>
        <v xml:space="preserve"> </v>
      </c>
      <c r="GR201" s="1234">
        <f t="shared" si="269"/>
        <v>0</v>
      </c>
      <c r="GS201" s="1234" t="str">
        <f t="shared" si="271"/>
        <v xml:space="preserve"> </v>
      </c>
      <c r="GT201" s="1234" t="str">
        <f t="shared" si="272"/>
        <v xml:space="preserve"> </v>
      </c>
      <c r="GU201" s="1234" t="str">
        <f t="shared" si="273"/>
        <v xml:space="preserve"> </v>
      </c>
      <c r="GV201" s="1234" t="str">
        <f t="shared" si="274"/>
        <v xml:space="preserve"> </v>
      </c>
      <c r="GW201" s="1234" t="str">
        <f t="shared" si="275"/>
        <v xml:space="preserve"> </v>
      </c>
      <c r="GX201" s="1234" t="str">
        <f t="shared" si="276"/>
        <v xml:space="preserve"> </v>
      </c>
      <c r="GY201" s="1234" t="str">
        <f t="shared" si="277"/>
        <v xml:space="preserve"> </v>
      </c>
      <c r="GZ201" s="1234" t="str">
        <f t="shared" si="278"/>
        <v xml:space="preserve"> </v>
      </c>
      <c r="HA201" s="1234" t="str">
        <f t="shared" si="279"/>
        <v xml:space="preserve"> </v>
      </c>
      <c r="HB201" s="1234">
        <f t="shared" si="270"/>
        <v>0</v>
      </c>
      <c r="HC201" s="1234" t="str">
        <f t="shared" si="237"/>
        <v xml:space="preserve"> </v>
      </c>
      <c r="HD201" s="1234" t="str">
        <f t="shared" si="238"/>
        <v xml:space="preserve"> </v>
      </c>
      <c r="HE201" s="1234" t="str">
        <f t="shared" si="239"/>
        <v xml:space="preserve"> </v>
      </c>
      <c r="HF201" s="1234">
        <f t="shared" si="240"/>
        <v>0</v>
      </c>
      <c r="HG201" s="1234" t="str">
        <f t="shared" si="241"/>
        <v xml:space="preserve"> </v>
      </c>
      <c r="HH201" s="1234" t="str">
        <f t="shared" si="242"/>
        <v xml:space="preserve"> </v>
      </c>
      <c r="HI201" s="1234" t="str">
        <f t="shared" si="243"/>
        <v xml:space="preserve"> </v>
      </c>
      <c r="HJ201" s="1234" t="str">
        <f t="shared" si="244"/>
        <v xml:space="preserve"> </v>
      </c>
      <c r="HK201" s="1234" t="str">
        <f t="shared" si="245"/>
        <v xml:space="preserve"> </v>
      </c>
      <c r="HL201" s="1234" t="str">
        <f t="shared" si="246"/>
        <v xml:space="preserve"> </v>
      </c>
      <c r="HM201" s="1234" t="str">
        <f t="shared" si="247"/>
        <v xml:space="preserve"> </v>
      </c>
      <c r="HN201" s="1234">
        <f t="shared" si="248"/>
        <v>0</v>
      </c>
    </row>
    <row r="202" spans="1:222" ht="30" customHeight="1" thickTop="1" thickBot="1">
      <c r="A202" s="1205">
        <f>【A票】【D票】!$D$10</f>
        <v>0</v>
      </c>
      <c r="B202" s="1205">
        <f>【A票】【D票】!$H$10</f>
        <v>0</v>
      </c>
      <c r="C202" s="1206" t="str">
        <f>【A票】【D票】!$K$10</f>
        <v xml:space="preserve"> </v>
      </c>
      <c r="D202" s="1207">
        <f t="shared" si="206"/>
        <v>83</v>
      </c>
      <c r="E202" s="472"/>
      <c r="F202" s="704"/>
      <c r="G202" s="588"/>
      <c r="H202" s="589"/>
      <c r="I202" s="639"/>
      <c r="J202" s="639"/>
      <c r="K202" s="639"/>
      <c r="L202" s="639"/>
      <c r="M202" s="639"/>
      <c r="N202" s="639"/>
      <c r="O202" s="639"/>
      <c r="P202" s="639"/>
      <c r="Q202" s="639"/>
      <c r="R202" s="639"/>
      <c r="S202" s="639"/>
      <c r="T202" s="639"/>
      <c r="U202" s="639"/>
      <c r="V202" s="640"/>
      <c r="W202" s="644"/>
      <c r="X202" s="644"/>
      <c r="Y202" s="645"/>
      <c r="Z202" s="643"/>
      <c r="AA202" s="212" t="str">
        <f t="shared" si="207"/>
        <v xml:space="preserve"> </v>
      </c>
      <c r="AB202" s="212" t="str">
        <f t="shared" si="208"/>
        <v xml:space="preserve"> </v>
      </c>
      <c r="AC202" s="81"/>
      <c r="AD202" s="448"/>
      <c r="AE202" s="448"/>
      <c r="AF202" s="804" t="str">
        <f t="shared" si="210"/>
        <v xml:space="preserve"> </v>
      </c>
      <c r="AG202" s="804" t="str">
        <f t="shared" si="211"/>
        <v xml:space="preserve"> </v>
      </c>
      <c r="AH202" s="440"/>
      <c r="AI202" s="704"/>
      <c r="AJ202" s="442"/>
      <c r="AK202" s="442"/>
      <c r="AL202" s="442"/>
      <c r="AM202" s="442"/>
      <c r="AN202" s="844"/>
      <c r="AO202" s="443"/>
      <c r="AP202" s="441"/>
      <c r="AQ202" s="1328" t="str">
        <f t="shared" si="249"/>
        <v xml:space="preserve"> </v>
      </c>
      <c r="AR202" s="213" t="str">
        <f t="shared" si="212"/>
        <v xml:space="preserve"> </v>
      </c>
      <c r="AS202" s="213" t="str">
        <f t="shared" si="213"/>
        <v xml:space="preserve"> </v>
      </c>
      <c r="AT202" s="1216" t="str">
        <f t="shared" si="280"/>
        <v xml:space="preserve"> </v>
      </c>
      <c r="AU202" s="1217" t="str">
        <f t="shared" si="201"/>
        <v xml:space="preserve"> </v>
      </c>
      <c r="AV202" s="79"/>
      <c r="AW202" s="1218" t="str">
        <f t="shared" si="281"/>
        <v/>
      </c>
      <c r="AX202" s="213" t="str">
        <f t="shared" si="214"/>
        <v xml:space="preserve"> </v>
      </c>
      <c r="AY202" s="213" t="str">
        <f t="shared" si="209"/>
        <v xml:space="preserve"> </v>
      </c>
      <c r="AZ202" s="445"/>
      <c r="BA202" s="81"/>
      <c r="BB202" s="81"/>
      <c r="BC202" s="80"/>
      <c r="BD202" s="245"/>
      <c r="BE202" s="442"/>
      <c r="BF202" s="442"/>
      <c r="BG202" s="442"/>
      <c r="BH202" s="219" t="str">
        <f t="shared" si="215"/>
        <v xml:space="preserve"> </v>
      </c>
      <c r="BI202" s="446"/>
      <c r="BJ202" s="704"/>
      <c r="BK202" s="81"/>
      <c r="BL202" s="451"/>
      <c r="BM202" s="450"/>
      <c r="BN202" s="449"/>
      <c r="BO202" s="449"/>
      <c r="BP202" s="81"/>
      <c r="BQ202" s="81"/>
      <c r="BR202" s="81"/>
      <c r="BS202" s="81"/>
      <c r="BT202" s="81"/>
      <c r="BU202" s="81"/>
      <c r="BV202" s="81"/>
      <c r="BW202" s="81"/>
      <c r="BX202" s="81"/>
      <c r="BY202" s="81"/>
      <c r="BZ202" s="81"/>
      <c r="CA202" s="81"/>
      <c r="CB202" s="81"/>
      <c r="CC202" s="81"/>
      <c r="CD202" s="81"/>
      <c r="CE202" s="81"/>
      <c r="CF202" s="81"/>
      <c r="CG202" s="81"/>
      <c r="CH202" s="81"/>
      <c r="CI202" s="81"/>
      <c r="CJ202" s="81"/>
      <c r="CK202" s="81"/>
      <c r="CL202" s="81"/>
      <c r="CM202" s="81"/>
      <c r="CN202" s="81"/>
      <c r="CO202" s="81"/>
      <c r="CP202" s="81"/>
      <c r="CQ202" s="81"/>
      <c r="CR202" s="81"/>
      <c r="CS202" s="81"/>
      <c r="CT202" s="81"/>
      <c r="CU202" s="81"/>
      <c r="CV202" s="81"/>
      <c r="CW202" s="81"/>
      <c r="CX202" s="81"/>
      <c r="CY202" s="81"/>
      <c r="CZ202" s="81"/>
      <c r="DA202" s="81"/>
      <c r="DB202" s="81"/>
      <c r="DC202" s="81"/>
      <c r="DD202" s="81"/>
      <c r="DE202" s="81"/>
      <c r="DF202" s="81"/>
      <c r="DG202" s="81"/>
      <c r="DH202" s="81"/>
      <c r="DI202" s="81"/>
      <c r="DJ202" s="81"/>
      <c r="DK202" s="448"/>
      <c r="DL202" s="213" t="str">
        <f t="shared" si="216"/>
        <v xml:space="preserve"> </v>
      </c>
      <c r="DM202" s="246">
        <f t="shared" si="203"/>
        <v>83</v>
      </c>
      <c r="DN202" s="447"/>
      <c r="DO202" s="449"/>
      <c r="DP202" s="81"/>
      <c r="DQ202" s="81"/>
      <c r="DR202" s="81"/>
      <c r="DS202" s="81"/>
      <c r="DT202" s="81"/>
      <c r="DU202" s="81"/>
      <c r="DV202" s="448"/>
      <c r="DW202" s="450"/>
      <c r="DX202" s="704"/>
      <c r="DY202" s="213" t="str">
        <f t="shared" si="217"/>
        <v xml:space="preserve"> </v>
      </c>
      <c r="DZ202" s="213" t="str">
        <f t="shared" si="218"/>
        <v xml:space="preserve"> </v>
      </c>
      <c r="EA202" s="247"/>
      <c r="EB202" s="247"/>
      <c r="EC202" s="247"/>
      <c r="ED202" s="247"/>
      <c r="EE202" s="247"/>
      <c r="EF202" s="247"/>
      <c r="EG202" s="450"/>
      <c r="EH202" s="704"/>
      <c r="EI202" s="213" t="str">
        <f t="shared" si="219"/>
        <v xml:space="preserve"> </v>
      </c>
      <c r="EJ202" s="213" t="str">
        <f t="shared" si="220"/>
        <v xml:space="preserve"> </v>
      </c>
      <c r="EK202" s="81"/>
      <c r="EL202" s="81"/>
      <c r="EM202" s="81"/>
      <c r="EN202" s="704"/>
      <c r="EO202" s="213" t="str">
        <f t="shared" si="221"/>
        <v xml:space="preserve"> </v>
      </c>
      <c r="EP202" s="249"/>
      <c r="EQ202" s="704"/>
      <c r="ER202" s="248"/>
      <c r="ES202" s="704"/>
      <c r="ET202" s="248"/>
      <c r="EU202" s="251"/>
      <c r="EV202" s="213" t="str">
        <f t="shared" si="222"/>
        <v xml:space="preserve"> </v>
      </c>
      <c r="EW202" s="213" t="str">
        <f t="shared" si="223"/>
        <v xml:space="preserve"> </v>
      </c>
      <c r="EX202" s="82"/>
      <c r="EY202" s="82"/>
      <c r="EZ202" s="82"/>
      <c r="FA202" s="248"/>
      <c r="FB202" s="1337" t="str">
        <f t="shared" si="224"/>
        <v xml:space="preserve"> </v>
      </c>
      <c r="FC202" s="452"/>
      <c r="FD202" s="213" t="str" cm="1">
        <f t="array" ref="FD202">IF(AND(SUM(COUNTIF(DO202:DV202,{"*実施*"}),COUNTIF(EA202:EF202,{"*実施*"}))&gt;0,FC202=""),"法に基づく措置あり→問12に記入",
IF(AND(SUM(COUNTIF(DO202:DV202,{"*実施*"}),COUNTIF(EA202:EF202,{"*実施*"}))&lt;1,FC202&lt;&gt;""),"法に基づく措置なし→問12に記入不要"," "))</f>
        <v xml:space="preserve"> </v>
      </c>
      <c r="FE202" s="449"/>
      <c r="FF202" s="704"/>
      <c r="FG202" s="81"/>
      <c r="FH202" s="449"/>
      <c r="FI202" s="1100"/>
      <c r="FJ202" s="1107" t="str">
        <f t="shared" si="225"/>
        <v xml:space="preserve"> </v>
      </c>
      <c r="FK202" s="779" t="str">
        <f t="shared" si="204"/>
        <v/>
      </c>
      <c r="FL202" s="212" t="str">
        <f t="shared" si="205"/>
        <v xml:space="preserve"> </v>
      </c>
      <c r="FM202" s="1335" t="str">
        <f t="shared" si="226"/>
        <v xml:space="preserve"> </v>
      </c>
      <c r="FN202" s="1273" t="str">
        <f t="shared" si="227"/>
        <v/>
      </c>
      <c r="FO202" s="1274" t="str">
        <f t="shared" si="228"/>
        <v/>
      </c>
      <c r="FP202" s="1275" t="str">
        <f t="shared" si="229"/>
        <v/>
      </c>
      <c r="FQ202" s="1275" t="str">
        <f t="shared" si="230"/>
        <v/>
      </c>
      <c r="FR202" s="1275" t="str">
        <f t="shared" si="231"/>
        <v/>
      </c>
      <c r="FS202" s="1275" t="str">
        <f t="shared" si="232"/>
        <v/>
      </c>
      <c r="FT202" s="1275" t="str">
        <f t="shared" si="233"/>
        <v/>
      </c>
      <c r="FU202" s="1275" t="str">
        <f t="shared" si="234"/>
        <v/>
      </c>
      <c r="FV202" s="1275" t="str">
        <f t="shared" si="235"/>
        <v/>
      </c>
      <c r="FW202" s="1275" t="str">
        <f t="shared" si="236"/>
        <v/>
      </c>
      <c r="FY202" s="1234" t="str">
        <f t="shared" si="250"/>
        <v xml:space="preserve"> </v>
      </c>
      <c r="FZ202" s="1234" t="str">
        <f t="shared" si="251"/>
        <v xml:space="preserve"> </v>
      </c>
      <c r="GA202" s="1234" t="str">
        <f t="shared" si="252"/>
        <v xml:space="preserve"> </v>
      </c>
      <c r="GB202" s="1234" t="str">
        <f t="shared" si="253"/>
        <v xml:space="preserve"> </v>
      </c>
      <c r="GC202" s="1234" t="str">
        <f t="shared" si="254"/>
        <v xml:space="preserve"> </v>
      </c>
      <c r="GD202" s="1234" t="str">
        <f t="shared" si="255"/>
        <v xml:space="preserve"> </v>
      </c>
      <c r="GE202" s="1234" t="str">
        <f t="shared" si="256"/>
        <v xml:space="preserve"> </v>
      </c>
      <c r="GF202" s="1234" t="str">
        <f t="shared" si="257"/>
        <v xml:space="preserve"> </v>
      </c>
      <c r="GG202" s="1234" t="str">
        <f t="shared" si="258"/>
        <v xml:space="preserve"> </v>
      </c>
      <c r="GH202" s="1234">
        <f t="shared" si="259"/>
        <v>0</v>
      </c>
      <c r="GI202" s="1234" t="str">
        <f t="shared" si="260"/>
        <v xml:space="preserve"> </v>
      </c>
      <c r="GJ202" s="1234" t="str">
        <f t="shared" si="261"/>
        <v xml:space="preserve"> </v>
      </c>
      <c r="GK202" s="1234" t="str">
        <f t="shared" si="262"/>
        <v xml:space="preserve"> </v>
      </c>
      <c r="GL202" s="1234" t="str">
        <f t="shared" si="263"/>
        <v xml:space="preserve"> </v>
      </c>
      <c r="GM202" s="1234" t="str">
        <f t="shared" si="264"/>
        <v xml:space="preserve"> </v>
      </c>
      <c r="GN202" s="1234" t="str">
        <f t="shared" si="265"/>
        <v xml:space="preserve"> </v>
      </c>
      <c r="GO202" s="1234" t="str">
        <f t="shared" si="266"/>
        <v xml:space="preserve"> </v>
      </c>
      <c r="GP202" s="1234" t="str">
        <f t="shared" si="267"/>
        <v xml:space="preserve"> </v>
      </c>
      <c r="GQ202" s="1234" t="str">
        <f t="shared" si="268"/>
        <v xml:space="preserve"> </v>
      </c>
      <c r="GR202" s="1234">
        <f t="shared" si="269"/>
        <v>0</v>
      </c>
      <c r="GS202" s="1234" t="str">
        <f t="shared" si="271"/>
        <v xml:space="preserve"> </v>
      </c>
      <c r="GT202" s="1234" t="str">
        <f t="shared" si="272"/>
        <v xml:space="preserve"> </v>
      </c>
      <c r="GU202" s="1234" t="str">
        <f t="shared" si="273"/>
        <v xml:space="preserve"> </v>
      </c>
      <c r="GV202" s="1234" t="str">
        <f t="shared" si="274"/>
        <v xml:space="preserve"> </v>
      </c>
      <c r="GW202" s="1234" t="str">
        <f t="shared" si="275"/>
        <v xml:space="preserve"> </v>
      </c>
      <c r="GX202" s="1234" t="str">
        <f t="shared" si="276"/>
        <v xml:space="preserve"> </v>
      </c>
      <c r="GY202" s="1234" t="str">
        <f t="shared" si="277"/>
        <v xml:space="preserve"> </v>
      </c>
      <c r="GZ202" s="1234" t="str">
        <f t="shared" si="278"/>
        <v xml:space="preserve"> </v>
      </c>
      <c r="HA202" s="1234" t="str">
        <f t="shared" si="279"/>
        <v xml:space="preserve"> </v>
      </c>
      <c r="HB202" s="1234">
        <f t="shared" si="270"/>
        <v>0</v>
      </c>
      <c r="HC202" s="1234" t="str">
        <f t="shared" si="237"/>
        <v xml:space="preserve"> </v>
      </c>
      <c r="HD202" s="1234" t="str">
        <f t="shared" si="238"/>
        <v xml:space="preserve"> </v>
      </c>
      <c r="HE202" s="1234" t="str">
        <f t="shared" si="239"/>
        <v xml:space="preserve"> </v>
      </c>
      <c r="HF202" s="1234">
        <f t="shared" si="240"/>
        <v>0</v>
      </c>
      <c r="HG202" s="1234" t="str">
        <f t="shared" si="241"/>
        <v xml:space="preserve"> </v>
      </c>
      <c r="HH202" s="1234" t="str">
        <f t="shared" si="242"/>
        <v xml:space="preserve"> </v>
      </c>
      <c r="HI202" s="1234" t="str">
        <f t="shared" si="243"/>
        <v xml:space="preserve"> </v>
      </c>
      <c r="HJ202" s="1234" t="str">
        <f t="shared" si="244"/>
        <v xml:space="preserve"> </v>
      </c>
      <c r="HK202" s="1234" t="str">
        <f t="shared" si="245"/>
        <v xml:space="preserve"> </v>
      </c>
      <c r="HL202" s="1234" t="str">
        <f t="shared" si="246"/>
        <v xml:space="preserve"> </v>
      </c>
      <c r="HM202" s="1234" t="str">
        <f t="shared" si="247"/>
        <v xml:space="preserve"> </v>
      </c>
      <c r="HN202" s="1234">
        <f t="shared" si="248"/>
        <v>0</v>
      </c>
    </row>
    <row r="203" spans="1:222" ht="30" customHeight="1" thickTop="1" thickBot="1">
      <c r="A203" s="1205">
        <f>【A票】【D票】!$D$10</f>
        <v>0</v>
      </c>
      <c r="B203" s="1205">
        <f>【A票】【D票】!$H$10</f>
        <v>0</v>
      </c>
      <c r="C203" s="1206" t="str">
        <f>【A票】【D票】!$K$10</f>
        <v xml:space="preserve"> </v>
      </c>
      <c r="D203" s="1207">
        <f t="shared" si="206"/>
        <v>84</v>
      </c>
      <c r="E203" s="472"/>
      <c r="F203" s="704"/>
      <c r="G203" s="588"/>
      <c r="H203" s="589"/>
      <c r="I203" s="639"/>
      <c r="J203" s="639"/>
      <c r="K203" s="639"/>
      <c r="L203" s="639"/>
      <c r="M203" s="639"/>
      <c r="N203" s="639"/>
      <c r="O203" s="639"/>
      <c r="P203" s="639"/>
      <c r="Q203" s="639"/>
      <c r="R203" s="639"/>
      <c r="S203" s="639"/>
      <c r="T203" s="639"/>
      <c r="U203" s="639"/>
      <c r="V203" s="640"/>
      <c r="W203" s="644"/>
      <c r="X203" s="644"/>
      <c r="Y203" s="645"/>
      <c r="Z203" s="643"/>
      <c r="AA203" s="212" t="str">
        <f t="shared" si="207"/>
        <v xml:space="preserve"> </v>
      </c>
      <c r="AB203" s="212" t="str">
        <f t="shared" si="208"/>
        <v xml:space="preserve"> </v>
      </c>
      <c r="AC203" s="81"/>
      <c r="AD203" s="448"/>
      <c r="AE203" s="448"/>
      <c r="AF203" s="804" t="str">
        <f t="shared" si="210"/>
        <v xml:space="preserve"> </v>
      </c>
      <c r="AG203" s="804" t="str">
        <f t="shared" si="211"/>
        <v xml:space="preserve"> </v>
      </c>
      <c r="AH203" s="440"/>
      <c r="AI203" s="704"/>
      <c r="AJ203" s="442"/>
      <c r="AK203" s="442"/>
      <c r="AL203" s="442"/>
      <c r="AM203" s="442"/>
      <c r="AN203" s="844"/>
      <c r="AO203" s="443"/>
      <c r="AP203" s="441"/>
      <c r="AQ203" s="1328" t="str">
        <f t="shared" si="249"/>
        <v xml:space="preserve"> </v>
      </c>
      <c r="AR203" s="213" t="str">
        <f t="shared" si="212"/>
        <v xml:space="preserve"> </v>
      </c>
      <c r="AS203" s="213" t="str">
        <f t="shared" si="213"/>
        <v xml:space="preserve"> </v>
      </c>
      <c r="AT203" s="1216" t="str">
        <f t="shared" si="280"/>
        <v xml:space="preserve"> </v>
      </c>
      <c r="AU203" s="1217" t="str">
        <f t="shared" si="201"/>
        <v xml:space="preserve"> </v>
      </c>
      <c r="AV203" s="79"/>
      <c r="AW203" s="1218" t="str">
        <f t="shared" si="281"/>
        <v/>
      </c>
      <c r="AX203" s="213" t="str">
        <f t="shared" si="214"/>
        <v xml:space="preserve"> </v>
      </c>
      <c r="AY203" s="213" t="str">
        <f t="shared" si="209"/>
        <v xml:space="preserve"> </v>
      </c>
      <c r="AZ203" s="445"/>
      <c r="BA203" s="81"/>
      <c r="BB203" s="81"/>
      <c r="BC203" s="80"/>
      <c r="BD203" s="245"/>
      <c r="BE203" s="442"/>
      <c r="BF203" s="442"/>
      <c r="BG203" s="442"/>
      <c r="BH203" s="219" t="str">
        <f t="shared" si="215"/>
        <v xml:space="preserve"> </v>
      </c>
      <c r="BI203" s="446"/>
      <c r="BJ203" s="704"/>
      <c r="BK203" s="81"/>
      <c r="BL203" s="451"/>
      <c r="BM203" s="450"/>
      <c r="BN203" s="449"/>
      <c r="BO203" s="449"/>
      <c r="BP203" s="81"/>
      <c r="BQ203" s="81"/>
      <c r="BR203" s="81"/>
      <c r="BS203" s="81"/>
      <c r="BT203" s="81"/>
      <c r="BU203" s="81"/>
      <c r="BV203" s="81"/>
      <c r="BW203" s="81"/>
      <c r="BX203" s="81"/>
      <c r="BY203" s="81"/>
      <c r="BZ203" s="81"/>
      <c r="CA203" s="81"/>
      <c r="CB203" s="81"/>
      <c r="CC203" s="81"/>
      <c r="CD203" s="81"/>
      <c r="CE203" s="81"/>
      <c r="CF203" s="81"/>
      <c r="CG203" s="81"/>
      <c r="CH203" s="81"/>
      <c r="CI203" s="81"/>
      <c r="CJ203" s="81"/>
      <c r="CK203" s="81"/>
      <c r="CL203" s="81"/>
      <c r="CM203" s="81"/>
      <c r="CN203" s="81"/>
      <c r="CO203" s="81"/>
      <c r="CP203" s="81"/>
      <c r="CQ203" s="81"/>
      <c r="CR203" s="81"/>
      <c r="CS203" s="81"/>
      <c r="CT203" s="81"/>
      <c r="CU203" s="81"/>
      <c r="CV203" s="81"/>
      <c r="CW203" s="81"/>
      <c r="CX203" s="81"/>
      <c r="CY203" s="81"/>
      <c r="CZ203" s="81"/>
      <c r="DA203" s="81"/>
      <c r="DB203" s="81"/>
      <c r="DC203" s="81"/>
      <c r="DD203" s="81"/>
      <c r="DE203" s="81"/>
      <c r="DF203" s="81"/>
      <c r="DG203" s="81"/>
      <c r="DH203" s="81"/>
      <c r="DI203" s="81"/>
      <c r="DJ203" s="81"/>
      <c r="DK203" s="448"/>
      <c r="DL203" s="213" t="str">
        <f t="shared" si="216"/>
        <v xml:space="preserve"> </v>
      </c>
      <c r="DM203" s="246">
        <f t="shared" si="203"/>
        <v>84</v>
      </c>
      <c r="DN203" s="447"/>
      <c r="DO203" s="449"/>
      <c r="DP203" s="81"/>
      <c r="DQ203" s="81"/>
      <c r="DR203" s="81"/>
      <c r="DS203" s="81"/>
      <c r="DT203" s="81"/>
      <c r="DU203" s="81"/>
      <c r="DV203" s="448"/>
      <c r="DW203" s="450"/>
      <c r="DX203" s="704"/>
      <c r="DY203" s="213" t="str">
        <f t="shared" si="217"/>
        <v xml:space="preserve"> </v>
      </c>
      <c r="DZ203" s="213" t="str">
        <f t="shared" si="218"/>
        <v xml:space="preserve"> </v>
      </c>
      <c r="EA203" s="247"/>
      <c r="EB203" s="247"/>
      <c r="EC203" s="247"/>
      <c r="ED203" s="247"/>
      <c r="EE203" s="247"/>
      <c r="EF203" s="247"/>
      <c r="EG203" s="450"/>
      <c r="EH203" s="704"/>
      <c r="EI203" s="213" t="str">
        <f t="shared" si="219"/>
        <v xml:space="preserve"> </v>
      </c>
      <c r="EJ203" s="213" t="str">
        <f t="shared" si="220"/>
        <v xml:space="preserve"> </v>
      </c>
      <c r="EK203" s="81"/>
      <c r="EL203" s="81"/>
      <c r="EM203" s="81"/>
      <c r="EN203" s="704"/>
      <c r="EO203" s="213" t="str">
        <f t="shared" si="221"/>
        <v xml:space="preserve"> </v>
      </c>
      <c r="EP203" s="249"/>
      <c r="EQ203" s="704"/>
      <c r="ER203" s="248"/>
      <c r="ES203" s="704"/>
      <c r="ET203" s="248"/>
      <c r="EU203" s="251"/>
      <c r="EV203" s="213" t="str">
        <f t="shared" si="222"/>
        <v xml:space="preserve"> </v>
      </c>
      <c r="EW203" s="213" t="str">
        <f t="shared" si="223"/>
        <v xml:space="preserve"> </v>
      </c>
      <c r="EX203" s="82"/>
      <c r="EY203" s="82"/>
      <c r="EZ203" s="82"/>
      <c r="FA203" s="248"/>
      <c r="FB203" s="1337" t="str">
        <f t="shared" si="224"/>
        <v xml:space="preserve"> </v>
      </c>
      <c r="FC203" s="452"/>
      <c r="FD203" s="213" t="str" cm="1">
        <f t="array" ref="FD203">IF(AND(SUM(COUNTIF(DO203:DV203,{"*実施*"}),COUNTIF(EA203:EF203,{"*実施*"}))&gt;0,FC203=""),"法に基づく措置あり→問12に記入",
IF(AND(SUM(COUNTIF(DO203:DV203,{"*実施*"}),COUNTIF(EA203:EF203,{"*実施*"}))&lt;1,FC203&lt;&gt;""),"法に基づく措置なし→問12に記入不要"," "))</f>
        <v xml:space="preserve"> </v>
      </c>
      <c r="FE203" s="449"/>
      <c r="FF203" s="704"/>
      <c r="FG203" s="81"/>
      <c r="FH203" s="449"/>
      <c r="FI203" s="1100"/>
      <c r="FJ203" s="1107" t="str">
        <f t="shared" si="225"/>
        <v xml:space="preserve"> </v>
      </c>
      <c r="FK203" s="779" t="str">
        <f t="shared" si="204"/>
        <v/>
      </c>
      <c r="FL203" s="212" t="str">
        <f t="shared" si="205"/>
        <v xml:space="preserve"> </v>
      </c>
      <c r="FM203" s="1335" t="str">
        <f t="shared" si="226"/>
        <v xml:space="preserve"> </v>
      </c>
      <c r="FN203" s="1273" t="str">
        <f t="shared" si="227"/>
        <v/>
      </c>
      <c r="FO203" s="1274" t="str">
        <f t="shared" si="228"/>
        <v/>
      </c>
      <c r="FP203" s="1275" t="str">
        <f t="shared" si="229"/>
        <v/>
      </c>
      <c r="FQ203" s="1275" t="str">
        <f t="shared" si="230"/>
        <v/>
      </c>
      <c r="FR203" s="1275" t="str">
        <f t="shared" si="231"/>
        <v/>
      </c>
      <c r="FS203" s="1275" t="str">
        <f t="shared" si="232"/>
        <v/>
      </c>
      <c r="FT203" s="1275" t="str">
        <f t="shared" si="233"/>
        <v/>
      </c>
      <c r="FU203" s="1275" t="str">
        <f t="shared" si="234"/>
        <v/>
      </c>
      <c r="FV203" s="1275" t="str">
        <f t="shared" si="235"/>
        <v/>
      </c>
      <c r="FW203" s="1275" t="str">
        <f t="shared" si="236"/>
        <v/>
      </c>
      <c r="FY203" s="1234" t="str">
        <f t="shared" si="250"/>
        <v xml:space="preserve"> </v>
      </c>
      <c r="FZ203" s="1234" t="str">
        <f t="shared" si="251"/>
        <v xml:space="preserve"> </v>
      </c>
      <c r="GA203" s="1234" t="str">
        <f t="shared" si="252"/>
        <v xml:space="preserve"> </v>
      </c>
      <c r="GB203" s="1234" t="str">
        <f t="shared" si="253"/>
        <v xml:space="preserve"> </v>
      </c>
      <c r="GC203" s="1234" t="str">
        <f t="shared" si="254"/>
        <v xml:space="preserve"> </v>
      </c>
      <c r="GD203" s="1234" t="str">
        <f t="shared" si="255"/>
        <v xml:space="preserve"> </v>
      </c>
      <c r="GE203" s="1234" t="str">
        <f t="shared" si="256"/>
        <v xml:space="preserve"> </v>
      </c>
      <c r="GF203" s="1234" t="str">
        <f t="shared" si="257"/>
        <v xml:space="preserve"> </v>
      </c>
      <c r="GG203" s="1234" t="str">
        <f t="shared" si="258"/>
        <v xml:space="preserve"> </v>
      </c>
      <c r="GH203" s="1234">
        <f t="shared" si="259"/>
        <v>0</v>
      </c>
      <c r="GI203" s="1234" t="str">
        <f t="shared" si="260"/>
        <v xml:space="preserve"> </v>
      </c>
      <c r="GJ203" s="1234" t="str">
        <f t="shared" si="261"/>
        <v xml:space="preserve"> </v>
      </c>
      <c r="GK203" s="1234" t="str">
        <f t="shared" si="262"/>
        <v xml:space="preserve"> </v>
      </c>
      <c r="GL203" s="1234" t="str">
        <f t="shared" si="263"/>
        <v xml:space="preserve"> </v>
      </c>
      <c r="GM203" s="1234" t="str">
        <f t="shared" si="264"/>
        <v xml:space="preserve"> </v>
      </c>
      <c r="GN203" s="1234" t="str">
        <f t="shared" si="265"/>
        <v xml:space="preserve"> </v>
      </c>
      <c r="GO203" s="1234" t="str">
        <f t="shared" si="266"/>
        <v xml:space="preserve"> </v>
      </c>
      <c r="GP203" s="1234" t="str">
        <f t="shared" si="267"/>
        <v xml:space="preserve"> </v>
      </c>
      <c r="GQ203" s="1234" t="str">
        <f t="shared" si="268"/>
        <v xml:space="preserve"> </v>
      </c>
      <c r="GR203" s="1234">
        <f t="shared" si="269"/>
        <v>0</v>
      </c>
      <c r="GS203" s="1234" t="str">
        <f t="shared" si="271"/>
        <v xml:space="preserve"> </v>
      </c>
      <c r="GT203" s="1234" t="str">
        <f t="shared" si="272"/>
        <v xml:space="preserve"> </v>
      </c>
      <c r="GU203" s="1234" t="str">
        <f t="shared" si="273"/>
        <v xml:space="preserve"> </v>
      </c>
      <c r="GV203" s="1234" t="str">
        <f t="shared" si="274"/>
        <v xml:space="preserve"> </v>
      </c>
      <c r="GW203" s="1234" t="str">
        <f t="shared" si="275"/>
        <v xml:space="preserve"> </v>
      </c>
      <c r="GX203" s="1234" t="str">
        <f t="shared" si="276"/>
        <v xml:space="preserve"> </v>
      </c>
      <c r="GY203" s="1234" t="str">
        <f t="shared" si="277"/>
        <v xml:space="preserve"> </v>
      </c>
      <c r="GZ203" s="1234" t="str">
        <f t="shared" si="278"/>
        <v xml:space="preserve"> </v>
      </c>
      <c r="HA203" s="1234" t="str">
        <f t="shared" si="279"/>
        <v xml:space="preserve"> </v>
      </c>
      <c r="HB203" s="1234">
        <f t="shared" si="270"/>
        <v>0</v>
      </c>
      <c r="HC203" s="1234" t="str">
        <f t="shared" si="237"/>
        <v xml:space="preserve"> </v>
      </c>
      <c r="HD203" s="1234" t="str">
        <f t="shared" si="238"/>
        <v xml:space="preserve"> </v>
      </c>
      <c r="HE203" s="1234" t="str">
        <f t="shared" si="239"/>
        <v xml:space="preserve"> </v>
      </c>
      <c r="HF203" s="1234">
        <f t="shared" si="240"/>
        <v>0</v>
      </c>
      <c r="HG203" s="1234" t="str">
        <f t="shared" si="241"/>
        <v xml:space="preserve"> </v>
      </c>
      <c r="HH203" s="1234" t="str">
        <f t="shared" si="242"/>
        <v xml:space="preserve"> </v>
      </c>
      <c r="HI203" s="1234" t="str">
        <f t="shared" si="243"/>
        <v xml:space="preserve"> </v>
      </c>
      <c r="HJ203" s="1234" t="str">
        <f t="shared" si="244"/>
        <v xml:space="preserve"> </v>
      </c>
      <c r="HK203" s="1234" t="str">
        <f t="shared" si="245"/>
        <v xml:space="preserve"> </v>
      </c>
      <c r="HL203" s="1234" t="str">
        <f t="shared" si="246"/>
        <v xml:space="preserve"> </v>
      </c>
      <c r="HM203" s="1234" t="str">
        <f t="shared" si="247"/>
        <v xml:space="preserve"> </v>
      </c>
      <c r="HN203" s="1234">
        <f t="shared" si="248"/>
        <v>0</v>
      </c>
    </row>
    <row r="204" spans="1:222" ht="30" customHeight="1" thickTop="1" thickBot="1">
      <c r="A204" s="1205">
        <f>【A票】【D票】!$D$10</f>
        <v>0</v>
      </c>
      <c r="B204" s="1205">
        <f>【A票】【D票】!$H$10</f>
        <v>0</v>
      </c>
      <c r="C204" s="1206" t="str">
        <f>【A票】【D票】!$K$10</f>
        <v xml:space="preserve"> </v>
      </c>
      <c r="D204" s="1207">
        <f t="shared" si="206"/>
        <v>85</v>
      </c>
      <c r="E204" s="472"/>
      <c r="F204" s="704"/>
      <c r="G204" s="588"/>
      <c r="H204" s="589"/>
      <c r="I204" s="639"/>
      <c r="J204" s="639"/>
      <c r="K204" s="639"/>
      <c r="L204" s="639"/>
      <c r="M204" s="639"/>
      <c r="N204" s="639"/>
      <c r="O204" s="639"/>
      <c r="P204" s="639"/>
      <c r="Q204" s="639"/>
      <c r="R204" s="639"/>
      <c r="S204" s="639"/>
      <c r="T204" s="639"/>
      <c r="U204" s="639"/>
      <c r="V204" s="640"/>
      <c r="W204" s="644"/>
      <c r="X204" s="644"/>
      <c r="Y204" s="645"/>
      <c r="Z204" s="643"/>
      <c r="AA204" s="212" t="str">
        <f t="shared" si="207"/>
        <v xml:space="preserve"> </v>
      </c>
      <c r="AB204" s="212" t="str">
        <f t="shared" si="208"/>
        <v xml:space="preserve"> </v>
      </c>
      <c r="AC204" s="81"/>
      <c r="AD204" s="448"/>
      <c r="AE204" s="448"/>
      <c r="AF204" s="804" t="str">
        <f t="shared" si="210"/>
        <v xml:space="preserve"> </v>
      </c>
      <c r="AG204" s="804" t="str">
        <f t="shared" si="211"/>
        <v xml:space="preserve"> </v>
      </c>
      <c r="AH204" s="440"/>
      <c r="AI204" s="704"/>
      <c r="AJ204" s="442"/>
      <c r="AK204" s="442"/>
      <c r="AL204" s="442"/>
      <c r="AM204" s="442"/>
      <c r="AN204" s="844"/>
      <c r="AO204" s="443"/>
      <c r="AP204" s="441"/>
      <c r="AQ204" s="1328" t="str">
        <f t="shared" si="249"/>
        <v xml:space="preserve"> </v>
      </c>
      <c r="AR204" s="213" t="str">
        <f t="shared" si="212"/>
        <v xml:space="preserve"> </v>
      </c>
      <c r="AS204" s="213" t="str">
        <f t="shared" si="213"/>
        <v xml:space="preserve"> </v>
      </c>
      <c r="AT204" s="1216" t="str">
        <f t="shared" si="280"/>
        <v xml:space="preserve"> </v>
      </c>
      <c r="AU204" s="1217" t="str">
        <f t="shared" si="201"/>
        <v xml:space="preserve"> </v>
      </c>
      <c r="AV204" s="79"/>
      <c r="AW204" s="1218" t="str">
        <f t="shared" si="281"/>
        <v/>
      </c>
      <c r="AX204" s="213" t="str">
        <f t="shared" si="214"/>
        <v xml:space="preserve"> </v>
      </c>
      <c r="AY204" s="213" t="str">
        <f t="shared" si="209"/>
        <v xml:space="preserve"> </v>
      </c>
      <c r="AZ204" s="445"/>
      <c r="BA204" s="81"/>
      <c r="BB204" s="81"/>
      <c r="BC204" s="80"/>
      <c r="BD204" s="245"/>
      <c r="BE204" s="442"/>
      <c r="BF204" s="442"/>
      <c r="BG204" s="442"/>
      <c r="BH204" s="219" t="str">
        <f t="shared" si="215"/>
        <v xml:space="preserve"> </v>
      </c>
      <c r="BI204" s="446"/>
      <c r="BJ204" s="704"/>
      <c r="BK204" s="81"/>
      <c r="BL204" s="451"/>
      <c r="BM204" s="450"/>
      <c r="BN204" s="449"/>
      <c r="BO204" s="449"/>
      <c r="BP204" s="81"/>
      <c r="BQ204" s="81"/>
      <c r="BR204" s="81"/>
      <c r="BS204" s="81"/>
      <c r="BT204" s="81"/>
      <c r="BU204" s="81"/>
      <c r="BV204" s="81"/>
      <c r="BW204" s="81"/>
      <c r="BX204" s="81"/>
      <c r="BY204" s="81"/>
      <c r="BZ204" s="81"/>
      <c r="CA204" s="81"/>
      <c r="CB204" s="81"/>
      <c r="CC204" s="81"/>
      <c r="CD204" s="81"/>
      <c r="CE204" s="81"/>
      <c r="CF204" s="81"/>
      <c r="CG204" s="81"/>
      <c r="CH204" s="81"/>
      <c r="CI204" s="81"/>
      <c r="CJ204" s="81"/>
      <c r="CK204" s="81"/>
      <c r="CL204" s="81"/>
      <c r="CM204" s="81"/>
      <c r="CN204" s="81"/>
      <c r="CO204" s="81"/>
      <c r="CP204" s="81"/>
      <c r="CQ204" s="81"/>
      <c r="CR204" s="81"/>
      <c r="CS204" s="81"/>
      <c r="CT204" s="81"/>
      <c r="CU204" s="81"/>
      <c r="CV204" s="81"/>
      <c r="CW204" s="81"/>
      <c r="CX204" s="81"/>
      <c r="CY204" s="81"/>
      <c r="CZ204" s="81"/>
      <c r="DA204" s="81"/>
      <c r="DB204" s="81"/>
      <c r="DC204" s="81"/>
      <c r="DD204" s="81"/>
      <c r="DE204" s="81"/>
      <c r="DF204" s="81"/>
      <c r="DG204" s="81"/>
      <c r="DH204" s="81"/>
      <c r="DI204" s="81"/>
      <c r="DJ204" s="81"/>
      <c r="DK204" s="448"/>
      <c r="DL204" s="213" t="str">
        <f t="shared" si="216"/>
        <v xml:space="preserve"> </v>
      </c>
      <c r="DM204" s="246">
        <f t="shared" si="203"/>
        <v>85</v>
      </c>
      <c r="DN204" s="447"/>
      <c r="DO204" s="449"/>
      <c r="DP204" s="81"/>
      <c r="DQ204" s="81"/>
      <c r="DR204" s="81"/>
      <c r="DS204" s="81"/>
      <c r="DT204" s="81"/>
      <c r="DU204" s="81"/>
      <c r="DV204" s="448"/>
      <c r="DW204" s="450"/>
      <c r="DX204" s="704"/>
      <c r="DY204" s="213" t="str">
        <f t="shared" si="217"/>
        <v xml:space="preserve"> </v>
      </c>
      <c r="DZ204" s="213" t="str">
        <f t="shared" si="218"/>
        <v xml:space="preserve"> </v>
      </c>
      <c r="EA204" s="247"/>
      <c r="EB204" s="247"/>
      <c r="EC204" s="247"/>
      <c r="ED204" s="247"/>
      <c r="EE204" s="247"/>
      <c r="EF204" s="247"/>
      <c r="EG204" s="450"/>
      <c r="EH204" s="704"/>
      <c r="EI204" s="213" t="str">
        <f t="shared" si="219"/>
        <v xml:space="preserve"> </v>
      </c>
      <c r="EJ204" s="213" t="str">
        <f t="shared" si="220"/>
        <v xml:space="preserve"> </v>
      </c>
      <c r="EK204" s="81"/>
      <c r="EL204" s="81"/>
      <c r="EM204" s="81"/>
      <c r="EN204" s="704"/>
      <c r="EO204" s="213" t="str">
        <f t="shared" si="221"/>
        <v xml:space="preserve"> </v>
      </c>
      <c r="EP204" s="249"/>
      <c r="EQ204" s="704"/>
      <c r="ER204" s="248"/>
      <c r="ES204" s="704"/>
      <c r="ET204" s="248"/>
      <c r="EU204" s="251"/>
      <c r="EV204" s="213" t="str">
        <f t="shared" si="222"/>
        <v xml:space="preserve"> </v>
      </c>
      <c r="EW204" s="213" t="str">
        <f t="shared" si="223"/>
        <v xml:space="preserve"> </v>
      </c>
      <c r="EX204" s="82"/>
      <c r="EY204" s="82"/>
      <c r="EZ204" s="82"/>
      <c r="FA204" s="248"/>
      <c r="FB204" s="1337" t="str">
        <f t="shared" si="224"/>
        <v xml:space="preserve"> </v>
      </c>
      <c r="FC204" s="452"/>
      <c r="FD204" s="213" t="str" cm="1">
        <f t="array" ref="FD204">IF(AND(SUM(COUNTIF(DO204:DV204,{"*実施*"}),COUNTIF(EA204:EF204,{"*実施*"}))&gt;0,FC204=""),"法に基づく措置あり→問12に記入",
IF(AND(SUM(COUNTIF(DO204:DV204,{"*実施*"}),COUNTIF(EA204:EF204,{"*実施*"}))&lt;1,FC204&lt;&gt;""),"法に基づく措置なし→問12に記入不要"," "))</f>
        <v xml:space="preserve"> </v>
      </c>
      <c r="FE204" s="449"/>
      <c r="FF204" s="704"/>
      <c r="FG204" s="81"/>
      <c r="FH204" s="449"/>
      <c r="FI204" s="1100"/>
      <c r="FJ204" s="1107" t="str">
        <f t="shared" si="225"/>
        <v xml:space="preserve"> </v>
      </c>
      <c r="FK204" s="779" t="str">
        <f t="shared" si="204"/>
        <v/>
      </c>
      <c r="FL204" s="212" t="str">
        <f t="shared" si="205"/>
        <v xml:space="preserve"> </v>
      </c>
      <c r="FM204" s="1335" t="str">
        <f t="shared" si="226"/>
        <v xml:space="preserve"> </v>
      </c>
      <c r="FN204" s="1273" t="str">
        <f t="shared" si="227"/>
        <v/>
      </c>
      <c r="FO204" s="1274" t="str">
        <f t="shared" si="228"/>
        <v/>
      </c>
      <c r="FP204" s="1275" t="str">
        <f t="shared" si="229"/>
        <v/>
      </c>
      <c r="FQ204" s="1275" t="str">
        <f t="shared" si="230"/>
        <v/>
      </c>
      <c r="FR204" s="1275" t="str">
        <f t="shared" si="231"/>
        <v/>
      </c>
      <c r="FS204" s="1275" t="str">
        <f t="shared" si="232"/>
        <v/>
      </c>
      <c r="FT204" s="1275" t="str">
        <f t="shared" si="233"/>
        <v/>
      </c>
      <c r="FU204" s="1275" t="str">
        <f t="shared" si="234"/>
        <v/>
      </c>
      <c r="FV204" s="1275" t="str">
        <f t="shared" si="235"/>
        <v/>
      </c>
      <c r="FW204" s="1275" t="str">
        <f t="shared" si="236"/>
        <v/>
      </c>
      <c r="FY204" s="1234" t="str">
        <f t="shared" si="250"/>
        <v xml:space="preserve"> </v>
      </c>
      <c r="FZ204" s="1234" t="str">
        <f t="shared" si="251"/>
        <v xml:space="preserve"> </v>
      </c>
      <c r="GA204" s="1234" t="str">
        <f t="shared" si="252"/>
        <v xml:space="preserve"> </v>
      </c>
      <c r="GB204" s="1234" t="str">
        <f t="shared" si="253"/>
        <v xml:space="preserve"> </v>
      </c>
      <c r="GC204" s="1234" t="str">
        <f t="shared" si="254"/>
        <v xml:space="preserve"> </v>
      </c>
      <c r="GD204" s="1234" t="str">
        <f t="shared" si="255"/>
        <v xml:space="preserve"> </v>
      </c>
      <c r="GE204" s="1234" t="str">
        <f t="shared" si="256"/>
        <v xml:space="preserve"> </v>
      </c>
      <c r="GF204" s="1234" t="str">
        <f t="shared" si="257"/>
        <v xml:space="preserve"> </v>
      </c>
      <c r="GG204" s="1234" t="str">
        <f t="shared" si="258"/>
        <v xml:space="preserve"> </v>
      </c>
      <c r="GH204" s="1234">
        <f t="shared" si="259"/>
        <v>0</v>
      </c>
      <c r="GI204" s="1234" t="str">
        <f t="shared" si="260"/>
        <v xml:space="preserve"> </v>
      </c>
      <c r="GJ204" s="1234" t="str">
        <f t="shared" si="261"/>
        <v xml:space="preserve"> </v>
      </c>
      <c r="GK204" s="1234" t="str">
        <f t="shared" si="262"/>
        <v xml:space="preserve"> </v>
      </c>
      <c r="GL204" s="1234" t="str">
        <f t="shared" si="263"/>
        <v xml:space="preserve"> </v>
      </c>
      <c r="GM204" s="1234" t="str">
        <f t="shared" si="264"/>
        <v xml:space="preserve"> </v>
      </c>
      <c r="GN204" s="1234" t="str">
        <f t="shared" si="265"/>
        <v xml:space="preserve"> </v>
      </c>
      <c r="GO204" s="1234" t="str">
        <f t="shared" si="266"/>
        <v xml:space="preserve"> </v>
      </c>
      <c r="GP204" s="1234" t="str">
        <f t="shared" si="267"/>
        <v xml:space="preserve"> </v>
      </c>
      <c r="GQ204" s="1234" t="str">
        <f t="shared" si="268"/>
        <v xml:space="preserve"> </v>
      </c>
      <c r="GR204" s="1234">
        <f t="shared" si="269"/>
        <v>0</v>
      </c>
      <c r="GS204" s="1234" t="str">
        <f t="shared" si="271"/>
        <v xml:space="preserve"> </v>
      </c>
      <c r="GT204" s="1234" t="str">
        <f t="shared" si="272"/>
        <v xml:space="preserve"> </v>
      </c>
      <c r="GU204" s="1234" t="str">
        <f t="shared" si="273"/>
        <v xml:space="preserve"> </v>
      </c>
      <c r="GV204" s="1234" t="str">
        <f t="shared" si="274"/>
        <v xml:space="preserve"> </v>
      </c>
      <c r="GW204" s="1234" t="str">
        <f t="shared" si="275"/>
        <v xml:space="preserve"> </v>
      </c>
      <c r="GX204" s="1234" t="str">
        <f t="shared" si="276"/>
        <v xml:space="preserve"> </v>
      </c>
      <c r="GY204" s="1234" t="str">
        <f t="shared" si="277"/>
        <v xml:space="preserve"> </v>
      </c>
      <c r="GZ204" s="1234" t="str">
        <f t="shared" si="278"/>
        <v xml:space="preserve"> </v>
      </c>
      <c r="HA204" s="1234" t="str">
        <f t="shared" si="279"/>
        <v xml:space="preserve"> </v>
      </c>
      <c r="HB204" s="1234">
        <f t="shared" si="270"/>
        <v>0</v>
      </c>
      <c r="HC204" s="1234" t="str">
        <f t="shared" si="237"/>
        <v xml:space="preserve"> </v>
      </c>
      <c r="HD204" s="1234" t="str">
        <f t="shared" si="238"/>
        <v xml:space="preserve"> </v>
      </c>
      <c r="HE204" s="1234" t="str">
        <f t="shared" si="239"/>
        <v xml:space="preserve"> </v>
      </c>
      <c r="HF204" s="1234">
        <f t="shared" si="240"/>
        <v>0</v>
      </c>
      <c r="HG204" s="1234" t="str">
        <f t="shared" si="241"/>
        <v xml:space="preserve"> </v>
      </c>
      <c r="HH204" s="1234" t="str">
        <f t="shared" si="242"/>
        <v xml:space="preserve"> </v>
      </c>
      <c r="HI204" s="1234" t="str">
        <f t="shared" si="243"/>
        <v xml:space="preserve"> </v>
      </c>
      <c r="HJ204" s="1234" t="str">
        <f t="shared" si="244"/>
        <v xml:space="preserve"> </v>
      </c>
      <c r="HK204" s="1234" t="str">
        <f t="shared" si="245"/>
        <v xml:space="preserve"> </v>
      </c>
      <c r="HL204" s="1234" t="str">
        <f t="shared" si="246"/>
        <v xml:space="preserve"> </v>
      </c>
      <c r="HM204" s="1234" t="str">
        <f t="shared" si="247"/>
        <v xml:space="preserve"> </v>
      </c>
      <c r="HN204" s="1234">
        <f t="shared" si="248"/>
        <v>0</v>
      </c>
    </row>
    <row r="205" spans="1:222" ht="30" customHeight="1" thickTop="1" thickBot="1">
      <c r="A205" s="1205">
        <f>【A票】【D票】!$D$10</f>
        <v>0</v>
      </c>
      <c r="B205" s="1205">
        <f>【A票】【D票】!$H$10</f>
        <v>0</v>
      </c>
      <c r="C205" s="1206" t="str">
        <f>【A票】【D票】!$K$10</f>
        <v xml:space="preserve"> </v>
      </c>
      <c r="D205" s="1207">
        <f t="shared" si="206"/>
        <v>86</v>
      </c>
      <c r="E205" s="472"/>
      <c r="F205" s="704"/>
      <c r="G205" s="588"/>
      <c r="H205" s="589"/>
      <c r="I205" s="639"/>
      <c r="J205" s="639"/>
      <c r="K205" s="639"/>
      <c r="L205" s="639"/>
      <c r="M205" s="639"/>
      <c r="N205" s="639"/>
      <c r="O205" s="639"/>
      <c r="P205" s="639"/>
      <c r="Q205" s="639"/>
      <c r="R205" s="639"/>
      <c r="S205" s="639"/>
      <c r="T205" s="639"/>
      <c r="U205" s="639"/>
      <c r="V205" s="640"/>
      <c r="W205" s="644"/>
      <c r="X205" s="644"/>
      <c r="Y205" s="645"/>
      <c r="Z205" s="643"/>
      <c r="AA205" s="212" t="str">
        <f t="shared" si="207"/>
        <v xml:space="preserve"> </v>
      </c>
      <c r="AB205" s="212" t="str">
        <f t="shared" si="208"/>
        <v xml:space="preserve"> </v>
      </c>
      <c r="AC205" s="81"/>
      <c r="AD205" s="448"/>
      <c r="AE205" s="448"/>
      <c r="AF205" s="804" t="str">
        <f t="shared" si="210"/>
        <v xml:space="preserve"> </v>
      </c>
      <c r="AG205" s="804" t="str">
        <f t="shared" si="211"/>
        <v xml:space="preserve"> </v>
      </c>
      <c r="AH205" s="440"/>
      <c r="AI205" s="704"/>
      <c r="AJ205" s="442"/>
      <c r="AK205" s="442"/>
      <c r="AL205" s="442"/>
      <c r="AM205" s="442"/>
      <c r="AN205" s="844"/>
      <c r="AO205" s="443"/>
      <c r="AP205" s="441"/>
      <c r="AQ205" s="1328" t="str">
        <f t="shared" si="249"/>
        <v xml:space="preserve"> </v>
      </c>
      <c r="AR205" s="213" t="str">
        <f t="shared" si="212"/>
        <v xml:space="preserve"> </v>
      </c>
      <c r="AS205" s="213" t="str">
        <f t="shared" si="213"/>
        <v xml:space="preserve"> </v>
      </c>
      <c r="AT205" s="1216" t="str">
        <f t="shared" si="280"/>
        <v xml:space="preserve"> </v>
      </c>
      <c r="AU205" s="1217" t="str">
        <f t="shared" si="201"/>
        <v xml:space="preserve"> </v>
      </c>
      <c r="AV205" s="79"/>
      <c r="AW205" s="1218" t="str">
        <f t="shared" si="281"/>
        <v/>
      </c>
      <c r="AX205" s="213" t="str">
        <f t="shared" si="214"/>
        <v xml:space="preserve"> </v>
      </c>
      <c r="AY205" s="213" t="str">
        <f t="shared" si="209"/>
        <v xml:space="preserve"> </v>
      </c>
      <c r="AZ205" s="445"/>
      <c r="BA205" s="81"/>
      <c r="BB205" s="81"/>
      <c r="BC205" s="80"/>
      <c r="BD205" s="245"/>
      <c r="BE205" s="442"/>
      <c r="BF205" s="442"/>
      <c r="BG205" s="442"/>
      <c r="BH205" s="219" t="str">
        <f t="shared" si="215"/>
        <v xml:space="preserve"> </v>
      </c>
      <c r="BI205" s="446"/>
      <c r="BJ205" s="704"/>
      <c r="BK205" s="81"/>
      <c r="BL205" s="451"/>
      <c r="BM205" s="450"/>
      <c r="BN205" s="449"/>
      <c r="BO205" s="449"/>
      <c r="BP205" s="81"/>
      <c r="BQ205" s="81"/>
      <c r="BR205" s="81"/>
      <c r="BS205" s="81"/>
      <c r="BT205" s="81"/>
      <c r="BU205" s="81"/>
      <c r="BV205" s="81"/>
      <c r="BW205" s="81"/>
      <c r="BX205" s="81"/>
      <c r="BY205" s="81"/>
      <c r="BZ205" s="81"/>
      <c r="CA205" s="81"/>
      <c r="CB205" s="81"/>
      <c r="CC205" s="81"/>
      <c r="CD205" s="81"/>
      <c r="CE205" s="81"/>
      <c r="CF205" s="81"/>
      <c r="CG205" s="81"/>
      <c r="CH205" s="81"/>
      <c r="CI205" s="81"/>
      <c r="CJ205" s="81"/>
      <c r="CK205" s="81"/>
      <c r="CL205" s="81"/>
      <c r="CM205" s="81"/>
      <c r="CN205" s="81"/>
      <c r="CO205" s="81"/>
      <c r="CP205" s="81"/>
      <c r="CQ205" s="81"/>
      <c r="CR205" s="81"/>
      <c r="CS205" s="81"/>
      <c r="CT205" s="81"/>
      <c r="CU205" s="81"/>
      <c r="CV205" s="81"/>
      <c r="CW205" s="81"/>
      <c r="CX205" s="81"/>
      <c r="CY205" s="81"/>
      <c r="CZ205" s="81"/>
      <c r="DA205" s="81"/>
      <c r="DB205" s="81"/>
      <c r="DC205" s="81"/>
      <c r="DD205" s="81"/>
      <c r="DE205" s="81"/>
      <c r="DF205" s="81"/>
      <c r="DG205" s="81"/>
      <c r="DH205" s="81"/>
      <c r="DI205" s="81"/>
      <c r="DJ205" s="81"/>
      <c r="DK205" s="448"/>
      <c r="DL205" s="213" t="str">
        <f t="shared" si="216"/>
        <v xml:space="preserve"> </v>
      </c>
      <c r="DM205" s="246">
        <f t="shared" si="203"/>
        <v>86</v>
      </c>
      <c r="DN205" s="447"/>
      <c r="DO205" s="449"/>
      <c r="DP205" s="81"/>
      <c r="DQ205" s="81"/>
      <c r="DR205" s="81"/>
      <c r="DS205" s="81"/>
      <c r="DT205" s="81"/>
      <c r="DU205" s="81"/>
      <c r="DV205" s="448"/>
      <c r="DW205" s="450"/>
      <c r="DX205" s="704"/>
      <c r="DY205" s="213" t="str">
        <f t="shared" si="217"/>
        <v xml:space="preserve"> </v>
      </c>
      <c r="DZ205" s="213" t="str">
        <f t="shared" si="218"/>
        <v xml:space="preserve"> </v>
      </c>
      <c r="EA205" s="247"/>
      <c r="EB205" s="247"/>
      <c r="EC205" s="247"/>
      <c r="ED205" s="247"/>
      <c r="EE205" s="247"/>
      <c r="EF205" s="247"/>
      <c r="EG205" s="450"/>
      <c r="EH205" s="704"/>
      <c r="EI205" s="213" t="str">
        <f t="shared" si="219"/>
        <v xml:space="preserve"> </v>
      </c>
      <c r="EJ205" s="213" t="str">
        <f t="shared" si="220"/>
        <v xml:space="preserve"> </v>
      </c>
      <c r="EK205" s="81"/>
      <c r="EL205" s="81"/>
      <c r="EM205" s="81"/>
      <c r="EN205" s="704"/>
      <c r="EO205" s="213" t="str">
        <f t="shared" si="221"/>
        <v xml:space="preserve"> </v>
      </c>
      <c r="EP205" s="249"/>
      <c r="EQ205" s="704"/>
      <c r="ER205" s="248"/>
      <c r="ES205" s="704"/>
      <c r="ET205" s="248"/>
      <c r="EU205" s="251"/>
      <c r="EV205" s="213" t="str">
        <f t="shared" si="222"/>
        <v xml:space="preserve"> </v>
      </c>
      <c r="EW205" s="213" t="str">
        <f t="shared" si="223"/>
        <v xml:space="preserve"> </v>
      </c>
      <c r="EX205" s="82"/>
      <c r="EY205" s="82"/>
      <c r="EZ205" s="82"/>
      <c r="FA205" s="248"/>
      <c r="FB205" s="1337" t="str">
        <f t="shared" si="224"/>
        <v xml:space="preserve"> </v>
      </c>
      <c r="FC205" s="452"/>
      <c r="FD205" s="213" t="str" cm="1">
        <f t="array" ref="FD205">IF(AND(SUM(COUNTIF(DO205:DV205,{"*実施*"}),COUNTIF(EA205:EF205,{"*実施*"}))&gt;0,FC205=""),"法に基づく措置あり→問12に記入",
IF(AND(SUM(COUNTIF(DO205:DV205,{"*実施*"}),COUNTIF(EA205:EF205,{"*実施*"}))&lt;1,FC205&lt;&gt;""),"法に基づく措置なし→問12に記入不要"," "))</f>
        <v xml:space="preserve"> </v>
      </c>
      <c r="FE205" s="449"/>
      <c r="FF205" s="704"/>
      <c r="FG205" s="81"/>
      <c r="FH205" s="449"/>
      <c r="FI205" s="1100"/>
      <c r="FJ205" s="1107" t="str">
        <f t="shared" si="225"/>
        <v xml:space="preserve"> </v>
      </c>
      <c r="FK205" s="779" t="str">
        <f t="shared" si="204"/>
        <v/>
      </c>
      <c r="FL205" s="212" t="str">
        <f t="shared" si="205"/>
        <v xml:space="preserve"> </v>
      </c>
      <c r="FM205" s="1335" t="str">
        <f t="shared" si="226"/>
        <v xml:space="preserve"> </v>
      </c>
      <c r="FN205" s="1273" t="str">
        <f t="shared" si="227"/>
        <v/>
      </c>
      <c r="FO205" s="1274" t="str">
        <f t="shared" si="228"/>
        <v/>
      </c>
      <c r="FP205" s="1275" t="str">
        <f t="shared" si="229"/>
        <v/>
      </c>
      <c r="FQ205" s="1275" t="str">
        <f t="shared" si="230"/>
        <v/>
      </c>
      <c r="FR205" s="1275" t="str">
        <f t="shared" si="231"/>
        <v/>
      </c>
      <c r="FS205" s="1275" t="str">
        <f t="shared" si="232"/>
        <v/>
      </c>
      <c r="FT205" s="1275" t="str">
        <f t="shared" si="233"/>
        <v/>
      </c>
      <c r="FU205" s="1275" t="str">
        <f t="shared" si="234"/>
        <v/>
      </c>
      <c r="FV205" s="1275" t="str">
        <f t="shared" si="235"/>
        <v/>
      </c>
      <c r="FW205" s="1275" t="str">
        <f t="shared" si="236"/>
        <v/>
      </c>
      <c r="FY205" s="1234" t="str">
        <f t="shared" si="250"/>
        <v xml:space="preserve"> </v>
      </c>
      <c r="FZ205" s="1234" t="str">
        <f t="shared" si="251"/>
        <v xml:space="preserve"> </v>
      </c>
      <c r="GA205" s="1234" t="str">
        <f t="shared" si="252"/>
        <v xml:space="preserve"> </v>
      </c>
      <c r="GB205" s="1234" t="str">
        <f t="shared" si="253"/>
        <v xml:space="preserve"> </v>
      </c>
      <c r="GC205" s="1234" t="str">
        <f t="shared" si="254"/>
        <v xml:space="preserve"> </v>
      </c>
      <c r="GD205" s="1234" t="str">
        <f t="shared" si="255"/>
        <v xml:space="preserve"> </v>
      </c>
      <c r="GE205" s="1234" t="str">
        <f t="shared" si="256"/>
        <v xml:space="preserve"> </v>
      </c>
      <c r="GF205" s="1234" t="str">
        <f t="shared" si="257"/>
        <v xml:space="preserve"> </v>
      </c>
      <c r="GG205" s="1234" t="str">
        <f t="shared" si="258"/>
        <v xml:space="preserve"> </v>
      </c>
      <c r="GH205" s="1234">
        <f t="shared" si="259"/>
        <v>0</v>
      </c>
      <c r="GI205" s="1234" t="str">
        <f t="shared" si="260"/>
        <v xml:space="preserve"> </v>
      </c>
      <c r="GJ205" s="1234" t="str">
        <f t="shared" si="261"/>
        <v xml:space="preserve"> </v>
      </c>
      <c r="GK205" s="1234" t="str">
        <f t="shared" si="262"/>
        <v xml:space="preserve"> </v>
      </c>
      <c r="GL205" s="1234" t="str">
        <f t="shared" si="263"/>
        <v xml:space="preserve"> </v>
      </c>
      <c r="GM205" s="1234" t="str">
        <f t="shared" si="264"/>
        <v xml:space="preserve"> </v>
      </c>
      <c r="GN205" s="1234" t="str">
        <f t="shared" si="265"/>
        <v xml:space="preserve"> </v>
      </c>
      <c r="GO205" s="1234" t="str">
        <f t="shared" si="266"/>
        <v xml:space="preserve"> </v>
      </c>
      <c r="GP205" s="1234" t="str">
        <f t="shared" si="267"/>
        <v xml:space="preserve"> </v>
      </c>
      <c r="GQ205" s="1234" t="str">
        <f t="shared" si="268"/>
        <v xml:space="preserve"> </v>
      </c>
      <c r="GR205" s="1234">
        <f t="shared" si="269"/>
        <v>0</v>
      </c>
      <c r="GS205" s="1234" t="str">
        <f t="shared" si="271"/>
        <v xml:space="preserve"> </v>
      </c>
      <c r="GT205" s="1234" t="str">
        <f t="shared" si="272"/>
        <v xml:space="preserve"> </v>
      </c>
      <c r="GU205" s="1234" t="str">
        <f t="shared" si="273"/>
        <v xml:space="preserve"> </v>
      </c>
      <c r="GV205" s="1234" t="str">
        <f t="shared" si="274"/>
        <v xml:space="preserve"> </v>
      </c>
      <c r="GW205" s="1234" t="str">
        <f t="shared" si="275"/>
        <v xml:space="preserve"> </v>
      </c>
      <c r="GX205" s="1234" t="str">
        <f t="shared" si="276"/>
        <v xml:space="preserve"> </v>
      </c>
      <c r="GY205" s="1234" t="str">
        <f t="shared" si="277"/>
        <v xml:space="preserve"> </v>
      </c>
      <c r="GZ205" s="1234" t="str">
        <f t="shared" si="278"/>
        <v xml:space="preserve"> </v>
      </c>
      <c r="HA205" s="1234" t="str">
        <f t="shared" si="279"/>
        <v xml:space="preserve"> </v>
      </c>
      <c r="HB205" s="1234">
        <f t="shared" si="270"/>
        <v>0</v>
      </c>
      <c r="HC205" s="1234" t="str">
        <f t="shared" si="237"/>
        <v xml:space="preserve"> </v>
      </c>
      <c r="HD205" s="1234" t="str">
        <f t="shared" si="238"/>
        <v xml:space="preserve"> </v>
      </c>
      <c r="HE205" s="1234" t="str">
        <f t="shared" si="239"/>
        <v xml:space="preserve"> </v>
      </c>
      <c r="HF205" s="1234">
        <f t="shared" si="240"/>
        <v>0</v>
      </c>
      <c r="HG205" s="1234" t="str">
        <f t="shared" si="241"/>
        <v xml:space="preserve"> </v>
      </c>
      <c r="HH205" s="1234" t="str">
        <f t="shared" si="242"/>
        <v xml:space="preserve"> </v>
      </c>
      <c r="HI205" s="1234" t="str">
        <f t="shared" si="243"/>
        <v xml:space="preserve"> </v>
      </c>
      <c r="HJ205" s="1234" t="str">
        <f t="shared" si="244"/>
        <v xml:space="preserve"> </v>
      </c>
      <c r="HK205" s="1234" t="str">
        <f t="shared" si="245"/>
        <v xml:space="preserve"> </v>
      </c>
      <c r="HL205" s="1234" t="str">
        <f t="shared" si="246"/>
        <v xml:space="preserve"> </v>
      </c>
      <c r="HM205" s="1234" t="str">
        <f t="shared" si="247"/>
        <v xml:space="preserve"> </v>
      </c>
      <c r="HN205" s="1234">
        <f t="shared" si="248"/>
        <v>0</v>
      </c>
    </row>
    <row r="206" spans="1:222" ht="30" customHeight="1" thickTop="1" thickBot="1">
      <c r="A206" s="1205">
        <f>【A票】【D票】!$D$10</f>
        <v>0</v>
      </c>
      <c r="B206" s="1205">
        <f>【A票】【D票】!$H$10</f>
        <v>0</v>
      </c>
      <c r="C206" s="1206" t="str">
        <f>【A票】【D票】!$K$10</f>
        <v xml:space="preserve"> </v>
      </c>
      <c r="D206" s="1207">
        <f t="shared" si="206"/>
        <v>87</v>
      </c>
      <c r="E206" s="472"/>
      <c r="F206" s="704"/>
      <c r="G206" s="588"/>
      <c r="H206" s="589"/>
      <c r="I206" s="639"/>
      <c r="J206" s="639"/>
      <c r="K206" s="639"/>
      <c r="L206" s="639"/>
      <c r="M206" s="639"/>
      <c r="N206" s="639"/>
      <c r="O206" s="639"/>
      <c r="P206" s="639"/>
      <c r="Q206" s="639"/>
      <c r="R206" s="639"/>
      <c r="S206" s="639"/>
      <c r="T206" s="639"/>
      <c r="U206" s="639"/>
      <c r="V206" s="640"/>
      <c r="W206" s="644"/>
      <c r="X206" s="644"/>
      <c r="Y206" s="645"/>
      <c r="Z206" s="643"/>
      <c r="AA206" s="212" t="str">
        <f t="shared" si="207"/>
        <v xml:space="preserve"> </v>
      </c>
      <c r="AB206" s="212" t="str">
        <f t="shared" si="208"/>
        <v xml:space="preserve"> </v>
      </c>
      <c r="AC206" s="81"/>
      <c r="AD206" s="448"/>
      <c r="AE206" s="448"/>
      <c r="AF206" s="804" t="str">
        <f t="shared" si="210"/>
        <v xml:space="preserve"> </v>
      </c>
      <c r="AG206" s="804" t="str">
        <f t="shared" si="211"/>
        <v xml:space="preserve"> </v>
      </c>
      <c r="AH206" s="440"/>
      <c r="AI206" s="704"/>
      <c r="AJ206" s="442"/>
      <c r="AK206" s="442"/>
      <c r="AL206" s="442"/>
      <c r="AM206" s="442"/>
      <c r="AN206" s="844"/>
      <c r="AO206" s="443"/>
      <c r="AP206" s="441"/>
      <c r="AQ206" s="1328" t="str">
        <f t="shared" si="249"/>
        <v xml:space="preserve"> </v>
      </c>
      <c r="AR206" s="213" t="str">
        <f t="shared" si="212"/>
        <v xml:space="preserve"> </v>
      </c>
      <c r="AS206" s="213" t="str">
        <f t="shared" si="213"/>
        <v xml:space="preserve"> </v>
      </c>
      <c r="AT206" s="1216" t="str">
        <f t="shared" si="280"/>
        <v xml:space="preserve"> </v>
      </c>
      <c r="AU206" s="1217" t="str">
        <f t="shared" si="201"/>
        <v xml:space="preserve"> </v>
      </c>
      <c r="AV206" s="79"/>
      <c r="AW206" s="1218" t="str">
        <f t="shared" si="281"/>
        <v/>
      </c>
      <c r="AX206" s="213" t="str">
        <f t="shared" si="214"/>
        <v xml:space="preserve"> </v>
      </c>
      <c r="AY206" s="213" t="str">
        <f t="shared" si="209"/>
        <v xml:space="preserve"> </v>
      </c>
      <c r="AZ206" s="445"/>
      <c r="BA206" s="81"/>
      <c r="BB206" s="81"/>
      <c r="BC206" s="80"/>
      <c r="BD206" s="245"/>
      <c r="BE206" s="442"/>
      <c r="BF206" s="442"/>
      <c r="BG206" s="442"/>
      <c r="BH206" s="219" t="str">
        <f t="shared" si="215"/>
        <v xml:space="preserve"> </v>
      </c>
      <c r="BI206" s="446"/>
      <c r="BJ206" s="704"/>
      <c r="BK206" s="81"/>
      <c r="BL206" s="451"/>
      <c r="BM206" s="450"/>
      <c r="BN206" s="449"/>
      <c r="BO206" s="449"/>
      <c r="BP206" s="81"/>
      <c r="BQ206" s="81"/>
      <c r="BR206" s="81"/>
      <c r="BS206" s="81"/>
      <c r="BT206" s="81"/>
      <c r="BU206" s="81"/>
      <c r="BV206" s="81"/>
      <c r="BW206" s="81"/>
      <c r="BX206" s="81"/>
      <c r="BY206" s="81"/>
      <c r="BZ206" s="81"/>
      <c r="CA206" s="81"/>
      <c r="CB206" s="81"/>
      <c r="CC206" s="81"/>
      <c r="CD206" s="81"/>
      <c r="CE206" s="81"/>
      <c r="CF206" s="81"/>
      <c r="CG206" s="81"/>
      <c r="CH206" s="81"/>
      <c r="CI206" s="81"/>
      <c r="CJ206" s="81"/>
      <c r="CK206" s="81"/>
      <c r="CL206" s="81"/>
      <c r="CM206" s="81"/>
      <c r="CN206" s="81"/>
      <c r="CO206" s="81"/>
      <c r="CP206" s="81"/>
      <c r="CQ206" s="81"/>
      <c r="CR206" s="81"/>
      <c r="CS206" s="81"/>
      <c r="CT206" s="81"/>
      <c r="CU206" s="81"/>
      <c r="CV206" s="81"/>
      <c r="CW206" s="81"/>
      <c r="CX206" s="81"/>
      <c r="CY206" s="81"/>
      <c r="CZ206" s="81"/>
      <c r="DA206" s="81"/>
      <c r="DB206" s="81"/>
      <c r="DC206" s="81"/>
      <c r="DD206" s="81"/>
      <c r="DE206" s="81"/>
      <c r="DF206" s="81"/>
      <c r="DG206" s="81"/>
      <c r="DH206" s="81"/>
      <c r="DI206" s="81"/>
      <c r="DJ206" s="81"/>
      <c r="DK206" s="448"/>
      <c r="DL206" s="213" t="str">
        <f t="shared" si="216"/>
        <v xml:space="preserve"> </v>
      </c>
      <c r="DM206" s="246">
        <f t="shared" si="203"/>
        <v>87</v>
      </c>
      <c r="DN206" s="447"/>
      <c r="DO206" s="449"/>
      <c r="DP206" s="81"/>
      <c r="DQ206" s="81"/>
      <c r="DR206" s="81"/>
      <c r="DS206" s="81"/>
      <c r="DT206" s="81"/>
      <c r="DU206" s="81"/>
      <c r="DV206" s="448"/>
      <c r="DW206" s="450"/>
      <c r="DX206" s="704"/>
      <c r="DY206" s="213" t="str">
        <f t="shared" si="217"/>
        <v xml:space="preserve"> </v>
      </c>
      <c r="DZ206" s="213" t="str">
        <f t="shared" si="218"/>
        <v xml:space="preserve"> </v>
      </c>
      <c r="EA206" s="247"/>
      <c r="EB206" s="247"/>
      <c r="EC206" s="247"/>
      <c r="ED206" s="247"/>
      <c r="EE206" s="247"/>
      <c r="EF206" s="247"/>
      <c r="EG206" s="450"/>
      <c r="EH206" s="704"/>
      <c r="EI206" s="213" t="str">
        <f t="shared" si="219"/>
        <v xml:space="preserve"> </v>
      </c>
      <c r="EJ206" s="213" t="str">
        <f t="shared" si="220"/>
        <v xml:space="preserve"> </v>
      </c>
      <c r="EK206" s="81"/>
      <c r="EL206" s="81"/>
      <c r="EM206" s="81"/>
      <c r="EN206" s="704"/>
      <c r="EO206" s="213" t="str">
        <f t="shared" si="221"/>
        <v xml:space="preserve"> </v>
      </c>
      <c r="EP206" s="249"/>
      <c r="EQ206" s="704"/>
      <c r="ER206" s="248"/>
      <c r="ES206" s="704"/>
      <c r="ET206" s="248"/>
      <c r="EU206" s="251"/>
      <c r="EV206" s="213" t="str">
        <f t="shared" si="222"/>
        <v xml:space="preserve"> </v>
      </c>
      <c r="EW206" s="213" t="str">
        <f t="shared" si="223"/>
        <v xml:space="preserve"> </v>
      </c>
      <c r="EX206" s="82"/>
      <c r="EY206" s="82"/>
      <c r="EZ206" s="82"/>
      <c r="FA206" s="248"/>
      <c r="FB206" s="1337" t="str">
        <f t="shared" si="224"/>
        <v xml:space="preserve"> </v>
      </c>
      <c r="FC206" s="452"/>
      <c r="FD206" s="213" t="str" cm="1">
        <f t="array" ref="FD206">IF(AND(SUM(COUNTIF(DO206:DV206,{"*実施*"}),COUNTIF(EA206:EF206,{"*実施*"}))&gt;0,FC206=""),"法に基づく措置あり→問12に記入",
IF(AND(SUM(COUNTIF(DO206:DV206,{"*実施*"}),COUNTIF(EA206:EF206,{"*実施*"}))&lt;1,FC206&lt;&gt;""),"法に基づく措置なし→問12に記入不要"," "))</f>
        <v xml:space="preserve"> </v>
      </c>
      <c r="FE206" s="449"/>
      <c r="FF206" s="704"/>
      <c r="FG206" s="81"/>
      <c r="FH206" s="449"/>
      <c r="FI206" s="1100"/>
      <c r="FJ206" s="1107" t="str">
        <f t="shared" si="225"/>
        <v xml:space="preserve"> </v>
      </c>
      <c r="FK206" s="779" t="str">
        <f t="shared" si="204"/>
        <v/>
      </c>
      <c r="FL206" s="212" t="str">
        <f t="shared" si="205"/>
        <v xml:space="preserve"> </v>
      </c>
      <c r="FM206" s="1335" t="str">
        <f t="shared" si="226"/>
        <v xml:space="preserve"> </v>
      </c>
      <c r="FN206" s="1273" t="str">
        <f t="shared" si="227"/>
        <v/>
      </c>
      <c r="FO206" s="1274" t="str">
        <f t="shared" si="228"/>
        <v/>
      </c>
      <c r="FP206" s="1275" t="str">
        <f t="shared" si="229"/>
        <v/>
      </c>
      <c r="FQ206" s="1275" t="str">
        <f t="shared" si="230"/>
        <v/>
      </c>
      <c r="FR206" s="1275" t="str">
        <f t="shared" si="231"/>
        <v/>
      </c>
      <c r="FS206" s="1275" t="str">
        <f t="shared" si="232"/>
        <v/>
      </c>
      <c r="FT206" s="1275" t="str">
        <f t="shared" si="233"/>
        <v/>
      </c>
      <c r="FU206" s="1275" t="str">
        <f t="shared" si="234"/>
        <v/>
      </c>
      <c r="FV206" s="1275" t="str">
        <f t="shared" si="235"/>
        <v/>
      </c>
      <c r="FW206" s="1275" t="str">
        <f t="shared" si="236"/>
        <v/>
      </c>
      <c r="FY206" s="1234" t="str">
        <f t="shared" si="250"/>
        <v xml:space="preserve"> </v>
      </c>
      <c r="FZ206" s="1234" t="str">
        <f t="shared" si="251"/>
        <v xml:space="preserve"> </v>
      </c>
      <c r="GA206" s="1234" t="str">
        <f t="shared" si="252"/>
        <v xml:space="preserve"> </v>
      </c>
      <c r="GB206" s="1234" t="str">
        <f t="shared" si="253"/>
        <v xml:space="preserve"> </v>
      </c>
      <c r="GC206" s="1234" t="str">
        <f t="shared" si="254"/>
        <v xml:space="preserve"> </v>
      </c>
      <c r="GD206" s="1234" t="str">
        <f t="shared" si="255"/>
        <v xml:space="preserve"> </v>
      </c>
      <c r="GE206" s="1234" t="str">
        <f t="shared" si="256"/>
        <v xml:space="preserve"> </v>
      </c>
      <c r="GF206" s="1234" t="str">
        <f t="shared" si="257"/>
        <v xml:space="preserve"> </v>
      </c>
      <c r="GG206" s="1234" t="str">
        <f t="shared" si="258"/>
        <v xml:space="preserve"> </v>
      </c>
      <c r="GH206" s="1234">
        <f t="shared" si="259"/>
        <v>0</v>
      </c>
      <c r="GI206" s="1234" t="str">
        <f t="shared" si="260"/>
        <v xml:space="preserve"> </v>
      </c>
      <c r="GJ206" s="1234" t="str">
        <f t="shared" si="261"/>
        <v xml:space="preserve"> </v>
      </c>
      <c r="GK206" s="1234" t="str">
        <f t="shared" si="262"/>
        <v xml:space="preserve"> </v>
      </c>
      <c r="GL206" s="1234" t="str">
        <f t="shared" si="263"/>
        <v xml:space="preserve"> </v>
      </c>
      <c r="GM206" s="1234" t="str">
        <f t="shared" si="264"/>
        <v xml:space="preserve"> </v>
      </c>
      <c r="GN206" s="1234" t="str">
        <f t="shared" si="265"/>
        <v xml:space="preserve"> </v>
      </c>
      <c r="GO206" s="1234" t="str">
        <f t="shared" si="266"/>
        <v xml:space="preserve"> </v>
      </c>
      <c r="GP206" s="1234" t="str">
        <f t="shared" si="267"/>
        <v xml:space="preserve"> </v>
      </c>
      <c r="GQ206" s="1234" t="str">
        <f t="shared" si="268"/>
        <v xml:space="preserve"> </v>
      </c>
      <c r="GR206" s="1234">
        <f t="shared" si="269"/>
        <v>0</v>
      </c>
      <c r="GS206" s="1234" t="str">
        <f t="shared" si="271"/>
        <v xml:space="preserve"> </v>
      </c>
      <c r="GT206" s="1234" t="str">
        <f t="shared" si="272"/>
        <v xml:space="preserve"> </v>
      </c>
      <c r="GU206" s="1234" t="str">
        <f t="shared" si="273"/>
        <v xml:space="preserve"> </v>
      </c>
      <c r="GV206" s="1234" t="str">
        <f t="shared" si="274"/>
        <v xml:space="preserve"> </v>
      </c>
      <c r="GW206" s="1234" t="str">
        <f t="shared" si="275"/>
        <v xml:space="preserve"> </v>
      </c>
      <c r="GX206" s="1234" t="str">
        <f t="shared" si="276"/>
        <v xml:space="preserve"> </v>
      </c>
      <c r="GY206" s="1234" t="str">
        <f t="shared" si="277"/>
        <v xml:space="preserve"> </v>
      </c>
      <c r="GZ206" s="1234" t="str">
        <f t="shared" si="278"/>
        <v xml:space="preserve"> </v>
      </c>
      <c r="HA206" s="1234" t="str">
        <f t="shared" si="279"/>
        <v xml:space="preserve"> </v>
      </c>
      <c r="HB206" s="1234">
        <f t="shared" si="270"/>
        <v>0</v>
      </c>
      <c r="HC206" s="1234" t="str">
        <f t="shared" si="237"/>
        <v xml:space="preserve"> </v>
      </c>
      <c r="HD206" s="1234" t="str">
        <f t="shared" si="238"/>
        <v xml:space="preserve"> </v>
      </c>
      <c r="HE206" s="1234" t="str">
        <f t="shared" si="239"/>
        <v xml:space="preserve"> </v>
      </c>
      <c r="HF206" s="1234">
        <f t="shared" si="240"/>
        <v>0</v>
      </c>
      <c r="HG206" s="1234" t="str">
        <f t="shared" si="241"/>
        <v xml:space="preserve"> </v>
      </c>
      <c r="HH206" s="1234" t="str">
        <f t="shared" si="242"/>
        <v xml:space="preserve"> </v>
      </c>
      <c r="HI206" s="1234" t="str">
        <f t="shared" si="243"/>
        <v xml:space="preserve"> </v>
      </c>
      <c r="HJ206" s="1234" t="str">
        <f t="shared" si="244"/>
        <v xml:space="preserve"> </v>
      </c>
      <c r="HK206" s="1234" t="str">
        <f t="shared" si="245"/>
        <v xml:space="preserve"> </v>
      </c>
      <c r="HL206" s="1234" t="str">
        <f t="shared" si="246"/>
        <v xml:space="preserve"> </v>
      </c>
      <c r="HM206" s="1234" t="str">
        <f t="shared" si="247"/>
        <v xml:space="preserve"> </v>
      </c>
      <c r="HN206" s="1234">
        <f t="shared" si="248"/>
        <v>0</v>
      </c>
    </row>
    <row r="207" spans="1:222" ht="30" customHeight="1" thickTop="1" thickBot="1">
      <c r="A207" s="1205">
        <f>【A票】【D票】!$D$10</f>
        <v>0</v>
      </c>
      <c r="B207" s="1205">
        <f>【A票】【D票】!$H$10</f>
        <v>0</v>
      </c>
      <c r="C207" s="1206" t="str">
        <f>【A票】【D票】!$K$10</f>
        <v xml:space="preserve"> </v>
      </c>
      <c r="D207" s="1207">
        <f t="shared" si="206"/>
        <v>88</v>
      </c>
      <c r="E207" s="472"/>
      <c r="F207" s="704"/>
      <c r="G207" s="588"/>
      <c r="H207" s="589"/>
      <c r="I207" s="639"/>
      <c r="J207" s="639"/>
      <c r="K207" s="639"/>
      <c r="L207" s="639"/>
      <c r="M207" s="639"/>
      <c r="N207" s="639"/>
      <c r="O207" s="639"/>
      <c r="P207" s="639"/>
      <c r="Q207" s="639"/>
      <c r="R207" s="639"/>
      <c r="S207" s="639"/>
      <c r="T207" s="639"/>
      <c r="U207" s="639"/>
      <c r="V207" s="640"/>
      <c r="W207" s="644"/>
      <c r="X207" s="644"/>
      <c r="Y207" s="645"/>
      <c r="Z207" s="643"/>
      <c r="AA207" s="212" t="str">
        <f t="shared" si="207"/>
        <v xml:space="preserve"> </v>
      </c>
      <c r="AB207" s="212" t="str">
        <f t="shared" si="208"/>
        <v xml:space="preserve"> </v>
      </c>
      <c r="AC207" s="81"/>
      <c r="AD207" s="448"/>
      <c r="AE207" s="448"/>
      <c r="AF207" s="804" t="str">
        <f t="shared" si="210"/>
        <v xml:space="preserve"> </v>
      </c>
      <c r="AG207" s="804" t="str">
        <f t="shared" si="211"/>
        <v xml:space="preserve"> </v>
      </c>
      <c r="AH207" s="440"/>
      <c r="AI207" s="704"/>
      <c r="AJ207" s="442"/>
      <c r="AK207" s="442"/>
      <c r="AL207" s="442"/>
      <c r="AM207" s="442"/>
      <c r="AN207" s="844"/>
      <c r="AO207" s="443"/>
      <c r="AP207" s="441"/>
      <c r="AQ207" s="1328" t="str">
        <f t="shared" si="249"/>
        <v xml:space="preserve"> </v>
      </c>
      <c r="AR207" s="213" t="str">
        <f t="shared" si="212"/>
        <v xml:space="preserve"> </v>
      </c>
      <c r="AS207" s="213" t="str">
        <f t="shared" si="213"/>
        <v xml:space="preserve"> </v>
      </c>
      <c r="AT207" s="1216" t="str">
        <f t="shared" si="280"/>
        <v xml:space="preserve"> </v>
      </c>
      <c r="AU207" s="1217" t="str">
        <f t="shared" si="201"/>
        <v xml:space="preserve"> </v>
      </c>
      <c r="AV207" s="79"/>
      <c r="AW207" s="1218" t="str">
        <f t="shared" si="281"/>
        <v/>
      </c>
      <c r="AX207" s="213" t="str">
        <f t="shared" si="214"/>
        <v xml:space="preserve"> </v>
      </c>
      <c r="AY207" s="213" t="str">
        <f t="shared" si="209"/>
        <v xml:space="preserve"> </v>
      </c>
      <c r="AZ207" s="445"/>
      <c r="BA207" s="81"/>
      <c r="BB207" s="81"/>
      <c r="BC207" s="80"/>
      <c r="BD207" s="245"/>
      <c r="BE207" s="442"/>
      <c r="BF207" s="442"/>
      <c r="BG207" s="442"/>
      <c r="BH207" s="219" t="str">
        <f t="shared" si="215"/>
        <v xml:space="preserve"> </v>
      </c>
      <c r="BI207" s="446"/>
      <c r="BJ207" s="704"/>
      <c r="BK207" s="81"/>
      <c r="BL207" s="451"/>
      <c r="BM207" s="450"/>
      <c r="BN207" s="449"/>
      <c r="BO207" s="449"/>
      <c r="BP207" s="81"/>
      <c r="BQ207" s="81"/>
      <c r="BR207" s="81"/>
      <c r="BS207" s="81"/>
      <c r="BT207" s="81"/>
      <c r="BU207" s="81"/>
      <c r="BV207" s="81"/>
      <c r="BW207" s="81"/>
      <c r="BX207" s="81"/>
      <c r="BY207" s="81"/>
      <c r="BZ207" s="81"/>
      <c r="CA207" s="81"/>
      <c r="CB207" s="81"/>
      <c r="CC207" s="81"/>
      <c r="CD207" s="81"/>
      <c r="CE207" s="81"/>
      <c r="CF207" s="81"/>
      <c r="CG207" s="81"/>
      <c r="CH207" s="81"/>
      <c r="CI207" s="81"/>
      <c r="CJ207" s="81"/>
      <c r="CK207" s="81"/>
      <c r="CL207" s="81"/>
      <c r="CM207" s="81"/>
      <c r="CN207" s="81"/>
      <c r="CO207" s="81"/>
      <c r="CP207" s="81"/>
      <c r="CQ207" s="81"/>
      <c r="CR207" s="81"/>
      <c r="CS207" s="81"/>
      <c r="CT207" s="81"/>
      <c r="CU207" s="81"/>
      <c r="CV207" s="81"/>
      <c r="CW207" s="81"/>
      <c r="CX207" s="81"/>
      <c r="CY207" s="81"/>
      <c r="CZ207" s="81"/>
      <c r="DA207" s="81"/>
      <c r="DB207" s="81"/>
      <c r="DC207" s="81"/>
      <c r="DD207" s="81"/>
      <c r="DE207" s="81"/>
      <c r="DF207" s="81"/>
      <c r="DG207" s="81"/>
      <c r="DH207" s="81"/>
      <c r="DI207" s="81"/>
      <c r="DJ207" s="81"/>
      <c r="DK207" s="448"/>
      <c r="DL207" s="213" t="str">
        <f t="shared" si="216"/>
        <v xml:space="preserve"> </v>
      </c>
      <c r="DM207" s="246">
        <f t="shared" si="203"/>
        <v>88</v>
      </c>
      <c r="DN207" s="447"/>
      <c r="DO207" s="449"/>
      <c r="DP207" s="81"/>
      <c r="DQ207" s="81"/>
      <c r="DR207" s="81"/>
      <c r="DS207" s="81"/>
      <c r="DT207" s="81"/>
      <c r="DU207" s="81"/>
      <c r="DV207" s="448"/>
      <c r="DW207" s="450"/>
      <c r="DX207" s="704"/>
      <c r="DY207" s="213" t="str">
        <f t="shared" si="217"/>
        <v xml:space="preserve"> </v>
      </c>
      <c r="DZ207" s="213" t="str">
        <f t="shared" si="218"/>
        <v xml:space="preserve"> </v>
      </c>
      <c r="EA207" s="247"/>
      <c r="EB207" s="247"/>
      <c r="EC207" s="247"/>
      <c r="ED207" s="247"/>
      <c r="EE207" s="247"/>
      <c r="EF207" s="247"/>
      <c r="EG207" s="450"/>
      <c r="EH207" s="704"/>
      <c r="EI207" s="213" t="str">
        <f t="shared" si="219"/>
        <v xml:space="preserve"> </v>
      </c>
      <c r="EJ207" s="213" t="str">
        <f t="shared" si="220"/>
        <v xml:space="preserve"> </v>
      </c>
      <c r="EK207" s="81"/>
      <c r="EL207" s="81"/>
      <c r="EM207" s="81"/>
      <c r="EN207" s="704"/>
      <c r="EO207" s="213" t="str">
        <f t="shared" si="221"/>
        <v xml:space="preserve"> </v>
      </c>
      <c r="EP207" s="249"/>
      <c r="EQ207" s="704"/>
      <c r="ER207" s="248"/>
      <c r="ES207" s="704"/>
      <c r="ET207" s="248"/>
      <c r="EU207" s="251"/>
      <c r="EV207" s="213" t="str">
        <f t="shared" si="222"/>
        <v xml:space="preserve"> </v>
      </c>
      <c r="EW207" s="213" t="str">
        <f t="shared" si="223"/>
        <v xml:space="preserve"> </v>
      </c>
      <c r="EX207" s="82"/>
      <c r="EY207" s="82"/>
      <c r="EZ207" s="82"/>
      <c r="FA207" s="248"/>
      <c r="FB207" s="1337" t="str">
        <f t="shared" si="224"/>
        <v xml:space="preserve"> </v>
      </c>
      <c r="FC207" s="452"/>
      <c r="FD207" s="213" t="str" cm="1">
        <f t="array" ref="FD207">IF(AND(SUM(COUNTIF(DO207:DV207,{"*実施*"}),COUNTIF(EA207:EF207,{"*実施*"}))&gt;0,FC207=""),"法に基づく措置あり→問12に記入",
IF(AND(SUM(COUNTIF(DO207:DV207,{"*実施*"}),COUNTIF(EA207:EF207,{"*実施*"}))&lt;1,FC207&lt;&gt;""),"法に基づく措置なし→問12に記入不要"," "))</f>
        <v xml:space="preserve"> </v>
      </c>
      <c r="FE207" s="449"/>
      <c r="FF207" s="704"/>
      <c r="FG207" s="81"/>
      <c r="FH207" s="449"/>
      <c r="FI207" s="1100"/>
      <c r="FJ207" s="1107" t="str">
        <f t="shared" si="225"/>
        <v xml:space="preserve"> </v>
      </c>
      <c r="FK207" s="779" t="str">
        <f t="shared" si="204"/>
        <v/>
      </c>
      <c r="FL207" s="212" t="str">
        <f t="shared" si="205"/>
        <v xml:space="preserve"> </v>
      </c>
      <c r="FM207" s="1335" t="str">
        <f t="shared" si="226"/>
        <v xml:space="preserve"> </v>
      </c>
      <c r="FN207" s="1273" t="str">
        <f t="shared" si="227"/>
        <v/>
      </c>
      <c r="FO207" s="1274" t="str">
        <f t="shared" si="228"/>
        <v/>
      </c>
      <c r="FP207" s="1275" t="str">
        <f t="shared" si="229"/>
        <v/>
      </c>
      <c r="FQ207" s="1275" t="str">
        <f t="shared" si="230"/>
        <v/>
      </c>
      <c r="FR207" s="1275" t="str">
        <f t="shared" si="231"/>
        <v/>
      </c>
      <c r="FS207" s="1275" t="str">
        <f t="shared" si="232"/>
        <v/>
      </c>
      <c r="FT207" s="1275" t="str">
        <f t="shared" si="233"/>
        <v/>
      </c>
      <c r="FU207" s="1275" t="str">
        <f t="shared" si="234"/>
        <v/>
      </c>
      <c r="FV207" s="1275" t="str">
        <f t="shared" si="235"/>
        <v/>
      </c>
      <c r="FW207" s="1275" t="str">
        <f t="shared" si="236"/>
        <v/>
      </c>
      <c r="FY207" s="1234" t="str">
        <f t="shared" si="250"/>
        <v xml:space="preserve"> </v>
      </c>
      <c r="FZ207" s="1234" t="str">
        <f t="shared" si="251"/>
        <v xml:space="preserve"> </v>
      </c>
      <c r="GA207" s="1234" t="str">
        <f t="shared" si="252"/>
        <v xml:space="preserve"> </v>
      </c>
      <c r="GB207" s="1234" t="str">
        <f t="shared" si="253"/>
        <v xml:space="preserve"> </v>
      </c>
      <c r="GC207" s="1234" t="str">
        <f t="shared" si="254"/>
        <v xml:space="preserve"> </v>
      </c>
      <c r="GD207" s="1234" t="str">
        <f t="shared" si="255"/>
        <v xml:space="preserve"> </v>
      </c>
      <c r="GE207" s="1234" t="str">
        <f t="shared" si="256"/>
        <v xml:space="preserve"> </v>
      </c>
      <c r="GF207" s="1234" t="str">
        <f t="shared" si="257"/>
        <v xml:space="preserve"> </v>
      </c>
      <c r="GG207" s="1234" t="str">
        <f t="shared" si="258"/>
        <v xml:space="preserve"> </v>
      </c>
      <c r="GH207" s="1234">
        <f t="shared" si="259"/>
        <v>0</v>
      </c>
      <c r="GI207" s="1234" t="str">
        <f t="shared" si="260"/>
        <v xml:space="preserve"> </v>
      </c>
      <c r="GJ207" s="1234" t="str">
        <f t="shared" si="261"/>
        <v xml:space="preserve"> </v>
      </c>
      <c r="GK207" s="1234" t="str">
        <f t="shared" si="262"/>
        <v xml:space="preserve"> </v>
      </c>
      <c r="GL207" s="1234" t="str">
        <f t="shared" si="263"/>
        <v xml:space="preserve"> </v>
      </c>
      <c r="GM207" s="1234" t="str">
        <f t="shared" si="264"/>
        <v xml:space="preserve"> </v>
      </c>
      <c r="GN207" s="1234" t="str">
        <f t="shared" si="265"/>
        <v xml:space="preserve"> </v>
      </c>
      <c r="GO207" s="1234" t="str">
        <f t="shared" si="266"/>
        <v xml:space="preserve"> </v>
      </c>
      <c r="GP207" s="1234" t="str">
        <f t="shared" si="267"/>
        <v xml:space="preserve"> </v>
      </c>
      <c r="GQ207" s="1234" t="str">
        <f t="shared" si="268"/>
        <v xml:space="preserve"> </v>
      </c>
      <c r="GR207" s="1234">
        <f t="shared" si="269"/>
        <v>0</v>
      </c>
      <c r="GS207" s="1234" t="str">
        <f t="shared" si="271"/>
        <v xml:space="preserve"> </v>
      </c>
      <c r="GT207" s="1234" t="str">
        <f t="shared" si="272"/>
        <v xml:space="preserve"> </v>
      </c>
      <c r="GU207" s="1234" t="str">
        <f t="shared" si="273"/>
        <v xml:space="preserve"> </v>
      </c>
      <c r="GV207" s="1234" t="str">
        <f t="shared" si="274"/>
        <v xml:space="preserve"> </v>
      </c>
      <c r="GW207" s="1234" t="str">
        <f t="shared" si="275"/>
        <v xml:space="preserve"> </v>
      </c>
      <c r="GX207" s="1234" t="str">
        <f t="shared" si="276"/>
        <v xml:space="preserve"> </v>
      </c>
      <c r="GY207" s="1234" t="str">
        <f t="shared" si="277"/>
        <v xml:space="preserve"> </v>
      </c>
      <c r="GZ207" s="1234" t="str">
        <f t="shared" si="278"/>
        <v xml:space="preserve"> </v>
      </c>
      <c r="HA207" s="1234" t="str">
        <f t="shared" si="279"/>
        <v xml:space="preserve"> </v>
      </c>
      <c r="HB207" s="1234">
        <f t="shared" si="270"/>
        <v>0</v>
      </c>
      <c r="HC207" s="1234" t="str">
        <f t="shared" si="237"/>
        <v xml:space="preserve"> </v>
      </c>
      <c r="HD207" s="1234" t="str">
        <f t="shared" si="238"/>
        <v xml:space="preserve"> </v>
      </c>
      <c r="HE207" s="1234" t="str">
        <f t="shared" si="239"/>
        <v xml:space="preserve"> </v>
      </c>
      <c r="HF207" s="1234">
        <f t="shared" si="240"/>
        <v>0</v>
      </c>
      <c r="HG207" s="1234" t="str">
        <f t="shared" si="241"/>
        <v xml:space="preserve"> </v>
      </c>
      <c r="HH207" s="1234" t="str">
        <f t="shared" si="242"/>
        <v xml:space="preserve"> </v>
      </c>
      <c r="HI207" s="1234" t="str">
        <f t="shared" si="243"/>
        <v xml:space="preserve"> </v>
      </c>
      <c r="HJ207" s="1234" t="str">
        <f t="shared" si="244"/>
        <v xml:space="preserve"> </v>
      </c>
      <c r="HK207" s="1234" t="str">
        <f t="shared" si="245"/>
        <v xml:space="preserve"> </v>
      </c>
      <c r="HL207" s="1234" t="str">
        <f t="shared" si="246"/>
        <v xml:space="preserve"> </v>
      </c>
      <c r="HM207" s="1234" t="str">
        <f t="shared" si="247"/>
        <v xml:space="preserve"> </v>
      </c>
      <c r="HN207" s="1234">
        <f t="shared" si="248"/>
        <v>0</v>
      </c>
    </row>
    <row r="208" spans="1:222" ht="30" customHeight="1" thickTop="1" thickBot="1">
      <c r="A208" s="1205">
        <f>【A票】【D票】!$D$10</f>
        <v>0</v>
      </c>
      <c r="B208" s="1205">
        <f>【A票】【D票】!$H$10</f>
        <v>0</v>
      </c>
      <c r="C208" s="1206" t="str">
        <f>【A票】【D票】!$K$10</f>
        <v xml:space="preserve"> </v>
      </c>
      <c r="D208" s="1207">
        <f t="shared" si="206"/>
        <v>89</v>
      </c>
      <c r="E208" s="472"/>
      <c r="F208" s="704"/>
      <c r="G208" s="588"/>
      <c r="H208" s="589"/>
      <c r="I208" s="639"/>
      <c r="J208" s="639"/>
      <c r="K208" s="639"/>
      <c r="L208" s="639"/>
      <c r="M208" s="639"/>
      <c r="N208" s="639"/>
      <c r="O208" s="639"/>
      <c r="P208" s="639"/>
      <c r="Q208" s="639"/>
      <c r="R208" s="639"/>
      <c r="S208" s="639"/>
      <c r="T208" s="639"/>
      <c r="U208" s="639"/>
      <c r="V208" s="640"/>
      <c r="W208" s="644"/>
      <c r="X208" s="644"/>
      <c r="Y208" s="645"/>
      <c r="Z208" s="643"/>
      <c r="AA208" s="212" t="str">
        <f t="shared" si="207"/>
        <v xml:space="preserve"> </v>
      </c>
      <c r="AB208" s="212" t="str">
        <f t="shared" si="208"/>
        <v xml:space="preserve"> </v>
      </c>
      <c r="AC208" s="81"/>
      <c r="AD208" s="448"/>
      <c r="AE208" s="448"/>
      <c r="AF208" s="804" t="str">
        <f t="shared" si="210"/>
        <v xml:space="preserve"> </v>
      </c>
      <c r="AG208" s="804" t="str">
        <f t="shared" si="211"/>
        <v xml:space="preserve"> </v>
      </c>
      <c r="AH208" s="440"/>
      <c r="AI208" s="704"/>
      <c r="AJ208" s="442"/>
      <c r="AK208" s="442"/>
      <c r="AL208" s="442"/>
      <c r="AM208" s="442"/>
      <c r="AN208" s="844"/>
      <c r="AO208" s="443"/>
      <c r="AP208" s="441"/>
      <c r="AQ208" s="1328" t="str">
        <f t="shared" si="249"/>
        <v xml:space="preserve"> </v>
      </c>
      <c r="AR208" s="213" t="str">
        <f t="shared" si="212"/>
        <v xml:space="preserve"> </v>
      </c>
      <c r="AS208" s="213" t="str">
        <f t="shared" si="213"/>
        <v xml:space="preserve"> </v>
      </c>
      <c r="AT208" s="1216" t="str">
        <f t="shared" si="280"/>
        <v xml:space="preserve"> </v>
      </c>
      <c r="AU208" s="1217" t="str">
        <f t="shared" si="201"/>
        <v xml:space="preserve"> </v>
      </c>
      <c r="AV208" s="79"/>
      <c r="AW208" s="1218" t="str">
        <f t="shared" si="281"/>
        <v/>
      </c>
      <c r="AX208" s="213" t="str">
        <f t="shared" si="214"/>
        <v xml:space="preserve"> </v>
      </c>
      <c r="AY208" s="213" t="str">
        <f t="shared" si="209"/>
        <v xml:space="preserve"> </v>
      </c>
      <c r="AZ208" s="445"/>
      <c r="BA208" s="81"/>
      <c r="BB208" s="81"/>
      <c r="BC208" s="80"/>
      <c r="BD208" s="245"/>
      <c r="BE208" s="442"/>
      <c r="BF208" s="442"/>
      <c r="BG208" s="442"/>
      <c r="BH208" s="219" t="str">
        <f t="shared" si="215"/>
        <v xml:space="preserve"> </v>
      </c>
      <c r="BI208" s="446"/>
      <c r="BJ208" s="704"/>
      <c r="BK208" s="81"/>
      <c r="BL208" s="451"/>
      <c r="BM208" s="450"/>
      <c r="BN208" s="449"/>
      <c r="BO208" s="449"/>
      <c r="BP208" s="81"/>
      <c r="BQ208" s="81"/>
      <c r="BR208" s="81"/>
      <c r="BS208" s="81"/>
      <c r="BT208" s="81"/>
      <c r="BU208" s="81"/>
      <c r="BV208" s="81"/>
      <c r="BW208" s="81"/>
      <c r="BX208" s="81"/>
      <c r="BY208" s="81"/>
      <c r="BZ208" s="81"/>
      <c r="CA208" s="81"/>
      <c r="CB208" s="81"/>
      <c r="CC208" s="81"/>
      <c r="CD208" s="81"/>
      <c r="CE208" s="81"/>
      <c r="CF208" s="81"/>
      <c r="CG208" s="81"/>
      <c r="CH208" s="81"/>
      <c r="CI208" s="81"/>
      <c r="CJ208" s="81"/>
      <c r="CK208" s="81"/>
      <c r="CL208" s="81"/>
      <c r="CM208" s="81"/>
      <c r="CN208" s="81"/>
      <c r="CO208" s="81"/>
      <c r="CP208" s="81"/>
      <c r="CQ208" s="81"/>
      <c r="CR208" s="81"/>
      <c r="CS208" s="81"/>
      <c r="CT208" s="81"/>
      <c r="CU208" s="81"/>
      <c r="CV208" s="81"/>
      <c r="CW208" s="81"/>
      <c r="CX208" s="81"/>
      <c r="CY208" s="81"/>
      <c r="CZ208" s="81"/>
      <c r="DA208" s="81"/>
      <c r="DB208" s="81"/>
      <c r="DC208" s="81"/>
      <c r="DD208" s="81"/>
      <c r="DE208" s="81"/>
      <c r="DF208" s="81"/>
      <c r="DG208" s="81"/>
      <c r="DH208" s="81"/>
      <c r="DI208" s="81"/>
      <c r="DJ208" s="81"/>
      <c r="DK208" s="448"/>
      <c r="DL208" s="213" t="str">
        <f t="shared" si="216"/>
        <v xml:space="preserve"> </v>
      </c>
      <c r="DM208" s="246">
        <f t="shared" si="203"/>
        <v>89</v>
      </c>
      <c r="DN208" s="447"/>
      <c r="DO208" s="449"/>
      <c r="DP208" s="81"/>
      <c r="DQ208" s="81"/>
      <c r="DR208" s="81"/>
      <c r="DS208" s="81"/>
      <c r="DT208" s="81"/>
      <c r="DU208" s="81"/>
      <c r="DV208" s="448"/>
      <c r="DW208" s="450"/>
      <c r="DX208" s="704"/>
      <c r="DY208" s="213" t="str">
        <f t="shared" si="217"/>
        <v xml:space="preserve"> </v>
      </c>
      <c r="DZ208" s="213" t="str">
        <f t="shared" si="218"/>
        <v xml:space="preserve"> </v>
      </c>
      <c r="EA208" s="247"/>
      <c r="EB208" s="247"/>
      <c r="EC208" s="247"/>
      <c r="ED208" s="247"/>
      <c r="EE208" s="247"/>
      <c r="EF208" s="247"/>
      <c r="EG208" s="450"/>
      <c r="EH208" s="704"/>
      <c r="EI208" s="213" t="str">
        <f t="shared" si="219"/>
        <v xml:space="preserve"> </v>
      </c>
      <c r="EJ208" s="213" t="str">
        <f t="shared" si="220"/>
        <v xml:space="preserve"> </v>
      </c>
      <c r="EK208" s="81"/>
      <c r="EL208" s="81"/>
      <c r="EM208" s="81"/>
      <c r="EN208" s="704"/>
      <c r="EO208" s="213" t="str">
        <f t="shared" si="221"/>
        <v xml:space="preserve"> </v>
      </c>
      <c r="EP208" s="249"/>
      <c r="EQ208" s="704"/>
      <c r="ER208" s="248"/>
      <c r="ES208" s="704"/>
      <c r="ET208" s="248"/>
      <c r="EU208" s="251"/>
      <c r="EV208" s="213" t="str">
        <f t="shared" si="222"/>
        <v xml:space="preserve"> </v>
      </c>
      <c r="EW208" s="213" t="str">
        <f t="shared" si="223"/>
        <v xml:space="preserve"> </v>
      </c>
      <c r="EX208" s="82"/>
      <c r="EY208" s="82"/>
      <c r="EZ208" s="82"/>
      <c r="FA208" s="248"/>
      <c r="FB208" s="1337" t="str">
        <f t="shared" si="224"/>
        <v xml:space="preserve"> </v>
      </c>
      <c r="FC208" s="452"/>
      <c r="FD208" s="213" t="str" cm="1">
        <f t="array" ref="FD208">IF(AND(SUM(COUNTIF(DO208:DV208,{"*実施*"}),COUNTIF(EA208:EF208,{"*実施*"}))&gt;0,FC208=""),"法に基づく措置あり→問12に記入",
IF(AND(SUM(COUNTIF(DO208:DV208,{"*実施*"}),COUNTIF(EA208:EF208,{"*実施*"}))&lt;1,FC208&lt;&gt;""),"法に基づく措置なし→問12に記入不要"," "))</f>
        <v xml:space="preserve"> </v>
      </c>
      <c r="FE208" s="449"/>
      <c r="FF208" s="704"/>
      <c r="FG208" s="81"/>
      <c r="FH208" s="449"/>
      <c r="FI208" s="1100"/>
      <c r="FJ208" s="1107" t="str">
        <f t="shared" si="225"/>
        <v xml:space="preserve"> </v>
      </c>
      <c r="FK208" s="779" t="str">
        <f t="shared" si="204"/>
        <v/>
      </c>
      <c r="FL208" s="212" t="str">
        <f t="shared" si="205"/>
        <v xml:space="preserve"> </v>
      </c>
      <c r="FM208" s="1335" t="str">
        <f t="shared" si="226"/>
        <v xml:space="preserve"> </v>
      </c>
      <c r="FN208" s="1273" t="str">
        <f t="shared" si="227"/>
        <v/>
      </c>
      <c r="FO208" s="1274" t="str">
        <f t="shared" si="228"/>
        <v/>
      </c>
      <c r="FP208" s="1275" t="str">
        <f t="shared" si="229"/>
        <v/>
      </c>
      <c r="FQ208" s="1275" t="str">
        <f t="shared" si="230"/>
        <v/>
      </c>
      <c r="FR208" s="1275" t="str">
        <f t="shared" si="231"/>
        <v/>
      </c>
      <c r="FS208" s="1275" t="str">
        <f t="shared" si="232"/>
        <v/>
      </c>
      <c r="FT208" s="1275" t="str">
        <f t="shared" si="233"/>
        <v/>
      </c>
      <c r="FU208" s="1275" t="str">
        <f t="shared" si="234"/>
        <v/>
      </c>
      <c r="FV208" s="1275" t="str">
        <f t="shared" si="235"/>
        <v/>
      </c>
      <c r="FW208" s="1275" t="str">
        <f t="shared" si="236"/>
        <v/>
      </c>
      <c r="FY208" s="1234" t="str">
        <f t="shared" si="250"/>
        <v xml:space="preserve"> </v>
      </c>
      <c r="FZ208" s="1234" t="str">
        <f t="shared" si="251"/>
        <v xml:space="preserve"> </v>
      </c>
      <c r="GA208" s="1234" t="str">
        <f t="shared" si="252"/>
        <v xml:space="preserve"> </v>
      </c>
      <c r="GB208" s="1234" t="str">
        <f t="shared" si="253"/>
        <v xml:space="preserve"> </v>
      </c>
      <c r="GC208" s="1234" t="str">
        <f t="shared" si="254"/>
        <v xml:space="preserve"> </v>
      </c>
      <c r="GD208" s="1234" t="str">
        <f t="shared" si="255"/>
        <v xml:space="preserve"> </v>
      </c>
      <c r="GE208" s="1234" t="str">
        <f t="shared" si="256"/>
        <v xml:space="preserve"> </v>
      </c>
      <c r="GF208" s="1234" t="str">
        <f t="shared" si="257"/>
        <v xml:space="preserve"> </v>
      </c>
      <c r="GG208" s="1234" t="str">
        <f t="shared" si="258"/>
        <v xml:space="preserve"> </v>
      </c>
      <c r="GH208" s="1234">
        <f t="shared" si="259"/>
        <v>0</v>
      </c>
      <c r="GI208" s="1234" t="str">
        <f t="shared" si="260"/>
        <v xml:space="preserve"> </v>
      </c>
      <c r="GJ208" s="1234" t="str">
        <f t="shared" si="261"/>
        <v xml:space="preserve"> </v>
      </c>
      <c r="GK208" s="1234" t="str">
        <f t="shared" si="262"/>
        <v xml:space="preserve"> </v>
      </c>
      <c r="GL208" s="1234" t="str">
        <f t="shared" si="263"/>
        <v xml:space="preserve"> </v>
      </c>
      <c r="GM208" s="1234" t="str">
        <f t="shared" si="264"/>
        <v xml:space="preserve"> </v>
      </c>
      <c r="GN208" s="1234" t="str">
        <f t="shared" si="265"/>
        <v xml:space="preserve"> </v>
      </c>
      <c r="GO208" s="1234" t="str">
        <f t="shared" si="266"/>
        <v xml:space="preserve"> </v>
      </c>
      <c r="GP208" s="1234" t="str">
        <f t="shared" si="267"/>
        <v xml:space="preserve"> </v>
      </c>
      <c r="GQ208" s="1234" t="str">
        <f t="shared" si="268"/>
        <v xml:space="preserve"> </v>
      </c>
      <c r="GR208" s="1234">
        <f t="shared" si="269"/>
        <v>0</v>
      </c>
      <c r="GS208" s="1234" t="str">
        <f t="shared" si="271"/>
        <v xml:space="preserve"> </v>
      </c>
      <c r="GT208" s="1234" t="str">
        <f t="shared" si="272"/>
        <v xml:space="preserve"> </v>
      </c>
      <c r="GU208" s="1234" t="str">
        <f t="shared" si="273"/>
        <v xml:space="preserve"> </v>
      </c>
      <c r="GV208" s="1234" t="str">
        <f t="shared" si="274"/>
        <v xml:space="preserve"> </v>
      </c>
      <c r="GW208" s="1234" t="str">
        <f t="shared" si="275"/>
        <v xml:space="preserve"> </v>
      </c>
      <c r="GX208" s="1234" t="str">
        <f t="shared" si="276"/>
        <v xml:space="preserve"> </v>
      </c>
      <c r="GY208" s="1234" t="str">
        <f t="shared" si="277"/>
        <v xml:space="preserve"> </v>
      </c>
      <c r="GZ208" s="1234" t="str">
        <f t="shared" si="278"/>
        <v xml:space="preserve"> </v>
      </c>
      <c r="HA208" s="1234" t="str">
        <f t="shared" si="279"/>
        <v xml:space="preserve"> </v>
      </c>
      <c r="HB208" s="1234">
        <f t="shared" si="270"/>
        <v>0</v>
      </c>
      <c r="HC208" s="1234" t="str">
        <f t="shared" si="237"/>
        <v xml:space="preserve"> </v>
      </c>
      <c r="HD208" s="1234" t="str">
        <f t="shared" si="238"/>
        <v xml:space="preserve"> </v>
      </c>
      <c r="HE208" s="1234" t="str">
        <f t="shared" si="239"/>
        <v xml:space="preserve"> </v>
      </c>
      <c r="HF208" s="1234">
        <f t="shared" si="240"/>
        <v>0</v>
      </c>
      <c r="HG208" s="1234" t="str">
        <f t="shared" si="241"/>
        <v xml:space="preserve"> </v>
      </c>
      <c r="HH208" s="1234" t="str">
        <f t="shared" si="242"/>
        <v xml:space="preserve"> </v>
      </c>
      <c r="HI208" s="1234" t="str">
        <f t="shared" si="243"/>
        <v xml:space="preserve"> </v>
      </c>
      <c r="HJ208" s="1234" t="str">
        <f t="shared" si="244"/>
        <v xml:space="preserve"> </v>
      </c>
      <c r="HK208" s="1234" t="str">
        <f t="shared" si="245"/>
        <v xml:space="preserve"> </v>
      </c>
      <c r="HL208" s="1234" t="str">
        <f t="shared" si="246"/>
        <v xml:space="preserve"> </v>
      </c>
      <c r="HM208" s="1234" t="str">
        <f t="shared" si="247"/>
        <v xml:space="preserve"> </v>
      </c>
      <c r="HN208" s="1234">
        <f t="shared" si="248"/>
        <v>0</v>
      </c>
    </row>
    <row r="209" spans="1:222" ht="30" customHeight="1" thickTop="1" thickBot="1">
      <c r="A209" s="1205">
        <f>【A票】【D票】!$D$10</f>
        <v>0</v>
      </c>
      <c r="B209" s="1205">
        <f>【A票】【D票】!$H$10</f>
        <v>0</v>
      </c>
      <c r="C209" s="1206" t="str">
        <f>【A票】【D票】!$K$10</f>
        <v xml:space="preserve"> </v>
      </c>
      <c r="D209" s="1207">
        <f t="shared" si="206"/>
        <v>90</v>
      </c>
      <c r="E209" s="472"/>
      <c r="F209" s="704"/>
      <c r="G209" s="588"/>
      <c r="H209" s="589"/>
      <c r="I209" s="639"/>
      <c r="J209" s="639"/>
      <c r="K209" s="639"/>
      <c r="L209" s="639"/>
      <c r="M209" s="639"/>
      <c r="N209" s="639"/>
      <c r="O209" s="639"/>
      <c r="P209" s="639"/>
      <c r="Q209" s="639"/>
      <c r="R209" s="639"/>
      <c r="S209" s="639"/>
      <c r="T209" s="639"/>
      <c r="U209" s="639"/>
      <c r="V209" s="640"/>
      <c r="W209" s="644"/>
      <c r="X209" s="644"/>
      <c r="Y209" s="645"/>
      <c r="Z209" s="643"/>
      <c r="AA209" s="212" t="str">
        <f t="shared" si="207"/>
        <v xml:space="preserve"> </v>
      </c>
      <c r="AB209" s="212" t="str">
        <f t="shared" si="208"/>
        <v xml:space="preserve"> </v>
      </c>
      <c r="AC209" s="81"/>
      <c r="AD209" s="448"/>
      <c r="AE209" s="448"/>
      <c r="AF209" s="804" t="str">
        <f t="shared" si="210"/>
        <v xml:space="preserve"> </v>
      </c>
      <c r="AG209" s="804" t="str">
        <f t="shared" si="211"/>
        <v xml:space="preserve"> </v>
      </c>
      <c r="AH209" s="440"/>
      <c r="AI209" s="704"/>
      <c r="AJ209" s="442"/>
      <c r="AK209" s="442"/>
      <c r="AL209" s="442"/>
      <c r="AM209" s="442"/>
      <c r="AN209" s="844"/>
      <c r="AO209" s="443"/>
      <c r="AP209" s="441"/>
      <c r="AQ209" s="1328" t="str">
        <f t="shared" si="249"/>
        <v xml:space="preserve"> </v>
      </c>
      <c r="AR209" s="213" t="str">
        <f t="shared" si="212"/>
        <v xml:space="preserve"> </v>
      </c>
      <c r="AS209" s="213" t="str">
        <f t="shared" si="213"/>
        <v xml:space="preserve"> </v>
      </c>
      <c r="AT209" s="1216" t="str">
        <f t="shared" si="280"/>
        <v xml:space="preserve"> </v>
      </c>
      <c r="AU209" s="1217" t="str">
        <f t="shared" si="201"/>
        <v xml:space="preserve"> </v>
      </c>
      <c r="AV209" s="79"/>
      <c r="AW209" s="1218" t="str">
        <f t="shared" si="281"/>
        <v/>
      </c>
      <c r="AX209" s="213" t="str">
        <f t="shared" si="214"/>
        <v xml:space="preserve"> </v>
      </c>
      <c r="AY209" s="213" t="str">
        <f t="shared" si="209"/>
        <v xml:space="preserve"> </v>
      </c>
      <c r="AZ209" s="445"/>
      <c r="BA209" s="81"/>
      <c r="BB209" s="81"/>
      <c r="BC209" s="80"/>
      <c r="BD209" s="245"/>
      <c r="BE209" s="442"/>
      <c r="BF209" s="442"/>
      <c r="BG209" s="442"/>
      <c r="BH209" s="219" t="str">
        <f t="shared" si="215"/>
        <v xml:space="preserve"> </v>
      </c>
      <c r="BI209" s="446"/>
      <c r="BJ209" s="704"/>
      <c r="BK209" s="81"/>
      <c r="BL209" s="451"/>
      <c r="BM209" s="450"/>
      <c r="BN209" s="449"/>
      <c r="BO209" s="449"/>
      <c r="BP209" s="81"/>
      <c r="BQ209" s="81"/>
      <c r="BR209" s="81"/>
      <c r="BS209" s="81"/>
      <c r="BT209" s="81"/>
      <c r="BU209" s="81"/>
      <c r="BV209" s="81"/>
      <c r="BW209" s="81"/>
      <c r="BX209" s="81"/>
      <c r="BY209" s="81"/>
      <c r="BZ209" s="81"/>
      <c r="CA209" s="81"/>
      <c r="CB209" s="81"/>
      <c r="CC209" s="81"/>
      <c r="CD209" s="81"/>
      <c r="CE209" s="81"/>
      <c r="CF209" s="81"/>
      <c r="CG209" s="81"/>
      <c r="CH209" s="81"/>
      <c r="CI209" s="81"/>
      <c r="CJ209" s="81"/>
      <c r="CK209" s="81"/>
      <c r="CL209" s="81"/>
      <c r="CM209" s="81"/>
      <c r="CN209" s="81"/>
      <c r="CO209" s="81"/>
      <c r="CP209" s="81"/>
      <c r="CQ209" s="81"/>
      <c r="CR209" s="81"/>
      <c r="CS209" s="81"/>
      <c r="CT209" s="81"/>
      <c r="CU209" s="81"/>
      <c r="CV209" s="81"/>
      <c r="CW209" s="81"/>
      <c r="CX209" s="81"/>
      <c r="CY209" s="81"/>
      <c r="CZ209" s="81"/>
      <c r="DA209" s="81"/>
      <c r="DB209" s="81"/>
      <c r="DC209" s="81"/>
      <c r="DD209" s="81"/>
      <c r="DE209" s="81"/>
      <c r="DF209" s="81"/>
      <c r="DG209" s="81"/>
      <c r="DH209" s="81"/>
      <c r="DI209" s="81"/>
      <c r="DJ209" s="81"/>
      <c r="DK209" s="448"/>
      <c r="DL209" s="213" t="str">
        <f t="shared" si="216"/>
        <v xml:space="preserve"> </v>
      </c>
      <c r="DM209" s="246">
        <f t="shared" si="203"/>
        <v>90</v>
      </c>
      <c r="DN209" s="447"/>
      <c r="DO209" s="449"/>
      <c r="DP209" s="81"/>
      <c r="DQ209" s="81"/>
      <c r="DR209" s="81"/>
      <c r="DS209" s="81"/>
      <c r="DT209" s="81"/>
      <c r="DU209" s="81"/>
      <c r="DV209" s="448"/>
      <c r="DW209" s="450"/>
      <c r="DX209" s="704"/>
      <c r="DY209" s="213" t="str">
        <f t="shared" si="217"/>
        <v xml:space="preserve"> </v>
      </c>
      <c r="DZ209" s="213" t="str">
        <f t="shared" si="218"/>
        <v xml:space="preserve"> </v>
      </c>
      <c r="EA209" s="247"/>
      <c r="EB209" s="247"/>
      <c r="EC209" s="247"/>
      <c r="ED209" s="247"/>
      <c r="EE209" s="247"/>
      <c r="EF209" s="247"/>
      <c r="EG209" s="450"/>
      <c r="EH209" s="704"/>
      <c r="EI209" s="213" t="str">
        <f t="shared" si="219"/>
        <v xml:space="preserve"> </v>
      </c>
      <c r="EJ209" s="213" t="str">
        <f t="shared" si="220"/>
        <v xml:space="preserve"> </v>
      </c>
      <c r="EK209" s="81"/>
      <c r="EL209" s="81"/>
      <c r="EM209" s="81"/>
      <c r="EN209" s="704"/>
      <c r="EO209" s="213" t="str">
        <f t="shared" si="221"/>
        <v xml:space="preserve"> </v>
      </c>
      <c r="EP209" s="249"/>
      <c r="EQ209" s="704"/>
      <c r="ER209" s="248"/>
      <c r="ES209" s="704"/>
      <c r="ET209" s="248"/>
      <c r="EU209" s="251"/>
      <c r="EV209" s="213" t="str">
        <f t="shared" si="222"/>
        <v xml:space="preserve"> </v>
      </c>
      <c r="EW209" s="213" t="str">
        <f t="shared" si="223"/>
        <v xml:space="preserve"> </v>
      </c>
      <c r="EX209" s="82"/>
      <c r="EY209" s="82"/>
      <c r="EZ209" s="82"/>
      <c r="FA209" s="248"/>
      <c r="FB209" s="1337" t="str">
        <f t="shared" si="224"/>
        <v xml:space="preserve"> </v>
      </c>
      <c r="FC209" s="452"/>
      <c r="FD209" s="213" t="str" cm="1">
        <f t="array" ref="FD209">IF(AND(SUM(COUNTIF(DO209:DV209,{"*実施*"}),COUNTIF(EA209:EF209,{"*実施*"}))&gt;0,FC209=""),"法に基づく措置あり→問12に記入",
IF(AND(SUM(COUNTIF(DO209:DV209,{"*実施*"}),COUNTIF(EA209:EF209,{"*実施*"}))&lt;1,FC209&lt;&gt;""),"法に基づく措置なし→問12に記入不要"," "))</f>
        <v xml:space="preserve"> </v>
      </c>
      <c r="FE209" s="449"/>
      <c r="FF209" s="704"/>
      <c r="FG209" s="81"/>
      <c r="FH209" s="449"/>
      <c r="FI209" s="1100"/>
      <c r="FJ209" s="1107" t="str">
        <f t="shared" si="225"/>
        <v xml:space="preserve"> </v>
      </c>
      <c r="FK209" s="779" t="str">
        <f t="shared" si="204"/>
        <v/>
      </c>
      <c r="FL209" s="212" t="str">
        <f t="shared" si="205"/>
        <v xml:space="preserve"> </v>
      </c>
      <c r="FM209" s="1335" t="str">
        <f t="shared" si="226"/>
        <v xml:space="preserve"> </v>
      </c>
      <c r="FN209" s="1273" t="str">
        <f t="shared" si="227"/>
        <v/>
      </c>
      <c r="FO209" s="1274" t="str">
        <f t="shared" si="228"/>
        <v/>
      </c>
      <c r="FP209" s="1275" t="str">
        <f t="shared" si="229"/>
        <v/>
      </c>
      <c r="FQ209" s="1275" t="str">
        <f t="shared" si="230"/>
        <v/>
      </c>
      <c r="FR209" s="1275" t="str">
        <f t="shared" si="231"/>
        <v/>
      </c>
      <c r="FS209" s="1275" t="str">
        <f t="shared" si="232"/>
        <v/>
      </c>
      <c r="FT209" s="1275" t="str">
        <f t="shared" si="233"/>
        <v/>
      </c>
      <c r="FU209" s="1275" t="str">
        <f t="shared" si="234"/>
        <v/>
      </c>
      <c r="FV209" s="1275" t="str">
        <f t="shared" si="235"/>
        <v/>
      </c>
      <c r="FW209" s="1275" t="str">
        <f t="shared" si="236"/>
        <v/>
      </c>
      <c r="FY209" s="1234" t="str">
        <f t="shared" si="250"/>
        <v xml:space="preserve"> </v>
      </c>
      <c r="FZ209" s="1234" t="str">
        <f t="shared" si="251"/>
        <v xml:space="preserve"> </v>
      </c>
      <c r="GA209" s="1234" t="str">
        <f t="shared" si="252"/>
        <v xml:space="preserve"> </v>
      </c>
      <c r="GB209" s="1234" t="str">
        <f t="shared" si="253"/>
        <v xml:space="preserve"> </v>
      </c>
      <c r="GC209" s="1234" t="str">
        <f t="shared" si="254"/>
        <v xml:space="preserve"> </v>
      </c>
      <c r="GD209" s="1234" t="str">
        <f t="shared" si="255"/>
        <v xml:space="preserve"> </v>
      </c>
      <c r="GE209" s="1234" t="str">
        <f t="shared" si="256"/>
        <v xml:space="preserve"> </v>
      </c>
      <c r="GF209" s="1234" t="str">
        <f t="shared" si="257"/>
        <v xml:space="preserve"> </v>
      </c>
      <c r="GG209" s="1234" t="str">
        <f t="shared" si="258"/>
        <v xml:space="preserve"> </v>
      </c>
      <c r="GH209" s="1234">
        <f t="shared" si="259"/>
        <v>0</v>
      </c>
      <c r="GI209" s="1234" t="str">
        <f t="shared" si="260"/>
        <v xml:space="preserve"> </v>
      </c>
      <c r="GJ209" s="1234" t="str">
        <f t="shared" si="261"/>
        <v xml:space="preserve"> </v>
      </c>
      <c r="GK209" s="1234" t="str">
        <f t="shared" si="262"/>
        <v xml:space="preserve"> </v>
      </c>
      <c r="GL209" s="1234" t="str">
        <f t="shared" si="263"/>
        <v xml:space="preserve"> </v>
      </c>
      <c r="GM209" s="1234" t="str">
        <f t="shared" si="264"/>
        <v xml:space="preserve"> </v>
      </c>
      <c r="GN209" s="1234" t="str">
        <f t="shared" si="265"/>
        <v xml:space="preserve"> </v>
      </c>
      <c r="GO209" s="1234" t="str">
        <f t="shared" si="266"/>
        <v xml:space="preserve"> </v>
      </c>
      <c r="GP209" s="1234" t="str">
        <f t="shared" si="267"/>
        <v xml:space="preserve"> </v>
      </c>
      <c r="GQ209" s="1234" t="str">
        <f t="shared" si="268"/>
        <v xml:space="preserve"> </v>
      </c>
      <c r="GR209" s="1234">
        <f t="shared" si="269"/>
        <v>0</v>
      </c>
      <c r="GS209" s="1234" t="str">
        <f t="shared" si="271"/>
        <v xml:space="preserve"> </v>
      </c>
      <c r="GT209" s="1234" t="str">
        <f t="shared" si="272"/>
        <v xml:space="preserve"> </v>
      </c>
      <c r="GU209" s="1234" t="str">
        <f t="shared" si="273"/>
        <v xml:space="preserve"> </v>
      </c>
      <c r="GV209" s="1234" t="str">
        <f t="shared" si="274"/>
        <v xml:space="preserve"> </v>
      </c>
      <c r="GW209" s="1234" t="str">
        <f t="shared" si="275"/>
        <v xml:space="preserve"> </v>
      </c>
      <c r="GX209" s="1234" t="str">
        <f t="shared" si="276"/>
        <v xml:space="preserve"> </v>
      </c>
      <c r="GY209" s="1234" t="str">
        <f t="shared" si="277"/>
        <v xml:space="preserve"> </v>
      </c>
      <c r="GZ209" s="1234" t="str">
        <f t="shared" si="278"/>
        <v xml:space="preserve"> </v>
      </c>
      <c r="HA209" s="1234" t="str">
        <f t="shared" si="279"/>
        <v xml:space="preserve"> </v>
      </c>
      <c r="HB209" s="1234">
        <f t="shared" si="270"/>
        <v>0</v>
      </c>
      <c r="HC209" s="1234" t="str">
        <f t="shared" si="237"/>
        <v xml:space="preserve"> </v>
      </c>
      <c r="HD209" s="1234" t="str">
        <f t="shared" si="238"/>
        <v xml:space="preserve"> </v>
      </c>
      <c r="HE209" s="1234" t="str">
        <f t="shared" si="239"/>
        <v xml:space="preserve"> </v>
      </c>
      <c r="HF209" s="1234">
        <f t="shared" si="240"/>
        <v>0</v>
      </c>
      <c r="HG209" s="1234" t="str">
        <f t="shared" si="241"/>
        <v xml:space="preserve"> </v>
      </c>
      <c r="HH209" s="1234" t="str">
        <f t="shared" si="242"/>
        <v xml:space="preserve"> </v>
      </c>
      <c r="HI209" s="1234" t="str">
        <f t="shared" si="243"/>
        <v xml:space="preserve"> </v>
      </c>
      <c r="HJ209" s="1234" t="str">
        <f t="shared" si="244"/>
        <v xml:space="preserve"> </v>
      </c>
      <c r="HK209" s="1234" t="str">
        <f t="shared" si="245"/>
        <v xml:space="preserve"> </v>
      </c>
      <c r="HL209" s="1234" t="str">
        <f t="shared" si="246"/>
        <v xml:space="preserve"> </v>
      </c>
      <c r="HM209" s="1234" t="str">
        <f t="shared" si="247"/>
        <v xml:space="preserve"> </v>
      </c>
      <c r="HN209" s="1234">
        <f t="shared" si="248"/>
        <v>0</v>
      </c>
    </row>
    <row r="210" spans="1:222" ht="30" customHeight="1" thickTop="1" thickBot="1">
      <c r="A210" s="1205">
        <f>【A票】【D票】!$D$10</f>
        <v>0</v>
      </c>
      <c r="B210" s="1205">
        <f>【A票】【D票】!$H$10</f>
        <v>0</v>
      </c>
      <c r="C210" s="1206" t="str">
        <f>【A票】【D票】!$K$10</f>
        <v xml:space="preserve"> </v>
      </c>
      <c r="D210" s="1207">
        <f t="shared" si="206"/>
        <v>91</v>
      </c>
      <c r="E210" s="472"/>
      <c r="F210" s="704"/>
      <c r="G210" s="588"/>
      <c r="H210" s="589"/>
      <c r="I210" s="639"/>
      <c r="J210" s="639"/>
      <c r="K210" s="639"/>
      <c r="L210" s="639"/>
      <c r="M210" s="639"/>
      <c r="N210" s="639"/>
      <c r="O210" s="639"/>
      <c r="P210" s="639"/>
      <c r="Q210" s="639"/>
      <c r="R210" s="639"/>
      <c r="S210" s="639"/>
      <c r="T210" s="639"/>
      <c r="U210" s="639"/>
      <c r="V210" s="640"/>
      <c r="W210" s="644"/>
      <c r="X210" s="644"/>
      <c r="Y210" s="645"/>
      <c r="Z210" s="643"/>
      <c r="AA210" s="212" t="str">
        <f t="shared" si="207"/>
        <v xml:space="preserve"> </v>
      </c>
      <c r="AB210" s="212" t="str">
        <f t="shared" si="208"/>
        <v xml:space="preserve"> </v>
      </c>
      <c r="AC210" s="81"/>
      <c r="AD210" s="448"/>
      <c r="AE210" s="448"/>
      <c r="AF210" s="804" t="str">
        <f t="shared" si="210"/>
        <v xml:space="preserve"> </v>
      </c>
      <c r="AG210" s="804" t="str">
        <f t="shared" si="211"/>
        <v xml:space="preserve"> </v>
      </c>
      <c r="AH210" s="440"/>
      <c r="AI210" s="704"/>
      <c r="AJ210" s="442"/>
      <c r="AK210" s="442"/>
      <c r="AL210" s="442"/>
      <c r="AM210" s="442"/>
      <c r="AN210" s="844"/>
      <c r="AO210" s="443"/>
      <c r="AP210" s="441"/>
      <c r="AQ210" s="1328" t="str">
        <f t="shared" si="249"/>
        <v xml:space="preserve"> </v>
      </c>
      <c r="AR210" s="213" t="str">
        <f t="shared" si="212"/>
        <v xml:space="preserve"> </v>
      </c>
      <c r="AS210" s="213" t="str">
        <f t="shared" si="213"/>
        <v xml:space="preserve"> </v>
      </c>
      <c r="AT210" s="1216" t="str">
        <f t="shared" si="280"/>
        <v xml:space="preserve"> </v>
      </c>
      <c r="AU210" s="1217" t="str">
        <f t="shared" si="201"/>
        <v xml:space="preserve"> </v>
      </c>
      <c r="AV210" s="79"/>
      <c r="AW210" s="1218" t="str">
        <f t="shared" si="281"/>
        <v/>
      </c>
      <c r="AX210" s="213" t="str">
        <f t="shared" si="214"/>
        <v xml:space="preserve"> </v>
      </c>
      <c r="AY210" s="213" t="str">
        <f t="shared" si="209"/>
        <v xml:space="preserve"> </v>
      </c>
      <c r="AZ210" s="445"/>
      <c r="BA210" s="81"/>
      <c r="BB210" s="81"/>
      <c r="BC210" s="80"/>
      <c r="BD210" s="245"/>
      <c r="BE210" s="442"/>
      <c r="BF210" s="442"/>
      <c r="BG210" s="442"/>
      <c r="BH210" s="219" t="str">
        <f t="shared" si="215"/>
        <v xml:space="preserve"> </v>
      </c>
      <c r="BI210" s="446"/>
      <c r="BJ210" s="704"/>
      <c r="BK210" s="81"/>
      <c r="BL210" s="451"/>
      <c r="BM210" s="450"/>
      <c r="BN210" s="449"/>
      <c r="BO210" s="449"/>
      <c r="BP210" s="81"/>
      <c r="BQ210" s="81"/>
      <c r="BR210" s="81"/>
      <c r="BS210" s="81"/>
      <c r="BT210" s="81"/>
      <c r="BU210" s="81"/>
      <c r="BV210" s="81"/>
      <c r="BW210" s="81"/>
      <c r="BX210" s="81"/>
      <c r="BY210" s="81"/>
      <c r="BZ210" s="81"/>
      <c r="CA210" s="81"/>
      <c r="CB210" s="81"/>
      <c r="CC210" s="81"/>
      <c r="CD210" s="81"/>
      <c r="CE210" s="81"/>
      <c r="CF210" s="81"/>
      <c r="CG210" s="81"/>
      <c r="CH210" s="81"/>
      <c r="CI210" s="81"/>
      <c r="CJ210" s="81"/>
      <c r="CK210" s="81"/>
      <c r="CL210" s="81"/>
      <c r="CM210" s="81"/>
      <c r="CN210" s="81"/>
      <c r="CO210" s="81"/>
      <c r="CP210" s="81"/>
      <c r="CQ210" s="81"/>
      <c r="CR210" s="81"/>
      <c r="CS210" s="81"/>
      <c r="CT210" s="81"/>
      <c r="CU210" s="81"/>
      <c r="CV210" s="81"/>
      <c r="CW210" s="81"/>
      <c r="CX210" s="81"/>
      <c r="CY210" s="81"/>
      <c r="CZ210" s="81"/>
      <c r="DA210" s="81"/>
      <c r="DB210" s="81"/>
      <c r="DC210" s="81"/>
      <c r="DD210" s="81"/>
      <c r="DE210" s="81"/>
      <c r="DF210" s="81"/>
      <c r="DG210" s="81"/>
      <c r="DH210" s="81"/>
      <c r="DI210" s="81"/>
      <c r="DJ210" s="81"/>
      <c r="DK210" s="448"/>
      <c r="DL210" s="213" t="str">
        <f t="shared" si="216"/>
        <v xml:space="preserve"> </v>
      </c>
      <c r="DM210" s="246">
        <f t="shared" si="203"/>
        <v>91</v>
      </c>
      <c r="DN210" s="447"/>
      <c r="DO210" s="449"/>
      <c r="DP210" s="81"/>
      <c r="DQ210" s="81"/>
      <c r="DR210" s="81"/>
      <c r="DS210" s="81"/>
      <c r="DT210" s="81"/>
      <c r="DU210" s="81"/>
      <c r="DV210" s="448"/>
      <c r="DW210" s="450"/>
      <c r="DX210" s="704"/>
      <c r="DY210" s="213" t="str">
        <f t="shared" si="217"/>
        <v xml:space="preserve"> </v>
      </c>
      <c r="DZ210" s="213" t="str">
        <f t="shared" si="218"/>
        <v xml:space="preserve"> </v>
      </c>
      <c r="EA210" s="247"/>
      <c r="EB210" s="247"/>
      <c r="EC210" s="247"/>
      <c r="ED210" s="247"/>
      <c r="EE210" s="247"/>
      <c r="EF210" s="247"/>
      <c r="EG210" s="450"/>
      <c r="EH210" s="704"/>
      <c r="EI210" s="213" t="str">
        <f t="shared" si="219"/>
        <v xml:space="preserve"> </v>
      </c>
      <c r="EJ210" s="213" t="str">
        <f t="shared" si="220"/>
        <v xml:space="preserve"> </v>
      </c>
      <c r="EK210" s="81"/>
      <c r="EL210" s="81"/>
      <c r="EM210" s="81"/>
      <c r="EN210" s="704"/>
      <c r="EO210" s="213" t="str">
        <f t="shared" si="221"/>
        <v xml:space="preserve"> </v>
      </c>
      <c r="EP210" s="249"/>
      <c r="EQ210" s="704"/>
      <c r="ER210" s="248"/>
      <c r="ES210" s="704"/>
      <c r="ET210" s="248"/>
      <c r="EU210" s="251"/>
      <c r="EV210" s="213" t="str">
        <f t="shared" si="222"/>
        <v xml:space="preserve"> </v>
      </c>
      <c r="EW210" s="213" t="str">
        <f t="shared" si="223"/>
        <v xml:space="preserve"> </v>
      </c>
      <c r="EX210" s="82"/>
      <c r="EY210" s="82"/>
      <c r="EZ210" s="82"/>
      <c r="FA210" s="248"/>
      <c r="FB210" s="1337" t="str">
        <f t="shared" si="224"/>
        <v xml:space="preserve"> </v>
      </c>
      <c r="FC210" s="452"/>
      <c r="FD210" s="213" t="str" cm="1">
        <f t="array" ref="FD210">IF(AND(SUM(COUNTIF(DO210:DV210,{"*実施*"}),COUNTIF(EA210:EF210,{"*実施*"}))&gt;0,FC210=""),"法に基づく措置あり→問12に記入",
IF(AND(SUM(COUNTIF(DO210:DV210,{"*実施*"}),COUNTIF(EA210:EF210,{"*実施*"}))&lt;1,FC210&lt;&gt;""),"法に基づく措置なし→問12に記入不要"," "))</f>
        <v xml:space="preserve"> </v>
      </c>
      <c r="FE210" s="449"/>
      <c r="FF210" s="704"/>
      <c r="FG210" s="81"/>
      <c r="FH210" s="449"/>
      <c r="FI210" s="1100"/>
      <c r="FJ210" s="1107" t="str">
        <f t="shared" si="225"/>
        <v xml:space="preserve"> </v>
      </c>
      <c r="FK210" s="779" t="str">
        <f t="shared" si="204"/>
        <v/>
      </c>
      <c r="FL210" s="212" t="str">
        <f t="shared" si="205"/>
        <v xml:space="preserve"> </v>
      </c>
      <c r="FM210" s="1335" t="str">
        <f t="shared" si="226"/>
        <v xml:space="preserve"> </v>
      </c>
      <c r="FN210" s="1273" t="str">
        <f t="shared" si="227"/>
        <v/>
      </c>
      <c r="FO210" s="1274" t="str">
        <f t="shared" si="228"/>
        <v/>
      </c>
      <c r="FP210" s="1275" t="str">
        <f t="shared" si="229"/>
        <v/>
      </c>
      <c r="FQ210" s="1275" t="str">
        <f t="shared" si="230"/>
        <v/>
      </c>
      <c r="FR210" s="1275" t="str">
        <f t="shared" si="231"/>
        <v/>
      </c>
      <c r="FS210" s="1275" t="str">
        <f t="shared" si="232"/>
        <v/>
      </c>
      <c r="FT210" s="1275" t="str">
        <f t="shared" si="233"/>
        <v/>
      </c>
      <c r="FU210" s="1275" t="str">
        <f t="shared" si="234"/>
        <v/>
      </c>
      <c r="FV210" s="1275" t="str">
        <f t="shared" si="235"/>
        <v/>
      </c>
      <c r="FW210" s="1275" t="str">
        <f t="shared" si="236"/>
        <v/>
      </c>
      <c r="FY210" s="1234" t="str">
        <f t="shared" si="250"/>
        <v xml:space="preserve"> </v>
      </c>
      <c r="FZ210" s="1234" t="str">
        <f t="shared" si="251"/>
        <v xml:space="preserve"> </v>
      </c>
      <c r="GA210" s="1234" t="str">
        <f t="shared" si="252"/>
        <v xml:space="preserve"> </v>
      </c>
      <c r="GB210" s="1234" t="str">
        <f t="shared" si="253"/>
        <v xml:space="preserve"> </v>
      </c>
      <c r="GC210" s="1234" t="str">
        <f t="shared" si="254"/>
        <v xml:space="preserve"> </v>
      </c>
      <c r="GD210" s="1234" t="str">
        <f t="shared" si="255"/>
        <v xml:space="preserve"> </v>
      </c>
      <c r="GE210" s="1234" t="str">
        <f t="shared" si="256"/>
        <v xml:space="preserve"> </v>
      </c>
      <c r="GF210" s="1234" t="str">
        <f t="shared" si="257"/>
        <v xml:space="preserve"> </v>
      </c>
      <c r="GG210" s="1234" t="str">
        <f t="shared" si="258"/>
        <v xml:space="preserve"> </v>
      </c>
      <c r="GH210" s="1234">
        <f t="shared" si="259"/>
        <v>0</v>
      </c>
      <c r="GI210" s="1234" t="str">
        <f t="shared" si="260"/>
        <v xml:space="preserve"> </v>
      </c>
      <c r="GJ210" s="1234" t="str">
        <f t="shared" si="261"/>
        <v xml:space="preserve"> </v>
      </c>
      <c r="GK210" s="1234" t="str">
        <f t="shared" si="262"/>
        <v xml:space="preserve"> </v>
      </c>
      <c r="GL210" s="1234" t="str">
        <f t="shared" si="263"/>
        <v xml:space="preserve"> </v>
      </c>
      <c r="GM210" s="1234" t="str">
        <f t="shared" si="264"/>
        <v xml:space="preserve"> </v>
      </c>
      <c r="GN210" s="1234" t="str">
        <f t="shared" si="265"/>
        <v xml:space="preserve"> </v>
      </c>
      <c r="GO210" s="1234" t="str">
        <f t="shared" si="266"/>
        <v xml:space="preserve"> </v>
      </c>
      <c r="GP210" s="1234" t="str">
        <f t="shared" si="267"/>
        <v xml:space="preserve"> </v>
      </c>
      <c r="GQ210" s="1234" t="str">
        <f t="shared" si="268"/>
        <v xml:space="preserve"> </v>
      </c>
      <c r="GR210" s="1234">
        <f t="shared" si="269"/>
        <v>0</v>
      </c>
      <c r="GS210" s="1234" t="str">
        <f t="shared" si="271"/>
        <v xml:space="preserve"> </v>
      </c>
      <c r="GT210" s="1234" t="str">
        <f t="shared" si="272"/>
        <v xml:space="preserve"> </v>
      </c>
      <c r="GU210" s="1234" t="str">
        <f t="shared" si="273"/>
        <v xml:space="preserve"> </v>
      </c>
      <c r="GV210" s="1234" t="str">
        <f t="shared" si="274"/>
        <v xml:space="preserve"> </v>
      </c>
      <c r="GW210" s="1234" t="str">
        <f t="shared" si="275"/>
        <v xml:space="preserve"> </v>
      </c>
      <c r="GX210" s="1234" t="str">
        <f t="shared" si="276"/>
        <v xml:space="preserve"> </v>
      </c>
      <c r="GY210" s="1234" t="str">
        <f t="shared" si="277"/>
        <v xml:space="preserve"> </v>
      </c>
      <c r="GZ210" s="1234" t="str">
        <f t="shared" si="278"/>
        <v xml:space="preserve"> </v>
      </c>
      <c r="HA210" s="1234" t="str">
        <f t="shared" si="279"/>
        <v xml:space="preserve"> </v>
      </c>
      <c r="HB210" s="1234">
        <f t="shared" si="270"/>
        <v>0</v>
      </c>
      <c r="HC210" s="1234" t="str">
        <f t="shared" si="237"/>
        <v xml:space="preserve"> </v>
      </c>
      <c r="HD210" s="1234" t="str">
        <f t="shared" si="238"/>
        <v xml:space="preserve"> </v>
      </c>
      <c r="HE210" s="1234" t="str">
        <f t="shared" si="239"/>
        <v xml:space="preserve"> </v>
      </c>
      <c r="HF210" s="1234">
        <f t="shared" si="240"/>
        <v>0</v>
      </c>
      <c r="HG210" s="1234" t="str">
        <f t="shared" si="241"/>
        <v xml:space="preserve"> </v>
      </c>
      <c r="HH210" s="1234" t="str">
        <f t="shared" si="242"/>
        <v xml:space="preserve"> </v>
      </c>
      <c r="HI210" s="1234" t="str">
        <f t="shared" si="243"/>
        <v xml:space="preserve"> </v>
      </c>
      <c r="HJ210" s="1234" t="str">
        <f t="shared" si="244"/>
        <v xml:space="preserve"> </v>
      </c>
      <c r="HK210" s="1234" t="str">
        <f t="shared" si="245"/>
        <v xml:space="preserve"> </v>
      </c>
      <c r="HL210" s="1234" t="str">
        <f t="shared" si="246"/>
        <v xml:space="preserve"> </v>
      </c>
      <c r="HM210" s="1234" t="str">
        <f t="shared" si="247"/>
        <v xml:space="preserve"> </v>
      </c>
      <c r="HN210" s="1234">
        <f t="shared" si="248"/>
        <v>0</v>
      </c>
    </row>
    <row r="211" spans="1:222" ht="30" customHeight="1" thickTop="1" thickBot="1">
      <c r="A211" s="1205">
        <f>【A票】【D票】!$D$10</f>
        <v>0</v>
      </c>
      <c r="B211" s="1205">
        <f>【A票】【D票】!$H$10</f>
        <v>0</v>
      </c>
      <c r="C211" s="1206" t="str">
        <f>【A票】【D票】!$K$10</f>
        <v xml:space="preserve"> </v>
      </c>
      <c r="D211" s="1207">
        <f t="shared" si="206"/>
        <v>92</v>
      </c>
      <c r="E211" s="472"/>
      <c r="F211" s="704"/>
      <c r="G211" s="588"/>
      <c r="H211" s="589"/>
      <c r="I211" s="639"/>
      <c r="J211" s="639"/>
      <c r="K211" s="639"/>
      <c r="L211" s="639"/>
      <c r="M211" s="639"/>
      <c r="N211" s="639"/>
      <c r="O211" s="639"/>
      <c r="P211" s="639"/>
      <c r="Q211" s="639"/>
      <c r="R211" s="639"/>
      <c r="S211" s="639"/>
      <c r="T211" s="639"/>
      <c r="U211" s="639"/>
      <c r="V211" s="640"/>
      <c r="W211" s="644"/>
      <c r="X211" s="644"/>
      <c r="Y211" s="645"/>
      <c r="Z211" s="643"/>
      <c r="AA211" s="212" t="str">
        <f t="shared" ref="AA211:AA274" si="282">IF(AND(COUNTA(F211:H211)&lt;3,COUNTA(F211:H211)&gt;0),"問1回答漏れ",IF(AND(G211&lt;&gt;"",COUNTA(I211:V211,Z211)&lt;1),"問2回答漏れ"," "))</f>
        <v xml:space="preserve"> </v>
      </c>
      <c r="AB211" s="212" t="str">
        <f t="shared" ref="AB211:AB274" si="283">IF(AND(V211&gt;0,OR(COUNTA(W211:Y211)&lt;1,COUNTA(W211:Y211)&gt;V211)),"その他に人数→具体的内容記入",IF(AND(V211="",COUNTA(W211:Y211)&lt;&gt;0),"具体的内容あり→人数記入"," "))</f>
        <v xml:space="preserve"> </v>
      </c>
      <c r="AC211" s="81"/>
      <c r="AD211" s="448"/>
      <c r="AE211" s="448"/>
      <c r="AF211" s="804" t="str">
        <f t="shared" si="210"/>
        <v xml:space="preserve"> </v>
      </c>
      <c r="AG211" s="804" t="str">
        <f t="shared" si="211"/>
        <v xml:space="preserve"> </v>
      </c>
      <c r="AH211" s="440"/>
      <c r="AI211" s="704"/>
      <c r="AJ211" s="442"/>
      <c r="AK211" s="442"/>
      <c r="AL211" s="442"/>
      <c r="AM211" s="442"/>
      <c r="AN211" s="844"/>
      <c r="AO211" s="443"/>
      <c r="AP211" s="441"/>
      <c r="AQ211" s="1328" t="str">
        <f t="shared" si="249"/>
        <v xml:space="preserve"> </v>
      </c>
      <c r="AR211" s="213" t="str">
        <f t="shared" ref="AR211:AR274" si="284">IF(AND(H211=H$88,COUNTA(AH211:AP211)&gt;0),"都道府県が受理→問3記入不要",IF(AND(H211=H$87,COUNTA(AH211:AP211)&lt;1),"市町村が受理→問3記入必要"," "))</f>
        <v xml:space="preserve"> </v>
      </c>
      <c r="AS211" s="213" t="str">
        <f t="shared" ref="AS211:AS274" si="285">IF(AND(AO211=AO$90,COUNTA(AP211)=0),"その他→具体的内容",IF(AND(AO211&lt;&gt;AO$90,COUNTA(AP211)&lt;&gt;0),"1-4)その他以外→具体的内容不要"," "))</f>
        <v xml:space="preserve"> </v>
      </c>
      <c r="AT211" s="1216" t="str">
        <f t="shared" ref="AT211:AT274" si="286">IF(AM211=AM$87,"該当",IF(OR(AM211=AM$88,AM211=AM$89,AND(AH211&lt;&gt;"",AM211="")),"非該当"," "))</f>
        <v xml:space="preserve"> </v>
      </c>
      <c r="AU211" s="1217" t="str">
        <f t="shared" ref="AU211:AU274" si="287">IF(OR(AV211="該当",AW211="該当"),"該当",IF(OR(AV211="非該当",AW211="非該当"),"非該当"," "))</f>
        <v xml:space="preserve"> </v>
      </c>
      <c r="AV211" s="79"/>
      <c r="AW211" s="1218" t="str">
        <f t="shared" ref="AW211:AW274" si="288">IF(AO211=AO$89,"該当",IF(OR(AO211=AO$87,AO211=AO$88,AO211=AO$90,AND(AM211&lt;&gt;"",AO211="")),"非該当",""))</f>
        <v/>
      </c>
      <c r="AX211" s="213" t="str">
        <f t="shared" si="214"/>
        <v xml:space="preserve"> </v>
      </c>
      <c r="AY211" s="213" t="str">
        <f t="shared" ref="AY211:AY274" si="289">IF(AND(H211=H$88,COUNTA(AV211)&gt;0),"都道府県が直接受理→回答不要"," ")</f>
        <v xml:space="preserve"> </v>
      </c>
      <c r="AZ211" s="445"/>
      <c r="BA211" s="81"/>
      <c r="BB211" s="81"/>
      <c r="BC211" s="80"/>
      <c r="BD211" s="245"/>
      <c r="BE211" s="442"/>
      <c r="BF211" s="442"/>
      <c r="BG211" s="442"/>
      <c r="BH211" s="219" t="str">
        <f t="shared" si="215"/>
        <v xml:space="preserve"> </v>
      </c>
      <c r="BI211" s="446"/>
      <c r="BJ211" s="704"/>
      <c r="BK211" s="81"/>
      <c r="BL211" s="451"/>
      <c r="BM211" s="450"/>
      <c r="BN211" s="449"/>
      <c r="BO211" s="449"/>
      <c r="BP211" s="81"/>
      <c r="BQ211" s="81"/>
      <c r="BR211" s="81"/>
      <c r="BS211" s="81"/>
      <c r="BT211" s="81"/>
      <c r="BU211" s="81"/>
      <c r="BV211" s="81"/>
      <c r="BW211" s="81"/>
      <c r="BX211" s="81"/>
      <c r="BY211" s="81"/>
      <c r="BZ211" s="81"/>
      <c r="CA211" s="81"/>
      <c r="CB211" s="81"/>
      <c r="CC211" s="81"/>
      <c r="CD211" s="81"/>
      <c r="CE211" s="81"/>
      <c r="CF211" s="81"/>
      <c r="CG211" s="81"/>
      <c r="CH211" s="81"/>
      <c r="CI211" s="81"/>
      <c r="CJ211" s="81"/>
      <c r="CK211" s="81"/>
      <c r="CL211" s="81"/>
      <c r="CM211" s="81"/>
      <c r="CN211" s="81"/>
      <c r="CO211" s="81"/>
      <c r="CP211" s="81"/>
      <c r="CQ211" s="81"/>
      <c r="CR211" s="81"/>
      <c r="CS211" s="81"/>
      <c r="CT211" s="81"/>
      <c r="CU211" s="81"/>
      <c r="CV211" s="81"/>
      <c r="CW211" s="81"/>
      <c r="CX211" s="81"/>
      <c r="CY211" s="81"/>
      <c r="CZ211" s="81"/>
      <c r="DA211" s="81"/>
      <c r="DB211" s="81"/>
      <c r="DC211" s="81"/>
      <c r="DD211" s="81"/>
      <c r="DE211" s="81"/>
      <c r="DF211" s="81"/>
      <c r="DG211" s="81"/>
      <c r="DH211" s="81"/>
      <c r="DI211" s="81"/>
      <c r="DJ211" s="81"/>
      <c r="DK211" s="448"/>
      <c r="DL211" s="213" t="str">
        <f t="shared" si="216"/>
        <v xml:space="preserve"> </v>
      </c>
      <c r="DM211" s="246">
        <f t="shared" ref="DM211:DM274" si="290">D211</f>
        <v>92</v>
      </c>
      <c r="DN211" s="447"/>
      <c r="DO211" s="449"/>
      <c r="DP211" s="81"/>
      <c r="DQ211" s="81"/>
      <c r="DR211" s="81"/>
      <c r="DS211" s="81"/>
      <c r="DT211" s="81"/>
      <c r="DU211" s="81"/>
      <c r="DV211" s="448"/>
      <c r="DW211" s="450"/>
      <c r="DX211" s="704"/>
      <c r="DY211" s="213" t="str">
        <f t="shared" ref="DY211:DY274" si="291">IF(AND(OR(BA211=BA$87,BB211=BB$87,AT211="該当"),AND(COUNTIF(DO211:DV211,"無")=8,DX211&lt;&gt;"")),"すべて「無」→期日不要",
IF(AND(OR(BA211=BA$87,BB211=BB$87,AT211="該当"),AND(COUNTIF(DO211:DV211,"無")=8,DX211=""))," ",
IF(AND(OR(BA211=BA$87,BB211=BB$87,AT211="該当"),COUNTA(DO211:DV211,DX211)&lt;9),"問7回答漏れ",
IF(AND(AND(OR(BA211=BA$88,BA211=BA$89,BA211=BA$90,BB211=BB$88,BB211=BB$89,BB211=BB$90,BB211=BB$91,AND(BA211="",BB211="")),OR(AT211="非該当",AT211=" ")),COUNTA(DO211:DX211)&gt;0),"虐待なし→回答内容確認",
IF(AND(COUNTA(G211:Z211,AH211:AP211,AV211,BA211:BD211,BJ211:DK211)&lt;1,COUNTA(DO211:DX211)&gt;0),"問1～問6無記入、問7内容確認"," ")))))</f>
        <v xml:space="preserve"> </v>
      </c>
      <c r="DZ211" s="213" t="str">
        <f t="shared" ref="DZ211:DZ274" si="292">IF(AND(OR(DV211="市町村が実施",DV211="都道府県が実施",DV211="市町村・都道府県がそれぞれ実施"),DW211=""),"その他→具体的内容",IF(AND(OR(DV211="無",DV211=""),DW211&lt;&gt;""),"具体的内容あり→8)に回答"," "))</f>
        <v xml:space="preserve"> </v>
      </c>
      <c r="EA211" s="247"/>
      <c r="EB211" s="247"/>
      <c r="EC211" s="247"/>
      <c r="ED211" s="247"/>
      <c r="EE211" s="247"/>
      <c r="EF211" s="247"/>
      <c r="EG211" s="450"/>
      <c r="EH211" s="704"/>
      <c r="EI211" s="213" t="str">
        <f t="shared" ref="EI211:EI274" si="293">IF(AND(OR(BA211=BA$87,BB211=BB$87,AT211="該当"),OR(LEFT(BK211,1)="b",LEFT(BK211,1)="c"),OR(COUNTIF(EA211:EF211,"市町村が実施")&gt;0,COUNTIF(EA211:EF211,"都道府県が実施")&gt;0)),"虐待発生施設は老人福祉法対象外",
IF(AND(OR(BA211=BA$87,BB211=BB$87,AT211="該当"),AND(COUNTIF(EA211:EF211,"無")=6,EH211&lt;&gt;"")),"すべて「無」→期日不要",
IF(AND(OR(BA211=BA$87,BB211=BB$87,AT211="該当"),AND(COUNTIF(EA211:EF211,"無")=6,EH211=""))," ",
IF(AND(OR(BA211=BA$87,BB211=BB$87,AT211="該当"),COUNTA(EA211:EF211,EH211)&lt;7),"問8回答漏れ",
IF(AND(AND(OR(BA211=BA$88,BA211=BA$89,BA211=BA$90,BB211=BB$88,BB211=BB$89,BB211=BB$90,BB211=BB$91,AND(BA211="",BB211="")),OR(AT211="非該当",AT211=" ")),COUNTA(EA211:EH211)&gt;0),"虐待なし→回答内容確認",
IF(AND(COUNTA(G211:Z211,AH211:AP211,AV211,BA211:BD211,BJ211:DK211,EK211:EN211,DO211:DX211)&lt;1,COUNTA(EA211:EH211)&gt;0),"問1～問7無記入、問8内容確認"," "))))))</f>
        <v xml:space="preserve"> </v>
      </c>
      <c r="EJ211" s="213" t="str">
        <f t="shared" ref="EJ211:EJ274" si="294">IF(OR(AND(EF211="市町村が実施",EG211=""),AND(EF211="都道府県が実施",EG211="")),"その他→具体的内容",IF(AND(OR(EF211="無",EF211=""),EG211&lt;&gt;""),"具体的内容あり→6)に回答"," "))</f>
        <v xml:space="preserve"> </v>
      </c>
      <c r="EK211" s="81"/>
      <c r="EL211" s="81"/>
      <c r="EM211" s="81"/>
      <c r="EN211" s="704"/>
      <c r="EO211" s="213" t="str">
        <f t="shared" ref="EO211:EO274" si="295">IF(AND(OR(BA211=BA$87,BB211=BB$87,AT211="該当"),AND(EK211="無",EL211="無",EM211="無",EN211&lt;&gt;"")),"すべて「無」→期日不要",
IF(AND(OR(BA211=BA$87,BB211=BB$87,AT211="該当"),AND(EK211="無",EL211="無",EM211="無"))," ",
IF(AND(OR(BA211=BA$87,BB211=BB$87,AT211="該当"),COUNTA(EK211:EN211)&lt;4),"問9回答漏れ",
IF(AND(AND(OR(BA211=BA$88,BA211=BA$89,BA211=BA$90,BB211=BB$88,BB211=BB$89,BB211=BB$90,BB211=BB$91,AND(BA211="",BB211="")),OR(AT211="非該当",AT211=" ")),COUNTA(EK211:EN211)&gt;0),"虐待なし→回答内容確認",
IF(AND(COUNTA(G211:Z211,AH211:AP211,AV211,BA211:BD211,BJ211:DK211)&lt;1,COUNTA(EK211:EN211)&gt;0),"問1～問6無記入、問9内容確認"," ")))))</f>
        <v xml:space="preserve"> </v>
      </c>
      <c r="EP211" s="249"/>
      <c r="EQ211" s="704"/>
      <c r="ER211" s="248"/>
      <c r="ES211" s="704"/>
      <c r="ET211" s="248"/>
      <c r="EU211" s="251"/>
      <c r="EV211" s="213" t="str">
        <f t="shared" ref="EV211:EV274" si="296">IF(AND(OR(EP211="無",EP211=""),EQ211&lt;&gt;""),"1-1)期日不要",
IF(AND(EP211="有",EQ211=""),"1-1)期日未記入",
IF(AND(OR(ER211="無",ER211=""),ES211&lt;&gt;""),"1-2)期日不要",
IF(AND(ER211="有",ES211=""),"2-1)期日未記入",
IF(OR(AND(OR(ET211="無",ET211=""),EU211&lt;&gt;""),AND(ET211="有",EU211="")),"その他→具体的内容"," ")))))</f>
        <v xml:space="preserve"> </v>
      </c>
      <c r="EW211" s="213" t="str">
        <f t="shared" ref="EW211:EW274" si="297">IF(AND(SUM(COUNTIF(EK211:EM211,"*実施*")+COUNTIF(DO211:DV211,"*実施*")+COUNTIF(EA211:EF211,"*実施*"))&gt;0,COUNTA(EP211,ER211,ET211)&lt;3),"施設への対応、権限行使あり→問10記入",
IF(AND(SUM(COUNTIF(EK211:EM211,"*実施*")+COUNTIF(DO211:DV211,"*実施*")+COUNTIF(EA211:EF211,"*実施*"))&lt;1,COUNTA(EP211,ER211,ET211)&gt;0),"施設への対応、権限行使なし→記入不要"," "))</f>
        <v xml:space="preserve"> </v>
      </c>
      <c r="EX211" s="82"/>
      <c r="EY211" s="82"/>
      <c r="EZ211" s="82"/>
      <c r="FA211" s="248"/>
      <c r="FB211" s="1337" t="str">
        <f t="shared" ref="FB211:FB274" si="298">IF(AND(OR(BA211=BA$87,BB211=BB$87,AT211="該当"),OR(COUNTA(EX211:EZ211)&lt;3)),"虐待あり→すべて回答",
IF(AND(AND(OR(BA211=BA$88,BA211=BA$89,BA211=BA$90,BB211=BB$88,BB211=BB$89,BB211=BB$90,BB211=BB$91,AND(BA211="",BB211="")),OR(AT211="非該当",AT211=" ")),OR(COUNTA(EX211:EZ211)&gt;0)),"虐待なし→記入不要",
IF(AND(EZ211=EZ$87,COUNTA(FA211)=0),"3)その他→具体的内容"," ")))</f>
        <v xml:space="preserve"> </v>
      </c>
      <c r="FC211" s="452"/>
      <c r="FD211" s="213" t="str" cm="1">
        <f t="array" ref="FD211">IF(AND(SUM(COUNTIF(DO211:DV211,{"*実施*"}),COUNTIF(EA211:EF211,{"*実施*"}))&gt;0,FC211=""),"法に基づく措置あり→問12に記入",
IF(AND(SUM(COUNTIF(DO211:DV211,{"*実施*"}),COUNTIF(EA211:EF211,{"*実施*"}))&lt;1,FC211&lt;&gt;""),"法に基づく措置なし→問12に記入不要"," "))</f>
        <v xml:space="preserve"> </v>
      </c>
      <c r="FE211" s="449"/>
      <c r="FF211" s="704"/>
      <c r="FG211" s="81"/>
      <c r="FH211" s="449"/>
      <c r="FI211" s="1100"/>
      <c r="FJ211" s="1107" t="str">
        <f t="shared" si="225"/>
        <v xml:space="preserve"> </v>
      </c>
      <c r="FK211" s="779" t="str">
        <f t="shared" ref="FK211:FK274" si="299">IF(SUM(COUNTIF(AA211:AB211," ")+COUNTIF(AF211:AG211," ")+COUNTIF(AQ211:AS211," ")+COUNTIF(AX211:AY211," "))&lt;9,"問4以前にエラーがあります","")</f>
        <v/>
      </c>
      <c r="FL211" s="212" t="str">
        <f t="shared" ref="FL211:FL274" si="300">IF(SUM(COUNTIF(BH211," ")+COUNTIF(DL211," ")+COUNTIF(EO211," ")+COUNTIF(DY211:DZ211," ")+COUNTIF(EI211:EJ211," ")+COUNTIF(EV211:EW211," ")+COUNTIF(FB211," ")+COUNTIF(FD211," ")+COUNTIF(FJ211," "))&lt;12,"問5以降にエラーがあります"," ")</f>
        <v xml:space="preserve"> </v>
      </c>
      <c r="FM211" s="1335" t="str">
        <f t="shared" si="226"/>
        <v xml:space="preserve"> </v>
      </c>
      <c r="FN211" s="1273" t="str">
        <f t="shared" si="227"/>
        <v/>
      </c>
      <c r="FO211" s="1274" t="str">
        <f t="shared" si="228"/>
        <v/>
      </c>
      <c r="FP211" s="1275" t="str">
        <f t="shared" si="229"/>
        <v/>
      </c>
      <c r="FQ211" s="1275" t="str">
        <f t="shared" si="230"/>
        <v/>
      </c>
      <c r="FR211" s="1275" t="str">
        <f t="shared" si="231"/>
        <v/>
      </c>
      <c r="FS211" s="1275" t="str">
        <f t="shared" si="232"/>
        <v/>
      </c>
      <c r="FT211" s="1275" t="str">
        <f t="shared" si="233"/>
        <v/>
      </c>
      <c r="FU211" s="1275" t="str">
        <f t="shared" si="234"/>
        <v/>
      </c>
      <c r="FV211" s="1275" t="str">
        <f t="shared" si="235"/>
        <v/>
      </c>
      <c r="FW211" s="1275" t="str">
        <f t="shared" si="236"/>
        <v/>
      </c>
      <c r="FY211" s="1234" t="str">
        <f t="shared" si="250"/>
        <v xml:space="preserve"> </v>
      </c>
      <c r="FZ211" s="1234" t="str">
        <f t="shared" si="251"/>
        <v xml:space="preserve"> </v>
      </c>
      <c r="GA211" s="1234" t="str">
        <f t="shared" si="252"/>
        <v xml:space="preserve"> </v>
      </c>
      <c r="GB211" s="1234" t="str">
        <f t="shared" si="253"/>
        <v xml:space="preserve"> </v>
      </c>
      <c r="GC211" s="1234" t="str">
        <f t="shared" si="254"/>
        <v xml:space="preserve"> </v>
      </c>
      <c r="GD211" s="1234" t="str">
        <f t="shared" si="255"/>
        <v xml:space="preserve"> </v>
      </c>
      <c r="GE211" s="1234" t="str">
        <f t="shared" si="256"/>
        <v xml:space="preserve"> </v>
      </c>
      <c r="GF211" s="1234" t="str">
        <f t="shared" si="257"/>
        <v xml:space="preserve"> </v>
      </c>
      <c r="GG211" s="1234" t="str">
        <f t="shared" si="258"/>
        <v xml:space="preserve"> </v>
      </c>
      <c r="GH211" s="1234">
        <f t="shared" si="259"/>
        <v>0</v>
      </c>
      <c r="GI211" s="1234" t="str">
        <f t="shared" si="260"/>
        <v xml:space="preserve"> </v>
      </c>
      <c r="GJ211" s="1234" t="str">
        <f t="shared" si="261"/>
        <v xml:space="preserve"> </v>
      </c>
      <c r="GK211" s="1234" t="str">
        <f t="shared" si="262"/>
        <v xml:space="preserve"> </v>
      </c>
      <c r="GL211" s="1234" t="str">
        <f t="shared" si="263"/>
        <v xml:space="preserve"> </v>
      </c>
      <c r="GM211" s="1234" t="str">
        <f t="shared" si="264"/>
        <v xml:space="preserve"> </v>
      </c>
      <c r="GN211" s="1234" t="str">
        <f t="shared" si="265"/>
        <v xml:space="preserve"> </v>
      </c>
      <c r="GO211" s="1234" t="str">
        <f t="shared" si="266"/>
        <v xml:space="preserve"> </v>
      </c>
      <c r="GP211" s="1234" t="str">
        <f t="shared" si="267"/>
        <v xml:space="preserve"> </v>
      </c>
      <c r="GQ211" s="1234" t="str">
        <f t="shared" si="268"/>
        <v xml:space="preserve"> </v>
      </c>
      <c r="GR211" s="1234">
        <f t="shared" si="269"/>
        <v>0</v>
      </c>
      <c r="GS211" s="1234" t="str">
        <f t="shared" si="271"/>
        <v xml:space="preserve"> </v>
      </c>
      <c r="GT211" s="1234" t="str">
        <f t="shared" si="272"/>
        <v xml:space="preserve"> </v>
      </c>
      <c r="GU211" s="1234" t="str">
        <f t="shared" si="273"/>
        <v xml:space="preserve"> </v>
      </c>
      <c r="GV211" s="1234" t="str">
        <f t="shared" si="274"/>
        <v xml:space="preserve"> </v>
      </c>
      <c r="GW211" s="1234" t="str">
        <f t="shared" si="275"/>
        <v xml:space="preserve"> </v>
      </c>
      <c r="GX211" s="1234" t="str">
        <f t="shared" si="276"/>
        <v xml:space="preserve"> </v>
      </c>
      <c r="GY211" s="1234" t="str">
        <f t="shared" si="277"/>
        <v xml:space="preserve"> </v>
      </c>
      <c r="GZ211" s="1234" t="str">
        <f t="shared" si="278"/>
        <v xml:space="preserve"> </v>
      </c>
      <c r="HA211" s="1234" t="str">
        <f t="shared" si="279"/>
        <v xml:space="preserve"> </v>
      </c>
      <c r="HB211" s="1234">
        <f t="shared" si="270"/>
        <v>0</v>
      </c>
      <c r="HC211" s="1234" t="str">
        <f t="shared" si="237"/>
        <v xml:space="preserve"> </v>
      </c>
      <c r="HD211" s="1234" t="str">
        <f t="shared" si="238"/>
        <v xml:space="preserve"> </v>
      </c>
      <c r="HE211" s="1234" t="str">
        <f t="shared" si="239"/>
        <v xml:space="preserve"> </v>
      </c>
      <c r="HF211" s="1234">
        <f t="shared" si="240"/>
        <v>0</v>
      </c>
      <c r="HG211" s="1234" t="str">
        <f t="shared" si="241"/>
        <v xml:space="preserve"> </v>
      </c>
      <c r="HH211" s="1234" t="str">
        <f t="shared" si="242"/>
        <v xml:space="preserve"> </v>
      </c>
      <c r="HI211" s="1234" t="str">
        <f t="shared" si="243"/>
        <v xml:space="preserve"> </v>
      </c>
      <c r="HJ211" s="1234" t="str">
        <f t="shared" si="244"/>
        <v xml:space="preserve"> </v>
      </c>
      <c r="HK211" s="1234" t="str">
        <f t="shared" si="245"/>
        <v xml:space="preserve"> </v>
      </c>
      <c r="HL211" s="1234" t="str">
        <f t="shared" si="246"/>
        <v xml:space="preserve"> </v>
      </c>
      <c r="HM211" s="1234" t="str">
        <f t="shared" si="247"/>
        <v xml:space="preserve"> </v>
      </c>
      <c r="HN211" s="1234">
        <f t="shared" si="248"/>
        <v>0</v>
      </c>
    </row>
    <row r="212" spans="1:222" ht="30" customHeight="1" thickTop="1" thickBot="1">
      <c r="A212" s="1205">
        <f>【A票】【D票】!$D$10</f>
        <v>0</v>
      </c>
      <c r="B212" s="1205">
        <f>【A票】【D票】!$H$10</f>
        <v>0</v>
      </c>
      <c r="C212" s="1206" t="str">
        <f>【A票】【D票】!$K$10</f>
        <v xml:space="preserve"> </v>
      </c>
      <c r="D212" s="1207">
        <f t="shared" si="206"/>
        <v>93</v>
      </c>
      <c r="E212" s="472"/>
      <c r="F212" s="704"/>
      <c r="G212" s="588"/>
      <c r="H212" s="589"/>
      <c r="I212" s="639"/>
      <c r="J212" s="639"/>
      <c r="K212" s="639"/>
      <c r="L212" s="639"/>
      <c r="M212" s="639"/>
      <c r="N212" s="639"/>
      <c r="O212" s="639"/>
      <c r="P212" s="639"/>
      <c r="Q212" s="639"/>
      <c r="R212" s="639"/>
      <c r="S212" s="639"/>
      <c r="T212" s="639"/>
      <c r="U212" s="639"/>
      <c r="V212" s="640"/>
      <c r="W212" s="644"/>
      <c r="X212" s="644"/>
      <c r="Y212" s="645"/>
      <c r="Z212" s="643"/>
      <c r="AA212" s="212" t="str">
        <f t="shared" si="282"/>
        <v xml:space="preserve"> </v>
      </c>
      <c r="AB212" s="212" t="str">
        <f t="shared" si="283"/>
        <v xml:space="preserve"> </v>
      </c>
      <c r="AC212" s="81"/>
      <c r="AD212" s="448"/>
      <c r="AE212" s="448"/>
      <c r="AF212" s="804" t="str">
        <f t="shared" si="210"/>
        <v xml:space="preserve"> </v>
      </c>
      <c r="AG212" s="804" t="str">
        <f t="shared" si="211"/>
        <v xml:space="preserve"> </v>
      </c>
      <c r="AH212" s="440"/>
      <c r="AI212" s="704"/>
      <c r="AJ212" s="442"/>
      <c r="AK212" s="442"/>
      <c r="AL212" s="442"/>
      <c r="AM212" s="442"/>
      <c r="AN212" s="844"/>
      <c r="AO212" s="443"/>
      <c r="AP212" s="441"/>
      <c r="AQ212" s="1328" t="str">
        <f t="shared" si="249"/>
        <v xml:space="preserve"> </v>
      </c>
      <c r="AR212" s="213" t="str">
        <f t="shared" si="284"/>
        <v xml:space="preserve"> </v>
      </c>
      <c r="AS212" s="213" t="str">
        <f t="shared" si="285"/>
        <v xml:space="preserve"> </v>
      </c>
      <c r="AT212" s="1216" t="str">
        <f t="shared" si="286"/>
        <v xml:space="preserve"> </v>
      </c>
      <c r="AU212" s="1217" t="str">
        <f t="shared" si="287"/>
        <v xml:space="preserve"> </v>
      </c>
      <c r="AV212" s="79"/>
      <c r="AW212" s="1218" t="str">
        <f t="shared" si="288"/>
        <v/>
      </c>
      <c r="AX212" s="213" t="str">
        <f t="shared" si="214"/>
        <v xml:space="preserve"> </v>
      </c>
      <c r="AY212" s="213" t="str">
        <f t="shared" si="289"/>
        <v xml:space="preserve"> </v>
      </c>
      <c r="AZ212" s="445"/>
      <c r="BA212" s="81"/>
      <c r="BB212" s="81"/>
      <c r="BC212" s="80"/>
      <c r="BD212" s="245"/>
      <c r="BE212" s="442"/>
      <c r="BF212" s="442"/>
      <c r="BG212" s="442"/>
      <c r="BH212" s="219" t="str">
        <f t="shared" si="215"/>
        <v xml:space="preserve"> </v>
      </c>
      <c r="BI212" s="446"/>
      <c r="BJ212" s="704"/>
      <c r="BK212" s="81"/>
      <c r="BL212" s="451"/>
      <c r="BM212" s="450"/>
      <c r="BN212" s="449"/>
      <c r="BO212" s="449"/>
      <c r="BP212" s="81"/>
      <c r="BQ212" s="81"/>
      <c r="BR212" s="81"/>
      <c r="BS212" s="81"/>
      <c r="BT212" s="81"/>
      <c r="BU212" s="81"/>
      <c r="BV212" s="81"/>
      <c r="BW212" s="81"/>
      <c r="BX212" s="81"/>
      <c r="BY212" s="81"/>
      <c r="BZ212" s="81"/>
      <c r="CA212" s="81"/>
      <c r="CB212" s="81"/>
      <c r="CC212" s="81"/>
      <c r="CD212" s="81"/>
      <c r="CE212" s="81"/>
      <c r="CF212" s="81"/>
      <c r="CG212" s="81"/>
      <c r="CH212" s="81"/>
      <c r="CI212" s="81"/>
      <c r="CJ212" s="81"/>
      <c r="CK212" s="81"/>
      <c r="CL212" s="81"/>
      <c r="CM212" s="81"/>
      <c r="CN212" s="81"/>
      <c r="CO212" s="81"/>
      <c r="CP212" s="81"/>
      <c r="CQ212" s="81"/>
      <c r="CR212" s="81"/>
      <c r="CS212" s="81"/>
      <c r="CT212" s="81"/>
      <c r="CU212" s="81"/>
      <c r="CV212" s="81"/>
      <c r="CW212" s="81"/>
      <c r="CX212" s="81"/>
      <c r="CY212" s="81"/>
      <c r="CZ212" s="81"/>
      <c r="DA212" s="81"/>
      <c r="DB212" s="81"/>
      <c r="DC212" s="81"/>
      <c r="DD212" s="81"/>
      <c r="DE212" s="81"/>
      <c r="DF212" s="81"/>
      <c r="DG212" s="81"/>
      <c r="DH212" s="81"/>
      <c r="DI212" s="81"/>
      <c r="DJ212" s="81"/>
      <c r="DK212" s="448"/>
      <c r="DL212" s="213" t="str">
        <f t="shared" si="216"/>
        <v xml:space="preserve"> </v>
      </c>
      <c r="DM212" s="246">
        <f t="shared" si="290"/>
        <v>93</v>
      </c>
      <c r="DN212" s="447"/>
      <c r="DO212" s="449"/>
      <c r="DP212" s="81"/>
      <c r="DQ212" s="81"/>
      <c r="DR212" s="81"/>
      <c r="DS212" s="81"/>
      <c r="DT212" s="81"/>
      <c r="DU212" s="81"/>
      <c r="DV212" s="448"/>
      <c r="DW212" s="450"/>
      <c r="DX212" s="704"/>
      <c r="DY212" s="213" t="str">
        <f t="shared" si="291"/>
        <v xml:space="preserve"> </v>
      </c>
      <c r="DZ212" s="213" t="str">
        <f t="shared" si="292"/>
        <v xml:space="preserve"> </v>
      </c>
      <c r="EA212" s="247"/>
      <c r="EB212" s="247"/>
      <c r="EC212" s="247"/>
      <c r="ED212" s="247"/>
      <c r="EE212" s="247"/>
      <c r="EF212" s="247"/>
      <c r="EG212" s="450"/>
      <c r="EH212" s="704"/>
      <c r="EI212" s="213" t="str">
        <f t="shared" si="293"/>
        <v xml:space="preserve"> </v>
      </c>
      <c r="EJ212" s="213" t="str">
        <f t="shared" si="294"/>
        <v xml:space="preserve"> </v>
      </c>
      <c r="EK212" s="81"/>
      <c r="EL212" s="81"/>
      <c r="EM212" s="81"/>
      <c r="EN212" s="704"/>
      <c r="EO212" s="213" t="str">
        <f t="shared" si="295"/>
        <v xml:space="preserve"> </v>
      </c>
      <c r="EP212" s="249"/>
      <c r="EQ212" s="704"/>
      <c r="ER212" s="248"/>
      <c r="ES212" s="704"/>
      <c r="ET212" s="248"/>
      <c r="EU212" s="251"/>
      <c r="EV212" s="213" t="str">
        <f t="shared" si="296"/>
        <v xml:space="preserve"> </v>
      </c>
      <c r="EW212" s="213" t="str">
        <f t="shared" si="297"/>
        <v xml:space="preserve"> </v>
      </c>
      <c r="EX212" s="82"/>
      <c r="EY212" s="82"/>
      <c r="EZ212" s="82"/>
      <c r="FA212" s="248"/>
      <c r="FB212" s="1337" t="str">
        <f t="shared" si="298"/>
        <v xml:space="preserve"> </v>
      </c>
      <c r="FC212" s="452"/>
      <c r="FD212" s="213" t="str" cm="1">
        <f t="array" ref="FD212">IF(AND(SUM(COUNTIF(DO212:DV212,{"*実施*"}),COUNTIF(EA212:EF212,{"*実施*"}))&gt;0,FC212=""),"法に基づく措置あり→問12に記入",
IF(AND(SUM(COUNTIF(DO212:DV212,{"*実施*"}),COUNTIF(EA212:EF212,{"*実施*"}))&lt;1,FC212&lt;&gt;""),"法に基づく措置なし→問12に記入不要"," "))</f>
        <v xml:space="preserve"> </v>
      </c>
      <c r="FE212" s="449"/>
      <c r="FF212" s="704"/>
      <c r="FG212" s="81"/>
      <c r="FH212" s="449"/>
      <c r="FI212" s="1100"/>
      <c r="FJ212" s="1107" t="str">
        <f t="shared" si="225"/>
        <v xml:space="preserve"> </v>
      </c>
      <c r="FK212" s="779" t="str">
        <f t="shared" si="299"/>
        <v/>
      </c>
      <c r="FL212" s="212" t="str">
        <f t="shared" si="300"/>
        <v xml:space="preserve"> </v>
      </c>
      <c r="FM212" s="1335" t="str">
        <f t="shared" si="226"/>
        <v xml:space="preserve"> </v>
      </c>
      <c r="FN212" s="1273" t="str">
        <f t="shared" si="227"/>
        <v/>
      </c>
      <c r="FO212" s="1274" t="str">
        <f t="shared" si="228"/>
        <v/>
      </c>
      <c r="FP212" s="1275" t="str">
        <f t="shared" si="229"/>
        <v/>
      </c>
      <c r="FQ212" s="1275" t="str">
        <f t="shared" si="230"/>
        <v/>
      </c>
      <c r="FR212" s="1275" t="str">
        <f t="shared" si="231"/>
        <v/>
      </c>
      <c r="FS212" s="1275" t="str">
        <f t="shared" si="232"/>
        <v/>
      </c>
      <c r="FT212" s="1275" t="str">
        <f t="shared" si="233"/>
        <v/>
      </c>
      <c r="FU212" s="1275" t="str">
        <f t="shared" si="234"/>
        <v/>
      </c>
      <c r="FV212" s="1275" t="str">
        <f t="shared" si="235"/>
        <v/>
      </c>
      <c r="FW212" s="1275" t="str">
        <f t="shared" si="236"/>
        <v/>
      </c>
      <c r="FY212" s="1234" t="str">
        <f t="shared" si="250"/>
        <v xml:space="preserve"> </v>
      </c>
      <c r="FZ212" s="1234" t="str">
        <f t="shared" si="251"/>
        <v xml:space="preserve"> </v>
      </c>
      <c r="GA212" s="1234" t="str">
        <f t="shared" si="252"/>
        <v xml:space="preserve"> </v>
      </c>
      <c r="GB212" s="1234" t="str">
        <f t="shared" si="253"/>
        <v xml:space="preserve"> </v>
      </c>
      <c r="GC212" s="1234" t="str">
        <f t="shared" si="254"/>
        <v xml:space="preserve"> </v>
      </c>
      <c r="GD212" s="1234" t="str">
        <f t="shared" si="255"/>
        <v xml:space="preserve"> </v>
      </c>
      <c r="GE212" s="1234" t="str">
        <f t="shared" si="256"/>
        <v xml:space="preserve"> </v>
      </c>
      <c r="GF212" s="1234" t="str">
        <f t="shared" si="257"/>
        <v xml:space="preserve"> </v>
      </c>
      <c r="GG212" s="1234" t="str">
        <f t="shared" si="258"/>
        <v xml:space="preserve"> </v>
      </c>
      <c r="GH212" s="1234">
        <f t="shared" si="259"/>
        <v>0</v>
      </c>
      <c r="GI212" s="1234" t="str">
        <f t="shared" si="260"/>
        <v xml:space="preserve"> </v>
      </c>
      <c r="GJ212" s="1234" t="str">
        <f t="shared" si="261"/>
        <v xml:space="preserve"> </v>
      </c>
      <c r="GK212" s="1234" t="str">
        <f t="shared" si="262"/>
        <v xml:space="preserve"> </v>
      </c>
      <c r="GL212" s="1234" t="str">
        <f t="shared" si="263"/>
        <v xml:space="preserve"> </v>
      </c>
      <c r="GM212" s="1234" t="str">
        <f t="shared" si="264"/>
        <v xml:space="preserve"> </v>
      </c>
      <c r="GN212" s="1234" t="str">
        <f t="shared" si="265"/>
        <v xml:space="preserve"> </v>
      </c>
      <c r="GO212" s="1234" t="str">
        <f t="shared" si="266"/>
        <v xml:space="preserve"> </v>
      </c>
      <c r="GP212" s="1234" t="str">
        <f t="shared" si="267"/>
        <v xml:space="preserve"> </v>
      </c>
      <c r="GQ212" s="1234" t="str">
        <f t="shared" si="268"/>
        <v xml:space="preserve"> </v>
      </c>
      <c r="GR212" s="1234">
        <f t="shared" si="269"/>
        <v>0</v>
      </c>
      <c r="GS212" s="1234" t="str">
        <f t="shared" si="271"/>
        <v xml:space="preserve"> </v>
      </c>
      <c r="GT212" s="1234" t="str">
        <f t="shared" si="272"/>
        <v xml:space="preserve"> </v>
      </c>
      <c r="GU212" s="1234" t="str">
        <f t="shared" si="273"/>
        <v xml:space="preserve"> </v>
      </c>
      <c r="GV212" s="1234" t="str">
        <f t="shared" si="274"/>
        <v xml:space="preserve"> </v>
      </c>
      <c r="GW212" s="1234" t="str">
        <f t="shared" si="275"/>
        <v xml:space="preserve"> </v>
      </c>
      <c r="GX212" s="1234" t="str">
        <f t="shared" si="276"/>
        <v xml:space="preserve"> </v>
      </c>
      <c r="GY212" s="1234" t="str">
        <f t="shared" si="277"/>
        <v xml:space="preserve"> </v>
      </c>
      <c r="GZ212" s="1234" t="str">
        <f t="shared" si="278"/>
        <v xml:space="preserve"> </v>
      </c>
      <c r="HA212" s="1234" t="str">
        <f t="shared" si="279"/>
        <v xml:space="preserve"> </v>
      </c>
      <c r="HB212" s="1234">
        <f t="shared" si="270"/>
        <v>0</v>
      </c>
      <c r="HC212" s="1234" t="str">
        <f t="shared" si="237"/>
        <v xml:space="preserve"> </v>
      </c>
      <c r="HD212" s="1234" t="str">
        <f t="shared" si="238"/>
        <v xml:space="preserve"> </v>
      </c>
      <c r="HE212" s="1234" t="str">
        <f t="shared" si="239"/>
        <v xml:space="preserve"> </v>
      </c>
      <c r="HF212" s="1234">
        <f t="shared" si="240"/>
        <v>0</v>
      </c>
      <c r="HG212" s="1234" t="str">
        <f t="shared" si="241"/>
        <v xml:space="preserve"> </v>
      </c>
      <c r="HH212" s="1234" t="str">
        <f t="shared" si="242"/>
        <v xml:space="preserve"> </v>
      </c>
      <c r="HI212" s="1234" t="str">
        <f t="shared" si="243"/>
        <v xml:space="preserve"> </v>
      </c>
      <c r="HJ212" s="1234" t="str">
        <f t="shared" si="244"/>
        <v xml:space="preserve"> </v>
      </c>
      <c r="HK212" s="1234" t="str">
        <f t="shared" si="245"/>
        <v xml:space="preserve"> </v>
      </c>
      <c r="HL212" s="1234" t="str">
        <f t="shared" si="246"/>
        <v xml:space="preserve"> </v>
      </c>
      <c r="HM212" s="1234" t="str">
        <f t="shared" si="247"/>
        <v xml:space="preserve"> </v>
      </c>
      <c r="HN212" s="1234">
        <f t="shared" si="248"/>
        <v>0</v>
      </c>
    </row>
    <row r="213" spans="1:222" ht="30" customHeight="1" thickTop="1" thickBot="1">
      <c r="A213" s="1205">
        <f>【A票】【D票】!$D$10</f>
        <v>0</v>
      </c>
      <c r="B213" s="1205">
        <f>【A票】【D票】!$H$10</f>
        <v>0</v>
      </c>
      <c r="C213" s="1206" t="str">
        <f>【A票】【D票】!$K$10</f>
        <v xml:space="preserve"> </v>
      </c>
      <c r="D213" s="1207">
        <f t="shared" si="206"/>
        <v>94</v>
      </c>
      <c r="E213" s="472"/>
      <c r="F213" s="704"/>
      <c r="G213" s="588"/>
      <c r="H213" s="589"/>
      <c r="I213" s="639"/>
      <c r="J213" s="639"/>
      <c r="K213" s="639"/>
      <c r="L213" s="639"/>
      <c r="M213" s="639"/>
      <c r="N213" s="639"/>
      <c r="O213" s="639"/>
      <c r="P213" s="639"/>
      <c r="Q213" s="639"/>
      <c r="R213" s="639"/>
      <c r="S213" s="639"/>
      <c r="T213" s="639"/>
      <c r="U213" s="639"/>
      <c r="V213" s="640"/>
      <c r="W213" s="644"/>
      <c r="X213" s="644"/>
      <c r="Y213" s="645"/>
      <c r="Z213" s="643"/>
      <c r="AA213" s="212" t="str">
        <f t="shared" si="282"/>
        <v xml:space="preserve"> </v>
      </c>
      <c r="AB213" s="212" t="str">
        <f t="shared" si="283"/>
        <v xml:space="preserve"> </v>
      </c>
      <c r="AC213" s="81"/>
      <c r="AD213" s="448"/>
      <c r="AE213" s="448"/>
      <c r="AF213" s="804" t="str">
        <f t="shared" si="210"/>
        <v xml:space="preserve"> </v>
      </c>
      <c r="AG213" s="804" t="str">
        <f t="shared" si="211"/>
        <v xml:space="preserve"> </v>
      </c>
      <c r="AH213" s="440"/>
      <c r="AI213" s="704"/>
      <c r="AJ213" s="442"/>
      <c r="AK213" s="442"/>
      <c r="AL213" s="442"/>
      <c r="AM213" s="442"/>
      <c r="AN213" s="844"/>
      <c r="AO213" s="443"/>
      <c r="AP213" s="441"/>
      <c r="AQ213" s="1328" t="str">
        <f t="shared" si="249"/>
        <v xml:space="preserve"> </v>
      </c>
      <c r="AR213" s="213" t="str">
        <f t="shared" si="284"/>
        <v xml:space="preserve"> </v>
      </c>
      <c r="AS213" s="213" t="str">
        <f t="shared" si="285"/>
        <v xml:space="preserve"> </v>
      </c>
      <c r="AT213" s="1216" t="str">
        <f t="shared" si="286"/>
        <v xml:space="preserve"> </v>
      </c>
      <c r="AU213" s="1217" t="str">
        <f t="shared" si="287"/>
        <v xml:space="preserve"> </v>
      </c>
      <c r="AV213" s="79"/>
      <c r="AW213" s="1218" t="str">
        <f t="shared" si="288"/>
        <v/>
      </c>
      <c r="AX213" s="213" t="str">
        <f t="shared" si="214"/>
        <v xml:space="preserve"> </v>
      </c>
      <c r="AY213" s="213" t="str">
        <f t="shared" si="289"/>
        <v xml:space="preserve"> </v>
      </c>
      <c r="AZ213" s="445"/>
      <c r="BA213" s="81"/>
      <c r="BB213" s="81"/>
      <c r="BC213" s="80"/>
      <c r="BD213" s="245"/>
      <c r="BE213" s="442"/>
      <c r="BF213" s="442"/>
      <c r="BG213" s="442"/>
      <c r="BH213" s="219" t="str">
        <f t="shared" si="215"/>
        <v xml:space="preserve"> </v>
      </c>
      <c r="BI213" s="446"/>
      <c r="BJ213" s="704"/>
      <c r="BK213" s="81"/>
      <c r="BL213" s="451"/>
      <c r="BM213" s="450"/>
      <c r="BN213" s="449"/>
      <c r="BO213" s="449"/>
      <c r="BP213" s="81"/>
      <c r="BQ213" s="81"/>
      <c r="BR213" s="81"/>
      <c r="BS213" s="81"/>
      <c r="BT213" s="81"/>
      <c r="BU213" s="81"/>
      <c r="BV213" s="81"/>
      <c r="BW213" s="81"/>
      <c r="BX213" s="81"/>
      <c r="BY213" s="81"/>
      <c r="BZ213" s="81"/>
      <c r="CA213" s="81"/>
      <c r="CB213" s="81"/>
      <c r="CC213" s="81"/>
      <c r="CD213" s="81"/>
      <c r="CE213" s="81"/>
      <c r="CF213" s="81"/>
      <c r="CG213" s="81"/>
      <c r="CH213" s="81"/>
      <c r="CI213" s="81"/>
      <c r="CJ213" s="81"/>
      <c r="CK213" s="81"/>
      <c r="CL213" s="81"/>
      <c r="CM213" s="81"/>
      <c r="CN213" s="81"/>
      <c r="CO213" s="81"/>
      <c r="CP213" s="81"/>
      <c r="CQ213" s="81"/>
      <c r="CR213" s="81"/>
      <c r="CS213" s="81"/>
      <c r="CT213" s="81"/>
      <c r="CU213" s="81"/>
      <c r="CV213" s="81"/>
      <c r="CW213" s="81"/>
      <c r="CX213" s="81"/>
      <c r="CY213" s="81"/>
      <c r="CZ213" s="81"/>
      <c r="DA213" s="81"/>
      <c r="DB213" s="81"/>
      <c r="DC213" s="81"/>
      <c r="DD213" s="81"/>
      <c r="DE213" s="81"/>
      <c r="DF213" s="81"/>
      <c r="DG213" s="81"/>
      <c r="DH213" s="81"/>
      <c r="DI213" s="81"/>
      <c r="DJ213" s="81"/>
      <c r="DK213" s="448"/>
      <c r="DL213" s="213" t="str">
        <f t="shared" si="216"/>
        <v xml:space="preserve"> </v>
      </c>
      <c r="DM213" s="246">
        <f t="shared" si="290"/>
        <v>94</v>
      </c>
      <c r="DN213" s="447"/>
      <c r="DO213" s="449"/>
      <c r="DP213" s="81"/>
      <c r="DQ213" s="81"/>
      <c r="DR213" s="81"/>
      <c r="DS213" s="81"/>
      <c r="DT213" s="81"/>
      <c r="DU213" s="81"/>
      <c r="DV213" s="448"/>
      <c r="DW213" s="450"/>
      <c r="DX213" s="704"/>
      <c r="DY213" s="213" t="str">
        <f t="shared" si="291"/>
        <v xml:space="preserve"> </v>
      </c>
      <c r="DZ213" s="213" t="str">
        <f t="shared" si="292"/>
        <v xml:space="preserve"> </v>
      </c>
      <c r="EA213" s="247"/>
      <c r="EB213" s="247"/>
      <c r="EC213" s="247"/>
      <c r="ED213" s="247"/>
      <c r="EE213" s="247"/>
      <c r="EF213" s="247"/>
      <c r="EG213" s="450"/>
      <c r="EH213" s="704"/>
      <c r="EI213" s="213" t="str">
        <f t="shared" si="293"/>
        <v xml:space="preserve"> </v>
      </c>
      <c r="EJ213" s="213" t="str">
        <f t="shared" si="294"/>
        <v xml:space="preserve"> </v>
      </c>
      <c r="EK213" s="81"/>
      <c r="EL213" s="81"/>
      <c r="EM213" s="81"/>
      <c r="EN213" s="704"/>
      <c r="EO213" s="213" t="str">
        <f t="shared" si="295"/>
        <v xml:space="preserve"> </v>
      </c>
      <c r="EP213" s="249"/>
      <c r="EQ213" s="704"/>
      <c r="ER213" s="248"/>
      <c r="ES213" s="704"/>
      <c r="ET213" s="248"/>
      <c r="EU213" s="251"/>
      <c r="EV213" s="213" t="str">
        <f t="shared" si="296"/>
        <v xml:space="preserve"> </v>
      </c>
      <c r="EW213" s="213" t="str">
        <f t="shared" si="297"/>
        <v xml:space="preserve"> </v>
      </c>
      <c r="EX213" s="82"/>
      <c r="EY213" s="82"/>
      <c r="EZ213" s="82"/>
      <c r="FA213" s="248"/>
      <c r="FB213" s="1337" t="str">
        <f t="shared" si="298"/>
        <v xml:space="preserve"> </v>
      </c>
      <c r="FC213" s="452"/>
      <c r="FD213" s="213" t="str" cm="1">
        <f t="array" ref="FD213">IF(AND(SUM(COUNTIF(DO213:DV213,{"*実施*"}),COUNTIF(EA213:EF213,{"*実施*"}))&gt;0,FC213=""),"法に基づく措置あり→問12に記入",
IF(AND(SUM(COUNTIF(DO213:DV213,{"*実施*"}),COUNTIF(EA213:EF213,{"*実施*"}))&lt;1,FC213&lt;&gt;""),"法に基づく措置なし→問12に記入不要"," "))</f>
        <v xml:space="preserve"> </v>
      </c>
      <c r="FE213" s="449"/>
      <c r="FF213" s="704"/>
      <c r="FG213" s="81"/>
      <c r="FH213" s="449"/>
      <c r="FI213" s="1100"/>
      <c r="FJ213" s="1107" t="str">
        <f t="shared" si="225"/>
        <v xml:space="preserve"> </v>
      </c>
      <c r="FK213" s="779" t="str">
        <f t="shared" si="299"/>
        <v/>
      </c>
      <c r="FL213" s="212" t="str">
        <f t="shared" si="300"/>
        <v xml:space="preserve"> </v>
      </c>
      <c r="FM213" s="1335" t="str">
        <f t="shared" si="226"/>
        <v xml:space="preserve"> </v>
      </c>
      <c r="FN213" s="1273" t="str">
        <f t="shared" si="227"/>
        <v/>
      </c>
      <c r="FO213" s="1274" t="str">
        <f t="shared" si="228"/>
        <v/>
      </c>
      <c r="FP213" s="1275" t="str">
        <f t="shared" si="229"/>
        <v/>
      </c>
      <c r="FQ213" s="1275" t="str">
        <f t="shared" si="230"/>
        <v/>
      </c>
      <c r="FR213" s="1275" t="str">
        <f t="shared" si="231"/>
        <v/>
      </c>
      <c r="FS213" s="1275" t="str">
        <f t="shared" si="232"/>
        <v/>
      </c>
      <c r="FT213" s="1275" t="str">
        <f t="shared" si="233"/>
        <v/>
      </c>
      <c r="FU213" s="1275" t="str">
        <f t="shared" si="234"/>
        <v/>
      </c>
      <c r="FV213" s="1275" t="str">
        <f t="shared" si="235"/>
        <v/>
      </c>
      <c r="FW213" s="1275" t="str">
        <f t="shared" si="236"/>
        <v/>
      </c>
      <c r="FY213" s="1234" t="str">
        <f t="shared" si="250"/>
        <v xml:space="preserve"> </v>
      </c>
      <c r="FZ213" s="1234" t="str">
        <f t="shared" si="251"/>
        <v xml:space="preserve"> </v>
      </c>
      <c r="GA213" s="1234" t="str">
        <f t="shared" si="252"/>
        <v xml:space="preserve"> </v>
      </c>
      <c r="GB213" s="1234" t="str">
        <f t="shared" si="253"/>
        <v xml:space="preserve"> </v>
      </c>
      <c r="GC213" s="1234" t="str">
        <f t="shared" si="254"/>
        <v xml:space="preserve"> </v>
      </c>
      <c r="GD213" s="1234" t="str">
        <f t="shared" si="255"/>
        <v xml:space="preserve"> </v>
      </c>
      <c r="GE213" s="1234" t="str">
        <f t="shared" si="256"/>
        <v xml:space="preserve"> </v>
      </c>
      <c r="GF213" s="1234" t="str">
        <f t="shared" si="257"/>
        <v xml:space="preserve"> </v>
      </c>
      <c r="GG213" s="1234" t="str">
        <f t="shared" si="258"/>
        <v xml:space="preserve"> </v>
      </c>
      <c r="GH213" s="1234">
        <f t="shared" si="259"/>
        <v>0</v>
      </c>
      <c r="GI213" s="1234" t="str">
        <f t="shared" si="260"/>
        <v xml:space="preserve"> </v>
      </c>
      <c r="GJ213" s="1234" t="str">
        <f t="shared" si="261"/>
        <v xml:space="preserve"> </v>
      </c>
      <c r="GK213" s="1234" t="str">
        <f t="shared" si="262"/>
        <v xml:space="preserve"> </v>
      </c>
      <c r="GL213" s="1234" t="str">
        <f t="shared" si="263"/>
        <v xml:space="preserve"> </v>
      </c>
      <c r="GM213" s="1234" t="str">
        <f t="shared" si="264"/>
        <v xml:space="preserve"> </v>
      </c>
      <c r="GN213" s="1234" t="str">
        <f t="shared" si="265"/>
        <v xml:space="preserve"> </v>
      </c>
      <c r="GO213" s="1234" t="str">
        <f t="shared" si="266"/>
        <v xml:space="preserve"> </v>
      </c>
      <c r="GP213" s="1234" t="str">
        <f t="shared" si="267"/>
        <v xml:space="preserve"> </v>
      </c>
      <c r="GQ213" s="1234" t="str">
        <f t="shared" si="268"/>
        <v xml:space="preserve"> </v>
      </c>
      <c r="GR213" s="1234">
        <f t="shared" si="269"/>
        <v>0</v>
      </c>
      <c r="GS213" s="1234" t="str">
        <f t="shared" si="271"/>
        <v xml:space="preserve"> </v>
      </c>
      <c r="GT213" s="1234" t="str">
        <f t="shared" si="272"/>
        <v xml:space="preserve"> </v>
      </c>
      <c r="GU213" s="1234" t="str">
        <f t="shared" si="273"/>
        <v xml:space="preserve"> </v>
      </c>
      <c r="GV213" s="1234" t="str">
        <f t="shared" si="274"/>
        <v xml:space="preserve"> </v>
      </c>
      <c r="GW213" s="1234" t="str">
        <f t="shared" si="275"/>
        <v xml:space="preserve"> </v>
      </c>
      <c r="GX213" s="1234" t="str">
        <f t="shared" si="276"/>
        <v xml:space="preserve"> </v>
      </c>
      <c r="GY213" s="1234" t="str">
        <f t="shared" si="277"/>
        <v xml:space="preserve"> </v>
      </c>
      <c r="GZ213" s="1234" t="str">
        <f t="shared" si="278"/>
        <v xml:space="preserve"> </v>
      </c>
      <c r="HA213" s="1234" t="str">
        <f t="shared" si="279"/>
        <v xml:space="preserve"> </v>
      </c>
      <c r="HB213" s="1234">
        <f t="shared" si="270"/>
        <v>0</v>
      </c>
      <c r="HC213" s="1234" t="str">
        <f t="shared" si="237"/>
        <v xml:space="preserve"> </v>
      </c>
      <c r="HD213" s="1234" t="str">
        <f t="shared" si="238"/>
        <v xml:space="preserve"> </v>
      </c>
      <c r="HE213" s="1234" t="str">
        <f t="shared" si="239"/>
        <v xml:space="preserve"> </v>
      </c>
      <c r="HF213" s="1234">
        <f t="shared" si="240"/>
        <v>0</v>
      </c>
      <c r="HG213" s="1234" t="str">
        <f t="shared" si="241"/>
        <v xml:space="preserve"> </v>
      </c>
      <c r="HH213" s="1234" t="str">
        <f t="shared" si="242"/>
        <v xml:space="preserve"> </v>
      </c>
      <c r="HI213" s="1234" t="str">
        <f t="shared" si="243"/>
        <v xml:space="preserve"> </v>
      </c>
      <c r="HJ213" s="1234" t="str">
        <f t="shared" si="244"/>
        <v xml:space="preserve"> </v>
      </c>
      <c r="HK213" s="1234" t="str">
        <f t="shared" si="245"/>
        <v xml:space="preserve"> </v>
      </c>
      <c r="HL213" s="1234" t="str">
        <f t="shared" si="246"/>
        <v xml:space="preserve"> </v>
      </c>
      <c r="HM213" s="1234" t="str">
        <f t="shared" si="247"/>
        <v xml:space="preserve"> </v>
      </c>
      <c r="HN213" s="1234">
        <f t="shared" si="248"/>
        <v>0</v>
      </c>
    </row>
    <row r="214" spans="1:222" ht="30" customHeight="1" thickTop="1" thickBot="1">
      <c r="A214" s="1205">
        <f>【A票】【D票】!$D$10</f>
        <v>0</v>
      </c>
      <c r="B214" s="1205">
        <f>【A票】【D票】!$H$10</f>
        <v>0</v>
      </c>
      <c r="C214" s="1206" t="str">
        <f>【A票】【D票】!$K$10</f>
        <v xml:space="preserve"> </v>
      </c>
      <c r="D214" s="1207">
        <f t="shared" si="206"/>
        <v>95</v>
      </c>
      <c r="E214" s="472"/>
      <c r="F214" s="704"/>
      <c r="G214" s="588"/>
      <c r="H214" s="589"/>
      <c r="I214" s="639"/>
      <c r="J214" s="639"/>
      <c r="K214" s="639"/>
      <c r="L214" s="639"/>
      <c r="M214" s="639"/>
      <c r="N214" s="639"/>
      <c r="O214" s="639"/>
      <c r="P214" s="639"/>
      <c r="Q214" s="639"/>
      <c r="R214" s="639"/>
      <c r="S214" s="639"/>
      <c r="T214" s="639"/>
      <c r="U214" s="639"/>
      <c r="V214" s="640"/>
      <c r="W214" s="644"/>
      <c r="X214" s="644"/>
      <c r="Y214" s="645"/>
      <c r="Z214" s="643"/>
      <c r="AA214" s="212" t="str">
        <f t="shared" si="282"/>
        <v xml:space="preserve"> </v>
      </c>
      <c r="AB214" s="212" t="str">
        <f t="shared" si="283"/>
        <v xml:space="preserve"> </v>
      </c>
      <c r="AC214" s="81"/>
      <c r="AD214" s="448"/>
      <c r="AE214" s="448"/>
      <c r="AF214" s="804" t="str">
        <f t="shared" si="210"/>
        <v xml:space="preserve"> </v>
      </c>
      <c r="AG214" s="804" t="str">
        <f t="shared" si="211"/>
        <v xml:space="preserve"> </v>
      </c>
      <c r="AH214" s="440"/>
      <c r="AI214" s="704"/>
      <c r="AJ214" s="442"/>
      <c r="AK214" s="442"/>
      <c r="AL214" s="442"/>
      <c r="AM214" s="442"/>
      <c r="AN214" s="844"/>
      <c r="AO214" s="443"/>
      <c r="AP214" s="441"/>
      <c r="AQ214" s="1328" t="str">
        <f t="shared" si="249"/>
        <v xml:space="preserve"> </v>
      </c>
      <c r="AR214" s="213" t="str">
        <f t="shared" si="284"/>
        <v xml:space="preserve"> </v>
      </c>
      <c r="AS214" s="213" t="str">
        <f t="shared" si="285"/>
        <v xml:space="preserve"> </v>
      </c>
      <c r="AT214" s="1216" t="str">
        <f t="shared" si="286"/>
        <v xml:space="preserve"> </v>
      </c>
      <c r="AU214" s="1217" t="str">
        <f t="shared" si="287"/>
        <v xml:space="preserve"> </v>
      </c>
      <c r="AV214" s="79"/>
      <c r="AW214" s="1218" t="str">
        <f t="shared" si="288"/>
        <v/>
      </c>
      <c r="AX214" s="213" t="str">
        <f t="shared" si="214"/>
        <v xml:space="preserve"> </v>
      </c>
      <c r="AY214" s="213" t="str">
        <f t="shared" si="289"/>
        <v xml:space="preserve"> </v>
      </c>
      <c r="AZ214" s="445"/>
      <c r="BA214" s="81"/>
      <c r="BB214" s="81"/>
      <c r="BC214" s="80"/>
      <c r="BD214" s="245"/>
      <c r="BE214" s="442"/>
      <c r="BF214" s="442"/>
      <c r="BG214" s="442"/>
      <c r="BH214" s="219" t="str">
        <f t="shared" si="215"/>
        <v xml:space="preserve"> </v>
      </c>
      <c r="BI214" s="446"/>
      <c r="BJ214" s="704"/>
      <c r="BK214" s="81"/>
      <c r="BL214" s="451"/>
      <c r="BM214" s="450"/>
      <c r="BN214" s="449"/>
      <c r="BO214" s="449"/>
      <c r="BP214" s="81"/>
      <c r="BQ214" s="81"/>
      <c r="BR214" s="81"/>
      <c r="BS214" s="81"/>
      <c r="BT214" s="81"/>
      <c r="BU214" s="81"/>
      <c r="BV214" s="81"/>
      <c r="BW214" s="81"/>
      <c r="BX214" s="81"/>
      <c r="BY214" s="81"/>
      <c r="BZ214" s="81"/>
      <c r="CA214" s="81"/>
      <c r="CB214" s="81"/>
      <c r="CC214" s="81"/>
      <c r="CD214" s="81"/>
      <c r="CE214" s="81"/>
      <c r="CF214" s="81"/>
      <c r="CG214" s="81"/>
      <c r="CH214" s="81"/>
      <c r="CI214" s="81"/>
      <c r="CJ214" s="81"/>
      <c r="CK214" s="81"/>
      <c r="CL214" s="81"/>
      <c r="CM214" s="81"/>
      <c r="CN214" s="81"/>
      <c r="CO214" s="81"/>
      <c r="CP214" s="81"/>
      <c r="CQ214" s="81"/>
      <c r="CR214" s="81"/>
      <c r="CS214" s="81"/>
      <c r="CT214" s="81"/>
      <c r="CU214" s="81"/>
      <c r="CV214" s="81"/>
      <c r="CW214" s="81"/>
      <c r="CX214" s="81"/>
      <c r="CY214" s="81"/>
      <c r="CZ214" s="81"/>
      <c r="DA214" s="81"/>
      <c r="DB214" s="81"/>
      <c r="DC214" s="81"/>
      <c r="DD214" s="81"/>
      <c r="DE214" s="81"/>
      <c r="DF214" s="81"/>
      <c r="DG214" s="81"/>
      <c r="DH214" s="81"/>
      <c r="DI214" s="81"/>
      <c r="DJ214" s="81"/>
      <c r="DK214" s="448"/>
      <c r="DL214" s="213" t="str">
        <f t="shared" si="216"/>
        <v xml:space="preserve"> </v>
      </c>
      <c r="DM214" s="246">
        <f t="shared" si="290"/>
        <v>95</v>
      </c>
      <c r="DN214" s="447"/>
      <c r="DO214" s="449"/>
      <c r="DP214" s="81"/>
      <c r="DQ214" s="81"/>
      <c r="DR214" s="81"/>
      <c r="DS214" s="81"/>
      <c r="DT214" s="81"/>
      <c r="DU214" s="81"/>
      <c r="DV214" s="448"/>
      <c r="DW214" s="450"/>
      <c r="DX214" s="704"/>
      <c r="DY214" s="213" t="str">
        <f t="shared" si="291"/>
        <v xml:space="preserve"> </v>
      </c>
      <c r="DZ214" s="213" t="str">
        <f t="shared" si="292"/>
        <v xml:space="preserve"> </v>
      </c>
      <c r="EA214" s="247"/>
      <c r="EB214" s="247"/>
      <c r="EC214" s="247"/>
      <c r="ED214" s="247"/>
      <c r="EE214" s="247"/>
      <c r="EF214" s="247"/>
      <c r="EG214" s="450"/>
      <c r="EH214" s="704"/>
      <c r="EI214" s="213" t="str">
        <f t="shared" si="293"/>
        <v xml:space="preserve"> </v>
      </c>
      <c r="EJ214" s="213" t="str">
        <f t="shared" si="294"/>
        <v xml:space="preserve"> </v>
      </c>
      <c r="EK214" s="81"/>
      <c r="EL214" s="81"/>
      <c r="EM214" s="81"/>
      <c r="EN214" s="704"/>
      <c r="EO214" s="213" t="str">
        <f t="shared" si="295"/>
        <v xml:space="preserve"> </v>
      </c>
      <c r="EP214" s="249"/>
      <c r="EQ214" s="704"/>
      <c r="ER214" s="248"/>
      <c r="ES214" s="704"/>
      <c r="ET214" s="248"/>
      <c r="EU214" s="251"/>
      <c r="EV214" s="213" t="str">
        <f t="shared" si="296"/>
        <v xml:space="preserve"> </v>
      </c>
      <c r="EW214" s="213" t="str">
        <f t="shared" si="297"/>
        <v xml:space="preserve"> </v>
      </c>
      <c r="EX214" s="82"/>
      <c r="EY214" s="82"/>
      <c r="EZ214" s="82"/>
      <c r="FA214" s="248"/>
      <c r="FB214" s="1337" t="str">
        <f t="shared" si="298"/>
        <v xml:space="preserve"> </v>
      </c>
      <c r="FC214" s="452"/>
      <c r="FD214" s="213" t="str" cm="1">
        <f t="array" ref="FD214">IF(AND(SUM(COUNTIF(DO214:DV214,{"*実施*"}),COUNTIF(EA214:EF214,{"*実施*"}))&gt;0,FC214=""),"法に基づく措置あり→問12に記入",
IF(AND(SUM(COUNTIF(DO214:DV214,{"*実施*"}),COUNTIF(EA214:EF214,{"*実施*"}))&lt;1,FC214&lt;&gt;""),"法に基づく措置なし→問12に記入不要"," "))</f>
        <v xml:space="preserve"> </v>
      </c>
      <c r="FE214" s="449"/>
      <c r="FF214" s="704"/>
      <c r="FG214" s="81"/>
      <c r="FH214" s="449"/>
      <c r="FI214" s="1100"/>
      <c r="FJ214" s="1107" t="str">
        <f t="shared" si="225"/>
        <v xml:space="preserve"> </v>
      </c>
      <c r="FK214" s="779" t="str">
        <f t="shared" si="299"/>
        <v/>
      </c>
      <c r="FL214" s="212" t="str">
        <f t="shared" si="300"/>
        <v xml:space="preserve"> </v>
      </c>
      <c r="FM214" s="1335" t="str">
        <f t="shared" si="226"/>
        <v xml:space="preserve"> </v>
      </c>
      <c r="FN214" s="1273" t="str">
        <f t="shared" si="227"/>
        <v/>
      </c>
      <c r="FO214" s="1274" t="str">
        <f t="shared" si="228"/>
        <v/>
      </c>
      <c r="FP214" s="1275" t="str">
        <f t="shared" si="229"/>
        <v/>
      </c>
      <c r="FQ214" s="1275" t="str">
        <f t="shared" si="230"/>
        <v/>
      </c>
      <c r="FR214" s="1275" t="str">
        <f t="shared" si="231"/>
        <v/>
      </c>
      <c r="FS214" s="1275" t="str">
        <f t="shared" si="232"/>
        <v/>
      </c>
      <c r="FT214" s="1275" t="str">
        <f t="shared" si="233"/>
        <v/>
      </c>
      <c r="FU214" s="1275" t="str">
        <f t="shared" si="234"/>
        <v/>
      </c>
      <c r="FV214" s="1275" t="str">
        <f t="shared" si="235"/>
        <v/>
      </c>
      <c r="FW214" s="1275" t="str">
        <f t="shared" si="236"/>
        <v/>
      </c>
      <c r="FY214" s="1234" t="str">
        <f t="shared" si="250"/>
        <v xml:space="preserve"> </v>
      </c>
      <c r="FZ214" s="1234" t="str">
        <f t="shared" si="251"/>
        <v xml:space="preserve"> </v>
      </c>
      <c r="GA214" s="1234" t="str">
        <f t="shared" si="252"/>
        <v xml:space="preserve"> </v>
      </c>
      <c r="GB214" s="1234" t="str">
        <f t="shared" si="253"/>
        <v xml:space="preserve"> </v>
      </c>
      <c r="GC214" s="1234" t="str">
        <f t="shared" si="254"/>
        <v xml:space="preserve"> </v>
      </c>
      <c r="GD214" s="1234" t="str">
        <f t="shared" si="255"/>
        <v xml:space="preserve"> </v>
      </c>
      <c r="GE214" s="1234" t="str">
        <f t="shared" si="256"/>
        <v xml:space="preserve"> </v>
      </c>
      <c r="GF214" s="1234" t="str">
        <f t="shared" si="257"/>
        <v xml:space="preserve"> </v>
      </c>
      <c r="GG214" s="1234" t="str">
        <f t="shared" si="258"/>
        <v xml:space="preserve"> </v>
      </c>
      <c r="GH214" s="1234">
        <f t="shared" si="259"/>
        <v>0</v>
      </c>
      <c r="GI214" s="1234" t="str">
        <f t="shared" si="260"/>
        <v xml:space="preserve"> </v>
      </c>
      <c r="GJ214" s="1234" t="str">
        <f t="shared" si="261"/>
        <v xml:space="preserve"> </v>
      </c>
      <c r="GK214" s="1234" t="str">
        <f t="shared" si="262"/>
        <v xml:space="preserve"> </v>
      </c>
      <c r="GL214" s="1234" t="str">
        <f t="shared" si="263"/>
        <v xml:space="preserve"> </v>
      </c>
      <c r="GM214" s="1234" t="str">
        <f t="shared" si="264"/>
        <v xml:space="preserve"> </v>
      </c>
      <c r="GN214" s="1234" t="str">
        <f t="shared" si="265"/>
        <v xml:space="preserve"> </v>
      </c>
      <c r="GO214" s="1234" t="str">
        <f t="shared" si="266"/>
        <v xml:space="preserve"> </v>
      </c>
      <c r="GP214" s="1234" t="str">
        <f t="shared" si="267"/>
        <v xml:space="preserve"> </v>
      </c>
      <c r="GQ214" s="1234" t="str">
        <f t="shared" si="268"/>
        <v xml:space="preserve"> </v>
      </c>
      <c r="GR214" s="1234">
        <f t="shared" si="269"/>
        <v>0</v>
      </c>
      <c r="GS214" s="1234" t="str">
        <f t="shared" si="271"/>
        <v xml:space="preserve"> </v>
      </c>
      <c r="GT214" s="1234" t="str">
        <f t="shared" si="272"/>
        <v xml:space="preserve"> </v>
      </c>
      <c r="GU214" s="1234" t="str">
        <f t="shared" si="273"/>
        <v xml:space="preserve"> </v>
      </c>
      <c r="GV214" s="1234" t="str">
        <f t="shared" si="274"/>
        <v xml:space="preserve"> </v>
      </c>
      <c r="GW214" s="1234" t="str">
        <f t="shared" si="275"/>
        <v xml:space="preserve"> </v>
      </c>
      <c r="GX214" s="1234" t="str">
        <f t="shared" si="276"/>
        <v xml:space="preserve"> </v>
      </c>
      <c r="GY214" s="1234" t="str">
        <f t="shared" si="277"/>
        <v xml:space="preserve"> </v>
      </c>
      <c r="GZ214" s="1234" t="str">
        <f t="shared" si="278"/>
        <v xml:space="preserve"> </v>
      </c>
      <c r="HA214" s="1234" t="str">
        <f t="shared" si="279"/>
        <v xml:space="preserve"> </v>
      </c>
      <c r="HB214" s="1234">
        <f t="shared" si="270"/>
        <v>0</v>
      </c>
      <c r="HC214" s="1234" t="str">
        <f t="shared" si="237"/>
        <v xml:space="preserve"> </v>
      </c>
      <c r="HD214" s="1234" t="str">
        <f t="shared" si="238"/>
        <v xml:space="preserve"> </v>
      </c>
      <c r="HE214" s="1234" t="str">
        <f t="shared" si="239"/>
        <v xml:space="preserve"> </v>
      </c>
      <c r="HF214" s="1234">
        <f t="shared" si="240"/>
        <v>0</v>
      </c>
      <c r="HG214" s="1234" t="str">
        <f t="shared" si="241"/>
        <v xml:space="preserve"> </v>
      </c>
      <c r="HH214" s="1234" t="str">
        <f t="shared" si="242"/>
        <v xml:space="preserve"> </v>
      </c>
      <c r="HI214" s="1234" t="str">
        <f t="shared" si="243"/>
        <v xml:space="preserve"> </v>
      </c>
      <c r="HJ214" s="1234" t="str">
        <f t="shared" si="244"/>
        <v xml:space="preserve"> </v>
      </c>
      <c r="HK214" s="1234" t="str">
        <f t="shared" si="245"/>
        <v xml:space="preserve"> </v>
      </c>
      <c r="HL214" s="1234" t="str">
        <f t="shared" si="246"/>
        <v xml:space="preserve"> </v>
      </c>
      <c r="HM214" s="1234" t="str">
        <f t="shared" si="247"/>
        <v xml:space="preserve"> </v>
      </c>
      <c r="HN214" s="1234">
        <f t="shared" si="248"/>
        <v>0</v>
      </c>
    </row>
    <row r="215" spans="1:222" ht="30" customHeight="1" thickTop="1" thickBot="1">
      <c r="A215" s="1205">
        <f>【A票】【D票】!$D$10</f>
        <v>0</v>
      </c>
      <c r="B215" s="1205">
        <f>【A票】【D票】!$H$10</f>
        <v>0</v>
      </c>
      <c r="C215" s="1206" t="str">
        <f>【A票】【D票】!$K$10</f>
        <v xml:space="preserve"> </v>
      </c>
      <c r="D215" s="1207">
        <f t="shared" si="206"/>
        <v>96</v>
      </c>
      <c r="E215" s="472"/>
      <c r="F215" s="704"/>
      <c r="G215" s="588"/>
      <c r="H215" s="589"/>
      <c r="I215" s="639"/>
      <c r="J215" s="639"/>
      <c r="K215" s="639"/>
      <c r="L215" s="639"/>
      <c r="M215" s="639"/>
      <c r="N215" s="639"/>
      <c r="O215" s="639"/>
      <c r="P215" s="639"/>
      <c r="Q215" s="639"/>
      <c r="R215" s="639"/>
      <c r="S215" s="639"/>
      <c r="T215" s="639"/>
      <c r="U215" s="639"/>
      <c r="V215" s="640"/>
      <c r="W215" s="644"/>
      <c r="X215" s="644"/>
      <c r="Y215" s="645"/>
      <c r="Z215" s="643"/>
      <c r="AA215" s="212" t="str">
        <f t="shared" si="282"/>
        <v xml:space="preserve"> </v>
      </c>
      <c r="AB215" s="212" t="str">
        <f t="shared" si="283"/>
        <v xml:space="preserve"> </v>
      </c>
      <c r="AC215" s="81"/>
      <c r="AD215" s="448"/>
      <c r="AE215" s="448"/>
      <c r="AF215" s="804" t="str">
        <f t="shared" si="210"/>
        <v xml:space="preserve"> </v>
      </c>
      <c r="AG215" s="804" t="str">
        <f t="shared" si="211"/>
        <v xml:space="preserve"> </v>
      </c>
      <c r="AH215" s="440"/>
      <c r="AI215" s="704"/>
      <c r="AJ215" s="442"/>
      <c r="AK215" s="442"/>
      <c r="AL215" s="442"/>
      <c r="AM215" s="442"/>
      <c r="AN215" s="844"/>
      <c r="AO215" s="443"/>
      <c r="AP215" s="441"/>
      <c r="AQ215" s="1328" t="str">
        <f t="shared" si="249"/>
        <v xml:space="preserve"> </v>
      </c>
      <c r="AR215" s="213" t="str">
        <f t="shared" si="284"/>
        <v xml:space="preserve"> </v>
      </c>
      <c r="AS215" s="213" t="str">
        <f t="shared" si="285"/>
        <v xml:space="preserve"> </v>
      </c>
      <c r="AT215" s="1216" t="str">
        <f t="shared" si="286"/>
        <v xml:space="preserve"> </v>
      </c>
      <c r="AU215" s="1217" t="str">
        <f t="shared" si="287"/>
        <v xml:space="preserve"> </v>
      </c>
      <c r="AV215" s="79"/>
      <c r="AW215" s="1218" t="str">
        <f t="shared" si="288"/>
        <v/>
      </c>
      <c r="AX215" s="213" t="str">
        <f t="shared" si="214"/>
        <v xml:space="preserve"> </v>
      </c>
      <c r="AY215" s="213" t="str">
        <f t="shared" si="289"/>
        <v xml:space="preserve"> </v>
      </c>
      <c r="AZ215" s="445"/>
      <c r="BA215" s="81"/>
      <c r="BB215" s="81"/>
      <c r="BC215" s="80"/>
      <c r="BD215" s="245"/>
      <c r="BE215" s="442"/>
      <c r="BF215" s="442"/>
      <c r="BG215" s="442"/>
      <c r="BH215" s="219" t="str">
        <f t="shared" si="215"/>
        <v xml:space="preserve"> </v>
      </c>
      <c r="BI215" s="446"/>
      <c r="BJ215" s="704"/>
      <c r="BK215" s="81"/>
      <c r="BL215" s="451"/>
      <c r="BM215" s="450"/>
      <c r="BN215" s="449"/>
      <c r="BO215" s="449"/>
      <c r="BP215" s="81"/>
      <c r="BQ215" s="81"/>
      <c r="BR215" s="81"/>
      <c r="BS215" s="81"/>
      <c r="BT215" s="81"/>
      <c r="BU215" s="81"/>
      <c r="BV215" s="81"/>
      <c r="BW215" s="81"/>
      <c r="BX215" s="81"/>
      <c r="BY215" s="81"/>
      <c r="BZ215" s="81"/>
      <c r="CA215" s="81"/>
      <c r="CB215" s="81"/>
      <c r="CC215" s="81"/>
      <c r="CD215" s="81"/>
      <c r="CE215" s="81"/>
      <c r="CF215" s="81"/>
      <c r="CG215" s="81"/>
      <c r="CH215" s="81"/>
      <c r="CI215" s="81"/>
      <c r="CJ215" s="81"/>
      <c r="CK215" s="81"/>
      <c r="CL215" s="81"/>
      <c r="CM215" s="81"/>
      <c r="CN215" s="81"/>
      <c r="CO215" s="81"/>
      <c r="CP215" s="81"/>
      <c r="CQ215" s="81"/>
      <c r="CR215" s="81"/>
      <c r="CS215" s="81"/>
      <c r="CT215" s="81"/>
      <c r="CU215" s="81"/>
      <c r="CV215" s="81"/>
      <c r="CW215" s="81"/>
      <c r="CX215" s="81"/>
      <c r="CY215" s="81"/>
      <c r="CZ215" s="81"/>
      <c r="DA215" s="81"/>
      <c r="DB215" s="81"/>
      <c r="DC215" s="81"/>
      <c r="DD215" s="81"/>
      <c r="DE215" s="81"/>
      <c r="DF215" s="81"/>
      <c r="DG215" s="81"/>
      <c r="DH215" s="81"/>
      <c r="DI215" s="81"/>
      <c r="DJ215" s="81"/>
      <c r="DK215" s="448"/>
      <c r="DL215" s="213" t="str">
        <f t="shared" si="216"/>
        <v xml:space="preserve"> </v>
      </c>
      <c r="DM215" s="246">
        <f t="shared" si="290"/>
        <v>96</v>
      </c>
      <c r="DN215" s="447"/>
      <c r="DO215" s="449"/>
      <c r="DP215" s="81"/>
      <c r="DQ215" s="81"/>
      <c r="DR215" s="81"/>
      <c r="DS215" s="81"/>
      <c r="DT215" s="81"/>
      <c r="DU215" s="81"/>
      <c r="DV215" s="448"/>
      <c r="DW215" s="450"/>
      <c r="DX215" s="704"/>
      <c r="DY215" s="213" t="str">
        <f t="shared" si="291"/>
        <v xml:space="preserve"> </v>
      </c>
      <c r="DZ215" s="213" t="str">
        <f t="shared" si="292"/>
        <v xml:space="preserve"> </v>
      </c>
      <c r="EA215" s="247"/>
      <c r="EB215" s="247"/>
      <c r="EC215" s="247"/>
      <c r="ED215" s="247"/>
      <c r="EE215" s="247"/>
      <c r="EF215" s="247"/>
      <c r="EG215" s="450"/>
      <c r="EH215" s="704"/>
      <c r="EI215" s="213" t="str">
        <f t="shared" si="293"/>
        <v xml:space="preserve"> </v>
      </c>
      <c r="EJ215" s="213" t="str">
        <f t="shared" si="294"/>
        <v xml:space="preserve"> </v>
      </c>
      <c r="EK215" s="81"/>
      <c r="EL215" s="81"/>
      <c r="EM215" s="81"/>
      <c r="EN215" s="704"/>
      <c r="EO215" s="213" t="str">
        <f t="shared" si="295"/>
        <v xml:space="preserve"> </v>
      </c>
      <c r="EP215" s="249"/>
      <c r="EQ215" s="704"/>
      <c r="ER215" s="248"/>
      <c r="ES215" s="704"/>
      <c r="ET215" s="248"/>
      <c r="EU215" s="251"/>
      <c r="EV215" s="213" t="str">
        <f t="shared" si="296"/>
        <v xml:space="preserve"> </v>
      </c>
      <c r="EW215" s="213" t="str">
        <f t="shared" si="297"/>
        <v xml:space="preserve"> </v>
      </c>
      <c r="EX215" s="82"/>
      <c r="EY215" s="82"/>
      <c r="EZ215" s="82"/>
      <c r="FA215" s="248"/>
      <c r="FB215" s="1337" t="str">
        <f t="shared" si="298"/>
        <v xml:space="preserve"> </v>
      </c>
      <c r="FC215" s="452"/>
      <c r="FD215" s="213" t="str" cm="1">
        <f t="array" ref="FD215">IF(AND(SUM(COUNTIF(DO215:DV215,{"*実施*"}),COUNTIF(EA215:EF215,{"*実施*"}))&gt;0,FC215=""),"法に基づく措置あり→問12に記入",
IF(AND(SUM(COUNTIF(DO215:DV215,{"*実施*"}),COUNTIF(EA215:EF215,{"*実施*"}))&lt;1,FC215&lt;&gt;""),"法に基づく措置なし→問12に記入不要"," "))</f>
        <v xml:space="preserve"> </v>
      </c>
      <c r="FE215" s="449"/>
      <c r="FF215" s="704"/>
      <c r="FG215" s="81"/>
      <c r="FH215" s="449"/>
      <c r="FI215" s="1100"/>
      <c r="FJ215" s="1107" t="str">
        <f t="shared" si="225"/>
        <v xml:space="preserve"> </v>
      </c>
      <c r="FK215" s="779" t="str">
        <f t="shared" si="299"/>
        <v/>
      </c>
      <c r="FL215" s="212" t="str">
        <f t="shared" si="300"/>
        <v xml:space="preserve"> </v>
      </c>
      <c r="FM215" s="1335" t="str">
        <f t="shared" si="226"/>
        <v xml:space="preserve"> </v>
      </c>
      <c r="FN215" s="1273" t="str">
        <f t="shared" si="227"/>
        <v/>
      </c>
      <c r="FO215" s="1274" t="str">
        <f t="shared" si="228"/>
        <v/>
      </c>
      <c r="FP215" s="1275" t="str">
        <f t="shared" si="229"/>
        <v/>
      </c>
      <c r="FQ215" s="1275" t="str">
        <f t="shared" si="230"/>
        <v/>
      </c>
      <c r="FR215" s="1275" t="str">
        <f t="shared" si="231"/>
        <v/>
      </c>
      <c r="FS215" s="1275" t="str">
        <f t="shared" si="232"/>
        <v/>
      </c>
      <c r="FT215" s="1275" t="str">
        <f t="shared" si="233"/>
        <v/>
      </c>
      <c r="FU215" s="1275" t="str">
        <f t="shared" si="234"/>
        <v/>
      </c>
      <c r="FV215" s="1275" t="str">
        <f t="shared" si="235"/>
        <v/>
      </c>
      <c r="FW215" s="1275" t="str">
        <f t="shared" si="236"/>
        <v/>
      </c>
      <c r="FY215" s="1234" t="str">
        <f t="shared" si="250"/>
        <v xml:space="preserve"> </v>
      </c>
      <c r="FZ215" s="1234" t="str">
        <f t="shared" si="251"/>
        <v xml:space="preserve"> </v>
      </c>
      <c r="GA215" s="1234" t="str">
        <f t="shared" si="252"/>
        <v xml:space="preserve"> </v>
      </c>
      <c r="GB215" s="1234" t="str">
        <f t="shared" si="253"/>
        <v xml:space="preserve"> </v>
      </c>
      <c r="GC215" s="1234" t="str">
        <f t="shared" si="254"/>
        <v xml:space="preserve"> </v>
      </c>
      <c r="GD215" s="1234" t="str">
        <f t="shared" si="255"/>
        <v xml:space="preserve"> </v>
      </c>
      <c r="GE215" s="1234" t="str">
        <f t="shared" si="256"/>
        <v xml:space="preserve"> </v>
      </c>
      <c r="GF215" s="1234" t="str">
        <f t="shared" si="257"/>
        <v xml:space="preserve"> </v>
      </c>
      <c r="GG215" s="1234" t="str">
        <f t="shared" si="258"/>
        <v xml:space="preserve"> </v>
      </c>
      <c r="GH215" s="1234">
        <f t="shared" si="259"/>
        <v>0</v>
      </c>
      <c r="GI215" s="1234" t="str">
        <f t="shared" si="260"/>
        <v xml:space="preserve"> </v>
      </c>
      <c r="GJ215" s="1234" t="str">
        <f t="shared" si="261"/>
        <v xml:space="preserve"> </v>
      </c>
      <c r="GK215" s="1234" t="str">
        <f t="shared" si="262"/>
        <v xml:space="preserve"> </v>
      </c>
      <c r="GL215" s="1234" t="str">
        <f t="shared" si="263"/>
        <v xml:space="preserve"> </v>
      </c>
      <c r="GM215" s="1234" t="str">
        <f t="shared" si="264"/>
        <v xml:space="preserve"> </v>
      </c>
      <c r="GN215" s="1234" t="str">
        <f t="shared" si="265"/>
        <v xml:space="preserve"> </v>
      </c>
      <c r="GO215" s="1234" t="str">
        <f t="shared" si="266"/>
        <v xml:space="preserve"> </v>
      </c>
      <c r="GP215" s="1234" t="str">
        <f t="shared" si="267"/>
        <v xml:space="preserve"> </v>
      </c>
      <c r="GQ215" s="1234" t="str">
        <f t="shared" si="268"/>
        <v xml:space="preserve"> </v>
      </c>
      <c r="GR215" s="1234">
        <f t="shared" si="269"/>
        <v>0</v>
      </c>
      <c r="GS215" s="1234" t="str">
        <f t="shared" si="271"/>
        <v xml:space="preserve"> </v>
      </c>
      <c r="GT215" s="1234" t="str">
        <f t="shared" si="272"/>
        <v xml:space="preserve"> </v>
      </c>
      <c r="GU215" s="1234" t="str">
        <f t="shared" si="273"/>
        <v xml:space="preserve"> </v>
      </c>
      <c r="GV215" s="1234" t="str">
        <f t="shared" si="274"/>
        <v xml:space="preserve"> </v>
      </c>
      <c r="GW215" s="1234" t="str">
        <f t="shared" si="275"/>
        <v xml:space="preserve"> </v>
      </c>
      <c r="GX215" s="1234" t="str">
        <f t="shared" si="276"/>
        <v xml:space="preserve"> </v>
      </c>
      <c r="GY215" s="1234" t="str">
        <f t="shared" si="277"/>
        <v xml:space="preserve"> </v>
      </c>
      <c r="GZ215" s="1234" t="str">
        <f t="shared" si="278"/>
        <v xml:space="preserve"> </v>
      </c>
      <c r="HA215" s="1234" t="str">
        <f t="shared" si="279"/>
        <v xml:space="preserve"> </v>
      </c>
      <c r="HB215" s="1234">
        <f t="shared" si="270"/>
        <v>0</v>
      </c>
      <c r="HC215" s="1234" t="str">
        <f t="shared" si="237"/>
        <v xml:space="preserve"> </v>
      </c>
      <c r="HD215" s="1234" t="str">
        <f t="shared" si="238"/>
        <v xml:space="preserve"> </v>
      </c>
      <c r="HE215" s="1234" t="str">
        <f t="shared" si="239"/>
        <v xml:space="preserve"> </v>
      </c>
      <c r="HF215" s="1234">
        <f t="shared" si="240"/>
        <v>0</v>
      </c>
      <c r="HG215" s="1234" t="str">
        <f t="shared" si="241"/>
        <v xml:space="preserve"> </v>
      </c>
      <c r="HH215" s="1234" t="str">
        <f t="shared" si="242"/>
        <v xml:space="preserve"> </v>
      </c>
      <c r="HI215" s="1234" t="str">
        <f t="shared" si="243"/>
        <v xml:space="preserve"> </v>
      </c>
      <c r="HJ215" s="1234" t="str">
        <f t="shared" si="244"/>
        <v xml:space="preserve"> </v>
      </c>
      <c r="HK215" s="1234" t="str">
        <f t="shared" si="245"/>
        <v xml:space="preserve"> </v>
      </c>
      <c r="HL215" s="1234" t="str">
        <f t="shared" si="246"/>
        <v xml:space="preserve"> </v>
      </c>
      <c r="HM215" s="1234" t="str">
        <f t="shared" si="247"/>
        <v xml:space="preserve"> </v>
      </c>
      <c r="HN215" s="1234">
        <f t="shared" si="248"/>
        <v>0</v>
      </c>
    </row>
    <row r="216" spans="1:222" ht="30" customHeight="1" thickTop="1" thickBot="1">
      <c r="A216" s="1205">
        <f>【A票】【D票】!$D$10</f>
        <v>0</v>
      </c>
      <c r="B216" s="1205">
        <f>【A票】【D票】!$H$10</f>
        <v>0</v>
      </c>
      <c r="C216" s="1206" t="str">
        <f>【A票】【D票】!$K$10</f>
        <v xml:space="preserve"> </v>
      </c>
      <c r="D216" s="1207">
        <f t="shared" si="206"/>
        <v>97</v>
      </c>
      <c r="E216" s="472"/>
      <c r="F216" s="704"/>
      <c r="G216" s="588"/>
      <c r="H216" s="589"/>
      <c r="I216" s="639"/>
      <c r="J216" s="639"/>
      <c r="K216" s="639"/>
      <c r="L216" s="639"/>
      <c r="M216" s="639"/>
      <c r="N216" s="639"/>
      <c r="O216" s="639"/>
      <c r="P216" s="639"/>
      <c r="Q216" s="639"/>
      <c r="R216" s="639"/>
      <c r="S216" s="639"/>
      <c r="T216" s="639"/>
      <c r="U216" s="639"/>
      <c r="V216" s="640"/>
      <c r="W216" s="644"/>
      <c r="X216" s="644"/>
      <c r="Y216" s="645"/>
      <c r="Z216" s="643"/>
      <c r="AA216" s="212" t="str">
        <f t="shared" si="282"/>
        <v xml:space="preserve"> </v>
      </c>
      <c r="AB216" s="212" t="str">
        <f t="shared" si="283"/>
        <v xml:space="preserve"> </v>
      </c>
      <c r="AC216" s="81"/>
      <c r="AD216" s="448"/>
      <c r="AE216" s="448"/>
      <c r="AF216" s="804" t="str">
        <f t="shared" si="210"/>
        <v xml:space="preserve"> </v>
      </c>
      <c r="AG216" s="804" t="str">
        <f t="shared" si="211"/>
        <v xml:space="preserve"> </v>
      </c>
      <c r="AH216" s="440"/>
      <c r="AI216" s="704"/>
      <c r="AJ216" s="442"/>
      <c r="AK216" s="442"/>
      <c r="AL216" s="442"/>
      <c r="AM216" s="442"/>
      <c r="AN216" s="844"/>
      <c r="AO216" s="443"/>
      <c r="AP216" s="441"/>
      <c r="AQ216" s="1328" t="str">
        <f t="shared" si="249"/>
        <v xml:space="preserve"> </v>
      </c>
      <c r="AR216" s="213" t="str">
        <f t="shared" si="284"/>
        <v xml:space="preserve"> </v>
      </c>
      <c r="AS216" s="213" t="str">
        <f t="shared" si="285"/>
        <v xml:space="preserve"> </v>
      </c>
      <c r="AT216" s="1216" t="str">
        <f t="shared" si="286"/>
        <v xml:space="preserve"> </v>
      </c>
      <c r="AU216" s="1217" t="str">
        <f t="shared" si="287"/>
        <v xml:space="preserve"> </v>
      </c>
      <c r="AV216" s="79"/>
      <c r="AW216" s="1218" t="str">
        <f t="shared" si="288"/>
        <v/>
      </c>
      <c r="AX216" s="213" t="str">
        <f t="shared" si="214"/>
        <v xml:space="preserve"> </v>
      </c>
      <c r="AY216" s="213" t="str">
        <f t="shared" si="289"/>
        <v xml:space="preserve"> </v>
      </c>
      <c r="AZ216" s="445"/>
      <c r="BA216" s="81"/>
      <c r="BB216" s="81"/>
      <c r="BC216" s="80"/>
      <c r="BD216" s="245"/>
      <c r="BE216" s="442"/>
      <c r="BF216" s="442"/>
      <c r="BG216" s="442"/>
      <c r="BH216" s="219" t="str">
        <f t="shared" si="215"/>
        <v xml:space="preserve"> </v>
      </c>
      <c r="BI216" s="446"/>
      <c r="BJ216" s="704"/>
      <c r="BK216" s="81"/>
      <c r="BL216" s="451"/>
      <c r="BM216" s="450"/>
      <c r="BN216" s="449"/>
      <c r="BO216" s="449"/>
      <c r="BP216" s="81"/>
      <c r="BQ216" s="81"/>
      <c r="BR216" s="81"/>
      <c r="BS216" s="81"/>
      <c r="BT216" s="81"/>
      <c r="BU216" s="81"/>
      <c r="BV216" s="81"/>
      <c r="BW216" s="81"/>
      <c r="BX216" s="81"/>
      <c r="BY216" s="81"/>
      <c r="BZ216" s="81"/>
      <c r="CA216" s="81"/>
      <c r="CB216" s="81"/>
      <c r="CC216" s="81"/>
      <c r="CD216" s="81"/>
      <c r="CE216" s="81"/>
      <c r="CF216" s="81"/>
      <c r="CG216" s="81"/>
      <c r="CH216" s="81"/>
      <c r="CI216" s="81"/>
      <c r="CJ216" s="81"/>
      <c r="CK216" s="81"/>
      <c r="CL216" s="81"/>
      <c r="CM216" s="81"/>
      <c r="CN216" s="81"/>
      <c r="CO216" s="81"/>
      <c r="CP216" s="81"/>
      <c r="CQ216" s="81"/>
      <c r="CR216" s="81"/>
      <c r="CS216" s="81"/>
      <c r="CT216" s="81"/>
      <c r="CU216" s="81"/>
      <c r="CV216" s="81"/>
      <c r="CW216" s="81"/>
      <c r="CX216" s="81"/>
      <c r="CY216" s="81"/>
      <c r="CZ216" s="81"/>
      <c r="DA216" s="81"/>
      <c r="DB216" s="81"/>
      <c r="DC216" s="81"/>
      <c r="DD216" s="81"/>
      <c r="DE216" s="81"/>
      <c r="DF216" s="81"/>
      <c r="DG216" s="81"/>
      <c r="DH216" s="81"/>
      <c r="DI216" s="81"/>
      <c r="DJ216" s="81"/>
      <c r="DK216" s="448"/>
      <c r="DL216" s="213" t="str">
        <f t="shared" si="216"/>
        <v xml:space="preserve"> </v>
      </c>
      <c r="DM216" s="246">
        <f t="shared" si="290"/>
        <v>97</v>
      </c>
      <c r="DN216" s="447"/>
      <c r="DO216" s="449"/>
      <c r="DP216" s="81"/>
      <c r="DQ216" s="81"/>
      <c r="DR216" s="81"/>
      <c r="DS216" s="81"/>
      <c r="DT216" s="81"/>
      <c r="DU216" s="81"/>
      <c r="DV216" s="448"/>
      <c r="DW216" s="450"/>
      <c r="DX216" s="704"/>
      <c r="DY216" s="213" t="str">
        <f t="shared" si="291"/>
        <v xml:space="preserve"> </v>
      </c>
      <c r="DZ216" s="213" t="str">
        <f t="shared" si="292"/>
        <v xml:space="preserve"> </v>
      </c>
      <c r="EA216" s="247"/>
      <c r="EB216" s="247"/>
      <c r="EC216" s="247"/>
      <c r="ED216" s="247"/>
      <c r="EE216" s="247"/>
      <c r="EF216" s="247"/>
      <c r="EG216" s="450"/>
      <c r="EH216" s="704"/>
      <c r="EI216" s="213" t="str">
        <f t="shared" si="293"/>
        <v xml:space="preserve"> </v>
      </c>
      <c r="EJ216" s="213" t="str">
        <f t="shared" si="294"/>
        <v xml:space="preserve"> </v>
      </c>
      <c r="EK216" s="81"/>
      <c r="EL216" s="81"/>
      <c r="EM216" s="81"/>
      <c r="EN216" s="704"/>
      <c r="EO216" s="213" t="str">
        <f t="shared" si="295"/>
        <v xml:space="preserve"> </v>
      </c>
      <c r="EP216" s="249"/>
      <c r="EQ216" s="704"/>
      <c r="ER216" s="248"/>
      <c r="ES216" s="704"/>
      <c r="ET216" s="248"/>
      <c r="EU216" s="251"/>
      <c r="EV216" s="213" t="str">
        <f t="shared" si="296"/>
        <v xml:space="preserve"> </v>
      </c>
      <c r="EW216" s="213" t="str">
        <f t="shared" si="297"/>
        <v xml:space="preserve"> </v>
      </c>
      <c r="EX216" s="82"/>
      <c r="EY216" s="82"/>
      <c r="EZ216" s="82"/>
      <c r="FA216" s="248"/>
      <c r="FB216" s="1337" t="str">
        <f t="shared" si="298"/>
        <v xml:space="preserve"> </v>
      </c>
      <c r="FC216" s="452"/>
      <c r="FD216" s="213" t="str" cm="1">
        <f t="array" ref="FD216">IF(AND(SUM(COUNTIF(DO216:DV216,{"*実施*"}),COUNTIF(EA216:EF216,{"*実施*"}))&gt;0,FC216=""),"法に基づく措置あり→問12に記入",
IF(AND(SUM(COUNTIF(DO216:DV216,{"*実施*"}),COUNTIF(EA216:EF216,{"*実施*"}))&lt;1,FC216&lt;&gt;""),"法に基づく措置なし→問12に記入不要"," "))</f>
        <v xml:space="preserve"> </v>
      </c>
      <c r="FE216" s="449"/>
      <c r="FF216" s="704"/>
      <c r="FG216" s="81"/>
      <c r="FH216" s="449"/>
      <c r="FI216" s="1100"/>
      <c r="FJ216" s="1107" t="str">
        <f t="shared" si="225"/>
        <v xml:space="preserve"> </v>
      </c>
      <c r="FK216" s="779" t="str">
        <f t="shared" si="299"/>
        <v/>
      </c>
      <c r="FL216" s="212" t="str">
        <f t="shared" si="300"/>
        <v xml:space="preserve"> </v>
      </c>
      <c r="FM216" s="1335" t="str">
        <f t="shared" si="226"/>
        <v xml:space="preserve"> </v>
      </c>
      <c r="FN216" s="1273" t="str">
        <f t="shared" si="227"/>
        <v/>
      </c>
      <c r="FO216" s="1274" t="str">
        <f t="shared" si="228"/>
        <v/>
      </c>
      <c r="FP216" s="1275" t="str">
        <f t="shared" si="229"/>
        <v/>
      </c>
      <c r="FQ216" s="1275" t="str">
        <f t="shared" si="230"/>
        <v/>
      </c>
      <c r="FR216" s="1275" t="str">
        <f t="shared" si="231"/>
        <v/>
      </c>
      <c r="FS216" s="1275" t="str">
        <f t="shared" si="232"/>
        <v/>
      </c>
      <c r="FT216" s="1275" t="str">
        <f t="shared" si="233"/>
        <v/>
      </c>
      <c r="FU216" s="1275" t="str">
        <f t="shared" si="234"/>
        <v/>
      </c>
      <c r="FV216" s="1275" t="str">
        <f t="shared" si="235"/>
        <v/>
      </c>
      <c r="FW216" s="1275" t="str">
        <f t="shared" si="236"/>
        <v/>
      </c>
      <c r="FY216" s="1234" t="str">
        <f t="shared" si="250"/>
        <v xml:space="preserve"> </v>
      </c>
      <c r="FZ216" s="1234" t="str">
        <f t="shared" si="251"/>
        <v xml:space="preserve"> </v>
      </c>
      <c r="GA216" s="1234" t="str">
        <f t="shared" si="252"/>
        <v xml:space="preserve"> </v>
      </c>
      <c r="GB216" s="1234" t="str">
        <f t="shared" si="253"/>
        <v xml:space="preserve"> </v>
      </c>
      <c r="GC216" s="1234" t="str">
        <f t="shared" si="254"/>
        <v xml:space="preserve"> </v>
      </c>
      <c r="GD216" s="1234" t="str">
        <f t="shared" si="255"/>
        <v xml:space="preserve"> </v>
      </c>
      <c r="GE216" s="1234" t="str">
        <f t="shared" si="256"/>
        <v xml:space="preserve"> </v>
      </c>
      <c r="GF216" s="1234" t="str">
        <f t="shared" si="257"/>
        <v xml:space="preserve"> </v>
      </c>
      <c r="GG216" s="1234" t="str">
        <f t="shared" si="258"/>
        <v xml:space="preserve"> </v>
      </c>
      <c r="GH216" s="1234">
        <f t="shared" si="259"/>
        <v>0</v>
      </c>
      <c r="GI216" s="1234" t="str">
        <f t="shared" si="260"/>
        <v xml:space="preserve"> </v>
      </c>
      <c r="GJ216" s="1234" t="str">
        <f t="shared" si="261"/>
        <v xml:space="preserve"> </v>
      </c>
      <c r="GK216" s="1234" t="str">
        <f t="shared" si="262"/>
        <v xml:space="preserve"> </v>
      </c>
      <c r="GL216" s="1234" t="str">
        <f t="shared" si="263"/>
        <v xml:space="preserve"> </v>
      </c>
      <c r="GM216" s="1234" t="str">
        <f t="shared" si="264"/>
        <v xml:space="preserve"> </v>
      </c>
      <c r="GN216" s="1234" t="str">
        <f t="shared" si="265"/>
        <v xml:space="preserve"> </v>
      </c>
      <c r="GO216" s="1234" t="str">
        <f t="shared" si="266"/>
        <v xml:space="preserve"> </v>
      </c>
      <c r="GP216" s="1234" t="str">
        <f t="shared" si="267"/>
        <v xml:space="preserve"> </v>
      </c>
      <c r="GQ216" s="1234" t="str">
        <f t="shared" si="268"/>
        <v xml:space="preserve"> </v>
      </c>
      <c r="GR216" s="1234">
        <f t="shared" si="269"/>
        <v>0</v>
      </c>
      <c r="GS216" s="1234" t="str">
        <f t="shared" si="271"/>
        <v xml:space="preserve"> </v>
      </c>
      <c r="GT216" s="1234" t="str">
        <f t="shared" si="272"/>
        <v xml:space="preserve"> </v>
      </c>
      <c r="GU216" s="1234" t="str">
        <f t="shared" si="273"/>
        <v xml:space="preserve"> </v>
      </c>
      <c r="GV216" s="1234" t="str">
        <f t="shared" si="274"/>
        <v xml:space="preserve"> </v>
      </c>
      <c r="GW216" s="1234" t="str">
        <f t="shared" si="275"/>
        <v xml:space="preserve"> </v>
      </c>
      <c r="GX216" s="1234" t="str">
        <f t="shared" si="276"/>
        <v xml:space="preserve"> </v>
      </c>
      <c r="GY216" s="1234" t="str">
        <f t="shared" si="277"/>
        <v xml:space="preserve"> </v>
      </c>
      <c r="GZ216" s="1234" t="str">
        <f t="shared" si="278"/>
        <v xml:space="preserve"> </v>
      </c>
      <c r="HA216" s="1234" t="str">
        <f t="shared" si="279"/>
        <v xml:space="preserve"> </v>
      </c>
      <c r="HB216" s="1234">
        <f t="shared" si="270"/>
        <v>0</v>
      </c>
      <c r="HC216" s="1234" t="str">
        <f t="shared" si="237"/>
        <v xml:space="preserve"> </v>
      </c>
      <c r="HD216" s="1234" t="str">
        <f t="shared" si="238"/>
        <v xml:space="preserve"> </v>
      </c>
      <c r="HE216" s="1234" t="str">
        <f t="shared" si="239"/>
        <v xml:space="preserve"> </v>
      </c>
      <c r="HF216" s="1234">
        <f t="shared" si="240"/>
        <v>0</v>
      </c>
      <c r="HG216" s="1234" t="str">
        <f t="shared" si="241"/>
        <v xml:space="preserve"> </v>
      </c>
      <c r="HH216" s="1234" t="str">
        <f t="shared" si="242"/>
        <v xml:space="preserve"> </v>
      </c>
      <c r="HI216" s="1234" t="str">
        <f t="shared" si="243"/>
        <v xml:space="preserve"> </v>
      </c>
      <c r="HJ216" s="1234" t="str">
        <f t="shared" si="244"/>
        <v xml:space="preserve"> </v>
      </c>
      <c r="HK216" s="1234" t="str">
        <f t="shared" si="245"/>
        <v xml:space="preserve"> </v>
      </c>
      <c r="HL216" s="1234" t="str">
        <f t="shared" si="246"/>
        <v xml:space="preserve"> </v>
      </c>
      <c r="HM216" s="1234" t="str">
        <f t="shared" si="247"/>
        <v xml:space="preserve"> </v>
      </c>
      <c r="HN216" s="1234">
        <f t="shared" si="248"/>
        <v>0</v>
      </c>
    </row>
    <row r="217" spans="1:222" ht="30" customHeight="1" thickTop="1" thickBot="1">
      <c r="A217" s="1205">
        <f>【A票】【D票】!$D$10</f>
        <v>0</v>
      </c>
      <c r="B217" s="1205">
        <f>【A票】【D票】!$H$10</f>
        <v>0</v>
      </c>
      <c r="C217" s="1206" t="str">
        <f>【A票】【D票】!$K$10</f>
        <v xml:space="preserve"> </v>
      </c>
      <c r="D217" s="1207">
        <f t="shared" si="206"/>
        <v>98</v>
      </c>
      <c r="E217" s="472"/>
      <c r="F217" s="704"/>
      <c r="G217" s="588"/>
      <c r="H217" s="589"/>
      <c r="I217" s="639"/>
      <c r="J217" s="639"/>
      <c r="K217" s="639"/>
      <c r="L217" s="639"/>
      <c r="M217" s="639"/>
      <c r="N217" s="639"/>
      <c r="O217" s="639"/>
      <c r="P217" s="639"/>
      <c r="Q217" s="639"/>
      <c r="R217" s="639"/>
      <c r="S217" s="639"/>
      <c r="T217" s="639"/>
      <c r="U217" s="639"/>
      <c r="V217" s="640"/>
      <c r="W217" s="644"/>
      <c r="X217" s="644"/>
      <c r="Y217" s="645"/>
      <c r="Z217" s="643"/>
      <c r="AA217" s="212" t="str">
        <f t="shared" si="282"/>
        <v xml:space="preserve"> </v>
      </c>
      <c r="AB217" s="212" t="str">
        <f t="shared" si="283"/>
        <v xml:space="preserve"> </v>
      </c>
      <c r="AC217" s="81"/>
      <c r="AD217" s="448"/>
      <c r="AE217" s="448"/>
      <c r="AF217" s="804" t="str">
        <f t="shared" si="210"/>
        <v xml:space="preserve"> </v>
      </c>
      <c r="AG217" s="804" t="str">
        <f t="shared" si="211"/>
        <v xml:space="preserve"> </v>
      </c>
      <c r="AH217" s="440"/>
      <c r="AI217" s="704"/>
      <c r="AJ217" s="442"/>
      <c r="AK217" s="442"/>
      <c r="AL217" s="442"/>
      <c r="AM217" s="442"/>
      <c r="AN217" s="844"/>
      <c r="AO217" s="443"/>
      <c r="AP217" s="441"/>
      <c r="AQ217" s="1328" t="str">
        <f t="shared" si="249"/>
        <v xml:space="preserve"> </v>
      </c>
      <c r="AR217" s="213" t="str">
        <f t="shared" si="284"/>
        <v xml:space="preserve"> </v>
      </c>
      <c r="AS217" s="213" t="str">
        <f t="shared" si="285"/>
        <v xml:space="preserve"> </v>
      </c>
      <c r="AT217" s="1216" t="str">
        <f t="shared" si="286"/>
        <v xml:space="preserve"> </v>
      </c>
      <c r="AU217" s="1217" t="str">
        <f t="shared" si="287"/>
        <v xml:space="preserve"> </v>
      </c>
      <c r="AV217" s="79"/>
      <c r="AW217" s="1218" t="str">
        <f t="shared" si="288"/>
        <v/>
      </c>
      <c r="AX217" s="213" t="str">
        <f t="shared" si="214"/>
        <v xml:space="preserve"> </v>
      </c>
      <c r="AY217" s="213" t="str">
        <f t="shared" si="289"/>
        <v xml:space="preserve"> </v>
      </c>
      <c r="AZ217" s="445"/>
      <c r="BA217" s="81"/>
      <c r="BB217" s="81"/>
      <c r="BC217" s="80"/>
      <c r="BD217" s="245"/>
      <c r="BE217" s="442"/>
      <c r="BF217" s="442"/>
      <c r="BG217" s="442"/>
      <c r="BH217" s="219" t="str">
        <f t="shared" si="215"/>
        <v xml:space="preserve"> </v>
      </c>
      <c r="BI217" s="446"/>
      <c r="BJ217" s="704"/>
      <c r="BK217" s="81"/>
      <c r="BL217" s="451"/>
      <c r="BM217" s="450"/>
      <c r="BN217" s="449"/>
      <c r="BO217" s="449"/>
      <c r="BP217" s="81"/>
      <c r="BQ217" s="81"/>
      <c r="BR217" s="81"/>
      <c r="BS217" s="81"/>
      <c r="BT217" s="81"/>
      <c r="BU217" s="81"/>
      <c r="BV217" s="81"/>
      <c r="BW217" s="81"/>
      <c r="BX217" s="81"/>
      <c r="BY217" s="81"/>
      <c r="BZ217" s="81"/>
      <c r="CA217" s="81"/>
      <c r="CB217" s="81"/>
      <c r="CC217" s="81"/>
      <c r="CD217" s="81"/>
      <c r="CE217" s="81"/>
      <c r="CF217" s="81"/>
      <c r="CG217" s="81"/>
      <c r="CH217" s="81"/>
      <c r="CI217" s="81"/>
      <c r="CJ217" s="81"/>
      <c r="CK217" s="81"/>
      <c r="CL217" s="81"/>
      <c r="CM217" s="81"/>
      <c r="CN217" s="81"/>
      <c r="CO217" s="81"/>
      <c r="CP217" s="81"/>
      <c r="CQ217" s="81"/>
      <c r="CR217" s="81"/>
      <c r="CS217" s="81"/>
      <c r="CT217" s="81"/>
      <c r="CU217" s="81"/>
      <c r="CV217" s="81"/>
      <c r="CW217" s="81"/>
      <c r="CX217" s="81"/>
      <c r="CY217" s="81"/>
      <c r="CZ217" s="81"/>
      <c r="DA217" s="81"/>
      <c r="DB217" s="81"/>
      <c r="DC217" s="81"/>
      <c r="DD217" s="81"/>
      <c r="DE217" s="81"/>
      <c r="DF217" s="81"/>
      <c r="DG217" s="81"/>
      <c r="DH217" s="81"/>
      <c r="DI217" s="81"/>
      <c r="DJ217" s="81"/>
      <c r="DK217" s="448"/>
      <c r="DL217" s="213" t="str">
        <f t="shared" si="216"/>
        <v xml:space="preserve"> </v>
      </c>
      <c r="DM217" s="246">
        <f t="shared" si="290"/>
        <v>98</v>
      </c>
      <c r="DN217" s="447"/>
      <c r="DO217" s="449"/>
      <c r="DP217" s="81"/>
      <c r="DQ217" s="81"/>
      <c r="DR217" s="81"/>
      <c r="DS217" s="81"/>
      <c r="DT217" s="81"/>
      <c r="DU217" s="81"/>
      <c r="DV217" s="448"/>
      <c r="DW217" s="450"/>
      <c r="DX217" s="704"/>
      <c r="DY217" s="213" t="str">
        <f t="shared" si="291"/>
        <v xml:space="preserve"> </v>
      </c>
      <c r="DZ217" s="213" t="str">
        <f t="shared" si="292"/>
        <v xml:space="preserve"> </v>
      </c>
      <c r="EA217" s="247"/>
      <c r="EB217" s="247"/>
      <c r="EC217" s="247"/>
      <c r="ED217" s="247"/>
      <c r="EE217" s="247"/>
      <c r="EF217" s="247"/>
      <c r="EG217" s="450"/>
      <c r="EH217" s="704"/>
      <c r="EI217" s="213" t="str">
        <f t="shared" si="293"/>
        <v xml:space="preserve"> </v>
      </c>
      <c r="EJ217" s="213" t="str">
        <f t="shared" si="294"/>
        <v xml:space="preserve"> </v>
      </c>
      <c r="EK217" s="81"/>
      <c r="EL217" s="81"/>
      <c r="EM217" s="81"/>
      <c r="EN217" s="704"/>
      <c r="EO217" s="213" t="str">
        <f t="shared" si="295"/>
        <v xml:space="preserve"> </v>
      </c>
      <c r="EP217" s="249"/>
      <c r="EQ217" s="704"/>
      <c r="ER217" s="248"/>
      <c r="ES217" s="704"/>
      <c r="ET217" s="248"/>
      <c r="EU217" s="251"/>
      <c r="EV217" s="213" t="str">
        <f t="shared" si="296"/>
        <v xml:space="preserve"> </v>
      </c>
      <c r="EW217" s="213" t="str">
        <f t="shared" si="297"/>
        <v xml:space="preserve"> </v>
      </c>
      <c r="EX217" s="82"/>
      <c r="EY217" s="82"/>
      <c r="EZ217" s="82"/>
      <c r="FA217" s="248"/>
      <c r="FB217" s="1337" t="str">
        <f t="shared" si="298"/>
        <v xml:space="preserve"> </v>
      </c>
      <c r="FC217" s="452"/>
      <c r="FD217" s="213" t="str" cm="1">
        <f t="array" ref="FD217">IF(AND(SUM(COUNTIF(DO217:DV217,{"*実施*"}),COUNTIF(EA217:EF217,{"*実施*"}))&gt;0,FC217=""),"法に基づく措置あり→問12に記入",
IF(AND(SUM(COUNTIF(DO217:DV217,{"*実施*"}),COUNTIF(EA217:EF217,{"*実施*"}))&lt;1,FC217&lt;&gt;""),"法に基づく措置なし→問12に記入不要"," "))</f>
        <v xml:space="preserve"> </v>
      </c>
      <c r="FE217" s="449"/>
      <c r="FF217" s="704"/>
      <c r="FG217" s="81"/>
      <c r="FH217" s="449"/>
      <c r="FI217" s="1100"/>
      <c r="FJ217" s="1107" t="str">
        <f t="shared" si="225"/>
        <v xml:space="preserve"> </v>
      </c>
      <c r="FK217" s="779" t="str">
        <f t="shared" si="299"/>
        <v/>
      </c>
      <c r="FL217" s="212" t="str">
        <f t="shared" si="300"/>
        <v xml:space="preserve"> </v>
      </c>
      <c r="FM217" s="1335" t="str">
        <f t="shared" si="226"/>
        <v xml:space="preserve"> </v>
      </c>
      <c r="FN217" s="1273" t="str">
        <f t="shared" si="227"/>
        <v/>
      </c>
      <c r="FO217" s="1274" t="str">
        <f t="shared" si="228"/>
        <v/>
      </c>
      <c r="FP217" s="1275" t="str">
        <f t="shared" si="229"/>
        <v/>
      </c>
      <c r="FQ217" s="1275" t="str">
        <f t="shared" si="230"/>
        <v/>
      </c>
      <c r="FR217" s="1275" t="str">
        <f t="shared" si="231"/>
        <v/>
      </c>
      <c r="FS217" s="1275" t="str">
        <f t="shared" si="232"/>
        <v/>
      </c>
      <c r="FT217" s="1275" t="str">
        <f t="shared" si="233"/>
        <v/>
      </c>
      <c r="FU217" s="1275" t="str">
        <f t="shared" si="234"/>
        <v/>
      </c>
      <c r="FV217" s="1275" t="str">
        <f t="shared" si="235"/>
        <v/>
      </c>
      <c r="FW217" s="1275" t="str">
        <f t="shared" si="236"/>
        <v/>
      </c>
      <c r="FY217" s="1234" t="str">
        <f t="shared" si="250"/>
        <v xml:space="preserve"> </v>
      </c>
      <c r="FZ217" s="1234" t="str">
        <f t="shared" si="251"/>
        <v xml:space="preserve"> </v>
      </c>
      <c r="GA217" s="1234" t="str">
        <f t="shared" si="252"/>
        <v xml:space="preserve"> </v>
      </c>
      <c r="GB217" s="1234" t="str">
        <f t="shared" si="253"/>
        <v xml:space="preserve"> </v>
      </c>
      <c r="GC217" s="1234" t="str">
        <f t="shared" si="254"/>
        <v xml:space="preserve"> </v>
      </c>
      <c r="GD217" s="1234" t="str">
        <f t="shared" si="255"/>
        <v xml:space="preserve"> </v>
      </c>
      <c r="GE217" s="1234" t="str">
        <f t="shared" si="256"/>
        <v xml:space="preserve"> </v>
      </c>
      <c r="GF217" s="1234" t="str">
        <f t="shared" si="257"/>
        <v xml:space="preserve"> </v>
      </c>
      <c r="GG217" s="1234" t="str">
        <f t="shared" si="258"/>
        <v xml:space="preserve"> </v>
      </c>
      <c r="GH217" s="1234">
        <f t="shared" si="259"/>
        <v>0</v>
      </c>
      <c r="GI217" s="1234" t="str">
        <f t="shared" si="260"/>
        <v xml:space="preserve"> </v>
      </c>
      <c r="GJ217" s="1234" t="str">
        <f t="shared" si="261"/>
        <v xml:space="preserve"> </v>
      </c>
      <c r="GK217" s="1234" t="str">
        <f t="shared" si="262"/>
        <v xml:space="preserve"> </v>
      </c>
      <c r="GL217" s="1234" t="str">
        <f t="shared" si="263"/>
        <v xml:space="preserve"> </v>
      </c>
      <c r="GM217" s="1234" t="str">
        <f t="shared" si="264"/>
        <v xml:space="preserve"> </v>
      </c>
      <c r="GN217" s="1234" t="str">
        <f t="shared" si="265"/>
        <v xml:space="preserve"> </v>
      </c>
      <c r="GO217" s="1234" t="str">
        <f t="shared" si="266"/>
        <v xml:space="preserve"> </v>
      </c>
      <c r="GP217" s="1234" t="str">
        <f t="shared" si="267"/>
        <v xml:space="preserve"> </v>
      </c>
      <c r="GQ217" s="1234" t="str">
        <f t="shared" si="268"/>
        <v xml:space="preserve"> </v>
      </c>
      <c r="GR217" s="1234">
        <f t="shared" si="269"/>
        <v>0</v>
      </c>
      <c r="GS217" s="1234" t="str">
        <f t="shared" si="271"/>
        <v xml:space="preserve"> </v>
      </c>
      <c r="GT217" s="1234" t="str">
        <f t="shared" si="272"/>
        <v xml:space="preserve"> </v>
      </c>
      <c r="GU217" s="1234" t="str">
        <f t="shared" si="273"/>
        <v xml:space="preserve"> </v>
      </c>
      <c r="GV217" s="1234" t="str">
        <f t="shared" si="274"/>
        <v xml:space="preserve"> </v>
      </c>
      <c r="GW217" s="1234" t="str">
        <f t="shared" si="275"/>
        <v xml:space="preserve"> </v>
      </c>
      <c r="GX217" s="1234" t="str">
        <f t="shared" si="276"/>
        <v xml:space="preserve"> </v>
      </c>
      <c r="GY217" s="1234" t="str">
        <f t="shared" si="277"/>
        <v xml:space="preserve"> </v>
      </c>
      <c r="GZ217" s="1234" t="str">
        <f t="shared" si="278"/>
        <v xml:space="preserve"> </v>
      </c>
      <c r="HA217" s="1234" t="str">
        <f t="shared" si="279"/>
        <v xml:space="preserve"> </v>
      </c>
      <c r="HB217" s="1234">
        <f t="shared" si="270"/>
        <v>0</v>
      </c>
      <c r="HC217" s="1234" t="str">
        <f t="shared" si="237"/>
        <v xml:space="preserve"> </v>
      </c>
      <c r="HD217" s="1234" t="str">
        <f t="shared" si="238"/>
        <v xml:space="preserve"> </v>
      </c>
      <c r="HE217" s="1234" t="str">
        <f t="shared" si="239"/>
        <v xml:space="preserve"> </v>
      </c>
      <c r="HF217" s="1234">
        <f t="shared" si="240"/>
        <v>0</v>
      </c>
      <c r="HG217" s="1234" t="str">
        <f t="shared" si="241"/>
        <v xml:space="preserve"> </v>
      </c>
      <c r="HH217" s="1234" t="str">
        <f t="shared" si="242"/>
        <v xml:space="preserve"> </v>
      </c>
      <c r="HI217" s="1234" t="str">
        <f t="shared" si="243"/>
        <v xml:space="preserve"> </v>
      </c>
      <c r="HJ217" s="1234" t="str">
        <f t="shared" si="244"/>
        <v xml:space="preserve"> </v>
      </c>
      <c r="HK217" s="1234" t="str">
        <f t="shared" si="245"/>
        <v xml:space="preserve"> </v>
      </c>
      <c r="HL217" s="1234" t="str">
        <f t="shared" si="246"/>
        <v xml:space="preserve"> </v>
      </c>
      <c r="HM217" s="1234" t="str">
        <f t="shared" si="247"/>
        <v xml:space="preserve"> </v>
      </c>
      <c r="HN217" s="1234">
        <f t="shared" si="248"/>
        <v>0</v>
      </c>
    </row>
    <row r="218" spans="1:222" ht="30" customHeight="1" thickTop="1" thickBot="1">
      <c r="A218" s="1205">
        <f>【A票】【D票】!$D$10</f>
        <v>0</v>
      </c>
      <c r="B218" s="1205">
        <f>【A票】【D票】!$H$10</f>
        <v>0</v>
      </c>
      <c r="C218" s="1206" t="str">
        <f>【A票】【D票】!$K$10</f>
        <v xml:space="preserve"> </v>
      </c>
      <c r="D218" s="1207">
        <f t="shared" si="206"/>
        <v>99</v>
      </c>
      <c r="E218" s="472"/>
      <c r="F218" s="704"/>
      <c r="G218" s="588"/>
      <c r="H218" s="589"/>
      <c r="I218" s="639"/>
      <c r="J218" s="639"/>
      <c r="K218" s="639"/>
      <c r="L218" s="639"/>
      <c r="M218" s="639"/>
      <c r="N218" s="639"/>
      <c r="O218" s="639"/>
      <c r="P218" s="639"/>
      <c r="Q218" s="639"/>
      <c r="R218" s="639"/>
      <c r="S218" s="639"/>
      <c r="T218" s="639"/>
      <c r="U218" s="639"/>
      <c r="V218" s="640"/>
      <c r="W218" s="644"/>
      <c r="X218" s="644"/>
      <c r="Y218" s="645"/>
      <c r="Z218" s="643"/>
      <c r="AA218" s="212" t="str">
        <f t="shared" si="282"/>
        <v xml:space="preserve"> </v>
      </c>
      <c r="AB218" s="212" t="str">
        <f t="shared" si="283"/>
        <v xml:space="preserve"> </v>
      </c>
      <c r="AC218" s="81"/>
      <c r="AD218" s="448"/>
      <c r="AE218" s="448"/>
      <c r="AF218" s="804" t="str">
        <f t="shared" si="210"/>
        <v xml:space="preserve"> </v>
      </c>
      <c r="AG218" s="804" t="str">
        <f t="shared" si="211"/>
        <v xml:space="preserve"> </v>
      </c>
      <c r="AH218" s="440"/>
      <c r="AI218" s="704"/>
      <c r="AJ218" s="442"/>
      <c r="AK218" s="442"/>
      <c r="AL218" s="442"/>
      <c r="AM218" s="442"/>
      <c r="AN218" s="844"/>
      <c r="AO218" s="443"/>
      <c r="AP218" s="441"/>
      <c r="AQ218" s="1328" t="str">
        <f t="shared" si="249"/>
        <v xml:space="preserve"> </v>
      </c>
      <c r="AR218" s="213" t="str">
        <f t="shared" si="284"/>
        <v xml:space="preserve"> </v>
      </c>
      <c r="AS218" s="213" t="str">
        <f t="shared" si="285"/>
        <v xml:space="preserve"> </v>
      </c>
      <c r="AT218" s="1216" t="str">
        <f t="shared" si="286"/>
        <v xml:space="preserve"> </v>
      </c>
      <c r="AU218" s="1217" t="str">
        <f t="shared" si="287"/>
        <v xml:space="preserve"> </v>
      </c>
      <c r="AV218" s="79"/>
      <c r="AW218" s="1218" t="str">
        <f t="shared" si="288"/>
        <v/>
      </c>
      <c r="AX218" s="213" t="str">
        <f t="shared" si="214"/>
        <v xml:space="preserve"> </v>
      </c>
      <c r="AY218" s="213" t="str">
        <f t="shared" si="289"/>
        <v xml:space="preserve"> </v>
      </c>
      <c r="AZ218" s="445"/>
      <c r="BA218" s="81"/>
      <c r="BB218" s="81"/>
      <c r="BC218" s="80"/>
      <c r="BD218" s="245"/>
      <c r="BE218" s="442"/>
      <c r="BF218" s="442"/>
      <c r="BG218" s="442"/>
      <c r="BH218" s="219" t="str">
        <f t="shared" si="215"/>
        <v xml:space="preserve"> </v>
      </c>
      <c r="BI218" s="446"/>
      <c r="BJ218" s="704"/>
      <c r="BK218" s="81"/>
      <c r="BL218" s="451"/>
      <c r="BM218" s="450"/>
      <c r="BN218" s="449"/>
      <c r="BO218" s="449"/>
      <c r="BP218" s="81"/>
      <c r="BQ218" s="81"/>
      <c r="BR218" s="81"/>
      <c r="BS218" s="81"/>
      <c r="BT218" s="81"/>
      <c r="BU218" s="81"/>
      <c r="BV218" s="81"/>
      <c r="BW218" s="81"/>
      <c r="BX218" s="81"/>
      <c r="BY218" s="81"/>
      <c r="BZ218" s="81"/>
      <c r="CA218" s="81"/>
      <c r="CB218" s="81"/>
      <c r="CC218" s="81"/>
      <c r="CD218" s="81"/>
      <c r="CE218" s="81"/>
      <c r="CF218" s="81"/>
      <c r="CG218" s="81"/>
      <c r="CH218" s="81"/>
      <c r="CI218" s="81"/>
      <c r="CJ218" s="81"/>
      <c r="CK218" s="81"/>
      <c r="CL218" s="81"/>
      <c r="CM218" s="81"/>
      <c r="CN218" s="81"/>
      <c r="CO218" s="81"/>
      <c r="CP218" s="81"/>
      <c r="CQ218" s="81"/>
      <c r="CR218" s="81"/>
      <c r="CS218" s="81"/>
      <c r="CT218" s="81"/>
      <c r="CU218" s="81"/>
      <c r="CV218" s="81"/>
      <c r="CW218" s="81"/>
      <c r="CX218" s="81"/>
      <c r="CY218" s="81"/>
      <c r="CZ218" s="81"/>
      <c r="DA218" s="81"/>
      <c r="DB218" s="81"/>
      <c r="DC218" s="81"/>
      <c r="DD218" s="81"/>
      <c r="DE218" s="81"/>
      <c r="DF218" s="81"/>
      <c r="DG218" s="81"/>
      <c r="DH218" s="81"/>
      <c r="DI218" s="81"/>
      <c r="DJ218" s="81"/>
      <c r="DK218" s="448"/>
      <c r="DL218" s="213" t="str">
        <f t="shared" si="216"/>
        <v xml:space="preserve"> </v>
      </c>
      <c r="DM218" s="246">
        <f t="shared" si="290"/>
        <v>99</v>
      </c>
      <c r="DN218" s="447"/>
      <c r="DO218" s="449"/>
      <c r="DP218" s="81"/>
      <c r="DQ218" s="81"/>
      <c r="DR218" s="81"/>
      <c r="DS218" s="81"/>
      <c r="DT218" s="81"/>
      <c r="DU218" s="81"/>
      <c r="DV218" s="448"/>
      <c r="DW218" s="450"/>
      <c r="DX218" s="704"/>
      <c r="DY218" s="213" t="str">
        <f t="shared" si="291"/>
        <v xml:space="preserve"> </v>
      </c>
      <c r="DZ218" s="213" t="str">
        <f t="shared" si="292"/>
        <v xml:space="preserve"> </v>
      </c>
      <c r="EA218" s="247"/>
      <c r="EB218" s="247"/>
      <c r="EC218" s="247"/>
      <c r="ED218" s="247"/>
      <c r="EE218" s="247"/>
      <c r="EF218" s="247"/>
      <c r="EG218" s="450"/>
      <c r="EH218" s="704"/>
      <c r="EI218" s="213" t="str">
        <f t="shared" si="293"/>
        <v xml:space="preserve"> </v>
      </c>
      <c r="EJ218" s="213" t="str">
        <f t="shared" si="294"/>
        <v xml:space="preserve"> </v>
      </c>
      <c r="EK218" s="81"/>
      <c r="EL218" s="81"/>
      <c r="EM218" s="81"/>
      <c r="EN218" s="704"/>
      <c r="EO218" s="213" t="str">
        <f t="shared" si="295"/>
        <v xml:space="preserve"> </v>
      </c>
      <c r="EP218" s="249"/>
      <c r="EQ218" s="704"/>
      <c r="ER218" s="248"/>
      <c r="ES218" s="704"/>
      <c r="ET218" s="248"/>
      <c r="EU218" s="251"/>
      <c r="EV218" s="213" t="str">
        <f t="shared" si="296"/>
        <v xml:space="preserve"> </v>
      </c>
      <c r="EW218" s="213" t="str">
        <f t="shared" si="297"/>
        <v xml:space="preserve"> </v>
      </c>
      <c r="EX218" s="82"/>
      <c r="EY218" s="82"/>
      <c r="EZ218" s="82"/>
      <c r="FA218" s="248"/>
      <c r="FB218" s="1337" t="str">
        <f t="shared" si="298"/>
        <v xml:space="preserve"> </v>
      </c>
      <c r="FC218" s="452"/>
      <c r="FD218" s="213" t="str" cm="1">
        <f t="array" ref="FD218">IF(AND(SUM(COUNTIF(DO218:DV218,{"*実施*"}),COUNTIF(EA218:EF218,{"*実施*"}))&gt;0,FC218=""),"法に基づく措置あり→問12に記入",
IF(AND(SUM(COUNTIF(DO218:DV218,{"*実施*"}),COUNTIF(EA218:EF218,{"*実施*"}))&lt;1,FC218&lt;&gt;""),"法に基づく措置なし→問12に記入不要"," "))</f>
        <v xml:space="preserve"> </v>
      </c>
      <c r="FE218" s="449"/>
      <c r="FF218" s="704"/>
      <c r="FG218" s="81"/>
      <c r="FH218" s="449"/>
      <c r="FI218" s="1100"/>
      <c r="FJ218" s="1107" t="str">
        <f t="shared" si="225"/>
        <v xml:space="preserve"> </v>
      </c>
      <c r="FK218" s="779" t="str">
        <f t="shared" si="299"/>
        <v/>
      </c>
      <c r="FL218" s="212" t="str">
        <f t="shared" si="300"/>
        <v xml:space="preserve"> </v>
      </c>
      <c r="FM218" s="1335" t="str">
        <f t="shared" si="226"/>
        <v xml:space="preserve"> </v>
      </c>
      <c r="FN218" s="1273" t="str">
        <f t="shared" si="227"/>
        <v/>
      </c>
      <c r="FO218" s="1274" t="str">
        <f t="shared" si="228"/>
        <v/>
      </c>
      <c r="FP218" s="1275" t="str">
        <f t="shared" si="229"/>
        <v/>
      </c>
      <c r="FQ218" s="1275" t="str">
        <f t="shared" si="230"/>
        <v/>
      </c>
      <c r="FR218" s="1275" t="str">
        <f t="shared" si="231"/>
        <v/>
      </c>
      <c r="FS218" s="1275" t="str">
        <f t="shared" si="232"/>
        <v/>
      </c>
      <c r="FT218" s="1275" t="str">
        <f t="shared" si="233"/>
        <v/>
      </c>
      <c r="FU218" s="1275" t="str">
        <f t="shared" si="234"/>
        <v/>
      </c>
      <c r="FV218" s="1275" t="str">
        <f t="shared" si="235"/>
        <v/>
      </c>
      <c r="FW218" s="1275" t="str">
        <f t="shared" si="236"/>
        <v/>
      </c>
      <c r="FY218" s="1234" t="str">
        <f t="shared" si="250"/>
        <v xml:space="preserve"> </v>
      </c>
      <c r="FZ218" s="1234" t="str">
        <f t="shared" si="251"/>
        <v xml:space="preserve"> </v>
      </c>
      <c r="GA218" s="1234" t="str">
        <f t="shared" si="252"/>
        <v xml:space="preserve"> </v>
      </c>
      <c r="GB218" s="1234" t="str">
        <f t="shared" si="253"/>
        <v xml:space="preserve"> </v>
      </c>
      <c r="GC218" s="1234" t="str">
        <f t="shared" si="254"/>
        <v xml:space="preserve"> </v>
      </c>
      <c r="GD218" s="1234" t="str">
        <f t="shared" si="255"/>
        <v xml:space="preserve"> </v>
      </c>
      <c r="GE218" s="1234" t="str">
        <f t="shared" si="256"/>
        <v xml:space="preserve"> </v>
      </c>
      <c r="GF218" s="1234" t="str">
        <f t="shared" si="257"/>
        <v xml:space="preserve"> </v>
      </c>
      <c r="GG218" s="1234" t="str">
        <f t="shared" si="258"/>
        <v xml:space="preserve"> </v>
      </c>
      <c r="GH218" s="1234">
        <f t="shared" si="259"/>
        <v>0</v>
      </c>
      <c r="GI218" s="1234" t="str">
        <f t="shared" si="260"/>
        <v xml:space="preserve"> </v>
      </c>
      <c r="GJ218" s="1234" t="str">
        <f t="shared" si="261"/>
        <v xml:space="preserve"> </v>
      </c>
      <c r="GK218" s="1234" t="str">
        <f t="shared" si="262"/>
        <v xml:space="preserve"> </v>
      </c>
      <c r="GL218" s="1234" t="str">
        <f t="shared" si="263"/>
        <v xml:space="preserve"> </v>
      </c>
      <c r="GM218" s="1234" t="str">
        <f t="shared" si="264"/>
        <v xml:space="preserve"> </v>
      </c>
      <c r="GN218" s="1234" t="str">
        <f t="shared" si="265"/>
        <v xml:space="preserve"> </v>
      </c>
      <c r="GO218" s="1234" t="str">
        <f t="shared" si="266"/>
        <v xml:space="preserve"> </v>
      </c>
      <c r="GP218" s="1234" t="str">
        <f t="shared" si="267"/>
        <v xml:space="preserve"> </v>
      </c>
      <c r="GQ218" s="1234" t="str">
        <f t="shared" si="268"/>
        <v xml:space="preserve"> </v>
      </c>
      <c r="GR218" s="1234">
        <f t="shared" si="269"/>
        <v>0</v>
      </c>
      <c r="GS218" s="1234" t="str">
        <f t="shared" si="271"/>
        <v xml:space="preserve"> </v>
      </c>
      <c r="GT218" s="1234" t="str">
        <f t="shared" si="272"/>
        <v xml:space="preserve"> </v>
      </c>
      <c r="GU218" s="1234" t="str">
        <f t="shared" si="273"/>
        <v xml:space="preserve"> </v>
      </c>
      <c r="GV218" s="1234" t="str">
        <f t="shared" si="274"/>
        <v xml:space="preserve"> </v>
      </c>
      <c r="GW218" s="1234" t="str">
        <f t="shared" si="275"/>
        <v xml:space="preserve"> </v>
      </c>
      <c r="GX218" s="1234" t="str">
        <f t="shared" si="276"/>
        <v xml:space="preserve"> </v>
      </c>
      <c r="GY218" s="1234" t="str">
        <f t="shared" si="277"/>
        <v xml:space="preserve"> </v>
      </c>
      <c r="GZ218" s="1234" t="str">
        <f t="shared" si="278"/>
        <v xml:space="preserve"> </v>
      </c>
      <c r="HA218" s="1234" t="str">
        <f t="shared" si="279"/>
        <v xml:space="preserve"> </v>
      </c>
      <c r="HB218" s="1234">
        <f t="shared" si="270"/>
        <v>0</v>
      </c>
      <c r="HC218" s="1234" t="str">
        <f t="shared" si="237"/>
        <v xml:space="preserve"> </v>
      </c>
      <c r="HD218" s="1234" t="str">
        <f t="shared" si="238"/>
        <v xml:space="preserve"> </v>
      </c>
      <c r="HE218" s="1234" t="str">
        <f t="shared" si="239"/>
        <v xml:space="preserve"> </v>
      </c>
      <c r="HF218" s="1234">
        <f t="shared" si="240"/>
        <v>0</v>
      </c>
      <c r="HG218" s="1234" t="str">
        <f t="shared" si="241"/>
        <v xml:space="preserve"> </v>
      </c>
      <c r="HH218" s="1234" t="str">
        <f t="shared" si="242"/>
        <v xml:space="preserve"> </v>
      </c>
      <c r="HI218" s="1234" t="str">
        <f t="shared" si="243"/>
        <v xml:space="preserve"> </v>
      </c>
      <c r="HJ218" s="1234" t="str">
        <f t="shared" si="244"/>
        <v xml:space="preserve"> </v>
      </c>
      <c r="HK218" s="1234" t="str">
        <f t="shared" si="245"/>
        <v xml:space="preserve"> </v>
      </c>
      <c r="HL218" s="1234" t="str">
        <f t="shared" si="246"/>
        <v xml:space="preserve"> </v>
      </c>
      <c r="HM218" s="1234" t="str">
        <f t="shared" si="247"/>
        <v xml:space="preserve"> </v>
      </c>
      <c r="HN218" s="1234">
        <f t="shared" si="248"/>
        <v>0</v>
      </c>
    </row>
    <row r="219" spans="1:222" ht="30" customHeight="1" thickTop="1" thickBot="1">
      <c r="A219" s="1205">
        <f>【A票】【D票】!$D$10</f>
        <v>0</v>
      </c>
      <c r="B219" s="1205">
        <f>【A票】【D票】!$H$10</f>
        <v>0</v>
      </c>
      <c r="C219" s="1206" t="str">
        <f>【A票】【D票】!$K$10</f>
        <v xml:space="preserve"> </v>
      </c>
      <c r="D219" s="1207">
        <f t="shared" si="206"/>
        <v>100</v>
      </c>
      <c r="E219" s="472"/>
      <c r="F219" s="704"/>
      <c r="G219" s="588"/>
      <c r="H219" s="589"/>
      <c r="I219" s="639"/>
      <c r="J219" s="639"/>
      <c r="K219" s="639"/>
      <c r="L219" s="639"/>
      <c r="M219" s="639"/>
      <c r="N219" s="639"/>
      <c r="O219" s="639"/>
      <c r="P219" s="639"/>
      <c r="Q219" s="639"/>
      <c r="R219" s="639"/>
      <c r="S219" s="639"/>
      <c r="T219" s="639"/>
      <c r="U219" s="639"/>
      <c r="V219" s="640"/>
      <c r="W219" s="644"/>
      <c r="X219" s="644"/>
      <c r="Y219" s="645"/>
      <c r="Z219" s="643"/>
      <c r="AA219" s="212" t="str">
        <f t="shared" si="282"/>
        <v xml:space="preserve"> </v>
      </c>
      <c r="AB219" s="212" t="str">
        <f t="shared" si="283"/>
        <v xml:space="preserve"> </v>
      </c>
      <c r="AC219" s="81"/>
      <c r="AD219" s="448"/>
      <c r="AE219" s="448"/>
      <c r="AF219" s="804" t="str">
        <f t="shared" si="210"/>
        <v xml:space="preserve"> </v>
      </c>
      <c r="AG219" s="804" t="str">
        <f t="shared" si="211"/>
        <v xml:space="preserve"> </v>
      </c>
      <c r="AH219" s="440"/>
      <c r="AI219" s="704"/>
      <c r="AJ219" s="442"/>
      <c r="AK219" s="442"/>
      <c r="AL219" s="442"/>
      <c r="AM219" s="442"/>
      <c r="AN219" s="844"/>
      <c r="AO219" s="443"/>
      <c r="AP219" s="441"/>
      <c r="AQ219" s="1328" t="str">
        <f t="shared" si="249"/>
        <v xml:space="preserve"> </v>
      </c>
      <c r="AR219" s="213" t="str">
        <f t="shared" si="284"/>
        <v xml:space="preserve"> </v>
      </c>
      <c r="AS219" s="213" t="str">
        <f t="shared" si="285"/>
        <v xml:space="preserve"> </v>
      </c>
      <c r="AT219" s="1216" t="str">
        <f t="shared" si="286"/>
        <v xml:space="preserve"> </v>
      </c>
      <c r="AU219" s="1217" t="str">
        <f t="shared" si="287"/>
        <v xml:space="preserve"> </v>
      </c>
      <c r="AV219" s="79"/>
      <c r="AW219" s="1218" t="str">
        <f t="shared" si="288"/>
        <v/>
      </c>
      <c r="AX219" s="213" t="str">
        <f t="shared" si="214"/>
        <v xml:space="preserve"> </v>
      </c>
      <c r="AY219" s="213" t="str">
        <f t="shared" si="289"/>
        <v xml:space="preserve"> </v>
      </c>
      <c r="AZ219" s="445"/>
      <c r="BA219" s="81"/>
      <c r="BB219" s="81"/>
      <c r="BC219" s="80"/>
      <c r="BD219" s="245"/>
      <c r="BE219" s="442"/>
      <c r="BF219" s="442"/>
      <c r="BG219" s="442"/>
      <c r="BH219" s="219" t="str">
        <f t="shared" si="215"/>
        <v xml:space="preserve"> </v>
      </c>
      <c r="BI219" s="446"/>
      <c r="BJ219" s="704"/>
      <c r="BK219" s="81"/>
      <c r="BL219" s="451"/>
      <c r="BM219" s="450"/>
      <c r="BN219" s="449"/>
      <c r="BO219" s="449"/>
      <c r="BP219" s="81"/>
      <c r="BQ219" s="81"/>
      <c r="BR219" s="81"/>
      <c r="BS219" s="81"/>
      <c r="BT219" s="81"/>
      <c r="BU219" s="81"/>
      <c r="BV219" s="81"/>
      <c r="BW219" s="81"/>
      <c r="BX219" s="81"/>
      <c r="BY219" s="81"/>
      <c r="BZ219" s="81"/>
      <c r="CA219" s="81"/>
      <c r="CB219" s="81"/>
      <c r="CC219" s="81"/>
      <c r="CD219" s="81"/>
      <c r="CE219" s="81"/>
      <c r="CF219" s="81"/>
      <c r="CG219" s="81"/>
      <c r="CH219" s="81"/>
      <c r="CI219" s="81"/>
      <c r="CJ219" s="81"/>
      <c r="CK219" s="81"/>
      <c r="CL219" s="81"/>
      <c r="CM219" s="81"/>
      <c r="CN219" s="81"/>
      <c r="CO219" s="81"/>
      <c r="CP219" s="81"/>
      <c r="CQ219" s="81"/>
      <c r="CR219" s="81"/>
      <c r="CS219" s="81"/>
      <c r="CT219" s="81"/>
      <c r="CU219" s="81"/>
      <c r="CV219" s="81"/>
      <c r="CW219" s="81"/>
      <c r="CX219" s="81"/>
      <c r="CY219" s="81"/>
      <c r="CZ219" s="81"/>
      <c r="DA219" s="81"/>
      <c r="DB219" s="81"/>
      <c r="DC219" s="81"/>
      <c r="DD219" s="81"/>
      <c r="DE219" s="81"/>
      <c r="DF219" s="81"/>
      <c r="DG219" s="81"/>
      <c r="DH219" s="81"/>
      <c r="DI219" s="81"/>
      <c r="DJ219" s="81"/>
      <c r="DK219" s="448"/>
      <c r="DL219" s="213" t="str">
        <f t="shared" si="216"/>
        <v xml:space="preserve"> </v>
      </c>
      <c r="DM219" s="246">
        <f t="shared" si="290"/>
        <v>100</v>
      </c>
      <c r="DN219" s="447"/>
      <c r="DO219" s="449"/>
      <c r="DP219" s="81"/>
      <c r="DQ219" s="81"/>
      <c r="DR219" s="81"/>
      <c r="DS219" s="81"/>
      <c r="DT219" s="81"/>
      <c r="DU219" s="81"/>
      <c r="DV219" s="448"/>
      <c r="DW219" s="450"/>
      <c r="DX219" s="704"/>
      <c r="DY219" s="213" t="str">
        <f t="shared" si="291"/>
        <v xml:space="preserve"> </v>
      </c>
      <c r="DZ219" s="213" t="str">
        <f t="shared" si="292"/>
        <v xml:space="preserve"> </v>
      </c>
      <c r="EA219" s="247"/>
      <c r="EB219" s="247"/>
      <c r="EC219" s="247"/>
      <c r="ED219" s="247"/>
      <c r="EE219" s="247"/>
      <c r="EF219" s="247"/>
      <c r="EG219" s="450"/>
      <c r="EH219" s="704"/>
      <c r="EI219" s="213" t="str">
        <f t="shared" si="293"/>
        <v xml:space="preserve"> </v>
      </c>
      <c r="EJ219" s="213" t="str">
        <f t="shared" si="294"/>
        <v xml:space="preserve"> </v>
      </c>
      <c r="EK219" s="81"/>
      <c r="EL219" s="81"/>
      <c r="EM219" s="81"/>
      <c r="EN219" s="704"/>
      <c r="EO219" s="213" t="str">
        <f t="shared" si="295"/>
        <v xml:space="preserve"> </v>
      </c>
      <c r="EP219" s="249"/>
      <c r="EQ219" s="704"/>
      <c r="ER219" s="248"/>
      <c r="ES219" s="704"/>
      <c r="ET219" s="248"/>
      <c r="EU219" s="251"/>
      <c r="EV219" s="213" t="str">
        <f t="shared" si="296"/>
        <v xml:space="preserve"> </v>
      </c>
      <c r="EW219" s="213" t="str">
        <f t="shared" si="297"/>
        <v xml:space="preserve"> </v>
      </c>
      <c r="EX219" s="82"/>
      <c r="EY219" s="82"/>
      <c r="EZ219" s="82"/>
      <c r="FA219" s="248"/>
      <c r="FB219" s="1337" t="str">
        <f t="shared" si="298"/>
        <v xml:space="preserve"> </v>
      </c>
      <c r="FC219" s="452"/>
      <c r="FD219" s="213" t="str" cm="1">
        <f t="array" ref="FD219">IF(AND(SUM(COUNTIF(DO219:DV219,{"*実施*"}),COUNTIF(EA219:EF219,{"*実施*"}))&gt;0,FC219=""),"法に基づく措置あり→問12に記入",
IF(AND(SUM(COUNTIF(DO219:DV219,{"*実施*"}),COUNTIF(EA219:EF219,{"*実施*"}))&lt;1,FC219&lt;&gt;""),"法に基づく措置なし→問12に記入不要"," "))</f>
        <v xml:space="preserve"> </v>
      </c>
      <c r="FE219" s="449"/>
      <c r="FF219" s="704"/>
      <c r="FG219" s="81"/>
      <c r="FH219" s="449"/>
      <c r="FI219" s="1100"/>
      <c r="FJ219" s="1107" t="str">
        <f t="shared" si="225"/>
        <v xml:space="preserve"> </v>
      </c>
      <c r="FK219" s="779" t="str">
        <f t="shared" si="299"/>
        <v/>
      </c>
      <c r="FL219" s="212" t="str">
        <f t="shared" si="300"/>
        <v xml:space="preserve"> </v>
      </c>
      <c r="FM219" s="1335" t="str">
        <f t="shared" si="226"/>
        <v xml:space="preserve"> </v>
      </c>
      <c r="FN219" s="1273" t="str">
        <f t="shared" si="227"/>
        <v/>
      </c>
      <c r="FO219" s="1274" t="str">
        <f t="shared" si="228"/>
        <v/>
      </c>
      <c r="FP219" s="1275" t="str">
        <f t="shared" si="229"/>
        <v/>
      </c>
      <c r="FQ219" s="1275" t="str">
        <f t="shared" si="230"/>
        <v/>
      </c>
      <c r="FR219" s="1275" t="str">
        <f t="shared" si="231"/>
        <v/>
      </c>
      <c r="FS219" s="1275" t="str">
        <f t="shared" si="232"/>
        <v/>
      </c>
      <c r="FT219" s="1275" t="str">
        <f t="shared" si="233"/>
        <v/>
      </c>
      <c r="FU219" s="1275" t="str">
        <f t="shared" si="234"/>
        <v/>
      </c>
      <c r="FV219" s="1275" t="str">
        <f t="shared" si="235"/>
        <v/>
      </c>
      <c r="FW219" s="1275" t="str">
        <f t="shared" si="236"/>
        <v/>
      </c>
      <c r="FY219" s="1234" t="str">
        <f t="shared" si="250"/>
        <v xml:space="preserve"> </v>
      </c>
      <c r="FZ219" s="1234" t="str">
        <f t="shared" si="251"/>
        <v xml:space="preserve"> </v>
      </c>
      <c r="GA219" s="1234" t="str">
        <f t="shared" si="252"/>
        <v xml:space="preserve"> </v>
      </c>
      <c r="GB219" s="1234" t="str">
        <f t="shared" si="253"/>
        <v xml:space="preserve"> </v>
      </c>
      <c r="GC219" s="1234" t="str">
        <f t="shared" si="254"/>
        <v xml:space="preserve"> </v>
      </c>
      <c r="GD219" s="1234" t="str">
        <f t="shared" si="255"/>
        <v xml:space="preserve"> </v>
      </c>
      <c r="GE219" s="1234" t="str">
        <f t="shared" si="256"/>
        <v xml:space="preserve"> </v>
      </c>
      <c r="GF219" s="1234" t="str">
        <f t="shared" si="257"/>
        <v xml:space="preserve"> </v>
      </c>
      <c r="GG219" s="1234" t="str">
        <f t="shared" si="258"/>
        <v xml:space="preserve"> </v>
      </c>
      <c r="GH219" s="1234">
        <f t="shared" si="259"/>
        <v>0</v>
      </c>
      <c r="GI219" s="1234" t="str">
        <f t="shared" si="260"/>
        <v xml:space="preserve"> </v>
      </c>
      <c r="GJ219" s="1234" t="str">
        <f t="shared" si="261"/>
        <v xml:space="preserve"> </v>
      </c>
      <c r="GK219" s="1234" t="str">
        <f t="shared" si="262"/>
        <v xml:space="preserve"> </v>
      </c>
      <c r="GL219" s="1234" t="str">
        <f t="shared" si="263"/>
        <v xml:space="preserve"> </v>
      </c>
      <c r="GM219" s="1234" t="str">
        <f t="shared" si="264"/>
        <v xml:space="preserve"> </v>
      </c>
      <c r="GN219" s="1234" t="str">
        <f t="shared" si="265"/>
        <v xml:space="preserve"> </v>
      </c>
      <c r="GO219" s="1234" t="str">
        <f t="shared" si="266"/>
        <v xml:space="preserve"> </v>
      </c>
      <c r="GP219" s="1234" t="str">
        <f t="shared" si="267"/>
        <v xml:space="preserve"> </v>
      </c>
      <c r="GQ219" s="1234" t="str">
        <f t="shared" si="268"/>
        <v xml:space="preserve"> </v>
      </c>
      <c r="GR219" s="1234">
        <f t="shared" si="269"/>
        <v>0</v>
      </c>
      <c r="GS219" s="1234" t="str">
        <f t="shared" si="271"/>
        <v xml:space="preserve"> </v>
      </c>
      <c r="GT219" s="1234" t="str">
        <f t="shared" si="272"/>
        <v xml:space="preserve"> </v>
      </c>
      <c r="GU219" s="1234" t="str">
        <f t="shared" si="273"/>
        <v xml:space="preserve"> </v>
      </c>
      <c r="GV219" s="1234" t="str">
        <f t="shared" si="274"/>
        <v xml:space="preserve"> </v>
      </c>
      <c r="GW219" s="1234" t="str">
        <f t="shared" si="275"/>
        <v xml:space="preserve"> </v>
      </c>
      <c r="GX219" s="1234" t="str">
        <f t="shared" si="276"/>
        <v xml:space="preserve"> </v>
      </c>
      <c r="GY219" s="1234" t="str">
        <f t="shared" si="277"/>
        <v xml:space="preserve"> </v>
      </c>
      <c r="GZ219" s="1234" t="str">
        <f t="shared" si="278"/>
        <v xml:space="preserve"> </v>
      </c>
      <c r="HA219" s="1234" t="str">
        <f t="shared" si="279"/>
        <v xml:space="preserve"> </v>
      </c>
      <c r="HB219" s="1234">
        <f t="shared" si="270"/>
        <v>0</v>
      </c>
      <c r="HC219" s="1234" t="str">
        <f t="shared" si="237"/>
        <v xml:space="preserve"> </v>
      </c>
      <c r="HD219" s="1234" t="str">
        <f t="shared" si="238"/>
        <v xml:space="preserve"> </v>
      </c>
      <c r="HE219" s="1234" t="str">
        <f t="shared" si="239"/>
        <v xml:space="preserve"> </v>
      </c>
      <c r="HF219" s="1234">
        <f t="shared" si="240"/>
        <v>0</v>
      </c>
      <c r="HG219" s="1234" t="str">
        <f t="shared" si="241"/>
        <v xml:space="preserve"> </v>
      </c>
      <c r="HH219" s="1234" t="str">
        <f t="shared" si="242"/>
        <v xml:space="preserve"> </v>
      </c>
      <c r="HI219" s="1234" t="str">
        <f t="shared" si="243"/>
        <v xml:space="preserve"> </v>
      </c>
      <c r="HJ219" s="1234" t="str">
        <f t="shared" si="244"/>
        <v xml:space="preserve"> </v>
      </c>
      <c r="HK219" s="1234" t="str">
        <f t="shared" si="245"/>
        <v xml:space="preserve"> </v>
      </c>
      <c r="HL219" s="1234" t="str">
        <f t="shared" si="246"/>
        <v xml:space="preserve"> </v>
      </c>
      <c r="HM219" s="1234" t="str">
        <f t="shared" si="247"/>
        <v xml:space="preserve"> </v>
      </c>
      <c r="HN219" s="1234">
        <f t="shared" si="248"/>
        <v>0</v>
      </c>
    </row>
    <row r="220" spans="1:222" ht="30" customHeight="1" thickTop="1" thickBot="1">
      <c r="A220" s="1205">
        <f>【A票】【D票】!$D$10</f>
        <v>0</v>
      </c>
      <c r="B220" s="1205">
        <f>【A票】【D票】!$H$10</f>
        <v>0</v>
      </c>
      <c r="C220" s="1206" t="str">
        <f>【A票】【D票】!$K$10</f>
        <v xml:space="preserve"> </v>
      </c>
      <c r="D220" s="1207">
        <f t="shared" si="206"/>
        <v>101</v>
      </c>
      <c r="E220" s="472"/>
      <c r="F220" s="704"/>
      <c r="G220" s="588"/>
      <c r="H220" s="589"/>
      <c r="I220" s="639"/>
      <c r="J220" s="639"/>
      <c r="K220" s="639"/>
      <c r="L220" s="639"/>
      <c r="M220" s="639"/>
      <c r="N220" s="639"/>
      <c r="O220" s="639"/>
      <c r="P220" s="639"/>
      <c r="Q220" s="639"/>
      <c r="R220" s="639"/>
      <c r="S220" s="639"/>
      <c r="T220" s="639"/>
      <c r="U220" s="639"/>
      <c r="V220" s="640"/>
      <c r="W220" s="644"/>
      <c r="X220" s="644"/>
      <c r="Y220" s="645"/>
      <c r="Z220" s="643"/>
      <c r="AA220" s="212" t="str">
        <f t="shared" si="282"/>
        <v xml:space="preserve"> </v>
      </c>
      <c r="AB220" s="212" t="str">
        <f t="shared" si="283"/>
        <v xml:space="preserve"> </v>
      </c>
      <c r="AC220" s="81"/>
      <c r="AD220" s="448"/>
      <c r="AE220" s="448"/>
      <c r="AF220" s="804" t="str">
        <f t="shared" si="210"/>
        <v xml:space="preserve"> </v>
      </c>
      <c r="AG220" s="804" t="str">
        <f t="shared" si="211"/>
        <v xml:space="preserve"> </v>
      </c>
      <c r="AH220" s="440"/>
      <c r="AI220" s="704"/>
      <c r="AJ220" s="442"/>
      <c r="AK220" s="442"/>
      <c r="AL220" s="442"/>
      <c r="AM220" s="442"/>
      <c r="AN220" s="844"/>
      <c r="AO220" s="443"/>
      <c r="AP220" s="441"/>
      <c r="AQ220" s="1328" t="str">
        <f t="shared" si="249"/>
        <v xml:space="preserve"> </v>
      </c>
      <c r="AR220" s="213" t="str">
        <f t="shared" si="284"/>
        <v xml:space="preserve"> </v>
      </c>
      <c r="AS220" s="213" t="str">
        <f t="shared" si="285"/>
        <v xml:space="preserve"> </v>
      </c>
      <c r="AT220" s="1216" t="str">
        <f t="shared" si="286"/>
        <v xml:space="preserve"> </v>
      </c>
      <c r="AU220" s="1217" t="str">
        <f t="shared" si="287"/>
        <v xml:space="preserve"> </v>
      </c>
      <c r="AV220" s="79"/>
      <c r="AW220" s="1218" t="str">
        <f t="shared" si="288"/>
        <v/>
      </c>
      <c r="AX220" s="213" t="str">
        <f t="shared" si="214"/>
        <v xml:space="preserve"> </v>
      </c>
      <c r="AY220" s="213" t="str">
        <f t="shared" si="289"/>
        <v xml:space="preserve"> </v>
      </c>
      <c r="AZ220" s="445"/>
      <c r="BA220" s="81"/>
      <c r="BB220" s="81"/>
      <c r="BC220" s="80"/>
      <c r="BD220" s="245"/>
      <c r="BE220" s="442"/>
      <c r="BF220" s="442"/>
      <c r="BG220" s="442"/>
      <c r="BH220" s="219" t="str">
        <f t="shared" si="215"/>
        <v xml:space="preserve"> </v>
      </c>
      <c r="BI220" s="446"/>
      <c r="BJ220" s="704"/>
      <c r="BK220" s="81"/>
      <c r="BL220" s="451"/>
      <c r="BM220" s="450"/>
      <c r="BN220" s="449"/>
      <c r="BO220" s="449"/>
      <c r="BP220" s="81"/>
      <c r="BQ220" s="81"/>
      <c r="BR220" s="81"/>
      <c r="BS220" s="81"/>
      <c r="BT220" s="81"/>
      <c r="BU220" s="81"/>
      <c r="BV220" s="81"/>
      <c r="BW220" s="81"/>
      <c r="BX220" s="81"/>
      <c r="BY220" s="81"/>
      <c r="BZ220" s="81"/>
      <c r="CA220" s="81"/>
      <c r="CB220" s="81"/>
      <c r="CC220" s="81"/>
      <c r="CD220" s="81"/>
      <c r="CE220" s="81"/>
      <c r="CF220" s="81"/>
      <c r="CG220" s="81"/>
      <c r="CH220" s="81"/>
      <c r="CI220" s="81"/>
      <c r="CJ220" s="81"/>
      <c r="CK220" s="81"/>
      <c r="CL220" s="81"/>
      <c r="CM220" s="81"/>
      <c r="CN220" s="81"/>
      <c r="CO220" s="81"/>
      <c r="CP220" s="81"/>
      <c r="CQ220" s="81"/>
      <c r="CR220" s="81"/>
      <c r="CS220" s="81"/>
      <c r="CT220" s="81"/>
      <c r="CU220" s="81"/>
      <c r="CV220" s="81"/>
      <c r="CW220" s="81"/>
      <c r="CX220" s="81"/>
      <c r="CY220" s="81"/>
      <c r="CZ220" s="81"/>
      <c r="DA220" s="81"/>
      <c r="DB220" s="81"/>
      <c r="DC220" s="81"/>
      <c r="DD220" s="81"/>
      <c r="DE220" s="81"/>
      <c r="DF220" s="81"/>
      <c r="DG220" s="81"/>
      <c r="DH220" s="81"/>
      <c r="DI220" s="81"/>
      <c r="DJ220" s="81"/>
      <c r="DK220" s="448"/>
      <c r="DL220" s="213" t="str">
        <f t="shared" si="216"/>
        <v xml:space="preserve"> </v>
      </c>
      <c r="DM220" s="246">
        <f t="shared" si="290"/>
        <v>101</v>
      </c>
      <c r="DN220" s="447"/>
      <c r="DO220" s="449"/>
      <c r="DP220" s="81"/>
      <c r="DQ220" s="81"/>
      <c r="DR220" s="81"/>
      <c r="DS220" s="81"/>
      <c r="DT220" s="81"/>
      <c r="DU220" s="81"/>
      <c r="DV220" s="448"/>
      <c r="DW220" s="450"/>
      <c r="DX220" s="704"/>
      <c r="DY220" s="213" t="str">
        <f t="shared" si="291"/>
        <v xml:space="preserve"> </v>
      </c>
      <c r="DZ220" s="213" t="str">
        <f t="shared" si="292"/>
        <v xml:space="preserve"> </v>
      </c>
      <c r="EA220" s="247"/>
      <c r="EB220" s="247"/>
      <c r="EC220" s="247"/>
      <c r="ED220" s="247"/>
      <c r="EE220" s="247"/>
      <c r="EF220" s="247"/>
      <c r="EG220" s="450"/>
      <c r="EH220" s="704"/>
      <c r="EI220" s="213" t="str">
        <f t="shared" si="293"/>
        <v xml:space="preserve"> </v>
      </c>
      <c r="EJ220" s="213" t="str">
        <f t="shared" si="294"/>
        <v xml:space="preserve"> </v>
      </c>
      <c r="EK220" s="81"/>
      <c r="EL220" s="81"/>
      <c r="EM220" s="81"/>
      <c r="EN220" s="704"/>
      <c r="EO220" s="213" t="str">
        <f t="shared" si="295"/>
        <v xml:space="preserve"> </v>
      </c>
      <c r="EP220" s="249"/>
      <c r="EQ220" s="704"/>
      <c r="ER220" s="248"/>
      <c r="ES220" s="704"/>
      <c r="ET220" s="248"/>
      <c r="EU220" s="251"/>
      <c r="EV220" s="213" t="str">
        <f t="shared" si="296"/>
        <v xml:space="preserve"> </v>
      </c>
      <c r="EW220" s="213" t="str">
        <f t="shared" si="297"/>
        <v xml:space="preserve"> </v>
      </c>
      <c r="EX220" s="82"/>
      <c r="EY220" s="82"/>
      <c r="EZ220" s="82"/>
      <c r="FA220" s="248"/>
      <c r="FB220" s="1337" t="str">
        <f t="shared" si="298"/>
        <v xml:space="preserve"> </v>
      </c>
      <c r="FC220" s="452"/>
      <c r="FD220" s="213" t="str" cm="1">
        <f t="array" ref="FD220">IF(AND(SUM(COUNTIF(DO220:DV220,{"*実施*"}),COUNTIF(EA220:EF220,{"*実施*"}))&gt;0,FC220=""),"法に基づく措置あり→問12に記入",
IF(AND(SUM(COUNTIF(DO220:DV220,{"*実施*"}),COUNTIF(EA220:EF220,{"*実施*"}))&lt;1,FC220&lt;&gt;""),"法に基づく措置なし→問12に記入不要"," "))</f>
        <v xml:space="preserve"> </v>
      </c>
      <c r="FE220" s="449"/>
      <c r="FF220" s="704"/>
      <c r="FG220" s="81"/>
      <c r="FH220" s="449"/>
      <c r="FI220" s="1100"/>
      <c r="FJ220" s="1107" t="str">
        <f t="shared" si="225"/>
        <v xml:space="preserve"> </v>
      </c>
      <c r="FK220" s="779" t="str">
        <f t="shared" si="299"/>
        <v/>
      </c>
      <c r="FL220" s="212" t="str">
        <f t="shared" si="300"/>
        <v xml:space="preserve"> </v>
      </c>
      <c r="FM220" s="1335" t="str">
        <f t="shared" si="226"/>
        <v xml:space="preserve"> </v>
      </c>
      <c r="FN220" s="1273" t="str">
        <f t="shared" si="227"/>
        <v/>
      </c>
      <c r="FO220" s="1274" t="str">
        <f t="shared" si="228"/>
        <v/>
      </c>
      <c r="FP220" s="1275" t="str">
        <f t="shared" si="229"/>
        <v/>
      </c>
      <c r="FQ220" s="1275" t="str">
        <f t="shared" si="230"/>
        <v/>
      </c>
      <c r="FR220" s="1275" t="str">
        <f t="shared" si="231"/>
        <v/>
      </c>
      <c r="FS220" s="1275" t="str">
        <f t="shared" si="232"/>
        <v/>
      </c>
      <c r="FT220" s="1275" t="str">
        <f t="shared" si="233"/>
        <v/>
      </c>
      <c r="FU220" s="1275" t="str">
        <f t="shared" si="234"/>
        <v/>
      </c>
      <c r="FV220" s="1275" t="str">
        <f t="shared" si="235"/>
        <v/>
      </c>
      <c r="FW220" s="1275" t="str">
        <f t="shared" si="236"/>
        <v/>
      </c>
      <c r="FY220" s="1234" t="str">
        <f t="shared" si="250"/>
        <v xml:space="preserve"> </v>
      </c>
      <c r="FZ220" s="1234" t="str">
        <f t="shared" si="251"/>
        <v xml:space="preserve"> </v>
      </c>
      <c r="GA220" s="1234" t="str">
        <f t="shared" si="252"/>
        <v xml:space="preserve"> </v>
      </c>
      <c r="GB220" s="1234" t="str">
        <f t="shared" si="253"/>
        <v xml:space="preserve"> </v>
      </c>
      <c r="GC220" s="1234" t="str">
        <f t="shared" si="254"/>
        <v xml:space="preserve"> </v>
      </c>
      <c r="GD220" s="1234" t="str">
        <f t="shared" si="255"/>
        <v xml:space="preserve"> </v>
      </c>
      <c r="GE220" s="1234" t="str">
        <f t="shared" si="256"/>
        <v xml:space="preserve"> </v>
      </c>
      <c r="GF220" s="1234" t="str">
        <f t="shared" si="257"/>
        <v xml:space="preserve"> </v>
      </c>
      <c r="GG220" s="1234" t="str">
        <f t="shared" si="258"/>
        <v xml:space="preserve"> </v>
      </c>
      <c r="GH220" s="1234">
        <f t="shared" si="259"/>
        <v>0</v>
      </c>
      <c r="GI220" s="1234" t="str">
        <f t="shared" si="260"/>
        <v xml:space="preserve"> </v>
      </c>
      <c r="GJ220" s="1234" t="str">
        <f t="shared" si="261"/>
        <v xml:space="preserve"> </v>
      </c>
      <c r="GK220" s="1234" t="str">
        <f t="shared" si="262"/>
        <v xml:space="preserve"> </v>
      </c>
      <c r="GL220" s="1234" t="str">
        <f t="shared" si="263"/>
        <v xml:space="preserve"> </v>
      </c>
      <c r="GM220" s="1234" t="str">
        <f t="shared" si="264"/>
        <v xml:space="preserve"> </v>
      </c>
      <c r="GN220" s="1234" t="str">
        <f t="shared" si="265"/>
        <v xml:space="preserve"> </v>
      </c>
      <c r="GO220" s="1234" t="str">
        <f t="shared" si="266"/>
        <v xml:space="preserve"> </v>
      </c>
      <c r="GP220" s="1234" t="str">
        <f t="shared" si="267"/>
        <v xml:space="preserve"> </v>
      </c>
      <c r="GQ220" s="1234" t="str">
        <f t="shared" si="268"/>
        <v xml:space="preserve"> </v>
      </c>
      <c r="GR220" s="1234">
        <f t="shared" si="269"/>
        <v>0</v>
      </c>
      <c r="GS220" s="1234" t="str">
        <f t="shared" si="271"/>
        <v xml:space="preserve"> </v>
      </c>
      <c r="GT220" s="1234" t="str">
        <f t="shared" si="272"/>
        <v xml:space="preserve"> </v>
      </c>
      <c r="GU220" s="1234" t="str">
        <f t="shared" si="273"/>
        <v xml:space="preserve"> </v>
      </c>
      <c r="GV220" s="1234" t="str">
        <f t="shared" si="274"/>
        <v xml:space="preserve"> </v>
      </c>
      <c r="GW220" s="1234" t="str">
        <f t="shared" si="275"/>
        <v xml:space="preserve"> </v>
      </c>
      <c r="GX220" s="1234" t="str">
        <f t="shared" si="276"/>
        <v xml:space="preserve"> </v>
      </c>
      <c r="GY220" s="1234" t="str">
        <f t="shared" si="277"/>
        <v xml:space="preserve"> </v>
      </c>
      <c r="GZ220" s="1234" t="str">
        <f t="shared" si="278"/>
        <v xml:space="preserve"> </v>
      </c>
      <c r="HA220" s="1234" t="str">
        <f t="shared" si="279"/>
        <v xml:space="preserve"> </v>
      </c>
      <c r="HB220" s="1234">
        <f t="shared" si="270"/>
        <v>0</v>
      </c>
      <c r="HC220" s="1234" t="str">
        <f t="shared" si="237"/>
        <v xml:space="preserve"> </v>
      </c>
      <c r="HD220" s="1234" t="str">
        <f t="shared" si="238"/>
        <v xml:space="preserve"> </v>
      </c>
      <c r="HE220" s="1234" t="str">
        <f t="shared" si="239"/>
        <v xml:space="preserve"> </v>
      </c>
      <c r="HF220" s="1234">
        <f t="shared" si="240"/>
        <v>0</v>
      </c>
      <c r="HG220" s="1234" t="str">
        <f t="shared" si="241"/>
        <v xml:space="preserve"> </v>
      </c>
      <c r="HH220" s="1234" t="str">
        <f t="shared" si="242"/>
        <v xml:space="preserve"> </v>
      </c>
      <c r="HI220" s="1234" t="str">
        <f t="shared" si="243"/>
        <v xml:space="preserve"> </v>
      </c>
      <c r="HJ220" s="1234" t="str">
        <f t="shared" si="244"/>
        <v xml:space="preserve"> </v>
      </c>
      <c r="HK220" s="1234" t="str">
        <f t="shared" si="245"/>
        <v xml:space="preserve"> </v>
      </c>
      <c r="HL220" s="1234" t="str">
        <f t="shared" si="246"/>
        <v xml:space="preserve"> </v>
      </c>
      <c r="HM220" s="1234" t="str">
        <f t="shared" si="247"/>
        <v xml:space="preserve"> </v>
      </c>
      <c r="HN220" s="1234">
        <f t="shared" si="248"/>
        <v>0</v>
      </c>
    </row>
    <row r="221" spans="1:222" ht="30" customHeight="1" thickTop="1" thickBot="1">
      <c r="A221" s="1205">
        <f>【A票】【D票】!$D$10</f>
        <v>0</v>
      </c>
      <c r="B221" s="1205">
        <f>【A票】【D票】!$H$10</f>
        <v>0</v>
      </c>
      <c r="C221" s="1206" t="str">
        <f>【A票】【D票】!$K$10</f>
        <v xml:space="preserve"> </v>
      </c>
      <c r="D221" s="1207">
        <f t="shared" si="206"/>
        <v>102</v>
      </c>
      <c r="E221" s="472"/>
      <c r="F221" s="704"/>
      <c r="G221" s="588"/>
      <c r="H221" s="589"/>
      <c r="I221" s="639"/>
      <c r="J221" s="639"/>
      <c r="K221" s="639"/>
      <c r="L221" s="639"/>
      <c r="M221" s="639"/>
      <c r="N221" s="639"/>
      <c r="O221" s="639"/>
      <c r="P221" s="639"/>
      <c r="Q221" s="639"/>
      <c r="R221" s="639"/>
      <c r="S221" s="639"/>
      <c r="T221" s="639"/>
      <c r="U221" s="639"/>
      <c r="V221" s="640"/>
      <c r="W221" s="644"/>
      <c r="X221" s="644"/>
      <c r="Y221" s="645"/>
      <c r="Z221" s="643"/>
      <c r="AA221" s="212" t="str">
        <f t="shared" si="282"/>
        <v xml:space="preserve"> </v>
      </c>
      <c r="AB221" s="212" t="str">
        <f t="shared" si="283"/>
        <v xml:space="preserve"> </v>
      </c>
      <c r="AC221" s="81"/>
      <c r="AD221" s="448"/>
      <c r="AE221" s="448"/>
      <c r="AF221" s="804" t="str">
        <f t="shared" si="210"/>
        <v xml:space="preserve"> </v>
      </c>
      <c r="AG221" s="804" t="str">
        <f t="shared" si="211"/>
        <v xml:space="preserve"> </v>
      </c>
      <c r="AH221" s="440"/>
      <c r="AI221" s="704"/>
      <c r="AJ221" s="442"/>
      <c r="AK221" s="442"/>
      <c r="AL221" s="442"/>
      <c r="AM221" s="442"/>
      <c r="AN221" s="844"/>
      <c r="AO221" s="443"/>
      <c r="AP221" s="441"/>
      <c r="AQ221" s="1328" t="str">
        <f t="shared" si="249"/>
        <v xml:space="preserve"> </v>
      </c>
      <c r="AR221" s="213" t="str">
        <f t="shared" si="284"/>
        <v xml:space="preserve"> </v>
      </c>
      <c r="AS221" s="213" t="str">
        <f t="shared" si="285"/>
        <v xml:space="preserve"> </v>
      </c>
      <c r="AT221" s="1216" t="str">
        <f t="shared" si="286"/>
        <v xml:space="preserve"> </v>
      </c>
      <c r="AU221" s="1217" t="str">
        <f t="shared" si="287"/>
        <v xml:space="preserve"> </v>
      </c>
      <c r="AV221" s="79"/>
      <c r="AW221" s="1218" t="str">
        <f t="shared" si="288"/>
        <v/>
      </c>
      <c r="AX221" s="213" t="str">
        <f t="shared" si="214"/>
        <v xml:space="preserve"> </v>
      </c>
      <c r="AY221" s="213" t="str">
        <f t="shared" si="289"/>
        <v xml:space="preserve"> </v>
      </c>
      <c r="AZ221" s="445"/>
      <c r="BA221" s="81"/>
      <c r="BB221" s="81"/>
      <c r="BC221" s="80"/>
      <c r="BD221" s="245"/>
      <c r="BE221" s="442"/>
      <c r="BF221" s="442"/>
      <c r="BG221" s="442"/>
      <c r="BH221" s="219" t="str">
        <f t="shared" si="215"/>
        <v xml:space="preserve"> </v>
      </c>
      <c r="BI221" s="446"/>
      <c r="BJ221" s="704"/>
      <c r="BK221" s="81"/>
      <c r="BL221" s="451"/>
      <c r="BM221" s="450"/>
      <c r="BN221" s="449"/>
      <c r="BO221" s="449"/>
      <c r="BP221" s="81"/>
      <c r="BQ221" s="81"/>
      <c r="BR221" s="81"/>
      <c r="BS221" s="81"/>
      <c r="BT221" s="81"/>
      <c r="BU221" s="81"/>
      <c r="BV221" s="81"/>
      <c r="BW221" s="81"/>
      <c r="BX221" s="81"/>
      <c r="BY221" s="81"/>
      <c r="BZ221" s="81"/>
      <c r="CA221" s="81"/>
      <c r="CB221" s="81"/>
      <c r="CC221" s="81"/>
      <c r="CD221" s="81"/>
      <c r="CE221" s="81"/>
      <c r="CF221" s="81"/>
      <c r="CG221" s="81"/>
      <c r="CH221" s="81"/>
      <c r="CI221" s="81"/>
      <c r="CJ221" s="81"/>
      <c r="CK221" s="81"/>
      <c r="CL221" s="81"/>
      <c r="CM221" s="81"/>
      <c r="CN221" s="81"/>
      <c r="CO221" s="81"/>
      <c r="CP221" s="81"/>
      <c r="CQ221" s="81"/>
      <c r="CR221" s="81"/>
      <c r="CS221" s="81"/>
      <c r="CT221" s="81"/>
      <c r="CU221" s="81"/>
      <c r="CV221" s="81"/>
      <c r="CW221" s="81"/>
      <c r="CX221" s="81"/>
      <c r="CY221" s="81"/>
      <c r="CZ221" s="81"/>
      <c r="DA221" s="81"/>
      <c r="DB221" s="81"/>
      <c r="DC221" s="81"/>
      <c r="DD221" s="81"/>
      <c r="DE221" s="81"/>
      <c r="DF221" s="81"/>
      <c r="DG221" s="81"/>
      <c r="DH221" s="81"/>
      <c r="DI221" s="81"/>
      <c r="DJ221" s="81"/>
      <c r="DK221" s="448"/>
      <c r="DL221" s="213" t="str">
        <f t="shared" si="216"/>
        <v xml:space="preserve"> </v>
      </c>
      <c r="DM221" s="246">
        <f t="shared" si="290"/>
        <v>102</v>
      </c>
      <c r="DN221" s="447"/>
      <c r="DO221" s="449"/>
      <c r="DP221" s="81"/>
      <c r="DQ221" s="81"/>
      <c r="DR221" s="81"/>
      <c r="DS221" s="81"/>
      <c r="DT221" s="81"/>
      <c r="DU221" s="81"/>
      <c r="DV221" s="448"/>
      <c r="DW221" s="450"/>
      <c r="DX221" s="704"/>
      <c r="DY221" s="213" t="str">
        <f t="shared" si="291"/>
        <v xml:space="preserve"> </v>
      </c>
      <c r="DZ221" s="213" t="str">
        <f t="shared" si="292"/>
        <v xml:space="preserve"> </v>
      </c>
      <c r="EA221" s="247"/>
      <c r="EB221" s="247"/>
      <c r="EC221" s="247"/>
      <c r="ED221" s="247"/>
      <c r="EE221" s="247"/>
      <c r="EF221" s="247"/>
      <c r="EG221" s="450"/>
      <c r="EH221" s="704"/>
      <c r="EI221" s="213" t="str">
        <f t="shared" si="293"/>
        <v xml:space="preserve"> </v>
      </c>
      <c r="EJ221" s="213" t="str">
        <f t="shared" si="294"/>
        <v xml:space="preserve"> </v>
      </c>
      <c r="EK221" s="81"/>
      <c r="EL221" s="81"/>
      <c r="EM221" s="81"/>
      <c r="EN221" s="704"/>
      <c r="EO221" s="213" t="str">
        <f t="shared" si="295"/>
        <v xml:space="preserve"> </v>
      </c>
      <c r="EP221" s="249"/>
      <c r="EQ221" s="704"/>
      <c r="ER221" s="248"/>
      <c r="ES221" s="704"/>
      <c r="ET221" s="248"/>
      <c r="EU221" s="251"/>
      <c r="EV221" s="213" t="str">
        <f t="shared" si="296"/>
        <v xml:space="preserve"> </v>
      </c>
      <c r="EW221" s="213" t="str">
        <f t="shared" si="297"/>
        <v xml:space="preserve"> </v>
      </c>
      <c r="EX221" s="82"/>
      <c r="EY221" s="82"/>
      <c r="EZ221" s="82"/>
      <c r="FA221" s="248"/>
      <c r="FB221" s="1337" t="str">
        <f t="shared" si="298"/>
        <v xml:space="preserve"> </v>
      </c>
      <c r="FC221" s="452"/>
      <c r="FD221" s="213" t="str" cm="1">
        <f t="array" ref="FD221">IF(AND(SUM(COUNTIF(DO221:DV221,{"*実施*"}),COUNTIF(EA221:EF221,{"*実施*"}))&gt;0,FC221=""),"法に基づく措置あり→問12に記入",
IF(AND(SUM(COUNTIF(DO221:DV221,{"*実施*"}),COUNTIF(EA221:EF221,{"*実施*"}))&lt;1,FC221&lt;&gt;""),"法に基づく措置なし→問12に記入不要"," "))</f>
        <v xml:space="preserve"> </v>
      </c>
      <c r="FE221" s="449"/>
      <c r="FF221" s="704"/>
      <c r="FG221" s="81"/>
      <c r="FH221" s="449"/>
      <c r="FI221" s="1100"/>
      <c r="FJ221" s="1107" t="str">
        <f t="shared" si="225"/>
        <v xml:space="preserve"> </v>
      </c>
      <c r="FK221" s="779" t="str">
        <f t="shared" si="299"/>
        <v/>
      </c>
      <c r="FL221" s="212" t="str">
        <f t="shared" si="300"/>
        <v xml:space="preserve"> </v>
      </c>
      <c r="FM221" s="1335" t="str">
        <f t="shared" si="226"/>
        <v xml:space="preserve"> </v>
      </c>
      <c r="FN221" s="1273" t="str">
        <f t="shared" si="227"/>
        <v/>
      </c>
      <c r="FO221" s="1274" t="str">
        <f t="shared" si="228"/>
        <v/>
      </c>
      <c r="FP221" s="1275" t="str">
        <f t="shared" si="229"/>
        <v/>
      </c>
      <c r="FQ221" s="1275" t="str">
        <f t="shared" si="230"/>
        <v/>
      </c>
      <c r="FR221" s="1275" t="str">
        <f t="shared" si="231"/>
        <v/>
      </c>
      <c r="FS221" s="1275" t="str">
        <f t="shared" si="232"/>
        <v/>
      </c>
      <c r="FT221" s="1275" t="str">
        <f t="shared" si="233"/>
        <v/>
      </c>
      <c r="FU221" s="1275" t="str">
        <f t="shared" si="234"/>
        <v/>
      </c>
      <c r="FV221" s="1275" t="str">
        <f t="shared" si="235"/>
        <v/>
      </c>
      <c r="FW221" s="1275" t="str">
        <f t="shared" si="236"/>
        <v/>
      </c>
      <c r="FY221" s="1234" t="str">
        <f t="shared" si="250"/>
        <v xml:space="preserve"> </v>
      </c>
      <c r="FZ221" s="1234" t="str">
        <f t="shared" si="251"/>
        <v xml:space="preserve"> </v>
      </c>
      <c r="GA221" s="1234" t="str">
        <f t="shared" si="252"/>
        <v xml:space="preserve"> </v>
      </c>
      <c r="GB221" s="1234" t="str">
        <f t="shared" si="253"/>
        <v xml:space="preserve"> </v>
      </c>
      <c r="GC221" s="1234" t="str">
        <f t="shared" si="254"/>
        <v xml:space="preserve"> </v>
      </c>
      <c r="GD221" s="1234" t="str">
        <f t="shared" si="255"/>
        <v xml:space="preserve"> </v>
      </c>
      <c r="GE221" s="1234" t="str">
        <f t="shared" si="256"/>
        <v xml:space="preserve"> </v>
      </c>
      <c r="GF221" s="1234" t="str">
        <f t="shared" si="257"/>
        <v xml:space="preserve"> </v>
      </c>
      <c r="GG221" s="1234" t="str">
        <f t="shared" si="258"/>
        <v xml:space="preserve"> </v>
      </c>
      <c r="GH221" s="1234">
        <f t="shared" si="259"/>
        <v>0</v>
      </c>
      <c r="GI221" s="1234" t="str">
        <f t="shared" si="260"/>
        <v xml:space="preserve"> </v>
      </c>
      <c r="GJ221" s="1234" t="str">
        <f t="shared" si="261"/>
        <v xml:space="preserve"> </v>
      </c>
      <c r="GK221" s="1234" t="str">
        <f t="shared" si="262"/>
        <v xml:space="preserve"> </v>
      </c>
      <c r="GL221" s="1234" t="str">
        <f t="shared" si="263"/>
        <v xml:space="preserve"> </v>
      </c>
      <c r="GM221" s="1234" t="str">
        <f t="shared" si="264"/>
        <v xml:space="preserve"> </v>
      </c>
      <c r="GN221" s="1234" t="str">
        <f t="shared" si="265"/>
        <v xml:space="preserve"> </v>
      </c>
      <c r="GO221" s="1234" t="str">
        <f t="shared" si="266"/>
        <v xml:space="preserve"> </v>
      </c>
      <c r="GP221" s="1234" t="str">
        <f t="shared" si="267"/>
        <v xml:space="preserve"> </v>
      </c>
      <c r="GQ221" s="1234" t="str">
        <f t="shared" si="268"/>
        <v xml:space="preserve"> </v>
      </c>
      <c r="GR221" s="1234">
        <f t="shared" si="269"/>
        <v>0</v>
      </c>
      <c r="GS221" s="1234" t="str">
        <f t="shared" si="271"/>
        <v xml:space="preserve"> </v>
      </c>
      <c r="GT221" s="1234" t="str">
        <f t="shared" si="272"/>
        <v xml:space="preserve"> </v>
      </c>
      <c r="GU221" s="1234" t="str">
        <f t="shared" si="273"/>
        <v xml:space="preserve"> </v>
      </c>
      <c r="GV221" s="1234" t="str">
        <f t="shared" si="274"/>
        <v xml:space="preserve"> </v>
      </c>
      <c r="GW221" s="1234" t="str">
        <f t="shared" si="275"/>
        <v xml:space="preserve"> </v>
      </c>
      <c r="GX221" s="1234" t="str">
        <f t="shared" si="276"/>
        <v xml:space="preserve"> </v>
      </c>
      <c r="GY221" s="1234" t="str">
        <f t="shared" si="277"/>
        <v xml:space="preserve"> </v>
      </c>
      <c r="GZ221" s="1234" t="str">
        <f t="shared" si="278"/>
        <v xml:space="preserve"> </v>
      </c>
      <c r="HA221" s="1234" t="str">
        <f t="shared" si="279"/>
        <v xml:space="preserve"> </v>
      </c>
      <c r="HB221" s="1234">
        <f t="shared" si="270"/>
        <v>0</v>
      </c>
      <c r="HC221" s="1234" t="str">
        <f t="shared" si="237"/>
        <v xml:space="preserve"> </v>
      </c>
      <c r="HD221" s="1234" t="str">
        <f t="shared" si="238"/>
        <v xml:space="preserve"> </v>
      </c>
      <c r="HE221" s="1234" t="str">
        <f t="shared" si="239"/>
        <v xml:space="preserve"> </v>
      </c>
      <c r="HF221" s="1234">
        <f t="shared" si="240"/>
        <v>0</v>
      </c>
      <c r="HG221" s="1234" t="str">
        <f t="shared" si="241"/>
        <v xml:space="preserve"> </v>
      </c>
      <c r="HH221" s="1234" t="str">
        <f t="shared" si="242"/>
        <v xml:space="preserve"> </v>
      </c>
      <c r="HI221" s="1234" t="str">
        <f t="shared" si="243"/>
        <v xml:space="preserve"> </v>
      </c>
      <c r="HJ221" s="1234" t="str">
        <f t="shared" si="244"/>
        <v xml:space="preserve"> </v>
      </c>
      <c r="HK221" s="1234" t="str">
        <f t="shared" si="245"/>
        <v xml:space="preserve"> </v>
      </c>
      <c r="HL221" s="1234" t="str">
        <f t="shared" si="246"/>
        <v xml:space="preserve"> </v>
      </c>
      <c r="HM221" s="1234" t="str">
        <f t="shared" si="247"/>
        <v xml:space="preserve"> </v>
      </c>
      <c r="HN221" s="1234">
        <f t="shared" si="248"/>
        <v>0</v>
      </c>
    </row>
    <row r="222" spans="1:222" ht="30" customHeight="1" thickTop="1" thickBot="1">
      <c r="A222" s="1205">
        <f>【A票】【D票】!$D$10</f>
        <v>0</v>
      </c>
      <c r="B222" s="1205">
        <f>【A票】【D票】!$H$10</f>
        <v>0</v>
      </c>
      <c r="C222" s="1206" t="str">
        <f>【A票】【D票】!$K$10</f>
        <v xml:space="preserve"> </v>
      </c>
      <c r="D222" s="1207">
        <f t="shared" si="206"/>
        <v>103</v>
      </c>
      <c r="E222" s="472"/>
      <c r="F222" s="704"/>
      <c r="G222" s="588"/>
      <c r="H222" s="589"/>
      <c r="I222" s="639"/>
      <c r="J222" s="639"/>
      <c r="K222" s="639"/>
      <c r="L222" s="639"/>
      <c r="M222" s="639"/>
      <c r="N222" s="639"/>
      <c r="O222" s="639"/>
      <c r="P222" s="639"/>
      <c r="Q222" s="639"/>
      <c r="R222" s="639"/>
      <c r="S222" s="639"/>
      <c r="T222" s="639"/>
      <c r="U222" s="639"/>
      <c r="V222" s="640"/>
      <c r="W222" s="644"/>
      <c r="X222" s="644"/>
      <c r="Y222" s="645"/>
      <c r="Z222" s="643"/>
      <c r="AA222" s="212" t="str">
        <f t="shared" si="282"/>
        <v xml:space="preserve"> </v>
      </c>
      <c r="AB222" s="212" t="str">
        <f t="shared" si="283"/>
        <v xml:space="preserve"> </v>
      </c>
      <c r="AC222" s="81"/>
      <c r="AD222" s="448"/>
      <c r="AE222" s="448"/>
      <c r="AF222" s="804" t="str">
        <f t="shared" si="210"/>
        <v xml:space="preserve"> </v>
      </c>
      <c r="AG222" s="804" t="str">
        <f t="shared" si="211"/>
        <v xml:space="preserve"> </v>
      </c>
      <c r="AH222" s="440"/>
      <c r="AI222" s="704"/>
      <c r="AJ222" s="442"/>
      <c r="AK222" s="442"/>
      <c r="AL222" s="442"/>
      <c r="AM222" s="442"/>
      <c r="AN222" s="844"/>
      <c r="AO222" s="443"/>
      <c r="AP222" s="441"/>
      <c r="AQ222" s="1328" t="str">
        <f t="shared" si="249"/>
        <v xml:space="preserve"> </v>
      </c>
      <c r="AR222" s="213" t="str">
        <f t="shared" si="284"/>
        <v xml:space="preserve"> </v>
      </c>
      <c r="AS222" s="213" t="str">
        <f t="shared" si="285"/>
        <v xml:space="preserve"> </v>
      </c>
      <c r="AT222" s="1216" t="str">
        <f t="shared" si="286"/>
        <v xml:space="preserve"> </v>
      </c>
      <c r="AU222" s="1217" t="str">
        <f t="shared" si="287"/>
        <v xml:space="preserve"> </v>
      </c>
      <c r="AV222" s="79"/>
      <c r="AW222" s="1218" t="str">
        <f t="shared" si="288"/>
        <v/>
      </c>
      <c r="AX222" s="213" t="str">
        <f t="shared" si="214"/>
        <v xml:space="preserve"> </v>
      </c>
      <c r="AY222" s="213" t="str">
        <f t="shared" si="289"/>
        <v xml:space="preserve"> </v>
      </c>
      <c r="AZ222" s="445"/>
      <c r="BA222" s="81"/>
      <c r="BB222" s="81"/>
      <c r="BC222" s="80"/>
      <c r="BD222" s="245"/>
      <c r="BE222" s="442"/>
      <c r="BF222" s="442"/>
      <c r="BG222" s="442"/>
      <c r="BH222" s="219" t="str">
        <f t="shared" si="215"/>
        <v xml:space="preserve"> </v>
      </c>
      <c r="BI222" s="446"/>
      <c r="BJ222" s="704"/>
      <c r="BK222" s="81"/>
      <c r="BL222" s="451"/>
      <c r="BM222" s="450"/>
      <c r="BN222" s="449"/>
      <c r="BO222" s="449"/>
      <c r="BP222" s="81"/>
      <c r="BQ222" s="81"/>
      <c r="BR222" s="81"/>
      <c r="BS222" s="81"/>
      <c r="BT222" s="81"/>
      <c r="BU222" s="81"/>
      <c r="BV222" s="81"/>
      <c r="BW222" s="81"/>
      <c r="BX222" s="81"/>
      <c r="BY222" s="81"/>
      <c r="BZ222" s="81"/>
      <c r="CA222" s="81"/>
      <c r="CB222" s="81"/>
      <c r="CC222" s="81"/>
      <c r="CD222" s="81"/>
      <c r="CE222" s="81"/>
      <c r="CF222" s="81"/>
      <c r="CG222" s="81"/>
      <c r="CH222" s="81"/>
      <c r="CI222" s="81"/>
      <c r="CJ222" s="81"/>
      <c r="CK222" s="81"/>
      <c r="CL222" s="81"/>
      <c r="CM222" s="81"/>
      <c r="CN222" s="81"/>
      <c r="CO222" s="81"/>
      <c r="CP222" s="81"/>
      <c r="CQ222" s="81"/>
      <c r="CR222" s="81"/>
      <c r="CS222" s="81"/>
      <c r="CT222" s="81"/>
      <c r="CU222" s="81"/>
      <c r="CV222" s="81"/>
      <c r="CW222" s="81"/>
      <c r="CX222" s="81"/>
      <c r="CY222" s="81"/>
      <c r="CZ222" s="81"/>
      <c r="DA222" s="81"/>
      <c r="DB222" s="81"/>
      <c r="DC222" s="81"/>
      <c r="DD222" s="81"/>
      <c r="DE222" s="81"/>
      <c r="DF222" s="81"/>
      <c r="DG222" s="81"/>
      <c r="DH222" s="81"/>
      <c r="DI222" s="81"/>
      <c r="DJ222" s="81"/>
      <c r="DK222" s="448"/>
      <c r="DL222" s="213" t="str">
        <f t="shared" si="216"/>
        <v xml:space="preserve"> </v>
      </c>
      <c r="DM222" s="246">
        <f t="shared" si="290"/>
        <v>103</v>
      </c>
      <c r="DN222" s="447"/>
      <c r="DO222" s="449"/>
      <c r="DP222" s="81"/>
      <c r="DQ222" s="81"/>
      <c r="DR222" s="81"/>
      <c r="DS222" s="81"/>
      <c r="DT222" s="81"/>
      <c r="DU222" s="81"/>
      <c r="DV222" s="448"/>
      <c r="DW222" s="450"/>
      <c r="DX222" s="704"/>
      <c r="DY222" s="213" t="str">
        <f t="shared" si="291"/>
        <v xml:space="preserve"> </v>
      </c>
      <c r="DZ222" s="213" t="str">
        <f t="shared" si="292"/>
        <v xml:space="preserve"> </v>
      </c>
      <c r="EA222" s="247"/>
      <c r="EB222" s="247"/>
      <c r="EC222" s="247"/>
      <c r="ED222" s="247"/>
      <c r="EE222" s="247"/>
      <c r="EF222" s="247"/>
      <c r="EG222" s="450"/>
      <c r="EH222" s="704"/>
      <c r="EI222" s="213" t="str">
        <f t="shared" si="293"/>
        <v xml:space="preserve"> </v>
      </c>
      <c r="EJ222" s="213" t="str">
        <f t="shared" si="294"/>
        <v xml:space="preserve"> </v>
      </c>
      <c r="EK222" s="81"/>
      <c r="EL222" s="81"/>
      <c r="EM222" s="81"/>
      <c r="EN222" s="704"/>
      <c r="EO222" s="213" t="str">
        <f t="shared" si="295"/>
        <v xml:space="preserve"> </v>
      </c>
      <c r="EP222" s="249"/>
      <c r="EQ222" s="704"/>
      <c r="ER222" s="248"/>
      <c r="ES222" s="704"/>
      <c r="ET222" s="248"/>
      <c r="EU222" s="251"/>
      <c r="EV222" s="213" t="str">
        <f t="shared" si="296"/>
        <v xml:space="preserve"> </v>
      </c>
      <c r="EW222" s="213" t="str">
        <f t="shared" si="297"/>
        <v xml:space="preserve"> </v>
      </c>
      <c r="EX222" s="82"/>
      <c r="EY222" s="82"/>
      <c r="EZ222" s="82"/>
      <c r="FA222" s="248"/>
      <c r="FB222" s="1337" t="str">
        <f t="shared" si="298"/>
        <v xml:space="preserve"> </v>
      </c>
      <c r="FC222" s="452"/>
      <c r="FD222" s="213" t="str" cm="1">
        <f t="array" ref="FD222">IF(AND(SUM(COUNTIF(DO222:DV222,{"*実施*"}),COUNTIF(EA222:EF222,{"*実施*"}))&gt;0,FC222=""),"法に基づく措置あり→問12に記入",
IF(AND(SUM(COUNTIF(DO222:DV222,{"*実施*"}),COUNTIF(EA222:EF222,{"*実施*"}))&lt;1,FC222&lt;&gt;""),"法に基づく措置なし→問12に記入不要"," "))</f>
        <v xml:space="preserve"> </v>
      </c>
      <c r="FE222" s="449"/>
      <c r="FF222" s="704"/>
      <c r="FG222" s="81"/>
      <c r="FH222" s="449"/>
      <c r="FI222" s="1100"/>
      <c r="FJ222" s="1107" t="str">
        <f t="shared" si="225"/>
        <v xml:space="preserve"> </v>
      </c>
      <c r="FK222" s="779" t="str">
        <f t="shared" si="299"/>
        <v/>
      </c>
      <c r="FL222" s="212" t="str">
        <f t="shared" si="300"/>
        <v xml:space="preserve"> </v>
      </c>
      <c r="FM222" s="1335" t="str">
        <f t="shared" si="226"/>
        <v xml:space="preserve"> </v>
      </c>
      <c r="FN222" s="1273" t="str">
        <f t="shared" si="227"/>
        <v/>
      </c>
      <c r="FO222" s="1274" t="str">
        <f t="shared" si="228"/>
        <v/>
      </c>
      <c r="FP222" s="1275" t="str">
        <f t="shared" si="229"/>
        <v/>
      </c>
      <c r="FQ222" s="1275" t="str">
        <f t="shared" si="230"/>
        <v/>
      </c>
      <c r="FR222" s="1275" t="str">
        <f t="shared" si="231"/>
        <v/>
      </c>
      <c r="FS222" s="1275" t="str">
        <f t="shared" si="232"/>
        <v/>
      </c>
      <c r="FT222" s="1275" t="str">
        <f t="shared" si="233"/>
        <v/>
      </c>
      <c r="FU222" s="1275" t="str">
        <f t="shared" si="234"/>
        <v/>
      </c>
      <c r="FV222" s="1275" t="str">
        <f t="shared" si="235"/>
        <v/>
      </c>
      <c r="FW222" s="1275" t="str">
        <f t="shared" si="236"/>
        <v/>
      </c>
      <c r="FY222" s="1234" t="str">
        <f t="shared" si="250"/>
        <v xml:space="preserve"> </v>
      </c>
      <c r="FZ222" s="1234" t="str">
        <f t="shared" si="251"/>
        <v xml:space="preserve"> </v>
      </c>
      <c r="GA222" s="1234" t="str">
        <f t="shared" si="252"/>
        <v xml:space="preserve"> </v>
      </c>
      <c r="GB222" s="1234" t="str">
        <f t="shared" si="253"/>
        <v xml:space="preserve"> </v>
      </c>
      <c r="GC222" s="1234" t="str">
        <f t="shared" si="254"/>
        <v xml:space="preserve"> </v>
      </c>
      <c r="GD222" s="1234" t="str">
        <f t="shared" si="255"/>
        <v xml:space="preserve"> </v>
      </c>
      <c r="GE222" s="1234" t="str">
        <f t="shared" si="256"/>
        <v xml:space="preserve"> </v>
      </c>
      <c r="GF222" s="1234" t="str">
        <f t="shared" si="257"/>
        <v xml:space="preserve"> </v>
      </c>
      <c r="GG222" s="1234" t="str">
        <f t="shared" si="258"/>
        <v xml:space="preserve"> </v>
      </c>
      <c r="GH222" s="1234">
        <f t="shared" si="259"/>
        <v>0</v>
      </c>
      <c r="GI222" s="1234" t="str">
        <f t="shared" si="260"/>
        <v xml:space="preserve"> </v>
      </c>
      <c r="GJ222" s="1234" t="str">
        <f t="shared" si="261"/>
        <v xml:space="preserve"> </v>
      </c>
      <c r="GK222" s="1234" t="str">
        <f t="shared" si="262"/>
        <v xml:space="preserve"> </v>
      </c>
      <c r="GL222" s="1234" t="str">
        <f t="shared" si="263"/>
        <v xml:space="preserve"> </v>
      </c>
      <c r="GM222" s="1234" t="str">
        <f t="shared" si="264"/>
        <v xml:space="preserve"> </v>
      </c>
      <c r="GN222" s="1234" t="str">
        <f t="shared" si="265"/>
        <v xml:space="preserve"> </v>
      </c>
      <c r="GO222" s="1234" t="str">
        <f t="shared" si="266"/>
        <v xml:space="preserve"> </v>
      </c>
      <c r="GP222" s="1234" t="str">
        <f t="shared" si="267"/>
        <v xml:space="preserve"> </v>
      </c>
      <c r="GQ222" s="1234" t="str">
        <f t="shared" si="268"/>
        <v xml:space="preserve"> </v>
      </c>
      <c r="GR222" s="1234">
        <f t="shared" si="269"/>
        <v>0</v>
      </c>
      <c r="GS222" s="1234" t="str">
        <f t="shared" si="271"/>
        <v xml:space="preserve"> </v>
      </c>
      <c r="GT222" s="1234" t="str">
        <f t="shared" si="272"/>
        <v xml:space="preserve"> </v>
      </c>
      <c r="GU222" s="1234" t="str">
        <f t="shared" si="273"/>
        <v xml:space="preserve"> </v>
      </c>
      <c r="GV222" s="1234" t="str">
        <f t="shared" si="274"/>
        <v xml:space="preserve"> </v>
      </c>
      <c r="GW222" s="1234" t="str">
        <f t="shared" si="275"/>
        <v xml:space="preserve"> </v>
      </c>
      <c r="GX222" s="1234" t="str">
        <f t="shared" si="276"/>
        <v xml:space="preserve"> </v>
      </c>
      <c r="GY222" s="1234" t="str">
        <f t="shared" si="277"/>
        <v xml:space="preserve"> </v>
      </c>
      <c r="GZ222" s="1234" t="str">
        <f t="shared" si="278"/>
        <v xml:space="preserve"> </v>
      </c>
      <c r="HA222" s="1234" t="str">
        <f t="shared" si="279"/>
        <v xml:space="preserve"> </v>
      </c>
      <c r="HB222" s="1234">
        <f t="shared" si="270"/>
        <v>0</v>
      </c>
      <c r="HC222" s="1234" t="str">
        <f t="shared" si="237"/>
        <v xml:space="preserve"> </v>
      </c>
      <c r="HD222" s="1234" t="str">
        <f t="shared" si="238"/>
        <v xml:space="preserve"> </v>
      </c>
      <c r="HE222" s="1234" t="str">
        <f t="shared" si="239"/>
        <v xml:space="preserve"> </v>
      </c>
      <c r="HF222" s="1234">
        <f t="shared" si="240"/>
        <v>0</v>
      </c>
      <c r="HG222" s="1234" t="str">
        <f t="shared" si="241"/>
        <v xml:space="preserve"> </v>
      </c>
      <c r="HH222" s="1234" t="str">
        <f t="shared" si="242"/>
        <v xml:space="preserve"> </v>
      </c>
      <c r="HI222" s="1234" t="str">
        <f t="shared" si="243"/>
        <v xml:space="preserve"> </v>
      </c>
      <c r="HJ222" s="1234" t="str">
        <f t="shared" si="244"/>
        <v xml:space="preserve"> </v>
      </c>
      <c r="HK222" s="1234" t="str">
        <f t="shared" si="245"/>
        <v xml:space="preserve"> </v>
      </c>
      <c r="HL222" s="1234" t="str">
        <f t="shared" si="246"/>
        <v xml:space="preserve"> </v>
      </c>
      <c r="HM222" s="1234" t="str">
        <f t="shared" si="247"/>
        <v xml:space="preserve"> </v>
      </c>
      <c r="HN222" s="1234">
        <f t="shared" si="248"/>
        <v>0</v>
      </c>
    </row>
    <row r="223" spans="1:222" ht="30" customHeight="1" thickTop="1" thickBot="1">
      <c r="A223" s="1205">
        <f>【A票】【D票】!$D$10</f>
        <v>0</v>
      </c>
      <c r="B223" s="1205">
        <f>【A票】【D票】!$H$10</f>
        <v>0</v>
      </c>
      <c r="C223" s="1206" t="str">
        <f>【A票】【D票】!$K$10</f>
        <v xml:space="preserve"> </v>
      </c>
      <c r="D223" s="1207">
        <f t="shared" si="206"/>
        <v>104</v>
      </c>
      <c r="E223" s="472"/>
      <c r="F223" s="704"/>
      <c r="G223" s="588"/>
      <c r="H223" s="589"/>
      <c r="I223" s="639"/>
      <c r="J223" s="639"/>
      <c r="K223" s="639"/>
      <c r="L223" s="639"/>
      <c r="M223" s="639"/>
      <c r="N223" s="639"/>
      <c r="O223" s="639"/>
      <c r="P223" s="639"/>
      <c r="Q223" s="639"/>
      <c r="R223" s="639"/>
      <c r="S223" s="639"/>
      <c r="T223" s="639"/>
      <c r="U223" s="639"/>
      <c r="V223" s="640"/>
      <c r="W223" s="644"/>
      <c r="X223" s="644"/>
      <c r="Y223" s="645"/>
      <c r="Z223" s="643"/>
      <c r="AA223" s="212" t="str">
        <f t="shared" si="282"/>
        <v xml:space="preserve"> </v>
      </c>
      <c r="AB223" s="212" t="str">
        <f t="shared" si="283"/>
        <v xml:space="preserve"> </v>
      </c>
      <c r="AC223" s="81"/>
      <c r="AD223" s="448"/>
      <c r="AE223" s="448"/>
      <c r="AF223" s="804" t="str">
        <f t="shared" si="210"/>
        <v xml:space="preserve"> </v>
      </c>
      <c r="AG223" s="804" t="str">
        <f t="shared" si="211"/>
        <v xml:space="preserve"> </v>
      </c>
      <c r="AH223" s="440"/>
      <c r="AI223" s="704"/>
      <c r="AJ223" s="442"/>
      <c r="AK223" s="442"/>
      <c r="AL223" s="442"/>
      <c r="AM223" s="442"/>
      <c r="AN223" s="844"/>
      <c r="AO223" s="443"/>
      <c r="AP223" s="441"/>
      <c r="AQ223" s="1328" t="str">
        <f t="shared" si="249"/>
        <v xml:space="preserve"> </v>
      </c>
      <c r="AR223" s="213" t="str">
        <f t="shared" si="284"/>
        <v xml:space="preserve"> </v>
      </c>
      <c r="AS223" s="213" t="str">
        <f t="shared" si="285"/>
        <v xml:space="preserve"> </v>
      </c>
      <c r="AT223" s="1216" t="str">
        <f t="shared" si="286"/>
        <v xml:space="preserve"> </v>
      </c>
      <c r="AU223" s="1217" t="str">
        <f t="shared" si="287"/>
        <v xml:space="preserve"> </v>
      </c>
      <c r="AV223" s="79"/>
      <c r="AW223" s="1218" t="str">
        <f t="shared" si="288"/>
        <v/>
      </c>
      <c r="AX223" s="213" t="str">
        <f t="shared" si="214"/>
        <v xml:space="preserve"> </v>
      </c>
      <c r="AY223" s="213" t="str">
        <f t="shared" si="289"/>
        <v xml:space="preserve"> </v>
      </c>
      <c r="AZ223" s="445"/>
      <c r="BA223" s="81"/>
      <c r="BB223" s="81"/>
      <c r="BC223" s="80"/>
      <c r="BD223" s="245"/>
      <c r="BE223" s="442"/>
      <c r="BF223" s="442"/>
      <c r="BG223" s="442"/>
      <c r="BH223" s="219" t="str">
        <f t="shared" si="215"/>
        <v xml:space="preserve"> </v>
      </c>
      <c r="BI223" s="446"/>
      <c r="BJ223" s="704"/>
      <c r="BK223" s="81"/>
      <c r="BL223" s="451"/>
      <c r="BM223" s="450"/>
      <c r="BN223" s="449"/>
      <c r="BO223" s="449"/>
      <c r="BP223" s="81"/>
      <c r="BQ223" s="81"/>
      <c r="BR223" s="81"/>
      <c r="BS223" s="81"/>
      <c r="BT223" s="81"/>
      <c r="BU223" s="81"/>
      <c r="BV223" s="81"/>
      <c r="BW223" s="81"/>
      <c r="BX223" s="81"/>
      <c r="BY223" s="81"/>
      <c r="BZ223" s="81"/>
      <c r="CA223" s="81"/>
      <c r="CB223" s="81"/>
      <c r="CC223" s="81"/>
      <c r="CD223" s="81"/>
      <c r="CE223" s="81"/>
      <c r="CF223" s="81"/>
      <c r="CG223" s="81"/>
      <c r="CH223" s="81"/>
      <c r="CI223" s="81"/>
      <c r="CJ223" s="81"/>
      <c r="CK223" s="81"/>
      <c r="CL223" s="81"/>
      <c r="CM223" s="81"/>
      <c r="CN223" s="81"/>
      <c r="CO223" s="81"/>
      <c r="CP223" s="81"/>
      <c r="CQ223" s="81"/>
      <c r="CR223" s="81"/>
      <c r="CS223" s="81"/>
      <c r="CT223" s="81"/>
      <c r="CU223" s="81"/>
      <c r="CV223" s="81"/>
      <c r="CW223" s="81"/>
      <c r="CX223" s="81"/>
      <c r="CY223" s="81"/>
      <c r="CZ223" s="81"/>
      <c r="DA223" s="81"/>
      <c r="DB223" s="81"/>
      <c r="DC223" s="81"/>
      <c r="DD223" s="81"/>
      <c r="DE223" s="81"/>
      <c r="DF223" s="81"/>
      <c r="DG223" s="81"/>
      <c r="DH223" s="81"/>
      <c r="DI223" s="81"/>
      <c r="DJ223" s="81"/>
      <c r="DK223" s="448"/>
      <c r="DL223" s="213" t="str">
        <f t="shared" si="216"/>
        <v xml:space="preserve"> </v>
      </c>
      <c r="DM223" s="246">
        <f t="shared" si="290"/>
        <v>104</v>
      </c>
      <c r="DN223" s="447"/>
      <c r="DO223" s="449"/>
      <c r="DP223" s="81"/>
      <c r="DQ223" s="81"/>
      <c r="DR223" s="81"/>
      <c r="DS223" s="81"/>
      <c r="DT223" s="81"/>
      <c r="DU223" s="81"/>
      <c r="DV223" s="448"/>
      <c r="DW223" s="450"/>
      <c r="DX223" s="704"/>
      <c r="DY223" s="213" t="str">
        <f t="shared" si="291"/>
        <v xml:space="preserve"> </v>
      </c>
      <c r="DZ223" s="213" t="str">
        <f t="shared" si="292"/>
        <v xml:space="preserve"> </v>
      </c>
      <c r="EA223" s="247"/>
      <c r="EB223" s="247"/>
      <c r="EC223" s="247"/>
      <c r="ED223" s="247"/>
      <c r="EE223" s="247"/>
      <c r="EF223" s="247"/>
      <c r="EG223" s="450"/>
      <c r="EH223" s="704"/>
      <c r="EI223" s="213" t="str">
        <f t="shared" si="293"/>
        <v xml:space="preserve"> </v>
      </c>
      <c r="EJ223" s="213" t="str">
        <f t="shared" si="294"/>
        <v xml:space="preserve"> </v>
      </c>
      <c r="EK223" s="81"/>
      <c r="EL223" s="81"/>
      <c r="EM223" s="81"/>
      <c r="EN223" s="704"/>
      <c r="EO223" s="213" t="str">
        <f t="shared" si="295"/>
        <v xml:space="preserve"> </v>
      </c>
      <c r="EP223" s="249"/>
      <c r="EQ223" s="704"/>
      <c r="ER223" s="248"/>
      <c r="ES223" s="704"/>
      <c r="ET223" s="248"/>
      <c r="EU223" s="251"/>
      <c r="EV223" s="213" t="str">
        <f t="shared" si="296"/>
        <v xml:space="preserve"> </v>
      </c>
      <c r="EW223" s="213" t="str">
        <f t="shared" si="297"/>
        <v xml:space="preserve"> </v>
      </c>
      <c r="EX223" s="82"/>
      <c r="EY223" s="82"/>
      <c r="EZ223" s="82"/>
      <c r="FA223" s="248"/>
      <c r="FB223" s="1337" t="str">
        <f t="shared" si="298"/>
        <v xml:space="preserve"> </v>
      </c>
      <c r="FC223" s="452"/>
      <c r="FD223" s="213" t="str" cm="1">
        <f t="array" ref="FD223">IF(AND(SUM(COUNTIF(DO223:DV223,{"*実施*"}),COUNTIF(EA223:EF223,{"*実施*"}))&gt;0,FC223=""),"法に基づく措置あり→問12に記入",
IF(AND(SUM(COUNTIF(DO223:DV223,{"*実施*"}),COUNTIF(EA223:EF223,{"*実施*"}))&lt;1,FC223&lt;&gt;""),"法に基づく措置なし→問12に記入不要"," "))</f>
        <v xml:space="preserve"> </v>
      </c>
      <c r="FE223" s="449"/>
      <c r="FF223" s="704"/>
      <c r="FG223" s="81"/>
      <c r="FH223" s="449"/>
      <c r="FI223" s="1100"/>
      <c r="FJ223" s="1107" t="str">
        <f t="shared" si="225"/>
        <v xml:space="preserve"> </v>
      </c>
      <c r="FK223" s="779" t="str">
        <f t="shared" si="299"/>
        <v/>
      </c>
      <c r="FL223" s="212" t="str">
        <f t="shared" si="300"/>
        <v xml:space="preserve"> </v>
      </c>
      <c r="FM223" s="1335" t="str">
        <f t="shared" si="226"/>
        <v xml:space="preserve"> </v>
      </c>
      <c r="FN223" s="1273" t="str">
        <f t="shared" si="227"/>
        <v/>
      </c>
      <c r="FO223" s="1274" t="str">
        <f t="shared" si="228"/>
        <v/>
      </c>
      <c r="FP223" s="1275" t="str">
        <f t="shared" si="229"/>
        <v/>
      </c>
      <c r="FQ223" s="1275" t="str">
        <f t="shared" si="230"/>
        <v/>
      </c>
      <c r="FR223" s="1275" t="str">
        <f t="shared" si="231"/>
        <v/>
      </c>
      <c r="FS223" s="1275" t="str">
        <f t="shared" si="232"/>
        <v/>
      </c>
      <c r="FT223" s="1275" t="str">
        <f t="shared" si="233"/>
        <v/>
      </c>
      <c r="FU223" s="1275" t="str">
        <f t="shared" si="234"/>
        <v/>
      </c>
      <c r="FV223" s="1275" t="str">
        <f t="shared" si="235"/>
        <v/>
      </c>
      <c r="FW223" s="1275" t="str">
        <f t="shared" si="236"/>
        <v/>
      </c>
      <c r="FY223" s="1234" t="str">
        <f t="shared" si="250"/>
        <v xml:space="preserve"> </v>
      </c>
      <c r="FZ223" s="1234" t="str">
        <f t="shared" si="251"/>
        <v xml:space="preserve"> </v>
      </c>
      <c r="GA223" s="1234" t="str">
        <f t="shared" si="252"/>
        <v xml:space="preserve"> </v>
      </c>
      <c r="GB223" s="1234" t="str">
        <f t="shared" si="253"/>
        <v xml:space="preserve"> </v>
      </c>
      <c r="GC223" s="1234" t="str">
        <f t="shared" si="254"/>
        <v xml:space="preserve"> </v>
      </c>
      <c r="GD223" s="1234" t="str">
        <f t="shared" si="255"/>
        <v xml:space="preserve"> </v>
      </c>
      <c r="GE223" s="1234" t="str">
        <f t="shared" si="256"/>
        <v xml:space="preserve"> </v>
      </c>
      <c r="GF223" s="1234" t="str">
        <f t="shared" si="257"/>
        <v xml:space="preserve"> </v>
      </c>
      <c r="GG223" s="1234" t="str">
        <f t="shared" si="258"/>
        <v xml:space="preserve"> </v>
      </c>
      <c r="GH223" s="1234">
        <f t="shared" si="259"/>
        <v>0</v>
      </c>
      <c r="GI223" s="1234" t="str">
        <f t="shared" si="260"/>
        <v xml:space="preserve"> </v>
      </c>
      <c r="GJ223" s="1234" t="str">
        <f t="shared" si="261"/>
        <v xml:space="preserve"> </v>
      </c>
      <c r="GK223" s="1234" t="str">
        <f t="shared" si="262"/>
        <v xml:space="preserve"> </v>
      </c>
      <c r="GL223" s="1234" t="str">
        <f t="shared" si="263"/>
        <v xml:space="preserve"> </v>
      </c>
      <c r="GM223" s="1234" t="str">
        <f t="shared" si="264"/>
        <v xml:space="preserve"> </v>
      </c>
      <c r="GN223" s="1234" t="str">
        <f t="shared" si="265"/>
        <v xml:space="preserve"> </v>
      </c>
      <c r="GO223" s="1234" t="str">
        <f t="shared" si="266"/>
        <v xml:space="preserve"> </v>
      </c>
      <c r="GP223" s="1234" t="str">
        <f t="shared" si="267"/>
        <v xml:space="preserve"> </v>
      </c>
      <c r="GQ223" s="1234" t="str">
        <f t="shared" si="268"/>
        <v xml:space="preserve"> </v>
      </c>
      <c r="GR223" s="1234">
        <f t="shared" si="269"/>
        <v>0</v>
      </c>
      <c r="GS223" s="1234" t="str">
        <f t="shared" si="271"/>
        <v xml:space="preserve"> </v>
      </c>
      <c r="GT223" s="1234" t="str">
        <f t="shared" si="272"/>
        <v xml:space="preserve"> </v>
      </c>
      <c r="GU223" s="1234" t="str">
        <f t="shared" si="273"/>
        <v xml:space="preserve"> </v>
      </c>
      <c r="GV223" s="1234" t="str">
        <f t="shared" si="274"/>
        <v xml:space="preserve"> </v>
      </c>
      <c r="GW223" s="1234" t="str">
        <f t="shared" si="275"/>
        <v xml:space="preserve"> </v>
      </c>
      <c r="GX223" s="1234" t="str">
        <f t="shared" si="276"/>
        <v xml:space="preserve"> </v>
      </c>
      <c r="GY223" s="1234" t="str">
        <f t="shared" si="277"/>
        <v xml:space="preserve"> </v>
      </c>
      <c r="GZ223" s="1234" t="str">
        <f t="shared" si="278"/>
        <v xml:space="preserve"> </v>
      </c>
      <c r="HA223" s="1234" t="str">
        <f t="shared" si="279"/>
        <v xml:space="preserve"> </v>
      </c>
      <c r="HB223" s="1234">
        <f t="shared" si="270"/>
        <v>0</v>
      </c>
      <c r="HC223" s="1234" t="str">
        <f t="shared" si="237"/>
        <v xml:space="preserve"> </v>
      </c>
      <c r="HD223" s="1234" t="str">
        <f t="shared" si="238"/>
        <v xml:space="preserve"> </v>
      </c>
      <c r="HE223" s="1234" t="str">
        <f t="shared" si="239"/>
        <v xml:space="preserve"> </v>
      </c>
      <c r="HF223" s="1234">
        <f t="shared" si="240"/>
        <v>0</v>
      </c>
      <c r="HG223" s="1234" t="str">
        <f t="shared" si="241"/>
        <v xml:space="preserve"> </v>
      </c>
      <c r="HH223" s="1234" t="str">
        <f t="shared" si="242"/>
        <v xml:space="preserve"> </v>
      </c>
      <c r="HI223" s="1234" t="str">
        <f t="shared" si="243"/>
        <v xml:space="preserve"> </v>
      </c>
      <c r="HJ223" s="1234" t="str">
        <f t="shared" si="244"/>
        <v xml:space="preserve"> </v>
      </c>
      <c r="HK223" s="1234" t="str">
        <f t="shared" si="245"/>
        <v xml:space="preserve"> </v>
      </c>
      <c r="HL223" s="1234" t="str">
        <f t="shared" si="246"/>
        <v xml:space="preserve"> </v>
      </c>
      <c r="HM223" s="1234" t="str">
        <f t="shared" si="247"/>
        <v xml:space="preserve"> </v>
      </c>
      <c r="HN223" s="1234">
        <f t="shared" si="248"/>
        <v>0</v>
      </c>
    </row>
    <row r="224" spans="1:222" ht="30" customHeight="1" thickTop="1" thickBot="1">
      <c r="A224" s="1205">
        <f>【A票】【D票】!$D$10</f>
        <v>0</v>
      </c>
      <c r="B224" s="1205">
        <f>【A票】【D票】!$H$10</f>
        <v>0</v>
      </c>
      <c r="C224" s="1206" t="str">
        <f>【A票】【D票】!$K$10</f>
        <v xml:space="preserve"> </v>
      </c>
      <c r="D224" s="1207">
        <f t="shared" si="206"/>
        <v>105</v>
      </c>
      <c r="E224" s="472"/>
      <c r="F224" s="704"/>
      <c r="G224" s="588"/>
      <c r="H224" s="589"/>
      <c r="I224" s="639"/>
      <c r="J224" s="639"/>
      <c r="K224" s="639"/>
      <c r="L224" s="639"/>
      <c r="M224" s="639"/>
      <c r="N224" s="639"/>
      <c r="O224" s="639"/>
      <c r="P224" s="639"/>
      <c r="Q224" s="639"/>
      <c r="R224" s="639"/>
      <c r="S224" s="639"/>
      <c r="T224" s="639"/>
      <c r="U224" s="639"/>
      <c r="V224" s="640"/>
      <c r="W224" s="644"/>
      <c r="X224" s="644"/>
      <c r="Y224" s="645"/>
      <c r="Z224" s="643"/>
      <c r="AA224" s="212" t="str">
        <f t="shared" si="282"/>
        <v xml:space="preserve"> </v>
      </c>
      <c r="AB224" s="212" t="str">
        <f t="shared" si="283"/>
        <v xml:space="preserve"> </v>
      </c>
      <c r="AC224" s="81"/>
      <c r="AD224" s="448"/>
      <c r="AE224" s="448"/>
      <c r="AF224" s="804" t="str">
        <f t="shared" si="210"/>
        <v xml:space="preserve"> </v>
      </c>
      <c r="AG224" s="804" t="str">
        <f t="shared" si="211"/>
        <v xml:space="preserve"> </v>
      </c>
      <c r="AH224" s="440"/>
      <c r="AI224" s="704"/>
      <c r="AJ224" s="442"/>
      <c r="AK224" s="442"/>
      <c r="AL224" s="442"/>
      <c r="AM224" s="442"/>
      <c r="AN224" s="844"/>
      <c r="AO224" s="443"/>
      <c r="AP224" s="441"/>
      <c r="AQ224" s="1328" t="str">
        <f t="shared" si="249"/>
        <v xml:space="preserve"> </v>
      </c>
      <c r="AR224" s="213" t="str">
        <f t="shared" si="284"/>
        <v xml:space="preserve"> </v>
      </c>
      <c r="AS224" s="213" t="str">
        <f t="shared" si="285"/>
        <v xml:space="preserve"> </v>
      </c>
      <c r="AT224" s="1216" t="str">
        <f t="shared" si="286"/>
        <v xml:space="preserve"> </v>
      </c>
      <c r="AU224" s="1217" t="str">
        <f t="shared" si="287"/>
        <v xml:space="preserve"> </v>
      </c>
      <c r="AV224" s="79"/>
      <c r="AW224" s="1218" t="str">
        <f t="shared" si="288"/>
        <v/>
      </c>
      <c r="AX224" s="213" t="str">
        <f t="shared" si="214"/>
        <v xml:space="preserve"> </v>
      </c>
      <c r="AY224" s="213" t="str">
        <f t="shared" si="289"/>
        <v xml:space="preserve"> </v>
      </c>
      <c r="AZ224" s="445"/>
      <c r="BA224" s="81"/>
      <c r="BB224" s="81"/>
      <c r="BC224" s="80"/>
      <c r="BD224" s="245"/>
      <c r="BE224" s="442"/>
      <c r="BF224" s="442"/>
      <c r="BG224" s="442"/>
      <c r="BH224" s="219" t="str">
        <f t="shared" si="215"/>
        <v xml:space="preserve"> </v>
      </c>
      <c r="BI224" s="446"/>
      <c r="BJ224" s="704"/>
      <c r="BK224" s="81"/>
      <c r="BL224" s="451"/>
      <c r="BM224" s="450"/>
      <c r="BN224" s="449"/>
      <c r="BO224" s="449"/>
      <c r="BP224" s="81"/>
      <c r="BQ224" s="81"/>
      <c r="BR224" s="81"/>
      <c r="BS224" s="81"/>
      <c r="BT224" s="81"/>
      <c r="BU224" s="81"/>
      <c r="BV224" s="81"/>
      <c r="BW224" s="81"/>
      <c r="BX224" s="81"/>
      <c r="BY224" s="81"/>
      <c r="BZ224" s="81"/>
      <c r="CA224" s="81"/>
      <c r="CB224" s="81"/>
      <c r="CC224" s="81"/>
      <c r="CD224" s="81"/>
      <c r="CE224" s="81"/>
      <c r="CF224" s="81"/>
      <c r="CG224" s="81"/>
      <c r="CH224" s="81"/>
      <c r="CI224" s="81"/>
      <c r="CJ224" s="81"/>
      <c r="CK224" s="81"/>
      <c r="CL224" s="81"/>
      <c r="CM224" s="81"/>
      <c r="CN224" s="81"/>
      <c r="CO224" s="81"/>
      <c r="CP224" s="81"/>
      <c r="CQ224" s="81"/>
      <c r="CR224" s="81"/>
      <c r="CS224" s="81"/>
      <c r="CT224" s="81"/>
      <c r="CU224" s="81"/>
      <c r="CV224" s="81"/>
      <c r="CW224" s="81"/>
      <c r="CX224" s="81"/>
      <c r="CY224" s="81"/>
      <c r="CZ224" s="81"/>
      <c r="DA224" s="81"/>
      <c r="DB224" s="81"/>
      <c r="DC224" s="81"/>
      <c r="DD224" s="81"/>
      <c r="DE224" s="81"/>
      <c r="DF224" s="81"/>
      <c r="DG224" s="81"/>
      <c r="DH224" s="81"/>
      <c r="DI224" s="81"/>
      <c r="DJ224" s="81"/>
      <c r="DK224" s="448"/>
      <c r="DL224" s="213" t="str">
        <f t="shared" si="216"/>
        <v xml:space="preserve"> </v>
      </c>
      <c r="DM224" s="246">
        <f t="shared" si="290"/>
        <v>105</v>
      </c>
      <c r="DN224" s="447"/>
      <c r="DO224" s="449"/>
      <c r="DP224" s="81"/>
      <c r="DQ224" s="81"/>
      <c r="DR224" s="81"/>
      <c r="DS224" s="81"/>
      <c r="DT224" s="81"/>
      <c r="DU224" s="81"/>
      <c r="DV224" s="448"/>
      <c r="DW224" s="450"/>
      <c r="DX224" s="704"/>
      <c r="DY224" s="213" t="str">
        <f t="shared" si="291"/>
        <v xml:space="preserve"> </v>
      </c>
      <c r="DZ224" s="213" t="str">
        <f t="shared" si="292"/>
        <v xml:space="preserve"> </v>
      </c>
      <c r="EA224" s="247"/>
      <c r="EB224" s="247"/>
      <c r="EC224" s="247"/>
      <c r="ED224" s="247"/>
      <c r="EE224" s="247"/>
      <c r="EF224" s="247"/>
      <c r="EG224" s="450"/>
      <c r="EH224" s="704"/>
      <c r="EI224" s="213" t="str">
        <f t="shared" si="293"/>
        <v xml:space="preserve"> </v>
      </c>
      <c r="EJ224" s="213" t="str">
        <f t="shared" si="294"/>
        <v xml:space="preserve"> </v>
      </c>
      <c r="EK224" s="81"/>
      <c r="EL224" s="81"/>
      <c r="EM224" s="81"/>
      <c r="EN224" s="704"/>
      <c r="EO224" s="213" t="str">
        <f t="shared" si="295"/>
        <v xml:space="preserve"> </v>
      </c>
      <c r="EP224" s="249"/>
      <c r="EQ224" s="704"/>
      <c r="ER224" s="248"/>
      <c r="ES224" s="704"/>
      <c r="ET224" s="248"/>
      <c r="EU224" s="251"/>
      <c r="EV224" s="213" t="str">
        <f t="shared" si="296"/>
        <v xml:space="preserve"> </v>
      </c>
      <c r="EW224" s="213" t="str">
        <f t="shared" si="297"/>
        <v xml:space="preserve"> </v>
      </c>
      <c r="EX224" s="82"/>
      <c r="EY224" s="82"/>
      <c r="EZ224" s="82"/>
      <c r="FA224" s="248"/>
      <c r="FB224" s="1337" t="str">
        <f t="shared" si="298"/>
        <v xml:space="preserve"> </v>
      </c>
      <c r="FC224" s="452"/>
      <c r="FD224" s="213" t="str" cm="1">
        <f t="array" ref="FD224">IF(AND(SUM(COUNTIF(DO224:DV224,{"*実施*"}),COUNTIF(EA224:EF224,{"*実施*"}))&gt;0,FC224=""),"法に基づく措置あり→問12に記入",
IF(AND(SUM(COUNTIF(DO224:DV224,{"*実施*"}),COUNTIF(EA224:EF224,{"*実施*"}))&lt;1,FC224&lt;&gt;""),"法に基づく措置なし→問12に記入不要"," "))</f>
        <v xml:space="preserve"> </v>
      </c>
      <c r="FE224" s="449"/>
      <c r="FF224" s="704"/>
      <c r="FG224" s="81"/>
      <c r="FH224" s="449"/>
      <c r="FI224" s="1100"/>
      <c r="FJ224" s="1107" t="str">
        <f t="shared" si="225"/>
        <v xml:space="preserve"> </v>
      </c>
      <c r="FK224" s="779" t="str">
        <f t="shared" si="299"/>
        <v/>
      </c>
      <c r="FL224" s="212" t="str">
        <f t="shared" si="300"/>
        <v xml:space="preserve"> </v>
      </c>
      <c r="FM224" s="1335" t="str">
        <f t="shared" si="226"/>
        <v xml:space="preserve"> </v>
      </c>
      <c r="FN224" s="1273" t="str">
        <f t="shared" si="227"/>
        <v/>
      </c>
      <c r="FO224" s="1274" t="str">
        <f t="shared" si="228"/>
        <v/>
      </c>
      <c r="FP224" s="1275" t="str">
        <f t="shared" si="229"/>
        <v/>
      </c>
      <c r="FQ224" s="1275" t="str">
        <f t="shared" si="230"/>
        <v/>
      </c>
      <c r="FR224" s="1275" t="str">
        <f t="shared" si="231"/>
        <v/>
      </c>
      <c r="FS224" s="1275" t="str">
        <f t="shared" si="232"/>
        <v/>
      </c>
      <c r="FT224" s="1275" t="str">
        <f t="shared" si="233"/>
        <v/>
      </c>
      <c r="FU224" s="1275" t="str">
        <f t="shared" si="234"/>
        <v/>
      </c>
      <c r="FV224" s="1275" t="str">
        <f t="shared" si="235"/>
        <v/>
      </c>
      <c r="FW224" s="1275" t="str">
        <f t="shared" si="236"/>
        <v/>
      </c>
      <c r="FY224" s="1234" t="str">
        <f t="shared" si="250"/>
        <v xml:space="preserve"> </v>
      </c>
      <c r="FZ224" s="1234" t="str">
        <f t="shared" si="251"/>
        <v xml:space="preserve"> </v>
      </c>
      <c r="GA224" s="1234" t="str">
        <f t="shared" si="252"/>
        <v xml:space="preserve"> </v>
      </c>
      <c r="GB224" s="1234" t="str">
        <f t="shared" si="253"/>
        <v xml:space="preserve"> </v>
      </c>
      <c r="GC224" s="1234" t="str">
        <f t="shared" si="254"/>
        <v xml:space="preserve"> </v>
      </c>
      <c r="GD224" s="1234" t="str">
        <f t="shared" si="255"/>
        <v xml:space="preserve"> </v>
      </c>
      <c r="GE224" s="1234" t="str">
        <f t="shared" si="256"/>
        <v xml:space="preserve"> </v>
      </c>
      <c r="GF224" s="1234" t="str">
        <f t="shared" si="257"/>
        <v xml:space="preserve"> </v>
      </c>
      <c r="GG224" s="1234" t="str">
        <f t="shared" si="258"/>
        <v xml:space="preserve"> </v>
      </c>
      <c r="GH224" s="1234">
        <f t="shared" si="259"/>
        <v>0</v>
      </c>
      <c r="GI224" s="1234" t="str">
        <f t="shared" si="260"/>
        <v xml:space="preserve"> </v>
      </c>
      <c r="GJ224" s="1234" t="str">
        <f t="shared" si="261"/>
        <v xml:space="preserve"> </v>
      </c>
      <c r="GK224" s="1234" t="str">
        <f t="shared" si="262"/>
        <v xml:space="preserve"> </v>
      </c>
      <c r="GL224" s="1234" t="str">
        <f t="shared" si="263"/>
        <v xml:space="preserve"> </v>
      </c>
      <c r="GM224" s="1234" t="str">
        <f t="shared" si="264"/>
        <v xml:space="preserve"> </v>
      </c>
      <c r="GN224" s="1234" t="str">
        <f t="shared" si="265"/>
        <v xml:space="preserve"> </v>
      </c>
      <c r="GO224" s="1234" t="str">
        <f t="shared" si="266"/>
        <v xml:space="preserve"> </v>
      </c>
      <c r="GP224" s="1234" t="str">
        <f t="shared" si="267"/>
        <v xml:space="preserve"> </v>
      </c>
      <c r="GQ224" s="1234" t="str">
        <f t="shared" si="268"/>
        <v xml:space="preserve"> </v>
      </c>
      <c r="GR224" s="1234">
        <f t="shared" si="269"/>
        <v>0</v>
      </c>
      <c r="GS224" s="1234" t="str">
        <f t="shared" si="271"/>
        <v xml:space="preserve"> </v>
      </c>
      <c r="GT224" s="1234" t="str">
        <f t="shared" si="272"/>
        <v xml:space="preserve"> </v>
      </c>
      <c r="GU224" s="1234" t="str">
        <f t="shared" si="273"/>
        <v xml:space="preserve"> </v>
      </c>
      <c r="GV224" s="1234" t="str">
        <f t="shared" si="274"/>
        <v xml:space="preserve"> </v>
      </c>
      <c r="GW224" s="1234" t="str">
        <f t="shared" si="275"/>
        <v xml:space="preserve"> </v>
      </c>
      <c r="GX224" s="1234" t="str">
        <f t="shared" si="276"/>
        <v xml:space="preserve"> </v>
      </c>
      <c r="GY224" s="1234" t="str">
        <f t="shared" si="277"/>
        <v xml:space="preserve"> </v>
      </c>
      <c r="GZ224" s="1234" t="str">
        <f t="shared" si="278"/>
        <v xml:space="preserve"> </v>
      </c>
      <c r="HA224" s="1234" t="str">
        <f t="shared" si="279"/>
        <v xml:space="preserve"> </v>
      </c>
      <c r="HB224" s="1234">
        <f t="shared" si="270"/>
        <v>0</v>
      </c>
      <c r="HC224" s="1234" t="str">
        <f t="shared" si="237"/>
        <v xml:space="preserve"> </v>
      </c>
      <c r="HD224" s="1234" t="str">
        <f t="shared" si="238"/>
        <v xml:space="preserve"> </v>
      </c>
      <c r="HE224" s="1234" t="str">
        <f t="shared" si="239"/>
        <v xml:space="preserve"> </v>
      </c>
      <c r="HF224" s="1234">
        <f t="shared" si="240"/>
        <v>0</v>
      </c>
      <c r="HG224" s="1234" t="str">
        <f t="shared" si="241"/>
        <v xml:space="preserve"> </v>
      </c>
      <c r="HH224" s="1234" t="str">
        <f t="shared" si="242"/>
        <v xml:space="preserve"> </v>
      </c>
      <c r="HI224" s="1234" t="str">
        <f t="shared" si="243"/>
        <v xml:space="preserve"> </v>
      </c>
      <c r="HJ224" s="1234" t="str">
        <f t="shared" si="244"/>
        <v xml:space="preserve"> </v>
      </c>
      <c r="HK224" s="1234" t="str">
        <f t="shared" si="245"/>
        <v xml:space="preserve"> </v>
      </c>
      <c r="HL224" s="1234" t="str">
        <f t="shared" si="246"/>
        <v xml:space="preserve"> </v>
      </c>
      <c r="HM224" s="1234" t="str">
        <f t="shared" si="247"/>
        <v xml:space="preserve"> </v>
      </c>
      <c r="HN224" s="1234">
        <f t="shared" si="248"/>
        <v>0</v>
      </c>
    </row>
    <row r="225" spans="1:222" ht="30" customHeight="1" thickTop="1" thickBot="1">
      <c r="A225" s="1205">
        <f>【A票】【D票】!$D$10</f>
        <v>0</v>
      </c>
      <c r="B225" s="1205">
        <f>【A票】【D票】!$H$10</f>
        <v>0</v>
      </c>
      <c r="C225" s="1206" t="str">
        <f>【A票】【D票】!$K$10</f>
        <v xml:space="preserve"> </v>
      </c>
      <c r="D225" s="1207">
        <f t="shared" si="206"/>
        <v>106</v>
      </c>
      <c r="E225" s="472"/>
      <c r="F225" s="704"/>
      <c r="G225" s="588"/>
      <c r="H225" s="589"/>
      <c r="I225" s="639"/>
      <c r="J225" s="639"/>
      <c r="K225" s="639"/>
      <c r="L225" s="639"/>
      <c r="M225" s="639"/>
      <c r="N225" s="639"/>
      <c r="O225" s="639"/>
      <c r="P225" s="639"/>
      <c r="Q225" s="639"/>
      <c r="R225" s="639"/>
      <c r="S225" s="639"/>
      <c r="T225" s="639"/>
      <c r="U225" s="639"/>
      <c r="V225" s="640"/>
      <c r="W225" s="644"/>
      <c r="X225" s="644"/>
      <c r="Y225" s="645"/>
      <c r="Z225" s="643"/>
      <c r="AA225" s="212" t="str">
        <f t="shared" si="282"/>
        <v xml:space="preserve"> </v>
      </c>
      <c r="AB225" s="212" t="str">
        <f t="shared" si="283"/>
        <v xml:space="preserve"> </v>
      </c>
      <c r="AC225" s="81"/>
      <c r="AD225" s="448"/>
      <c r="AE225" s="448"/>
      <c r="AF225" s="804" t="str">
        <f t="shared" si="210"/>
        <v xml:space="preserve"> </v>
      </c>
      <c r="AG225" s="804" t="str">
        <f t="shared" si="211"/>
        <v xml:space="preserve"> </v>
      </c>
      <c r="AH225" s="440"/>
      <c r="AI225" s="704"/>
      <c r="AJ225" s="442"/>
      <c r="AK225" s="442"/>
      <c r="AL225" s="442"/>
      <c r="AM225" s="442"/>
      <c r="AN225" s="844"/>
      <c r="AO225" s="443"/>
      <c r="AP225" s="441"/>
      <c r="AQ225" s="1328" t="str">
        <f t="shared" si="249"/>
        <v xml:space="preserve"> </v>
      </c>
      <c r="AR225" s="213" t="str">
        <f t="shared" si="284"/>
        <v xml:space="preserve"> </v>
      </c>
      <c r="AS225" s="213" t="str">
        <f t="shared" si="285"/>
        <v xml:space="preserve"> </v>
      </c>
      <c r="AT225" s="1216" t="str">
        <f t="shared" si="286"/>
        <v xml:space="preserve"> </v>
      </c>
      <c r="AU225" s="1217" t="str">
        <f t="shared" si="287"/>
        <v xml:space="preserve"> </v>
      </c>
      <c r="AV225" s="79"/>
      <c r="AW225" s="1218" t="str">
        <f t="shared" si="288"/>
        <v/>
      </c>
      <c r="AX225" s="213" t="str">
        <f t="shared" si="214"/>
        <v xml:space="preserve"> </v>
      </c>
      <c r="AY225" s="213" t="str">
        <f t="shared" si="289"/>
        <v xml:space="preserve"> </v>
      </c>
      <c r="AZ225" s="445"/>
      <c r="BA225" s="81"/>
      <c r="BB225" s="81"/>
      <c r="BC225" s="80"/>
      <c r="BD225" s="245"/>
      <c r="BE225" s="442"/>
      <c r="BF225" s="442"/>
      <c r="BG225" s="442"/>
      <c r="BH225" s="219" t="str">
        <f t="shared" si="215"/>
        <v xml:space="preserve"> </v>
      </c>
      <c r="BI225" s="446"/>
      <c r="BJ225" s="704"/>
      <c r="BK225" s="81"/>
      <c r="BL225" s="451"/>
      <c r="BM225" s="450"/>
      <c r="BN225" s="449"/>
      <c r="BO225" s="449"/>
      <c r="BP225" s="81"/>
      <c r="BQ225" s="81"/>
      <c r="BR225" s="81"/>
      <c r="BS225" s="81"/>
      <c r="BT225" s="81"/>
      <c r="BU225" s="81"/>
      <c r="BV225" s="81"/>
      <c r="BW225" s="81"/>
      <c r="BX225" s="81"/>
      <c r="BY225" s="81"/>
      <c r="BZ225" s="81"/>
      <c r="CA225" s="81"/>
      <c r="CB225" s="81"/>
      <c r="CC225" s="81"/>
      <c r="CD225" s="81"/>
      <c r="CE225" s="81"/>
      <c r="CF225" s="81"/>
      <c r="CG225" s="81"/>
      <c r="CH225" s="81"/>
      <c r="CI225" s="81"/>
      <c r="CJ225" s="81"/>
      <c r="CK225" s="81"/>
      <c r="CL225" s="81"/>
      <c r="CM225" s="81"/>
      <c r="CN225" s="81"/>
      <c r="CO225" s="81"/>
      <c r="CP225" s="81"/>
      <c r="CQ225" s="81"/>
      <c r="CR225" s="81"/>
      <c r="CS225" s="81"/>
      <c r="CT225" s="81"/>
      <c r="CU225" s="81"/>
      <c r="CV225" s="81"/>
      <c r="CW225" s="81"/>
      <c r="CX225" s="81"/>
      <c r="CY225" s="81"/>
      <c r="CZ225" s="81"/>
      <c r="DA225" s="81"/>
      <c r="DB225" s="81"/>
      <c r="DC225" s="81"/>
      <c r="DD225" s="81"/>
      <c r="DE225" s="81"/>
      <c r="DF225" s="81"/>
      <c r="DG225" s="81"/>
      <c r="DH225" s="81"/>
      <c r="DI225" s="81"/>
      <c r="DJ225" s="81"/>
      <c r="DK225" s="448"/>
      <c r="DL225" s="213" t="str">
        <f t="shared" si="216"/>
        <v xml:space="preserve"> </v>
      </c>
      <c r="DM225" s="246">
        <f t="shared" si="290"/>
        <v>106</v>
      </c>
      <c r="DN225" s="447"/>
      <c r="DO225" s="449"/>
      <c r="DP225" s="81"/>
      <c r="DQ225" s="81"/>
      <c r="DR225" s="81"/>
      <c r="DS225" s="81"/>
      <c r="DT225" s="81"/>
      <c r="DU225" s="81"/>
      <c r="DV225" s="448"/>
      <c r="DW225" s="450"/>
      <c r="DX225" s="704"/>
      <c r="DY225" s="213" t="str">
        <f t="shared" si="291"/>
        <v xml:space="preserve"> </v>
      </c>
      <c r="DZ225" s="213" t="str">
        <f t="shared" si="292"/>
        <v xml:space="preserve"> </v>
      </c>
      <c r="EA225" s="247"/>
      <c r="EB225" s="247"/>
      <c r="EC225" s="247"/>
      <c r="ED225" s="247"/>
      <c r="EE225" s="247"/>
      <c r="EF225" s="247"/>
      <c r="EG225" s="450"/>
      <c r="EH225" s="704"/>
      <c r="EI225" s="213" t="str">
        <f t="shared" si="293"/>
        <v xml:space="preserve"> </v>
      </c>
      <c r="EJ225" s="213" t="str">
        <f t="shared" si="294"/>
        <v xml:space="preserve"> </v>
      </c>
      <c r="EK225" s="81"/>
      <c r="EL225" s="81"/>
      <c r="EM225" s="81"/>
      <c r="EN225" s="704"/>
      <c r="EO225" s="213" t="str">
        <f t="shared" si="295"/>
        <v xml:space="preserve"> </v>
      </c>
      <c r="EP225" s="249"/>
      <c r="EQ225" s="704"/>
      <c r="ER225" s="248"/>
      <c r="ES225" s="704"/>
      <c r="ET225" s="248"/>
      <c r="EU225" s="251"/>
      <c r="EV225" s="213" t="str">
        <f t="shared" si="296"/>
        <v xml:space="preserve"> </v>
      </c>
      <c r="EW225" s="213" t="str">
        <f t="shared" si="297"/>
        <v xml:space="preserve"> </v>
      </c>
      <c r="EX225" s="82"/>
      <c r="EY225" s="82"/>
      <c r="EZ225" s="82"/>
      <c r="FA225" s="248"/>
      <c r="FB225" s="1337" t="str">
        <f t="shared" si="298"/>
        <v xml:space="preserve"> </v>
      </c>
      <c r="FC225" s="452"/>
      <c r="FD225" s="213" t="str" cm="1">
        <f t="array" ref="FD225">IF(AND(SUM(COUNTIF(DO225:DV225,{"*実施*"}),COUNTIF(EA225:EF225,{"*実施*"}))&gt;0,FC225=""),"法に基づく措置あり→問12に記入",
IF(AND(SUM(COUNTIF(DO225:DV225,{"*実施*"}),COUNTIF(EA225:EF225,{"*実施*"}))&lt;1,FC225&lt;&gt;""),"法に基づく措置なし→問12に記入不要"," "))</f>
        <v xml:space="preserve"> </v>
      </c>
      <c r="FE225" s="449"/>
      <c r="FF225" s="704"/>
      <c r="FG225" s="81"/>
      <c r="FH225" s="449"/>
      <c r="FI225" s="1100"/>
      <c r="FJ225" s="1107" t="str">
        <f t="shared" si="225"/>
        <v xml:space="preserve"> </v>
      </c>
      <c r="FK225" s="779" t="str">
        <f t="shared" si="299"/>
        <v/>
      </c>
      <c r="FL225" s="212" t="str">
        <f t="shared" si="300"/>
        <v xml:space="preserve"> </v>
      </c>
      <c r="FM225" s="1335" t="str">
        <f t="shared" si="226"/>
        <v xml:space="preserve"> </v>
      </c>
      <c r="FN225" s="1273" t="str">
        <f t="shared" si="227"/>
        <v/>
      </c>
      <c r="FO225" s="1274" t="str">
        <f t="shared" si="228"/>
        <v/>
      </c>
      <c r="FP225" s="1275" t="str">
        <f t="shared" si="229"/>
        <v/>
      </c>
      <c r="FQ225" s="1275" t="str">
        <f t="shared" si="230"/>
        <v/>
      </c>
      <c r="FR225" s="1275" t="str">
        <f t="shared" si="231"/>
        <v/>
      </c>
      <c r="FS225" s="1275" t="str">
        <f t="shared" si="232"/>
        <v/>
      </c>
      <c r="FT225" s="1275" t="str">
        <f t="shared" si="233"/>
        <v/>
      </c>
      <c r="FU225" s="1275" t="str">
        <f t="shared" si="234"/>
        <v/>
      </c>
      <c r="FV225" s="1275" t="str">
        <f t="shared" si="235"/>
        <v/>
      </c>
      <c r="FW225" s="1275" t="str">
        <f t="shared" si="236"/>
        <v/>
      </c>
      <c r="FY225" s="1234" t="str">
        <f t="shared" si="250"/>
        <v xml:space="preserve"> </v>
      </c>
      <c r="FZ225" s="1234" t="str">
        <f t="shared" si="251"/>
        <v xml:space="preserve"> </v>
      </c>
      <c r="GA225" s="1234" t="str">
        <f t="shared" si="252"/>
        <v xml:space="preserve"> </v>
      </c>
      <c r="GB225" s="1234" t="str">
        <f t="shared" si="253"/>
        <v xml:space="preserve"> </v>
      </c>
      <c r="GC225" s="1234" t="str">
        <f t="shared" si="254"/>
        <v xml:space="preserve"> </v>
      </c>
      <c r="GD225" s="1234" t="str">
        <f t="shared" si="255"/>
        <v xml:space="preserve"> </v>
      </c>
      <c r="GE225" s="1234" t="str">
        <f t="shared" si="256"/>
        <v xml:space="preserve"> </v>
      </c>
      <c r="GF225" s="1234" t="str">
        <f t="shared" si="257"/>
        <v xml:space="preserve"> </v>
      </c>
      <c r="GG225" s="1234" t="str">
        <f t="shared" si="258"/>
        <v xml:space="preserve"> </v>
      </c>
      <c r="GH225" s="1234">
        <f t="shared" si="259"/>
        <v>0</v>
      </c>
      <c r="GI225" s="1234" t="str">
        <f t="shared" si="260"/>
        <v xml:space="preserve"> </v>
      </c>
      <c r="GJ225" s="1234" t="str">
        <f t="shared" si="261"/>
        <v xml:space="preserve"> </v>
      </c>
      <c r="GK225" s="1234" t="str">
        <f t="shared" si="262"/>
        <v xml:space="preserve"> </v>
      </c>
      <c r="GL225" s="1234" t="str">
        <f t="shared" si="263"/>
        <v xml:space="preserve"> </v>
      </c>
      <c r="GM225" s="1234" t="str">
        <f t="shared" si="264"/>
        <v xml:space="preserve"> </v>
      </c>
      <c r="GN225" s="1234" t="str">
        <f t="shared" si="265"/>
        <v xml:space="preserve"> </v>
      </c>
      <c r="GO225" s="1234" t="str">
        <f t="shared" si="266"/>
        <v xml:space="preserve"> </v>
      </c>
      <c r="GP225" s="1234" t="str">
        <f t="shared" si="267"/>
        <v xml:space="preserve"> </v>
      </c>
      <c r="GQ225" s="1234" t="str">
        <f t="shared" si="268"/>
        <v xml:space="preserve"> </v>
      </c>
      <c r="GR225" s="1234">
        <f t="shared" si="269"/>
        <v>0</v>
      </c>
      <c r="GS225" s="1234" t="str">
        <f t="shared" si="271"/>
        <v xml:space="preserve"> </v>
      </c>
      <c r="GT225" s="1234" t="str">
        <f t="shared" si="272"/>
        <v xml:space="preserve"> </v>
      </c>
      <c r="GU225" s="1234" t="str">
        <f t="shared" si="273"/>
        <v xml:space="preserve"> </v>
      </c>
      <c r="GV225" s="1234" t="str">
        <f t="shared" si="274"/>
        <v xml:space="preserve"> </v>
      </c>
      <c r="GW225" s="1234" t="str">
        <f t="shared" si="275"/>
        <v xml:space="preserve"> </v>
      </c>
      <c r="GX225" s="1234" t="str">
        <f t="shared" si="276"/>
        <v xml:space="preserve"> </v>
      </c>
      <c r="GY225" s="1234" t="str">
        <f t="shared" si="277"/>
        <v xml:space="preserve"> </v>
      </c>
      <c r="GZ225" s="1234" t="str">
        <f t="shared" si="278"/>
        <v xml:space="preserve"> </v>
      </c>
      <c r="HA225" s="1234" t="str">
        <f t="shared" si="279"/>
        <v xml:space="preserve"> </v>
      </c>
      <c r="HB225" s="1234">
        <f t="shared" si="270"/>
        <v>0</v>
      </c>
      <c r="HC225" s="1234" t="str">
        <f t="shared" si="237"/>
        <v xml:space="preserve"> </v>
      </c>
      <c r="HD225" s="1234" t="str">
        <f t="shared" si="238"/>
        <v xml:space="preserve"> </v>
      </c>
      <c r="HE225" s="1234" t="str">
        <f t="shared" si="239"/>
        <v xml:space="preserve"> </v>
      </c>
      <c r="HF225" s="1234">
        <f t="shared" si="240"/>
        <v>0</v>
      </c>
      <c r="HG225" s="1234" t="str">
        <f t="shared" si="241"/>
        <v xml:space="preserve"> </v>
      </c>
      <c r="HH225" s="1234" t="str">
        <f t="shared" si="242"/>
        <v xml:space="preserve"> </v>
      </c>
      <c r="HI225" s="1234" t="str">
        <f t="shared" si="243"/>
        <v xml:space="preserve"> </v>
      </c>
      <c r="HJ225" s="1234" t="str">
        <f t="shared" si="244"/>
        <v xml:space="preserve"> </v>
      </c>
      <c r="HK225" s="1234" t="str">
        <f t="shared" si="245"/>
        <v xml:space="preserve"> </v>
      </c>
      <c r="HL225" s="1234" t="str">
        <f t="shared" si="246"/>
        <v xml:space="preserve"> </v>
      </c>
      <c r="HM225" s="1234" t="str">
        <f t="shared" si="247"/>
        <v xml:space="preserve"> </v>
      </c>
      <c r="HN225" s="1234">
        <f t="shared" si="248"/>
        <v>0</v>
      </c>
    </row>
    <row r="226" spans="1:222" ht="30" customHeight="1" thickTop="1" thickBot="1">
      <c r="A226" s="1205">
        <f>【A票】【D票】!$D$10</f>
        <v>0</v>
      </c>
      <c r="B226" s="1205">
        <f>【A票】【D票】!$H$10</f>
        <v>0</v>
      </c>
      <c r="C226" s="1206" t="str">
        <f>【A票】【D票】!$K$10</f>
        <v xml:space="preserve"> </v>
      </c>
      <c r="D226" s="1207">
        <f t="shared" si="206"/>
        <v>107</v>
      </c>
      <c r="E226" s="472"/>
      <c r="F226" s="704"/>
      <c r="G226" s="588"/>
      <c r="H226" s="589"/>
      <c r="I226" s="639"/>
      <c r="J226" s="639"/>
      <c r="K226" s="639"/>
      <c r="L226" s="639"/>
      <c r="M226" s="639"/>
      <c r="N226" s="639"/>
      <c r="O226" s="639"/>
      <c r="P226" s="639"/>
      <c r="Q226" s="639"/>
      <c r="R226" s="639"/>
      <c r="S226" s="639"/>
      <c r="T226" s="639"/>
      <c r="U226" s="639"/>
      <c r="V226" s="640"/>
      <c r="W226" s="644"/>
      <c r="X226" s="644"/>
      <c r="Y226" s="645"/>
      <c r="Z226" s="643"/>
      <c r="AA226" s="212" t="str">
        <f t="shared" si="282"/>
        <v xml:space="preserve"> </v>
      </c>
      <c r="AB226" s="212" t="str">
        <f t="shared" si="283"/>
        <v xml:space="preserve"> </v>
      </c>
      <c r="AC226" s="81"/>
      <c r="AD226" s="448"/>
      <c r="AE226" s="448"/>
      <c r="AF226" s="804" t="str">
        <f t="shared" si="210"/>
        <v xml:space="preserve"> </v>
      </c>
      <c r="AG226" s="804" t="str">
        <f t="shared" si="211"/>
        <v xml:space="preserve"> </v>
      </c>
      <c r="AH226" s="440"/>
      <c r="AI226" s="704"/>
      <c r="AJ226" s="442"/>
      <c r="AK226" s="442"/>
      <c r="AL226" s="442"/>
      <c r="AM226" s="442"/>
      <c r="AN226" s="844"/>
      <c r="AO226" s="443"/>
      <c r="AP226" s="441"/>
      <c r="AQ226" s="1328" t="str">
        <f t="shared" si="249"/>
        <v xml:space="preserve"> </v>
      </c>
      <c r="AR226" s="213" t="str">
        <f t="shared" si="284"/>
        <v xml:space="preserve"> </v>
      </c>
      <c r="AS226" s="213" t="str">
        <f t="shared" si="285"/>
        <v xml:space="preserve"> </v>
      </c>
      <c r="AT226" s="1216" t="str">
        <f t="shared" si="286"/>
        <v xml:space="preserve"> </v>
      </c>
      <c r="AU226" s="1217" t="str">
        <f t="shared" si="287"/>
        <v xml:space="preserve"> </v>
      </c>
      <c r="AV226" s="79"/>
      <c r="AW226" s="1218" t="str">
        <f t="shared" si="288"/>
        <v/>
      </c>
      <c r="AX226" s="213" t="str">
        <f t="shared" si="214"/>
        <v xml:space="preserve"> </v>
      </c>
      <c r="AY226" s="213" t="str">
        <f t="shared" si="289"/>
        <v xml:space="preserve"> </v>
      </c>
      <c r="AZ226" s="445"/>
      <c r="BA226" s="81"/>
      <c r="BB226" s="81"/>
      <c r="BC226" s="80"/>
      <c r="BD226" s="245"/>
      <c r="BE226" s="442"/>
      <c r="BF226" s="442"/>
      <c r="BG226" s="442"/>
      <c r="BH226" s="219" t="str">
        <f t="shared" si="215"/>
        <v xml:space="preserve"> </v>
      </c>
      <c r="BI226" s="446"/>
      <c r="BJ226" s="704"/>
      <c r="BK226" s="81"/>
      <c r="BL226" s="451"/>
      <c r="BM226" s="450"/>
      <c r="BN226" s="449"/>
      <c r="BO226" s="449"/>
      <c r="BP226" s="81"/>
      <c r="BQ226" s="81"/>
      <c r="BR226" s="81"/>
      <c r="BS226" s="81"/>
      <c r="BT226" s="81"/>
      <c r="BU226" s="81"/>
      <c r="BV226" s="81"/>
      <c r="BW226" s="81"/>
      <c r="BX226" s="81"/>
      <c r="BY226" s="81"/>
      <c r="BZ226" s="81"/>
      <c r="CA226" s="81"/>
      <c r="CB226" s="81"/>
      <c r="CC226" s="81"/>
      <c r="CD226" s="81"/>
      <c r="CE226" s="81"/>
      <c r="CF226" s="81"/>
      <c r="CG226" s="81"/>
      <c r="CH226" s="81"/>
      <c r="CI226" s="81"/>
      <c r="CJ226" s="81"/>
      <c r="CK226" s="81"/>
      <c r="CL226" s="81"/>
      <c r="CM226" s="81"/>
      <c r="CN226" s="81"/>
      <c r="CO226" s="81"/>
      <c r="CP226" s="81"/>
      <c r="CQ226" s="81"/>
      <c r="CR226" s="81"/>
      <c r="CS226" s="81"/>
      <c r="CT226" s="81"/>
      <c r="CU226" s="81"/>
      <c r="CV226" s="81"/>
      <c r="CW226" s="81"/>
      <c r="CX226" s="81"/>
      <c r="CY226" s="81"/>
      <c r="CZ226" s="81"/>
      <c r="DA226" s="81"/>
      <c r="DB226" s="81"/>
      <c r="DC226" s="81"/>
      <c r="DD226" s="81"/>
      <c r="DE226" s="81"/>
      <c r="DF226" s="81"/>
      <c r="DG226" s="81"/>
      <c r="DH226" s="81"/>
      <c r="DI226" s="81"/>
      <c r="DJ226" s="81"/>
      <c r="DK226" s="448"/>
      <c r="DL226" s="213" t="str">
        <f t="shared" si="216"/>
        <v xml:space="preserve"> </v>
      </c>
      <c r="DM226" s="246">
        <f t="shared" si="290"/>
        <v>107</v>
      </c>
      <c r="DN226" s="447"/>
      <c r="DO226" s="449"/>
      <c r="DP226" s="81"/>
      <c r="DQ226" s="81"/>
      <c r="DR226" s="81"/>
      <c r="DS226" s="81"/>
      <c r="DT226" s="81"/>
      <c r="DU226" s="81"/>
      <c r="DV226" s="448"/>
      <c r="DW226" s="450"/>
      <c r="DX226" s="704"/>
      <c r="DY226" s="213" t="str">
        <f t="shared" si="291"/>
        <v xml:space="preserve"> </v>
      </c>
      <c r="DZ226" s="213" t="str">
        <f t="shared" si="292"/>
        <v xml:space="preserve"> </v>
      </c>
      <c r="EA226" s="247"/>
      <c r="EB226" s="247"/>
      <c r="EC226" s="247"/>
      <c r="ED226" s="247"/>
      <c r="EE226" s="247"/>
      <c r="EF226" s="247"/>
      <c r="EG226" s="450"/>
      <c r="EH226" s="704"/>
      <c r="EI226" s="213" t="str">
        <f t="shared" si="293"/>
        <v xml:space="preserve"> </v>
      </c>
      <c r="EJ226" s="213" t="str">
        <f t="shared" si="294"/>
        <v xml:space="preserve"> </v>
      </c>
      <c r="EK226" s="81"/>
      <c r="EL226" s="81"/>
      <c r="EM226" s="81"/>
      <c r="EN226" s="704"/>
      <c r="EO226" s="213" t="str">
        <f t="shared" si="295"/>
        <v xml:space="preserve"> </v>
      </c>
      <c r="EP226" s="249"/>
      <c r="EQ226" s="704"/>
      <c r="ER226" s="248"/>
      <c r="ES226" s="704"/>
      <c r="ET226" s="248"/>
      <c r="EU226" s="251"/>
      <c r="EV226" s="213" t="str">
        <f t="shared" si="296"/>
        <v xml:space="preserve"> </v>
      </c>
      <c r="EW226" s="213" t="str">
        <f t="shared" si="297"/>
        <v xml:space="preserve"> </v>
      </c>
      <c r="EX226" s="82"/>
      <c r="EY226" s="82"/>
      <c r="EZ226" s="82"/>
      <c r="FA226" s="248"/>
      <c r="FB226" s="1337" t="str">
        <f t="shared" si="298"/>
        <v xml:space="preserve"> </v>
      </c>
      <c r="FC226" s="452"/>
      <c r="FD226" s="213" t="str" cm="1">
        <f t="array" ref="FD226">IF(AND(SUM(COUNTIF(DO226:DV226,{"*実施*"}),COUNTIF(EA226:EF226,{"*実施*"}))&gt;0,FC226=""),"法に基づく措置あり→問12に記入",
IF(AND(SUM(COUNTIF(DO226:DV226,{"*実施*"}),COUNTIF(EA226:EF226,{"*実施*"}))&lt;1,FC226&lt;&gt;""),"法に基づく措置なし→問12に記入不要"," "))</f>
        <v xml:space="preserve"> </v>
      </c>
      <c r="FE226" s="449"/>
      <c r="FF226" s="704"/>
      <c r="FG226" s="81"/>
      <c r="FH226" s="449"/>
      <c r="FI226" s="1100"/>
      <c r="FJ226" s="1107" t="str">
        <f t="shared" si="225"/>
        <v xml:space="preserve"> </v>
      </c>
      <c r="FK226" s="779" t="str">
        <f t="shared" si="299"/>
        <v/>
      </c>
      <c r="FL226" s="212" t="str">
        <f t="shared" si="300"/>
        <v xml:space="preserve"> </v>
      </c>
      <c r="FM226" s="1335" t="str">
        <f t="shared" si="226"/>
        <v xml:space="preserve"> </v>
      </c>
      <c r="FN226" s="1273" t="str">
        <f t="shared" si="227"/>
        <v/>
      </c>
      <c r="FO226" s="1274" t="str">
        <f t="shared" si="228"/>
        <v/>
      </c>
      <c r="FP226" s="1275" t="str">
        <f t="shared" si="229"/>
        <v/>
      </c>
      <c r="FQ226" s="1275" t="str">
        <f t="shared" si="230"/>
        <v/>
      </c>
      <c r="FR226" s="1275" t="str">
        <f t="shared" si="231"/>
        <v/>
      </c>
      <c r="FS226" s="1275" t="str">
        <f t="shared" si="232"/>
        <v/>
      </c>
      <c r="FT226" s="1275" t="str">
        <f t="shared" si="233"/>
        <v/>
      </c>
      <c r="FU226" s="1275" t="str">
        <f t="shared" si="234"/>
        <v/>
      </c>
      <c r="FV226" s="1275" t="str">
        <f t="shared" si="235"/>
        <v/>
      </c>
      <c r="FW226" s="1275" t="str">
        <f t="shared" si="236"/>
        <v/>
      </c>
      <c r="FY226" s="1234" t="str">
        <f t="shared" si="250"/>
        <v xml:space="preserve"> </v>
      </c>
      <c r="FZ226" s="1234" t="str">
        <f t="shared" si="251"/>
        <v xml:space="preserve"> </v>
      </c>
      <c r="GA226" s="1234" t="str">
        <f t="shared" si="252"/>
        <v xml:space="preserve"> </v>
      </c>
      <c r="GB226" s="1234" t="str">
        <f t="shared" si="253"/>
        <v xml:space="preserve"> </v>
      </c>
      <c r="GC226" s="1234" t="str">
        <f t="shared" si="254"/>
        <v xml:space="preserve"> </v>
      </c>
      <c r="GD226" s="1234" t="str">
        <f t="shared" si="255"/>
        <v xml:space="preserve"> </v>
      </c>
      <c r="GE226" s="1234" t="str">
        <f t="shared" si="256"/>
        <v xml:space="preserve"> </v>
      </c>
      <c r="GF226" s="1234" t="str">
        <f t="shared" si="257"/>
        <v xml:space="preserve"> </v>
      </c>
      <c r="GG226" s="1234" t="str">
        <f t="shared" si="258"/>
        <v xml:space="preserve"> </v>
      </c>
      <c r="GH226" s="1234">
        <f t="shared" si="259"/>
        <v>0</v>
      </c>
      <c r="GI226" s="1234" t="str">
        <f t="shared" si="260"/>
        <v xml:space="preserve"> </v>
      </c>
      <c r="GJ226" s="1234" t="str">
        <f t="shared" si="261"/>
        <v xml:space="preserve"> </v>
      </c>
      <c r="GK226" s="1234" t="str">
        <f t="shared" si="262"/>
        <v xml:space="preserve"> </v>
      </c>
      <c r="GL226" s="1234" t="str">
        <f t="shared" si="263"/>
        <v xml:space="preserve"> </v>
      </c>
      <c r="GM226" s="1234" t="str">
        <f t="shared" si="264"/>
        <v xml:space="preserve"> </v>
      </c>
      <c r="GN226" s="1234" t="str">
        <f t="shared" si="265"/>
        <v xml:space="preserve"> </v>
      </c>
      <c r="GO226" s="1234" t="str">
        <f t="shared" si="266"/>
        <v xml:space="preserve"> </v>
      </c>
      <c r="GP226" s="1234" t="str">
        <f t="shared" si="267"/>
        <v xml:space="preserve"> </v>
      </c>
      <c r="GQ226" s="1234" t="str">
        <f t="shared" si="268"/>
        <v xml:space="preserve"> </v>
      </c>
      <c r="GR226" s="1234">
        <f t="shared" si="269"/>
        <v>0</v>
      </c>
      <c r="GS226" s="1234" t="str">
        <f t="shared" si="271"/>
        <v xml:space="preserve"> </v>
      </c>
      <c r="GT226" s="1234" t="str">
        <f t="shared" si="272"/>
        <v xml:space="preserve"> </v>
      </c>
      <c r="GU226" s="1234" t="str">
        <f t="shared" si="273"/>
        <v xml:space="preserve"> </v>
      </c>
      <c r="GV226" s="1234" t="str">
        <f t="shared" si="274"/>
        <v xml:space="preserve"> </v>
      </c>
      <c r="GW226" s="1234" t="str">
        <f t="shared" si="275"/>
        <v xml:space="preserve"> </v>
      </c>
      <c r="GX226" s="1234" t="str">
        <f t="shared" si="276"/>
        <v xml:space="preserve"> </v>
      </c>
      <c r="GY226" s="1234" t="str">
        <f t="shared" si="277"/>
        <v xml:space="preserve"> </v>
      </c>
      <c r="GZ226" s="1234" t="str">
        <f t="shared" si="278"/>
        <v xml:space="preserve"> </v>
      </c>
      <c r="HA226" s="1234" t="str">
        <f t="shared" si="279"/>
        <v xml:space="preserve"> </v>
      </c>
      <c r="HB226" s="1234">
        <f t="shared" si="270"/>
        <v>0</v>
      </c>
      <c r="HC226" s="1234" t="str">
        <f t="shared" si="237"/>
        <v xml:space="preserve"> </v>
      </c>
      <c r="HD226" s="1234" t="str">
        <f t="shared" si="238"/>
        <v xml:space="preserve"> </v>
      </c>
      <c r="HE226" s="1234" t="str">
        <f t="shared" si="239"/>
        <v xml:space="preserve"> </v>
      </c>
      <c r="HF226" s="1234">
        <f t="shared" si="240"/>
        <v>0</v>
      </c>
      <c r="HG226" s="1234" t="str">
        <f t="shared" si="241"/>
        <v xml:space="preserve"> </v>
      </c>
      <c r="HH226" s="1234" t="str">
        <f t="shared" si="242"/>
        <v xml:space="preserve"> </v>
      </c>
      <c r="HI226" s="1234" t="str">
        <f t="shared" si="243"/>
        <v xml:space="preserve"> </v>
      </c>
      <c r="HJ226" s="1234" t="str">
        <f t="shared" si="244"/>
        <v xml:space="preserve"> </v>
      </c>
      <c r="HK226" s="1234" t="str">
        <f t="shared" si="245"/>
        <v xml:space="preserve"> </v>
      </c>
      <c r="HL226" s="1234" t="str">
        <f t="shared" si="246"/>
        <v xml:space="preserve"> </v>
      </c>
      <c r="HM226" s="1234" t="str">
        <f t="shared" si="247"/>
        <v xml:space="preserve"> </v>
      </c>
      <c r="HN226" s="1234">
        <f t="shared" si="248"/>
        <v>0</v>
      </c>
    </row>
    <row r="227" spans="1:222" ht="30" customHeight="1" thickTop="1" thickBot="1">
      <c r="A227" s="1205">
        <f>【A票】【D票】!$D$10</f>
        <v>0</v>
      </c>
      <c r="B227" s="1205">
        <f>【A票】【D票】!$H$10</f>
        <v>0</v>
      </c>
      <c r="C227" s="1206" t="str">
        <f>【A票】【D票】!$K$10</f>
        <v xml:space="preserve"> </v>
      </c>
      <c r="D227" s="1207">
        <f t="shared" si="206"/>
        <v>108</v>
      </c>
      <c r="E227" s="472"/>
      <c r="F227" s="704"/>
      <c r="G227" s="588"/>
      <c r="H227" s="589"/>
      <c r="I227" s="639"/>
      <c r="J227" s="639"/>
      <c r="K227" s="639"/>
      <c r="L227" s="639"/>
      <c r="M227" s="639"/>
      <c r="N227" s="639"/>
      <c r="O227" s="639"/>
      <c r="P227" s="639"/>
      <c r="Q227" s="639"/>
      <c r="R227" s="639"/>
      <c r="S227" s="639"/>
      <c r="T227" s="639"/>
      <c r="U227" s="639"/>
      <c r="V227" s="640"/>
      <c r="W227" s="644"/>
      <c r="X227" s="644"/>
      <c r="Y227" s="645"/>
      <c r="Z227" s="643"/>
      <c r="AA227" s="212" t="str">
        <f t="shared" si="282"/>
        <v xml:space="preserve"> </v>
      </c>
      <c r="AB227" s="212" t="str">
        <f t="shared" si="283"/>
        <v xml:space="preserve"> </v>
      </c>
      <c r="AC227" s="81"/>
      <c r="AD227" s="448"/>
      <c r="AE227" s="448"/>
      <c r="AF227" s="804" t="str">
        <f t="shared" si="210"/>
        <v xml:space="preserve"> </v>
      </c>
      <c r="AG227" s="804" t="str">
        <f t="shared" si="211"/>
        <v xml:space="preserve"> </v>
      </c>
      <c r="AH227" s="440"/>
      <c r="AI227" s="704"/>
      <c r="AJ227" s="442"/>
      <c r="AK227" s="442"/>
      <c r="AL227" s="442"/>
      <c r="AM227" s="442"/>
      <c r="AN227" s="844"/>
      <c r="AO227" s="443"/>
      <c r="AP227" s="441"/>
      <c r="AQ227" s="1328" t="str">
        <f t="shared" si="249"/>
        <v xml:space="preserve"> </v>
      </c>
      <c r="AR227" s="213" t="str">
        <f t="shared" si="284"/>
        <v xml:space="preserve"> </v>
      </c>
      <c r="AS227" s="213" t="str">
        <f t="shared" si="285"/>
        <v xml:space="preserve"> </v>
      </c>
      <c r="AT227" s="1216" t="str">
        <f t="shared" si="286"/>
        <v xml:space="preserve"> </v>
      </c>
      <c r="AU227" s="1217" t="str">
        <f t="shared" si="287"/>
        <v xml:space="preserve"> </v>
      </c>
      <c r="AV227" s="79"/>
      <c r="AW227" s="1218" t="str">
        <f t="shared" si="288"/>
        <v/>
      </c>
      <c r="AX227" s="213" t="str">
        <f t="shared" si="214"/>
        <v xml:space="preserve"> </v>
      </c>
      <c r="AY227" s="213" t="str">
        <f t="shared" si="289"/>
        <v xml:space="preserve"> </v>
      </c>
      <c r="AZ227" s="445"/>
      <c r="BA227" s="81"/>
      <c r="BB227" s="81"/>
      <c r="BC227" s="80"/>
      <c r="BD227" s="245"/>
      <c r="BE227" s="442"/>
      <c r="BF227" s="442"/>
      <c r="BG227" s="442"/>
      <c r="BH227" s="219" t="str">
        <f t="shared" si="215"/>
        <v xml:space="preserve"> </v>
      </c>
      <c r="BI227" s="446"/>
      <c r="BJ227" s="704"/>
      <c r="BK227" s="81"/>
      <c r="BL227" s="451"/>
      <c r="BM227" s="450"/>
      <c r="BN227" s="449"/>
      <c r="BO227" s="449"/>
      <c r="BP227" s="81"/>
      <c r="BQ227" s="81"/>
      <c r="BR227" s="81"/>
      <c r="BS227" s="81"/>
      <c r="BT227" s="81"/>
      <c r="BU227" s="81"/>
      <c r="BV227" s="81"/>
      <c r="BW227" s="81"/>
      <c r="BX227" s="81"/>
      <c r="BY227" s="81"/>
      <c r="BZ227" s="81"/>
      <c r="CA227" s="81"/>
      <c r="CB227" s="81"/>
      <c r="CC227" s="81"/>
      <c r="CD227" s="81"/>
      <c r="CE227" s="81"/>
      <c r="CF227" s="81"/>
      <c r="CG227" s="81"/>
      <c r="CH227" s="81"/>
      <c r="CI227" s="81"/>
      <c r="CJ227" s="81"/>
      <c r="CK227" s="81"/>
      <c r="CL227" s="81"/>
      <c r="CM227" s="81"/>
      <c r="CN227" s="81"/>
      <c r="CO227" s="81"/>
      <c r="CP227" s="81"/>
      <c r="CQ227" s="81"/>
      <c r="CR227" s="81"/>
      <c r="CS227" s="81"/>
      <c r="CT227" s="81"/>
      <c r="CU227" s="81"/>
      <c r="CV227" s="81"/>
      <c r="CW227" s="81"/>
      <c r="CX227" s="81"/>
      <c r="CY227" s="81"/>
      <c r="CZ227" s="81"/>
      <c r="DA227" s="81"/>
      <c r="DB227" s="81"/>
      <c r="DC227" s="81"/>
      <c r="DD227" s="81"/>
      <c r="DE227" s="81"/>
      <c r="DF227" s="81"/>
      <c r="DG227" s="81"/>
      <c r="DH227" s="81"/>
      <c r="DI227" s="81"/>
      <c r="DJ227" s="81"/>
      <c r="DK227" s="448"/>
      <c r="DL227" s="213" t="str">
        <f t="shared" si="216"/>
        <v xml:space="preserve"> </v>
      </c>
      <c r="DM227" s="246">
        <f t="shared" si="290"/>
        <v>108</v>
      </c>
      <c r="DN227" s="447"/>
      <c r="DO227" s="449"/>
      <c r="DP227" s="81"/>
      <c r="DQ227" s="81"/>
      <c r="DR227" s="81"/>
      <c r="DS227" s="81"/>
      <c r="DT227" s="81"/>
      <c r="DU227" s="81"/>
      <c r="DV227" s="448"/>
      <c r="DW227" s="450"/>
      <c r="DX227" s="704"/>
      <c r="DY227" s="213" t="str">
        <f t="shared" si="291"/>
        <v xml:space="preserve"> </v>
      </c>
      <c r="DZ227" s="213" t="str">
        <f t="shared" si="292"/>
        <v xml:space="preserve"> </v>
      </c>
      <c r="EA227" s="247"/>
      <c r="EB227" s="247"/>
      <c r="EC227" s="247"/>
      <c r="ED227" s="247"/>
      <c r="EE227" s="247"/>
      <c r="EF227" s="247"/>
      <c r="EG227" s="450"/>
      <c r="EH227" s="704"/>
      <c r="EI227" s="213" t="str">
        <f t="shared" si="293"/>
        <v xml:space="preserve"> </v>
      </c>
      <c r="EJ227" s="213" t="str">
        <f t="shared" si="294"/>
        <v xml:space="preserve"> </v>
      </c>
      <c r="EK227" s="81"/>
      <c r="EL227" s="81"/>
      <c r="EM227" s="81"/>
      <c r="EN227" s="704"/>
      <c r="EO227" s="213" t="str">
        <f t="shared" si="295"/>
        <v xml:space="preserve"> </v>
      </c>
      <c r="EP227" s="249"/>
      <c r="EQ227" s="704"/>
      <c r="ER227" s="248"/>
      <c r="ES227" s="704"/>
      <c r="ET227" s="248"/>
      <c r="EU227" s="251"/>
      <c r="EV227" s="213" t="str">
        <f t="shared" si="296"/>
        <v xml:space="preserve"> </v>
      </c>
      <c r="EW227" s="213" t="str">
        <f t="shared" si="297"/>
        <v xml:space="preserve"> </v>
      </c>
      <c r="EX227" s="82"/>
      <c r="EY227" s="82"/>
      <c r="EZ227" s="82"/>
      <c r="FA227" s="248"/>
      <c r="FB227" s="1337" t="str">
        <f t="shared" si="298"/>
        <v xml:space="preserve"> </v>
      </c>
      <c r="FC227" s="452"/>
      <c r="FD227" s="213" t="str" cm="1">
        <f t="array" ref="FD227">IF(AND(SUM(COUNTIF(DO227:DV227,{"*実施*"}),COUNTIF(EA227:EF227,{"*実施*"}))&gt;0,FC227=""),"法に基づく措置あり→問12に記入",
IF(AND(SUM(COUNTIF(DO227:DV227,{"*実施*"}),COUNTIF(EA227:EF227,{"*実施*"}))&lt;1,FC227&lt;&gt;""),"法に基づく措置なし→問12に記入不要"," "))</f>
        <v xml:space="preserve"> </v>
      </c>
      <c r="FE227" s="449"/>
      <c r="FF227" s="704"/>
      <c r="FG227" s="81"/>
      <c r="FH227" s="449"/>
      <c r="FI227" s="1100"/>
      <c r="FJ227" s="1107" t="str">
        <f t="shared" si="225"/>
        <v xml:space="preserve"> </v>
      </c>
      <c r="FK227" s="779" t="str">
        <f t="shared" si="299"/>
        <v/>
      </c>
      <c r="FL227" s="212" t="str">
        <f t="shared" si="300"/>
        <v xml:space="preserve"> </v>
      </c>
      <c r="FM227" s="1335" t="str">
        <f t="shared" si="226"/>
        <v xml:space="preserve"> </v>
      </c>
      <c r="FN227" s="1273" t="str">
        <f t="shared" si="227"/>
        <v/>
      </c>
      <c r="FO227" s="1274" t="str">
        <f t="shared" si="228"/>
        <v/>
      </c>
      <c r="FP227" s="1275" t="str">
        <f t="shared" si="229"/>
        <v/>
      </c>
      <c r="FQ227" s="1275" t="str">
        <f t="shared" si="230"/>
        <v/>
      </c>
      <c r="FR227" s="1275" t="str">
        <f t="shared" si="231"/>
        <v/>
      </c>
      <c r="FS227" s="1275" t="str">
        <f t="shared" si="232"/>
        <v/>
      </c>
      <c r="FT227" s="1275" t="str">
        <f t="shared" si="233"/>
        <v/>
      </c>
      <c r="FU227" s="1275" t="str">
        <f t="shared" si="234"/>
        <v/>
      </c>
      <c r="FV227" s="1275" t="str">
        <f t="shared" si="235"/>
        <v/>
      </c>
      <c r="FW227" s="1275" t="str">
        <f t="shared" si="236"/>
        <v/>
      </c>
      <c r="FY227" s="1234" t="str">
        <f t="shared" si="250"/>
        <v xml:space="preserve"> </v>
      </c>
      <c r="FZ227" s="1234" t="str">
        <f t="shared" si="251"/>
        <v xml:space="preserve"> </v>
      </c>
      <c r="GA227" s="1234" t="str">
        <f t="shared" si="252"/>
        <v xml:space="preserve"> </v>
      </c>
      <c r="GB227" s="1234" t="str">
        <f t="shared" si="253"/>
        <v xml:space="preserve"> </v>
      </c>
      <c r="GC227" s="1234" t="str">
        <f t="shared" si="254"/>
        <v xml:space="preserve"> </v>
      </c>
      <c r="GD227" s="1234" t="str">
        <f t="shared" si="255"/>
        <v xml:space="preserve"> </v>
      </c>
      <c r="GE227" s="1234" t="str">
        <f t="shared" si="256"/>
        <v xml:space="preserve"> </v>
      </c>
      <c r="GF227" s="1234" t="str">
        <f t="shared" si="257"/>
        <v xml:space="preserve"> </v>
      </c>
      <c r="GG227" s="1234" t="str">
        <f t="shared" si="258"/>
        <v xml:space="preserve"> </v>
      </c>
      <c r="GH227" s="1234">
        <f t="shared" si="259"/>
        <v>0</v>
      </c>
      <c r="GI227" s="1234" t="str">
        <f t="shared" si="260"/>
        <v xml:space="preserve"> </v>
      </c>
      <c r="GJ227" s="1234" t="str">
        <f t="shared" si="261"/>
        <v xml:space="preserve"> </v>
      </c>
      <c r="GK227" s="1234" t="str">
        <f t="shared" si="262"/>
        <v xml:space="preserve"> </v>
      </c>
      <c r="GL227" s="1234" t="str">
        <f t="shared" si="263"/>
        <v xml:space="preserve"> </v>
      </c>
      <c r="GM227" s="1234" t="str">
        <f t="shared" si="264"/>
        <v xml:space="preserve"> </v>
      </c>
      <c r="GN227" s="1234" t="str">
        <f t="shared" si="265"/>
        <v xml:space="preserve"> </v>
      </c>
      <c r="GO227" s="1234" t="str">
        <f t="shared" si="266"/>
        <v xml:space="preserve"> </v>
      </c>
      <c r="GP227" s="1234" t="str">
        <f t="shared" si="267"/>
        <v xml:space="preserve"> </v>
      </c>
      <c r="GQ227" s="1234" t="str">
        <f t="shared" si="268"/>
        <v xml:space="preserve"> </v>
      </c>
      <c r="GR227" s="1234">
        <f t="shared" si="269"/>
        <v>0</v>
      </c>
      <c r="GS227" s="1234" t="str">
        <f t="shared" si="271"/>
        <v xml:space="preserve"> </v>
      </c>
      <c r="GT227" s="1234" t="str">
        <f t="shared" si="272"/>
        <v xml:space="preserve"> </v>
      </c>
      <c r="GU227" s="1234" t="str">
        <f t="shared" si="273"/>
        <v xml:space="preserve"> </v>
      </c>
      <c r="GV227" s="1234" t="str">
        <f t="shared" si="274"/>
        <v xml:space="preserve"> </v>
      </c>
      <c r="GW227" s="1234" t="str">
        <f t="shared" si="275"/>
        <v xml:space="preserve"> </v>
      </c>
      <c r="GX227" s="1234" t="str">
        <f t="shared" si="276"/>
        <v xml:space="preserve"> </v>
      </c>
      <c r="GY227" s="1234" t="str">
        <f t="shared" si="277"/>
        <v xml:space="preserve"> </v>
      </c>
      <c r="GZ227" s="1234" t="str">
        <f t="shared" si="278"/>
        <v xml:space="preserve"> </v>
      </c>
      <c r="HA227" s="1234" t="str">
        <f t="shared" si="279"/>
        <v xml:space="preserve"> </v>
      </c>
      <c r="HB227" s="1234">
        <f t="shared" si="270"/>
        <v>0</v>
      </c>
      <c r="HC227" s="1234" t="str">
        <f t="shared" si="237"/>
        <v xml:space="preserve"> </v>
      </c>
      <c r="HD227" s="1234" t="str">
        <f t="shared" si="238"/>
        <v xml:space="preserve"> </v>
      </c>
      <c r="HE227" s="1234" t="str">
        <f t="shared" si="239"/>
        <v xml:space="preserve"> </v>
      </c>
      <c r="HF227" s="1234">
        <f t="shared" si="240"/>
        <v>0</v>
      </c>
      <c r="HG227" s="1234" t="str">
        <f t="shared" si="241"/>
        <v xml:space="preserve"> </v>
      </c>
      <c r="HH227" s="1234" t="str">
        <f t="shared" si="242"/>
        <v xml:space="preserve"> </v>
      </c>
      <c r="HI227" s="1234" t="str">
        <f t="shared" si="243"/>
        <v xml:space="preserve"> </v>
      </c>
      <c r="HJ227" s="1234" t="str">
        <f t="shared" si="244"/>
        <v xml:space="preserve"> </v>
      </c>
      <c r="HK227" s="1234" t="str">
        <f t="shared" si="245"/>
        <v xml:space="preserve"> </v>
      </c>
      <c r="HL227" s="1234" t="str">
        <f t="shared" si="246"/>
        <v xml:space="preserve"> </v>
      </c>
      <c r="HM227" s="1234" t="str">
        <f t="shared" si="247"/>
        <v xml:space="preserve"> </v>
      </c>
      <c r="HN227" s="1234">
        <f t="shared" si="248"/>
        <v>0</v>
      </c>
    </row>
    <row r="228" spans="1:222" ht="30" customHeight="1" thickTop="1" thickBot="1">
      <c r="A228" s="1205">
        <f>【A票】【D票】!$D$10</f>
        <v>0</v>
      </c>
      <c r="B228" s="1205">
        <f>【A票】【D票】!$H$10</f>
        <v>0</v>
      </c>
      <c r="C228" s="1206" t="str">
        <f>【A票】【D票】!$K$10</f>
        <v xml:space="preserve"> </v>
      </c>
      <c r="D228" s="1207">
        <f t="shared" si="206"/>
        <v>109</v>
      </c>
      <c r="E228" s="472"/>
      <c r="F228" s="704"/>
      <c r="G228" s="588"/>
      <c r="H228" s="589"/>
      <c r="I228" s="639"/>
      <c r="J228" s="639"/>
      <c r="K228" s="639"/>
      <c r="L228" s="639"/>
      <c r="M228" s="639"/>
      <c r="N228" s="639"/>
      <c r="O228" s="639"/>
      <c r="P228" s="639"/>
      <c r="Q228" s="639"/>
      <c r="R228" s="639"/>
      <c r="S228" s="639"/>
      <c r="T228" s="639"/>
      <c r="U228" s="639"/>
      <c r="V228" s="640"/>
      <c r="W228" s="644"/>
      <c r="X228" s="644"/>
      <c r="Y228" s="645"/>
      <c r="Z228" s="643"/>
      <c r="AA228" s="212" t="str">
        <f t="shared" si="282"/>
        <v xml:space="preserve"> </v>
      </c>
      <c r="AB228" s="212" t="str">
        <f t="shared" si="283"/>
        <v xml:space="preserve"> </v>
      </c>
      <c r="AC228" s="81"/>
      <c r="AD228" s="448"/>
      <c r="AE228" s="448"/>
      <c r="AF228" s="804" t="str">
        <f t="shared" si="210"/>
        <v xml:space="preserve"> </v>
      </c>
      <c r="AG228" s="804" t="str">
        <f t="shared" si="211"/>
        <v xml:space="preserve"> </v>
      </c>
      <c r="AH228" s="440"/>
      <c r="AI228" s="704"/>
      <c r="AJ228" s="442"/>
      <c r="AK228" s="442"/>
      <c r="AL228" s="442"/>
      <c r="AM228" s="442"/>
      <c r="AN228" s="844"/>
      <c r="AO228" s="443"/>
      <c r="AP228" s="441"/>
      <c r="AQ228" s="1328" t="str">
        <f t="shared" si="249"/>
        <v xml:space="preserve"> </v>
      </c>
      <c r="AR228" s="213" t="str">
        <f t="shared" si="284"/>
        <v xml:space="preserve"> </v>
      </c>
      <c r="AS228" s="213" t="str">
        <f t="shared" si="285"/>
        <v xml:space="preserve"> </v>
      </c>
      <c r="AT228" s="1216" t="str">
        <f t="shared" si="286"/>
        <v xml:space="preserve"> </v>
      </c>
      <c r="AU228" s="1217" t="str">
        <f t="shared" si="287"/>
        <v xml:space="preserve"> </v>
      </c>
      <c r="AV228" s="79"/>
      <c r="AW228" s="1218" t="str">
        <f t="shared" si="288"/>
        <v/>
      </c>
      <c r="AX228" s="213" t="str">
        <f t="shared" si="214"/>
        <v xml:space="preserve"> </v>
      </c>
      <c r="AY228" s="213" t="str">
        <f t="shared" si="289"/>
        <v xml:space="preserve"> </v>
      </c>
      <c r="AZ228" s="445"/>
      <c r="BA228" s="81"/>
      <c r="BB228" s="81"/>
      <c r="BC228" s="80"/>
      <c r="BD228" s="245"/>
      <c r="BE228" s="442"/>
      <c r="BF228" s="442"/>
      <c r="BG228" s="442"/>
      <c r="BH228" s="219" t="str">
        <f t="shared" si="215"/>
        <v xml:space="preserve"> </v>
      </c>
      <c r="BI228" s="446"/>
      <c r="BJ228" s="704"/>
      <c r="BK228" s="81"/>
      <c r="BL228" s="451"/>
      <c r="BM228" s="450"/>
      <c r="BN228" s="449"/>
      <c r="BO228" s="449"/>
      <c r="BP228" s="81"/>
      <c r="BQ228" s="81"/>
      <c r="BR228" s="81"/>
      <c r="BS228" s="81"/>
      <c r="BT228" s="81"/>
      <c r="BU228" s="81"/>
      <c r="BV228" s="81"/>
      <c r="BW228" s="81"/>
      <c r="BX228" s="81"/>
      <c r="BY228" s="81"/>
      <c r="BZ228" s="81"/>
      <c r="CA228" s="81"/>
      <c r="CB228" s="81"/>
      <c r="CC228" s="81"/>
      <c r="CD228" s="81"/>
      <c r="CE228" s="81"/>
      <c r="CF228" s="81"/>
      <c r="CG228" s="81"/>
      <c r="CH228" s="81"/>
      <c r="CI228" s="81"/>
      <c r="CJ228" s="81"/>
      <c r="CK228" s="81"/>
      <c r="CL228" s="81"/>
      <c r="CM228" s="81"/>
      <c r="CN228" s="81"/>
      <c r="CO228" s="81"/>
      <c r="CP228" s="81"/>
      <c r="CQ228" s="81"/>
      <c r="CR228" s="81"/>
      <c r="CS228" s="81"/>
      <c r="CT228" s="81"/>
      <c r="CU228" s="81"/>
      <c r="CV228" s="81"/>
      <c r="CW228" s="81"/>
      <c r="CX228" s="81"/>
      <c r="CY228" s="81"/>
      <c r="CZ228" s="81"/>
      <c r="DA228" s="81"/>
      <c r="DB228" s="81"/>
      <c r="DC228" s="81"/>
      <c r="DD228" s="81"/>
      <c r="DE228" s="81"/>
      <c r="DF228" s="81"/>
      <c r="DG228" s="81"/>
      <c r="DH228" s="81"/>
      <c r="DI228" s="81"/>
      <c r="DJ228" s="81"/>
      <c r="DK228" s="448"/>
      <c r="DL228" s="213" t="str">
        <f t="shared" si="216"/>
        <v xml:space="preserve"> </v>
      </c>
      <c r="DM228" s="246">
        <f t="shared" si="290"/>
        <v>109</v>
      </c>
      <c r="DN228" s="447"/>
      <c r="DO228" s="449"/>
      <c r="DP228" s="81"/>
      <c r="DQ228" s="81"/>
      <c r="DR228" s="81"/>
      <c r="DS228" s="81"/>
      <c r="DT228" s="81"/>
      <c r="DU228" s="81"/>
      <c r="DV228" s="448"/>
      <c r="DW228" s="450"/>
      <c r="DX228" s="704"/>
      <c r="DY228" s="213" t="str">
        <f t="shared" si="291"/>
        <v xml:space="preserve"> </v>
      </c>
      <c r="DZ228" s="213" t="str">
        <f t="shared" si="292"/>
        <v xml:space="preserve"> </v>
      </c>
      <c r="EA228" s="247"/>
      <c r="EB228" s="247"/>
      <c r="EC228" s="247"/>
      <c r="ED228" s="247"/>
      <c r="EE228" s="247"/>
      <c r="EF228" s="247"/>
      <c r="EG228" s="450"/>
      <c r="EH228" s="704"/>
      <c r="EI228" s="213" t="str">
        <f t="shared" si="293"/>
        <v xml:space="preserve"> </v>
      </c>
      <c r="EJ228" s="213" t="str">
        <f t="shared" si="294"/>
        <v xml:space="preserve"> </v>
      </c>
      <c r="EK228" s="81"/>
      <c r="EL228" s="81"/>
      <c r="EM228" s="81"/>
      <c r="EN228" s="704"/>
      <c r="EO228" s="213" t="str">
        <f t="shared" si="295"/>
        <v xml:space="preserve"> </v>
      </c>
      <c r="EP228" s="249"/>
      <c r="EQ228" s="704"/>
      <c r="ER228" s="248"/>
      <c r="ES228" s="704"/>
      <c r="ET228" s="248"/>
      <c r="EU228" s="251"/>
      <c r="EV228" s="213" t="str">
        <f t="shared" si="296"/>
        <v xml:space="preserve"> </v>
      </c>
      <c r="EW228" s="213" t="str">
        <f t="shared" si="297"/>
        <v xml:space="preserve"> </v>
      </c>
      <c r="EX228" s="82"/>
      <c r="EY228" s="82"/>
      <c r="EZ228" s="82"/>
      <c r="FA228" s="248"/>
      <c r="FB228" s="1337" t="str">
        <f t="shared" si="298"/>
        <v xml:space="preserve"> </v>
      </c>
      <c r="FC228" s="452"/>
      <c r="FD228" s="213" t="str" cm="1">
        <f t="array" ref="FD228">IF(AND(SUM(COUNTIF(DO228:DV228,{"*実施*"}),COUNTIF(EA228:EF228,{"*実施*"}))&gt;0,FC228=""),"法に基づく措置あり→問12に記入",
IF(AND(SUM(COUNTIF(DO228:DV228,{"*実施*"}),COUNTIF(EA228:EF228,{"*実施*"}))&lt;1,FC228&lt;&gt;""),"法に基づく措置なし→問12に記入不要"," "))</f>
        <v xml:space="preserve"> </v>
      </c>
      <c r="FE228" s="449"/>
      <c r="FF228" s="704"/>
      <c r="FG228" s="81"/>
      <c r="FH228" s="449"/>
      <c r="FI228" s="1100"/>
      <c r="FJ228" s="1107" t="str">
        <f t="shared" si="225"/>
        <v xml:space="preserve"> </v>
      </c>
      <c r="FK228" s="779" t="str">
        <f t="shared" si="299"/>
        <v/>
      </c>
      <c r="FL228" s="212" t="str">
        <f t="shared" si="300"/>
        <v xml:space="preserve"> </v>
      </c>
      <c r="FM228" s="1335" t="str">
        <f t="shared" si="226"/>
        <v xml:space="preserve"> </v>
      </c>
      <c r="FN228" s="1273" t="str">
        <f t="shared" si="227"/>
        <v/>
      </c>
      <c r="FO228" s="1274" t="str">
        <f t="shared" si="228"/>
        <v/>
      </c>
      <c r="FP228" s="1275" t="str">
        <f t="shared" si="229"/>
        <v/>
      </c>
      <c r="FQ228" s="1275" t="str">
        <f t="shared" si="230"/>
        <v/>
      </c>
      <c r="FR228" s="1275" t="str">
        <f t="shared" si="231"/>
        <v/>
      </c>
      <c r="FS228" s="1275" t="str">
        <f t="shared" si="232"/>
        <v/>
      </c>
      <c r="FT228" s="1275" t="str">
        <f t="shared" si="233"/>
        <v/>
      </c>
      <c r="FU228" s="1275" t="str">
        <f t="shared" si="234"/>
        <v/>
      </c>
      <c r="FV228" s="1275" t="str">
        <f t="shared" si="235"/>
        <v/>
      </c>
      <c r="FW228" s="1275" t="str">
        <f t="shared" si="236"/>
        <v/>
      </c>
      <c r="FY228" s="1234" t="str">
        <f t="shared" si="250"/>
        <v xml:space="preserve"> </v>
      </c>
      <c r="FZ228" s="1234" t="str">
        <f t="shared" si="251"/>
        <v xml:space="preserve"> </v>
      </c>
      <c r="GA228" s="1234" t="str">
        <f t="shared" si="252"/>
        <v xml:space="preserve"> </v>
      </c>
      <c r="GB228" s="1234" t="str">
        <f t="shared" si="253"/>
        <v xml:space="preserve"> </v>
      </c>
      <c r="GC228" s="1234" t="str">
        <f t="shared" si="254"/>
        <v xml:space="preserve"> </v>
      </c>
      <c r="GD228" s="1234" t="str">
        <f t="shared" si="255"/>
        <v xml:space="preserve"> </v>
      </c>
      <c r="GE228" s="1234" t="str">
        <f t="shared" si="256"/>
        <v xml:space="preserve"> </v>
      </c>
      <c r="GF228" s="1234" t="str">
        <f t="shared" si="257"/>
        <v xml:space="preserve"> </v>
      </c>
      <c r="GG228" s="1234" t="str">
        <f t="shared" si="258"/>
        <v xml:space="preserve"> </v>
      </c>
      <c r="GH228" s="1234">
        <f t="shared" si="259"/>
        <v>0</v>
      </c>
      <c r="GI228" s="1234" t="str">
        <f t="shared" si="260"/>
        <v xml:space="preserve"> </v>
      </c>
      <c r="GJ228" s="1234" t="str">
        <f t="shared" si="261"/>
        <v xml:space="preserve"> </v>
      </c>
      <c r="GK228" s="1234" t="str">
        <f t="shared" si="262"/>
        <v xml:space="preserve"> </v>
      </c>
      <c r="GL228" s="1234" t="str">
        <f t="shared" si="263"/>
        <v xml:space="preserve"> </v>
      </c>
      <c r="GM228" s="1234" t="str">
        <f t="shared" si="264"/>
        <v xml:space="preserve"> </v>
      </c>
      <c r="GN228" s="1234" t="str">
        <f t="shared" si="265"/>
        <v xml:space="preserve"> </v>
      </c>
      <c r="GO228" s="1234" t="str">
        <f t="shared" si="266"/>
        <v xml:space="preserve"> </v>
      </c>
      <c r="GP228" s="1234" t="str">
        <f t="shared" si="267"/>
        <v xml:space="preserve"> </v>
      </c>
      <c r="GQ228" s="1234" t="str">
        <f t="shared" si="268"/>
        <v xml:space="preserve"> </v>
      </c>
      <c r="GR228" s="1234">
        <f t="shared" si="269"/>
        <v>0</v>
      </c>
      <c r="GS228" s="1234" t="str">
        <f t="shared" si="271"/>
        <v xml:space="preserve"> </v>
      </c>
      <c r="GT228" s="1234" t="str">
        <f t="shared" si="272"/>
        <v xml:space="preserve"> </v>
      </c>
      <c r="GU228" s="1234" t="str">
        <f t="shared" si="273"/>
        <v xml:space="preserve"> </v>
      </c>
      <c r="GV228" s="1234" t="str">
        <f t="shared" si="274"/>
        <v xml:space="preserve"> </v>
      </c>
      <c r="GW228" s="1234" t="str">
        <f t="shared" si="275"/>
        <v xml:space="preserve"> </v>
      </c>
      <c r="GX228" s="1234" t="str">
        <f t="shared" si="276"/>
        <v xml:space="preserve"> </v>
      </c>
      <c r="GY228" s="1234" t="str">
        <f t="shared" si="277"/>
        <v xml:space="preserve"> </v>
      </c>
      <c r="GZ228" s="1234" t="str">
        <f t="shared" si="278"/>
        <v xml:space="preserve"> </v>
      </c>
      <c r="HA228" s="1234" t="str">
        <f t="shared" si="279"/>
        <v xml:space="preserve"> </v>
      </c>
      <c r="HB228" s="1234">
        <f t="shared" si="270"/>
        <v>0</v>
      </c>
      <c r="HC228" s="1234" t="str">
        <f t="shared" si="237"/>
        <v xml:space="preserve"> </v>
      </c>
      <c r="HD228" s="1234" t="str">
        <f t="shared" si="238"/>
        <v xml:space="preserve"> </v>
      </c>
      <c r="HE228" s="1234" t="str">
        <f t="shared" si="239"/>
        <v xml:space="preserve"> </v>
      </c>
      <c r="HF228" s="1234">
        <f t="shared" si="240"/>
        <v>0</v>
      </c>
      <c r="HG228" s="1234" t="str">
        <f t="shared" si="241"/>
        <v xml:space="preserve"> </v>
      </c>
      <c r="HH228" s="1234" t="str">
        <f t="shared" si="242"/>
        <v xml:space="preserve"> </v>
      </c>
      <c r="HI228" s="1234" t="str">
        <f t="shared" si="243"/>
        <v xml:space="preserve"> </v>
      </c>
      <c r="HJ228" s="1234" t="str">
        <f t="shared" si="244"/>
        <v xml:space="preserve"> </v>
      </c>
      <c r="HK228" s="1234" t="str">
        <f t="shared" si="245"/>
        <v xml:space="preserve"> </v>
      </c>
      <c r="HL228" s="1234" t="str">
        <f t="shared" si="246"/>
        <v xml:space="preserve"> </v>
      </c>
      <c r="HM228" s="1234" t="str">
        <f t="shared" si="247"/>
        <v xml:space="preserve"> </v>
      </c>
      <c r="HN228" s="1234">
        <f t="shared" si="248"/>
        <v>0</v>
      </c>
    </row>
    <row r="229" spans="1:222" ht="30" customHeight="1" thickTop="1" thickBot="1">
      <c r="A229" s="1205">
        <f>【A票】【D票】!$D$10</f>
        <v>0</v>
      </c>
      <c r="B229" s="1205">
        <f>【A票】【D票】!$H$10</f>
        <v>0</v>
      </c>
      <c r="C229" s="1206" t="str">
        <f>【A票】【D票】!$K$10</f>
        <v xml:space="preserve"> </v>
      </c>
      <c r="D229" s="1207">
        <f t="shared" si="206"/>
        <v>110</v>
      </c>
      <c r="E229" s="472"/>
      <c r="F229" s="704"/>
      <c r="G229" s="588"/>
      <c r="H229" s="589"/>
      <c r="I229" s="639"/>
      <c r="J229" s="639"/>
      <c r="K229" s="639"/>
      <c r="L229" s="639"/>
      <c r="M229" s="639"/>
      <c r="N229" s="639"/>
      <c r="O229" s="639"/>
      <c r="P229" s="639"/>
      <c r="Q229" s="639"/>
      <c r="R229" s="639"/>
      <c r="S229" s="639"/>
      <c r="T229" s="639"/>
      <c r="U229" s="639"/>
      <c r="V229" s="640"/>
      <c r="W229" s="644"/>
      <c r="X229" s="644"/>
      <c r="Y229" s="645"/>
      <c r="Z229" s="643"/>
      <c r="AA229" s="212" t="str">
        <f t="shared" si="282"/>
        <v xml:space="preserve"> </v>
      </c>
      <c r="AB229" s="212" t="str">
        <f t="shared" si="283"/>
        <v xml:space="preserve"> </v>
      </c>
      <c r="AC229" s="81"/>
      <c r="AD229" s="448"/>
      <c r="AE229" s="448"/>
      <c r="AF229" s="804" t="str">
        <f t="shared" si="210"/>
        <v xml:space="preserve"> </v>
      </c>
      <c r="AG229" s="804" t="str">
        <f t="shared" si="211"/>
        <v xml:space="preserve"> </v>
      </c>
      <c r="AH229" s="440"/>
      <c r="AI229" s="704"/>
      <c r="AJ229" s="442"/>
      <c r="AK229" s="442"/>
      <c r="AL229" s="442"/>
      <c r="AM229" s="442"/>
      <c r="AN229" s="844"/>
      <c r="AO229" s="443"/>
      <c r="AP229" s="441"/>
      <c r="AQ229" s="1328" t="str">
        <f t="shared" si="249"/>
        <v xml:space="preserve"> </v>
      </c>
      <c r="AR229" s="213" t="str">
        <f t="shared" si="284"/>
        <v xml:space="preserve"> </v>
      </c>
      <c r="AS229" s="213" t="str">
        <f t="shared" si="285"/>
        <v xml:space="preserve"> </v>
      </c>
      <c r="AT229" s="1216" t="str">
        <f t="shared" si="286"/>
        <v xml:space="preserve"> </v>
      </c>
      <c r="AU229" s="1217" t="str">
        <f t="shared" si="287"/>
        <v xml:space="preserve"> </v>
      </c>
      <c r="AV229" s="79"/>
      <c r="AW229" s="1218" t="str">
        <f t="shared" si="288"/>
        <v/>
      </c>
      <c r="AX229" s="213" t="str">
        <f t="shared" si="214"/>
        <v xml:space="preserve"> </v>
      </c>
      <c r="AY229" s="213" t="str">
        <f t="shared" si="289"/>
        <v xml:space="preserve"> </v>
      </c>
      <c r="AZ229" s="445"/>
      <c r="BA229" s="81"/>
      <c r="BB229" s="81"/>
      <c r="BC229" s="80"/>
      <c r="BD229" s="245"/>
      <c r="BE229" s="442"/>
      <c r="BF229" s="442"/>
      <c r="BG229" s="442"/>
      <c r="BH229" s="219" t="str">
        <f t="shared" si="215"/>
        <v xml:space="preserve"> </v>
      </c>
      <c r="BI229" s="446"/>
      <c r="BJ229" s="704"/>
      <c r="BK229" s="81"/>
      <c r="BL229" s="451"/>
      <c r="BM229" s="450"/>
      <c r="BN229" s="449"/>
      <c r="BO229" s="449"/>
      <c r="BP229" s="81"/>
      <c r="BQ229" s="81"/>
      <c r="BR229" s="81"/>
      <c r="BS229" s="81"/>
      <c r="BT229" s="81"/>
      <c r="BU229" s="81"/>
      <c r="BV229" s="81"/>
      <c r="BW229" s="81"/>
      <c r="BX229" s="81"/>
      <c r="BY229" s="81"/>
      <c r="BZ229" s="81"/>
      <c r="CA229" s="81"/>
      <c r="CB229" s="81"/>
      <c r="CC229" s="81"/>
      <c r="CD229" s="81"/>
      <c r="CE229" s="81"/>
      <c r="CF229" s="81"/>
      <c r="CG229" s="81"/>
      <c r="CH229" s="81"/>
      <c r="CI229" s="81"/>
      <c r="CJ229" s="81"/>
      <c r="CK229" s="81"/>
      <c r="CL229" s="81"/>
      <c r="CM229" s="81"/>
      <c r="CN229" s="81"/>
      <c r="CO229" s="81"/>
      <c r="CP229" s="81"/>
      <c r="CQ229" s="81"/>
      <c r="CR229" s="81"/>
      <c r="CS229" s="81"/>
      <c r="CT229" s="81"/>
      <c r="CU229" s="81"/>
      <c r="CV229" s="81"/>
      <c r="CW229" s="81"/>
      <c r="CX229" s="81"/>
      <c r="CY229" s="81"/>
      <c r="CZ229" s="81"/>
      <c r="DA229" s="81"/>
      <c r="DB229" s="81"/>
      <c r="DC229" s="81"/>
      <c r="DD229" s="81"/>
      <c r="DE229" s="81"/>
      <c r="DF229" s="81"/>
      <c r="DG229" s="81"/>
      <c r="DH229" s="81"/>
      <c r="DI229" s="81"/>
      <c r="DJ229" s="81"/>
      <c r="DK229" s="448"/>
      <c r="DL229" s="213" t="str">
        <f t="shared" si="216"/>
        <v xml:space="preserve"> </v>
      </c>
      <c r="DM229" s="246">
        <f t="shared" si="290"/>
        <v>110</v>
      </c>
      <c r="DN229" s="447"/>
      <c r="DO229" s="449"/>
      <c r="DP229" s="81"/>
      <c r="DQ229" s="81"/>
      <c r="DR229" s="81"/>
      <c r="DS229" s="81"/>
      <c r="DT229" s="81"/>
      <c r="DU229" s="81"/>
      <c r="DV229" s="448"/>
      <c r="DW229" s="450"/>
      <c r="DX229" s="704"/>
      <c r="DY229" s="213" t="str">
        <f t="shared" si="291"/>
        <v xml:space="preserve"> </v>
      </c>
      <c r="DZ229" s="213" t="str">
        <f t="shared" si="292"/>
        <v xml:space="preserve"> </v>
      </c>
      <c r="EA229" s="247"/>
      <c r="EB229" s="247"/>
      <c r="EC229" s="247"/>
      <c r="ED229" s="247"/>
      <c r="EE229" s="247"/>
      <c r="EF229" s="247"/>
      <c r="EG229" s="450"/>
      <c r="EH229" s="704"/>
      <c r="EI229" s="213" t="str">
        <f t="shared" si="293"/>
        <v xml:space="preserve"> </v>
      </c>
      <c r="EJ229" s="213" t="str">
        <f t="shared" si="294"/>
        <v xml:space="preserve"> </v>
      </c>
      <c r="EK229" s="81"/>
      <c r="EL229" s="81"/>
      <c r="EM229" s="81"/>
      <c r="EN229" s="704"/>
      <c r="EO229" s="213" t="str">
        <f t="shared" si="295"/>
        <v xml:space="preserve"> </v>
      </c>
      <c r="EP229" s="249"/>
      <c r="EQ229" s="704"/>
      <c r="ER229" s="248"/>
      <c r="ES229" s="704"/>
      <c r="ET229" s="248"/>
      <c r="EU229" s="251"/>
      <c r="EV229" s="213" t="str">
        <f t="shared" si="296"/>
        <v xml:space="preserve"> </v>
      </c>
      <c r="EW229" s="213" t="str">
        <f t="shared" si="297"/>
        <v xml:space="preserve"> </v>
      </c>
      <c r="EX229" s="82"/>
      <c r="EY229" s="82"/>
      <c r="EZ229" s="82"/>
      <c r="FA229" s="248"/>
      <c r="FB229" s="1337" t="str">
        <f t="shared" si="298"/>
        <v xml:space="preserve"> </v>
      </c>
      <c r="FC229" s="452"/>
      <c r="FD229" s="213" t="str" cm="1">
        <f t="array" ref="FD229">IF(AND(SUM(COUNTIF(DO229:DV229,{"*実施*"}),COUNTIF(EA229:EF229,{"*実施*"}))&gt;0,FC229=""),"法に基づく措置あり→問12に記入",
IF(AND(SUM(COUNTIF(DO229:DV229,{"*実施*"}),COUNTIF(EA229:EF229,{"*実施*"}))&lt;1,FC229&lt;&gt;""),"法に基づく措置なし→問12に記入不要"," "))</f>
        <v xml:space="preserve"> </v>
      </c>
      <c r="FE229" s="449"/>
      <c r="FF229" s="704"/>
      <c r="FG229" s="81"/>
      <c r="FH229" s="449"/>
      <c r="FI229" s="1100"/>
      <c r="FJ229" s="1107" t="str">
        <f t="shared" si="225"/>
        <v xml:space="preserve"> </v>
      </c>
      <c r="FK229" s="779" t="str">
        <f t="shared" si="299"/>
        <v/>
      </c>
      <c r="FL229" s="212" t="str">
        <f t="shared" si="300"/>
        <v xml:space="preserve"> </v>
      </c>
      <c r="FM229" s="1335" t="str">
        <f t="shared" si="226"/>
        <v xml:space="preserve"> </v>
      </c>
      <c r="FN229" s="1273" t="str">
        <f t="shared" si="227"/>
        <v/>
      </c>
      <c r="FO229" s="1274" t="str">
        <f t="shared" si="228"/>
        <v/>
      </c>
      <c r="FP229" s="1275" t="str">
        <f t="shared" si="229"/>
        <v/>
      </c>
      <c r="FQ229" s="1275" t="str">
        <f t="shared" si="230"/>
        <v/>
      </c>
      <c r="FR229" s="1275" t="str">
        <f t="shared" si="231"/>
        <v/>
      </c>
      <c r="FS229" s="1275" t="str">
        <f t="shared" si="232"/>
        <v/>
      </c>
      <c r="FT229" s="1275" t="str">
        <f t="shared" si="233"/>
        <v/>
      </c>
      <c r="FU229" s="1275" t="str">
        <f t="shared" si="234"/>
        <v/>
      </c>
      <c r="FV229" s="1275" t="str">
        <f t="shared" si="235"/>
        <v/>
      </c>
      <c r="FW229" s="1275" t="str">
        <f t="shared" si="236"/>
        <v/>
      </c>
      <c r="FY229" s="1234" t="str">
        <f t="shared" si="250"/>
        <v xml:space="preserve"> </v>
      </c>
      <c r="FZ229" s="1234" t="str">
        <f t="shared" si="251"/>
        <v xml:space="preserve"> </v>
      </c>
      <c r="GA229" s="1234" t="str">
        <f t="shared" si="252"/>
        <v xml:space="preserve"> </v>
      </c>
      <c r="GB229" s="1234" t="str">
        <f t="shared" si="253"/>
        <v xml:space="preserve"> </v>
      </c>
      <c r="GC229" s="1234" t="str">
        <f t="shared" si="254"/>
        <v xml:space="preserve"> </v>
      </c>
      <c r="GD229" s="1234" t="str">
        <f t="shared" si="255"/>
        <v xml:space="preserve"> </v>
      </c>
      <c r="GE229" s="1234" t="str">
        <f t="shared" si="256"/>
        <v xml:space="preserve"> </v>
      </c>
      <c r="GF229" s="1234" t="str">
        <f t="shared" si="257"/>
        <v xml:space="preserve"> </v>
      </c>
      <c r="GG229" s="1234" t="str">
        <f t="shared" si="258"/>
        <v xml:space="preserve"> </v>
      </c>
      <c r="GH229" s="1234">
        <f t="shared" si="259"/>
        <v>0</v>
      </c>
      <c r="GI229" s="1234" t="str">
        <f t="shared" si="260"/>
        <v xml:space="preserve"> </v>
      </c>
      <c r="GJ229" s="1234" t="str">
        <f t="shared" si="261"/>
        <v xml:space="preserve"> </v>
      </c>
      <c r="GK229" s="1234" t="str">
        <f t="shared" si="262"/>
        <v xml:space="preserve"> </v>
      </c>
      <c r="GL229" s="1234" t="str">
        <f t="shared" si="263"/>
        <v xml:space="preserve"> </v>
      </c>
      <c r="GM229" s="1234" t="str">
        <f t="shared" si="264"/>
        <v xml:space="preserve"> </v>
      </c>
      <c r="GN229" s="1234" t="str">
        <f t="shared" si="265"/>
        <v xml:space="preserve"> </v>
      </c>
      <c r="GO229" s="1234" t="str">
        <f t="shared" si="266"/>
        <v xml:space="preserve"> </v>
      </c>
      <c r="GP229" s="1234" t="str">
        <f t="shared" si="267"/>
        <v xml:space="preserve"> </v>
      </c>
      <c r="GQ229" s="1234" t="str">
        <f t="shared" si="268"/>
        <v xml:space="preserve"> </v>
      </c>
      <c r="GR229" s="1234">
        <f t="shared" si="269"/>
        <v>0</v>
      </c>
      <c r="GS229" s="1234" t="str">
        <f t="shared" si="271"/>
        <v xml:space="preserve"> </v>
      </c>
      <c r="GT229" s="1234" t="str">
        <f t="shared" si="272"/>
        <v xml:space="preserve"> </v>
      </c>
      <c r="GU229" s="1234" t="str">
        <f t="shared" si="273"/>
        <v xml:space="preserve"> </v>
      </c>
      <c r="GV229" s="1234" t="str">
        <f t="shared" si="274"/>
        <v xml:space="preserve"> </v>
      </c>
      <c r="GW229" s="1234" t="str">
        <f t="shared" si="275"/>
        <v xml:space="preserve"> </v>
      </c>
      <c r="GX229" s="1234" t="str">
        <f t="shared" si="276"/>
        <v xml:space="preserve"> </v>
      </c>
      <c r="GY229" s="1234" t="str">
        <f t="shared" si="277"/>
        <v xml:space="preserve"> </v>
      </c>
      <c r="GZ229" s="1234" t="str">
        <f t="shared" si="278"/>
        <v xml:space="preserve"> </v>
      </c>
      <c r="HA229" s="1234" t="str">
        <f t="shared" si="279"/>
        <v xml:space="preserve"> </v>
      </c>
      <c r="HB229" s="1234">
        <f t="shared" si="270"/>
        <v>0</v>
      </c>
      <c r="HC229" s="1234" t="str">
        <f t="shared" si="237"/>
        <v xml:space="preserve"> </v>
      </c>
      <c r="HD229" s="1234" t="str">
        <f t="shared" si="238"/>
        <v xml:space="preserve"> </v>
      </c>
      <c r="HE229" s="1234" t="str">
        <f t="shared" si="239"/>
        <v xml:space="preserve"> </v>
      </c>
      <c r="HF229" s="1234">
        <f t="shared" si="240"/>
        <v>0</v>
      </c>
      <c r="HG229" s="1234" t="str">
        <f t="shared" si="241"/>
        <v xml:space="preserve"> </v>
      </c>
      <c r="HH229" s="1234" t="str">
        <f t="shared" si="242"/>
        <v xml:space="preserve"> </v>
      </c>
      <c r="HI229" s="1234" t="str">
        <f t="shared" si="243"/>
        <v xml:space="preserve"> </v>
      </c>
      <c r="HJ229" s="1234" t="str">
        <f t="shared" si="244"/>
        <v xml:space="preserve"> </v>
      </c>
      <c r="HK229" s="1234" t="str">
        <f t="shared" si="245"/>
        <v xml:space="preserve"> </v>
      </c>
      <c r="HL229" s="1234" t="str">
        <f t="shared" si="246"/>
        <v xml:space="preserve"> </v>
      </c>
      <c r="HM229" s="1234" t="str">
        <f t="shared" si="247"/>
        <v xml:space="preserve"> </v>
      </c>
      <c r="HN229" s="1234">
        <f t="shared" si="248"/>
        <v>0</v>
      </c>
    </row>
    <row r="230" spans="1:222" ht="30" customHeight="1" thickTop="1" thickBot="1">
      <c r="A230" s="1205">
        <f>【A票】【D票】!$D$10</f>
        <v>0</v>
      </c>
      <c r="B230" s="1205">
        <f>【A票】【D票】!$H$10</f>
        <v>0</v>
      </c>
      <c r="C230" s="1206" t="str">
        <f>【A票】【D票】!$K$10</f>
        <v xml:space="preserve"> </v>
      </c>
      <c r="D230" s="1207">
        <f t="shared" si="206"/>
        <v>111</v>
      </c>
      <c r="E230" s="472"/>
      <c r="F230" s="704"/>
      <c r="G230" s="588"/>
      <c r="H230" s="589"/>
      <c r="I230" s="639"/>
      <c r="J230" s="639"/>
      <c r="K230" s="639"/>
      <c r="L230" s="639"/>
      <c r="M230" s="639"/>
      <c r="N230" s="639"/>
      <c r="O230" s="639"/>
      <c r="P230" s="639"/>
      <c r="Q230" s="639"/>
      <c r="R230" s="639"/>
      <c r="S230" s="639"/>
      <c r="T230" s="639"/>
      <c r="U230" s="639"/>
      <c r="V230" s="640"/>
      <c r="W230" s="644"/>
      <c r="X230" s="644"/>
      <c r="Y230" s="645"/>
      <c r="Z230" s="643"/>
      <c r="AA230" s="212" t="str">
        <f t="shared" si="282"/>
        <v xml:space="preserve"> </v>
      </c>
      <c r="AB230" s="212" t="str">
        <f t="shared" si="283"/>
        <v xml:space="preserve"> </v>
      </c>
      <c r="AC230" s="81"/>
      <c r="AD230" s="448"/>
      <c r="AE230" s="448"/>
      <c r="AF230" s="804" t="str">
        <f t="shared" si="210"/>
        <v xml:space="preserve"> </v>
      </c>
      <c r="AG230" s="804" t="str">
        <f t="shared" si="211"/>
        <v xml:space="preserve"> </v>
      </c>
      <c r="AH230" s="440"/>
      <c r="AI230" s="704"/>
      <c r="AJ230" s="442"/>
      <c r="AK230" s="442"/>
      <c r="AL230" s="442"/>
      <c r="AM230" s="442"/>
      <c r="AN230" s="844"/>
      <c r="AO230" s="443"/>
      <c r="AP230" s="441"/>
      <c r="AQ230" s="1328" t="str">
        <f t="shared" si="249"/>
        <v xml:space="preserve"> </v>
      </c>
      <c r="AR230" s="213" t="str">
        <f t="shared" si="284"/>
        <v xml:space="preserve"> </v>
      </c>
      <c r="AS230" s="213" t="str">
        <f t="shared" si="285"/>
        <v xml:space="preserve"> </v>
      </c>
      <c r="AT230" s="1216" t="str">
        <f t="shared" si="286"/>
        <v xml:space="preserve"> </v>
      </c>
      <c r="AU230" s="1217" t="str">
        <f t="shared" si="287"/>
        <v xml:space="preserve"> </v>
      </c>
      <c r="AV230" s="79"/>
      <c r="AW230" s="1218" t="str">
        <f t="shared" si="288"/>
        <v/>
      </c>
      <c r="AX230" s="213" t="str">
        <f t="shared" si="214"/>
        <v xml:space="preserve"> </v>
      </c>
      <c r="AY230" s="213" t="str">
        <f t="shared" si="289"/>
        <v xml:space="preserve"> </v>
      </c>
      <c r="AZ230" s="445"/>
      <c r="BA230" s="81"/>
      <c r="BB230" s="81"/>
      <c r="BC230" s="80"/>
      <c r="BD230" s="245"/>
      <c r="BE230" s="442"/>
      <c r="BF230" s="442"/>
      <c r="BG230" s="442"/>
      <c r="BH230" s="219" t="str">
        <f t="shared" si="215"/>
        <v xml:space="preserve"> </v>
      </c>
      <c r="BI230" s="446"/>
      <c r="BJ230" s="704"/>
      <c r="BK230" s="81"/>
      <c r="BL230" s="451"/>
      <c r="BM230" s="450"/>
      <c r="BN230" s="449"/>
      <c r="BO230" s="449"/>
      <c r="BP230" s="81"/>
      <c r="BQ230" s="81"/>
      <c r="BR230" s="81"/>
      <c r="BS230" s="81"/>
      <c r="BT230" s="81"/>
      <c r="BU230" s="81"/>
      <c r="BV230" s="81"/>
      <c r="BW230" s="81"/>
      <c r="BX230" s="81"/>
      <c r="BY230" s="81"/>
      <c r="BZ230" s="81"/>
      <c r="CA230" s="81"/>
      <c r="CB230" s="81"/>
      <c r="CC230" s="81"/>
      <c r="CD230" s="81"/>
      <c r="CE230" s="81"/>
      <c r="CF230" s="81"/>
      <c r="CG230" s="81"/>
      <c r="CH230" s="81"/>
      <c r="CI230" s="81"/>
      <c r="CJ230" s="81"/>
      <c r="CK230" s="81"/>
      <c r="CL230" s="81"/>
      <c r="CM230" s="81"/>
      <c r="CN230" s="81"/>
      <c r="CO230" s="81"/>
      <c r="CP230" s="81"/>
      <c r="CQ230" s="81"/>
      <c r="CR230" s="81"/>
      <c r="CS230" s="81"/>
      <c r="CT230" s="81"/>
      <c r="CU230" s="81"/>
      <c r="CV230" s="81"/>
      <c r="CW230" s="81"/>
      <c r="CX230" s="81"/>
      <c r="CY230" s="81"/>
      <c r="CZ230" s="81"/>
      <c r="DA230" s="81"/>
      <c r="DB230" s="81"/>
      <c r="DC230" s="81"/>
      <c r="DD230" s="81"/>
      <c r="DE230" s="81"/>
      <c r="DF230" s="81"/>
      <c r="DG230" s="81"/>
      <c r="DH230" s="81"/>
      <c r="DI230" s="81"/>
      <c r="DJ230" s="81"/>
      <c r="DK230" s="448"/>
      <c r="DL230" s="213" t="str">
        <f t="shared" si="216"/>
        <v xml:space="preserve"> </v>
      </c>
      <c r="DM230" s="246">
        <f t="shared" si="290"/>
        <v>111</v>
      </c>
      <c r="DN230" s="447"/>
      <c r="DO230" s="449"/>
      <c r="DP230" s="81"/>
      <c r="DQ230" s="81"/>
      <c r="DR230" s="81"/>
      <c r="DS230" s="81"/>
      <c r="DT230" s="81"/>
      <c r="DU230" s="81"/>
      <c r="DV230" s="448"/>
      <c r="DW230" s="450"/>
      <c r="DX230" s="704"/>
      <c r="DY230" s="213" t="str">
        <f t="shared" si="291"/>
        <v xml:space="preserve"> </v>
      </c>
      <c r="DZ230" s="213" t="str">
        <f t="shared" si="292"/>
        <v xml:space="preserve"> </v>
      </c>
      <c r="EA230" s="247"/>
      <c r="EB230" s="247"/>
      <c r="EC230" s="247"/>
      <c r="ED230" s="247"/>
      <c r="EE230" s="247"/>
      <c r="EF230" s="247"/>
      <c r="EG230" s="450"/>
      <c r="EH230" s="704"/>
      <c r="EI230" s="213" t="str">
        <f t="shared" si="293"/>
        <v xml:space="preserve"> </v>
      </c>
      <c r="EJ230" s="213" t="str">
        <f t="shared" si="294"/>
        <v xml:space="preserve"> </v>
      </c>
      <c r="EK230" s="81"/>
      <c r="EL230" s="81"/>
      <c r="EM230" s="81"/>
      <c r="EN230" s="704"/>
      <c r="EO230" s="213" t="str">
        <f t="shared" si="295"/>
        <v xml:space="preserve"> </v>
      </c>
      <c r="EP230" s="249"/>
      <c r="EQ230" s="704"/>
      <c r="ER230" s="248"/>
      <c r="ES230" s="704"/>
      <c r="ET230" s="248"/>
      <c r="EU230" s="251"/>
      <c r="EV230" s="213" t="str">
        <f t="shared" si="296"/>
        <v xml:space="preserve"> </v>
      </c>
      <c r="EW230" s="213" t="str">
        <f t="shared" si="297"/>
        <v xml:space="preserve"> </v>
      </c>
      <c r="EX230" s="82"/>
      <c r="EY230" s="82"/>
      <c r="EZ230" s="82"/>
      <c r="FA230" s="248"/>
      <c r="FB230" s="1337" t="str">
        <f t="shared" si="298"/>
        <v xml:space="preserve"> </v>
      </c>
      <c r="FC230" s="452"/>
      <c r="FD230" s="213" t="str" cm="1">
        <f t="array" ref="FD230">IF(AND(SUM(COUNTIF(DO230:DV230,{"*実施*"}),COUNTIF(EA230:EF230,{"*実施*"}))&gt;0,FC230=""),"法に基づく措置あり→問12に記入",
IF(AND(SUM(COUNTIF(DO230:DV230,{"*実施*"}),COUNTIF(EA230:EF230,{"*実施*"}))&lt;1,FC230&lt;&gt;""),"法に基づく措置なし→問12に記入不要"," "))</f>
        <v xml:space="preserve"> </v>
      </c>
      <c r="FE230" s="449"/>
      <c r="FF230" s="704"/>
      <c r="FG230" s="81"/>
      <c r="FH230" s="449"/>
      <c r="FI230" s="1100"/>
      <c r="FJ230" s="1107" t="str">
        <f t="shared" si="225"/>
        <v xml:space="preserve"> </v>
      </c>
      <c r="FK230" s="779" t="str">
        <f t="shared" si="299"/>
        <v/>
      </c>
      <c r="FL230" s="212" t="str">
        <f t="shared" si="300"/>
        <v xml:space="preserve"> </v>
      </c>
      <c r="FM230" s="1335" t="str">
        <f t="shared" si="226"/>
        <v xml:space="preserve"> </v>
      </c>
      <c r="FN230" s="1273" t="str">
        <f t="shared" si="227"/>
        <v/>
      </c>
      <c r="FO230" s="1274" t="str">
        <f t="shared" si="228"/>
        <v/>
      </c>
      <c r="FP230" s="1275" t="str">
        <f t="shared" si="229"/>
        <v/>
      </c>
      <c r="FQ230" s="1275" t="str">
        <f t="shared" si="230"/>
        <v/>
      </c>
      <c r="FR230" s="1275" t="str">
        <f t="shared" si="231"/>
        <v/>
      </c>
      <c r="FS230" s="1275" t="str">
        <f t="shared" si="232"/>
        <v/>
      </c>
      <c r="FT230" s="1275" t="str">
        <f t="shared" si="233"/>
        <v/>
      </c>
      <c r="FU230" s="1275" t="str">
        <f t="shared" si="234"/>
        <v/>
      </c>
      <c r="FV230" s="1275" t="str">
        <f t="shared" si="235"/>
        <v/>
      </c>
      <c r="FW230" s="1275" t="str">
        <f t="shared" si="236"/>
        <v/>
      </c>
      <c r="FY230" s="1234" t="str">
        <f t="shared" si="250"/>
        <v xml:space="preserve"> </v>
      </c>
      <c r="FZ230" s="1234" t="str">
        <f t="shared" si="251"/>
        <v xml:space="preserve"> </v>
      </c>
      <c r="GA230" s="1234" t="str">
        <f t="shared" si="252"/>
        <v xml:space="preserve"> </v>
      </c>
      <c r="GB230" s="1234" t="str">
        <f t="shared" si="253"/>
        <v xml:space="preserve"> </v>
      </c>
      <c r="GC230" s="1234" t="str">
        <f t="shared" si="254"/>
        <v xml:space="preserve"> </v>
      </c>
      <c r="GD230" s="1234" t="str">
        <f t="shared" si="255"/>
        <v xml:space="preserve"> </v>
      </c>
      <c r="GE230" s="1234" t="str">
        <f t="shared" si="256"/>
        <v xml:space="preserve"> </v>
      </c>
      <c r="GF230" s="1234" t="str">
        <f t="shared" si="257"/>
        <v xml:space="preserve"> </v>
      </c>
      <c r="GG230" s="1234" t="str">
        <f t="shared" si="258"/>
        <v xml:space="preserve"> </v>
      </c>
      <c r="GH230" s="1234">
        <f t="shared" si="259"/>
        <v>0</v>
      </c>
      <c r="GI230" s="1234" t="str">
        <f t="shared" si="260"/>
        <v xml:space="preserve"> </v>
      </c>
      <c r="GJ230" s="1234" t="str">
        <f t="shared" si="261"/>
        <v xml:space="preserve"> </v>
      </c>
      <c r="GK230" s="1234" t="str">
        <f t="shared" si="262"/>
        <v xml:space="preserve"> </v>
      </c>
      <c r="GL230" s="1234" t="str">
        <f t="shared" si="263"/>
        <v xml:space="preserve"> </v>
      </c>
      <c r="GM230" s="1234" t="str">
        <f t="shared" si="264"/>
        <v xml:space="preserve"> </v>
      </c>
      <c r="GN230" s="1234" t="str">
        <f t="shared" si="265"/>
        <v xml:space="preserve"> </v>
      </c>
      <c r="GO230" s="1234" t="str">
        <f t="shared" si="266"/>
        <v xml:space="preserve"> </v>
      </c>
      <c r="GP230" s="1234" t="str">
        <f t="shared" si="267"/>
        <v xml:space="preserve"> </v>
      </c>
      <c r="GQ230" s="1234" t="str">
        <f t="shared" si="268"/>
        <v xml:space="preserve"> </v>
      </c>
      <c r="GR230" s="1234">
        <f t="shared" si="269"/>
        <v>0</v>
      </c>
      <c r="GS230" s="1234" t="str">
        <f t="shared" si="271"/>
        <v xml:space="preserve"> </v>
      </c>
      <c r="GT230" s="1234" t="str">
        <f t="shared" si="272"/>
        <v xml:space="preserve"> </v>
      </c>
      <c r="GU230" s="1234" t="str">
        <f t="shared" si="273"/>
        <v xml:space="preserve"> </v>
      </c>
      <c r="GV230" s="1234" t="str">
        <f t="shared" si="274"/>
        <v xml:space="preserve"> </v>
      </c>
      <c r="GW230" s="1234" t="str">
        <f t="shared" si="275"/>
        <v xml:space="preserve"> </v>
      </c>
      <c r="GX230" s="1234" t="str">
        <f t="shared" si="276"/>
        <v xml:space="preserve"> </v>
      </c>
      <c r="GY230" s="1234" t="str">
        <f t="shared" si="277"/>
        <v xml:space="preserve"> </v>
      </c>
      <c r="GZ230" s="1234" t="str">
        <f t="shared" si="278"/>
        <v xml:space="preserve"> </v>
      </c>
      <c r="HA230" s="1234" t="str">
        <f t="shared" si="279"/>
        <v xml:space="preserve"> </v>
      </c>
      <c r="HB230" s="1234">
        <f t="shared" si="270"/>
        <v>0</v>
      </c>
      <c r="HC230" s="1234" t="str">
        <f t="shared" si="237"/>
        <v xml:space="preserve"> </v>
      </c>
      <c r="HD230" s="1234" t="str">
        <f t="shared" si="238"/>
        <v xml:space="preserve"> </v>
      </c>
      <c r="HE230" s="1234" t="str">
        <f t="shared" si="239"/>
        <v xml:space="preserve"> </v>
      </c>
      <c r="HF230" s="1234">
        <f t="shared" si="240"/>
        <v>0</v>
      </c>
      <c r="HG230" s="1234" t="str">
        <f t="shared" si="241"/>
        <v xml:space="preserve"> </v>
      </c>
      <c r="HH230" s="1234" t="str">
        <f t="shared" si="242"/>
        <v xml:space="preserve"> </v>
      </c>
      <c r="HI230" s="1234" t="str">
        <f t="shared" si="243"/>
        <v xml:space="preserve"> </v>
      </c>
      <c r="HJ230" s="1234" t="str">
        <f t="shared" si="244"/>
        <v xml:space="preserve"> </v>
      </c>
      <c r="HK230" s="1234" t="str">
        <f t="shared" si="245"/>
        <v xml:space="preserve"> </v>
      </c>
      <c r="HL230" s="1234" t="str">
        <f t="shared" si="246"/>
        <v xml:space="preserve"> </v>
      </c>
      <c r="HM230" s="1234" t="str">
        <f t="shared" si="247"/>
        <v xml:space="preserve"> </v>
      </c>
      <c r="HN230" s="1234">
        <f t="shared" si="248"/>
        <v>0</v>
      </c>
    </row>
    <row r="231" spans="1:222" ht="30" customHeight="1" thickTop="1" thickBot="1">
      <c r="A231" s="1205">
        <f>【A票】【D票】!$D$10</f>
        <v>0</v>
      </c>
      <c r="B231" s="1205">
        <f>【A票】【D票】!$H$10</f>
        <v>0</v>
      </c>
      <c r="C231" s="1206" t="str">
        <f>【A票】【D票】!$K$10</f>
        <v xml:space="preserve"> </v>
      </c>
      <c r="D231" s="1207">
        <f t="shared" si="206"/>
        <v>112</v>
      </c>
      <c r="E231" s="472"/>
      <c r="F231" s="704"/>
      <c r="G231" s="588"/>
      <c r="H231" s="589"/>
      <c r="I231" s="639"/>
      <c r="J231" s="639"/>
      <c r="K231" s="639"/>
      <c r="L231" s="639"/>
      <c r="M231" s="639"/>
      <c r="N231" s="639"/>
      <c r="O231" s="639"/>
      <c r="P231" s="639"/>
      <c r="Q231" s="639"/>
      <c r="R231" s="639"/>
      <c r="S231" s="639"/>
      <c r="T231" s="639"/>
      <c r="U231" s="639"/>
      <c r="V231" s="640"/>
      <c r="W231" s="644"/>
      <c r="X231" s="644"/>
      <c r="Y231" s="645"/>
      <c r="Z231" s="643"/>
      <c r="AA231" s="212" t="str">
        <f t="shared" si="282"/>
        <v xml:space="preserve"> </v>
      </c>
      <c r="AB231" s="212" t="str">
        <f t="shared" si="283"/>
        <v xml:space="preserve"> </v>
      </c>
      <c r="AC231" s="81"/>
      <c r="AD231" s="448"/>
      <c r="AE231" s="448"/>
      <c r="AF231" s="804" t="str">
        <f t="shared" si="210"/>
        <v xml:space="preserve"> </v>
      </c>
      <c r="AG231" s="804" t="str">
        <f t="shared" si="211"/>
        <v xml:space="preserve"> </v>
      </c>
      <c r="AH231" s="440"/>
      <c r="AI231" s="704"/>
      <c r="AJ231" s="442"/>
      <c r="AK231" s="442"/>
      <c r="AL231" s="442"/>
      <c r="AM231" s="442"/>
      <c r="AN231" s="844"/>
      <c r="AO231" s="443"/>
      <c r="AP231" s="441"/>
      <c r="AQ231" s="1328" t="str">
        <f t="shared" si="249"/>
        <v xml:space="preserve"> </v>
      </c>
      <c r="AR231" s="213" t="str">
        <f t="shared" si="284"/>
        <v xml:space="preserve"> </v>
      </c>
      <c r="AS231" s="213" t="str">
        <f t="shared" si="285"/>
        <v xml:space="preserve"> </v>
      </c>
      <c r="AT231" s="1216" t="str">
        <f t="shared" si="286"/>
        <v xml:space="preserve"> </v>
      </c>
      <c r="AU231" s="1217" t="str">
        <f t="shared" si="287"/>
        <v xml:space="preserve"> </v>
      </c>
      <c r="AV231" s="79"/>
      <c r="AW231" s="1218" t="str">
        <f t="shared" si="288"/>
        <v/>
      </c>
      <c r="AX231" s="213" t="str">
        <f t="shared" si="214"/>
        <v xml:space="preserve"> </v>
      </c>
      <c r="AY231" s="213" t="str">
        <f t="shared" si="289"/>
        <v xml:space="preserve"> </v>
      </c>
      <c r="AZ231" s="445"/>
      <c r="BA231" s="81"/>
      <c r="BB231" s="81"/>
      <c r="BC231" s="80"/>
      <c r="BD231" s="245"/>
      <c r="BE231" s="442"/>
      <c r="BF231" s="442"/>
      <c r="BG231" s="442"/>
      <c r="BH231" s="219" t="str">
        <f t="shared" si="215"/>
        <v xml:space="preserve"> </v>
      </c>
      <c r="BI231" s="446"/>
      <c r="BJ231" s="704"/>
      <c r="BK231" s="81"/>
      <c r="BL231" s="451"/>
      <c r="BM231" s="450"/>
      <c r="BN231" s="449"/>
      <c r="BO231" s="449"/>
      <c r="BP231" s="81"/>
      <c r="BQ231" s="81"/>
      <c r="BR231" s="81"/>
      <c r="BS231" s="81"/>
      <c r="BT231" s="81"/>
      <c r="BU231" s="81"/>
      <c r="BV231" s="81"/>
      <c r="BW231" s="81"/>
      <c r="BX231" s="81"/>
      <c r="BY231" s="81"/>
      <c r="BZ231" s="81"/>
      <c r="CA231" s="81"/>
      <c r="CB231" s="81"/>
      <c r="CC231" s="81"/>
      <c r="CD231" s="81"/>
      <c r="CE231" s="81"/>
      <c r="CF231" s="81"/>
      <c r="CG231" s="81"/>
      <c r="CH231" s="81"/>
      <c r="CI231" s="81"/>
      <c r="CJ231" s="81"/>
      <c r="CK231" s="81"/>
      <c r="CL231" s="81"/>
      <c r="CM231" s="81"/>
      <c r="CN231" s="81"/>
      <c r="CO231" s="81"/>
      <c r="CP231" s="81"/>
      <c r="CQ231" s="81"/>
      <c r="CR231" s="81"/>
      <c r="CS231" s="81"/>
      <c r="CT231" s="81"/>
      <c r="CU231" s="81"/>
      <c r="CV231" s="81"/>
      <c r="CW231" s="81"/>
      <c r="CX231" s="81"/>
      <c r="CY231" s="81"/>
      <c r="CZ231" s="81"/>
      <c r="DA231" s="81"/>
      <c r="DB231" s="81"/>
      <c r="DC231" s="81"/>
      <c r="DD231" s="81"/>
      <c r="DE231" s="81"/>
      <c r="DF231" s="81"/>
      <c r="DG231" s="81"/>
      <c r="DH231" s="81"/>
      <c r="DI231" s="81"/>
      <c r="DJ231" s="81"/>
      <c r="DK231" s="448"/>
      <c r="DL231" s="213" t="str">
        <f t="shared" si="216"/>
        <v xml:space="preserve"> </v>
      </c>
      <c r="DM231" s="246">
        <f t="shared" si="290"/>
        <v>112</v>
      </c>
      <c r="DN231" s="447"/>
      <c r="DO231" s="449"/>
      <c r="DP231" s="81"/>
      <c r="DQ231" s="81"/>
      <c r="DR231" s="81"/>
      <c r="DS231" s="81"/>
      <c r="DT231" s="81"/>
      <c r="DU231" s="81"/>
      <c r="DV231" s="448"/>
      <c r="DW231" s="450"/>
      <c r="DX231" s="704"/>
      <c r="DY231" s="213" t="str">
        <f t="shared" si="291"/>
        <v xml:space="preserve"> </v>
      </c>
      <c r="DZ231" s="213" t="str">
        <f t="shared" si="292"/>
        <v xml:space="preserve"> </v>
      </c>
      <c r="EA231" s="247"/>
      <c r="EB231" s="247"/>
      <c r="EC231" s="247"/>
      <c r="ED231" s="247"/>
      <c r="EE231" s="247"/>
      <c r="EF231" s="247"/>
      <c r="EG231" s="450"/>
      <c r="EH231" s="704"/>
      <c r="EI231" s="213" t="str">
        <f t="shared" si="293"/>
        <v xml:space="preserve"> </v>
      </c>
      <c r="EJ231" s="213" t="str">
        <f t="shared" si="294"/>
        <v xml:space="preserve"> </v>
      </c>
      <c r="EK231" s="81"/>
      <c r="EL231" s="81"/>
      <c r="EM231" s="81"/>
      <c r="EN231" s="704"/>
      <c r="EO231" s="213" t="str">
        <f t="shared" si="295"/>
        <v xml:space="preserve"> </v>
      </c>
      <c r="EP231" s="249"/>
      <c r="EQ231" s="704"/>
      <c r="ER231" s="248"/>
      <c r="ES231" s="704"/>
      <c r="ET231" s="248"/>
      <c r="EU231" s="251"/>
      <c r="EV231" s="213" t="str">
        <f t="shared" si="296"/>
        <v xml:space="preserve"> </v>
      </c>
      <c r="EW231" s="213" t="str">
        <f t="shared" si="297"/>
        <v xml:space="preserve"> </v>
      </c>
      <c r="EX231" s="82"/>
      <c r="EY231" s="82"/>
      <c r="EZ231" s="82"/>
      <c r="FA231" s="248"/>
      <c r="FB231" s="1337" t="str">
        <f t="shared" si="298"/>
        <v xml:space="preserve"> </v>
      </c>
      <c r="FC231" s="452"/>
      <c r="FD231" s="213" t="str" cm="1">
        <f t="array" ref="FD231">IF(AND(SUM(COUNTIF(DO231:DV231,{"*実施*"}),COUNTIF(EA231:EF231,{"*実施*"}))&gt;0,FC231=""),"法に基づく措置あり→問12に記入",
IF(AND(SUM(COUNTIF(DO231:DV231,{"*実施*"}),COUNTIF(EA231:EF231,{"*実施*"}))&lt;1,FC231&lt;&gt;""),"法に基づく措置なし→問12に記入不要"," "))</f>
        <v xml:space="preserve"> </v>
      </c>
      <c r="FE231" s="449"/>
      <c r="FF231" s="704"/>
      <c r="FG231" s="81"/>
      <c r="FH231" s="449"/>
      <c r="FI231" s="1100"/>
      <c r="FJ231" s="1107" t="str">
        <f t="shared" si="225"/>
        <v xml:space="preserve"> </v>
      </c>
      <c r="FK231" s="779" t="str">
        <f t="shared" si="299"/>
        <v/>
      </c>
      <c r="FL231" s="212" t="str">
        <f t="shared" si="300"/>
        <v xml:space="preserve"> </v>
      </c>
      <c r="FM231" s="1335" t="str">
        <f t="shared" si="226"/>
        <v xml:space="preserve"> </v>
      </c>
      <c r="FN231" s="1273" t="str">
        <f t="shared" si="227"/>
        <v/>
      </c>
      <c r="FO231" s="1274" t="str">
        <f t="shared" si="228"/>
        <v/>
      </c>
      <c r="FP231" s="1275" t="str">
        <f t="shared" si="229"/>
        <v/>
      </c>
      <c r="FQ231" s="1275" t="str">
        <f t="shared" si="230"/>
        <v/>
      </c>
      <c r="FR231" s="1275" t="str">
        <f t="shared" si="231"/>
        <v/>
      </c>
      <c r="FS231" s="1275" t="str">
        <f t="shared" si="232"/>
        <v/>
      </c>
      <c r="FT231" s="1275" t="str">
        <f t="shared" si="233"/>
        <v/>
      </c>
      <c r="FU231" s="1275" t="str">
        <f t="shared" si="234"/>
        <v/>
      </c>
      <c r="FV231" s="1275" t="str">
        <f t="shared" si="235"/>
        <v/>
      </c>
      <c r="FW231" s="1275" t="str">
        <f t="shared" si="236"/>
        <v/>
      </c>
      <c r="FY231" s="1234" t="str">
        <f t="shared" si="250"/>
        <v xml:space="preserve"> </v>
      </c>
      <c r="FZ231" s="1234" t="str">
        <f t="shared" si="251"/>
        <v xml:space="preserve"> </v>
      </c>
      <c r="GA231" s="1234" t="str">
        <f t="shared" si="252"/>
        <v xml:space="preserve"> </v>
      </c>
      <c r="GB231" s="1234" t="str">
        <f t="shared" si="253"/>
        <v xml:space="preserve"> </v>
      </c>
      <c r="GC231" s="1234" t="str">
        <f t="shared" si="254"/>
        <v xml:space="preserve"> </v>
      </c>
      <c r="GD231" s="1234" t="str">
        <f t="shared" si="255"/>
        <v xml:space="preserve"> </v>
      </c>
      <c r="GE231" s="1234" t="str">
        <f t="shared" si="256"/>
        <v xml:space="preserve"> </v>
      </c>
      <c r="GF231" s="1234" t="str">
        <f t="shared" si="257"/>
        <v xml:space="preserve"> </v>
      </c>
      <c r="GG231" s="1234" t="str">
        <f t="shared" si="258"/>
        <v xml:space="preserve"> </v>
      </c>
      <c r="GH231" s="1234">
        <f t="shared" si="259"/>
        <v>0</v>
      </c>
      <c r="GI231" s="1234" t="str">
        <f t="shared" si="260"/>
        <v xml:space="preserve"> </v>
      </c>
      <c r="GJ231" s="1234" t="str">
        <f t="shared" si="261"/>
        <v xml:space="preserve"> </v>
      </c>
      <c r="GK231" s="1234" t="str">
        <f t="shared" si="262"/>
        <v xml:space="preserve"> </v>
      </c>
      <c r="GL231" s="1234" t="str">
        <f t="shared" si="263"/>
        <v xml:space="preserve"> </v>
      </c>
      <c r="GM231" s="1234" t="str">
        <f t="shared" si="264"/>
        <v xml:space="preserve"> </v>
      </c>
      <c r="GN231" s="1234" t="str">
        <f t="shared" si="265"/>
        <v xml:space="preserve"> </v>
      </c>
      <c r="GO231" s="1234" t="str">
        <f t="shared" si="266"/>
        <v xml:space="preserve"> </v>
      </c>
      <c r="GP231" s="1234" t="str">
        <f t="shared" si="267"/>
        <v xml:space="preserve"> </v>
      </c>
      <c r="GQ231" s="1234" t="str">
        <f t="shared" si="268"/>
        <v xml:space="preserve"> </v>
      </c>
      <c r="GR231" s="1234">
        <f t="shared" si="269"/>
        <v>0</v>
      </c>
      <c r="GS231" s="1234" t="str">
        <f t="shared" si="271"/>
        <v xml:space="preserve"> </v>
      </c>
      <c r="GT231" s="1234" t="str">
        <f t="shared" si="272"/>
        <v xml:space="preserve"> </v>
      </c>
      <c r="GU231" s="1234" t="str">
        <f t="shared" si="273"/>
        <v xml:space="preserve"> </v>
      </c>
      <c r="GV231" s="1234" t="str">
        <f t="shared" si="274"/>
        <v xml:space="preserve"> </v>
      </c>
      <c r="GW231" s="1234" t="str">
        <f t="shared" si="275"/>
        <v xml:space="preserve"> </v>
      </c>
      <c r="GX231" s="1234" t="str">
        <f t="shared" si="276"/>
        <v xml:space="preserve"> </v>
      </c>
      <c r="GY231" s="1234" t="str">
        <f t="shared" si="277"/>
        <v xml:space="preserve"> </v>
      </c>
      <c r="GZ231" s="1234" t="str">
        <f t="shared" si="278"/>
        <v xml:space="preserve"> </v>
      </c>
      <c r="HA231" s="1234" t="str">
        <f t="shared" si="279"/>
        <v xml:space="preserve"> </v>
      </c>
      <c r="HB231" s="1234">
        <f t="shared" si="270"/>
        <v>0</v>
      </c>
      <c r="HC231" s="1234" t="str">
        <f t="shared" si="237"/>
        <v xml:space="preserve"> </v>
      </c>
      <c r="HD231" s="1234" t="str">
        <f t="shared" si="238"/>
        <v xml:space="preserve"> </v>
      </c>
      <c r="HE231" s="1234" t="str">
        <f t="shared" si="239"/>
        <v xml:space="preserve"> </v>
      </c>
      <c r="HF231" s="1234">
        <f t="shared" si="240"/>
        <v>0</v>
      </c>
      <c r="HG231" s="1234" t="str">
        <f t="shared" si="241"/>
        <v xml:space="preserve"> </v>
      </c>
      <c r="HH231" s="1234" t="str">
        <f t="shared" si="242"/>
        <v xml:space="preserve"> </v>
      </c>
      <c r="HI231" s="1234" t="str">
        <f t="shared" si="243"/>
        <v xml:space="preserve"> </v>
      </c>
      <c r="HJ231" s="1234" t="str">
        <f t="shared" si="244"/>
        <v xml:space="preserve"> </v>
      </c>
      <c r="HK231" s="1234" t="str">
        <f t="shared" si="245"/>
        <v xml:space="preserve"> </v>
      </c>
      <c r="HL231" s="1234" t="str">
        <f t="shared" si="246"/>
        <v xml:space="preserve"> </v>
      </c>
      <c r="HM231" s="1234" t="str">
        <f t="shared" si="247"/>
        <v xml:space="preserve"> </v>
      </c>
      <c r="HN231" s="1234">
        <f t="shared" si="248"/>
        <v>0</v>
      </c>
    </row>
    <row r="232" spans="1:222" ht="30" customHeight="1" thickTop="1" thickBot="1">
      <c r="A232" s="1205">
        <f>【A票】【D票】!$D$10</f>
        <v>0</v>
      </c>
      <c r="B232" s="1205">
        <f>【A票】【D票】!$H$10</f>
        <v>0</v>
      </c>
      <c r="C232" s="1206" t="str">
        <f>【A票】【D票】!$K$10</f>
        <v xml:space="preserve"> </v>
      </c>
      <c r="D232" s="1207">
        <f t="shared" si="206"/>
        <v>113</v>
      </c>
      <c r="E232" s="472"/>
      <c r="F232" s="704"/>
      <c r="G232" s="588"/>
      <c r="H232" s="589"/>
      <c r="I232" s="639"/>
      <c r="J232" s="639"/>
      <c r="K232" s="639"/>
      <c r="L232" s="639"/>
      <c r="M232" s="639"/>
      <c r="N232" s="639"/>
      <c r="O232" s="639"/>
      <c r="P232" s="639"/>
      <c r="Q232" s="639"/>
      <c r="R232" s="639"/>
      <c r="S232" s="639"/>
      <c r="T232" s="639"/>
      <c r="U232" s="639"/>
      <c r="V232" s="640"/>
      <c r="W232" s="644"/>
      <c r="X232" s="644"/>
      <c r="Y232" s="645"/>
      <c r="Z232" s="643"/>
      <c r="AA232" s="212" t="str">
        <f t="shared" si="282"/>
        <v xml:space="preserve"> </v>
      </c>
      <c r="AB232" s="212" t="str">
        <f t="shared" si="283"/>
        <v xml:space="preserve"> </v>
      </c>
      <c r="AC232" s="81"/>
      <c r="AD232" s="448"/>
      <c r="AE232" s="448"/>
      <c r="AF232" s="804" t="str">
        <f t="shared" si="210"/>
        <v xml:space="preserve"> </v>
      </c>
      <c r="AG232" s="804" t="str">
        <f t="shared" si="211"/>
        <v xml:space="preserve"> </v>
      </c>
      <c r="AH232" s="440"/>
      <c r="AI232" s="704"/>
      <c r="AJ232" s="442"/>
      <c r="AK232" s="442"/>
      <c r="AL232" s="442"/>
      <c r="AM232" s="442"/>
      <c r="AN232" s="844"/>
      <c r="AO232" s="443"/>
      <c r="AP232" s="441"/>
      <c r="AQ232" s="1328" t="str">
        <f t="shared" si="249"/>
        <v xml:space="preserve"> </v>
      </c>
      <c r="AR232" s="213" t="str">
        <f t="shared" si="284"/>
        <v xml:space="preserve"> </v>
      </c>
      <c r="AS232" s="213" t="str">
        <f t="shared" si="285"/>
        <v xml:space="preserve"> </v>
      </c>
      <c r="AT232" s="1216" t="str">
        <f t="shared" si="286"/>
        <v xml:space="preserve"> </v>
      </c>
      <c r="AU232" s="1217" t="str">
        <f t="shared" si="287"/>
        <v xml:space="preserve"> </v>
      </c>
      <c r="AV232" s="79"/>
      <c r="AW232" s="1218" t="str">
        <f t="shared" si="288"/>
        <v/>
      </c>
      <c r="AX232" s="213" t="str">
        <f t="shared" si="214"/>
        <v xml:space="preserve"> </v>
      </c>
      <c r="AY232" s="213" t="str">
        <f t="shared" si="289"/>
        <v xml:space="preserve"> </v>
      </c>
      <c r="AZ232" s="445"/>
      <c r="BA232" s="81"/>
      <c r="BB232" s="81"/>
      <c r="BC232" s="80"/>
      <c r="BD232" s="245"/>
      <c r="BE232" s="442"/>
      <c r="BF232" s="442"/>
      <c r="BG232" s="442"/>
      <c r="BH232" s="219" t="str">
        <f t="shared" si="215"/>
        <v xml:space="preserve"> </v>
      </c>
      <c r="BI232" s="446"/>
      <c r="BJ232" s="704"/>
      <c r="BK232" s="81"/>
      <c r="BL232" s="451"/>
      <c r="BM232" s="450"/>
      <c r="BN232" s="449"/>
      <c r="BO232" s="449"/>
      <c r="BP232" s="81"/>
      <c r="BQ232" s="81"/>
      <c r="BR232" s="81"/>
      <c r="BS232" s="81"/>
      <c r="BT232" s="81"/>
      <c r="BU232" s="81"/>
      <c r="BV232" s="81"/>
      <c r="BW232" s="81"/>
      <c r="BX232" s="81"/>
      <c r="BY232" s="81"/>
      <c r="BZ232" s="81"/>
      <c r="CA232" s="81"/>
      <c r="CB232" s="81"/>
      <c r="CC232" s="81"/>
      <c r="CD232" s="81"/>
      <c r="CE232" s="81"/>
      <c r="CF232" s="81"/>
      <c r="CG232" s="81"/>
      <c r="CH232" s="81"/>
      <c r="CI232" s="81"/>
      <c r="CJ232" s="81"/>
      <c r="CK232" s="81"/>
      <c r="CL232" s="81"/>
      <c r="CM232" s="81"/>
      <c r="CN232" s="81"/>
      <c r="CO232" s="81"/>
      <c r="CP232" s="81"/>
      <c r="CQ232" s="81"/>
      <c r="CR232" s="81"/>
      <c r="CS232" s="81"/>
      <c r="CT232" s="81"/>
      <c r="CU232" s="81"/>
      <c r="CV232" s="81"/>
      <c r="CW232" s="81"/>
      <c r="CX232" s="81"/>
      <c r="CY232" s="81"/>
      <c r="CZ232" s="81"/>
      <c r="DA232" s="81"/>
      <c r="DB232" s="81"/>
      <c r="DC232" s="81"/>
      <c r="DD232" s="81"/>
      <c r="DE232" s="81"/>
      <c r="DF232" s="81"/>
      <c r="DG232" s="81"/>
      <c r="DH232" s="81"/>
      <c r="DI232" s="81"/>
      <c r="DJ232" s="81"/>
      <c r="DK232" s="448"/>
      <c r="DL232" s="213" t="str">
        <f t="shared" si="216"/>
        <v xml:space="preserve"> </v>
      </c>
      <c r="DM232" s="246">
        <f t="shared" si="290"/>
        <v>113</v>
      </c>
      <c r="DN232" s="447"/>
      <c r="DO232" s="449"/>
      <c r="DP232" s="81"/>
      <c r="DQ232" s="81"/>
      <c r="DR232" s="81"/>
      <c r="DS232" s="81"/>
      <c r="DT232" s="81"/>
      <c r="DU232" s="81"/>
      <c r="DV232" s="448"/>
      <c r="DW232" s="450"/>
      <c r="DX232" s="704"/>
      <c r="DY232" s="213" t="str">
        <f t="shared" si="291"/>
        <v xml:space="preserve"> </v>
      </c>
      <c r="DZ232" s="213" t="str">
        <f t="shared" si="292"/>
        <v xml:space="preserve"> </v>
      </c>
      <c r="EA232" s="247"/>
      <c r="EB232" s="247"/>
      <c r="EC232" s="247"/>
      <c r="ED232" s="247"/>
      <c r="EE232" s="247"/>
      <c r="EF232" s="247"/>
      <c r="EG232" s="450"/>
      <c r="EH232" s="704"/>
      <c r="EI232" s="213" t="str">
        <f t="shared" si="293"/>
        <v xml:space="preserve"> </v>
      </c>
      <c r="EJ232" s="213" t="str">
        <f t="shared" si="294"/>
        <v xml:space="preserve"> </v>
      </c>
      <c r="EK232" s="81"/>
      <c r="EL232" s="81"/>
      <c r="EM232" s="81"/>
      <c r="EN232" s="704"/>
      <c r="EO232" s="213" t="str">
        <f t="shared" si="295"/>
        <v xml:space="preserve"> </v>
      </c>
      <c r="EP232" s="249"/>
      <c r="EQ232" s="704"/>
      <c r="ER232" s="248"/>
      <c r="ES232" s="704"/>
      <c r="ET232" s="248"/>
      <c r="EU232" s="251"/>
      <c r="EV232" s="213" t="str">
        <f t="shared" si="296"/>
        <v xml:space="preserve"> </v>
      </c>
      <c r="EW232" s="213" t="str">
        <f t="shared" si="297"/>
        <v xml:space="preserve"> </v>
      </c>
      <c r="EX232" s="82"/>
      <c r="EY232" s="82"/>
      <c r="EZ232" s="82"/>
      <c r="FA232" s="248"/>
      <c r="FB232" s="1337" t="str">
        <f t="shared" si="298"/>
        <v xml:space="preserve"> </v>
      </c>
      <c r="FC232" s="452"/>
      <c r="FD232" s="213" t="str" cm="1">
        <f t="array" ref="FD232">IF(AND(SUM(COUNTIF(DO232:DV232,{"*実施*"}),COUNTIF(EA232:EF232,{"*実施*"}))&gt;0,FC232=""),"法に基づく措置あり→問12に記入",
IF(AND(SUM(COUNTIF(DO232:DV232,{"*実施*"}),COUNTIF(EA232:EF232,{"*実施*"}))&lt;1,FC232&lt;&gt;""),"法に基づく措置なし→問12に記入不要"," "))</f>
        <v xml:space="preserve"> </v>
      </c>
      <c r="FE232" s="449"/>
      <c r="FF232" s="704"/>
      <c r="FG232" s="81"/>
      <c r="FH232" s="449"/>
      <c r="FI232" s="1100"/>
      <c r="FJ232" s="1107" t="str">
        <f t="shared" si="225"/>
        <v xml:space="preserve"> </v>
      </c>
      <c r="FK232" s="779" t="str">
        <f t="shared" si="299"/>
        <v/>
      </c>
      <c r="FL232" s="212" t="str">
        <f t="shared" si="300"/>
        <v xml:space="preserve"> </v>
      </c>
      <c r="FM232" s="1335" t="str">
        <f t="shared" si="226"/>
        <v xml:space="preserve"> </v>
      </c>
      <c r="FN232" s="1273" t="str">
        <f t="shared" si="227"/>
        <v/>
      </c>
      <c r="FO232" s="1274" t="str">
        <f t="shared" si="228"/>
        <v/>
      </c>
      <c r="FP232" s="1275" t="str">
        <f t="shared" si="229"/>
        <v/>
      </c>
      <c r="FQ232" s="1275" t="str">
        <f t="shared" si="230"/>
        <v/>
      </c>
      <c r="FR232" s="1275" t="str">
        <f t="shared" si="231"/>
        <v/>
      </c>
      <c r="FS232" s="1275" t="str">
        <f t="shared" si="232"/>
        <v/>
      </c>
      <c r="FT232" s="1275" t="str">
        <f t="shared" si="233"/>
        <v/>
      </c>
      <c r="FU232" s="1275" t="str">
        <f t="shared" si="234"/>
        <v/>
      </c>
      <c r="FV232" s="1275" t="str">
        <f t="shared" si="235"/>
        <v/>
      </c>
      <c r="FW232" s="1275" t="str">
        <f t="shared" si="236"/>
        <v/>
      </c>
      <c r="FY232" s="1234" t="str">
        <f t="shared" si="250"/>
        <v xml:space="preserve"> </v>
      </c>
      <c r="FZ232" s="1234" t="str">
        <f t="shared" si="251"/>
        <v xml:space="preserve"> </v>
      </c>
      <c r="GA232" s="1234" t="str">
        <f t="shared" si="252"/>
        <v xml:space="preserve"> </v>
      </c>
      <c r="GB232" s="1234" t="str">
        <f t="shared" si="253"/>
        <v xml:space="preserve"> </v>
      </c>
      <c r="GC232" s="1234" t="str">
        <f t="shared" si="254"/>
        <v xml:space="preserve"> </v>
      </c>
      <c r="GD232" s="1234" t="str">
        <f t="shared" si="255"/>
        <v xml:space="preserve"> </v>
      </c>
      <c r="GE232" s="1234" t="str">
        <f t="shared" si="256"/>
        <v xml:space="preserve"> </v>
      </c>
      <c r="GF232" s="1234" t="str">
        <f t="shared" si="257"/>
        <v xml:space="preserve"> </v>
      </c>
      <c r="GG232" s="1234" t="str">
        <f t="shared" si="258"/>
        <v xml:space="preserve"> </v>
      </c>
      <c r="GH232" s="1234">
        <f t="shared" si="259"/>
        <v>0</v>
      </c>
      <c r="GI232" s="1234" t="str">
        <f t="shared" si="260"/>
        <v xml:space="preserve"> </v>
      </c>
      <c r="GJ232" s="1234" t="str">
        <f t="shared" si="261"/>
        <v xml:space="preserve"> </v>
      </c>
      <c r="GK232" s="1234" t="str">
        <f t="shared" si="262"/>
        <v xml:space="preserve"> </v>
      </c>
      <c r="GL232" s="1234" t="str">
        <f t="shared" si="263"/>
        <v xml:space="preserve"> </v>
      </c>
      <c r="GM232" s="1234" t="str">
        <f t="shared" si="264"/>
        <v xml:space="preserve"> </v>
      </c>
      <c r="GN232" s="1234" t="str">
        <f t="shared" si="265"/>
        <v xml:space="preserve"> </v>
      </c>
      <c r="GO232" s="1234" t="str">
        <f t="shared" si="266"/>
        <v xml:space="preserve"> </v>
      </c>
      <c r="GP232" s="1234" t="str">
        <f t="shared" si="267"/>
        <v xml:space="preserve"> </v>
      </c>
      <c r="GQ232" s="1234" t="str">
        <f t="shared" si="268"/>
        <v xml:space="preserve"> </v>
      </c>
      <c r="GR232" s="1234">
        <f t="shared" si="269"/>
        <v>0</v>
      </c>
      <c r="GS232" s="1234" t="str">
        <f t="shared" si="271"/>
        <v xml:space="preserve"> </v>
      </c>
      <c r="GT232" s="1234" t="str">
        <f t="shared" si="272"/>
        <v xml:space="preserve"> </v>
      </c>
      <c r="GU232" s="1234" t="str">
        <f t="shared" si="273"/>
        <v xml:space="preserve"> </v>
      </c>
      <c r="GV232" s="1234" t="str">
        <f t="shared" si="274"/>
        <v xml:space="preserve"> </v>
      </c>
      <c r="GW232" s="1234" t="str">
        <f t="shared" si="275"/>
        <v xml:space="preserve"> </v>
      </c>
      <c r="GX232" s="1234" t="str">
        <f t="shared" si="276"/>
        <v xml:space="preserve"> </v>
      </c>
      <c r="GY232" s="1234" t="str">
        <f t="shared" si="277"/>
        <v xml:space="preserve"> </v>
      </c>
      <c r="GZ232" s="1234" t="str">
        <f t="shared" si="278"/>
        <v xml:space="preserve"> </v>
      </c>
      <c r="HA232" s="1234" t="str">
        <f t="shared" si="279"/>
        <v xml:space="preserve"> </v>
      </c>
      <c r="HB232" s="1234">
        <f t="shared" si="270"/>
        <v>0</v>
      </c>
      <c r="HC232" s="1234" t="str">
        <f t="shared" si="237"/>
        <v xml:space="preserve"> </v>
      </c>
      <c r="HD232" s="1234" t="str">
        <f t="shared" si="238"/>
        <v xml:space="preserve"> </v>
      </c>
      <c r="HE232" s="1234" t="str">
        <f t="shared" si="239"/>
        <v xml:space="preserve"> </v>
      </c>
      <c r="HF232" s="1234">
        <f t="shared" si="240"/>
        <v>0</v>
      </c>
      <c r="HG232" s="1234" t="str">
        <f t="shared" si="241"/>
        <v xml:space="preserve"> </v>
      </c>
      <c r="HH232" s="1234" t="str">
        <f t="shared" si="242"/>
        <v xml:space="preserve"> </v>
      </c>
      <c r="HI232" s="1234" t="str">
        <f t="shared" si="243"/>
        <v xml:space="preserve"> </v>
      </c>
      <c r="HJ232" s="1234" t="str">
        <f t="shared" si="244"/>
        <v xml:space="preserve"> </v>
      </c>
      <c r="HK232" s="1234" t="str">
        <f t="shared" si="245"/>
        <v xml:space="preserve"> </v>
      </c>
      <c r="HL232" s="1234" t="str">
        <f t="shared" si="246"/>
        <v xml:space="preserve"> </v>
      </c>
      <c r="HM232" s="1234" t="str">
        <f t="shared" si="247"/>
        <v xml:space="preserve"> </v>
      </c>
      <c r="HN232" s="1234">
        <f t="shared" si="248"/>
        <v>0</v>
      </c>
    </row>
    <row r="233" spans="1:222" ht="30" customHeight="1" thickTop="1" thickBot="1">
      <c r="A233" s="1205">
        <f>【A票】【D票】!$D$10</f>
        <v>0</v>
      </c>
      <c r="B233" s="1205">
        <f>【A票】【D票】!$H$10</f>
        <v>0</v>
      </c>
      <c r="C233" s="1206" t="str">
        <f>【A票】【D票】!$K$10</f>
        <v xml:space="preserve"> </v>
      </c>
      <c r="D233" s="1207">
        <f t="shared" si="206"/>
        <v>114</v>
      </c>
      <c r="E233" s="472"/>
      <c r="F233" s="704"/>
      <c r="G233" s="588"/>
      <c r="H233" s="589"/>
      <c r="I233" s="639"/>
      <c r="J233" s="639"/>
      <c r="K233" s="639"/>
      <c r="L233" s="639"/>
      <c r="M233" s="639"/>
      <c r="N233" s="639"/>
      <c r="O233" s="639"/>
      <c r="P233" s="639"/>
      <c r="Q233" s="639"/>
      <c r="R233" s="639"/>
      <c r="S233" s="639"/>
      <c r="T233" s="639"/>
      <c r="U233" s="639"/>
      <c r="V233" s="640"/>
      <c r="W233" s="644"/>
      <c r="X233" s="644"/>
      <c r="Y233" s="645"/>
      <c r="Z233" s="643"/>
      <c r="AA233" s="212" t="str">
        <f t="shared" si="282"/>
        <v xml:space="preserve"> </v>
      </c>
      <c r="AB233" s="212" t="str">
        <f t="shared" si="283"/>
        <v xml:space="preserve"> </v>
      </c>
      <c r="AC233" s="81"/>
      <c r="AD233" s="448"/>
      <c r="AE233" s="448"/>
      <c r="AF233" s="804" t="str">
        <f t="shared" si="210"/>
        <v xml:space="preserve"> </v>
      </c>
      <c r="AG233" s="804" t="str">
        <f t="shared" si="211"/>
        <v xml:space="preserve"> </v>
      </c>
      <c r="AH233" s="440"/>
      <c r="AI233" s="704"/>
      <c r="AJ233" s="442"/>
      <c r="AK233" s="442"/>
      <c r="AL233" s="442"/>
      <c r="AM233" s="442"/>
      <c r="AN233" s="844"/>
      <c r="AO233" s="443"/>
      <c r="AP233" s="441"/>
      <c r="AQ233" s="1328" t="str">
        <f t="shared" si="249"/>
        <v xml:space="preserve"> </v>
      </c>
      <c r="AR233" s="213" t="str">
        <f t="shared" si="284"/>
        <v xml:space="preserve"> </v>
      </c>
      <c r="AS233" s="213" t="str">
        <f t="shared" si="285"/>
        <v xml:space="preserve"> </v>
      </c>
      <c r="AT233" s="1216" t="str">
        <f t="shared" si="286"/>
        <v xml:space="preserve"> </v>
      </c>
      <c r="AU233" s="1217" t="str">
        <f t="shared" si="287"/>
        <v xml:space="preserve"> </v>
      </c>
      <c r="AV233" s="79"/>
      <c r="AW233" s="1218" t="str">
        <f t="shared" si="288"/>
        <v/>
      </c>
      <c r="AX233" s="213" t="str">
        <f t="shared" si="214"/>
        <v xml:space="preserve"> </v>
      </c>
      <c r="AY233" s="213" t="str">
        <f t="shared" si="289"/>
        <v xml:space="preserve"> </v>
      </c>
      <c r="AZ233" s="445"/>
      <c r="BA233" s="81"/>
      <c r="BB233" s="81"/>
      <c r="BC233" s="80"/>
      <c r="BD233" s="245"/>
      <c r="BE233" s="442"/>
      <c r="BF233" s="442"/>
      <c r="BG233" s="442"/>
      <c r="BH233" s="219" t="str">
        <f t="shared" si="215"/>
        <v xml:space="preserve"> </v>
      </c>
      <c r="BI233" s="446"/>
      <c r="BJ233" s="704"/>
      <c r="BK233" s="81"/>
      <c r="BL233" s="451"/>
      <c r="BM233" s="450"/>
      <c r="BN233" s="449"/>
      <c r="BO233" s="449"/>
      <c r="BP233" s="81"/>
      <c r="BQ233" s="81"/>
      <c r="BR233" s="81"/>
      <c r="BS233" s="81"/>
      <c r="BT233" s="81"/>
      <c r="BU233" s="81"/>
      <c r="BV233" s="81"/>
      <c r="BW233" s="81"/>
      <c r="BX233" s="81"/>
      <c r="BY233" s="81"/>
      <c r="BZ233" s="81"/>
      <c r="CA233" s="81"/>
      <c r="CB233" s="81"/>
      <c r="CC233" s="81"/>
      <c r="CD233" s="81"/>
      <c r="CE233" s="81"/>
      <c r="CF233" s="81"/>
      <c r="CG233" s="81"/>
      <c r="CH233" s="81"/>
      <c r="CI233" s="81"/>
      <c r="CJ233" s="81"/>
      <c r="CK233" s="81"/>
      <c r="CL233" s="81"/>
      <c r="CM233" s="81"/>
      <c r="CN233" s="81"/>
      <c r="CO233" s="81"/>
      <c r="CP233" s="81"/>
      <c r="CQ233" s="81"/>
      <c r="CR233" s="81"/>
      <c r="CS233" s="81"/>
      <c r="CT233" s="81"/>
      <c r="CU233" s="81"/>
      <c r="CV233" s="81"/>
      <c r="CW233" s="81"/>
      <c r="CX233" s="81"/>
      <c r="CY233" s="81"/>
      <c r="CZ233" s="81"/>
      <c r="DA233" s="81"/>
      <c r="DB233" s="81"/>
      <c r="DC233" s="81"/>
      <c r="DD233" s="81"/>
      <c r="DE233" s="81"/>
      <c r="DF233" s="81"/>
      <c r="DG233" s="81"/>
      <c r="DH233" s="81"/>
      <c r="DI233" s="81"/>
      <c r="DJ233" s="81"/>
      <c r="DK233" s="448"/>
      <c r="DL233" s="213" t="str">
        <f t="shared" si="216"/>
        <v xml:space="preserve"> </v>
      </c>
      <c r="DM233" s="246">
        <f t="shared" si="290"/>
        <v>114</v>
      </c>
      <c r="DN233" s="447"/>
      <c r="DO233" s="449"/>
      <c r="DP233" s="81"/>
      <c r="DQ233" s="81"/>
      <c r="DR233" s="81"/>
      <c r="DS233" s="81"/>
      <c r="DT233" s="81"/>
      <c r="DU233" s="81"/>
      <c r="DV233" s="448"/>
      <c r="DW233" s="450"/>
      <c r="DX233" s="704"/>
      <c r="DY233" s="213" t="str">
        <f t="shared" si="291"/>
        <v xml:space="preserve"> </v>
      </c>
      <c r="DZ233" s="213" t="str">
        <f t="shared" si="292"/>
        <v xml:space="preserve"> </v>
      </c>
      <c r="EA233" s="247"/>
      <c r="EB233" s="247"/>
      <c r="EC233" s="247"/>
      <c r="ED233" s="247"/>
      <c r="EE233" s="247"/>
      <c r="EF233" s="247"/>
      <c r="EG233" s="450"/>
      <c r="EH233" s="704"/>
      <c r="EI233" s="213" t="str">
        <f t="shared" si="293"/>
        <v xml:space="preserve"> </v>
      </c>
      <c r="EJ233" s="213" t="str">
        <f t="shared" si="294"/>
        <v xml:space="preserve"> </v>
      </c>
      <c r="EK233" s="81"/>
      <c r="EL233" s="81"/>
      <c r="EM233" s="81"/>
      <c r="EN233" s="704"/>
      <c r="EO233" s="213" t="str">
        <f t="shared" si="295"/>
        <v xml:space="preserve"> </v>
      </c>
      <c r="EP233" s="249"/>
      <c r="EQ233" s="704"/>
      <c r="ER233" s="248"/>
      <c r="ES233" s="704"/>
      <c r="ET233" s="248"/>
      <c r="EU233" s="251"/>
      <c r="EV233" s="213" t="str">
        <f t="shared" si="296"/>
        <v xml:space="preserve"> </v>
      </c>
      <c r="EW233" s="213" t="str">
        <f t="shared" si="297"/>
        <v xml:space="preserve"> </v>
      </c>
      <c r="EX233" s="82"/>
      <c r="EY233" s="82"/>
      <c r="EZ233" s="82"/>
      <c r="FA233" s="248"/>
      <c r="FB233" s="1337" t="str">
        <f t="shared" si="298"/>
        <v xml:space="preserve"> </v>
      </c>
      <c r="FC233" s="452"/>
      <c r="FD233" s="213" t="str" cm="1">
        <f t="array" ref="FD233">IF(AND(SUM(COUNTIF(DO233:DV233,{"*実施*"}),COUNTIF(EA233:EF233,{"*実施*"}))&gt;0,FC233=""),"法に基づく措置あり→問12に記入",
IF(AND(SUM(COUNTIF(DO233:DV233,{"*実施*"}),COUNTIF(EA233:EF233,{"*実施*"}))&lt;1,FC233&lt;&gt;""),"法に基づく措置なし→問12に記入不要"," "))</f>
        <v xml:space="preserve"> </v>
      </c>
      <c r="FE233" s="449"/>
      <c r="FF233" s="704"/>
      <c r="FG233" s="81"/>
      <c r="FH233" s="449"/>
      <c r="FI233" s="1100"/>
      <c r="FJ233" s="1107" t="str">
        <f t="shared" si="225"/>
        <v xml:space="preserve"> </v>
      </c>
      <c r="FK233" s="779" t="str">
        <f t="shared" si="299"/>
        <v/>
      </c>
      <c r="FL233" s="212" t="str">
        <f t="shared" si="300"/>
        <v xml:space="preserve"> </v>
      </c>
      <c r="FM233" s="1335" t="str">
        <f t="shared" si="226"/>
        <v xml:space="preserve"> </v>
      </c>
      <c r="FN233" s="1273" t="str">
        <f t="shared" si="227"/>
        <v/>
      </c>
      <c r="FO233" s="1274" t="str">
        <f t="shared" si="228"/>
        <v/>
      </c>
      <c r="FP233" s="1275" t="str">
        <f t="shared" si="229"/>
        <v/>
      </c>
      <c r="FQ233" s="1275" t="str">
        <f t="shared" si="230"/>
        <v/>
      </c>
      <c r="FR233" s="1275" t="str">
        <f t="shared" si="231"/>
        <v/>
      </c>
      <c r="FS233" s="1275" t="str">
        <f t="shared" si="232"/>
        <v/>
      </c>
      <c r="FT233" s="1275" t="str">
        <f t="shared" si="233"/>
        <v/>
      </c>
      <c r="FU233" s="1275" t="str">
        <f t="shared" si="234"/>
        <v/>
      </c>
      <c r="FV233" s="1275" t="str">
        <f t="shared" si="235"/>
        <v/>
      </c>
      <c r="FW233" s="1275" t="str">
        <f t="shared" si="236"/>
        <v/>
      </c>
      <c r="FY233" s="1234" t="str">
        <f t="shared" si="250"/>
        <v xml:space="preserve"> </v>
      </c>
      <c r="FZ233" s="1234" t="str">
        <f t="shared" si="251"/>
        <v xml:space="preserve"> </v>
      </c>
      <c r="GA233" s="1234" t="str">
        <f t="shared" si="252"/>
        <v xml:space="preserve"> </v>
      </c>
      <c r="GB233" s="1234" t="str">
        <f t="shared" si="253"/>
        <v xml:space="preserve"> </v>
      </c>
      <c r="GC233" s="1234" t="str">
        <f t="shared" si="254"/>
        <v xml:space="preserve"> </v>
      </c>
      <c r="GD233" s="1234" t="str">
        <f t="shared" si="255"/>
        <v xml:space="preserve"> </v>
      </c>
      <c r="GE233" s="1234" t="str">
        <f t="shared" si="256"/>
        <v xml:space="preserve"> </v>
      </c>
      <c r="GF233" s="1234" t="str">
        <f t="shared" si="257"/>
        <v xml:space="preserve"> </v>
      </c>
      <c r="GG233" s="1234" t="str">
        <f t="shared" si="258"/>
        <v xml:space="preserve"> </v>
      </c>
      <c r="GH233" s="1234">
        <f t="shared" si="259"/>
        <v>0</v>
      </c>
      <c r="GI233" s="1234" t="str">
        <f t="shared" si="260"/>
        <v xml:space="preserve"> </v>
      </c>
      <c r="GJ233" s="1234" t="str">
        <f t="shared" si="261"/>
        <v xml:space="preserve"> </v>
      </c>
      <c r="GK233" s="1234" t="str">
        <f t="shared" si="262"/>
        <v xml:space="preserve"> </v>
      </c>
      <c r="GL233" s="1234" t="str">
        <f t="shared" si="263"/>
        <v xml:space="preserve"> </v>
      </c>
      <c r="GM233" s="1234" t="str">
        <f t="shared" si="264"/>
        <v xml:space="preserve"> </v>
      </c>
      <c r="GN233" s="1234" t="str">
        <f t="shared" si="265"/>
        <v xml:space="preserve"> </v>
      </c>
      <c r="GO233" s="1234" t="str">
        <f t="shared" si="266"/>
        <v xml:space="preserve"> </v>
      </c>
      <c r="GP233" s="1234" t="str">
        <f t="shared" si="267"/>
        <v xml:space="preserve"> </v>
      </c>
      <c r="GQ233" s="1234" t="str">
        <f t="shared" si="268"/>
        <v xml:space="preserve"> </v>
      </c>
      <c r="GR233" s="1234">
        <f t="shared" si="269"/>
        <v>0</v>
      </c>
      <c r="GS233" s="1234" t="str">
        <f t="shared" si="271"/>
        <v xml:space="preserve"> </v>
      </c>
      <c r="GT233" s="1234" t="str">
        <f t="shared" si="272"/>
        <v xml:space="preserve"> </v>
      </c>
      <c r="GU233" s="1234" t="str">
        <f t="shared" si="273"/>
        <v xml:space="preserve"> </v>
      </c>
      <c r="GV233" s="1234" t="str">
        <f t="shared" si="274"/>
        <v xml:space="preserve"> </v>
      </c>
      <c r="GW233" s="1234" t="str">
        <f t="shared" si="275"/>
        <v xml:space="preserve"> </v>
      </c>
      <c r="GX233" s="1234" t="str">
        <f t="shared" si="276"/>
        <v xml:space="preserve"> </v>
      </c>
      <c r="GY233" s="1234" t="str">
        <f t="shared" si="277"/>
        <v xml:space="preserve"> </v>
      </c>
      <c r="GZ233" s="1234" t="str">
        <f t="shared" si="278"/>
        <v xml:space="preserve"> </v>
      </c>
      <c r="HA233" s="1234" t="str">
        <f t="shared" si="279"/>
        <v xml:space="preserve"> </v>
      </c>
      <c r="HB233" s="1234">
        <f t="shared" si="270"/>
        <v>0</v>
      </c>
      <c r="HC233" s="1234" t="str">
        <f t="shared" si="237"/>
        <v xml:space="preserve"> </v>
      </c>
      <c r="HD233" s="1234" t="str">
        <f t="shared" si="238"/>
        <v xml:space="preserve"> </v>
      </c>
      <c r="HE233" s="1234" t="str">
        <f t="shared" si="239"/>
        <v xml:space="preserve"> </v>
      </c>
      <c r="HF233" s="1234">
        <f t="shared" si="240"/>
        <v>0</v>
      </c>
      <c r="HG233" s="1234" t="str">
        <f t="shared" si="241"/>
        <v xml:space="preserve"> </v>
      </c>
      <c r="HH233" s="1234" t="str">
        <f t="shared" si="242"/>
        <v xml:space="preserve"> </v>
      </c>
      <c r="HI233" s="1234" t="str">
        <f t="shared" si="243"/>
        <v xml:space="preserve"> </v>
      </c>
      <c r="HJ233" s="1234" t="str">
        <f t="shared" si="244"/>
        <v xml:space="preserve"> </v>
      </c>
      <c r="HK233" s="1234" t="str">
        <f t="shared" si="245"/>
        <v xml:space="preserve"> </v>
      </c>
      <c r="HL233" s="1234" t="str">
        <f t="shared" si="246"/>
        <v xml:space="preserve"> </v>
      </c>
      <c r="HM233" s="1234" t="str">
        <f t="shared" si="247"/>
        <v xml:space="preserve"> </v>
      </c>
      <c r="HN233" s="1234">
        <f t="shared" si="248"/>
        <v>0</v>
      </c>
    </row>
    <row r="234" spans="1:222" ht="30" customHeight="1" thickTop="1" thickBot="1">
      <c r="A234" s="1205">
        <f>【A票】【D票】!$D$10</f>
        <v>0</v>
      </c>
      <c r="B234" s="1205">
        <f>【A票】【D票】!$H$10</f>
        <v>0</v>
      </c>
      <c r="C234" s="1206" t="str">
        <f>【A票】【D票】!$K$10</f>
        <v xml:space="preserve"> </v>
      </c>
      <c r="D234" s="1207">
        <f t="shared" si="206"/>
        <v>115</v>
      </c>
      <c r="E234" s="472"/>
      <c r="F234" s="704"/>
      <c r="G234" s="588"/>
      <c r="H234" s="589"/>
      <c r="I234" s="639"/>
      <c r="J234" s="639"/>
      <c r="K234" s="639"/>
      <c r="L234" s="639"/>
      <c r="M234" s="639"/>
      <c r="N234" s="639"/>
      <c r="O234" s="639"/>
      <c r="P234" s="639"/>
      <c r="Q234" s="639"/>
      <c r="R234" s="639"/>
      <c r="S234" s="639"/>
      <c r="T234" s="639"/>
      <c r="U234" s="639"/>
      <c r="V234" s="640"/>
      <c r="W234" s="644"/>
      <c r="X234" s="644"/>
      <c r="Y234" s="645"/>
      <c r="Z234" s="643"/>
      <c r="AA234" s="212" t="str">
        <f t="shared" si="282"/>
        <v xml:space="preserve"> </v>
      </c>
      <c r="AB234" s="212" t="str">
        <f t="shared" si="283"/>
        <v xml:space="preserve"> </v>
      </c>
      <c r="AC234" s="81"/>
      <c r="AD234" s="448"/>
      <c r="AE234" s="448"/>
      <c r="AF234" s="804" t="str">
        <f t="shared" si="210"/>
        <v xml:space="preserve"> </v>
      </c>
      <c r="AG234" s="804" t="str">
        <f t="shared" si="211"/>
        <v xml:space="preserve"> </v>
      </c>
      <c r="AH234" s="440"/>
      <c r="AI234" s="704"/>
      <c r="AJ234" s="442"/>
      <c r="AK234" s="442"/>
      <c r="AL234" s="442"/>
      <c r="AM234" s="442"/>
      <c r="AN234" s="844"/>
      <c r="AO234" s="443"/>
      <c r="AP234" s="441"/>
      <c r="AQ234" s="1328" t="str">
        <f t="shared" si="249"/>
        <v xml:space="preserve"> </v>
      </c>
      <c r="AR234" s="213" t="str">
        <f t="shared" si="284"/>
        <v xml:space="preserve"> </v>
      </c>
      <c r="AS234" s="213" t="str">
        <f t="shared" si="285"/>
        <v xml:space="preserve"> </v>
      </c>
      <c r="AT234" s="1216" t="str">
        <f t="shared" si="286"/>
        <v xml:space="preserve"> </v>
      </c>
      <c r="AU234" s="1217" t="str">
        <f t="shared" si="287"/>
        <v xml:space="preserve"> </v>
      </c>
      <c r="AV234" s="79"/>
      <c r="AW234" s="1218" t="str">
        <f t="shared" si="288"/>
        <v/>
      </c>
      <c r="AX234" s="213" t="str">
        <f t="shared" si="214"/>
        <v xml:space="preserve"> </v>
      </c>
      <c r="AY234" s="213" t="str">
        <f t="shared" si="289"/>
        <v xml:space="preserve"> </v>
      </c>
      <c r="AZ234" s="445"/>
      <c r="BA234" s="81"/>
      <c r="BB234" s="81"/>
      <c r="BC234" s="80"/>
      <c r="BD234" s="245"/>
      <c r="BE234" s="442"/>
      <c r="BF234" s="442"/>
      <c r="BG234" s="442"/>
      <c r="BH234" s="219" t="str">
        <f t="shared" si="215"/>
        <v xml:space="preserve"> </v>
      </c>
      <c r="BI234" s="446"/>
      <c r="BJ234" s="704"/>
      <c r="BK234" s="81"/>
      <c r="BL234" s="451"/>
      <c r="BM234" s="450"/>
      <c r="BN234" s="449"/>
      <c r="BO234" s="449"/>
      <c r="BP234" s="81"/>
      <c r="BQ234" s="81"/>
      <c r="BR234" s="81"/>
      <c r="BS234" s="81"/>
      <c r="BT234" s="81"/>
      <c r="BU234" s="81"/>
      <c r="BV234" s="81"/>
      <c r="BW234" s="81"/>
      <c r="BX234" s="81"/>
      <c r="BY234" s="81"/>
      <c r="BZ234" s="81"/>
      <c r="CA234" s="81"/>
      <c r="CB234" s="81"/>
      <c r="CC234" s="81"/>
      <c r="CD234" s="81"/>
      <c r="CE234" s="81"/>
      <c r="CF234" s="81"/>
      <c r="CG234" s="81"/>
      <c r="CH234" s="81"/>
      <c r="CI234" s="81"/>
      <c r="CJ234" s="81"/>
      <c r="CK234" s="81"/>
      <c r="CL234" s="81"/>
      <c r="CM234" s="81"/>
      <c r="CN234" s="81"/>
      <c r="CO234" s="81"/>
      <c r="CP234" s="81"/>
      <c r="CQ234" s="81"/>
      <c r="CR234" s="81"/>
      <c r="CS234" s="81"/>
      <c r="CT234" s="81"/>
      <c r="CU234" s="81"/>
      <c r="CV234" s="81"/>
      <c r="CW234" s="81"/>
      <c r="CX234" s="81"/>
      <c r="CY234" s="81"/>
      <c r="CZ234" s="81"/>
      <c r="DA234" s="81"/>
      <c r="DB234" s="81"/>
      <c r="DC234" s="81"/>
      <c r="DD234" s="81"/>
      <c r="DE234" s="81"/>
      <c r="DF234" s="81"/>
      <c r="DG234" s="81"/>
      <c r="DH234" s="81"/>
      <c r="DI234" s="81"/>
      <c r="DJ234" s="81"/>
      <c r="DK234" s="448"/>
      <c r="DL234" s="213" t="str">
        <f t="shared" si="216"/>
        <v xml:space="preserve"> </v>
      </c>
      <c r="DM234" s="246">
        <f t="shared" si="290"/>
        <v>115</v>
      </c>
      <c r="DN234" s="447"/>
      <c r="DO234" s="449"/>
      <c r="DP234" s="81"/>
      <c r="DQ234" s="81"/>
      <c r="DR234" s="81"/>
      <c r="DS234" s="81"/>
      <c r="DT234" s="81"/>
      <c r="DU234" s="81"/>
      <c r="DV234" s="448"/>
      <c r="DW234" s="450"/>
      <c r="DX234" s="704"/>
      <c r="DY234" s="213" t="str">
        <f t="shared" si="291"/>
        <v xml:space="preserve"> </v>
      </c>
      <c r="DZ234" s="213" t="str">
        <f t="shared" si="292"/>
        <v xml:space="preserve"> </v>
      </c>
      <c r="EA234" s="247"/>
      <c r="EB234" s="247"/>
      <c r="EC234" s="247"/>
      <c r="ED234" s="247"/>
      <c r="EE234" s="247"/>
      <c r="EF234" s="247"/>
      <c r="EG234" s="450"/>
      <c r="EH234" s="704"/>
      <c r="EI234" s="213" t="str">
        <f t="shared" si="293"/>
        <v xml:space="preserve"> </v>
      </c>
      <c r="EJ234" s="213" t="str">
        <f t="shared" si="294"/>
        <v xml:space="preserve"> </v>
      </c>
      <c r="EK234" s="81"/>
      <c r="EL234" s="81"/>
      <c r="EM234" s="81"/>
      <c r="EN234" s="704"/>
      <c r="EO234" s="213" t="str">
        <f t="shared" si="295"/>
        <v xml:space="preserve"> </v>
      </c>
      <c r="EP234" s="249"/>
      <c r="EQ234" s="704"/>
      <c r="ER234" s="248"/>
      <c r="ES234" s="704"/>
      <c r="ET234" s="248"/>
      <c r="EU234" s="251"/>
      <c r="EV234" s="213" t="str">
        <f t="shared" si="296"/>
        <v xml:space="preserve"> </v>
      </c>
      <c r="EW234" s="213" t="str">
        <f t="shared" si="297"/>
        <v xml:space="preserve"> </v>
      </c>
      <c r="EX234" s="82"/>
      <c r="EY234" s="82"/>
      <c r="EZ234" s="82"/>
      <c r="FA234" s="248"/>
      <c r="FB234" s="1337" t="str">
        <f t="shared" si="298"/>
        <v xml:space="preserve"> </v>
      </c>
      <c r="FC234" s="452"/>
      <c r="FD234" s="213" t="str" cm="1">
        <f t="array" ref="FD234">IF(AND(SUM(COUNTIF(DO234:DV234,{"*実施*"}),COUNTIF(EA234:EF234,{"*実施*"}))&gt;0,FC234=""),"法に基づく措置あり→問12に記入",
IF(AND(SUM(COUNTIF(DO234:DV234,{"*実施*"}),COUNTIF(EA234:EF234,{"*実施*"}))&lt;1,FC234&lt;&gt;""),"法に基づく措置なし→問12に記入不要"," "))</f>
        <v xml:space="preserve"> </v>
      </c>
      <c r="FE234" s="449"/>
      <c r="FF234" s="704"/>
      <c r="FG234" s="81"/>
      <c r="FH234" s="449"/>
      <c r="FI234" s="1100"/>
      <c r="FJ234" s="1107" t="str">
        <f t="shared" si="225"/>
        <v xml:space="preserve"> </v>
      </c>
      <c r="FK234" s="779" t="str">
        <f t="shared" si="299"/>
        <v/>
      </c>
      <c r="FL234" s="212" t="str">
        <f t="shared" si="300"/>
        <v xml:space="preserve"> </v>
      </c>
      <c r="FM234" s="1335" t="str">
        <f t="shared" si="226"/>
        <v xml:space="preserve"> </v>
      </c>
      <c r="FN234" s="1273" t="str">
        <f t="shared" si="227"/>
        <v/>
      </c>
      <c r="FO234" s="1274" t="str">
        <f t="shared" si="228"/>
        <v/>
      </c>
      <c r="FP234" s="1275" t="str">
        <f t="shared" si="229"/>
        <v/>
      </c>
      <c r="FQ234" s="1275" t="str">
        <f t="shared" si="230"/>
        <v/>
      </c>
      <c r="FR234" s="1275" t="str">
        <f t="shared" si="231"/>
        <v/>
      </c>
      <c r="FS234" s="1275" t="str">
        <f t="shared" si="232"/>
        <v/>
      </c>
      <c r="FT234" s="1275" t="str">
        <f t="shared" si="233"/>
        <v/>
      </c>
      <c r="FU234" s="1275" t="str">
        <f t="shared" si="234"/>
        <v/>
      </c>
      <c r="FV234" s="1275" t="str">
        <f t="shared" si="235"/>
        <v/>
      </c>
      <c r="FW234" s="1275" t="str">
        <f t="shared" si="236"/>
        <v/>
      </c>
      <c r="FY234" s="1234" t="str">
        <f t="shared" si="250"/>
        <v xml:space="preserve"> </v>
      </c>
      <c r="FZ234" s="1234" t="str">
        <f t="shared" si="251"/>
        <v xml:space="preserve"> </v>
      </c>
      <c r="GA234" s="1234" t="str">
        <f t="shared" si="252"/>
        <v xml:space="preserve"> </v>
      </c>
      <c r="GB234" s="1234" t="str">
        <f t="shared" si="253"/>
        <v xml:space="preserve"> </v>
      </c>
      <c r="GC234" s="1234" t="str">
        <f t="shared" si="254"/>
        <v xml:space="preserve"> </v>
      </c>
      <c r="GD234" s="1234" t="str">
        <f t="shared" si="255"/>
        <v xml:space="preserve"> </v>
      </c>
      <c r="GE234" s="1234" t="str">
        <f t="shared" si="256"/>
        <v xml:space="preserve"> </v>
      </c>
      <c r="GF234" s="1234" t="str">
        <f t="shared" si="257"/>
        <v xml:space="preserve"> </v>
      </c>
      <c r="GG234" s="1234" t="str">
        <f t="shared" si="258"/>
        <v xml:space="preserve"> </v>
      </c>
      <c r="GH234" s="1234">
        <f t="shared" si="259"/>
        <v>0</v>
      </c>
      <c r="GI234" s="1234" t="str">
        <f t="shared" si="260"/>
        <v xml:space="preserve"> </v>
      </c>
      <c r="GJ234" s="1234" t="str">
        <f t="shared" si="261"/>
        <v xml:space="preserve"> </v>
      </c>
      <c r="GK234" s="1234" t="str">
        <f t="shared" si="262"/>
        <v xml:space="preserve"> </v>
      </c>
      <c r="GL234" s="1234" t="str">
        <f t="shared" si="263"/>
        <v xml:space="preserve"> </v>
      </c>
      <c r="GM234" s="1234" t="str">
        <f t="shared" si="264"/>
        <v xml:space="preserve"> </v>
      </c>
      <c r="GN234" s="1234" t="str">
        <f t="shared" si="265"/>
        <v xml:space="preserve"> </v>
      </c>
      <c r="GO234" s="1234" t="str">
        <f t="shared" si="266"/>
        <v xml:space="preserve"> </v>
      </c>
      <c r="GP234" s="1234" t="str">
        <f t="shared" si="267"/>
        <v xml:space="preserve"> </v>
      </c>
      <c r="GQ234" s="1234" t="str">
        <f t="shared" si="268"/>
        <v xml:space="preserve"> </v>
      </c>
      <c r="GR234" s="1234">
        <f t="shared" si="269"/>
        <v>0</v>
      </c>
      <c r="GS234" s="1234" t="str">
        <f t="shared" si="271"/>
        <v xml:space="preserve"> </v>
      </c>
      <c r="GT234" s="1234" t="str">
        <f t="shared" si="272"/>
        <v xml:space="preserve"> </v>
      </c>
      <c r="GU234" s="1234" t="str">
        <f t="shared" si="273"/>
        <v xml:space="preserve"> </v>
      </c>
      <c r="GV234" s="1234" t="str">
        <f t="shared" si="274"/>
        <v xml:space="preserve"> </v>
      </c>
      <c r="GW234" s="1234" t="str">
        <f t="shared" si="275"/>
        <v xml:space="preserve"> </v>
      </c>
      <c r="GX234" s="1234" t="str">
        <f t="shared" si="276"/>
        <v xml:space="preserve"> </v>
      </c>
      <c r="GY234" s="1234" t="str">
        <f t="shared" si="277"/>
        <v xml:space="preserve"> </v>
      </c>
      <c r="GZ234" s="1234" t="str">
        <f t="shared" si="278"/>
        <v xml:space="preserve"> </v>
      </c>
      <c r="HA234" s="1234" t="str">
        <f t="shared" si="279"/>
        <v xml:space="preserve"> </v>
      </c>
      <c r="HB234" s="1234">
        <f t="shared" si="270"/>
        <v>0</v>
      </c>
      <c r="HC234" s="1234" t="str">
        <f t="shared" si="237"/>
        <v xml:space="preserve"> </v>
      </c>
      <c r="HD234" s="1234" t="str">
        <f t="shared" si="238"/>
        <v xml:space="preserve"> </v>
      </c>
      <c r="HE234" s="1234" t="str">
        <f t="shared" si="239"/>
        <v xml:space="preserve"> </v>
      </c>
      <c r="HF234" s="1234">
        <f t="shared" si="240"/>
        <v>0</v>
      </c>
      <c r="HG234" s="1234" t="str">
        <f t="shared" si="241"/>
        <v xml:space="preserve"> </v>
      </c>
      <c r="HH234" s="1234" t="str">
        <f t="shared" si="242"/>
        <v xml:space="preserve"> </v>
      </c>
      <c r="HI234" s="1234" t="str">
        <f t="shared" si="243"/>
        <v xml:space="preserve"> </v>
      </c>
      <c r="HJ234" s="1234" t="str">
        <f t="shared" si="244"/>
        <v xml:space="preserve"> </v>
      </c>
      <c r="HK234" s="1234" t="str">
        <f t="shared" si="245"/>
        <v xml:space="preserve"> </v>
      </c>
      <c r="HL234" s="1234" t="str">
        <f t="shared" si="246"/>
        <v xml:space="preserve"> </v>
      </c>
      <c r="HM234" s="1234" t="str">
        <f t="shared" si="247"/>
        <v xml:space="preserve"> </v>
      </c>
      <c r="HN234" s="1234">
        <f t="shared" si="248"/>
        <v>0</v>
      </c>
    </row>
    <row r="235" spans="1:222" ht="30" customHeight="1" thickTop="1" thickBot="1">
      <c r="A235" s="1205">
        <f>【A票】【D票】!$D$10</f>
        <v>0</v>
      </c>
      <c r="B235" s="1205">
        <f>【A票】【D票】!$H$10</f>
        <v>0</v>
      </c>
      <c r="C235" s="1206" t="str">
        <f>【A票】【D票】!$K$10</f>
        <v xml:space="preserve"> </v>
      </c>
      <c r="D235" s="1207">
        <f t="shared" si="206"/>
        <v>116</v>
      </c>
      <c r="E235" s="472"/>
      <c r="F235" s="704"/>
      <c r="G235" s="588"/>
      <c r="H235" s="589"/>
      <c r="I235" s="639"/>
      <c r="J235" s="639"/>
      <c r="K235" s="639"/>
      <c r="L235" s="639"/>
      <c r="M235" s="639"/>
      <c r="N235" s="639"/>
      <c r="O235" s="639"/>
      <c r="P235" s="639"/>
      <c r="Q235" s="639"/>
      <c r="R235" s="639"/>
      <c r="S235" s="639"/>
      <c r="T235" s="639"/>
      <c r="U235" s="639"/>
      <c r="V235" s="640"/>
      <c r="W235" s="644"/>
      <c r="X235" s="644"/>
      <c r="Y235" s="645"/>
      <c r="Z235" s="643"/>
      <c r="AA235" s="212" t="str">
        <f t="shared" si="282"/>
        <v xml:space="preserve"> </v>
      </c>
      <c r="AB235" s="212" t="str">
        <f t="shared" si="283"/>
        <v xml:space="preserve"> </v>
      </c>
      <c r="AC235" s="81"/>
      <c r="AD235" s="448"/>
      <c r="AE235" s="448"/>
      <c r="AF235" s="804" t="str">
        <f t="shared" si="210"/>
        <v xml:space="preserve"> </v>
      </c>
      <c r="AG235" s="804" t="str">
        <f t="shared" si="211"/>
        <v xml:space="preserve"> </v>
      </c>
      <c r="AH235" s="440"/>
      <c r="AI235" s="704"/>
      <c r="AJ235" s="442"/>
      <c r="AK235" s="442"/>
      <c r="AL235" s="442"/>
      <c r="AM235" s="442"/>
      <c r="AN235" s="844"/>
      <c r="AO235" s="443"/>
      <c r="AP235" s="441"/>
      <c r="AQ235" s="1328" t="str">
        <f t="shared" si="249"/>
        <v xml:space="preserve"> </v>
      </c>
      <c r="AR235" s="213" t="str">
        <f t="shared" si="284"/>
        <v xml:space="preserve"> </v>
      </c>
      <c r="AS235" s="213" t="str">
        <f t="shared" si="285"/>
        <v xml:space="preserve"> </v>
      </c>
      <c r="AT235" s="1216" t="str">
        <f t="shared" si="286"/>
        <v xml:space="preserve"> </v>
      </c>
      <c r="AU235" s="1217" t="str">
        <f t="shared" si="287"/>
        <v xml:space="preserve"> </v>
      </c>
      <c r="AV235" s="79"/>
      <c r="AW235" s="1218" t="str">
        <f t="shared" si="288"/>
        <v/>
      </c>
      <c r="AX235" s="213" t="str">
        <f t="shared" si="214"/>
        <v xml:space="preserve"> </v>
      </c>
      <c r="AY235" s="213" t="str">
        <f t="shared" si="289"/>
        <v xml:space="preserve"> </v>
      </c>
      <c r="AZ235" s="445"/>
      <c r="BA235" s="81"/>
      <c r="BB235" s="81"/>
      <c r="BC235" s="80"/>
      <c r="BD235" s="245"/>
      <c r="BE235" s="442"/>
      <c r="BF235" s="442"/>
      <c r="BG235" s="442"/>
      <c r="BH235" s="219" t="str">
        <f t="shared" si="215"/>
        <v xml:space="preserve"> </v>
      </c>
      <c r="BI235" s="446"/>
      <c r="BJ235" s="704"/>
      <c r="BK235" s="81"/>
      <c r="BL235" s="451"/>
      <c r="BM235" s="450"/>
      <c r="BN235" s="449"/>
      <c r="BO235" s="449"/>
      <c r="BP235" s="81"/>
      <c r="BQ235" s="81"/>
      <c r="BR235" s="81"/>
      <c r="BS235" s="81"/>
      <c r="BT235" s="81"/>
      <c r="BU235" s="81"/>
      <c r="BV235" s="81"/>
      <c r="BW235" s="81"/>
      <c r="BX235" s="81"/>
      <c r="BY235" s="81"/>
      <c r="BZ235" s="81"/>
      <c r="CA235" s="81"/>
      <c r="CB235" s="81"/>
      <c r="CC235" s="81"/>
      <c r="CD235" s="81"/>
      <c r="CE235" s="81"/>
      <c r="CF235" s="81"/>
      <c r="CG235" s="81"/>
      <c r="CH235" s="81"/>
      <c r="CI235" s="81"/>
      <c r="CJ235" s="81"/>
      <c r="CK235" s="81"/>
      <c r="CL235" s="81"/>
      <c r="CM235" s="81"/>
      <c r="CN235" s="81"/>
      <c r="CO235" s="81"/>
      <c r="CP235" s="81"/>
      <c r="CQ235" s="81"/>
      <c r="CR235" s="81"/>
      <c r="CS235" s="81"/>
      <c r="CT235" s="81"/>
      <c r="CU235" s="81"/>
      <c r="CV235" s="81"/>
      <c r="CW235" s="81"/>
      <c r="CX235" s="81"/>
      <c r="CY235" s="81"/>
      <c r="CZ235" s="81"/>
      <c r="DA235" s="81"/>
      <c r="DB235" s="81"/>
      <c r="DC235" s="81"/>
      <c r="DD235" s="81"/>
      <c r="DE235" s="81"/>
      <c r="DF235" s="81"/>
      <c r="DG235" s="81"/>
      <c r="DH235" s="81"/>
      <c r="DI235" s="81"/>
      <c r="DJ235" s="81"/>
      <c r="DK235" s="448"/>
      <c r="DL235" s="213" t="str">
        <f t="shared" si="216"/>
        <v xml:space="preserve"> </v>
      </c>
      <c r="DM235" s="246">
        <f t="shared" si="290"/>
        <v>116</v>
      </c>
      <c r="DN235" s="447"/>
      <c r="DO235" s="449"/>
      <c r="DP235" s="81"/>
      <c r="DQ235" s="81"/>
      <c r="DR235" s="81"/>
      <c r="DS235" s="81"/>
      <c r="DT235" s="81"/>
      <c r="DU235" s="81"/>
      <c r="DV235" s="448"/>
      <c r="DW235" s="450"/>
      <c r="DX235" s="704"/>
      <c r="DY235" s="213" t="str">
        <f t="shared" si="291"/>
        <v xml:space="preserve"> </v>
      </c>
      <c r="DZ235" s="213" t="str">
        <f t="shared" si="292"/>
        <v xml:space="preserve"> </v>
      </c>
      <c r="EA235" s="247"/>
      <c r="EB235" s="247"/>
      <c r="EC235" s="247"/>
      <c r="ED235" s="247"/>
      <c r="EE235" s="247"/>
      <c r="EF235" s="247"/>
      <c r="EG235" s="450"/>
      <c r="EH235" s="704"/>
      <c r="EI235" s="213" t="str">
        <f t="shared" si="293"/>
        <v xml:space="preserve"> </v>
      </c>
      <c r="EJ235" s="213" t="str">
        <f t="shared" si="294"/>
        <v xml:space="preserve"> </v>
      </c>
      <c r="EK235" s="81"/>
      <c r="EL235" s="81"/>
      <c r="EM235" s="81"/>
      <c r="EN235" s="704"/>
      <c r="EO235" s="213" t="str">
        <f t="shared" si="295"/>
        <v xml:space="preserve"> </v>
      </c>
      <c r="EP235" s="249"/>
      <c r="EQ235" s="704"/>
      <c r="ER235" s="248"/>
      <c r="ES235" s="704"/>
      <c r="ET235" s="248"/>
      <c r="EU235" s="251"/>
      <c r="EV235" s="213" t="str">
        <f t="shared" si="296"/>
        <v xml:space="preserve"> </v>
      </c>
      <c r="EW235" s="213" t="str">
        <f t="shared" si="297"/>
        <v xml:space="preserve"> </v>
      </c>
      <c r="EX235" s="82"/>
      <c r="EY235" s="82"/>
      <c r="EZ235" s="82"/>
      <c r="FA235" s="248"/>
      <c r="FB235" s="1337" t="str">
        <f t="shared" si="298"/>
        <v xml:space="preserve"> </v>
      </c>
      <c r="FC235" s="452"/>
      <c r="FD235" s="213" t="str" cm="1">
        <f t="array" ref="FD235">IF(AND(SUM(COUNTIF(DO235:DV235,{"*実施*"}),COUNTIF(EA235:EF235,{"*実施*"}))&gt;0,FC235=""),"法に基づく措置あり→問12に記入",
IF(AND(SUM(COUNTIF(DO235:DV235,{"*実施*"}),COUNTIF(EA235:EF235,{"*実施*"}))&lt;1,FC235&lt;&gt;""),"法に基づく措置なし→問12に記入不要"," "))</f>
        <v xml:space="preserve"> </v>
      </c>
      <c r="FE235" s="449"/>
      <c r="FF235" s="704"/>
      <c r="FG235" s="81"/>
      <c r="FH235" s="449"/>
      <c r="FI235" s="1100"/>
      <c r="FJ235" s="1107" t="str">
        <f t="shared" si="225"/>
        <v xml:space="preserve"> </v>
      </c>
      <c r="FK235" s="779" t="str">
        <f t="shared" si="299"/>
        <v/>
      </c>
      <c r="FL235" s="212" t="str">
        <f t="shared" si="300"/>
        <v xml:space="preserve"> </v>
      </c>
      <c r="FM235" s="1335" t="str">
        <f t="shared" si="226"/>
        <v xml:space="preserve"> </v>
      </c>
      <c r="FN235" s="1273" t="str">
        <f t="shared" si="227"/>
        <v/>
      </c>
      <c r="FO235" s="1274" t="str">
        <f t="shared" si="228"/>
        <v/>
      </c>
      <c r="FP235" s="1275" t="str">
        <f t="shared" si="229"/>
        <v/>
      </c>
      <c r="FQ235" s="1275" t="str">
        <f t="shared" si="230"/>
        <v/>
      </c>
      <c r="FR235" s="1275" t="str">
        <f t="shared" si="231"/>
        <v/>
      </c>
      <c r="FS235" s="1275" t="str">
        <f t="shared" si="232"/>
        <v/>
      </c>
      <c r="FT235" s="1275" t="str">
        <f t="shared" si="233"/>
        <v/>
      </c>
      <c r="FU235" s="1275" t="str">
        <f t="shared" si="234"/>
        <v/>
      </c>
      <c r="FV235" s="1275" t="str">
        <f t="shared" si="235"/>
        <v/>
      </c>
      <c r="FW235" s="1275" t="str">
        <f t="shared" si="236"/>
        <v/>
      </c>
      <c r="FY235" s="1234" t="str">
        <f t="shared" si="250"/>
        <v xml:space="preserve"> </v>
      </c>
      <c r="FZ235" s="1234" t="str">
        <f t="shared" si="251"/>
        <v xml:space="preserve"> </v>
      </c>
      <c r="GA235" s="1234" t="str">
        <f t="shared" si="252"/>
        <v xml:space="preserve"> </v>
      </c>
      <c r="GB235" s="1234" t="str">
        <f t="shared" si="253"/>
        <v xml:space="preserve"> </v>
      </c>
      <c r="GC235" s="1234" t="str">
        <f t="shared" si="254"/>
        <v xml:space="preserve"> </v>
      </c>
      <c r="GD235" s="1234" t="str">
        <f t="shared" si="255"/>
        <v xml:space="preserve"> </v>
      </c>
      <c r="GE235" s="1234" t="str">
        <f t="shared" si="256"/>
        <v xml:space="preserve"> </v>
      </c>
      <c r="GF235" s="1234" t="str">
        <f t="shared" si="257"/>
        <v xml:space="preserve"> </v>
      </c>
      <c r="GG235" s="1234" t="str">
        <f t="shared" si="258"/>
        <v xml:space="preserve"> </v>
      </c>
      <c r="GH235" s="1234">
        <f t="shared" si="259"/>
        <v>0</v>
      </c>
      <c r="GI235" s="1234" t="str">
        <f t="shared" si="260"/>
        <v xml:space="preserve"> </v>
      </c>
      <c r="GJ235" s="1234" t="str">
        <f t="shared" si="261"/>
        <v xml:space="preserve"> </v>
      </c>
      <c r="GK235" s="1234" t="str">
        <f t="shared" si="262"/>
        <v xml:space="preserve"> </v>
      </c>
      <c r="GL235" s="1234" t="str">
        <f t="shared" si="263"/>
        <v xml:space="preserve"> </v>
      </c>
      <c r="GM235" s="1234" t="str">
        <f t="shared" si="264"/>
        <v xml:space="preserve"> </v>
      </c>
      <c r="GN235" s="1234" t="str">
        <f t="shared" si="265"/>
        <v xml:space="preserve"> </v>
      </c>
      <c r="GO235" s="1234" t="str">
        <f t="shared" si="266"/>
        <v xml:space="preserve"> </v>
      </c>
      <c r="GP235" s="1234" t="str">
        <f t="shared" si="267"/>
        <v xml:space="preserve"> </v>
      </c>
      <c r="GQ235" s="1234" t="str">
        <f t="shared" si="268"/>
        <v xml:space="preserve"> </v>
      </c>
      <c r="GR235" s="1234">
        <f t="shared" si="269"/>
        <v>0</v>
      </c>
      <c r="GS235" s="1234" t="str">
        <f t="shared" si="271"/>
        <v xml:space="preserve"> </v>
      </c>
      <c r="GT235" s="1234" t="str">
        <f t="shared" si="272"/>
        <v xml:space="preserve"> </v>
      </c>
      <c r="GU235" s="1234" t="str">
        <f t="shared" si="273"/>
        <v xml:space="preserve"> </v>
      </c>
      <c r="GV235" s="1234" t="str">
        <f t="shared" si="274"/>
        <v xml:space="preserve"> </v>
      </c>
      <c r="GW235" s="1234" t="str">
        <f t="shared" si="275"/>
        <v xml:space="preserve"> </v>
      </c>
      <c r="GX235" s="1234" t="str">
        <f t="shared" si="276"/>
        <v xml:space="preserve"> </v>
      </c>
      <c r="GY235" s="1234" t="str">
        <f t="shared" si="277"/>
        <v xml:space="preserve"> </v>
      </c>
      <c r="GZ235" s="1234" t="str">
        <f t="shared" si="278"/>
        <v xml:space="preserve"> </v>
      </c>
      <c r="HA235" s="1234" t="str">
        <f t="shared" si="279"/>
        <v xml:space="preserve"> </v>
      </c>
      <c r="HB235" s="1234">
        <f t="shared" si="270"/>
        <v>0</v>
      </c>
      <c r="HC235" s="1234" t="str">
        <f t="shared" si="237"/>
        <v xml:space="preserve"> </v>
      </c>
      <c r="HD235" s="1234" t="str">
        <f t="shared" si="238"/>
        <v xml:space="preserve"> </v>
      </c>
      <c r="HE235" s="1234" t="str">
        <f t="shared" si="239"/>
        <v xml:space="preserve"> </v>
      </c>
      <c r="HF235" s="1234">
        <f t="shared" si="240"/>
        <v>0</v>
      </c>
      <c r="HG235" s="1234" t="str">
        <f t="shared" si="241"/>
        <v xml:space="preserve"> </v>
      </c>
      <c r="HH235" s="1234" t="str">
        <f t="shared" si="242"/>
        <v xml:space="preserve"> </v>
      </c>
      <c r="HI235" s="1234" t="str">
        <f t="shared" si="243"/>
        <v xml:space="preserve"> </v>
      </c>
      <c r="HJ235" s="1234" t="str">
        <f t="shared" si="244"/>
        <v xml:space="preserve"> </v>
      </c>
      <c r="HK235" s="1234" t="str">
        <f t="shared" si="245"/>
        <v xml:space="preserve"> </v>
      </c>
      <c r="HL235" s="1234" t="str">
        <f t="shared" si="246"/>
        <v xml:space="preserve"> </v>
      </c>
      <c r="HM235" s="1234" t="str">
        <f t="shared" si="247"/>
        <v xml:space="preserve"> </v>
      </c>
      <c r="HN235" s="1234">
        <f t="shared" si="248"/>
        <v>0</v>
      </c>
    </row>
    <row r="236" spans="1:222" ht="30" customHeight="1" thickTop="1" thickBot="1">
      <c r="A236" s="1205">
        <f>【A票】【D票】!$D$10</f>
        <v>0</v>
      </c>
      <c r="B236" s="1205">
        <f>【A票】【D票】!$H$10</f>
        <v>0</v>
      </c>
      <c r="C236" s="1206" t="str">
        <f>【A票】【D票】!$K$10</f>
        <v xml:space="preserve"> </v>
      </c>
      <c r="D236" s="1207">
        <f t="shared" si="206"/>
        <v>117</v>
      </c>
      <c r="E236" s="472"/>
      <c r="F236" s="704"/>
      <c r="G236" s="588"/>
      <c r="H236" s="589"/>
      <c r="I236" s="639"/>
      <c r="J236" s="639"/>
      <c r="K236" s="639"/>
      <c r="L236" s="639"/>
      <c r="M236" s="639"/>
      <c r="N236" s="639"/>
      <c r="O236" s="639"/>
      <c r="P236" s="639"/>
      <c r="Q236" s="639"/>
      <c r="R236" s="639"/>
      <c r="S236" s="639"/>
      <c r="T236" s="639"/>
      <c r="U236" s="639"/>
      <c r="V236" s="640"/>
      <c r="W236" s="644"/>
      <c r="X236" s="644"/>
      <c r="Y236" s="645"/>
      <c r="Z236" s="643"/>
      <c r="AA236" s="212" t="str">
        <f t="shared" si="282"/>
        <v xml:space="preserve"> </v>
      </c>
      <c r="AB236" s="212" t="str">
        <f t="shared" si="283"/>
        <v xml:space="preserve"> </v>
      </c>
      <c r="AC236" s="81"/>
      <c r="AD236" s="448"/>
      <c r="AE236" s="448"/>
      <c r="AF236" s="804" t="str">
        <f t="shared" si="210"/>
        <v xml:space="preserve"> </v>
      </c>
      <c r="AG236" s="804" t="str">
        <f t="shared" si="211"/>
        <v xml:space="preserve"> </v>
      </c>
      <c r="AH236" s="440"/>
      <c r="AI236" s="704"/>
      <c r="AJ236" s="442"/>
      <c r="AK236" s="442"/>
      <c r="AL236" s="442"/>
      <c r="AM236" s="442"/>
      <c r="AN236" s="844"/>
      <c r="AO236" s="443"/>
      <c r="AP236" s="441"/>
      <c r="AQ236" s="1328" t="str">
        <f t="shared" si="249"/>
        <v xml:space="preserve"> </v>
      </c>
      <c r="AR236" s="213" t="str">
        <f t="shared" si="284"/>
        <v xml:space="preserve"> </v>
      </c>
      <c r="AS236" s="213" t="str">
        <f t="shared" si="285"/>
        <v xml:space="preserve"> </v>
      </c>
      <c r="AT236" s="1216" t="str">
        <f t="shared" si="286"/>
        <v xml:space="preserve"> </v>
      </c>
      <c r="AU236" s="1217" t="str">
        <f t="shared" si="287"/>
        <v xml:space="preserve"> </v>
      </c>
      <c r="AV236" s="79"/>
      <c r="AW236" s="1218" t="str">
        <f t="shared" si="288"/>
        <v/>
      </c>
      <c r="AX236" s="213" t="str">
        <f t="shared" si="214"/>
        <v xml:space="preserve"> </v>
      </c>
      <c r="AY236" s="213" t="str">
        <f t="shared" si="289"/>
        <v xml:space="preserve"> </v>
      </c>
      <c r="AZ236" s="445"/>
      <c r="BA236" s="81"/>
      <c r="BB236" s="81"/>
      <c r="BC236" s="80"/>
      <c r="BD236" s="245"/>
      <c r="BE236" s="442"/>
      <c r="BF236" s="442"/>
      <c r="BG236" s="442"/>
      <c r="BH236" s="219" t="str">
        <f t="shared" si="215"/>
        <v xml:space="preserve"> </v>
      </c>
      <c r="BI236" s="446"/>
      <c r="BJ236" s="704"/>
      <c r="BK236" s="81"/>
      <c r="BL236" s="451"/>
      <c r="BM236" s="450"/>
      <c r="BN236" s="449"/>
      <c r="BO236" s="449"/>
      <c r="BP236" s="81"/>
      <c r="BQ236" s="81"/>
      <c r="BR236" s="81"/>
      <c r="BS236" s="81"/>
      <c r="BT236" s="81"/>
      <c r="BU236" s="81"/>
      <c r="BV236" s="81"/>
      <c r="BW236" s="81"/>
      <c r="BX236" s="81"/>
      <c r="BY236" s="81"/>
      <c r="BZ236" s="81"/>
      <c r="CA236" s="81"/>
      <c r="CB236" s="81"/>
      <c r="CC236" s="81"/>
      <c r="CD236" s="81"/>
      <c r="CE236" s="81"/>
      <c r="CF236" s="81"/>
      <c r="CG236" s="81"/>
      <c r="CH236" s="81"/>
      <c r="CI236" s="81"/>
      <c r="CJ236" s="81"/>
      <c r="CK236" s="81"/>
      <c r="CL236" s="81"/>
      <c r="CM236" s="81"/>
      <c r="CN236" s="81"/>
      <c r="CO236" s="81"/>
      <c r="CP236" s="81"/>
      <c r="CQ236" s="81"/>
      <c r="CR236" s="81"/>
      <c r="CS236" s="81"/>
      <c r="CT236" s="81"/>
      <c r="CU236" s="81"/>
      <c r="CV236" s="81"/>
      <c r="CW236" s="81"/>
      <c r="CX236" s="81"/>
      <c r="CY236" s="81"/>
      <c r="CZ236" s="81"/>
      <c r="DA236" s="81"/>
      <c r="DB236" s="81"/>
      <c r="DC236" s="81"/>
      <c r="DD236" s="81"/>
      <c r="DE236" s="81"/>
      <c r="DF236" s="81"/>
      <c r="DG236" s="81"/>
      <c r="DH236" s="81"/>
      <c r="DI236" s="81"/>
      <c r="DJ236" s="81"/>
      <c r="DK236" s="448"/>
      <c r="DL236" s="213" t="str">
        <f t="shared" si="216"/>
        <v xml:space="preserve"> </v>
      </c>
      <c r="DM236" s="246">
        <f t="shared" si="290"/>
        <v>117</v>
      </c>
      <c r="DN236" s="447"/>
      <c r="DO236" s="449"/>
      <c r="DP236" s="81"/>
      <c r="DQ236" s="81"/>
      <c r="DR236" s="81"/>
      <c r="DS236" s="81"/>
      <c r="DT236" s="81"/>
      <c r="DU236" s="81"/>
      <c r="DV236" s="448"/>
      <c r="DW236" s="450"/>
      <c r="DX236" s="704"/>
      <c r="DY236" s="213" t="str">
        <f t="shared" si="291"/>
        <v xml:space="preserve"> </v>
      </c>
      <c r="DZ236" s="213" t="str">
        <f t="shared" si="292"/>
        <v xml:space="preserve"> </v>
      </c>
      <c r="EA236" s="247"/>
      <c r="EB236" s="247"/>
      <c r="EC236" s="247"/>
      <c r="ED236" s="247"/>
      <c r="EE236" s="247"/>
      <c r="EF236" s="247"/>
      <c r="EG236" s="450"/>
      <c r="EH236" s="704"/>
      <c r="EI236" s="213" t="str">
        <f t="shared" si="293"/>
        <v xml:space="preserve"> </v>
      </c>
      <c r="EJ236" s="213" t="str">
        <f t="shared" si="294"/>
        <v xml:space="preserve"> </v>
      </c>
      <c r="EK236" s="81"/>
      <c r="EL236" s="81"/>
      <c r="EM236" s="81"/>
      <c r="EN236" s="704"/>
      <c r="EO236" s="213" t="str">
        <f t="shared" si="295"/>
        <v xml:space="preserve"> </v>
      </c>
      <c r="EP236" s="249"/>
      <c r="EQ236" s="704"/>
      <c r="ER236" s="248"/>
      <c r="ES236" s="704"/>
      <c r="ET236" s="248"/>
      <c r="EU236" s="251"/>
      <c r="EV236" s="213" t="str">
        <f t="shared" si="296"/>
        <v xml:space="preserve"> </v>
      </c>
      <c r="EW236" s="213" t="str">
        <f t="shared" si="297"/>
        <v xml:space="preserve"> </v>
      </c>
      <c r="EX236" s="82"/>
      <c r="EY236" s="82"/>
      <c r="EZ236" s="82"/>
      <c r="FA236" s="248"/>
      <c r="FB236" s="1337" t="str">
        <f t="shared" si="298"/>
        <v xml:space="preserve"> </v>
      </c>
      <c r="FC236" s="452"/>
      <c r="FD236" s="213" t="str" cm="1">
        <f t="array" ref="FD236">IF(AND(SUM(COUNTIF(DO236:DV236,{"*実施*"}),COUNTIF(EA236:EF236,{"*実施*"}))&gt;0,FC236=""),"法に基づく措置あり→問12に記入",
IF(AND(SUM(COUNTIF(DO236:DV236,{"*実施*"}),COUNTIF(EA236:EF236,{"*実施*"}))&lt;1,FC236&lt;&gt;""),"法に基づく措置なし→問12に記入不要"," "))</f>
        <v xml:space="preserve"> </v>
      </c>
      <c r="FE236" s="449"/>
      <c r="FF236" s="704"/>
      <c r="FG236" s="81"/>
      <c r="FH236" s="449"/>
      <c r="FI236" s="1100"/>
      <c r="FJ236" s="1107" t="str">
        <f t="shared" si="225"/>
        <v xml:space="preserve"> </v>
      </c>
      <c r="FK236" s="779" t="str">
        <f t="shared" si="299"/>
        <v/>
      </c>
      <c r="FL236" s="212" t="str">
        <f t="shared" si="300"/>
        <v xml:space="preserve"> </v>
      </c>
      <c r="FM236" s="1335" t="str">
        <f t="shared" si="226"/>
        <v xml:space="preserve"> </v>
      </c>
      <c r="FN236" s="1273" t="str">
        <f t="shared" si="227"/>
        <v/>
      </c>
      <c r="FO236" s="1274" t="str">
        <f t="shared" si="228"/>
        <v/>
      </c>
      <c r="FP236" s="1275" t="str">
        <f t="shared" si="229"/>
        <v/>
      </c>
      <c r="FQ236" s="1275" t="str">
        <f t="shared" si="230"/>
        <v/>
      </c>
      <c r="FR236" s="1275" t="str">
        <f t="shared" si="231"/>
        <v/>
      </c>
      <c r="FS236" s="1275" t="str">
        <f t="shared" si="232"/>
        <v/>
      </c>
      <c r="FT236" s="1275" t="str">
        <f t="shared" si="233"/>
        <v/>
      </c>
      <c r="FU236" s="1275" t="str">
        <f t="shared" si="234"/>
        <v/>
      </c>
      <c r="FV236" s="1275" t="str">
        <f t="shared" si="235"/>
        <v/>
      </c>
      <c r="FW236" s="1275" t="str">
        <f t="shared" si="236"/>
        <v/>
      </c>
      <c r="FY236" s="1234" t="str">
        <f t="shared" si="250"/>
        <v xml:space="preserve"> </v>
      </c>
      <c r="FZ236" s="1234" t="str">
        <f t="shared" si="251"/>
        <v xml:space="preserve"> </v>
      </c>
      <c r="GA236" s="1234" t="str">
        <f t="shared" si="252"/>
        <v xml:space="preserve"> </v>
      </c>
      <c r="GB236" s="1234" t="str">
        <f t="shared" si="253"/>
        <v xml:space="preserve"> </v>
      </c>
      <c r="GC236" s="1234" t="str">
        <f t="shared" si="254"/>
        <v xml:space="preserve"> </v>
      </c>
      <c r="GD236" s="1234" t="str">
        <f t="shared" si="255"/>
        <v xml:space="preserve"> </v>
      </c>
      <c r="GE236" s="1234" t="str">
        <f t="shared" si="256"/>
        <v xml:space="preserve"> </v>
      </c>
      <c r="GF236" s="1234" t="str">
        <f t="shared" si="257"/>
        <v xml:space="preserve"> </v>
      </c>
      <c r="GG236" s="1234" t="str">
        <f t="shared" si="258"/>
        <v xml:space="preserve"> </v>
      </c>
      <c r="GH236" s="1234">
        <f t="shared" si="259"/>
        <v>0</v>
      </c>
      <c r="GI236" s="1234" t="str">
        <f t="shared" si="260"/>
        <v xml:space="preserve"> </v>
      </c>
      <c r="GJ236" s="1234" t="str">
        <f t="shared" si="261"/>
        <v xml:space="preserve"> </v>
      </c>
      <c r="GK236" s="1234" t="str">
        <f t="shared" si="262"/>
        <v xml:space="preserve"> </v>
      </c>
      <c r="GL236" s="1234" t="str">
        <f t="shared" si="263"/>
        <v xml:space="preserve"> </v>
      </c>
      <c r="GM236" s="1234" t="str">
        <f t="shared" si="264"/>
        <v xml:space="preserve"> </v>
      </c>
      <c r="GN236" s="1234" t="str">
        <f t="shared" si="265"/>
        <v xml:space="preserve"> </v>
      </c>
      <c r="GO236" s="1234" t="str">
        <f t="shared" si="266"/>
        <v xml:space="preserve"> </v>
      </c>
      <c r="GP236" s="1234" t="str">
        <f t="shared" si="267"/>
        <v xml:space="preserve"> </v>
      </c>
      <c r="GQ236" s="1234" t="str">
        <f t="shared" si="268"/>
        <v xml:space="preserve"> </v>
      </c>
      <c r="GR236" s="1234">
        <f t="shared" si="269"/>
        <v>0</v>
      </c>
      <c r="GS236" s="1234" t="str">
        <f t="shared" si="271"/>
        <v xml:space="preserve"> </v>
      </c>
      <c r="GT236" s="1234" t="str">
        <f t="shared" si="272"/>
        <v xml:space="preserve"> </v>
      </c>
      <c r="GU236" s="1234" t="str">
        <f t="shared" si="273"/>
        <v xml:space="preserve"> </v>
      </c>
      <c r="GV236" s="1234" t="str">
        <f t="shared" si="274"/>
        <v xml:space="preserve"> </v>
      </c>
      <c r="GW236" s="1234" t="str">
        <f t="shared" si="275"/>
        <v xml:space="preserve"> </v>
      </c>
      <c r="GX236" s="1234" t="str">
        <f t="shared" si="276"/>
        <v xml:space="preserve"> </v>
      </c>
      <c r="GY236" s="1234" t="str">
        <f t="shared" si="277"/>
        <v xml:space="preserve"> </v>
      </c>
      <c r="GZ236" s="1234" t="str">
        <f t="shared" si="278"/>
        <v xml:space="preserve"> </v>
      </c>
      <c r="HA236" s="1234" t="str">
        <f t="shared" si="279"/>
        <v xml:space="preserve"> </v>
      </c>
      <c r="HB236" s="1234">
        <f t="shared" si="270"/>
        <v>0</v>
      </c>
      <c r="HC236" s="1234" t="str">
        <f t="shared" si="237"/>
        <v xml:space="preserve"> </v>
      </c>
      <c r="HD236" s="1234" t="str">
        <f t="shared" si="238"/>
        <v xml:space="preserve"> </v>
      </c>
      <c r="HE236" s="1234" t="str">
        <f t="shared" si="239"/>
        <v xml:space="preserve"> </v>
      </c>
      <c r="HF236" s="1234">
        <f t="shared" si="240"/>
        <v>0</v>
      </c>
      <c r="HG236" s="1234" t="str">
        <f t="shared" si="241"/>
        <v xml:space="preserve"> </v>
      </c>
      <c r="HH236" s="1234" t="str">
        <f t="shared" si="242"/>
        <v xml:space="preserve"> </v>
      </c>
      <c r="HI236" s="1234" t="str">
        <f t="shared" si="243"/>
        <v xml:space="preserve"> </v>
      </c>
      <c r="HJ236" s="1234" t="str">
        <f t="shared" si="244"/>
        <v xml:space="preserve"> </v>
      </c>
      <c r="HK236" s="1234" t="str">
        <f t="shared" si="245"/>
        <v xml:space="preserve"> </v>
      </c>
      <c r="HL236" s="1234" t="str">
        <f t="shared" si="246"/>
        <v xml:space="preserve"> </v>
      </c>
      <c r="HM236" s="1234" t="str">
        <f t="shared" si="247"/>
        <v xml:space="preserve"> </v>
      </c>
      <c r="HN236" s="1234">
        <f t="shared" si="248"/>
        <v>0</v>
      </c>
    </row>
    <row r="237" spans="1:222" ht="30" customHeight="1" thickTop="1" thickBot="1">
      <c r="A237" s="1205">
        <f>【A票】【D票】!$D$10</f>
        <v>0</v>
      </c>
      <c r="B237" s="1205">
        <f>【A票】【D票】!$H$10</f>
        <v>0</v>
      </c>
      <c r="C237" s="1206" t="str">
        <f>【A票】【D票】!$K$10</f>
        <v xml:space="preserve"> </v>
      </c>
      <c r="D237" s="1207">
        <f t="shared" si="206"/>
        <v>118</v>
      </c>
      <c r="E237" s="472"/>
      <c r="F237" s="704"/>
      <c r="G237" s="588"/>
      <c r="H237" s="589"/>
      <c r="I237" s="639"/>
      <c r="J237" s="639"/>
      <c r="K237" s="639"/>
      <c r="L237" s="639"/>
      <c r="M237" s="639"/>
      <c r="N237" s="639"/>
      <c r="O237" s="639"/>
      <c r="P237" s="639"/>
      <c r="Q237" s="639"/>
      <c r="R237" s="639"/>
      <c r="S237" s="639"/>
      <c r="T237" s="639"/>
      <c r="U237" s="639"/>
      <c r="V237" s="640"/>
      <c r="W237" s="644"/>
      <c r="X237" s="644"/>
      <c r="Y237" s="645"/>
      <c r="Z237" s="643"/>
      <c r="AA237" s="212" t="str">
        <f t="shared" si="282"/>
        <v xml:space="preserve"> </v>
      </c>
      <c r="AB237" s="212" t="str">
        <f t="shared" si="283"/>
        <v xml:space="preserve"> </v>
      </c>
      <c r="AC237" s="81"/>
      <c r="AD237" s="448"/>
      <c r="AE237" s="448"/>
      <c r="AF237" s="804" t="str">
        <f t="shared" si="210"/>
        <v xml:space="preserve"> </v>
      </c>
      <c r="AG237" s="804" t="str">
        <f t="shared" si="211"/>
        <v xml:space="preserve"> </v>
      </c>
      <c r="AH237" s="440"/>
      <c r="AI237" s="704"/>
      <c r="AJ237" s="442"/>
      <c r="AK237" s="442"/>
      <c r="AL237" s="442"/>
      <c r="AM237" s="442"/>
      <c r="AN237" s="844"/>
      <c r="AO237" s="443"/>
      <c r="AP237" s="441"/>
      <c r="AQ237" s="1328" t="str">
        <f t="shared" si="249"/>
        <v xml:space="preserve"> </v>
      </c>
      <c r="AR237" s="213" t="str">
        <f t="shared" si="284"/>
        <v xml:space="preserve"> </v>
      </c>
      <c r="AS237" s="213" t="str">
        <f t="shared" si="285"/>
        <v xml:space="preserve"> </v>
      </c>
      <c r="AT237" s="1216" t="str">
        <f t="shared" si="286"/>
        <v xml:space="preserve"> </v>
      </c>
      <c r="AU237" s="1217" t="str">
        <f t="shared" si="287"/>
        <v xml:space="preserve"> </v>
      </c>
      <c r="AV237" s="79"/>
      <c r="AW237" s="1218" t="str">
        <f t="shared" si="288"/>
        <v/>
      </c>
      <c r="AX237" s="213" t="str">
        <f t="shared" si="214"/>
        <v xml:space="preserve"> </v>
      </c>
      <c r="AY237" s="213" t="str">
        <f t="shared" si="289"/>
        <v xml:space="preserve"> </v>
      </c>
      <c r="AZ237" s="445"/>
      <c r="BA237" s="81"/>
      <c r="BB237" s="81"/>
      <c r="BC237" s="80"/>
      <c r="BD237" s="245"/>
      <c r="BE237" s="442"/>
      <c r="BF237" s="442"/>
      <c r="BG237" s="442"/>
      <c r="BH237" s="219" t="str">
        <f t="shared" si="215"/>
        <v xml:space="preserve"> </v>
      </c>
      <c r="BI237" s="446"/>
      <c r="BJ237" s="704"/>
      <c r="BK237" s="81"/>
      <c r="BL237" s="451"/>
      <c r="BM237" s="450"/>
      <c r="BN237" s="449"/>
      <c r="BO237" s="449"/>
      <c r="BP237" s="81"/>
      <c r="BQ237" s="81"/>
      <c r="BR237" s="81"/>
      <c r="BS237" s="81"/>
      <c r="BT237" s="81"/>
      <c r="BU237" s="81"/>
      <c r="BV237" s="81"/>
      <c r="BW237" s="81"/>
      <c r="BX237" s="81"/>
      <c r="BY237" s="81"/>
      <c r="BZ237" s="81"/>
      <c r="CA237" s="81"/>
      <c r="CB237" s="81"/>
      <c r="CC237" s="81"/>
      <c r="CD237" s="81"/>
      <c r="CE237" s="81"/>
      <c r="CF237" s="81"/>
      <c r="CG237" s="81"/>
      <c r="CH237" s="81"/>
      <c r="CI237" s="81"/>
      <c r="CJ237" s="81"/>
      <c r="CK237" s="81"/>
      <c r="CL237" s="81"/>
      <c r="CM237" s="81"/>
      <c r="CN237" s="81"/>
      <c r="CO237" s="81"/>
      <c r="CP237" s="81"/>
      <c r="CQ237" s="81"/>
      <c r="CR237" s="81"/>
      <c r="CS237" s="81"/>
      <c r="CT237" s="81"/>
      <c r="CU237" s="81"/>
      <c r="CV237" s="81"/>
      <c r="CW237" s="81"/>
      <c r="CX237" s="81"/>
      <c r="CY237" s="81"/>
      <c r="CZ237" s="81"/>
      <c r="DA237" s="81"/>
      <c r="DB237" s="81"/>
      <c r="DC237" s="81"/>
      <c r="DD237" s="81"/>
      <c r="DE237" s="81"/>
      <c r="DF237" s="81"/>
      <c r="DG237" s="81"/>
      <c r="DH237" s="81"/>
      <c r="DI237" s="81"/>
      <c r="DJ237" s="81"/>
      <c r="DK237" s="448"/>
      <c r="DL237" s="213" t="str">
        <f t="shared" si="216"/>
        <v xml:space="preserve"> </v>
      </c>
      <c r="DM237" s="246">
        <f t="shared" si="290"/>
        <v>118</v>
      </c>
      <c r="DN237" s="447"/>
      <c r="DO237" s="449"/>
      <c r="DP237" s="81"/>
      <c r="DQ237" s="81"/>
      <c r="DR237" s="81"/>
      <c r="DS237" s="81"/>
      <c r="DT237" s="81"/>
      <c r="DU237" s="81"/>
      <c r="DV237" s="448"/>
      <c r="DW237" s="450"/>
      <c r="DX237" s="704"/>
      <c r="DY237" s="213" t="str">
        <f t="shared" si="291"/>
        <v xml:space="preserve"> </v>
      </c>
      <c r="DZ237" s="213" t="str">
        <f t="shared" si="292"/>
        <v xml:space="preserve"> </v>
      </c>
      <c r="EA237" s="247"/>
      <c r="EB237" s="247"/>
      <c r="EC237" s="247"/>
      <c r="ED237" s="247"/>
      <c r="EE237" s="247"/>
      <c r="EF237" s="247"/>
      <c r="EG237" s="450"/>
      <c r="EH237" s="704"/>
      <c r="EI237" s="213" t="str">
        <f t="shared" si="293"/>
        <v xml:space="preserve"> </v>
      </c>
      <c r="EJ237" s="213" t="str">
        <f t="shared" si="294"/>
        <v xml:space="preserve"> </v>
      </c>
      <c r="EK237" s="81"/>
      <c r="EL237" s="81"/>
      <c r="EM237" s="81"/>
      <c r="EN237" s="704"/>
      <c r="EO237" s="213" t="str">
        <f t="shared" si="295"/>
        <v xml:space="preserve"> </v>
      </c>
      <c r="EP237" s="249"/>
      <c r="EQ237" s="704"/>
      <c r="ER237" s="248"/>
      <c r="ES237" s="704"/>
      <c r="ET237" s="248"/>
      <c r="EU237" s="251"/>
      <c r="EV237" s="213" t="str">
        <f t="shared" si="296"/>
        <v xml:space="preserve"> </v>
      </c>
      <c r="EW237" s="213" t="str">
        <f t="shared" si="297"/>
        <v xml:space="preserve"> </v>
      </c>
      <c r="EX237" s="82"/>
      <c r="EY237" s="82"/>
      <c r="EZ237" s="82"/>
      <c r="FA237" s="248"/>
      <c r="FB237" s="1337" t="str">
        <f t="shared" si="298"/>
        <v xml:space="preserve"> </v>
      </c>
      <c r="FC237" s="452"/>
      <c r="FD237" s="213" t="str" cm="1">
        <f t="array" ref="FD237">IF(AND(SUM(COUNTIF(DO237:DV237,{"*実施*"}),COUNTIF(EA237:EF237,{"*実施*"}))&gt;0,FC237=""),"法に基づく措置あり→問12に記入",
IF(AND(SUM(COUNTIF(DO237:DV237,{"*実施*"}),COUNTIF(EA237:EF237,{"*実施*"}))&lt;1,FC237&lt;&gt;""),"法に基づく措置なし→問12に記入不要"," "))</f>
        <v xml:space="preserve"> </v>
      </c>
      <c r="FE237" s="449"/>
      <c r="FF237" s="704"/>
      <c r="FG237" s="81"/>
      <c r="FH237" s="449"/>
      <c r="FI237" s="1100"/>
      <c r="FJ237" s="1107" t="str">
        <f t="shared" si="225"/>
        <v xml:space="preserve"> </v>
      </c>
      <c r="FK237" s="779" t="str">
        <f t="shared" si="299"/>
        <v/>
      </c>
      <c r="FL237" s="212" t="str">
        <f t="shared" si="300"/>
        <v xml:space="preserve"> </v>
      </c>
      <c r="FM237" s="1335" t="str">
        <f t="shared" si="226"/>
        <v xml:space="preserve"> </v>
      </c>
      <c r="FN237" s="1273" t="str">
        <f t="shared" si="227"/>
        <v/>
      </c>
      <c r="FO237" s="1274" t="str">
        <f t="shared" si="228"/>
        <v/>
      </c>
      <c r="FP237" s="1275" t="str">
        <f t="shared" si="229"/>
        <v/>
      </c>
      <c r="FQ237" s="1275" t="str">
        <f t="shared" si="230"/>
        <v/>
      </c>
      <c r="FR237" s="1275" t="str">
        <f t="shared" si="231"/>
        <v/>
      </c>
      <c r="FS237" s="1275" t="str">
        <f t="shared" si="232"/>
        <v/>
      </c>
      <c r="FT237" s="1275" t="str">
        <f t="shared" si="233"/>
        <v/>
      </c>
      <c r="FU237" s="1275" t="str">
        <f t="shared" si="234"/>
        <v/>
      </c>
      <c r="FV237" s="1275" t="str">
        <f t="shared" si="235"/>
        <v/>
      </c>
      <c r="FW237" s="1275" t="str">
        <f t="shared" si="236"/>
        <v/>
      </c>
      <c r="FY237" s="1234" t="str">
        <f t="shared" si="250"/>
        <v xml:space="preserve"> </v>
      </c>
      <c r="FZ237" s="1234" t="str">
        <f t="shared" si="251"/>
        <v xml:space="preserve"> </v>
      </c>
      <c r="GA237" s="1234" t="str">
        <f t="shared" si="252"/>
        <v xml:space="preserve"> </v>
      </c>
      <c r="GB237" s="1234" t="str">
        <f t="shared" si="253"/>
        <v xml:space="preserve"> </v>
      </c>
      <c r="GC237" s="1234" t="str">
        <f t="shared" si="254"/>
        <v xml:space="preserve"> </v>
      </c>
      <c r="GD237" s="1234" t="str">
        <f t="shared" si="255"/>
        <v xml:space="preserve"> </v>
      </c>
      <c r="GE237" s="1234" t="str">
        <f t="shared" si="256"/>
        <v xml:space="preserve"> </v>
      </c>
      <c r="GF237" s="1234" t="str">
        <f t="shared" si="257"/>
        <v xml:space="preserve"> </v>
      </c>
      <c r="GG237" s="1234" t="str">
        <f t="shared" si="258"/>
        <v xml:space="preserve"> </v>
      </c>
      <c r="GH237" s="1234">
        <f t="shared" si="259"/>
        <v>0</v>
      </c>
      <c r="GI237" s="1234" t="str">
        <f t="shared" si="260"/>
        <v xml:space="preserve"> </v>
      </c>
      <c r="GJ237" s="1234" t="str">
        <f t="shared" si="261"/>
        <v xml:space="preserve"> </v>
      </c>
      <c r="GK237" s="1234" t="str">
        <f t="shared" si="262"/>
        <v xml:space="preserve"> </v>
      </c>
      <c r="GL237" s="1234" t="str">
        <f t="shared" si="263"/>
        <v xml:space="preserve"> </v>
      </c>
      <c r="GM237" s="1234" t="str">
        <f t="shared" si="264"/>
        <v xml:space="preserve"> </v>
      </c>
      <c r="GN237" s="1234" t="str">
        <f t="shared" si="265"/>
        <v xml:space="preserve"> </v>
      </c>
      <c r="GO237" s="1234" t="str">
        <f t="shared" si="266"/>
        <v xml:space="preserve"> </v>
      </c>
      <c r="GP237" s="1234" t="str">
        <f t="shared" si="267"/>
        <v xml:space="preserve"> </v>
      </c>
      <c r="GQ237" s="1234" t="str">
        <f t="shared" si="268"/>
        <v xml:space="preserve"> </v>
      </c>
      <c r="GR237" s="1234">
        <f t="shared" si="269"/>
        <v>0</v>
      </c>
      <c r="GS237" s="1234" t="str">
        <f t="shared" si="271"/>
        <v xml:space="preserve"> </v>
      </c>
      <c r="GT237" s="1234" t="str">
        <f t="shared" si="272"/>
        <v xml:space="preserve"> </v>
      </c>
      <c r="GU237" s="1234" t="str">
        <f t="shared" si="273"/>
        <v xml:space="preserve"> </v>
      </c>
      <c r="GV237" s="1234" t="str">
        <f t="shared" si="274"/>
        <v xml:space="preserve"> </v>
      </c>
      <c r="GW237" s="1234" t="str">
        <f t="shared" si="275"/>
        <v xml:space="preserve"> </v>
      </c>
      <c r="GX237" s="1234" t="str">
        <f t="shared" si="276"/>
        <v xml:space="preserve"> </v>
      </c>
      <c r="GY237" s="1234" t="str">
        <f t="shared" si="277"/>
        <v xml:space="preserve"> </v>
      </c>
      <c r="GZ237" s="1234" t="str">
        <f t="shared" si="278"/>
        <v xml:space="preserve"> </v>
      </c>
      <c r="HA237" s="1234" t="str">
        <f t="shared" si="279"/>
        <v xml:space="preserve"> </v>
      </c>
      <c r="HB237" s="1234">
        <f t="shared" si="270"/>
        <v>0</v>
      </c>
      <c r="HC237" s="1234" t="str">
        <f t="shared" si="237"/>
        <v xml:space="preserve"> </v>
      </c>
      <c r="HD237" s="1234" t="str">
        <f t="shared" si="238"/>
        <v xml:space="preserve"> </v>
      </c>
      <c r="HE237" s="1234" t="str">
        <f t="shared" si="239"/>
        <v xml:space="preserve"> </v>
      </c>
      <c r="HF237" s="1234">
        <f t="shared" si="240"/>
        <v>0</v>
      </c>
      <c r="HG237" s="1234" t="str">
        <f t="shared" si="241"/>
        <v xml:space="preserve"> </v>
      </c>
      <c r="HH237" s="1234" t="str">
        <f t="shared" si="242"/>
        <v xml:space="preserve"> </v>
      </c>
      <c r="HI237" s="1234" t="str">
        <f t="shared" si="243"/>
        <v xml:space="preserve"> </v>
      </c>
      <c r="HJ237" s="1234" t="str">
        <f t="shared" si="244"/>
        <v xml:space="preserve"> </v>
      </c>
      <c r="HK237" s="1234" t="str">
        <f t="shared" si="245"/>
        <v xml:space="preserve"> </v>
      </c>
      <c r="HL237" s="1234" t="str">
        <f t="shared" si="246"/>
        <v xml:space="preserve"> </v>
      </c>
      <c r="HM237" s="1234" t="str">
        <f t="shared" si="247"/>
        <v xml:space="preserve"> </v>
      </c>
      <c r="HN237" s="1234">
        <f t="shared" si="248"/>
        <v>0</v>
      </c>
    </row>
    <row r="238" spans="1:222" ht="30" customHeight="1" thickTop="1" thickBot="1">
      <c r="A238" s="1205">
        <f>【A票】【D票】!$D$10</f>
        <v>0</v>
      </c>
      <c r="B238" s="1205">
        <f>【A票】【D票】!$H$10</f>
        <v>0</v>
      </c>
      <c r="C238" s="1206" t="str">
        <f>【A票】【D票】!$K$10</f>
        <v xml:space="preserve"> </v>
      </c>
      <c r="D238" s="1207">
        <f t="shared" si="206"/>
        <v>119</v>
      </c>
      <c r="E238" s="472"/>
      <c r="F238" s="704"/>
      <c r="G238" s="588"/>
      <c r="H238" s="589"/>
      <c r="I238" s="639"/>
      <c r="J238" s="639"/>
      <c r="K238" s="639"/>
      <c r="L238" s="639"/>
      <c r="M238" s="639"/>
      <c r="N238" s="639"/>
      <c r="O238" s="639"/>
      <c r="P238" s="639"/>
      <c r="Q238" s="639"/>
      <c r="R238" s="639"/>
      <c r="S238" s="639"/>
      <c r="T238" s="639"/>
      <c r="U238" s="639"/>
      <c r="V238" s="640"/>
      <c r="W238" s="644"/>
      <c r="X238" s="644"/>
      <c r="Y238" s="645"/>
      <c r="Z238" s="643"/>
      <c r="AA238" s="212" t="str">
        <f t="shared" si="282"/>
        <v xml:space="preserve"> </v>
      </c>
      <c r="AB238" s="212" t="str">
        <f t="shared" si="283"/>
        <v xml:space="preserve"> </v>
      </c>
      <c r="AC238" s="81"/>
      <c r="AD238" s="448"/>
      <c r="AE238" s="448"/>
      <c r="AF238" s="804" t="str">
        <f t="shared" si="210"/>
        <v xml:space="preserve"> </v>
      </c>
      <c r="AG238" s="804" t="str">
        <f t="shared" si="211"/>
        <v xml:space="preserve"> </v>
      </c>
      <c r="AH238" s="440"/>
      <c r="AI238" s="704"/>
      <c r="AJ238" s="442"/>
      <c r="AK238" s="442"/>
      <c r="AL238" s="442"/>
      <c r="AM238" s="442"/>
      <c r="AN238" s="844"/>
      <c r="AO238" s="443"/>
      <c r="AP238" s="441"/>
      <c r="AQ238" s="1328" t="str">
        <f t="shared" si="249"/>
        <v xml:space="preserve"> </v>
      </c>
      <c r="AR238" s="213" t="str">
        <f t="shared" si="284"/>
        <v xml:space="preserve"> </v>
      </c>
      <c r="AS238" s="213" t="str">
        <f t="shared" si="285"/>
        <v xml:space="preserve"> </v>
      </c>
      <c r="AT238" s="1216" t="str">
        <f t="shared" si="286"/>
        <v xml:space="preserve"> </v>
      </c>
      <c r="AU238" s="1217" t="str">
        <f t="shared" si="287"/>
        <v xml:space="preserve"> </v>
      </c>
      <c r="AV238" s="79"/>
      <c r="AW238" s="1218" t="str">
        <f t="shared" si="288"/>
        <v/>
      </c>
      <c r="AX238" s="213" t="str">
        <f t="shared" si="214"/>
        <v xml:space="preserve"> </v>
      </c>
      <c r="AY238" s="213" t="str">
        <f t="shared" si="289"/>
        <v xml:space="preserve"> </v>
      </c>
      <c r="AZ238" s="445"/>
      <c r="BA238" s="81"/>
      <c r="BB238" s="81"/>
      <c r="BC238" s="80"/>
      <c r="BD238" s="245"/>
      <c r="BE238" s="442"/>
      <c r="BF238" s="442"/>
      <c r="BG238" s="442"/>
      <c r="BH238" s="219" t="str">
        <f t="shared" si="215"/>
        <v xml:space="preserve"> </v>
      </c>
      <c r="BI238" s="446"/>
      <c r="BJ238" s="704"/>
      <c r="BK238" s="81"/>
      <c r="BL238" s="451"/>
      <c r="BM238" s="450"/>
      <c r="BN238" s="449"/>
      <c r="BO238" s="449"/>
      <c r="BP238" s="81"/>
      <c r="BQ238" s="81"/>
      <c r="BR238" s="81"/>
      <c r="BS238" s="81"/>
      <c r="BT238" s="81"/>
      <c r="BU238" s="81"/>
      <c r="BV238" s="81"/>
      <c r="BW238" s="81"/>
      <c r="BX238" s="81"/>
      <c r="BY238" s="81"/>
      <c r="BZ238" s="81"/>
      <c r="CA238" s="81"/>
      <c r="CB238" s="81"/>
      <c r="CC238" s="81"/>
      <c r="CD238" s="81"/>
      <c r="CE238" s="81"/>
      <c r="CF238" s="81"/>
      <c r="CG238" s="81"/>
      <c r="CH238" s="81"/>
      <c r="CI238" s="81"/>
      <c r="CJ238" s="81"/>
      <c r="CK238" s="81"/>
      <c r="CL238" s="81"/>
      <c r="CM238" s="81"/>
      <c r="CN238" s="81"/>
      <c r="CO238" s="81"/>
      <c r="CP238" s="81"/>
      <c r="CQ238" s="81"/>
      <c r="CR238" s="81"/>
      <c r="CS238" s="81"/>
      <c r="CT238" s="81"/>
      <c r="CU238" s="81"/>
      <c r="CV238" s="81"/>
      <c r="CW238" s="81"/>
      <c r="CX238" s="81"/>
      <c r="CY238" s="81"/>
      <c r="CZ238" s="81"/>
      <c r="DA238" s="81"/>
      <c r="DB238" s="81"/>
      <c r="DC238" s="81"/>
      <c r="DD238" s="81"/>
      <c r="DE238" s="81"/>
      <c r="DF238" s="81"/>
      <c r="DG238" s="81"/>
      <c r="DH238" s="81"/>
      <c r="DI238" s="81"/>
      <c r="DJ238" s="81"/>
      <c r="DK238" s="448"/>
      <c r="DL238" s="213" t="str">
        <f t="shared" si="216"/>
        <v xml:space="preserve"> </v>
      </c>
      <c r="DM238" s="246">
        <f t="shared" si="290"/>
        <v>119</v>
      </c>
      <c r="DN238" s="447"/>
      <c r="DO238" s="449"/>
      <c r="DP238" s="81"/>
      <c r="DQ238" s="81"/>
      <c r="DR238" s="81"/>
      <c r="DS238" s="81"/>
      <c r="DT238" s="81"/>
      <c r="DU238" s="81"/>
      <c r="DV238" s="448"/>
      <c r="DW238" s="450"/>
      <c r="DX238" s="704"/>
      <c r="DY238" s="213" t="str">
        <f t="shared" si="291"/>
        <v xml:space="preserve"> </v>
      </c>
      <c r="DZ238" s="213" t="str">
        <f t="shared" si="292"/>
        <v xml:space="preserve"> </v>
      </c>
      <c r="EA238" s="247"/>
      <c r="EB238" s="247"/>
      <c r="EC238" s="247"/>
      <c r="ED238" s="247"/>
      <c r="EE238" s="247"/>
      <c r="EF238" s="247"/>
      <c r="EG238" s="450"/>
      <c r="EH238" s="704"/>
      <c r="EI238" s="213" t="str">
        <f t="shared" si="293"/>
        <v xml:space="preserve"> </v>
      </c>
      <c r="EJ238" s="213" t="str">
        <f t="shared" si="294"/>
        <v xml:space="preserve"> </v>
      </c>
      <c r="EK238" s="81"/>
      <c r="EL238" s="81"/>
      <c r="EM238" s="81"/>
      <c r="EN238" s="704"/>
      <c r="EO238" s="213" t="str">
        <f t="shared" si="295"/>
        <v xml:space="preserve"> </v>
      </c>
      <c r="EP238" s="249"/>
      <c r="EQ238" s="704"/>
      <c r="ER238" s="248"/>
      <c r="ES238" s="704"/>
      <c r="ET238" s="248"/>
      <c r="EU238" s="251"/>
      <c r="EV238" s="213" t="str">
        <f t="shared" si="296"/>
        <v xml:space="preserve"> </v>
      </c>
      <c r="EW238" s="213" t="str">
        <f t="shared" si="297"/>
        <v xml:space="preserve"> </v>
      </c>
      <c r="EX238" s="82"/>
      <c r="EY238" s="82"/>
      <c r="EZ238" s="82"/>
      <c r="FA238" s="248"/>
      <c r="FB238" s="1337" t="str">
        <f t="shared" si="298"/>
        <v xml:space="preserve"> </v>
      </c>
      <c r="FC238" s="452"/>
      <c r="FD238" s="213" t="str" cm="1">
        <f t="array" ref="FD238">IF(AND(SUM(COUNTIF(DO238:DV238,{"*実施*"}),COUNTIF(EA238:EF238,{"*実施*"}))&gt;0,FC238=""),"法に基づく措置あり→問12に記入",
IF(AND(SUM(COUNTIF(DO238:DV238,{"*実施*"}),COUNTIF(EA238:EF238,{"*実施*"}))&lt;1,FC238&lt;&gt;""),"法に基づく措置なし→問12に記入不要"," "))</f>
        <v xml:space="preserve"> </v>
      </c>
      <c r="FE238" s="449"/>
      <c r="FF238" s="704"/>
      <c r="FG238" s="81"/>
      <c r="FH238" s="449"/>
      <c r="FI238" s="1100"/>
      <c r="FJ238" s="1107" t="str">
        <f t="shared" si="225"/>
        <v xml:space="preserve"> </v>
      </c>
      <c r="FK238" s="779" t="str">
        <f t="shared" si="299"/>
        <v/>
      </c>
      <c r="FL238" s="212" t="str">
        <f t="shared" si="300"/>
        <v xml:space="preserve"> </v>
      </c>
      <c r="FM238" s="1335" t="str">
        <f t="shared" si="226"/>
        <v xml:space="preserve"> </v>
      </c>
      <c r="FN238" s="1273" t="str">
        <f t="shared" si="227"/>
        <v/>
      </c>
      <c r="FO238" s="1274" t="str">
        <f t="shared" si="228"/>
        <v/>
      </c>
      <c r="FP238" s="1275" t="str">
        <f t="shared" si="229"/>
        <v/>
      </c>
      <c r="FQ238" s="1275" t="str">
        <f t="shared" si="230"/>
        <v/>
      </c>
      <c r="FR238" s="1275" t="str">
        <f t="shared" si="231"/>
        <v/>
      </c>
      <c r="FS238" s="1275" t="str">
        <f t="shared" si="232"/>
        <v/>
      </c>
      <c r="FT238" s="1275" t="str">
        <f t="shared" si="233"/>
        <v/>
      </c>
      <c r="FU238" s="1275" t="str">
        <f t="shared" si="234"/>
        <v/>
      </c>
      <c r="FV238" s="1275" t="str">
        <f t="shared" si="235"/>
        <v/>
      </c>
      <c r="FW238" s="1275" t="str">
        <f t="shared" si="236"/>
        <v/>
      </c>
      <c r="FY238" s="1234" t="str">
        <f t="shared" si="250"/>
        <v xml:space="preserve"> </v>
      </c>
      <c r="FZ238" s="1234" t="str">
        <f t="shared" si="251"/>
        <v xml:space="preserve"> </v>
      </c>
      <c r="GA238" s="1234" t="str">
        <f t="shared" si="252"/>
        <v xml:space="preserve"> </v>
      </c>
      <c r="GB238" s="1234" t="str">
        <f t="shared" si="253"/>
        <v xml:space="preserve"> </v>
      </c>
      <c r="GC238" s="1234" t="str">
        <f t="shared" si="254"/>
        <v xml:space="preserve"> </v>
      </c>
      <c r="GD238" s="1234" t="str">
        <f t="shared" si="255"/>
        <v xml:space="preserve"> </v>
      </c>
      <c r="GE238" s="1234" t="str">
        <f t="shared" si="256"/>
        <v xml:space="preserve"> </v>
      </c>
      <c r="GF238" s="1234" t="str">
        <f t="shared" si="257"/>
        <v xml:space="preserve"> </v>
      </c>
      <c r="GG238" s="1234" t="str">
        <f t="shared" si="258"/>
        <v xml:space="preserve"> </v>
      </c>
      <c r="GH238" s="1234">
        <f t="shared" si="259"/>
        <v>0</v>
      </c>
      <c r="GI238" s="1234" t="str">
        <f t="shared" si="260"/>
        <v xml:space="preserve"> </v>
      </c>
      <c r="GJ238" s="1234" t="str">
        <f t="shared" si="261"/>
        <v xml:space="preserve"> </v>
      </c>
      <c r="GK238" s="1234" t="str">
        <f t="shared" si="262"/>
        <v xml:space="preserve"> </v>
      </c>
      <c r="GL238" s="1234" t="str">
        <f t="shared" si="263"/>
        <v xml:space="preserve"> </v>
      </c>
      <c r="GM238" s="1234" t="str">
        <f t="shared" si="264"/>
        <v xml:space="preserve"> </v>
      </c>
      <c r="GN238" s="1234" t="str">
        <f t="shared" si="265"/>
        <v xml:space="preserve"> </v>
      </c>
      <c r="GO238" s="1234" t="str">
        <f t="shared" si="266"/>
        <v xml:space="preserve"> </v>
      </c>
      <c r="GP238" s="1234" t="str">
        <f t="shared" si="267"/>
        <v xml:space="preserve"> </v>
      </c>
      <c r="GQ238" s="1234" t="str">
        <f t="shared" si="268"/>
        <v xml:space="preserve"> </v>
      </c>
      <c r="GR238" s="1234">
        <f t="shared" si="269"/>
        <v>0</v>
      </c>
      <c r="GS238" s="1234" t="str">
        <f t="shared" si="271"/>
        <v xml:space="preserve"> </v>
      </c>
      <c r="GT238" s="1234" t="str">
        <f t="shared" si="272"/>
        <v xml:space="preserve"> </v>
      </c>
      <c r="GU238" s="1234" t="str">
        <f t="shared" si="273"/>
        <v xml:space="preserve"> </v>
      </c>
      <c r="GV238" s="1234" t="str">
        <f t="shared" si="274"/>
        <v xml:space="preserve"> </v>
      </c>
      <c r="GW238" s="1234" t="str">
        <f t="shared" si="275"/>
        <v xml:space="preserve"> </v>
      </c>
      <c r="GX238" s="1234" t="str">
        <f t="shared" si="276"/>
        <v xml:space="preserve"> </v>
      </c>
      <c r="GY238" s="1234" t="str">
        <f t="shared" si="277"/>
        <v xml:space="preserve"> </v>
      </c>
      <c r="GZ238" s="1234" t="str">
        <f t="shared" si="278"/>
        <v xml:space="preserve"> </v>
      </c>
      <c r="HA238" s="1234" t="str">
        <f t="shared" si="279"/>
        <v xml:space="preserve"> </v>
      </c>
      <c r="HB238" s="1234">
        <f t="shared" si="270"/>
        <v>0</v>
      </c>
      <c r="HC238" s="1234" t="str">
        <f t="shared" si="237"/>
        <v xml:space="preserve"> </v>
      </c>
      <c r="HD238" s="1234" t="str">
        <f t="shared" si="238"/>
        <v xml:space="preserve"> </v>
      </c>
      <c r="HE238" s="1234" t="str">
        <f t="shared" si="239"/>
        <v xml:space="preserve"> </v>
      </c>
      <c r="HF238" s="1234">
        <f t="shared" si="240"/>
        <v>0</v>
      </c>
      <c r="HG238" s="1234" t="str">
        <f t="shared" si="241"/>
        <v xml:space="preserve"> </v>
      </c>
      <c r="HH238" s="1234" t="str">
        <f t="shared" si="242"/>
        <v xml:space="preserve"> </v>
      </c>
      <c r="HI238" s="1234" t="str">
        <f t="shared" si="243"/>
        <v xml:space="preserve"> </v>
      </c>
      <c r="HJ238" s="1234" t="str">
        <f t="shared" si="244"/>
        <v xml:space="preserve"> </v>
      </c>
      <c r="HK238" s="1234" t="str">
        <f t="shared" si="245"/>
        <v xml:space="preserve"> </v>
      </c>
      <c r="HL238" s="1234" t="str">
        <f t="shared" si="246"/>
        <v xml:space="preserve"> </v>
      </c>
      <c r="HM238" s="1234" t="str">
        <f t="shared" si="247"/>
        <v xml:space="preserve"> </v>
      </c>
      <c r="HN238" s="1234">
        <f t="shared" si="248"/>
        <v>0</v>
      </c>
    </row>
    <row r="239" spans="1:222" ht="30" customHeight="1" thickTop="1" thickBot="1">
      <c r="A239" s="1205">
        <f>【A票】【D票】!$D$10</f>
        <v>0</v>
      </c>
      <c r="B239" s="1205">
        <f>【A票】【D票】!$H$10</f>
        <v>0</v>
      </c>
      <c r="C239" s="1206" t="str">
        <f>【A票】【D票】!$K$10</f>
        <v xml:space="preserve"> </v>
      </c>
      <c r="D239" s="1207">
        <f t="shared" si="206"/>
        <v>120</v>
      </c>
      <c r="E239" s="472"/>
      <c r="F239" s="704"/>
      <c r="G239" s="588"/>
      <c r="H239" s="589"/>
      <c r="I239" s="639"/>
      <c r="J239" s="639"/>
      <c r="K239" s="639"/>
      <c r="L239" s="639"/>
      <c r="M239" s="639"/>
      <c r="N239" s="639"/>
      <c r="O239" s="639"/>
      <c r="P239" s="639"/>
      <c r="Q239" s="639"/>
      <c r="R239" s="639"/>
      <c r="S239" s="639"/>
      <c r="T239" s="639"/>
      <c r="U239" s="639"/>
      <c r="V239" s="640"/>
      <c r="W239" s="644"/>
      <c r="X239" s="644"/>
      <c r="Y239" s="645"/>
      <c r="Z239" s="643"/>
      <c r="AA239" s="212" t="str">
        <f t="shared" si="282"/>
        <v xml:space="preserve"> </v>
      </c>
      <c r="AB239" s="212" t="str">
        <f t="shared" si="283"/>
        <v xml:space="preserve"> </v>
      </c>
      <c r="AC239" s="81"/>
      <c r="AD239" s="448"/>
      <c r="AE239" s="448"/>
      <c r="AF239" s="804" t="str">
        <f t="shared" si="210"/>
        <v xml:space="preserve"> </v>
      </c>
      <c r="AG239" s="804" t="str">
        <f t="shared" si="211"/>
        <v xml:space="preserve"> </v>
      </c>
      <c r="AH239" s="440"/>
      <c r="AI239" s="704"/>
      <c r="AJ239" s="442"/>
      <c r="AK239" s="442"/>
      <c r="AL239" s="442"/>
      <c r="AM239" s="442"/>
      <c r="AN239" s="844"/>
      <c r="AO239" s="443"/>
      <c r="AP239" s="441"/>
      <c r="AQ239" s="1328" t="str">
        <f t="shared" si="249"/>
        <v xml:space="preserve"> </v>
      </c>
      <c r="AR239" s="213" t="str">
        <f t="shared" si="284"/>
        <v xml:space="preserve"> </v>
      </c>
      <c r="AS239" s="213" t="str">
        <f t="shared" si="285"/>
        <v xml:space="preserve"> </v>
      </c>
      <c r="AT239" s="1216" t="str">
        <f t="shared" si="286"/>
        <v xml:space="preserve"> </v>
      </c>
      <c r="AU239" s="1217" t="str">
        <f t="shared" si="287"/>
        <v xml:space="preserve"> </v>
      </c>
      <c r="AV239" s="79"/>
      <c r="AW239" s="1218" t="str">
        <f t="shared" si="288"/>
        <v/>
      </c>
      <c r="AX239" s="213" t="str">
        <f t="shared" si="214"/>
        <v xml:space="preserve"> </v>
      </c>
      <c r="AY239" s="213" t="str">
        <f t="shared" si="289"/>
        <v xml:space="preserve"> </v>
      </c>
      <c r="AZ239" s="445"/>
      <c r="BA239" s="81"/>
      <c r="BB239" s="81"/>
      <c r="BC239" s="80"/>
      <c r="BD239" s="245"/>
      <c r="BE239" s="442"/>
      <c r="BF239" s="442"/>
      <c r="BG239" s="442"/>
      <c r="BH239" s="219" t="str">
        <f t="shared" si="215"/>
        <v xml:space="preserve"> </v>
      </c>
      <c r="BI239" s="446"/>
      <c r="BJ239" s="704"/>
      <c r="BK239" s="81"/>
      <c r="BL239" s="451"/>
      <c r="BM239" s="450"/>
      <c r="BN239" s="449"/>
      <c r="BO239" s="449"/>
      <c r="BP239" s="81"/>
      <c r="BQ239" s="81"/>
      <c r="BR239" s="81"/>
      <c r="BS239" s="81"/>
      <c r="BT239" s="81"/>
      <c r="BU239" s="81"/>
      <c r="BV239" s="81"/>
      <c r="BW239" s="81"/>
      <c r="BX239" s="81"/>
      <c r="BY239" s="81"/>
      <c r="BZ239" s="81"/>
      <c r="CA239" s="81"/>
      <c r="CB239" s="81"/>
      <c r="CC239" s="81"/>
      <c r="CD239" s="81"/>
      <c r="CE239" s="81"/>
      <c r="CF239" s="81"/>
      <c r="CG239" s="81"/>
      <c r="CH239" s="81"/>
      <c r="CI239" s="81"/>
      <c r="CJ239" s="81"/>
      <c r="CK239" s="81"/>
      <c r="CL239" s="81"/>
      <c r="CM239" s="81"/>
      <c r="CN239" s="81"/>
      <c r="CO239" s="81"/>
      <c r="CP239" s="81"/>
      <c r="CQ239" s="81"/>
      <c r="CR239" s="81"/>
      <c r="CS239" s="81"/>
      <c r="CT239" s="81"/>
      <c r="CU239" s="81"/>
      <c r="CV239" s="81"/>
      <c r="CW239" s="81"/>
      <c r="CX239" s="81"/>
      <c r="CY239" s="81"/>
      <c r="CZ239" s="81"/>
      <c r="DA239" s="81"/>
      <c r="DB239" s="81"/>
      <c r="DC239" s="81"/>
      <c r="DD239" s="81"/>
      <c r="DE239" s="81"/>
      <c r="DF239" s="81"/>
      <c r="DG239" s="81"/>
      <c r="DH239" s="81"/>
      <c r="DI239" s="81"/>
      <c r="DJ239" s="81"/>
      <c r="DK239" s="448"/>
      <c r="DL239" s="213" t="str">
        <f t="shared" si="216"/>
        <v xml:space="preserve"> </v>
      </c>
      <c r="DM239" s="246">
        <f t="shared" si="290"/>
        <v>120</v>
      </c>
      <c r="DN239" s="447"/>
      <c r="DO239" s="449"/>
      <c r="DP239" s="81"/>
      <c r="DQ239" s="81"/>
      <c r="DR239" s="81"/>
      <c r="DS239" s="81"/>
      <c r="DT239" s="81"/>
      <c r="DU239" s="81"/>
      <c r="DV239" s="448"/>
      <c r="DW239" s="450"/>
      <c r="DX239" s="704"/>
      <c r="DY239" s="213" t="str">
        <f t="shared" si="291"/>
        <v xml:space="preserve"> </v>
      </c>
      <c r="DZ239" s="213" t="str">
        <f t="shared" si="292"/>
        <v xml:space="preserve"> </v>
      </c>
      <c r="EA239" s="247"/>
      <c r="EB239" s="247"/>
      <c r="EC239" s="247"/>
      <c r="ED239" s="247"/>
      <c r="EE239" s="247"/>
      <c r="EF239" s="247"/>
      <c r="EG239" s="450"/>
      <c r="EH239" s="704"/>
      <c r="EI239" s="213" t="str">
        <f t="shared" si="293"/>
        <v xml:space="preserve"> </v>
      </c>
      <c r="EJ239" s="213" t="str">
        <f t="shared" si="294"/>
        <v xml:space="preserve"> </v>
      </c>
      <c r="EK239" s="81"/>
      <c r="EL239" s="81"/>
      <c r="EM239" s="81"/>
      <c r="EN239" s="704"/>
      <c r="EO239" s="213" t="str">
        <f t="shared" si="295"/>
        <v xml:space="preserve"> </v>
      </c>
      <c r="EP239" s="249"/>
      <c r="EQ239" s="704"/>
      <c r="ER239" s="248"/>
      <c r="ES239" s="704"/>
      <c r="ET239" s="248"/>
      <c r="EU239" s="251"/>
      <c r="EV239" s="213" t="str">
        <f t="shared" si="296"/>
        <v xml:space="preserve"> </v>
      </c>
      <c r="EW239" s="213" t="str">
        <f t="shared" si="297"/>
        <v xml:space="preserve"> </v>
      </c>
      <c r="EX239" s="82"/>
      <c r="EY239" s="82"/>
      <c r="EZ239" s="82"/>
      <c r="FA239" s="248"/>
      <c r="FB239" s="1337" t="str">
        <f t="shared" si="298"/>
        <v xml:space="preserve"> </v>
      </c>
      <c r="FC239" s="452"/>
      <c r="FD239" s="213" t="str" cm="1">
        <f t="array" ref="FD239">IF(AND(SUM(COUNTIF(DO239:DV239,{"*実施*"}),COUNTIF(EA239:EF239,{"*実施*"}))&gt;0,FC239=""),"法に基づく措置あり→問12に記入",
IF(AND(SUM(COUNTIF(DO239:DV239,{"*実施*"}),COUNTIF(EA239:EF239,{"*実施*"}))&lt;1,FC239&lt;&gt;""),"法に基づく措置なし→問12に記入不要"," "))</f>
        <v xml:space="preserve"> </v>
      </c>
      <c r="FE239" s="449"/>
      <c r="FF239" s="704"/>
      <c r="FG239" s="81"/>
      <c r="FH239" s="449"/>
      <c r="FI239" s="1100"/>
      <c r="FJ239" s="1107" t="str">
        <f t="shared" si="225"/>
        <v xml:space="preserve"> </v>
      </c>
      <c r="FK239" s="779" t="str">
        <f t="shared" si="299"/>
        <v/>
      </c>
      <c r="FL239" s="212" t="str">
        <f t="shared" si="300"/>
        <v xml:space="preserve"> </v>
      </c>
      <c r="FM239" s="1335" t="str">
        <f t="shared" si="226"/>
        <v xml:space="preserve"> </v>
      </c>
      <c r="FN239" s="1273" t="str">
        <f t="shared" si="227"/>
        <v/>
      </c>
      <c r="FO239" s="1274" t="str">
        <f t="shared" si="228"/>
        <v/>
      </c>
      <c r="FP239" s="1275" t="str">
        <f t="shared" si="229"/>
        <v/>
      </c>
      <c r="FQ239" s="1275" t="str">
        <f t="shared" si="230"/>
        <v/>
      </c>
      <c r="FR239" s="1275" t="str">
        <f t="shared" si="231"/>
        <v/>
      </c>
      <c r="FS239" s="1275" t="str">
        <f t="shared" si="232"/>
        <v/>
      </c>
      <c r="FT239" s="1275" t="str">
        <f t="shared" si="233"/>
        <v/>
      </c>
      <c r="FU239" s="1275" t="str">
        <f t="shared" si="234"/>
        <v/>
      </c>
      <c r="FV239" s="1275" t="str">
        <f t="shared" si="235"/>
        <v/>
      </c>
      <c r="FW239" s="1275" t="str">
        <f t="shared" si="236"/>
        <v/>
      </c>
      <c r="FY239" s="1234" t="str">
        <f t="shared" si="250"/>
        <v xml:space="preserve"> </v>
      </c>
      <c r="FZ239" s="1234" t="str">
        <f t="shared" si="251"/>
        <v xml:space="preserve"> </v>
      </c>
      <c r="GA239" s="1234" t="str">
        <f t="shared" si="252"/>
        <v xml:space="preserve"> </v>
      </c>
      <c r="GB239" s="1234" t="str">
        <f t="shared" si="253"/>
        <v xml:space="preserve"> </v>
      </c>
      <c r="GC239" s="1234" t="str">
        <f t="shared" si="254"/>
        <v xml:space="preserve"> </v>
      </c>
      <c r="GD239" s="1234" t="str">
        <f t="shared" si="255"/>
        <v xml:space="preserve"> </v>
      </c>
      <c r="GE239" s="1234" t="str">
        <f t="shared" si="256"/>
        <v xml:space="preserve"> </v>
      </c>
      <c r="GF239" s="1234" t="str">
        <f t="shared" si="257"/>
        <v xml:space="preserve"> </v>
      </c>
      <c r="GG239" s="1234" t="str">
        <f t="shared" si="258"/>
        <v xml:space="preserve"> </v>
      </c>
      <c r="GH239" s="1234">
        <f t="shared" si="259"/>
        <v>0</v>
      </c>
      <c r="GI239" s="1234" t="str">
        <f t="shared" si="260"/>
        <v xml:space="preserve"> </v>
      </c>
      <c r="GJ239" s="1234" t="str">
        <f t="shared" si="261"/>
        <v xml:space="preserve"> </v>
      </c>
      <c r="GK239" s="1234" t="str">
        <f t="shared" si="262"/>
        <v xml:space="preserve"> </v>
      </c>
      <c r="GL239" s="1234" t="str">
        <f t="shared" si="263"/>
        <v xml:space="preserve"> </v>
      </c>
      <c r="GM239" s="1234" t="str">
        <f t="shared" si="264"/>
        <v xml:space="preserve"> </v>
      </c>
      <c r="GN239" s="1234" t="str">
        <f t="shared" si="265"/>
        <v xml:space="preserve"> </v>
      </c>
      <c r="GO239" s="1234" t="str">
        <f t="shared" si="266"/>
        <v xml:space="preserve"> </v>
      </c>
      <c r="GP239" s="1234" t="str">
        <f t="shared" si="267"/>
        <v xml:space="preserve"> </v>
      </c>
      <c r="GQ239" s="1234" t="str">
        <f t="shared" si="268"/>
        <v xml:space="preserve"> </v>
      </c>
      <c r="GR239" s="1234">
        <f t="shared" si="269"/>
        <v>0</v>
      </c>
      <c r="GS239" s="1234" t="str">
        <f t="shared" si="271"/>
        <v xml:space="preserve"> </v>
      </c>
      <c r="GT239" s="1234" t="str">
        <f t="shared" si="272"/>
        <v xml:space="preserve"> </v>
      </c>
      <c r="GU239" s="1234" t="str">
        <f t="shared" si="273"/>
        <v xml:space="preserve"> </v>
      </c>
      <c r="GV239" s="1234" t="str">
        <f t="shared" si="274"/>
        <v xml:space="preserve"> </v>
      </c>
      <c r="GW239" s="1234" t="str">
        <f t="shared" si="275"/>
        <v xml:space="preserve"> </v>
      </c>
      <c r="GX239" s="1234" t="str">
        <f t="shared" si="276"/>
        <v xml:space="preserve"> </v>
      </c>
      <c r="GY239" s="1234" t="str">
        <f t="shared" si="277"/>
        <v xml:space="preserve"> </v>
      </c>
      <c r="GZ239" s="1234" t="str">
        <f t="shared" si="278"/>
        <v xml:space="preserve"> </v>
      </c>
      <c r="HA239" s="1234" t="str">
        <f t="shared" si="279"/>
        <v xml:space="preserve"> </v>
      </c>
      <c r="HB239" s="1234">
        <f t="shared" si="270"/>
        <v>0</v>
      </c>
      <c r="HC239" s="1234" t="str">
        <f t="shared" si="237"/>
        <v xml:space="preserve"> </v>
      </c>
      <c r="HD239" s="1234" t="str">
        <f t="shared" si="238"/>
        <v xml:space="preserve"> </v>
      </c>
      <c r="HE239" s="1234" t="str">
        <f t="shared" si="239"/>
        <v xml:space="preserve"> </v>
      </c>
      <c r="HF239" s="1234">
        <f t="shared" si="240"/>
        <v>0</v>
      </c>
      <c r="HG239" s="1234" t="str">
        <f t="shared" si="241"/>
        <v xml:space="preserve"> </v>
      </c>
      <c r="HH239" s="1234" t="str">
        <f t="shared" si="242"/>
        <v xml:space="preserve"> </v>
      </c>
      <c r="HI239" s="1234" t="str">
        <f t="shared" si="243"/>
        <v xml:space="preserve"> </v>
      </c>
      <c r="HJ239" s="1234" t="str">
        <f t="shared" si="244"/>
        <v xml:space="preserve"> </v>
      </c>
      <c r="HK239" s="1234" t="str">
        <f t="shared" si="245"/>
        <v xml:space="preserve"> </v>
      </c>
      <c r="HL239" s="1234" t="str">
        <f t="shared" si="246"/>
        <v xml:space="preserve"> </v>
      </c>
      <c r="HM239" s="1234" t="str">
        <f t="shared" si="247"/>
        <v xml:space="preserve"> </v>
      </c>
      <c r="HN239" s="1234">
        <f t="shared" si="248"/>
        <v>0</v>
      </c>
    </row>
    <row r="240" spans="1:222" ht="30" customHeight="1" thickTop="1" thickBot="1">
      <c r="A240" s="1205">
        <f>【A票】【D票】!$D$10</f>
        <v>0</v>
      </c>
      <c r="B240" s="1205">
        <f>【A票】【D票】!$H$10</f>
        <v>0</v>
      </c>
      <c r="C240" s="1206" t="str">
        <f>【A票】【D票】!$K$10</f>
        <v xml:space="preserve"> </v>
      </c>
      <c r="D240" s="1207">
        <f t="shared" si="206"/>
        <v>121</v>
      </c>
      <c r="E240" s="472"/>
      <c r="F240" s="704"/>
      <c r="G240" s="588"/>
      <c r="H240" s="589"/>
      <c r="I240" s="639"/>
      <c r="J240" s="639"/>
      <c r="K240" s="639"/>
      <c r="L240" s="639"/>
      <c r="M240" s="639"/>
      <c r="N240" s="639"/>
      <c r="O240" s="639"/>
      <c r="P240" s="639"/>
      <c r="Q240" s="639"/>
      <c r="R240" s="639"/>
      <c r="S240" s="639"/>
      <c r="T240" s="639"/>
      <c r="U240" s="639"/>
      <c r="V240" s="640"/>
      <c r="W240" s="644"/>
      <c r="X240" s="644"/>
      <c r="Y240" s="645"/>
      <c r="Z240" s="643"/>
      <c r="AA240" s="212" t="str">
        <f t="shared" si="282"/>
        <v xml:space="preserve"> </v>
      </c>
      <c r="AB240" s="212" t="str">
        <f t="shared" si="283"/>
        <v xml:space="preserve"> </v>
      </c>
      <c r="AC240" s="81"/>
      <c r="AD240" s="448"/>
      <c r="AE240" s="448"/>
      <c r="AF240" s="804" t="str">
        <f t="shared" si="210"/>
        <v xml:space="preserve"> </v>
      </c>
      <c r="AG240" s="804" t="str">
        <f t="shared" si="211"/>
        <v xml:space="preserve"> </v>
      </c>
      <c r="AH240" s="440"/>
      <c r="AI240" s="704"/>
      <c r="AJ240" s="442"/>
      <c r="AK240" s="442"/>
      <c r="AL240" s="442"/>
      <c r="AM240" s="442"/>
      <c r="AN240" s="844"/>
      <c r="AO240" s="443"/>
      <c r="AP240" s="441"/>
      <c r="AQ240" s="1328" t="str">
        <f t="shared" si="249"/>
        <v xml:space="preserve"> </v>
      </c>
      <c r="AR240" s="213" t="str">
        <f t="shared" si="284"/>
        <v xml:space="preserve"> </v>
      </c>
      <c r="AS240" s="213" t="str">
        <f t="shared" si="285"/>
        <v xml:space="preserve"> </v>
      </c>
      <c r="AT240" s="1216" t="str">
        <f t="shared" si="286"/>
        <v xml:space="preserve"> </v>
      </c>
      <c r="AU240" s="1217" t="str">
        <f t="shared" si="287"/>
        <v xml:space="preserve"> </v>
      </c>
      <c r="AV240" s="79"/>
      <c r="AW240" s="1218" t="str">
        <f t="shared" si="288"/>
        <v/>
      </c>
      <c r="AX240" s="213" t="str">
        <f t="shared" si="214"/>
        <v xml:space="preserve"> </v>
      </c>
      <c r="AY240" s="213" t="str">
        <f t="shared" si="289"/>
        <v xml:space="preserve"> </v>
      </c>
      <c r="AZ240" s="445"/>
      <c r="BA240" s="81"/>
      <c r="BB240" s="81"/>
      <c r="BC240" s="80"/>
      <c r="BD240" s="245"/>
      <c r="BE240" s="442"/>
      <c r="BF240" s="442"/>
      <c r="BG240" s="442"/>
      <c r="BH240" s="219" t="str">
        <f t="shared" si="215"/>
        <v xml:space="preserve"> </v>
      </c>
      <c r="BI240" s="446"/>
      <c r="BJ240" s="704"/>
      <c r="BK240" s="81"/>
      <c r="BL240" s="451"/>
      <c r="BM240" s="450"/>
      <c r="BN240" s="449"/>
      <c r="BO240" s="449"/>
      <c r="BP240" s="81"/>
      <c r="BQ240" s="81"/>
      <c r="BR240" s="81"/>
      <c r="BS240" s="81"/>
      <c r="BT240" s="81"/>
      <c r="BU240" s="81"/>
      <c r="BV240" s="81"/>
      <c r="BW240" s="81"/>
      <c r="BX240" s="81"/>
      <c r="BY240" s="81"/>
      <c r="BZ240" s="81"/>
      <c r="CA240" s="81"/>
      <c r="CB240" s="81"/>
      <c r="CC240" s="81"/>
      <c r="CD240" s="81"/>
      <c r="CE240" s="81"/>
      <c r="CF240" s="81"/>
      <c r="CG240" s="81"/>
      <c r="CH240" s="81"/>
      <c r="CI240" s="81"/>
      <c r="CJ240" s="81"/>
      <c r="CK240" s="81"/>
      <c r="CL240" s="81"/>
      <c r="CM240" s="81"/>
      <c r="CN240" s="81"/>
      <c r="CO240" s="81"/>
      <c r="CP240" s="81"/>
      <c r="CQ240" s="81"/>
      <c r="CR240" s="81"/>
      <c r="CS240" s="81"/>
      <c r="CT240" s="81"/>
      <c r="CU240" s="81"/>
      <c r="CV240" s="81"/>
      <c r="CW240" s="81"/>
      <c r="CX240" s="81"/>
      <c r="CY240" s="81"/>
      <c r="CZ240" s="81"/>
      <c r="DA240" s="81"/>
      <c r="DB240" s="81"/>
      <c r="DC240" s="81"/>
      <c r="DD240" s="81"/>
      <c r="DE240" s="81"/>
      <c r="DF240" s="81"/>
      <c r="DG240" s="81"/>
      <c r="DH240" s="81"/>
      <c r="DI240" s="81"/>
      <c r="DJ240" s="81"/>
      <c r="DK240" s="448"/>
      <c r="DL240" s="213" t="str">
        <f t="shared" si="216"/>
        <v xml:space="preserve"> </v>
      </c>
      <c r="DM240" s="246">
        <f t="shared" si="290"/>
        <v>121</v>
      </c>
      <c r="DN240" s="447"/>
      <c r="DO240" s="449"/>
      <c r="DP240" s="81"/>
      <c r="DQ240" s="81"/>
      <c r="DR240" s="81"/>
      <c r="DS240" s="81"/>
      <c r="DT240" s="81"/>
      <c r="DU240" s="81"/>
      <c r="DV240" s="448"/>
      <c r="DW240" s="450"/>
      <c r="DX240" s="704"/>
      <c r="DY240" s="213" t="str">
        <f t="shared" si="291"/>
        <v xml:space="preserve"> </v>
      </c>
      <c r="DZ240" s="213" t="str">
        <f t="shared" si="292"/>
        <v xml:space="preserve"> </v>
      </c>
      <c r="EA240" s="247"/>
      <c r="EB240" s="247"/>
      <c r="EC240" s="247"/>
      <c r="ED240" s="247"/>
      <c r="EE240" s="247"/>
      <c r="EF240" s="247"/>
      <c r="EG240" s="450"/>
      <c r="EH240" s="704"/>
      <c r="EI240" s="213" t="str">
        <f t="shared" si="293"/>
        <v xml:space="preserve"> </v>
      </c>
      <c r="EJ240" s="213" t="str">
        <f t="shared" si="294"/>
        <v xml:space="preserve"> </v>
      </c>
      <c r="EK240" s="81"/>
      <c r="EL240" s="81"/>
      <c r="EM240" s="81"/>
      <c r="EN240" s="704"/>
      <c r="EO240" s="213" t="str">
        <f t="shared" si="295"/>
        <v xml:space="preserve"> </v>
      </c>
      <c r="EP240" s="249"/>
      <c r="EQ240" s="704"/>
      <c r="ER240" s="248"/>
      <c r="ES240" s="704"/>
      <c r="ET240" s="248"/>
      <c r="EU240" s="251"/>
      <c r="EV240" s="213" t="str">
        <f t="shared" si="296"/>
        <v xml:space="preserve"> </v>
      </c>
      <c r="EW240" s="213" t="str">
        <f t="shared" si="297"/>
        <v xml:space="preserve"> </v>
      </c>
      <c r="EX240" s="82"/>
      <c r="EY240" s="82"/>
      <c r="EZ240" s="82"/>
      <c r="FA240" s="248"/>
      <c r="FB240" s="1337" t="str">
        <f t="shared" si="298"/>
        <v xml:space="preserve"> </v>
      </c>
      <c r="FC240" s="452"/>
      <c r="FD240" s="213" t="str" cm="1">
        <f t="array" ref="FD240">IF(AND(SUM(COUNTIF(DO240:DV240,{"*実施*"}),COUNTIF(EA240:EF240,{"*実施*"}))&gt;0,FC240=""),"法に基づく措置あり→問12に記入",
IF(AND(SUM(COUNTIF(DO240:DV240,{"*実施*"}),COUNTIF(EA240:EF240,{"*実施*"}))&lt;1,FC240&lt;&gt;""),"法に基づく措置なし→問12に記入不要"," "))</f>
        <v xml:space="preserve"> </v>
      </c>
      <c r="FE240" s="449"/>
      <c r="FF240" s="704"/>
      <c r="FG240" s="81"/>
      <c r="FH240" s="449"/>
      <c r="FI240" s="1100"/>
      <c r="FJ240" s="1107" t="str">
        <f t="shared" si="225"/>
        <v xml:space="preserve"> </v>
      </c>
      <c r="FK240" s="779" t="str">
        <f t="shared" si="299"/>
        <v/>
      </c>
      <c r="FL240" s="212" t="str">
        <f t="shared" si="300"/>
        <v xml:space="preserve"> </v>
      </c>
      <c r="FM240" s="1335" t="str">
        <f t="shared" si="226"/>
        <v xml:space="preserve"> </v>
      </c>
      <c r="FN240" s="1273" t="str">
        <f t="shared" si="227"/>
        <v/>
      </c>
      <c r="FO240" s="1274" t="str">
        <f t="shared" si="228"/>
        <v/>
      </c>
      <c r="FP240" s="1275" t="str">
        <f t="shared" si="229"/>
        <v/>
      </c>
      <c r="FQ240" s="1275" t="str">
        <f t="shared" si="230"/>
        <v/>
      </c>
      <c r="FR240" s="1275" t="str">
        <f t="shared" si="231"/>
        <v/>
      </c>
      <c r="FS240" s="1275" t="str">
        <f t="shared" si="232"/>
        <v/>
      </c>
      <c r="FT240" s="1275" t="str">
        <f t="shared" si="233"/>
        <v/>
      </c>
      <c r="FU240" s="1275" t="str">
        <f t="shared" si="234"/>
        <v/>
      </c>
      <c r="FV240" s="1275" t="str">
        <f t="shared" si="235"/>
        <v/>
      </c>
      <c r="FW240" s="1275" t="str">
        <f t="shared" si="236"/>
        <v/>
      </c>
      <c r="FY240" s="1234" t="str">
        <f t="shared" si="250"/>
        <v xml:space="preserve"> </v>
      </c>
      <c r="FZ240" s="1234" t="str">
        <f t="shared" si="251"/>
        <v xml:space="preserve"> </v>
      </c>
      <c r="GA240" s="1234" t="str">
        <f t="shared" si="252"/>
        <v xml:space="preserve"> </v>
      </c>
      <c r="GB240" s="1234" t="str">
        <f t="shared" si="253"/>
        <v xml:space="preserve"> </v>
      </c>
      <c r="GC240" s="1234" t="str">
        <f t="shared" si="254"/>
        <v xml:space="preserve"> </v>
      </c>
      <c r="GD240" s="1234" t="str">
        <f t="shared" si="255"/>
        <v xml:space="preserve"> </v>
      </c>
      <c r="GE240" s="1234" t="str">
        <f t="shared" si="256"/>
        <v xml:space="preserve"> </v>
      </c>
      <c r="GF240" s="1234" t="str">
        <f t="shared" si="257"/>
        <v xml:space="preserve"> </v>
      </c>
      <c r="GG240" s="1234" t="str">
        <f t="shared" si="258"/>
        <v xml:space="preserve"> </v>
      </c>
      <c r="GH240" s="1234">
        <f t="shared" si="259"/>
        <v>0</v>
      </c>
      <c r="GI240" s="1234" t="str">
        <f t="shared" si="260"/>
        <v xml:space="preserve"> </v>
      </c>
      <c r="GJ240" s="1234" t="str">
        <f t="shared" si="261"/>
        <v xml:space="preserve"> </v>
      </c>
      <c r="GK240" s="1234" t="str">
        <f t="shared" si="262"/>
        <v xml:space="preserve"> </v>
      </c>
      <c r="GL240" s="1234" t="str">
        <f t="shared" si="263"/>
        <v xml:space="preserve"> </v>
      </c>
      <c r="GM240" s="1234" t="str">
        <f t="shared" si="264"/>
        <v xml:space="preserve"> </v>
      </c>
      <c r="GN240" s="1234" t="str">
        <f t="shared" si="265"/>
        <v xml:space="preserve"> </v>
      </c>
      <c r="GO240" s="1234" t="str">
        <f t="shared" si="266"/>
        <v xml:space="preserve"> </v>
      </c>
      <c r="GP240" s="1234" t="str">
        <f t="shared" si="267"/>
        <v xml:space="preserve"> </v>
      </c>
      <c r="GQ240" s="1234" t="str">
        <f t="shared" si="268"/>
        <v xml:space="preserve"> </v>
      </c>
      <c r="GR240" s="1234">
        <f t="shared" si="269"/>
        <v>0</v>
      </c>
      <c r="GS240" s="1234" t="str">
        <f t="shared" si="271"/>
        <v xml:space="preserve"> </v>
      </c>
      <c r="GT240" s="1234" t="str">
        <f t="shared" si="272"/>
        <v xml:space="preserve"> </v>
      </c>
      <c r="GU240" s="1234" t="str">
        <f t="shared" si="273"/>
        <v xml:space="preserve"> </v>
      </c>
      <c r="GV240" s="1234" t="str">
        <f t="shared" si="274"/>
        <v xml:space="preserve"> </v>
      </c>
      <c r="GW240" s="1234" t="str">
        <f t="shared" si="275"/>
        <v xml:space="preserve"> </v>
      </c>
      <c r="GX240" s="1234" t="str">
        <f t="shared" si="276"/>
        <v xml:space="preserve"> </v>
      </c>
      <c r="GY240" s="1234" t="str">
        <f t="shared" si="277"/>
        <v xml:space="preserve"> </v>
      </c>
      <c r="GZ240" s="1234" t="str">
        <f t="shared" si="278"/>
        <v xml:space="preserve"> </v>
      </c>
      <c r="HA240" s="1234" t="str">
        <f t="shared" si="279"/>
        <v xml:space="preserve"> </v>
      </c>
      <c r="HB240" s="1234">
        <f t="shared" si="270"/>
        <v>0</v>
      </c>
      <c r="HC240" s="1234" t="str">
        <f t="shared" si="237"/>
        <v xml:space="preserve"> </v>
      </c>
      <c r="HD240" s="1234" t="str">
        <f t="shared" si="238"/>
        <v xml:space="preserve"> </v>
      </c>
      <c r="HE240" s="1234" t="str">
        <f t="shared" si="239"/>
        <v xml:space="preserve"> </v>
      </c>
      <c r="HF240" s="1234">
        <f t="shared" si="240"/>
        <v>0</v>
      </c>
      <c r="HG240" s="1234" t="str">
        <f t="shared" si="241"/>
        <v xml:space="preserve"> </v>
      </c>
      <c r="HH240" s="1234" t="str">
        <f t="shared" si="242"/>
        <v xml:space="preserve"> </v>
      </c>
      <c r="HI240" s="1234" t="str">
        <f t="shared" si="243"/>
        <v xml:space="preserve"> </v>
      </c>
      <c r="HJ240" s="1234" t="str">
        <f t="shared" si="244"/>
        <v xml:space="preserve"> </v>
      </c>
      <c r="HK240" s="1234" t="str">
        <f t="shared" si="245"/>
        <v xml:space="preserve"> </v>
      </c>
      <c r="HL240" s="1234" t="str">
        <f t="shared" si="246"/>
        <v xml:space="preserve"> </v>
      </c>
      <c r="HM240" s="1234" t="str">
        <f t="shared" si="247"/>
        <v xml:space="preserve"> </v>
      </c>
      <c r="HN240" s="1234">
        <f t="shared" si="248"/>
        <v>0</v>
      </c>
    </row>
    <row r="241" spans="1:222" ht="30" customHeight="1" thickTop="1" thickBot="1">
      <c r="A241" s="1205">
        <f>【A票】【D票】!$D$10</f>
        <v>0</v>
      </c>
      <c r="B241" s="1205">
        <f>【A票】【D票】!$H$10</f>
        <v>0</v>
      </c>
      <c r="C241" s="1206" t="str">
        <f>【A票】【D票】!$K$10</f>
        <v xml:space="preserve"> </v>
      </c>
      <c r="D241" s="1207">
        <f t="shared" si="206"/>
        <v>122</v>
      </c>
      <c r="E241" s="472"/>
      <c r="F241" s="704"/>
      <c r="G241" s="588"/>
      <c r="H241" s="589"/>
      <c r="I241" s="639"/>
      <c r="J241" s="639"/>
      <c r="K241" s="639"/>
      <c r="L241" s="639"/>
      <c r="M241" s="639"/>
      <c r="N241" s="639"/>
      <c r="O241" s="639"/>
      <c r="P241" s="639"/>
      <c r="Q241" s="639"/>
      <c r="R241" s="639"/>
      <c r="S241" s="639"/>
      <c r="T241" s="639"/>
      <c r="U241" s="639"/>
      <c r="V241" s="640"/>
      <c r="W241" s="644"/>
      <c r="X241" s="644"/>
      <c r="Y241" s="645"/>
      <c r="Z241" s="643"/>
      <c r="AA241" s="212" t="str">
        <f t="shared" si="282"/>
        <v xml:space="preserve"> </v>
      </c>
      <c r="AB241" s="212" t="str">
        <f t="shared" si="283"/>
        <v xml:space="preserve"> </v>
      </c>
      <c r="AC241" s="81"/>
      <c r="AD241" s="448"/>
      <c r="AE241" s="448"/>
      <c r="AF241" s="804" t="str">
        <f t="shared" si="210"/>
        <v xml:space="preserve"> </v>
      </c>
      <c r="AG241" s="804" t="str">
        <f t="shared" si="211"/>
        <v xml:space="preserve"> </v>
      </c>
      <c r="AH241" s="440"/>
      <c r="AI241" s="704"/>
      <c r="AJ241" s="442"/>
      <c r="AK241" s="442"/>
      <c r="AL241" s="442"/>
      <c r="AM241" s="442"/>
      <c r="AN241" s="844"/>
      <c r="AO241" s="443"/>
      <c r="AP241" s="441"/>
      <c r="AQ241" s="1328" t="str">
        <f t="shared" si="249"/>
        <v xml:space="preserve"> </v>
      </c>
      <c r="AR241" s="213" t="str">
        <f t="shared" si="284"/>
        <v xml:space="preserve"> </v>
      </c>
      <c r="AS241" s="213" t="str">
        <f t="shared" si="285"/>
        <v xml:space="preserve"> </v>
      </c>
      <c r="AT241" s="1216" t="str">
        <f t="shared" si="286"/>
        <v xml:space="preserve"> </v>
      </c>
      <c r="AU241" s="1217" t="str">
        <f t="shared" si="287"/>
        <v xml:space="preserve"> </v>
      </c>
      <c r="AV241" s="79"/>
      <c r="AW241" s="1218" t="str">
        <f t="shared" si="288"/>
        <v/>
      </c>
      <c r="AX241" s="213" t="str">
        <f t="shared" si="214"/>
        <v xml:space="preserve"> </v>
      </c>
      <c r="AY241" s="213" t="str">
        <f t="shared" si="289"/>
        <v xml:space="preserve"> </v>
      </c>
      <c r="AZ241" s="445"/>
      <c r="BA241" s="81"/>
      <c r="BB241" s="81"/>
      <c r="BC241" s="80"/>
      <c r="BD241" s="245"/>
      <c r="BE241" s="442"/>
      <c r="BF241" s="442"/>
      <c r="BG241" s="442"/>
      <c r="BH241" s="219" t="str">
        <f t="shared" si="215"/>
        <v xml:space="preserve"> </v>
      </c>
      <c r="BI241" s="446"/>
      <c r="BJ241" s="704"/>
      <c r="BK241" s="81"/>
      <c r="BL241" s="451"/>
      <c r="BM241" s="450"/>
      <c r="BN241" s="449"/>
      <c r="BO241" s="449"/>
      <c r="BP241" s="81"/>
      <c r="BQ241" s="81"/>
      <c r="BR241" s="81"/>
      <c r="BS241" s="81"/>
      <c r="BT241" s="81"/>
      <c r="BU241" s="81"/>
      <c r="BV241" s="81"/>
      <c r="BW241" s="81"/>
      <c r="BX241" s="81"/>
      <c r="BY241" s="81"/>
      <c r="BZ241" s="81"/>
      <c r="CA241" s="81"/>
      <c r="CB241" s="81"/>
      <c r="CC241" s="81"/>
      <c r="CD241" s="81"/>
      <c r="CE241" s="81"/>
      <c r="CF241" s="81"/>
      <c r="CG241" s="81"/>
      <c r="CH241" s="81"/>
      <c r="CI241" s="81"/>
      <c r="CJ241" s="81"/>
      <c r="CK241" s="81"/>
      <c r="CL241" s="81"/>
      <c r="CM241" s="81"/>
      <c r="CN241" s="81"/>
      <c r="CO241" s="81"/>
      <c r="CP241" s="81"/>
      <c r="CQ241" s="81"/>
      <c r="CR241" s="81"/>
      <c r="CS241" s="81"/>
      <c r="CT241" s="81"/>
      <c r="CU241" s="81"/>
      <c r="CV241" s="81"/>
      <c r="CW241" s="81"/>
      <c r="CX241" s="81"/>
      <c r="CY241" s="81"/>
      <c r="CZ241" s="81"/>
      <c r="DA241" s="81"/>
      <c r="DB241" s="81"/>
      <c r="DC241" s="81"/>
      <c r="DD241" s="81"/>
      <c r="DE241" s="81"/>
      <c r="DF241" s="81"/>
      <c r="DG241" s="81"/>
      <c r="DH241" s="81"/>
      <c r="DI241" s="81"/>
      <c r="DJ241" s="81"/>
      <c r="DK241" s="448"/>
      <c r="DL241" s="213" t="str">
        <f t="shared" si="216"/>
        <v xml:space="preserve"> </v>
      </c>
      <c r="DM241" s="246">
        <f t="shared" si="290"/>
        <v>122</v>
      </c>
      <c r="DN241" s="447"/>
      <c r="DO241" s="449"/>
      <c r="DP241" s="81"/>
      <c r="DQ241" s="81"/>
      <c r="DR241" s="81"/>
      <c r="DS241" s="81"/>
      <c r="DT241" s="81"/>
      <c r="DU241" s="81"/>
      <c r="DV241" s="448"/>
      <c r="DW241" s="450"/>
      <c r="DX241" s="704"/>
      <c r="DY241" s="213" t="str">
        <f t="shared" si="291"/>
        <v xml:space="preserve"> </v>
      </c>
      <c r="DZ241" s="213" t="str">
        <f t="shared" si="292"/>
        <v xml:space="preserve"> </v>
      </c>
      <c r="EA241" s="247"/>
      <c r="EB241" s="247"/>
      <c r="EC241" s="247"/>
      <c r="ED241" s="247"/>
      <c r="EE241" s="247"/>
      <c r="EF241" s="247"/>
      <c r="EG241" s="450"/>
      <c r="EH241" s="704"/>
      <c r="EI241" s="213" t="str">
        <f t="shared" si="293"/>
        <v xml:space="preserve"> </v>
      </c>
      <c r="EJ241" s="213" t="str">
        <f t="shared" si="294"/>
        <v xml:space="preserve"> </v>
      </c>
      <c r="EK241" s="81"/>
      <c r="EL241" s="81"/>
      <c r="EM241" s="81"/>
      <c r="EN241" s="704"/>
      <c r="EO241" s="213" t="str">
        <f t="shared" si="295"/>
        <v xml:space="preserve"> </v>
      </c>
      <c r="EP241" s="249"/>
      <c r="EQ241" s="704"/>
      <c r="ER241" s="248"/>
      <c r="ES241" s="704"/>
      <c r="ET241" s="248"/>
      <c r="EU241" s="251"/>
      <c r="EV241" s="213" t="str">
        <f t="shared" si="296"/>
        <v xml:space="preserve"> </v>
      </c>
      <c r="EW241" s="213" t="str">
        <f t="shared" si="297"/>
        <v xml:space="preserve"> </v>
      </c>
      <c r="EX241" s="82"/>
      <c r="EY241" s="82"/>
      <c r="EZ241" s="82"/>
      <c r="FA241" s="248"/>
      <c r="FB241" s="1337" t="str">
        <f t="shared" si="298"/>
        <v xml:space="preserve"> </v>
      </c>
      <c r="FC241" s="452"/>
      <c r="FD241" s="213" t="str" cm="1">
        <f t="array" ref="FD241">IF(AND(SUM(COUNTIF(DO241:DV241,{"*実施*"}),COUNTIF(EA241:EF241,{"*実施*"}))&gt;0,FC241=""),"法に基づく措置あり→問12に記入",
IF(AND(SUM(COUNTIF(DO241:DV241,{"*実施*"}),COUNTIF(EA241:EF241,{"*実施*"}))&lt;1,FC241&lt;&gt;""),"法に基づく措置なし→問12に記入不要"," "))</f>
        <v xml:space="preserve"> </v>
      </c>
      <c r="FE241" s="449"/>
      <c r="FF241" s="704"/>
      <c r="FG241" s="81"/>
      <c r="FH241" s="449"/>
      <c r="FI241" s="1100"/>
      <c r="FJ241" s="1107" t="str">
        <f t="shared" si="225"/>
        <v xml:space="preserve"> </v>
      </c>
      <c r="FK241" s="779" t="str">
        <f t="shared" si="299"/>
        <v/>
      </c>
      <c r="FL241" s="212" t="str">
        <f t="shared" si="300"/>
        <v xml:space="preserve"> </v>
      </c>
      <c r="FM241" s="1335" t="str">
        <f t="shared" si="226"/>
        <v xml:space="preserve"> </v>
      </c>
      <c r="FN241" s="1273" t="str">
        <f t="shared" si="227"/>
        <v/>
      </c>
      <c r="FO241" s="1274" t="str">
        <f t="shared" si="228"/>
        <v/>
      </c>
      <c r="FP241" s="1275" t="str">
        <f t="shared" si="229"/>
        <v/>
      </c>
      <c r="FQ241" s="1275" t="str">
        <f t="shared" si="230"/>
        <v/>
      </c>
      <c r="FR241" s="1275" t="str">
        <f t="shared" si="231"/>
        <v/>
      </c>
      <c r="FS241" s="1275" t="str">
        <f t="shared" si="232"/>
        <v/>
      </c>
      <c r="FT241" s="1275" t="str">
        <f t="shared" si="233"/>
        <v/>
      </c>
      <c r="FU241" s="1275" t="str">
        <f t="shared" si="234"/>
        <v/>
      </c>
      <c r="FV241" s="1275" t="str">
        <f t="shared" si="235"/>
        <v/>
      </c>
      <c r="FW241" s="1275" t="str">
        <f t="shared" si="236"/>
        <v/>
      </c>
      <c r="FY241" s="1234" t="str">
        <f t="shared" si="250"/>
        <v xml:space="preserve"> </v>
      </c>
      <c r="FZ241" s="1234" t="str">
        <f t="shared" si="251"/>
        <v xml:space="preserve"> </v>
      </c>
      <c r="GA241" s="1234" t="str">
        <f t="shared" si="252"/>
        <v xml:space="preserve"> </v>
      </c>
      <c r="GB241" s="1234" t="str">
        <f t="shared" si="253"/>
        <v xml:space="preserve"> </v>
      </c>
      <c r="GC241" s="1234" t="str">
        <f t="shared" si="254"/>
        <v xml:space="preserve"> </v>
      </c>
      <c r="GD241" s="1234" t="str">
        <f t="shared" si="255"/>
        <v xml:space="preserve"> </v>
      </c>
      <c r="GE241" s="1234" t="str">
        <f t="shared" si="256"/>
        <v xml:space="preserve"> </v>
      </c>
      <c r="GF241" s="1234" t="str">
        <f t="shared" si="257"/>
        <v xml:space="preserve"> </v>
      </c>
      <c r="GG241" s="1234" t="str">
        <f t="shared" si="258"/>
        <v xml:space="preserve"> </v>
      </c>
      <c r="GH241" s="1234">
        <f t="shared" si="259"/>
        <v>0</v>
      </c>
      <c r="GI241" s="1234" t="str">
        <f t="shared" si="260"/>
        <v xml:space="preserve"> </v>
      </c>
      <c r="GJ241" s="1234" t="str">
        <f t="shared" si="261"/>
        <v xml:space="preserve"> </v>
      </c>
      <c r="GK241" s="1234" t="str">
        <f t="shared" si="262"/>
        <v xml:space="preserve"> </v>
      </c>
      <c r="GL241" s="1234" t="str">
        <f t="shared" si="263"/>
        <v xml:space="preserve"> </v>
      </c>
      <c r="GM241" s="1234" t="str">
        <f t="shared" si="264"/>
        <v xml:space="preserve"> </v>
      </c>
      <c r="GN241" s="1234" t="str">
        <f t="shared" si="265"/>
        <v xml:space="preserve"> </v>
      </c>
      <c r="GO241" s="1234" t="str">
        <f t="shared" si="266"/>
        <v xml:space="preserve"> </v>
      </c>
      <c r="GP241" s="1234" t="str">
        <f t="shared" si="267"/>
        <v xml:space="preserve"> </v>
      </c>
      <c r="GQ241" s="1234" t="str">
        <f t="shared" si="268"/>
        <v xml:space="preserve"> </v>
      </c>
      <c r="GR241" s="1234">
        <f t="shared" si="269"/>
        <v>0</v>
      </c>
      <c r="GS241" s="1234" t="str">
        <f t="shared" si="271"/>
        <v xml:space="preserve"> </v>
      </c>
      <c r="GT241" s="1234" t="str">
        <f t="shared" si="272"/>
        <v xml:space="preserve"> </v>
      </c>
      <c r="GU241" s="1234" t="str">
        <f t="shared" si="273"/>
        <v xml:space="preserve"> </v>
      </c>
      <c r="GV241" s="1234" t="str">
        <f t="shared" si="274"/>
        <v xml:space="preserve"> </v>
      </c>
      <c r="GW241" s="1234" t="str">
        <f t="shared" si="275"/>
        <v xml:space="preserve"> </v>
      </c>
      <c r="GX241" s="1234" t="str">
        <f t="shared" si="276"/>
        <v xml:space="preserve"> </v>
      </c>
      <c r="GY241" s="1234" t="str">
        <f t="shared" si="277"/>
        <v xml:space="preserve"> </v>
      </c>
      <c r="GZ241" s="1234" t="str">
        <f t="shared" si="278"/>
        <v xml:space="preserve"> </v>
      </c>
      <c r="HA241" s="1234" t="str">
        <f t="shared" si="279"/>
        <v xml:space="preserve"> </v>
      </c>
      <c r="HB241" s="1234">
        <f t="shared" si="270"/>
        <v>0</v>
      </c>
      <c r="HC241" s="1234" t="str">
        <f t="shared" si="237"/>
        <v xml:space="preserve"> </v>
      </c>
      <c r="HD241" s="1234" t="str">
        <f t="shared" si="238"/>
        <v xml:space="preserve"> </v>
      </c>
      <c r="HE241" s="1234" t="str">
        <f t="shared" si="239"/>
        <v xml:space="preserve"> </v>
      </c>
      <c r="HF241" s="1234">
        <f t="shared" si="240"/>
        <v>0</v>
      </c>
      <c r="HG241" s="1234" t="str">
        <f t="shared" si="241"/>
        <v xml:space="preserve"> </v>
      </c>
      <c r="HH241" s="1234" t="str">
        <f t="shared" si="242"/>
        <v xml:space="preserve"> </v>
      </c>
      <c r="HI241" s="1234" t="str">
        <f t="shared" si="243"/>
        <v xml:space="preserve"> </v>
      </c>
      <c r="HJ241" s="1234" t="str">
        <f t="shared" si="244"/>
        <v xml:space="preserve"> </v>
      </c>
      <c r="HK241" s="1234" t="str">
        <f t="shared" si="245"/>
        <v xml:space="preserve"> </v>
      </c>
      <c r="HL241" s="1234" t="str">
        <f t="shared" si="246"/>
        <v xml:space="preserve"> </v>
      </c>
      <c r="HM241" s="1234" t="str">
        <f t="shared" si="247"/>
        <v xml:space="preserve"> </v>
      </c>
      <c r="HN241" s="1234">
        <f t="shared" si="248"/>
        <v>0</v>
      </c>
    </row>
    <row r="242" spans="1:222" ht="30" customHeight="1" thickTop="1" thickBot="1">
      <c r="A242" s="1205">
        <f>【A票】【D票】!$D$10</f>
        <v>0</v>
      </c>
      <c r="B242" s="1205">
        <f>【A票】【D票】!$H$10</f>
        <v>0</v>
      </c>
      <c r="C242" s="1206" t="str">
        <f>【A票】【D票】!$K$10</f>
        <v xml:space="preserve"> </v>
      </c>
      <c r="D242" s="1207">
        <f t="shared" si="206"/>
        <v>123</v>
      </c>
      <c r="E242" s="472"/>
      <c r="F242" s="704"/>
      <c r="G242" s="588"/>
      <c r="H242" s="589"/>
      <c r="I242" s="639"/>
      <c r="J242" s="639"/>
      <c r="K242" s="639"/>
      <c r="L242" s="639"/>
      <c r="M242" s="639"/>
      <c r="N242" s="639"/>
      <c r="O242" s="639"/>
      <c r="P242" s="639"/>
      <c r="Q242" s="639"/>
      <c r="R242" s="639"/>
      <c r="S242" s="639"/>
      <c r="T242" s="639"/>
      <c r="U242" s="639"/>
      <c r="V242" s="640"/>
      <c r="W242" s="644"/>
      <c r="X242" s="644"/>
      <c r="Y242" s="645"/>
      <c r="Z242" s="643"/>
      <c r="AA242" s="212" t="str">
        <f t="shared" si="282"/>
        <v xml:space="preserve"> </v>
      </c>
      <c r="AB242" s="212" t="str">
        <f t="shared" si="283"/>
        <v xml:space="preserve"> </v>
      </c>
      <c r="AC242" s="81"/>
      <c r="AD242" s="448"/>
      <c r="AE242" s="448"/>
      <c r="AF242" s="804" t="str">
        <f t="shared" si="210"/>
        <v xml:space="preserve"> </v>
      </c>
      <c r="AG242" s="804" t="str">
        <f t="shared" si="211"/>
        <v xml:space="preserve"> </v>
      </c>
      <c r="AH242" s="440"/>
      <c r="AI242" s="704"/>
      <c r="AJ242" s="442"/>
      <c r="AK242" s="442"/>
      <c r="AL242" s="442"/>
      <c r="AM242" s="442"/>
      <c r="AN242" s="844"/>
      <c r="AO242" s="443"/>
      <c r="AP242" s="441"/>
      <c r="AQ242" s="1328" t="str">
        <f t="shared" si="249"/>
        <v xml:space="preserve"> </v>
      </c>
      <c r="AR242" s="213" t="str">
        <f t="shared" si="284"/>
        <v xml:space="preserve"> </v>
      </c>
      <c r="AS242" s="213" t="str">
        <f t="shared" si="285"/>
        <v xml:space="preserve"> </v>
      </c>
      <c r="AT242" s="1216" t="str">
        <f t="shared" si="286"/>
        <v xml:space="preserve"> </v>
      </c>
      <c r="AU242" s="1217" t="str">
        <f t="shared" si="287"/>
        <v xml:space="preserve"> </v>
      </c>
      <c r="AV242" s="79"/>
      <c r="AW242" s="1218" t="str">
        <f t="shared" si="288"/>
        <v/>
      </c>
      <c r="AX242" s="213" t="str">
        <f t="shared" si="214"/>
        <v xml:space="preserve"> </v>
      </c>
      <c r="AY242" s="213" t="str">
        <f t="shared" si="289"/>
        <v xml:space="preserve"> </v>
      </c>
      <c r="AZ242" s="445"/>
      <c r="BA242" s="81"/>
      <c r="BB242" s="81"/>
      <c r="BC242" s="80"/>
      <c r="BD242" s="245"/>
      <c r="BE242" s="442"/>
      <c r="BF242" s="442"/>
      <c r="BG242" s="442"/>
      <c r="BH242" s="219" t="str">
        <f t="shared" si="215"/>
        <v xml:space="preserve"> </v>
      </c>
      <c r="BI242" s="446"/>
      <c r="BJ242" s="704"/>
      <c r="BK242" s="81"/>
      <c r="BL242" s="451"/>
      <c r="BM242" s="450"/>
      <c r="BN242" s="449"/>
      <c r="BO242" s="449"/>
      <c r="BP242" s="81"/>
      <c r="BQ242" s="81"/>
      <c r="BR242" s="81"/>
      <c r="BS242" s="81"/>
      <c r="BT242" s="81"/>
      <c r="BU242" s="81"/>
      <c r="BV242" s="81"/>
      <c r="BW242" s="81"/>
      <c r="BX242" s="81"/>
      <c r="BY242" s="81"/>
      <c r="BZ242" s="81"/>
      <c r="CA242" s="81"/>
      <c r="CB242" s="81"/>
      <c r="CC242" s="81"/>
      <c r="CD242" s="81"/>
      <c r="CE242" s="81"/>
      <c r="CF242" s="81"/>
      <c r="CG242" s="81"/>
      <c r="CH242" s="81"/>
      <c r="CI242" s="81"/>
      <c r="CJ242" s="81"/>
      <c r="CK242" s="81"/>
      <c r="CL242" s="81"/>
      <c r="CM242" s="81"/>
      <c r="CN242" s="81"/>
      <c r="CO242" s="81"/>
      <c r="CP242" s="81"/>
      <c r="CQ242" s="81"/>
      <c r="CR242" s="81"/>
      <c r="CS242" s="81"/>
      <c r="CT242" s="81"/>
      <c r="CU242" s="81"/>
      <c r="CV242" s="81"/>
      <c r="CW242" s="81"/>
      <c r="CX242" s="81"/>
      <c r="CY242" s="81"/>
      <c r="CZ242" s="81"/>
      <c r="DA242" s="81"/>
      <c r="DB242" s="81"/>
      <c r="DC242" s="81"/>
      <c r="DD242" s="81"/>
      <c r="DE242" s="81"/>
      <c r="DF242" s="81"/>
      <c r="DG242" s="81"/>
      <c r="DH242" s="81"/>
      <c r="DI242" s="81"/>
      <c r="DJ242" s="81"/>
      <c r="DK242" s="448"/>
      <c r="DL242" s="213" t="str">
        <f t="shared" si="216"/>
        <v xml:space="preserve"> </v>
      </c>
      <c r="DM242" s="246">
        <f t="shared" si="290"/>
        <v>123</v>
      </c>
      <c r="DN242" s="447"/>
      <c r="DO242" s="449"/>
      <c r="DP242" s="81"/>
      <c r="DQ242" s="81"/>
      <c r="DR242" s="81"/>
      <c r="DS242" s="81"/>
      <c r="DT242" s="81"/>
      <c r="DU242" s="81"/>
      <c r="DV242" s="448"/>
      <c r="DW242" s="450"/>
      <c r="DX242" s="704"/>
      <c r="DY242" s="213" t="str">
        <f t="shared" si="291"/>
        <v xml:space="preserve"> </v>
      </c>
      <c r="DZ242" s="213" t="str">
        <f t="shared" si="292"/>
        <v xml:space="preserve"> </v>
      </c>
      <c r="EA242" s="247"/>
      <c r="EB242" s="247"/>
      <c r="EC242" s="247"/>
      <c r="ED242" s="247"/>
      <c r="EE242" s="247"/>
      <c r="EF242" s="247"/>
      <c r="EG242" s="450"/>
      <c r="EH242" s="704"/>
      <c r="EI242" s="213" t="str">
        <f t="shared" si="293"/>
        <v xml:space="preserve"> </v>
      </c>
      <c r="EJ242" s="213" t="str">
        <f t="shared" si="294"/>
        <v xml:space="preserve"> </v>
      </c>
      <c r="EK242" s="81"/>
      <c r="EL242" s="81"/>
      <c r="EM242" s="81"/>
      <c r="EN242" s="704"/>
      <c r="EO242" s="213" t="str">
        <f t="shared" si="295"/>
        <v xml:space="preserve"> </v>
      </c>
      <c r="EP242" s="249"/>
      <c r="EQ242" s="704"/>
      <c r="ER242" s="248"/>
      <c r="ES242" s="704"/>
      <c r="ET242" s="248"/>
      <c r="EU242" s="251"/>
      <c r="EV242" s="213" t="str">
        <f t="shared" si="296"/>
        <v xml:space="preserve"> </v>
      </c>
      <c r="EW242" s="213" t="str">
        <f t="shared" si="297"/>
        <v xml:space="preserve"> </v>
      </c>
      <c r="EX242" s="82"/>
      <c r="EY242" s="82"/>
      <c r="EZ242" s="82"/>
      <c r="FA242" s="248"/>
      <c r="FB242" s="1337" t="str">
        <f t="shared" si="298"/>
        <v xml:space="preserve"> </v>
      </c>
      <c r="FC242" s="452"/>
      <c r="FD242" s="213" t="str" cm="1">
        <f t="array" ref="FD242">IF(AND(SUM(COUNTIF(DO242:DV242,{"*実施*"}),COUNTIF(EA242:EF242,{"*実施*"}))&gt;0,FC242=""),"法に基づく措置あり→問12に記入",
IF(AND(SUM(COUNTIF(DO242:DV242,{"*実施*"}),COUNTIF(EA242:EF242,{"*実施*"}))&lt;1,FC242&lt;&gt;""),"法に基づく措置なし→問12に記入不要"," "))</f>
        <v xml:space="preserve"> </v>
      </c>
      <c r="FE242" s="449"/>
      <c r="FF242" s="704"/>
      <c r="FG242" s="81"/>
      <c r="FH242" s="449"/>
      <c r="FI242" s="1100"/>
      <c r="FJ242" s="1107" t="str">
        <f t="shared" si="225"/>
        <v xml:space="preserve"> </v>
      </c>
      <c r="FK242" s="779" t="str">
        <f t="shared" si="299"/>
        <v/>
      </c>
      <c r="FL242" s="212" t="str">
        <f t="shared" si="300"/>
        <v xml:space="preserve"> </v>
      </c>
      <c r="FM242" s="1335" t="str">
        <f t="shared" si="226"/>
        <v xml:space="preserve"> </v>
      </c>
      <c r="FN242" s="1273" t="str">
        <f t="shared" si="227"/>
        <v/>
      </c>
      <c r="FO242" s="1274" t="str">
        <f t="shared" si="228"/>
        <v/>
      </c>
      <c r="FP242" s="1275" t="str">
        <f t="shared" si="229"/>
        <v/>
      </c>
      <c r="FQ242" s="1275" t="str">
        <f t="shared" si="230"/>
        <v/>
      </c>
      <c r="FR242" s="1275" t="str">
        <f t="shared" si="231"/>
        <v/>
      </c>
      <c r="FS242" s="1275" t="str">
        <f t="shared" si="232"/>
        <v/>
      </c>
      <c r="FT242" s="1275" t="str">
        <f t="shared" si="233"/>
        <v/>
      </c>
      <c r="FU242" s="1275" t="str">
        <f t="shared" si="234"/>
        <v/>
      </c>
      <c r="FV242" s="1275" t="str">
        <f t="shared" si="235"/>
        <v/>
      </c>
      <c r="FW242" s="1275" t="str">
        <f t="shared" si="236"/>
        <v/>
      </c>
      <c r="FY242" s="1234" t="str">
        <f t="shared" si="250"/>
        <v xml:space="preserve"> </v>
      </c>
      <c r="FZ242" s="1234" t="str">
        <f t="shared" si="251"/>
        <v xml:space="preserve"> </v>
      </c>
      <c r="GA242" s="1234" t="str">
        <f t="shared" si="252"/>
        <v xml:space="preserve"> </v>
      </c>
      <c r="GB242" s="1234" t="str">
        <f t="shared" si="253"/>
        <v xml:space="preserve"> </v>
      </c>
      <c r="GC242" s="1234" t="str">
        <f t="shared" si="254"/>
        <v xml:space="preserve"> </v>
      </c>
      <c r="GD242" s="1234" t="str">
        <f t="shared" si="255"/>
        <v xml:space="preserve"> </v>
      </c>
      <c r="GE242" s="1234" t="str">
        <f t="shared" si="256"/>
        <v xml:space="preserve"> </v>
      </c>
      <c r="GF242" s="1234" t="str">
        <f t="shared" si="257"/>
        <v xml:space="preserve"> </v>
      </c>
      <c r="GG242" s="1234" t="str">
        <f t="shared" si="258"/>
        <v xml:space="preserve"> </v>
      </c>
      <c r="GH242" s="1234">
        <f t="shared" si="259"/>
        <v>0</v>
      </c>
      <c r="GI242" s="1234" t="str">
        <f t="shared" si="260"/>
        <v xml:space="preserve"> </v>
      </c>
      <c r="GJ242" s="1234" t="str">
        <f t="shared" si="261"/>
        <v xml:space="preserve"> </v>
      </c>
      <c r="GK242" s="1234" t="str">
        <f t="shared" si="262"/>
        <v xml:space="preserve"> </v>
      </c>
      <c r="GL242" s="1234" t="str">
        <f t="shared" si="263"/>
        <v xml:space="preserve"> </v>
      </c>
      <c r="GM242" s="1234" t="str">
        <f t="shared" si="264"/>
        <v xml:space="preserve"> </v>
      </c>
      <c r="GN242" s="1234" t="str">
        <f t="shared" si="265"/>
        <v xml:space="preserve"> </v>
      </c>
      <c r="GO242" s="1234" t="str">
        <f t="shared" si="266"/>
        <v xml:space="preserve"> </v>
      </c>
      <c r="GP242" s="1234" t="str">
        <f t="shared" si="267"/>
        <v xml:space="preserve"> </v>
      </c>
      <c r="GQ242" s="1234" t="str">
        <f t="shared" si="268"/>
        <v xml:space="preserve"> </v>
      </c>
      <c r="GR242" s="1234">
        <f t="shared" si="269"/>
        <v>0</v>
      </c>
      <c r="GS242" s="1234" t="str">
        <f t="shared" si="271"/>
        <v xml:space="preserve"> </v>
      </c>
      <c r="GT242" s="1234" t="str">
        <f t="shared" si="272"/>
        <v xml:space="preserve"> </v>
      </c>
      <c r="GU242" s="1234" t="str">
        <f t="shared" si="273"/>
        <v xml:space="preserve"> </v>
      </c>
      <c r="GV242" s="1234" t="str">
        <f t="shared" si="274"/>
        <v xml:space="preserve"> </v>
      </c>
      <c r="GW242" s="1234" t="str">
        <f t="shared" si="275"/>
        <v xml:space="preserve"> </v>
      </c>
      <c r="GX242" s="1234" t="str">
        <f t="shared" si="276"/>
        <v xml:space="preserve"> </v>
      </c>
      <c r="GY242" s="1234" t="str">
        <f t="shared" si="277"/>
        <v xml:space="preserve"> </v>
      </c>
      <c r="GZ242" s="1234" t="str">
        <f t="shared" si="278"/>
        <v xml:space="preserve"> </v>
      </c>
      <c r="HA242" s="1234" t="str">
        <f t="shared" si="279"/>
        <v xml:space="preserve"> </v>
      </c>
      <c r="HB242" s="1234">
        <f t="shared" si="270"/>
        <v>0</v>
      </c>
      <c r="HC242" s="1234" t="str">
        <f t="shared" si="237"/>
        <v xml:space="preserve"> </v>
      </c>
      <c r="HD242" s="1234" t="str">
        <f t="shared" si="238"/>
        <v xml:space="preserve"> </v>
      </c>
      <c r="HE242" s="1234" t="str">
        <f t="shared" si="239"/>
        <v xml:space="preserve"> </v>
      </c>
      <c r="HF242" s="1234">
        <f t="shared" si="240"/>
        <v>0</v>
      </c>
      <c r="HG242" s="1234" t="str">
        <f t="shared" si="241"/>
        <v xml:space="preserve"> </v>
      </c>
      <c r="HH242" s="1234" t="str">
        <f t="shared" si="242"/>
        <v xml:space="preserve"> </v>
      </c>
      <c r="HI242" s="1234" t="str">
        <f t="shared" si="243"/>
        <v xml:space="preserve"> </v>
      </c>
      <c r="HJ242" s="1234" t="str">
        <f t="shared" si="244"/>
        <v xml:space="preserve"> </v>
      </c>
      <c r="HK242" s="1234" t="str">
        <f t="shared" si="245"/>
        <v xml:space="preserve"> </v>
      </c>
      <c r="HL242" s="1234" t="str">
        <f t="shared" si="246"/>
        <v xml:space="preserve"> </v>
      </c>
      <c r="HM242" s="1234" t="str">
        <f t="shared" si="247"/>
        <v xml:space="preserve"> </v>
      </c>
      <c r="HN242" s="1234">
        <f t="shared" si="248"/>
        <v>0</v>
      </c>
    </row>
    <row r="243" spans="1:222" ht="30" customHeight="1" thickTop="1" thickBot="1">
      <c r="A243" s="1205">
        <f>【A票】【D票】!$D$10</f>
        <v>0</v>
      </c>
      <c r="B243" s="1205">
        <f>【A票】【D票】!$H$10</f>
        <v>0</v>
      </c>
      <c r="C243" s="1206" t="str">
        <f>【A票】【D票】!$K$10</f>
        <v xml:space="preserve"> </v>
      </c>
      <c r="D243" s="1207">
        <f t="shared" si="206"/>
        <v>124</v>
      </c>
      <c r="E243" s="472"/>
      <c r="F243" s="704"/>
      <c r="G243" s="588"/>
      <c r="H243" s="589"/>
      <c r="I243" s="639"/>
      <c r="J243" s="639"/>
      <c r="K243" s="639"/>
      <c r="L243" s="639"/>
      <c r="M243" s="639"/>
      <c r="N243" s="639"/>
      <c r="O243" s="639"/>
      <c r="P243" s="639"/>
      <c r="Q243" s="639"/>
      <c r="R243" s="639"/>
      <c r="S243" s="639"/>
      <c r="T243" s="639"/>
      <c r="U243" s="639"/>
      <c r="V243" s="640"/>
      <c r="W243" s="644"/>
      <c r="X243" s="644"/>
      <c r="Y243" s="645"/>
      <c r="Z243" s="643"/>
      <c r="AA243" s="212" t="str">
        <f t="shared" si="282"/>
        <v xml:space="preserve"> </v>
      </c>
      <c r="AB243" s="212" t="str">
        <f t="shared" si="283"/>
        <v xml:space="preserve"> </v>
      </c>
      <c r="AC243" s="81"/>
      <c r="AD243" s="448"/>
      <c r="AE243" s="448"/>
      <c r="AF243" s="804" t="str">
        <f t="shared" si="210"/>
        <v xml:space="preserve"> </v>
      </c>
      <c r="AG243" s="804" t="str">
        <f t="shared" si="211"/>
        <v xml:space="preserve"> </v>
      </c>
      <c r="AH243" s="440"/>
      <c r="AI243" s="704"/>
      <c r="AJ243" s="442"/>
      <c r="AK243" s="442"/>
      <c r="AL243" s="442"/>
      <c r="AM243" s="442"/>
      <c r="AN243" s="844"/>
      <c r="AO243" s="443"/>
      <c r="AP243" s="441"/>
      <c r="AQ243" s="1328" t="str">
        <f t="shared" si="249"/>
        <v xml:space="preserve"> </v>
      </c>
      <c r="AR243" s="213" t="str">
        <f t="shared" si="284"/>
        <v xml:space="preserve"> </v>
      </c>
      <c r="AS243" s="213" t="str">
        <f t="shared" si="285"/>
        <v xml:space="preserve"> </v>
      </c>
      <c r="AT243" s="1216" t="str">
        <f t="shared" si="286"/>
        <v xml:space="preserve"> </v>
      </c>
      <c r="AU243" s="1217" t="str">
        <f t="shared" si="287"/>
        <v xml:space="preserve"> </v>
      </c>
      <c r="AV243" s="79"/>
      <c r="AW243" s="1218" t="str">
        <f t="shared" si="288"/>
        <v/>
      </c>
      <c r="AX243" s="213" t="str">
        <f t="shared" si="214"/>
        <v xml:space="preserve"> </v>
      </c>
      <c r="AY243" s="213" t="str">
        <f t="shared" si="289"/>
        <v xml:space="preserve"> </v>
      </c>
      <c r="AZ243" s="445"/>
      <c r="BA243" s="81"/>
      <c r="BB243" s="81"/>
      <c r="BC243" s="80"/>
      <c r="BD243" s="245"/>
      <c r="BE243" s="442"/>
      <c r="BF243" s="442"/>
      <c r="BG243" s="442"/>
      <c r="BH243" s="219" t="str">
        <f t="shared" si="215"/>
        <v xml:space="preserve"> </v>
      </c>
      <c r="BI243" s="446"/>
      <c r="BJ243" s="704"/>
      <c r="BK243" s="81"/>
      <c r="BL243" s="451"/>
      <c r="BM243" s="450"/>
      <c r="BN243" s="449"/>
      <c r="BO243" s="449"/>
      <c r="BP243" s="81"/>
      <c r="BQ243" s="81"/>
      <c r="BR243" s="81"/>
      <c r="BS243" s="81"/>
      <c r="BT243" s="81"/>
      <c r="BU243" s="81"/>
      <c r="BV243" s="81"/>
      <c r="BW243" s="81"/>
      <c r="BX243" s="81"/>
      <c r="BY243" s="81"/>
      <c r="BZ243" s="81"/>
      <c r="CA243" s="81"/>
      <c r="CB243" s="81"/>
      <c r="CC243" s="81"/>
      <c r="CD243" s="81"/>
      <c r="CE243" s="81"/>
      <c r="CF243" s="81"/>
      <c r="CG243" s="81"/>
      <c r="CH243" s="81"/>
      <c r="CI243" s="81"/>
      <c r="CJ243" s="81"/>
      <c r="CK243" s="81"/>
      <c r="CL243" s="81"/>
      <c r="CM243" s="81"/>
      <c r="CN243" s="81"/>
      <c r="CO243" s="81"/>
      <c r="CP243" s="81"/>
      <c r="CQ243" s="81"/>
      <c r="CR243" s="81"/>
      <c r="CS243" s="81"/>
      <c r="CT243" s="81"/>
      <c r="CU243" s="81"/>
      <c r="CV243" s="81"/>
      <c r="CW243" s="81"/>
      <c r="CX243" s="81"/>
      <c r="CY243" s="81"/>
      <c r="CZ243" s="81"/>
      <c r="DA243" s="81"/>
      <c r="DB243" s="81"/>
      <c r="DC243" s="81"/>
      <c r="DD243" s="81"/>
      <c r="DE243" s="81"/>
      <c r="DF243" s="81"/>
      <c r="DG243" s="81"/>
      <c r="DH243" s="81"/>
      <c r="DI243" s="81"/>
      <c r="DJ243" s="81"/>
      <c r="DK243" s="448"/>
      <c r="DL243" s="213" t="str">
        <f t="shared" si="216"/>
        <v xml:space="preserve"> </v>
      </c>
      <c r="DM243" s="246">
        <f t="shared" si="290"/>
        <v>124</v>
      </c>
      <c r="DN243" s="447"/>
      <c r="DO243" s="449"/>
      <c r="DP243" s="81"/>
      <c r="DQ243" s="81"/>
      <c r="DR243" s="81"/>
      <c r="DS243" s="81"/>
      <c r="DT243" s="81"/>
      <c r="DU243" s="81"/>
      <c r="DV243" s="448"/>
      <c r="DW243" s="450"/>
      <c r="DX243" s="704"/>
      <c r="DY243" s="213" t="str">
        <f t="shared" si="291"/>
        <v xml:space="preserve"> </v>
      </c>
      <c r="DZ243" s="213" t="str">
        <f t="shared" si="292"/>
        <v xml:space="preserve"> </v>
      </c>
      <c r="EA243" s="247"/>
      <c r="EB243" s="247"/>
      <c r="EC243" s="247"/>
      <c r="ED243" s="247"/>
      <c r="EE243" s="247"/>
      <c r="EF243" s="247"/>
      <c r="EG243" s="450"/>
      <c r="EH243" s="704"/>
      <c r="EI243" s="213" t="str">
        <f t="shared" si="293"/>
        <v xml:space="preserve"> </v>
      </c>
      <c r="EJ243" s="213" t="str">
        <f t="shared" si="294"/>
        <v xml:space="preserve"> </v>
      </c>
      <c r="EK243" s="81"/>
      <c r="EL243" s="81"/>
      <c r="EM243" s="81"/>
      <c r="EN243" s="704"/>
      <c r="EO243" s="213" t="str">
        <f t="shared" si="295"/>
        <v xml:space="preserve"> </v>
      </c>
      <c r="EP243" s="249"/>
      <c r="EQ243" s="704"/>
      <c r="ER243" s="248"/>
      <c r="ES243" s="704"/>
      <c r="ET243" s="248"/>
      <c r="EU243" s="251"/>
      <c r="EV243" s="213" t="str">
        <f t="shared" si="296"/>
        <v xml:space="preserve"> </v>
      </c>
      <c r="EW243" s="213" t="str">
        <f t="shared" si="297"/>
        <v xml:space="preserve"> </v>
      </c>
      <c r="EX243" s="82"/>
      <c r="EY243" s="82"/>
      <c r="EZ243" s="82"/>
      <c r="FA243" s="248"/>
      <c r="FB243" s="1337" t="str">
        <f t="shared" si="298"/>
        <v xml:space="preserve"> </v>
      </c>
      <c r="FC243" s="452"/>
      <c r="FD243" s="213" t="str" cm="1">
        <f t="array" ref="FD243">IF(AND(SUM(COUNTIF(DO243:DV243,{"*実施*"}),COUNTIF(EA243:EF243,{"*実施*"}))&gt;0,FC243=""),"法に基づく措置あり→問12に記入",
IF(AND(SUM(COUNTIF(DO243:DV243,{"*実施*"}),COUNTIF(EA243:EF243,{"*実施*"}))&lt;1,FC243&lt;&gt;""),"法に基づく措置なし→問12に記入不要"," "))</f>
        <v xml:space="preserve"> </v>
      </c>
      <c r="FE243" s="449"/>
      <c r="FF243" s="704"/>
      <c r="FG243" s="81"/>
      <c r="FH243" s="449"/>
      <c r="FI243" s="1100"/>
      <c r="FJ243" s="1107" t="str">
        <f t="shared" si="225"/>
        <v xml:space="preserve"> </v>
      </c>
      <c r="FK243" s="779" t="str">
        <f t="shared" si="299"/>
        <v/>
      </c>
      <c r="FL243" s="212" t="str">
        <f t="shared" si="300"/>
        <v xml:space="preserve"> </v>
      </c>
      <c r="FM243" s="1335" t="str">
        <f t="shared" si="226"/>
        <v xml:space="preserve"> </v>
      </c>
      <c r="FN243" s="1273" t="str">
        <f t="shared" si="227"/>
        <v/>
      </c>
      <c r="FO243" s="1274" t="str">
        <f t="shared" si="228"/>
        <v/>
      </c>
      <c r="FP243" s="1275" t="str">
        <f t="shared" si="229"/>
        <v/>
      </c>
      <c r="FQ243" s="1275" t="str">
        <f t="shared" si="230"/>
        <v/>
      </c>
      <c r="FR243" s="1275" t="str">
        <f t="shared" si="231"/>
        <v/>
      </c>
      <c r="FS243" s="1275" t="str">
        <f t="shared" si="232"/>
        <v/>
      </c>
      <c r="FT243" s="1275" t="str">
        <f t="shared" si="233"/>
        <v/>
      </c>
      <c r="FU243" s="1275" t="str">
        <f t="shared" si="234"/>
        <v/>
      </c>
      <c r="FV243" s="1275" t="str">
        <f t="shared" si="235"/>
        <v/>
      </c>
      <c r="FW243" s="1275" t="str">
        <f t="shared" si="236"/>
        <v/>
      </c>
      <c r="FY243" s="1234" t="str">
        <f t="shared" si="250"/>
        <v xml:space="preserve"> </v>
      </c>
      <c r="FZ243" s="1234" t="str">
        <f t="shared" si="251"/>
        <v xml:space="preserve"> </v>
      </c>
      <c r="GA243" s="1234" t="str">
        <f t="shared" si="252"/>
        <v xml:space="preserve"> </v>
      </c>
      <c r="GB243" s="1234" t="str">
        <f t="shared" si="253"/>
        <v xml:space="preserve"> </v>
      </c>
      <c r="GC243" s="1234" t="str">
        <f t="shared" si="254"/>
        <v xml:space="preserve"> </v>
      </c>
      <c r="GD243" s="1234" t="str">
        <f t="shared" si="255"/>
        <v xml:space="preserve"> </v>
      </c>
      <c r="GE243" s="1234" t="str">
        <f t="shared" si="256"/>
        <v xml:space="preserve"> </v>
      </c>
      <c r="GF243" s="1234" t="str">
        <f t="shared" si="257"/>
        <v xml:space="preserve"> </v>
      </c>
      <c r="GG243" s="1234" t="str">
        <f t="shared" si="258"/>
        <v xml:space="preserve"> </v>
      </c>
      <c r="GH243" s="1234">
        <f t="shared" si="259"/>
        <v>0</v>
      </c>
      <c r="GI243" s="1234" t="str">
        <f t="shared" si="260"/>
        <v xml:space="preserve"> </v>
      </c>
      <c r="GJ243" s="1234" t="str">
        <f t="shared" si="261"/>
        <v xml:space="preserve"> </v>
      </c>
      <c r="GK243" s="1234" t="str">
        <f t="shared" si="262"/>
        <v xml:space="preserve"> </v>
      </c>
      <c r="GL243" s="1234" t="str">
        <f t="shared" si="263"/>
        <v xml:space="preserve"> </v>
      </c>
      <c r="GM243" s="1234" t="str">
        <f t="shared" si="264"/>
        <v xml:space="preserve"> </v>
      </c>
      <c r="GN243" s="1234" t="str">
        <f t="shared" si="265"/>
        <v xml:space="preserve"> </v>
      </c>
      <c r="GO243" s="1234" t="str">
        <f t="shared" si="266"/>
        <v xml:space="preserve"> </v>
      </c>
      <c r="GP243" s="1234" t="str">
        <f t="shared" si="267"/>
        <v xml:space="preserve"> </v>
      </c>
      <c r="GQ243" s="1234" t="str">
        <f t="shared" si="268"/>
        <v xml:space="preserve"> </v>
      </c>
      <c r="GR243" s="1234">
        <f t="shared" si="269"/>
        <v>0</v>
      </c>
      <c r="GS243" s="1234" t="str">
        <f t="shared" si="271"/>
        <v xml:space="preserve"> </v>
      </c>
      <c r="GT243" s="1234" t="str">
        <f t="shared" si="272"/>
        <v xml:space="preserve"> </v>
      </c>
      <c r="GU243" s="1234" t="str">
        <f t="shared" si="273"/>
        <v xml:space="preserve"> </v>
      </c>
      <c r="GV243" s="1234" t="str">
        <f t="shared" si="274"/>
        <v xml:space="preserve"> </v>
      </c>
      <c r="GW243" s="1234" t="str">
        <f t="shared" si="275"/>
        <v xml:space="preserve"> </v>
      </c>
      <c r="GX243" s="1234" t="str">
        <f t="shared" si="276"/>
        <v xml:space="preserve"> </v>
      </c>
      <c r="GY243" s="1234" t="str">
        <f t="shared" si="277"/>
        <v xml:space="preserve"> </v>
      </c>
      <c r="GZ243" s="1234" t="str">
        <f t="shared" si="278"/>
        <v xml:space="preserve"> </v>
      </c>
      <c r="HA243" s="1234" t="str">
        <f t="shared" si="279"/>
        <v xml:space="preserve"> </v>
      </c>
      <c r="HB243" s="1234">
        <f t="shared" si="270"/>
        <v>0</v>
      </c>
      <c r="HC243" s="1234" t="str">
        <f t="shared" si="237"/>
        <v xml:space="preserve"> </v>
      </c>
      <c r="HD243" s="1234" t="str">
        <f t="shared" si="238"/>
        <v xml:space="preserve"> </v>
      </c>
      <c r="HE243" s="1234" t="str">
        <f t="shared" si="239"/>
        <v xml:space="preserve"> </v>
      </c>
      <c r="HF243" s="1234">
        <f t="shared" si="240"/>
        <v>0</v>
      </c>
      <c r="HG243" s="1234" t="str">
        <f t="shared" si="241"/>
        <v xml:space="preserve"> </v>
      </c>
      <c r="HH243" s="1234" t="str">
        <f t="shared" si="242"/>
        <v xml:space="preserve"> </v>
      </c>
      <c r="HI243" s="1234" t="str">
        <f t="shared" si="243"/>
        <v xml:space="preserve"> </v>
      </c>
      <c r="HJ243" s="1234" t="str">
        <f t="shared" si="244"/>
        <v xml:space="preserve"> </v>
      </c>
      <c r="HK243" s="1234" t="str">
        <f t="shared" si="245"/>
        <v xml:space="preserve"> </v>
      </c>
      <c r="HL243" s="1234" t="str">
        <f t="shared" si="246"/>
        <v xml:space="preserve"> </v>
      </c>
      <c r="HM243" s="1234" t="str">
        <f t="shared" si="247"/>
        <v xml:space="preserve"> </v>
      </c>
      <c r="HN243" s="1234">
        <f t="shared" si="248"/>
        <v>0</v>
      </c>
    </row>
    <row r="244" spans="1:222" ht="30" customHeight="1" thickTop="1" thickBot="1">
      <c r="A244" s="1205">
        <f>【A票】【D票】!$D$10</f>
        <v>0</v>
      </c>
      <c r="B244" s="1205">
        <f>【A票】【D票】!$H$10</f>
        <v>0</v>
      </c>
      <c r="C244" s="1206" t="str">
        <f>【A票】【D票】!$K$10</f>
        <v xml:space="preserve"> </v>
      </c>
      <c r="D244" s="1207">
        <f t="shared" si="206"/>
        <v>125</v>
      </c>
      <c r="E244" s="472"/>
      <c r="F244" s="704"/>
      <c r="G244" s="588"/>
      <c r="H244" s="589"/>
      <c r="I244" s="639"/>
      <c r="J244" s="639"/>
      <c r="K244" s="639"/>
      <c r="L244" s="639"/>
      <c r="M244" s="639"/>
      <c r="N244" s="639"/>
      <c r="O244" s="639"/>
      <c r="P244" s="639"/>
      <c r="Q244" s="639"/>
      <c r="R244" s="639"/>
      <c r="S244" s="639"/>
      <c r="T244" s="639"/>
      <c r="U244" s="639"/>
      <c r="V244" s="640"/>
      <c r="W244" s="644"/>
      <c r="X244" s="644"/>
      <c r="Y244" s="645"/>
      <c r="Z244" s="643"/>
      <c r="AA244" s="212" t="str">
        <f t="shared" si="282"/>
        <v xml:space="preserve"> </v>
      </c>
      <c r="AB244" s="212" t="str">
        <f t="shared" si="283"/>
        <v xml:space="preserve"> </v>
      </c>
      <c r="AC244" s="81"/>
      <c r="AD244" s="448"/>
      <c r="AE244" s="448"/>
      <c r="AF244" s="804" t="str">
        <f t="shared" si="210"/>
        <v xml:space="preserve"> </v>
      </c>
      <c r="AG244" s="804" t="str">
        <f t="shared" si="211"/>
        <v xml:space="preserve"> </v>
      </c>
      <c r="AH244" s="440"/>
      <c r="AI244" s="704"/>
      <c r="AJ244" s="442"/>
      <c r="AK244" s="442"/>
      <c r="AL244" s="442"/>
      <c r="AM244" s="442"/>
      <c r="AN244" s="844"/>
      <c r="AO244" s="443"/>
      <c r="AP244" s="441"/>
      <c r="AQ244" s="1328" t="str">
        <f t="shared" si="249"/>
        <v xml:space="preserve"> </v>
      </c>
      <c r="AR244" s="213" t="str">
        <f t="shared" si="284"/>
        <v xml:space="preserve"> </v>
      </c>
      <c r="AS244" s="213" t="str">
        <f t="shared" si="285"/>
        <v xml:space="preserve"> </v>
      </c>
      <c r="AT244" s="1216" t="str">
        <f t="shared" si="286"/>
        <v xml:space="preserve"> </v>
      </c>
      <c r="AU244" s="1217" t="str">
        <f t="shared" si="287"/>
        <v xml:space="preserve"> </v>
      </c>
      <c r="AV244" s="79"/>
      <c r="AW244" s="1218" t="str">
        <f t="shared" si="288"/>
        <v/>
      </c>
      <c r="AX244" s="213" t="str">
        <f t="shared" si="214"/>
        <v xml:space="preserve"> </v>
      </c>
      <c r="AY244" s="213" t="str">
        <f t="shared" si="289"/>
        <v xml:space="preserve"> </v>
      </c>
      <c r="AZ244" s="445"/>
      <c r="BA244" s="81"/>
      <c r="BB244" s="81"/>
      <c r="BC244" s="80"/>
      <c r="BD244" s="245"/>
      <c r="BE244" s="442"/>
      <c r="BF244" s="442"/>
      <c r="BG244" s="442"/>
      <c r="BH244" s="219" t="str">
        <f t="shared" si="215"/>
        <v xml:space="preserve"> </v>
      </c>
      <c r="BI244" s="446"/>
      <c r="BJ244" s="704"/>
      <c r="BK244" s="81"/>
      <c r="BL244" s="451"/>
      <c r="BM244" s="450"/>
      <c r="BN244" s="449"/>
      <c r="BO244" s="449"/>
      <c r="BP244" s="81"/>
      <c r="BQ244" s="81"/>
      <c r="BR244" s="81"/>
      <c r="BS244" s="81"/>
      <c r="BT244" s="81"/>
      <c r="BU244" s="81"/>
      <c r="BV244" s="81"/>
      <c r="BW244" s="81"/>
      <c r="BX244" s="81"/>
      <c r="BY244" s="81"/>
      <c r="BZ244" s="81"/>
      <c r="CA244" s="81"/>
      <c r="CB244" s="81"/>
      <c r="CC244" s="81"/>
      <c r="CD244" s="81"/>
      <c r="CE244" s="81"/>
      <c r="CF244" s="81"/>
      <c r="CG244" s="81"/>
      <c r="CH244" s="81"/>
      <c r="CI244" s="81"/>
      <c r="CJ244" s="81"/>
      <c r="CK244" s="81"/>
      <c r="CL244" s="81"/>
      <c r="CM244" s="81"/>
      <c r="CN244" s="81"/>
      <c r="CO244" s="81"/>
      <c r="CP244" s="81"/>
      <c r="CQ244" s="81"/>
      <c r="CR244" s="81"/>
      <c r="CS244" s="81"/>
      <c r="CT244" s="81"/>
      <c r="CU244" s="81"/>
      <c r="CV244" s="81"/>
      <c r="CW244" s="81"/>
      <c r="CX244" s="81"/>
      <c r="CY244" s="81"/>
      <c r="CZ244" s="81"/>
      <c r="DA244" s="81"/>
      <c r="DB244" s="81"/>
      <c r="DC244" s="81"/>
      <c r="DD244" s="81"/>
      <c r="DE244" s="81"/>
      <c r="DF244" s="81"/>
      <c r="DG244" s="81"/>
      <c r="DH244" s="81"/>
      <c r="DI244" s="81"/>
      <c r="DJ244" s="81"/>
      <c r="DK244" s="448"/>
      <c r="DL244" s="213" t="str">
        <f t="shared" si="216"/>
        <v xml:space="preserve"> </v>
      </c>
      <c r="DM244" s="246">
        <f t="shared" si="290"/>
        <v>125</v>
      </c>
      <c r="DN244" s="447"/>
      <c r="DO244" s="449"/>
      <c r="DP244" s="81"/>
      <c r="DQ244" s="81"/>
      <c r="DR244" s="81"/>
      <c r="DS244" s="81"/>
      <c r="DT244" s="81"/>
      <c r="DU244" s="81"/>
      <c r="DV244" s="448"/>
      <c r="DW244" s="450"/>
      <c r="DX244" s="704"/>
      <c r="DY244" s="213" t="str">
        <f t="shared" si="291"/>
        <v xml:space="preserve"> </v>
      </c>
      <c r="DZ244" s="213" t="str">
        <f t="shared" si="292"/>
        <v xml:space="preserve"> </v>
      </c>
      <c r="EA244" s="247"/>
      <c r="EB244" s="247"/>
      <c r="EC244" s="247"/>
      <c r="ED244" s="247"/>
      <c r="EE244" s="247"/>
      <c r="EF244" s="247"/>
      <c r="EG244" s="450"/>
      <c r="EH244" s="704"/>
      <c r="EI244" s="213" t="str">
        <f t="shared" si="293"/>
        <v xml:space="preserve"> </v>
      </c>
      <c r="EJ244" s="213" t="str">
        <f t="shared" si="294"/>
        <v xml:space="preserve"> </v>
      </c>
      <c r="EK244" s="81"/>
      <c r="EL244" s="81"/>
      <c r="EM244" s="81"/>
      <c r="EN244" s="704"/>
      <c r="EO244" s="213" t="str">
        <f t="shared" si="295"/>
        <v xml:space="preserve"> </v>
      </c>
      <c r="EP244" s="249"/>
      <c r="EQ244" s="704"/>
      <c r="ER244" s="248"/>
      <c r="ES244" s="704"/>
      <c r="ET244" s="248"/>
      <c r="EU244" s="251"/>
      <c r="EV244" s="213" t="str">
        <f t="shared" si="296"/>
        <v xml:space="preserve"> </v>
      </c>
      <c r="EW244" s="213" t="str">
        <f t="shared" si="297"/>
        <v xml:space="preserve"> </v>
      </c>
      <c r="EX244" s="82"/>
      <c r="EY244" s="82"/>
      <c r="EZ244" s="82"/>
      <c r="FA244" s="248"/>
      <c r="FB244" s="1337" t="str">
        <f t="shared" si="298"/>
        <v xml:space="preserve"> </v>
      </c>
      <c r="FC244" s="452"/>
      <c r="FD244" s="213" t="str" cm="1">
        <f t="array" ref="FD244">IF(AND(SUM(COUNTIF(DO244:DV244,{"*実施*"}),COUNTIF(EA244:EF244,{"*実施*"}))&gt;0,FC244=""),"法に基づく措置あり→問12に記入",
IF(AND(SUM(COUNTIF(DO244:DV244,{"*実施*"}),COUNTIF(EA244:EF244,{"*実施*"}))&lt;1,FC244&lt;&gt;""),"法に基づく措置なし→問12に記入不要"," "))</f>
        <v xml:space="preserve"> </v>
      </c>
      <c r="FE244" s="449"/>
      <c r="FF244" s="704"/>
      <c r="FG244" s="81"/>
      <c r="FH244" s="449"/>
      <c r="FI244" s="1100"/>
      <c r="FJ244" s="1107" t="str">
        <f t="shared" si="225"/>
        <v xml:space="preserve"> </v>
      </c>
      <c r="FK244" s="779" t="str">
        <f t="shared" si="299"/>
        <v/>
      </c>
      <c r="FL244" s="212" t="str">
        <f t="shared" si="300"/>
        <v xml:space="preserve"> </v>
      </c>
      <c r="FM244" s="1335" t="str">
        <f t="shared" si="226"/>
        <v xml:space="preserve"> </v>
      </c>
      <c r="FN244" s="1273" t="str">
        <f t="shared" si="227"/>
        <v/>
      </c>
      <c r="FO244" s="1274" t="str">
        <f t="shared" si="228"/>
        <v/>
      </c>
      <c r="FP244" s="1275" t="str">
        <f t="shared" si="229"/>
        <v/>
      </c>
      <c r="FQ244" s="1275" t="str">
        <f t="shared" si="230"/>
        <v/>
      </c>
      <c r="FR244" s="1275" t="str">
        <f t="shared" si="231"/>
        <v/>
      </c>
      <c r="FS244" s="1275" t="str">
        <f t="shared" si="232"/>
        <v/>
      </c>
      <c r="FT244" s="1275" t="str">
        <f t="shared" si="233"/>
        <v/>
      </c>
      <c r="FU244" s="1275" t="str">
        <f t="shared" si="234"/>
        <v/>
      </c>
      <c r="FV244" s="1275" t="str">
        <f t="shared" si="235"/>
        <v/>
      </c>
      <c r="FW244" s="1275" t="str">
        <f t="shared" si="236"/>
        <v/>
      </c>
      <c r="FY244" s="1234" t="str">
        <f t="shared" si="250"/>
        <v xml:space="preserve"> </v>
      </c>
      <c r="FZ244" s="1234" t="str">
        <f t="shared" si="251"/>
        <v xml:space="preserve"> </v>
      </c>
      <c r="GA244" s="1234" t="str">
        <f t="shared" si="252"/>
        <v xml:space="preserve"> </v>
      </c>
      <c r="GB244" s="1234" t="str">
        <f t="shared" si="253"/>
        <v xml:space="preserve"> </v>
      </c>
      <c r="GC244" s="1234" t="str">
        <f t="shared" si="254"/>
        <v xml:space="preserve"> </v>
      </c>
      <c r="GD244" s="1234" t="str">
        <f t="shared" si="255"/>
        <v xml:space="preserve"> </v>
      </c>
      <c r="GE244" s="1234" t="str">
        <f t="shared" si="256"/>
        <v xml:space="preserve"> </v>
      </c>
      <c r="GF244" s="1234" t="str">
        <f t="shared" si="257"/>
        <v xml:space="preserve"> </v>
      </c>
      <c r="GG244" s="1234" t="str">
        <f t="shared" si="258"/>
        <v xml:space="preserve"> </v>
      </c>
      <c r="GH244" s="1234">
        <f t="shared" si="259"/>
        <v>0</v>
      </c>
      <c r="GI244" s="1234" t="str">
        <f t="shared" si="260"/>
        <v xml:space="preserve"> </v>
      </c>
      <c r="GJ244" s="1234" t="str">
        <f t="shared" si="261"/>
        <v xml:space="preserve"> </v>
      </c>
      <c r="GK244" s="1234" t="str">
        <f t="shared" si="262"/>
        <v xml:space="preserve"> </v>
      </c>
      <c r="GL244" s="1234" t="str">
        <f t="shared" si="263"/>
        <v xml:space="preserve"> </v>
      </c>
      <c r="GM244" s="1234" t="str">
        <f t="shared" si="264"/>
        <v xml:space="preserve"> </v>
      </c>
      <c r="GN244" s="1234" t="str">
        <f t="shared" si="265"/>
        <v xml:space="preserve"> </v>
      </c>
      <c r="GO244" s="1234" t="str">
        <f t="shared" si="266"/>
        <v xml:space="preserve"> </v>
      </c>
      <c r="GP244" s="1234" t="str">
        <f t="shared" si="267"/>
        <v xml:space="preserve"> </v>
      </c>
      <c r="GQ244" s="1234" t="str">
        <f t="shared" si="268"/>
        <v xml:space="preserve"> </v>
      </c>
      <c r="GR244" s="1234">
        <f t="shared" si="269"/>
        <v>0</v>
      </c>
      <c r="GS244" s="1234" t="str">
        <f t="shared" si="271"/>
        <v xml:space="preserve"> </v>
      </c>
      <c r="GT244" s="1234" t="str">
        <f t="shared" si="272"/>
        <v xml:space="preserve"> </v>
      </c>
      <c r="GU244" s="1234" t="str">
        <f t="shared" si="273"/>
        <v xml:space="preserve"> </v>
      </c>
      <c r="GV244" s="1234" t="str">
        <f t="shared" si="274"/>
        <v xml:space="preserve"> </v>
      </c>
      <c r="GW244" s="1234" t="str">
        <f t="shared" si="275"/>
        <v xml:space="preserve"> </v>
      </c>
      <c r="GX244" s="1234" t="str">
        <f t="shared" si="276"/>
        <v xml:space="preserve"> </v>
      </c>
      <c r="GY244" s="1234" t="str">
        <f t="shared" si="277"/>
        <v xml:space="preserve"> </v>
      </c>
      <c r="GZ244" s="1234" t="str">
        <f t="shared" si="278"/>
        <v xml:space="preserve"> </v>
      </c>
      <c r="HA244" s="1234" t="str">
        <f t="shared" si="279"/>
        <v xml:space="preserve"> </v>
      </c>
      <c r="HB244" s="1234">
        <f t="shared" si="270"/>
        <v>0</v>
      </c>
      <c r="HC244" s="1234" t="str">
        <f t="shared" si="237"/>
        <v xml:space="preserve"> </v>
      </c>
      <c r="HD244" s="1234" t="str">
        <f t="shared" si="238"/>
        <v xml:space="preserve"> </v>
      </c>
      <c r="HE244" s="1234" t="str">
        <f t="shared" si="239"/>
        <v xml:space="preserve"> </v>
      </c>
      <c r="HF244" s="1234">
        <f t="shared" si="240"/>
        <v>0</v>
      </c>
      <c r="HG244" s="1234" t="str">
        <f t="shared" si="241"/>
        <v xml:space="preserve"> </v>
      </c>
      <c r="HH244" s="1234" t="str">
        <f t="shared" si="242"/>
        <v xml:space="preserve"> </v>
      </c>
      <c r="HI244" s="1234" t="str">
        <f t="shared" si="243"/>
        <v xml:space="preserve"> </v>
      </c>
      <c r="HJ244" s="1234" t="str">
        <f t="shared" si="244"/>
        <v xml:space="preserve"> </v>
      </c>
      <c r="HK244" s="1234" t="str">
        <f t="shared" si="245"/>
        <v xml:space="preserve"> </v>
      </c>
      <c r="HL244" s="1234" t="str">
        <f t="shared" si="246"/>
        <v xml:space="preserve"> </v>
      </c>
      <c r="HM244" s="1234" t="str">
        <f t="shared" si="247"/>
        <v xml:space="preserve"> </v>
      </c>
      <c r="HN244" s="1234">
        <f t="shared" si="248"/>
        <v>0</v>
      </c>
    </row>
    <row r="245" spans="1:222" ht="30" customHeight="1" thickTop="1" thickBot="1">
      <c r="A245" s="1205">
        <f>【A票】【D票】!$D$10</f>
        <v>0</v>
      </c>
      <c r="B245" s="1205">
        <f>【A票】【D票】!$H$10</f>
        <v>0</v>
      </c>
      <c r="C245" s="1206" t="str">
        <f>【A票】【D票】!$K$10</f>
        <v xml:space="preserve"> </v>
      </c>
      <c r="D245" s="1207">
        <f t="shared" si="206"/>
        <v>126</v>
      </c>
      <c r="E245" s="472"/>
      <c r="F245" s="704"/>
      <c r="G245" s="588"/>
      <c r="H245" s="589"/>
      <c r="I245" s="639"/>
      <c r="J245" s="639"/>
      <c r="K245" s="639"/>
      <c r="L245" s="639"/>
      <c r="M245" s="639"/>
      <c r="N245" s="639"/>
      <c r="O245" s="639"/>
      <c r="P245" s="639"/>
      <c r="Q245" s="639"/>
      <c r="R245" s="639"/>
      <c r="S245" s="639"/>
      <c r="T245" s="639"/>
      <c r="U245" s="639"/>
      <c r="V245" s="640"/>
      <c r="W245" s="644"/>
      <c r="X245" s="644"/>
      <c r="Y245" s="645"/>
      <c r="Z245" s="643"/>
      <c r="AA245" s="212" t="str">
        <f t="shared" si="282"/>
        <v xml:space="preserve"> </v>
      </c>
      <c r="AB245" s="212" t="str">
        <f t="shared" si="283"/>
        <v xml:space="preserve"> </v>
      </c>
      <c r="AC245" s="81"/>
      <c r="AD245" s="448"/>
      <c r="AE245" s="448"/>
      <c r="AF245" s="804" t="str">
        <f t="shared" si="210"/>
        <v xml:space="preserve"> </v>
      </c>
      <c r="AG245" s="804" t="str">
        <f t="shared" si="211"/>
        <v xml:space="preserve"> </v>
      </c>
      <c r="AH245" s="440"/>
      <c r="AI245" s="704"/>
      <c r="AJ245" s="442"/>
      <c r="AK245" s="442"/>
      <c r="AL245" s="442"/>
      <c r="AM245" s="442"/>
      <c r="AN245" s="844"/>
      <c r="AO245" s="443"/>
      <c r="AP245" s="441"/>
      <c r="AQ245" s="1328" t="str">
        <f t="shared" si="249"/>
        <v xml:space="preserve"> </v>
      </c>
      <c r="AR245" s="213" t="str">
        <f t="shared" si="284"/>
        <v xml:space="preserve"> </v>
      </c>
      <c r="AS245" s="213" t="str">
        <f t="shared" si="285"/>
        <v xml:space="preserve"> </v>
      </c>
      <c r="AT245" s="1216" t="str">
        <f t="shared" si="286"/>
        <v xml:space="preserve"> </v>
      </c>
      <c r="AU245" s="1217" t="str">
        <f t="shared" si="287"/>
        <v xml:space="preserve"> </v>
      </c>
      <c r="AV245" s="79"/>
      <c r="AW245" s="1218" t="str">
        <f t="shared" si="288"/>
        <v/>
      </c>
      <c r="AX245" s="213" t="str">
        <f t="shared" si="214"/>
        <v xml:space="preserve"> </v>
      </c>
      <c r="AY245" s="213" t="str">
        <f t="shared" si="289"/>
        <v xml:space="preserve"> </v>
      </c>
      <c r="AZ245" s="445"/>
      <c r="BA245" s="81"/>
      <c r="BB245" s="81"/>
      <c r="BC245" s="80"/>
      <c r="BD245" s="245"/>
      <c r="BE245" s="442"/>
      <c r="BF245" s="442"/>
      <c r="BG245" s="442"/>
      <c r="BH245" s="219" t="str">
        <f t="shared" si="215"/>
        <v xml:space="preserve"> </v>
      </c>
      <c r="BI245" s="446"/>
      <c r="BJ245" s="704"/>
      <c r="BK245" s="81"/>
      <c r="BL245" s="451"/>
      <c r="BM245" s="450"/>
      <c r="BN245" s="449"/>
      <c r="BO245" s="449"/>
      <c r="BP245" s="81"/>
      <c r="BQ245" s="81"/>
      <c r="BR245" s="81"/>
      <c r="BS245" s="81"/>
      <c r="BT245" s="81"/>
      <c r="BU245" s="81"/>
      <c r="BV245" s="81"/>
      <c r="BW245" s="81"/>
      <c r="BX245" s="81"/>
      <c r="BY245" s="81"/>
      <c r="BZ245" s="81"/>
      <c r="CA245" s="81"/>
      <c r="CB245" s="81"/>
      <c r="CC245" s="81"/>
      <c r="CD245" s="81"/>
      <c r="CE245" s="81"/>
      <c r="CF245" s="81"/>
      <c r="CG245" s="81"/>
      <c r="CH245" s="81"/>
      <c r="CI245" s="81"/>
      <c r="CJ245" s="81"/>
      <c r="CK245" s="81"/>
      <c r="CL245" s="81"/>
      <c r="CM245" s="81"/>
      <c r="CN245" s="81"/>
      <c r="CO245" s="81"/>
      <c r="CP245" s="81"/>
      <c r="CQ245" s="81"/>
      <c r="CR245" s="81"/>
      <c r="CS245" s="81"/>
      <c r="CT245" s="81"/>
      <c r="CU245" s="81"/>
      <c r="CV245" s="81"/>
      <c r="CW245" s="81"/>
      <c r="CX245" s="81"/>
      <c r="CY245" s="81"/>
      <c r="CZ245" s="81"/>
      <c r="DA245" s="81"/>
      <c r="DB245" s="81"/>
      <c r="DC245" s="81"/>
      <c r="DD245" s="81"/>
      <c r="DE245" s="81"/>
      <c r="DF245" s="81"/>
      <c r="DG245" s="81"/>
      <c r="DH245" s="81"/>
      <c r="DI245" s="81"/>
      <c r="DJ245" s="81"/>
      <c r="DK245" s="448"/>
      <c r="DL245" s="213" t="str">
        <f t="shared" si="216"/>
        <v xml:space="preserve"> </v>
      </c>
      <c r="DM245" s="246">
        <f t="shared" si="290"/>
        <v>126</v>
      </c>
      <c r="DN245" s="447"/>
      <c r="DO245" s="449"/>
      <c r="DP245" s="81"/>
      <c r="DQ245" s="81"/>
      <c r="DR245" s="81"/>
      <c r="DS245" s="81"/>
      <c r="DT245" s="81"/>
      <c r="DU245" s="81"/>
      <c r="DV245" s="448"/>
      <c r="DW245" s="450"/>
      <c r="DX245" s="704"/>
      <c r="DY245" s="213" t="str">
        <f t="shared" si="291"/>
        <v xml:space="preserve"> </v>
      </c>
      <c r="DZ245" s="213" t="str">
        <f t="shared" si="292"/>
        <v xml:space="preserve"> </v>
      </c>
      <c r="EA245" s="247"/>
      <c r="EB245" s="247"/>
      <c r="EC245" s="247"/>
      <c r="ED245" s="247"/>
      <c r="EE245" s="247"/>
      <c r="EF245" s="247"/>
      <c r="EG245" s="450"/>
      <c r="EH245" s="704"/>
      <c r="EI245" s="213" t="str">
        <f t="shared" si="293"/>
        <v xml:space="preserve"> </v>
      </c>
      <c r="EJ245" s="213" t="str">
        <f t="shared" si="294"/>
        <v xml:space="preserve"> </v>
      </c>
      <c r="EK245" s="81"/>
      <c r="EL245" s="81"/>
      <c r="EM245" s="81"/>
      <c r="EN245" s="704"/>
      <c r="EO245" s="213" t="str">
        <f t="shared" si="295"/>
        <v xml:space="preserve"> </v>
      </c>
      <c r="EP245" s="249"/>
      <c r="EQ245" s="704"/>
      <c r="ER245" s="248"/>
      <c r="ES245" s="704"/>
      <c r="ET245" s="248"/>
      <c r="EU245" s="251"/>
      <c r="EV245" s="213" t="str">
        <f t="shared" si="296"/>
        <v xml:space="preserve"> </v>
      </c>
      <c r="EW245" s="213" t="str">
        <f t="shared" si="297"/>
        <v xml:space="preserve"> </v>
      </c>
      <c r="EX245" s="82"/>
      <c r="EY245" s="82"/>
      <c r="EZ245" s="82"/>
      <c r="FA245" s="248"/>
      <c r="FB245" s="1337" t="str">
        <f t="shared" si="298"/>
        <v xml:space="preserve"> </v>
      </c>
      <c r="FC245" s="452"/>
      <c r="FD245" s="213" t="str" cm="1">
        <f t="array" ref="FD245">IF(AND(SUM(COUNTIF(DO245:DV245,{"*実施*"}),COUNTIF(EA245:EF245,{"*実施*"}))&gt;0,FC245=""),"法に基づく措置あり→問12に記入",
IF(AND(SUM(COUNTIF(DO245:DV245,{"*実施*"}),COUNTIF(EA245:EF245,{"*実施*"}))&lt;1,FC245&lt;&gt;""),"法に基づく措置なし→問12に記入不要"," "))</f>
        <v xml:space="preserve"> </v>
      </c>
      <c r="FE245" s="449"/>
      <c r="FF245" s="704"/>
      <c r="FG245" s="81"/>
      <c r="FH245" s="449"/>
      <c r="FI245" s="1100"/>
      <c r="FJ245" s="1107" t="str">
        <f t="shared" si="225"/>
        <v xml:space="preserve"> </v>
      </c>
      <c r="FK245" s="779" t="str">
        <f t="shared" si="299"/>
        <v/>
      </c>
      <c r="FL245" s="212" t="str">
        <f t="shared" si="300"/>
        <v xml:space="preserve"> </v>
      </c>
      <c r="FM245" s="1335" t="str">
        <f t="shared" si="226"/>
        <v xml:space="preserve"> </v>
      </c>
      <c r="FN245" s="1273" t="str">
        <f t="shared" si="227"/>
        <v/>
      </c>
      <c r="FO245" s="1274" t="str">
        <f t="shared" si="228"/>
        <v/>
      </c>
      <c r="FP245" s="1275" t="str">
        <f t="shared" si="229"/>
        <v/>
      </c>
      <c r="FQ245" s="1275" t="str">
        <f t="shared" si="230"/>
        <v/>
      </c>
      <c r="FR245" s="1275" t="str">
        <f t="shared" si="231"/>
        <v/>
      </c>
      <c r="FS245" s="1275" t="str">
        <f t="shared" si="232"/>
        <v/>
      </c>
      <c r="FT245" s="1275" t="str">
        <f t="shared" si="233"/>
        <v/>
      </c>
      <c r="FU245" s="1275" t="str">
        <f t="shared" si="234"/>
        <v/>
      </c>
      <c r="FV245" s="1275" t="str">
        <f t="shared" si="235"/>
        <v/>
      </c>
      <c r="FW245" s="1275" t="str">
        <f t="shared" si="236"/>
        <v/>
      </c>
      <c r="FY245" s="1234" t="str">
        <f t="shared" si="250"/>
        <v xml:space="preserve"> </v>
      </c>
      <c r="FZ245" s="1234" t="str">
        <f t="shared" si="251"/>
        <v xml:space="preserve"> </v>
      </c>
      <c r="GA245" s="1234" t="str">
        <f t="shared" si="252"/>
        <v xml:space="preserve"> </v>
      </c>
      <c r="GB245" s="1234" t="str">
        <f t="shared" si="253"/>
        <v xml:space="preserve"> </v>
      </c>
      <c r="GC245" s="1234" t="str">
        <f t="shared" si="254"/>
        <v xml:space="preserve"> </v>
      </c>
      <c r="GD245" s="1234" t="str">
        <f t="shared" si="255"/>
        <v xml:space="preserve"> </v>
      </c>
      <c r="GE245" s="1234" t="str">
        <f t="shared" si="256"/>
        <v xml:space="preserve"> </v>
      </c>
      <c r="GF245" s="1234" t="str">
        <f t="shared" si="257"/>
        <v xml:space="preserve"> </v>
      </c>
      <c r="GG245" s="1234" t="str">
        <f t="shared" si="258"/>
        <v xml:space="preserve"> </v>
      </c>
      <c r="GH245" s="1234">
        <f t="shared" si="259"/>
        <v>0</v>
      </c>
      <c r="GI245" s="1234" t="str">
        <f t="shared" si="260"/>
        <v xml:space="preserve"> </v>
      </c>
      <c r="GJ245" s="1234" t="str">
        <f t="shared" si="261"/>
        <v xml:space="preserve"> </v>
      </c>
      <c r="GK245" s="1234" t="str">
        <f t="shared" si="262"/>
        <v xml:space="preserve"> </v>
      </c>
      <c r="GL245" s="1234" t="str">
        <f t="shared" si="263"/>
        <v xml:space="preserve"> </v>
      </c>
      <c r="GM245" s="1234" t="str">
        <f t="shared" si="264"/>
        <v xml:space="preserve"> </v>
      </c>
      <c r="GN245" s="1234" t="str">
        <f t="shared" si="265"/>
        <v xml:space="preserve"> </v>
      </c>
      <c r="GO245" s="1234" t="str">
        <f t="shared" si="266"/>
        <v xml:space="preserve"> </v>
      </c>
      <c r="GP245" s="1234" t="str">
        <f t="shared" si="267"/>
        <v xml:space="preserve"> </v>
      </c>
      <c r="GQ245" s="1234" t="str">
        <f t="shared" si="268"/>
        <v xml:space="preserve"> </v>
      </c>
      <c r="GR245" s="1234">
        <f t="shared" si="269"/>
        <v>0</v>
      </c>
      <c r="GS245" s="1234" t="str">
        <f t="shared" si="271"/>
        <v xml:space="preserve"> </v>
      </c>
      <c r="GT245" s="1234" t="str">
        <f t="shared" si="272"/>
        <v xml:space="preserve"> </v>
      </c>
      <c r="GU245" s="1234" t="str">
        <f t="shared" si="273"/>
        <v xml:space="preserve"> </v>
      </c>
      <c r="GV245" s="1234" t="str">
        <f t="shared" si="274"/>
        <v xml:space="preserve"> </v>
      </c>
      <c r="GW245" s="1234" t="str">
        <f t="shared" si="275"/>
        <v xml:space="preserve"> </v>
      </c>
      <c r="GX245" s="1234" t="str">
        <f t="shared" si="276"/>
        <v xml:space="preserve"> </v>
      </c>
      <c r="GY245" s="1234" t="str">
        <f t="shared" si="277"/>
        <v xml:space="preserve"> </v>
      </c>
      <c r="GZ245" s="1234" t="str">
        <f t="shared" si="278"/>
        <v xml:space="preserve"> </v>
      </c>
      <c r="HA245" s="1234" t="str">
        <f t="shared" si="279"/>
        <v xml:space="preserve"> </v>
      </c>
      <c r="HB245" s="1234">
        <f t="shared" si="270"/>
        <v>0</v>
      </c>
      <c r="HC245" s="1234" t="str">
        <f t="shared" si="237"/>
        <v xml:space="preserve"> </v>
      </c>
      <c r="HD245" s="1234" t="str">
        <f t="shared" si="238"/>
        <v xml:space="preserve"> </v>
      </c>
      <c r="HE245" s="1234" t="str">
        <f t="shared" si="239"/>
        <v xml:space="preserve"> </v>
      </c>
      <c r="HF245" s="1234">
        <f t="shared" si="240"/>
        <v>0</v>
      </c>
      <c r="HG245" s="1234" t="str">
        <f t="shared" si="241"/>
        <v xml:space="preserve"> </v>
      </c>
      <c r="HH245" s="1234" t="str">
        <f t="shared" si="242"/>
        <v xml:space="preserve"> </v>
      </c>
      <c r="HI245" s="1234" t="str">
        <f t="shared" si="243"/>
        <v xml:space="preserve"> </v>
      </c>
      <c r="HJ245" s="1234" t="str">
        <f t="shared" si="244"/>
        <v xml:space="preserve"> </v>
      </c>
      <c r="HK245" s="1234" t="str">
        <f t="shared" si="245"/>
        <v xml:space="preserve"> </v>
      </c>
      <c r="HL245" s="1234" t="str">
        <f t="shared" si="246"/>
        <v xml:space="preserve"> </v>
      </c>
      <c r="HM245" s="1234" t="str">
        <f t="shared" si="247"/>
        <v xml:space="preserve"> </v>
      </c>
      <c r="HN245" s="1234">
        <f t="shared" si="248"/>
        <v>0</v>
      </c>
    </row>
    <row r="246" spans="1:222" ht="30" customHeight="1" thickTop="1" thickBot="1">
      <c r="A246" s="1205">
        <f>【A票】【D票】!$D$10</f>
        <v>0</v>
      </c>
      <c r="B246" s="1205">
        <f>【A票】【D票】!$H$10</f>
        <v>0</v>
      </c>
      <c r="C246" s="1206" t="str">
        <f>【A票】【D票】!$K$10</f>
        <v xml:space="preserve"> </v>
      </c>
      <c r="D246" s="1207">
        <f t="shared" si="206"/>
        <v>127</v>
      </c>
      <c r="E246" s="472"/>
      <c r="F246" s="704"/>
      <c r="G246" s="588"/>
      <c r="H246" s="589"/>
      <c r="I246" s="639"/>
      <c r="J246" s="639"/>
      <c r="K246" s="639"/>
      <c r="L246" s="639"/>
      <c r="M246" s="639"/>
      <c r="N246" s="639"/>
      <c r="O246" s="639"/>
      <c r="P246" s="639"/>
      <c r="Q246" s="639"/>
      <c r="R246" s="639"/>
      <c r="S246" s="639"/>
      <c r="T246" s="639"/>
      <c r="U246" s="639"/>
      <c r="V246" s="640"/>
      <c r="W246" s="644"/>
      <c r="X246" s="644"/>
      <c r="Y246" s="645"/>
      <c r="Z246" s="643"/>
      <c r="AA246" s="212" t="str">
        <f t="shared" si="282"/>
        <v xml:space="preserve"> </v>
      </c>
      <c r="AB246" s="212" t="str">
        <f t="shared" si="283"/>
        <v xml:space="preserve"> </v>
      </c>
      <c r="AC246" s="81"/>
      <c r="AD246" s="448"/>
      <c r="AE246" s="448"/>
      <c r="AF246" s="804" t="str">
        <f t="shared" si="210"/>
        <v xml:space="preserve"> </v>
      </c>
      <c r="AG246" s="804" t="str">
        <f t="shared" si="211"/>
        <v xml:space="preserve"> </v>
      </c>
      <c r="AH246" s="440"/>
      <c r="AI246" s="704"/>
      <c r="AJ246" s="442"/>
      <c r="AK246" s="442"/>
      <c r="AL246" s="442"/>
      <c r="AM246" s="442"/>
      <c r="AN246" s="844"/>
      <c r="AO246" s="443"/>
      <c r="AP246" s="441"/>
      <c r="AQ246" s="1328" t="str">
        <f t="shared" si="249"/>
        <v xml:space="preserve"> </v>
      </c>
      <c r="AR246" s="213" t="str">
        <f t="shared" si="284"/>
        <v xml:space="preserve"> </v>
      </c>
      <c r="AS246" s="213" t="str">
        <f t="shared" si="285"/>
        <v xml:space="preserve"> </v>
      </c>
      <c r="AT246" s="1216" t="str">
        <f t="shared" si="286"/>
        <v xml:space="preserve"> </v>
      </c>
      <c r="AU246" s="1217" t="str">
        <f t="shared" si="287"/>
        <v xml:space="preserve"> </v>
      </c>
      <c r="AV246" s="79"/>
      <c r="AW246" s="1218" t="str">
        <f t="shared" si="288"/>
        <v/>
      </c>
      <c r="AX246" s="213" t="str">
        <f t="shared" si="214"/>
        <v xml:space="preserve"> </v>
      </c>
      <c r="AY246" s="213" t="str">
        <f t="shared" si="289"/>
        <v xml:space="preserve"> </v>
      </c>
      <c r="AZ246" s="445"/>
      <c r="BA246" s="81"/>
      <c r="BB246" s="81"/>
      <c r="BC246" s="80"/>
      <c r="BD246" s="245"/>
      <c r="BE246" s="442"/>
      <c r="BF246" s="442"/>
      <c r="BG246" s="442"/>
      <c r="BH246" s="219" t="str">
        <f t="shared" si="215"/>
        <v xml:space="preserve"> </v>
      </c>
      <c r="BI246" s="446"/>
      <c r="BJ246" s="704"/>
      <c r="BK246" s="81"/>
      <c r="BL246" s="451"/>
      <c r="BM246" s="450"/>
      <c r="BN246" s="449"/>
      <c r="BO246" s="449"/>
      <c r="BP246" s="81"/>
      <c r="BQ246" s="81"/>
      <c r="BR246" s="81"/>
      <c r="BS246" s="81"/>
      <c r="BT246" s="81"/>
      <c r="BU246" s="81"/>
      <c r="BV246" s="81"/>
      <c r="BW246" s="81"/>
      <c r="BX246" s="81"/>
      <c r="BY246" s="81"/>
      <c r="BZ246" s="81"/>
      <c r="CA246" s="81"/>
      <c r="CB246" s="81"/>
      <c r="CC246" s="81"/>
      <c r="CD246" s="81"/>
      <c r="CE246" s="81"/>
      <c r="CF246" s="81"/>
      <c r="CG246" s="81"/>
      <c r="CH246" s="81"/>
      <c r="CI246" s="81"/>
      <c r="CJ246" s="81"/>
      <c r="CK246" s="81"/>
      <c r="CL246" s="81"/>
      <c r="CM246" s="81"/>
      <c r="CN246" s="81"/>
      <c r="CO246" s="81"/>
      <c r="CP246" s="81"/>
      <c r="CQ246" s="81"/>
      <c r="CR246" s="81"/>
      <c r="CS246" s="81"/>
      <c r="CT246" s="81"/>
      <c r="CU246" s="81"/>
      <c r="CV246" s="81"/>
      <c r="CW246" s="81"/>
      <c r="CX246" s="81"/>
      <c r="CY246" s="81"/>
      <c r="CZ246" s="81"/>
      <c r="DA246" s="81"/>
      <c r="DB246" s="81"/>
      <c r="DC246" s="81"/>
      <c r="DD246" s="81"/>
      <c r="DE246" s="81"/>
      <c r="DF246" s="81"/>
      <c r="DG246" s="81"/>
      <c r="DH246" s="81"/>
      <c r="DI246" s="81"/>
      <c r="DJ246" s="81"/>
      <c r="DK246" s="448"/>
      <c r="DL246" s="213" t="str">
        <f t="shared" si="216"/>
        <v xml:space="preserve"> </v>
      </c>
      <c r="DM246" s="246">
        <f t="shared" si="290"/>
        <v>127</v>
      </c>
      <c r="DN246" s="447"/>
      <c r="DO246" s="449"/>
      <c r="DP246" s="81"/>
      <c r="DQ246" s="81"/>
      <c r="DR246" s="81"/>
      <c r="DS246" s="81"/>
      <c r="DT246" s="81"/>
      <c r="DU246" s="81"/>
      <c r="DV246" s="448"/>
      <c r="DW246" s="450"/>
      <c r="DX246" s="704"/>
      <c r="DY246" s="213" t="str">
        <f t="shared" si="291"/>
        <v xml:space="preserve"> </v>
      </c>
      <c r="DZ246" s="213" t="str">
        <f t="shared" si="292"/>
        <v xml:space="preserve"> </v>
      </c>
      <c r="EA246" s="247"/>
      <c r="EB246" s="247"/>
      <c r="EC246" s="247"/>
      <c r="ED246" s="247"/>
      <c r="EE246" s="247"/>
      <c r="EF246" s="247"/>
      <c r="EG246" s="450"/>
      <c r="EH246" s="704"/>
      <c r="EI246" s="213" t="str">
        <f t="shared" si="293"/>
        <v xml:space="preserve"> </v>
      </c>
      <c r="EJ246" s="213" t="str">
        <f t="shared" si="294"/>
        <v xml:space="preserve"> </v>
      </c>
      <c r="EK246" s="81"/>
      <c r="EL246" s="81"/>
      <c r="EM246" s="81"/>
      <c r="EN246" s="704"/>
      <c r="EO246" s="213" t="str">
        <f t="shared" si="295"/>
        <v xml:space="preserve"> </v>
      </c>
      <c r="EP246" s="249"/>
      <c r="EQ246" s="704"/>
      <c r="ER246" s="248"/>
      <c r="ES246" s="704"/>
      <c r="ET246" s="248"/>
      <c r="EU246" s="251"/>
      <c r="EV246" s="213" t="str">
        <f t="shared" si="296"/>
        <v xml:space="preserve"> </v>
      </c>
      <c r="EW246" s="213" t="str">
        <f t="shared" si="297"/>
        <v xml:space="preserve"> </v>
      </c>
      <c r="EX246" s="82"/>
      <c r="EY246" s="82"/>
      <c r="EZ246" s="82"/>
      <c r="FA246" s="248"/>
      <c r="FB246" s="1337" t="str">
        <f t="shared" si="298"/>
        <v xml:space="preserve"> </v>
      </c>
      <c r="FC246" s="452"/>
      <c r="FD246" s="213" t="str" cm="1">
        <f t="array" ref="FD246">IF(AND(SUM(COUNTIF(DO246:DV246,{"*実施*"}),COUNTIF(EA246:EF246,{"*実施*"}))&gt;0,FC246=""),"法に基づく措置あり→問12に記入",
IF(AND(SUM(COUNTIF(DO246:DV246,{"*実施*"}),COUNTIF(EA246:EF246,{"*実施*"}))&lt;1,FC246&lt;&gt;""),"法に基づく措置なし→問12に記入不要"," "))</f>
        <v xml:space="preserve"> </v>
      </c>
      <c r="FE246" s="449"/>
      <c r="FF246" s="704"/>
      <c r="FG246" s="81"/>
      <c r="FH246" s="449"/>
      <c r="FI246" s="1100"/>
      <c r="FJ246" s="1107" t="str">
        <f t="shared" si="225"/>
        <v xml:space="preserve"> </v>
      </c>
      <c r="FK246" s="779" t="str">
        <f t="shared" si="299"/>
        <v/>
      </c>
      <c r="FL246" s="212" t="str">
        <f t="shared" si="300"/>
        <v xml:space="preserve"> </v>
      </c>
      <c r="FM246" s="1335" t="str">
        <f t="shared" si="226"/>
        <v xml:space="preserve"> </v>
      </c>
      <c r="FN246" s="1273" t="str">
        <f t="shared" si="227"/>
        <v/>
      </c>
      <c r="FO246" s="1274" t="str">
        <f t="shared" si="228"/>
        <v/>
      </c>
      <c r="FP246" s="1275" t="str">
        <f t="shared" si="229"/>
        <v/>
      </c>
      <c r="FQ246" s="1275" t="str">
        <f t="shared" si="230"/>
        <v/>
      </c>
      <c r="FR246" s="1275" t="str">
        <f t="shared" si="231"/>
        <v/>
      </c>
      <c r="FS246" s="1275" t="str">
        <f t="shared" si="232"/>
        <v/>
      </c>
      <c r="FT246" s="1275" t="str">
        <f t="shared" si="233"/>
        <v/>
      </c>
      <c r="FU246" s="1275" t="str">
        <f t="shared" si="234"/>
        <v/>
      </c>
      <c r="FV246" s="1275" t="str">
        <f t="shared" si="235"/>
        <v/>
      </c>
      <c r="FW246" s="1275" t="str">
        <f t="shared" si="236"/>
        <v/>
      </c>
      <c r="FY246" s="1234" t="str">
        <f t="shared" si="250"/>
        <v xml:space="preserve"> </v>
      </c>
      <c r="FZ246" s="1234" t="str">
        <f t="shared" si="251"/>
        <v xml:space="preserve"> </v>
      </c>
      <c r="GA246" s="1234" t="str">
        <f t="shared" si="252"/>
        <v xml:space="preserve"> </v>
      </c>
      <c r="GB246" s="1234" t="str">
        <f t="shared" si="253"/>
        <v xml:space="preserve"> </v>
      </c>
      <c r="GC246" s="1234" t="str">
        <f t="shared" si="254"/>
        <v xml:space="preserve"> </v>
      </c>
      <c r="GD246" s="1234" t="str">
        <f t="shared" si="255"/>
        <v xml:space="preserve"> </v>
      </c>
      <c r="GE246" s="1234" t="str">
        <f t="shared" si="256"/>
        <v xml:space="preserve"> </v>
      </c>
      <c r="GF246" s="1234" t="str">
        <f t="shared" si="257"/>
        <v xml:space="preserve"> </v>
      </c>
      <c r="GG246" s="1234" t="str">
        <f t="shared" si="258"/>
        <v xml:space="preserve"> </v>
      </c>
      <c r="GH246" s="1234">
        <f t="shared" si="259"/>
        <v>0</v>
      </c>
      <c r="GI246" s="1234" t="str">
        <f t="shared" si="260"/>
        <v xml:space="preserve"> </v>
      </c>
      <c r="GJ246" s="1234" t="str">
        <f t="shared" si="261"/>
        <v xml:space="preserve"> </v>
      </c>
      <c r="GK246" s="1234" t="str">
        <f t="shared" si="262"/>
        <v xml:space="preserve"> </v>
      </c>
      <c r="GL246" s="1234" t="str">
        <f t="shared" si="263"/>
        <v xml:space="preserve"> </v>
      </c>
      <c r="GM246" s="1234" t="str">
        <f t="shared" si="264"/>
        <v xml:space="preserve"> </v>
      </c>
      <c r="GN246" s="1234" t="str">
        <f t="shared" si="265"/>
        <v xml:space="preserve"> </v>
      </c>
      <c r="GO246" s="1234" t="str">
        <f t="shared" si="266"/>
        <v xml:space="preserve"> </v>
      </c>
      <c r="GP246" s="1234" t="str">
        <f t="shared" si="267"/>
        <v xml:space="preserve"> </v>
      </c>
      <c r="GQ246" s="1234" t="str">
        <f t="shared" si="268"/>
        <v xml:space="preserve"> </v>
      </c>
      <c r="GR246" s="1234">
        <f t="shared" si="269"/>
        <v>0</v>
      </c>
      <c r="GS246" s="1234" t="str">
        <f t="shared" si="271"/>
        <v xml:space="preserve"> </v>
      </c>
      <c r="GT246" s="1234" t="str">
        <f t="shared" si="272"/>
        <v xml:space="preserve"> </v>
      </c>
      <c r="GU246" s="1234" t="str">
        <f t="shared" si="273"/>
        <v xml:space="preserve"> </v>
      </c>
      <c r="GV246" s="1234" t="str">
        <f t="shared" si="274"/>
        <v xml:space="preserve"> </v>
      </c>
      <c r="GW246" s="1234" t="str">
        <f t="shared" si="275"/>
        <v xml:space="preserve"> </v>
      </c>
      <c r="GX246" s="1234" t="str">
        <f t="shared" si="276"/>
        <v xml:space="preserve"> </v>
      </c>
      <c r="GY246" s="1234" t="str">
        <f t="shared" si="277"/>
        <v xml:space="preserve"> </v>
      </c>
      <c r="GZ246" s="1234" t="str">
        <f t="shared" si="278"/>
        <v xml:space="preserve"> </v>
      </c>
      <c r="HA246" s="1234" t="str">
        <f t="shared" si="279"/>
        <v xml:space="preserve"> </v>
      </c>
      <c r="HB246" s="1234">
        <f t="shared" si="270"/>
        <v>0</v>
      </c>
      <c r="HC246" s="1234" t="str">
        <f t="shared" si="237"/>
        <v xml:space="preserve"> </v>
      </c>
      <c r="HD246" s="1234" t="str">
        <f t="shared" si="238"/>
        <v xml:space="preserve"> </v>
      </c>
      <c r="HE246" s="1234" t="str">
        <f t="shared" si="239"/>
        <v xml:space="preserve"> </v>
      </c>
      <c r="HF246" s="1234">
        <f t="shared" si="240"/>
        <v>0</v>
      </c>
      <c r="HG246" s="1234" t="str">
        <f t="shared" si="241"/>
        <v xml:space="preserve"> </v>
      </c>
      <c r="HH246" s="1234" t="str">
        <f t="shared" si="242"/>
        <v xml:space="preserve"> </v>
      </c>
      <c r="HI246" s="1234" t="str">
        <f t="shared" si="243"/>
        <v xml:space="preserve"> </v>
      </c>
      <c r="HJ246" s="1234" t="str">
        <f t="shared" si="244"/>
        <v xml:space="preserve"> </v>
      </c>
      <c r="HK246" s="1234" t="str">
        <f t="shared" si="245"/>
        <v xml:space="preserve"> </v>
      </c>
      <c r="HL246" s="1234" t="str">
        <f t="shared" si="246"/>
        <v xml:space="preserve"> </v>
      </c>
      <c r="HM246" s="1234" t="str">
        <f t="shared" si="247"/>
        <v xml:space="preserve"> </v>
      </c>
      <c r="HN246" s="1234">
        <f t="shared" si="248"/>
        <v>0</v>
      </c>
    </row>
    <row r="247" spans="1:222" ht="30" customHeight="1" thickTop="1" thickBot="1">
      <c r="A247" s="1205">
        <f>【A票】【D票】!$D$10</f>
        <v>0</v>
      </c>
      <c r="B247" s="1205">
        <f>【A票】【D票】!$H$10</f>
        <v>0</v>
      </c>
      <c r="C247" s="1206" t="str">
        <f>【A票】【D票】!$K$10</f>
        <v xml:space="preserve"> </v>
      </c>
      <c r="D247" s="1207">
        <f t="shared" si="206"/>
        <v>128</v>
      </c>
      <c r="E247" s="472"/>
      <c r="F247" s="704"/>
      <c r="G247" s="588"/>
      <c r="H247" s="589"/>
      <c r="I247" s="639"/>
      <c r="J247" s="639"/>
      <c r="K247" s="639"/>
      <c r="L247" s="639"/>
      <c r="M247" s="639"/>
      <c r="N247" s="639"/>
      <c r="O247" s="639"/>
      <c r="P247" s="639"/>
      <c r="Q247" s="639"/>
      <c r="R247" s="639"/>
      <c r="S247" s="639"/>
      <c r="T247" s="639"/>
      <c r="U247" s="639"/>
      <c r="V247" s="640"/>
      <c r="W247" s="644"/>
      <c r="X247" s="644"/>
      <c r="Y247" s="645"/>
      <c r="Z247" s="643"/>
      <c r="AA247" s="212" t="str">
        <f t="shared" si="282"/>
        <v xml:space="preserve"> </v>
      </c>
      <c r="AB247" s="212" t="str">
        <f t="shared" si="283"/>
        <v xml:space="preserve"> </v>
      </c>
      <c r="AC247" s="81"/>
      <c r="AD247" s="448"/>
      <c r="AE247" s="448"/>
      <c r="AF247" s="804" t="str">
        <f t="shared" si="210"/>
        <v xml:space="preserve"> </v>
      </c>
      <c r="AG247" s="804" t="str">
        <f t="shared" si="211"/>
        <v xml:space="preserve"> </v>
      </c>
      <c r="AH247" s="440"/>
      <c r="AI247" s="704"/>
      <c r="AJ247" s="442"/>
      <c r="AK247" s="442"/>
      <c r="AL247" s="442"/>
      <c r="AM247" s="442"/>
      <c r="AN247" s="844"/>
      <c r="AO247" s="443"/>
      <c r="AP247" s="441"/>
      <c r="AQ247" s="1328" t="str">
        <f t="shared" si="249"/>
        <v xml:space="preserve"> </v>
      </c>
      <c r="AR247" s="213" t="str">
        <f t="shared" si="284"/>
        <v xml:space="preserve"> </v>
      </c>
      <c r="AS247" s="213" t="str">
        <f t="shared" si="285"/>
        <v xml:space="preserve"> </v>
      </c>
      <c r="AT247" s="1216" t="str">
        <f t="shared" si="286"/>
        <v xml:space="preserve"> </v>
      </c>
      <c r="AU247" s="1217" t="str">
        <f t="shared" si="287"/>
        <v xml:space="preserve"> </v>
      </c>
      <c r="AV247" s="79"/>
      <c r="AW247" s="1218" t="str">
        <f t="shared" si="288"/>
        <v/>
      </c>
      <c r="AX247" s="213" t="str">
        <f t="shared" si="214"/>
        <v xml:space="preserve"> </v>
      </c>
      <c r="AY247" s="213" t="str">
        <f t="shared" si="289"/>
        <v xml:space="preserve"> </v>
      </c>
      <c r="AZ247" s="445"/>
      <c r="BA247" s="81"/>
      <c r="BB247" s="81"/>
      <c r="BC247" s="80"/>
      <c r="BD247" s="245"/>
      <c r="BE247" s="442"/>
      <c r="BF247" s="442"/>
      <c r="BG247" s="442"/>
      <c r="BH247" s="219" t="str">
        <f t="shared" si="215"/>
        <v xml:space="preserve"> </v>
      </c>
      <c r="BI247" s="446"/>
      <c r="BJ247" s="704"/>
      <c r="BK247" s="81"/>
      <c r="BL247" s="451"/>
      <c r="BM247" s="450"/>
      <c r="BN247" s="449"/>
      <c r="BO247" s="449"/>
      <c r="BP247" s="81"/>
      <c r="BQ247" s="81"/>
      <c r="BR247" s="81"/>
      <c r="BS247" s="81"/>
      <c r="BT247" s="81"/>
      <c r="BU247" s="81"/>
      <c r="BV247" s="81"/>
      <c r="BW247" s="81"/>
      <c r="BX247" s="81"/>
      <c r="BY247" s="81"/>
      <c r="BZ247" s="81"/>
      <c r="CA247" s="81"/>
      <c r="CB247" s="81"/>
      <c r="CC247" s="81"/>
      <c r="CD247" s="81"/>
      <c r="CE247" s="81"/>
      <c r="CF247" s="81"/>
      <c r="CG247" s="81"/>
      <c r="CH247" s="81"/>
      <c r="CI247" s="81"/>
      <c r="CJ247" s="81"/>
      <c r="CK247" s="81"/>
      <c r="CL247" s="81"/>
      <c r="CM247" s="81"/>
      <c r="CN247" s="81"/>
      <c r="CO247" s="81"/>
      <c r="CP247" s="81"/>
      <c r="CQ247" s="81"/>
      <c r="CR247" s="81"/>
      <c r="CS247" s="81"/>
      <c r="CT247" s="81"/>
      <c r="CU247" s="81"/>
      <c r="CV247" s="81"/>
      <c r="CW247" s="81"/>
      <c r="CX247" s="81"/>
      <c r="CY247" s="81"/>
      <c r="CZ247" s="81"/>
      <c r="DA247" s="81"/>
      <c r="DB247" s="81"/>
      <c r="DC247" s="81"/>
      <c r="DD247" s="81"/>
      <c r="DE247" s="81"/>
      <c r="DF247" s="81"/>
      <c r="DG247" s="81"/>
      <c r="DH247" s="81"/>
      <c r="DI247" s="81"/>
      <c r="DJ247" s="81"/>
      <c r="DK247" s="448"/>
      <c r="DL247" s="213" t="str">
        <f t="shared" si="216"/>
        <v xml:space="preserve"> </v>
      </c>
      <c r="DM247" s="246">
        <f t="shared" si="290"/>
        <v>128</v>
      </c>
      <c r="DN247" s="447"/>
      <c r="DO247" s="449"/>
      <c r="DP247" s="81"/>
      <c r="DQ247" s="81"/>
      <c r="DR247" s="81"/>
      <c r="DS247" s="81"/>
      <c r="DT247" s="81"/>
      <c r="DU247" s="81"/>
      <c r="DV247" s="448"/>
      <c r="DW247" s="450"/>
      <c r="DX247" s="704"/>
      <c r="DY247" s="213" t="str">
        <f t="shared" si="291"/>
        <v xml:space="preserve"> </v>
      </c>
      <c r="DZ247" s="213" t="str">
        <f t="shared" si="292"/>
        <v xml:space="preserve"> </v>
      </c>
      <c r="EA247" s="247"/>
      <c r="EB247" s="247"/>
      <c r="EC247" s="247"/>
      <c r="ED247" s="247"/>
      <c r="EE247" s="247"/>
      <c r="EF247" s="247"/>
      <c r="EG247" s="450"/>
      <c r="EH247" s="704"/>
      <c r="EI247" s="213" t="str">
        <f t="shared" si="293"/>
        <v xml:space="preserve"> </v>
      </c>
      <c r="EJ247" s="213" t="str">
        <f t="shared" si="294"/>
        <v xml:space="preserve"> </v>
      </c>
      <c r="EK247" s="81"/>
      <c r="EL247" s="81"/>
      <c r="EM247" s="81"/>
      <c r="EN247" s="704"/>
      <c r="EO247" s="213" t="str">
        <f t="shared" si="295"/>
        <v xml:space="preserve"> </v>
      </c>
      <c r="EP247" s="249"/>
      <c r="EQ247" s="704"/>
      <c r="ER247" s="248"/>
      <c r="ES247" s="704"/>
      <c r="ET247" s="248"/>
      <c r="EU247" s="251"/>
      <c r="EV247" s="213" t="str">
        <f t="shared" si="296"/>
        <v xml:space="preserve"> </v>
      </c>
      <c r="EW247" s="213" t="str">
        <f t="shared" si="297"/>
        <v xml:space="preserve"> </v>
      </c>
      <c r="EX247" s="82"/>
      <c r="EY247" s="82"/>
      <c r="EZ247" s="82"/>
      <c r="FA247" s="248"/>
      <c r="FB247" s="1337" t="str">
        <f t="shared" si="298"/>
        <v xml:space="preserve"> </v>
      </c>
      <c r="FC247" s="452"/>
      <c r="FD247" s="213" t="str" cm="1">
        <f t="array" ref="FD247">IF(AND(SUM(COUNTIF(DO247:DV247,{"*実施*"}),COUNTIF(EA247:EF247,{"*実施*"}))&gt;0,FC247=""),"法に基づく措置あり→問12に記入",
IF(AND(SUM(COUNTIF(DO247:DV247,{"*実施*"}),COUNTIF(EA247:EF247,{"*実施*"}))&lt;1,FC247&lt;&gt;""),"法に基づく措置なし→問12に記入不要"," "))</f>
        <v xml:space="preserve"> </v>
      </c>
      <c r="FE247" s="449"/>
      <c r="FF247" s="704"/>
      <c r="FG247" s="81"/>
      <c r="FH247" s="449"/>
      <c r="FI247" s="1100"/>
      <c r="FJ247" s="1107" t="str">
        <f t="shared" si="225"/>
        <v xml:space="preserve"> </v>
      </c>
      <c r="FK247" s="779" t="str">
        <f t="shared" si="299"/>
        <v/>
      </c>
      <c r="FL247" s="212" t="str">
        <f t="shared" si="300"/>
        <v xml:space="preserve"> </v>
      </c>
      <c r="FM247" s="1335" t="str">
        <f t="shared" si="226"/>
        <v xml:space="preserve"> </v>
      </c>
      <c r="FN247" s="1273" t="str">
        <f t="shared" si="227"/>
        <v/>
      </c>
      <c r="FO247" s="1274" t="str">
        <f t="shared" si="228"/>
        <v/>
      </c>
      <c r="FP247" s="1275" t="str">
        <f t="shared" si="229"/>
        <v/>
      </c>
      <c r="FQ247" s="1275" t="str">
        <f t="shared" si="230"/>
        <v/>
      </c>
      <c r="FR247" s="1275" t="str">
        <f t="shared" si="231"/>
        <v/>
      </c>
      <c r="FS247" s="1275" t="str">
        <f t="shared" si="232"/>
        <v/>
      </c>
      <c r="FT247" s="1275" t="str">
        <f t="shared" si="233"/>
        <v/>
      </c>
      <c r="FU247" s="1275" t="str">
        <f t="shared" si="234"/>
        <v/>
      </c>
      <c r="FV247" s="1275" t="str">
        <f t="shared" si="235"/>
        <v/>
      </c>
      <c r="FW247" s="1275" t="str">
        <f t="shared" si="236"/>
        <v/>
      </c>
      <c r="FY247" s="1234" t="str">
        <f t="shared" si="250"/>
        <v xml:space="preserve"> </v>
      </c>
      <c r="FZ247" s="1234" t="str">
        <f t="shared" si="251"/>
        <v xml:space="preserve"> </v>
      </c>
      <c r="GA247" s="1234" t="str">
        <f t="shared" si="252"/>
        <v xml:space="preserve"> </v>
      </c>
      <c r="GB247" s="1234" t="str">
        <f t="shared" si="253"/>
        <v xml:space="preserve"> </v>
      </c>
      <c r="GC247" s="1234" t="str">
        <f t="shared" si="254"/>
        <v xml:space="preserve"> </v>
      </c>
      <c r="GD247" s="1234" t="str">
        <f t="shared" si="255"/>
        <v xml:space="preserve"> </v>
      </c>
      <c r="GE247" s="1234" t="str">
        <f t="shared" si="256"/>
        <v xml:space="preserve"> </v>
      </c>
      <c r="GF247" s="1234" t="str">
        <f t="shared" si="257"/>
        <v xml:space="preserve"> </v>
      </c>
      <c r="GG247" s="1234" t="str">
        <f t="shared" si="258"/>
        <v xml:space="preserve"> </v>
      </c>
      <c r="GH247" s="1234">
        <f t="shared" si="259"/>
        <v>0</v>
      </c>
      <c r="GI247" s="1234" t="str">
        <f t="shared" si="260"/>
        <v xml:space="preserve"> </v>
      </c>
      <c r="GJ247" s="1234" t="str">
        <f t="shared" si="261"/>
        <v xml:space="preserve"> </v>
      </c>
      <c r="GK247" s="1234" t="str">
        <f t="shared" si="262"/>
        <v xml:space="preserve"> </v>
      </c>
      <c r="GL247" s="1234" t="str">
        <f t="shared" si="263"/>
        <v xml:space="preserve"> </v>
      </c>
      <c r="GM247" s="1234" t="str">
        <f t="shared" si="264"/>
        <v xml:space="preserve"> </v>
      </c>
      <c r="GN247" s="1234" t="str">
        <f t="shared" si="265"/>
        <v xml:space="preserve"> </v>
      </c>
      <c r="GO247" s="1234" t="str">
        <f t="shared" si="266"/>
        <v xml:space="preserve"> </v>
      </c>
      <c r="GP247" s="1234" t="str">
        <f t="shared" si="267"/>
        <v xml:space="preserve"> </v>
      </c>
      <c r="GQ247" s="1234" t="str">
        <f t="shared" si="268"/>
        <v xml:space="preserve"> </v>
      </c>
      <c r="GR247" s="1234">
        <f t="shared" si="269"/>
        <v>0</v>
      </c>
      <c r="GS247" s="1234" t="str">
        <f t="shared" si="271"/>
        <v xml:space="preserve"> </v>
      </c>
      <c r="GT247" s="1234" t="str">
        <f t="shared" si="272"/>
        <v xml:space="preserve"> </v>
      </c>
      <c r="GU247" s="1234" t="str">
        <f t="shared" si="273"/>
        <v xml:space="preserve"> </v>
      </c>
      <c r="GV247" s="1234" t="str">
        <f t="shared" si="274"/>
        <v xml:space="preserve"> </v>
      </c>
      <c r="GW247" s="1234" t="str">
        <f t="shared" si="275"/>
        <v xml:space="preserve"> </v>
      </c>
      <c r="GX247" s="1234" t="str">
        <f t="shared" si="276"/>
        <v xml:space="preserve"> </v>
      </c>
      <c r="GY247" s="1234" t="str">
        <f t="shared" si="277"/>
        <v xml:space="preserve"> </v>
      </c>
      <c r="GZ247" s="1234" t="str">
        <f t="shared" si="278"/>
        <v xml:space="preserve"> </v>
      </c>
      <c r="HA247" s="1234" t="str">
        <f t="shared" si="279"/>
        <v xml:space="preserve"> </v>
      </c>
      <c r="HB247" s="1234">
        <f t="shared" si="270"/>
        <v>0</v>
      </c>
      <c r="HC247" s="1234" t="str">
        <f t="shared" si="237"/>
        <v xml:space="preserve"> </v>
      </c>
      <c r="HD247" s="1234" t="str">
        <f t="shared" si="238"/>
        <v xml:space="preserve"> </v>
      </c>
      <c r="HE247" s="1234" t="str">
        <f t="shared" si="239"/>
        <v xml:space="preserve"> </v>
      </c>
      <c r="HF247" s="1234">
        <f t="shared" si="240"/>
        <v>0</v>
      </c>
      <c r="HG247" s="1234" t="str">
        <f t="shared" si="241"/>
        <v xml:space="preserve"> </v>
      </c>
      <c r="HH247" s="1234" t="str">
        <f t="shared" si="242"/>
        <v xml:space="preserve"> </v>
      </c>
      <c r="HI247" s="1234" t="str">
        <f t="shared" si="243"/>
        <v xml:space="preserve"> </v>
      </c>
      <c r="HJ247" s="1234" t="str">
        <f t="shared" si="244"/>
        <v xml:space="preserve"> </v>
      </c>
      <c r="HK247" s="1234" t="str">
        <f t="shared" si="245"/>
        <v xml:space="preserve"> </v>
      </c>
      <c r="HL247" s="1234" t="str">
        <f t="shared" si="246"/>
        <v xml:space="preserve"> </v>
      </c>
      <c r="HM247" s="1234" t="str">
        <f t="shared" si="247"/>
        <v xml:space="preserve"> </v>
      </c>
      <c r="HN247" s="1234">
        <f t="shared" si="248"/>
        <v>0</v>
      </c>
    </row>
    <row r="248" spans="1:222" ht="30" customHeight="1" thickTop="1" thickBot="1">
      <c r="A248" s="1205">
        <f>【A票】【D票】!$D$10</f>
        <v>0</v>
      </c>
      <c r="B248" s="1205">
        <f>【A票】【D票】!$H$10</f>
        <v>0</v>
      </c>
      <c r="C248" s="1206" t="str">
        <f>【A票】【D票】!$K$10</f>
        <v xml:space="preserve"> </v>
      </c>
      <c r="D248" s="1207">
        <f t="shared" si="206"/>
        <v>129</v>
      </c>
      <c r="E248" s="472"/>
      <c r="F248" s="704"/>
      <c r="G248" s="588"/>
      <c r="H248" s="589"/>
      <c r="I248" s="639"/>
      <c r="J248" s="639"/>
      <c r="K248" s="639"/>
      <c r="L248" s="639"/>
      <c r="M248" s="639"/>
      <c r="N248" s="639"/>
      <c r="O248" s="639"/>
      <c r="P248" s="639"/>
      <c r="Q248" s="639"/>
      <c r="R248" s="639"/>
      <c r="S248" s="639"/>
      <c r="T248" s="639"/>
      <c r="U248" s="639"/>
      <c r="V248" s="640"/>
      <c r="W248" s="644"/>
      <c r="X248" s="644"/>
      <c r="Y248" s="645"/>
      <c r="Z248" s="643"/>
      <c r="AA248" s="212" t="str">
        <f t="shared" si="282"/>
        <v xml:space="preserve"> </v>
      </c>
      <c r="AB248" s="212" t="str">
        <f t="shared" si="283"/>
        <v xml:space="preserve"> </v>
      </c>
      <c r="AC248" s="81"/>
      <c r="AD248" s="448"/>
      <c r="AE248" s="448"/>
      <c r="AF248" s="804" t="str">
        <f t="shared" si="210"/>
        <v xml:space="preserve"> </v>
      </c>
      <c r="AG248" s="804" t="str">
        <f t="shared" si="211"/>
        <v xml:space="preserve"> </v>
      </c>
      <c r="AH248" s="440"/>
      <c r="AI248" s="704"/>
      <c r="AJ248" s="442"/>
      <c r="AK248" s="442"/>
      <c r="AL248" s="442"/>
      <c r="AM248" s="442"/>
      <c r="AN248" s="844"/>
      <c r="AO248" s="443"/>
      <c r="AP248" s="441"/>
      <c r="AQ248" s="1328" t="str">
        <f t="shared" si="249"/>
        <v xml:space="preserve"> </v>
      </c>
      <c r="AR248" s="213" t="str">
        <f t="shared" si="284"/>
        <v xml:space="preserve"> </v>
      </c>
      <c r="AS248" s="213" t="str">
        <f t="shared" si="285"/>
        <v xml:space="preserve"> </v>
      </c>
      <c r="AT248" s="1216" t="str">
        <f t="shared" si="286"/>
        <v xml:space="preserve"> </v>
      </c>
      <c r="AU248" s="1217" t="str">
        <f t="shared" si="287"/>
        <v xml:space="preserve"> </v>
      </c>
      <c r="AV248" s="79"/>
      <c r="AW248" s="1218" t="str">
        <f t="shared" si="288"/>
        <v/>
      </c>
      <c r="AX248" s="213" t="str">
        <f t="shared" si="214"/>
        <v xml:space="preserve"> </v>
      </c>
      <c r="AY248" s="213" t="str">
        <f t="shared" si="289"/>
        <v xml:space="preserve"> </v>
      </c>
      <c r="AZ248" s="445"/>
      <c r="BA248" s="81"/>
      <c r="BB248" s="81"/>
      <c r="BC248" s="80"/>
      <c r="BD248" s="245"/>
      <c r="BE248" s="442"/>
      <c r="BF248" s="442"/>
      <c r="BG248" s="442"/>
      <c r="BH248" s="219" t="str">
        <f t="shared" si="215"/>
        <v xml:space="preserve"> </v>
      </c>
      <c r="BI248" s="446"/>
      <c r="BJ248" s="704"/>
      <c r="BK248" s="81"/>
      <c r="BL248" s="451"/>
      <c r="BM248" s="450"/>
      <c r="BN248" s="449"/>
      <c r="BO248" s="449"/>
      <c r="BP248" s="81"/>
      <c r="BQ248" s="81"/>
      <c r="BR248" s="81"/>
      <c r="BS248" s="81"/>
      <c r="BT248" s="81"/>
      <c r="BU248" s="81"/>
      <c r="BV248" s="81"/>
      <c r="BW248" s="81"/>
      <c r="BX248" s="81"/>
      <c r="BY248" s="81"/>
      <c r="BZ248" s="81"/>
      <c r="CA248" s="81"/>
      <c r="CB248" s="81"/>
      <c r="CC248" s="81"/>
      <c r="CD248" s="81"/>
      <c r="CE248" s="81"/>
      <c r="CF248" s="81"/>
      <c r="CG248" s="81"/>
      <c r="CH248" s="81"/>
      <c r="CI248" s="81"/>
      <c r="CJ248" s="81"/>
      <c r="CK248" s="81"/>
      <c r="CL248" s="81"/>
      <c r="CM248" s="81"/>
      <c r="CN248" s="81"/>
      <c r="CO248" s="81"/>
      <c r="CP248" s="81"/>
      <c r="CQ248" s="81"/>
      <c r="CR248" s="81"/>
      <c r="CS248" s="81"/>
      <c r="CT248" s="81"/>
      <c r="CU248" s="81"/>
      <c r="CV248" s="81"/>
      <c r="CW248" s="81"/>
      <c r="CX248" s="81"/>
      <c r="CY248" s="81"/>
      <c r="CZ248" s="81"/>
      <c r="DA248" s="81"/>
      <c r="DB248" s="81"/>
      <c r="DC248" s="81"/>
      <c r="DD248" s="81"/>
      <c r="DE248" s="81"/>
      <c r="DF248" s="81"/>
      <c r="DG248" s="81"/>
      <c r="DH248" s="81"/>
      <c r="DI248" s="81"/>
      <c r="DJ248" s="81"/>
      <c r="DK248" s="448"/>
      <c r="DL248" s="213" t="str">
        <f t="shared" si="216"/>
        <v xml:space="preserve"> </v>
      </c>
      <c r="DM248" s="246">
        <f t="shared" si="290"/>
        <v>129</v>
      </c>
      <c r="DN248" s="447"/>
      <c r="DO248" s="449"/>
      <c r="DP248" s="81"/>
      <c r="DQ248" s="81"/>
      <c r="DR248" s="81"/>
      <c r="DS248" s="81"/>
      <c r="DT248" s="81"/>
      <c r="DU248" s="81"/>
      <c r="DV248" s="448"/>
      <c r="DW248" s="450"/>
      <c r="DX248" s="704"/>
      <c r="DY248" s="213" t="str">
        <f t="shared" si="291"/>
        <v xml:space="preserve"> </v>
      </c>
      <c r="DZ248" s="213" t="str">
        <f t="shared" si="292"/>
        <v xml:space="preserve"> </v>
      </c>
      <c r="EA248" s="247"/>
      <c r="EB248" s="247"/>
      <c r="EC248" s="247"/>
      <c r="ED248" s="247"/>
      <c r="EE248" s="247"/>
      <c r="EF248" s="247"/>
      <c r="EG248" s="450"/>
      <c r="EH248" s="704"/>
      <c r="EI248" s="213" t="str">
        <f t="shared" si="293"/>
        <v xml:space="preserve"> </v>
      </c>
      <c r="EJ248" s="213" t="str">
        <f t="shared" si="294"/>
        <v xml:space="preserve"> </v>
      </c>
      <c r="EK248" s="81"/>
      <c r="EL248" s="81"/>
      <c r="EM248" s="81"/>
      <c r="EN248" s="704"/>
      <c r="EO248" s="213" t="str">
        <f t="shared" si="295"/>
        <v xml:space="preserve"> </v>
      </c>
      <c r="EP248" s="249"/>
      <c r="EQ248" s="704"/>
      <c r="ER248" s="248"/>
      <c r="ES248" s="704"/>
      <c r="ET248" s="248"/>
      <c r="EU248" s="251"/>
      <c r="EV248" s="213" t="str">
        <f t="shared" si="296"/>
        <v xml:space="preserve"> </v>
      </c>
      <c r="EW248" s="213" t="str">
        <f t="shared" si="297"/>
        <v xml:space="preserve"> </v>
      </c>
      <c r="EX248" s="82"/>
      <c r="EY248" s="82"/>
      <c r="EZ248" s="82"/>
      <c r="FA248" s="248"/>
      <c r="FB248" s="1337" t="str">
        <f t="shared" si="298"/>
        <v xml:space="preserve"> </v>
      </c>
      <c r="FC248" s="452"/>
      <c r="FD248" s="213" t="str" cm="1">
        <f t="array" ref="FD248">IF(AND(SUM(COUNTIF(DO248:DV248,{"*実施*"}),COUNTIF(EA248:EF248,{"*実施*"}))&gt;0,FC248=""),"法に基づく措置あり→問12に記入",
IF(AND(SUM(COUNTIF(DO248:DV248,{"*実施*"}),COUNTIF(EA248:EF248,{"*実施*"}))&lt;1,FC248&lt;&gt;""),"法に基づく措置なし→問12に記入不要"," "))</f>
        <v xml:space="preserve"> </v>
      </c>
      <c r="FE248" s="449"/>
      <c r="FF248" s="704"/>
      <c r="FG248" s="81"/>
      <c r="FH248" s="449"/>
      <c r="FI248" s="1100"/>
      <c r="FJ248" s="1107" t="str">
        <f t="shared" si="225"/>
        <v xml:space="preserve"> </v>
      </c>
      <c r="FK248" s="779" t="str">
        <f t="shared" si="299"/>
        <v/>
      </c>
      <c r="FL248" s="212" t="str">
        <f t="shared" si="300"/>
        <v xml:space="preserve"> </v>
      </c>
      <c r="FM248" s="1335" t="str">
        <f t="shared" si="226"/>
        <v xml:space="preserve"> </v>
      </c>
      <c r="FN248" s="1273" t="str">
        <f t="shared" si="227"/>
        <v/>
      </c>
      <c r="FO248" s="1274" t="str">
        <f t="shared" si="228"/>
        <v/>
      </c>
      <c r="FP248" s="1275" t="str">
        <f t="shared" si="229"/>
        <v/>
      </c>
      <c r="FQ248" s="1275" t="str">
        <f t="shared" si="230"/>
        <v/>
      </c>
      <c r="FR248" s="1275" t="str">
        <f t="shared" si="231"/>
        <v/>
      </c>
      <c r="FS248" s="1275" t="str">
        <f t="shared" si="232"/>
        <v/>
      </c>
      <c r="FT248" s="1275" t="str">
        <f t="shared" si="233"/>
        <v/>
      </c>
      <c r="FU248" s="1275" t="str">
        <f t="shared" si="234"/>
        <v/>
      </c>
      <c r="FV248" s="1275" t="str">
        <f t="shared" si="235"/>
        <v/>
      </c>
      <c r="FW248" s="1275" t="str">
        <f t="shared" si="236"/>
        <v/>
      </c>
      <c r="FY248" s="1234" t="str">
        <f t="shared" si="250"/>
        <v xml:space="preserve"> </v>
      </c>
      <c r="FZ248" s="1234" t="str">
        <f t="shared" si="251"/>
        <v xml:space="preserve"> </v>
      </c>
      <c r="GA248" s="1234" t="str">
        <f t="shared" si="252"/>
        <v xml:space="preserve"> </v>
      </c>
      <c r="GB248" s="1234" t="str">
        <f t="shared" si="253"/>
        <v xml:space="preserve"> </v>
      </c>
      <c r="GC248" s="1234" t="str">
        <f t="shared" si="254"/>
        <v xml:space="preserve"> </v>
      </c>
      <c r="GD248" s="1234" t="str">
        <f t="shared" si="255"/>
        <v xml:space="preserve"> </v>
      </c>
      <c r="GE248" s="1234" t="str">
        <f t="shared" si="256"/>
        <v xml:space="preserve"> </v>
      </c>
      <c r="GF248" s="1234" t="str">
        <f t="shared" si="257"/>
        <v xml:space="preserve"> </v>
      </c>
      <c r="GG248" s="1234" t="str">
        <f t="shared" si="258"/>
        <v xml:space="preserve"> </v>
      </c>
      <c r="GH248" s="1234">
        <f t="shared" si="259"/>
        <v>0</v>
      </c>
      <c r="GI248" s="1234" t="str">
        <f t="shared" si="260"/>
        <v xml:space="preserve"> </v>
      </c>
      <c r="GJ248" s="1234" t="str">
        <f t="shared" si="261"/>
        <v xml:space="preserve"> </v>
      </c>
      <c r="GK248" s="1234" t="str">
        <f t="shared" si="262"/>
        <v xml:space="preserve"> </v>
      </c>
      <c r="GL248" s="1234" t="str">
        <f t="shared" si="263"/>
        <v xml:space="preserve"> </v>
      </c>
      <c r="GM248" s="1234" t="str">
        <f t="shared" si="264"/>
        <v xml:space="preserve"> </v>
      </c>
      <c r="GN248" s="1234" t="str">
        <f t="shared" si="265"/>
        <v xml:space="preserve"> </v>
      </c>
      <c r="GO248" s="1234" t="str">
        <f t="shared" si="266"/>
        <v xml:space="preserve"> </v>
      </c>
      <c r="GP248" s="1234" t="str">
        <f t="shared" si="267"/>
        <v xml:space="preserve"> </v>
      </c>
      <c r="GQ248" s="1234" t="str">
        <f t="shared" si="268"/>
        <v xml:space="preserve"> </v>
      </c>
      <c r="GR248" s="1234">
        <f t="shared" si="269"/>
        <v>0</v>
      </c>
      <c r="GS248" s="1234" t="str">
        <f t="shared" si="271"/>
        <v xml:space="preserve"> </v>
      </c>
      <c r="GT248" s="1234" t="str">
        <f t="shared" si="272"/>
        <v xml:space="preserve"> </v>
      </c>
      <c r="GU248" s="1234" t="str">
        <f t="shared" si="273"/>
        <v xml:space="preserve"> </v>
      </c>
      <c r="GV248" s="1234" t="str">
        <f t="shared" si="274"/>
        <v xml:space="preserve"> </v>
      </c>
      <c r="GW248" s="1234" t="str">
        <f t="shared" si="275"/>
        <v xml:space="preserve"> </v>
      </c>
      <c r="GX248" s="1234" t="str">
        <f t="shared" si="276"/>
        <v xml:space="preserve"> </v>
      </c>
      <c r="GY248" s="1234" t="str">
        <f t="shared" si="277"/>
        <v xml:space="preserve"> </v>
      </c>
      <c r="GZ248" s="1234" t="str">
        <f t="shared" si="278"/>
        <v xml:space="preserve"> </v>
      </c>
      <c r="HA248" s="1234" t="str">
        <f t="shared" si="279"/>
        <v xml:space="preserve"> </v>
      </c>
      <c r="HB248" s="1234">
        <f t="shared" si="270"/>
        <v>0</v>
      </c>
      <c r="HC248" s="1234" t="str">
        <f t="shared" si="237"/>
        <v xml:space="preserve"> </v>
      </c>
      <c r="HD248" s="1234" t="str">
        <f t="shared" si="238"/>
        <v xml:space="preserve"> </v>
      </c>
      <c r="HE248" s="1234" t="str">
        <f t="shared" si="239"/>
        <v xml:space="preserve"> </v>
      </c>
      <c r="HF248" s="1234">
        <f t="shared" si="240"/>
        <v>0</v>
      </c>
      <c r="HG248" s="1234" t="str">
        <f t="shared" si="241"/>
        <v xml:space="preserve"> </v>
      </c>
      <c r="HH248" s="1234" t="str">
        <f t="shared" si="242"/>
        <v xml:space="preserve"> </v>
      </c>
      <c r="HI248" s="1234" t="str">
        <f t="shared" si="243"/>
        <v xml:space="preserve"> </v>
      </c>
      <c r="HJ248" s="1234" t="str">
        <f t="shared" si="244"/>
        <v xml:space="preserve"> </v>
      </c>
      <c r="HK248" s="1234" t="str">
        <f t="shared" si="245"/>
        <v xml:space="preserve"> </v>
      </c>
      <c r="HL248" s="1234" t="str">
        <f t="shared" si="246"/>
        <v xml:space="preserve"> </v>
      </c>
      <c r="HM248" s="1234" t="str">
        <f t="shared" si="247"/>
        <v xml:space="preserve"> </v>
      </c>
      <c r="HN248" s="1234">
        <f t="shared" si="248"/>
        <v>0</v>
      </c>
    </row>
    <row r="249" spans="1:222" ht="30" customHeight="1" thickTop="1" thickBot="1">
      <c r="A249" s="1205">
        <f>【A票】【D票】!$D$10</f>
        <v>0</v>
      </c>
      <c r="B249" s="1205">
        <f>【A票】【D票】!$H$10</f>
        <v>0</v>
      </c>
      <c r="C249" s="1206" t="str">
        <f>【A票】【D票】!$K$10</f>
        <v xml:space="preserve"> </v>
      </c>
      <c r="D249" s="1207">
        <f t="shared" si="206"/>
        <v>130</v>
      </c>
      <c r="E249" s="472"/>
      <c r="F249" s="704"/>
      <c r="G249" s="588"/>
      <c r="H249" s="589"/>
      <c r="I249" s="639"/>
      <c r="J249" s="639"/>
      <c r="K249" s="639"/>
      <c r="L249" s="639"/>
      <c r="M249" s="639"/>
      <c r="N249" s="639"/>
      <c r="O249" s="639"/>
      <c r="P249" s="639"/>
      <c r="Q249" s="639"/>
      <c r="R249" s="639"/>
      <c r="S249" s="639"/>
      <c r="T249" s="639"/>
      <c r="U249" s="639"/>
      <c r="V249" s="640"/>
      <c r="W249" s="644"/>
      <c r="X249" s="644"/>
      <c r="Y249" s="645"/>
      <c r="Z249" s="643"/>
      <c r="AA249" s="212" t="str">
        <f t="shared" si="282"/>
        <v xml:space="preserve"> </v>
      </c>
      <c r="AB249" s="212" t="str">
        <f t="shared" si="283"/>
        <v xml:space="preserve"> </v>
      </c>
      <c r="AC249" s="81"/>
      <c r="AD249" s="448"/>
      <c r="AE249" s="448"/>
      <c r="AF249" s="804" t="str">
        <f t="shared" ref="AF249:AF312" si="301">IF(AND(G249="",COUNTA(AC249:AE249)&gt;0),"問1-2)対応時期が記入漏れ",IF(AND(OR(G249=G$87,G249=G$88),COUNTA(AC249,AD249)&lt;2),"問2_1)または2-2)回答漏れ",IF(AND(G249=G$89,COUNTA(AC249)&lt;1),"問2_1)回答漏れ"," ")))</f>
        <v xml:space="preserve"> </v>
      </c>
      <c r="AG249" s="804" t="str">
        <f t="shared" ref="AG249:AG312" si="302">IF(G249&lt;&gt;"",IF(AND(OR(AD249=AE$102,AD249=AF$92,AD249=AF$98,AD249=AF$99,AD249=AF$100,AD249=AF$101,AD249=AF$102),AE249=""),"2-1,2-2)その他の場合、具体的内容が必要",IF(AND(AD249&lt;&gt;AE$102,AD249&lt;&gt;AF$92,AD249&lt;&gt;AF$98,AD249&lt;&gt;AF$99,AD249&lt;&gt;AF$100,AD249&lt;&gt;AF$101,AD249&lt;&gt;AF$102,AE249&lt;&gt;""),"2-1,2-2)その他でない→具体的内容不要"," "))," ")</f>
        <v xml:space="preserve"> </v>
      </c>
      <c r="AH249" s="440"/>
      <c r="AI249" s="704"/>
      <c r="AJ249" s="442"/>
      <c r="AK249" s="442"/>
      <c r="AL249" s="442"/>
      <c r="AM249" s="442"/>
      <c r="AN249" s="844"/>
      <c r="AO249" s="443"/>
      <c r="AP249" s="441"/>
      <c r="AQ249" s="1328" t="str">
        <f t="shared" si="249"/>
        <v xml:space="preserve"> </v>
      </c>
      <c r="AR249" s="213" t="str">
        <f t="shared" si="284"/>
        <v xml:space="preserve"> </v>
      </c>
      <c r="AS249" s="213" t="str">
        <f t="shared" si="285"/>
        <v xml:space="preserve"> </v>
      </c>
      <c r="AT249" s="1216" t="str">
        <f t="shared" si="286"/>
        <v xml:space="preserve"> </v>
      </c>
      <c r="AU249" s="1217" t="str">
        <f t="shared" si="287"/>
        <v xml:space="preserve"> </v>
      </c>
      <c r="AV249" s="79"/>
      <c r="AW249" s="1218" t="str">
        <f t="shared" si="288"/>
        <v/>
      </c>
      <c r="AX249" s="213" t="str">
        <f t="shared" ref="AX249:AX312" si="303">IF(AND(AM249=AM$89,AV249=""),"虐待の事実の判断に至らなかった→2-1)に回答",IF(AND(AM249&lt;&gt;AM$89,AV249&lt;&gt;""),"虐待の事実の判断に至らなかった時のみ2-1)に回答",IF(AND(G249=G$89,AM249=AM$89,AV249=AV$88),"問1「対応時期」で選択肢cとした場合、虐待の事実が認められた事例のみ回答(問3_1-3)でc)、問4_2-1)で｢非該当｣を選択中)"," ")))</f>
        <v xml:space="preserve"> </v>
      </c>
      <c r="AY249" s="213" t="str">
        <f t="shared" si="289"/>
        <v xml:space="preserve"> </v>
      </c>
      <c r="AZ249" s="445"/>
      <c r="BA249" s="81"/>
      <c r="BB249" s="81"/>
      <c r="BC249" s="80"/>
      <c r="BD249" s="245"/>
      <c r="BE249" s="442"/>
      <c r="BF249" s="442"/>
      <c r="BG249" s="442"/>
      <c r="BH249" s="219" t="str">
        <f t="shared" ref="BH249:BH312" si="304">IF(COUNTA(BA249:BB249)&gt;1,"1)と2）はいずれか1つ回答",
IF(AND(AU249="該当",BA249=""),"1)に回答",
IF(AND(H249=H$88,BB249=""),"2)に回答",
IF(AND(G249=G$89,OR(BA249=BA$88,BA249=BA$89,BA249=BA$90,BB249=BB$88,BB249=BB$89,BB249=BB$90,BB249=BB$91)),"問1「対応時期」で選択肢cとした場合、虐待の事実が認められた事例のみ回答",
IF(AND(AND(H249&lt;&gt;H$88,AU249&lt;&gt;"該当"),COUNTA(BA249:BG249)&gt;0),"問4_2)非該当→回答不要",
IF(AND(AT249="該当",BB249&lt;&gt;""),"問4_1)該当→問5_2)回答不要",
IF(AND(OR(H249=H$88,AU249="該当"),AND(OR(BA249=BA$87,BA249=BA$88,BA249=BA$89,BB249=BB$87,BB249=BB$88,BB249=BB$89),COUNTA(BA249:BG249)&gt;0,COUNTA(BA249:BG249)&lt;6)),"回答漏れ"," ")))))))</f>
        <v xml:space="preserve"> </v>
      </c>
      <c r="BI249" s="446"/>
      <c r="BJ249" s="704"/>
      <c r="BK249" s="81"/>
      <c r="BL249" s="451"/>
      <c r="BM249" s="450"/>
      <c r="BN249" s="449"/>
      <c r="BO249" s="449"/>
      <c r="BP249" s="81"/>
      <c r="BQ249" s="81"/>
      <c r="BR249" s="81"/>
      <c r="BS249" s="81"/>
      <c r="BT249" s="81"/>
      <c r="BU249" s="81"/>
      <c r="BV249" s="81"/>
      <c r="BW249" s="81"/>
      <c r="BX249" s="81"/>
      <c r="BY249" s="81"/>
      <c r="BZ249" s="81"/>
      <c r="CA249" s="81"/>
      <c r="CB249" s="81"/>
      <c r="CC249" s="81"/>
      <c r="CD249" s="81"/>
      <c r="CE249" s="81"/>
      <c r="CF249" s="81"/>
      <c r="CG249" s="81"/>
      <c r="CH249" s="81"/>
      <c r="CI249" s="81"/>
      <c r="CJ249" s="81"/>
      <c r="CK249" s="81"/>
      <c r="CL249" s="81"/>
      <c r="CM249" s="81"/>
      <c r="CN249" s="81"/>
      <c r="CO249" s="81"/>
      <c r="CP249" s="81"/>
      <c r="CQ249" s="81"/>
      <c r="CR249" s="81"/>
      <c r="CS249" s="81"/>
      <c r="CT249" s="81"/>
      <c r="CU249" s="81"/>
      <c r="CV249" s="81"/>
      <c r="CW249" s="81"/>
      <c r="CX249" s="81"/>
      <c r="CY249" s="81"/>
      <c r="CZ249" s="81"/>
      <c r="DA249" s="81"/>
      <c r="DB249" s="81"/>
      <c r="DC249" s="81"/>
      <c r="DD249" s="81"/>
      <c r="DE249" s="81"/>
      <c r="DF249" s="81"/>
      <c r="DG249" s="81"/>
      <c r="DH249" s="81"/>
      <c r="DI249" s="81"/>
      <c r="DJ249" s="81"/>
      <c r="DK249" s="448"/>
      <c r="DL249" s="213" t="str">
        <f t="shared" ref="DL249:DL312" si="305">IF(AND(OR(G249=G$87,G249=G$88),OR(BA249=BA$87,BB249=BB$87,AT249="該当"),OR(COUNTA(BJ249:BL249,BN249:BN249,BP249:BV249,BX249:CI249,CK249:CR249,CT249:CZ249,DB249:DC249,DE249:DJ249)&lt;46,COUNTA(BK249:BK249)&lt;1)),"虐待あり→問6_1)～問6_7)に回答漏れがあります",
IF(AND(G249=G$89,OR(BA249=BA$87,BB249=BB$87,AT249="該当"),OR(COUNTA(BJ249:BK249,BN249:BN249,BP249:BV249,BX249:CI249,CK249:CR249,CT249:CZ249,DB249:DC249,DE249:DJ249)&lt;45,COUNTA(BK249:BK249)&lt;1)),"虐待あり→問6_1)～問6_7)に回答漏れがあります",
IF(AND(AND(OR(BA249=BA$88,BA249=BA$89,BA249=BA$90,BB249=BB$88,BB249=BB$89,BB249=BB$90,BB249=BB$91,AND(BA249="",BB249="")),OR(AT249="非該当",AT249=" ")),OR(COUNTA(BJ249:DK249)&gt;0,COUNTA(BK249:BL249)&gt;0)),"虐待なし→回答内容確認",
IF(AND(OR(DJ249=DJ$88,DJ249=DJ$89,DJ249=DJ$90),DK249=""),"不明の場合理由を記入",
IF(AND(COUNTA(G249:Z249,AH249:AP249,AV249,BA249:BD249)&lt;1,COUNTA(BJ249:DK249)&gt;0),"問1～問5無記入、問6内容確認",
IF(AND(OR(BL249=BM$97,BL249=BM$103,BL249=BN$94,BL249=BN$95,BL249=BN$96,BL249=BN$97),BM249=""),"2-1,2-2)その他の場合、具体的内容が必要",
IF(AND(BL249&lt;&gt;BM$97,BL249&lt;&gt;BM$103,BL249&lt;&gt;BN$94,BL249&lt;&gt;BN$95,BL249&lt;&gt;BN$96,BL249&lt;&gt;BN$97,BM249&lt;&gt;""),"2-1,2-2)その他でない→具体的内容不要"," ")))))))</f>
        <v xml:space="preserve"> </v>
      </c>
      <c r="DM249" s="246">
        <f t="shared" si="290"/>
        <v>130</v>
      </c>
      <c r="DN249" s="447"/>
      <c r="DO249" s="449"/>
      <c r="DP249" s="81"/>
      <c r="DQ249" s="81"/>
      <c r="DR249" s="81"/>
      <c r="DS249" s="81"/>
      <c r="DT249" s="81"/>
      <c r="DU249" s="81"/>
      <c r="DV249" s="448"/>
      <c r="DW249" s="450"/>
      <c r="DX249" s="704"/>
      <c r="DY249" s="213" t="str">
        <f t="shared" si="291"/>
        <v xml:space="preserve"> </v>
      </c>
      <c r="DZ249" s="213" t="str">
        <f t="shared" si="292"/>
        <v xml:space="preserve"> </v>
      </c>
      <c r="EA249" s="247"/>
      <c r="EB249" s="247"/>
      <c r="EC249" s="247"/>
      <c r="ED249" s="247"/>
      <c r="EE249" s="247"/>
      <c r="EF249" s="247"/>
      <c r="EG249" s="450"/>
      <c r="EH249" s="704"/>
      <c r="EI249" s="213" t="str">
        <f t="shared" si="293"/>
        <v xml:space="preserve"> </v>
      </c>
      <c r="EJ249" s="213" t="str">
        <f t="shared" si="294"/>
        <v xml:space="preserve"> </v>
      </c>
      <c r="EK249" s="81"/>
      <c r="EL249" s="81"/>
      <c r="EM249" s="81"/>
      <c r="EN249" s="704"/>
      <c r="EO249" s="213" t="str">
        <f t="shared" si="295"/>
        <v xml:space="preserve"> </v>
      </c>
      <c r="EP249" s="249"/>
      <c r="EQ249" s="704"/>
      <c r="ER249" s="248"/>
      <c r="ES249" s="704"/>
      <c r="ET249" s="248"/>
      <c r="EU249" s="251"/>
      <c r="EV249" s="213" t="str">
        <f t="shared" si="296"/>
        <v xml:space="preserve"> </v>
      </c>
      <c r="EW249" s="213" t="str">
        <f t="shared" si="297"/>
        <v xml:space="preserve"> </v>
      </c>
      <c r="EX249" s="82"/>
      <c r="EY249" s="82"/>
      <c r="EZ249" s="82"/>
      <c r="FA249" s="248"/>
      <c r="FB249" s="1337" t="str">
        <f t="shared" si="298"/>
        <v xml:space="preserve"> </v>
      </c>
      <c r="FC249" s="452"/>
      <c r="FD249" s="213" t="str" cm="1">
        <f t="array" ref="FD249">IF(AND(SUM(COUNTIF(DO249:DV249,{"*実施*"}),COUNTIF(EA249:EF249,{"*実施*"}))&gt;0,FC249=""),"法に基づく措置あり→問12に記入",
IF(AND(SUM(COUNTIF(DO249:DV249,{"*実施*"}),COUNTIF(EA249:EF249,{"*実施*"}))&lt;1,FC249&lt;&gt;""),"法に基づく措置なし→問12に記入不要"," "))</f>
        <v xml:space="preserve"> </v>
      </c>
      <c r="FE249" s="449"/>
      <c r="FF249" s="704"/>
      <c r="FG249" s="81"/>
      <c r="FH249" s="449"/>
      <c r="FI249" s="1100"/>
      <c r="FJ249" s="1107" t="str">
        <f t="shared" ref="FJ249:FJ312" si="306">IF(AND(OR(BA249=BA$87,BB249=BB$87,AT249="該当"),OR(COUNTA(FE249:FE249)&lt;1,COUNTA(FG249:FG249)&lt;1)),"虐待あり→すべて回答",
IF(AND(AND(OR(BA249=BA$88,BA249=BA$89,BA249=BA$90,BB249=BB$88,BB249=BB$89,BB249=BB$90,BB249=BB$91,AND(BA249="",BB249="")),OR(AT249="非該当",AT249=" ")),OR(COUNTA(FE249:FI249)&gt;0)),"虐待なし→記入不要",
IF(AND(FE249=FE$88,COUNTA(FF249)=0),"1_2)終結日記入漏れ",
IF(OR(AND(FH249=FH$87,COUNTA(FI249:FI249)&lt;1),AND(FH249&lt;&gt;FH$87,COUNTA(FI249:FI249)&gt;0)),"問14_1)有の場合に具体的内容を記入"," "))))</f>
        <v xml:space="preserve"> </v>
      </c>
      <c r="FK249" s="779" t="str">
        <f t="shared" si="299"/>
        <v/>
      </c>
      <c r="FL249" s="212" t="str">
        <f t="shared" si="300"/>
        <v xml:space="preserve"> </v>
      </c>
      <c r="FM249" s="1335" t="str">
        <f t="shared" ref="FM249:FM312" si="307">IF(GH249&gt;0,"問1_1)がa)本調査対象年度内に、通報等を受理した事例ですが、日付（年度）が範囲外の箇所があります。",
IF(GR249&gt;0,"問1_1)がb)対象年度以前に通報等を受理し、事実確認調査が対象年度となった事例ですが、日付（年度）が範囲外の箇所があります。",
IF(HB249&gt;0,"問1_1)がc)対象年度以前に通報受理・事実確認調査した虐待事例で、対応が対象年度となった事例ですが、日付（年度）が範囲外の箇所があります。",
IF(HF249&gt;0,"日付の前後関係が整合していません。問1_1)相談通報日」➡問3_1-1)事実確認開始日➡問6_1)虐待の事実が確認（判断）された期日の順になっているか、確認してください。",
IF(HN249&gt;0,"【問6_1)虐待の事実が確認された期日】➡【問7介護保険法による権限行使期日、問8老人福祉法による権限行使期日、問9老人福祉法、介護保険法以外の権限行使期日】➡【問10自治体による措置】➡【問13終結した期日】の順になっているか、確認してください。",
" ")))))</f>
        <v xml:space="preserve"> </v>
      </c>
      <c r="FN249" s="1273" t="str">
        <f t="shared" ref="FN249:FN312" si="308">IF(F249&lt;&gt;"",F249,"")</f>
        <v/>
      </c>
      <c r="FO249" s="1274" t="str">
        <f t="shared" ref="FO249:FO312" si="309">IF(G249&lt;&gt;"",G249,"")</f>
        <v/>
      </c>
      <c r="FP249" s="1275" t="str">
        <f t="shared" ref="FP249:FP312" si="310">IF(AI249&lt;&gt;"",AI249,"")</f>
        <v/>
      </c>
      <c r="FQ249" s="1275" t="str">
        <f t="shared" ref="FQ249:FQ312" si="311">IF(BJ249&lt;&gt;"",BJ249,"")</f>
        <v/>
      </c>
      <c r="FR249" s="1275" t="str">
        <f t="shared" ref="FR249:FR312" si="312">IF(DX249&lt;&gt;"",DX249,"")</f>
        <v/>
      </c>
      <c r="FS249" s="1275" t="str">
        <f t="shared" ref="FS249:FS312" si="313">IF(EH249&lt;&gt;"",EH249,"")</f>
        <v/>
      </c>
      <c r="FT249" s="1275" t="str">
        <f t="shared" ref="FT249:FT312" si="314">IF(EN249&lt;&gt;"",EN249,"")</f>
        <v/>
      </c>
      <c r="FU249" s="1275" t="str">
        <f t="shared" ref="FU249:FU312" si="315">IF(EQ249&lt;&gt;"",EQ249,"")</f>
        <v/>
      </c>
      <c r="FV249" s="1275" t="str">
        <f t="shared" ref="FV249:FV312" si="316">IF(ES249&lt;&gt;"",ES249,"")</f>
        <v/>
      </c>
      <c r="FW249" s="1275" t="str">
        <f t="shared" ref="FW249:FW312" si="317">IF(FF249&lt;&gt;"",FF249,"")</f>
        <v/>
      </c>
      <c r="FY249" s="1234" t="str">
        <f t="shared" si="250"/>
        <v xml:space="preserve"> </v>
      </c>
      <c r="FZ249" s="1234" t="str">
        <f t="shared" si="251"/>
        <v xml:space="preserve"> </v>
      </c>
      <c r="GA249" s="1234" t="str">
        <f t="shared" si="252"/>
        <v xml:space="preserve"> </v>
      </c>
      <c r="GB249" s="1234" t="str">
        <f t="shared" si="253"/>
        <v xml:space="preserve"> </v>
      </c>
      <c r="GC249" s="1234" t="str">
        <f t="shared" si="254"/>
        <v xml:space="preserve"> </v>
      </c>
      <c r="GD249" s="1234" t="str">
        <f t="shared" si="255"/>
        <v xml:space="preserve"> </v>
      </c>
      <c r="GE249" s="1234" t="str">
        <f t="shared" si="256"/>
        <v xml:space="preserve"> </v>
      </c>
      <c r="GF249" s="1234" t="str">
        <f t="shared" si="257"/>
        <v xml:space="preserve"> </v>
      </c>
      <c r="GG249" s="1234" t="str">
        <f t="shared" si="258"/>
        <v xml:space="preserve"> </v>
      </c>
      <c r="GH249" s="1234">
        <f t="shared" si="259"/>
        <v>0</v>
      </c>
      <c r="GI249" s="1234" t="str">
        <f t="shared" si="260"/>
        <v xml:space="preserve"> </v>
      </c>
      <c r="GJ249" s="1234" t="str">
        <f t="shared" si="261"/>
        <v xml:space="preserve"> </v>
      </c>
      <c r="GK249" s="1234" t="str">
        <f t="shared" si="262"/>
        <v xml:space="preserve"> </v>
      </c>
      <c r="GL249" s="1234" t="str">
        <f t="shared" si="263"/>
        <v xml:space="preserve"> </v>
      </c>
      <c r="GM249" s="1234" t="str">
        <f t="shared" si="264"/>
        <v xml:space="preserve"> </v>
      </c>
      <c r="GN249" s="1234" t="str">
        <f t="shared" si="265"/>
        <v xml:space="preserve"> </v>
      </c>
      <c r="GO249" s="1234" t="str">
        <f t="shared" si="266"/>
        <v xml:space="preserve"> </v>
      </c>
      <c r="GP249" s="1234" t="str">
        <f t="shared" si="267"/>
        <v xml:space="preserve"> </v>
      </c>
      <c r="GQ249" s="1234" t="str">
        <f t="shared" si="268"/>
        <v xml:space="preserve"> </v>
      </c>
      <c r="GR249" s="1234">
        <f t="shared" si="269"/>
        <v>0</v>
      </c>
      <c r="GS249" s="1234" t="str">
        <f t="shared" si="271"/>
        <v xml:space="preserve"> </v>
      </c>
      <c r="GT249" s="1234" t="str">
        <f t="shared" si="272"/>
        <v xml:space="preserve"> </v>
      </c>
      <c r="GU249" s="1234" t="str">
        <f t="shared" si="273"/>
        <v xml:space="preserve"> </v>
      </c>
      <c r="GV249" s="1234" t="str">
        <f t="shared" si="274"/>
        <v xml:space="preserve"> </v>
      </c>
      <c r="GW249" s="1234" t="str">
        <f t="shared" si="275"/>
        <v xml:space="preserve"> </v>
      </c>
      <c r="GX249" s="1234" t="str">
        <f t="shared" si="276"/>
        <v xml:space="preserve"> </v>
      </c>
      <c r="GY249" s="1234" t="str">
        <f t="shared" si="277"/>
        <v xml:space="preserve"> </v>
      </c>
      <c r="GZ249" s="1234" t="str">
        <f t="shared" si="278"/>
        <v xml:space="preserve"> </v>
      </c>
      <c r="HA249" s="1234" t="str">
        <f t="shared" si="279"/>
        <v xml:space="preserve"> </v>
      </c>
      <c r="HB249" s="1234">
        <f t="shared" si="270"/>
        <v>0</v>
      </c>
      <c r="HC249" s="1234" t="str">
        <f t="shared" ref="HC249:HC312" si="318">IF(AND(FN249&lt;&gt;"",FP249&lt;&gt;""),IF(FP249-FN249&lt;0,"●"," ")," ")</f>
        <v xml:space="preserve"> </v>
      </c>
      <c r="HD249" s="1234" t="str">
        <f t="shared" ref="HD249:HD312" si="319">IF(AND(FQ249&lt;&gt;"",FP249&lt;&gt;""),IF(FQ249-FP249&lt;0,"●"," ")," ")</f>
        <v xml:space="preserve"> </v>
      </c>
      <c r="HE249" s="1234" t="str">
        <f t="shared" ref="HE249:HE312" si="320">IF(AND(FQ249&lt;&gt;"",FN249&lt;&gt;""),IF(FQ249-FN249&lt;0,"●"," ")," ")</f>
        <v xml:space="preserve"> </v>
      </c>
      <c r="HF249" s="1234">
        <f t="shared" ref="HF249:HF312" si="321">COUNTIF(HC249:HE249,"●")</f>
        <v>0</v>
      </c>
      <c r="HG249" s="1234" t="str">
        <f t="shared" ref="HG249:HG312" si="322">IF(AND(FQ249&lt;&gt;"",FR249&lt;&gt;""),IF(FR249-FQ249&lt;0,"●"," ")," ")</f>
        <v xml:space="preserve"> </v>
      </c>
      <c r="HH249" s="1234" t="str">
        <f t="shared" ref="HH249:HH312" si="323">IF(AND(FS249&lt;&gt;"",FQ249&lt;&gt;""),IF(FS249-FQ249&lt;0,"●"," ")," ")</f>
        <v xml:space="preserve"> </v>
      </c>
      <c r="HI249" s="1234" t="str">
        <f t="shared" ref="HI249:HI312" si="324">IF(AND(FT249&lt;&gt;"",FQ249&lt;&gt;""),IF(FT249-FQ249&lt;0,"●"," ")," ")</f>
        <v xml:space="preserve"> </v>
      </c>
      <c r="HJ249" s="1234" t="str">
        <f t="shared" ref="HJ249:HJ312" si="325">IF(AND(FU249&lt;&gt;"",MAX(FR249,FS249,FT249)&gt;0,FU249&lt;MIN(FR249,FS249,FT249)),"●"," ")</f>
        <v xml:space="preserve"> </v>
      </c>
      <c r="HK249" s="1234" t="str">
        <f t="shared" ref="HK249:HK312" si="326">IF(AND(FV249&lt;&gt;"",MAX(FR249,FS249,FT249)&gt;0,FV249&lt;MIN(FR249,FS249,FT249)),"●"," ")</f>
        <v xml:space="preserve"> </v>
      </c>
      <c r="HL249" s="1234" t="str">
        <f t="shared" ref="HL249:HL312" si="327">IF(AND(FW249&lt;&gt;"",FU249&lt;&gt;""),IF(FW249-FU249&lt;0,"●"," ")," ")</f>
        <v xml:space="preserve"> </v>
      </c>
      <c r="HM249" s="1234" t="str">
        <f t="shared" ref="HM249:HM312" si="328">IF(AND(FW249&lt;&gt;"",FV249&lt;&gt;""),IF(FW249-FV249&lt;0,"●"," ")," ")</f>
        <v xml:space="preserve"> </v>
      </c>
      <c r="HN249" s="1234">
        <f t="shared" ref="HN249:HN312" si="329">COUNTIF(HG249:HM249,"●")</f>
        <v>0</v>
      </c>
    </row>
    <row r="250" spans="1:222" ht="30" customHeight="1" thickTop="1" thickBot="1">
      <c r="A250" s="1205">
        <f>【A票】【D票】!$D$10</f>
        <v>0</v>
      </c>
      <c r="B250" s="1205">
        <f>【A票】【D票】!$H$10</f>
        <v>0</v>
      </c>
      <c r="C250" s="1206" t="str">
        <f>【A票】【D票】!$K$10</f>
        <v xml:space="preserve"> </v>
      </c>
      <c r="D250" s="1207">
        <f t="shared" si="206"/>
        <v>131</v>
      </c>
      <c r="E250" s="472"/>
      <c r="F250" s="704"/>
      <c r="G250" s="588"/>
      <c r="H250" s="589"/>
      <c r="I250" s="639"/>
      <c r="J250" s="639"/>
      <c r="K250" s="639"/>
      <c r="L250" s="639"/>
      <c r="M250" s="639"/>
      <c r="N250" s="639"/>
      <c r="O250" s="639"/>
      <c r="P250" s="639"/>
      <c r="Q250" s="639"/>
      <c r="R250" s="639"/>
      <c r="S250" s="639"/>
      <c r="T250" s="639"/>
      <c r="U250" s="639"/>
      <c r="V250" s="640"/>
      <c r="W250" s="644"/>
      <c r="X250" s="644"/>
      <c r="Y250" s="645"/>
      <c r="Z250" s="643"/>
      <c r="AA250" s="212" t="str">
        <f t="shared" si="282"/>
        <v xml:space="preserve"> </v>
      </c>
      <c r="AB250" s="212" t="str">
        <f t="shared" si="283"/>
        <v xml:space="preserve"> </v>
      </c>
      <c r="AC250" s="81"/>
      <c r="AD250" s="448"/>
      <c r="AE250" s="448"/>
      <c r="AF250" s="804" t="str">
        <f t="shared" si="301"/>
        <v xml:space="preserve"> </v>
      </c>
      <c r="AG250" s="804" t="str">
        <f t="shared" si="302"/>
        <v xml:space="preserve"> </v>
      </c>
      <c r="AH250" s="440"/>
      <c r="AI250" s="704"/>
      <c r="AJ250" s="442"/>
      <c r="AK250" s="442"/>
      <c r="AL250" s="442"/>
      <c r="AM250" s="442"/>
      <c r="AN250" s="844"/>
      <c r="AO250" s="443"/>
      <c r="AP250" s="441"/>
      <c r="AQ250" s="1328" t="str">
        <f t="shared" ref="AQ250:AQ313" si="330">IF(AND(OR(AH250=AH$87,AH250=AH$88),OR(COUNTA(AI250:AM250)&lt;5,COUNTA(AO250)&lt;&gt;0)),"1）事実確認調査あり→1-1～3)に記入",
IF(AND(AH250=AH$89,OR(COUNTA(AM250)=1,COUNTA(AO250)=0)),"1）事実確認調査なし→1-4)に記入",
IF(AND(AH250="",COUNTA(AI250:AP250)&lt;&gt;0),"1)事実確認調査の有無を記入",
IF(AND(G250=G$89,OR(AM250=AM$88)),"問1「対応時期」で選択肢cとした場合、虐待の事実が認められた事例のみ回答",
IF(AND(AM250=AM$89,AN250=""),"虐待の事実の判断に至らなかった理由を記入"," ")))))</f>
        <v xml:space="preserve"> </v>
      </c>
      <c r="AR250" s="213" t="str">
        <f t="shared" si="284"/>
        <v xml:space="preserve"> </v>
      </c>
      <c r="AS250" s="213" t="str">
        <f t="shared" si="285"/>
        <v xml:space="preserve"> </v>
      </c>
      <c r="AT250" s="1216" t="str">
        <f t="shared" si="286"/>
        <v xml:space="preserve"> </v>
      </c>
      <c r="AU250" s="1217" t="str">
        <f t="shared" si="287"/>
        <v xml:space="preserve"> </v>
      </c>
      <c r="AV250" s="79"/>
      <c r="AW250" s="1218" t="str">
        <f t="shared" si="288"/>
        <v/>
      </c>
      <c r="AX250" s="213" t="str">
        <f t="shared" si="303"/>
        <v xml:space="preserve"> </v>
      </c>
      <c r="AY250" s="213" t="str">
        <f t="shared" si="289"/>
        <v xml:space="preserve"> </v>
      </c>
      <c r="AZ250" s="445"/>
      <c r="BA250" s="81"/>
      <c r="BB250" s="81"/>
      <c r="BC250" s="80"/>
      <c r="BD250" s="245"/>
      <c r="BE250" s="442"/>
      <c r="BF250" s="442"/>
      <c r="BG250" s="442"/>
      <c r="BH250" s="219" t="str">
        <f t="shared" si="304"/>
        <v xml:space="preserve"> </v>
      </c>
      <c r="BI250" s="446"/>
      <c r="BJ250" s="704"/>
      <c r="BK250" s="81"/>
      <c r="BL250" s="451"/>
      <c r="BM250" s="450"/>
      <c r="BN250" s="449"/>
      <c r="BO250" s="449"/>
      <c r="BP250" s="81"/>
      <c r="BQ250" s="81"/>
      <c r="BR250" s="81"/>
      <c r="BS250" s="81"/>
      <c r="BT250" s="81"/>
      <c r="BU250" s="81"/>
      <c r="BV250" s="81"/>
      <c r="BW250" s="81"/>
      <c r="BX250" s="81"/>
      <c r="BY250" s="81"/>
      <c r="BZ250" s="81"/>
      <c r="CA250" s="81"/>
      <c r="CB250" s="81"/>
      <c r="CC250" s="81"/>
      <c r="CD250" s="81"/>
      <c r="CE250" s="81"/>
      <c r="CF250" s="81"/>
      <c r="CG250" s="81"/>
      <c r="CH250" s="81"/>
      <c r="CI250" s="81"/>
      <c r="CJ250" s="81"/>
      <c r="CK250" s="81"/>
      <c r="CL250" s="81"/>
      <c r="CM250" s="81"/>
      <c r="CN250" s="81"/>
      <c r="CO250" s="81"/>
      <c r="CP250" s="81"/>
      <c r="CQ250" s="81"/>
      <c r="CR250" s="81"/>
      <c r="CS250" s="81"/>
      <c r="CT250" s="81"/>
      <c r="CU250" s="81"/>
      <c r="CV250" s="81"/>
      <c r="CW250" s="81"/>
      <c r="CX250" s="81"/>
      <c r="CY250" s="81"/>
      <c r="CZ250" s="81"/>
      <c r="DA250" s="81"/>
      <c r="DB250" s="81"/>
      <c r="DC250" s="81"/>
      <c r="DD250" s="81"/>
      <c r="DE250" s="81"/>
      <c r="DF250" s="81"/>
      <c r="DG250" s="81"/>
      <c r="DH250" s="81"/>
      <c r="DI250" s="81"/>
      <c r="DJ250" s="81"/>
      <c r="DK250" s="448"/>
      <c r="DL250" s="213" t="str">
        <f t="shared" si="305"/>
        <v xml:space="preserve"> </v>
      </c>
      <c r="DM250" s="246">
        <f t="shared" si="290"/>
        <v>131</v>
      </c>
      <c r="DN250" s="447"/>
      <c r="DO250" s="449"/>
      <c r="DP250" s="81"/>
      <c r="DQ250" s="81"/>
      <c r="DR250" s="81"/>
      <c r="DS250" s="81"/>
      <c r="DT250" s="81"/>
      <c r="DU250" s="81"/>
      <c r="DV250" s="448"/>
      <c r="DW250" s="450"/>
      <c r="DX250" s="704"/>
      <c r="DY250" s="213" t="str">
        <f t="shared" si="291"/>
        <v xml:space="preserve"> </v>
      </c>
      <c r="DZ250" s="213" t="str">
        <f t="shared" si="292"/>
        <v xml:space="preserve"> </v>
      </c>
      <c r="EA250" s="247"/>
      <c r="EB250" s="247"/>
      <c r="EC250" s="247"/>
      <c r="ED250" s="247"/>
      <c r="EE250" s="247"/>
      <c r="EF250" s="247"/>
      <c r="EG250" s="450"/>
      <c r="EH250" s="704"/>
      <c r="EI250" s="213" t="str">
        <f t="shared" si="293"/>
        <v xml:space="preserve"> </v>
      </c>
      <c r="EJ250" s="213" t="str">
        <f t="shared" si="294"/>
        <v xml:space="preserve"> </v>
      </c>
      <c r="EK250" s="81"/>
      <c r="EL250" s="81"/>
      <c r="EM250" s="81"/>
      <c r="EN250" s="704"/>
      <c r="EO250" s="213" t="str">
        <f t="shared" si="295"/>
        <v xml:space="preserve"> </v>
      </c>
      <c r="EP250" s="249"/>
      <c r="EQ250" s="704"/>
      <c r="ER250" s="248"/>
      <c r="ES250" s="704"/>
      <c r="ET250" s="248"/>
      <c r="EU250" s="251"/>
      <c r="EV250" s="213" t="str">
        <f t="shared" si="296"/>
        <v xml:space="preserve"> </v>
      </c>
      <c r="EW250" s="213" t="str">
        <f t="shared" si="297"/>
        <v xml:space="preserve"> </v>
      </c>
      <c r="EX250" s="82"/>
      <c r="EY250" s="82"/>
      <c r="EZ250" s="82"/>
      <c r="FA250" s="248"/>
      <c r="FB250" s="1337" t="str">
        <f t="shared" si="298"/>
        <v xml:space="preserve"> </v>
      </c>
      <c r="FC250" s="452"/>
      <c r="FD250" s="213" t="str" cm="1">
        <f t="array" ref="FD250">IF(AND(SUM(COUNTIF(DO250:DV250,{"*実施*"}),COUNTIF(EA250:EF250,{"*実施*"}))&gt;0,FC250=""),"法に基づく措置あり→問12に記入",
IF(AND(SUM(COUNTIF(DO250:DV250,{"*実施*"}),COUNTIF(EA250:EF250,{"*実施*"}))&lt;1,FC250&lt;&gt;""),"法に基づく措置なし→問12に記入不要"," "))</f>
        <v xml:space="preserve"> </v>
      </c>
      <c r="FE250" s="449"/>
      <c r="FF250" s="704"/>
      <c r="FG250" s="81"/>
      <c r="FH250" s="449"/>
      <c r="FI250" s="1100"/>
      <c r="FJ250" s="1107" t="str">
        <f t="shared" si="306"/>
        <v xml:space="preserve"> </v>
      </c>
      <c r="FK250" s="779" t="str">
        <f t="shared" si="299"/>
        <v/>
      </c>
      <c r="FL250" s="212" t="str">
        <f t="shared" si="300"/>
        <v xml:space="preserve"> </v>
      </c>
      <c r="FM250" s="1335" t="str">
        <f t="shared" si="307"/>
        <v xml:space="preserve"> </v>
      </c>
      <c r="FN250" s="1273" t="str">
        <f t="shared" si="308"/>
        <v/>
      </c>
      <c r="FO250" s="1274" t="str">
        <f t="shared" si="309"/>
        <v/>
      </c>
      <c r="FP250" s="1275" t="str">
        <f t="shared" si="310"/>
        <v/>
      </c>
      <c r="FQ250" s="1275" t="str">
        <f t="shared" si="311"/>
        <v/>
      </c>
      <c r="FR250" s="1275" t="str">
        <f t="shared" si="312"/>
        <v/>
      </c>
      <c r="FS250" s="1275" t="str">
        <f t="shared" si="313"/>
        <v/>
      </c>
      <c r="FT250" s="1275" t="str">
        <f t="shared" si="314"/>
        <v/>
      </c>
      <c r="FU250" s="1275" t="str">
        <f t="shared" si="315"/>
        <v/>
      </c>
      <c r="FV250" s="1275" t="str">
        <f t="shared" si="316"/>
        <v/>
      </c>
      <c r="FW250" s="1275" t="str">
        <f t="shared" si="317"/>
        <v/>
      </c>
      <c r="FY250" s="1234" t="str">
        <f t="shared" ref="FY250:FY313" si="331">IF(AND(FN250&lt;&gt;"",$FO250=$FO$87,OR(FN250&lt;45748,FN250&gt;46112)),"●"," ")</f>
        <v xml:space="preserve"> </v>
      </c>
      <c r="FZ250" s="1234" t="str">
        <f t="shared" ref="FZ250:FZ313" si="332">IF(AND(FP250&lt;&gt;"",$FO250=$FO$87,OR(FP250&lt;45748,FP250&gt;46112)),"●"," ")</f>
        <v xml:space="preserve"> </v>
      </c>
      <c r="GA250" s="1234" t="str">
        <f t="shared" ref="GA250:GA313" si="333">IF(AND(FQ250&lt;&gt;"",$FO250=$FO$87,OR(FQ250&lt;45748,FQ250&gt;46112)),"●"," ")</f>
        <v xml:space="preserve"> </v>
      </c>
      <c r="GB250" s="1234" t="str">
        <f t="shared" ref="GB250:GB313" si="334">IF(AND(FR250&lt;&gt;"",$FO250=$FO$87,OR(FR250&lt;45748,FR250&gt;46112)),"●"," ")</f>
        <v xml:space="preserve"> </v>
      </c>
      <c r="GC250" s="1234" t="str">
        <f t="shared" ref="GC250:GC313" si="335">IF(AND(FS250&lt;&gt;"",$FO250=$FO$87,OR(FS250&lt;45748,FS250&gt;46112)),"●"," ")</f>
        <v xml:space="preserve"> </v>
      </c>
      <c r="GD250" s="1234" t="str">
        <f t="shared" ref="GD250:GD313" si="336">IF(AND(FT250&lt;&gt;"",$FO250=$FO$87,OR(FT250&lt;45748,FT250&gt;46112)),"●"," ")</f>
        <v xml:space="preserve"> </v>
      </c>
      <c r="GE250" s="1234" t="str">
        <f t="shared" ref="GE250:GE313" si="337">IF(AND(FU250&lt;&gt;"",$FO250=$FO$87,OR(FU250&lt;45748,FU250&gt;46112)),"●"," ")</f>
        <v xml:space="preserve"> </v>
      </c>
      <c r="GF250" s="1234" t="str">
        <f t="shared" ref="GF250:GF313" si="338">IF(AND(FV250&lt;&gt;"",$FO250=$FO$87,OR(FV250&lt;45748,FV250&gt;46112)),"●"," ")</f>
        <v xml:space="preserve"> </v>
      </c>
      <c r="GG250" s="1234" t="str">
        <f t="shared" ref="GG250:GG313" si="339">IF(AND(FW250&lt;&gt;"",$FO250=$FO$87,OR(FW250&lt;45748,FW250&gt;46112)),"●"," ")</f>
        <v xml:space="preserve"> </v>
      </c>
      <c r="GH250" s="1234">
        <f t="shared" ref="GH250:GH313" si="340">COUNTIF(FY250:GG250,"●")</f>
        <v>0</v>
      </c>
      <c r="GI250" s="1234" t="str">
        <f t="shared" ref="GI250:GI313" si="341">IF(AND(FN250&lt;&gt;"",$FO250=$FO$88,OR(FN250&gt;=45748)),"●"," ")</f>
        <v xml:space="preserve"> </v>
      </c>
      <c r="GJ250" s="1234" t="str">
        <f t="shared" ref="GJ250:GJ313" si="342">IF(AND(FP250&lt;&gt;"",$FO250=$FO$88,OR(FP250&gt;46112)),"●"," ")</f>
        <v xml:space="preserve"> </v>
      </c>
      <c r="GK250" s="1234" t="str">
        <f t="shared" ref="GK250:GK313" si="343">IF(AND(FQ250&lt;&gt;"",$FO250=$FO$88,OR(FQ250&lt;45748,FQ250&gt;46112)),"●"," ")</f>
        <v xml:space="preserve"> </v>
      </c>
      <c r="GL250" s="1234" t="str">
        <f t="shared" ref="GL250:GL313" si="344">IF(AND(FR250&lt;&gt;"",$FO250=$FO$88,OR(FR250&lt;45748,FR250&gt;46112)),"●"," ")</f>
        <v xml:space="preserve"> </v>
      </c>
      <c r="GM250" s="1234" t="str">
        <f t="shared" ref="GM250:GM313" si="345">IF(AND(FS250&lt;&gt;"",$FO250=$FO$88,OR(FS250&lt;45748,FS250&gt;46112)),"●"," ")</f>
        <v xml:space="preserve"> </v>
      </c>
      <c r="GN250" s="1234" t="str">
        <f t="shared" ref="GN250:GN313" si="346">IF(AND(FT250&lt;&gt;"",$FO250=$FO$88,OR(FT250&lt;45748,FT250&gt;46112)),"●"," ")</f>
        <v xml:space="preserve"> </v>
      </c>
      <c r="GO250" s="1234" t="str">
        <f t="shared" ref="GO250:GO313" si="347">IF(AND(FU250&lt;&gt;"",$FO250=$FO$88,OR(FU250&lt;45748,FU250&gt;46112)),"●"," ")</f>
        <v xml:space="preserve"> </v>
      </c>
      <c r="GP250" s="1234" t="str">
        <f t="shared" ref="GP250:GP313" si="348">IF(AND(FV250&lt;&gt;"",$FO250=$FO$88,OR(FV250&lt;45748,FV250&gt;46112)),"●"," ")</f>
        <v xml:space="preserve"> </v>
      </c>
      <c r="GQ250" s="1234" t="str">
        <f t="shared" ref="GQ250:GQ313" si="349">IF(AND(FW250&lt;&gt;"",$FO250=$FO$88,OR(FW250&lt;45748,FW250&gt;46112)),"●"," ")</f>
        <v xml:space="preserve"> </v>
      </c>
      <c r="GR250" s="1234">
        <f t="shared" ref="GR250:GR313" si="350">COUNTIF(GI250:GQ250,"●")</f>
        <v>0</v>
      </c>
      <c r="GS250" s="1234" t="str">
        <f t="shared" si="271"/>
        <v xml:space="preserve"> </v>
      </c>
      <c r="GT250" s="1234" t="str">
        <f t="shared" si="272"/>
        <v xml:space="preserve"> </v>
      </c>
      <c r="GU250" s="1234" t="str">
        <f t="shared" si="273"/>
        <v xml:space="preserve"> </v>
      </c>
      <c r="GV250" s="1234" t="str">
        <f t="shared" si="274"/>
        <v xml:space="preserve"> </v>
      </c>
      <c r="GW250" s="1234" t="str">
        <f t="shared" si="275"/>
        <v xml:space="preserve"> </v>
      </c>
      <c r="GX250" s="1234" t="str">
        <f t="shared" si="276"/>
        <v xml:space="preserve"> </v>
      </c>
      <c r="GY250" s="1234" t="str">
        <f t="shared" si="277"/>
        <v xml:space="preserve"> </v>
      </c>
      <c r="GZ250" s="1234" t="str">
        <f t="shared" si="278"/>
        <v xml:space="preserve"> </v>
      </c>
      <c r="HA250" s="1234" t="str">
        <f t="shared" si="279"/>
        <v xml:space="preserve"> </v>
      </c>
      <c r="HB250" s="1234">
        <f t="shared" ref="HB250:HB313" si="351">COUNTIF(GS250:HA250,"●")</f>
        <v>0</v>
      </c>
      <c r="HC250" s="1234" t="str">
        <f t="shared" si="318"/>
        <v xml:space="preserve"> </v>
      </c>
      <c r="HD250" s="1234" t="str">
        <f t="shared" si="319"/>
        <v xml:space="preserve"> </v>
      </c>
      <c r="HE250" s="1234" t="str">
        <f t="shared" si="320"/>
        <v xml:space="preserve"> </v>
      </c>
      <c r="HF250" s="1234">
        <f t="shared" si="321"/>
        <v>0</v>
      </c>
      <c r="HG250" s="1234" t="str">
        <f t="shared" si="322"/>
        <v xml:space="preserve"> </v>
      </c>
      <c r="HH250" s="1234" t="str">
        <f t="shared" si="323"/>
        <v xml:space="preserve"> </v>
      </c>
      <c r="HI250" s="1234" t="str">
        <f t="shared" si="324"/>
        <v xml:space="preserve"> </v>
      </c>
      <c r="HJ250" s="1234" t="str">
        <f t="shared" si="325"/>
        <v xml:space="preserve"> </v>
      </c>
      <c r="HK250" s="1234" t="str">
        <f t="shared" si="326"/>
        <v xml:space="preserve"> </v>
      </c>
      <c r="HL250" s="1234" t="str">
        <f t="shared" si="327"/>
        <v xml:space="preserve"> </v>
      </c>
      <c r="HM250" s="1234" t="str">
        <f t="shared" si="328"/>
        <v xml:space="preserve"> </v>
      </c>
      <c r="HN250" s="1234">
        <f t="shared" si="329"/>
        <v>0</v>
      </c>
    </row>
    <row r="251" spans="1:222" ht="30" customHeight="1" thickTop="1" thickBot="1">
      <c r="A251" s="1205">
        <f>【A票】【D票】!$D$10</f>
        <v>0</v>
      </c>
      <c r="B251" s="1205">
        <f>【A票】【D票】!$H$10</f>
        <v>0</v>
      </c>
      <c r="C251" s="1206" t="str">
        <f>【A票】【D票】!$K$10</f>
        <v xml:space="preserve"> </v>
      </c>
      <c r="D251" s="1207">
        <f t="shared" si="206"/>
        <v>132</v>
      </c>
      <c r="E251" s="472"/>
      <c r="F251" s="704"/>
      <c r="G251" s="588"/>
      <c r="H251" s="589"/>
      <c r="I251" s="639"/>
      <c r="J251" s="639"/>
      <c r="K251" s="639"/>
      <c r="L251" s="639"/>
      <c r="M251" s="639"/>
      <c r="N251" s="639"/>
      <c r="O251" s="639"/>
      <c r="P251" s="639"/>
      <c r="Q251" s="639"/>
      <c r="R251" s="639"/>
      <c r="S251" s="639"/>
      <c r="T251" s="639"/>
      <c r="U251" s="639"/>
      <c r="V251" s="640"/>
      <c r="W251" s="644"/>
      <c r="X251" s="644"/>
      <c r="Y251" s="645"/>
      <c r="Z251" s="643"/>
      <c r="AA251" s="212" t="str">
        <f t="shared" si="282"/>
        <v xml:space="preserve"> </v>
      </c>
      <c r="AB251" s="212" t="str">
        <f t="shared" si="283"/>
        <v xml:space="preserve"> </v>
      </c>
      <c r="AC251" s="81"/>
      <c r="AD251" s="448"/>
      <c r="AE251" s="448"/>
      <c r="AF251" s="804" t="str">
        <f t="shared" si="301"/>
        <v xml:space="preserve"> </v>
      </c>
      <c r="AG251" s="804" t="str">
        <f t="shared" si="302"/>
        <v xml:space="preserve"> </v>
      </c>
      <c r="AH251" s="440"/>
      <c r="AI251" s="704"/>
      <c r="AJ251" s="442"/>
      <c r="AK251" s="442"/>
      <c r="AL251" s="442"/>
      <c r="AM251" s="442"/>
      <c r="AN251" s="844"/>
      <c r="AO251" s="443"/>
      <c r="AP251" s="441"/>
      <c r="AQ251" s="1328" t="str">
        <f t="shared" si="330"/>
        <v xml:space="preserve"> </v>
      </c>
      <c r="AR251" s="213" t="str">
        <f t="shared" si="284"/>
        <v xml:space="preserve"> </v>
      </c>
      <c r="AS251" s="213" t="str">
        <f t="shared" si="285"/>
        <v xml:space="preserve"> </v>
      </c>
      <c r="AT251" s="1216" t="str">
        <f t="shared" si="286"/>
        <v xml:space="preserve"> </v>
      </c>
      <c r="AU251" s="1217" t="str">
        <f t="shared" si="287"/>
        <v xml:space="preserve"> </v>
      </c>
      <c r="AV251" s="79"/>
      <c r="AW251" s="1218" t="str">
        <f t="shared" si="288"/>
        <v/>
      </c>
      <c r="AX251" s="213" t="str">
        <f t="shared" si="303"/>
        <v xml:space="preserve"> </v>
      </c>
      <c r="AY251" s="213" t="str">
        <f t="shared" si="289"/>
        <v xml:space="preserve"> </v>
      </c>
      <c r="AZ251" s="445"/>
      <c r="BA251" s="81"/>
      <c r="BB251" s="81"/>
      <c r="BC251" s="80"/>
      <c r="BD251" s="245"/>
      <c r="BE251" s="442"/>
      <c r="BF251" s="442"/>
      <c r="BG251" s="442"/>
      <c r="BH251" s="219" t="str">
        <f t="shared" si="304"/>
        <v xml:space="preserve"> </v>
      </c>
      <c r="BI251" s="446"/>
      <c r="BJ251" s="704"/>
      <c r="BK251" s="81"/>
      <c r="BL251" s="451"/>
      <c r="BM251" s="450"/>
      <c r="BN251" s="449"/>
      <c r="BO251" s="449"/>
      <c r="BP251" s="81"/>
      <c r="BQ251" s="81"/>
      <c r="BR251" s="81"/>
      <c r="BS251" s="81"/>
      <c r="BT251" s="81"/>
      <c r="BU251" s="81"/>
      <c r="BV251" s="81"/>
      <c r="BW251" s="81"/>
      <c r="BX251" s="81"/>
      <c r="BY251" s="81"/>
      <c r="BZ251" s="81"/>
      <c r="CA251" s="81"/>
      <c r="CB251" s="81"/>
      <c r="CC251" s="81"/>
      <c r="CD251" s="81"/>
      <c r="CE251" s="81"/>
      <c r="CF251" s="81"/>
      <c r="CG251" s="81"/>
      <c r="CH251" s="81"/>
      <c r="CI251" s="81"/>
      <c r="CJ251" s="81"/>
      <c r="CK251" s="81"/>
      <c r="CL251" s="81"/>
      <c r="CM251" s="81"/>
      <c r="CN251" s="81"/>
      <c r="CO251" s="81"/>
      <c r="CP251" s="81"/>
      <c r="CQ251" s="81"/>
      <c r="CR251" s="81"/>
      <c r="CS251" s="81"/>
      <c r="CT251" s="81"/>
      <c r="CU251" s="81"/>
      <c r="CV251" s="81"/>
      <c r="CW251" s="81"/>
      <c r="CX251" s="81"/>
      <c r="CY251" s="81"/>
      <c r="CZ251" s="81"/>
      <c r="DA251" s="81"/>
      <c r="DB251" s="81"/>
      <c r="DC251" s="81"/>
      <c r="DD251" s="81"/>
      <c r="DE251" s="81"/>
      <c r="DF251" s="81"/>
      <c r="DG251" s="81"/>
      <c r="DH251" s="81"/>
      <c r="DI251" s="81"/>
      <c r="DJ251" s="81"/>
      <c r="DK251" s="448"/>
      <c r="DL251" s="213" t="str">
        <f t="shared" si="305"/>
        <v xml:space="preserve"> </v>
      </c>
      <c r="DM251" s="246">
        <f t="shared" si="290"/>
        <v>132</v>
      </c>
      <c r="DN251" s="447"/>
      <c r="DO251" s="449"/>
      <c r="DP251" s="81"/>
      <c r="DQ251" s="81"/>
      <c r="DR251" s="81"/>
      <c r="DS251" s="81"/>
      <c r="DT251" s="81"/>
      <c r="DU251" s="81"/>
      <c r="DV251" s="448"/>
      <c r="DW251" s="450"/>
      <c r="DX251" s="704"/>
      <c r="DY251" s="213" t="str">
        <f t="shared" si="291"/>
        <v xml:space="preserve"> </v>
      </c>
      <c r="DZ251" s="213" t="str">
        <f t="shared" si="292"/>
        <v xml:space="preserve"> </v>
      </c>
      <c r="EA251" s="247"/>
      <c r="EB251" s="247"/>
      <c r="EC251" s="247"/>
      <c r="ED251" s="247"/>
      <c r="EE251" s="247"/>
      <c r="EF251" s="247"/>
      <c r="EG251" s="450"/>
      <c r="EH251" s="704"/>
      <c r="EI251" s="213" t="str">
        <f t="shared" si="293"/>
        <v xml:space="preserve"> </v>
      </c>
      <c r="EJ251" s="213" t="str">
        <f t="shared" si="294"/>
        <v xml:space="preserve"> </v>
      </c>
      <c r="EK251" s="81"/>
      <c r="EL251" s="81"/>
      <c r="EM251" s="81"/>
      <c r="EN251" s="704"/>
      <c r="EO251" s="213" t="str">
        <f t="shared" si="295"/>
        <v xml:space="preserve"> </v>
      </c>
      <c r="EP251" s="249"/>
      <c r="EQ251" s="704"/>
      <c r="ER251" s="248"/>
      <c r="ES251" s="704"/>
      <c r="ET251" s="248"/>
      <c r="EU251" s="251"/>
      <c r="EV251" s="213" t="str">
        <f t="shared" si="296"/>
        <v xml:space="preserve"> </v>
      </c>
      <c r="EW251" s="213" t="str">
        <f t="shared" si="297"/>
        <v xml:space="preserve"> </v>
      </c>
      <c r="EX251" s="82"/>
      <c r="EY251" s="82"/>
      <c r="EZ251" s="82"/>
      <c r="FA251" s="248"/>
      <c r="FB251" s="1337" t="str">
        <f t="shared" si="298"/>
        <v xml:space="preserve"> </v>
      </c>
      <c r="FC251" s="452"/>
      <c r="FD251" s="213" t="str" cm="1">
        <f t="array" ref="FD251">IF(AND(SUM(COUNTIF(DO251:DV251,{"*実施*"}),COUNTIF(EA251:EF251,{"*実施*"}))&gt;0,FC251=""),"法に基づく措置あり→問12に記入",
IF(AND(SUM(COUNTIF(DO251:DV251,{"*実施*"}),COUNTIF(EA251:EF251,{"*実施*"}))&lt;1,FC251&lt;&gt;""),"法に基づく措置なし→問12に記入不要"," "))</f>
        <v xml:space="preserve"> </v>
      </c>
      <c r="FE251" s="449"/>
      <c r="FF251" s="704"/>
      <c r="FG251" s="81"/>
      <c r="FH251" s="449"/>
      <c r="FI251" s="1100"/>
      <c r="FJ251" s="1107" t="str">
        <f t="shared" si="306"/>
        <v xml:space="preserve"> </v>
      </c>
      <c r="FK251" s="779" t="str">
        <f t="shared" si="299"/>
        <v/>
      </c>
      <c r="FL251" s="212" t="str">
        <f t="shared" si="300"/>
        <v xml:space="preserve"> </v>
      </c>
      <c r="FM251" s="1335" t="str">
        <f t="shared" si="307"/>
        <v xml:space="preserve"> </v>
      </c>
      <c r="FN251" s="1273" t="str">
        <f t="shared" si="308"/>
        <v/>
      </c>
      <c r="FO251" s="1274" t="str">
        <f t="shared" si="309"/>
        <v/>
      </c>
      <c r="FP251" s="1275" t="str">
        <f t="shared" si="310"/>
        <v/>
      </c>
      <c r="FQ251" s="1275" t="str">
        <f t="shared" si="311"/>
        <v/>
      </c>
      <c r="FR251" s="1275" t="str">
        <f t="shared" si="312"/>
        <v/>
      </c>
      <c r="FS251" s="1275" t="str">
        <f t="shared" si="313"/>
        <v/>
      </c>
      <c r="FT251" s="1275" t="str">
        <f t="shared" si="314"/>
        <v/>
      </c>
      <c r="FU251" s="1275" t="str">
        <f t="shared" si="315"/>
        <v/>
      </c>
      <c r="FV251" s="1275" t="str">
        <f t="shared" si="316"/>
        <v/>
      </c>
      <c r="FW251" s="1275" t="str">
        <f t="shared" si="317"/>
        <v/>
      </c>
      <c r="FY251" s="1234" t="str">
        <f t="shared" si="331"/>
        <v xml:space="preserve"> </v>
      </c>
      <c r="FZ251" s="1234" t="str">
        <f t="shared" si="332"/>
        <v xml:space="preserve"> </v>
      </c>
      <c r="GA251" s="1234" t="str">
        <f t="shared" si="333"/>
        <v xml:space="preserve"> </v>
      </c>
      <c r="GB251" s="1234" t="str">
        <f t="shared" si="334"/>
        <v xml:space="preserve"> </v>
      </c>
      <c r="GC251" s="1234" t="str">
        <f t="shared" si="335"/>
        <v xml:space="preserve"> </v>
      </c>
      <c r="GD251" s="1234" t="str">
        <f t="shared" si="336"/>
        <v xml:space="preserve"> </v>
      </c>
      <c r="GE251" s="1234" t="str">
        <f t="shared" si="337"/>
        <v xml:space="preserve"> </v>
      </c>
      <c r="GF251" s="1234" t="str">
        <f t="shared" si="338"/>
        <v xml:space="preserve"> </v>
      </c>
      <c r="GG251" s="1234" t="str">
        <f t="shared" si="339"/>
        <v xml:space="preserve"> </v>
      </c>
      <c r="GH251" s="1234">
        <f t="shared" si="340"/>
        <v>0</v>
      </c>
      <c r="GI251" s="1234" t="str">
        <f t="shared" si="341"/>
        <v xml:space="preserve"> </v>
      </c>
      <c r="GJ251" s="1234" t="str">
        <f t="shared" si="342"/>
        <v xml:space="preserve"> </v>
      </c>
      <c r="GK251" s="1234" t="str">
        <f t="shared" si="343"/>
        <v xml:space="preserve"> </v>
      </c>
      <c r="GL251" s="1234" t="str">
        <f t="shared" si="344"/>
        <v xml:space="preserve"> </v>
      </c>
      <c r="GM251" s="1234" t="str">
        <f t="shared" si="345"/>
        <v xml:space="preserve"> </v>
      </c>
      <c r="GN251" s="1234" t="str">
        <f t="shared" si="346"/>
        <v xml:space="preserve"> </v>
      </c>
      <c r="GO251" s="1234" t="str">
        <f t="shared" si="347"/>
        <v xml:space="preserve"> </v>
      </c>
      <c r="GP251" s="1234" t="str">
        <f t="shared" si="348"/>
        <v xml:space="preserve"> </v>
      </c>
      <c r="GQ251" s="1234" t="str">
        <f t="shared" si="349"/>
        <v xml:space="preserve"> </v>
      </c>
      <c r="GR251" s="1234">
        <f t="shared" si="350"/>
        <v>0</v>
      </c>
      <c r="GS251" s="1234" t="str">
        <f t="shared" si="271"/>
        <v xml:space="preserve"> </v>
      </c>
      <c r="GT251" s="1234" t="str">
        <f t="shared" si="272"/>
        <v xml:space="preserve"> </v>
      </c>
      <c r="GU251" s="1234" t="str">
        <f t="shared" si="273"/>
        <v xml:space="preserve"> </v>
      </c>
      <c r="GV251" s="1234" t="str">
        <f t="shared" si="274"/>
        <v xml:space="preserve"> </v>
      </c>
      <c r="GW251" s="1234" t="str">
        <f t="shared" si="275"/>
        <v xml:space="preserve"> </v>
      </c>
      <c r="GX251" s="1234" t="str">
        <f t="shared" si="276"/>
        <v xml:space="preserve"> </v>
      </c>
      <c r="GY251" s="1234" t="str">
        <f t="shared" si="277"/>
        <v xml:space="preserve"> </v>
      </c>
      <c r="GZ251" s="1234" t="str">
        <f t="shared" si="278"/>
        <v xml:space="preserve"> </v>
      </c>
      <c r="HA251" s="1234" t="str">
        <f t="shared" si="279"/>
        <v xml:space="preserve"> </v>
      </c>
      <c r="HB251" s="1234">
        <f t="shared" si="351"/>
        <v>0</v>
      </c>
      <c r="HC251" s="1234" t="str">
        <f t="shared" si="318"/>
        <v xml:space="preserve"> </v>
      </c>
      <c r="HD251" s="1234" t="str">
        <f t="shared" si="319"/>
        <v xml:space="preserve"> </v>
      </c>
      <c r="HE251" s="1234" t="str">
        <f t="shared" si="320"/>
        <v xml:space="preserve"> </v>
      </c>
      <c r="HF251" s="1234">
        <f t="shared" si="321"/>
        <v>0</v>
      </c>
      <c r="HG251" s="1234" t="str">
        <f t="shared" si="322"/>
        <v xml:space="preserve"> </v>
      </c>
      <c r="HH251" s="1234" t="str">
        <f t="shared" si="323"/>
        <v xml:space="preserve"> </v>
      </c>
      <c r="HI251" s="1234" t="str">
        <f t="shared" si="324"/>
        <v xml:space="preserve"> </v>
      </c>
      <c r="HJ251" s="1234" t="str">
        <f t="shared" si="325"/>
        <v xml:space="preserve"> </v>
      </c>
      <c r="HK251" s="1234" t="str">
        <f t="shared" si="326"/>
        <v xml:space="preserve"> </v>
      </c>
      <c r="HL251" s="1234" t="str">
        <f t="shared" si="327"/>
        <v xml:space="preserve"> </v>
      </c>
      <c r="HM251" s="1234" t="str">
        <f t="shared" si="328"/>
        <v xml:space="preserve"> </v>
      </c>
      <c r="HN251" s="1234">
        <f t="shared" si="329"/>
        <v>0</v>
      </c>
    </row>
    <row r="252" spans="1:222" ht="30" customHeight="1" thickTop="1" thickBot="1">
      <c r="A252" s="1205">
        <f>【A票】【D票】!$D$10</f>
        <v>0</v>
      </c>
      <c r="B252" s="1205">
        <f>【A票】【D票】!$H$10</f>
        <v>0</v>
      </c>
      <c r="C252" s="1206" t="str">
        <f>【A票】【D票】!$K$10</f>
        <v xml:space="preserve"> </v>
      </c>
      <c r="D252" s="1207">
        <f t="shared" si="206"/>
        <v>133</v>
      </c>
      <c r="E252" s="472"/>
      <c r="F252" s="704"/>
      <c r="G252" s="588"/>
      <c r="H252" s="589"/>
      <c r="I252" s="639"/>
      <c r="J252" s="639"/>
      <c r="K252" s="639"/>
      <c r="L252" s="639"/>
      <c r="M252" s="639"/>
      <c r="N252" s="639"/>
      <c r="O252" s="639"/>
      <c r="P252" s="639"/>
      <c r="Q252" s="639"/>
      <c r="R252" s="639"/>
      <c r="S252" s="639"/>
      <c r="T252" s="639"/>
      <c r="U252" s="639"/>
      <c r="V252" s="640"/>
      <c r="W252" s="644"/>
      <c r="X252" s="644"/>
      <c r="Y252" s="645"/>
      <c r="Z252" s="643"/>
      <c r="AA252" s="212" t="str">
        <f t="shared" si="282"/>
        <v xml:space="preserve"> </v>
      </c>
      <c r="AB252" s="212" t="str">
        <f t="shared" si="283"/>
        <v xml:space="preserve"> </v>
      </c>
      <c r="AC252" s="81"/>
      <c r="AD252" s="448"/>
      <c r="AE252" s="448"/>
      <c r="AF252" s="804" t="str">
        <f t="shared" si="301"/>
        <v xml:space="preserve"> </v>
      </c>
      <c r="AG252" s="804" t="str">
        <f t="shared" si="302"/>
        <v xml:space="preserve"> </v>
      </c>
      <c r="AH252" s="440"/>
      <c r="AI252" s="704"/>
      <c r="AJ252" s="442"/>
      <c r="AK252" s="442"/>
      <c r="AL252" s="442"/>
      <c r="AM252" s="442"/>
      <c r="AN252" s="844"/>
      <c r="AO252" s="443"/>
      <c r="AP252" s="441"/>
      <c r="AQ252" s="1328" t="str">
        <f t="shared" si="330"/>
        <v xml:space="preserve"> </v>
      </c>
      <c r="AR252" s="213" t="str">
        <f t="shared" si="284"/>
        <v xml:space="preserve"> </v>
      </c>
      <c r="AS252" s="213" t="str">
        <f t="shared" si="285"/>
        <v xml:space="preserve"> </v>
      </c>
      <c r="AT252" s="1216" t="str">
        <f t="shared" si="286"/>
        <v xml:space="preserve"> </v>
      </c>
      <c r="AU252" s="1217" t="str">
        <f t="shared" si="287"/>
        <v xml:space="preserve"> </v>
      </c>
      <c r="AV252" s="79"/>
      <c r="AW252" s="1218" t="str">
        <f t="shared" si="288"/>
        <v/>
      </c>
      <c r="AX252" s="213" t="str">
        <f t="shared" si="303"/>
        <v xml:space="preserve"> </v>
      </c>
      <c r="AY252" s="213" t="str">
        <f t="shared" si="289"/>
        <v xml:space="preserve"> </v>
      </c>
      <c r="AZ252" s="445"/>
      <c r="BA252" s="81"/>
      <c r="BB252" s="81"/>
      <c r="BC252" s="80"/>
      <c r="BD252" s="245"/>
      <c r="BE252" s="442"/>
      <c r="BF252" s="442"/>
      <c r="BG252" s="442"/>
      <c r="BH252" s="219" t="str">
        <f t="shared" si="304"/>
        <v xml:space="preserve"> </v>
      </c>
      <c r="BI252" s="446"/>
      <c r="BJ252" s="704"/>
      <c r="BK252" s="81"/>
      <c r="BL252" s="451"/>
      <c r="BM252" s="450"/>
      <c r="BN252" s="449"/>
      <c r="BO252" s="449"/>
      <c r="BP252" s="81"/>
      <c r="BQ252" s="81"/>
      <c r="BR252" s="81"/>
      <c r="BS252" s="81"/>
      <c r="BT252" s="81"/>
      <c r="BU252" s="81"/>
      <c r="BV252" s="81"/>
      <c r="BW252" s="81"/>
      <c r="BX252" s="81"/>
      <c r="BY252" s="81"/>
      <c r="BZ252" s="81"/>
      <c r="CA252" s="81"/>
      <c r="CB252" s="81"/>
      <c r="CC252" s="81"/>
      <c r="CD252" s="81"/>
      <c r="CE252" s="81"/>
      <c r="CF252" s="81"/>
      <c r="CG252" s="81"/>
      <c r="CH252" s="81"/>
      <c r="CI252" s="81"/>
      <c r="CJ252" s="81"/>
      <c r="CK252" s="81"/>
      <c r="CL252" s="81"/>
      <c r="CM252" s="81"/>
      <c r="CN252" s="81"/>
      <c r="CO252" s="81"/>
      <c r="CP252" s="81"/>
      <c r="CQ252" s="81"/>
      <c r="CR252" s="81"/>
      <c r="CS252" s="81"/>
      <c r="CT252" s="81"/>
      <c r="CU252" s="81"/>
      <c r="CV252" s="81"/>
      <c r="CW252" s="81"/>
      <c r="CX252" s="81"/>
      <c r="CY252" s="81"/>
      <c r="CZ252" s="81"/>
      <c r="DA252" s="81"/>
      <c r="DB252" s="81"/>
      <c r="DC252" s="81"/>
      <c r="DD252" s="81"/>
      <c r="DE252" s="81"/>
      <c r="DF252" s="81"/>
      <c r="DG252" s="81"/>
      <c r="DH252" s="81"/>
      <c r="DI252" s="81"/>
      <c r="DJ252" s="81"/>
      <c r="DK252" s="448"/>
      <c r="DL252" s="213" t="str">
        <f t="shared" si="305"/>
        <v xml:space="preserve"> </v>
      </c>
      <c r="DM252" s="246">
        <f t="shared" si="290"/>
        <v>133</v>
      </c>
      <c r="DN252" s="447"/>
      <c r="DO252" s="449"/>
      <c r="DP252" s="81"/>
      <c r="DQ252" s="81"/>
      <c r="DR252" s="81"/>
      <c r="DS252" s="81"/>
      <c r="DT252" s="81"/>
      <c r="DU252" s="81"/>
      <c r="DV252" s="448"/>
      <c r="DW252" s="450"/>
      <c r="DX252" s="704"/>
      <c r="DY252" s="213" t="str">
        <f t="shared" si="291"/>
        <v xml:space="preserve"> </v>
      </c>
      <c r="DZ252" s="213" t="str">
        <f t="shared" si="292"/>
        <v xml:space="preserve"> </v>
      </c>
      <c r="EA252" s="247"/>
      <c r="EB252" s="247"/>
      <c r="EC252" s="247"/>
      <c r="ED252" s="247"/>
      <c r="EE252" s="247"/>
      <c r="EF252" s="247"/>
      <c r="EG252" s="450"/>
      <c r="EH252" s="704"/>
      <c r="EI252" s="213" t="str">
        <f t="shared" si="293"/>
        <v xml:space="preserve"> </v>
      </c>
      <c r="EJ252" s="213" t="str">
        <f t="shared" si="294"/>
        <v xml:space="preserve"> </v>
      </c>
      <c r="EK252" s="81"/>
      <c r="EL252" s="81"/>
      <c r="EM252" s="81"/>
      <c r="EN252" s="704"/>
      <c r="EO252" s="213" t="str">
        <f t="shared" si="295"/>
        <v xml:space="preserve"> </v>
      </c>
      <c r="EP252" s="249"/>
      <c r="EQ252" s="704"/>
      <c r="ER252" s="248"/>
      <c r="ES252" s="704"/>
      <c r="ET252" s="248"/>
      <c r="EU252" s="251"/>
      <c r="EV252" s="213" t="str">
        <f t="shared" si="296"/>
        <v xml:space="preserve"> </v>
      </c>
      <c r="EW252" s="213" t="str">
        <f t="shared" si="297"/>
        <v xml:space="preserve"> </v>
      </c>
      <c r="EX252" s="82"/>
      <c r="EY252" s="82"/>
      <c r="EZ252" s="82"/>
      <c r="FA252" s="248"/>
      <c r="FB252" s="1337" t="str">
        <f t="shared" si="298"/>
        <v xml:space="preserve"> </v>
      </c>
      <c r="FC252" s="452"/>
      <c r="FD252" s="213" t="str" cm="1">
        <f t="array" ref="FD252">IF(AND(SUM(COUNTIF(DO252:DV252,{"*実施*"}),COUNTIF(EA252:EF252,{"*実施*"}))&gt;0,FC252=""),"法に基づく措置あり→問12に記入",
IF(AND(SUM(COUNTIF(DO252:DV252,{"*実施*"}),COUNTIF(EA252:EF252,{"*実施*"}))&lt;1,FC252&lt;&gt;""),"法に基づく措置なし→問12に記入不要"," "))</f>
        <v xml:space="preserve"> </v>
      </c>
      <c r="FE252" s="449"/>
      <c r="FF252" s="704"/>
      <c r="FG252" s="81"/>
      <c r="FH252" s="449"/>
      <c r="FI252" s="1100"/>
      <c r="FJ252" s="1107" t="str">
        <f t="shared" si="306"/>
        <v xml:space="preserve"> </v>
      </c>
      <c r="FK252" s="779" t="str">
        <f t="shared" si="299"/>
        <v/>
      </c>
      <c r="FL252" s="212" t="str">
        <f t="shared" si="300"/>
        <v xml:space="preserve"> </v>
      </c>
      <c r="FM252" s="1335" t="str">
        <f t="shared" si="307"/>
        <v xml:space="preserve"> </v>
      </c>
      <c r="FN252" s="1273" t="str">
        <f t="shared" si="308"/>
        <v/>
      </c>
      <c r="FO252" s="1274" t="str">
        <f t="shared" si="309"/>
        <v/>
      </c>
      <c r="FP252" s="1275" t="str">
        <f t="shared" si="310"/>
        <v/>
      </c>
      <c r="FQ252" s="1275" t="str">
        <f t="shared" si="311"/>
        <v/>
      </c>
      <c r="FR252" s="1275" t="str">
        <f t="shared" si="312"/>
        <v/>
      </c>
      <c r="FS252" s="1275" t="str">
        <f t="shared" si="313"/>
        <v/>
      </c>
      <c r="FT252" s="1275" t="str">
        <f t="shared" si="314"/>
        <v/>
      </c>
      <c r="FU252" s="1275" t="str">
        <f t="shared" si="315"/>
        <v/>
      </c>
      <c r="FV252" s="1275" t="str">
        <f t="shared" si="316"/>
        <v/>
      </c>
      <c r="FW252" s="1275" t="str">
        <f t="shared" si="317"/>
        <v/>
      </c>
      <c r="FY252" s="1234" t="str">
        <f t="shared" si="331"/>
        <v xml:space="preserve"> </v>
      </c>
      <c r="FZ252" s="1234" t="str">
        <f t="shared" si="332"/>
        <v xml:space="preserve"> </v>
      </c>
      <c r="GA252" s="1234" t="str">
        <f t="shared" si="333"/>
        <v xml:space="preserve"> </v>
      </c>
      <c r="GB252" s="1234" t="str">
        <f t="shared" si="334"/>
        <v xml:space="preserve"> </v>
      </c>
      <c r="GC252" s="1234" t="str">
        <f t="shared" si="335"/>
        <v xml:space="preserve"> </v>
      </c>
      <c r="GD252" s="1234" t="str">
        <f t="shared" si="336"/>
        <v xml:space="preserve"> </v>
      </c>
      <c r="GE252" s="1234" t="str">
        <f t="shared" si="337"/>
        <v xml:space="preserve"> </v>
      </c>
      <c r="GF252" s="1234" t="str">
        <f t="shared" si="338"/>
        <v xml:space="preserve"> </v>
      </c>
      <c r="GG252" s="1234" t="str">
        <f t="shared" si="339"/>
        <v xml:space="preserve"> </v>
      </c>
      <c r="GH252" s="1234">
        <f t="shared" si="340"/>
        <v>0</v>
      </c>
      <c r="GI252" s="1234" t="str">
        <f t="shared" si="341"/>
        <v xml:space="preserve"> </v>
      </c>
      <c r="GJ252" s="1234" t="str">
        <f t="shared" si="342"/>
        <v xml:space="preserve"> </v>
      </c>
      <c r="GK252" s="1234" t="str">
        <f t="shared" si="343"/>
        <v xml:space="preserve"> </v>
      </c>
      <c r="GL252" s="1234" t="str">
        <f t="shared" si="344"/>
        <v xml:space="preserve"> </v>
      </c>
      <c r="GM252" s="1234" t="str">
        <f t="shared" si="345"/>
        <v xml:space="preserve"> </v>
      </c>
      <c r="GN252" s="1234" t="str">
        <f t="shared" si="346"/>
        <v xml:space="preserve"> </v>
      </c>
      <c r="GO252" s="1234" t="str">
        <f t="shared" si="347"/>
        <v xml:space="preserve"> </v>
      </c>
      <c r="GP252" s="1234" t="str">
        <f t="shared" si="348"/>
        <v xml:space="preserve"> </v>
      </c>
      <c r="GQ252" s="1234" t="str">
        <f t="shared" si="349"/>
        <v xml:space="preserve"> </v>
      </c>
      <c r="GR252" s="1234">
        <f t="shared" si="350"/>
        <v>0</v>
      </c>
      <c r="GS252" s="1234" t="str">
        <f t="shared" si="271"/>
        <v xml:space="preserve"> </v>
      </c>
      <c r="GT252" s="1234" t="str">
        <f t="shared" si="272"/>
        <v xml:space="preserve"> </v>
      </c>
      <c r="GU252" s="1234" t="str">
        <f t="shared" si="273"/>
        <v xml:space="preserve"> </v>
      </c>
      <c r="GV252" s="1234" t="str">
        <f t="shared" si="274"/>
        <v xml:space="preserve"> </v>
      </c>
      <c r="GW252" s="1234" t="str">
        <f t="shared" si="275"/>
        <v xml:space="preserve"> </v>
      </c>
      <c r="GX252" s="1234" t="str">
        <f t="shared" si="276"/>
        <v xml:space="preserve"> </v>
      </c>
      <c r="GY252" s="1234" t="str">
        <f t="shared" si="277"/>
        <v xml:space="preserve"> </v>
      </c>
      <c r="GZ252" s="1234" t="str">
        <f t="shared" si="278"/>
        <v xml:space="preserve"> </v>
      </c>
      <c r="HA252" s="1234" t="str">
        <f t="shared" si="279"/>
        <v xml:space="preserve"> </v>
      </c>
      <c r="HB252" s="1234">
        <f t="shared" si="351"/>
        <v>0</v>
      </c>
      <c r="HC252" s="1234" t="str">
        <f t="shared" si="318"/>
        <v xml:space="preserve"> </v>
      </c>
      <c r="HD252" s="1234" t="str">
        <f t="shared" si="319"/>
        <v xml:space="preserve"> </v>
      </c>
      <c r="HE252" s="1234" t="str">
        <f t="shared" si="320"/>
        <v xml:space="preserve"> </v>
      </c>
      <c r="HF252" s="1234">
        <f t="shared" si="321"/>
        <v>0</v>
      </c>
      <c r="HG252" s="1234" t="str">
        <f t="shared" si="322"/>
        <v xml:space="preserve"> </v>
      </c>
      <c r="HH252" s="1234" t="str">
        <f t="shared" si="323"/>
        <v xml:space="preserve"> </v>
      </c>
      <c r="HI252" s="1234" t="str">
        <f t="shared" si="324"/>
        <v xml:space="preserve"> </v>
      </c>
      <c r="HJ252" s="1234" t="str">
        <f t="shared" si="325"/>
        <v xml:space="preserve"> </v>
      </c>
      <c r="HK252" s="1234" t="str">
        <f t="shared" si="326"/>
        <v xml:space="preserve"> </v>
      </c>
      <c r="HL252" s="1234" t="str">
        <f t="shared" si="327"/>
        <v xml:space="preserve"> </v>
      </c>
      <c r="HM252" s="1234" t="str">
        <f t="shared" si="328"/>
        <v xml:space="preserve"> </v>
      </c>
      <c r="HN252" s="1234">
        <f t="shared" si="329"/>
        <v>0</v>
      </c>
    </row>
    <row r="253" spans="1:222" ht="30" customHeight="1" thickTop="1" thickBot="1">
      <c r="A253" s="1205">
        <f>【A票】【D票】!$D$10</f>
        <v>0</v>
      </c>
      <c r="B253" s="1205">
        <f>【A票】【D票】!$H$10</f>
        <v>0</v>
      </c>
      <c r="C253" s="1206" t="str">
        <f>【A票】【D票】!$K$10</f>
        <v xml:space="preserve"> </v>
      </c>
      <c r="D253" s="1207">
        <f t="shared" si="206"/>
        <v>134</v>
      </c>
      <c r="E253" s="472"/>
      <c r="F253" s="704"/>
      <c r="G253" s="588"/>
      <c r="H253" s="589"/>
      <c r="I253" s="639"/>
      <c r="J253" s="639"/>
      <c r="K253" s="639"/>
      <c r="L253" s="639"/>
      <c r="M253" s="639"/>
      <c r="N253" s="639"/>
      <c r="O253" s="639"/>
      <c r="P253" s="639"/>
      <c r="Q253" s="639"/>
      <c r="R253" s="639"/>
      <c r="S253" s="639"/>
      <c r="T253" s="639"/>
      <c r="U253" s="639"/>
      <c r="V253" s="640"/>
      <c r="W253" s="644"/>
      <c r="X253" s="644"/>
      <c r="Y253" s="645"/>
      <c r="Z253" s="643"/>
      <c r="AA253" s="212" t="str">
        <f t="shared" si="282"/>
        <v xml:space="preserve"> </v>
      </c>
      <c r="AB253" s="212" t="str">
        <f t="shared" si="283"/>
        <v xml:space="preserve"> </v>
      </c>
      <c r="AC253" s="81"/>
      <c r="AD253" s="448"/>
      <c r="AE253" s="448"/>
      <c r="AF253" s="804" t="str">
        <f t="shared" si="301"/>
        <v xml:space="preserve"> </v>
      </c>
      <c r="AG253" s="804" t="str">
        <f t="shared" si="302"/>
        <v xml:space="preserve"> </v>
      </c>
      <c r="AH253" s="440"/>
      <c r="AI253" s="704"/>
      <c r="AJ253" s="442"/>
      <c r="AK253" s="442"/>
      <c r="AL253" s="442"/>
      <c r="AM253" s="442"/>
      <c r="AN253" s="844"/>
      <c r="AO253" s="443"/>
      <c r="AP253" s="441"/>
      <c r="AQ253" s="1328" t="str">
        <f t="shared" si="330"/>
        <v xml:space="preserve"> </v>
      </c>
      <c r="AR253" s="213" t="str">
        <f t="shared" si="284"/>
        <v xml:space="preserve"> </v>
      </c>
      <c r="AS253" s="213" t="str">
        <f t="shared" si="285"/>
        <v xml:space="preserve"> </v>
      </c>
      <c r="AT253" s="1216" t="str">
        <f t="shared" si="286"/>
        <v xml:space="preserve"> </v>
      </c>
      <c r="AU253" s="1217" t="str">
        <f t="shared" si="287"/>
        <v xml:space="preserve"> </v>
      </c>
      <c r="AV253" s="79"/>
      <c r="AW253" s="1218" t="str">
        <f t="shared" si="288"/>
        <v/>
      </c>
      <c r="AX253" s="213" t="str">
        <f t="shared" si="303"/>
        <v xml:space="preserve"> </v>
      </c>
      <c r="AY253" s="213" t="str">
        <f t="shared" si="289"/>
        <v xml:space="preserve"> </v>
      </c>
      <c r="AZ253" s="445"/>
      <c r="BA253" s="81"/>
      <c r="BB253" s="81"/>
      <c r="BC253" s="80"/>
      <c r="BD253" s="245"/>
      <c r="BE253" s="442"/>
      <c r="BF253" s="442"/>
      <c r="BG253" s="442"/>
      <c r="BH253" s="219" t="str">
        <f t="shared" si="304"/>
        <v xml:space="preserve"> </v>
      </c>
      <c r="BI253" s="446"/>
      <c r="BJ253" s="704"/>
      <c r="BK253" s="81"/>
      <c r="BL253" s="451"/>
      <c r="BM253" s="450"/>
      <c r="BN253" s="449"/>
      <c r="BO253" s="449"/>
      <c r="BP253" s="81"/>
      <c r="BQ253" s="81"/>
      <c r="BR253" s="81"/>
      <c r="BS253" s="81"/>
      <c r="BT253" s="81"/>
      <c r="BU253" s="81"/>
      <c r="BV253" s="81"/>
      <c r="BW253" s="81"/>
      <c r="BX253" s="81"/>
      <c r="BY253" s="81"/>
      <c r="BZ253" s="81"/>
      <c r="CA253" s="81"/>
      <c r="CB253" s="81"/>
      <c r="CC253" s="81"/>
      <c r="CD253" s="81"/>
      <c r="CE253" s="81"/>
      <c r="CF253" s="81"/>
      <c r="CG253" s="81"/>
      <c r="CH253" s="81"/>
      <c r="CI253" s="81"/>
      <c r="CJ253" s="81"/>
      <c r="CK253" s="81"/>
      <c r="CL253" s="81"/>
      <c r="CM253" s="81"/>
      <c r="CN253" s="81"/>
      <c r="CO253" s="81"/>
      <c r="CP253" s="81"/>
      <c r="CQ253" s="81"/>
      <c r="CR253" s="81"/>
      <c r="CS253" s="81"/>
      <c r="CT253" s="81"/>
      <c r="CU253" s="81"/>
      <c r="CV253" s="81"/>
      <c r="CW253" s="81"/>
      <c r="CX253" s="81"/>
      <c r="CY253" s="81"/>
      <c r="CZ253" s="81"/>
      <c r="DA253" s="81"/>
      <c r="DB253" s="81"/>
      <c r="DC253" s="81"/>
      <c r="DD253" s="81"/>
      <c r="DE253" s="81"/>
      <c r="DF253" s="81"/>
      <c r="DG253" s="81"/>
      <c r="DH253" s="81"/>
      <c r="DI253" s="81"/>
      <c r="DJ253" s="81"/>
      <c r="DK253" s="448"/>
      <c r="DL253" s="213" t="str">
        <f t="shared" si="305"/>
        <v xml:space="preserve"> </v>
      </c>
      <c r="DM253" s="246">
        <f t="shared" si="290"/>
        <v>134</v>
      </c>
      <c r="DN253" s="447"/>
      <c r="DO253" s="449"/>
      <c r="DP253" s="81"/>
      <c r="DQ253" s="81"/>
      <c r="DR253" s="81"/>
      <c r="DS253" s="81"/>
      <c r="DT253" s="81"/>
      <c r="DU253" s="81"/>
      <c r="DV253" s="448"/>
      <c r="DW253" s="450"/>
      <c r="DX253" s="704"/>
      <c r="DY253" s="213" t="str">
        <f t="shared" si="291"/>
        <v xml:space="preserve"> </v>
      </c>
      <c r="DZ253" s="213" t="str">
        <f t="shared" si="292"/>
        <v xml:space="preserve"> </v>
      </c>
      <c r="EA253" s="247"/>
      <c r="EB253" s="247"/>
      <c r="EC253" s="247"/>
      <c r="ED253" s="247"/>
      <c r="EE253" s="247"/>
      <c r="EF253" s="247"/>
      <c r="EG253" s="450"/>
      <c r="EH253" s="704"/>
      <c r="EI253" s="213" t="str">
        <f t="shared" si="293"/>
        <v xml:space="preserve"> </v>
      </c>
      <c r="EJ253" s="213" t="str">
        <f t="shared" si="294"/>
        <v xml:space="preserve"> </v>
      </c>
      <c r="EK253" s="81"/>
      <c r="EL253" s="81"/>
      <c r="EM253" s="81"/>
      <c r="EN253" s="704"/>
      <c r="EO253" s="213" t="str">
        <f t="shared" si="295"/>
        <v xml:space="preserve"> </v>
      </c>
      <c r="EP253" s="249"/>
      <c r="EQ253" s="704"/>
      <c r="ER253" s="248"/>
      <c r="ES253" s="704"/>
      <c r="ET253" s="248"/>
      <c r="EU253" s="251"/>
      <c r="EV253" s="213" t="str">
        <f t="shared" si="296"/>
        <v xml:space="preserve"> </v>
      </c>
      <c r="EW253" s="213" t="str">
        <f t="shared" si="297"/>
        <v xml:space="preserve"> </v>
      </c>
      <c r="EX253" s="82"/>
      <c r="EY253" s="82"/>
      <c r="EZ253" s="82"/>
      <c r="FA253" s="248"/>
      <c r="FB253" s="1337" t="str">
        <f t="shared" si="298"/>
        <v xml:space="preserve"> </v>
      </c>
      <c r="FC253" s="452"/>
      <c r="FD253" s="213" t="str" cm="1">
        <f t="array" ref="FD253">IF(AND(SUM(COUNTIF(DO253:DV253,{"*実施*"}),COUNTIF(EA253:EF253,{"*実施*"}))&gt;0,FC253=""),"法に基づく措置あり→問12に記入",
IF(AND(SUM(COUNTIF(DO253:DV253,{"*実施*"}),COUNTIF(EA253:EF253,{"*実施*"}))&lt;1,FC253&lt;&gt;""),"法に基づく措置なし→問12に記入不要"," "))</f>
        <v xml:space="preserve"> </v>
      </c>
      <c r="FE253" s="449"/>
      <c r="FF253" s="704"/>
      <c r="FG253" s="81"/>
      <c r="FH253" s="449"/>
      <c r="FI253" s="1100"/>
      <c r="FJ253" s="1107" t="str">
        <f t="shared" si="306"/>
        <v xml:space="preserve"> </v>
      </c>
      <c r="FK253" s="779" t="str">
        <f t="shared" si="299"/>
        <v/>
      </c>
      <c r="FL253" s="212" t="str">
        <f t="shared" si="300"/>
        <v xml:space="preserve"> </v>
      </c>
      <c r="FM253" s="1335" t="str">
        <f t="shared" si="307"/>
        <v xml:space="preserve"> </v>
      </c>
      <c r="FN253" s="1273" t="str">
        <f t="shared" si="308"/>
        <v/>
      </c>
      <c r="FO253" s="1274" t="str">
        <f t="shared" si="309"/>
        <v/>
      </c>
      <c r="FP253" s="1275" t="str">
        <f t="shared" si="310"/>
        <v/>
      </c>
      <c r="FQ253" s="1275" t="str">
        <f t="shared" si="311"/>
        <v/>
      </c>
      <c r="FR253" s="1275" t="str">
        <f t="shared" si="312"/>
        <v/>
      </c>
      <c r="FS253" s="1275" t="str">
        <f t="shared" si="313"/>
        <v/>
      </c>
      <c r="FT253" s="1275" t="str">
        <f t="shared" si="314"/>
        <v/>
      </c>
      <c r="FU253" s="1275" t="str">
        <f t="shared" si="315"/>
        <v/>
      </c>
      <c r="FV253" s="1275" t="str">
        <f t="shared" si="316"/>
        <v/>
      </c>
      <c r="FW253" s="1275" t="str">
        <f t="shared" si="317"/>
        <v/>
      </c>
      <c r="FY253" s="1234" t="str">
        <f t="shared" si="331"/>
        <v xml:space="preserve"> </v>
      </c>
      <c r="FZ253" s="1234" t="str">
        <f t="shared" si="332"/>
        <v xml:space="preserve"> </v>
      </c>
      <c r="GA253" s="1234" t="str">
        <f t="shared" si="333"/>
        <v xml:space="preserve"> </v>
      </c>
      <c r="GB253" s="1234" t="str">
        <f t="shared" si="334"/>
        <v xml:space="preserve"> </v>
      </c>
      <c r="GC253" s="1234" t="str">
        <f t="shared" si="335"/>
        <v xml:space="preserve"> </v>
      </c>
      <c r="GD253" s="1234" t="str">
        <f t="shared" si="336"/>
        <v xml:space="preserve"> </v>
      </c>
      <c r="GE253" s="1234" t="str">
        <f t="shared" si="337"/>
        <v xml:space="preserve"> </v>
      </c>
      <c r="GF253" s="1234" t="str">
        <f t="shared" si="338"/>
        <v xml:space="preserve"> </v>
      </c>
      <c r="GG253" s="1234" t="str">
        <f t="shared" si="339"/>
        <v xml:space="preserve"> </v>
      </c>
      <c r="GH253" s="1234">
        <f t="shared" si="340"/>
        <v>0</v>
      </c>
      <c r="GI253" s="1234" t="str">
        <f t="shared" si="341"/>
        <v xml:space="preserve"> </v>
      </c>
      <c r="GJ253" s="1234" t="str">
        <f t="shared" si="342"/>
        <v xml:space="preserve"> </v>
      </c>
      <c r="GK253" s="1234" t="str">
        <f t="shared" si="343"/>
        <v xml:space="preserve"> </v>
      </c>
      <c r="GL253" s="1234" t="str">
        <f t="shared" si="344"/>
        <v xml:space="preserve"> </v>
      </c>
      <c r="GM253" s="1234" t="str">
        <f t="shared" si="345"/>
        <v xml:space="preserve"> </v>
      </c>
      <c r="GN253" s="1234" t="str">
        <f t="shared" si="346"/>
        <v xml:space="preserve"> </v>
      </c>
      <c r="GO253" s="1234" t="str">
        <f t="shared" si="347"/>
        <v xml:space="preserve"> </v>
      </c>
      <c r="GP253" s="1234" t="str">
        <f t="shared" si="348"/>
        <v xml:space="preserve"> </v>
      </c>
      <c r="GQ253" s="1234" t="str">
        <f t="shared" si="349"/>
        <v xml:space="preserve"> </v>
      </c>
      <c r="GR253" s="1234">
        <f t="shared" si="350"/>
        <v>0</v>
      </c>
      <c r="GS253" s="1234" t="str">
        <f t="shared" ref="GS253:GS316" si="352">IF(AND(FN253&lt;&gt;"",$FO253=$FO$89,FN253&gt;=45748),"●"," ")</f>
        <v xml:space="preserve"> </v>
      </c>
      <c r="GT253" s="1234" t="str">
        <f t="shared" ref="GT253:GT316" si="353">IF(AND(FP253&lt;&gt;"",$FO253=$FO$89,FP253&gt;=45748),"●"," ")</f>
        <v xml:space="preserve"> </v>
      </c>
      <c r="GU253" s="1234" t="str">
        <f t="shared" ref="GU253:GU316" si="354">IF(AND(FQ253&lt;&gt;"",$FO253=$FO$89,FQ253&gt;=45748),"●"," ")</f>
        <v xml:space="preserve"> </v>
      </c>
      <c r="GV253" s="1234" t="str">
        <f t="shared" ref="GV253:GV316" si="355">IF(AND(FR253&lt;&gt;"",$FO253=$FO$89,OR(FR253&gt;46112)),"●"," ")</f>
        <v xml:space="preserve"> </v>
      </c>
      <c r="GW253" s="1234" t="str">
        <f t="shared" ref="GW253:GW316" si="356">IF(AND(FS253&lt;&gt;"",$FO253=$FO$89,OR(FS253&gt;46112)),"●"," ")</f>
        <v xml:space="preserve"> </v>
      </c>
      <c r="GX253" s="1234" t="str">
        <f t="shared" ref="GX253:GX316" si="357">IF(AND(FT253&lt;&gt;"",$FO253=$FO$89,OR(FT253&gt;46112)),"●"," ")</f>
        <v xml:space="preserve"> </v>
      </c>
      <c r="GY253" s="1234" t="str">
        <f t="shared" ref="GY253:GY316" si="358">IF(AND(FU253&lt;&gt;"",$FO253=$FO$89,OR(FU253&gt;46112)),"●"," ")</f>
        <v xml:space="preserve"> </v>
      </c>
      <c r="GZ253" s="1234" t="str">
        <f t="shared" ref="GZ253:GZ316" si="359">IF(AND(FV253&lt;&gt;"",$FO253=$FO$89,OR(FV253&gt;46112)),"●"," ")</f>
        <v xml:space="preserve"> </v>
      </c>
      <c r="HA253" s="1234" t="str">
        <f t="shared" ref="HA253:HA316" si="360">IF(AND(FW253&lt;&gt;"",$FO253=$FO$89,OR(FW253&lt;45748,FW253&gt;46112)),"●"," ")</f>
        <v xml:space="preserve"> </v>
      </c>
      <c r="HB253" s="1234">
        <f t="shared" si="351"/>
        <v>0</v>
      </c>
      <c r="HC253" s="1234" t="str">
        <f t="shared" si="318"/>
        <v xml:space="preserve"> </v>
      </c>
      <c r="HD253" s="1234" t="str">
        <f t="shared" si="319"/>
        <v xml:space="preserve"> </v>
      </c>
      <c r="HE253" s="1234" t="str">
        <f t="shared" si="320"/>
        <v xml:space="preserve"> </v>
      </c>
      <c r="HF253" s="1234">
        <f t="shared" si="321"/>
        <v>0</v>
      </c>
      <c r="HG253" s="1234" t="str">
        <f t="shared" si="322"/>
        <v xml:space="preserve"> </v>
      </c>
      <c r="HH253" s="1234" t="str">
        <f t="shared" si="323"/>
        <v xml:space="preserve"> </v>
      </c>
      <c r="HI253" s="1234" t="str">
        <f t="shared" si="324"/>
        <v xml:space="preserve"> </v>
      </c>
      <c r="HJ253" s="1234" t="str">
        <f t="shared" si="325"/>
        <v xml:space="preserve"> </v>
      </c>
      <c r="HK253" s="1234" t="str">
        <f t="shared" si="326"/>
        <v xml:space="preserve"> </v>
      </c>
      <c r="HL253" s="1234" t="str">
        <f t="shared" si="327"/>
        <v xml:space="preserve"> </v>
      </c>
      <c r="HM253" s="1234" t="str">
        <f t="shared" si="328"/>
        <v xml:space="preserve"> </v>
      </c>
      <c r="HN253" s="1234">
        <f t="shared" si="329"/>
        <v>0</v>
      </c>
    </row>
    <row r="254" spans="1:222" ht="30" customHeight="1" thickTop="1" thickBot="1">
      <c r="A254" s="1205">
        <f>【A票】【D票】!$D$10</f>
        <v>0</v>
      </c>
      <c r="B254" s="1205">
        <f>【A票】【D票】!$H$10</f>
        <v>0</v>
      </c>
      <c r="C254" s="1206" t="str">
        <f>【A票】【D票】!$K$10</f>
        <v xml:space="preserve"> </v>
      </c>
      <c r="D254" s="1207">
        <f t="shared" si="206"/>
        <v>135</v>
      </c>
      <c r="E254" s="472"/>
      <c r="F254" s="704"/>
      <c r="G254" s="588"/>
      <c r="H254" s="589"/>
      <c r="I254" s="639"/>
      <c r="J254" s="639"/>
      <c r="K254" s="639"/>
      <c r="L254" s="639"/>
      <c r="M254" s="639"/>
      <c r="N254" s="639"/>
      <c r="O254" s="639"/>
      <c r="P254" s="639"/>
      <c r="Q254" s="639"/>
      <c r="R254" s="639"/>
      <c r="S254" s="639"/>
      <c r="T254" s="639"/>
      <c r="U254" s="639"/>
      <c r="V254" s="640"/>
      <c r="W254" s="644"/>
      <c r="X254" s="644"/>
      <c r="Y254" s="645"/>
      <c r="Z254" s="643"/>
      <c r="AA254" s="212" t="str">
        <f t="shared" si="282"/>
        <v xml:space="preserve"> </v>
      </c>
      <c r="AB254" s="212" t="str">
        <f t="shared" si="283"/>
        <v xml:space="preserve"> </v>
      </c>
      <c r="AC254" s="81"/>
      <c r="AD254" s="448"/>
      <c r="AE254" s="448"/>
      <c r="AF254" s="804" t="str">
        <f t="shared" si="301"/>
        <v xml:space="preserve"> </v>
      </c>
      <c r="AG254" s="804" t="str">
        <f t="shared" si="302"/>
        <v xml:space="preserve"> </v>
      </c>
      <c r="AH254" s="440"/>
      <c r="AI254" s="704"/>
      <c r="AJ254" s="442"/>
      <c r="AK254" s="442"/>
      <c r="AL254" s="442"/>
      <c r="AM254" s="442"/>
      <c r="AN254" s="844"/>
      <c r="AO254" s="443"/>
      <c r="AP254" s="441"/>
      <c r="AQ254" s="1328" t="str">
        <f t="shared" si="330"/>
        <v xml:space="preserve"> </v>
      </c>
      <c r="AR254" s="213" t="str">
        <f t="shared" si="284"/>
        <v xml:space="preserve"> </v>
      </c>
      <c r="AS254" s="213" t="str">
        <f t="shared" si="285"/>
        <v xml:space="preserve"> </v>
      </c>
      <c r="AT254" s="1216" t="str">
        <f t="shared" si="286"/>
        <v xml:space="preserve"> </v>
      </c>
      <c r="AU254" s="1217" t="str">
        <f t="shared" si="287"/>
        <v xml:space="preserve"> </v>
      </c>
      <c r="AV254" s="79"/>
      <c r="AW254" s="1218" t="str">
        <f t="shared" si="288"/>
        <v/>
      </c>
      <c r="AX254" s="213" t="str">
        <f t="shared" si="303"/>
        <v xml:space="preserve"> </v>
      </c>
      <c r="AY254" s="213" t="str">
        <f t="shared" si="289"/>
        <v xml:space="preserve"> </v>
      </c>
      <c r="AZ254" s="445"/>
      <c r="BA254" s="81"/>
      <c r="BB254" s="81"/>
      <c r="BC254" s="80"/>
      <c r="BD254" s="245"/>
      <c r="BE254" s="442"/>
      <c r="BF254" s="442"/>
      <c r="BG254" s="442"/>
      <c r="BH254" s="219" t="str">
        <f t="shared" si="304"/>
        <v xml:space="preserve"> </v>
      </c>
      <c r="BI254" s="446"/>
      <c r="BJ254" s="704"/>
      <c r="BK254" s="81"/>
      <c r="BL254" s="451"/>
      <c r="BM254" s="450"/>
      <c r="BN254" s="449"/>
      <c r="BO254" s="449"/>
      <c r="BP254" s="81"/>
      <c r="BQ254" s="81"/>
      <c r="BR254" s="81"/>
      <c r="BS254" s="81"/>
      <c r="BT254" s="81"/>
      <c r="BU254" s="81"/>
      <c r="BV254" s="81"/>
      <c r="BW254" s="81"/>
      <c r="BX254" s="81"/>
      <c r="BY254" s="81"/>
      <c r="BZ254" s="81"/>
      <c r="CA254" s="81"/>
      <c r="CB254" s="81"/>
      <c r="CC254" s="81"/>
      <c r="CD254" s="81"/>
      <c r="CE254" s="81"/>
      <c r="CF254" s="81"/>
      <c r="CG254" s="81"/>
      <c r="CH254" s="81"/>
      <c r="CI254" s="81"/>
      <c r="CJ254" s="81"/>
      <c r="CK254" s="81"/>
      <c r="CL254" s="81"/>
      <c r="CM254" s="81"/>
      <c r="CN254" s="81"/>
      <c r="CO254" s="81"/>
      <c r="CP254" s="81"/>
      <c r="CQ254" s="81"/>
      <c r="CR254" s="81"/>
      <c r="CS254" s="81"/>
      <c r="CT254" s="81"/>
      <c r="CU254" s="81"/>
      <c r="CV254" s="81"/>
      <c r="CW254" s="81"/>
      <c r="CX254" s="81"/>
      <c r="CY254" s="81"/>
      <c r="CZ254" s="81"/>
      <c r="DA254" s="81"/>
      <c r="DB254" s="81"/>
      <c r="DC254" s="81"/>
      <c r="DD254" s="81"/>
      <c r="DE254" s="81"/>
      <c r="DF254" s="81"/>
      <c r="DG254" s="81"/>
      <c r="DH254" s="81"/>
      <c r="DI254" s="81"/>
      <c r="DJ254" s="81"/>
      <c r="DK254" s="448"/>
      <c r="DL254" s="213" t="str">
        <f t="shared" si="305"/>
        <v xml:space="preserve"> </v>
      </c>
      <c r="DM254" s="246">
        <f t="shared" si="290"/>
        <v>135</v>
      </c>
      <c r="DN254" s="447"/>
      <c r="DO254" s="449"/>
      <c r="DP254" s="81"/>
      <c r="DQ254" s="81"/>
      <c r="DR254" s="81"/>
      <c r="DS254" s="81"/>
      <c r="DT254" s="81"/>
      <c r="DU254" s="81"/>
      <c r="DV254" s="448"/>
      <c r="DW254" s="450"/>
      <c r="DX254" s="704"/>
      <c r="DY254" s="213" t="str">
        <f t="shared" si="291"/>
        <v xml:space="preserve"> </v>
      </c>
      <c r="DZ254" s="213" t="str">
        <f t="shared" si="292"/>
        <v xml:space="preserve"> </v>
      </c>
      <c r="EA254" s="247"/>
      <c r="EB254" s="247"/>
      <c r="EC254" s="247"/>
      <c r="ED254" s="247"/>
      <c r="EE254" s="247"/>
      <c r="EF254" s="247"/>
      <c r="EG254" s="450"/>
      <c r="EH254" s="704"/>
      <c r="EI254" s="213" t="str">
        <f t="shared" si="293"/>
        <v xml:space="preserve"> </v>
      </c>
      <c r="EJ254" s="213" t="str">
        <f t="shared" si="294"/>
        <v xml:space="preserve"> </v>
      </c>
      <c r="EK254" s="81"/>
      <c r="EL254" s="81"/>
      <c r="EM254" s="81"/>
      <c r="EN254" s="704"/>
      <c r="EO254" s="213" t="str">
        <f t="shared" si="295"/>
        <v xml:space="preserve"> </v>
      </c>
      <c r="EP254" s="249"/>
      <c r="EQ254" s="704"/>
      <c r="ER254" s="248"/>
      <c r="ES254" s="704"/>
      <c r="ET254" s="248"/>
      <c r="EU254" s="251"/>
      <c r="EV254" s="213" t="str">
        <f t="shared" si="296"/>
        <v xml:space="preserve"> </v>
      </c>
      <c r="EW254" s="213" t="str">
        <f t="shared" si="297"/>
        <v xml:space="preserve"> </v>
      </c>
      <c r="EX254" s="82"/>
      <c r="EY254" s="82"/>
      <c r="EZ254" s="82"/>
      <c r="FA254" s="248"/>
      <c r="FB254" s="1337" t="str">
        <f t="shared" si="298"/>
        <v xml:space="preserve"> </v>
      </c>
      <c r="FC254" s="452"/>
      <c r="FD254" s="213" t="str" cm="1">
        <f t="array" ref="FD254">IF(AND(SUM(COUNTIF(DO254:DV254,{"*実施*"}),COUNTIF(EA254:EF254,{"*実施*"}))&gt;0,FC254=""),"法に基づく措置あり→問12に記入",
IF(AND(SUM(COUNTIF(DO254:DV254,{"*実施*"}),COUNTIF(EA254:EF254,{"*実施*"}))&lt;1,FC254&lt;&gt;""),"法に基づく措置なし→問12に記入不要"," "))</f>
        <v xml:space="preserve"> </v>
      </c>
      <c r="FE254" s="449"/>
      <c r="FF254" s="704"/>
      <c r="FG254" s="81"/>
      <c r="FH254" s="449"/>
      <c r="FI254" s="1100"/>
      <c r="FJ254" s="1107" t="str">
        <f t="shared" si="306"/>
        <v xml:space="preserve"> </v>
      </c>
      <c r="FK254" s="779" t="str">
        <f t="shared" si="299"/>
        <v/>
      </c>
      <c r="FL254" s="212" t="str">
        <f t="shared" si="300"/>
        <v xml:space="preserve"> </v>
      </c>
      <c r="FM254" s="1335" t="str">
        <f t="shared" si="307"/>
        <v xml:space="preserve"> </v>
      </c>
      <c r="FN254" s="1273" t="str">
        <f t="shared" si="308"/>
        <v/>
      </c>
      <c r="FO254" s="1274" t="str">
        <f t="shared" si="309"/>
        <v/>
      </c>
      <c r="FP254" s="1275" t="str">
        <f t="shared" si="310"/>
        <v/>
      </c>
      <c r="FQ254" s="1275" t="str">
        <f t="shared" si="311"/>
        <v/>
      </c>
      <c r="FR254" s="1275" t="str">
        <f t="shared" si="312"/>
        <v/>
      </c>
      <c r="FS254" s="1275" t="str">
        <f t="shared" si="313"/>
        <v/>
      </c>
      <c r="FT254" s="1275" t="str">
        <f t="shared" si="314"/>
        <v/>
      </c>
      <c r="FU254" s="1275" t="str">
        <f t="shared" si="315"/>
        <v/>
      </c>
      <c r="FV254" s="1275" t="str">
        <f t="shared" si="316"/>
        <v/>
      </c>
      <c r="FW254" s="1275" t="str">
        <f t="shared" si="317"/>
        <v/>
      </c>
      <c r="FY254" s="1234" t="str">
        <f t="shared" si="331"/>
        <v xml:space="preserve"> </v>
      </c>
      <c r="FZ254" s="1234" t="str">
        <f t="shared" si="332"/>
        <v xml:space="preserve"> </v>
      </c>
      <c r="GA254" s="1234" t="str">
        <f t="shared" si="333"/>
        <v xml:space="preserve"> </v>
      </c>
      <c r="GB254" s="1234" t="str">
        <f t="shared" si="334"/>
        <v xml:space="preserve"> </v>
      </c>
      <c r="GC254" s="1234" t="str">
        <f t="shared" si="335"/>
        <v xml:space="preserve"> </v>
      </c>
      <c r="GD254" s="1234" t="str">
        <f t="shared" si="336"/>
        <v xml:space="preserve"> </v>
      </c>
      <c r="GE254" s="1234" t="str">
        <f t="shared" si="337"/>
        <v xml:space="preserve"> </v>
      </c>
      <c r="GF254" s="1234" t="str">
        <f t="shared" si="338"/>
        <v xml:space="preserve"> </v>
      </c>
      <c r="GG254" s="1234" t="str">
        <f t="shared" si="339"/>
        <v xml:space="preserve"> </v>
      </c>
      <c r="GH254" s="1234">
        <f t="shared" si="340"/>
        <v>0</v>
      </c>
      <c r="GI254" s="1234" t="str">
        <f t="shared" si="341"/>
        <v xml:space="preserve"> </v>
      </c>
      <c r="GJ254" s="1234" t="str">
        <f t="shared" si="342"/>
        <v xml:space="preserve"> </v>
      </c>
      <c r="GK254" s="1234" t="str">
        <f t="shared" si="343"/>
        <v xml:space="preserve"> </v>
      </c>
      <c r="GL254" s="1234" t="str">
        <f t="shared" si="344"/>
        <v xml:space="preserve"> </v>
      </c>
      <c r="GM254" s="1234" t="str">
        <f t="shared" si="345"/>
        <v xml:space="preserve"> </v>
      </c>
      <c r="GN254" s="1234" t="str">
        <f t="shared" si="346"/>
        <v xml:space="preserve"> </v>
      </c>
      <c r="GO254" s="1234" t="str">
        <f t="shared" si="347"/>
        <v xml:space="preserve"> </v>
      </c>
      <c r="GP254" s="1234" t="str">
        <f t="shared" si="348"/>
        <v xml:space="preserve"> </v>
      </c>
      <c r="GQ254" s="1234" t="str">
        <f t="shared" si="349"/>
        <v xml:space="preserve"> </v>
      </c>
      <c r="GR254" s="1234">
        <f t="shared" si="350"/>
        <v>0</v>
      </c>
      <c r="GS254" s="1234" t="str">
        <f t="shared" si="352"/>
        <v xml:space="preserve"> </v>
      </c>
      <c r="GT254" s="1234" t="str">
        <f t="shared" si="353"/>
        <v xml:space="preserve"> </v>
      </c>
      <c r="GU254" s="1234" t="str">
        <f t="shared" si="354"/>
        <v xml:space="preserve"> </v>
      </c>
      <c r="GV254" s="1234" t="str">
        <f t="shared" si="355"/>
        <v xml:space="preserve"> </v>
      </c>
      <c r="GW254" s="1234" t="str">
        <f t="shared" si="356"/>
        <v xml:space="preserve"> </v>
      </c>
      <c r="GX254" s="1234" t="str">
        <f t="shared" si="357"/>
        <v xml:space="preserve"> </v>
      </c>
      <c r="GY254" s="1234" t="str">
        <f t="shared" si="358"/>
        <v xml:space="preserve"> </v>
      </c>
      <c r="GZ254" s="1234" t="str">
        <f t="shared" si="359"/>
        <v xml:space="preserve"> </v>
      </c>
      <c r="HA254" s="1234" t="str">
        <f t="shared" si="360"/>
        <v xml:space="preserve"> </v>
      </c>
      <c r="HB254" s="1234">
        <f t="shared" si="351"/>
        <v>0</v>
      </c>
      <c r="HC254" s="1234" t="str">
        <f t="shared" si="318"/>
        <v xml:space="preserve"> </v>
      </c>
      <c r="HD254" s="1234" t="str">
        <f t="shared" si="319"/>
        <v xml:space="preserve"> </v>
      </c>
      <c r="HE254" s="1234" t="str">
        <f t="shared" si="320"/>
        <v xml:space="preserve"> </v>
      </c>
      <c r="HF254" s="1234">
        <f t="shared" si="321"/>
        <v>0</v>
      </c>
      <c r="HG254" s="1234" t="str">
        <f t="shared" si="322"/>
        <v xml:space="preserve"> </v>
      </c>
      <c r="HH254" s="1234" t="str">
        <f t="shared" si="323"/>
        <v xml:space="preserve"> </v>
      </c>
      <c r="HI254" s="1234" t="str">
        <f t="shared" si="324"/>
        <v xml:space="preserve"> </v>
      </c>
      <c r="HJ254" s="1234" t="str">
        <f t="shared" si="325"/>
        <v xml:space="preserve"> </v>
      </c>
      <c r="HK254" s="1234" t="str">
        <f t="shared" si="326"/>
        <v xml:space="preserve"> </v>
      </c>
      <c r="HL254" s="1234" t="str">
        <f t="shared" si="327"/>
        <v xml:space="preserve"> </v>
      </c>
      <c r="HM254" s="1234" t="str">
        <f t="shared" si="328"/>
        <v xml:space="preserve"> </v>
      </c>
      <c r="HN254" s="1234">
        <f t="shared" si="329"/>
        <v>0</v>
      </c>
    </row>
    <row r="255" spans="1:222" ht="30" customHeight="1" thickTop="1" thickBot="1">
      <c r="A255" s="1205">
        <f>【A票】【D票】!$D$10</f>
        <v>0</v>
      </c>
      <c r="B255" s="1205">
        <f>【A票】【D票】!$H$10</f>
        <v>0</v>
      </c>
      <c r="C255" s="1206" t="str">
        <f>【A票】【D票】!$K$10</f>
        <v xml:space="preserve"> </v>
      </c>
      <c r="D255" s="1207">
        <f t="shared" si="206"/>
        <v>136</v>
      </c>
      <c r="E255" s="472"/>
      <c r="F255" s="704"/>
      <c r="G255" s="588"/>
      <c r="H255" s="589"/>
      <c r="I255" s="639"/>
      <c r="J255" s="639"/>
      <c r="K255" s="639"/>
      <c r="L255" s="639"/>
      <c r="M255" s="639"/>
      <c r="N255" s="639"/>
      <c r="O255" s="639"/>
      <c r="P255" s="639"/>
      <c r="Q255" s="639"/>
      <c r="R255" s="639"/>
      <c r="S255" s="639"/>
      <c r="T255" s="639"/>
      <c r="U255" s="639"/>
      <c r="V255" s="640"/>
      <c r="W255" s="644"/>
      <c r="X255" s="644"/>
      <c r="Y255" s="645"/>
      <c r="Z255" s="643"/>
      <c r="AA255" s="212" t="str">
        <f t="shared" si="282"/>
        <v xml:space="preserve"> </v>
      </c>
      <c r="AB255" s="212" t="str">
        <f t="shared" si="283"/>
        <v xml:space="preserve"> </v>
      </c>
      <c r="AC255" s="81"/>
      <c r="AD255" s="448"/>
      <c r="AE255" s="448"/>
      <c r="AF255" s="804" t="str">
        <f t="shared" si="301"/>
        <v xml:space="preserve"> </v>
      </c>
      <c r="AG255" s="804" t="str">
        <f t="shared" si="302"/>
        <v xml:space="preserve"> </v>
      </c>
      <c r="AH255" s="440"/>
      <c r="AI255" s="704"/>
      <c r="AJ255" s="442"/>
      <c r="AK255" s="442"/>
      <c r="AL255" s="442"/>
      <c r="AM255" s="442"/>
      <c r="AN255" s="844"/>
      <c r="AO255" s="443"/>
      <c r="AP255" s="441"/>
      <c r="AQ255" s="1328" t="str">
        <f t="shared" si="330"/>
        <v xml:space="preserve"> </v>
      </c>
      <c r="AR255" s="213" t="str">
        <f t="shared" si="284"/>
        <v xml:space="preserve"> </v>
      </c>
      <c r="AS255" s="213" t="str">
        <f t="shared" si="285"/>
        <v xml:space="preserve"> </v>
      </c>
      <c r="AT255" s="1216" t="str">
        <f t="shared" si="286"/>
        <v xml:space="preserve"> </v>
      </c>
      <c r="AU255" s="1217" t="str">
        <f t="shared" si="287"/>
        <v xml:space="preserve"> </v>
      </c>
      <c r="AV255" s="79"/>
      <c r="AW255" s="1218" t="str">
        <f t="shared" si="288"/>
        <v/>
      </c>
      <c r="AX255" s="213" t="str">
        <f t="shared" si="303"/>
        <v xml:space="preserve"> </v>
      </c>
      <c r="AY255" s="213" t="str">
        <f t="shared" si="289"/>
        <v xml:space="preserve"> </v>
      </c>
      <c r="AZ255" s="445"/>
      <c r="BA255" s="81"/>
      <c r="BB255" s="81"/>
      <c r="BC255" s="80"/>
      <c r="BD255" s="245"/>
      <c r="BE255" s="442"/>
      <c r="BF255" s="442"/>
      <c r="BG255" s="442"/>
      <c r="BH255" s="219" t="str">
        <f t="shared" si="304"/>
        <v xml:space="preserve"> </v>
      </c>
      <c r="BI255" s="446"/>
      <c r="BJ255" s="704"/>
      <c r="BK255" s="81"/>
      <c r="BL255" s="451"/>
      <c r="BM255" s="450"/>
      <c r="BN255" s="449"/>
      <c r="BO255" s="449"/>
      <c r="BP255" s="81"/>
      <c r="BQ255" s="81"/>
      <c r="BR255" s="81"/>
      <c r="BS255" s="81"/>
      <c r="BT255" s="81"/>
      <c r="BU255" s="81"/>
      <c r="BV255" s="81"/>
      <c r="BW255" s="81"/>
      <c r="BX255" s="81"/>
      <c r="BY255" s="81"/>
      <c r="BZ255" s="81"/>
      <c r="CA255" s="81"/>
      <c r="CB255" s="81"/>
      <c r="CC255" s="81"/>
      <c r="CD255" s="81"/>
      <c r="CE255" s="81"/>
      <c r="CF255" s="81"/>
      <c r="CG255" s="81"/>
      <c r="CH255" s="81"/>
      <c r="CI255" s="81"/>
      <c r="CJ255" s="81"/>
      <c r="CK255" s="81"/>
      <c r="CL255" s="81"/>
      <c r="CM255" s="81"/>
      <c r="CN255" s="81"/>
      <c r="CO255" s="81"/>
      <c r="CP255" s="81"/>
      <c r="CQ255" s="81"/>
      <c r="CR255" s="81"/>
      <c r="CS255" s="81"/>
      <c r="CT255" s="81"/>
      <c r="CU255" s="81"/>
      <c r="CV255" s="81"/>
      <c r="CW255" s="81"/>
      <c r="CX255" s="81"/>
      <c r="CY255" s="81"/>
      <c r="CZ255" s="81"/>
      <c r="DA255" s="81"/>
      <c r="DB255" s="81"/>
      <c r="DC255" s="81"/>
      <c r="DD255" s="81"/>
      <c r="DE255" s="81"/>
      <c r="DF255" s="81"/>
      <c r="DG255" s="81"/>
      <c r="DH255" s="81"/>
      <c r="DI255" s="81"/>
      <c r="DJ255" s="81"/>
      <c r="DK255" s="448"/>
      <c r="DL255" s="213" t="str">
        <f t="shared" si="305"/>
        <v xml:space="preserve"> </v>
      </c>
      <c r="DM255" s="246">
        <f t="shared" si="290"/>
        <v>136</v>
      </c>
      <c r="DN255" s="447"/>
      <c r="DO255" s="449"/>
      <c r="DP255" s="81"/>
      <c r="DQ255" s="81"/>
      <c r="DR255" s="81"/>
      <c r="DS255" s="81"/>
      <c r="DT255" s="81"/>
      <c r="DU255" s="81"/>
      <c r="DV255" s="448"/>
      <c r="DW255" s="450"/>
      <c r="DX255" s="704"/>
      <c r="DY255" s="213" t="str">
        <f t="shared" si="291"/>
        <v xml:space="preserve"> </v>
      </c>
      <c r="DZ255" s="213" t="str">
        <f t="shared" si="292"/>
        <v xml:space="preserve"> </v>
      </c>
      <c r="EA255" s="247"/>
      <c r="EB255" s="247"/>
      <c r="EC255" s="247"/>
      <c r="ED255" s="247"/>
      <c r="EE255" s="247"/>
      <c r="EF255" s="247"/>
      <c r="EG255" s="450"/>
      <c r="EH255" s="704"/>
      <c r="EI255" s="213" t="str">
        <f t="shared" si="293"/>
        <v xml:space="preserve"> </v>
      </c>
      <c r="EJ255" s="213" t="str">
        <f t="shared" si="294"/>
        <v xml:space="preserve"> </v>
      </c>
      <c r="EK255" s="81"/>
      <c r="EL255" s="81"/>
      <c r="EM255" s="81"/>
      <c r="EN255" s="704"/>
      <c r="EO255" s="213" t="str">
        <f t="shared" si="295"/>
        <v xml:space="preserve"> </v>
      </c>
      <c r="EP255" s="249"/>
      <c r="EQ255" s="704"/>
      <c r="ER255" s="248"/>
      <c r="ES255" s="704"/>
      <c r="ET255" s="248"/>
      <c r="EU255" s="251"/>
      <c r="EV255" s="213" t="str">
        <f t="shared" si="296"/>
        <v xml:space="preserve"> </v>
      </c>
      <c r="EW255" s="213" t="str">
        <f t="shared" si="297"/>
        <v xml:space="preserve"> </v>
      </c>
      <c r="EX255" s="82"/>
      <c r="EY255" s="82"/>
      <c r="EZ255" s="82"/>
      <c r="FA255" s="248"/>
      <c r="FB255" s="1337" t="str">
        <f t="shared" si="298"/>
        <v xml:space="preserve"> </v>
      </c>
      <c r="FC255" s="452"/>
      <c r="FD255" s="213" t="str" cm="1">
        <f t="array" ref="FD255">IF(AND(SUM(COUNTIF(DO255:DV255,{"*実施*"}),COUNTIF(EA255:EF255,{"*実施*"}))&gt;0,FC255=""),"法に基づく措置あり→問12に記入",
IF(AND(SUM(COUNTIF(DO255:DV255,{"*実施*"}),COUNTIF(EA255:EF255,{"*実施*"}))&lt;1,FC255&lt;&gt;""),"法に基づく措置なし→問12に記入不要"," "))</f>
        <v xml:space="preserve"> </v>
      </c>
      <c r="FE255" s="449"/>
      <c r="FF255" s="704"/>
      <c r="FG255" s="81"/>
      <c r="FH255" s="449"/>
      <c r="FI255" s="1100"/>
      <c r="FJ255" s="1107" t="str">
        <f t="shared" si="306"/>
        <v xml:space="preserve"> </v>
      </c>
      <c r="FK255" s="779" t="str">
        <f t="shared" si="299"/>
        <v/>
      </c>
      <c r="FL255" s="212" t="str">
        <f t="shared" si="300"/>
        <v xml:space="preserve"> </v>
      </c>
      <c r="FM255" s="1335" t="str">
        <f t="shared" si="307"/>
        <v xml:space="preserve"> </v>
      </c>
      <c r="FN255" s="1273" t="str">
        <f t="shared" si="308"/>
        <v/>
      </c>
      <c r="FO255" s="1274" t="str">
        <f t="shared" si="309"/>
        <v/>
      </c>
      <c r="FP255" s="1275" t="str">
        <f t="shared" si="310"/>
        <v/>
      </c>
      <c r="FQ255" s="1275" t="str">
        <f t="shared" si="311"/>
        <v/>
      </c>
      <c r="FR255" s="1275" t="str">
        <f t="shared" si="312"/>
        <v/>
      </c>
      <c r="FS255" s="1275" t="str">
        <f t="shared" si="313"/>
        <v/>
      </c>
      <c r="FT255" s="1275" t="str">
        <f t="shared" si="314"/>
        <v/>
      </c>
      <c r="FU255" s="1275" t="str">
        <f t="shared" si="315"/>
        <v/>
      </c>
      <c r="FV255" s="1275" t="str">
        <f t="shared" si="316"/>
        <v/>
      </c>
      <c r="FW255" s="1275" t="str">
        <f t="shared" si="317"/>
        <v/>
      </c>
      <c r="FY255" s="1234" t="str">
        <f t="shared" si="331"/>
        <v xml:space="preserve"> </v>
      </c>
      <c r="FZ255" s="1234" t="str">
        <f t="shared" si="332"/>
        <v xml:space="preserve"> </v>
      </c>
      <c r="GA255" s="1234" t="str">
        <f t="shared" si="333"/>
        <v xml:space="preserve"> </v>
      </c>
      <c r="GB255" s="1234" t="str">
        <f t="shared" si="334"/>
        <v xml:space="preserve"> </v>
      </c>
      <c r="GC255" s="1234" t="str">
        <f t="shared" si="335"/>
        <v xml:space="preserve"> </v>
      </c>
      <c r="GD255" s="1234" t="str">
        <f t="shared" si="336"/>
        <v xml:space="preserve"> </v>
      </c>
      <c r="GE255" s="1234" t="str">
        <f t="shared" si="337"/>
        <v xml:space="preserve"> </v>
      </c>
      <c r="GF255" s="1234" t="str">
        <f t="shared" si="338"/>
        <v xml:space="preserve"> </v>
      </c>
      <c r="GG255" s="1234" t="str">
        <f t="shared" si="339"/>
        <v xml:space="preserve"> </v>
      </c>
      <c r="GH255" s="1234">
        <f t="shared" si="340"/>
        <v>0</v>
      </c>
      <c r="GI255" s="1234" t="str">
        <f t="shared" si="341"/>
        <v xml:space="preserve"> </v>
      </c>
      <c r="GJ255" s="1234" t="str">
        <f t="shared" si="342"/>
        <v xml:space="preserve"> </v>
      </c>
      <c r="GK255" s="1234" t="str">
        <f t="shared" si="343"/>
        <v xml:space="preserve"> </v>
      </c>
      <c r="GL255" s="1234" t="str">
        <f t="shared" si="344"/>
        <v xml:space="preserve"> </v>
      </c>
      <c r="GM255" s="1234" t="str">
        <f t="shared" si="345"/>
        <v xml:space="preserve"> </v>
      </c>
      <c r="GN255" s="1234" t="str">
        <f t="shared" si="346"/>
        <v xml:space="preserve"> </v>
      </c>
      <c r="GO255" s="1234" t="str">
        <f t="shared" si="347"/>
        <v xml:space="preserve"> </v>
      </c>
      <c r="GP255" s="1234" t="str">
        <f t="shared" si="348"/>
        <v xml:space="preserve"> </v>
      </c>
      <c r="GQ255" s="1234" t="str">
        <f t="shared" si="349"/>
        <v xml:space="preserve"> </v>
      </c>
      <c r="GR255" s="1234">
        <f t="shared" si="350"/>
        <v>0</v>
      </c>
      <c r="GS255" s="1234" t="str">
        <f t="shared" si="352"/>
        <v xml:space="preserve"> </v>
      </c>
      <c r="GT255" s="1234" t="str">
        <f t="shared" si="353"/>
        <v xml:space="preserve"> </v>
      </c>
      <c r="GU255" s="1234" t="str">
        <f t="shared" si="354"/>
        <v xml:space="preserve"> </v>
      </c>
      <c r="GV255" s="1234" t="str">
        <f t="shared" si="355"/>
        <v xml:space="preserve"> </v>
      </c>
      <c r="GW255" s="1234" t="str">
        <f t="shared" si="356"/>
        <v xml:space="preserve"> </v>
      </c>
      <c r="GX255" s="1234" t="str">
        <f t="shared" si="357"/>
        <v xml:space="preserve"> </v>
      </c>
      <c r="GY255" s="1234" t="str">
        <f t="shared" si="358"/>
        <v xml:space="preserve"> </v>
      </c>
      <c r="GZ255" s="1234" t="str">
        <f t="shared" si="359"/>
        <v xml:space="preserve"> </v>
      </c>
      <c r="HA255" s="1234" t="str">
        <f t="shared" si="360"/>
        <v xml:space="preserve"> </v>
      </c>
      <c r="HB255" s="1234">
        <f t="shared" si="351"/>
        <v>0</v>
      </c>
      <c r="HC255" s="1234" t="str">
        <f t="shared" si="318"/>
        <v xml:space="preserve"> </v>
      </c>
      <c r="HD255" s="1234" t="str">
        <f t="shared" si="319"/>
        <v xml:space="preserve"> </v>
      </c>
      <c r="HE255" s="1234" t="str">
        <f t="shared" si="320"/>
        <v xml:space="preserve"> </v>
      </c>
      <c r="HF255" s="1234">
        <f t="shared" si="321"/>
        <v>0</v>
      </c>
      <c r="HG255" s="1234" t="str">
        <f t="shared" si="322"/>
        <v xml:space="preserve"> </v>
      </c>
      <c r="HH255" s="1234" t="str">
        <f t="shared" si="323"/>
        <v xml:space="preserve"> </v>
      </c>
      <c r="HI255" s="1234" t="str">
        <f t="shared" si="324"/>
        <v xml:space="preserve"> </v>
      </c>
      <c r="HJ255" s="1234" t="str">
        <f t="shared" si="325"/>
        <v xml:space="preserve"> </v>
      </c>
      <c r="HK255" s="1234" t="str">
        <f t="shared" si="326"/>
        <v xml:space="preserve"> </v>
      </c>
      <c r="HL255" s="1234" t="str">
        <f t="shared" si="327"/>
        <v xml:space="preserve"> </v>
      </c>
      <c r="HM255" s="1234" t="str">
        <f t="shared" si="328"/>
        <v xml:space="preserve"> </v>
      </c>
      <c r="HN255" s="1234">
        <f t="shared" si="329"/>
        <v>0</v>
      </c>
    </row>
    <row r="256" spans="1:222" ht="30" customHeight="1" thickTop="1" thickBot="1">
      <c r="A256" s="1205">
        <f>【A票】【D票】!$D$10</f>
        <v>0</v>
      </c>
      <c r="B256" s="1205">
        <f>【A票】【D票】!$H$10</f>
        <v>0</v>
      </c>
      <c r="C256" s="1206" t="str">
        <f>【A票】【D票】!$K$10</f>
        <v xml:space="preserve"> </v>
      </c>
      <c r="D256" s="1207">
        <f t="shared" si="206"/>
        <v>137</v>
      </c>
      <c r="E256" s="472"/>
      <c r="F256" s="704"/>
      <c r="G256" s="588"/>
      <c r="H256" s="589"/>
      <c r="I256" s="639"/>
      <c r="J256" s="639"/>
      <c r="K256" s="639"/>
      <c r="L256" s="639"/>
      <c r="M256" s="639"/>
      <c r="N256" s="639"/>
      <c r="O256" s="639"/>
      <c r="P256" s="639"/>
      <c r="Q256" s="639"/>
      <c r="R256" s="639"/>
      <c r="S256" s="639"/>
      <c r="T256" s="639"/>
      <c r="U256" s="639"/>
      <c r="V256" s="640"/>
      <c r="W256" s="644"/>
      <c r="X256" s="644"/>
      <c r="Y256" s="645"/>
      <c r="Z256" s="643"/>
      <c r="AA256" s="212" t="str">
        <f t="shared" si="282"/>
        <v xml:space="preserve"> </v>
      </c>
      <c r="AB256" s="212" t="str">
        <f t="shared" si="283"/>
        <v xml:space="preserve"> </v>
      </c>
      <c r="AC256" s="81"/>
      <c r="AD256" s="448"/>
      <c r="AE256" s="448"/>
      <c r="AF256" s="804" t="str">
        <f t="shared" si="301"/>
        <v xml:space="preserve"> </v>
      </c>
      <c r="AG256" s="804" t="str">
        <f t="shared" si="302"/>
        <v xml:space="preserve"> </v>
      </c>
      <c r="AH256" s="440"/>
      <c r="AI256" s="704"/>
      <c r="AJ256" s="442"/>
      <c r="AK256" s="442"/>
      <c r="AL256" s="442"/>
      <c r="AM256" s="442"/>
      <c r="AN256" s="844"/>
      <c r="AO256" s="443"/>
      <c r="AP256" s="441"/>
      <c r="AQ256" s="1328" t="str">
        <f t="shared" si="330"/>
        <v xml:space="preserve"> </v>
      </c>
      <c r="AR256" s="213" t="str">
        <f t="shared" si="284"/>
        <v xml:space="preserve"> </v>
      </c>
      <c r="AS256" s="213" t="str">
        <f t="shared" si="285"/>
        <v xml:space="preserve"> </v>
      </c>
      <c r="AT256" s="1216" t="str">
        <f t="shared" si="286"/>
        <v xml:space="preserve"> </v>
      </c>
      <c r="AU256" s="1217" t="str">
        <f t="shared" si="287"/>
        <v xml:space="preserve"> </v>
      </c>
      <c r="AV256" s="79"/>
      <c r="AW256" s="1218" t="str">
        <f t="shared" si="288"/>
        <v/>
      </c>
      <c r="AX256" s="213" t="str">
        <f t="shared" si="303"/>
        <v xml:space="preserve"> </v>
      </c>
      <c r="AY256" s="213" t="str">
        <f t="shared" si="289"/>
        <v xml:space="preserve"> </v>
      </c>
      <c r="AZ256" s="445"/>
      <c r="BA256" s="81"/>
      <c r="BB256" s="81"/>
      <c r="BC256" s="80"/>
      <c r="BD256" s="245"/>
      <c r="BE256" s="442"/>
      <c r="BF256" s="442"/>
      <c r="BG256" s="442"/>
      <c r="BH256" s="219" t="str">
        <f t="shared" si="304"/>
        <v xml:space="preserve"> </v>
      </c>
      <c r="BI256" s="446"/>
      <c r="BJ256" s="704"/>
      <c r="BK256" s="81"/>
      <c r="BL256" s="451"/>
      <c r="BM256" s="450"/>
      <c r="BN256" s="449"/>
      <c r="BO256" s="449"/>
      <c r="BP256" s="81"/>
      <c r="BQ256" s="81"/>
      <c r="BR256" s="81"/>
      <c r="BS256" s="81"/>
      <c r="BT256" s="81"/>
      <c r="BU256" s="81"/>
      <c r="BV256" s="81"/>
      <c r="BW256" s="81"/>
      <c r="BX256" s="81"/>
      <c r="BY256" s="81"/>
      <c r="BZ256" s="81"/>
      <c r="CA256" s="81"/>
      <c r="CB256" s="81"/>
      <c r="CC256" s="81"/>
      <c r="CD256" s="81"/>
      <c r="CE256" s="81"/>
      <c r="CF256" s="81"/>
      <c r="CG256" s="81"/>
      <c r="CH256" s="81"/>
      <c r="CI256" s="81"/>
      <c r="CJ256" s="81"/>
      <c r="CK256" s="81"/>
      <c r="CL256" s="81"/>
      <c r="CM256" s="81"/>
      <c r="CN256" s="81"/>
      <c r="CO256" s="81"/>
      <c r="CP256" s="81"/>
      <c r="CQ256" s="81"/>
      <c r="CR256" s="81"/>
      <c r="CS256" s="81"/>
      <c r="CT256" s="81"/>
      <c r="CU256" s="81"/>
      <c r="CV256" s="81"/>
      <c r="CW256" s="81"/>
      <c r="CX256" s="81"/>
      <c r="CY256" s="81"/>
      <c r="CZ256" s="81"/>
      <c r="DA256" s="81"/>
      <c r="DB256" s="81"/>
      <c r="DC256" s="81"/>
      <c r="DD256" s="81"/>
      <c r="DE256" s="81"/>
      <c r="DF256" s="81"/>
      <c r="DG256" s="81"/>
      <c r="DH256" s="81"/>
      <c r="DI256" s="81"/>
      <c r="DJ256" s="81"/>
      <c r="DK256" s="448"/>
      <c r="DL256" s="213" t="str">
        <f t="shared" si="305"/>
        <v xml:space="preserve"> </v>
      </c>
      <c r="DM256" s="246">
        <f t="shared" si="290"/>
        <v>137</v>
      </c>
      <c r="DN256" s="447"/>
      <c r="DO256" s="449"/>
      <c r="DP256" s="81"/>
      <c r="DQ256" s="81"/>
      <c r="DR256" s="81"/>
      <c r="DS256" s="81"/>
      <c r="DT256" s="81"/>
      <c r="DU256" s="81"/>
      <c r="DV256" s="448"/>
      <c r="DW256" s="450"/>
      <c r="DX256" s="704"/>
      <c r="DY256" s="213" t="str">
        <f t="shared" si="291"/>
        <v xml:space="preserve"> </v>
      </c>
      <c r="DZ256" s="213" t="str">
        <f t="shared" si="292"/>
        <v xml:space="preserve"> </v>
      </c>
      <c r="EA256" s="247"/>
      <c r="EB256" s="247"/>
      <c r="EC256" s="247"/>
      <c r="ED256" s="247"/>
      <c r="EE256" s="247"/>
      <c r="EF256" s="247"/>
      <c r="EG256" s="450"/>
      <c r="EH256" s="704"/>
      <c r="EI256" s="213" t="str">
        <f t="shared" si="293"/>
        <v xml:space="preserve"> </v>
      </c>
      <c r="EJ256" s="213" t="str">
        <f t="shared" si="294"/>
        <v xml:space="preserve"> </v>
      </c>
      <c r="EK256" s="81"/>
      <c r="EL256" s="81"/>
      <c r="EM256" s="81"/>
      <c r="EN256" s="704"/>
      <c r="EO256" s="213" t="str">
        <f t="shared" si="295"/>
        <v xml:space="preserve"> </v>
      </c>
      <c r="EP256" s="249"/>
      <c r="EQ256" s="704"/>
      <c r="ER256" s="248"/>
      <c r="ES256" s="704"/>
      <c r="ET256" s="248"/>
      <c r="EU256" s="251"/>
      <c r="EV256" s="213" t="str">
        <f t="shared" si="296"/>
        <v xml:space="preserve"> </v>
      </c>
      <c r="EW256" s="213" t="str">
        <f t="shared" si="297"/>
        <v xml:space="preserve"> </v>
      </c>
      <c r="EX256" s="82"/>
      <c r="EY256" s="82"/>
      <c r="EZ256" s="82"/>
      <c r="FA256" s="248"/>
      <c r="FB256" s="1337" t="str">
        <f t="shared" si="298"/>
        <v xml:space="preserve"> </v>
      </c>
      <c r="FC256" s="452"/>
      <c r="FD256" s="213" t="str" cm="1">
        <f t="array" ref="FD256">IF(AND(SUM(COUNTIF(DO256:DV256,{"*実施*"}),COUNTIF(EA256:EF256,{"*実施*"}))&gt;0,FC256=""),"法に基づく措置あり→問12に記入",
IF(AND(SUM(COUNTIF(DO256:DV256,{"*実施*"}),COUNTIF(EA256:EF256,{"*実施*"}))&lt;1,FC256&lt;&gt;""),"法に基づく措置なし→問12に記入不要"," "))</f>
        <v xml:space="preserve"> </v>
      </c>
      <c r="FE256" s="449"/>
      <c r="FF256" s="704"/>
      <c r="FG256" s="81"/>
      <c r="FH256" s="449"/>
      <c r="FI256" s="1100"/>
      <c r="FJ256" s="1107" t="str">
        <f t="shared" si="306"/>
        <v xml:space="preserve"> </v>
      </c>
      <c r="FK256" s="779" t="str">
        <f t="shared" si="299"/>
        <v/>
      </c>
      <c r="FL256" s="212" t="str">
        <f t="shared" si="300"/>
        <v xml:space="preserve"> </v>
      </c>
      <c r="FM256" s="1335" t="str">
        <f t="shared" si="307"/>
        <v xml:space="preserve"> </v>
      </c>
      <c r="FN256" s="1273" t="str">
        <f t="shared" si="308"/>
        <v/>
      </c>
      <c r="FO256" s="1274" t="str">
        <f t="shared" si="309"/>
        <v/>
      </c>
      <c r="FP256" s="1275" t="str">
        <f t="shared" si="310"/>
        <v/>
      </c>
      <c r="FQ256" s="1275" t="str">
        <f t="shared" si="311"/>
        <v/>
      </c>
      <c r="FR256" s="1275" t="str">
        <f t="shared" si="312"/>
        <v/>
      </c>
      <c r="FS256" s="1275" t="str">
        <f t="shared" si="313"/>
        <v/>
      </c>
      <c r="FT256" s="1275" t="str">
        <f t="shared" si="314"/>
        <v/>
      </c>
      <c r="FU256" s="1275" t="str">
        <f t="shared" si="315"/>
        <v/>
      </c>
      <c r="FV256" s="1275" t="str">
        <f t="shared" si="316"/>
        <v/>
      </c>
      <c r="FW256" s="1275" t="str">
        <f t="shared" si="317"/>
        <v/>
      </c>
      <c r="FY256" s="1234" t="str">
        <f t="shared" si="331"/>
        <v xml:space="preserve"> </v>
      </c>
      <c r="FZ256" s="1234" t="str">
        <f t="shared" si="332"/>
        <v xml:space="preserve"> </v>
      </c>
      <c r="GA256" s="1234" t="str">
        <f t="shared" si="333"/>
        <v xml:space="preserve"> </v>
      </c>
      <c r="GB256" s="1234" t="str">
        <f t="shared" si="334"/>
        <v xml:space="preserve"> </v>
      </c>
      <c r="GC256" s="1234" t="str">
        <f t="shared" si="335"/>
        <v xml:space="preserve"> </v>
      </c>
      <c r="GD256" s="1234" t="str">
        <f t="shared" si="336"/>
        <v xml:space="preserve"> </v>
      </c>
      <c r="GE256" s="1234" t="str">
        <f t="shared" si="337"/>
        <v xml:space="preserve"> </v>
      </c>
      <c r="GF256" s="1234" t="str">
        <f t="shared" si="338"/>
        <v xml:space="preserve"> </v>
      </c>
      <c r="GG256" s="1234" t="str">
        <f t="shared" si="339"/>
        <v xml:space="preserve"> </v>
      </c>
      <c r="GH256" s="1234">
        <f t="shared" si="340"/>
        <v>0</v>
      </c>
      <c r="GI256" s="1234" t="str">
        <f t="shared" si="341"/>
        <v xml:space="preserve"> </v>
      </c>
      <c r="GJ256" s="1234" t="str">
        <f t="shared" si="342"/>
        <v xml:space="preserve"> </v>
      </c>
      <c r="GK256" s="1234" t="str">
        <f t="shared" si="343"/>
        <v xml:space="preserve"> </v>
      </c>
      <c r="GL256" s="1234" t="str">
        <f t="shared" si="344"/>
        <v xml:space="preserve"> </v>
      </c>
      <c r="GM256" s="1234" t="str">
        <f t="shared" si="345"/>
        <v xml:space="preserve"> </v>
      </c>
      <c r="GN256" s="1234" t="str">
        <f t="shared" si="346"/>
        <v xml:space="preserve"> </v>
      </c>
      <c r="GO256" s="1234" t="str">
        <f t="shared" si="347"/>
        <v xml:space="preserve"> </v>
      </c>
      <c r="GP256" s="1234" t="str">
        <f t="shared" si="348"/>
        <v xml:space="preserve"> </v>
      </c>
      <c r="GQ256" s="1234" t="str">
        <f t="shared" si="349"/>
        <v xml:space="preserve"> </v>
      </c>
      <c r="GR256" s="1234">
        <f t="shared" si="350"/>
        <v>0</v>
      </c>
      <c r="GS256" s="1234" t="str">
        <f t="shared" si="352"/>
        <v xml:space="preserve"> </v>
      </c>
      <c r="GT256" s="1234" t="str">
        <f t="shared" si="353"/>
        <v xml:space="preserve"> </v>
      </c>
      <c r="GU256" s="1234" t="str">
        <f t="shared" si="354"/>
        <v xml:space="preserve"> </v>
      </c>
      <c r="GV256" s="1234" t="str">
        <f t="shared" si="355"/>
        <v xml:space="preserve"> </v>
      </c>
      <c r="GW256" s="1234" t="str">
        <f t="shared" si="356"/>
        <v xml:space="preserve"> </v>
      </c>
      <c r="GX256" s="1234" t="str">
        <f t="shared" si="357"/>
        <v xml:space="preserve"> </v>
      </c>
      <c r="GY256" s="1234" t="str">
        <f t="shared" si="358"/>
        <v xml:space="preserve"> </v>
      </c>
      <c r="GZ256" s="1234" t="str">
        <f t="shared" si="359"/>
        <v xml:space="preserve"> </v>
      </c>
      <c r="HA256" s="1234" t="str">
        <f t="shared" si="360"/>
        <v xml:space="preserve"> </v>
      </c>
      <c r="HB256" s="1234">
        <f t="shared" si="351"/>
        <v>0</v>
      </c>
      <c r="HC256" s="1234" t="str">
        <f t="shared" si="318"/>
        <v xml:space="preserve"> </v>
      </c>
      <c r="HD256" s="1234" t="str">
        <f t="shared" si="319"/>
        <v xml:space="preserve"> </v>
      </c>
      <c r="HE256" s="1234" t="str">
        <f t="shared" si="320"/>
        <v xml:space="preserve"> </v>
      </c>
      <c r="HF256" s="1234">
        <f t="shared" si="321"/>
        <v>0</v>
      </c>
      <c r="HG256" s="1234" t="str">
        <f t="shared" si="322"/>
        <v xml:space="preserve"> </v>
      </c>
      <c r="HH256" s="1234" t="str">
        <f t="shared" si="323"/>
        <v xml:space="preserve"> </v>
      </c>
      <c r="HI256" s="1234" t="str">
        <f t="shared" si="324"/>
        <v xml:space="preserve"> </v>
      </c>
      <c r="HJ256" s="1234" t="str">
        <f t="shared" si="325"/>
        <v xml:space="preserve"> </v>
      </c>
      <c r="HK256" s="1234" t="str">
        <f t="shared" si="326"/>
        <v xml:space="preserve"> </v>
      </c>
      <c r="HL256" s="1234" t="str">
        <f t="shared" si="327"/>
        <v xml:space="preserve"> </v>
      </c>
      <c r="HM256" s="1234" t="str">
        <f t="shared" si="328"/>
        <v xml:space="preserve"> </v>
      </c>
      <c r="HN256" s="1234">
        <f t="shared" si="329"/>
        <v>0</v>
      </c>
    </row>
    <row r="257" spans="1:222" ht="30" customHeight="1" thickTop="1" thickBot="1">
      <c r="A257" s="1205">
        <f>【A票】【D票】!$D$10</f>
        <v>0</v>
      </c>
      <c r="B257" s="1205">
        <f>【A票】【D票】!$H$10</f>
        <v>0</v>
      </c>
      <c r="C257" s="1206" t="str">
        <f>【A票】【D票】!$K$10</f>
        <v xml:space="preserve"> </v>
      </c>
      <c r="D257" s="1207">
        <f t="shared" si="206"/>
        <v>138</v>
      </c>
      <c r="E257" s="472"/>
      <c r="F257" s="704"/>
      <c r="G257" s="588"/>
      <c r="H257" s="589"/>
      <c r="I257" s="639"/>
      <c r="J257" s="639"/>
      <c r="K257" s="639"/>
      <c r="L257" s="639"/>
      <c r="M257" s="639"/>
      <c r="N257" s="639"/>
      <c r="O257" s="639"/>
      <c r="P257" s="639"/>
      <c r="Q257" s="639"/>
      <c r="R257" s="639"/>
      <c r="S257" s="639"/>
      <c r="T257" s="639"/>
      <c r="U257" s="639"/>
      <c r="V257" s="640"/>
      <c r="W257" s="644"/>
      <c r="X257" s="644"/>
      <c r="Y257" s="645"/>
      <c r="Z257" s="643"/>
      <c r="AA257" s="212" t="str">
        <f t="shared" si="282"/>
        <v xml:space="preserve"> </v>
      </c>
      <c r="AB257" s="212" t="str">
        <f t="shared" si="283"/>
        <v xml:space="preserve"> </v>
      </c>
      <c r="AC257" s="81"/>
      <c r="AD257" s="448"/>
      <c r="AE257" s="448"/>
      <c r="AF257" s="804" t="str">
        <f t="shared" si="301"/>
        <v xml:space="preserve"> </v>
      </c>
      <c r="AG257" s="804" t="str">
        <f t="shared" si="302"/>
        <v xml:space="preserve"> </v>
      </c>
      <c r="AH257" s="440"/>
      <c r="AI257" s="704"/>
      <c r="AJ257" s="442"/>
      <c r="AK257" s="442"/>
      <c r="AL257" s="442"/>
      <c r="AM257" s="442"/>
      <c r="AN257" s="844"/>
      <c r="AO257" s="443"/>
      <c r="AP257" s="441"/>
      <c r="AQ257" s="1328" t="str">
        <f t="shared" si="330"/>
        <v xml:space="preserve"> </v>
      </c>
      <c r="AR257" s="213" t="str">
        <f t="shared" si="284"/>
        <v xml:space="preserve"> </v>
      </c>
      <c r="AS257" s="213" t="str">
        <f t="shared" si="285"/>
        <v xml:space="preserve"> </v>
      </c>
      <c r="AT257" s="1216" t="str">
        <f t="shared" si="286"/>
        <v xml:space="preserve"> </v>
      </c>
      <c r="AU257" s="1217" t="str">
        <f t="shared" si="287"/>
        <v xml:space="preserve"> </v>
      </c>
      <c r="AV257" s="79"/>
      <c r="AW257" s="1218" t="str">
        <f t="shared" si="288"/>
        <v/>
      </c>
      <c r="AX257" s="213" t="str">
        <f t="shared" si="303"/>
        <v xml:space="preserve"> </v>
      </c>
      <c r="AY257" s="213" t="str">
        <f t="shared" si="289"/>
        <v xml:space="preserve"> </v>
      </c>
      <c r="AZ257" s="445"/>
      <c r="BA257" s="81"/>
      <c r="BB257" s="81"/>
      <c r="BC257" s="80"/>
      <c r="BD257" s="245"/>
      <c r="BE257" s="442"/>
      <c r="BF257" s="442"/>
      <c r="BG257" s="442"/>
      <c r="BH257" s="219" t="str">
        <f t="shared" si="304"/>
        <v xml:space="preserve"> </v>
      </c>
      <c r="BI257" s="446"/>
      <c r="BJ257" s="704"/>
      <c r="BK257" s="81"/>
      <c r="BL257" s="451"/>
      <c r="BM257" s="450"/>
      <c r="BN257" s="449"/>
      <c r="BO257" s="449"/>
      <c r="BP257" s="81"/>
      <c r="BQ257" s="81"/>
      <c r="BR257" s="81"/>
      <c r="BS257" s="81"/>
      <c r="BT257" s="81"/>
      <c r="BU257" s="81"/>
      <c r="BV257" s="81"/>
      <c r="BW257" s="81"/>
      <c r="BX257" s="81"/>
      <c r="BY257" s="81"/>
      <c r="BZ257" s="81"/>
      <c r="CA257" s="81"/>
      <c r="CB257" s="81"/>
      <c r="CC257" s="81"/>
      <c r="CD257" s="81"/>
      <c r="CE257" s="81"/>
      <c r="CF257" s="81"/>
      <c r="CG257" s="81"/>
      <c r="CH257" s="81"/>
      <c r="CI257" s="81"/>
      <c r="CJ257" s="81"/>
      <c r="CK257" s="81"/>
      <c r="CL257" s="81"/>
      <c r="CM257" s="81"/>
      <c r="CN257" s="81"/>
      <c r="CO257" s="81"/>
      <c r="CP257" s="81"/>
      <c r="CQ257" s="81"/>
      <c r="CR257" s="81"/>
      <c r="CS257" s="81"/>
      <c r="CT257" s="81"/>
      <c r="CU257" s="81"/>
      <c r="CV257" s="81"/>
      <c r="CW257" s="81"/>
      <c r="CX257" s="81"/>
      <c r="CY257" s="81"/>
      <c r="CZ257" s="81"/>
      <c r="DA257" s="81"/>
      <c r="DB257" s="81"/>
      <c r="DC257" s="81"/>
      <c r="DD257" s="81"/>
      <c r="DE257" s="81"/>
      <c r="DF257" s="81"/>
      <c r="DG257" s="81"/>
      <c r="DH257" s="81"/>
      <c r="DI257" s="81"/>
      <c r="DJ257" s="81"/>
      <c r="DK257" s="448"/>
      <c r="DL257" s="213" t="str">
        <f t="shared" si="305"/>
        <v xml:space="preserve"> </v>
      </c>
      <c r="DM257" s="246">
        <f t="shared" si="290"/>
        <v>138</v>
      </c>
      <c r="DN257" s="447"/>
      <c r="DO257" s="449"/>
      <c r="DP257" s="81"/>
      <c r="DQ257" s="81"/>
      <c r="DR257" s="81"/>
      <c r="DS257" s="81"/>
      <c r="DT257" s="81"/>
      <c r="DU257" s="81"/>
      <c r="DV257" s="448"/>
      <c r="DW257" s="450"/>
      <c r="DX257" s="704"/>
      <c r="DY257" s="213" t="str">
        <f t="shared" si="291"/>
        <v xml:space="preserve"> </v>
      </c>
      <c r="DZ257" s="213" t="str">
        <f t="shared" si="292"/>
        <v xml:space="preserve"> </v>
      </c>
      <c r="EA257" s="247"/>
      <c r="EB257" s="247"/>
      <c r="EC257" s="247"/>
      <c r="ED257" s="247"/>
      <c r="EE257" s="247"/>
      <c r="EF257" s="247"/>
      <c r="EG257" s="450"/>
      <c r="EH257" s="704"/>
      <c r="EI257" s="213" t="str">
        <f t="shared" si="293"/>
        <v xml:space="preserve"> </v>
      </c>
      <c r="EJ257" s="213" t="str">
        <f t="shared" si="294"/>
        <v xml:space="preserve"> </v>
      </c>
      <c r="EK257" s="81"/>
      <c r="EL257" s="81"/>
      <c r="EM257" s="81"/>
      <c r="EN257" s="704"/>
      <c r="EO257" s="213" t="str">
        <f t="shared" si="295"/>
        <v xml:space="preserve"> </v>
      </c>
      <c r="EP257" s="249"/>
      <c r="EQ257" s="704"/>
      <c r="ER257" s="248"/>
      <c r="ES257" s="704"/>
      <c r="ET257" s="248"/>
      <c r="EU257" s="251"/>
      <c r="EV257" s="213" t="str">
        <f t="shared" si="296"/>
        <v xml:space="preserve"> </v>
      </c>
      <c r="EW257" s="213" t="str">
        <f t="shared" si="297"/>
        <v xml:space="preserve"> </v>
      </c>
      <c r="EX257" s="82"/>
      <c r="EY257" s="82"/>
      <c r="EZ257" s="82"/>
      <c r="FA257" s="248"/>
      <c r="FB257" s="1337" t="str">
        <f t="shared" si="298"/>
        <v xml:space="preserve"> </v>
      </c>
      <c r="FC257" s="452"/>
      <c r="FD257" s="213" t="str" cm="1">
        <f t="array" ref="FD257">IF(AND(SUM(COUNTIF(DO257:DV257,{"*実施*"}),COUNTIF(EA257:EF257,{"*実施*"}))&gt;0,FC257=""),"法に基づく措置あり→問12に記入",
IF(AND(SUM(COUNTIF(DO257:DV257,{"*実施*"}),COUNTIF(EA257:EF257,{"*実施*"}))&lt;1,FC257&lt;&gt;""),"法に基づく措置なし→問12に記入不要"," "))</f>
        <v xml:space="preserve"> </v>
      </c>
      <c r="FE257" s="449"/>
      <c r="FF257" s="704"/>
      <c r="FG257" s="81"/>
      <c r="FH257" s="449"/>
      <c r="FI257" s="1100"/>
      <c r="FJ257" s="1107" t="str">
        <f t="shared" si="306"/>
        <v xml:space="preserve"> </v>
      </c>
      <c r="FK257" s="779" t="str">
        <f t="shared" si="299"/>
        <v/>
      </c>
      <c r="FL257" s="212" t="str">
        <f t="shared" si="300"/>
        <v xml:space="preserve"> </v>
      </c>
      <c r="FM257" s="1335" t="str">
        <f t="shared" si="307"/>
        <v xml:space="preserve"> </v>
      </c>
      <c r="FN257" s="1273" t="str">
        <f t="shared" si="308"/>
        <v/>
      </c>
      <c r="FO257" s="1274" t="str">
        <f t="shared" si="309"/>
        <v/>
      </c>
      <c r="FP257" s="1275" t="str">
        <f t="shared" si="310"/>
        <v/>
      </c>
      <c r="FQ257" s="1275" t="str">
        <f t="shared" si="311"/>
        <v/>
      </c>
      <c r="FR257" s="1275" t="str">
        <f t="shared" si="312"/>
        <v/>
      </c>
      <c r="FS257" s="1275" t="str">
        <f t="shared" si="313"/>
        <v/>
      </c>
      <c r="FT257" s="1275" t="str">
        <f t="shared" si="314"/>
        <v/>
      </c>
      <c r="FU257" s="1275" t="str">
        <f t="shared" si="315"/>
        <v/>
      </c>
      <c r="FV257" s="1275" t="str">
        <f t="shared" si="316"/>
        <v/>
      </c>
      <c r="FW257" s="1275" t="str">
        <f t="shared" si="317"/>
        <v/>
      </c>
      <c r="FY257" s="1234" t="str">
        <f t="shared" si="331"/>
        <v xml:space="preserve"> </v>
      </c>
      <c r="FZ257" s="1234" t="str">
        <f t="shared" si="332"/>
        <v xml:space="preserve"> </v>
      </c>
      <c r="GA257" s="1234" t="str">
        <f t="shared" si="333"/>
        <v xml:space="preserve"> </v>
      </c>
      <c r="GB257" s="1234" t="str">
        <f t="shared" si="334"/>
        <v xml:space="preserve"> </v>
      </c>
      <c r="GC257" s="1234" t="str">
        <f t="shared" si="335"/>
        <v xml:space="preserve"> </v>
      </c>
      <c r="GD257" s="1234" t="str">
        <f t="shared" si="336"/>
        <v xml:space="preserve"> </v>
      </c>
      <c r="GE257" s="1234" t="str">
        <f t="shared" si="337"/>
        <v xml:space="preserve"> </v>
      </c>
      <c r="GF257" s="1234" t="str">
        <f t="shared" si="338"/>
        <v xml:space="preserve"> </v>
      </c>
      <c r="GG257" s="1234" t="str">
        <f t="shared" si="339"/>
        <v xml:space="preserve"> </v>
      </c>
      <c r="GH257" s="1234">
        <f t="shared" si="340"/>
        <v>0</v>
      </c>
      <c r="GI257" s="1234" t="str">
        <f t="shared" si="341"/>
        <v xml:space="preserve"> </v>
      </c>
      <c r="GJ257" s="1234" t="str">
        <f t="shared" si="342"/>
        <v xml:space="preserve"> </v>
      </c>
      <c r="GK257" s="1234" t="str">
        <f t="shared" si="343"/>
        <v xml:space="preserve"> </v>
      </c>
      <c r="GL257" s="1234" t="str">
        <f t="shared" si="344"/>
        <v xml:space="preserve"> </v>
      </c>
      <c r="GM257" s="1234" t="str">
        <f t="shared" si="345"/>
        <v xml:space="preserve"> </v>
      </c>
      <c r="GN257" s="1234" t="str">
        <f t="shared" si="346"/>
        <v xml:space="preserve"> </v>
      </c>
      <c r="GO257" s="1234" t="str">
        <f t="shared" si="347"/>
        <v xml:space="preserve"> </v>
      </c>
      <c r="GP257" s="1234" t="str">
        <f t="shared" si="348"/>
        <v xml:space="preserve"> </v>
      </c>
      <c r="GQ257" s="1234" t="str">
        <f t="shared" si="349"/>
        <v xml:space="preserve"> </v>
      </c>
      <c r="GR257" s="1234">
        <f t="shared" si="350"/>
        <v>0</v>
      </c>
      <c r="GS257" s="1234" t="str">
        <f t="shared" si="352"/>
        <v xml:space="preserve"> </v>
      </c>
      <c r="GT257" s="1234" t="str">
        <f t="shared" si="353"/>
        <v xml:space="preserve"> </v>
      </c>
      <c r="GU257" s="1234" t="str">
        <f t="shared" si="354"/>
        <v xml:space="preserve"> </v>
      </c>
      <c r="GV257" s="1234" t="str">
        <f t="shared" si="355"/>
        <v xml:space="preserve"> </v>
      </c>
      <c r="GW257" s="1234" t="str">
        <f t="shared" si="356"/>
        <v xml:space="preserve"> </v>
      </c>
      <c r="GX257" s="1234" t="str">
        <f t="shared" si="357"/>
        <v xml:space="preserve"> </v>
      </c>
      <c r="GY257" s="1234" t="str">
        <f t="shared" si="358"/>
        <v xml:space="preserve"> </v>
      </c>
      <c r="GZ257" s="1234" t="str">
        <f t="shared" si="359"/>
        <v xml:space="preserve"> </v>
      </c>
      <c r="HA257" s="1234" t="str">
        <f t="shared" si="360"/>
        <v xml:space="preserve"> </v>
      </c>
      <c r="HB257" s="1234">
        <f t="shared" si="351"/>
        <v>0</v>
      </c>
      <c r="HC257" s="1234" t="str">
        <f t="shared" si="318"/>
        <v xml:space="preserve"> </v>
      </c>
      <c r="HD257" s="1234" t="str">
        <f t="shared" si="319"/>
        <v xml:space="preserve"> </v>
      </c>
      <c r="HE257" s="1234" t="str">
        <f t="shared" si="320"/>
        <v xml:space="preserve"> </v>
      </c>
      <c r="HF257" s="1234">
        <f t="shared" si="321"/>
        <v>0</v>
      </c>
      <c r="HG257" s="1234" t="str">
        <f t="shared" si="322"/>
        <v xml:space="preserve"> </v>
      </c>
      <c r="HH257" s="1234" t="str">
        <f t="shared" si="323"/>
        <v xml:space="preserve"> </v>
      </c>
      <c r="HI257" s="1234" t="str">
        <f t="shared" si="324"/>
        <v xml:space="preserve"> </v>
      </c>
      <c r="HJ257" s="1234" t="str">
        <f t="shared" si="325"/>
        <v xml:space="preserve"> </v>
      </c>
      <c r="HK257" s="1234" t="str">
        <f t="shared" si="326"/>
        <v xml:space="preserve"> </v>
      </c>
      <c r="HL257" s="1234" t="str">
        <f t="shared" si="327"/>
        <v xml:space="preserve"> </v>
      </c>
      <c r="HM257" s="1234" t="str">
        <f t="shared" si="328"/>
        <v xml:space="preserve"> </v>
      </c>
      <c r="HN257" s="1234">
        <f t="shared" si="329"/>
        <v>0</v>
      </c>
    </row>
    <row r="258" spans="1:222" ht="30" customHeight="1" thickTop="1" thickBot="1">
      <c r="A258" s="1205">
        <f>【A票】【D票】!$D$10</f>
        <v>0</v>
      </c>
      <c r="B258" s="1205">
        <f>【A票】【D票】!$H$10</f>
        <v>0</v>
      </c>
      <c r="C258" s="1206" t="str">
        <f>【A票】【D票】!$K$10</f>
        <v xml:space="preserve"> </v>
      </c>
      <c r="D258" s="1207">
        <f t="shared" si="206"/>
        <v>139</v>
      </c>
      <c r="E258" s="472"/>
      <c r="F258" s="704"/>
      <c r="G258" s="588"/>
      <c r="H258" s="589"/>
      <c r="I258" s="639"/>
      <c r="J258" s="639"/>
      <c r="K258" s="639"/>
      <c r="L258" s="639"/>
      <c r="M258" s="639"/>
      <c r="N258" s="639"/>
      <c r="O258" s="639"/>
      <c r="P258" s="639"/>
      <c r="Q258" s="639"/>
      <c r="R258" s="639"/>
      <c r="S258" s="639"/>
      <c r="T258" s="639"/>
      <c r="U258" s="639"/>
      <c r="V258" s="640"/>
      <c r="W258" s="644"/>
      <c r="X258" s="644"/>
      <c r="Y258" s="645"/>
      <c r="Z258" s="643"/>
      <c r="AA258" s="212" t="str">
        <f t="shared" si="282"/>
        <v xml:space="preserve"> </v>
      </c>
      <c r="AB258" s="212" t="str">
        <f t="shared" si="283"/>
        <v xml:space="preserve"> </v>
      </c>
      <c r="AC258" s="81"/>
      <c r="AD258" s="448"/>
      <c r="AE258" s="448"/>
      <c r="AF258" s="804" t="str">
        <f t="shared" si="301"/>
        <v xml:space="preserve"> </v>
      </c>
      <c r="AG258" s="804" t="str">
        <f t="shared" si="302"/>
        <v xml:space="preserve"> </v>
      </c>
      <c r="AH258" s="440"/>
      <c r="AI258" s="704"/>
      <c r="AJ258" s="442"/>
      <c r="AK258" s="442"/>
      <c r="AL258" s="442"/>
      <c r="AM258" s="442"/>
      <c r="AN258" s="844"/>
      <c r="AO258" s="443"/>
      <c r="AP258" s="441"/>
      <c r="AQ258" s="1328" t="str">
        <f t="shared" si="330"/>
        <v xml:space="preserve"> </v>
      </c>
      <c r="AR258" s="213" t="str">
        <f t="shared" si="284"/>
        <v xml:space="preserve"> </v>
      </c>
      <c r="AS258" s="213" t="str">
        <f t="shared" si="285"/>
        <v xml:space="preserve"> </v>
      </c>
      <c r="AT258" s="1216" t="str">
        <f t="shared" si="286"/>
        <v xml:space="preserve"> </v>
      </c>
      <c r="AU258" s="1217" t="str">
        <f t="shared" si="287"/>
        <v xml:space="preserve"> </v>
      </c>
      <c r="AV258" s="79"/>
      <c r="AW258" s="1218" t="str">
        <f t="shared" si="288"/>
        <v/>
      </c>
      <c r="AX258" s="213" t="str">
        <f t="shared" si="303"/>
        <v xml:space="preserve"> </v>
      </c>
      <c r="AY258" s="213" t="str">
        <f t="shared" si="289"/>
        <v xml:space="preserve"> </v>
      </c>
      <c r="AZ258" s="445"/>
      <c r="BA258" s="81"/>
      <c r="BB258" s="81"/>
      <c r="BC258" s="80"/>
      <c r="BD258" s="245"/>
      <c r="BE258" s="442"/>
      <c r="BF258" s="442"/>
      <c r="BG258" s="442"/>
      <c r="BH258" s="219" t="str">
        <f t="shared" si="304"/>
        <v xml:space="preserve"> </v>
      </c>
      <c r="BI258" s="446"/>
      <c r="BJ258" s="704"/>
      <c r="BK258" s="81"/>
      <c r="BL258" s="451"/>
      <c r="BM258" s="450"/>
      <c r="BN258" s="449"/>
      <c r="BO258" s="449"/>
      <c r="BP258" s="81"/>
      <c r="BQ258" s="81"/>
      <c r="BR258" s="81"/>
      <c r="BS258" s="81"/>
      <c r="BT258" s="81"/>
      <c r="BU258" s="81"/>
      <c r="BV258" s="81"/>
      <c r="BW258" s="81"/>
      <c r="BX258" s="81"/>
      <c r="BY258" s="81"/>
      <c r="BZ258" s="81"/>
      <c r="CA258" s="81"/>
      <c r="CB258" s="81"/>
      <c r="CC258" s="81"/>
      <c r="CD258" s="81"/>
      <c r="CE258" s="81"/>
      <c r="CF258" s="81"/>
      <c r="CG258" s="81"/>
      <c r="CH258" s="81"/>
      <c r="CI258" s="81"/>
      <c r="CJ258" s="81"/>
      <c r="CK258" s="81"/>
      <c r="CL258" s="81"/>
      <c r="CM258" s="81"/>
      <c r="CN258" s="81"/>
      <c r="CO258" s="81"/>
      <c r="CP258" s="81"/>
      <c r="CQ258" s="81"/>
      <c r="CR258" s="81"/>
      <c r="CS258" s="81"/>
      <c r="CT258" s="81"/>
      <c r="CU258" s="81"/>
      <c r="CV258" s="81"/>
      <c r="CW258" s="81"/>
      <c r="CX258" s="81"/>
      <c r="CY258" s="81"/>
      <c r="CZ258" s="81"/>
      <c r="DA258" s="81"/>
      <c r="DB258" s="81"/>
      <c r="DC258" s="81"/>
      <c r="DD258" s="81"/>
      <c r="DE258" s="81"/>
      <c r="DF258" s="81"/>
      <c r="DG258" s="81"/>
      <c r="DH258" s="81"/>
      <c r="DI258" s="81"/>
      <c r="DJ258" s="81"/>
      <c r="DK258" s="448"/>
      <c r="DL258" s="213" t="str">
        <f t="shared" si="305"/>
        <v xml:space="preserve"> </v>
      </c>
      <c r="DM258" s="246">
        <f t="shared" si="290"/>
        <v>139</v>
      </c>
      <c r="DN258" s="447"/>
      <c r="DO258" s="449"/>
      <c r="DP258" s="81"/>
      <c r="DQ258" s="81"/>
      <c r="DR258" s="81"/>
      <c r="DS258" s="81"/>
      <c r="DT258" s="81"/>
      <c r="DU258" s="81"/>
      <c r="DV258" s="448"/>
      <c r="DW258" s="450"/>
      <c r="DX258" s="704"/>
      <c r="DY258" s="213" t="str">
        <f t="shared" si="291"/>
        <v xml:space="preserve"> </v>
      </c>
      <c r="DZ258" s="213" t="str">
        <f t="shared" si="292"/>
        <v xml:space="preserve"> </v>
      </c>
      <c r="EA258" s="247"/>
      <c r="EB258" s="247"/>
      <c r="EC258" s="247"/>
      <c r="ED258" s="247"/>
      <c r="EE258" s="247"/>
      <c r="EF258" s="247"/>
      <c r="EG258" s="450"/>
      <c r="EH258" s="704"/>
      <c r="EI258" s="213" t="str">
        <f t="shared" si="293"/>
        <v xml:space="preserve"> </v>
      </c>
      <c r="EJ258" s="213" t="str">
        <f t="shared" si="294"/>
        <v xml:space="preserve"> </v>
      </c>
      <c r="EK258" s="81"/>
      <c r="EL258" s="81"/>
      <c r="EM258" s="81"/>
      <c r="EN258" s="704"/>
      <c r="EO258" s="213" t="str">
        <f t="shared" si="295"/>
        <v xml:space="preserve"> </v>
      </c>
      <c r="EP258" s="249"/>
      <c r="EQ258" s="704"/>
      <c r="ER258" s="248"/>
      <c r="ES258" s="704"/>
      <c r="ET258" s="248"/>
      <c r="EU258" s="251"/>
      <c r="EV258" s="213" t="str">
        <f t="shared" si="296"/>
        <v xml:space="preserve"> </v>
      </c>
      <c r="EW258" s="213" t="str">
        <f t="shared" si="297"/>
        <v xml:space="preserve"> </v>
      </c>
      <c r="EX258" s="82"/>
      <c r="EY258" s="82"/>
      <c r="EZ258" s="82"/>
      <c r="FA258" s="248"/>
      <c r="FB258" s="1337" t="str">
        <f t="shared" si="298"/>
        <v xml:space="preserve"> </v>
      </c>
      <c r="FC258" s="452"/>
      <c r="FD258" s="213" t="str" cm="1">
        <f t="array" ref="FD258">IF(AND(SUM(COUNTIF(DO258:DV258,{"*実施*"}),COUNTIF(EA258:EF258,{"*実施*"}))&gt;0,FC258=""),"法に基づく措置あり→問12に記入",
IF(AND(SUM(COUNTIF(DO258:DV258,{"*実施*"}),COUNTIF(EA258:EF258,{"*実施*"}))&lt;1,FC258&lt;&gt;""),"法に基づく措置なし→問12に記入不要"," "))</f>
        <v xml:space="preserve"> </v>
      </c>
      <c r="FE258" s="449"/>
      <c r="FF258" s="704"/>
      <c r="FG258" s="81"/>
      <c r="FH258" s="449"/>
      <c r="FI258" s="1100"/>
      <c r="FJ258" s="1107" t="str">
        <f t="shared" si="306"/>
        <v xml:space="preserve"> </v>
      </c>
      <c r="FK258" s="779" t="str">
        <f t="shared" si="299"/>
        <v/>
      </c>
      <c r="FL258" s="212" t="str">
        <f t="shared" si="300"/>
        <v xml:space="preserve"> </v>
      </c>
      <c r="FM258" s="1335" t="str">
        <f t="shared" si="307"/>
        <v xml:space="preserve"> </v>
      </c>
      <c r="FN258" s="1273" t="str">
        <f t="shared" si="308"/>
        <v/>
      </c>
      <c r="FO258" s="1274" t="str">
        <f t="shared" si="309"/>
        <v/>
      </c>
      <c r="FP258" s="1275" t="str">
        <f t="shared" si="310"/>
        <v/>
      </c>
      <c r="FQ258" s="1275" t="str">
        <f t="shared" si="311"/>
        <v/>
      </c>
      <c r="FR258" s="1275" t="str">
        <f t="shared" si="312"/>
        <v/>
      </c>
      <c r="FS258" s="1275" t="str">
        <f t="shared" si="313"/>
        <v/>
      </c>
      <c r="FT258" s="1275" t="str">
        <f t="shared" si="314"/>
        <v/>
      </c>
      <c r="FU258" s="1275" t="str">
        <f t="shared" si="315"/>
        <v/>
      </c>
      <c r="FV258" s="1275" t="str">
        <f t="shared" si="316"/>
        <v/>
      </c>
      <c r="FW258" s="1275" t="str">
        <f t="shared" si="317"/>
        <v/>
      </c>
      <c r="FY258" s="1234" t="str">
        <f t="shared" si="331"/>
        <v xml:space="preserve"> </v>
      </c>
      <c r="FZ258" s="1234" t="str">
        <f t="shared" si="332"/>
        <v xml:space="preserve"> </v>
      </c>
      <c r="GA258" s="1234" t="str">
        <f t="shared" si="333"/>
        <v xml:space="preserve"> </v>
      </c>
      <c r="GB258" s="1234" t="str">
        <f t="shared" si="334"/>
        <v xml:space="preserve"> </v>
      </c>
      <c r="GC258" s="1234" t="str">
        <f t="shared" si="335"/>
        <v xml:space="preserve"> </v>
      </c>
      <c r="GD258" s="1234" t="str">
        <f t="shared" si="336"/>
        <v xml:space="preserve"> </v>
      </c>
      <c r="GE258" s="1234" t="str">
        <f t="shared" si="337"/>
        <v xml:space="preserve"> </v>
      </c>
      <c r="GF258" s="1234" t="str">
        <f t="shared" si="338"/>
        <v xml:space="preserve"> </v>
      </c>
      <c r="GG258" s="1234" t="str">
        <f t="shared" si="339"/>
        <v xml:space="preserve"> </v>
      </c>
      <c r="GH258" s="1234">
        <f t="shared" si="340"/>
        <v>0</v>
      </c>
      <c r="GI258" s="1234" t="str">
        <f t="shared" si="341"/>
        <v xml:space="preserve"> </v>
      </c>
      <c r="GJ258" s="1234" t="str">
        <f t="shared" si="342"/>
        <v xml:space="preserve"> </v>
      </c>
      <c r="GK258" s="1234" t="str">
        <f t="shared" si="343"/>
        <v xml:space="preserve"> </v>
      </c>
      <c r="GL258" s="1234" t="str">
        <f t="shared" si="344"/>
        <v xml:space="preserve"> </v>
      </c>
      <c r="GM258" s="1234" t="str">
        <f t="shared" si="345"/>
        <v xml:space="preserve"> </v>
      </c>
      <c r="GN258" s="1234" t="str">
        <f t="shared" si="346"/>
        <v xml:space="preserve"> </v>
      </c>
      <c r="GO258" s="1234" t="str">
        <f t="shared" si="347"/>
        <v xml:space="preserve"> </v>
      </c>
      <c r="GP258" s="1234" t="str">
        <f t="shared" si="348"/>
        <v xml:space="preserve"> </v>
      </c>
      <c r="GQ258" s="1234" t="str">
        <f t="shared" si="349"/>
        <v xml:space="preserve"> </v>
      </c>
      <c r="GR258" s="1234">
        <f t="shared" si="350"/>
        <v>0</v>
      </c>
      <c r="GS258" s="1234" t="str">
        <f t="shared" si="352"/>
        <v xml:space="preserve"> </v>
      </c>
      <c r="GT258" s="1234" t="str">
        <f t="shared" si="353"/>
        <v xml:space="preserve"> </v>
      </c>
      <c r="GU258" s="1234" t="str">
        <f t="shared" si="354"/>
        <v xml:space="preserve"> </v>
      </c>
      <c r="GV258" s="1234" t="str">
        <f t="shared" si="355"/>
        <v xml:space="preserve"> </v>
      </c>
      <c r="GW258" s="1234" t="str">
        <f t="shared" si="356"/>
        <v xml:space="preserve"> </v>
      </c>
      <c r="GX258" s="1234" t="str">
        <f t="shared" si="357"/>
        <v xml:space="preserve"> </v>
      </c>
      <c r="GY258" s="1234" t="str">
        <f t="shared" si="358"/>
        <v xml:space="preserve"> </v>
      </c>
      <c r="GZ258" s="1234" t="str">
        <f t="shared" si="359"/>
        <v xml:space="preserve"> </v>
      </c>
      <c r="HA258" s="1234" t="str">
        <f t="shared" si="360"/>
        <v xml:space="preserve"> </v>
      </c>
      <c r="HB258" s="1234">
        <f t="shared" si="351"/>
        <v>0</v>
      </c>
      <c r="HC258" s="1234" t="str">
        <f t="shared" si="318"/>
        <v xml:space="preserve"> </v>
      </c>
      <c r="HD258" s="1234" t="str">
        <f t="shared" si="319"/>
        <v xml:space="preserve"> </v>
      </c>
      <c r="HE258" s="1234" t="str">
        <f t="shared" si="320"/>
        <v xml:space="preserve"> </v>
      </c>
      <c r="HF258" s="1234">
        <f t="shared" si="321"/>
        <v>0</v>
      </c>
      <c r="HG258" s="1234" t="str">
        <f t="shared" si="322"/>
        <v xml:space="preserve"> </v>
      </c>
      <c r="HH258" s="1234" t="str">
        <f t="shared" si="323"/>
        <v xml:space="preserve"> </v>
      </c>
      <c r="HI258" s="1234" t="str">
        <f t="shared" si="324"/>
        <v xml:space="preserve"> </v>
      </c>
      <c r="HJ258" s="1234" t="str">
        <f t="shared" si="325"/>
        <v xml:space="preserve"> </v>
      </c>
      <c r="HK258" s="1234" t="str">
        <f t="shared" si="326"/>
        <v xml:space="preserve"> </v>
      </c>
      <c r="HL258" s="1234" t="str">
        <f t="shared" si="327"/>
        <v xml:space="preserve"> </v>
      </c>
      <c r="HM258" s="1234" t="str">
        <f t="shared" si="328"/>
        <v xml:space="preserve"> </v>
      </c>
      <c r="HN258" s="1234">
        <f t="shared" si="329"/>
        <v>0</v>
      </c>
    </row>
    <row r="259" spans="1:222" ht="30" customHeight="1" thickTop="1" thickBot="1">
      <c r="A259" s="1205">
        <f>【A票】【D票】!$D$10</f>
        <v>0</v>
      </c>
      <c r="B259" s="1205">
        <f>【A票】【D票】!$H$10</f>
        <v>0</v>
      </c>
      <c r="C259" s="1206" t="str">
        <f>【A票】【D票】!$K$10</f>
        <v xml:space="preserve"> </v>
      </c>
      <c r="D259" s="1207">
        <f t="shared" si="206"/>
        <v>140</v>
      </c>
      <c r="E259" s="472"/>
      <c r="F259" s="704"/>
      <c r="G259" s="588"/>
      <c r="H259" s="589"/>
      <c r="I259" s="639"/>
      <c r="J259" s="639"/>
      <c r="K259" s="639"/>
      <c r="L259" s="639"/>
      <c r="M259" s="639"/>
      <c r="N259" s="639"/>
      <c r="O259" s="639"/>
      <c r="P259" s="639"/>
      <c r="Q259" s="639"/>
      <c r="R259" s="639"/>
      <c r="S259" s="639"/>
      <c r="T259" s="639"/>
      <c r="U259" s="639"/>
      <c r="V259" s="640"/>
      <c r="W259" s="644"/>
      <c r="X259" s="644"/>
      <c r="Y259" s="645"/>
      <c r="Z259" s="643"/>
      <c r="AA259" s="212" t="str">
        <f t="shared" si="282"/>
        <v xml:space="preserve"> </v>
      </c>
      <c r="AB259" s="212" t="str">
        <f t="shared" si="283"/>
        <v xml:space="preserve"> </v>
      </c>
      <c r="AC259" s="81"/>
      <c r="AD259" s="448"/>
      <c r="AE259" s="448"/>
      <c r="AF259" s="804" t="str">
        <f t="shared" si="301"/>
        <v xml:space="preserve"> </v>
      </c>
      <c r="AG259" s="804" t="str">
        <f t="shared" si="302"/>
        <v xml:space="preserve"> </v>
      </c>
      <c r="AH259" s="440"/>
      <c r="AI259" s="704"/>
      <c r="AJ259" s="442"/>
      <c r="AK259" s="442"/>
      <c r="AL259" s="442"/>
      <c r="AM259" s="442"/>
      <c r="AN259" s="844"/>
      <c r="AO259" s="443"/>
      <c r="AP259" s="441"/>
      <c r="AQ259" s="1328" t="str">
        <f t="shared" si="330"/>
        <v xml:space="preserve"> </v>
      </c>
      <c r="AR259" s="213" t="str">
        <f t="shared" si="284"/>
        <v xml:space="preserve"> </v>
      </c>
      <c r="AS259" s="213" t="str">
        <f t="shared" si="285"/>
        <v xml:space="preserve"> </v>
      </c>
      <c r="AT259" s="1216" t="str">
        <f t="shared" si="286"/>
        <v xml:space="preserve"> </v>
      </c>
      <c r="AU259" s="1217" t="str">
        <f t="shared" si="287"/>
        <v xml:space="preserve"> </v>
      </c>
      <c r="AV259" s="79"/>
      <c r="AW259" s="1218" t="str">
        <f t="shared" si="288"/>
        <v/>
      </c>
      <c r="AX259" s="213" t="str">
        <f t="shared" si="303"/>
        <v xml:space="preserve"> </v>
      </c>
      <c r="AY259" s="213" t="str">
        <f t="shared" si="289"/>
        <v xml:space="preserve"> </v>
      </c>
      <c r="AZ259" s="445"/>
      <c r="BA259" s="81"/>
      <c r="BB259" s="81"/>
      <c r="BC259" s="80"/>
      <c r="BD259" s="245"/>
      <c r="BE259" s="442"/>
      <c r="BF259" s="442"/>
      <c r="BG259" s="442"/>
      <c r="BH259" s="219" t="str">
        <f t="shared" si="304"/>
        <v xml:space="preserve"> </v>
      </c>
      <c r="BI259" s="446"/>
      <c r="BJ259" s="704"/>
      <c r="BK259" s="81"/>
      <c r="BL259" s="451"/>
      <c r="BM259" s="450"/>
      <c r="BN259" s="449"/>
      <c r="BO259" s="449"/>
      <c r="BP259" s="81"/>
      <c r="BQ259" s="81"/>
      <c r="BR259" s="81"/>
      <c r="BS259" s="81"/>
      <c r="BT259" s="81"/>
      <c r="BU259" s="81"/>
      <c r="BV259" s="81"/>
      <c r="BW259" s="81"/>
      <c r="BX259" s="81"/>
      <c r="BY259" s="81"/>
      <c r="BZ259" s="81"/>
      <c r="CA259" s="81"/>
      <c r="CB259" s="81"/>
      <c r="CC259" s="81"/>
      <c r="CD259" s="81"/>
      <c r="CE259" s="81"/>
      <c r="CF259" s="81"/>
      <c r="CG259" s="81"/>
      <c r="CH259" s="81"/>
      <c r="CI259" s="81"/>
      <c r="CJ259" s="81"/>
      <c r="CK259" s="81"/>
      <c r="CL259" s="81"/>
      <c r="CM259" s="81"/>
      <c r="CN259" s="81"/>
      <c r="CO259" s="81"/>
      <c r="CP259" s="81"/>
      <c r="CQ259" s="81"/>
      <c r="CR259" s="81"/>
      <c r="CS259" s="81"/>
      <c r="CT259" s="81"/>
      <c r="CU259" s="81"/>
      <c r="CV259" s="81"/>
      <c r="CW259" s="81"/>
      <c r="CX259" s="81"/>
      <c r="CY259" s="81"/>
      <c r="CZ259" s="81"/>
      <c r="DA259" s="81"/>
      <c r="DB259" s="81"/>
      <c r="DC259" s="81"/>
      <c r="DD259" s="81"/>
      <c r="DE259" s="81"/>
      <c r="DF259" s="81"/>
      <c r="DG259" s="81"/>
      <c r="DH259" s="81"/>
      <c r="DI259" s="81"/>
      <c r="DJ259" s="81"/>
      <c r="DK259" s="448"/>
      <c r="DL259" s="213" t="str">
        <f t="shared" si="305"/>
        <v xml:space="preserve"> </v>
      </c>
      <c r="DM259" s="246">
        <f t="shared" si="290"/>
        <v>140</v>
      </c>
      <c r="DN259" s="447"/>
      <c r="DO259" s="449"/>
      <c r="DP259" s="81"/>
      <c r="DQ259" s="81"/>
      <c r="DR259" s="81"/>
      <c r="DS259" s="81"/>
      <c r="DT259" s="81"/>
      <c r="DU259" s="81"/>
      <c r="DV259" s="448"/>
      <c r="DW259" s="450"/>
      <c r="DX259" s="704"/>
      <c r="DY259" s="213" t="str">
        <f t="shared" si="291"/>
        <v xml:space="preserve"> </v>
      </c>
      <c r="DZ259" s="213" t="str">
        <f t="shared" si="292"/>
        <v xml:space="preserve"> </v>
      </c>
      <c r="EA259" s="247"/>
      <c r="EB259" s="247"/>
      <c r="EC259" s="247"/>
      <c r="ED259" s="247"/>
      <c r="EE259" s="247"/>
      <c r="EF259" s="247"/>
      <c r="EG259" s="450"/>
      <c r="EH259" s="704"/>
      <c r="EI259" s="213" t="str">
        <f t="shared" si="293"/>
        <v xml:space="preserve"> </v>
      </c>
      <c r="EJ259" s="213" t="str">
        <f t="shared" si="294"/>
        <v xml:space="preserve"> </v>
      </c>
      <c r="EK259" s="81"/>
      <c r="EL259" s="81"/>
      <c r="EM259" s="81"/>
      <c r="EN259" s="704"/>
      <c r="EO259" s="213" t="str">
        <f t="shared" si="295"/>
        <v xml:space="preserve"> </v>
      </c>
      <c r="EP259" s="249"/>
      <c r="EQ259" s="704"/>
      <c r="ER259" s="248"/>
      <c r="ES259" s="704"/>
      <c r="ET259" s="248"/>
      <c r="EU259" s="251"/>
      <c r="EV259" s="213" t="str">
        <f t="shared" si="296"/>
        <v xml:space="preserve"> </v>
      </c>
      <c r="EW259" s="213" t="str">
        <f t="shared" si="297"/>
        <v xml:space="preserve"> </v>
      </c>
      <c r="EX259" s="82"/>
      <c r="EY259" s="82"/>
      <c r="EZ259" s="82"/>
      <c r="FA259" s="248"/>
      <c r="FB259" s="1337" t="str">
        <f t="shared" si="298"/>
        <v xml:space="preserve"> </v>
      </c>
      <c r="FC259" s="452"/>
      <c r="FD259" s="213" t="str" cm="1">
        <f t="array" ref="FD259">IF(AND(SUM(COUNTIF(DO259:DV259,{"*実施*"}),COUNTIF(EA259:EF259,{"*実施*"}))&gt;0,FC259=""),"法に基づく措置あり→問12に記入",
IF(AND(SUM(COUNTIF(DO259:DV259,{"*実施*"}),COUNTIF(EA259:EF259,{"*実施*"}))&lt;1,FC259&lt;&gt;""),"法に基づく措置なし→問12に記入不要"," "))</f>
        <v xml:space="preserve"> </v>
      </c>
      <c r="FE259" s="449"/>
      <c r="FF259" s="704"/>
      <c r="FG259" s="81"/>
      <c r="FH259" s="449"/>
      <c r="FI259" s="1100"/>
      <c r="FJ259" s="1107" t="str">
        <f t="shared" si="306"/>
        <v xml:space="preserve"> </v>
      </c>
      <c r="FK259" s="779" t="str">
        <f t="shared" si="299"/>
        <v/>
      </c>
      <c r="FL259" s="212" t="str">
        <f t="shared" si="300"/>
        <v xml:space="preserve"> </v>
      </c>
      <c r="FM259" s="1335" t="str">
        <f t="shared" si="307"/>
        <v xml:space="preserve"> </v>
      </c>
      <c r="FN259" s="1273" t="str">
        <f t="shared" si="308"/>
        <v/>
      </c>
      <c r="FO259" s="1274" t="str">
        <f t="shared" si="309"/>
        <v/>
      </c>
      <c r="FP259" s="1275" t="str">
        <f t="shared" si="310"/>
        <v/>
      </c>
      <c r="FQ259" s="1275" t="str">
        <f t="shared" si="311"/>
        <v/>
      </c>
      <c r="FR259" s="1275" t="str">
        <f t="shared" si="312"/>
        <v/>
      </c>
      <c r="FS259" s="1275" t="str">
        <f t="shared" si="313"/>
        <v/>
      </c>
      <c r="FT259" s="1275" t="str">
        <f t="shared" si="314"/>
        <v/>
      </c>
      <c r="FU259" s="1275" t="str">
        <f t="shared" si="315"/>
        <v/>
      </c>
      <c r="FV259" s="1275" t="str">
        <f t="shared" si="316"/>
        <v/>
      </c>
      <c r="FW259" s="1275" t="str">
        <f t="shared" si="317"/>
        <v/>
      </c>
      <c r="FY259" s="1234" t="str">
        <f t="shared" si="331"/>
        <v xml:space="preserve"> </v>
      </c>
      <c r="FZ259" s="1234" t="str">
        <f t="shared" si="332"/>
        <v xml:space="preserve"> </v>
      </c>
      <c r="GA259" s="1234" t="str">
        <f t="shared" si="333"/>
        <v xml:space="preserve"> </v>
      </c>
      <c r="GB259" s="1234" t="str">
        <f t="shared" si="334"/>
        <v xml:space="preserve"> </v>
      </c>
      <c r="GC259" s="1234" t="str">
        <f t="shared" si="335"/>
        <v xml:space="preserve"> </v>
      </c>
      <c r="GD259" s="1234" t="str">
        <f t="shared" si="336"/>
        <v xml:space="preserve"> </v>
      </c>
      <c r="GE259" s="1234" t="str">
        <f t="shared" si="337"/>
        <v xml:space="preserve"> </v>
      </c>
      <c r="GF259" s="1234" t="str">
        <f t="shared" si="338"/>
        <v xml:space="preserve"> </v>
      </c>
      <c r="GG259" s="1234" t="str">
        <f t="shared" si="339"/>
        <v xml:space="preserve"> </v>
      </c>
      <c r="GH259" s="1234">
        <f t="shared" si="340"/>
        <v>0</v>
      </c>
      <c r="GI259" s="1234" t="str">
        <f t="shared" si="341"/>
        <v xml:space="preserve"> </v>
      </c>
      <c r="GJ259" s="1234" t="str">
        <f t="shared" si="342"/>
        <v xml:space="preserve"> </v>
      </c>
      <c r="GK259" s="1234" t="str">
        <f t="shared" si="343"/>
        <v xml:space="preserve"> </v>
      </c>
      <c r="GL259" s="1234" t="str">
        <f t="shared" si="344"/>
        <v xml:space="preserve"> </v>
      </c>
      <c r="GM259" s="1234" t="str">
        <f t="shared" si="345"/>
        <v xml:space="preserve"> </v>
      </c>
      <c r="GN259" s="1234" t="str">
        <f t="shared" si="346"/>
        <v xml:space="preserve"> </v>
      </c>
      <c r="GO259" s="1234" t="str">
        <f t="shared" si="347"/>
        <v xml:space="preserve"> </v>
      </c>
      <c r="GP259" s="1234" t="str">
        <f t="shared" si="348"/>
        <v xml:space="preserve"> </v>
      </c>
      <c r="GQ259" s="1234" t="str">
        <f t="shared" si="349"/>
        <v xml:space="preserve"> </v>
      </c>
      <c r="GR259" s="1234">
        <f t="shared" si="350"/>
        <v>0</v>
      </c>
      <c r="GS259" s="1234" t="str">
        <f t="shared" si="352"/>
        <v xml:space="preserve"> </v>
      </c>
      <c r="GT259" s="1234" t="str">
        <f t="shared" si="353"/>
        <v xml:space="preserve"> </v>
      </c>
      <c r="GU259" s="1234" t="str">
        <f t="shared" si="354"/>
        <v xml:space="preserve"> </v>
      </c>
      <c r="GV259" s="1234" t="str">
        <f t="shared" si="355"/>
        <v xml:space="preserve"> </v>
      </c>
      <c r="GW259" s="1234" t="str">
        <f t="shared" si="356"/>
        <v xml:space="preserve"> </v>
      </c>
      <c r="GX259" s="1234" t="str">
        <f t="shared" si="357"/>
        <v xml:space="preserve"> </v>
      </c>
      <c r="GY259" s="1234" t="str">
        <f t="shared" si="358"/>
        <v xml:space="preserve"> </v>
      </c>
      <c r="GZ259" s="1234" t="str">
        <f t="shared" si="359"/>
        <v xml:space="preserve"> </v>
      </c>
      <c r="HA259" s="1234" t="str">
        <f t="shared" si="360"/>
        <v xml:space="preserve"> </v>
      </c>
      <c r="HB259" s="1234">
        <f t="shared" si="351"/>
        <v>0</v>
      </c>
      <c r="HC259" s="1234" t="str">
        <f t="shared" si="318"/>
        <v xml:space="preserve"> </v>
      </c>
      <c r="HD259" s="1234" t="str">
        <f t="shared" si="319"/>
        <v xml:space="preserve"> </v>
      </c>
      <c r="HE259" s="1234" t="str">
        <f t="shared" si="320"/>
        <v xml:space="preserve"> </v>
      </c>
      <c r="HF259" s="1234">
        <f t="shared" si="321"/>
        <v>0</v>
      </c>
      <c r="HG259" s="1234" t="str">
        <f t="shared" si="322"/>
        <v xml:space="preserve"> </v>
      </c>
      <c r="HH259" s="1234" t="str">
        <f t="shared" si="323"/>
        <v xml:space="preserve"> </v>
      </c>
      <c r="HI259" s="1234" t="str">
        <f t="shared" si="324"/>
        <v xml:space="preserve"> </v>
      </c>
      <c r="HJ259" s="1234" t="str">
        <f t="shared" si="325"/>
        <v xml:space="preserve"> </v>
      </c>
      <c r="HK259" s="1234" t="str">
        <f t="shared" si="326"/>
        <v xml:space="preserve"> </v>
      </c>
      <c r="HL259" s="1234" t="str">
        <f t="shared" si="327"/>
        <v xml:space="preserve"> </v>
      </c>
      <c r="HM259" s="1234" t="str">
        <f t="shared" si="328"/>
        <v xml:space="preserve"> </v>
      </c>
      <c r="HN259" s="1234">
        <f t="shared" si="329"/>
        <v>0</v>
      </c>
    </row>
    <row r="260" spans="1:222" ht="30" customHeight="1" thickTop="1" thickBot="1">
      <c r="A260" s="1205">
        <f>【A票】【D票】!$D$10</f>
        <v>0</v>
      </c>
      <c r="B260" s="1205">
        <f>【A票】【D票】!$H$10</f>
        <v>0</v>
      </c>
      <c r="C260" s="1206" t="str">
        <f>【A票】【D票】!$K$10</f>
        <v xml:space="preserve"> </v>
      </c>
      <c r="D260" s="1207">
        <f t="shared" si="206"/>
        <v>141</v>
      </c>
      <c r="E260" s="472"/>
      <c r="F260" s="704"/>
      <c r="G260" s="588"/>
      <c r="H260" s="589"/>
      <c r="I260" s="639"/>
      <c r="J260" s="639"/>
      <c r="K260" s="639"/>
      <c r="L260" s="639"/>
      <c r="M260" s="639"/>
      <c r="N260" s="639"/>
      <c r="O260" s="639"/>
      <c r="P260" s="639"/>
      <c r="Q260" s="639"/>
      <c r="R260" s="639"/>
      <c r="S260" s="639"/>
      <c r="T260" s="639"/>
      <c r="U260" s="639"/>
      <c r="V260" s="640"/>
      <c r="W260" s="644"/>
      <c r="X260" s="644"/>
      <c r="Y260" s="645"/>
      <c r="Z260" s="643"/>
      <c r="AA260" s="212" t="str">
        <f t="shared" si="282"/>
        <v xml:space="preserve"> </v>
      </c>
      <c r="AB260" s="212" t="str">
        <f t="shared" si="283"/>
        <v xml:space="preserve"> </v>
      </c>
      <c r="AC260" s="81"/>
      <c r="AD260" s="448"/>
      <c r="AE260" s="448"/>
      <c r="AF260" s="804" t="str">
        <f t="shared" si="301"/>
        <v xml:space="preserve"> </v>
      </c>
      <c r="AG260" s="804" t="str">
        <f t="shared" si="302"/>
        <v xml:space="preserve"> </v>
      </c>
      <c r="AH260" s="440"/>
      <c r="AI260" s="704"/>
      <c r="AJ260" s="442"/>
      <c r="AK260" s="442"/>
      <c r="AL260" s="442"/>
      <c r="AM260" s="442"/>
      <c r="AN260" s="844"/>
      <c r="AO260" s="443"/>
      <c r="AP260" s="441"/>
      <c r="AQ260" s="1328" t="str">
        <f t="shared" si="330"/>
        <v xml:space="preserve"> </v>
      </c>
      <c r="AR260" s="213" t="str">
        <f t="shared" si="284"/>
        <v xml:space="preserve"> </v>
      </c>
      <c r="AS260" s="213" t="str">
        <f t="shared" si="285"/>
        <v xml:space="preserve"> </v>
      </c>
      <c r="AT260" s="1216" t="str">
        <f t="shared" si="286"/>
        <v xml:space="preserve"> </v>
      </c>
      <c r="AU260" s="1217" t="str">
        <f t="shared" si="287"/>
        <v xml:space="preserve"> </v>
      </c>
      <c r="AV260" s="79"/>
      <c r="AW260" s="1218" t="str">
        <f t="shared" si="288"/>
        <v/>
      </c>
      <c r="AX260" s="213" t="str">
        <f t="shared" si="303"/>
        <v xml:space="preserve"> </v>
      </c>
      <c r="AY260" s="213" t="str">
        <f t="shared" si="289"/>
        <v xml:space="preserve"> </v>
      </c>
      <c r="AZ260" s="445"/>
      <c r="BA260" s="81"/>
      <c r="BB260" s="81"/>
      <c r="BC260" s="80"/>
      <c r="BD260" s="245"/>
      <c r="BE260" s="442"/>
      <c r="BF260" s="442"/>
      <c r="BG260" s="442"/>
      <c r="BH260" s="219" t="str">
        <f t="shared" si="304"/>
        <v xml:space="preserve"> </v>
      </c>
      <c r="BI260" s="446"/>
      <c r="BJ260" s="704"/>
      <c r="BK260" s="81"/>
      <c r="BL260" s="451"/>
      <c r="BM260" s="450"/>
      <c r="BN260" s="449"/>
      <c r="BO260" s="449"/>
      <c r="BP260" s="81"/>
      <c r="BQ260" s="81"/>
      <c r="BR260" s="81"/>
      <c r="BS260" s="81"/>
      <c r="BT260" s="81"/>
      <c r="BU260" s="81"/>
      <c r="BV260" s="81"/>
      <c r="BW260" s="81"/>
      <c r="BX260" s="81"/>
      <c r="BY260" s="81"/>
      <c r="BZ260" s="81"/>
      <c r="CA260" s="81"/>
      <c r="CB260" s="81"/>
      <c r="CC260" s="81"/>
      <c r="CD260" s="81"/>
      <c r="CE260" s="81"/>
      <c r="CF260" s="81"/>
      <c r="CG260" s="81"/>
      <c r="CH260" s="81"/>
      <c r="CI260" s="81"/>
      <c r="CJ260" s="81"/>
      <c r="CK260" s="81"/>
      <c r="CL260" s="81"/>
      <c r="CM260" s="81"/>
      <c r="CN260" s="81"/>
      <c r="CO260" s="81"/>
      <c r="CP260" s="81"/>
      <c r="CQ260" s="81"/>
      <c r="CR260" s="81"/>
      <c r="CS260" s="81"/>
      <c r="CT260" s="81"/>
      <c r="CU260" s="81"/>
      <c r="CV260" s="81"/>
      <c r="CW260" s="81"/>
      <c r="CX260" s="81"/>
      <c r="CY260" s="81"/>
      <c r="CZ260" s="81"/>
      <c r="DA260" s="81"/>
      <c r="DB260" s="81"/>
      <c r="DC260" s="81"/>
      <c r="DD260" s="81"/>
      <c r="DE260" s="81"/>
      <c r="DF260" s="81"/>
      <c r="DG260" s="81"/>
      <c r="DH260" s="81"/>
      <c r="DI260" s="81"/>
      <c r="DJ260" s="81"/>
      <c r="DK260" s="448"/>
      <c r="DL260" s="213" t="str">
        <f t="shared" si="305"/>
        <v xml:space="preserve"> </v>
      </c>
      <c r="DM260" s="246">
        <f t="shared" si="290"/>
        <v>141</v>
      </c>
      <c r="DN260" s="447"/>
      <c r="DO260" s="449"/>
      <c r="DP260" s="81"/>
      <c r="DQ260" s="81"/>
      <c r="DR260" s="81"/>
      <c r="DS260" s="81"/>
      <c r="DT260" s="81"/>
      <c r="DU260" s="81"/>
      <c r="DV260" s="448"/>
      <c r="DW260" s="450"/>
      <c r="DX260" s="704"/>
      <c r="DY260" s="213" t="str">
        <f t="shared" si="291"/>
        <v xml:space="preserve"> </v>
      </c>
      <c r="DZ260" s="213" t="str">
        <f t="shared" si="292"/>
        <v xml:space="preserve"> </v>
      </c>
      <c r="EA260" s="247"/>
      <c r="EB260" s="247"/>
      <c r="EC260" s="247"/>
      <c r="ED260" s="247"/>
      <c r="EE260" s="247"/>
      <c r="EF260" s="247"/>
      <c r="EG260" s="450"/>
      <c r="EH260" s="704"/>
      <c r="EI260" s="213" t="str">
        <f t="shared" si="293"/>
        <v xml:space="preserve"> </v>
      </c>
      <c r="EJ260" s="213" t="str">
        <f t="shared" si="294"/>
        <v xml:space="preserve"> </v>
      </c>
      <c r="EK260" s="81"/>
      <c r="EL260" s="81"/>
      <c r="EM260" s="81"/>
      <c r="EN260" s="704"/>
      <c r="EO260" s="213" t="str">
        <f t="shared" si="295"/>
        <v xml:space="preserve"> </v>
      </c>
      <c r="EP260" s="249"/>
      <c r="EQ260" s="704"/>
      <c r="ER260" s="248"/>
      <c r="ES260" s="704"/>
      <c r="ET260" s="248"/>
      <c r="EU260" s="251"/>
      <c r="EV260" s="213" t="str">
        <f t="shared" si="296"/>
        <v xml:space="preserve"> </v>
      </c>
      <c r="EW260" s="213" t="str">
        <f t="shared" si="297"/>
        <v xml:space="preserve"> </v>
      </c>
      <c r="EX260" s="82"/>
      <c r="EY260" s="82"/>
      <c r="EZ260" s="82"/>
      <c r="FA260" s="248"/>
      <c r="FB260" s="1337" t="str">
        <f t="shared" si="298"/>
        <v xml:space="preserve"> </v>
      </c>
      <c r="FC260" s="452"/>
      <c r="FD260" s="213" t="str" cm="1">
        <f t="array" ref="FD260">IF(AND(SUM(COUNTIF(DO260:DV260,{"*実施*"}),COUNTIF(EA260:EF260,{"*実施*"}))&gt;0,FC260=""),"法に基づく措置あり→問12に記入",
IF(AND(SUM(COUNTIF(DO260:DV260,{"*実施*"}),COUNTIF(EA260:EF260,{"*実施*"}))&lt;1,FC260&lt;&gt;""),"法に基づく措置なし→問12に記入不要"," "))</f>
        <v xml:space="preserve"> </v>
      </c>
      <c r="FE260" s="449"/>
      <c r="FF260" s="704"/>
      <c r="FG260" s="81"/>
      <c r="FH260" s="449"/>
      <c r="FI260" s="1100"/>
      <c r="FJ260" s="1107" t="str">
        <f t="shared" si="306"/>
        <v xml:space="preserve"> </v>
      </c>
      <c r="FK260" s="779" t="str">
        <f t="shared" si="299"/>
        <v/>
      </c>
      <c r="FL260" s="212" t="str">
        <f t="shared" si="300"/>
        <v xml:space="preserve"> </v>
      </c>
      <c r="FM260" s="1335" t="str">
        <f t="shared" si="307"/>
        <v xml:space="preserve"> </v>
      </c>
      <c r="FN260" s="1273" t="str">
        <f t="shared" si="308"/>
        <v/>
      </c>
      <c r="FO260" s="1274" t="str">
        <f t="shared" si="309"/>
        <v/>
      </c>
      <c r="FP260" s="1275" t="str">
        <f t="shared" si="310"/>
        <v/>
      </c>
      <c r="FQ260" s="1275" t="str">
        <f t="shared" si="311"/>
        <v/>
      </c>
      <c r="FR260" s="1275" t="str">
        <f t="shared" si="312"/>
        <v/>
      </c>
      <c r="FS260" s="1275" t="str">
        <f t="shared" si="313"/>
        <v/>
      </c>
      <c r="FT260" s="1275" t="str">
        <f t="shared" si="314"/>
        <v/>
      </c>
      <c r="FU260" s="1275" t="str">
        <f t="shared" si="315"/>
        <v/>
      </c>
      <c r="FV260" s="1275" t="str">
        <f t="shared" si="316"/>
        <v/>
      </c>
      <c r="FW260" s="1275" t="str">
        <f t="shared" si="317"/>
        <v/>
      </c>
      <c r="FY260" s="1234" t="str">
        <f t="shared" si="331"/>
        <v xml:space="preserve"> </v>
      </c>
      <c r="FZ260" s="1234" t="str">
        <f t="shared" si="332"/>
        <v xml:space="preserve"> </v>
      </c>
      <c r="GA260" s="1234" t="str">
        <f t="shared" si="333"/>
        <v xml:space="preserve"> </v>
      </c>
      <c r="GB260" s="1234" t="str">
        <f t="shared" si="334"/>
        <v xml:space="preserve"> </v>
      </c>
      <c r="GC260" s="1234" t="str">
        <f t="shared" si="335"/>
        <v xml:space="preserve"> </v>
      </c>
      <c r="GD260" s="1234" t="str">
        <f t="shared" si="336"/>
        <v xml:space="preserve"> </v>
      </c>
      <c r="GE260" s="1234" t="str">
        <f t="shared" si="337"/>
        <v xml:space="preserve"> </v>
      </c>
      <c r="GF260" s="1234" t="str">
        <f t="shared" si="338"/>
        <v xml:space="preserve"> </v>
      </c>
      <c r="GG260" s="1234" t="str">
        <f t="shared" si="339"/>
        <v xml:space="preserve"> </v>
      </c>
      <c r="GH260" s="1234">
        <f t="shared" si="340"/>
        <v>0</v>
      </c>
      <c r="GI260" s="1234" t="str">
        <f t="shared" si="341"/>
        <v xml:space="preserve"> </v>
      </c>
      <c r="GJ260" s="1234" t="str">
        <f t="shared" si="342"/>
        <v xml:space="preserve"> </v>
      </c>
      <c r="GK260" s="1234" t="str">
        <f t="shared" si="343"/>
        <v xml:space="preserve"> </v>
      </c>
      <c r="GL260" s="1234" t="str">
        <f t="shared" si="344"/>
        <v xml:space="preserve"> </v>
      </c>
      <c r="GM260" s="1234" t="str">
        <f t="shared" si="345"/>
        <v xml:space="preserve"> </v>
      </c>
      <c r="GN260" s="1234" t="str">
        <f t="shared" si="346"/>
        <v xml:space="preserve"> </v>
      </c>
      <c r="GO260" s="1234" t="str">
        <f t="shared" si="347"/>
        <v xml:space="preserve"> </v>
      </c>
      <c r="GP260" s="1234" t="str">
        <f t="shared" si="348"/>
        <v xml:space="preserve"> </v>
      </c>
      <c r="GQ260" s="1234" t="str">
        <f t="shared" si="349"/>
        <v xml:space="preserve"> </v>
      </c>
      <c r="GR260" s="1234">
        <f t="shared" si="350"/>
        <v>0</v>
      </c>
      <c r="GS260" s="1234" t="str">
        <f t="shared" si="352"/>
        <v xml:space="preserve"> </v>
      </c>
      <c r="GT260" s="1234" t="str">
        <f t="shared" si="353"/>
        <v xml:space="preserve"> </v>
      </c>
      <c r="GU260" s="1234" t="str">
        <f t="shared" si="354"/>
        <v xml:space="preserve"> </v>
      </c>
      <c r="GV260" s="1234" t="str">
        <f t="shared" si="355"/>
        <v xml:space="preserve"> </v>
      </c>
      <c r="GW260" s="1234" t="str">
        <f t="shared" si="356"/>
        <v xml:space="preserve"> </v>
      </c>
      <c r="GX260" s="1234" t="str">
        <f t="shared" si="357"/>
        <v xml:space="preserve"> </v>
      </c>
      <c r="GY260" s="1234" t="str">
        <f t="shared" si="358"/>
        <v xml:space="preserve"> </v>
      </c>
      <c r="GZ260" s="1234" t="str">
        <f t="shared" si="359"/>
        <v xml:space="preserve"> </v>
      </c>
      <c r="HA260" s="1234" t="str">
        <f t="shared" si="360"/>
        <v xml:space="preserve"> </v>
      </c>
      <c r="HB260" s="1234">
        <f t="shared" si="351"/>
        <v>0</v>
      </c>
      <c r="HC260" s="1234" t="str">
        <f t="shared" si="318"/>
        <v xml:space="preserve"> </v>
      </c>
      <c r="HD260" s="1234" t="str">
        <f t="shared" si="319"/>
        <v xml:space="preserve"> </v>
      </c>
      <c r="HE260" s="1234" t="str">
        <f t="shared" si="320"/>
        <v xml:space="preserve"> </v>
      </c>
      <c r="HF260" s="1234">
        <f t="shared" si="321"/>
        <v>0</v>
      </c>
      <c r="HG260" s="1234" t="str">
        <f t="shared" si="322"/>
        <v xml:space="preserve"> </v>
      </c>
      <c r="HH260" s="1234" t="str">
        <f t="shared" si="323"/>
        <v xml:space="preserve"> </v>
      </c>
      <c r="HI260" s="1234" t="str">
        <f t="shared" si="324"/>
        <v xml:space="preserve"> </v>
      </c>
      <c r="HJ260" s="1234" t="str">
        <f t="shared" si="325"/>
        <v xml:space="preserve"> </v>
      </c>
      <c r="HK260" s="1234" t="str">
        <f t="shared" si="326"/>
        <v xml:space="preserve"> </v>
      </c>
      <c r="HL260" s="1234" t="str">
        <f t="shared" si="327"/>
        <v xml:space="preserve"> </v>
      </c>
      <c r="HM260" s="1234" t="str">
        <f t="shared" si="328"/>
        <v xml:space="preserve"> </v>
      </c>
      <c r="HN260" s="1234">
        <f t="shared" si="329"/>
        <v>0</v>
      </c>
    </row>
    <row r="261" spans="1:222" ht="30" customHeight="1" thickTop="1" thickBot="1">
      <c r="A261" s="1205">
        <f>【A票】【D票】!$D$10</f>
        <v>0</v>
      </c>
      <c r="B261" s="1205">
        <f>【A票】【D票】!$H$10</f>
        <v>0</v>
      </c>
      <c r="C261" s="1206" t="str">
        <f>【A票】【D票】!$K$10</f>
        <v xml:space="preserve"> </v>
      </c>
      <c r="D261" s="1207">
        <f t="shared" si="206"/>
        <v>142</v>
      </c>
      <c r="E261" s="472"/>
      <c r="F261" s="704"/>
      <c r="G261" s="588"/>
      <c r="H261" s="589"/>
      <c r="I261" s="639"/>
      <c r="J261" s="639"/>
      <c r="K261" s="639"/>
      <c r="L261" s="639"/>
      <c r="M261" s="639"/>
      <c r="N261" s="639"/>
      <c r="O261" s="639"/>
      <c r="P261" s="639"/>
      <c r="Q261" s="639"/>
      <c r="R261" s="639"/>
      <c r="S261" s="639"/>
      <c r="T261" s="639"/>
      <c r="U261" s="639"/>
      <c r="V261" s="640"/>
      <c r="W261" s="644"/>
      <c r="X261" s="644"/>
      <c r="Y261" s="645"/>
      <c r="Z261" s="643"/>
      <c r="AA261" s="212" t="str">
        <f t="shared" si="282"/>
        <v xml:space="preserve"> </v>
      </c>
      <c r="AB261" s="212" t="str">
        <f t="shared" si="283"/>
        <v xml:space="preserve"> </v>
      </c>
      <c r="AC261" s="81"/>
      <c r="AD261" s="448"/>
      <c r="AE261" s="448"/>
      <c r="AF261" s="804" t="str">
        <f t="shared" si="301"/>
        <v xml:space="preserve"> </v>
      </c>
      <c r="AG261" s="804" t="str">
        <f t="shared" si="302"/>
        <v xml:space="preserve"> </v>
      </c>
      <c r="AH261" s="440"/>
      <c r="AI261" s="704"/>
      <c r="AJ261" s="442"/>
      <c r="AK261" s="442"/>
      <c r="AL261" s="442"/>
      <c r="AM261" s="442"/>
      <c r="AN261" s="844"/>
      <c r="AO261" s="443"/>
      <c r="AP261" s="441"/>
      <c r="AQ261" s="1328" t="str">
        <f t="shared" si="330"/>
        <v xml:space="preserve"> </v>
      </c>
      <c r="AR261" s="213" t="str">
        <f t="shared" si="284"/>
        <v xml:space="preserve"> </v>
      </c>
      <c r="AS261" s="213" t="str">
        <f t="shared" si="285"/>
        <v xml:space="preserve"> </v>
      </c>
      <c r="AT261" s="1216" t="str">
        <f t="shared" si="286"/>
        <v xml:space="preserve"> </v>
      </c>
      <c r="AU261" s="1217" t="str">
        <f t="shared" si="287"/>
        <v xml:space="preserve"> </v>
      </c>
      <c r="AV261" s="79"/>
      <c r="AW261" s="1218" t="str">
        <f t="shared" si="288"/>
        <v/>
      </c>
      <c r="AX261" s="213" t="str">
        <f t="shared" si="303"/>
        <v xml:space="preserve"> </v>
      </c>
      <c r="AY261" s="213" t="str">
        <f t="shared" si="289"/>
        <v xml:space="preserve"> </v>
      </c>
      <c r="AZ261" s="445"/>
      <c r="BA261" s="81"/>
      <c r="BB261" s="81"/>
      <c r="BC261" s="80"/>
      <c r="BD261" s="245"/>
      <c r="BE261" s="442"/>
      <c r="BF261" s="442"/>
      <c r="BG261" s="442"/>
      <c r="BH261" s="219" t="str">
        <f t="shared" si="304"/>
        <v xml:space="preserve"> </v>
      </c>
      <c r="BI261" s="446"/>
      <c r="BJ261" s="704"/>
      <c r="BK261" s="81"/>
      <c r="BL261" s="451"/>
      <c r="BM261" s="450"/>
      <c r="BN261" s="449"/>
      <c r="BO261" s="449"/>
      <c r="BP261" s="81"/>
      <c r="BQ261" s="81"/>
      <c r="BR261" s="81"/>
      <c r="BS261" s="81"/>
      <c r="BT261" s="81"/>
      <c r="BU261" s="81"/>
      <c r="BV261" s="81"/>
      <c r="BW261" s="81"/>
      <c r="BX261" s="81"/>
      <c r="BY261" s="81"/>
      <c r="BZ261" s="81"/>
      <c r="CA261" s="81"/>
      <c r="CB261" s="81"/>
      <c r="CC261" s="81"/>
      <c r="CD261" s="81"/>
      <c r="CE261" s="81"/>
      <c r="CF261" s="81"/>
      <c r="CG261" s="81"/>
      <c r="CH261" s="81"/>
      <c r="CI261" s="81"/>
      <c r="CJ261" s="81"/>
      <c r="CK261" s="81"/>
      <c r="CL261" s="81"/>
      <c r="CM261" s="81"/>
      <c r="CN261" s="81"/>
      <c r="CO261" s="81"/>
      <c r="CP261" s="81"/>
      <c r="CQ261" s="81"/>
      <c r="CR261" s="81"/>
      <c r="CS261" s="81"/>
      <c r="CT261" s="81"/>
      <c r="CU261" s="81"/>
      <c r="CV261" s="81"/>
      <c r="CW261" s="81"/>
      <c r="CX261" s="81"/>
      <c r="CY261" s="81"/>
      <c r="CZ261" s="81"/>
      <c r="DA261" s="81"/>
      <c r="DB261" s="81"/>
      <c r="DC261" s="81"/>
      <c r="DD261" s="81"/>
      <c r="DE261" s="81"/>
      <c r="DF261" s="81"/>
      <c r="DG261" s="81"/>
      <c r="DH261" s="81"/>
      <c r="DI261" s="81"/>
      <c r="DJ261" s="81"/>
      <c r="DK261" s="448"/>
      <c r="DL261" s="213" t="str">
        <f t="shared" si="305"/>
        <v xml:space="preserve"> </v>
      </c>
      <c r="DM261" s="246">
        <f t="shared" si="290"/>
        <v>142</v>
      </c>
      <c r="DN261" s="447"/>
      <c r="DO261" s="449"/>
      <c r="DP261" s="81"/>
      <c r="DQ261" s="81"/>
      <c r="DR261" s="81"/>
      <c r="DS261" s="81"/>
      <c r="DT261" s="81"/>
      <c r="DU261" s="81"/>
      <c r="DV261" s="448"/>
      <c r="DW261" s="450"/>
      <c r="DX261" s="704"/>
      <c r="DY261" s="213" t="str">
        <f t="shared" si="291"/>
        <v xml:space="preserve"> </v>
      </c>
      <c r="DZ261" s="213" t="str">
        <f t="shared" si="292"/>
        <v xml:space="preserve"> </v>
      </c>
      <c r="EA261" s="247"/>
      <c r="EB261" s="247"/>
      <c r="EC261" s="247"/>
      <c r="ED261" s="247"/>
      <c r="EE261" s="247"/>
      <c r="EF261" s="247"/>
      <c r="EG261" s="450"/>
      <c r="EH261" s="704"/>
      <c r="EI261" s="213" t="str">
        <f t="shared" si="293"/>
        <v xml:space="preserve"> </v>
      </c>
      <c r="EJ261" s="213" t="str">
        <f t="shared" si="294"/>
        <v xml:space="preserve"> </v>
      </c>
      <c r="EK261" s="81"/>
      <c r="EL261" s="81"/>
      <c r="EM261" s="81"/>
      <c r="EN261" s="704"/>
      <c r="EO261" s="213" t="str">
        <f t="shared" si="295"/>
        <v xml:space="preserve"> </v>
      </c>
      <c r="EP261" s="249"/>
      <c r="EQ261" s="704"/>
      <c r="ER261" s="248"/>
      <c r="ES261" s="704"/>
      <c r="ET261" s="248"/>
      <c r="EU261" s="251"/>
      <c r="EV261" s="213" t="str">
        <f t="shared" si="296"/>
        <v xml:space="preserve"> </v>
      </c>
      <c r="EW261" s="213" t="str">
        <f t="shared" si="297"/>
        <v xml:space="preserve"> </v>
      </c>
      <c r="EX261" s="82"/>
      <c r="EY261" s="82"/>
      <c r="EZ261" s="82"/>
      <c r="FA261" s="248"/>
      <c r="FB261" s="1337" t="str">
        <f t="shared" si="298"/>
        <v xml:space="preserve"> </v>
      </c>
      <c r="FC261" s="452"/>
      <c r="FD261" s="213" t="str" cm="1">
        <f t="array" ref="FD261">IF(AND(SUM(COUNTIF(DO261:DV261,{"*実施*"}),COUNTIF(EA261:EF261,{"*実施*"}))&gt;0,FC261=""),"法に基づく措置あり→問12に記入",
IF(AND(SUM(COUNTIF(DO261:DV261,{"*実施*"}),COUNTIF(EA261:EF261,{"*実施*"}))&lt;1,FC261&lt;&gt;""),"法に基づく措置なし→問12に記入不要"," "))</f>
        <v xml:space="preserve"> </v>
      </c>
      <c r="FE261" s="449"/>
      <c r="FF261" s="704"/>
      <c r="FG261" s="81"/>
      <c r="FH261" s="449"/>
      <c r="FI261" s="1100"/>
      <c r="FJ261" s="1107" t="str">
        <f t="shared" si="306"/>
        <v xml:space="preserve"> </v>
      </c>
      <c r="FK261" s="779" t="str">
        <f t="shared" si="299"/>
        <v/>
      </c>
      <c r="FL261" s="212" t="str">
        <f t="shared" si="300"/>
        <v xml:space="preserve"> </v>
      </c>
      <c r="FM261" s="1335" t="str">
        <f t="shared" si="307"/>
        <v xml:space="preserve"> </v>
      </c>
      <c r="FN261" s="1273" t="str">
        <f t="shared" si="308"/>
        <v/>
      </c>
      <c r="FO261" s="1274" t="str">
        <f t="shared" si="309"/>
        <v/>
      </c>
      <c r="FP261" s="1275" t="str">
        <f t="shared" si="310"/>
        <v/>
      </c>
      <c r="FQ261" s="1275" t="str">
        <f t="shared" si="311"/>
        <v/>
      </c>
      <c r="FR261" s="1275" t="str">
        <f t="shared" si="312"/>
        <v/>
      </c>
      <c r="FS261" s="1275" t="str">
        <f t="shared" si="313"/>
        <v/>
      </c>
      <c r="FT261" s="1275" t="str">
        <f t="shared" si="314"/>
        <v/>
      </c>
      <c r="FU261" s="1275" t="str">
        <f t="shared" si="315"/>
        <v/>
      </c>
      <c r="FV261" s="1275" t="str">
        <f t="shared" si="316"/>
        <v/>
      </c>
      <c r="FW261" s="1275" t="str">
        <f t="shared" si="317"/>
        <v/>
      </c>
      <c r="FY261" s="1234" t="str">
        <f t="shared" si="331"/>
        <v xml:space="preserve"> </v>
      </c>
      <c r="FZ261" s="1234" t="str">
        <f t="shared" si="332"/>
        <v xml:space="preserve"> </v>
      </c>
      <c r="GA261" s="1234" t="str">
        <f t="shared" si="333"/>
        <v xml:space="preserve"> </v>
      </c>
      <c r="GB261" s="1234" t="str">
        <f t="shared" si="334"/>
        <v xml:space="preserve"> </v>
      </c>
      <c r="GC261" s="1234" t="str">
        <f t="shared" si="335"/>
        <v xml:space="preserve"> </v>
      </c>
      <c r="GD261" s="1234" t="str">
        <f t="shared" si="336"/>
        <v xml:space="preserve"> </v>
      </c>
      <c r="GE261" s="1234" t="str">
        <f t="shared" si="337"/>
        <v xml:space="preserve"> </v>
      </c>
      <c r="GF261" s="1234" t="str">
        <f t="shared" si="338"/>
        <v xml:space="preserve"> </v>
      </c>
      <c r="GG261" s="1234" t="str">
        <f t="shared" si="339"/>
        <v xml:space="preserve"> </v>
      </c>
      <c r="GH261" s="1234">
        <f t="shared" si="340"/>
        <v>0</v>
      </c>
      <c r="GI261" s="1234" t="str">
        <f t="shared" si="341"/>
        <v xml:space="preserve"> </v>
      </c>
      <c r="GJ261" s="1234" t="str">
        <f t="shared" si="342"/>
        <v xml:space="preserve"> </v>
      </c>
      <c r="GK261" s="1234" t="str">
        <f t="shared" si="343"/>
        <v xml:space="preserve"> </v>
      </c>
      <c r="GL261" s="1234" t="str">
        <f t="shared" si="344"/>
        <v xml:space="preserve"> </v>
      </c>
      <c r="GM261" s="1234" t="str">
        <f t="shared" si="345"/>
        <v xml:space="preserve"> </v>
      </c>
      <c r="GN261" s="1234" t="str">
        <f t="shared" si="346"/>
        <v xml:space="preserve"> </v>
      </c>
      <c r="GO261" s="1234" t="str">
        <f t="shared" si="347"/>
        <v xml:space="preserve"> </v>
      </c>
      <c r="GP261" s="1234" t="str">
        <f t="shared" si="348"/>
        <v xml:space="preserve"> </v>
      </c>
      <c r="GQ261" s="1234" t="str">
        <f t="shared" si="349"/>
        <v xml:space="preserve"> </v>
      </c>
      <c r="GR261" s="1234">
        <f t="shared" si="350"/>
        <v>0</v>
      </c>
      <c r="GS261" s="1234" t="str">
        <f t="shared" si="352"/>
        <v xml:space="preserve"> </v>
      </c>
      <c r="GT261" s="1234" t="str">
        <f t="shared" si="353"/>
        <v xml:space="preserve"> </v>
      </c>
      <c r="GU261" s="1234" t="str">
        <f t="shared" si="354"/>
        <v xml:space="preserve"> </v>
      </c>
      <c r="GV261" s="1234" t="str">
        <f t="shared" si="355"/>
        <v xml:space="preserve"> </v>
      </c>
      <c r="GW261" s="1234" t="str">
        <f t="shared" si="356"/>
        <v xml:space="preserve"> </v>
      </c>
      <c r="GX261" s="1234" t="str">
        <f t="shared" si="357"/>
        <v xml:space="preserve"> </v>
      </c>
      <c r="GY261" s="1234" t="str">
        <f t="shared" si="358"/>
        <v xml:space="preserve"> </v>
      </c>
      <c r="GZ261" s="1234" t="str">
        <f t="shared" si="359"/>
        <v xml:space="preserve"> </v>
      </c>
      <c r="HA261" s="1234" t="str">
        <f t="shared" si="360"/>
        <v xml:space="preserve"> </v>
      </c>
      <c r="HB261" s="1234">
        <f t="shared" si="351"/>
        <v>0</v>
      </c>
      <c r="HC261" s="1234" t="str">
        <f t="shared" si="318"/>
        <v xml:space="preserve"> </v>
      </c>
      <c r="HD261" s="1234" t="str">
        <f t="shared" si="319"/>
        <v xml:space="preserve"> </v>
      </c>
      <c r="HE261" s="1234" t="str">
        <f t="shared" si="320"/>
        <v xml:space="preserve"> </v>
      </c>
      <c r="HF261" s="1234">
        <f t="shared" si="321"/>
        <v>0</v>
      </c>
      <c r="HG261" s="1234" t="str">
        <f t="shared" si="322"/>
        <v xml:space="preserve"> </v>
      </c>
      <c r="HH261" s="1234" t="str">
        <f t="shared" si="323"/>
        <v xml:space="preserve"> </v>
      </c>
      <c r="HI261" s="1234" t="str">
        <f t="shared" si="324"/>
        <v xml:space="preserve"> </v>
      </c>
      <c r="HJ261" s="1234" t="str">
        <f t="shared" si="325"/>
        <v xml:space="preserve"> </v>
      </c>
      <c r="HK261" s="1234" t="str">
        <f t="shared" si="326"/>
        <v xml:space="preserve"> </v>
      </c>
      <c r="HL261" s="1234" t="str">
        <f t="shared" si="327"/>
        <v xml:space="preserve"> </v>
      </c>
      <c r="HM261" s="1234" t="str">
        <f t="shared" si="328"/>
        <v xml:space="preserve"> </v>
      </c>
      <c r="HN261" s="1234">
        <f t="shared" si="329"/>
        <v>0</v>
      </c>
    </row>
    <row r="262" spans="1:222" ht="30" customHeight="1" thickTop="1" thickBot="1">
      <c r="A262" s="1205">
        <f>【A票】【D票】!$D$10</f>
        <v>0</v>
      </c>
      <c r="B262" s="1205">
        <f>【A票】【D票】!$H$10</f>
        <v>0</v>
      </c>
      <c r="C262" s="1206" t="str">
        <f>【A票】【D票】!$K$10</f>
        <v xml:space="preserve"> </v>
      </c>
      <c r="D262" s="1207">
        <f t="shared" si="206"/>
        <v>143</v>
      </c>
      <c r="E262" s="472"/>
      <c r="F262" s="704"/>
      <c r="G262" s="588"/>
      <c r="H262" s="589"/>
      <c r="I262" s="639"/>
      <c r="J262" s="639"/>
      <c r="K262" s="639"/>
      <c r="L262" s="639"/>
      <c r="M262" s="639"/>
      <c r="N262" s="639"/>
      <c r="O262" s="639"/>
      <c r="P262" s="639"/>
      <c r="Q262" s="639"/>
      <c r="R262" s="639"/>
      <c r="S262" s="639"/>
      <c r="T262" s="639"/>
      <c r="U262" s="639"/>
      <c r="V262" s="640"/>
      <c r="W262" s="644"/>
      <c r="X262" s="644"/>
      <c r="Y262" s="645"/>
      <c r="Z262" s="643"/>
      <c r="AA262" s="212" t="str">
        <f t="shared" si="282"/>
        <v xml:space="preserve"> </v>
      </c>
      <c r="AB262" s="212" t="str">
        <f t="shared" si="283"/>
        <v xml:space="preserve"> </v>
      </c>
      <c r="AC262" s="81"/>
      <c r="AD262" s="448"/>
      <c r="AE262" s="448"/>
      <c r="AF262" s="804" t="str">
        <f t="shared" si="301"/>
        <v xml:space="preserve"> </v>
      </c>
      <c r="AG262" s="804" t="str">
        <f t="shared" si="302"/>
        <v xml:space="preserve"> </v>
      </c>
      <c r="AH262" s="440"/>
      <c r="AI262" s="704"/>
      <c r="AJ262" s="442"/>
      <c r="AK262" s="442"/>
      <c r="AL262" s="442"/>
      <c r="AM262" s="442"/>
      <c r="AN262" s="844"/>
      <c r="AO262" s="443"/>
      <c r="AP262" s="441"/>
      <c r="AQ262" s="1328" t="str">
        <f t="shared" si="330"/>
        <v xml:space="preserve"> </v>
      </c>
      <c r="AR262" s="213" t="str">
        <f t="shared" si="284"/>
        <v xml:space="preserve"> </v>
      </c>
      <c r="AS262" s="213" t="str">
        <f t="shared" si="285"/>
        <v xml:space="preserve"> </v>
      </c>
      <c r="AT262" s="1216" t="str">
        <f t="shared" si="286"/>
        <v xml:space="preserve"> </v>
      </c>
      <c r="AU262" s="1217" t="str">
        <f t="shared" si="287"/>
        <v xml:space="preserve"> </v>
      </c>
      <c r="AV262" s="79"/>
      <c r="AW262" s="1218" t="str">
        <f t="shared" si="288"/>
        <v/>
      </c>
      <c r="AX262" s="213" t="str">
        <f t="shared" si="303"/>
        <v xml:space="preserve"> </v>
      </c>
      <c r="AY262" s="213" t="str">
        <f t="shared" si="289"/>
        <v xml:space="preserve"> </v>
      </c>
      <c r="AZ262" s="445"/>
      <c r="BA262" s="81"/>
      <c r="BB262" s="81"/>
      <c r="BC262" s="80"/>
      <c r="BD262" s="245"/>
      <c r="BE262" s="442"/>
      <c r="BF262" s="442"/>
      <c r="BG262" s="442"/>
      <c r="BH262" s="219" t="str">
        <f t="shared" si="304"/>
        <v xml:space="preserve"> </v>
      </c>
      <c r="BI262" s="446"/>
      <c r="BJ262" s="704"/>
      <c r="BK262" s="81"/>
      <c r="BL262" s="451"/>
      <c r="BM262" s="450"/>
      <c r="BN262" s="449"/>
      <c r="BO262" s="449"/>
      <c r="BP262" s="81"/>
      <c r="BQ262" s="81"/>
      <c r="BR262" s="81"/>
      <c r="BS262" s="81"/>
      <c r="BT262" s="81"/>
      <c r="BU262" s="81"/>
      <c r="BV262" s="81"/>
      <c r="BW262" s="81"/>
      <c r="BX262" s="81"/>
      <c r="BY262" s="81"/>
      <c r="BZ262" s="81"/>
      <c r="CA262" s="81"/>
      <c r="CB262" s="81"/>
      <c r="CC262" s="81"/>
      <c r="CD262" s="81"/>
      <c r="CE262" s="81"/>
      <c r="CF262" s="81"/>
      <c r="CG262" s="81"/>
      <c r="CH262" s="81"/>
      <c r="CI262" s="81"/>
      <c r="CJ262" s="81"/>
      <c r="CK262" s="81"/>
      <c r="CL262" s="81"/>
      <c r="CM262" s="81"/>
      <c r="CN262" s="81"/>
      <c r="CO262" s="81"/>
      <c r="CP262" s="81"/>
      <c r="CQ262" s="81"/>
      <c r="CR262" s="81"/>
      <c r="CS262" s="81"/>
      <c r="CT262" s="81"/>
      <c r="CU262" s="81"/>
      <c r="CV262" s="81"/>
      <c r="CW262" s="81"/>
      <c r="CX262" s="81"/>
      <c r="CY262" s="81"/>
      <c r="CZ262" s="81"/>
      <c r="DA262" s="81"/>
      <c r="DB262" s="81"/>
      <c r="DC262" s="81"/>
      <c r="DD262" s="81"/>
      <c r="DE262" s="81"/>
      <c r="DF262" s="81"/>
      <c r="DG262" s="81"/>
      <c r="DH262" s="81"/>
      <c r="DI262" s="81"/>
      <c r="DJ262" s="81"/>
      <c r="DK262" s="448"/>
      <c r="DL262" s="213" t="str">
        <f t="shared" si="305"/>
        <v xml:space="preserve"> </v>
      </c>
      <c r="DM262" s="246">
        <f t="shared" si="290"/>
        <v>143</v>
      </c>
      <c r="DN262" s="447"/>
      <c r="DO262" s="449"/>
      <c r="DP262" s="81"/>
      <c r="DQ262" s="81"/>
      <c r="DR262" s="81"/>
      <c r="DS262" s="81"/>
      <c r="DT262" s="81"/>
      <c r="DU262" s="81"/>
      <c r="DV262" s="448"/>
      <c r="DW262" s="450"/>
      <c r="DX262" s="704"/>
      <c r="DY262" s="213" t="str">
        <f t="shared" si="291"/>
        <v xml:space="preserve"> </v>
      </c>
      <c r="DZ262" s="213" t="str">
        <f t="shared" si="292"/>
        <v xml:space="preserve"> </v>
      </c>
      <c r="EA262" s="247"/>
      <c r="EB262" s="247"/>
      <c r="EC262" s="247"/>
      <c r="ED262" s="247"/>
      <c r="EE262" s="247"/>
      <c r="EF262" s="247"/>
      <c r="EG262" s="450"/>
      <c r="EH262" s="704"/>
      <c r="EI262" s="213" t="str">
        <f t="shared" si="293"/>
        <v xml:space="preserve"> </v>
      </c>
      <c r="EJ262" s="213" t="str">
        <f t="shared" si="294"/>
        <v xml:space="preserve"> </v>
      </c>
      <c r="EK262" s="81"/>
      <c r="EL262" s="81"/>
      <c r="EM262" s="81"/>
      <c r="EN262" s="704"/>
      <c r="EO262" s="213" t="str">
        <f t="shared" si="295"/>
        <v xml:space="preserve"> </v>
      </c>
      <c r="EP262" s="249"/>
      <c r="EQ262" s="704"/>
      <c r="ER262" s="248"/>
      <c r="ES262" s="704"/>
      <c r="ET262" s="248"/>
      <c r="EU262" s="251"/>
      <c r="EV262" s="213" t="str">
        <f t="shared" si="296"/>
        <v xml:space="preserve"> </v>
      </c>
      <c r="EW262" s="213" t="str">
        <f t="shared" si="297"/>
        <v xml:space="preserve"> </v>
      </c>
      <c r="EX262" s="82"/>
      <c r="EY262" s="82"/>
      <c r="EZ262" s="82"/>
      <c r="FA262" s="248"/>
      <c r="FB262" s="1337" t="str">
        <f t="shared" si="298"/>
        <v xml:space="preserve"> </v>
      </c>
      <c r="FC262" s="452"/>
      <c r="FD262" s="213" t="str" cm="1">
        <f t="array" ref="FD262">IF(AND(SUM(COUNTIF(DO262:DV262,{"*実施*"}),COUNTIF(EA262:EF262,{"*実施*"}))&gt;0,FC262=""),"法に基づく措置あり→問12に記入",
IF(AND(SUM(COUNTIF(DO262:DV262,{"*実施*"}),COUNTIF(EA262:EF262,{"*実施*"}))&lt;1,FC262&lt;&gt;""),"法に基づく措置なし→問12に記入不要"," "))</f>
        <v xml:space="preserve"> </v>
      </c>
      <c r="FE262" s="449"/>
      <c r="FF262" s="704"/>
      <c r="FG262" s="81"/>
      <c r="FH262" s="449"/>
      <c r="FI262" s="1100"/>
      <c r="FJ262" s="1107" t="str">
        <f t="shared" si="306"/>
        <v xml:space="preserve"> </v>
      </c>
      <c r="FK262" s="779" t="str">
        <f t="shared" si="299"/>
        <v/>
      </c>
      <c r="FL262" s="212" t="str">
        <f t="shared" si="300"/>
        <v xml:space="preserve"> </v>
      </c>
      <c r="FM262" s="1335" t="str">
        <f t="shared" si="307"/>
        <v xml:space="preserve"> </v>
      </c>
      <c r="FN262" s="1273" t="str">
        <f t="shared" si="308"/>
        <v/>
      </c>
      <c r="FO262" s="1274" t="str">
        <f t="shared" si="309"/>
        <v/>
      </c>
      <c r="FP262" s="1275" t="str">
        <f t="shared" si="310"/>
        <v/>
      </c>
      <c r="FQ262" s="1275" t="str">
        <f t="shared" si="311"/>
        <v/>
      </c>
      <c r="FR262" s="1275" t="str">
        <f t="shared" si="312"/>
        <v/>
      </c>
      <c r="FS262" s="1275" t="str">
        <f t="shared" si="313"/>
        <v/>
      </c>
      <c r="FT262" s="1275" t="str">
        <f t="shared" si="314"/>
        <v/>
      </c>
      <c r="FU262" s="1275" t="str">
        <f t="shared" si="315"/>
        <v/>
      </c>
      <c r="FV262" s="1275" t="str">
        <f t="shared" si="316"/>
        <v/>
      </c>
      <c r="FW262" s="1275" t="str">
        <f t="shared" si="317"/>
        <v/>
      </c>
      <c r="FY262" s="1234" t="str">
        <f t="shared" si="331"/>
        <v xml:space="preserve"> </v>
      </c>
      <c r="FZ262" s="1234" t="str">
        <f t="shared" si="332"/>
        <v xml:space="preserve"> </v>
      </c>
      <c r="GA262" s="1234" t="str">
        <f t="shared" si="333"/>
        <v xml:space="preserve"> </v>
      </c>
      <c r="GB262" s="1234" t="str">
        <f t="shared" si="334"/>
        <v xml:space="preserve"> </v>
      </c>
      <c r="GC262" s="1234" t="str">
        <f t="shared" si="335"/>
        <v xml:space="preserve"> </v>
      </c>
      <c r="GD262" s="1234" t="str">
        <f t="shared" si="336"/>
        <v xml:space="preserve"> </v>
      </c>
      <c r="GE262" s="1234" t="str">
        <f t="shared" si="337"/>
        <v xml:space="preserve"> </v>
      </c>
      <c r="GF262" s="1234" t="str">
        <f t="shared" si="338"/>
        <v xml:space="preserve"> </v>
      </c>
      <c r="GG262" s="1234" t="str">
        <f t="shared" si="339"/>
        <v xml:space="preserve"> </v>
      </c>
      <c r="GH262" s="1234">
        <f t="shared" si="340"/>
        <v>0</v>
      </c>
      <c r="GI262" s="1234" t="str">
        <f t="shared" si="341"/>
        <v xml:space="preserve"> </v>
      </c>
      <c r="GJ262" s="1234" t="str">
        <f t="shared" si="342"/>
        <v xml:space="preserve"> </v>
      </c>
      <c r="GK262" s="1234" t="str">
        <f t="shared" si="343"/>
        <v xml:space="preserve"> </v>
      </c>
      <c r="GL262" s="1234" t="str">
        <f t="shared" si="344"/>
        <v xml:space="preserve"> </v>
      </c>
      <c r="GM262" s="1234" t="str">
        <f t="shared" si="345"/>
        <v xml:space="preserve"> </v>
      </c>
      <c r="GN262" s="1234" t="str">
        <f t="shared" si="346"/>
        <v xml:space="preserve"> </v>
      </c>
      <c r="GO262" s="1234" t="str">
        <f t="shared" si="347"/>
        <v xml:space="preserve"> </v>
      </c>
      <c r="GP262" s="1234" t="str">
        <f t="shared" si="348"/>
        <v xml:space="preserve"> </v>
      </c>
      <c r="GQ262" s="1234" t="str">
        <f t="shared" si="349"/>
        <v xml:space="preserve"> </v>
      </c>
      <c r="GR262" s="1234">
        <f t="shared" si="350"/>
        <v>0</v>
      </c>
      <c r="GS262" s="1234" t="str">
        <f t="shared" si="352"/>
        <v xml:space="preserve"> </v>
      </c>
      <c r="GT262" s="1234" t="str">
        <f t="shared" si="353"/>
        <v xml:space="preserve"> </v>
      </c>
      <c r="GU262" s="1234" t="str">
        <f t="shared" si="354"/>
        <v xml:space="preserve"> </v>
      </c>
      <c r="GV262" s="1234" t="str">
        <f t="shared" si="355"/>
        <v xml:space="preserve"> </v>
      </c>
      <c r="GW262" s="1234" t="str">
        <f t="shared" si="356"/>
        <v xml:space="preserve"> </v>
      </c>
      <c r="GX262" s="1234" t="str">
        <f t="shared" si="357"/>
        <v xml:space="preserve"> </v>
      </c>
      <c r="GY262" s="1234" t="str">
        <f t="shared" si="358"/>
        <v xml:space="preserve"> </v>
      </c>
      <c r="GZ262" s="1234" t="str">
        <f t="shared" si="359"/>
        <v xml:space="preserve"> </v>
      </c>
      <c r="HA262" s="1234" t="str">
        <f t="shared" si="360"/>
        <v xml:space="preserve"> </v>
      </c>
      <c r="HB262" s="1234">
        <f t="shared" si="351"/>
        <v>0</v>
      </c>
      <c r="HC262" s="1234" t="str">
        <f t="shared" si="318"/>
        <v xml:space="preserve"> </v>
      </c>
      <c r="HD262" s="1234" t="str">
        <f t="shared" si="319"/>
        <v xml:space="preserve"> </v>
      </c>
      <c r="HE262" s="1234" t="str">
        <f t="shared" si="320"/>
        <v xml:space="preserve"> </v>
      </c>
      <c r="HF262" s="1234">
        <f t="shared" si="321"/>
        <v>0</v>
      </c>
      <c r="HG262" s="1234" t="str">
        <f t="shared" si="322"/>
        <v xml:space="preserve"> </v>
      </c>
      <c r="HH262" s="1234" t="str">
        <f t="shared" si="323"/>
        <v xml:space="preserve"> </v>
      </c>
      <c r="HI262" s="1234" t="str">
        <f t="shared" si="324"/>
        <v xml:space="preserve"> </v>
      </c>
      <c r="HJ262" s="1234" t="str">
        <f t="shared" si="325"/>
        <v xml:space="preserve"> </v>
      </c>
      <c r="HK262" s="1234" t="str">
        <f t="shared" si="326"/>
        <v xml:space="preserve"> </v>
      </c>
      <c r="HL262" s="1234" t="str">
        <f t="shared" si="327"/>
        <v xml:space="preserve"> </v>
      </c>
      <c r="HM262" s="1234" t="str">
        <f t="shared" si="328"/>
        <v xml:space="preserve"> </v>
      </c>
      <c r="HN262" s="1234">
        <f t="shared" si="329"/>
        <v>0</v>
      </c>
    </row>
    <row r="263" spans="1:222" ht="30" customHeight="1" thickTop="1" thickBot="1">
      <c r="A263" s="1205">
        <f>【A票】【D票】!$D$10</f>
        <v>0</v>
      </c>
      <c r="B263" s="1205">
        <f>【A票】【D票】!$H$10</f>
        <v>0</v>
      </c>
      <c r="C263" s="1206" t="str">
        <f>【A票】【D票】!$K$10</f>
        <v xml:space="preserve"> </v>
      </c>
      <c r="D263" s="1207">
        <f t="shared" si="206"/>
        <v>144</v>
      </c>
      <c r="E263" s="472"/>
      <c r="F263" s="704"/>
      <c r="G263" s="588"/>
      <c r="H263" s="589"/>
      <c r="I263" s="639"/>
      <c r="J263" s="639"/>
      <c r="K263" s="639"/>
      <c r="L263" s="639"/>
      <c r="M263" s="639"/>
      <c r="N263" s="639"/>
      <c r="O263" s="639"/>
      <c r="P263" s="639"/>
      <c r="Q263" s="639"/>
      <c r="R263" s="639"/>
      <c r="S263" s="639"/>
      <c r="T263" s="639"/>
      <c r="U263" s="639"/>
      <c r="V263" s="640"/>
      <c r="W263" s="644"/>
      <c r="X263" s="644"/>
      <c r="Y263" s="645"/>
      <c r="Z263" s="643"/>
      <c r="AA263" s="212" t="str">
        <f t="shared" si="282"/>
        <v xml:space="preserve"> </v>
      </c>
      <c r="AB263" s="212" t="str">
        <f t="shared" si="283"/>
        <v xml:space="preserve"> </v>
      </c>
      <c r="AC263" s="81"/>
      <c r="AD263" s="448"/>
      <c r="AE263" s="448"/>
      <c r="AF263" s="804" t="str">
        <f t="shared" si="301"/>
        <v xml:space="preserve"> </v>
      </c>
      <c r="AG263" s="804" t="str">
        <f t="shared" si="302"/>
        <v xml:space="preserve"> </v>
      </c>
      <c r="AH263" s="440"/>
      <c r="AI263" s="704"/>
      <c r="AJ263" s="442"/>
      <c r="AK263" s="442"/>
      <c r="AL263" s="442"/>
      <c r="AM263" s="442"/>
      <c r="AN263" s="844"/>
      <c r="AO263" s="443"/>
      <c r="AP263" s="441"/>
      <c r="AQ263" s="1328" t="str">
        <f t="shared" si="330"/>
        <v xml:space="preserve"> </v>
      </c>
      <c r="AR263" s="213" t="str">
        <f t="shared" si="284"/>
        <v xml:space="preserve"> </v>
      </c>
      <c r="AS263" s="213" t="str">
        <f t="shared" si="285"/>
        <v xml:space="preserve"> </v>
      </c>
      <c r="AT263" s="1216" t="str">
        <f t="shared" si="286"/>
        <v xml:space="preserve"> </v>
      </c>
      <c r="AU263" s="1217" t="str">
        <f t="shared" si="287"/>
        <v xml:space="preserve"> </v>
      </c>
      <c r="AV263" s="79"/>
      <c r="AW263" s="1218" t="str">
        <f t="shared" si="288"/>
        <v/>
      </c>
      <c r="AX263" s="213" t="str">
        <f t="shared" si="303"/>
        <v xml:space="preserve"> </v>
      </c>
      <c r="AY263" s="213" t="str">
        <f t="shared" si="289"/>
        <v xml:space="preserve"> </v>
      </c>
      <c r="AZ263" s="445"/>
      <c r="BA263" s="81"/>
      <c r="BB263" s="81"/>
      <c r="BC263" s="80"/>
      <c r="BD263" s="245"/>
      <c r="BE263" s="442"/>
      <c r="BF263" s="442"/>
      <c r="BG263" s="442"/>
      <c r="BH263" s="219" t="str">
        <f t="shared" si="304"/>
        <v xml:space="preserve"> </v>
      </c>
      <c r="BI263" s="446"/>
      <c r="BJ263" s="704"/>
      <c r="BK263" s="81"/>
      <c r="BL263" s="451"/>
      <c r="BM263" s="450"/>
      <c r="BN263" s="449"/>
      <c r="BO263" s="449"/>
      <c r="BP263" s="81"/>
      <c r="BQ263" s="81"/>
      <c r="BR263" s="81"/>
      <c r="BS263" s="81"/>
      <c r="BT263" s="81"/>
      <c r="BU263" s="81"/>
      <c r="BV263" s="81"/>
      <c r="BW263" s="81"/>
      <c r="BX263" s="81"/>
      <c r="BY263" s="81"/>
      <c r="BZ263" s="81"/>
      <c r="CA263" s="81"/>
      <c r="CB263" s="81"/>
      <c r="CC263" s="81"/>
      <c r="CD263" s="81"/>
      <c r="CE263" s="81"/>
      <c r="CF263" s="81"/>
      <c r="CG263" s="81"/>
      <c r="CH263" s="81"/>
      <c r="CI263" s="81"/>
      <c r="CJ263" s="81"/>
      <c r="CK263" s="81"/>
      <c r="CL263" s="81"/>
      <c r="CM263" s="81"/>
      <c r="CN263" s="81"/>
      <c r="CO263" s="81"/>
      <c r="CP263" s="81"/>
      <c r="CQ263" s="81"/>
      <c r="CR263" s="81"/>
      <c r="CS263" s="81"/>
      <c r="CT263" s="81"/>
      <c r="CU263" s="81"/>
      <c r="CV263" s="81"/>
      <c r="CW263" s="81"/>
      <c r="CX263" s="81"/>
      <c r="CY263" s="81"/>
      <c r="CZ263" s="81"/>
      <c r="DA263" s="81"/>
      <c r="DB263" s="81"/>
      <c r="DC263" s="81"/>
      <c r="DD263" s="81"/>
      <c r="DE263" s="81"/>
      <c r="DF263" s="81"/>
      <c r="DG263" s="81"/>
      <c r="DH263" s="81"/>
      <c r="DI263" s="81"/>
      <c r="DJ263" s="81"/>
      <c r="DK263" s="448"/>
      <c r="DL263" s="213" t="str">
        <f t="shared" si="305"/>
        <v xml:space="preserve"> </v>
      </c>
      <c r="DM263" s="246">
        <f t="shared" si="290"/>
        <v>144</v>
      </c>
      <c r="DN263" s="447"/>
      <c r="DO263" s="449"/>
      <c r="DP263" s="81"/>
      <c r="DQ263" s="81"/>
      <c r="DR263" s="81"/>
      <c r="DS263" s="81"/>
      <c r="DT263" s="81"/>
      <c r="DU263" s="81"/>
      <c r="DV263" s="448"/>
      <c r="DW263" s="450"/>
      <c r="DX263" s="704"/>
      <c r="DY263" s="213" t="str">
        <f t="shared" si="291"/>
        <v xml:space="preserve"> </v>
      </c>
      <c r="DZ263" s="213" t="str">
        <f t="shared" si="292"/>
        <v xml:space="preserve"> </v>
      </c>
      <c r="EA263" s="247"/>
      <c r="EB263" s="247"/>
      <c r="EC263" s="247"/>
      <c r="ED263" s="247"/>
      <c r="EE263" s="247"/>
      <c r="EF263" s="247"/>
      <c r="EG263" s="450"/>
      <c r="EH263" s="704"/>
      <c r="EI263" s="213" t="str">
        <f t="shared" si="293"/>
        <v xml:space="preserve"> </v>
      </c>
      <c r="EJ263" s="213" t="str">
        <f t="shared" si="294"/>
        <v xml:space="preserve"> </v>
      </c>
      <c r="EK263" s="81"/>
      <c r="EL263" s="81"/>
      <c r="EM263" s="81"/>
      <c r="EN263" s="704"/>
      <c r="EO263" s="213" t="str">
        <f t="shared" si="295"/>
        <v xml:space="preserve"> </v>
      </c>
      <c r="EP263" s="249"/>
      <c r="EQ263" s="704"/>
      <c r="ER263" s="248"/>
      <c r="ES263" s="704"/>
      <c r="ET263" s="248"/>
      <c r="EU263" s="251"/>
      <c r="EV263" s="213" t="str">
        <f t="shared" si="296"/>
        <v xml:space="preserve"> </v>
      </c>
      <c r="EW263" s="213" t="str">
        <f t="shared" si="297"/>
        <v xml:space="preserve"> </v>
      </c>
      <c r="EX263" s="82"/>
      <c r="EY263" s="82"/>
      <c r="EZ263" s="82"/>
      <c r="FA263" s="248"/>
      <c r="FB263" s="1337" t="str">
        <f t="shared" si="298"/>
        <v xml:space="preserve"> </v>
      </c>
      <c r="FC263" s="452"/>
      <c r="FD263" s="213" t="str" cm="1">
        <f t="array" ref="FD263">IF(AND(SUM(COUNTIF(DO263:DV263,{"*実施*"}),COUNTIF(EA263:EF263,{"*実施*"}))&gt;0,FC263=""),"法に基づく措置あり→問12に記入",
IF(AND(SUM(COUNTIF(DO263:DV263,{"*実施*"}),COUNTIF(EA263:EF263,{"*実施*"}))&lt;1,FC263&lt;&gt;""),"法に基づく措置なし→問12に記入不要"," "))</f>
        <v xml:space="preserve"> </v>
      </c>
      <c r="FE263" s="449"/>
      <c r="FF263" s="704"/>
      <c r="FG263" s="81"/>
      <c r="FH263" s="449"/>
      <c r="FI263" s="1100"/>
      <c r="FJ263" s="1107" t="str">
        <f t="shared" si="306"/>
        <v xml:space="preserve"> </v>
      </c>
      <c r="FK263" s="779" t="str">
        <f t="shared" si="299"/>
        <v/>
      </c>
      <c r="FL263" s="212" t="str">
        <f t="shared" si="300"/>
        <v xml:space="preserve"> </v>
      </c>
      <c r="FM263" s="1335" t="str">
        <f t="shared" si="307"/>
        <v xml:space="preserve"> </v>
      </c>
      <c r="FN263" s="1273" t="str">
        <f t="shared" si="308"/>
        <v/>
      </c>
      <c r="FO263" s="1274" t="str">
        <f t="shared" si="309"/>
        <v/>
      </c>
      <c r="FP263" s="1275" t="str">
        <f t="shared" si="310"/>
        <v/>
      </c>
      <c r="FQ263" s="1275" t="str">
        <f t="shared" si="311"/>
        <v/>
      </c>
      <c r="FR263" s="1275" t="str">
        <f t="shared" si="312"/>
        <v/>
      </c>
      <c r="FS263" s="1275" t="str">
        <f t="shared" si="313"/>
        <v/>
      </c>
      <c r="FT263" s="1275" t="str">
        <f t="shared" si="314"/>
        <v/>
      </c>
      <c r="FU263" s="1275" t="str">
        <f t="shared" si="315"/>
        <v/>
      </c>
      <c r="FV263" s="1275" t="str">
        <f t="shared" si="316"/>
        <v/>
      </c>
      <c r="FW263" s="1275" t="str">
        <f t="shared" si="317"/>
        <v/>
      </c>
      <c r="FY263" s="1234" t="str">
        <f t="shared" si="331"/>
        <v xml:space="preserve"> </v>
      </c>
      <c r="FZ263" s="1234" t="str">
        <f t="shared" si="332"/>
        <v xml:space="preserve"> </v>
      </c>
      <c r="GA263" s="1234" t="str">
        <f t="shared" si="333"/>
        <v xml:space="preserve"> </v>
      </c>
      <c r="GB263" s="1234" t="str">
        <f t="shared" si="334"/>
        <v xml:space="preserve"> </v>
      </c>
      <c r="GC263" s="1234" t="str">
        <f t="shared" si="335"/>
        <v xml:space="preserve"> </v>
      </c>
      <c r="GD263" s="1234" t="str">
        <f t="shared" si="336"/>
        <v xml:space="preserve"> </v>
      </c>
      <c r="GE263" s="1234" t="str">
        <f t="shared" si="337"/>
        <v xml:space="preserve"> </v>
      </c>
      <c r="GF263" s="1234" t="str">
        <f t="shared" si="338"/>
        <v xml:space="preserve"> </v>
      </c>
      <c r="GG263" s="1234" t="str">
        <f t="shared" si="339"/>
        <v xml:space="preserve"> </v>
      </c>
      <c r="GH263" s="1234">
        <f t="shared" si="340"/>
        <v>0</v>
      </c>
      <c r="GI263" s="1234" t="str">
        <f t="shared" si="341"/>
        <v xml:space="preserve"> </v>
      </c>
      <c r="GJ263" s="1234" t="str">
        <f t="shared" si="342"/>
        <v xml:space="preserve"> </v>
      </c>
      <c r="GK263" s="1234" t="str">
        <f t="shared" si="343"/>
        <v xml:space="preserve"> </v>
      </c>
      <c r="GL263" s="1234" t="str">
        <f t="shared" si="344"/>
        <v xml:space="preserve"> </v>
      </c>
      <c r="GM263" s="1234" t="str">
        <f t="shared" si="345"/>
        <v xml:space="preserve"> </v>
      </c>
      <c r="GN263" s="1234" t="str">
        <f t="shared" si="346"/>
        <v xml:space="preserve"> </v>
      </c>
      <c r="GO263" s="1234" t="str">
        <f t="shared" si="347"/>
        <v xml:space="preserve"> </v>
      </c>
      <c r="GP263" s="1234" t="str">
        <f t="shared" si="348"/>
        <v xml:space="preserve"> </v>
      </c>
      <c r="GQ263" s="1234" t="str">
        <f t="shared" si="349"/>
        <v xml:space="preserve"> </v>
      </c>
      <c r="GR263" s="1234">
        <f t="shared" si="350"/>
        <v>0</v>
      </c>
      <c r="GS263" s="1234" t="str">
        <f t="shared" si="352"/>
        <v xml:space="preserve"> </v>
      </c>
      <c r="GT263" s="1234" t="str">
        <f t="shared" si="353"/>
        <v xml:space="preserve"> </v>
      </c>
      <c r="GU263" s="1234" t="str">
        <f t="shared" si="354"/>
        <v xml:space="preserve"> </v>
      </c>
      <c r="GV263" s="1234" t="str">
        <f t="shared" si="355"/>
        <v xml:space="preserve"> </v>
      </c>
      <c r="GW263" s="1234" t="str">
        <f t="shared" si="356"/>
        <v xml:space="preserve"> </v>
      </c>
      <c r="GX263" s="1234" t="str">
        <f t="shared" si="357"/>
        <v xml:space="preserve"> </v>
      </c>
      <c r="GY263" s="1234" t="str">
        <f t="shared" si="358"/>
        <v xml:space="preserve"> </v>
      </c>
      <c r="GZ263" s="1234" t="str">
        <f t="shared" si="359"/>
        <v xml:space="preserve"> </v>
      </c>
      <c r="HA263" s="1234" t="str">
        <f t="shared" si="360"/>
        <v xml:space="preserve"> </v>
      </c>
      <c r="HB263" s="1234">
        <f t="shared" si="351"/>
        <v>0</v>
      </c>
      <c r="HC263" s="1234" t="str">
        <f t="shared" si="318"/>
        <v xml:space="preserve"> </v>
      </c>
      <c r="HD263" s="1234" t="str">
        <f t="shared" si="319"/>
        <v xml:space="preserve"> </v>
      </c>
      <c r="HE263" s="1234" t="str">
        <f t="shared" si="320"/>
        <v xml:space="preserve"> </v>
      </c>
      <c r="HF263" s="1234">
        <f t="shared" si="321"/>
        <v>0</v>
      </c>
      <c r="HG263" s="1234" t="str">
        <f t="shared" si="322"/>
        <v xml:space="preserve"> </v>
      </c>
      <c r="HH263" s="1234" t="str">
        <f t="shared" si="323"/>
        <v xml:space="preserve"> </v>
      </c>
      <c r="HI263" s="1234" t="str">
        <f t="shared" si="324"/>
        <v xml:space="preserve"> </v>
      </c>
      <c r="HJ263" s="1234" t="str">
        <f t="shared" si="325"/>
        <v xml:space="preserve"> </v>
      </c>
      <c r="HK263" s="1234" t="str">
        <f t="shared" si="326"/>
        <v xml:space="preserve"> </v>
      </c>
      <c r="HL263" s="1234" t="str">
        <f t="shared" si="327"/>
        <v xml:space="preserve"> </v>
      </c>
      <c r="HM263" s="1234" t="str">
        <f t="shared" si="328"/>
        <v xml:space="preserve"> </v>
      </c>
      <c r="HN263" s="1234">
        <f t="shared" si="329"/>
        <v>0</v>
      </c>
    </row>
    <row r="264" spans="1:222" ht="30" customHeight="1" thickTop="1" thickBot="1">
      <c r="A264" s="1205">
        <f>【A票】【D票】!$D$10</f>
        <v>0</v>
      </c>
      <c r="B264" s="1205">
        <f>【A票】【D票】!$H$10</f>
        <v>0</v>
      </c>
      <c r="C264" s="1206" t="str">
        <f>【A票】【D票】!$K$10</f>
        <v xml:space="preserve"> </v>
      </c>
      <c r="D264" s="1207">
        <f t="shared" si="206"/>
        <v>145</v>
      </c>
      <c r="E264" s="472"/>
      <c r="F264" s="704"/>
      <c r="G264" s="588"/>
      <c r="H264" s="589"/>
      <c r="I264" s="639"/>
      <c r="J264" s="639"/>
      <c r="K264" s="639"/>
      <c r="L264" s="639"/>
      <c r="M264" s="639"/>
      <c r="N264" s="639"/>
      <c r="O264" s="639"/>
      <c r="P264" s="639"/>
      <c r="Q264" s="639"/>
      <c r="R264" s="639"/>
      <c r="S264" s="639"/>
      <c r="T264" s="639"/>
      <c r="U264" s="639"/>
      <c r="V264" s="640"/>
      <c r="W264" s="644"/>
      <c r="X264" s="644"/>
      <c r="Y264" s="645"/>
      <c r="Z264" s="643"/>
      <c r="AA264" s="212" t="str">
        <f t="shared" si="282"/>
        <v xml:space="preserve"> </v>
      </c>
      <c r="AB264" s="212" t="str">
        <f t="shared" si="283"/>
        <v xml:space="preserve"> </v>
      </c>
      <c r="AC264" s="81"/>
      <c r="AD264" s="448"/>
      <c r="AE264" s="448"/>
      <c r="AF264" s="804" t="str">
        <f t="shared" si="301"/>
        <v xml:space="preserve"> </v>
      </c>
      <c r="AG264" s="804" t="str">
        <f t="shared" si="302"/>
        <v xml:space="preserve"> </v>
      </c>
      <c r="AH264" s="440"/>
      <c r="AI264" s="704"/>
      <c r="AJ264" s="442"/>
      <c r="AK264" s="442"/>
      <c r="AL264" s="442"/>
      <c r="AM264" s="442"/>
      <c r="AN264" s="844"/>
      <c r="AO264" s="443"/>
      <c r="AP264" s="441"/>
      <c r="AQ264" s="1328" t="str">
        <f t="shared" si="330"/>
        <v xml:space="preserve"> </v>
      </c>
      <c r="AR264" s="213" t="str">
        <f t="shared" si="284"/>
        <v xml:space="preserve"> </v>
      </c>
      <c r="AS264" s="213" t="str">
        <f t="shared" si="285"/>
        <v xml:space="preserve"> </v>
      </c>
      <c r="AT264" s="1216" t="str">
        <f t="shared" si="286"/>
        <v xml:space="preserve"> </v>
      </c>
      <c r="AU264" s="1217" t="str">
        <f t="shared" si="287"/>
        <v xml:space="preserve"> </v>
      </c>
      <c r="AV264" s="79"/>
      <c r="AW264" s="1218" t="str">
        <f t="shared" si="288"/>
        <v/>
      </c>
      <c r="AX264" s="213" t="str">
        <f t="shared" si="303"/>
        <v xml:space="preserve"> </v>
      </c>
      <c r="AY264" s="213" t="str">
        <f t="shared" si="289"/>
        <v xml:space="preserve"> </v>
      </c>
      <c r="AZ264" s="445"/>
      <c r="BA264" s="81"/>
      <c r="BB264" s="81"/>
      <c r="BC264" s="80"/>
      <c r="BD264" s="245"/>
      <c r="BE264" s="442"/>
      <c r="BF264" s="442"/>
      <c r="BG264" s="442"/>
      <c r="BH264" s="219" t="str">
        <f t="shared" si="304"/>
        <v xml:space="preserve"> </v>
      </c>
      <c r="BI264" s="446"/>
      <c r="BJ264" s="704"/>
      <c r="BK264" s="81"/>
      <c r="BL264" s="451"/>
      <c r="BM264" s="450"/>
      <c r="BN264" s="449"/>
      <c r="BO264" s="449"/>
      <c r="BP264" s="81"/>
      <c r="BQ264" s="81"/>
      <c r="BR264" s="81"/>
      <c r="BS264" s="81"/>
      <c r="BT264" s="81"/>
      <c r="BU264" s="81"/>
      <c r="BV264" s="81"/>
      <c r="BW264" s="81"/>
      <c r="BX264" s="81"/>
      <c r="BY264" s="81"/>
      <c r="BZ264" s="81"/>
      <c r="CA264" s="81"/>
      <c r="CB264" s="81"/>
      <c r="CC264" s="81"/>
      <c r="CD264" s="81"/>
      <c r="CE264" s="81"/>
      <c r="CF264" s="81"/>
      <c r="CG264" s="81"/>
      <c r="CH264" s="81"/>
      <c r="CI264" s="81"/>
      <c r="CJ264" s="81"/>
      <c r="CK264" s="81"/>
      <c r="CL264" s="81"/>
      <c r="CM264" s="81"/>
      <c r="CN264" s="81"/>
      <c r="CO264" s="81"/>
      <c r="CP264" s="81"/>
      <c r="CQ264" s="81"/>
      <c r="CR264" s="81"/>
      <c r="CS264" s="81"/>
      <c r="CT264" s="81"/>
      <c r="CU264" s="81"/>
      <c r="CV264" s="81"/>
      <c r="CW264" s="81"/>
      <c r="CX264" s="81"/>
      <c r="CY264" s="81"/>
      <c r="CZ264" s="81"/>
      <c r="DA264" s="81"/>
      <c r="DB264" s="81"/>
      <c r="DC264" s="81"/>
      <c r="DD264" s="81"/>
      <c r="DE264" s="81"/>
      <c r="DF264" s="81"/>
      <c r="DG264" s="81"/>
      <c r="DH264" s="81"/>
      <c r="DI264" s="81"/>
      <c r="DJ264" s="81"/>
      <c r="DK264" s="448"/>
      <c r="DL264" s="213" t="str">
        <f t="shared" si="305"/>
        <v xml:space="preserve"> </v>
      </c>
      <c r="DM264" s="246">
        <f t="shared" si="290"/>
        <v>145</v>
      </c>
      <c r="DN264" s="447"/>
      <c r="DO264" s="449"/>
      <c r="DP264" s="81"/>
      <c r="DQ264" s="81"/>
      <c r="DR264" s="81"/>
      <c r="DS264" s="81"/>
      <c r="DT264" s="81"/>
      <c r="DU264" s="81"/>
      <c r="DV264" s="448"/>
      <c r="DW264" s="450"/>
      <c r="DX264" s="704"/>
      <c r="DY264" s="213" t="str">
        <f t="shared" si="291"/>
        <v xml:space="preserve"> </v>
      </c>
      <c r="DZ264" s="213" t="str">
        <f t="shared" si="292"/>
        <v xml:space="preserve"> </v>
      </c>
      <c r="EA264" s="247"/>
      <c r="EB264" s="247"/>
      <c r="EC264" s="247"/>
      <c r="ED264" s="247"/>
      <c r="EE264" s="247"/>
      <c r="EF264" s="247"/>
      <c r="EG264" s="450"/>
      <c r="EH264" s="704"/>
      <c r="EI264" s="213" t="str">
        <f t="shared" si="293"/>
        <v xml:space="preserve"> </v>
      </c>
      <c r="EJ264" s="213" t="str">
        <f t="shared" si="294"/>
        <v xml:space="preserve"> </v>
      </c>
      <c r="EK264" s="81"/>
      <c r="EL264" s="81"/>
      <c r="EM264" s="81"/>
      <c r="EN264" s="704"/>
      <c r="EO264" s="213" t="str">
        <f t="shared" si="295"/>
        <v xml:space="preserve"> </v>
      </c>
      <c r="EP264" s="249"/>
      <c r="EQ264" s="704"/>
      <c r="ER264" s="248"/>
      <c r="ES264" s="704"/>
      <c r="ET264" s="248"/>
      <c r="EU264" s="251"/>
      <c r="EV264" s="213" t="str">
        <f t="shared" si="296"/>
        <v xml:space="preserve"> </v>
      </c>
      <c r="EW264" s="213" t="str">
        <f t="shared" si="297"/>
        <v xml:space="preserve"> </v>
      </c>
      <c r="EX264" s="82"/>
      <c r="EY264" s="82"/>
      <c r="EZ264" s="82"/>
      <c r="FA264" s="248"/>
      <c r="FB264" s="1337" t="str">
        <f t="shared" si="298"/>
        <v xml:space="preserve"> </v>
      </c>
      <c r="FC264" s="452"/>
      <c r="FD264" s="213" t="str" cm="1">
        <f t="array" ref="FD264">IF(AND(SUM(COUNTIF(DO264:DV264,{"*実施*"}),COUNTIF(EA264:EF264,{"*実施*"}))&gt;0,FC264=""),"法に基づく措置あり→問12に記入",
IF(AND(SUM(COUNTIF(DO264:DV264,{"*実施*"}),COUNTIF(EA264:EF264,{"*実施*"}))&lt;1,FC264&lt;&gt;""),"法に基づく措置なし→問12に記入不要"," "))</f>
        <v xml:space="preserve"> </v>
      </c>
      <c r="FE264" s="449"/>
      <c r="FF264" s="704"/>
      <c r="FG264" s="81"/>
      <c r="FH264" s="449"/>
      <c r="FI264" s="1100"/>
      <c r="FJ264" s="1107" t="str">
        <f t="shared" si="306"/>
        <v xml:space="preserve"> </v>
      </c>
      <c r="FK264" s="779" t="str">
        <f t="shared" si="299"/>
        <v/>
      </c>
      <c r="FL264" s="212" t="str">
        <f t="shared" si="300"/>
        <v xml:space="preserve"> </v>
      </c>
      <c r="FM264" s="1335" t="str">
        <f t="shared" si="307"/>
        <v xml:space="preserve"> </v>
      </c>
      <c r="FN264" s="1273" t="str">
        <f t="shared" si="308"/>
        <v/>
      </c>
      <c r="FO264" s="1274" t="str">
        <f t="shared" si="309"/>
        <v/>
      </c>
      <c r="FP264" s="1275" t="str">
        <f t="shared" si="310"/>
        <v/>
      </c>
      <c r="FQ264" s="1275" t="str">
        <f t="shared" si="311"/>
        <v/>
      </c>
      <c r="FR264" s="1275" t="str">
        <f t="shared" si="312"/>
        <v/>
      </c>
      <c r="FS264" s="1275" t="str">
        <f t="shared" si="313"/>
        <v/>
      </c>
      <c r="FT264" s="1275" t="str">
        <f t="shared" si="314"/>
        <v/>
      </c>
      <c r="FU264" s="1275" t="str">
        <f t="shared" si="315"/>
        <v/>
      </c>
      <c r="FV264" s="1275" t="str">
        <f t="shared" si="316"/>
        <v/>
      </c>
      <c r="FW264" s="1275" t="str">
        <f t="shared" si="317"/>
        <v/>
      </c>
      <c r="FY264" s="1234" t="str">
        <f t="shared" si="331"/>
        <v xml:space="preserve"> </v>
      </c>
      <c r="FZ264" s="1234" t="str">
        <f t="shared" si="332"/>
        <v xml:space="preserve"> </v>
      </c>
      <c r="GA264" s="1234" t="str">
        <f t="shared" si="333"/>
        <v xml:space="preserve"> </v>
      </c>
      <c r="GB264" s="1234" t="str">
        <f t="shared" si="334"/>
        <v xml:space="preserve"> </v>
      </c>
      <c r="GC264" s="1234" t="str">
        <f t="shared" si="335"/>
        <v xml:space="preserve"> </v>
      </c>
      <c r="GD264" s="1234" t="str">
        <f t="shared" si="336"/>
        <v xml:space="preserve"> </v>
      </c>
      <c r="GE264" s="1234" t="str">
        <f t="shared" si="337"/>
        <v xml:space="preserve"> </v>
      </c>
      <c r="GF264" s="1234" t="str">
        <f t="shared" si="338"/>
        <v xml:space="preserve"> </v>
      </c>
      <c r="GG264" s="1234" t="str">
        <f t="shared" si="339"/>
        <v xml:space="preserve"> </v>
      </c>
      <c r="GH264" s="1234">
        <f t="shared" si="340"/>
        <v>0</v>
      </c>
      <c r="GI264" s="1234" t="str">
        <f t="shared" si="341"/>
        <v xml:space="preserve"> </v>
      </c>
      <c r="GJ264" s="1234" t="str">
        <f t="shared" si="342"/>
        <v xml:space="preserve"> </v>
      </c>
      <c r="GK264" s="1234" t="str">
        <f t="shared" si="343"/>
        <v xml:space="preserve"> </v>
      </c>
      <c r="GL264" s="1234" t="str">
        <f t="shared" si="344"/>
        <v xml:space="preserve"> </v>
      </c>
      <c r="GM264" s="1234" t="str">
        <f t="shared" si="345"/>
        <v xml:space="preserve"> </v>
      </c>
      <c r="GN264" s="1234" t="str">
        <f t="shared" si="346"/>
        <v xml:space="preserve"> </v>
      </c>
      <c r="GO264" s="1234" t="str">
        <f t="shared" si="347"/>
        <v xml:space="preserve"> </v>
      </c>
      <c r="GP264" s="1234" t="str">
        <f t="shared" si="348"/>
        <v xml:space="preserve"> </v>
      </c>
      <c r="GQ264" s="1234" t="str">
        <f t="shared" si="349"/>
        <v xml:space="preserve"> </v>
      </c>
      <c r="GR264" s="1234">
        <f t="shared" si="350"/>
        <v>0</v>
      </c>
      <c r="GS264" s="1234" t="str">
        <f t="shared" si="352"/>
        <v xml:space="preserve"> </v>
      </c>
      <c r="GT264" s="1234" t="str">
        <f t="shared" si="353"/>
        <v xml:space="preserve"> </v>
      </c>
      <c r="GU264" s="1234" t="str">
        <f t="shared" si="354"/>
        <v xml:space="preserve"> </v>
      </c>
      <c r="GV264" s="1234" t="str">
        <f t="shared" si="355"/>
        <v xml:space="preserve"> </v>
      </c>
      <c r="GW264" s="1234" t="str">
        <f t="shared" si="356"/>
        <v xml:space="preserve"> </v>
      </c>
      <c r="GX264" s="1234" t="str">
        <f t="shared" si="357"/>
        <v xml:space="preserve"> </v>
      </c>
      <c r="GY264" s="1234" t="str">
        <f t="shared" si="358"/>
        <v xml:space="preserve"> </v>
      </c>
      <c r="GZ264" s="1234" t="str">
        <f t="shared" si="359"/>
        <v xml:space="preserve"> </v>
      </c>
      <c r="HA264" s="1234" t="str">
        <f t="shared" si="360"/>
        <v xml:space="preserve"> </v>
      </c>
      <c r="HB264" s="1234">
        <f t="shared" si="351"/>
        <v>0</v>
      </c>
      <c r="HC264" s="1234" t="str">
        <f t="shared" si="318"/>
        <v xml:space="preserve"> </v>
      </c>
      <c r="HD264" s="1234" t="str">
        <f t="shared" si="319"/>
        <v xml:space="preserve"> </v>
      </c>
      <c r="HE264" s="1234" t="str">
        <f t="shared" si="320"/>
        <v xml:space="preserve"> </v>
      </c>
      <c r="HF264" s="1234">
        <f t="shared" si="321"/>
        <v>0</v>
      </c>
      <c r="HG264" s="1234" t="str">
        <f t="shared" si="322"/>
        <v xml:space="preserve"> </v>
      </c>
      <c r="HH264" s="1234" t="str">
        <f t="shared" si="323"/>
        <v xml:space="preserve"> </v>
      </c>
      <c r="HI264" s="1234" t="str">
        <f t="shared" si="324"/>
        <v xml:space="preserve"> </v>
      </c>
      <c r="HJ264" s="1234" t="str">
        <f t="shared" si="325"/>
        <v xml:space="preserve"> </v>
      </c>
      <c r="HK264" s="1234" t="str">
        <f t="shared" si="326"/>
        <v xml:space="preserve"> </v>
      </c>
      <c r="HL264" s="1234" t="str">
        <f t="shared" si="327"/>
        <v xml:space="preserve"> </v>
      </c>
      <c r="HM264" s="1234" t="str">
        <f t="shared" si="328"/>
        <v xml:space="preserve"> </v>
      </c>
      <c r="HN264" s="1234">
        <f t="shared" si="329"/>
        <v>0</v>
      </c>
    </row>
    <row r="265" spans="1:222" ht="30" customHeight="1" thickTop="1" thickBot="1">
      <c r="A265" s="1205">
        <f>【A票】【D票】!$D$10</f>
        <v>0</v>
      </c>
      <c r="B265" s="1205">
        <f>【A票】【D票】!$H$10</f>
        <v>0</v>
      </c>
      <c r="C265" s="1206" t="str">
        <f>【A票】【D票】!$K$10</f>
        <v xml:space="preserve"> </v>
      </c>
      <c r="D265" s="1207">
        <f t="shared" si="206"/>
        <v>146</v>
      </c>
      <c r="E265" s="472"/>
      <c r="F265" s="704"/>
      <c r="G265" s="588"/>
      <c r="H265" s="589"/>
      <c r="I265" s="639"/>
      <c r="J265" s="639"/>
      <c r="K265" s="639"/>
      <c r="L265" s="639"/>
      <c r="M265" s="639"/>
      <c r="N265" s="639"/>
      <c r="O265" s="639"/>
      <c r="P265" s="639"/>
      <c r="Q265" s="639"/>
      <c r="R265" s="639"/>
      <c r="S265" s="639"/>
      <c r="T265" s="639"/>
      <c r="U265" s="639"/>
      <c r="V265" s="640"/>
      <c r="W265" s="644"/>
      <c r="X265" s="644"/>
      <c r="Y265" s="645"/>
      <c r="Z265" s="643"/>
      <c r="AA265" s="212" t="str">
        <f t="shared" si="282"/>
        <v xml:space="preserve"> </v>
      </c>
      <c r="AB265" s="212" t="str">
        <f t="shared" si="283"/>
        <v xml:space="preserve"> </v>
      </c>
      <c r="AC265" s="81"/>
      <c r="AD265" s="448"/>
      <c r="AE265" s="448"/>
      <c r="AF265" s="804" t="str">
        <f t="shared" si="301"/>
        <v xml:space="preserve"> </v>
      </c>
      <c r="AG265" s="804" t="str">
        <f t="shared" si="302"/>
        <v xml:space="preserve"> </v>
      </c>
      <c r="AH265" s="440"/>
      <c r="AI265" s="704"/>
      <c r="AJ265" s="442"/>
      <c r="AK265" s="442"/>
      <c r="AL265" s="442"/>
      <c r="AM265" s="442"/>
      <c r="AN265" s="844"/>
      <c r="AO265" s="443"/>
      <c r="AP265" s="441"/>
      <c r="AQ265" s="1328" t="str">
        <f t="shared" si="330"/>
        <v xml:space="preserve"> </v>
      </c>
      <c r="AR265" s="213" t="str">
        <f t="shared" si="284"/>
        <v xml:space="preserve"> </v>
      </c>
      <c r="AS265" s="213" t="str">
        <f t="shared" si="285"/>
        <v xml:space="preserve"> </v>
      </c>
      <c r="AT265" s="1216" t="str">
        <f t="shared" si="286"/>
        <v xml:space="preserve"> </v>
      </c>
      <c r="AU265" s="1217" t="str">
        <f t="shared" si="287"/>
        <v xml:space="preserve"> </v>
      </c>
      <c r="AV265" s="79"/>
      <c r="AW265" s="1218" t="str">
        <f t="shared" si="288"/>
        <v/>
      </c>
      <c r="AX265" s="213" t="str">
        <f t="shared" si="303"/>
        <v xml:space="preserve"> </v>
      </c>
      <c r="AY265" s="213" t="str">
        <f t="shared" si="289"/>
        <v xml:space="preserve"> </v>
      </c>
      <c r="AZ265" s="445"/>
      <c r="BA265" s="81"/>
      <c r="BB265" s="81"/>
      <c r="BC265" s="80"/>
      <c r="BD265" s="245"/>
      <c r="BE265" s="442"/>
      <c r="BF265" s="442"/>
      <c r="BG265" s="442"/>
      <c r="BH265" s="219" t="str">
        <f t="shared" si="304"/>
        <v xml:space="preserve"> </v>
      </c>
      <c r="BI265" s="446"/>
      <c r="BJ265" s="704"/>
      <c r="BK265" s="81"/>
      <c r="BL265" s="451"/>
      <c r="BM265" s="450"/>
      <c r="BN265" s="449"/>
      <c r="BO265" s="449"/>
      <c r="BP265" s="81"/>
      <c r="BQ265" s="81"/>
      <c r="BR265" s="81"/>
      <c r="BS265" s="81"/>
      <c r="BT265" s="81"/>
      <c r="BU265" s="81"/>
      <c r="BV265" s="81"/>
      <c r="BW265" s="81"/>
      <c r="BX265" s="81"/>
      <c r="BY265" s="81"/>
      <c r="BZ265" s="81"/>
      <c r="CA265" s="81"/>
      <c r="CB265" s="81"/>
      <c r="CC265" s="81"/>
      <c r="CD265" s="81"/>
      <c r="CE265" s="81"/>
      <c r="CF265" s="81"/>
      <c r="CG265" s="81"/>
      <c r="CH265" s="81"/>
      <c r="CI265" s="81"/>
      <c r="CJ265" s="81"/>
      <c r="CK265" s="81"/>
      <c r="CL265" s="81"/>
      <c r="CM265" s="81"/>
      <c r="CN265" s="81"/>
      <c r="CO265" s="81"/>
      <c r="CP265" s="81"/>
      <c r="CQ265" s="81"/>
      <c r="CR265" s="81"/>
      <c r="CS265" s="81"/>
      <c r="CT265" s="81"/>
      <c r="CU265" s="81"/>
      <c r="CV265" s="81"/>
      <c r="CW265" s="81"/>
      <c r="CX265" s="81"/>
      <c r="CY265" s="81"/>
      <c r="CZ265" s="81"/>
      <c r="DA265" s="81"/>
      <c r="DB265" s="81"/>
      <c r="DC265" s="81"/>
      <c r="DD265" s="81"/>
      <c r="DE265" s="81"/>
      <c r="DF265" s="81"/>
      <c r="DG265" s="81"/>
      <c r="DH265" s="81"/>
      <c r="DI265" s="81"/>
      <c r="DJ265" s="81"/>
      <c r="DK265" s="448"/>
      <c r="DL265" s="213" t="str">
        <f t="shared" si="305"/>
        <v xml:space="preserve"> </v>
      </c>
      <c r="DM265" s="246">
        <f t="shared" si="290"/>
        <v>146</v>
      </c>
      <c r="DN265" s="447"/>
      <c r="DO265" s="449"/>
      <c r="DP265" s="81"/>
      <c r="DQ265" s="81"/>
      <c r="DR265" s="81"/>
      <c r="DS265" s="81"/>
      <c r="DT265" s="81"/>
      <c r="DU265" s="81"/>
      <c r="DV265" s="448"/>
      <c r="DW265" s="450"/>
      <c r="DX265" s="704"/>
      <c r="DY265" s="213" t="str">
        <f t="shared" si="291"/>
        <v xml:space="preserve"> </v>
      </c>
      <c r="DZ265" s="213" t="str">
        <f t="shared" si="292"/>
        <v xml:space="preserve"> </v>
      </c>
      <c r="EA265" s="247"/>
      <c r="EB265" s="247"/>
      <c r="EC265" s="247"/>
      <c r="ED265" s="247"/>
      <c r="EE265" s="247"/>
      <c r="EF265" s="247"/>
      <c r="EG265" s="450"/>
      <c r="EH265" s="704"/>
      <c r="EI265" s="213" t="str">
        <f t="shared" si="293"/>
        <v xml:space="preserve"> </v>
      </c>
      <c r="EJ265" s="213" t="str">
        <f t="shared" si="294"/>
        <v xml:space="preserve"> </v>
      </c>
      <c r="EK265" s="81"/>
      <c r="EL265" s="81"/>
      <c r="EM265" s="81"/>
      <c r="EN265" s="704"/>
      <c r="EO265" s="213" t="str">
        <f t="shared" si="295"/>
        <v xml:space="preserve"> </v>
      </c>
      <c r="EP265" s="249"/>
      <c r="EQ265" s="704"/>
      <c r="ER265" s="248"/>
      <c r="ES265" s="704"/>
      <c r="ET265" s="248"/>
      <c r="EU265" s="251"/>
      <c r="EV265" s="213" t="str">
        <f t="shared" si="296"/>
        <v xml:space="preserve"> </v>
      </c>
      <c r="EW265" s="213" t="str">
        <f t="shared" si="297"/>
        <v xml:space="preserve"> </v>
      </c>
      <c r="EX265" s="82"/>
      <c r="EY265" s="82"/>
      <c r="EZ265" s="82"/>
      <c r="FA265" s="248"/>
      <c r="FB265" s="1337" t="str">
        <f t="shared" si="298"/>
        <v xml:space="preserve"> </v>
      </c>
      <c r="FC265" s="452"/>
      <c r="FD265" s="213" t="str" cm="1">
        <f t="array" ref="FD265">IF(AND(SUM(COUNTIF(DO265:DV265,{"*実施*"}),COUNTIF(EA265:EF265,{"*実施*"}))&gt;0,FC265=""),"法に基づく措置あり→問12に記入",
IF(AND(SUM(COUNTIF(DO265:DV265,{"*実施*"}),COUNTIF(EA265:EF265,{"*実施*"}))&lt;1,FC265&lt;&gt;""),"法に基づく措置なし→問12に記入不要"," "))</f>
        <v xml:space="preserve"> </v>
      </c>
      <c r="FE265" s="449"/>
      <c r="FF265" s="704"/>
      <c r="FG265" s="81"/>
      <c r="FH265" s="449"/>
      <c r="FI265" s="1100"/>
      <c r="FJ265" s="1107" t="str">
        <f t="shared" si="306"/>
        <v xml:space="preserve"> </v>
      </c>
      <c r="FK265" s="779" t="str">
        <f t="shared" si="299"/>
        <v/>
      </c>
      <c r="FL265" s="212" t="str">
        <f t="shared" si="300"/>
        <v xml:space="preserve"> </v>
      </c>
      <c r="FM265" s="1335" t="str">
        <f t="shared" si="307"/>
        <v xml:space="preserve"> </v>
      </c>
      <c r="FN265" s="1273" t="str">
        <f t="shared" si="308"/>
        <v/>
      </c>
      <c r="FO265" s="1274" t="str">
        <f t="shared" si="309"/>
        <v/>
      </c>
      <c r="FP265" s="1275" t="str">
        <f t="shared" si="310"/>
        <v/>
      </c>
      <c r="FQ265" s="1275" t="str">
        <f t="shared" si="311"/>
        <v/>
      </c>
      <c r="FR265" s="1275" t="str">
        <f t="shared" si="312"/>
        <v/>
      </c>
      <c r="FS265" s="1275" t="str">
        <f t="shared" si="313"/>
        <v/>
      </c>
      <c r="FT265" s="1275" t="str">
        <f t="shared" si="314"/>
        <v/>
      </c>
      <c r="FU265" s="1275" t="str">
        <f t="shared" si="315"/>
        <v/>
      </c>
      <c r="FV265" s="1275" t="str">
        <f t="shared" si="316"/>
        <v/>
      </c>
      <c r="FW265" s="1275" t="str">
        <f t="shared" si="317"/>
        <v/>
      </c>
      <c r="FY265" s="1234" t="str">
        <f t="shared" si="331"/>
        <v xml:space="preserve"> </v>
      </c>
      <c r="FZ265" s="1234" t="str">
        <f t="shared" si="332"/>
        <v xml:space="preserve"> </v>
      </c>
      <c r="GA265" s="1234" t="str">
        <f t="shared" si="333"/>
        <v xml:space="preserve"> </v>
      </c>
      <c r="GB265" s="1234" t="str">
        <f t="shared" si="334"/>
        <v xml:space="preserve"> </v>
      </c>
      <c r="GC265" s="1234" t="str">
        <f t="shared" si="335"/>
        <v xml:space="preserve"> </v>
      </c>
      <c r="GD265" s="1234" t="str">
        <f t="shared" si="336"/>
        <v xml:space="preserve"> </v>
      </c>
      <c r="GE265" s="1234" t="str">
        <f t="shared" si="337"/>
        <v xml:space="preserve"> </v>
      </c>
      <c r="GF265" s="1234" t="str">
        <f t="shared" si="338"/>
        <v xml:space="preserve"> </v>
      </c>
      <c r="GG265" s="1234" t="str">
        <f t="shared" si="339"/>
        <v xml:space="preserve"> </v>
      </c>
      <c r="GH265" s="1234">
        <f t="shared" si="340"/>
        <v>0</v>
      </c>
      <c r="GI265" s="1234" t="str">
        <f t="shared" si="341"/>
        <v xml:space="preserve"> </v>
      </c>
      <c r="GJ265" s="1234" t="str">
        <f t="shared" si="342"/>
        <v xml:space="preserve"> </v>
      </c>
      <c r="GK265" s="1234" t="str">
        <f t="shared" si="343"/>
        <v xml:space="preserve"> </v>
      </c>
      <c r="GL265" s="1234" t="str">
        <f t="shared" si="344"/>
        <v xml:space="preserve"> </v>
      </c>
      <c r="GM265" s="1234" t="str">
        <f t="shared" si="345"/>
        <v xml:space="preserve"> </v>
      </c>
      <c r="GN265" s="1234" t="str">
        <f t="shared" si="346"/>
        <v xml:space="preserve"> </v>
      </c>
      <c r="GO265" s="1234" t="str">
        <f t="shared" si="347"/>
        <v xml:space="preserve"> </v>
      </c>
      <c r="GP265" s="1234" t="str">
        <f t="shared" si="348"/>
        <v xml:space="preserve"> </v>
      </c>
      <c r="GQ265" s="1234" t="str">
        <f t="shared" si="349"/>
        <v xml:space="preserve"> </v>
      </c>
      <c r="GR265" s="1234">
        <f t="shared" si="350"/>
        <v>0</v>
      </c>
      <c r="GS265" s="1234" t="str">
        <f t="shared" si="352"/>
        <v xml:space="preserve"> </v>
      </c>
      <c r="GT265" s="1234" t="str">
        <f t="shared" si="353"/>
        <v xml:space="preserve"> </v>
      </c>
      <c r="GU265" s="1234" t="str">
        <f t="shared" si="354"/>
        <v xml:space="preserve"> </v>
      </c>
      <c r="GV265" s="1234" t="str">
        <f t="shared" si="355"/>
        <v xml:space="preserve"> </v>
      </c>
      <c r="GW265" s="1234" t="str">
        <f t="shared" si="356"/>
        <v xml:space="preserve"> </v>
      </c>
      <c r="GX265" s="1234" t="str">
        <f t="shared" si="357"/>
        <v xml:space="preserve"> </v>
      </c>
      <c r="GY265" s="1234" t="str">
        <f t="shared" si="358"/>
        <v xml:space="preserve"> </v>
      </c>
      <c r="GZ265" s="1234" t="str">
        <f t="shared" si="359"/>
        <v xml:space="preserve"> </v>
      </c>
      <c r="HA265" s="1234" t="str">
        <f t="shared" si="360"/>
        <v xml:space="preserve"> </v>
      </c>
      <c r="HB265" s="1234">
        <f t="shared" si="351"/>
        <v>0</v>
      </c>
      <c r="HC265" s="1234" t="str">
        <f t="shared" si="318"/>
        <v xml:space="preserve"> </v>
      </c>
      <c r="HD265" s="1234" t="str">
        <f t="shared" si="319"/>
        <v xml:space="preserve"> </v>
      </c>
      <c r="HE265" s="1234" t="str">
        <f t="shared" si="320"/>
        <v xml:space="preserve"> </v>
      </c>
      <c r="HF265" s="1234">
        <f t="shared" si="321"/>
        <v>0</v>
      </c>
      <c r="HG265" s="1234" t="str">
        <f t="shared" si="322"/>
        <v xml:space="preserve"> </v>
      </c>
      <c r="HH265" s="1234" t="str">
        <f t="shared" si="323"/>
        <v xml:space="preserve"> </v>
      </c>
      <c r="HI265" s="1234" t="str">
        <f t="shared" si="324"/>
        <v xml:space="preserve"> </v>
      </c>
      <c r="HJ265" s="1234" t="str">
        <f t="shared" si="325"/>
        <v xml:space="preserve"> </v>
      </c>
      <c r="HK265" s="1234" t="str">
        <f t="shared" si="326"/>
        <v xml:space="preserve"> </v>
      </c>
      <c r="HL265" s="1234" t="str">
        <f t="shared" si="327"/>
        <v xml:space="preserve"> </v>
      </c>
      <c r="HM265" s="1234" t="str">
        <f t="shared" si="328"/>
        <v xml:space="preserve"> </v>
      </c>
      <c r="HN265" s="1234">
        <f t="shared" si="329"/>
        <v>0</v>
      </c>
    </row>
    <row r="266" spans="1:222" ht="30" customHeight="1" thickTop="1" thickBot="1">
      <c r="A266" s="1205">
        <f>【A票】【D票】!$D$10</f>
        <v>0</v>
      </c>
      <c r="B266" s="1205">
        <f>【A票】【D票】!$H$10</f>
        <v>0</v>
      </c>
      <c r="C266" s="1206" t="str">
        <f>【A票】【D票】!$K$10</f>
        <v xml:space="preserve"> </v>
      </c>
      <c r="D266" s="1207">
        <f t="shared" si="206"/>
        <v>147</v>
      </c>
      <c r="E266" s="472"/>
      <c r="F266" s="704"/>
      <c r="G266" s="588"/>
      <c r="H266" s="589"/>
      <c r="I266" s="639"/>
      <c r="J266" s="639"/>
      <c r="K266" s="639"/>
      <c r="L266" s="639"/>
      <c r="M266" s="639"/>
      <c r="N266" s="639"/>
      <c r="O266" s="639"/>
      <c r="P266" s="639"/>
      <c r="Q266" s="639"/>
      <c r="R266" s="639"/>
      <c r="S266" s="639"/>
      <c r="T266" s="639"/>
      <c r="U266" s="639"/>
      <c r="V266" s="640"/>
      <c r="W266" s="644"/>
      <c r="X266" s="644"/>
      <c r="Y266" s="645"/>
      <c r="Z266" s="643"/>
      <c r="AA266" s="212" t="str">
        <f t="shared" si="282"/>
        <v xml:space="preserve"> </v>
      </c>
      <c r="AB266" s="212" t="str">
        <f t="shared" si="283"/>
        <v xml:space="preserve"> </v>
      </c>
      <c r="AC266" s="81"/>
      <c r="AD266" s="448"/>
      <c r="AE266" s="448"/>
      <c r="AF266" s="804" t="str">
        <f t="shared" si="301"/>
        <v xml:space="preserve"> </v>
      </c>
      <c r="AG266" s="804" t="str">
        <f t="shared" si="302"/>
        <v xml:space="preserve"> </v>
      </c>
      <c r="AH266" s="440"/>
      <c r="AI266" s="704"/>
      <c r="AJ266" s="442"/>
      <c r="AK266" s="442"/>
      <c r="AL266" s="442"/>
      <c r="AM266" s="442"/>
      <c r="AN266" s="844"/>
      <c r="AO266" s="443"/>
      <c r="AP266" s="441"/>
      <c r="AQ266" s="1328" t="str">
        <f t="shared" si="330"/>
        <v xml:space="preserve"> </v>
      </c>
      <c r="AR266" s="213" t="str">
        <f t="shared" si="284"/>
        <v xml:space="preserve"> </v>
      </c>
      <c r="AS266" s="213" t="str">
        <f t="shared" si="285"/>
        <v xml:space="preserve"> </v>
      </c>
      <c r="AT266" s="1216" t="str">
        <f t="shared" si="286"/>
        <v xml:space="preserve"> </v>
      </c>
      <c r="AU266" s="1217" t="str">
        <f t="shared" si="287"/>
        <v xml:space="preserve"> </v>
      </c>
      <c r="AV266" s="79"/>
      <c r="AW266" s="1218" t="str">
        <f t="shared" si="288"/>
        <v/>
      </c>
      <c r="AX266" s="213" t="str">
        <f t="shared" si="303"/>
        <v xml:space="preserve"> </v>
      </c>
      <c r="AY266" s="213" t="str">
        <f t="shared" si="289"/>
        <v xml:space="preserve"> </v>
      </c>
      <c r="AZ266" s="445"/>
      <c r="BA266" s="81"/>
      <c r="BB266" s="81"/>
      <c r="BC266" s="80"/>
      <c r="BD266" s="245"/>
      <c r="BE266" s="442"/>
      <c r="BF266" s="442"/>
      <c r="BG266" s="442"/>
      <c r="BH266" s="219" t="str">
        <f t="shared" si="304"/>
        <v xml:space="preserve"> </v>
      </c>
      <c r="BI266" s="446"/>
      <c r="BJ266" s="704"/>
      <c r="BK266" s="81"/>
      <c r="BL266" s="451"/>
      <c r="BM266" s="450"/>
      <c r="BN266" s="449"/>
      <c r="BO266" s="449"/>
      <c r="BP266" s="81"/>
      <c r="BQ266" s="81"/>
      <c r="BR266" s="81"/>
      <c r="BS266" s="81"/>
      <c r="BT266" s="81"/>
      <c r="BU266" s="81"/>
      <c r="BV266" s="81"/>
      <c r="BW266" s="81"/>
      <c r="BX266" s="81"/>
      <c r="BY266" s="81"/>
      <c r="BZ266" s="81"/>
      <c r="CA266" s="81"/>
      <c r="CB266" s="81"/>
      <c r="CC266" s="81"/>
      <c r="CD266" s="81"/>
      <c r="CE266" s="81"/>
      <c r="CF266" s="81"/>
      <c r="CG266" s="81"/>
      <c r="CH266" s="81"/>
      <c r="CI266" s="81"/>
      <c r="CJ266" s="81"/>
      <c r="CK266" s="81"/>
      <c r="CL266" s="81"/>
      <c r="CM266" s="81"/>
      <c r="CN266" s="81"/>
      <c r="CO266" s="81"/>
      <c r="CP266" s="81"/>
      <c r="CQ266" s="81"/>
      <c r="CR266" s="81"/>
      <c r="CS266" s="81"/>
      <c r="CT266" s="81"/>
      <c r="CU266" s="81"/>
      <c r="CV266" s="81"/>
      <c r="CW266" s="81"/>
      <c r="CX266" s="81"/>
      <c r="CY266" s="81"/>
      <c r="CZ266" s="81"/>
      <c r="DA266" s="81"/>
      <c r="DB266" s="81"/>
      <c r="DC266" s="81"/>
      <c r="DD266" s="81"/>
      <c r="DE266" s="81"/>
      <c r="DF266" s="81"/>
      <c r="DG266" s="81"/>
      <c r="DH266" s="81"/>
      <c r="DI266" s="81"/>
      <c r="DJ266" s="81"/>
      <c r="DK266" s="448"/>
      <c r="DL266" s="213" t="str">
        <f t="shared" si="305"/>
        <v xml:space="preserve"> </v>
      </c>
      <c r="DM266" s="246">
        <f t="shared" si="290"/>
        <v>147</v>
      </c>
      <c r="DN266" s="447"/>
      <c r="DO266" s="449"/>
      <c r="DP266" s="81"/>
      <c r="DQ266" s="81"/>
      <c r="DR266" s="81"/>
      <c r="DS266" s="81"/>
      <c r="DT266" s="81"/>
      <c r="DU266" s="81"/>
      <c r="DV266" s="448"/>
      <c r="DW266" s="450"/>
      <c r="DX266" s="704"/>
      <c r="DY266" s="213" t="str">
        <f t="shared" si="291"/>
        <v xml:space="preserve"> </v>
      </c>
      <c r="DZ266" s="213" t="str">
        <f t="shared" si="292"/>
        <v xml:space="preserve"> </v>
      </c>
      <c r="EA266" s="247"/>
      <c r="EB266" s="247"/>
      <c r="EC266" s="247"/>
      <c r="ED266" s="247"/>
      <c r="EE266" s="247"/>
      <c r="EF266" s="247"/>
      <c r="EG266" s="450"/>
      <c r="EH266" s="704"/>
      <c r="EI266" s="213" t="str">
        <f t="shared" si="293"/>
        <v xml:space="preserve"> </v>
      </c>
      <c r="EJ266" s="213" t="str">
        <f t="shared" si="294"/>
        <v xml:space="preserve"> </v>
      </c>
      <c r="EK266" s="81"/>
      <c r="EL266" s="81"/>
      <c r="EM266" s="81"/>
      <c r="EN266" s="704"/>
      <c r="EO266" s="213" t="str">
        <f t="shared" si="295"/>
        <v xml:space="preserve"> </v>
      </c>
      <c r="EP266" s="249"/>
      <c r="EQ266" s="704"/>
      <c r="ER266" s="248"/>
      <c r="ES266" s="704"/>
      <c r="ET266" s="248"/>
      <c r="EU266" s="251"/>
      <c r="EV266" s="213" t="str">
        <f t="shared" si="296"/>
        <v xml:space="preserve"> </v>
      </c>
      <c r="EW266" s="213" t="str">
        <f t="shared" si="297"/>
        <v xml:space="preserve"> </v>
      </c>
      <c r="EX266" s="82"/>
      <c r="EY266" s="82"/>
      <c r="EZ266" s="82"/>
      <c r="FA266" s="248"/>
      <c r="FB266" s="1337" t="str">
        <f t="shared" si="298"/>
        <v xml:space="preserve"> </v>
      </c>
      <c r="FC266" s="452"/>
      <c r="FD266" s="213" t="str" cm="1">
        <f t="array" ref="FD266">IF(AND(SUM(COUNTIF(DO266:DV266,{"*実施*"}),COUNTIF(EA266:EF266,{"*実施*"}))&gt;0,FC266=""),"法に基づく措置あり→問12に記入",
IF(AND(SUM(COUNTIF(DO266:DV266,{"*実施*"}),COUNTIF(EA266:EF266,{"*実施*"}))&lt;1,FC266&lt;&gt;""),"法に基づく措置なし→問12に記入不要"," "))</f>
        <v xml:space="preserve"> </v>
      </c>
      <c r="FE266" s="449"/>
      <c r="FF266" s="704"/>
      <c r="FG266" s="81"/>
      <c r="FH266" s="449"/>
      <c r="FI266" s="1100"/>
      <c r="FJ266" s="1107" t="str">
        <f t="shared" si="306"/>
        <v xml:space="preserve"> </v>
      </c>
      <c r="FK266" s="779" t="str">
        <f t="shared" si="299"/>
        <v/>
      </c>
      <c r="FL266" s="212" t="str">
        <f t="shared" si="300"/>
        <v xml:space="preserve"> </v>
      </c>
      <c r="FM266" s="1335" t="str">
        <f t="shared" si="307"/>
        <v xml:space="preserve"> </v>
      </c>
      <c r="FN266" s="1273" t="str">
        <f t="shared" si="308"/>
        <v/>
      </c>
      <c r="FO266" s="1274" t="str">
        <f t="shared" si="309"/>
        <v/>
      </c>
      <c r="FP266" s="1275" t="str">
        <f t="shared" si="310"/>
        <v/>
      </c>
      <c r="FQ266" s="1275" t="str">
        <f t="shared" si="311"/>
        <v/>
      </c>
      <c r="FR266" s="1275" t="str">
        <f t="shared" si="312"/>
        <v/>
      </c>
      <c r="FS266" s="1275" t="str">
        <f t="shared" si="313"/>
        <v/>
      </c>
      <c r="FT266" s="1275" t="str">
        <f t="shared" si="314"/>
        <v/>
      </c>
      <c r="FU266" s="1275" t="str">
        <f t="shared" si="315"/>
        <v/>
      </c>
      <c r="FV266" s="1275" t="str">
        <f t="shared" si="316"/>
        <v/>
      </c>
      <c r="FW266" s="1275" t="str">
        <f t="shared" si="317"/>
        <v/>
      </c>
      <c r="FY266" s="1234" t="str">
        <f t="shared" si="331"/>
        <v xml:space="preserve"> </v>
      </c>
      <c r="FZ266" s="1234" t="str">
        <f t="shared" si="332"/>
        <v xml:space="preserve"> </v>
      </c>
      <c r="GA266" s="1234" t="str">
        <f t="shared" si="333"/>
        <v xml:space="preserve"> </v>
      </c>
      <c r="GB266" s="1234" t="str">
        <f t="shared" si="334"/>
        <v xml:space="preserve"> </v>
      </c>
      <c r="GC266" s="1234" t="str">
        <f t="shared" si="335"/>
        <v xml:space="preserve"> </v>
      </c>
      <c r="GD266" s="1234" t="str">
        <f t="shared" si="336"/>
        <v xml:space="preserve"> </v>
      </c>
      <c r="GE266" s="1234" t="str">
        <f t="shared" si="337"/>
        <v xml:space="preserve"> </v>
      </c>
      <c r="GF266" s="1234" t="str">
        <f t="shared" si="338"/>
        <v xml:space="preserve"> </v>
      </c>
      <c r="GG266" s="1234" t="str">
        <f t="shared" si="339"/>
        <v xml:space="preserve"> </v>
      </c>
      <c r="GH266" s="1234">
        <f t="shared" si="340"/>
        <v>0</v>
      </c>
      <c r="GI266" s="1234" t="str">
        <f t="shared" si="341"/>
        <v xml:space="preserve"> </v>
      </c>
      <c r="GJ266" s="1234" t="str">
        <f t="shared" si="342"/>
        <v xml:space="preserve"> </v>
      </c>
      <c r="GK266" s="1234" t="str">
        <f t="shared" si="343"/>
        <v xml:space="preserve"> </v>
      </c>
      <c r="GL266" s="1234" t="str">
        <f t="shared" si="344"/>
        <v xml:space="preserve"> </v>
      </c>
      <c r="GM266" s="1234" t="str">
        <f t="shared" si="345"/>
        <v xml:space="preserve"> </v>
      </c>
      <c r="GN266" s="1234" t="str">
        <f t="shared" si="346"/>
        <v xml:space="preserve"> </v>
      </c>
      <c r="GO266" s="1234" t="str">
        <f t="shared" si="347"/>
        <v xml:space="preserve"> </v>
      </c>
      <c r="GP266" s="1234" t="str">
        <f t="shared" si="348"/>
        <v xml:space="preserve"> </v>
      </c>
      <c r="GQ266" s="1234" t="str">
        <f t="shared" si="349"/>
        <v xml:space="preserve"> </v>
      </c>
      <c r="GR266" s="1234">
        <f t="shared" si="350"/>
        <v>0</v>
      </c>
      <c r="GS266" s="1234" t="str">
        <f t="shared" si="352"/>
        <v xml:space="preserve"> </v>
      </c>
      <c r="GT266" s="1234" t="str">
        <f t="shared" si="353"/>
        <v xml:space="preserve"> </v>
      </c>
      <c r="GU266" s="1234" t="str">
        <f t="shared" si="354"/>
        <v xml:space="preserve"> </v>
      </c>
      <c r="GV266" s="1234" t="str">
        <f t="shared" si="355"/>
        <v xml:space="preserve"> </v>
      </c>
      <c r="GW266" s="1234" t="str">
        <f t="shared" si="356"/>
        <v xml:space="preserve"> </v>
      </c>
      <c r="GX266" s="1234" t="str">
        <f t="shared" si="357"/>
        <v xml:space="preserve"> </v>
      </c>
      <c r="GY266" s="1234" t="str">
        <f t="shared" si="358"/>
        <v xml:space="preserve"> </v>
      </c>
      <c r="GZ266" s="1234" t="str">
        <f t="shared" si="359"/>
        <v xml:space="preserve"> </v>
      </c>
      <c r="HA266" s="1234" t="str">
        <f t="shared" si="360"/>
        <v xml:space="preserve"> </v>
      </c>
      <c r="HB266" s="1234">
        <f t="shared" si="351"/>
        <v>0</v>
      </c>
      <c r="HC266" s="1234" t="str">
        <f t="shared" si="318"/>
        <v xml:space="preserve"> </v>
      </c>
      <c r="HD266" s="1234" t="str">
        <f t="shared" si="319"/>
        <v xml:space="preserve"> </v>
      </c>
      <c r="HE266" s="1234" t="str">
        <f t="shared" si="320"/>
        <v xml:space="preserve"> </v>
      </c>
      <c r="HF266" s="1234">
        <f t="shared" si="321"/>
        <v>0</v>
      </c>
      <c r="HG266" s="1234" t="str">
        <f t="shared" si="322"/>
        <v xml:space="preserve"> </v>
      </c>
      <c r="HH266" s="1234" t="str">
        <f t="shared" si="323"/>
        <v xml:space="preserve"> </v>
      </c>
      <c r="HI266" s="1234" t="str">
        <f t="shared" si="324"/>
        <v xml:space="preserve"> </v>
      </c>
      <c r="HJ266" s="1234" t="str">
        <f t="shared" si="325"/>
        <v xml:space="preserve"> </v>
      </c>
      <c r="HK266" s="1234" t="str">
        <f t="shared" si="326"/>
        <v xml:space="preserve"> </v>
      </c>
      <c r="HL266" s="1234" t="str">
        <f t="shared" si="327"/>
        <v xml:space="preserve"> </v>
      </c>
      <c r="HM266" s="1234" t="str">
        <f t="shared" si="328"/>
        <v xml:space="preserve"> </v>
      </c>
      <c r="HN266" s="1234">
        <f t="shared" si="329"/>
        <v>0</v>
      </c>
    </row>
    <row r="267" spans="1:222" ht="30" customHeight="1" thickTop="1" thickBot="1">
      <c r="A267" s="1205">
        <f>【A票】【D票】!$D$10</f>
        <v>0</v>
      </c>
      <c r="B267" s="1205">
        <f>【A票】【D票】!$H$10</f>
        <v>0</v>
      </c>
      <c r="C267" s="1206" t="str">
        <f>【A票】【D票】!$K$10</f>
        <v xml:space="preserve"> </v>
      </c>
      <c r="D267" s="1207">
        <f t="shared" si="206"/>
        <v>148</v>
      </c>
      <c r="E267" s="472"/>
      <c r="F267" s="704"/>
      <c r="G267" s="588"/>
      <c r="H267" s="589"/>
      <c r="I267" s="639"/>
      <c r="J267" s="639"/>
      <c r="K267" s="639"/>
      <c r="L267" s="639"/>
      <c r="M267" s="639"/>
      <c r="N267" s="639"/>
      <c r="O267" s="639"/>
      <c r="P267" s="639"/>
      <c r="Q267" s="639"/>
      <c r="R267" s="639"/>
      <c r="S267" s="639"/>
      <c r="T267" s="639"/>
      <c r="U267" s="639"/>
      <c r="V267" s="640"/>
      <c r="W267" s="644"/>
      <c r="X267" s="644"/>
      <c r="Y267" s="645"/>
      <c r="Z267" s="643"/>
      <c r="AA267" s="212" t="str">
        <f t="shared" si="282"/>
        <v xml:space="preserve"> </v>
      </c>
      <c r="AB267" s="212" t="str">
        <f t="shared" si="283"/>
        <v xml:space="preserve"> </v>
      </c>
      <c r="AC267" s="81"/>
      <c r="AD267" s="448"/>
      <c r="AE267" s="448"/>
      <c r="AF267" s="804" t="str">
        <f t="shared" si="301"/>
        <v xml:space="preserve"> </v>
      </c>
      <c r="AG267" s="804" t="str">
        <f t="shared" si="302"/>
        <v xml:space="preserve"> </v>
      </c>
      <c r="AH267" s="440"/>
      <c r="AI267" s="704"/>
      <c r="AJ267" s="442"/>
      <c r="AK267" s="442"/>
      <c r="AL267" s="442"/>
      <c r="AM267" s="442"/>
      <c r="AN267" s="844"/>
      <c r="AO267" s="443"/>
      <c r="AP267" s="441"/>
      <c r="AQ267" s="1328" t="str">
        <f t="shared" si="330"/>
        <v xml:space="preserve"> </v>
      </c>
      <c r="AR267" s="213" t="str">
        <f t="shared" si="284"/>
        <v xml:space="preserve"> </v>
      </c>
      <c r="AS267" s="213" t="str">
        <f t="shared" si="285"/>
        <v xml:space="preserve"> </v>
      </c>
      <c r="AT267" s="1216" t="str">
        <f t="shared" si="286"/>
        <v xml:space="preserve"> </v>
      </c>
      <c r="AU267" s="1217" t="str">
        <f t="shared" si="287"/>
        <v xml:space="preserve"> </v>
      </c>
      <c r="AV267" s="79"/>
      <c r="AW267" s="1218" t="str">
        <f t="shared" si="288"/>
        <v/>
      </c>
      <c r="AX267" s="213" t="str">
        <f t="shared" si="303"/>
        <v xml:space="preserve"> </v>
      </c>
      <c r="AY267" s="213" t="str">
        <f t="shared" si="289"/>
        <v xml:space="preserve"> </v>
      </c>
      <c r="AZ267" s="445"/>
      <c r="BA267" s="81"/>
      <c r="BB267" s="81"/>
      <c r="BC267" s="80"/>
      <c r="BD267" s="245"/>
      <c r="BE267" s="442"/>
      <c r="BF267" s="442"/>
      <c r="BG267" s="442"/>
      <c r="BH267" s="219" t="str">
        <f t="shared" si="304"/>
        <v xml:space="preserve"> </v>
      </c>
      <c r="BI267" s="446"/>
      <c r="BJ267" s="704"/>
      <c r="BK267" s="81"/>
      <c r="BL267" s="451"/>
      <c r="BM267" s="450"/>
      <c r="BN267" s="449"/>
      <c r="BO267" s="449"/>
      <c r="BP267" s="81"/>
      <c r="BQ267" s="81"/>
      <c r="BR267" s="81"/>
      <c r="BS267" s="81"/>
      <c r="BT267" s="81"/>
      <c r="BU267" s="81"/>
      <c r="BV267" s="81"/>
      <c r="BW267" s="81"/>
      <c r="BX267" s="81"/>
      <c r="BY267" s="81"/>
      <c r="BZ267" s="81"/>
      <c r="CA267" s="81"/>
      <c r="CB267" s="81"/>
      <c r="CC267" s="81"/>
      <c r="CD267" s="81"/>
      <c r="CE267" s="81"/>
      <c r="CF267" s="81"/>
      <c r="CG267" s="81"/>
      <c r="CH267" s="81"/>
      <c r="CI267" s="81"/>
      <c r="CJ267" s="81"/>
      <c r="CK267" s="81"/>
      <c r="CL267" s="81"/>
      <c r="CM267" s="81"/>
      <c r="CN267" s="81"/>
      <c r="CO267" s="81"/>
      <c r="CP267" s="81"/>
      <c r="CQ267" s="81"/>
      <c r="CR267" s="81"/>
      <c r="CS267" s="81"/>
      <c r="CT267" s="81"/>
      <c r="CU267" s="81"/>
      <c r="CV267" s="81"/>
      <c r="CW267" s="81"/>
      <c r="CX267" s="81"/>
      <c r="CY267" s="81"/>
      <c r="CZ267" s="81"/>
      <c r="DA267" s="81"/>
      <c r="DB267" s="81"/>
      <c r="DC267" s="81"/>
      <c r="DD267" s="81"/>
      <c r="DE267" s="81"/>
      <c r="DF267" s="81"/>
      <c r="DG267" s="81"/>
      <c r="DH267" s="81"/>
      <c r="DI267" s="81"/>
      <c r="DJ267" s="81"/>
      <c r="DK267" s="448"/>
      <c r="DL267" s="213" t="str">
        <f t="shared" si="305"/>
        <v xml:space="preserve"> </v>
      </c>
      <c r="DM267" s="246">
        <f t="shared" si="290"/>
        <v>148</v>
      </c>
      <c r="DN267" s="447"/>
      <c r="DO267" s="449"/>
      <c r="DP267" s="81"/>
      <c r="DQ267" s="81"/>
      <c r="DR267" s="81"/>
      <c r="DS267" s="81"/>
      <c r="DT267" s="81"/>
      <c r="DU267" s="81"/>
      <c r="DV267" s="448"/>
      <c r="DW267" s="450"/>
      <c r="DX267" s="704"/>
      <c r="DY267" s="213" t="str">
        <f t="shared" si="291"/>
        <v xml:space="preserve"> </v>
      </c>
      <c r="DZ267" s="213" t="str">
        <f t="shared" si="292"/>
        <v xml:space="preserve"> </v>
      </c>
      <c r="EA267" s="247"/>
      <c r="EB267" s="247"/>
      <c r="EC267" s="247"/>
      <c r="ED267" s="247"/>
      <c r="EE267" s="247"/>
      <c r="EF267" s="247"/>
      <c r="EG267" s="450"/>
      <c r="EH267" s="704"/>
      <c r="EI267" s="213" t="str">
        <f t="shared" si="293"/>
        <v xml:space="preserve"> </v>
      </c>
      <c r="EJ267" s="213" t="str">
        <f t="shared" si="294"/>
        <v xml:space="preserve"> </v>
      </c>
      <c r="EK267" s="81"/>
      <c r="EL267" s="81"/>
      <c r="EM267" s="81"/>
      <c r="EN267" s="704"/>
      <c r="EO267" s="213" t="str">
        <f t="shared" si="295"/>
        <v xml:space="preserve"> </v>
      </c>
      <c r="EP267" s="249"/>
      <c r="EQ267" s="704"/>
      <c r="ER267" s="248"/>
      <c r="ES267" s="704"/>
      <c r="ET267" s="248"/>
      <c r="EU267" s="251"/>
      <c r="EV267" s="213" t="str">
        <f t="shared" si="296"/>
        <v xml:space="preserve"> </v>
      </c>
      <c r="EW267" s="213" t="str">
        <f t="shared" si="297"/>
        <v xml:space="preserve"> </v>
      </c>
      <c r="EX267" s="82"/>
      <c r="EY267" s="82"/>
      <c r="EZ267" s="82"/>
      <c r="FA267" s="248"/>
      <c r="FB267" s="1337" t="str">
        <f t="shared" si="298"/>
        <v xml:space="preserve"> </v>
      </c>
      <c r="FC267" s="452"/>
      <c r="FD267" s="213" t="str" cm="1">
        <f t="array" ref="FD267">IF(AND(SUM(COUNTIF(DO267:DV267,{"*実施*"}),COUNTIF(EA267:EF267,{"*実施*"}))&gt;0,FC267=""),"法に基づく措置あり→問12に記入",
IF(AND(SUM(COUNTIF(DO267:DV267,{"*実施*"}),COUNTIF(EA267:EF267,{"*実施*"}))&lt;1,FC267&lt;&gt;""),"法に基づく措置なし→問12に記入不要"," "))</f>
        <v xml:space="preserve"> </v>
      </c>
      <c r="FE267" s="449"/>
      <c r="FF267" s="704"/>
      <c r="FG267" s="81"/>
      <c r="FH267" s="449"/>
      <c r="FI267" s="1100"/>
      <c r="FJ267" s="1107" t="str">
        <f t="shared" si="306"/>
        <v xml:space="preserve"> </v>
      </c>
      <c r="FK267" s="779" t="str">
        <f t="shared" si="299"/>
        <v/>
      </c>
      <c r="FL267" s="212" t="str">
        <f t="shared" si="300"/>
        <v xml:space="preserve"> </v>
      </c>
      <c r="FM267" s="1335" t="str">
        <f t="shared" si="307"/>
        <v xml:space="preserve"> </v>
      </c>
      <c r="FN267" s="1273" t="str">
        <f t="shared" si="308"/>
        <v/>
      </c>
      <c r="FO267" s="1274" t="str">
        <f t="shared" si="309"/>
        <v/>
      </c>
      <c r="FP267" s="1275" t="str">
        <f t="shared" si="310"/>
        <v/>
      </c>
      <c r="FQ267" s="1275" t="str">
        <f t="shared" si="311"/>
        <v/>
      </c>
      <c r="FR267" s="1275" t="str">
        <f t="shared" si="312"/>
        <v/>
      </c>
      <c r="FS267" s="1275" t="str">
        <f t="shared" si="313"/>
        <v/>
      </c>
      <c r="FT267" s="1275" t="str">
        <f t="shared" si="314"/>
        <v/>
      </c>
      <c r="FU267" s="1275" t="str">
        <f t="shared" si="315"/>
        <v/>
      </c>
      <c r="FV267" s="1275" t="str">
        <f t="shared" si="316"/>
        <v/>
      </c>
      <c r="FW267" s="1275" t="str">
        <f t="shared" si="317"/>
        <v/>
      </c>
      <c r="FY267" s="1234" t="str">
        <f t="shared" si="331"/>
        <v xml:space="preserve"> </v>
      </c>
      <c r="FZ267" s="1234" t="str">
        <f t="shared" si="332"/>
        <v xml:space="preserve"> </v>
      </c>
      <c r="GA267" s="1234" t="str">
        <f t="shared" si="333"/>
        <v xml:space="preserve"> </v>
      </c>
      <c r="GB267" s="1234" t="str">
        <f t="shared" si="334"/>
        <v xml:space="preserve"> </v>
      </c>
      <c r="GC267" s="1234" t="str">
        <f t="shared" si="335"/>
        <v xml:space="preserve"> </v>
      </c>
      <c r="GD267" s="1234" t="str">
        <f t="shared" si="336"/>
        <v xml:space="preserve"> </v>
      </c>
      <c r="GE267" s="1234" t="str">
        <f t="shared" si="337"/>
        <v xml:space="preserve"> </v>
      </c>
      <c r="GF267" s="1234" t="str">
        <f t="shared" si="338"/>
        <v xml:space="preserve"> </v>
      </c>
      <c r="GG267" s="1234" t="str">
        <f t="shared" si="339"/>
        <v xml:space="preserve"> </v>
      </c>
      <c r="GH267" s="1234">
        <f t="shared" si="340"/>
        <v>0</v>
      </c>
      <c r="GI267" s="1234" t="str">
        <f t="shared" si="341"/>
        <v xml:space="preserve"> </v>
      </c>
      <c r="GJ267" s="1234" t="str">
        <f t="shared" si="342"/>
        <v xml:space="preserve"> </v>
      </c>
      <c r="GK267" s="1234" t="str">
        <f t="shared" si="343"/>
        <v xml:space="preserve"> </v>
      </c>
      <c r="GL267" s="1234" t="str">
        <f t="shared" si="344"/>
        <v xml:space="preserve"> </v>
      </c>
      <c r="GM267" s="1234" t="str">
        <f t="shared" si="345"/>
        <v xml:space="preserve"> </v>
      </c>
      <c r="GN267" s="1234" t="str">
        <f t="shared" si="346"/>
        <v xml:space="preserve"> </v>
      </c>
      <c r="GO267" s="1234" t="str">
        <f t="shared" si="347"/>
        <v xml:space="preserve"> </v>
      </c>
      <c r="GP267" s="1234" t="str">
        <f t="shared" si="348"/>
        <v xml:space="preserve"> </v>
      </c>
      <c r="GQ267" s="1234" t="str">
        <f t="shared" si="349"/>
        <v xml:space="preserve"> </v>
      </c>
      <c r="GR267" s="1234">
        <f t="shared" si="350"/>
        <v>0</v>
      </c>
      <c r="GS267" s="1234" t="str">
        <f t="shared" si="352"/>
        <v xml:space="preserve"> </v>
      </c>
      <c r="GT267" s="1234" t="str">
        <f t="shared" si="353"/>
        <v xml:space="preserve"> </v>
      </c>
      <c r="GU267" s="1234" t="str">
        <f t="shared" si="354"/>
        <v xml:space="preserve"> </v>
      </c>
      <c r="GV267" s="1234" t="str">
        <f t="shared" si="355"/>
        <v xml:space="preserve"> </v>
      </c>
      <c r="GW267" s="1234" t="str">
        <f t="shared" si="356"/>
        <v xml:space="preserve"> </v>
      </c>
      <c r="GX267" s="1234" t="str">
        <f t="shared" si="357"/>
        <v xml:space="preserve"> </v>
      </c>
      <c r="GY267" s="1234" t="str">
        <f t="shared" si="358"/>
        <v xml:space="preserve"> </v>
      </c>
      <c r="GZ267" s="1234" t="str">
        <f t="shared" si="359"/>
        <v xml:space="preserve"> </v>
      </c>
      <c r="HA267" s="1234" t="str">
        <f t="shared" si="360"/>
        <v xml:space="preserve"> </v>
      </c>
      <c r="HB267" s="1234">
        <f t="shared" si="351"/>
        <v>0</v>
      </c>
      <c r="HC267" s="1234" t="str">
        <f t="shared" si="318"/>
        <v xml:space="preserve"> </v>
      </c>
      <c r="HD267" s="1234" t="str">
        <f t="shared" si="319"/>
        <v xml:space="preserve"> </v>
      </c>
      <c r="HE267" s="1234" t="str">
        <f t="shared" si="320"/>
        <v xml:space="preserve"> </v>
      </c>
      <c r="HF267" s="1234">
        <f t="shared" si="321"/>
        <v>0</v>
      </c>
      <c r="HG267" s="1234" t="str">
        <f t="shared" si="322"/>
        <v xml:space="preserve"> </v>
      </c>
      <c r="HH267" s="1234" t="str">
        <f t="shared" si="323"/>
        <v xml:space="preserve"> </v>
      </c>
      <c r="HI267" s="1234" t="str">
        <f t="shared" si="324"/>
        <v xml:space="preserve"> </v>
      </c>
      <c r="HJ267" s="1234" t="str">
        <f t="shared" si="325"/>
        <v xml:space="preserve"> </v>
      </c>
      <c r="HK267" s="1234" t="str">
        <f t="shared" si="326"/>
        <v xml:space="preserve"> </v>
      </c>
      <c r="HL267" s="1234" t="str">
        <f t="shared" si="327"/>
        <v xml:space="preserve"> </v>
      </c>
      <c r="HM267" s="1234" t="str">
        <f t="shared" si="328"/>
        <v xml:space="preserve"> </v>
      </c>
      <c r="HN267" s="1234">
        <f t="shared" si="329"/>
        <v>0</v>
      </c>
    </row>
    <row r="268" spans="1:222" ht="30" customHeight="1" thickTop="1" thickBot="1">
      <c r="A268" s="1205">
        <f>【A票】【D票】!$D$10</f>
        <v>0</v>
      </c>
      <c r="B268" s="1205">
        <f>【A票】【D票】!$H$10</f>
        <v>0</v>
      </c>
      <c r="C268" s="1206" t="str">
        <f>【A票】【D票】!$K$10</f>
        <v xml:space="preserve"> </v>
      </c>
      <c r="D268" s="1207">
        <f t="shared" si="206"/>
        <v>149</v>
      </c>
      <c r="E268" s="472"/>
      <c r="F268" s="704"/>
      <c r="G268" s="588"/>
      <c r="H268" s="589"/>
      <c r="I268" s="639"/>
      <c r="J268" s="639"/>
      <c r="K268" s="639"/>
      <c r="L268" s="639"/>
      <c r="M268" s="639"/>
      <c r="N268" s="639"/>
      <c r="O268" s="639"/>
      <c r="P268" s="639"/>
      <c r="Q268" s="639"/>
      <c r="R268" s="639"/>
      <c r="S268" s="639"/>
      <c r="T268" s="639"/>
      <c r="U268" s="639"/>
      <c r="V268" s="640"/>
      <c r="W268" s="644"/>
      <c r="X268" s="644"/>
      <c r="Y268" s="645"/>
      <c r="Z268" s="643"/>
      <c r="AA268" s="212" t="str">
        <f t="shared" si="282"/>
        <v xml:space="preserve"> </v>
      </c>
      <c r="AB268" s="212" t="str">
        <f t="shared" si="283"/>
        <v xml:space="preserve"> </v>
      </c>
      <c r="AC268" s="81"/>
      <c r="AD268" s="448"/>
      <c r="AE268" s="448"/>
      <c r="AF268" s="804" t="str">
        <f t="shared" si="301"/>
        <v xml:space="preserve"> </v>
      </c>
      <c r="AG268" s="804" t="str">
        <f t="shared" si="302"/>
        <v xml:space="preserve"> </v>
      </c>
      <c r="AH268" s="440"/>
      <c r="AI268" s="704"/>
      <c r="AJ268" s="442"/>
      <c r="AK268" s="442"/>
      <c r="AL268" s="442"/>
      <c r="AM268" s="442"/>
      <c r="AN268" s="844"/>
      <c r="AO268" s="443"/>
      <c r="AP268" s="441"/>
      <c r="AQ268" s="1328" t="str">
        <f t="shared" si="330"/>
        <v xml:space="preserve"> </v>
      </c>
      <c r="AR268" s="213" t="str">
        <f t="shared" si="284"/>
        <v xml:space="preserve"> </v>
      </c>
      <c r="AS268" s="213" t="str">
        <f t="shared" si="285"/>
        <v xml:space="preserve"> </v>
      </c>
      <c r="AT268" s="1216" t="str">
        <f t="shared" si="286"/>
        <v xml:space="preserve"> </v>
      </c>
      <c r="AU268" s="1217" t="str">
        <f t="shared" si="287"/>
        <v xml:space="preserve"> </v>
      </c>
      <c r="AV268" s="79"/>
      <c r="AW268" s="1218" t="str">
        <f t="shared" si="288"/>
        <v/>
      </c>
      <c r="AX268" s="213" t="str">
        <f t="shared" si="303"/>
        <v xml:space="preserve"> </v>
      </c>
      <c r="AY268" s="213" t="str">
        <f t="shared" si="289"/>
        <v xml:space="preserve"> </v>
      </c>
      <c r="AZ268" s="445"/>
      <c r="BA268" s="81"/>
      <c r="BB268" s="81"/>
      <c r="BC268" s="80"/>
      <c r="BD268" s="245"/>
      <c r="BE268" s="442"/>
      <c r="BF268" s="442"/>
      <c r="BG268" s="442"/>
      <c r="BH268" s="219" t="str">
        <f t="shared" si="304"/>
        <v xml:space="preserve"> </v>
      </c>
      <c r="BI268" s="446"/>
      <c r="BJ268" s="704"/>
      <c r="BK268" s="81"/>
      <c r="BL268" s="451"/>
      <c r="BM268" s="450"/>
      <c r="BN268" s="449"/>
      <c r="BO268" s="449"/>
      <c r="BP268" s="81"/>
      <c r="BQ268" s="81"/>
      <c r="BR268" s="81"/>
      <c r="BS268" s="81"/>
      <c r="BT268" s="81"/>
      <c r="BU268" s="81"/>
      <c r="BV268" s="81"/>
      <c r="BW268" s="81"/>
      <c r="BX268" s="81"/>
      <c r="BY268" s="81"/>
      <c r="BZ268" s="81"/>
      <c r="CA268" s="81"/>
      <c r="CB268" s="81"/>
      <c r="CC268" s="81"/>
      <c r="CD268" s="81"/>
      <c r="CE268" s="81"/>
      <c r="CF268" s="81"/>
      <c r="CG268" s="81"/>
      <c r="CH268" s="81"/>
      <c r="CI268" s="81"/>
      <c r="CJ268" s="81"/>
      <c r="CK268" s="81"/>
      <c r="CL268" s="81"/>
      <c r="CM268" s="81"/>
      <c r="CN268" s="81"/>
      <c r="CO268" s="81"/>
      <c r="CP268" s="81"/>
      <c r="CQ268" s="81"/>
      <c r="CR268" s="81"/>
      <c r="CS268" s="81"/>
      <c r="CT268" s="81"/>
      <c r="CU268" s="81"/>
      <c r="CV268" s="81"/>
      <c r="CW268" s="81"/>
      <c r="CX268" s="81"/>
      <c r="CY268" s="81"/>
      <c r="CZ268" s="81"/>
      <c r="DA268" s="81"/>
      <c r="DB268" s="81"/>
      <c r="DC268" s="81"/>
      <c r="DD268" s="81"/>
      <c r="DE268" s="81"/>
      <c r="DF268" s="81"/>
      <c r="DG268" s="81"/>
      <c r="DH268" s="81"/>
      <c r="DI268" s="81"/>
      <c r="DJ268" s="81"/>
      <c r="DK268" s="448"/>
      <c r="DL268" s="213" t="str">
        <f t="shared" si="305"/>
        <v xml:space="preserve"> </v>
      </c>
      <c r="DM268" s="246">
        <f t="shared" si="290"/>
        <v>149</v>
      </c>
      <c r="DN268" s="447"/>
      <c r="DO268" s="449"/>
      <c r="DP268" s="81"/>
      <c r="DQ268" s="81"/>
      <c r="DR268" s="81"/>
      <c r="DS268" s="81"/>
      <c r="DT268" s="81"/>
      <c r="DU268" s="81"/>
      <c r="DV268" s="448"/>
      <c r="DW268" s="450"/>
      <c r="DX268" s="704"/>
      <c r="DY268" s="213" t="str">
        <f t="shared" si="291"/>
        <v xml:space="preserve"> </v>
      </c>
      <c r="DZ268" s="213" t="str">
        <f t="shared" si="292"/>
        <v xml:space="preserve"> </v>
      </c>
      <c r="EA268" s="247"/>
      <c r="EB268" s="247"/>
      <c r="EC268" s="247"/>
      <c r="ED268" s="247"/>
      <c r="EE268" s="247"/>
      <c r="EF268" s="247"/>
      <c r="EG268" s="450"/>
      <c r="EH268" s="704"/>
      <c r="EI268" s="213" t="str">
        <f t="shared" si="293"/>
        <v xml:space="preserve"> </v>
      </c>
      <c r="EJ268" s="213" t="str">
        <f t="shared" si="294"/>
        <v xml:space="preserve"> </v>
      </c>
      <c r="EK268" s="81"/>
      <c r="EL268" s="81"/>
      <c r="EM268" s="81"/>
      <c r="EN268" s="704"/>
      <c r="EO268" s="213" t="str">
        <f t="shared" si="295"/>
        <v xml:space="preserve"> </v>
      </c>
      <c r="EP268" s="249"/>
      <c r="EQ268" s="704"/>
      <c r="ER268" s="248"/>
      <c r="ES268" s="704"/>
      <c r="ET268" s="248"/>
      <c r="EU268" s="251"/>
      <c r="EV268" s="213" t="str">
        <f t="shared" si="296"/>
        <v xml:space="preserve"> </v>
      </c>
      <c r="EW268" s="213" t="str">
        <f t="shared" si="297"/>
        <v xml:space="preserve"> </v>
      </c>
      <c r="EX268" s="82"/>
      <c r="EY268" s="82"/>
      <c r="EZ268" s="82"/>
      <c r="FA268" s="248"/>
      <c r="FB268" s="1337" t="str">
        <f t="shared" si="298"/>
        <v xml:space="preserve"> </v>
      </c>
      <c r="FC268" s="452"/>
      <c r="FD268" s="213" t="str" cm="1">
        <f t="array" ref="FD268">IF(AND(SUM(COUNTIF(DO268:DV268,{"*実施*"}),COUNTIF(EA268:EF268,{"*実施*"}))&gt;0,FC268=""),"法に基づく措置あり→問12に記入",
IF(AND(SUM(COUNTIF(DO268:DV268,{"*実施*"}),COUNTIF(EA268:EF268,{"*実施*"}))&lt;1,FC268&lt;&gt;""),"法に基づく措置なし→問12に記入不要"," "))</f>
        <v xml:space="preserve"> </v>
      </c>
      <c r="FE268" s="449"/>
      <c r="FF268" s="704"/>
      <c r="FG268" s="81"/>
      <c r="FH268" s="449"/>
      <c r="FI268" s="1100"/>
      <c r="FJ268" s="1107" t="str">
        <f t="shared" si="306"/>
        <v xml:space="preserve"> </v>
      </c>
      <c r="FK268" s="779" t="str">
        <f t="shared" si="299"/>
        <v/>
      </c>
      <c r="FL268" s="212" t="str">
        <f t="shared" si="300"/>
        <v xml:space="preserve"> </v>
      </c>
      <c r="FM268" s="1335" t="str">
        <f t="shared" si="307"/>
        <v xml:space="preserve"> </v>
      </c>
      <c r="FN268" s="1273" t="str">
        <f t="shared" si="308"/>
        <v/>
      </c>
      <c r="FO268" s="1274" t="str">
        <f t="shared" si="309"/>
        <v/>
      </c>
      <c r="FP268" s="1275" t="str">
        <f t="shared" si="310"/>
        <v/>
      </c>
      <c r="FQ268" s="1275" t="str">
        <f t="shared" si="311"/>
        <v/>
      </c>
      <c r="FR268" s="1275" t="str">
        <f t="shared" si="312"/>
        <v/>
      </c>
      <c r="FS268" s="1275" t="str">
        <f t="shared" si="313"/>
        <v/>
      </c>
      <c r="FT268" s="1275" t="str">
        <f t="shared" si="314"/>
        <v/>
      </c>
      <c r="FU268" s="1275" t="str">
        <f t="shared" si="315"/>
        <v/>
      </c>
      <c r="FV268" s="1275" t="str">
        <f t="shared" si="316"/>
        <v/>
      </c>
      <c r="FW268" s="1275" t="str">
        <f t="shared" si="317"/>
        <v/>
      </c>
      <c r="FY268" s="1234" t="str">
        <f t="shared" si="331"/>
        <v xml:space="preserve"> </v>
      </c>
      <c r="FZ268" s="1234" t="str">
        <f t="shared" si="332"/>
        <v xml:space="preserve"> </v>
      </c>
      <c r="GA268" s="1234" t="str">
        <f t="shared" si="333"/>
        <v xml:space="preserve"> </v>
      </c>
      <c r="GB268" s="1234" t="str">
        <f t="shared" si="334"/>
        <v xml:space="preserve"> </v>
      </c>
      <c r="GC268" s="1234" t="str">
        <f t="shared" si="335"/>
        <v xml:space="preserve"> </v>
      </c>
      <c r="GD268" s="1234" t="str">
        <f t="shared" si="336"/>
        <v xml:space="preserve"> </v>
      </c>
      <c r="GE268" s="1234" t="str">
        <f t="shared" si="337"/>
        <v xml:space="preserve"> </v>
      </c>
      <c r="GF268" s="1234" t="str">
        <f t="shared" si="338"/>
        <v xml:space="preserve"> </v>
      </c>
      <c r="GG268" s="1234" t="str">
        <f t="shared" si="339"/>
        <v xml:space="preserve"> </v>
      </c>
      <c r="GH268" s="1234">
        <f t="shared" si="340"/>
        <v>0</v>
      </c>
      <c r="GI268" s="1234" t="str">
        <f t="shared" si="341"/>
        <v xml:space="preserve"> </v>
      </c>
      <c r="GJ268" s="1234" t="str">
        <f t="shared" si="342"/>
        <v xml:space="preserve"> </v>
      </c>
      <c r="GK268" s="1234" t="str">
        <f t="shared" si="343"/>
        <v xml:space="preserve"> </v>
      </c>
      <c r="GL268" s="1234" t="str">
        <f t="shared" si="344"/>
        <v xml:space="preserve"> </v>
      </c>
      <c r="GM268" s="1234" t="str">
        <f t="shared" si="345"/>
        <v xml:space="preserve"> </v>
      </c>
      <c r="GN268" s="1234" t="str">
        <f t="shared" si="346"/>
        <v xml:space="preserve"> </v>
      </c>
      <c r="GO268" s="1234" t="str">
        <f t="shared" si="347"/>
        <v xml:space="preserve"> </v>
      </c>
      <c r="GP268" s="1234" t="str">
        <f t="shared" si="348"/>
        <v xml:space="preserve"> </v>
      </c>
      <c r="GQ268" s="1234" t="str">
        <f t="shared" si="349"/>
        <v xml:space="preserve"> </v>
      </c>
      <c r="GR268" s="1234">
        <f t="shared" si="350"/>
        <v>0</v>
      </c>
      <c r="GS268" s="1234" t="str">
        <f t="shared" si="352"/>
        <v xml:space="preserve"> </v>
      </c>
      <c r="GT268" s="1234" t="str">
        <f t="shared" si="353"/>
        <v xml:space="preserve"> </v>
      </c>
      <c r="GU268" s="1234" t="str">
        <f t="shared" si="354"/>
        <v xml:space="preserve"> </v>
      </c>
      <c r="GV268" s="1234" t="str">
        <f t="shared" si="355"/>
        <v xml:space="preserve"> </v>
      </c>
      <c r="GW268" s="1234" t="str">
        <f t="shared" si="356"/>
        <v xml:space="preserve"> </v>
      </c>
      <c r="GX268" s="1234" t="str">
        <f t="shared" si="357"/>
        <v xml:space="preserve"> </v>
      </c>
      <c r="GY268" s="1234" t="str">
        <f t="shared" si="358"/>
        <v xml:space="preserve"> </v>
      </c>
      <c r="GZ268" s="1234" t="str">
        <f t="shared" si="359"/>
        <v xml:space="preserve"> </v>
      </c>
      <c r="HA268" s="1234" t="str">
        <f t="shared" si="360"/>
        <v xml:space="preserve"> </v>
      </c>
      <c r="HB268" s="1234">
        <f t="shared" si="351"/>
        <v>0</v>
      </c>
      <c r="HC268" s="1234" t="str">
        <f t="shared" si="318"/>
        <v xml:space="preserve"> </v>
      </c>
      <c r="HD268" s="1234" t="str">
        <f t="shared" si="319"/>
        <v xml:space="preserve"> </v>
      </c>
      <c r="HE268" s="1234" t="str">
        <f t="shared" si="320"/>
        <v xml:space="preserve"> </v>
      </c>
      <c r="HF268" s="1234">
        <f t="shared" si="321"/>
        <v>0</v>
      </c>
      <c r="HG268" s="1234" t="str">
        <f t="shared" si="322"/>
        <v xml:space="preserve"> </v>
      </c>
      <c r="HH268" s="1234" t="str">
        <f t="shared" si="323"/>
        <v xml:space="preserve"> </v>
      </c>
      <c r="HI268" s="1234" t="str">
        <f t="shared" si="324"/>
        <v xml:space="preserve"> </v>
      </c>
      <c r="HJ268" s="1234" t="str">
        <f t="shared" si="325"/>
        <v xml:space="preserve"> </v>
      </c>
      <c r="HK268" s="1234" t="str">
        <f t="shared" si="326"/>
        <v xml:space="preserve"> </v>
      </c>
      <c r="HL268" s="1234" t="str">
        <f t="shared" si="327"/>
        <v xml:space="preserve"> </v>
      </c>
      <c r="HM268" s="1234" t="str">
        <f t="shared" si="328"/>
        <v xml:space="preserve"> </v>
      </c>
      <c r="HN268" s="1234">
        <f t="shared" si="329"/>
        <v>0</v>
      </c>
    </row>
    <row r="269" spans="1:222" ht="30" customHeight="1" thickTop="1" thickBot="1">
      <c r="A269" s="1205">
        <f>【A票】【D票】!$D$10</f>
        <v>0</v>
      </c>
      <c r="B269" s="1205">
        <f>【A票】【D票】!$H$10</f>
        <v>0</v>
      </c>
      <c r="C269" s="1206" t="str">
        <f>【A票】【D票】!$K$10</f>
        <v xml:space="preserve"> </v>
      </c>
      <c r="D269" s="1207">
        <f t="shared" si="206"/>
        <v>150</v>
      </c>
      <c r="E269" s="472"/>
      <c r="F269" s="704"/>
      <c r="G269" s="588"/>
      <c r="H269" s="589"/>
      <c r="I269" s="639"/>
      <c r="J269" s="639"/>
      <c r="K269" s="639"/>
      <c r="L269" s="639"/>
      <c r="M269" s="639"/>
      <c r="N269" s="639"/>
      <c r="O269" s="639"/>
      <c r="P269" s="639"/>
      <c r="Q269" s="639"/>
      <c r="R269" s="639"/>
      <c r="S269" s="639"/>
      <c r="T269" s="639"/>
      <c r="U269" s="639"/>
      <c r="V269" s="640"/>
      <c r="W269" s="644"/>
      <c r="X269" s="644"/>
      <c r="Y269" s="645"/>
      <c r="Z269" s="643"/>
      <c r="AA269" s="212" t="str">
        <f t="shared" si="282"/>
        <v xml:space="preserve"> </v>
      </c>
      <c r="AB269" s="212" t="str">
        <f t="shared" si="283"/>
        <v xml:space="preserve"> </v>
      </c>
      <c r="AC269" s="81"/>
      <c r="AD269" s="448"/>
      <c r="AE269" s="448"/>
      <c r="AF269" s="804" t="str">
        <f t="shared" si="301"/>
        <v xml:space="preserve"> </v>
      </c>
      <c r="AG269" s="804" t="str">
        <f t="shared" si="302"/>
        <v xml:space="preserve"> </v>
      </c>
      <c r="AH269" s="440"/>
      <c r="AI269" s="704"/>
      <c r="AJ269" s="442"/>
      <c r="AK269" s="442"/>
      <c r="AL269" s="442"/>
      <c r="AM269" s="442"/>
      <c r="AN269" s="844"/>
      <c r="AO269" s="443"/>
      <c r="AP269" s="441"/>
      <c r="AQ269" s="1328" t="str">
        <f t="shared" si="330"/>
        <v xml:space="preserve"> </v>
      </c>
      <c r="AR269" s="213" t="str">
        <f t="shared" si="284"/>
        <v xml:space="preserve"> </v>
      </c>
      <c r="AS269" s="213" t="str">
        <f t="shared" si="285"/>
        <v xml:space="preserve"> </v>
      </c>
      <c r="AT269" s="1216" t="str">
        <f t="shared" si="286"/>
        <v xml:space="preserve"> </v>
      </c>
      <c r="AU269" s="1217" t="str">
        <f t="shared" si="287"/>
        <v xml:space="preserve"> </v>
      </c>
      <c r="AV269" s="79"/>
      <c r="AW269" s="1218" t="str">
        <f t="shared" si="288"/>
        <v/>
      </c>
      <c r="AX269" s="213" t="str">
        <f t="shared" si="303"/>
        <v xml:space="preserve"> </v>
      </c>
      <c r="AY269" s="213" t="str">
        <f t="shared" si="289"/>
        <v xml:space="preserve"> </v>
      </c>
      <c r="AZ269" s="445"/>
      <c r="BA269" s="81"/>
      <c r="BB269" s="81"/>
      <c r="BC269" s="80"/>
      <c r="BD269" s="245"/>
      <c r="BE269" s="442"/>
      <c r="BF269" s="442"/>
      <c r="BG269" s="442"/>
      <c r="BH269" s="219" t="str">
        <f t="shared" si="304"/>
        <v xml:space="preserve"> </v>
      </c>
      <c r="BI269" s="446"/>
      <c r="BJ269" s="704"/>
      <c r="BK269" s="81"/>
      <c r="BL269" s="451"/>
      <c r="BM269" s="450"/>
      <c r="BN269" s="449"/>
      <c r="BO269" s="449"/>
      <c r="BP269" s="81"/>
      <c r="BQ269" s="81"/>
      <c r="BR269" s="81"/>
      <c r="BS269" s="81"/>
      <c r="BT269" s="81"/>
      <c r="BU269" s="81"/>
      <c r="BV269" s="81"/>
      <c r="BW269" s="81"/>
      <c r="BX269" s="81"/>
      <c r="BY269" s="81"/>
      <c r="BZ269" s="81"/>
      <c r="CA269" s="81"/>
      <c r="CB269" s="81"/>
      <c r="CC269" s="81"/>
      <c r="CD269" s="81"/>
      <c r="CE269" s="81"/>
      <c r="CF269" s="81"/>
      <c r="CG269" s="81"/>
      <c r="CH269" s="81"/>
      <c r="CI269" s="81"/>
      <c r="CJ269" s="81"/>
      <c r="CK269" s="81"/>
      <c r="CL269" s="81"/>
      <c r="CM269" s="81"/>
      <c r="CN269" s="81"/>
      <c r="CO269" s="81"/>
      <c r="CP269" s="81"/>
      <c r="CQ269" s="81"/>
      <c r="CR269" s="81"/>
      <c r="CS269" s="81"/>
      <c r="CT269" s="81"/>
      <c r="CU269" s="81"/>
      <c r="CV269" s="81"/>
      <c r="CW269" s="81"/>
      <c r="CX269" s="81"/>
      <c r="CY269" s="81"/>
      <c r="CZ269" s="81"/>
      <c r="DA269" s="81"/>
      <c r="DB269" s="81"/>
      <c r="DC269" s="81"/>
      <c r="DD269" s="81"/>
      <c r="DE269" s="81"/>
      <c r="DF269" s="81"/>
      <c r="DG269" s="81"/>
      <c r="DH269" s="81"/>
      <c r="DI269" s="81"/>
      <c r="DJ269" s="81"/>
      <c r="DK269" s="448"/>
      <c r="DL269" s="213" t="str">
        <f t="shared" si="305"/>
        <v xml:space="preserve"> </v>
      </c>
      <c r="DM269" s="246">
        <f t="shared" si="290"/>
        <v>150</v>
      </c>
      <c r="DN269" s="447"/>
      <c r="DO269" s="449"/>
      <c r="DP269" s="81"/>
      <c r="DQ269" s="81"/>
      <c r="DR269" s="81"/>
      <c r="DS269" s="81"/>
      <c r="DT269" s="81"/>
      <c r="DU269" s="81"/>
      <c r="DV269" s="448"/>
      <c r="DW269" s="450"/>
      <c r="DX269" s="704"/>
      <c r="DY269" s="213" t="str">
        <f t="shared" si="291"/>
        <v xml:space="preserve"> </v>
      </c>
      <c r="DZ269" s="213" t="str">
        <f t="shared" si="292"/>
        <v xml:space="preserve"> </v>
      </c>
      <c r="EA269" s="247"/>
      <c r="EB269" s="247"/>
      <c r="EC269" s="247"/>
      <c r="ED269" s="247"/>
      <c r="EE269" s="247"/>
      <c r="EF269" s="247"/>
      <c r="EG269" s="450"/>
      <c r="EH269" s="704"/>
      <c r="EI269" s="213" t="str">
        <f t="shared" si="293"/>
        <v xml:space="preserve"> </v>
      </c>
      <c r="EJ269" s="213" t="str">
        <f t="shared" si="294"/>
        <v xml:space="preserve"> </v>
      </c>
      <c r="EK269" s="81"/>
      <c r="EL269" s="81"/>
      <c r="EM269" s="81"/>
      <c r="EN269" s="704"/>
      <c r="EO269" s="213" t="str">
        <f t="shared" si="295"/>
        <v xml:space="preserve"> </v>
      </c>
      <c r="EP269" s="249"/>
      <c r="EQ269" s="704"/>
      <c r="ER269" s="248"/>
      <c r="ES269" s="704"/>
      <c r="ET269" s="248"/>
      <c r="EU269" s="251"/>
      <c r="EV269" s="213" t="str">
        <f t="shared" si="296"/>
        <v xml:space="preserve"> </v>
      </c>
      <c r="EW269" s="213" t="str">
        <f t="shared" si="297"/>
        <v xml:space="preserve"> </v>
      </c>
      <c r="EX269" s="82"/>
      <c r="EY269" s="82"/>
      <c r="EZ269" s="82"/>
      <c r="FA269" s="248"/>
      <c r="FB269" s="1337" t="str">
        <f t="shared" si="298"/>
        <v xml:space="preserve"> </v>
      </c>
      <c r="FC269" s="452"/>
      <c r="FD269" s="213" t="str" cm="1">
        <f t="array" ref="FD269">IF(AND(SUM(COUNTIF(DO269:DV269,{"*実施*"}),COUNTIF(EA269:EF269,{"*実施*"}))&gt;0,FC269=""),"法に基づく措置あり→問12に記入",
IF(AND(SUM(COUNTIF(DO269:DV269,{"*実施*"}),COUNTIF(EA269:EF269,{"*実施*"}))&lt;1,FC269&lt;&gt;""),"法に基づく措置なし→問12に記入不要"," "))</f>
        <v xml:space="preserve"> </v>
      </c>
      <c r="FE269" s="449"/>
      <c r="FF269" s="704"/>
      <c r="FG269" s="81"/>
      <c r="FH269" s="449"/>
      <c r="FI269" s="1100"/>
      <c r="FJ269" s="1107" t="str">
        <f t="shared" si="306"/>
        <v xml:space="preserve"> </v>
      </c>
      <c r="FK269" s="779" t="str">
        <f t="shared" si="299"/>
        <v/>
      </c>
      <c r="FL269" s="212" t="str">
        <f t="shared" si="300"/>
        <v xml:space="preserve"> </v>
      </c>
      <c r="FM269" s="1335" t="str">
        <f t="shared" si="307"/>
        <v xml:space="preserve"> </v>
      </c>
      <c r="FN269" s="1273" t="str">
        <f t="shared" si="308"/>
        <v/>
      </c>
      <c r="FO269" s="1274" t="str">
        <f t="shared" si="309"/>
        <v/>
      </c>
      <c r="FP269" s="1275" t="str">
        <f t="shared" si="310"/>
        <v/>
      </c>
      <c r="FQ269" s="1275" t="str">
        <f t="shared" si="311"/>
        <v/>
      </c>
      <c r="FR269" s="1275" t="str">
        <f t="shared" si="312"/>
        <v/>
      </c>
      <c r="FS269" s="1275" t="str">
        <f t="shared" si="313"/>
        <v/>
      </c>
      <c r="FT269" s="1275" t="str">
        <f t="shared" si="314"/>
        <v/>
      </c>
      <c r="FU269" s="1275" t="str">
        <f t="shared" si="315"/>
        <v/>
      </c>
      <c r="FV269" s="1275" t="str">
        <f t="shared" si="316"/>
        <v/>
      </c>
      <c r="FW269" s="1275" t="str">
        <f t="shared" si="317"/>
        <v/>
      </c>
      <c r="FY269" s="1234" t="str">
        <f t="shared" si="331"/>
        <v xml:space="preserve"> </v>
      </c>
      <c r="FZ269" s="1234" t="str">
        <f t="shared" si="332"/>
        <v xml:space="preserve"> </v>
      </c>
      <c r="GA269" s="1234" t="str">
        <f t="shared" si="333"/>
        <v xml:space="preserve"> </v>
      </c>
      <c r="GB269" s="1234" t="str">
        <f t="shared" si="334"/>
        <v xml:space="preserve"> </v>
      </c>
      <c r="GC269" s="1234" t="str">
        <f t="shared" si="335"/>
        <v xml:space="preserve"> </v>
      </c>
      <c r="GD269" s="1234" t="str">
        <f t="shared" si="336"/>
        <v xml:space="preserve"> </v>
      </c>
      <c r="GE269" s="1234" t="str">
        <f t="shared" si="337"/>
        <v xml:space="preserve"> </v>
      </c>
      <c r="GF269" s="1234" t="str">
        <f t="shared" si="338"/>
        <v xml:space="preserve"> </v>
      </c>
      <c r="GG269" s="1234" t="str">
        <f t="shared" si="339"/>
        <v xml:space="preserve"> </v>
      </c>
      <c r="GH269" s="1234">
        <f t="shared" si="340"/>
        <v>0</v>
      </c>
      <c r="GI269" s="1234" t="str">
        <f t="shared" si="341"/>
        <v xml:space="preserve"> </v>
      </c>
      <c r="GJ269" s="1234" t="str">
        <f t="shared" si="342"/>
        <v xml:space="preserve"> </v>
      </c>
      <c r="GK269" s="1234" t="str">
        <f t="shared" si="343"/>
        <v xml:space="preserve"> </v>
      </c>
      <c r="GL269" s="1234" t="str">
        <f t="shared" si="344"/>
        <v xml:space="preserve"> </v>
      </c>
      <c r="GM269" s="1234" t="str">
        <f t="shared" si="345"/>
        <v xml:space="preserve"> </v>
      </c>
      <c r="GN269" s="1234" t="str">
        <f t="shared" si="346"/>
        <v xml:space="preserve"> </v>
      </c>
      <c r="GO269" s="1234" t="str">
        <f t="shared" si="347"/>
        <v xml:space="preserve"> </v>
      </c>
      <c r="GP269" s="1234" t="str">
        <f t="shared" si="348"/>
        <v xml:space="preserve"> </v>
      </c>
      <c r="GQ269" s="1234" t="str">
        <f t="shared" si="349"/>
        <v xml:space="preserve"> </v>
      </c>
      <c r="GR269" s="1234">
        <f t="shared" si="350"/>
        <v>0</v>
      </c>
      <c r="GS269" s="1234" t="str">
        <f t="shared" si="352"/>
        <v xml:space="preserve"> </v>
      </c>
      <c r="GT269" s="1234" t="str">
        <f t="shared" si="353"/>
        <v xml:space="preserve"> </v>
      </c>
      <c r="GU269" s="1234" t="str">
        <f t="shared" si="354"/>
        <v xml:space="preserve"> </v>
      </c>
      <c r="GV269" s="1234" t="str">
        <f t="shared" si="355"/>
        <v xml:space="preserve"> </v>
      </c>
      <c r="GW269" s="1234" t="str">
        <f t="shared" si="356"/>
        <v xml:space="preserve"> </v>
      </c>
      <c r="GX269" s="1234" t="str">
        <f t="shared" si="357"/>
        <v xml:space="preserve"> </v>
      </c>
      <c r="GY269" s="1234" t="str">
        <f t="shared" si="358"/>
        <v xml:space="preserve"> </v>
      </c>
      <c r="GZ269" s="1234" t="str">
        <f t="shared" si="359"/>
        <v xml:space="preserve"> </v>
      </c>
      <c r="HA269" s="1234" t="str">
        <f t="shared" si="360"/>
        <v xml:space="preserve"> </v>
      </c>
      <c r="HB269" s="1234">
        <f t="shared" si="351"/>
        <v>0</v>
      </c>
      <c r="HC269" s="1234" t="str">
        <f t="shared" si="318"/>
        <v xml:space="preserve"> </v>
      </c>
      <c r="HD269" s="1234" t="str">
        <f t="shared" si="319"/>
        <v xml:space="preserve"> </v>
      </c>
      <c r="HE269" s="1234" t="str">
        <f t="shared" si="320"/>
        <v xml:space="preserve"> </v>
      </c>
      <c r="HF269" s="1234">
        <f t="shared" si="321"/>
        <v>0</v>
      </c>
      <c r="HG269" s="1234" t="str">
        <f t="shared" si="322"/>
        <v xml:space="preserve"> </v>
      </c>
      <c r="HH269" s="1234" t="str">
        <f t="shared" si="323"/>
        <v xml:space="preserve"> </v>
      </c>
      <c r="HI269" s="1234" t="str">
        <f t="shared" si="324"/>
        <v xml:space="preserve"> </v>
      </c>
      <c r="HJ269" s="1234" t="str">
        <f t="shared" si="325"/>
        <v xml:space="preserve"> </v>
      </c>
      <c r="HK269" s="1234" t="str">
        <f t="shared" si="326"/>
        <v xml:space="preserve"> </v>
      </c>
      <c r="HL269" s="1234" t="str">
        <f t="shared" si="327"/>
        <v xml:space="preserve"> </v>
      </c>
      <c r="HM269" s="1234" t="str">
        <f t="shared" si="328"/>
        <v xml:space="preserve"> </v>
      </c>
      <c r="HN269" s="1234">
        <f t="shared" si="329"/>
        <v>0</v>
      </c>
    </row>
    <row r="270" spans="1:222" ht="30" customHeight="1" thickTop="1" thickBot="1">
      <c r="A270" s="1205">
        <f>【A票】【D票】!$D$10</f>
        <v>0</v>
      </c>
      <c r="B270" s="1205">
        <f>【A票】【D票】!$H$10</f>
        <v>0</v>
      </c>
      <c r="C270" s="1206" t="str">
        <f>【A票】【D票】!$K$10</f>
        <v xml:space="preserve"> </v>
      </c>
      <c r="D270" s="1207">
        <f t="shared" si="206"/>
        <v>151</v>
      </c>
      <c r="E270" s="472"/>
      <c r="F270" s="704"/>
      <c r="G270" s="588"/>
      <c r="H270" s="589"/>
      <c r="I270" s="639"/>
      <c r="J270" s="639"/>
      <c r="K270" s="639"/>
      <c r="L270" s="639"/>
      <c r="M270" s="639"/>
      <c r="N270" s="639"/>
      <c r="O270" s="639"/>
      <c r="P270" s="639"/>
      <c r="Q270" s="639"/>
      <c r="R270" s="639"/>
      <c r="S270" s="639"/>
      <c r="T270" s="639"/>
      <c r="U270" s="639"/>
      <c r="V270" s="640"/>
      <c r="W270" s="644"/>
      <c r="X270" s="644"/>
      <c r="Y270" s="645"/>
      <c r="Z270" s="643"/>
      <c r="AA270" s="212" t="str">
        <f t="shared" si="282"/>
        <v xml:space="preserve"> </v>
      </c>
      <c r="AB270" s="212" t="str">
        <f t="shared" si="283"/>
        <v xml:space="preserve"> </v>
      </c>
      <c r="AC270" s="81"/>
      <c r="AD270" s="448"/>
      <c r="AE270" s="448"/>
      <c r="AF270" s="804" t="str">
        <f t="shared" si="301"/>
        <v xml:space="preserve"> </v>
      </c>
      <c r="AG270" s="804" t="str">
        <f t="shared" si="302"/>
        <v xml:space="preserve"> </v>
      </c>
      <c r="AH270" s="440"/>
      <c r="AI270" s="704"/>
      <c r="AJ270" s="442"/>
      <c r="AK270" s="442"/>
      <c r="AL270" s="442"/>
      <c r="AM270" s="442"/>
      <c r="AN270" s="844"/>
      <c r="AO270" s="443"/>
      <c r="AP270" s="441"/>
      <c r="AQ270" s="1328" t="str">
        <f t="shared" si="330"/>
        <v xml:space="preserve"> </v>
      </c>
      <c r="AR270" s="213" t="str">
        <f t="shared" si="284"/>
        <v xml:space="preserve"> </v>
      </c>
      <c r="AS270" s="213" t="str">
        <f t="shared" si="285"/>
        <v xml:space="preserve"> </v>
      </c>
      <c r="AT270" s="1216" t="str">
        <f t="shared" si="286"/>
        <v xml:space="preserve"> </v>
      </c>
      <c r="AU270" s="1217" t="str">
        <f t="shared" si="287"/>
        <v xml:space="preserve"> </v>
      </c>
      <c r="AV270" s="79"/>
      <c r="AW270" s="1218" t="str">
        <f t="shared" si="288"/>
        <v/>
      </c>
      <c r="AX270" s="213" t="str">
        <f t="shared" si="303"/>
        <v xml:space="preserve"> </v>
      </c>
      <c r="AY270" s="213" t="str">
        <f t="shared" si="289"/>
        <v xml:space="preserve"> </v>
      </c>
      <c r="AZ270" s="445"/>
      <c r="BA270" s="81"/>
      <c r="BB270" s="81"/>
      <c r="BC270" s="80"/>
      <c r="BD270" s="245"/>
      <c r="BE270" s="442"/>
      <c r="BF270" s="442"/>
      <c r="BG270" s="442"/>
      <c r="BH270" s="219" t="str">
        <f t="shared" si="304"/>
        <v xml:space="preserve"> </v>
      </c>
      <c r="BI270" s="446"/>
      <c r="BJ270" s="704"/>
      <c r="BK270" s="81"/>
      <c r="BL270" s="451"/>
      <c r="BM270" s="450"/>
      <c r="BN270" s="449"/>
      <c r="BO270" s="449"/>
      <c r="BP270" s="81"/>
      <c r="BQ270" s="81"/>
      <c r="BR270" s="81"/>
      <c r="BS270" s="81"/>
      <c r="BT270" s="81"/>
      <c r="BU270" s="81"/>
      <c r="BV270" s="81"/>
      <c r="BW270" s="81"/>
      <c r="BX270" s="81"/>
      <c r="BY270" s="81"/>
      <c r="BZ270" s="81"/>
      <c r="CA270" s="81"/>
      <c r="CB270" s="81"/>
      <c r="CC270" s="81"/>
      <c r="CD270" s="81"/>
      <c r="CE270" s="81"/>
      <c r="CF270" s="81"/>
      <c r="CG270" s="81"/>
      <c r="CH270" s="81"/>
      <c r="CI270" s="81"/>
      <c r="CJ270" s="81"/>
      <c r="CK270" s="81"/>
      <c r="CL270" s="81"/>
      <c r="CM270" s="81"/>
      <c r="CN270" s="81"/>
      <c r="CO270" s="81"/>
      <c r="CP270" s="81"/>
      <c r="CQ270" s="81"/>
      <c r="CR270" s="81"/>
      <c r="CS270" s="81"/>
      <c r="CT270" s="81"/>
      <c r="CU270" s="81"/>
      <c r="CV270" s="81"/>
      <c r="CW270" s="81"/>
      <c r="CX270" s="81"/>
      <c r="CY270" s="81"/>
      <c r="CZ270" s="81"/>
      <c r="DA270" s="81"/>
      <c r="DB270" s="81"/>
      <c r="DC270" s="81"/>
      <c r="DD270" s="81"/>
      <c r="DE270" s="81"/>
      <c r="DF270" s="81"/>
      <c r="DG270" s="81"/>
      <c r="DH270" s="81"/>
      <c r="DI270" s="81"/>
      <c r="DJ270" s="81"/>
      <c r="DK270" s="448"/>
      <c r="DL270" s="213" t="str">
        <f t="shared" si="305"/>
        <v xml:space="preserve"> </v>
      </c>
      <c r="DM270" s="246">
        <f t="shared" si="290"/>
        <v>151</v>
      </c>
      <c r="DN270" s="447"/>
      <c r="DO270" s="449"/>
      <c r="DP270" s="81"/>
      <c r="DQ270" s="81"/>
      <c r="DR270" s="81"/>
      <c r="DS270" s="81"/>
      <c r="DT270" s="81"/>
      <c r="DU270" s="81"/>
      <c r="DV270" s="448"/>
      <c r="DW270" s="450"/>
      <c r="DX270" s="704"/>
      <c r="DY270" s="213" t="str">
        <f t="shared" si="291"/>
        <v xml:space="preserve"> </v>
      </c>
      <c r="DZ270" s="213" t="str">
        <f t="shared" si="292"/>
        <v xml:space="preserve"> </v>
      </c>
      <c r="EA270" s="247"/>
      <c r="EB270" s="247"/>
      <c r="EC270" s="247"/>
      <c r="ED270" s="247"/>
      <c r="EE270" s="247"/>
      <c r="EF270" s="247"/>
      <c r="EG270" s="450"/>
      <c r="EH270" s="704"/>
      <c r="EI270" s="213" t="str">
        <f t="shared" si="293"/>
        <v xml:space="preserve"> </v>
      </c>
      <c r="EJ270" s="213" t="str">
        <f t="shared" si="294"/>
        <v xml:space="preserve"> </v>
      </c>
      <c r="EK270" s="81"/>
      <c r="EL270" s="81"/>
      <c r="EM270" s="81"/>
      <c r="EN270" s="704"/>
      <c r="EO270" s="213" t="str">
        <f t="shared" si="295"/>
        <v xml:space="preserve"> </v>
      </c>
      <c r="EP270" s="249"/>
      <c r="EQ270" s="704"/>
      <c r="ER270" s="248"/>
      <c r="ES270" s="704"/>
      <c r="ET270" s="248"/>
      <c r="EU270" s="251"/>
      <c r="EV270" s="213" t="str">
        <f t="shared" si="296"/>
        <v xml:space="preserve"> </v>
      </c>
      <c r="EW270" s="213" t="str">
        <f t="shared" si="297"/>
        <v xml:space="preserve"> </v>
      </c>
      <c r="EX270" s="82"/>
      <c r="EY270" s="82"/>
      <c r="EZ270" s="82"/>
      <c r="FA270" s="248"/>
      <c r="FB270" s="1337" t="str">
        <f t="shared" si="298"/>
        <v xml:space="preserve"> </v>
      </c>
      <c r="FC270" s="452"/>
      <c r="FD270" s="213" t="str" cm="1">
        <f t="array" ref="FD270">IF(AND(SUM(COUNTIF(DO270:DV270,{"*実施*"}),COUNTIF(EA270:EF270,{"*実施*"}))&gt;0,FC270=""),"法に基づく措置あり→問12に記入",
IF(AND(SUM(COUNTIF(DO270:DV270,{"*実施*"}),COUNTIF(EA270:EF270,{"*実施*"}))&lt;1,FC270&lt;&gt;""),"法に基づく措置なし→問12に記入不要"," "))</f>
        <v xml:space="preserve"> </v>
      </c>
      <c r="FE270" s="449"/>
      <c r="FF270" s="704"/>
      <c r="FG270" s="81"/>
      <c r="FH270" s="449"/>
      <c r="FI270" s="1100"/>
      <c r="FJ270" s="1107" t="str">
        <f t="shared" si="306"/>
        <v xml:space="preserve"> </v>
      </c>
      <c r="FK270" s="779" t="str">
        <f t="shared" si="299"/>
        <v/>
      </c>
      <c r="FL270" s="212" t="str">
        <f t="shared" si="300"/>
        <v xml:space="preserve"> </v>
      </c>
      <c r="FM270" s="1335" t="str">
        <f t="shared" si="307"/>
        <v xml:space="preserve"> </v>
      </c>
      <c r="FN270" s="1273" t="str">
        <f t="shared" si="308"/>
        <v/>
      </c>
      <c r="FO270" s="1274" t="str">
        <f t="shared" si="309"/>
        <v/>
      </c>
      <c r="FP270" s="1275" t="str">
        <f t="shared" si="310"/>
        <v/>
      </c>
      <c r="FQ270" s="1275" t="str">
        <f t="shared" si="311"/>
        <v/>
      </c>
      <c r="FR270" s="1275" t="str">
        <f t="shared" si="312"/>
        <v/>
      </c>
      <c r="FS270" s="1275" t="str">
        <f t="shared" si="313"/>
        <v/>
      </c>
      <c r="FT270" s="1275" t="str">
        <f t="shared" si="314"/>
        <v/>
      </c>
      <c r="FU270" s="1275" t="str">
        <f t="shared" si="315"/>
        <v/>
      </c>
      <c r="FV270" s="1275" t="str">
        <f t="shared" si="316"/>
        <v/>
      </c>
      <c r="FW270" s="1275" t="str">
        <f t="shared" si="317"/>
        <v/>
      </c>
      <c r="FY270" s="1234" t="str">
        <f t="shared" si="331"/>
        <v xml:space="preserve"> </v>
      </c>
      <c r="FZ270" s="1234" t="str">
        <f t="shared" si="332"/>
        <v xml:space="preserve"> </v>
      </c>
      <c r="GA270" s="1234" t="str">
        <f t="shared" si="333"/>
        <v xml:space="preserve"> </v>
      </c>
      <c r="GB270" s="1234" t="str">
        <f t="shared" si="334"/>
        <v xml:space="preserve"> </v>
      </c>
      <c r="GC270" s="1234" t="str">
        <f t="shared" si="335"/>
        <v xml:space="preserve"> </v>
      </c>
      <c r="GD270" s="1234" t="str">
        <f t="shared" si="336"/>
        <v xml:space="preserve"> </v>
      </c>
      <c r="GE270" s="1234" t="str">
        <f t="shared" si="337"/>
        <v xml:space="preserve"> </v>
      </c>
      <c r="GF270" s="1234" t="str">
        <f t="shared" si="338"/>
        <v xml:space="preserve"> </v>
      </c>
      <c r="GG270" s="1234" t="str">
        <f t="shared" si="339"/>
        <v xml:space="preserve"> </v>
      </c>
      <c r="GH270" s="1234">
        <f t="shared" si="340"/>
        <v>0</v>
      </c>
      <c r="GI270" s="1234" t="str">
        <f t="shared" si="341"/>
        <v xml:space="preserve"> </v>
      </c>
      <c r="GJ270" s="1234" t="str">
        <f t="shared" si="342"/>
        <v xml:space="preserve"> </v>
      </c>
      <c r="GK270" s="1234" t="str">
        <f t="shared" si="343"/>
        <v xml:space="preserve"> </v>
      </c>
      <c r="GL270" s="1234" t="str">
        <f t="shared" si="344"/>
        <v xml:space="preserve"> </v>
      </c>
      <c r="GM270" s="1234" t="str">
        <f t="shared" si="345"/>
        <v xml:space="preserve"> </v>
      </c>
      <c r="GN270" s="1234" t="str">
        <f t="shared" si="346"/>
        <v xml:space="preserve"> </v>
      </c>
      <c r="GO270" s="1234" t="str">
        <f t="shared" si="347"/>
        <v xml:space="preserve"> </v>
      </c>
      <c r="GP270" s="1234" t="str">
        <f t="shared" si="348"/>
        <v xml:space="preserve"> </v>
      </c>
      <c r="GQ270" s="1234" t="str">
        <f t="shared" si="349"/>
        <v xml:space="preserve"> </v>
      </c>
      <c r="GR270" s="1234">
        <f t="shared" si="350"/>
        <v>0</v>
      </c>
      <c r="GS270" s="1234" t="str">
        <f t="shared" si="352"/>
        <v xml:space="preserve"> </v>
      </c>
      <c r="GT270" s="1234" t="str">
        <f t="shared" si="353"/>
        <v xml:space="preserve"> </v>
      </c>
      <c r="GU270" s="1234" t="str">
        <f t="shared" si="354"/>
        <v xml:space="preserve"> </v>
      </c>
      <c r="GV270" s="1234" t="str">
        <f t="shared" si="355"/>
        <v xml:space="preserve"> </v>
      </c>
      <c r="GW270" s="1234" t="str">
        <f t="shared" si="356"/>
        <v xml:space="preserve"> </v>
      </c>
      <c r="GX270" s="1234" t="str">
        <f t="shared" si="357"/>
        <v xml:space="preserve"> </v>
      </c>
      <c r="GY270" s="1234" t="str">
        <f t="shared" si="358"/>
        <v xml:space="preserve"> </v>
      </c>
      <c r="GZ270" s="1234" t="str">
        <f t="shared" si="359"/>
        <v xml:space="preserve"> </v>
      </c>
      <c r="HA270" s="1234" t="str">
        <f t="shared" si="360"/>
        <v xml:space="preserve"> </v>
      </c>
      <c r="HB270" s="1234">
        <f t="shared" si="351"/>
        <v>0</v>
      </c>
      <c r="HC270" s="1234" t="str">
        <f t="shared" si="318"/>
        <v xml:space="preserve"> </v>
      </c>
      <c r="HD270" s="1234" t="str">
        <f t="shared" si="319"/>
        <v xml:space="preserve"> </v>
      </c>
      <c r="HE270" s="1234" t="str">
        <f t="shared" si="320"/>
        <v xml:space="preserve"> </v>
      </c>
      <c r="HF270" s="1234">
        <f t="shared" si="321"/>
        <v>0</v>
      </c>
      <c r="HG270" s="1234" t="str">
        <f t="shared" si="322"/>
        <v xml:space="preserve"> </v>
      </c>
      <c r="HH270" s="1234" t="str">
        <f t="shared" si="323"/>
        <v xml:space="preserve"> </v>
      </c>
      <c r="HI270" s="1234" t="str">
        <f t="shared" si="324"/>
        <v xml:space="preserve"> </v>
      </c>
      <c r="HJ270" s="1234" t="str">
        <f t="shared" si="325"/>
        <v xml:space="preserve"> </v>
      </c>
      <c r="HK270" s="1234" t="str">
        <f t="shared" si="326"/>
        <v xml:space="preserve"> </v>
      </c>
      <c r="HL270" s="1234" t="str">
        <f t="shared" si="327"/>
        <v xml:space="preserve"> </v>
      </c>
      <c r="HM270" s="1234" t="str">
        <f t="shared" si="328"/>
        <v xml:space="preserve"> </v>
      </c>
      <c r="HN270" s="1234">
        <f t="shared" si="329"/>
        <v>0</v>
      </c>
    </row>
    <row r="271" spans="1:222" ht="30" customHeight="1" thickTop="1" thickBot="1">
      <c r="A271" s="1205">
        <f>【A票】【D票】!$D$10</f>
        <v>0</v>
      </c>
      <c r="B271" s="1205">
        <f>【A票】【D票】!$H$10</f>
        <v>0</v>
      </c>
      <c r="C271" s="1206" t="str">
        <f>【A票】【D票】!$K$10</f>
        <v xml:space="preserve"> </v>
      </c>
      <c r="D271" s="1207">
        <f t="shared" si="206"/>
        <v>152</v>
      </c>
      <c r="E271" s="472"/>
      <c r="F271" s="704"/>
      <c r="G271" s="588"/>
      <c r="H271" s="589"/>
      <c r="I271" s="639"/>
      <c r="J271" s="639"/>
      <c r="K271" s="639"/>
      <c r="L271" s="639"/>
      <c r="M271" s="639"/>
      <c r="N271" s="639"/>
      <c r="O271" s="639"/>
      <c r="P271" s="639"/>
      <c r="Q271" s="639"/>
      <c r="R271" s="639"/>
      <c r="S271" s="639"/>
      <c r="T271" s="639"/>
      <c r="U271" s="639"/>
      <c r="V271" s="640"/>
      <c r="W271" s="644"/>
      <c r="X271" s="644"/>
      <c r="Y271" s="645"/>
      <c r="Z271" s="643"/>
      <c r="AA271" s="212" t="str">
        <f t="shared" si="282"/>
        <v xml:space="preserve"> </v>
      </c>
      <c r="AB271" s="212" t="str">
        <f t="shared" si="283"/>
        <v xml:space="preserve"> </v>
      </c>
      <c r="AC271" s="81"/>
      <c r="AD271" s="448"/>
      <c r="AE271" s="448"/>
      <c r="AF271" s="804" t="str">
        <f t="shared" si="301"/>
        <v xml:space="preserve"> </v>
      </c>
      <c r="AG271" s="804" t="str">
        <f t="shared" si="302"/>
        <v xml:space="preserve"> </v>
      </c>
      <c r="AH271" s="440"/>
      <c r="AI271" s="704"/>
      <c r="AJ271" s="442"/>
      <c r="AK271" s="442"/>
      <c r="AL271" s="442"/>
      <c r="AM271" s="442"/>
      <c r="AN271" s="844"/>
      <c r="AO271" s="443"/>
      <c r="AP271" s="441"/>
      <c r="AQ271" s="1328" t="str">
        <f t="shared" si="330"/>
        <v xml:space="preserve"> </v>
      </c>
      <c r="AR271" s="213" t="str">
        <f t="shared" si="284"/>
        <v xml:space="preserve"> </v>
      </c>
      <c r="AS271" s="213" t="str">
        <f t="shared" si="285"/>
        <v xml:space="preserve"> </v>
      </c>
      <c r="AT271" s="1216" t="str">
        <f t="shared" si="286"/>
        <v xml:space="preserve"> </v>
      </c>
      <c r="AU271" s="1217" t="str">
        <f t="shared" si="287"/>
        <v xml:space="preserve"> </v>
      </c>
      <c r="AV271" s="79"/>
      <c r="AW271" s="1218" t="str">
        <f t="shared" si="288"/>
        <v/>
      </c>
      <c r="AX271" s="213" t="str">
        <f t="shared" si="303"/>
        <v xml:space="preserve"> </v>
      </c>
      <c r="AY271" s="213" t="str">
        <f t="shared" si="289"/>
        <v xml:space="preserve"> </v>
      </c>
      <c r="AZ271" s="445"/>
      <c r="BA271" s="81"/>
      <c r="BB271" s="81"/>
      <c r="BC271" s="80"/>
      <c r="BD271" s="245"/>
      <c r="BE271" s="442"/>
      <c r="BF271" s="442"/>
      <c r="BG271" s="442"/>
      <c r="BH271" s="219" t="str">
        <f t="shared" si="304"/>
        <v xml:space="preserve"> </v>
      </c>
      <c r="BI271" s="446"/>
      <c r="BJ271" s="704"/>
      <c r="BK271" s="81"/>
      <c r="BL271" s="451"/>
      <c r="BM271" s="450"/>
      <c r="BN271" s="449"/>
      <c r="BO271" s="449"/>
      <c r="BP271" s="81"/>
      <c r="BQ271" s="81"/>
      <c r="BR271" s="81"/>
      <c r="BS271" s="81"/>
      <c r="BT271" s="81"/>
      <c r="BU271" s="81"/>
      <c r="BV271" s="81"/>
      <c r="BW271" s="81"/>
      <c r="BX271" s="81"/>
      <c r="BY271" s="81"/>
      <c r="BZ271" s="81"/>
      <c r="CA271" s="81"/>
      <c r="CB271" s="81"/>
      <c r="CC271" s="81"/>
      <c r="CD271" s="81"/>
      <c r="CE271" s="81"/>
      <c r="CF271" s="81"/>
      <c r="CG271" s="81"/>
      <c r="CH271" s="81"/>
      <c r="CI271" s="81"/>
      <c r="CJ271" s="81"/>
      <c r="CK271" s="81"/>
      <c r="CL271" s="81"/>
      <c r="CM271" s="81"/>
      <c r="CN271" s="81"/>
      <c r="CO271" s="81"/>
      <c r="CP271" s="81"/>
      <c r="CQ271" s="81"/>
      <c r="CR271" s="81"/>
      <c r="CS271" s="81"/>
      <c r="CT271" s="81"/>
      <c r="CU271" s="81"/>
      <c r="CV271" s="81"/>
      <c r="CW271" s="81"/>
      <c r="CX271" s="81"/>
      <c r="CY271" s="81"/>
      <c r="CZ271" s="81"/>
      <c r="DA271" s="81"/>
      <c r="DB271" s="81"/>
      <c r="DC271" s="81"/>
      <c r="DD271" s="81"/>
      <c r="DE271" s="81"/>
      <c r="DF271" s="81"/>
      <c r="DG271" s="81"/>
      <c r="DH271" s="81"/>
      <c r="DI271" s="81"/>
      <c r="DJ271" s="81"/>
      <c r="DK271" s="448"/>
      <c r="DL271" s="213" t="str">
        <f t="shared" si="305"/>
        <v xml:space="preserve"> </v>
      </c>
      <c r="DM271" s="246">
        <f t="shared" si="290"/>
        <v>152</v>
      </c>
      <c r="DN271" s="447"/>
      <c r="DO271" s="449"/>
      <c r="DP271" s="81"/>
      <c r="DQ271" s="81"/>
      <c r="DR271" s="81"/>
      <c r="DS271" s="81"/>
      <c r="DT271" s="81"/>
      <c r="DU271" s="81"/>
      <c r="DV271" s="448"/>
      <c r="DW271" s="450"/>
      <c r="DX271" s="704"/>
      <c r="DY271" s="213" t="str">
        <f t="shared" si="291"/>
        <v xml:space="preserve"> </v>
      </c>
      <c r="DZ271" s="213" t="str">
        <f t="shared" si="292"/>
        <v xml:space="preserve"> </v>
      </c>
      <c r="EA271" s="247"/>
      <c r="EB271" s="247"/>
      <c r="EC271" s="247"/>
      <c r="ED271" s="247"/>
      <c r="EE271" s="247"/>
      <c r="EF271" s="247"/>
      <c r="EG271" s="450"/>
      <c r="EH271" s="704"/>
      <c r="EI271" s="213" t="str">
        <f t="shared" si="293"/>
        <v xml:space="preserve"> </v>
      </c>
      <c r="EJ271" s="213" t="str">
        <f t="shared" si="294"/>
        <v xml:space="preserve"> </v>
      </c>
      <c r="EK271" s="81"/>
      <c r="EL271" s="81"/>
      <c r="EM271" s="81"/>
      <c r="EN271" s="704"/>
      <c r="EO271" s="213" t="str">
        <f t="shared" si="295"/>
        <v xml:space="preserve"> </v>
      </c>
      <c r="EP271" s="249"/>
      <c r="EQ271" s="704"/>
      <c r="ER271" s="248"/>
      <c r="ES271" s="704"/>
      <c r="ET271" s="248"/>
      <c r="EU271" s="251"/>
      <c r="EV271" s="213" t="str">
        <f t="shared" si="296"/>
        <v xml:space="preserve"> </v>
      </c>
      <c r="EW271" s="213" t="str">
        <f t="shared" si="297"/>
        <v xml:space="preserve"> </v>
      </c>
      <c r="EX271" s="82"/>
      <c r="EY271" s="82"/>
      <c r="EZ271" s="82"/>
      <c r="FA271" s="248"/>
      <c r="FB271" s="1337" t="str">
        <f t="shared" si="298"/>
        <v xml:space="preserve"> </v>
      </c>
      <c r="FC271" s="452"/>
      <c r="FD271" s="213" t="str" cm="1">
        <f t="array" ref="FD271">IF(AND(SUM(COUNTIF(DO271:DV271,{"*実施*"}),COUNTIF(EA271:EF271,{"*実施*"}))&gt;0,FC271=""),"法に基づく措置あり→問12に記入",
IF(AND(SUM(COUNTIF(DO271:DV271,{"*実施*"}),COUNTIF(EA271:EF271,{"*実施*"}))&lt;1,FC271&lt;&gt;""),"法に基づく措置なし→問12に記入不要"," "))</f>
        <v xml:space="preserve"> </v>
      </c>
      <c r="FE271" s="449"/>
      <c r="FF271" s="704"/>
      <c r="FG271" s="81"/>
      <c r="FH271" s="449"/>
      <c r="FI271" s="1100"/>
      <c r="FJ271" s="1107" t="str">
        <f t="shared" si="306"/>
        <v xml:space="preserve"> </v>
      </c>
      <c r="FK271" s="779" t="str">
        <f t="shared" si="299"/>
        <v/>
      </c>
      <c r="FL271" s="212" t="str">
        <f t="shared" si="300"/>
        <v xml:space="preserve"> </v>
      </c>
      <c r="FM271" s="1335" t="str">
        <f t="shared" si="307"/>
        <v xml:space="preserve"> </v>
      </c>
      <c r="FN271" s="1273" t="str">
        <f t="shared" si="308"/>
        <v/>
      </c>
      <c r="FO271" s="1274" t="str">
        <f t="shared" si="309"/>
        <v/>
      </c>
      <c r="FP271" s="1275" t="str">
        <f t="shared" si="310"/>
        <v/>
      </c>
      <c r="FQ271" s="1275" t="str">
        <f t="shared" si="311"/>
        <v/>
      </c>
      <c r="FR271" s="1275" t="str">
        <f t="shared" si="312"/>
        <v/>
      </c>
      <c r="FS271" s="1275" t="str">
        <f t="shared" si="313"/>
        <v/>
      </c>
      <c r="FT271" s="1275" t="str">
        <f t="shared" si="314"/>
        <v/>
      </c>
      <c r="FU271" s="1275" t="str">
        <f t="shared" si="315"/>
        <v/>
      </c>
      <c r="FV271" s="1275" t="str">
        <f t="shared" si="316"/>
        <v/>
      </c>
      <c r="FW271" s="1275" t="str">
        <f t="shared" si="317"/>
        <v/>
      </c>
      <c r="FY271" s="1234" t="str">
        <f t="shared" si="331"/>
        <v xml:space="preserve"> </v>
      </c>
      <c r="FZ271" s="1234" t="str">
        <f t="shared" si="332"/>
        <v xml:space="preserve"> </v>
      </c>
      <c r="GA271" s="1234" t="str">
        <f t="shared" si="333"/>
        <v xml:space="preserve"> </v>
      </c>
      <c r="GB271" s="1234" t="str">
        <f t="shared" si="334"/>
        <v xml:space="preserve"> </v>
      </c>
      <c r="GC271" s="1234" t="str">
        <f t="shared" si="335"/>
        <v xml:space="preserve"> </v>
      </c>
      <c r="GD271" s="1234" t="str">
        <f t="shared" si="336"/>
        <v xml:space="preserve"> </v>
      </c>
      <c r="GE271" s="1234" t="str">
        <f t="shared" si="337"/>
        <v xml:space="preserve"> </v>
      </c>
      <c r="GF271" s="1234" t="str">
        <f t="shared" si="338"/>
        <v xml:space="preserve"> </v>
      </c>
      <c r="GG271" s="1234" t="str">
        <f t="shared" si="339"/>
        <v xml:space="preserve"> </v>
      </c>
      <c r="GH271" s="1234">
        <f t="shared" si="340"/>
        <v>0</v>
      </c>
      <c r="GI271" s="1234" t="str">
        <f t="shared" si="341"/>
        <v xml:space="preserve"> </v>
      </c>
      <c r="GJ271" s="1234" t="str">
        <f t="shared" si="342"/>
        <v xml:space="preserve"> </v>
      </c>
      <c r="GK271" s="1234" t="str">
        <f t="shared" si="343"/>
        <v xml:space="preserve"> </v>
      </c>
      <c r="GL271" s="1234" t="str">
        <f t="shared" si="344"/>
        <v xml:space="preserve"> </v>
      </c>
      <c r="GM271" s="1234" t="str">
        <f t="shared" si="345"/>
        <v xml:space="preserve"> </v>
      </c>
      <c r="GN271" s="1234" t="str">
        <f t="shared" si="346"/>
        <v xml:space="preserve"> </v>
      </c>
      <c r="GO271" s="1234" t="str">
        <f t="shared" si="347"/>
        <v xml:space="preserve"> </v>
      </c>
      <c r="GP271" s="1234" t="str">
        <f t="shared" si="348"/>
        <v xml:space="preserve"> </v>
      </c>
      <c r="GQ271" s="1234" t="str">
        <f t="shared" si="349"/>
        <v xml:space="preserve"> </v>
      </c>
      <c r="GR271" s="1234">
        <f t="shared" si="350"/>
        <v>0</v>
      </c>
      <c r="GS271" s="1234" t="str">
        <f t="shared" si="352"/>
        <v xml:space="preserve"> </v>
      </c>
      <c r="GT271" s="1234" t="str">
        <f t="shared" si="353"/>
        <v xml:space="preserve"> </v>
      </c>
      <c r="GU271" s="1234" t="str">
        <f t="shared" si="354"/>
        <v xml:space="preserve"> </v>
      </c>
      <c r="GV271" s="1234" t="str">
        <f t="shared" si="355"/>
        <v xml:space="preserve"> </v>
      </c>
      <c r="GW271" s="1234" t="str">
        <f t="shared" si="356"/>
        <v xml:space="preserve"> </v>
      </c>
      <c r="GX271" s="1234" t="str">
        <f t="shared" si="357"/>
        <v xml:space="preserve"> </v>
      </c>
      <c r="GY271" s="1234" t="str">
        <f t="shared" si="358"/>
        <v xml:space="preserve"> </v>
      </c>
      <c r="GZ271" s="1234" t="str">
        <f t="shared" si="359"/>
        <v xml:space="preserve"> </v>
      </c>
      <c r="HA271" s="1234" t="str">
        <f t="shared" si="360"/>
        <v xml:space="preserve"> </v>
      </c>
      <c r="HB271" s="1234">
        <f t="shared" si="351"/>
        <v>0</v>
      </c>
      <c r="HC271" s="1234" t="str">
        <f t="shared" si="318"/>
        <v xml:space="preserve"> </v>
      </c>
      <c r="HD271" s="1234" t="str">
        <f t="shared" si="319"/>
        <v xml:space="preserve"> </v>
      </c>
      <c r="HE271" s="1234" t="str">
        <f t="shared" si="320"/>
        <v xml:space="preserve"> </v>
      </c>
      <c r="HF271" s="1234">
        <f t="shared" si="321"/>
        <v>0</v>
      </c>
      <c r="HG271" s="1234" t="str">
        <f t="shared" si="322"/>
        <v xml:space="preserve"> </v>
      </c>
      <c r="HH271" s="1234" t="str">
        <f t="shared" si="323"/>
        <v xml:space="preserve"> </v>
      </c>
      <c r="HI271" s="1234" t="str">
        <f t="shared" si="324"/>
        <v xml:space="preserve"> </v>
      </c>
      <c r="HJ271" s="1234" t="str">
        <f t="shared" si="325"/>
        <v xml:space="preserve"> </v>
      </c>
      <c r="HK271" s="1234" t="str">
        <f t="shared" si="326"/>
        <v xml:space="preserve"> </v>
      </c>
      <c r="HL271" s="1234" t="str">
        <f t="shared" si="327"/>
        <v xml:space="preserve"> </v>
      </c>
      <c r="HM271" s="1234" t="str">
        <f t="shared" si="328"/>
        <v xml:space="preserve"> </v>
      </c>
      <c r="HN271" s="1234">
        <f t="shared" si="329"/>
        <v>0</v>
      </c>
    </row>
    <row r="272" spans="1:222" ht="30" customHeight="1" thickTop="1" thickBot="1">
      <c r="A272" s="1205">
        <f>【A票】【D票】!$D$10</f>
        <v>0</v>
      </c>
      <c r="B272" s="1205">
        <f>【A票】【D票】!$H$10</f>
        <v>0</v>
      </c>
      <c r="C272" s="1206" t="str">
        <f>【A票】【D票】!$K$10</f>
        <v xml:space="preserve"> </v>
      </c>
      <c r="D272" s="1207">
        <f t="shared" si="206"/>
        <v>153</v>
      </c>
      <c r="E272" s="472"/>
      <c r="F272" s="704"/>
      <c r="G272" s="588"/>
      <c r="H272" s="589"/>
      <c r="I272" s="639"/>
      <c r="J272" s="639"/>
      <c r="K272" s="639"/>
      <c r="L272" s="639"/>
      <c r="M272" s="639"/>
      <c r="N272" s="639"/>
      <c r="O272" s="639"/>
      <c r="P272" s="639"/>
      <c r="Q272" s="639"/>
      <c r="R272" s="639"/>
      <c r="S272" s="639"/>
      <c r="T272" s="639"/>
      <c r="U272" s="639"/>
      <c r="V272" s="640"/>
      <c r="W272" s="644"/>
      <c r="X272" s="644"/>
      <c r="Y272" s="645"/>
      <c r="Z272" s="643"/>
      <c r="AA272" s="212" t="str">
        <f t="shared" si="282"/>
        <v xml:space="preserve"> </v>
      </c>
      <c r="AB272" s="212" t="str">
        <f t="shared" si="283"/>
        <v xml:space="preserve"> </v>
      </c>
      <c r="AC272" s="81"/>
      <c r="AD272" s="448"/>
      <c r="AE272" s="448"/>
      <c r="AF272" s="804" t="str">
        <f t="shared" si="301"/>
        <v xml:space="preserve"> </v>
      </c>
      <c r="AG272" s="804" t="str">
        <f t="shared" si="302"/>
        <v xml:space="preserve"> </v>
      </c>
      <c r="AH272" s="440"/>
      <c r="AI272" s="704"/>
      <c r="AJ272" s="442"/>
      <c r="AK272" s="442"/>
      <c r="AL272" s="442"/>
      <c r="AM272" s="442"/>
      <c r="AN272" s="844"/>
      <c r="AO272" s="443"/>
      <c r="AP272" s="441"/>
      <c r="AQ272" s="1328" t="str">
        <f t="shared" si="330"/>
        <v xml:space="preserve"> </v>
      </c>
      <c r="AR272" s="213" t="str">
        <f t="shared" si="284"/>
        <v xml:space="preserve"> </v>
      </c>
      <c r="AS272" s="213" t="str">
        <f t="shared" si="285"/>
        <v xml:space="preserve"> </v>
      </c>
      <c r="AT272" s="1216" t="str">
        <f t="shared" si="286"/>
        <v xml:space="preserve"> </v>
      </c>
      <c r="AU272" s="1217" t="str">
        <f t="shared" si="287"/>
        <v xml:space="preserve"> </v>
      </c>
      <c r="AV272" s="79"/>
      <c r="AW272" s="1218" t="str">
        <f t="shared" si="288"/>
        <v/>
      </c>
      <c r="AX272" s="213" t="str">
        <f t="shared" si="303"/>
        <v xml:space="preserve"> </v>
      </c>
      <c r="AY272" s="213" t="str">
        <f t="shared" si="289"/>
        <v xml:space="preserve"> </v>
      </c>
      <c r="AZ272" s="445"/>
      <c r="BA272" s="81"/>
      <c r="BB272" s="81"/>
      <c r="BC272" s="80"/>
      <c r="BD272" s="245"/>
      <c r="BE272" s="442"/>
      <c r="BF272" s="442"/>
      <c r="BG272" s="442"/>
      <c r="BH272" s="219" t="str">
        <f t="shared" si="304"/>
        <v xml:space="preserve"> </v>
      </c>
      <c r="BI272" s="446"/>
      <c r="BJ272" s="704"/>
      <c r="BK272" s="81"/>
      <c r="BL272" s="451"/>
      <c r="BM272" s="450"/>
      <c r="BN272" s="449"/>
      <c r="BO272" s="449"/>
      <c r="BP272" s="81"/>
      <c r="BQ272" s="81"/>
      <c r="BR272" s="81"/>
      <c r="BS272" s="81"/>
      <c r="BT272" s="81"/>
      <c r="BU272" s="81"/>
      <c r="BV272" s="81"/>
      <c r="BW272" s="81"/>
      <c r="BX272" s="81"/>
      <c r="BY272" s="81"/>
      <c r="BZ272" s="81"/>
      <c r="CA272" s="81"/>
      <c r="CB272" s="81"/>
      <c r="CC272" s="81"/>
      <c r="CD272" s="81"/>
      <c r="CE272" s="81"/>
      <c r="CF272" s="81"/>
      <c r="CG272" s="81"/>
      <c r="CH272" s="81"/>
      <c r="CI272" s="81"/>
      <c r="CJ272" s="81"/>
      <c r="CK272" s="81"/>
      <c r="CL272" s="81"/>
      <c r="CM272" s="81"/>
      <c r="CN272" s="81"/>
      <c r="CO272" s="81"/>
      <c r="CP272" s="81"/>
      <c r="CQ272" s="81"/>
      <c r="CR272" s="81"/>
      <c r="CS272" s="81"/>
      <c r="CT272" s="81"/>
      <c r="CU272" s="81"/>
      <c r="CV272" s="81"/>
      <c r="CW272" s="81"/>
      <c r="CX272" s="81"/>
      <c r="CY272" s="81"/>
      <c r="CZ272" s="81"/>
      <c r="DA272" s="81"/>
      <c r="DB272" s="81"/>
      <c r="DC272" s="81"/>
      <c r="DD272" s="81"/>
      <c r="DE272" s="81"/>
      <c r="DF272" s="81"/>
      <c r="DG272" s="81"/>
      <c r="DH272" s="81"/>
      <c r="DI272" s="81"/>
      <c r="DJ272" s="81"/>
      <c r="DK272" s="448"/>
      <c r="DL272" s="213" t="str">
        <f t="shared" si="305"/>
        <v xml:space="preserve"> </v>
      </c>
      <c r="DM272" s="246">
        <f t="shared" si="290"/>
        <v>153</v>
      </c>
      <c r="DN272" s="447"/>
      <c r="DO272" s="449"/>
      <c r="DP272" s="81"/>
      <c r="DQ272" s="81"/>
      <c r="DR272" s="81"/>
      <c r="DS272" s="81"/>
      <c r="DT272" s="81"/>
      <c r="DU272" s="81"/>
      <c r="DV272" s="448"/>
      <c r="DW272" s="450"/>
      <c r="DX272" s="704"/>
      <c r="DY272" s="213" t="str">
        <f t="shared" si="291"/>
        <v xml:space="preserve"> </v>
      </c>
      <c r="DZ272" s="213" t="str">
        <f t="shared" si="292"/>
        <v xml:space="preserve"> </v>
      </c>
      <c r="EA272" s="247"/>
      <c r="EB272" s="247"/>
      <c r="EC272" s="247"/>
      <c r="ED272" s="247"/>
      <c r="EE272" s="247"/>
      <c r="EF272" s="247"/>
      <c r="EG272" s="450"/>
      <c r="EH272" s="704"/>
      <c r="EI272" s="213" t="str">
        <f t="shared" si="293"/>
        <v xml:space="preserve"> </v>
      </c>
      <c r="EJ272" s="213" t="str">
        <f t="shared" si="294"/>
        <v xml:space="preserve"> </v>
      </c>
      <c r="EK272" s="81"/>
      <c r="EL272" s="81"/>
      <c r="EM272" s="81"/>
      <c r="EN272" s="704"/>
      <c r="EO272" s="213" t="str">
        <f t="shared" si="295"/>
        <v xml:space="preserve"> </v>
      </c>
      <c r="EP272" s="249"/>
      <c r="EQ272" s="704"/>
      <c r="ER272" s="248"/>
      <c r="ES272" s="704"/>
      <c r="ET272" s="248"/>
      <c r="EU272" s="251"/>
      <c r="EV272" s="213" t="str">
        <f t="shared" si="296"/>
        <v xml:space="preserve"> </v>
      </c>
      <c r="EW272" s="213" t="str">
        <f t="shared" si="297"/>
        <v xml:space="preserve"> </v>
      </c>
      <c r="EX272" s="82"/>
      <c r="EY272" s="82"/>
      <c r="EZ272" s="82"/>
      <c r="FA272" s="248"/>
      <c r="FB272" s="1337" t="str">
        <f t="shared" si="298"/>
        <v xml:space="preserve"> </v>
      </c>
      <c r="FC272" s="452"/>
      <c r="FD272" s="213" t="str" cm="1">
        <f t="array" ref="FD272">IF(AND(SUM(COUNTIF(DO272:DV272,{"*実施*"}),COUNTIF(EA272:EF272,{"*実施*"}))&gt;0,FC272=""),"法に基づく措置あり→問12に記入",
IF(AND(SUM(COUNTIF(DO272:DV272,{"*実施*"}),COUNTIF(EA272:EF272,{"*実施*"}))&lt;1,FC272&lt;&gt;""),"法に基づく措置なし→問12に記入不要"," "))</f>
        <v xml:space="preserve"> </v>
      </c>
      <c r="FE272" s="449"/>
      <c r="FF272" s="704"/>
      <c r="FG272" s="81"/>
      <c r="FH272" s="449"/>
      <c r="FI272" s="1100"/>
      <c r="FJ272" s="1107" t="str">
        <f t="shared" si="306"/>
        <v xml:space="preserve"> </v>
      </c>
      <c r="FK272" s="779" t="str">
        <f t="shared" si="299"/>
        <v/>
      </c>
      <c r="FL272" s="212" t="str">
        <f t="shared" si="300"/>
        <v xml:space="preserve"> </v>
      </c>
      <c r="FM272" s="1335" t="str">
        <f t="shared" si="307"/>
        <v xml:space="preserve"> </v>
      </c>
      <c r="FN272" s="1273" t="str">
        <f t="shared" si="308"/>
        <v/>
      </c>
      <c r="FO272" s="1274" t="str">
        <f t="shared" si="309"/>
        <v/>
      </c>
      <c r="FP272" s="1275" t="str">
        <f t="shared" si="310"/>
        <v/>
      </c>
      <c r="FQ272" s="1275" t="str">
        <f t="shared" si="311"/>
        <v/>
      </c>
      <c r="FR272" s="1275" t="str">
        <f t="shared" si="312"/>
        <v/>
      </c>
      <c r="FS272" s="1275" t="str">
        <f t="shared" si="313"/>
        <v/>
      </c>
      <c r="FT272" s="1275" t="str">
        <f t="shared" si="314"/>
        <v/>
      </c>
      <c r="FU272" s="1275" t="str">
        <f t="shared" si="315"/>
        <v/>
      </c>
      <c r="FV272" s="1275" t="str">
        <f t="shared" si="316"/>
        <v/>
      </c>
      <c r="FW272" s="1275" t="str">
        <f t="shared" si="317"/>
        <v/>
      </c>
      <c r="FY272" s="1234" t="str">
        <f t="shared" si="331"/>
        <v xml:space="preserve"> </v>
      </c>
      <c r="FZ272" s="1234" t="str">
        <f t="shared" si="332"/>
        <v xml:space="preserve"> </v>
      </c>
      <c r="GA272" s="1234" t="str">
        <f t="shared" si="333"/>
        <v xml:space="preserve"> </v>
      </c>
      <c r="GB272" s="1234" t="str">
        <f t="shared" si="334"/>
        <v xml:space="preserve"> </v>
      </c>
      <c r="GC272" s="1234" t="str">
        <f t="shared" si="335"/>
        <v xml:space="preserve"> </v>
      </c>
      <c r="GD272" s="1234" t="str">
        <f t="shared" si="336"/>
        <v xml:space="preserve"> </v>
      </c>
      <c r="GE272" s="1234" t="str">
        <f t="shared" si="337"/>
        <v xml:space="preserve"> </v>
      </c>
      <c r="GF272" s="1234" t="str">
        <f t="shared" si="338"/>
        <v xml:space="preserve"> </v>
      </c>
      <c r="GG272" s="1234" t="str">
        <f t="shared" si="339"/>
        <v xml:space="preserve"> </v>
      </c>
      <c r="GH272" s="1234">
        <f t="shared" si="340"/>
        <v>0</v>
      </c>
      <c r="GI272" s="1234" t="str">
        <f t="shared" si="341"/>
        <v xml:space="preserve"> </v>
      </c>
      <c r="GJ272" s="1234" t="str">
        <f t="shared" si="342"/>
        <v xml:space="preserve"> </v>
      </c>
      <c r="GK272" s="1234" t="str">
        <f t="shared" si="343"/>
        <v xml:space="preserve"> </v>
      </c>
      <c r="GL272" s="1234" t="str">
        <f t="shared" si="344"/>
        <v xml:space="preserve"> </v>
      </c>
      <c r="GM272" s="1234" t="str">
        <f t="shared" si="345"/>
        <v xml:space="preserve"> </v>
      </c>
      <c r="GN272" s="1234" t="str">
        <f t="shared" si="346"/>
        <v xml:space="preserve"> </v>
      </c>
      <c r="GO272" s="1234" t="str">
        <f t="shared" si="347"/>
        <v xml:space="preserve"> </v>
      </c>
      <c r="GP272" s="1234" t="str">
        <f t="shared" si="348"/>
        <v xml:space="preserve"> </v>
      </c>
      <c r="GQ272" s="1234" t="str">
        <f t="shared" si="349"/>
        <v xml:space="preserve"> </v>
      </c>
      <c r="GR272" s="1234">
        <f t="shared" si="350"/>
        <v>0</v>
      </c>
      <c r="GS272" s="1234" t="str">
        <f t="shared" si="352"/>
        <v xml:space="preserve"> </v>
      </c>
      <c r="GT272" s="1234" t="str">
        <f t="shared" si="353"/>
        <v xml:space="preserve"> </v>
      </c>
      <c r="GU272" s="1234" t="str">
        <f t="shared" si="354"/>
        <v xml:space="preserve"> </v>
      </c>
      <c r="GV272" s="1234" t="str">
        <f t="shared" si="355"/>
        <v xml:space="preserve"> </v>
      </c>
      <c r="GW272" s="1234" t="str">
        <f t="shared" si="356"/>
        <v xml:space="preserve"> </v>
      </c>
      <c r="GX272" s="1234" t="str">
        <f t="shared" si="357"/>
        <v xml:space="preserve"> </v>
      </c>
      <c r="GY272" s="1234" t="str">
        <f t="shared" si="358"/>
        <v xml:space="preserve"> </v>
      </c>
      <c r="GZ272" s="1234" t="str">
        <f t="shared" si="359"/>
        <v xml:space="preserve"> </v>
      </c>
      <c r="HA272" s="1234" t="str">
        <f t="shared" si="360"/>
        <v xml:space="preserve"> </v>
      </c>
      <c r="HB272" s="1234">
        <f t="shared" si="351"/>
        <v>0</v>
      </c>
      <c r="HC272" s="1234" t="str">
        <f t="shared" si="318"/>
        <v xml:space="preserve"> </v>
      </c>
      <c r="HD272" s="1234" t="str">
        <f t="shared" si="319"/>
        <v xml:space="preserve"> </v>
      </c>
      <c r="HE272" s="1234" t="str">
        <f t="shared" si="320"/>
        <v xml:space="preserve"> </v>
      </c>
      <c r="HF272" s="1234">
        <f t="shared" si="321"/>
        <v>0</v>
      </c>
      <c r="HG272" s="1234" t="str">
        <f t="shared" si="322"/>
        <v xml:space="preserve"> </v>
      </c>
      <c r="HH272" s="1234" t="str">
        <f t="shared" si="323"/>
        <v xml:space="preserve"> </v>
      </c>
      <c r="HI272" s="1234" t="str">
        <f t="shared" si="324"/>
        <v xml:space="preserve"> </v>
      </c>
      <c r="HJ272" s="1234" t="str">
        <f t="shared" si="325"/>
        <v xml:space="preserve"> </v>
      </c>
      <c r="HK272" s="1234" t="str">
        <f t="shared" si="326"/>
        <v xml:space="preserve"> </v>
      </c>
      <c r="HL272" s="1234" t="str">
        <f t="shared" si="327"/>
        <v xml:space="preserve"> </v>
      </c>
      <c r="HM272" s="1234" t="str">
        <f t="shared" si="328"/>
        <v xml:space="preserve"> </v>
      </c>
      <c r="HN272" s="1234">
        <f t="shared" si="329"/>
        <v>0</v>
      </c>
    </row>
    <row r="273" spans="1:222" ht="30" customHeight="1" thickTop="1" thickBot="1">
      <c r="A273" s="1205">
        <f>【A票】【D票】!$D$10</f>
        <v>0</v>
      </c>
      <c r="B273" s="1205">
        <f>【A票】【D票】!$H$10</f>
        <v>0</v>
      </c>
      <c r="C273" s="1206" t="str">
        <f>【A票】【D票】!$K$10</f>
        <v xml:space="preserve"> </v>
      </c>
      <c r="D273" s="1207">
        <f t="shared" si="206"/>
        <v>154</v>
      </c>
      <c r="E273" s="472"/>
      <c r="F273" s="704"/>
      <c r="G273" s="588"/>
      <c r="H273" s="589"/>
      <c r="I273" s="639"/>
      <c r="J273" s="639"/>
      <c r="K273" s="639"/>
      <c r="L273" s="639"/>
      <c r="M273" s="639"/>
      <c r="N273" s="639"/>
      <c r="O273" s="639"/>
      <c r="P273" s="639"/>
      <c r="Q273" s="639"/>
      <c r="R273" s="639"/>
      <c r="S273" s="639"/>
      <c r="T273" s="639"/>
      <c r="U273" s="639"/>
      <c r="V273" s="640"/>
      <c r="W273" s="644"/>
      <c r="X273" s="644"/>
      <c r="Y273" s="645"/>
      <c r="Z273" s="643"/>
      <c r="AA273" s="212" t="str">
        <f t="shared" si="282"/>
        <v xml:space="preserve"> </v>
      </c>
      <c r="AB273" s="212" t="str">
        <f t="shared" si="283"/>
        <v xml:space="preserve"> </v>
      </c>
      <c r="AC273" s="81"/>
      <c r="AD273" s="448"/>
      <c r="AE273" s="448"/>
      <c r="AF273" s="804" t="str">
        <f t="shared" si="301"/>
        <v xml:space="preserve"> </v>
      </c>
      <c r="AG273" s="804" t="str">
        <f t="shared" si="302"/>
        <v xml:space="preserve"> </v>
      </c>
      <c r="AH273" s="440"/>
      <c r="AI273" s="704"/>
      <c r="AJ273" s="442"/>
      <c r="AK273" s="442"/>
      <c r="AL273" s="442"/>
      <c r="AM273" s="442"/>
      <c r="AN273" s="844"/>
      <c r="AO273" s="443"/>
      <c r="AP273" s="441"/>
      <c r="AQ273" s="1328" t="str">
        <f t="shared" si="330"/>
        <v xml:space="preserve"> </v>
      </c>
      <c r="AR273" s="213" t="str">
        <f t="shared" si="284"/>
        <v xml:space="preserve"> </v>
      </c>
      <c r="AS273" s="213" t="str">
        <f t="shared" si="285"/>
        <v xml:space="preserve"> </v>
      </c>
      <c r="AT273" s="1216" t="str">
        <f t="shared" si="286"/>
        <v xml:space="preserve"> </v>
      </c>
      <c r="AU273" s="1217" t="str">
        <f t="shared" si="287"/>
        <v xml:space="preserve"> </v>
      </c>
      <c r="AV273" s="79"/>
      <c r="AW273" s="1218" t="str">
        <f t="shared" si="288"/>
        <v/>
      </c>
      <c r="AX273" s="213" t="str">
        <f t="shared" si="303"/>
        <v xml:space="preserve"> </v>
      </c>
      <c r="AY273" s="213" t="str">
        <f t="shared" si="289"/>
        <v xml:space="preserve"> </v>
      </c>
      <c r="AZ273" s="445"/>
      <c r="BA273" s="81"/>
      <c r="BB273" s="81"/>
      <c r="BC273" s="80"/>
      <c r="BD273" s="245"/>
      <c r="BE273" s="442"/>
      <c r="BF273" s="442"/>
      <c r="BG273" s="442"/>
      <c r="BH273" s="219" t="str">
        <f t="shared" si="304"/>
        <v xml:space="preserve"> </v>
      </c>
      <c r="BI273" s="446"/>
      <c r="BJ273" s="704"/>
      <c r="BK273" s="81"/>
      <c r="BL273" s="451"/>
      <c r="BM273" s="450"/>
      <c r="BN273" s="449"/>
      <c r="BO273" s="449"/>
      <c r="BP273" s="81"/>
      <c r="BQ273" s="81"/>
      <c r="BR273" s="81"/>
      <c r="BS273" s="81"/>
      <c r="BT273" s="81"/>
      <c r="BU273" s="81"/>
      <c r="BV273" s="81"/>
      <c r="BW273" s="81"/>
      <c r="BX273" s="81"/>
      <c r="BY273" s="81"/>
      <c r="BZ273" s="81"/>
      <c r="CA273" s="81"/>
      <c r="CB273" s="81"/>
      <c r="CC273" s="81"/>
      <c r="CD273" s="81"/>
      <c r="CE273" s="81"/>
      <c r="CF273" s="81"/>
      <c r="CG273" s="81"/>
      <c r="CH273" s="81"/>
      <c r="CI273" s="81"/>
      <c r="CJ273" s="81"/>
      <c r="CK273" s="81"/>
      <c r="CL273" s="81"/>
      <c r="CM273" s="81"/>
      <c r="CN273" s="81"/>
      <c r="CO273" s="81"/>
      <c r="CP273" s="81"/>
      <c r="CQ273" s="81"/>
      <c r="CR273" s="81"/>
      <c r="CS273" s="81"/>
      <c r="CT273" s="81"/>
      <c r="CU273" s="81"/>
      <c r="CV273" s="81"/>
      <c r="CW273" s="81"/>
      <c r="CX273" s="81"/>
      <c r="CY273" s="81"/>
      <c r="CZ273" s="81"/>
      <c r="DA273" s="81"/>
      <c r="DB273" s="81"/>
      <c r="DC273" s="81"/>
      <c r="DD273" s="81"/>
      <c r="DE273" s="81"/>
      <c r="DF273" s="81"/>
      <c r="DG273" s="81"/>
      <c r="DH273" s="81"/>
      <c r="DI273" s="81"/>
      <c r="DJ273" s="81"/>
      <c r="DK273" s="448"/>
      <c r="DL273" s="213" t="str">
        <f t="shared" si="305"/>
        <v xml:space="preserve"> </v>
      </c>
      <c r="DM273" s="246">
        <f t="shared" si="290"/>
        <v>154</v>
      </c>
      <c r="DN273" s="447"/>
      <c r="DO273" s="449"/>
      <c r="DP273" s="81"/>
      <c r="DQ273" s="81"/>
      <c r="DR273" s="81"/>
      <c r="DS273" s="81"/>
      <c r="DT273" s="81"/>
      <c r="DU273" s="81"/>
      <c r="DV273" s="448"/>
      <c r="DW273" s="450"/>
      <c r="DX273" s="704"/>
      <c r="DY273" s="213" t="str">
        <f t="shared" si="291"/>
        <v xml:space="preserve"> </v>
      </c>
      <c r="DZ273" s="213" t="str">
        <f t="shared" si="292"/>
        <v xml:space="preserve"> </v>
      </c>
      <c r="EA273" s="247"/>
      <c r="EB273" s="247"/>
      <c r="EC273" s="247"/>
      <c r="ED273" s="247"/>
      <c r="EE273" s="247"/>
      <c r="EF273" s="247"/>
      <c r="EG273" s="450"/>
      <c r="EH273" s="704"/>
      <c r="EI273" s="213" t="str">
        <f t="shared" si="293"/>
        <v xml:space="preserve"> </v>
      </c>
      <c r="EJ273" s="213" t="str">
        <f t="shared" si="294"/>
        <v xml:space="preserve"> </v>
      </c>
      <c r="EK273" s="81"/>
      <c r="EL273" s="81"/>
      <c r="EM273" s="81"/>
      <c r="EN273" s="704"/>
      <c r="EO273" s="213" t="str">
        <f t="shared" si="295"/>
        <v xml:space="preserve"> </v>
      </c>
      <c r="EP273" s="249"/>
      <c r="EQ273" s="704"/>
      <c r="ER273" s="248"/>
      <c r="ES273" s="704"/>
      <c r="ET273" s="248"/>
      <c r="EU273" s="251"/>
      <c r="EV273" s="213" t="str">
        <f t="shared" si="296"/>
        <v xml:space="preserve"> </v>
      </c>
      <c r="EW273" s="213" t="str">
        <f t="shared" si="297"/>
        <v xml:space="preserve"> </v>
      </c>
      <c r="EX273" s="82"/>
      <c r="EY273" s="82"/>
      <c r="EZ273" s="82"/>
      <c r="FA273" s="248"/>
      <c r="FB273" s="1337" t="str">
        <f t="shared" si="298"/>
        <v xml:space="preserve"> </v>
      </c>
      <c r="FC273" s="452"/>
      <c r="FD273" s="213" t="str" cm="1">
        <f t="array" ref="FD273">IF(AND(SUM(COUNTIF(DO273:DV273,{"*実施*"}),COUNTIF(EA273:EF273,{"*実施*"}))&gt;0,FC273=""),"法に基づく措置あり→問12に記入",
IF(AND(SUM(COUNTIF(DO273:DV273,{"*実施*"}),COUNTIF(EA273:EF273,{"*実施*"}))&lt;1,FC273&lt;&gt;""),"法に基づく措置なし→問12に記入不要"," "))</f>
        <v xml:space="preserve"> </v>
      </c>
      <c r="FE273" s="449"/>
      <c r="FF273" s="704"/>
      <c r="FG273" s="81"/>
      <c r="FH273" s="449"/>
      <c r="FI273" s="1100"/>
      <c r="FJ273" s="1107" t="str">
        <f t="shared" si="306"/>
        <v xml:space="preserve"> </v>
      </c>
      <c r="FK273" s="779" t="str">
        <f t="shared" si="299"/>
        <v/>
      </c>
      <c r="FL273" s="212" t="str">
        <f t="shared" si="300"/>
        <v xml:space="preserve"> </v>
      </c>
      <c r="FM273" s="1335" t="str">
        <f t="shared" si="307"/>
        <v xml:space="preserve"> </v>
      </c>
      <c r="FN273" s="1273" t="str">
        <f t="shared" si="308"/>
        <v/>
      </c>
      <c r="FO273" s="1274" t="str">
        <f t="shared" si="309"/>
        <v/>
      </c>
      <c r="FP273" s="1275" t="str">
        <f t="shared" si="310"/>
        <v/>
      </c>
      <c r="FQ273" s="1275" t="str">
        <f t="shared" si="311"/>
        <v/>
      </c>
      <c r="FR273" s="1275" t="str">
        <f t="shared" si="312"/>
        <v/>
      </c>
      <c r="FS273" s="1275" t="str">
        <f t="shared" si="313"/>
        <v/>
      </c>
      <c r="FT273" s="1275" t="str">
        <f t="shared" si="314"/>
        <v/>
      </c>
      <c r="FU273" s="1275" t="str">
        <f t="shared" si="315"/>
        <v/>
      </c>
      <c r="FV273" s="1275" t="str">
        <f t="shared" si="316"/>
        <v/>
      </c>
      <c r="FW273" s="1275" t="str">
        <f t="shared" si="317"/>
        <v/>
      </c>
      <c r="FY273" s="1234" t="str">
        <f t="shared" si="331"/>
        <v xml:space="preserve"> </v>
      </c>
      <c r="FZ273" s="1234" t="str">
        <f t="shared" si="332"/>
        <v xml:space="preserve"> </v>
      </c>
      <c r="GA273" s="1234" t="str">
        <f t="shared" si="333"/>
        <v xml:space="preserve"> </v>
      </c>
      <c r="GB273" s="1234" t="str">
        <f t="shared" si="334"/>
        <v xml:space="preserve"> </v>
      </c>
      <c r="GC273" s="1234" t="str">
        <f t="shared" si="335"/>
        <v xml:space="preserve"> </v>
      </c>
      <c r="GD273" s="1234" t="str">
        <f t="shared" si="336"/>
        <v xml:space="preserve"> </v>
      </c>
      <c r="GE273" s="1234" t="str">
        <f t="shared" si="337"/>
        <v xml:space="preserve"> </v>
      </c>
      <c r="GF273" s="1234" t="str">
        <f t="shared" si="338"/>
        <v xml:space="preserve"> </v>
      </c>
      <c r="GG273" s="1234" t="str">
        <f t="shared" si="339"/>
        <v xml:space="preserve"> </v>
      </c>
      <c r="GH273" s="1234">
        <f t="shared" si="340"/>
        <v>0</v>
      </c>
      <c r="GI273" s="1234" t="str">
        <f t="shared" si="341"/>
        <v xml:space="preserve"> </v>
      </c>
      <c r="GJ273" s="1234" t="str">
        <f t="shared" si="342"/>
        <v xml:space="preserve"> </v>
      </c>
      <c r="GK273" s="1234" t="str">
        <f t="shared" si="343"/>
        <v xml:space="preserve"> </v>
      </c>
      <c r="GL273" s="1234" t="str">
        <f t="shared" si="344"/>
        <v xml:space="preserve"> </v>
      </c>
      <c r="GM273" s="1234" t="str">
        <f t="shared" si="345"/>
        <v xml:space="preserve"> </v>
      </c>
      <c r="GN273" s="1234" t="str">
        <f t="shared" si="346"/>
        <v xml:space="preserve"> </v>
      </c>
      <c r="GO273" s="1234" t="str">
        <f t="shared" si="347"/>
        <v xml:space="preserve"> </v>
      </c>
      <c r="GP273" s="1234" t="str">
        <f t="shared" si="348"/>
        <v xml:space="preserve"> </v>
      </c>
      <c r="GQ273" s="1234" t="str">
        <f t="shared" si="349"/>
        <v xml:space="preserve"> </v>
      </c>
      <c r="GR273" s="1234">
        <f t="shared" si="350"/>
        <v>0</v>
      </c>
      <c r="GS273" s="1234" t="str">
        <f t="shared" si="352"/>
        <v xml:space="preserve"> </v>
      </c>
      <c r="GT273" s="1234" t="str">
        <f t="shared" si="353"/>
        <v xml:space="preserve"> </v>
      </c>
      <c r="GU273" s="1234" t="str">
        <f t="shared" si="354"/>
        <v xml:space="preserve"> </v>
      </c>
      <c r="GV273" s="1234" t="str">
        <f t="shared" si="355"/>
        <v xml:space="preserve"> </v>
      </c>
      <c r="GW273" s="1234" t="str">
        <f t="shared" si="356"/>
        <v xml:space="preserve"> </v>
      </c>
      <c r="GX273" s="1234" t="str">
        <f t="shared" si="357"/>
        <v xml:space="preserve"> </v>
      </c>
      <c r="GY273" s="1234" t="str">
        <f t="shared" si="358"/>
        <v xml:space="preserve"> </v>
      </c>
      <c r="GZ273" s="1234" t="str">
        <f t="shared" si="359"/>
        <v xml:space="preserve"> </v>
      </c>
      <c r="HA273" s="1234" t="str">
        <f t="shared" si="360"/>
        <v xml:space="preserve"> </v>
      </c>
      <c r="HB273" s="1234">
        <f t="shared" si="351"/>
        <v>0</v>
      </c>
      <c r="HC273" s="1234" t="str">
        <f t="shared" si="318"/>
        <v xml:space="preserve"> </v>
      </c>
      <c r="HD273" s="1234" t="str">
        <f t="shared" si="319"/>
        <v xml:space="preserve"> </v>
      </c>
      <c r="HE273" s="1234" t="str">
        <f t="shared" si="320"/>
        <v xml:space="preserve"> </v>
      </c>
      <c r="HF273" s="1234">
        <f t="shared" si="321"/>
        <v>0</v>
      </c>
      <c r="HG273" s="1234" t="str">
        <f t="shared" si="322"/>
        <v xml:space="preserve"> </v>
      </c>
      <c r="HH273" s="1234" t="str">
        <f t="shared" si="323"/>
        <v xml:space="preserve"> </v>
      </c>
      <c r="HI273" s="1234" t="str">
        <f t="shared" si="324"/>
        <v xml:space="preserve"> </v>
      </c>
      <c r="HJ273" s="1234" t="str">
        <f t="shared" si="325"/>
        <v xml:space="preserve"> </v>
      </c>
      <c r="HK273" s="1234" t="str">
        <f t="shared" si="326"/>
        <v xml:space="preserve"> </v>
      </c>
      <c r="HL273" s="1234" t="str">
        <f t="shared" si="327"/>
        <v xml:space="preserve"> </v>
      </c>
      <c r="HM273" s="1234" t="str">
        <f t="shared" si="328"/>
        <v xml:space="preserve"> </v>
      </c>
      <c r="HN273" s="1234">
        <f t="shared" si="329"/>
        <v>0</v>
      </c>
    </row>
    <row r="274" spans="1:222" ht="30" customHeight="1" thickTop="1" thickBot="1">
      <c r="A274" s="1205">
        <f>【A票】【D票】!$D$10</f>
        <v>0</v>
      </c>
      <c r="B274" s="1205">
        <f>【A票】【D票】!$H$10</f>
        <v>0</v>
      </c>
      <c r="C274" s="1206" t="str">
        <f>【A票】【D票】!$K$10</f>
        <v xml:space="preserve"> </v>
      </c>
      <c r="D274" s="1207">
        <f t="shared" si="206"/>
        <v>155</v>
      </c>
      <c r="E274" s="472"/>
      <c r="F274" s="704"/>
      <c r="G274" s="588"/>
      <c r="H274" s="589"/>
      <c r="I274" s="639"/>
      <c r="J274" s="639"/>
      <c r="K274" s="639"/>
      <c r="L274" s="639"/>
      <c r="M274" s="639"/>
      <c r="N274" s="639"/>
      <c r="O274" s="639"/>
      <c r="P274" s="639"/>
      <c r="Q274" s="639"/>
      <c r="R274" s="639"/>
      <c r="S274" s="639"/>
      <c r="T274" s="639"/>
      <c r="U274" s="639"/>
      <c r="V274" s="640"/>
      <c r="W274" s="644"/>
      <c r="X274" s="644"/>
      <c r="Y274" s="645"/>
      <c r="Z274" s="643"/>
      <c r="AA274" s="212" t="str">
        <f t="shared" si="282"/>
        <v xml:space="preserve"> </v>
      </c>
      <c r="AB274" s="212" t="str">
        <f t="shared" si="283"/>
        <v xml:space="preserve"> </v>
      </c>
      <c r="AC274" s="81"/>
      <c r="AD274" s="448"/>
      <c r="AE274" s="448"/>
      <c r="AF274" s="804" t="str">
        <f t="shared" si="301"/>
        <v xml:space="preserve"> </v>
      </c>
      <c r="AG274" s="804" t="str">
        <f t="shared" si="302"/>
        <v xml:space="preserve"> </v>
      </c>
      <c r="AH274" s="440"/>
      <c r="AI274" s="704"/>
      <c r="AJ274" s="442"/>
      <c r="AK274" s="442"/>
      <c r="AL274" s="442"/>
      <c r="AM274" s="442"/>
      <c r="AN274" s="844"/>
      <c r="AO274" s="443"/>
      <c r="AP274" s="441"/>
      <c r="AQ274" s="1328" t="str">
        <f t="shared" si="330"/>
        <v xml:space="preserve"> </v>
      </c>
      <c r="AR274" s="213" t="str">
        <f t="shared" si="284"/>
        <v xml:space="preserve"> </v>
      </c>
      <c r="AS274" s="213" t="str">
        <f t="shared" si="285"/>
        <v xml:space="preserve"> </v>
      </c>
      <c r="AT274" s="1216" t="str">
        <f t="shared" si="286"/>
        <v xml:space="preserve"> </v>
      </c>
      <c r="AU274" s="1217" t="str">
        <f t="shared" si="287"/>
        <v xml:space="preserve"> </v>
      </c>
      <c r="AV274" s="79"/>
      <c r="AW274" s="1218" t="str">
        <f t="shared" si="288"/>
        <v/>
      </c>
      <c r="AX274" s="213" t="str">
        <f t="shared" si="303"/>
        <v xml:space="preserve"> </v>
      </c>
      <c r="AY274" s="213" t="str">
        <f t="shared" si="289"/>
        <v xml:space="preserve"> </v>
      </c>
      <c r="AZ274" s="445"/>
      <c r="BA274" s="81"/>
      <c r="BB274" s="81"/>
      <c r="BC274" s="80"/>
      <c r="BD274" s="245"/>
      <c r="BE274" s="442"/>
      <c r="BF274" s="442"/>
      <c r="BG274" s="442"/>
      <c r="BH274" s="219" t="str">
        <f t="shared" si="304"/>
        <v xml:space="preserve"> </v>
      </c>
      <c r="BI274" s="446"/>
      <c r="BJ274" s="704"/>
      <c r="BK274" s="81"/>
      <c r="BL274" s="451"/>
      <c r="BM274" s="450"/>
      <c r="BN274" s="449"/>
      <c r="BO274" s="449"/>
      <c r="BP274" s="81"/>
      <c r="BQ274" s="81"/>
      <c r="BR274" s="81"/>
      <c r="BS274" s="81"/>
      <c r="BT274" s="81"/>
      <c r="BU274" s="81"/>
      <c r="BV274" s="81"/>
      <c r="BW274" s="81"/>
      <c r="BX274" s="81"/>
      <c r="BY274" s="81"/>
      <c r="BZ274" s="81"/>
      <c r="CA274" s="81"/>
      <c r="CB274" s="81"/>
      <c r="CC274" s="81"/>
      <c r="CD274" s="81"/>
      <c r="CE274" s="81"/>
      <c r="CF274" s="81"/>
      <c r="CG274" s="81"/>
      <c r="CH274" s="81"/>
      <c r="CI274" s="81"/>
      <c r="CJ274" s="81"/>
      <c r="CK274" s="81"/>
      <c r="CL274" s="81"/>
      <c r="CM274" s="81"/>
      <c r="CN274" s="81"/>
      <c r="CO274" s="81"/>
      <c r="CP274" s="81"/>
      <c r="CQ274" s="81"/>
      <c r="CR274" s="81"/>
      <c r="CS274" s="81"/>
      <c r="CT274" s="81"/>
      <c r="CU274" s="81"/>
      <c r="CV274" s="81"/>
      <c r="CW274" s="81"/>
      <c r="CX274" s="81"/>
      <c r="CY274" s="81"/>
      <c r="CZ274" s="81"/>
      <c r="DA274" s="81"/>
      <c r="DB274" s="81"/>
      <c r="DC274" s="81"/>
      <c r="DD274" s="81"/>
      <c r="DE274" s="81"/>
      <c r="DF274" s="81"/>
      <c r="DG274" s="81"/>
      <c r="DH274" s="81"/>
      <c r="DI274" s="81"/>
      <c r="DJ274" s="81"/>
      <c r="DK274" s="448"/>
      <c r="DL274" s="213" t="str">
        <f t="shared" si="305"/>
        <v xml:space="preserve"> </v>
      </c>
      <c r="DM274" s="246">
        <f t="shared" si="290"/>
        <v>155</v>
      </c>
      <c r="DN274" s="447"/>
      <c r="DO274" s="449"/>
      <c r="DP274" s="81"/>
      <c r="DQ274" s="81"/>
      <c r="DR274" s="81"/>
      <c r="DS274" s="81"/>
      <c r="DT274" s="81"/>
      <c r="DU274" s="81"/>
      <c r="DV274" s="448"/>
      <c r="DW274" s="450"/>
      <c r="DX274" s="704"/>
      <c r="DY274" s="213" t="str">
        <f t="shared" si="291"/>
        <v xml:space="preserve"> </v>
      </c>
      <c r="DZ274" s="213" t="str">
        <f t="shared" si="292"/>
        <v xml:space="preserve"> </v>
      </c>
      <c r="EA274" s="247"/>
      <c r="EB274" s="247"/>
      <c r="EC274" s="247"/>
      <c r="ED274" s="247"/>
      <c r="EE274" s="247"/>
      <c r="EF274" s="247"/>
      <c r="EG274" s="450"/>
      <c r="EH274" s="704"/>
      <c r="EI274" s="213" t="str">
        <f t="shared" si="293"/>
        <v xml:space="preserve"> </v>
      </c>
      <c r="EJ274" s="213" t="str">
        <f t="shared" si="294"/>
        <v xml:space="preserve"> </v>
      </c>
      <c r="EK274" s="81"/>
      <c r="EL274" s="81"/>
      <c r="EM274" s="81"/>
      <c r="EN274" s="704"/>
      <c r="EO274" s="213" t="str">
        <f t="shared" si="295"/>
        <v xml:space="preserve"> </v>
      </c>
      <c r="EP274" s="249"/>
      <c r="EQ274" s="704"/>
      <c r="ER274" s="248"/>
      <c r="ES274" s="704"/>
      <c r="ET274" s="248"/>
      <c r="EU274" s="251"/>
      <c r="EV274" s="213" t="str">
        <f t="shared" si="296"/>
        <v xml:space="preserve"> </v>
      </c>
      <c r="EW274" s="213" t="str">
        <f t="shared" si="297"/>
        <v xml:space="preserve"> </v>
      </c>
      <c r="EX274" s="82"/>
      <c r="EY274" s="82"/>
      <c r="EZ274" s="82"/>
      <c r="FA274" s="248"/>
      <c r="FB274" s="1337" t="str">
        <f t="shared" si="298"/>
        <v xml:space="preserve"> </v>
      </c>
      <c r="FC274" s="452"/>
      <c r="FD274" s="213" t="str" cm="1">
        <f t="array" ref="FD274">IF(AND(SUM(COUNTIF(DO274:DV274,{"*実施*"}),COUNTIF(EA274:EF274,{"*実施*"}))&gt;0,FC274=""),"法に基づく措置あり→問12に記入",
IF(AND(SUM(COUNTIF(DO274:DV274,{"*実施*"}),COUNTIF(EA274:EF274,{"*実施*"}))&lt;1,FC274&lt;&gt;""),"法に基づく措置なし→問12に記入不要"," "))</f>
        <v xml:space="preserve"> </v>
      </c>
      <c r="FE274" s="449"/>
      <c r="FF274" s="704"/>
      <c r="FG274" s="81"/>
      <c r="FH274" s="449"/>
      <c r="FI274" s="1100"/>
      <c r="FJ274" s="1107" t="str">
        <f t="shared" si="306"/>
        <v xml:space="preserve"> </v>
      </c>
      <c r="FK274" s="779" t="str">
        <f t="shared" si="299"/>
        <v/>
      </c>
      <c r="FL274" s="212" t="str">
        <f t="shared" si="300"/>
        <v xml:space="preserve"> </v>
      </c>
      <c r="FM274" s="1335" t="str">
        <f t="shared" si="307"/>
        <v xml:space="preserve"> </v>
      </c>
      <c r="FN274" s="1273" t="str">
        <f t="shared" si="308"/>
        <v/>
      </c>
      <c r="FO274" s="1274" t="str">
        <f t="shared" si="309"/>
        <v/>
      </c>
      <c r="FP274" s="1275" t="str">
        <f t="shared" si="310"/>
        <v/>
      </c>
      <c r="FQ274" s="1275" t="str">
        <f t="shared" si="311"/>
        <v/>
      </c>
      <c r="FR274" s="1275" t="str">
        <f t="shared" si="312"/>
        <v/>
      </c>
      <c r="FS274" s="1275" t="str">
        <f t="shared" si="313"/>
        <v/>
      </c>
      <c r="FT274" s="1275" t="str">
        <f t="shared" si="314"/>
        <v/>
      </c>
      <c r="FU274" s="1275" t="str">
        <f t="shared" si="315"/>
        <v/>
      </c>
      <c r="FV274" s="1275" t="str">
        <f t="shared" si="316"/>
        <v/>
      </c>
      <c r="FW274" s="1275" t="str">
        <f t="shared" si="317"/>
        <v/>
      </c>
      <c r="FY274" s="1234" t="str">
        <f t="shared" si="331"/>
        <v xml:space="preserve"> </v>
      </c>
      <c r="FZ274" s="1234" t="str">
        <f t="shared" si="332"/>
        <v xml:space="preserve"> </v>
      </c>
      <c r="GA274" s="1234" t="str">
        <f t="shared" si="333"/>
        <v xml:space="preserve"> </v>
      </c>
      <c r="GB274" s="1234" t="str">
        <f t="shared" si="334"/>
        <v xml:space="preserve"> </v>
      </c>
      <c r="GC274" s="1234" t="str">
        <f t="shared" si="335"/>
        <v xml:space="preserve"> </v>
      </c>
      <c r="GD274" s="1234" t="str">
        <f t="shared" si="336"/>
        <v xml:space="preserve"> </v>
      </c>
      <c r="GE274" s="1234" t="str">
        <f t="shared" si="337"/>
        <v xml:space="preserve"> </v>
      </c>
      <c r="GF274" s="1234" t="str">
        <f t="shared" si="338"/>
        <v xml:space="preserve"> </v>
      </c>
      <c r="GG274" s="1234" t="str">
        <f t="shared" si="339"/>
        <v xml:space="preserve"> </v>
      </c>
      <c r="GH274" s="1234">
        <f t="shared" si="340"/>
        <v>0</v>
      </c>
      <c r="GI274" s="1234" t="str">
        <f t="shared" si="341"/>
        <v xml:space="preserve"> </v>
      </c>
      <c r="GJ274" s="1234" t="str">
        <f t="shared" si="342"/>
        <v xml:space="preserve"> </v>
      </c>
      <c r="GK274" s="1234" t="str">
        <f t="shared" si="343"/>
        <v xml:space="preserve"> </v>
      </c>
      <c r="GL274" s="1234" t="str">
        <f t="shared" si="344"/>
        <v xml:space="preserve"> </v>
      </c>
      <c r="GM274" s="1234" t="str">
        <f t="shared" si="345"/>
        <v xml:space="preserve"> </v>
      </c>
      <c r="GN274" s="1234" t="str">
        <f t="shared" si="346"/>
        <v xml:space="preserve"> </v>
      </c>
      <c r="GO274" s="1234" t="str">
        <f t="shared" si="347"/>
        <v xml:space="preserve"> </v>
      </c>
      <c r="GP274" s="1234" t="str">
        <f t="shared" si="348"/>
        <v xml:space="preserve"> </v>
      </c>
      <c r="GQ274" s="1234" t="str">
        <f t="shared" si="349"/>
        <v xml:space="preserve"> </v>
      </c>
      <c r="GR274" s="1234">
        <f t="shared" si="350"/>
        <v>0</v>
      </c>
      <c r="GS274" s="1234" t="str">
        <f t="shared" si="352"/>
        <v xml:space="preserve"> </v>
      </c>
      <c r="GT274" s="1234" t="str">
        <f t="shared" si="353"/>
        <v xml:space="preserve"> </v>
      </c>
      <c r="GU274" s="1234" t="str">
        <f t="shared" si="354"/>
        <v xml:space="preserve"> </v>
      </c>
      <c r="GV274" s="1234" t="str">
        <f t="shared" si="355"/>
        <v xml:space="preserve"> </v>
      </c>
      <c r="GW274" s="1234" t="str">
        <f t="shared" si="356"/>
        <v xml:space="preserve"> </v>
      </c>
      <c r="GX274" s="1234" t="str">
        <f t="shared" si="357"/>
        <v xml:space="preserve"> </v>
      </c>
      <c r="GY274" s="1234" t="str">
        <f t="shared" si="358"/>
        <v xml:space="preserve"> </v>
      </c>
      <c r="GZ274" s="1234" t="str">
        <f t="shared" si="359"/>
        <v xml:space="preserve"> </v>
      </c>
      <c r="HA274" s="1234" t="str">
        <f t="shared" si="360"/>
        <v xml:space="preserve"> </v>
      </c>
      <c r="HB274" s="1234">
        <f t="shared" si="351"/>
        <v>0</v>
      </c>
      <c r="HC274" s="1234" t="str">
        <f t="shared" si="318"/>
        <v xml:space="preserve"> </v>
      </c>
      <c r="HD274" s="1234" t="str">
        <f t="shared" si="319"/>
        <v xml:space="preserve"> </v>
      </c>
      <c r="HE274" s="1234" t="str">
        <f t="shared" si="320"/>
        <v xml:space="preserve"> </v>
      </c>
      <c r="HF274" s="1234">
        <f t="shared" si="321"/>
        <v>0</v>
      </c>
      <c r="HG274" s="1234" t="str">
        <f t="shared" si="322"/>
        <v xml:space="preserve"> </v>
      </c>
      <c r="HH274" s="1234" t="str">
        <f t="shared" si="323"/>
        <v xml:space="preserve"> </v>
      </c>
      <c r="HI274" s="1234" t="str">
        <f t="shared" si="324"/>
        <v xml:space="preserve"> </v>
      </c>
      <c r="HJ274" s="1234" t="str">
        <f t="shared" si="325"/>
        <v xml:space="preserve"> </v>
      </c>
      <c r="HK274" s="1234" t="str">
        <f t="shared" si="326"/>
        <v xml:space="preserve"> </v>
      </c>
      <c r="HL274" s="1234" t="str">
        <f t="shared" si="327"/>
        <v xml:space="preserve"> </v>
      </c>
      <c r="HM274" s="1234" t="str">
        <f t="shared" si="328"/>
        <v xml:space="preserve"> </v>
      </c>
      <c r="HN274" s="1234">
        <f t="shared" si="329"/>
        <v>0</v>
      </c>
    </row>
    <row r="275" spans="1:222" ht="30" customHeight="1" thickTop="1" thickBot="1">
      <c r="A275" s="1205">
        <f>【A票】【D票】!$D$10</f>
        <v>0</v>
      </c>
      <c r="B275" s="1205">
        <f>【A票】【D票】!$H$10</f>
        <v>0</v>
      </c>
      <c r="C275" s="1206" t="str">
        <f>【A票】【D票】!$K$10</f>
        <v xml:space="preserve"> </v>
      </c>
      <c r="D275" s="1207">
        <f t="shared" si="206"/>
        <v>156</v>
      </c>
      <c r="E275" s="472"/>
      <c r="F275" s="704"/>
      <c r="G275" s="588"/>
      <c r="H275" s="589"/>
      <c r="I275" s="639"/>
      <c r="J275" s="639"/>
      <c r="K275" s="639"/>
      <c r="L275" s="639"/>
      <c r="M275" s="639"/>
      <c r="N275" s="639"/>
      <c r="O275" s="639"/>
      <c r="P275" s="639"/>
      <c r="Q275" s="639"/>
      <c r="R275" s="639"/>
      <c r="S275" s="639"/>
      <c r="T275" s="639"/>
      <c r="U275" s="639"/>
      <c r="V275" s="640"/>
      <c r="W275" s="644"/>
      <c r="X275" s="644"/>
      <c r="Y275" s="645"/>
      <c r="Z275" s="643"/>
      <c r="AA275" s="212" t="str">
        <f t="shared" ref="AA275:AA310" si="361">IF(AND(COUNTA(F275:H275)&lt;3,COUNTA(F275:H275)&gt;0),"問1回答漏れ",IF(AND(G275&lt;&gt;"",COUNTA(I275:V275,Z275)&lt;1),"問2回答漏れ"," "))</f>
        <v xml:space="preserve"> </v>
      </c>
      <c r="AB275" s="212" t="str">
        <f t="shared" ref="AB275:AB310" si="362">IF(AND(V275&gt;0,OR(COUNTA(W275:Y275)&lt;1,COUNTA(W275:Y275)&gt;V275)),"その他に人数→具体的内容記入",IF(AND(V275="",COUNTA(W275:Y275)&lt;&gt;0),"具体的内容あり→人数記入"," "))</f>
        <v xml:space="preserve"> </v>
      </c>
      <c r="AC275" s="81"/>
      <c r="AD275" s="448"/>
      <c r="AE275" s="448"/>
      <c r="AF275" s="804" t="str">
        <f t="shared" si="301"/>
        <v xml:space="preserve"> </v>
      </c>
      <c r="AG275" s="804" t="str">
        <f t="shared" si="302"/>
        <v xml:space="preserve"> </v>
      </c>
      <c r="AH275" s="440"/>
      <c r="AI275" s="704"/>
      <c r="AJ275" s="442"/>
      <c r="AK275" s="442"/>
      <c r="AL275" s="442"/>
      <c r="AM275" s="442"/>
      <c r="AN275" s="844"/>
      <c r="AO275" s="443"/>
      <c r="AP275" s="441"/>
      <c r="AQ275" s="1328" t="str">
        <f t="shared" si="330"/>
        <v xml:space="preserve"> </v>
      </c>
      <c r="AR275" s="213" t="str">
        <f t="shared" ref="AR275:AR310" si="363">IF(AND(H275=H$88,COUNTA(AH275:AP275)&gt;0),"都道府県が受理→問3記入不要",IF(AND(H275=H$87,COUNTA(AH275:AP275)&lt;1),"市町村が受理→問3記入必要"," "))</f>
        <v xml:space="preserve"> </v>
      </c>
      <c r="AS275" s="213" t="str">
        <f t="shared" ref="AS275:AS310" si="364">IF(AND(AO275=AO$90,COUNTA(AP275)=0),"その他→具体的内容",IF(AND(AO275&lt;&gt;AO$90,COUNTA(AP275)&lt;&gt;0),"1-4)その他以外→具体的内容不要"," "))</f>
        <v xml:space="preserve"> </v>
      </c>
      <c r="AT275" s="1216" t="str">
        <f t="shared" ref="AT275:AT310" si="365">IF(AM275=AM$87,"該当",IF(OR(AM275=AM$88,AM275=AM$89,AND(AH275&lt;&gt;"",AM275="")),"非該当"," "))</f>
        <v xml:space="preserve"> </v>
      </c>
      <c r="AU275" s="1217" t="str">
        <f t="shared" ref="AU275:AU310" si="366">IF(OR(AV275="該当",AW275="該当"),"該当",IF(OR(AV275="非該当",AW275="非該当"),"非該当"," "))</f>
        <v xml:space="preserve"> </v>
      </c>
      <c r="AV275" s="79"/>
      <c r="AW275" s="1218" t="str">
        <f t="shared" ref="AW275:AW310" si="367">IF(AO275=AO$89,"該当",IF(OR(AO275=AO$87,AO275=AO$88,AO275=AO$90,AND(AM275&lt;&gt;"",AO275="")),"非該当",""))</f>
        <v/>
      </c>
      <c r="AX275" s="213" t="str">
        <f t="shared" si="303"/>
        <v xml:space="preserve"> </v>
      </c>
      <c r="AY275" s="213" t="str">
        <f t="shared" ref="AY275:AY310" si="368">IF(AND(H275=H$88,COUNTA(AV275)&gt;0),"都道府県が直接受理→回答不要"," ")</f>
        <v xml:space="preserve"> </v>
      </c>
      <c r="AZ275" s="445"/>
      <c r="BA275" s="81"/>
      <c r="BB275" s="81"/>
      <c r="BC275" s="80"/>
      <c r="BD275" s="245"/>
      <c r="BE275" s="442"/>
      <c r="BF275" s="442"/>
      <c r="BG275" s="442"/>
      <c r="BH275" s="219" t="str">
        <f t="shared" si="304"/>
        <v xml:space="preserve"> </v>
      </c>
      <c r="BI275" s="446"/>
      <c r="BJ275" s="704"/>
      <c r="BK275" s="81"/>
      <c r="BL275" s="451"/>
      <c r="BM275" s="450"/>
      <c r="BN275" s="449"/>
      <c r="BO275" s="449"/>
      <c r="BP275" s="81"/>
      <c r="BQ275" s="81"/>
      <c r="BR275" s="81"/>
      <c r="BS275" s="81"/>
      <c r="BT275" s="81"/>
      <c r="BU275" s="81"/>
      <c r="BV275" s="81"/>
      <c r="BW275" s="81"/>
      <c r="BX275" s="81"/>
      <c r="BY275" s="81"/>
      <c r="BZ275" s="81"/>
      <c r="CA275" s="81"/>
      <c r="CB275" s="81"/>
      <c r="CC275" s="81"/>
      <c r="CD275" s="81"/>
      <c r="CE275" s="81"/>
      <c r="CF275" s="81"/>
      <c r="CG275" s="81"/>
      <c r="CH275" s="81"/>
      <c r="CI275" s="81"/>
      <c r="CJ275" s="81"/>
      <c r="CK275" s="81"/>
      <c r="CL275" s="81"/>
      <c r="CM275" s="81"/>
      <c r="CN275" s="81"/>
      <c r="CO275" s="81"/>
      <c r="CP275" s="81"/>
      <c r="CQ275" s="81"/>
      <c r="CR275" s="81"/>
      <c r="CS275" s="81"/>
      <c r="CT275" s="81"/>
      <c r="CU275" s="81"/>
      <c r="CV275" s="81"/>
      <c r="CW275" s="81"/>
      <c r="CX275" s="81"/>
      <c r="CY275" s="81"/>
      <c r="CZ275" s="81"/>
      <c r="DA275" s="81"/>
      <c r="DB275" s="81"/>
      <c r="DC275" s="81"/>
      <c r="DD275" s="81"/>
      <c r="DE275" s="81"/>
      <c r="DF275" s="81"/>
      <c r="DG275" s="81"/>
      <c r="DH275" s="81"/>
      <c r="DI275" s="81"/>
      <c r="DJ275" s="81"/>
      <c r="DK275" s="448"/>
      <c r="DL275" s="213" t="str">
        <f t="shared" si="305"/>
        <v xml:space="preserve"> </v>
      </c>
      <c r="DM275" s="246">
        <f t="shared" ref="DM275:DM310" si="369">D275</f>
        <v>156</v>
      </c>
      <c r="DN275" s="447"/>
      <c r="DO275" s="449"/>
      <c r="DP275" s="81"/>
      <c r="DQ275" s="81"/>
      <c r="DR275" s="81"/>
      <c r="DS275" s="81"/>
      <c r="DT275" s="81"/>
      <c r="DU275" s="81"/>
      <c r="DV275" s="448"/>
      <c r="DW275" s="450"/>
      <c r="DX275" s="704"/>
      <c r="DY275" s="213" t="str">
        <f t="shared" ref="DY275:DY310" si="370">IF(AND(OR(BA275=BA$87,BB275=BB$87,AT275="該当"),AND(COUNTIF(DO275:DV275,"無")=8,DX275&lt;&gt;"")),"すべて「無」→期日不要",
IF(AND(OR(BA275=BA$87,BB275=BB$87,AT275="該当"),AND(COUNTIF(DO275:DV275,"無")=8,DX275=""))," ",
IF(AND(OR(BA275=BA$87,BB275=BB$87,AT275="該当"),COUNTA(DO275:DV275,DX275)&lt;9),"問7回答漏れ",
IF(AND(AND(OR(BA275=BA$88,BA275=BA$89,BA275=BA$90,BB275=BB$88,BB275=BB$89,BB275=BB$90,BB275=BB$91,AND(BA275="",BB275="")),OR(AT275="非該当",AT275=" ")),COUNTA(DO275:DX275)&gt;0),"虐待なし→回答内容確認",
IF(AND(COUNTA(G275:Z275,AH275:AP275,AV275,BA275:BD275,BJ275:DK275)&lt;1,COUNTA(DO275:DX275)&gt;0),"問1～問6無記入、問7内容確認"," ")))))</f>
        <v xml:space="preserve"> </v>
      </c>
      <c r="DZ275" s="213" t="str">
        <f t="shared" ref="DZ275:DZ310" si="371">IF(AND(OR(DV275="市町村が実施",DV275="都道府県が実施",DV275="市町村・都道府県がそれぞれ実施"),DW275=""),"その他→具体的内容",IF(AND(OR(DV275="無",DV275=""),DW275&lt;&gt;""),"具体的内容あり→8)に回答"," "))</f>
        <v xml:space="preserve"> </v>
      </c>
      <c r="EA275" s="247"/>
      <c r="EB275" s="247"/>
      <c r="EC275" s="247"/>
      <c r="ED275" s="247"/>
      <c r="EE275" s="247"/>
      <c r="EF275" s="247"/>
      <c r="EG275" s="450"/>
      <c r="EH275" s="704"/>
      <c r="EI275" s="213" t="str">
        <f t="shared" ref="EI275:EI310" si="372">IF(AND(OR(BA275=BA$87,BB275=BB$87,AT275="該当"),OR(LEFT(BK275,1)="b",LEFT(BK275,1)="c"),OR(COUNTIF(EA275:EF275,"市町村が実施")&gt;0,COUNTIF(EA275:EF275,"都道府県が実施")&gt;0)),"虐待発生施設は老人福祉法対象外",
IF(AND(OR(BA275=BA$87,BB275=BB$87,AT275="該当"),AND(COUNTIF(EA275:EF275,"無")=6,EH275&lt;&gt;"")),"すべて「無」→期日不要",
IF(AND(OR(BA275=BA$87,BB275=BB$87,AT275="該当"),AND(COUNTIF(EA275:EF275,"無")=6,EH275=""))," ",
IF(AND(OR(BA275=BA$87,BB275=BB$87,AT275="該当"),COUNTA(EA275:EF275,EH275)&lt;7),"問8回答漏れ",
IF(AND(AND(OR(BA275=BA$88,BA275=BA$89,BA275=BA$90,BB275=BB$88,BB275=BB$89,BB275=BB$90,BB275=BB$91,AND(BA275="",BB275="")),OR(AT275="非該当",AT275=" ")),COUNTA(EA275:EH275)&gt;0),"虐待なし→回答内容確認",
IF(AND(COUNTA(G275:Z275,AH275:AP275,AV275,BA275:BD275,BJ275:DK275,EK275:EN275,DO275:DX275)&lt;1,COUNTA(EA275:EH275)&gt;0),"問1～問7無記入、問8内容確認"," "))))))</f>
        <v xml:space="preserve"> </v>
      </c>
      <c r="EJ275" s="213" t="str">
        <f t="shared" ref="EJ275:EJ310" si="373">IF(OR(AND(EF275="市町村が実施",EG275=""),AND(EF275="都道府県が実施",EG275="")),"その他→具体的内容",IF(AND(OR(EF275="無",EF275=""),EG275&lt;&gt;""),"具体的内容あり→6)に回答"," "))</f>
        <v xml:space="preserve"> </v>
      </c>
      <c r="EK275" s="81"/>
      <c r="EL275" s="81"/>
      <c r="EM275" s="81"/>
      <c r="EN275" s="704"/>
      <c r="EO275" s="213" t="str">
        <f t="shared" ref="EO275:EO310" si="374">IF(AND(OR(BA275=BA$87,BB275=BB$87,AT275="該当"),AND(EK275="無",EL275="無",EM275="無",EN275&lt;&gt;"")),"すべて「無」→期日不要",
IF(AND(OR(BA275=BA$87,BB275=BB$87,AT275="該当"),AND(EK275="無",EL275="無",EM275="無"))," ",
IF(AND(OR(BA275=BA$87,BB275=BB$87,AT275="該当"),COUNTA(EK275:EN275)&lt;4),"問9回答漏れ",
IF(AND(AND(OR(BA275=BA$88,BA275=BA$89,BA275=BA$90,BB275=BB$88,BB275=BB$89,BB275=BB$90,BB275=BB$91,AND(BA275="",BB275="")),OR(AT275="非該当",AT275=" ")),COUNTA(EK275:EN275)&gt;0),"虐待なし→回答内容確認",
IF(AND(COUNTA(G275:Z275,AH275:AP275,AV275,BA275:BD275,BJ275:DK275)&lt;1,COUNTA(EK275:EN275)&gt;0),"問1～問6無記入、問9内容確認"," ")))))</f>
        <v xml:space="preserve"> </v>
      </c>
      <c r="EP275" s="249"/>
      <c r="EQ275" s="704"/>
      <c r="ER275" s="248"/>
      <c r="ES275" s="704"/>
      <c r="ET275" s="248"/>
      <c r="EU275" s="251"/>
      <c r="EV275" s="213" t="str">
        <f t="shared" ref="EV275:EV310" si="375">IF(AND(OR(EP275="無",EP275=""),EQ275&lt;&gt;""),"1-1)期日不要",
IF(AND(EP275="有",EQ275=""),"1-1)期日未記入",
IF(AND(OR(ER275="無",ER275=""),ES275&lt;&gt;""),"1-2)期日不要",
IF(AND(ER275="有",ES275=""),"2-1)期日未記入",
IF(OR(AND(OR(ET275="無",ET275=""),EU275&lt;&gt;""),AND(ET275="有",EU275="")),"その他→具体的内容"," ")))))</f>
        <v xml:space="preserve"> </v>
      </c>
      <c r="EW275" s="213" t="str">
        <f t="shared" ref="EW275:EW310" si="376">IF(AND(SUM(COUNTIF(EK275:EM275,"*実施*")+COUNTIF(DO275:DV275,"*実施*")+COUNTIF(EA275:EF275,"*実施*"))&gt;0,COUNTA(EP275,ER275,ET275)&lt;3),"施設への対応、権限行使あり→問10記入",
IF(AND(SUM(COUNTIF(EK275:EM275,"*実施*")+COUNTIF(DO275:DV275,"*実施*")+COUNTIF(EA275:EF275,"*実施*"))&lt;1,COUNTA(EP275,ER275,ET275)&gt;0),"施設への対応、権限行使なし→記入不要"," "))</f>
        <v xml:space="preserve"> </v>
      </c>
      <c r="EX275" s="82"/>
      <c r="EY275" s="82"/>
      <c r="EZ275" s="82"/>
      <c r="FA275" s="248"/>
      <c r="FB275" s="1337" t="str">
        <f t="shared" ref="FB275:FB310" si="377">IF(AND(OR(BA275=BA$87,BB275=BB$87,AT275="該当"),OR(COUNTA(EX275:EZ275)&lt;3)),"虐待あり→すべて回答",
IF(AND(AND(OR(BA275=BA$88,BA275=BA$89,BA275=BA$90,BB275=BB$88,BB275=BB$89,BB275=BB$90,BB275=BB$91,AND(BA275="",BB275="")),OR(AT275="非該当",AT275=" ")),OR(COUNTA(EX275:EZ275)&gt;0)),"虐待なし→記入不要",
IF(AND(EZ275=EZ$87,COUNTA(FA275)=0),"3)その他→具体的内容"," ")))</f>
        <v xml:space="preserve"> </v>
      </c>
      <c r="FC275" s="452"/>
      <c r="FD275" s="213" t="str" cm="1">
        <f t="array" ref="FD275">IF(AND(SUM(COUNTIF(DO275:DV275,{"*実施*"}),COUNTIF(EA275:EF275,{"*実施*"}))&gt;0,FC275=""),"法に基づく措置あり→問12に記入",
IF(AND(SUM(COUNTIF(DO275:DV275,{"*実施*"}),COUNTIF(EA275:EF275,{"*実施*"}))&lt;1,FC275&lt;&gt;""),"法に基づく措置なし→問12に記入不要"," "))</f>
        <v xml:space="preserve"> </v>
      </c>
      <c r="FE275" s="449"/>
      <c r="FF275" s="704"/>
      <c r="FG275" s="81"/>
      <c r="FH275" s="449"/>
      <c r="FI275" s="1100"/>
      <c r="FJ275" s="1107" t="str">
        <f t="shared" si="306"/>
        <v xml:space="preserve"> </v>
      </c>
      <c r="FK275" s="779" t="str">
        <f t="shared" ref="FK275:FK310" si="378">IF(SUM(COUNTIF(AA275:AB275," ")+COUNTIF(AF275:AG275," ")+COUNTIF(AQ275:AS275," ")+COUNTIF(AX275:AY275," "))&lt;9,"問4以前にエラーがあります","")</f>
        <v/>
      </c>
      <c r="FL275" s="212" t="str">
        <f t="shared" ref="FL275:FL310" si="379">IF(SUM(COUNTIF(BH275," ")+COUNTIF(DL275," ")+COUNTIF(EO275," ")+COUNTIF(DY275:DZ275," ")+COUNTIF(EI275:EJ275," ")+COUNTIF(EV275:EW275," ")+COUNTIF(FB275," ")+COUNTIF(FD275," ")+COUNTIF(FJ275," "))&lt;12,"問5以降にエラーがあります"," ")</f>
        <v xml:space="preserve"> </v>
      </c>
      <c r="FM275" s="1335" t="str">
        <f t="shared" si="307"/>
        <v xml:space="preserve"> </v>
      </c>
      <c r="FN275" s="1273" t="str">
        <f t="shared" si="308"/>
        <v/>
      </c>
      <c r="FO275" s="1274" t="str">
        <f t="shared" si="309"/>
        <v/>
      </c>
      <c r="FP275" s="1275" t="str">
        <f t="shared" si="310"/>
        <v/>
      </c>
      <c r="FQ275" s="1275" t="str">
        <f t="shared" si="311"/>
        <v/>
      </c>
      <c r="FR275" s="1275" t="str">
        <f t="shared" si="312"/>
        <v/>
      </c>
      <c r="FS275" s="1275" t="str">
        <f t="shared" si="313"/>
        <v/>
      </c>
      <c r="FT275" s="1275" t="str">
        <f t="shared" si="314"/>
        <v/>
      </c>
      <c r="FU275" s="1275" t="str">
        <f t="shared" si="315"/>
        <v/>
      </c>
      <c r="FV275" s="1275" t="str">
        <f t="shared" si="316"/>
        <v/>
      </c>
      <c r="FW275" s="1275" t="str">
        <f t="shared" si="317"/>
        <v/>
      </c>
      <c r="FY275" s="1234" t="str">
        <f t="shared" si="331"/>
        <v xml:space="preserve"> </v>
      </c>
      <c r="FZ275" s="1234" t="str">
        <f t="shared" si="332"/>
        <v xml:space="preserve"> </v>
      </c>
      <c r="GA275" s="1234" t="str">
        <f t="shared" si="333"/>
        <v xml:space="preserve"> </v>
      </c>
      <c r="GB275" s="1234" t="str">
        <f t="shared" si="334"/>
        <v xml:space="preserve"> </v>
      </c>
      <c r="GC275" s="1234" t="str">
        <f t="shared" si="335"/>
        <v xml:space="preserve"> </v>
      </c>
      <c r="GD275" s="1234" t="str">
        <f t="shared" si="336"/>
        <v xml:space="preserve"> </v>
      </c>
      <c r="GE275" s="1234" t="str">
        <f t="shared" si="337"/>
        <v xml:space="preserve"> </v>
      </c>
      <c r="GF275" s="1234" t="str">
        <f t="shared" si="338"/>
        <v xml:space="preserve"> </v>
      </c>
      <c r="GG275" s="1234" t="str">
        <f t="shared" si="339"/>
        <v xml:space="preserve"> </v>
      </c>
      <c r="GH275" s="1234">
        <f t="shared" si="340"/>
        <v>0</v>
      </c>
      <c r="GI275" s="1234" t="str">
        <f t="shared" si="341"/>
        <v xml:space="preserve"> </v>
      </c>
      <c r="GJ275" s="1234" t="str">
        <f t="shared" si="342"/>
        <v xml:space="preserve"> </v>
      </c>
      <c r="GK275" s="1234" t="str">
        <f t="shared" si="343"/>
        <v xml:space="preserve"> </v>
      </c>
      <c r="GL275" s="1234" t="str">
        <f t="shared" si="344"/>
        <v xml:space="preserve"> </v>
      </c>
      <c r="GM275" s="1234" t="str">
        <f t="shared" si="345"/>
        <v xml:space="preserve"> </v>
      </c>
      <c r="GN275" s="1234" t="str">
        <f t="shared" si="346"/>
        <v xml:space="preserve"> </v>
      </c>
      <c r="GO275" s="1234" t="str">
        <f t="shared" si="347"/>
        <v xml:space="preserve"> </v>
      </c>
      <c r="GP275" s="1234" t="str">
        <f t="shared" si="348"/>
        <v xml:space="preserve"> </v>
      </c>
      <c r="GQ275" s="1234" t="str">
        <f t="shared" si="349"/>
        <v xml:space="preserve"> </v>
      </c>
      <c r="GR275" s="1234">
        <f t="shared" si="350"/>
        <v>0</v>
      </c>
      <c r="GS275" s="1234" t="str">
        <f t="shared" si="352"/>
        <v xml:space="preserve"> </v>
      </c>
      <c r="GT275" s="1234" t="str">
        <f t="shared" si="353"/>
        <v xml:space="preserve"> </v>
      </c>
      <c r="GU275" s="1234" t="str">
        <f t="shared" si="354"/>
        <v xml:space="preserve"> </v>
      </c>
      <c r="GV275" s="1234" t="str">
        <f t="shared" si="355"/>
        <v xml:space="preserve"> </v>
      </c>
      <c r="GW275" s="1234" t="str">
        <f t="shared" si="356"/>
        <v xml:space="preserve"> </v>
      </c>
      <c r="GX275" s="1234" t="str">
        <f t="shared" si="357"/>
        <v xml:space="preserve"> </v>
      </c>
      <c r="GY275" s="1234" t="str">
        <f t="shared" si="358"/>
        <v xml:space="preserve"> </v>
      </c>
      <c r="GZ275" s="1234" t="str">
        <f t="shared" si="359"/>
        <v xml:space="preserve"> </v>
      </c>
      <c r="HA275" s="1234" t="str">
        <f t="shared" si="360"/>
        <v xml:space="preserve"> </v>
      </c>
      <c r="HB275" s="1234">
        <f t="shared" si="351"/>
        <v>0</v>
      </c>
      <c r="HC275" s="1234" t="str">
        <f t="shared" si="318"/>
        <v xml:space="preserve"> </v>
      </c>
      <c r="HD275" s="1234" t="str">
        <f t="shared" si="319"/>
        <v xml:space="preserve"> </v>
      </c>
      <c r="HE275" s="1234" t="str">
        <f t="shared" si="320"/>
        <v xml:space="preserve"> </v>
      </c>
      <c r="HF275" s="1234">
        <f t="shared" si="321"/>
        <v>0</v>
      </c>
      <c r="HG275" s="1234" t="str">
        <f t="shared" si="322"/>
        <v xml:space="preserve"> </v>
      </c>
      <c r="HH275" s="1234" t="str">
        <f t="shared" si="323"/>
        <v xml:space="preserve"> </v>
      </c>
      <c r="HI275" s="1234" t="str">
        <f t="shared" si="324"/>
        <v xml:space="preserve"> </v>
      </c>
      <c r="HJ275" s="1234" t="str">
        <f t="shared" si="325"/>
        <v xml:space="preserve"> </v>
      </c>
      <c r="HK275" s="1234" t="str">
        <f t="shared" si="326"/>
        <v xml:space="preserve"> </v>
      </c>
      <c r="HL275" s="1234" t="str">
        <f t="shared" si="327"/>
        <v xml:space="preserve"> </v>
      </c>
      <c r="HM275" s="1234" t="str">
        <f t="shared" si="328"/>
        <v xml:space="preserve"> </v>
      </c>
      <c r="HN275" s="1234">
        <f t="shared" si="329"/>
        <v>0</v>
      </c>
    </row>
    <row r="276" spans="1:222" ht="30" customHeight="1" thickTop="1" thickBot="1">
      <c r="A276" s="1205">
        <f>【A票】【D票】!$D$10</f>
        <v>0</v>
      </c>
      <c r="B276" s="1205">
        <f>【A票】【D票】!$H$10</f>
        <v>0</v>
      </c>
      <c r="C276" s="1206" t="str">
        <f>【A票】【D票】!$K$10</f>
        <v xml:space="preserve"> </v>
      </c>
      <c r="D276" s="1207">
        <f t="shared" si="206"/>
        <v>157</v>
      </c>
      <c r="E276" s="472"/>
      <c r="F276" s="704"/>
      <c r="G276" s="588"/>
      <c r="H276" s="589"/>
      <c r="I276" s="639"/>
      <c r="J276" s="639"/>
      <c r="K276" s="639"/>
      <c r="L276" s="639"/>
      <c r="M276" s="639"/>
      <c r="N276" s="639"/>
      <c r="O276" s="639"/>
      <c r="P276" s="639"/>
      <c r="Q276" s="639"/>
      <c r="R276" s="639"/>
      <c r="S276" s="639"/>
      <c r="T276" s="639"/>
      <c r="U276" s="639"/>
      <c r="V276" s="640"/>
      <c r="W276" s="644"/>
      <c r="X276" s="644"/>
      <c r="Y276" s="645"/>
      <c r="Z276" s="643"/>
      <c r="AA276" s="212" t="str">
        <f t="shared" si="361"/>
        <v xml:space="preserve"> </v>
      </c>
      <c r="AB276" s="212" t="str">
        <f t="shared" si="362"/>
        <v xml:space="preserve"> </v>
      </c>
      <c r="AC276" s="81"/>
      <c r="AD276" s="448"/>
      <c r="AE276" s="448"/>
      <c r="AF276" s="804" t="str">
        <f t="shared" si="301"/>
        <v xml:space="preserve"> </v>
      </c>
      <c r="AG276" s="804" t="str">
        <f t="shared" si="302"/>
        <v xml:space="preserve"> </v>
      </c>
      <c r="AH276" s="440"/>
      <c r="AI276" s="704"/>
      <c r="AJ276" s="442"/>
      <c r="AK276" s="442"/>
      <c r="AL276" s="442"/>
      <c r="AM276" s="442"/>
      <c r="AN276" s="844"/>
      <c r="AO276" s="443"/>
      <c r="AP276" s="441"/>
      <c r="AQ276" s="1328" t="str">
        <f t="shared" si="330"/>
        <v xml:space="preserve"> </v>
      </c>
      <c r="AR276" s="213" t="str">
        <f t="shared" si="363"/>
        <v xml:space="preserve"> </v>
      </c>
      <c r="AS276" s="213" t="str">
        <f t="shared" si="364"/>
        <v xml:space="preserve"> </v>
      </c>
      <c r="AT276" s="1216" t="str">
        <f t="shared" si="365"/>
        <v xml:space="preserve"> </v>
      </c>
      <c r="AU276" s="1217" t="str">
        <f t="shared" si="366"/>
        <v xml:space="preserve"> </v>
      </c>
      <c r="AV276" s="79"/>
      <c r="AW276" s="1218" t="str">
        <f t="shared" si="367"/>
        <v/>
      </c>
      <c r="AX276" s="213" t="str">
        <f t="shared" si="303"/>
        <v xml:space="preserve"> </v>
      </c>
      <c r="AY276" s="213" t="str">
        <f t="shared" si="368"/>
        <v xml:space="preserve"> </v>
      </c>
      <c r="AZ276" s="445"/>
      <c r="BA276" s="81"/>
      <c r="BB276" s="81"/>
      <c r="BC276" s="80"/>
      <c r="BD276" s="245"/>
      <c r="BE276" s="442"/>
      <c r="BF276" s="442"/>
      <c r="BG276" s="442"/>
      <c r="BH276" s="219" t="str">
        <f t="shared" si="304"/>
        <v xml:space="preserve"> </v>
      </c>
      <c r="BI276" s="446"/>
      <c r="BJ276" s="704"/>
      <c r="BK276" s="81"/>
      <c r="BL276" s="451"/>
      <c r="BM276" s="450"/>
      <c r="BN276" s="449"/>
      <c r="BO276" s="449"/>
      <c r="BP276" s="81"/>
      <c r="BQ276" s="81"/>
      <c r="BR276" s="81"/>
      <c r="BS276" s="81"/>
      <c r="BT276" s="81"/>
      <c r="BU276" s="81"/>
      <c r="BV276" s="81"/>
      <c r="BW276" s="81"/>
      <c r="BX276" s="81"/>
      <c r="BY276" s="81"/>
      <c r="BZ276" s="81"/>
      <c r="CA276" s="81"/>
      <c r="CB276" s="81"/>
      <c r="CC276" s="81"/>
      <c r="CD276" s="81"/>
      <c r="CE276" s="81"/>
      <c r="CF276" s="81"/>
      <c r="CG276" s="81"/>
      <c r="CH276" s="81"/>
      <c r="CI276" s="81"/>
      <c r="CJ276" s="81"/>
      <c r="CK276" s="81"/>
      <c r="CL276" s="81"/>
      <c r="CM276" s="81"/>
      <c r="CN276" s="81"/>
      <c r="CO276" s="81"/>
      <c r="CP276" s="81"/>
      <c r="CQ276" s="81"/>
      <c r="CR276" s="81"/>
      <c r="CS276" s="81"/>
      <c r="CT276" s="81"/>
      <c r="CU276" s="81"/>
      <c r="CV276" s="81"/>
      <c r="CW276" s="81"/>
      <c r="CX276" s="81"/>
      <c r="CY276" s="81"/>
      <c r="CZ276" s="81"/>
      <c r="DA276" s="81"/>
      <c r="DB276" s="81"/>
      <c r="DC276" s="81"/>
      <c r="DD276" s="81"/>
      <c r="DE276" s="81"/>
      <c r="DF276" s="81"/>
      <c r="DG276" s="81"/>
      <c r="DH276" s="81"/>
      <c r="DI276" s="81"/>
      <c r="DJ276" s="81"/>
      <c r="DK276" s="448"/>
      <c r="DL276" s="213" t="str">
        <f t="shared" si="305"/>
        <v xml:space="preserve"> </v>
      </c>
      <c r="DM276" s="246">
        <f t="shared" si="369"/>
        <v>157</v>
      </c>
      <c r="DN276" s="447"/>
      <c r="DO276" s="449"/>
      <c r="DP276" s="81"/>
      <c r="DQ276" s="81"/>
      <c r="DR276" s="81"/>
      <c r="DS276" s="81"/>
      <c r="DT276" s="81"/>
      <c r="DU276" s="81"/>
      <c r="DV276" s="448"/>
      <c r="DW276" s="450"/>
      <c r="DX276" s="704"/>
      <c r="DY276" s="213" t="str">
        <f t="shared" si="370"/>
        <v xml:space="preserve"> </v>
      </c>
      <c r="DZ276" s="213" t="str">
        <f t="shared" si="371"/>
        <v xml:space="preserve"> </v>
      </c>
      <c r="EA276" s="247"/>
      <c r="EB276" s="247"/>
      <c r="EC276" s="247"/>
      <c r="ED276" s="247"/>
      <c r="EE276" s="247"/>
      <c r="EF276" s="247"/>
      <c r="EG276" s="450"/>
      <c r="EH276" s="704"/>
      <c r="EI276" s="213" t="str">
        <f t="shared" si="372"/>
        <v xml:space="preserve"> </v>
      </c>
      <c r="EJ276" s="213" t="str">
        <f t="shared" si="373"/>
        <v xml:space="preserve"> </v>
      </c>
      <c r="EK276" s="81"/>
      <c r="EL276" s="81"/>
      <c r="EM276" s="81"/>
      <c r="EN276" s="704"/>
      <c r="EO276" s="213" t="str">
        <f t="shared" si="374"/>
        <v xml:space="preserve"> </v>
      </c>
      <c r="EP276" s="249"/>
      <c r="EQ276" s="704"/>
      <c r="ER276" s="248"/>
      <c r="ES276" s="704"/>
      <c r="ET276" s="248"/>
      <c r="EU276" s="251"/>
      <c r="EV276" s="213" t="str">
        <f t="shared" si="375"/>
        <v xml:space="preserve"> </v>
      </c>
      <c r="EW276" s="213" t="str">
        <f t="shared" si="376"/>
        <v xml:space="preserve"> </v>
      </c>
      <c r="EX276" s="82"/>
      <c r="EY276" s="82"/>
      <c r="EZ276" s="82"/>
      <c r="FA276" s="248"/>
      <c r="FB276" s="1337" t="str">
        <f t="shared" si="377"/>
        <v xml:space="preserve"> </v>
      </c>
      <c r="FC276" s="452"/>
      <c r="FD276" s="213" t="str" cm="1">
        <f t="array" ref="FD276">IF(AND(SUM(COUNTIF(DO276:DV276,{"*実施*"}),COUNTIF(EA276:EF276,{"*実施*"}))&gt;0,FC276=""),"法に基づく措置あり→問12に記入",
IF(AND(SUM(COUNTIF(DO276:DV276,{"*実施*"}),COUNTIF(EA276:EF276,{"*実施*"}))&lt;1,FC276&lt;&gt;""),"法に基づく措置なし→問12に記入不要"," "))</f>
        <v xml:space="preserve"> </v>
      </c>
      <c r="FE276" s="449"/>
      <c r="FF276" s="704"/>
      <c r="FG276" s="81"/>
      <c r="FH276" s="449"/>
      <c r="FI276" s="1100"/>
      <c r="FJ276" s="1107" t="str">
        <f t="shared" si="306"/>
        <v xml:space="preserve"> </v>
      </c>
      <c r="FK276" s="779" t="str">
        <f t="shared" si="378"/>
        <v/>
      </c>
      <c r="FL276" s="212" t="str">
        <f t="shared" si="379"/>
        <v xml:space="preserve"> </v>
      </c>
      <c r="FM276" s="1335" t="str">
        <f t="shared" si="307"/>
        <v xml:space="preserve"> </v>
      </c>
      <c r="FN276" s="1273" t="str">
        <f t="shared" si="308"/>
        <v/>
      </c>
      <c r="FO276" s="1274" t="str">
        <f t="shared" si="309"/>
        <v/>
      </c>
      <c r="FP276" s="1275" t="str">
        <f t="shared" si="310"/>
        <v/>
      </c>
      <c r="FQ276" s="1275" t="str">
        <f t="shared" si="311"/>
        <v/>
      </c>
      <c r="FR276" s="1275" t="str">
        <f t="shared" si="312"/>
        <v/>
      </c>
      <c r="FS276" s="1275" t="str">
        <f t="shared" si="313"/>
        <v/>
      </c>
      <c r="FT276" s="1275" t="str">
        <f t="shared" si="314"/>
        <v/>
      </c>
      <c r="FU276" s="1275" t="str">
        <f t="shared" si="315"/>
        <v/>
      </c>
      <c r="FV276" s="1275" t="str">
        <f t="shared" si="316"/>
        <v/>
      </c>
      <c r="FW276" s="1275" t="str">
        <f t="shared" si="317"/>
        <v/>
      </c>
      <c r="FY276" s="1234" t="str">
        <f t="shared" si="331"/>
        <v xml:space="preserve"> </v>
      </c>
      <c r="FZ276" s="1234" t="str">
        <f t="shared" si="332"/>
        <v xml:space="preserve"> </v>
      </c>
      <c r="GA276" s="1234" t="str">
        <f t="shared" si="333"/>
        <v xml:space="preserve"> </v>
      </c>
      <c r="GB276" s="1234" t="str">
        <f t="shared" si="334"/>
        <v xml:space="preserve"> </v>
      </c>
      <c r="GC276" s="1234" t="str">
        <f t="shared" si="335"/>
        <v xml:space="preserve"> </v>
      </c>
      <c r="GD276" s="1234" t="str">
        <f t="shared" si="336"/>
        <v xml:space="preserve"> </v>
      </c>
      <c r="GE276" s="1234" t="str">
        <f t="shared" si="337"/>
        <v xml:space="preserve"> </v>
      </c>
      <c r="GF276" s="1234" t="str">
        <f t="shared" si="338"/>
        <v xml:space="preserve"> </v>
      </c>
      <c r="GG276" s="1234" t="str">
        <f t="shared" si="339"/>
        <v xml:space="preserve"> </v>
      </c>
      <c r="GH276" s="1234">
        <f t="shared" si="340"/>
        <v>0</v>
      </c>
      <c r="GI276" s="1234" t="str">
        <f t="shared" si="341"/>
        <v xml:space="preserve"> </v>
      </c>
      <c r="GJ276" s="1234" t="str">
        <f t="shared" si="342"/>
        <v xml:space="preserve"> </v>
      </c>
      <c r="GK276" s="1234" t="str">
        <f t="shared" si="343"/>
        <v xml:space="preserve"> </v>
      </c>
      <c r="GL276" s="1234" t="str">
        <f t="shared" si="344"/>
        <v xml:space="preserve"> </v>
      </c>
      <c r="GM276" s="1234" t="str">
        <f t="shared" si="345"/>
        <v xml:space="preserve"> </v>
      </c>
      <c r="GN276" s="1234" t="str">
        <f t="shared" si="346"/>
        <v xml:space="preserve"> </v>
      </c>
      <c r="GO276" s="1234" t="str">
        <f t="shared" si="347"/>
        <v xml:space="preserve"> </v>
      </c>
      <c r="GP276" s="1234" t="str">
        <f t="shared" si="348"/>
        <v xml:space="preserve"> </v>
      </c>
      <c r="GQ276" s="1234" t="str">
        <f t="shared" si="349"/>
        <v xml:space="preserve"> </v>
      </c>
      <c r="GR276" s="1234">
        <f t="shared" si="350"/>
        <v>0</v>
      </c>
      <c r="GS276" s="1234" t="str">
        <f t="shared" si="352"/>
        <v xml:space="preserve"> </v>
      </c>
      <c r="GT276" s="1234" t="str">
        <f t="shared" si="353"/>
        <v xml:space="preserve"> </v>
      </c>
      <c r="GU276" s="1234" t="str">
        <f t="shared" si="354"/>
        <v xml:space="preserve"> </v>
      </c>
      <c r="GV276" s="1234" t="str">
        <f t="shared" si="355"/>
        <v xml:space="preserve"> </v>
      </c>
      <c r="GW276" s="1234" t="str">
        <f t="shared" si="356"/>
        <v xml:space="preserve"> </v>
      </c>
      <c r="GX276" s="1234" t="str">
        <f t="shared" si="357"/>
        <v xml:space="preserve"> </v>
      </c>
      <c r="GY276" s="1234" t="str">
        <f t="shared" si="358"/>
        <v xml:space="preserve"> </v>
      </c>
      <c r="GZ276" s="1234" t="str">
        <f t="shared" si="359"/>
        <v xml:space="preserve"> </v>
      </c>
      <c r="HA276" s="1234" t="str">
        <f t="shared" si="360"/>
        <v xml:space="preserve"> </v>
      </c>
      <c r="HB276" s="1234">
        <f t="shared" si="351"/>
        <v>0</v>
      </c>
      <c r="HC276" s="1234" t="str">
        <f t="shared" si="318"/>
        <v xml:space="preserve"> </v>
      </c>
      <c r="HD276" s="1234" t="str">
        <f t="shared" si="319"/>
        <v xml:space="preserve"> </v>
      </c>
      <c r="HE276" s="1234" t="str">
        <f t="shared" si="320"/>
        <v xml:space="preserve"> </v>
      </c>
      <c r="HF276" s="1234">
        <f t="shared" si="321"/>
        <v>0</v>
      </c>
      <c r="HG276" s="1234" t="str">
        <f t="shared" si="322"/>
        <v xml:space="preserve"> </v>
      </c>
      <c r="HH276" s="1234" t="str">
        <f t="shared" si="323"/>
        <v xml:space="preserve"> </v>
      </c>
      <c r="HI276" s="1234" t="str">
        <f t="shared" si="324"/>
        <v xml:space="preserve"> </v>
      </c>
      <c r="HJ276" s="1234" t="str">
        <f t="shared" si="325"/>
        <v xml:space="preserve"> </v>
      </c>
      <c r="HK276" s="1234" t="str">
        <f t="shared" si="326"/>
        <v xml:space="preserve"> </v>
      </c>
      <c r="HL276" s="1234" t="str">
        <f t="shared" si="327"/>
        <v xml:space="preserve"> </v>
      </c>
      <c r="HM276" s="1234" t="str">
        <f t="shared" si="328"/>
        <v xml:space="preserve"> </v>
      </c>
      <c r="HN276" s="1234">
        <f t="shared" si="329"/>
        <v>0</v>
      </c>
    </row>
    <row r="277" spans="1:222" ht="30" customHeight="1" thickTop="1" thickBot="1">
      <c r="A277" s="1205">
        <f>【A票】【D票】!$D$10</f>
        <v>0</v>
      </c>
      <c r="B277" s="1205">
        <f>【A票】【D票】!$H$10</f>
        <v>0</v>
      </c>
      <c r="C277" s="1206" t="str">
        <f>【A票】【D票】!$K$10</f>
        <v xml:space="preserve"> </v>
      </c>
      <c r="D277" s="1207">
        <f t="shared" si="206"/>
        <v>158</v>
      </c>
      <c r="E277" s="472"/>
      <c r="F277" s="704"/>
      <c r="G277" s="588"/>
      <c r="H277" s="589"/>
      <c r="I277" s="639"/>
      <c r="J277" s="639"/>
      <c r="K277" s="639"/>
      <c r="L277" s="639"/>
      <c r="M277" s="639"/>
      <c r="N277" s="639"/>
      <c r="O277" s="639"/>
      <c r="P277" s="639"/>
      <c r="Q277" s="639"/>
      <c r="R277" s="639"/>
      <c r="S277" s="639"/>
      <c r="T277" s="639"/>
      <c r="U277" s="639"/>
      <c r="V277" s="640"/>
      <c r="W277" s="644"/>
      <c r="X277" s="644"/>
      <c r="Y277" s="645"/>
      <c r="Z277" s="643"/>
      <c r="AA277" s="212" t="str">
        <f t="shared" si="361"/>
        <v xml:space="preserve"> </v>
      </c>
      <c r="AB277" s="212" t="str">
        <f t="shared" si="362"/>
        <v xml:space="preserve"> </v>
      </c>
      <c r="AC277" s="81"/>
      <c r="AD277" s="448"/>
      <c r="AE277" s="448"/>
      <c r="AF277" s="804" t="str">
        <f t="shared" si="301"/>
        <v xml:space="preserve"> </v>
      </c>
      <c r="AG277" s="804" t="str">
        <f t="shared" si="302"/>
        <v xml:space="preserve"> </v>
      </c>
      <c r="AH277" s="440"/>
      <c r="AI277" s="704"/>
      <c r="AJ277" s="442"/>
      <c r="AK277" s="442"/>
      <c r="AL277" s="442"/>
      <c r="AM277" s="442"/>
      <c r="AN277" s="844"/>
      <c r="AO277" s="443"/>
      <c r="AP277" s="441"/>
      <c r="AQ277" s="1328" t="str">
        <f t="shared" si="330"/>
        <v xml:space="preserve"> </v>
      </c>
      <c r="AR277" s="213" t="str">
        <f t="shared" si="363"/>
        <v xml:space="preserve"> </v>
      </c>
      <c r="AS277" s="213" t="str">
        <f t="shared" si="364"/>
        <v xml:space="preserve"> </v>
      </c>
      <c r="AT277" s="1216" t="str">
        <f t="shared" si="365"/>
        <v xml:space="preserve"> </v>
      </c>
      <c r="AU277" s="1217" t="str">
        <f t="shared" si="366"/>
        <v xml:space="preserve"> </v>
      </c>
      <c r="AV277" s="79"/>
      <c r="AW277" s="1218" t="str">
        <f t="shared" si="367"/>
        <v/>
      </c>
      <c r="AX277" s="213" t="str">
        <f t="shared" si="303"/>
        <v xml:space="preserve"> </v>
      </c>
      <c r="AY277" s="213" t="str">
        <f t="shared" si="368"/>
        <v xml:space="preserve"> </v>
      </c>
      <c r="AZ277" s="445"/>
      <c r="BA277" s="81"/>
      <c r="BB277" s="81"/>
      <c r="BC277" s="80"/>
      <c r="BD277" s="245"/>
      <c r="BE277" s="442"/>
      <c r="BF277" s="442"/>
      <c r="BG277" s="442"/>
      <c r="BH277" s="219" t="str">
        <f t="shared" si="304"/>
        <v xml:space="preserve"> </v>
      </c>
      <c r="BI277" s="446"/>
      <c r="BJ277" s="704"/>
      <c r="BK277" s="81"/>
      <c r="BL277" s="451"/>
      <c r="BM277" s="450"/>
      <c r="BN277" s="449"/>
      <c r="BO277" s="449"/>
      <c r="BP277" s="81"/>
      <c r="BQ277" s="81"/>
      <c r="BR277" s="81"/>
      <c r="BS277" s="81"/>
      <c r="BT277" s="81"/>
      <c r="BU277" s="81"/>
      <c r="BV277" s="81"/>
      <c r="BW277" s="81"/>
      <c r="BX277" s="81"/>
      <c r="BY277" s="81"/>
      <c r="BZ277" s="81"/>
      <c r="CA277" s="81"/>
      <c r="CB277" s="81"/>
      <c r="CC277" s="81"/>
      <c r="CD277" s="81"/>
      <c r="CE277" s="81"/>
      <c r="CF277" s="81"/>
      <c r="CG277" s="81"/>
      <c r="CH277" s="81"/>
      <c r="CI277" s="81"/>
      <c r="CJ277" s="81"/>
      <c r="CK277" s="81"/>
      <c r="CL277" s="81"/>
      <c r="CM277" s="81"/>
      <c r="CN277" s="81"/>
      <c r="CO277" s="81"/>
      <c r="CP277" s="81"/>
      <c r="CQ277" s="81"/>
      <c r="CR277" s="81"/>
      <c r="CS277" s="81"/>
      <c r="CT277" s="81"/>
      <c r="CU277" s="81"/>
      <c r="CV277" s="81"/>
      <c r="CW277" s="81"/>
      <c r="CX277" s="81"/>
      <c r="CY277" s="81"/>
      <c r="CZ277" s="81"/>
      <c r="DA277" s="81"/>
      <c r="DB277" s="81"/>
      <c r="DC277" s="81"/>
      <c r="DD277" s="81"/>
      <c r="DE277" s="81"/>
      <c r="DF277" s="81"/>
      <c r="DG277" s="81"/>
      <c r="DH277" s="81"/>
      <c r="DI277" s="81"/>
      <c r="DJ277" s="81"/>
      <c r="DK277" s="448"/>
      <c r="DL277" s="213" t="str">
        <f t="shared" si="305"/>
        <v xml:space="preserve"> </v>
      </c>
      <c r="DM277" s="246">
        <f t="shared" si="369"/>
        <v>158</v>
      </c>
      <c r="DN277" s="447"/>
      <c r="DO277" s="449"/>
      <c r="DP277" s="81"/>
      <c r="DQ277" s="81"/>
      <c r="DR277" s="81"/>
      <c r="DS277" s="81"/>
      <c r="DT277" s="81"/>
      <c r="DU277" s="81"/>
      <c r="DV277" s="448"/>
      <c r="DW277" s="450"/>
      <c r="DX277" s="704"/>
      <c r="DY277" s="213" t="str">
        <f t="shared" si="370"/>
        <v xml:space="preserve"> </v>
      </c>
      <c r="DZ277" s="213" t="str">
        <f t="shared" si="371"/>
        <v xml:space="preserve"> </v>
      </c>
      <c r="EA277" s="247"/>
      <c r="EB277" s="247"/>
      <c r="EC277" s="247"/>
      <c r="ED277" s="247"/>
      <c r="EE277" s="247"/>
      <c r="EF277" s="247"/>
      <c r="EG277" s="450"/>
      <c r="EH277" s="704"/>
      <c r="EI277" s="213" t="str">
        <f t="shared" si="372"/>
        <v xml:space="preserve"> </v>
      </c>
      <c r="EJ277" s="213" t="str">
        <f t="shared" si="373"/>
        <v xml:space="preserve"> </v>
      </c>
      <c r="EK277" s="81"/>
      <c r="EL277" s="81"/>
      <c r="EM277" s="81"/>
      <c r="EN277" s="704"/>
      <c r="EO277" s="213" t="str">
        <f t="shared" si="374"/>
        <v xml:space="preserve"> </v>
      </c>
      <c r="EP277" s="249"/>
      <c r="EQ277" s="704"/>
      <c r="ER277" s="248"/>
      <c r="ES277" s="704"/>
      <c r="ET277" s="248"/>
      <c r="EU277" s="251"/>
      <c r="EV277" s="213" t="str">
        <f t="shared" si="375"/>
        <v xml:space="preserve"> </v>
      </c>
      <c r="EW277" s="213" t="str">
        <f t="shared" si="376"/>
        <v xml:space="preserve"> </v>
      </c>
      <c r="EX277" s="82"/>
      <c r="EY277" s="82"/>
      <c r="EZ277" s="82"/>
      <c r="FA277" s="248"/>
      <c r="FB277" s="1337" t="str">
        <f t="shared" si="377"/>
        <v xml:space="preserve"> </v>
      </c>
      <c r="FC277" s="452"/>
      <c r="FD277" s="213" t="str" cm="1">
        <f t="array" ref="FD277">IF(AND(SUM(COUNTIF(DO277:DV277,{"*実施*"}),COUNTIF(EA277:EF277,{"*実施*"}))&gt;0,FC277=""),"法に基づく措置あり→問12に記入",
IF(AND(SUM(COUNTIF(DO277:DV277,{"*実施*"}),COUNTIF(EA277:EF277,{"*実施*"}))&lt;1,FC277&lt;&gt;""),"法に基づく措置なし→問12に記入不要"," "))</f>
        <v xml:space="preserve"> </v>
      </c>
      <c r="FE277" s="449"/>
      <c r="FF277" s="704"/>
      <c r="FG277" s="81"/>
      <c r="FH277" s="449"/>
      <c r="FI277" s="1100"/>
      <c r="FJ277" s="1107" t="str">
        <f t="shared" si="306"/>
        <v xml:space="preserve"> </v>
      </c>
      <c r="FK277" s="779" t="str">
        <f t="shared" si="378"/>
        <v/>
      </c>
      <c r="FL277" s="212" t="str">
        <f t="shared" si="379"/>
        <v xml:space="preserve"> </v>
      </c>
      <c r="FM277" s="1335" t="str">
        <f t="shared" si="307"/>
        <v xml:space="preserve"> </v>
      </c>
      <c r="FN277" s="1273" t="str">
        <f t="shared" si="308"/>
        <v/>
      </c>
      <c r="FO277" s="1274" t="str">
        <f t="shared" si="309"/>
        <v/>
      </c>
      <c r="FP277" s="1275" t="str">
        <f t="shared" si="310"/>
        <v/>
      </c>
      <c r="FQ277" s="1275" t="str">
        <f t="shared" si="311"/>
        <v/>
      </c>
      <c r="FR277" s="1275" t="str">
        <f t="shared" si="312"/>
        <v/>
      </c>
      <c r="FS277" s="1275" t="str">
        <f t="shared" si="313"/>
        <v/>
      </c>
      <c r="FT277" s="1275" t="str">
        <f t="shared" si="314"/>
        <v/>
      </c>
      <c r="FU277" s="1275" t="str">
        <f t="shared" si="315"/>
        <v/>
      </c>
      <c r="FV277" s="1275" t="str">
        <f t="shared" si="316"/>
        <v/>
      </c>
      <c r="FW277" s="1275" t="str">
        <f t="shared" si="317"/>
        <v/>
      </c>
      <c r="FY277" s="1234" t="str">
        <f t="shared" si="331"/>
        <v xml:space="preserve"> </v>
      </c>
      <c r="FZ277" s="1234" t="str">
        <f t="shared" si="332"/>
        <v xml:space="preserve"> </v>
      </c>
      <c r="GA277" s="1234" t="str">
        <f t="shared" si="333"/>
        <v xml:space="preserve"> </v>
      </c>
      <c r="GB277" s="1234" t="str">
        <f t="shared" si="334"/>
        <v xml:space="preserve"> </v>
      </c>
      <c r="GC277" s="1234" t="str">
        <f t="shared" si="335"/>
        <v xml:space="preserve"> </v>
      </c>
      <c r="GD277" s="1234" t="str">
        <f t="shared" si="336"/>
        <v xml:space="preserve"> </v>
      </c>
      <c r="GE277" s="1234" t="str">
        <f t="shared" si="337"/>
        <v xml:space="preserve"> </v>
      </c>
      <c r="GF277" s="1234" t="str">
        <f t="shared" si="338"/>
        <v xml:space="preserve"> </v>
      </c>
      <c r="GG277" s="1234" t="str">
        <f t="shared" si="339"/>
        <v xml:space="preserve"> </v>
      </c>
      <c r="GH277" s="1234">
        <f t="shared" si="340"/>
        <v>0</v>
      </c>
      <c r="GI277" s="1234" t="str">
        <f t="shared" si="341"/>
        <v xml:space="preserve"> </v>
      </c>
      <c r="GJ277" s="1234" t="str">
        <f t="shared" si="342"/>
        <v xml:space="preserve"> </v>
      </c>
      <c r="GK277" s="1234" t="str">
        <f t="shared" si="343"/>
        <v xml:space="preserve"> </v>
      </c>
      <c r="GL277" s="1234" t="str">
        <f t="shared" si="344"/>
        <v xml:space="preserve"> </v>
      </c>
      <c r="GM277" s="1234" t="str">
        <f t="shared" si="345"/>
        <v xml:space="preserve"> </v>
      </c>
      <c r="GN277" s="1234" t="str">
        <f t="shared" si="346"/>
        <v xml:space="preserve"> </v>
      </c>
      <c r="GO277" s="1234" t="str">
        <f t="shared" si="347"/>
        <v xml:space="preserve"> </v>
      </c>
      <c r="GP277" s="1234" t="str">
        <f t="shared" si="348"/>
        <v xml:space="preserve"> </v>
      </c>
      <c r="GQ277" s="1234" t="str">
        <f t="shared" si="349"/>
        <v xml:space="preserve"> </v>
      </c>
      <c r="GR277" s="1234">
        <f t="shared" si="350"/>
        <v>0</v>
      </c>
      <c r="GS277" s="1234" t="str">
        <f t="shared" si="352"/>
        <v xml:space="preserve"> </v>
      </c>
      <c r="GT277" s="1234" t="str">
        <f t="shared" si="353"/>
        <v xml:space="preserve"> </v>
      </c>
      <c r="GU277" s="1234" t="str">
        <f t="shared" si="354"/>
        <v xml:space="preserve"> </v>
      </c>
      <c r="GV277" s="1234" t="str">
        <f t="shared" si="355"/>
        <v xml:space="preserve"> </v>
      </c>
      <c r="GW277" s="1234" t="str">
        <f t="shared" si="356"/>
        <v xml:space="preserve"> </v>
      </c>
      <c r="GX277" s="1234" t="str">
        <f t="shared" si="357"/>
        <v xml:space="preserve"> </v>
      </c>
      <c r="GY277" s="1234" t="str">
        <f t="shared" si="358"/>
        <v xml:space="preserve"> </v>
      </c>
      <c r="GZ277" s="1234" t="str">
        <f t="shared" si="359"/>
        <v xml:space="preserve"> </v>
      </c>
      <c r="HA277" s="1234" t="str">
        <f t="shared" si="360"/>
        <v xml:space="preserve"> </v>
      </c>
      <c r="HB277" s="1234">
        <f t="shared" si="351"/>
        <v>0</v>
      </c>
      <c r="HC277" s="1234" t="str">
        <f t="shared" si="318"/>
        <v xml:space="preserve"> </v>
      </c>
      <c r="HD277" s="1234" t="str">
        <f t="shared" si="319"/>
        <v xml:space="preserve"> </v>
      </c>
      <c r="HE277" s="1234" t="str">
        <f t="shared" si="320"/>
        <v xml:space="preserve"> </v>
      </c>
      <c r="HF277" s="1234">
        <f t="shared" si="321"/>
        <v>0</v>
      </c>
      <c r="HG277" s="1234" t="str">
        <f t="shared" si="322"/>
        <v xml:space="preserve"> </v>
      </c>
      <c r="HH277" s="1234" t="str">
        <f t="shared" si="323"/>
        <v xml:space="preserve"> </v>
      </c>
      <c r="HI277" s="1234" t="str">
        <f t="shared" si="324"/>
        <v xml:space="preserve"> </v>
      </c>
      <c r="HJ277" s="1234" t="str">
        <f t="shared" si="325"/>
        <v xml:space="preserve"> </v>
      </c>
      <c r="HK277" s="1234" t="str">
        <f t="shared" si="326"/>
        <v xml:space="preserve"> </v>
      </c>
      <c r="HL277" s="1234" t="str">
        <f t="shared" si="327"/>
        <v xml:space="preserve"> </v>
      </c>
      <c r="HM277" s="1234" t="str">
        <f t="shared" si="328"/>
        <v xml:space="preserve"> </v>
      </c>
      <c r="HN277" s="1234">
        <f t="shared" si="329"/>
        <v>0</v>
      </c>
    </row>
    <row r="278" spans="1:222" ht="30" customHeight="1" thickTop="1" thickBot="1">
      <c r="A278" s="1205">
        <f>【A票】【D票】!$D$10</f>
        <v>0</v>
      </c>
      <c r="B278" s="1205">
        <f>【A票】【D票】!$H$10</f>
        <v>0</v>
      </c>
      <c r="C278" s="1206" t="str">
        <f>【A票】【D票】!$K$10</f>
        <v xml:space="preserve"> </v>
      </c>
      <c r="D278" s="1207">
        <f t="shared" si="206"/>
        <v>159</v>
      </c>
      <c r="E278" s="472"/>
      <c r="F278" s="704"/>
      <c r="G278" s="588"/>
      <c r="H278" s="589"/>
      <c r="I278" s="639"/>
      <c r="J278" s="639"/>
      <c r="K278" s="639"/>
      <c r="L278" s="639"/>
      <c r="M278" s="639"/>
      <c r="N278" s="639"/>
      <c r="O278" s="639"/>
      <c r="P278" s="639"/>
      <c r="Q278" s="639"/>
      <c r="R278" s="639"/>
      <c r="S278" s="639"/>
      <c r="T278" s="639"/>
      <c r="U278" s="639"/>
      <c r="V278" s="640"/>
      <c r="W278" s="644"/>
      <c r="X278" s="644"/>
      <c r="Y278" s="645"/>
      <c r="Z278" s="643"/>
      <c r="AA278" s="212" t="str">
        <f t="shared" si="361"/>
        <v xml:space="preserve"> </v>
      </c>
      <c r="AB278" s="212" t="str">
        <f t="shared" si="362"/>
        <v xml:space="preserve"> </v>
      </c>
      <c r="AC278" s="81"/>
      <c r="AD278" s="448"/>
      <c r="AE278" s="448"/>
      <c r="AF278" s="804" t="str">
        <f t="shared" si="301"/>
        <v xml:space="preserve"> </v>
      </c>
      <c r="AG278" s="804" t="str">
        <f t="shared" si="302"/>
        <v xml:space="preserve"> </v>
      </c>
      <c r="AH278" s="440"/>
      <c r="AI278" s="704"/>
      <c r="AJ278" s="442"/>
      <c r="AK278" s="442"/>
      <c r="AL278" s="442"/>
      <c r="AM278" s="442"/>
      <c r="AN278" s="844"/>
      <c r="AO278" s="443"/>
      <c r="AP278" s="441"/>
      <c r="AQ278" s="1328" t="str">
        <f t="shared" si="330"/>
        <v xml:space="preserve"> </v>
      </c>
      <c r="AR278" s="213" t="str">
        <f t="shared" si="363"/>
        <v xml:space="preserve"> </v>
      </c>
      <c r="AS278" s="213" t="str">
        <f t="shared" si="364"/>
        <v xml:space="preserve"> </v>
      </c>
      <c r="AT278" s="1216" t="str">
        <f t="shared" si="365"/>
        <v xml:space="preserve"> </v>
      </c>
      <c r="AU278" s="1217" t="str">
        <f t="shared" si="366"/>
        <v xml:space="preserve"> </v>
      </c>
      <c r="AV278" s="79"/>
      <c r="AW278" s="1218" t="str">
        <f t="shared" si="367"/>
        <v/>
      </c>
      <c r="AX278" s="213" t="str">
        <f t="shared" si="303"/>
        <v xml:space="preserve"> </v>
      </c>
      <c r="AY278" s="213" t="str">
        <f t="shared" si="368"/>
        <v xml:space="preserve"> </v>
      </c>
      <c r="AZ278" s="445"/>
      <c r="BA278" s="81"/>
      <c r="BB278" s="81"/>
      <c r="BC278" s="80"/>
      <c r="BD278" s="245"/>
      <c r="BE278" s="442"/>
      <c r="BF278" s="442"/>
      <c r="BG278" s="442"/>
      <c r="BH278" s="219" t="str">
        <f t="shared" si="304"/>
        <v xml:space="preserve"> </v>
      </c>
      <c r="BI278" s="446"/>
      <c r="BJ278" s="704"/>
      <c r="BK278" s="81"/>
      <c r="BL278" s="451"/>
      <c r="BM278" s="450"/>
      <c r="BN278" s="449"/>
      <c r="BO278" s="449"/>
      <c r="BP278" s="81"/>
      <c r="BQ278" s="81"/>
      <c r="BR278" s="81"/>
      <c r="BS278" s="81"/>
      <c r="BT278" s="81"/>
      <c r="BU278" s="81"/>
      <c r="BV278" s="81"/>
      <c r="BW278" s="81"/>
      <c r="BX278" s="81"/>
      <c r="BY278" s="81"/>
      <c r="BZ278" s="81"/>
      <c r="CA278" s="81"/>
      <c r="CB278" s="81"/>
      <c r="CC278" s="81"/>
      <c r="CD278" s="81"/>
      <c r="CE278" s="81"/>
      <c r="CF278" s="81"/>
      <c r="CG278" s="81"/>
      <c r="CH278" s="81"/>
      <c r="CI278" s="81"/>
      <c r="CJ278" s="81"/>
      <c r="CK278" s="81"/>
      <c r="CL278" s="81"/>
      <c r="CM278" s="81"/>
      <c r="CN278" s="81"/>
      <c r="CO278" s="81"/>
      <c r="CP278" s="81"/>
      <c r="CQ278" s="81"/>
      <c r="CR278" s="81"/>
      <c r="CS278" s="81"/>
      <c r="CT278" s="81"/>
      <c r="CU278" s="81"/>
      <c r="CV278" s="81"/>
      <c r="CW278" s="81"/>
      <c r="CX278" s="81"/>
      <c r="CY278" s="81"/>
      <c r="CZ278" s="81"/>
      <c r="DA278" s="81"/>
      <c r="DB278" s="81"/>
      <c r="DC278" s="81"/>
      <c r="DD278" s="81"/>
      <c r="DE278" s="81"/>
      <c r="DF278" s="81"/>
      <c r="DG278" s="81"/>
      <c r="DH278" s="81"/>
      <c r="DI278" s="81"/>
      <c r="DJ278" s="81"/>
      <c r="DK278" s="448"/>
      <c r="DL278" s="213" t="str">
        <f t="shared" si="305"/>
        <v xml:space="preserve"> </v>
      </c>
      <c r="DM278" s="246">
        <f t="shared" si="369"/>
        <v>159</v>
      </c>
      <c r="DN278" s="447"/>
      <c r="DO278" s="449"/>
      <c r="DP278" s="81"/>
      <c r="DQ278" s="81"/>
      <c r="DR278" s="81"/>
      <c r="DS278" s="81"/>
      <c r="DT278" s="81"/>
      <c r="DU278" s="81"/>
      <c r="DV278" s="448"/>
      <c r="DW278" s="450"/>
      <c r="DX278" s="704"/>
      <c r="DY278" s="213" t="str">
        <f t="shared" si="370"/>
        <v xml:space="preserve"> </v>
      </c>
      <c r="DZ278" s="213" t="str">
        <f t="shared" si="371"/>
        <v xml:space="preserve"> </v>
      </c>
      <c r="EA278" s="247"/>
      <c r="EB278" s="247"/>
      <c r="EC278" s="247"/>
      <c r="ED278" s="247"/>
      <c r="EE278" s="247"/>
      <c r="EF278" s="247"/>
      <c r="EG278" s="450"/>
      <c r="EH278" s="704"/>
      <c r="EI278" s="213" t="str">
        <f t="shared" si="372"/>
        <v xml:space="preserve"> </v>
      </c>
      <c r="EJ278" s="213" t="str">
        <f t="shared" si="373"/>
        <v xml:space="preserve"> </v>
      </c>
      <c r="EK278" s="81"/>
      <c r="EL278" s="81"/>
      <c r="EM278" s="81"/>
      <c r="EN278" s="704"/>
      <c r="EO278" s="213" t="str">
        <f t="shared" si="374"/>
        <v xml:space="preserve"> </v>
      </c>
      <c r="EP278" s="249"/>
      <c r="EQ278" s="704"/>
      <c r="ER278" s="248"/>
      <c r="ES278" s="704"/>
      <c r="ET278" s="248"/>
      <c r="EU278" s="251"/>
      <c r="EV278" s="213" t="str">
        <f t="shared" si="375"/>
        <v xml:space="preserve"> </v>
      </c>
      <c r="EW278" s="213" t="str">
        <f t="shared" si="376"/>
        <v xml:space="preserve"> </v>
      </c>
      <c r="EX278" s="82"/>
      <c r="EY278" s="82"/>
      <c r="EZ278" s="82"/>
      <c r="FA278" s="248"/>
      <c r="FB278" s="1337" t="str">
        <f t="shared" si="377"/>
        <v xml:space="preserve"> </v>
      </c>
      <c r="FC278" s="452"/>
      <c r="FD278" s="213" t="str" cm="1">
        <f t="array" ref="FD278">IF(AND(SUM(COUNTIF(DO278:DV278,{"*実施*"}),COUNTIF(EA278:EF278,{"*実施*"}))&gt;0,FC278=""),"法に基づく措置あり→問12に記入",
IF(AND(SUM(COUNTIF(DO278:DV278,{"*実施*"}),COUNTIF(EA278:EF278,{"*実施*"}))&lt;1,FC278&lt;&gt;""),"法に基づく措置なし→問12に記入不要"," "))</f>
        <v xml:space="preserve"> </v>
      </c>
      <c r="FE278" s="449"/>
      <c r="FF278" s="704"/>
      <c r="FG278" s="81"/>
      <c r="FH278" s="449"/>
      <c r="FI278" s="1100"/>
      <c r="FJ278" s="1107" t="str">
        <f t="shared" si="306"/>
        <v xml:space="preserve"> </v>
      </c>
      <c r="FK278" s="779" t="str">
        <f t="shared" si="378"/>
        <v/>
      </c>
      <c r="FL278" s="212" t="str">
        <f t="shared" si="379"/>
        <v xml:space="preserve"> </v>
      </c>
      <c r="FM278" s="1335" t="str">
        <f t="shared" si="307"/>
        <v xml:space="preserve"> </v>
      </c>
      <c r="FN278" s="1273" t="str">
        <f t="shared" si="308"/>
        <v/>
      </c>
      <c r="FO278" s="1274" t="str">
        <f t="shared" si="309"/>
        <v/>
      </c>
      <c r="FP278" s="1275" t="str">
        <f t="shared" si="310"/>
        <v/>
      </c>
      <c r="FQ278" s="1275" t="str">
        <f t="shared" si="311"/>
        <v/>
      </c>
      <c r="FR278" s="1275" t="str">
        <f t="shared" si="312"/>
        <v/>
      </c>
      <c r="FS278" s="1275" t="str">
        <f t="shared" si="313"/>
        <v/>
      </c>
      <c r="FT278" s="1275" t="str">
        <f t="shared" si="314"/>
        <v/>
      </c>
      <c r="FU278" s="1275" t="str">
        <f t="shared" si="315"/>
        <v/>
      </c>
      <c r="FV278" s="1275" t="str">
        <f t="shared" si="316"/>
        <v/>
      </c>
      <c r="FW278" s="1275" t="str">
        <f t="shared" si="317"/>
        <v/>
      </c>
      <c r="FY278" s="1234" t="str">
        <f t="shared" si="331"/>
        <v xml:space="preserve"> </v>
      </c>
      <c r="FZ278" s="1234" t="str">
        <f t="shared" si="332"/>
        <v xml:space="preserve"> </v>
      </c>
      <c r="GA278" s="1234" t="str">
        <f t="shared" si="333"/>
        <v xml:space="preserve"> </v>
      </c>
      <c r="GB278" s="1234" t="str">
        <f t="shared" si="334"/>
        <v xml:space="preserve"> </v>
      </c>
      <c r="GC278" s="1234" t="str">
        <f t="shared" si="335"/>
        <v xml:space="preserve"> </v>
      </c>
      <c r="GD278" s="1234" t="str">
        <f t="shared" si="336"/>
        <v xml:space="preserve"> </v>
      </c>
      <c r="GE278" s="1234" t="str">
        <f t="shared" si="337"/>
        <v xml:space="preserve"> </v>
      </c>
      <c r="GF278" s="1234" t="str">
        <f t="shared" si="338"/>
        <v xml:space="preserve"> </v>
      </c>
      <c r="GG278" s="1234" t="str">
        <f t="shared" si="339"/>
        <v xml:space="preserve"> </v>
      </c>
      <c r="GH278" s="1234">
        <f t="shared" si="340"/>
        <v>0</v>
      </c>
      <c r="GI278" s="1234" t="str">
        <f t="shared" si="341"/>
        <v xml:space="preserve"> </v>
      </c>
      <c r="GJ278" s="1234" t="str">
        <f t="shared" si="342"/>
        <v xml:space="preserve"> </v>
      </c>
      <c r="GK278" s="1234" t="str">
        <f t="shared" si="343"/>
        <v xml:space="preserve"> </v>
      </c>
      <c r="GL278" s="1234" t="str">
        <f t="shared" si="344"/>
        <v xml:space="preserve"> </v>
      </c>
      <c r="GM278" s="1234" t="str">
        <f t="shared" si="345"/>
        <v xml:space="preserve"> </v>
      </c>
      <c r="GN278" s="1234" t="str">
        <f t="shared" si="346"/>
        <v xml:space="preserve"> </v>
      </c>
      <c r="GO278" s="1234" t="str">
        <f t="shared" si="347"/>
        <v xml:space="preserve"> </v>
      </c>
      <c r="GP278" s="1234" t="str">
        <f t="shared" si="348"/>
        <v xml:space="preserve"> </v>
      </c>
      <c r="GQ278" s="1234" t="str">
        <f t="shared" si="349"/>
        <v xml:space="preserve"> </v>
      </c>
      <c r="GR278" s="1234">
        <f t="shared" si="350"/>
        <v>0</v>
      </c>
      <c r="GS278" s="1234" t="str">
        <f t="shared" si="352"/>
        <v xml:space="preserve"> </v>
      </c>
      <c r="GT278" s="1234" t="str">
        <f t="shared" si="353"/>
        <v xml:space="preserve"> </v>
      </c>
      <c r="GU278" s="1234" t="str">
        <f t="shared" si="354"/>
        <v xml:space="preserve"> </v>
      </c>
      <c r="GV278" s="1234" t="str">
        <f t="shared" si="355"/>
        <v xml:space="preserve"> </v>
      </c>
      <c r="GW278" s="1234" t="str">
        <f t="shared" si="356"/>
        <v xml:space="preserve"> </v>
      </c>
      <c r="GX278" s="1234" t="str">
        <f t="shared" si="357"/>
        <v xml:space="preserve"> </v>
      </c>
      <c r="GY278" s="1234" t="str">
        <f t="shared" si="358"/>
        <v xml:space="preserve"> </v>
      </c>
      <c r="GZ278" s="1234" t="str">
        <f t="shared" si="359"/>
        <v xml:space="preserve"> </v>
      </c>
      <c r="HA278" s="1234" t="str">
        <f t="shared" si="360"/>
        <v xml:space="preserve"> </v>
      </c>
      <c r="HB278" s="1234">
        <f t="shared" si="351"/>
        <v>0</v>
      </c>
      <c r="HC278" s="1234" t="str">
        <f t="shared" si="318"/>
        <v xml:space="preserve"> </v>
      </c>
      <c r="HD278" s="1234" t="str">
        <f t="shared" si="319"/>
        <v xml:space="preserve"> </v>
      </c>
      <c r="HE278" s="1234" t="str">
        <f t="shared" si="320"/>
        <v xml:space="preserve"> </v>
      </c>
      <c r="HF278" s="1234">
        <f t="shared" si="321"/>
        <v>0</v>
      </c>
      <c r="HG278" s="1234" t="str">
        <f t="shared" si="322"/>
        <v xml:space="preserve"> </v>
      </c>
      <c r="HH278" s="1234" t="str">
        <f t="shared" si="323"/>
        <v xml:space="preserve"> </v>
      </c>
      <c r="HI278" s="1234" t="str">
        <f t="shared" si="324"/>
        <v xml:space="preserve"> </v>
      </c>
      <c r="HJ278" s="1234" t="str">
        <f t="shared" si="325"/>
        <v xml:space="preserve"> </v>
      </c>
      <c r="HK278" s="1234" t="str">
        <f t="shared" si="326"/>
        <v xml:space="preserve"> </v>
      </c>
      <c r="HL278" s="1234" t="str">
        <f t="shared" si="327"/>
        <v xml:space="preserve"> </v>
      </c>
      <c r="HM278" s="1234" t="str">
        <f t="shared" si="328"/>
        <v xml:space="preserve"> </v>
      </c>
      <c r="HN278" s="1234">
        <f t="shared" si="329"/>
        <v>0</v>
      </c>
    </row>
    <row r="279" spans="1:222" ht="30" customHeight="1" thickTop="1" thickBot="1">
      <c r="A279" s="1205">
        <f>【A票】【D票】!$D$10</f>
        <v>0</v>
      </c>
      <c r="B279" s="1205">
        <f>【A票】【D票】!$H$10</f>
        <v>0</v>
      </c>
      <c r="C279" s="1206" t="str">
        <f>【A票】【D票】!$K$10</f>
        <v xml:space="preserve"> </v>
      </c>
      <c r="D279" s="1207">
        <f t="shared" si="206"/>
        <v>160</v>
      </c>
      <c r="E279" s="472"/>
      <c r="F279" s="704"/>
      <c r="G279" s="588"/>
      <c r="H279" s="589"/>
      <c r="I279" s="639"/>
      <c r="J279" s="639"/>
      <c r="K279" s="639"/>
      <c r="L279" s="639"/>
      <c r="M279" s="639"/>
      <c r="N279" s="639"/>
      <c r="O279" s="639"/>
      <c r="P279" s="639"/>
      <c r="Q279" s="639"/>
      <c r="R279" s="639"/>
      <c r="S279" s="639"/>
      <c r="T279" s="639"/>
      <c r="U279" s="639"/>
      <c r="V279" s="640"/>
      <c r="W279" s="644"/>
      <c r="X279" s="644"/>
      <c r="Y279" s="645"/>
      <c r="Z279" s="643"/>
      <c r="AA279" s="212" t="str">
        <f t="shared" si="361"/>
        <v xml:space="preserve"> </v>
      </c>
      <c r="AB279" s="212" t="str">
        <f t="shared" si="362"/>
        <v xml:space="preserve"> </v>
      </c>
      <c r="AC279" s="81"/>
      <c r="AD279" s="448"/>
      <c r="AE279" s="448"/>
      <c r="AF279" s="804" t="str">
        <f t="shared" si="301"/>
        <v xml:space="preserve"> </v>
      </c>
      <c r="AG279" s="804" t="str">
        <f t="shared" si="302"/>
        <v xml:space="preserve"> </v>
      </c>
      <c r="AH279" s="440"/>
      <c r="AI279" s="704"/>
      <c r="AJ279" s="442"/>
      <c r="AK279" s="442"/>
      <c r="AL279" s="442"/>
      <c r="AM279" s="442"/>
      <c r="AN279" s="844"/>
      <c r="AO279" s="443"/>
      <c r="AP279" s="441"/>
      <c r="AQ279" s="1328" t="str">
        <f t="shared" si="330"/>
        <v xml:space="preserve"> </v>
      </c>
      <c r="AR279" s="213" t="str">
        <f t="shared" si="363"/>
        <v xml:space="preserve"> </v>
      </c>
      <c r="AS279" s="213" t="str">
        <f t="shared" si="364"/>
        <v xml:space="preserve"> </v>
      </c>
      <c r="AT279" s="1216" t="str">
        <f t="shared" si="365"/>
        <v xml:space="preserve"> </v>
      </c>
      <c r="AU279" s="1217" t="str">
        <f t="shared" si="366"/>
        <v xml:space="preserve"> </v>
      </c>
      <c r="AV279" s="79"/>
      <c r="AW279" s="1218" t="str">
        <f t="shared" si="367"/>
        <v/>
      </c>
      <c r="AX279" s="213" t="str">
        <f t="shared" si="303"/>
        <v xml:space="preserve"> </v>
      </c>
      <c r="AY279" s="213" t="str">
        <f t="shared" si="368"/>
        <v xml:space="preserve"> </v>
      </c>
      <c r="AZ279" s="445"/>
      <c r="BA279" s="81"/>
      <c r="BB279" s="81"/>
      <c r="BC279" s="80"/>
      <c r="BD279" s="245"/>
      <c r="BE279" s="442"/>
      <c r="BF279" s="442"/>
      <c r="BG279" s="442"/>
      <c r="BH279" s="219" t="str">
        <f t="shared" si="304"/>
        <v xml:space="preserve"> </v>
      </c>
      <c r="BI279" s="446"/>
      <c r="BJ279" s="704"/>
      <c r="BK279" s="81"/>
      <c r="BL279" s="451"/>
      <c r="BM279" s="450"/>
      <c r="BN279" s="449"/>
      <c r="BO279" s="449"/>
      <c r="BP279" s="81"/>
      <c r="BQ279" s="81"/>
      <c r="BR279" s="81"/>
      <c r="BS279" s="81"/>
      <c r="BT279" s="81"/>
      <c r="BU279" s="81"/>
      <c r="BV279" s="81"/>
      <c r="BW279" s="81"/>
      <c r="BX279" s="81"/>
      <c r="BY279" s="81"/>
      <c r="BZ279" s="81"/>
      <c r="CA279" s="81"/>
      <c r="CB279" s="81"/>
      <c r="CC279" s="81"/>
      <c r="CD279" s="81"/>
      <c r="CE279" s="81"/>
      <c r="CF279" s="81"/>
      <c r="CG279" s="81"/>
      <c r="CH279" s="81"/>
      <c r="CI279" s="81"/>
      <c r="CJ279" s="81"/>
      <c r="CK279" s="81"/>
      <c r="CL279" s="81"/>
      <c r="CM279" s="81"/>
      <c r="CN279" s="81"/>
      <c r="CO279" s="81"/>
      <c r="CP279" s="81"/>
      <c r="CQ279" s="81"/>
      <c r="CR279" s="81"/>
      <c r="CS279" s="81"/>
      <c r="CT279" s="81"/>
      <c r="CU279" s="81"/>
      <c r="CV279" s="81"/>
      <c r="CW279" s="81"/>
      <c r="CX279" s="81"/>
      <c r="CY279" s="81"/>
      <c r="CZ279" s="81"/>
      <c r="DA279" s="81"/>
      <c r="DB279" s="81"/>
      <c r="DC279" s="81"/>
      <c r="DD279" s="81"/>
      <c r="DE279" s="81"/>
      <c r="DF279" s="81"/>
      <c r="DG279" s="81"/>
      <c r="DH279" s="81"/>
      <c r="DI279" s="81"/>
      <c r="DJ279" s="81"/>
      <c r="DK279" s="448"/>
      <c r="DL279" s="213" t="str">
        <f t="shared" si="305"/>
        <v xml:space="preserve"> </v>
      </c>
      <c r="DM279" s="246">
        <f t="shared" si="369"/>
        <v>160</v>
      </c>
      <c r="DN279" s="447"/>
      <c r="DO279" s="449"/>
      <c r="DP279" s="81"/>
      <c r="DQ279" s="81"/>
      <c r="DR279" s="81"/>
      <c r="DS279" s="81"/>
      <c r="DT279" s="81"/>
      <c r="DU279" s="81"/>
      <c r="DV279" s="448"/>
      <c r="DW279" s="450"/>
      <c r="DX279" s="704"/>
      <c r="DY279" s="213" t="str">
        <f t="shared" si="370"/>
        <v xml:space="preserve"> </v>
      </c>
      <c r="DZ279" s="213" t="str">
        <f t="shared" si="371"/>
        <v xml:space="preserve"> </v>
      </c>
      <c r="EA279" s="247"/>
      <c r="EB279" s="247"/>
      <c r="EC279" s="247"/>
      <c r="ED279" s="247"/>
      <c r="EE279" s="247"/>
      <c r="EF279" s="247"/>
      <c r="EG279" s="450"/>
      <c r="EH279" s="704"/>
      <c r="EI279" s="213" t="str">
        <f t="shared" si="372"/>
        <v xml:space="preserve"> </v>
      </c>
      <c r="EJ279" s="213" t="str">
        <f t="shared" si="373"/>
        <v xml:space="preserve"> </v>
      </c>
      <c r="EK279" s="81"/>
      <c r="EL279" s="81"/>
      <c r="EM279" s="81"/>
      <c r="EN279" s="704"/>
      <c r="EO279" s="213" t="str">
        <f t="shared" si="374"/>
        <v xml:space="preserve"> </v>
      </c>
      <c r="EP279" s="249"/>
      <c r="EQ279" s="704"/>
      <c r="ER279" s="248"/>
      <c r="ES279" s="704"/>
      <c r="ET279" s="248"/>
      <c r="EU279" s="251"/>
      <c r="EV279" s="213" t="str">
        <f t="shared" si="375"/>
        <v xml:space="preserve"> </v>
      </c>
      <c r="EW279" s="213" t="str">
        <f t="shared" si="376"/>
        <v xml:space="preserve"> </v>
      </c>
      <c r="EX279" s="82"/>
      <c r="EY279" s="82"/>
      <c r="EZ279" s="82"/>
      <c r="FA279" s="248"/>
      <c r="FB279" s="1337" t="str">
        <f t="shared" si="377"/>
        <v xml:space="preserve"> </v>
      </c>
      <c r="FC279" s="452"/>
      <c r="FD279" s="213" t="str" cm="1">
        <f t="array" ref="FD279">IF(AND(SUM(COUNTIF(DO279:DV279,{"*実施*"}),COUNTIF(EA279:EF279,{"*実施*"}))&gt;0,FC279=""),"法に基づく措置あり→問12に記入",
IF(AND(SUM(COUNTIF(DO279:DV279,{"*実施*"}),COUNTIF(EA279:EF279,{"*実施*"}))&lt;1,FC279&lt;&gt;""),"法に基づく措置なし→問12に記入不要"," "))</f>
        <v xml:space="preserve"> </v>
      </c>
      <c r="FE279" s="449"/>
      <c r="FF279" s="704"/>
      <c r="FG279" s="81"/>
      <c r="FH279" s="449"/>
      <c r="FI279" s="1100"/>
      <c r="FJ279" s="1107" t="str">
        <f t="shared" si="306"/>
        <v xml:space="preserve"> </v>
      </c>
      <c r="FK279" s="779" t="str">
        <f t="shared" si="378"/>
        <v/>
      </c>
      <c r="FL279" s="212" t="str">
        <f t="shared" si="379"/>
        <v xml:space="preserve"> </v>
      </c>
      <c r="FM279" s="1335" t="str">
        <f t="shared" si="307"/>
        <v xml:space="preserve"> </v>
      </c>
      <c r="FN279" s="1273" t="str">
        <f t="shared" si="308"/>
        <v/>
      </c>
      <c r="FO279" s="1274" t="str">
        <f t="shared" si="309"/>
        <v/>
      </c>
      <c r="FP279" s="1275" t="str">
        <f t="shared" si="310"/>
        <v/>
      </c>
      <c r="FQ279" s="1275" t="str">
        <f t="shared" si="311"/>
        <v/>
      </c>
      <c r="FR279" s="1275" t="str">
        <f t="shared" si="312"/>
        <v/>
      </c>
      <c r="FS279" s="1275" t="str">
        <f t="shared" si="313"/>
        <v/>
      </c>
      <c r="FT279" s="1275" t="str">
        <f t="shared" si="314"/>
        <v/>
      </c>
      <c r="FU279" s="1275" t="str">
        <f t="shared" si="315"/>
        <v/>
      </c>
      <c r="FV279" s="1275" t="str">
        <f t="shared" si="316"/>
        <v/>
      </c>
      <c r="FW279" s="1275" t="str">
        <f t="shared" si="317"/>
        <v/>
      </c>
      <c r="FY279" s="1234" t="str">
        <f t="shared" si="331"/>
        <v xml:space="preserve"> </v>
      </c>
      <c r="FZ279" s="1234" t="str">
        <f t="shared" si="332"/>
        <v xml:space="preserve"> </v>
      </c>
      <c r="GA279" s="1234" t="str">
        <f t="shared" si="333"/>
        <v xml:space="preserve"> </v>
      </c>
      <c r="GB279" s="1234" t="str">
        <f t="shared" si="334"/>
        <v xml:space="preserve"> </v>
      </c>
      <c r="GC279" s="1234" t="str">
        <f t="shared" si="335"/>
        <v xml:space="preserve"> </v>
      </c>
      <c r="GD279" s="1234" t="str">
        <f t="shared" si="336"/>
        <v xml:space="preserve"> </v>
      </c>
      <c r="GE279" s="1234" t="str">
        <f t="shared" si="337"/>
        <v xml:space="preserve"> </v>
      </c>
      <c r="GF279" s="1234" t="str">
        <f t="shared" si="338"/>
        <v xml:space="preserve"> </v>
      </c>
      <c r="GG279" s="1234" t="str">
        <f t="shared" si="339"/>
        <v xml:space="preserve"> </v>
      </c>
      <c r="GH279" s="1234">
        <f t="shared" si="340"/>
        <v>0</v>
      </c>
      <c r="GI279" s="1234" t="str">
        <f t="shared" si="341"/>
        <v xml:space="preserve"> </v>
      </c>
      <c r="GJ279" s="1234" t="str">
        <f t="shared" si="342"/>
        <v xml:space="preserve"> </v>
      </c>
      <c r="GK279" s="1234" t="str">
        <f t="shared" si="343"/>
        <v xml:space="preserve"> </v>
      </c>
      <c r="GL279" s="1234" t="str">
        <f t="shared" si="344"/>
        <v xml:space="preserve"> </v>
      </c>
      <c r="GM279" s="1234" t="str">
        <f t="shared" si="345"/>
        <v xml:space="preserve"> </v>
      </c>
      <c r="GN279" s="1234" t="str">
        <f t="shared" si="346"/>
        <v xml:space="preserve"> </v>
      </c>
      <c r="GO279" s="1234" t="str">
        <f t="shared" si="347"/>
        <v xml:space="preserve"> </v>
      </c>
      <c r="GP279" s="1234" t="str">
        <f t="shared" si="348"/>
        <v xml:space="preserve"> </v>
      </c>
      <c r="GQ279" s="1234" t="str">
        <f t="shared" si="349"/>
        <v xml:space="preserve"> </v>
      </c>
      <c r="GR279" s="1234">
        <f t="shared" si="350"/>
        <v>0</v>
      </c>
      <c r="GS279" s="1234" t="str">
        <f t="shared" si="352"/>
        <v xml:space="preserve"> </v>
      </c>
      <c r="GT279" s="1234" t="str">
        <f t="shared" si="353"/>
        <v xml:space="preserve"> </v>
      </c>
      <c r="GU279" s="1234" t="str">
        <f t="shared" si="354"/>
        <v xml:space="preserve"> </v>
      </c>
      <c r="GV279" s="1234" t="str">
        <f t="shared" si="355"/>
        <v xml:space="preserve"> </v>
      </c>
      <c r="GW279" s="1234" t="str">
        <f t="shared" si="356"/>
        <v xml:space="preserve"> </v>
      </c>
      <c r="GX279" s="1234" t="str">
        <f t="shared" si="357"/>
        <v xml:space="preserve"> </v>
      </c>
      <c r="GY279" s="1234" t="str">
        <f t="shared" si="358"/>
        <v xml:space="preserve"> </v>
      </c>
      <c r="GZ279" s="1234" t="str">
        <f t="shared" si="359"/>
        <v xml:space="preserve"> </v>
      </c>
      <c r="HA279" s="1234" t="str">
        <f t="shared" si="360"/>
        <v xml:space="preserve"> </v>
      </c>
      <c r="HB279" s="1234">
        <f t="shared" si="351"/>
        <v>0</v>
      </c>
      <c r="HC279" s="1234" t="str">
        <f t="shared" si="318"/>
        <v xml:space="preserve"> </v>
      </c>
      <c r="HD279" s="1234" t="str">
        <f t="shared" si="319"/>
        <v xml:space="preserve"> </v>
      </c>
      <c r="HE279" s="1234" t="str">
        <f t="shared" si="320"/>
        <v xml:space="preserve"> </v>
      </c>
      <c r="HF279" s="1234">
        <f t="shared" si="321"/>
        <v>0</v>
      </c>
      <c r="HG279" s="1234" t="str">
        <f t="shared" si="322"/>
        <v xml:space="preserve"> </v>
      </c>
      <c r="HH279" s="1234" t="str">
        <f t="shared" si="323"/>
        <v xml:space="preserve"> </v>
      </c>
      <c r="HI279" s="1234" t="str">
        <f t="shared" si="324"/>
        <v xml:space="preserve"> </v>
      </c>
      <c r="HJ279" s="1234" t="str">
        <f t="shared" si="325"/>
        <v xml:space="preserve"> </v>
      </c>
      <c r="HK279" s="1234" t="str">
        <f t="shared" si="326"/>
        <v xml:space="preserve"> </v>
      </c>
      <c r="HL279" s="1234" t="str">
        <f t="shared" si="327"/>
        <v xml:space="preserve"> </v>
      </c>
      <c r="HM279" s="1234" t="str">
        <f t="shared" si="328"/>
        <v xml:space="preserve"> </v>
      </c>
      <c r="HN279" s="1234">
        <f t="shared" si="329"/>
        <v>0</v>
      </c>
    </row>
    <row r="280" spans="1:222" ht="30" customHeight="1" thickTop="1" thickBot="1">
      <c r="A280" s="1205">
        <f>【A票】【D票】!$D$10</f>
        <v>0</v>
      </c>
      <c r="B280" s="1205">
        <f>【A票】【D票】!$H$10</f>
        <v>0</v>
      </c>
      <c r="C280" s="1206" t="str">
        <f>【A票】【D票】!$K$10</f>
        <v xml:space="preserve"> </v>
      </c>
      <c r="D280" s="1207">
        <f t="shared" si="206"/>
        <v>161</v>
      </c>
      <c r="E280" s="472"/>
      <c r="F280" s="704"/>
      <c r="G280" s="588"/>
      <c r="H280" s="589"/>
      <c r="I280" s="639"/>
      <c r="J280" s="639"/>
      <c r="K280" s="639"/>
      <c r="L280" s="639"/>
      <c r="M280" s="639"/>
      <c r="N280" s="639"/>
      <c r="O280" s="639"/>
      <c r="P280" s="639"/>
      <c r="Q280" s="639"/>
      <c r="R280" s="639"/>
      <c r="S280" s="639"/>
      <c r="T280" s="639"/>
      <c r="U280" s="639"/>
      <c r="V280" s="640"/>
      <c r="W280" s="644"/>
      <c r="X280" s="644"/>
      <c r="Y280" s="645"/>
      <c r="Z280" s="643"/>
      <c r="AA280" s="212" t="str">
        <f t="shared" si="361"/>
        <v xml:space="preserve"> </v>
      </c>
      <c r="AB280" s="212" t="str">
        <f t="shared" si="362"/>
        <v xml:space="preserve"> </v>
      </c>
      <c r="AC280" s="81"/>
      <c r="AD280" s="448"/>
      <c r="AE280" s="448"/>
      <c r="AF280" s="804" t="str">
        <f t="shared" si="301"/>
        <v xml:space="preserve"> </v>
      </c>
      <c r="AG280" s="804" t="str">
        <f t="shared" si="302"/>
        <v xml:space="preserve"> </v>
      </c>
      <c r="AH280" s="440"/>
      <c r="AI280" s="704"/>
      <c r="AJ280" s="442"/>
      <c r="AK280" s="442"/>
      <c r="AL280" s="442"/>
      <c r="AM280" s="442"/>
      <c r="AN280" s="844"/>
      <c r="AO280" s="443"/>
      <c r="AP280" s="441"/>
      <c r="AQ280" s="1328" t="str">
        <f t="shared" si="330"/>
        <v xml:space="preserve"> </v>
      </c>
      <c r="AR280" s="213" t="str">
        <f t="shared" si="363"/>
        <v xml:space="preserve"> </v>
      </c>
      <c r="AS280" s="213" t="str">
        <f t="shared" si="364"/>
        <v xml:space="preserve"> </v>
      </c>
      <c r="AT280" s="1216" t="str">
        <f t="shared" si="365"/>
        <v xml:space="preserve"> </v>
      </c>
      <c r="AU280" s="1217" t="str">
        <f t="shared" si="366"/>
        <v xml:space="preserve"> </v>
      </c>
      <c r="AV280" s="79"/>
      <c r="AW280" s="1218" t="str">
        <f t="shared" si="367"/>
        <v/>
      </c>
      <c r="AX280" s="213" t="str">
        <f t="shared" si="303"/>
        <v xml:space="preserve"> </v>
      </c>
      <c r="AY280" s="213" t="str">
        <f t="shared" si="368"/>
        <v xml:space="preserve"> </v>
      </c>
      <c r="AZ280" s="445"/>
      <c r="BA280" s="81"/>
      <c r="BB280" s="81"/>
      <c r="BC280" s="80"/>
      <c r="BD280" s="245"/>
      <c r="BE280" s="442"/>
      <c r="BF280" s="442"/>
      <c r="BG280" s="442"/>
      <c r="BH280" s="219" t="str">
        <f t="shared" si="304"/>
        <v xml:space="preserve"> </v>
      </c>
      <c r="BI280" s="446"/>
      <c r="BJ280" s="704"/>
      <c r="BK280" s="81"/>
      <c r="BL280" s="451"/>
      <c r="BM280" s="450"/>
      <c r="BN280" s="449"/>
      <c r="BO280" s="449"/>
      <c r="BP280" s="81"/>
      <c r="BQ280" s="81"/>
      <c r="BR280" s="81"/>
      <c r="BS280" s="81"/>
      <c r="BT280" s="81"/>
      <c r="BU280" s="81"/>
      <c r="BV280" s="81"/>
      <c r="BW280" s="81"/>
      <c r="BX280" s="81"/>
      <c r="BY280" s="81"/>
      <c r="BZ280" s="81"/>
      <c r="CA280" s="81"/>
      <c r="CB280" s="81"/>
      <c r="CC280" s="81"/>
      <c r="CD280" s="81"/>
      <c r="CE280" s="81"/>
      <c r="CF280" s="81"/>
      <c r="CG280" s="81"/>
      <c r="CH280" s="81"/>
      <c r="CI280" s="81"/>
      <c r="CJ280" s="81"/>
      <c r="CK280" s="81"/>
      <c r="CL280" s="81"/>
      <c r="CM280" s="81"/>
      <c r="CN280" s="81"/>
      <c r="CO280" s="81"/>
      <c r="CP280" s="81"/>
      <c r="CQ280" s="81"/>
      <c r="CR280" s="81"/>
      <c r="CS280" s="81"/>
      <c r="CT280" s="81"/>
      <c r="CU280" s="81"/>
      <c r="CV280" s="81"/>
      <c r="CW280" s="81"/>
      <c r="CX280" s="81"/>
      <c r="CY280" s="81"/>
      <c r="CZ280" s="81"/>
      <c r="DA280" s="81"/>
      <c r="DB280" s="81"/>
      <c r="DC280" s="81"/>
      <c r="DD280" s="81"/>
      <c r="DE280" s="81"/>
      <c r="DF280" s="81"/>
      <c r="DG280" s="81"/>
      <c r="DH280" s="81"/>
      <c r="DI280" s="81"/>
      <c r="DJ280" s="81"/>
      <c r="DK280" s="448"/>
      <c r="DL280" s="213" t="str">
        <f t="shared" si="305"/>
        <v xml:space="preserve"> </v>
      </c>
      <c r="DM280" s="246">
        <f t="shared" si="369"/>
        <v>161</v>
      </c>
      <c r="DN280" s="447"/>
      <c r="DO280" s="449"/>
      <c r="DP280" s="81"/>
      <c r="DQ280" s="81"/>
      <c r="DR280" s="81"/>
      <c r="DS280" s="81"/>
      <c r="DT280" s="81"/>
      <c r="DU280" s="81"/>
      <c r="DV280" s="448"/>
      <c r="DW280" s="450"/>
      <c r="DX280" s="704"/>
      <c r="DY280" s="213" t="str">
        <f t="shared" si="370"/>
        <v xml:space="preserve"> </v>
      </c>
      <c r="DZ280" s="213" t="str">
        <f t="shared" si="371"/>
        <v xml:space="preserve"> </v>
      </c>
      <c r="EA280" s="247"/>
      <c r="EB280" s="247"/>
      <c r="EC280" s="247"/>
      <c r="ED280" s="247"/>
      <c r="EE280" s="247"/>
      <c r="EF280" s="247"/>
      <c r="EG280" s="450"/>
      <c r="EH280" s="704"/>
      <c r="EI280" s="213" t="str">
        <f t="shared" si="372"/>
        <v xml:space="preserve"> </v>
      </c>
      <c r="EJ280" s="213" t="str">
        <f t="shared" si="373"/>
        <v xml:space="preserve"> </v>
      </c>
      <c r="EK280" s="81"/>
      <c r="EL280" s="81"/>
      <c r="EM280" s="81"/>
      <c r="EN280" s="704"/>
      <c r="EO280" s="213" t="str">
        <f t="shared" si="374"/>
        <v xml:space="preserve"> </v>
      </c>
      <c r="EP280" s="249"/>
      <c r="EQ280" s="704"/>
      <c r="ER280" s="248"/>
      <c r="ES280" s="704"/>
      <c r="ET280" s="248"/>
      <c r="EU280" s="251"/>
      <c r="EV280" s="213" t="str">
        <f t="shared" si="375"/>
        <v xml:space="preserve"> </v>
      </c>
      <c r="EW280" s="213" t="str">
        <f t="shared" si="376"/>
        <v xml:space="preserve"> </v>
      </c>
      <c r="EX280" s="82"/>
      <c r="EY280" s="82"/>
      <c r="EZ280" s="82"/>
      <c r="FA280" s="248"/>
      <c r="FB280" s="1337" t="str">
        <f t="shared" si="377"/>
        <v xml:space="preserve"> </v>
      </c>
      <c r="FC280" s="452"/>
      <c r="FD280" s="213" t="str" cm="1">
        <f t="array" ref="FD280">IF(AND(SUM(COUNTIF(DO280:DV280,{"*実施*"}),COUNTIF(EA280:EF280,{"*実施*"}))&gt;0,FC280=""),"法に基づく措置あり→問12に記入",
IF(AND(SUM(COUNTIF(DO280:DV280,{"*実施*"}),COUNTIF(EA280:EF280,{"*実施*"}))&lt;1,FC280&lt;&gt;""),"法に基づく措置なし→問12に記入不要"," "))</f>
        <v xml:space="preserve"> </v>
      </c>
      <c r="FE280" s="449"/>
      <c r="FF280" s="704"/>
      <c r="FG280" s="81"/>
      <c r="FH280" s="449"/>
      <c r="FI280" s="1100"/>
      <c r="FJ280" s="1107" t="str">
        <f t="shared" si="306"/>
        <v xml:space="preserve"> </v>
      </c>
      <c r="FK280" s="779" t="str">
        <f t="shared" si="378"/>
        <v/>
      </c>
      <c r="FL280" s="212" t="str">
        <f t="shared" si="379"/>
        <v xml:space="preserve"> </v>
      </c>
      <c r="FM280" s="1335" t="str">
        <f t="shared" si="307"/>
        <v xml:space="preserve"> </v>
      </c>
      <c r="FN280" s="1273" t="str">
        <f t="shared" si="308"/>
        <v/>
      </c>
      <c r="FO280" s="1274" t="str">
        <f t="shared" si="309"/>
        <v/>
      </c>
      <c r="FP280" s="1275" t="str">
        <f t="shared" si="310"/>
        <v/>
      </c>
      <c r="FQ280" s="1275" t="str">
        <f t="shared" si="311"/>
        <v/>
      </c>
      <c r="FR280" s="1275" t="str">
        <f t="shared" si="312"/>
        <v/>
      </c>
      <c r="FS280" s="1275" t="str">
        <f t="shared" si="313"/>
        <v/>
      </c>
      <c r="FT280" s="1275" t="str">
        <f t="shared" si="314"/>
        <v/>
      </c>
      <c r="FU280" s="1275" t="str">
        <f t="shared" si="315"/>
        <v/>
      </c>
      <c r="FV280" s="1275" t="str">
        <f t="shared" si="316"/>
        <v/>
      </c>
      <c r="FW280" s="1275" t="str">
        <f t="shared" si="317"/>
        <v/>
      </c>
      <c r="FY280" s="1234" t="str">
        <f t="shared" si="331"/>
        <v xml:space="preserve"> </v>
      </c>
      <c r="FZ280" s="1234" t="str">
        <f t="shared" si="332"/>
        <v xml:space="preserve"> </v>
      </c>
      <c r="GA280" s="1234" t="str">
        <f t="shared" si="333"/>
        <v xml:space="preserve"> </v>
      </c>
      <c r="GB280" s="1234" t="str">
        <f t="shared" si="334"/>
        <v xml:space="preserve"> </v>
      </c>
      <c r="GC280" s="1234" t="str">
        <f t="shared" si="335"/>
        <v xml:space="preserve"> </v>
      </c>
      <c r="GD280" s="1234" t="str">
        <f t="shared" si="336"/>
        <v xml:space="preserve"> </v>
      </c>
      <c r="GE280" s="1234" t="str">
        <f t="shared" si="337"/>
        <v xml:space="preserve"> </v>
      </c>
      <c r="GF280" s="1234" t="str">
        <f t="shared" si="338"/>
        <v xml:space="preserve"> </v>
      </c>
      <c r="GG280" s="1234" t="str">
        <f t="shared" si="339"/>
        <v xml:space="preserve"> </v>
      </c>
      <c r="GH280" s="1234">
        <f t="shared" si="340"/>
        <v>0</v>
      </c>
      <c r="GI280" s="1234" t="str">
        <f t="shared" si="341"/>
        <v xml:space="preserve"> </v>
      </c>
      <c r="GJ280" s="1234" t="str">
        <f t="shared" si="342"/>
        <v xml:space="preserve"> </v>
      </c>
      <c r="GK280" s="1234" t="str">
        <f t="shared" si="343"/>
        <v xml:space="preserve"> </v>
      </c>
      <c r="GL280" s="1234" t="str">
        <f t="shared" si="344"/>
        <v xml:space="preserve"> </v>
      </c>
      <c r="GM280" s="1234" t="str">
        <f t="shared" si="345"/>
        <v xml:space="preserve"> </v>
      </c>
      <c r="GN280" s="1234" t="str">
        <f t="shared" si="346"/>
        <v xml:space="preserve"> </v>
      </c>
      <c r="GO280" s="1234" t="str">
        <f t="shared" si="347"/>
        <v xml:space="preserve"> </v>
      </c>
      <c r="GP280" s="1234" t="str">
        <f t="shared" si="348"/>
        <v xml:space="preserve"> </v>
      </c>
      <c r="GQ280" s="1234" t="str">
        <f t="shared" si="349"/>
        <v xml:space="preserve"> </v>
      </c>
      <c r="GR280" s="1234">
        <f t="shared" si="350"/>
        <v>0</v>
      </c>
      <c r="GS280" s="1234" t="str">
        <f t="shared" si="352"/>
        <v xml:space="preserve"> </v>
      </c>
      <c r="GT280" s="1234" t="str">
        <f t="shared" si="353"/>
        <v xml:space="preserve"> </v>
      </c>
      <c r="GU280" s="1234" t="str">
        <f t="shared" si="354"/>
        <v xml:space="preserve"> </v>
      </c>
      <c r="GV280" s="1234" t="str">
        <f t="shared" si="355"/>
        <v xml:space="preserve"> </v>
      </c>
      <c r="GW280" s="1234" t="str">
        <f t="shared" si="356"/>
        <v xml:space="preserve"> </v>
      </c>
      <c r="GX280" s="1234" t="str">
        <f t="shared" si="357"/>
        <v xml:space="preserve"> </v>
      </c>
      <c r="GY280" s="1234" t="str">
        <f t="shared" si="358"/>
        <v xml:space="preserve"> </v>
      </c>
      <c r="GZ280" s="1234" t="str">
        <f t="shared" si="359"/>
        <v xml:space="preserve"> </v>
      </c>
      <c r="HA280" s="1234" t="str">
        <f t="shared" si="360"/>
        <v xml:space="preserve"> </v>
      </c>
      <c r="HB280" s="1234">
        <f t="shared" si="351"/>
        <v>0</v>
      </c>
      <c r="HC280" s="1234" t="str">
        <f t="shared" si="318"/>
        <v xml:space="preserve"> </v>
      </c>
      <c r="HD280" s="1234" t="str">
        <f t="shared" si="319"/>
        <v xml:space="preserve"> </v>
      </c>
      <c r="HE280" s="1234" t="str">
        <f t="shared" si="320"/>
        <v xml:space="preserve"> </v>
      </c>
      <c r="HF280" s="1234">
        <f t="shared" si="321"/>
        <v>0</v>
      </c>
      <c r="HG280" s="1234" t="str">
        <f t="shared" si="322"/>
        <v xml:space="preserve"> </v>
      </c>
      <c r="HH280" s="1234" t="str">
        <f t="shared" si="323"/>
        <v xml:space="preserve"> </v>
      </c>
      <c r="HI280" s="1234" t="str">
        <f t="shared" si="324"/>
        <v xml:space="preserve"> </v>
      </c>
      <c r="HJ280" s="1234" t="str">
        <f t="shared" si="325"/>
        <v xml:space="preserve"> </v>
      </c>
      <c r="HK280" s="1234" t="str">
        <f t="shared" si="326"/>
        <v xml:space="preserve"> </v>
      </c>
      <c r="HL280" s="1234" t="str">
        <f t="shared" si="327"/>
        <v xml:space="preserve"> </v>
      </c>
      <c r="HM280" s="1234" t="str">
        <f t="shared" si="328"/>
        <v xml:space="preserve"> </v>
      </c>
      <c r="HN280" s="1234">
        <f t="shared" si="329"/>
        <v>0</v>
      </c>
    </row>
    <row r="281" spans="1:222" ht="30" customHeight="1" thickTop="1" thickBot="1">
      <c r="A281" s="1205">
        <f>【A票】【D票】!$D$10</f>
        <v>0</v>
      </c>
      <c r="B281" s="1205">
        <f>【A票】【D票】!$H$10</f>
        <v>0</v>
      </c>
      <c r="C281" s="1206" t="str">
        <f>【A票】【D票】!$K$10</f>
        <v xml:space="preserve"> </v>
      </c>
      <c r="D281" s="1207">
        <f t="shared" si="206"/>
        <v>162</v>
      </c>
      <c r="E281" s="472"/>
      <c r="F281" s="704"/>
      <c r="G281" s="588"/>
      <c r="H281" s="589"/>
      <c r="I281" s="639"/>
      <c r="J281" s="639"/>
      <c r="K281" s="639"/>
      <c r="L281" s="639"/>
      <c r="M281" s="639"/>
      <c r="N281" s="639"/>
      <c r="O281" s="639"/>
      <c r="P281" s="639"/>
      <c r="Q281" s="639"/>
      <c r="R281" s="639"/>
      <c r="S281" s="639"/>
      <c r="T281" s="639"/>
      <c r="U281" s="639"/>
      <c r="V281" s="640"/>
      <c r="W281" s="644"/>
      <c r="X281" s="644"/>
      <c r="Y281" s="645"/>
      <c r="Z281" s="643"/>
      <c r="AA281" s="212" t="str">
        <f t="shared" si="361"/>
        <v xml:space="preserve"> </v>
      </c>
      <c r="AB281" s="212" t="str">
        <f t="shared" si="362"/>
        <v xml:space="preserve"> </v>
      </c>
      <c r="AC281" s="81"/>
      <c r="AD281" s="448"/>
      <c r="AE281" s="448"/>
      <c r="AF281" s="804" t="str">
        <f t="shared" si="301"/>
        <v xml:space="preserve"> </v>
      </c>
      <c r="AG281" s="804" t="str">
        <f t="shared" si="302"/>
        <v xml:space="preserve"> </v>
      </c>
      <c r="AH281" s="440"/>
      <c r="AI281" s="704"/>
      <c r="AJ281" s="442"/>
      <c r="AK281" s="442"/>
      <c r="AL281" s="442"/>
      <c r="AM281" s="442"/>
      <c r="AN281" s="844"/>
      <c r="AO281" s="443"/>
      <c r="AP281" s="441"/>
      <c r="AQ281" s="1328" t="str">
        <f t="shared" si="330"/>
        <v xml:space="preserve"> </v>
      </c>
      <c r="AR281" s="213" t="str">
        <f t="shared" si="363"/>
        <v xml:space="preserve"> </v>
      </c>
      <c r="AS281" s="213" t="str">
        <f t="shared" si="364"/>
        <v xml:space="preserve"> </v>
      </c>
      <c r="AT281" s="1216" t="str">
        <f t="shared" si="365"/>
        <v xml:space="preserve"> </v>
      </c>
      <c r="AU281" s="1217" t="str">
        <f t="shared" si="366"/>
        <v xml:space="preserve"> </v>
      </c>
      <c r="AV281" s="79"/>
      <c r="AW281" s="1218" t="str">
        <f t="shared" si="367"/>
        <v/>
      </c>
      <c r="AX281" s="213" t="str">
        <f t="shared" si="303"/>
        <v xml:space="preserve"> </v>
      </c>
      <c r="AY281" s="213" t="str">
        <f t="shared" si="368"/>
        <v xml:space="preserve"> </v>
      </c>
      <c r="AZ281" s="445"/>
      <c r="BA281" s="81"/>
      <c r="BB281" s="81"/>
      <c r="BC281" s="80"/>
      <c r="BD281" s="245"/>
      <c r="BE281" s="442"/>
      <c r="BF281" s="442"/>
      <c r="BG281" s="442"/>
      <c r="BH281" s="219" t="str">
        <f t="shared" si="304"/>
        <v xml:space="preserve"> </v>
      </c>
      <c r="BI281" s="446"/>
      <c r="BJ281" s="704"/>
      <c r="BK281" s="81"/>
      <c r="BL281" s="451"/>
      <c r="BM281" s="450"/>
      <c r="BN281" s="449"/>
      <c r="BO281" s="449"/>
      <c r="BP281" s="81"/>
      <c r="BQ281" s="81"/>
      <c r="BR281" s="81"/>
      <c r="BS281" s="81"/>
      <c r="BT281" s="81"/>
      <c r="BU281" s="81"/>
      <c r="BV281" s="81"/>
      <c r="BW281" s="81"/>
      <c r="BX281" s="81"/>
      <c r="BY281" s="81"/>
      <c r="BZ281" s="81"/>
      <c r="CA281" s="81"/>
      <c r="CB281" s="81"/>
      <c r="CC281" s="81"/>
      <c r="CD281" s="81"/>
      <c r="CE281" s="81"/>
      <c r="CF281" s="81"/>
      <c r="CG281" s="81"/>
      <c r="CH281" s="81"/>
      <c r="CI281" s="81"/>
      <c r="CJ281" s="81"/>
      <c r="CK281" s="81"/>
      <c r="CL281" s="81"/>
      <c r="CM281" s="81"/>
      <c r="CN281" s="81"/>
      <c r="CO281" s="81"/>
      <c r="CP281" s="81"/>
      <c r="CQ281" s="81"/>
      <c r="CR281" s="81"/>
      <c r="CS281" s="81"/>
      <c r="CT281" s="81"/>
      <c r="CU281" s="81"/>
      <c r="CV281" s="81"/>
      <c r="CW281" s="81"/>
      <c r="CX281" s="81"/>
      <c r="CY281" s="81"/>
      <c r="CZ281" s="81"/>
      <c r="DA281" s="81"/>
      <c r="DB281" s="81"/>
      <c r="DC281" s="81"/>
      <c r="DD281" s="81"/>
      <c r="DE281" s="81"/>
      <c r="DF281" s="81"/>
      <c r="DG281" s="81"/>
      <c r="DH281" s="81"/>
      <c r="DI281" s="81"/>
      <c r="DJ281" s="81"/>
      <c r="DK281" s="448"/>
      <c r="DL281" s="213" t="str">
        <f t="shared" si="305"/>
        <v xml:space="preserve"> </v>
      </c>
      <c r="DM281" s="246">
        <f t="shared" si="369"/>
        <v>162</v>
      </c>
      <c r="DN281" s="447"/>
      <c r="DO281" s="449"/>
      <c r="DP281" s="81"/>
      <c r="DQ281" s="81"/>
      <c r="DR281" s="81"/>
      <c r="DS281" s="81"/>
      <c r="DT281" s="81"/>
      <c r="DU281" s="81"/>
      <c r="DV281" s="448"/>
      <c r="DW281" s="450"/>
      <c r="DX281" s="704"/>
      <c r="DY281" s="213" t="str">
        <f t="shared" si="370"/>
        <v xml:space="preserve"> </v>
      </c>
      <c r="DZ281" s="213" t="str">
        <f t="shared" si="371"/>
        <v xml:space="preserve"> </v>
      </c>
      <c r="EA281" s="247"/>
      <c r="EB281" s="247"/>
      <c r="EC281" s="247"/>
      <c r="ED281" s="247"/>
      <c r="EE281" s="247"/>
      <c r="EF281" s="247"/>
      <c r="EG281" s="450"/>
      <c r="EH281" s="704"/>
      <c r="EI281" s="213" t="str">
        <f t="shared" si="372"/>
        <v xml:space="preserve"> </v>
      </c>
      <c r="EJ281" s="213" t="str">
        <f t="shared" si="373"/>
        <v xml:space="preserve"> </v>
      </c>
      <c r="EK281" s="81"/>
      <c r="EL281" s="81"/>
      <c r="EM281" s="81"/>
      <c r="EN281" s="704"/>
      <c r="EO281" s="213" t="str">
        <f t="shared" si="374"/>
        <v xml:space="preserve"> </v>
      </c>
      <c r="EP281" s="249"/>
      <c r="EQ281" s="704"/>
      <c r="ER281" s="248"/>
      <c r="ES281" s="704"/>
      <c r="ET281" s="248"/>
      <c r="EU281" s="251"/>
      <c r="EV281" s="213" t="str">
        <f t="shared" si="375"/>
        <v xml:space="preserve"> </v>
      </c>
      <c r="EW281" s="213" t="str">
        <f t="shared" si="376"/>
        <v xml:space="preserve"> </v>
      </c>
      <c r="EX281" s="82"/>
      <c r="EY281" s="82"/>
      <c r="EZ281" s="82"/>
      <c r="FA281" s="248"/>
      <c r="FB281" s="1337" t="str">
        <f t="shared" si="377"/>
        <v xml:space="preserve"> </v>
      </c>
      <c r="FC281" s="452"/>
      <c r="FD281" s="213" t="str" cm="1">
        <f t="array" ref="FD281">IF(AND(SUM(COUNTIF(DO281:DV281,{"*実施*"}),COUNTIF(EA281:EF281,{"*実施*"}))&gt;0,FC281=""),"法に基づく措置あり→問12に記入",
IF(AND(SUM(COUNTIF(DO281:DV281,{"*実施*"}),COUNTIF(EA281:EF281,{"*実施*"}))&lt;1,FC281&lt;&gt;""),"法に基づく措置なし→問12に記入不要"," "))</f>
        <v xml:space="preserve"> </v>
      </c>
      <c r="FE281" s="449"/>
      <c r="FF281" s="704"/>
      <c r="FG281" s="81"/>
      <c r="FH281" s="449"/>
      <c r="FI281" s="1100"/>
      <c r="FJ281" s="1107" t="str">
        <f t="shared" si="306"/>
        <v xml:space="preserve"> </v>
      </c>
      <c r="FK281" s="779" t="str">
        <f t="shared" si="378"/>
        <v/>
      </c>
      <c r="FL281" s="212" t="str">
        <f t="shared" si="379"/>
        <v xml:space="preserve"> </v>
      </c>
      <c r="FM281" s="1335" t="str">
        <f t="shared" si="307"/>
        <v xml:space="preserve"> </v>
      </c>
      <c r="FN281" s="1273" t="str">
        <f t="shared" si="308"/>
        <v/>
      </c>
      <c r="FO281" s="1274" t="str">
        <f t="shared" si="309"/>
        <v/>
      </c>
      <c r="FP281" s="1275" t="str">
        <f t="shared" si="310"/>
        <v/>
      </c>
      <c r="FQ281" s="1275" t="str">
        <f t="shared" si="311"/>
        <v/>
      </c>
      <c r="FR281" s="1275" t="str">
        <f t="shared" si="312"/>
        <v/>
      </c>
      <c r="FS281" s="1275" t="str">
        <f t="shared" si="313"/>
        <v/>
      </c>
      <c r="FT281" s="1275" t="str">
        <f t="shared" si="314"/>
        <v/>
      </c>
      <c r="FU281" s="1275" t="str">
        <f t="shared" si="315"/>
        <v/>
      </c>
      <c r="FV281" s="1275" t="str">
        <f t="shared" si="316"/>
        <v/>
      </c>
      <c r="FW281" s="1275" t="str">
        <f t="shared" si="317"/>
        <v/>
      </c>
      <c r="FY281" s="1234" t="str">
        <f t="shared" si="331"/>
        <v xml:space="preserve"> </v>
      </c>
      <c r="FZ281" s="1234" t="str">
        <f t="shared" si="332"/>
        <v xml:space="preserve"> </v>
      </c>
      <c r="GA281" s="1234" t="str">
        <f t="shared" si="333"/>
        <v xml:space="preserve"> </v>
      </c>
      <c r="GB281" s="1234" t="str">
        <f t="shared" si="334"/>
        <v xml:space="preserve"> </v>
      </c>
      <c r="GC281" s="1234" t="str">
        <f t="shared" si="335"/>
        <v xml:space="preserve"> </v>
      </c>
      <c r="GD281" s="1234" t="str">
        <f t="shared" si="336"/>
        <v xml:space="preserve"> </v>
      </c>
      <c r="GE281" s="1234" t="str">
        <f t="shared" si="337"/>
        <v xml:space="preserve"> </v>
      </c>
      <c r="GF281" s="1234" t="str">
        <f t="shared" si="338"/>
        <v xml:space="preserve"> </v>
      </c>
      <c r="GG281" s="1234" t="str">
        <f t="shared" si="339"/>
        <v xml:space="preserve"> </v>
      </c>
      <c r="GH281" s="1234">
        <f t="shared" si="340"/>
        <v>0</v>
      </c>
      <c r="GI281" s="1234" t="str">
        <f t="shared" si="341"/>
        <v xml:space="preserve"> </v>
      </c>
      <c r="GJ281" s="1234" t="str">
        <f t="shared" si="342"/>
        <v xml:space="preserve"> </v>
      </c>
      <c r="GK281" s="1234" t="str">
        <f t="shared" si="343"/>
        <v xml:space="preserve"> </v>
      </c>
      <c r="GL281" s="1234" t="str">
        <f t="shared" si="344"/>
        <v xml:space="preserve"> </v>
      </c>
      <c r="GM281" s="1234" t="str">
        <f t="shared" si="345"/>
        <v xml:space="preserve"> </v>
      </c>
      <c r="GN281" s="1234" t="str">
        <f t="shared" si="346"/>
        <v xml:space="preserve"> </v>
      </c>
      <c r="GO281" s="1234" t="str">
        <f t="shared" si="347"/>
        <v xml:space="preserve"> </v>
      </c>
      <c r="GP281" s="1234" t="str">
        <f t="shared" si="348"/>
        <v xml:space="preserve"> </v>
      </c>
      <c r="GQ281" s="1234" t="str">
        <f t="shared" si="349"/>
        <v xml:space="preserve"> </v>
      </c>
      <c r="GR281" s="1234">
        <f t="shared" si="350"/>
        <v>0</v>
      </c>
      <c r="GS281" s="1234" t="str">
        <f t="shared" si="352"/>
        <v xml:space="preserve"> </v>
      </c>
      <c r="GT281" s="1234" t="str">
        <f t="shared" si="353"/>
        <v xml:space="preserve"> </v>
      </c>
      <c r="GU281" s="1234" t="str">
        <f t="shared" si="354"/>
        <v xml:space="preserve"> </v>
      </c>
      <c r="GV281" s="1234" t="str">
        <f t="shared" si="355"/>
        <v xml:space="preserve"> </v>
      </c>
      <c r="GW281" s="1234" t="str">
        <f t="shared" si="356"/>
        <v xml:space="preserve"> </v>
      </c>
      <c r="GX281" s="1234" t="str">
        <f t="shared" si="357"/>
        <v xml:space="preserve"> </v>
      </c>
      <c r="GY281" s="1234" t="str">
        <f t="shared" si="358"/>
        <v xml:space="preserve"> </v>
      </c>
      <c r="GZ281" s="1234" t="str">
        <f t="shared" si="359"/>
        <v xml:space="preserve"> </v>
      </c>
      <c r="HA281" s="1234" t="str">
        <f t="shared" si="360"/>
        <v xml:space="preserve"> </v>
      </c>
      <c r="HB281" s="1234">
        <f t="shared" si="351"/>
        <v>0</v>
      </c>
      <c r="HC281" s="1234" t="str">
        <f t="shared" si="318"/>
        <v xml:space="preserve"> </v>
      </c>
      <c r="HD281" s="1234" t="str">
        <f t="shared" si="319"/>
        <v xml:space="preserve"> </v>
      </c>
      <c r="HE281" s="1234" t="str">
        <f t="shared" si="320"/>
        <v xml:space="preserve"> </v>
      </c>
      <c r="HF281" s="1234">
        <f t="shared" si="321"/>
        <v>0</v>
      </c>
      <c r="HG281" s="1234" t="str">
        <f t="shared" si="322"/>
        <v xml:space="preserve"> </v>
      </c>
      <c r="HH281" s="1234" t="str">
        <f t="shared" si="323"/>
        <v xml:space="preserve"> </v>
      </c>
      <c r="HI281" s="1234" t="str">
        <f t="shared" si="324"/>
        <v xml:space="preserve"> </v>
      </c>
      <c r="HJ281" s="1234" t="str">
        <f t="shared" si="325"/>
        <v xml:space="preserve"> </v>
      </c>
      <c r="HK281" s="1234" t="str">
        <f t="shared" si="326"/>
        <v xml:space="preserve"> </v>
      </c>
      <c r="HL281" s="1234" t="str">
        <f t="shared" si="327"/>
        <v xml:space="preserve"> </v>
      </c>
      <c r="HM281" s="1234" t="str">
        <f t="shared" si="328"/>
        <v xml:space="preserve"> </v>
      </c>
      <c r="HN281" s="1234">
        <f t="shared" si="329"/>
        <v>0</v>
      </c>
    </row>
    <row r="282" spans="1:222" ht="30" customHeight="1" thickTop="1" thickBot="1">
      <c r="A282" s="1205">
        <f>【A票】【D票】!$D$10</f>
        <v>0</v>
      </c>
      <c r="B282" s="1205">
        <f>【A票】【D票】!$H$10</f>
        <v>0</v>
      </c>
      <c r="C282" s="1206" t="str">
        <f>【A票】【D票】!$K$10</f>
        <v xml:space="preserve"> </v>
      </c>
      <c r="D282" s="1207">
        <f t="shared" si="206"/>
        <v>163</v>
      </c>
      <c r="E282" s="472"/>
      <c r="F282" s="704"/>
      <c r="G282" s="588"/>
      <c r="H282" s="589"/>
      <c r="I282" s="639"/>
      <c r="J282" s="639"/>
      <c r="K282" s="639"/>
      <c r="L282" s="639"/>
      <c r="M282" s="639"/>
      <c r="N282" s="639"/>
      <c r="O282" s="639"/>
      <c r="P282" s="639"/>
      <c r="Q282" s="639"/>
      <c r="R282" s="639"/>
      <c r="S282" s="639"/>
      <c r="T282" s="639"/>
      <c r="U282" s="639"/>
      <c r="V282" s="640"/>
      <c r="W282" s="644"/>
      <c r="X282" s="644"/>
      <c r="Y282" s="645"/>
      <c r="Z282" s="643"/>
      <c r="AA282" s="212" t="str">
        <f t="shared" si="361"/>
        <v xml:space="preserve"> </v>
      </c>
      <c r="AB282" s="212" t="str">
        <f t="shared" si="362"/>
        <v xml:space="preserve"> </v>
      </c>
      <c r="AC282" s="81"/>
      <c r="AD282" s="448"/>
      <c r="AE282" s="448"/>
      <c r="AF282" s="804" t="str">
        <f t="shared" si="301"/>
        <v xml:space="preserve"> </v>
      </c>
      <c r="AG282" s="804" t="str">
        <f t="shared" si="302"/>
        <v xml:space="preserve"> </v>
      </c>
      <c r="AH282" s="440"/>
      <c r="AI282" s="704"/>
      <c r="AJ282" s="442"/>
      <c r="AK282" s="442"/>
      <c r="AL282" s="442"/>
      <c r="AM282" s="442"/>
      <c r="AN282" s="844"/>
      <c r="AO282" s="443"/>
      <c r="AP282" s="441"/>
      <c r="AQ282" s="1328" t="str">
        <f t="shared" si="330"/>
        <v xml:space="preserve"> </v>
      </c>
      <c r="AR282" s="213" t="str">
        <f t="shared" si="363"/>
        <v xml:space="preserve"> </v>
      </c>
      <c r="AS282" s="213" t="str">
        <f t="shared" si="364"/>
        <v xml:space="preserve"> </v>
      </c>
      <c r="AT282" s="1216" t="str">
        <f t="shared" si="365"/>
        <v xml:space="preserve"> </v>
      </c>
      <c r="AU282" s="1217" t="str">
        <f t="shared" si="366"/>
        <v xml:space="preserve"> </v>
      </c>
      <c r="AV282" s="79"/>
      <c r="AW282" s="1218" t="str">
        <f t="shared" si="367"/>
        <v/>
      </c>
      <c r="AX282" s="213" t="str">
        <f t="shared" si="303"/>
        <v xml:space="preserve"> </v>
      </c>
      <c r="AY282" s="213" t="str">
        <f t="shared" si="368"/>
        <v xml:space="preserve"> </v>
      </c>
      <c r="AZ282" s="445"/>
      <c r="BA282" s="81"/>
      <c r="BB282" s="81"/>
      <c r="BC282" s="80"/>
      <c r="BD282" s="245"/>
      <c r="BE282" s="442"/>
      <c r="BF282" s="442"/>
      <c r="BG282" s="442"/>
      <c r="BH282" s="219" t="str">
        <f t="shared" si="304"/>
        <v xml:space="preserve"> </v>
      </c>
      <c r="BI282" s="446"/>
      <c r="BJ282" s="704"/>
      <c r="BK282" s="81"/>
      <c r="BL282" s="451"/>
      <c r="BM282" s="450"/>
      <c r="BN282" s="449"/>
      <c r="BO282" s="449"/>
      <c r="BP282" s="81"/>
      <c r="BQ282" s="81"/>
      <c r="BR282" s="81"/>
      <c r="BS282" s="81"/>
      <c r="BT282" s="81"/>
      <c r="BU282" s="81"/>
      <c r="BV282" s="81"/>
      <c r="BW282" s="81"/>
      <c r="BX282" s="81"/>
      <c r="BY282" s="81"/>
      <c r="BZ282" s="81"/>
      <c r="CA282" s="81"/>
      <c r="CB282" s="81"/>
      <c r="CC282" s="81"/>
      <c r="CD282" s="81"/>
      <c r="CE282" s="81"/>
      <c r="CF282" s="81"/>
      <c r="CG282" s="81"/>
      <c r="CH282" s="81"/>
      <c r="CI282" s="81"/>
      <c r="CJ282" s="81"/>
      <c r="CK282" s="81"/>
      <c r="CL282" s="81"/>
      <c r="CM282" s="81"/>
      <c r="CN282" s="81"/>
      <c r="CO282" s="81"/>
      <c r="CP282" s="81"/>
      <c r="CQ282" s="81"/>
      <c r="CR282" s="81"/>
      <c r="CS282" s="81"/>
      <c r="CT282" s="81"/>
      <c r="CU282" s="81"/>
      <c r="CV282" s="81"/>
      <c r="CW282" s="81"/>
      <c r="CX282" s="81"/>
      <c r="CY282" s="81"/>
      <c r="CZ282" s="81"/>
      <c r="DA282" s="81"/>
      <c r="DB282" s="81"/>
      <c r="DC282" s="81"/>
      <c r="DD282" s="81"/>
      <c r="DE282" s="81"/>
      <c r="DF282" s="81"/>
      <c r="DG282" s="81"/>
      <c r="DH282" s="81"/>
      <c r="DI282" s="81"/>
      <c r="DJ282" s="81"/>
      <c r="DK282" s="448"/>
      <c r="DL282" s="213" t="str">
        <f t="shared" si="305"/>
        <v xml:space="preserve"> </v>
      </c>
      <c r="DM282" s="246">
        <f t="shared" si="369"/>
        <v>163</v>
      </c>
      <c r="DN282" s="447"/>
      <c r="DO282" s="449"/>
      <c r="DP282" s="81"/>
      <c r="DQ282" s="81"/>
      <c r="DR282" s="81"/>
      <c r="DS282" s="81"/>
      <c r="DT282" s="81"/>
      <c r="DU282" s="81"/>
      <c r="DV282" s="448"/>
      <c r="DW282" s="450"/>
      <c r="DX282" s="704"/>
      <c r="DY282" s="213" t="str">
        <f t="shared" si="370"/>
        <v xml:space="preserve"> </v>
      </c>
      <c r="DZ282" s="213" t="str">
        <f t="shared" si="371"/>
        <v xml:space="preserve"> </v>
      </c>
      <c r="EA282" s="247"/>
      <c r="EB282" s="247"/>
      <c r="EC282" s="247"/>
      <c r="ED282" s="247"/>
      <c r="EE282" s="247"/>
      <c r="EF282" s="247"/>
      <c r="EG282" s="450"/>
      <c r="EH282" s="704"/>
      <c r="EI282" s="213" t="str">
        <f t="shared" si="372"/>
        <v xml:space="preserve"> </v>
      </c>
      <c r="EJ282" s="213" t="str">
        <f t="shared" si="373"/>
        <v xml:space="preserve"> </v>
      </c>
      <c r="EK282" s="81"/>
      <c r="EL282" s="81"/>
      <c r="EM282" s="81"/>
      <c r="EN282" s="704"/>
      <c r="EO282" s="213" t="str">
        <f t="shared" si="374"/>
        <v xml:space="preserve"> </v>
      </c>
      <c r="EP282" s="249"/>
      <c r="EQ282" s="704"/>
      <c r="ER282" s="248"/>
      <c r="ES282" s="704"/>
      <c r="ET282" s="248"/>
      <c r="EU282" s="251"/>
      <c r="EV282" s="213" t="str">
        <f t="shared" si="375"/>
        <v xml:space="preserve"> </v>
      </c>
      <c r="EW282" s="213" t="str">
        <f t="shared" si="376"/>
        <v xml:space="preserve"> </v>
      </c>
      <c r="EX282" s="82"/>
      <c r="EY282" s="82"/>
      <c r="EZ282" s="82"/>
      <c r="FA282" s="248"/>
      <c r="FB282" s="1337" t="str">
        <f t="shared" si="377"/>
        <v xml:space="preserve"> </v>
      </c>
      <c r="FC282" s="452"/>
      <c r="FD282" s="213" t="str" cm="1">
        <f t="array" ref="FD282">IF(AND(SUM(COUNTIF(DO282:DV282,{"*実施*"}),COUNTIF(EA282:EF282,{"*実施*"}))&gt;0,FC282=""),"法に基づく措置あり→問12に記入",
IF(AND(SUM(COUNTIF(DO282:DV282,{"*実施*"}),COUNTIF(EA282:EF282,{"*実施*"}))&lt;1,FC282&lt;&gt;""),"法に基づく措置なし→問12に記入不要"," "))</f>
        <v xml:space="preserve"> </v>
      </c>
      <c r="FE282" s="449"/>
      <c r="FF282" s="704"/>
      <c r="FG282" s="81"/>
      <c r="FH282" s="449"/>
      <c r="FI282" s="1100"/>
      <c r="FJ282" s="1107" t="str">
        <f t="shared" si="306"/>
        <v xml:space="preserve"> </v>
      </c>
      <c r="FK282" s="779" t="str">
        <f t="shared" si="378"/>
        <v/>
      </c>
      <c r="FL282" s="212" t="str">
        <f t="shared" si="379"/>
        <v xml:space="preserve"> </v>
      </c>
      <c r="FM282" s="1335" t="str">
        <f t="shared" si="307"/>
        <v xml:space="preserve"> </v>
      </c>
      <c r="FN282" s="1273" t="str">
        <f t="shared" si="308"/>
        <v/>
      </c>
      <c r="FO282" s="1274" t="str">
        <f t="shared" si="309"/>
        <v/>
      </c>
      <c r="FP282" s="1275" t="str">
        <f t="shared" si="310"/>
        <v/>
      </c>
      <c r="FQ282" s="1275" t="str">
        <f t="shared" si="311"/>
        <v/>
      </c>
      <c r="FR282" s="1275" t="str">
        <f t="shared" si="312"/>
        <v/>
      </c>
      <c r="FS282" s="1275" t="str">
        <f t="shared" si="313"/>
        <v/>
      </c>
      <c r="FT282" s="1275" t="str">
        <f t="shared" si="314"/>
        <v/>
      </c>
      <c r="FU282" s="1275" t="str">
        <f t="shared" si="315"/>
        <v/>
      </c>
      <c r="FV282" s="1275" t="str">
        <f t="shared" si="316"/>
        <v/>
      </c>
      <c r="FW282" s="1275" t="str">
        <f t="shared" si="317"/>
        <v/>
      </c>
      <c r="FY282" s="1234" t="str">
        <f t="shared" si="331"/>
        <v xml:space="preserve"> </v>
      </c>
      <c r="FZ282" s="1234" t="str">
        <f t="shared" si="332"/>
        <v xml:space="preserve"> </v>
      </c>
      <c r="GA282" s="1234" t="str">
        <f t="shared" si="333"/>
        <v xml:space="preserve"> </v>
      </c>
      <c r="GB282" s="1234" t="str">
        <f t="shared" si="334"/>
        <v xml:space="preserve"> </v>
      </c>
      <c r="GC282" s="1234" t="str">
        <f t="shared" si="335"/>
        <v xml:space="preserve"> </v>
      </c>
      <c r="GD282" s="1234" t="str">
        <f t="shared" si="336"/>
        <v xml:space="preserve"> </v>
      </c>
      <c r="GE282" s="1234" t="str">
        <f t="shared" si="337"/>
        <v xml:space="preserve"> </v>
      </c>
      <c r="GF282" s="1234" t="str">
        <f t="shared" si="338"/>
        <v xml:space="preserve"> </v>
      </c>
      <c r="GG282" s="1234" t="str">
        <f t="shared" si="339"/>
        <v xml:space="preserve"> </v>
      </c>
      <c r="GH282" s="1234">
        <f t="shared" si="340"/>
        <v>0</v>
      </c>
      <c r="GI282" s="1234" t="str">
        <f t="shared" si="341"/>
        <v xml:space="preserve"> </v>
      </c>
      <c r="GJ282" s="1234" t="str">
        <f t="shared" si="342"/>
        <v xml:space="preserve"> </v>
      </c>
      <c r="GK282" s="1234" t="str">
        <f t="shared" si="343"/>
        <v xml:space="preserve"> </v>
      </c>
      <c r="GL282" s="1234" t="str">
        <f t="shared" si="344"/>
        <v xml:space="preserve"> </v>
      </c>
      <c r="GM282" s="1234" t="str">
        <f t="shared" si="345"/>
        <v xml:space="preserve"> </v>
      </c>
      <c r="GN282" s="1234" t="str">
        <f t="shared" si="346"/>
        <v xml:space="preserve"> </v>
      </c>
      <c r="GO282" s="1234" t="str">
        <f t="shared" si="347"/>
        <v xml:space="preserve"> </v>
      </c>
      <c r="GP282" s="1234" t="str">
        <f t="shared" si="348"/>
        <v xml:space="preserve"> </v>
      </c>
      <c r="GQ282" s="1234" t="str">
        <f t="shared" si="349"/>
        <v xml:space="preserve"> </v>
      </c>
      <c r="GR282" s="1234">
        <f t="shared" si="350"/>
        <v>0</v>
      </c>
      <c r="GS282" s="1234" t="str">
        <f t="shared" si="352"/>
        <v xml:space="preserve"> </v>
      </c>
      <c r="GT282" s="1234" t="str">
        <f t="shared" si="353"/>
        <v xml:space="preserve"> </v>
      </c>
      <c r="GU282" s="1234" t="str">
        <f t="shared" si="354"/>
        <v xml:space="preserve"> </v>
      </c>
      <c r="GV282" s="1234" t="str">
        <f t="shared" si="355"/>
        <v xml:space="preserve"> </v>
      </c>
      <c r="GW282" s="1234" t="str">
        <f t="shared" si="356"/>
        <v xml:space="preserve"> </v>
      </c>
      <c r="GX282" s="1234" t="str">
        <f t="shared" si="357"/>
        <v xml:space="preserve"> </v>
      </c>
      <c r="GY282" s="1234" t="str">
        <f t="shared" si="358"/>
        <v xml:space="preserve"> </v>
      </c>
      <c r="GZ282" s="1234" t="str">
        <f t="shared" si="359"/>
        <v xml:space="preserve"> </v>
      </c>
      <c r="HA282" s="1234" t="str">
        <f t="shared" si="360"/>
        <v xml:space="preserve"> </v>
      </c>
      <c r="HB282" s="1234">
        <f t="shared" si="351"/>
        <v>0</v>
      </c>
      <c r="HC282" s="1234" t="str">
        <f t="shared" si="318"/>
        <v xml:space="preserve"> </v>
      </c>
      <c r="HD282" s="1234" t="str">
        <f t="shared" si="319"/>
        <v xml:space="preserve"> </v>
      </c>
      <c r="HE282" s="1234" t="str">
        <f t="shared" si="320"/>
        <v xml:space="preserve"> </v>
      </c>
      <c r="HF282" s="1234">
        <f t="shared" si="321"/>
        <v>0</v>
      </c>
      <c r="HG282" s="1234" t="str">
        <f t="shared" si="322"/>
        <v xml:space="preserve"> </v>
      </c>
      <c r="HH282" s="1234" t="str">
        <f t="shared" si="323"/>
        <v xml:space="preserve"> </v>
      </c>
      <c r="HI282" s="1234" t="str">
        <f t="shared" si="324"/>
        <v xml:space="preserve"> </v>
      </c>
      <c r="HJ282" s="1234" t="str">
        <f t="shared" si="325"/>
        <v xml:space="preserve"> </v>
      </c>
      <c r="HK282" s="1234" t="str">
        <f t="shared" si="326"/>
        <v xml:space="preserve"> </v>
      </c>
      <c r="HL282" s="1234" t="str">
        <f t="shared" si="327"/>
        <v xml:space="preserve"> </v>
      </c>
      <c r="HM282" s="1234" t="str">
        <f t="shared" si="328"/>
        <v xml:space="preserve"> </v>
      </c>
      <c r="HN282" s="1234">
        <f t="shared" si="329"/>
        <v>0</v>
      </c>
    </row>
    <row r="283" spans="1:222" ht="30" customHeight="1" thickTop="1" thickBot="1">
      <c r="A283" s="1205">
        <f>【A票】【D票】!$D$10</f>
        <v>0</v>
      </c>
      <c r="B283" s="1205">
        <f>【A票】【D票】!$H$10</f>
        <v>0</v>
      </c>
      <c r="C283" s="1206" t="str">
        <f>【A票】【D票】!$K$10</f>
        <v xml:space="preserve"> </v>
      </c>
      <c r="D283" s="1207">
        <f t="shared" si="206"/>
        <v>164</v>
      </c>
      <c r="E283" s="472"/>
      <c r="F283" s="704"/>
      <c r="G283" s="588"/>
      <c r="H283" s="589"/>
      <c r="I283" s="639"/>
      <c r="J283" s="639"/>
      <c r="K283" s="639"/>
      <c r="L283" s="639"/>
      <c r="M283" s="639"/>
      <c r="N283" s="639"/>
      <c r="O283" s="639"/>
      <c r="P283" s="639"/>
      <c r="Q283" s="639"/>
      <c r="R283" s="639"/>
      <c r="S283" s="639"/>
      <c r="T283" s="639"/>
      <c r="U283" s="639"/>
      <c r="V283" s="640"/>
      <c r="W283" s="644"/>
      <c r="X283" s="644"/>
      <c r="Y283" s="645"/>
      <c r="Z283" s="643"/>
      <c r="AA283" s="212" t="str">
        <f t="shared" si="361"/>
        <v xml:space="preserve"> </v>
      </c>
      <c r="AB283" s="212" t="str">
        <f t="shared" si="362"/>
        <v xml:space="preserve"> </v>
      </c>
      <c r="AC283" s="81"/>
      <c r="AD283" s="448"/>
      <c r="AE283" s="448"/>
      <c r="AF283" s="804" t="str">
        <f t="shared" si="301"/>
        <v xml:space="preserve"> </v>
      </c>
      <c r="AG283" s="804" t="str">
        <f t="shared" si="302"/>
        <v xml:space="preserve"> </v>
      </c>
      <c r="AH283" s="440"/>
      <c r="AI283" s="704"/>
      <c r="AJ283" s="442"/>
      <c r="AK283" s="442"/>
      <c r="AL283" s="442"/>
      <c r="AM283" s="442"/>
      <c r="AN283" s="844"/>
      <c r="AO283" s="443"/>
      <c r="AP283" s="441"/>
      <c r="AQ283" s="1328" t="str">
        <f t="shared" si="330"/>
        <v xml:space="preserve"> </v>
      </c>
      <c r="AR283" s="213" t="str">
        <f t="shared" si="363"/>
        <v xml:space="preserve"> </v>
      </c>
      <c r="AS283" s="213" t="str">
        <f t="shared" si="364"/>
        <v xml:space="preserve"> </v>
      </c>
      <c r="AT283" s="1216" t="str">
        <f t="shared" si="365"/>
        <v xml:space="preserve"> </v>
      </c>
      <c r="AU283" s="1217" t="str">
        <f t="shared" si="366"/>
        <v xml:space="preserve"> </v>
      </c>
      <c r="AV283" s="79"/>
      <c r="AW283" s="1218" t="str">
        <f t="shared" si="367"/>
        <v/>
      </c>
      <c r="AX283" s="213" t="str">
        <f t="shared" si="303"/>
        <v xml:space="preserve"> </v>
      </c>
      <c r="AY283" s="213" t="str">
        <f t="shared" si="368"/>
        <v xml:space="preserve"> </v>
      </c>
      <c r="AZ283" s="445"/>
      <c r="BA283" s="81"/>
      <c r="BB283" s="81"/>
      <c r="BC283" s="80"/>
      <c r="BD283" s="245"/>
      <c r="BE283" s="442"/>
      <c r="BF283" s="442"/>
      <c r="BG283" s="442"/>
      <c r="BH283" s="219" t="str">
        <f t="shared" si="304"/>
        <v xml:space="preserve"> </v>
      </c>
      <c r="BI283" s="446"/>
      <c r="BJ283" s="704"/>
      <c r="BK283" s="81"/>
      <c r="BL283" s="451"/>
      <c r="BM283" s="450"/>
      <c r="BN283" s="449"/>
      <c r="BO283" s="449"/>
      <c r="BP283" s="81"/>
      <c r="BQ283" s="81"/>
      <c r="BR283" s="81"/>
      <c r="BS283" s="81"/>
      <c r="BT283" s="81"/>
      <c r="BU283" s="81"/>
      <c r="BV283" s="81"/>
      <c r="BW283" s="81"/>
      <c r="BX283" s="81"/>
      <c r="BY283" s="81"/>
      <c r="BZ283" s="81"/>
      <c r="CA283" s="81"/>
      <c r="CB283" s="81"/>
      <c r="CC283" s="81"/>
      <c r="CD283" s="81"/>
      <c r="CE283" s="81"/>
      <c r="CF283" s="81"/>
      <c r="CG283" s="81"/>
      <c r="CH283" s="81"/>
      <c r="CI283" s="81"/>
      <c r="CJ283" s="81"/>
      <c r="CK283" s="81"/>
      <c r="CL283" s="81"/>
      <c r="CM283" s="81"/>
      <c r="CN283" s="81"/>
      <c r="CO283" s="81"/>
      <c r="CP283" s="81"/>
      <c r="CQ283" s="81"/>
      <c r="CR283" s="81"/>
      <c r="CS283" s="81"/>
      <c r="CT283" s="81"/>
      <c r="CU283" s="81"/>
      <c r="CV283" s="81"/>
      <c r="CW283" s="81"/>
      <c r="CX283" s="81"/>
      <c r="CY283" s="81"/>
      <c r="CZ283" s="81"/>
      <c r="DA283" s="81"/>
      <c r="DB283" s="81"/>
      <c r="DC283" s="81"/>
      <c r="DD283" s="81"/>
      <c r="DE283" s="81"/>
      <c r="DF283" s="81"/>
      <c r="DG283" s="81"/>
      <c r="DH283" s="81"/>
      <c r="DI283" s="81"/>
      <c r="DJ283" s="81"/>
      <c r="DK283" s="448"/>
      <c r="DL283" s="213" t="str">
        <f t="shared" si="305"/>
        <v xml:space="preserve"> </v>
      </c>
      <c r="DM283" s="246">
        <f t="shared" si="369"/>
        <v>164</v>
      </c>
      <c r="DN283" s="447"/>
      <c r="DO283" s="449"/>
      <c r="DP283" s="81"/>
      <c r="DQ283" s="81"/>
      <c r="DR283" s="81"/>
      <c r="DS283" s="81"/>
      <c r="DT283" s="81"/>
      <c r="DU283" s="81"/>
      <c r="DV283" s="448"/>
      <c r="DW283" s="450"/>
      <c r="DX283" s="704"/>
      <c r="DY283" s="213" t="str">
        <f t="shared" si="370"/>
        <v xml:space="preserve"> </v>
      </c>
      <c r="DZ283" s="213" t="str">
        <f t="shared" si="371"/>
        <v xml:space="preserve"> </v>
      </c>
      <c r="EA283" s="247"/>
      <c r="EB283" s="247"/>
      <c r="EC283" s="247"/>
      <c r="ED283" s="247"/>
      <c r="EE283" s="247"/>
      <c r="EF283" s="247"/>
      <c r="EG283" s="450"/>
      <c r="EH283" s="704"/>
      <c r="EI283" s="213" t="str">
        <f t="shared" si="372"/>
        <v xml:space="preserve"> </v>
      </c>
      <c r="EJ283" s="213" t="str">
        <f t="shared" si="373"/>
        <v xml:space="preserve"> </v>
      </c>
      <c r="EK283" s="81"/>
      <c r="EL283" s="81"/>
      <c r="EM283" s="81"/>
      <c r="EN283" s="704"/>
      <c r="EO283" s="213" t="str">
        <f t="shared" si="374"/>
        <v xml:space="preserve"> </v>
      </c>
      <c r="EP283" s="249"/>
      <c r="EQ283" s="704"/>
      <c r="ER283" s="248"/>
      <c r="ES283" s="704"/>
      <c r="ET283" s="248"/>
      <c r="EU283" s="251"/>
      <c r="EV283" s="213" t="str">
        <f t="shared" si="375"/>
        <v xml:space="preserve"> </v>
      </c>
      <c r="EW283" s="213" t="str">
        <f t="shared" si="376"/>
        <v xml:space="preserve"> </v>
      </c>
      <c r="EX283" s="82"/>
      <c r="EY283" s="82"/>
      <c r="EZ283" s="82"/>
      <c r="FA283" s="248"/>
      <c r="FB283" s="1337" t="str">
        <f t="shared" si="377"/>
        <v xml:space="preserve"> </v>
      </c>
      <c r="FC283" s="452"/>
      <c r="FD283" s="213" t="str" cm="1">
        <f t="array" ref="FD283">IF(AND(SUM(COUNTIF(DO283:DV283,{"*実施*"}),COUNTIF(EA283:EF283,{"*実施*"}))&gt;0,FC283=""),"法に基づく措置あり→問12に記入",
IF(AND(SUM(COUNTIF(DO283:DV283,{"*実施*"}),COUNTIF(EA283:EF283,{"*実施*"}))&lt;1,FC283&lt;&gt;""),"法に基づく措置なし→問12に記入不要"," "))</f>
        <v xml:space="preserve"> </v>
      </c>
      <c r="FE283" s="449"/>
      <c r="FF283" s="704"/>
      <c r="FG283" s="81"/>
      <c r="FH283" s="449"/>
      <c r="FI283" s="1100"/>
      <c r="FJ283" s="1107" t="str">
        <f t="shared" si="306"/>
        <v xml:space="preserve"> </v>
      </c>
      <c r="FK283" s="779" t="str">
        <f t="shared" si="378"/>
        <v/>
      </c>
      <c r="FL283" s="212" t="str">
        <f t="shared" si="379"/>
        <v xml:space="preserve"> </v>
      </c>
      <c r="FM283" s="1335" t="str">
        <f t="shared" si="307"/>
        <v xml:space="preserve"> </v>
      </c>
      <c r="FN283" s="1273" t="str">
        <f t="shared" si="308"/>
        <v/>
      </c>
      <c r="FO283" s="1274" t="str">
        <f t="shared" si="309"/>
        <v/>
      </c>
      <c r="FP283" s="1275" t="str">
        <f t="shared" si="310"/>
        <v/>
      </c>
      <c r="FQ283" s="1275" t="str">
        <f t="shared" si="311"/>
        <v/>
      </c>
      <c r="FR283" s="1275" t="str">
        <f t="shared" si="312"/>
        <v/>
      </c>
      <c r="FS283" s="1275" t="str">
        <f t="shared" si="313"/>
        <v/>
      </c>
      <c r="FT283" s="1275" t="str">
        <f t="shared" si="314"/>
        <v/>
      </c>
      <c r="FU283" s="1275" t="str">
        <f t="shared" si="315"/>
        <v/>
      </c>
      <c r="FV283" s="1275" t="str">
        <f t="shared" si="316"/>
        <v/>
      </c>
      <c r="FW283" s="1275" t="str">
        <f t="shared" si="317"/>
        <v/>
      </c>
      <c r="FY283" s="1234" t="str">
        <f t="shared" si="331"/>
        <v xml:space="preserve"> </v>
      </c>
      <c r="FZ283" s="1234" t="str">
        <f t="shared" si="332"/>
        <v xml:space="preserve"> </v>
      </c>
      <c r="GA283" s="1234" t="str">
        <f t="shared" si="333"/>
        <v xml:space="preserve"> </v>
      </c>
      <c r="GB283" s="1234" t="str">
        <f t="shared" si="334"/>
        <v xml:space="preserve"> </v>
      </c>
      <c r="GC283" s="1234" t="str">
        <f t="shared" si="335"/>
        <v xml:space="preserve"> </v>
      </c>
      <c r="GD283" s="1234" t="str">
        <f t="shared" si="336"/>
        <v xml:space="preserve"> </v>
      </c>
      <c r="GE283" s="1234" t="str">
        <f t="shared" si="337"/>
        <v xml:space="preserve"> </v>
      </c>
      <c r="GF283" s="1234" t="str">
        <f t="shared" si="338"/>
        <v xml:space="preserve"> </v>
      </c>
      <c r="GG283" s="1234" t="str">
        <f t="shared" si="339"/>
        <v xml:space="preserve"> </v>
      </c>
      <c r="GH283" s="1234">
        <f t="shared" si="340"/>
        <v>0</v>
      </c>
      <c r="GI283" s="1234" t="str">
        <f t="shared" si="341"/>
        <v xml:space="preserve"> </v>
      </c>
      <c r="GJ283" s="1234" t="str">
        <f t="shared" si="342"/>
        <v xml:space="preserve"> </v>
      </c>
      <c r="GK283" s="1234" t="str">
        <f t="shared" si="343"/>
        <v xml:space="preserve"> </v>
      </c>
      <c r="GL283" s="1234" t="str">
        <f t="shared" si="344"/>
        <v xml:space="preserve"> </v>
      </c>
      <c r="GM283" s="1234" t="str">
        <f t="shared" si="345"/>
        <v xml:space="preserve"> </v>
      </c>
      <c r="GN283" s="1234" t="str">
        <f t="shared" si="346"/>
        <v xml:space="preserve"> </v>
      </c>
      <c r="GO283" s="1234" t="str">
        <f t="shared" si="347"/>
        <v xml:space="preserve"> </v>
      </c>
      <c r="GP283" s="1234" t="str">
        <f t="shared" si="348"/>
        <v xml:space="preserve"> </v>
      </c>
      <c r="GQ283" s="1234" t="str">
        <f t="shared" si="349"/>
        <v xml:space="preserve"> </v>
      </c>
      <c r="GR283" s="1234">
        <f t="shared" si="350"/>
        <v>0</v>
      </c>
      <c r="GS283" s="1234" t="str">
        <f t="shared" si="352"/>
        <v xml:space="preserve"> </v>
      </c>
      <c r="GT283" s="1234" t="str">
        <f t="shared" si="353"/>
        <v xml:space="preserve"> </v>
      </c>
      <c r="GU283" s="1234" t="str">
        <f t="shared" si="354"/>
        <v xml:space="preserve"> </v>
      </c>
      <c r="GV283" s="1234" t="str">
        <f t="shared" si="355"/>
        <v xml:space="preserve"> </v>
      </c>
      <c r="GW283" s="1234" t="str">
        <f t="shared" si="356"/>
        <v xml:space="preserve"> </v>
      </c>
      <c r="GX283" s="1234" t="str">
        <f t="shared" si="357"/>
        <v xml:space="preserve"> </v>
      </c>
      <c r="GY283" s="1234" t="str">
        <f t="shared" si="358"/>
        <v xml:space="preserve"> </v>
      </c>
      <c r="GZ283" s="1234" t="str">
        <f t="shared" si="359"/>
        <v xml:space="preserve"> </v>
      </c>
      <c r="HA283" s="1234" t="str">
        <f t="shared" si="360"/>
        <v xml:space="preserve"> </v>
      </c>
      <c r="HB283" s="1234">
        <f t="shared" si="351"/>
        <v>0</v>
      </c>
      <c r="HC283" s="1234" t="str">
        <f t="shared" si="318"/>
        <v xml:space="preserve"> </v>
      </c>
      <c r="HD283" s="1234" t="str">
        <f t="shared" si="319"/>
        <v xml:space="preserve"> </v>
      </c>
      <c r="HE283" s="1234" t="str">
        <f t="shared" si="320"/>
        <v xml:space="preserve"> </v>
      </c>
      <c r="HF283" s="1234">
        <f t="shared" si="321"/>
        <v>0</v>
      </c>
      <c r="HG283" s="1234" t="str">
        <f t="shared" si="322"/>
        <v xml:space="preserve"> </v>
      </c>
      <c r="HH283" s="1234" t="str">
        <f t="shared" si="323"/>
        <v xml:space="preserve"> </v>
      </c>
      <c r="HI283" s="1234" t="str">
        <f t="shared" si="324"/>
        <v xml:space="preserve"> </v>
      </c>
      <c r="HJ283" s="1234" t="str">
        <f t="shared" si="325"/>
        <v xml:space="preserve"> </v>
      </c>
      <c r="HK283" s="1234" t="str">
        <f t="shared" si="326"/>
        <v xml:space="preserve"> </v>
      </c>
      <c r="HL283" s="1234" t="str">
        <f t="shared" si="327"/>
        <v xml:space="preserve"> </v>
      </c>
      <c r="HM283" s="1234" t="str">
        <f t="shared" si="328"/>
        <v xml:space="preserve"> </v>
      </c>
      <c r="HN283" s="1234">
        <f t="shared" si="329"/>
        <v>0</v>
      </c>
    </row>
    <row r="284" spans="1:222" ht="30" customHeight="1" thickTop="1" thickBot="1">
      <c r="A284" s="1205">
        <f>【A票】【D票】!$D$10</f>
        <v>0</v>
      </c>
      <c r="B284" s="1205">
        <f>【A票】【D票】!$H$10</f>
        <v>0</v>
      </c>
      <c r="C284" s="1206" t="str">
        <f>【A票】【D票】!$K$10</f>
        <v xml:space="preserve"> </v>
      </c>
      <c r="D284" s="1207">
        <f t="shared" si="206"/>
        <v>165</v>
      </c>
      <c r="E284" s="472"/>
      <c r="F284" s="704"/>
      <c r="G284" s="588"/>
      <c r="H284" s="589"/>
      <c r="I284" s="639"/>
      <c r="J284" s="639"/>
      <c r="K284" s="639"/>
      <c r="L284" s="639"/>
      <c r="M284" s="639"/>
      <c r="N284" s="639"/>
      <c r="O284" s="639"/>
      <c r="P284" s="639"/>
      <c r="Q284" s="639"/>
      <c r="R284" s="639"/>
      <c r="S284" s="639"/>
      <c r="T284" s="639"/>
      <c r="U284" s="639"/>
      <c r="V284" s="640"/>
      <c r="W284" s="644"/>
      <c r="X284" s="644"/>
      <c r="Y284" s="645"/>
      <c r="Z284" s="643"/>
      <c r="AA284" s="212" t="str">
        <f t="shared" si="361"/>
        <v xml:space="preserve"> </v>
      </c>
      <c r="AB284" s="212" t="str">
        <f t="shared" si="362"/>
        <v xml:space="preserve"> </v>
      </c>
      <c r="AC284" s="81"/>
      <c r="AD284" s="448"/>
      <c r="AE284" s="448"/>
      <c r="AF284" s="804" t="str">
        <f t="shared" si="301"/>
        <v xml:space="preserve"> </v>
      </c>
      <c r="AG284" s="804" t="str">
        <f t="shared" si="302"/>
        <v xml:space="preserve"> </v>
      </c>
      <c r="AH284" s="440"/>
      <c r="AI284" s="704"/>
      <c r="AJ284" s="442"/>
      <c r="AK284" s="442"/>
      <c r="AL284" s="442"/>
      <c r="AM284" s="442"/>
      <c r="AN284" s="844"/>
      <c r="AO284" s="443"/>
      <c r="AP284" s="441"/>
      <c r="AQ284" s="1328" t="str">
        <f t="shared" si="330"/>
        <v xml:space="preserve"> </v>
      </c>
      <c r="AR284" s="213" t="str">
        <f t="shared" si="363"/>
        <v xml:space="preserve"> </v>
      </c>
      <c r="AS284" s="213" t="str">
        <f t="shared" si="364"/>
        <v xml:space="preserve"> </v>
      </c>
      <c r="AT284" s="1216" t="str">
        <f t="shared" si="365"/>
        <v xml:space="preserve"> </v>
      </c>
      <c r="AU284" s="1217" t="str">
        <f t="shared" si="366"/>
        <v xml:space="preserve"> </v>
      </c>
      <c r="AV284" s="79"/>
      <c r="AW284" s="1218" t="str">
        <f t="shared" si="367"/>
        <v/>
      </c>
      <c r="AX284" s="213" t="str">
        <f t="shared" si="303"/>
        <v xml:space="preserve"> </v>
      </c>
      <c r="AY284" s="213" t="str">
        <f t="shared" si="368"/>
        <v xml:space="preserve"> </v>
      </c>
      <c r="AZ284" s="445"/>
      <c r="BA284" s="81"/>
      <c r="BB284" s="81"/>
      <c r="BC284" s="80"/>
      <c r="BD284" s="245"/>
      <c r="BE284" s="442"/>
      <c r="BF284" s="442"/>
      <c r="BG284" s="442"/>
      <c r="BH284" s="219" t="str">
        <f t="shared" si="304"/>
        <v xml:space="preserve"> </v>
      </c>
      <c r="BI284" s="446"/>
      <c r="BJ284" s="704"/>
      <c r="BK284" s="81"/>
      <c r="BL284" s="451"/>
      <c r="BM284" s="450"/>
      <c r="BN284" s="449"/>
      <c r="BO284" s="449"/>
      <c r="BP284" s="81"/>
      <c r="BQ284" s="81"/>
      <c r="BR284" s="81"/>
      <c r="BS284" s="81"/>
      <c r="BT284" s="81"/>
      <c r="BU284" s="81"/>
      <c r="BV284" s="81"/>
      <c r="BW284" s="81"/>
      <c r="BX284" s="81"/>
      <c r="BY284" s="81"/>
      <c r="BZ284" s="81"/>
      <c r="CA284" s="81"/>
      <c r="CB284" s="81"/>
      <c r="CC284" s="81"/>
      <c r="CD284" s="81"/>
      <c r="CE284" s="81"/>
      <c r="CF284" s="81"/>
      <c r="CG284" s="81"/>
      <c r="CH284" s="81"/>
      <c r="CI284" s="81"/>
      <c r="CJ284" s="81"/>
      <c r="CK284" s="81"/>
      <c r="CL284" s="81"/>
      <c r="CM284" s="81"/>
      <c r="CN284" s="81"/>
      <c r="CO284" s="81"/>
      <c r="CP284" s="81"/>
      <c r="CQ284" s="81"/>
      <c r="CR284" s="81"/>
      <c r="CS284" s="81"/>
      <c r="CT284" s="81"/>
      <c r="CU284" s="81"/>
      <c r="CV284" s="81"/>
      <c r="CW284" s="81"/>
      <c r="CX284" s="81"/>
      <c r="CY284" s="81"/>
      <c r="CZ284" s="81"/>
      <c r="DA284" s="81"/>
      <c r="DB284" s="81"/>
      <c r="DC284" s="81"/>
      <c r="DD284" s="81"/>
      <c r="DE284" s="81"/>
      <c r="DF284" s="81"/>
      <c r="DG284" s="81"/>
      <c r="DH284" s="81"/>
      <c r="DI284" s="81"/>
      <c r="DJ284" s="81"/>
      <c r="DK284" s="448"/>
      <c r="DL284" s="213" t="str">
        <f t="shared" si="305"/>
        <v xml:space="preserve"> </v>
      </c>
      <c r="DM284" s="246">
        <f t="shared" si="369"/>
        <v>165</v>
      </c>
      <c r="DN284" s="447"/>
      <c r="DO284" s="449"/>
      <c r="DP284" s="81"/>
      <c r="DQ284" s="81"/>
      <c r="DR284" s="81"/>
      <c r="DS284" s="81"/>
      <c r="DT284" s="81"/>
      <c r="DU284" s="81"/>
      <c r="DV284" s="448"/>
      <c r="DW284" s="450"/>
      <c r="DX284" s="704"/>
      <c r="DY284" s="213" t="str">
        <f t="shared" si="370"/>
        <v xml:space="preserve"> </v>
      </c>
      <c r="DZ284" s="213" t="str">
        <f t="shared" si="371"/>
        <v xml:space="preserve"> </v>
      </c>
      <c r="EA284" s="247"/>
      <c r="EB284" s="247"/>
      <c r="EC284" s="247"/>
      <c r="ED284" s="247"/>
      <c r="EE284" s="247"/>
      <c r="EF284" s="247"/>
      <c r="EG284" s="450"/>
      <c r="EH284" s="704"/>
      <c r="EI284" s="213" t="str">
        <f t="shared" si="372"/>
        <v xml:space="preserve"> </v>
      </c>
      <c r="EJ284" s="213" t="str">
        <f t="shared" si="373"/>
        <v xml:space="preserve"> </v>
      </c>
      <c r="EK284" s="81"/>
      <c r="EL284" s="81"/>
      <c r="EM284" s="81"/>
      <c r="EN284" s="704"/>
      <c r="EO284" s="213" t="str">
        <f t="shared" si="374"/>
        <v xml:space="preserve"> </v>
      </c>
      <c r="EP284" s="249"/>
      <c r="EQ284" s="704"/>
      <c r="ER284" s="248"/>
      <c r="ES284" s="704"/>
      <c r="ET284" s="248"/>
      <c r="EU284" s="251"/>
      <c r="EV284" s="213" t="str">
        <f t="shared" si="375"/>
        <v xml:space="preserve"> </v>
      </c>
      <c r="EW284" s="213" t="str">
        <f t="shared" si="376"/>
        <v xml:space="preserve"> </v>
      </c>
      <c r="EX284" s="82"/>
      <c r="EY284" s="82"/>
      <c r="EZ284" s="82"/>
      <c r="FA284" s="248"/>
      <c r="FB284" s="1337" t="str">
        <f t="shared" si="377"/>
        <v xml:space="preserve"> </v>
      </c>
      <c r="FC284" s="452"/>
      <c r="FD284" s="213" t="str" cm="1">
        <f t="array" ref="FD284">IF(AND(SUM(COUNTIF(DO284:DV284,{"*実施*"}),COUNTIF(EA284:EF284,{"*実施*"}))&gt;0,FC284=""),"法に基づく措置あり→問12に記入",
IF(AND(SUM(COUNTIF(DO284:DV284,{"*実施*"}),COUNTIF(EA284:EF284,{"*実施*"}))&lt;1,FC284&lt;&gt;""),"法に基づく措置なし→問12に記入不要"," "))</f>
        <v xml:space="preserve"> </v>
      </c>
      <c r="FE284" s="449"/>
      <c r="FF284" s="704"/>
      <c r="FG284" s="81"/>
      <c r="FH284" s="449"/>
      <c r="FI284" s="1100"/>
      <c r="FJ284" s="1107" t="str">
        <f t="shared" si="306"/>
        <v xml:space="preserve"> </v>
      </c>
      <c r="FK284" s="779" t="str">
        <f t="shared" si="378"/>
        <v/>
      </c>
      <c r="FL284" s="212" t="str">
        <f t="shared" si="379"/>
        <v xml:space="preserve"> </v>
      </c>
      <c r="FM284" s="1335" t="str">
        <f t="shared" si="307"/>
        <v xml:space="preserve"> </v>
      </c>
      <c r="FN284" s="1273" t="str">
        <f t="shared" si="308"/>
        <v/>
      </c>
      <c r="FO284" s="1274" t="str">
        <f t="shared" si="309"/>
        <v/>
      </c>
      <c r="FP284" s="1275" t="str">
        <f t="shared" si="310"/>
        <v/>
      </c>
      <c r="FQ284" s="1275" t="str">
        <f t="shared" si="311"/>
        <v/>
      </c>
      <c r="FR284" s="1275" t="str">
        <f t="shared" si="312"/>
        <v/>
      </c>
      <c r="FS284" s="1275" t="str">
        <f t="shared" si="313"/>
        <v/>
      </c>
      <c r="FT284" s="1275" t="str">
        <f t="shared" si="314"/>
        <v/>
      </c>
      <c r="FU284" s="1275" t="str">
        <f t="shared" si="315"/>
        <v/>
      </c>
      <c r="FV284" s="1275" t="str">
        <f t="shared" si="316"/>
        <v/>
      </c>
      <c r="FW284" s="1275" t="str">
        <f t="shared" si="317"/>
        <v/>
      </c>
      <c r="FY284" s="1234" t="str">
        <f t="shared" si="331"/>
        <v xml:space="preserve"> </v>
      </c>
      <c r="FZ284" s="1234" t="str">
        <f t="shared" si="332"/>
        <v xml:space="preserve"> </v>
      </c>
      <c r="GA284" s="1234" t="str">
        <f t="shared" si="333"/>
        <v xml:space="preserve"> </v>
      </c>
      <c r="GB284" s="1234" t="str">
        <f t="shared" si="334"/>
        <v xml:space="preserve"> </v>
      </c>
      <c r="GC284" s="1234" t="str">
        <f t="shared" si="335"/>
        <v xml:space="preserve"> </v>
      </c>
      <c r="GD284" s="1234" t="str">
        <f t="shared" si="336"/>
        <v xml:space="preserve"> </v>
      </c>
      <c r="GE284" s="1234" t="str">
        <f t="shared" si="337"/>
        <v xml:space="preserve"> </v>
      </c>
      <c r="GF284" s="1234" t="str">
        <f t="shared" si="338"/>
        <v xml:space="preserve"> </v>
      </c>
      <c r="GG284" s="1234" t="str">
        <f t="shared" si="339"/>
        <v xml:space="preserve"> </v>
      </c>
      <c r="GH284" s="1234">
        <f t="shared" si="340"/>
        <v>0</v>
      </c>
      <c r="GI284" s="1234" t="str">
        <f t="shared" si="341"/>
        <v xml:space="preserve"> </v>
      </c>
      <c r="GJ284" s="1234" t="str">
        <f t="shared" si="342"/>
        <v xml:space="preserve"> </v>
      </c>
      <c r="GK284" s="1234" t="str">
        <f t="shared" si="343"/>
        <v xml:space="preserve"> </v>
      </c>
      <c r="GL284" s="1234" t="str">
        <f t="shared" si="344"/>
        <v xml:space="preserve"> </v>
      </c>
      <c r="GM284" s="1234" t="str">
        <f t="shared" si="345"/>
        <v xml:space="preserve"> </v>
      </c>
      <c r="GN284" s="1234" t="str">
        <f t="shared" si="346"/>
        <v xml:space="preserve"> </v>
      </c>
      <c r="GO284" s="1234" t="str">
        <f t="shared" si="347"/>
        <v xml:space="preserve"> </v>
      </c>
      <c r="GP284" s="1234" t="str">
        <f t="shared" si="348"/>
        <v xml:space="preserve"> </v>
      </c>
      <c r="GQ284" s="1234" t="str">
        <f t="shared" si="349"/>
        <v xml:space="preserve"> </v>
      </c>
      <c r="GR284" s="1234">
        <f t="shared" si="350"/>
        <v>0</v>
      </c>
      <c r="GS284" s="1234" t="str">
        <f t="shared" si="352"/>
        <v xml:space="preserve"> </v>
      </c>
      <c r="GT284" s="1234" t="str">
        <f t="shared" si="353"/>
        <v xml:space="preserve"> </v>
      </c>
      <c r="GU284" s="1234" t="str">
        <f t="shared" si="354"/>
        <v xml:space="preserve"> </v>
      </c>
      <c r="GV284" s="1234" t="str">
        <f t="shared" si="355"/>
        <v xml:space="preserve"> </v>
      </c>
      <c r="GW284" s="1234" t="str">
        <f t="shared" si="356"/>
        <v xml:space="preserve"> </v>
      </c>
      <c r="GX284" s="1234" t="str">
        <f t="shared" si="357"/>
        <v xml:space="preserve"> </v>
      </c>
      <c r="GY284" s="1234" t="str">
        <f t="shared" si="358"/>
        <v xml:space="preserve"> </v>
      </c>
      <c r="GZ284" s="1234" t="str">
        <f t="shared" si="359"/>
        <v xml:space="preserve"> </v>
      </c>
      <c r="HA284" s="1234" t="str">
        <f t="shared" si="360"/>
        <v xml:space="preserve"> </v>
      </c>
      <c r="HB284" s="1234">
        <f t="shared" si="351"/>
        <v>0</v>
      </c>
      <c r="HC284" s="1234" t="str">
        <f t="shared" si="318"/>
        <v xml:space="preserve"> </v>
      </c>
      <c r="HD284" s="1234" t="str">
        <f t="shared" si="319"/>
        <v xml:space="preserve"> </v>
      </c>
      <c r="HE284" s="1234" t="str">
        <f t="shared" si="320"/>
        <v xml:space="preserve"> </v>
      </c>
      <c r="HF284" s="1234">
        <f t="shared" si="321"/>
        <v>0</v>
      </c>
      <c r="HG284" s="1234" t="str">
        <f t="shared" si="322"/>
        <v xml:space="preserve"> </v>
      </c>
      <c r="HH284" s="1234" t="str">
        <f t="shared" si="323"/>
        <v xml:space="preserve"> </v>
      </c>
      <c r="HI284" s="1234" t="str">
        <f t="shared" si="324"/>
        <v xml:space="preserve"> </v>
      </c>
      <c r="HJ284" s="1234" t="str">
        <f t="shared" si="325"/>
        <v xml:space="preserve"> </v>
      </c>
      <c r="HK284" s="1234" t="str">
        <f t="shared" si="326"/>
        <v xml:space="preserve"> </v>
      </c>
      <c r="HL284" s="1234" t="str">
        <f t="shared" si="327"/>
        <v xml:space="preserve"> </v>
      </c>
      <c r="HM284" s="1234" t="str">
        <f t="shared" si="328"/>
        <v xml:space="preserve"> </v>
      </c>
      <c r="HN284" s="1234">
        <f t="shared" si="329"/>
        <v>0</v>
      </c>
    </row>
    <row r="285" spans="1:222" ht="30" customHeight="1" thickTop="1" thickBot="1">
      <c r="A285" s="1205">
        <f>【A票】【D票】!$D$10</f>
        <v>0</v>
      </c>
      <c r="B285" s="1205">
        <f>【A票】【D票】!$H$10</f>
        <v>0</v>
      </c>
      <c r="C285" s="1206" t="str">
        <f>【A票】【D票】!$K$10</f>
        <v xml:space="preserve"> </v>
      </c>
      <c r="D285" s="1207">
        <f t="shared" si="206"/>
        <v>166</v>
      </c>
      <c r="E285" s="472"/>
      <c r="F285" s="704"/>
      <c r="G285" s="588"/>
      <c r="H285" s="589"/>
      <c r="I285" s="639"/>
      <c r="J285" s="639"/>
      <c r="K285" s="639"/>
      <c r="L285" s="639"/>
      <c r="M285" s="639"/>
      <c r="N285" s="639"/>
      <c r="O285" s="639"/>
      <c r="P285" s="639"/>
      <c r="Q285" s="639"/>
      <c r="R285" s="639"/>
      <c r="S285" s="639"/>
      <c r="T285" s="639"/>
      <c r="U285" s="639"/>
      <c r="V285" s="640"/>
      <c r="W285" s="644"/>
      <c r="X285" s="644"/>
      <c r="Y285" s="645"/>
      <c r="Z285" s="643"/>
      <c r="AA285" s="212" t="str">
        <f t="shared" si="361"/>
        <v xml:space="preserve"> </v>
      </c>
      <c r="AB285" s="212" t="str">
        <f t="shared" si="362"/>
        <v xml:space="preserve"> </v>
      </c>
      <c r="AC285" s="81"/>
      <c r="AD285" s="448"/>
      <c r="AE285" s="448"/>
      <c r="AF285" s="804" t="str">
        <f t="shared" si="301"/>
        <v xml:space="preserve"> </v>
      </c>
      <c r="AG285" s="804" t="str">
        <f t="shared" si="302"/>
        <v xml:space="preserve"> </v>
      </c>
      <c r="AH285" s="440"/>
      <c r="AI285" s="704"/>
      <c r="AJ285" s="442"/>
      <c r="AK285" s="442"/>
      <c r="AL285" s="442"/>
      <c r="AM285" s="442"/>
      <c r="AN285" s="844"/>
      <c r="AO285" s="443"/>
      <c r="AP285" s="441"/>
      <c r="AQ285" s="1328" t="str">
        <f t="shared" si="330"/>
        <v xml:space="preserve"> </v>
      </c>
      <c r="AR285" s="213" t="str">
        <f t="shared" si="363"/>
        <v xml:space="preserve"> </v>
      </c>
      <c r="AS285" s="213" t="str">
        <f t="shared" si="364"/>
        <v xml:space="preserve"> </v>
      </c>
      <c r="AT285" s="1216" t="str">
        <f t="shared" si="365"/>
        <v xml:space="preserve"> </v>
      </c>
      <c r="AU285" s="1217" t="str">
        <f t="shared" si="366"/>
        <v xml:space="preserve"> </v>
      </c>
      <c r="AV285" s="79"/>
      <c r="AW285" s="1218" t="str">
        <f t="shared" si="367"/>
        <v/>
      </c>
      <c r="AX285" s="213" t="str">
        <f t="shared" si="303"/>
        <v xml:space="preserve"> </v>
      </c>
      <c r="AY285" s="213" t="str">
        <f t="shared" si="368"/>
        <v xml:space="preserve"> </v>
      </c>
      <c r="AZ285" s="445"/>
      <c r="BA285" s="81"/>
      <c r="BB285" s="81"/>
      <c r="BC285" s="80"/>
      <c r="BD285" s="245"/>
      <c r="BE285" s="442"/>
      <c r="BF285" s="442"/>
      <c r="BG285" s="442"/>
      <c r="BH285" s="219" t="str">
        <f t="shared" si="304"/>
        <v xml:space="preserve"> </v>
      </c>
      <c r="BI285" s="446"/>
      <c r="BJ285" s="704"/>
      <c r="BK285" s="81"/>
      <c r="BL285" s="451"/>
      <c r="BM285" s="450"/>
      <c r="BN285" s="449"/>
      <c r="BO285" s="449"/>
      <c r="BP285" s="81"/>
      <c r="BQ285" s="81"/>
      <c r="BR285" s="81"/>
      <c r="BS285" s="81"/>
      <c r="BT285" s="81"/>
      <c r="BU285" s="81"/>
      <c r="BV285" s="81"/>
      <c r="BW285" s="81"/>
      <c r="BX285" s="81"/>
      <c r="BY285" s="81"/>
      <c r="BZ285" s="81"/>
      <c r="CA285" s="81"/>
      <c r="CB285" s="81"/>
      <c r="CC285" s="81"/>
      <c r="CD285" s="81"/>
      <c r="CE285" s="81"/>
      <c r="CF285" s="81"/>
      <c r="CG285" s="81"/>
      <c r="CH285" s="81"/>
      <c r="CI285" s="81"/>
      <c r="CJ285" s="81"/>
      <c r="CK285" s="81"/>
      <c r="CL285" s="81"/>
      <c r="CM285" s="81"/>
      <c r="CN285" s="81"/>
      <c r="CO285" s="81"/>
      <c r="CP285" s="81"/>
      <c r="CQ285" s="81"/>
      <c r="CR285" s="81"/>
      <c r="CS285" s="81"/>
      <c r="CT285" s="81"/>
      <c r="CU285" s="81"/>
      <c r="CV285" s="81"/>
      <c r="CW285" s="81"/>
      <c r="CX285" s="81"/>
      <c r="CY285" s="81"/>
      <c r="CZ285" s="81"/>
      <c r="DA285" s="81"/>
      <c r="DB285" s="81"/>
      <c r="DC285" s="81"/>
      <c r="DD285" s="81"/>
      <c r="DE285" s="81"/>
      <c r="DF285" s="81"/>
      <c r="DG285" s="81"/>
      <c r="DH285" s="81"/>
      <c r="DI285" s="81"/>
      <c r="DJ285" s="81"/>
      <c r="DK285" s="448"/>
      <c r="DL285" s="213" t="str">
        <f t="shared" si="305"/>
        <v xml:space="preserve"> </v>
      </c>
      <c r="DM285" s="246">
        <f t="shared" si="369"/>
        <v>166</v>
      </c>
      <c r="DN285" s="447"/>
      <c r="DO285" s="449"/>
      <c r="DP285" s="81"/>
      <c r="DQ285" s="81"/>
      <c r="DR285" s="81"/>
      <c r="DS285" s="81"/>
      <c r="DT285" s="81"/>
      <c r="DU285" s="81"/>
      <c r="DV285" s="448"/>
      <c r="DW285" s="450"/>
      <c r="DX285" s="704"/>
      <c r="DY285" s="213" t="str">
        <f t="shared" si="370"/>
        <v xml:space="preserve"> </v>
      </c>
      <c r="DZ285" s="213" t="str">
        <f t="shared" si="371"/>
        <v xml:space="preserve"> </v>
      </c>
      <c r="EA285" s="247"/>
      <c r="EB285" s="247"/>
      <c r="EC285" s="247"/>
      <c r="ED285" s="247"/>
      <c r="EE285" s="247"/>
      <c r="EF285" s="247"/>
      <c r="EG285" s="450"/>
      <c r="EH285" s="704"/>
      <c r="EI285" s="213" t="str">
        <f t="shared" si="372"/>
        <v xml:space="preserve"> </v>
      </c>
      <c r="EJ285" s="213" t="str">
        <f t="shared" si="373"/>
        <v xml:space="preserve"> </v>
      </c>
      <c r="EK285" s="81"/>
      <c r="EL285" s="81"/>
      <c r="EM285" s="81"/>
      <c r="EN285" s="704"/>
      <c r="EO285" s="213" t="str">
        <f t="shared" si="374"/>
        <v xml:space="preserve"> </v>
      </c>
      <c r="EP285" s="249"/>
      <c r="EQ285" s="704"/>
      <c r="ER285" s="248"/>
      <c r="ES285" s="704"/>
      <c r="ET285" s="248"/>
      <c r="EU285" s="251"/>
      <c r="EV285" s="213" t="str">
        <f t="shared" si="375"/>
        <v xml:space="preserve"> </v>
      </c>
      <c r="EW285" s="213" t="str">
        <f t="shared" si="376"/>
        <v xml:space="preserve"> </v>
      </c>
      <c r="EX285" s="82"/>
      <c r="EY285" s="82"/>
      <c r="EZ285" s="82"/>
      <c r="FA285" s="248"/>
      <c r="FB285" s="1337" t="str">
        <f t="shared" si="377"/>
        <v xml:space="preserve"> </v>
      </c>
      <c r="FC285" s="452"/>
      <c r="FD285" s="213" t="str" cm="1">
        <f t="array" ref="FD285">IF(AND(SUM(COUNTIF(DO285:DV285,{"*実施*"}),COUNTIF(EA285:EF285,{"*実施*"}))&gt;0,FC285=""),"法に基づく措置あり→問12に記入",
IF(AND(SUM(COUNTIF(DO285:DV285,{"*実施*"}),COUNTIF(EA285:EF285,{"*実施*"}))&lt;1,FC285&lt;&gt;""),"法に基づく措置なし→問12に記入不要"," "))</f>
        <v xml:space="preserve"> </v>
      </c>
      <c r="FE285" s="449"/>
      <c r="FF285" s="704"/>
      <c r="FG285" s="81"/>
      <c r="FH285" s="449"/>
      <c r="FI285" s="1100"/>
      <c r="FJ285" s="1107" t="str">
        <f t="shared" si="306"/>
        <v xml:space="preserve"> </v>
      </c>
      <c r="FK285" s="779" t="str">
        <f t="shared" si="378"/>
        <v/>
      </c>
      <c r="FL285" s="212" t="str">
        <f t="shared" si="379"/>
        <v xml:space="preserve"> </v>
      </c>
      <c r="FM285" s="1335" t="str">
        <f t="shared" si="307"/>
        <v xml:space="preserve"> </v>
      </c>
      <c r="FN285" s="1273" t="str">
        <f t="shared" si="308"/>
        <v/>
      </c>
      <c r="FO285" s="1274" t="str">
        <f t="shared" si="309"/>
        <v/>
      </c>
      <c r="FP285" s="1275" t="str">
        <f t="shared" si="310"/>
        <v/>
      </c>
      <c r="FQ285" s="1275" t="str">
        <f t="shared" si="311"/>
        <v/>
      </c>
      <c r="FR285" s="1275" t="str">
        <f t="shared" si="312"/>
        <v/>
      </c>
      <c r="FS285" s="1275" t="str">
        <f t="shared" si="313"/>
        <v/>
      </c>
      <c r="FT285" s="1275" t="str">
        <f t="shared" si="314"/>
        <v/>
      </c>
      <c r="FU285" s="1275" t="str">
        <f t="shared" si="315"/>
        <v/>
      </c>
      <c r="FV285" s="1275" t="str">
        <f t="shared" si="316"/>
        <v/>
      </c>
      <c r="FW285" s="1275" t="str">
        <f t="shared" si="317"/>
        <v/>
      </c>
      <c r="FY285" s="1234" t="str">
        <f t="shared" si="331"/>
        <v xml:space="preserve"> </v>
      </c>
      <c r="FZ285" s="1234" t="str">
        <f t="shared" si="332"/>
        <v xml:space="preserve"> </v>
      </c>
      <c r="GA285" s="1234" t="str">
        <f t="shared" si="333"/>
        <v xml:space="preserve"> </v>
      </c>
      <c r="GB285" s="1234" t="str">
        <f t="shared" si="334"/>
        <v xml:space="preserve"> </v>
      </c>
      <c r="GC285" s="1234" t="str">
        <f t="shared" si="335"/>
        <v xml:space="preserve"> </v>
      </c>
      <c r="GD285" s="1234" t="str">
        <f t="shared" si="336"/>
        <v xml:space="preserve"> </v>
      </c>
      <c r="GE285" s="1234" t="str">
        <f t="shared" si="337"/>
        <v xml:space="preserve"> </v>
      </c>
      <c r="GF285" s="1234" t="str">
        <f t="shared" si="338"/>
        <v xml:space="preserve"> </v>
      </c>
      <c r="GG285" s="1234" t="str">
        <f t="shared" si="339"/>
        <v xml:space="preserve"> </v>
      </c>
      <c r="GH285" s="1234">
        <f t="shared" si="340"/>
        <v>0</v>
      </c>
      <c r="GI285" s="1234" t="str">
        <f t="shared" si="341"/>
        <v xml:space="preserve"> </v>
      </c>
      <c r="GJ285" s="1234" t="str">
        <f t="shared" si="342"/>
        <v xml:space="preserve"> </v>
      </c>
      <c r="GK285" s="1234" t="str">
        <f t="shared" si="343"/>
        <v xml:space="preserve"> </v>
      </c>
      <c r="GL285" s="1234" t="str">
        <f t="shared" si="344"/>
        <v xml:space="preserve"> </v>
      </c>
      <c r="GM285" s="1234" t="str">
        <f t="shared" si="345"/>
        <v xml:space="preserve"> </v>
      </c>
      <c r="GN285" s="1234" t="str">
        <f t="shared" si="346"/>
        <v xml:space="preserve"> </v>
      </c>
      <c r="GO285" s="1234" t="str">
        <f t="shared" si="347"/>
        <v xml:space="preserve"> </v>
      </c>
      <c r="GP285" s="1234" t="str">
        <f t="shared" si="348"/>
        <v xml:space="preserve"> </v>
      </c>
      <c r="GQ285" s="1234" t="str">
        <f t="shared" si="349"/>
        <v xml:space="preserve"> </v>
      </c>
      <c r="GR285" s="1234">
        <f t="shared" si="350"/>
        <v>0</v>
      </c>
      <c r="GS285" s="1234" t="str">
        <f t="shared" si="352"/>
        <v xml:space="preserve"> </v>
      </c>
      <c r="GT285" s="1234" t="str">
        <f t="shared" si="353"/>
        <v xml:space="preserve"> </v>
      </c>
      <c r="GU285" s="1234" t="str">
        <f t="shared" si="354"/>
        <v xml:space="preserve"> </v>
      </c>
      <c r="GV285" s="1234" t="str">
        <f t="shared" si="355"/>
        <v xml:space="preserve"> </v>
      </c>
      <c r="GW285" s="1234" t="str">
        <f t="shared" si="356"/>
        <v xml:space="preserve"> </v>
      </c>
      <c r="GX285" s="1234" t="str">
        <f t="shared" si="357"/>
        <v xml:space="preserve"> </v>
      </c>
      <c r="GY285" s="1234" t="str">
        <f t="shared" si="358"/>
        <v xml:space="preserve"> </v>
      </c>
      <c r="GZ285" s="1234" t="str">
        <f t="shared" si="359"/>
        <v xml:space="preserve"> </v>
      </c>
      <c r="HA285" s="1234" t="str">
        <f t="shared" si="360"/>
        <v xml:space="preserve"> </v>
      </c>
      <c r="HB285" s="1234">
        <f t="shared" si="351"/>
        <v>0</v>
      </c>
      <c r="HC285" s="1234" t="str">
        <f t="shared" si="318"/>
        <v xml:space="preserve"> </v>
      </c>
      <c r="HD285" s="1234" t="str">
        <f t="shared" si="319"/>
        <v xml:space="preserve"> </v>
      </c>
      <c r="HE285" s="1234" t="str">
        <f t="shared" si="320"/>
        <v xml:space="preserve"> </v>
      </c>
      <c r="HF285" s="1234">
        <f t="shared" si="321"/>
        <v>0</v>
      </c>
      <c r="HG285" s="1234" t="str">
        <f t="shared" si="322"/>
        <v xml:space="preserve"> </v>
      </c>
      <c r="HH285" s="1234" t="str">
        <f t="shared" si="323"/>
        <v xml:space="preserve"> </v>
      </c>
      <c r="HI285" s="1234" t="str">
        <f t="shared" si="324"/>
        <v xml:space="preserve"> </v>
      </c>
      <c r="HJ285" s="1234" t="str">
        <f t="shared" si="325"/>
        <v xml:space="preserve"> </v>
      </c>
      <c r="HK285" s="1234" t="str">
        <f t="shared" si="326"/>
        <v xml:space="preserve"> </v>
      </c>
      <c r="HL285" s="1234" t="str">
        <f t="shared" si="327"/>
        <v xml:space="preserve"> </v>
      </c>
      <c r="HM285" s="1234" t="str">
        <f t="shared" si="328"/>
        <v xml:space="preserve"> </v>
      </c>
      <c r="HN285" s="1234">
        <f t="shared" si="329"/>
        <v>0</v>
      </c>
    </row>
    <row r="286" spans="1:222" ht="30" customHeight="1" thickTop="1" thickBot="1">
      <c r="A286" s="1205">
        <f>【A票】【D票】!$D$10</f>
        <v>0</v>
      </c>
      <c r="B286" s="1205">
        <f>【A票】【D票】!$H$10</f>
        <v>0</v>
      </c>
      <c r="C286" s="1206" t="str">
        <f>【A票】【D票】!$K$10</f>
        <v xml:space="preserve"> </v>
      </c>
      <c r="D286" s="1207">
        <f t="shared" si="206"/>
        <v>167</v>
      </c>
      <c r="E286" s="472"/>
      <c r="F286" s="704"/>
      <c r="G286" s="588"/>
      <c r="H286" s="589"/>
      <c r="I286" s="639"/>
      <c r="J286" s="639"/>
      <c r="K286" s="639"/>
      <c r="L286" s="639"/>
      <c r="M286" s="639"/>
      <c r="N286" s="639"/>
      <c r="O286" s="639"/>
      <c r="P286" s="639"/>
      <c r="Q286" s="639"/>
      <c r="R286" s="639"/>
      <c r="S286" s="639"/>
      <c r="T286" s="639"/>
      <c r="U286" s="639"/>
      <c r="V286" s="640"/>
      <c r="W286" s="644"/>
      <c r="X286" s="644"/>
      <c r="Y286" s="645"/>
      <c r="Z286" s="643"/>
      <c r="AA286" s="212" t="str">
        <f t="shared" si="361"/>
        <v xml:space="preserve"> </v>
      </c>
      <c r="AB286" s="212" t="str">
        <f t="shared" si="362"/>
        <v xml:space="preserve"> </v>
      </c>
      <c r="AC286" s="81"/>
      <c r="AD286" s="448"/>
      <c r="AE286" s="448"/>
      <c r="AF286" s="804" t="str">
        <f t="shared" si="301"/>
        <v xml:space="preserve"> </v>
      </c>
      <c r="AG286" s="804" t="str">
        <f t="shared" si="302"/>
        <v xml:space="preserve"> </v>
      </c>
      <c r="AH286" s="440"/>
      <c r="AI286" s="704"/>
      <c r="AJ286" s="442"/>
      <c r="AK286" s="442"/>
      <c r="AL286" s="442"/>
      <c r="AM286" s="442"/>
      <c r="AN286" s="844"/>
      <c r="AO286" s="443"/>
      <c r="AP286" s="441"/>
      <c r="AQ286" s="1328" t="str">
        <f t="shared" si="330"/>
        <v xml:space="preserve"> </v>
      </c>
      <c r="AR286" s="213" t="str">
        <f t="shared" si="363"/>
        <v xml:space="preserve"> </v>
      </c>
      <c r="AS286" s="213" t="str">
        <f t="shared" si="364"/>
        <v xml:space="preserve"> </v>
      </c>
      <c r="AT286" s="1216" t="str">
        <f t="shared" si="365"/>
        <v xml:space="preserve"> </v>
      </c>
      <c r="AU286" s="1217" t="str">
        <f t="shared" si="366"/>
        <v xml:space="preserve"> </v>
      </c>
      <c r="AV286" s="79"/>
      <c r="AW286" s="1218" t="str">
        <f t="shared" si="367"/>
        <v/>
      </c>
      <c r="AX286" s="213" t="str">
        <f t="shared" si="303"/>
        <v xml:space="preserve"> </v>
      </c>
      <c r="AY286" s="213" t="str">
        <f t="shared" si="368"/>
        <v xml:space="preserve"> </v>
      </c>
      <c r="AZ286" s="445"/>
      <c r="BA286" s="81"/>
      <c r="BB286" s="81"/>
      <c r="BC286" s="80"/>
      <c r="BD286" s="245"/>
      <c r="BE286" s="442"/>
      <c r="BF286" s="442"/>
      <c r="BG286" s="442"/>
      <c r="BH286" s="219" t="str">
        <f t="shared" si="304"/>
        <v xml:space="preserve"> </v>
      </c>
      <c r="BI286" s="446"/>
      <c r="BJ286" s="704"/>
      <c r="BK286" s="81"/>
      <c r="BL286" s="451"/>
      <c r="BM286" s="450"/>
      <c r="BN286" s="449"/>
      <c r="BO286" s="449"/>
      <c r="BP286" s="81"/>
      <c r="BQ286" s="81"/>
      <c r="BR286" s="81"/>
      <c r="BS286" s="81"/>
      <c r="BT286" s="81"/>
      <c r="BU286" s="81"/>
      <c r="BV286" s="81"/>
      <c r="BW286" s="81"/>
      <c r="BX286" s="81"/>
      <c r="BY286" s="81"/>
      <c r="BZ286" s="81"/>
      <c r="CA286" s="81"/>
      <c r="CB286" s="81"/>
      <c r="CC286" s="81"/>
      <c r="CD286" s="81"/>
      <c r="CE286" s="81"/>
      <c r="CF286" s="81"/>
      <c r="CG286" s="81"/>
      <c r="CH286" s="81"/>
      <c r="CI286" s="81"/>
      <c r="CJ286" s="81"/>
      <c r="CK286" s="81"/>
      <c r="CL286" s="81"/>
      <c r="CM286" s="81"/>
      <c r="CN286" s="81"/>
      <c r="CO286" s="81"/>
      <c r="CP286" s="81"/>
      <c r="CQ286" s="81"/>
      <c r="CR286" s="81"/>
      <c r="CS286" s="81"/>
      <c r="CT286" s="81"/>
      <c r="CU286" s="81"/>
      <c r="CV286" s="81"/>
      <c r="CW286" s="81"/>
      <c r="CX286" s="81"/>
      <c r="CY286" s="81"/>
      <c r="CZ286" s="81"/>
      <c r="DA286" s="81"/>
      <c r="DB286" s="81"/>
      <c r="DC286" s="81"/>
      <c r="DD286" s="81"/>
      <c r="DE286" s="81"/>
      <c r="DF286" s="81"/>
      <c r="DG286" s="81"/>
      <c r="DH286" s="81"/>
      <c r="DI286" s="81"/>
      <c r="DJ286" s="81"/>
      <c r="DK286" s="448"/>
      <c r="DL286" s="213" t="str">
        <f t="shared" si="305"/>
        <v xml:space="preserve"> </v>
      </c>
      <c r="DM286" s="246">
        <f t="shared" si="369"/>
        <v>167</v>
      </c>
      <c r="DN286" s="447"/>
      <c r="DO286" s="449"/>
      <c r="DP286" s="81"/>
      <c r="DQ286" s="81"/>
      <c r="DR286" s="81"/>
      <c r="DS286" s="81"/>
      <c r="DT286" s="81"/>
      <c r="DU286" s="81"/>
      <c r="DV286" s="448"/>
      <c r="DW286" s="450"/>
      <c r="DX286" s="704"/>
      <c r="DY286" s="213" t="str">
        <f t="shared" si="370"/>
        <v xml:space="preserve"> </v>
      </c>
      <c r="DZ286" s="213" t="str">
        <f t="shared" si="371"/>
        <v xml:space="preserve"> </v>
      </c>
      <c r="EA286" s="247"/>
      <c r="EB286" s="247"/>
      <c r="EC286" s="247"/>
      <c r="ED286" s="247"/>
      <c r="EE286" s="247"/>
      <c r="EF286" s="247"/>
      <c r="EG286" s="450"/>
      <c r="EH286" s="704"/>
      <c r="EI286" s="213" t="str">
        <f t="shared" si="372"/>
        <v xml:space="preserve"> </v>
      </c>
      <c r="EJ286" s="213" t="str">
        <f t="shared" si="373"/>
        <v xml:space="preserve"> </v>
      </c>
      <c r="EK286" s="81"/>
      <c r="EL286" s="81"/>
      <c r="EM286" s="81"/>
      <c r="EN286" s="704"/>
      <c r="EO286" s="213" t="str">
        <f t="shared" si="374"/>
        <v xml:space="preserve"> </v>
      </c>
      <c r="EP286" s="249"/>
      <c r="EQ286" s="704"/>
      <c r="ER286" s="248"/>
      <c r="ES286" s="704"/>
      <c r="ET286" s="248"/>
      <c r="EU286" s="251"/>
      <c r="EV286" s="213" t="str">
        <f t="shared" si="375"/>
        <v xml:space="preserve"> </v>
      </c>
      <c r="EW286" s="213" t="str">
        <f t="shared" si="376"/>
        <v xml:space="preserve"> </v>
      </c>
      <c r="EX286" s="82"/>
      <c r="EY286" s="82"/>
      <c r="EZ286" s="82"/>
      <c r="FA286" s="248"/>
      <c r="FB286" s="1337" t="str">
        <f t="shared" si="377"/>
        <v xml:space="preserve"> </v>
      </c>
      <c r="FC286" s="452"/>
      <c r="FD286" s="213" t="str" cm="1">
        <f t="array" ref="FD286">IF(AND(SUM(COUNTIF(DO286:DV286,{"*実施*"}),COUNTIF(EA286:EF286,{"*実施*"}))&gt;0,FC286=""),"法に基づく措置あり→問12に記入",
IF(AND(SUM(COUNTIF(DO286:DV286,{"*実施*"}),COUNTIF(EA286:EF286,{"*実施*"}))&lt;1,FC286&lt;&gt;""),"法に基づく措置なし→問12に記入不要"," "))</f>
        <v xml:space="preserve"> </v>
      </c>
      <c r="FE286" s="449"/>
      <c r="FF286" s="704"/>
      <c r="FG286" s="81"/>
      <c r="FH286" s="449"/>
      <c r="FI286" s="1100"/>
      <c r="FJ286" s="1107" t="str">
        <f t="shared" si="306"/>
        <v xml:space="preserve"> </v>
      </c>
      <c r="FK286" s="779" t="str">
        <f t="shared" si="378"/>
        <v/>
      </c>
      <c r="FL286" s="212" t="str">
        <f t="shared" si="379"/>
        <v xml:space="preserve"> </v>
      </c>
      <c r="FM286" s="1335" t="str">
        <f t="shared" si="307"/>
        <v xml:space="preserve"> </v>
      </c>
      <c r="FN286" s="1273" t="str">
        <f t="shared" si="308"/>
        <v/>
      </c>
      <c r="FO286" s="1274" t="str">
        <f t="shared" si="309"/>
        <v/>
      </c>
      <c r="FP286" s="1275" t="str">
        <f t="shared" si="310"/>
        <v/>
      </c>
      <c r="FQ286" s="1275" t="str">
        <f t="shared" si="311"/>
        <v/>
      </c>
      <c r="FR286" s="1275" t="str">
        <f t="shared" si="312"/>
        <v/>
      </c>
      <c r="FS286" s="1275" t="str">
        <f t="shared" si="313"/>
        <v/>
      </c>
      <c r="FT286" s="1275" t="str">
        <f t="shared" si="314"/>
        <v/>
      </c>
      <c r="FU286" s="1275" t="str">
        <f t="shared" si="315"/>
        <v/>
      </c>
      <c r="FV286" s="1275" t="str">
        <f t="shared" si="316"/>
        <v/>
      </c>
      <c r="FW286" s="1275" t="str">
        <f t="shared" si="317"/>
        <v/>
      </c>
      <c r="FY286" s="1234" t="str">
        <f t="shared" si="331"/>
        <v xml:space="preserve"> </v>
      </c>
      <c r="FZ286" s="1234" t="str">
        <f t="shared" si="332"/>
        <v xml:space="preserve"> </v>
      </c>
      <c r="GA286" s="1234" t="str">
        <f t="shared" si="333"/>
        <v xml:space="preserve"> </v>
      </c>
      <c r="GB286" s="1234" t="str">
        <f t="shared" si="334"/>
        <v xml:space="preserve"> </v>
      </c>
      <c r="GC286" s="1234" t="str">
        <f t="shared" si="335"/>
        <v xml:space="preserve"> </v>
      </c>
      <c r="GD286" s="1234" t="str">
        <f t="shared" si="336"/>
        <v xml:space="preserve"> </v>
      </c>
      <c r="GE286" s="1234" t="str">
        <f t="shared" si="337"/>
        <v xml:space="preserve"> </v>
      </c>
      <c r="GF286" s="1234" t="str">
        <f t="shared" si="338"/>
        <v xml:space="preserve"> </v>
      </c>
      <c r="GG286" s="1234" t="str">
        <f t="shared" si="339"/>
        <v xml:space="preserve"> </v>
      </c>
      <c r="GH286" s="1234">
        <f t="shared" si="340"/>
        <v>0</v>
      </c>
      <c r="GI286" s="1234" t="str">
        <f t="shared" si="341"/>
        <v xml:space="preserve"> </v>
      </c>
      <c r="GJ286" s="1234" t="str">
        <f t="shared" si="342"/>
        <v xml:space="preserve"> </v>
      </c>
      <c r="GK286" s="1234" t="str">
        <f t="shared" si="343"/>
        <v xml:space="preserve"> </v>
      </c>
      <c r="GL286" s="1234" t="str">
        <f t="shared" si="344"/>
        <v xml:space="preserve"> </v>
      </c>
      <c r="GM286" s="1234" t="str">
        <f t="shared" si="345"/>
        <v xml:space="preserve"> </v>
      </c>
      <c r="GN286" s="1234" t="str">
        <f t="shared" si="346"/>
        <v xml:space="preserve"> </v>
      </c>
      <c r="GO286" s="1234" t="str">
        <f t="shared" si="347"/>
        <v xml:space="preserve"> </v>
      </c>
      <c r="GP286" s="1234" t="str">
        <f t="shared" si="348"/>
        <v xml:space="preserve"> </v>
      </c>
      <c r="GQ286" s="1234" t="str">
        <f t="shared" si="349"/>
        <v xml:space="preserve"> </v>
      </c>
      <c r="GR286" s="1234">
        <f t="shared" si="350"/>
        <v>0</v>
      </c>
      <c r="GS286" s="1234" t="str">
        <f t="shared" si="352"/>
        <v xml:space="preserve"> </v>
      </c>
      <c r="GT286" s="1234" t="str">
        <f t="shared" si="353"/>
        <v xml:space="preserve"> </v>
      </c>
      <c r="GU286" s="1234" t="str">
        <f t="shared" si="354"/>
        <v xml:space="preserve"> </v>
      </c>
      <c r="GV286" s="1234" t="str">
        <f t="shared" si="355"/>
        <v xml:space="preserve"> </v>
      </c>
      <c r="GW286" s="1234" t="str">
        <f t="shared" si="356"/>
        <v xml:space="preserve"> </v>
      </c>
      <c r="GX286" s="1234" t="str">
        <f t="shared" si="357"/>
        <v xml:space="preserve"> </v>
      </c>
      <c r="GY286" s="1234" t="str">
        <f t="shared" si="358"/>
        <v xml:space="preserve"> </v>
      </c>
      <c r="GZ286" s="1234" t="str">
        <f t="shared" si="359"/>
        <v xml:space="preserve"> </v>
      </c>
      <c r="HA286" s="1234" t="str">
        <f t="shared" si="360"/>
        <v xml:space="preserve"> </v>
      </c>
      <c r="HB286" s="1234">
        <f t="shared" si="351"/>
        <v>0</v>
      </c>
      <c r="HC286" s="1234" t="str">
        <f t="shared" si="318"/>
        <v xml:space="preserve"> </v>
      </c>
      <c r="HD286" s="1234" t="str">
        <f t="shared" si="319"/>
        <v xml:space="preserve"> </v>
      </c>
      <c r="HE286" s="1234" t="str">
        <f t="shared" si="320"/>
        <v xml:space="preserve"> </v>
      </c>
      <c r="HF286" s="1234">
        <f t="shared" si="321"/>
        <v>0</v>
      </c>
      <c r="HG286" s="1234" t="str">
        <f t="shared" si="322"/>
        <v xml:space="preserve"> </v>
      </c>
      <c r="HH286" s="1234" t="str">
        <f t="shared" si="323"/>
        <v xml:space="preserve"> </v>
      </c>
      <c r="HI286" s="1234" t="str">
        <f t="shared" si="324"/>
        <v xml:space="preserve"> </v>
      </c>
      <c r="HJ286" s="1234" t="str">
        <f t="shared" si="325"/>
        <v xml:space="preserve"> </v>
      </c>
      <c r="HK286" s="1234" t="str">
        <f t="shared" si="326"/>
        <v xml:space="preserve"> </v>
      </c>
      <c r="HL286" s="1234" t="str">
        <f t="shared" si="327"/>
        <v xml:space="preserve"> </v>
      </c>
      <c r="HM286" s="1234" t="str">
        <f t="shared" si="328"/>
        <v xml:space="preserve"> </v>
      </c>
      <c r="HN286" s="1234">
        <f t="shared" si="329"/>
        <v>0</v>
      </c>
    </row>
    <row r="287" spans="1:222" ht="30" customHeight="1" thickTop="1" thickBot="1">
      <c r="A287" s="1205">
        <f>【A票】【D票】!$D$10</f>
        <v>0</v>
      </c>
      <c r="B287" s="1205">
        <f>【A票】【D票】!$H$10</f>
        <v>0</v>
      </c>
      <c r="C287" s="1206" t="str">
        <f>【A票】【D票】!$K$10</f>
        <v xml:space="preserve"> </v>
      </c>
      <c r="D287" s="1207">
        <f t="shared" si="206"/>
        <v>168</v>
      </c>
      <c r="E287" s="472"/>
      <c r="F287" s="704"/>
      <c r="G287" s="588"/>
      <c r="H287" s="589"/>
      <c r="I287" s="639"/>
      <c r="J287" s="639"/>
      <c r="K287" s="639"/>
      <c r="L287" s="639"/>
      <c r="M287" s="639"/>
      <c r="N287" s="639"/>
      <c r="O287" s="639"/>
      <c r="P287" s="639"/>
      <c r="Q287" s="639"/>
      <c r="R287" s="639"/>
      <c r="S287" s="639"/>
      <c r="T287" s="639"/>
      <c r="U287" s="639"/>
      <c r="V287" s="640"/>
      <c r="W287" s="644"/>
      <c r="X287" s="644"/>
      <c r="Y287" s="645"/>
      <c r="Z287" s="643"/>
      <c r="AA287" s="212" t="str">
        <f t="shared" si="361"/>
        <v xml:space="preserve"> </v>
      </c>
      <c r="AB287" s="212" t="str">
        <f t="shared" si="362"/>
        <v xml:space="preserve"> </v>
      </c>
      <c r="AC287" s="81"/>
      <c r="AD287" s="448"/>
      <c r="AE287" s="448"/>
      <c r="AF287" s="804" t="str">
        <f t="shared" si="301"/>
        <v xml:space="preserve"> </v>
      </c>
      <c r="AG287" s="804" t="str">
        <f t="shared" si="302"/>
        <v xml:space="preserve"> </v>
      </c>
      <c r="AH287" s="440"/>
      <c r="AI287" s="704"/>
      <c r="AJ287" s="442"/>
      <c r="AK287" s="442"/>
      <c r="AL287" s="442"/>
      <c r="AM287" s="442"/>
      <c r="AN287" s="844"/>
      <c r="AO287" s="443"/>
      <c r="AP287" s="441"/>
      <c r="AQ287" s="1328" t="str">
        <f t="shared" si="330"/>
        <v xml:space="preserve"> </v>
      </c>
      <c r="AR287" s="213" t="str">
        <f t="shared" si="363"/>
        <v xml:space="preserve"> </v>
      </c>
      <c r="AS287" s="213" t="str">
        <f t="shared" si="364"/>
        <v xml:space="preserve"> </v>
      </c>
      <c r="AT287" s="1216" t="str">
        <f t="shared" si="365"/>
        <v xml:space="preserve"> </v>
      </c>
      <c r="AU287" s="1217" t="str">
        <f t="shared" si="366"/>
        <v xml:space="preserve"> </v>
      </c>
      <c r="AV287" s="79"/>
      <c r="AW287" s="1218" t="str">
        <f t="shared" si="367"/>
        <v/>
      </c>
      <c r="AX287" s="213" t="str">
        <f t="shared" si="303"/>
        <v xml:space="preserve"> </v>
      </c>
      <c r="AY287" s="213" t="str">
        <f t="shared" si="368"/>
        <v xml:space="preserve"> </v>
      </c>
      <c r="AZ287" s="445"/>
      <c r="BA287" s="81"/>
      <c r="BB287" s="81"/>
      <c r="BC287" s="80"/>
      <c r="BD287" s="245"/>
      <c r="BE287" s="442"/>
      <c r="BF287" s="442"/>
      <c r="BG287" s="442"/>
      <c r="BH287" s="219" t="str">
        <f t="shared" si="304"/>
        <v xml:space="preserve"> </v>
      </c>
      <c r="BI287" s="446"/>
      <c r="BJ287" s="704"/>
      <c r="BK287" s="81"/>
      <c r="BL287" s="451"/>
      <c r="BM287" s="450"/>
      <c r="BN287" s="449"/>
      <c r="BO287" s="449"/>
      <c r="BP287" s="81"/>
      <c r="BQ287" s="81"/>
      <c r="BR287" s="81"/>
      <c r="BS287" s="81"/>
      <c r="BT287" s="81"/>
      <c r="BU287" s="81"/>
      <c r="BV287" s="81"/>
      <c r="BW287" s="81"/>
      <c r="BX287" s="81"/>
      <c r="BY287" s="81"/>
      <c r="BZ287" s="81"/>
      <c r="CA287" s="81"/>
      <c r="CB287" s="81"/>
      <c r="CC287" s="81"/>
      <c r="CD287" s="81"/>
      <c r="CE287" s="81"/>
      <c r="CF287" s="81"/>
      <c r="CG287" s="81"/>
      <c r="CH287" s="81"/>
      <c r="CI287" s="81"/>
      <c r="CJ287" s="81"/>
      <c r="CK287" s="81"/>
      <c r="CL287" s="81"/>
      <c r="CM287" s="81"/>
      <c r="CN287" s="81"/>
      <c r="CO287" s="81"/>
      <c r="CP287" s="81"/>
      <c r="CQ287" s="81"/>
      <c r="CR287" s="81"/>
      <c r="CS287" s="81"/>
      <c r="CT287" s="81"/>
      <c r="CU287" s="81"/>
      <c r="CV287" s="81"/>
      <c r="CW287" s="81"/>
      <c r="CX287" s="81"/>
      <c r="CY287" s="81"/>
      <c r="CZ287" s="81"/>
      <c r="DA287" s="81"/>
      <c r="DB287" s="81"/>
      <c r="DC287" s="81"/>
      <c r="DD287" s="81"/>
      <c r="DE287" s="81"/>
      <c r="DF287" s="81"/>
      <c r="DG287" s="81"/>
      <c r="DH287" s="81"/>
      <c r="DI287" s="81"/>
      <c r="DJ287" s="81"/>
      <c r="DK287" s="448"/>
      <c r="DL287" s="213" t="str">
        <f t="shared" si="305"/>
        <v xml:space="preserve"> </v>
      </c>
      <c r="DM287" s="246">
        <f t="shared" si="369"/>
        <v>168</v>
      </c>
      <c r="DN287" s="447"/>
      <c r="DO287" s="449"/>
      <c r="DP287" s="81"/>
      <c r="DQ287" s="81"/>
      <c r="DR287" s="81"/>
      <c r="DS287" s="81"/>
      <c r="DT287" s="81"/>
      <c r="DU287" s="81"/>
      <c r="DV287" s="448"/>
      <c r="DW287" s="450"/>
      <c r="DX287" s="704"/>
      <c r="DY287" s="213" t="str">
        <f t="shared" si="370"/>
        <v xml:space="preserve"> </v>
      </c>
      <c r="DZ287" s="213" t="str">
        <f t="shared" si="371"/>
        <v xml:space="preserve"> </v>
      </c>
      <c r="EA287" s="247"/>
      <c r="EB287" s="247"/>
      <c r="EC287" s="247"/>
      <c r="ED287" s="247"/>
      <c r="EE287" s="247"/>
      <c r="EF287" s="247"/>
      <c r="EG287" s="450"/>
      <c r="EH287" s="704"/>
      <c r="EI287" s="213" t="str">
        <f t="shared" si="372"/>
        <v xml:space="preserve"> </v>
      </c>
      <c r="EJ287" s="213" t="str">
        <f t="shared" si="373"/>
        <v xml:space="preserve"> </v>
      </c>
      <c r="EK287" s="81"/>
      <c r="EL287" s="81"/>
      <c r="EM287" s="81"/>
      <c r="EN287" s="704"/>
      <c r="EO287" s="213" t="str">
        <f t="shared" si="374"/>
        <v xml:space="preserve"> </v>
      </c>
      <c r="EP287" s="249"/>
      <c r="EQ287" s="704"/>
      <c r="ER287" s="248"/>
      <c r="ES287" s="704"/>
      <c r="ET287" s="248"/>
      <c r="EU287" s="251"/>
      <c r="EV287" s="213" t="str">
        <f t="shared" si="375"/>
        <v xml:space="preserve"> </v>
      </c>
      <c r="EW287" s="213" t="str">
        <f t="shared" si="376"/>
        <v xml:space="preserve"> </v>
      </c>
      <c r="EX287" s="82"/>
      <c r="EY287" s="82"/>
      <c r="EZ287" s="82"/>
      <c r="FA287" s="248"/>
      <c r="FB287" s="1337" t="str">
        <f t="shared" si="377"/>
        <v xml:space="preserve"> </v>
      </c>
      <c r="FC287" s="452"/>
      <c r="FD287" s="213" t="str" cm="1">
        <f t="array" ref="FD287">IF(AND(SUM(COUNTIF(DO287:DV287,{"*実施*"}),COUNTIF(EA287:EF287,{"*実施*"}))&gt;0,FC287=""),"法に基づく措置あり→問12に記入",
IF(AND(SUM(COUNTIF(DO287:DV287,{"*実施*"}),COUNTIF(EA287:EF287,{"*実施*"}))&lt;1,FC287&lt;&gt;""),"法に基づく措置なし→問12に記入不要"," "))</f>
        <v xml:space="preserve"> </v>
      </c>
      <c r="FE287" s="449"/>
      <c r="FF287" s="704"/>
      <c r="FG287" s="81"/>
      <c r="FH287" s="449"/>
      <c r="FI287" s="1100"/>
      <c r="FJ287" s="1107" t="str">
        <f t="shared" si="306"/>
        <v xml:space="preserve"> </v>
      </c>
      <c r="FK287" s="779" t="str">
        <f t="shared" si="378"/>
        <v/>
      </c>
      <c r="FL287" s="212" t="str">
        <f t="shared" si="379"/>
        <v xml:space="preserve"> </v>
      </c>
      <c r="FM287" s="1335" t="str">
        <f t="shared" si="307"/>
        <v xml:space="preserve"> </v>
      </c>
      <c r="FN287" s="1273" t="str">
        <f t="shared" si="308"/>
        <v/>
      </c>
      <c r="FO287" s="1274" t="str">
        <f t="shared" si="309"/>
        <v/>
      </c>
      <c r="FP287" s="1275" t="str">
        <f t="shared" si="310"/>
        <v/>
      </c>
      <c r="FQ287" s="1275" t="str">
        <f t="shared" si="311"/>
        <v/>
      </c>
      <c r="FR287" s="1275" t="str">
        <f t="shared" si="312"/>
        <v/>
      </c>
      <c r="FS287" s="1275" t="str">
        <f t="shared" si="313"/>
        <v/>
      </c>
      <c r="FT287" s="1275" t="str">
        <f t="shared" si="314"/>
        <v/>
      </c>
      <c r="FU287" s="1275" t="str">
        <f t="shared" si="315"/>
        <v/>
      </c>
      <c r="FV287" s="1275" t="str">
        <f t="shared" si="316"/>
        <v/>
      </c>
      <c r="FW287" s="1275" t="str">
        <f t="shared" si="317"/>
        <v/>
      </c>
      <c r="FY287" s="1234" t="str">
        <f t="shared" si="331"/>
        <v xml:space="preserve"> </v>
      </c>
      <c r="FZ287" s="1234" t="str">
        <f t="shared" si="332"/>
        <v xml:space="preserve"> </v>
      </c>
      <c r="GA287" s="1234" t="str">
        <f t="shared" si="333"/>
        <v xml:space="preserve"> </v>
      </c>
      <c r="GB287" s="1234" t="str">
        <f t="shared" si="334"/>
        <v xml:space="preserve"> </v>
      </c>
      <c r="GC287" s="1234" t="str">
        <f t="shared" si="335"/>
        <v xml:space="preserve"> </v>
      </c>
      <c r="GD287" s="1234" t="str">
        <f t="shared" si="336"/>
        <v xml:space="preserve"> </v>
      </c>
      <c r="GE287" s="1234" t="str">
        <f t="shared" si="337"/>
        <v xml:space="preserve"> </v>
      </c>
      <c r="GF287" s="1234" t="str">
        <f t="shared" si="338"/>
        <v xml:space="preserve"> </v>
      </c>
      <c r="GG287" s="1234" t="str">
        <f t="shared" si="339"/>
        <v xml:space="preserve"> </v>
      </c>
      <c r="GH287" s="1234">
        <f t="shared" si="340"/>
        <v>0</v>
      </c>
      <c r="GI287" s="1234" t="str">
        <f t="shared" si="341"/>
        <v xml:space="preserve"> </v>
      </c>
      <c r="GJ287" s="1234" t="str">
        <f t="shared" si="342"/>
        <v xml:space="preserve"> </v>
      </c>
      <c r="GK287" s="1234" t="str">
        <f t="shared" si="343"/>
        <v xml:space="preserve"> </v>
      </c>
      <c r="GL287" s="1234" t="str">
        <f t="shared" si="344"/>
        <v xml:space="preserve"> </v>
      </c>
      <c r="GM287" s="1234" t="str">
        <f t="shared" si="345"/>
        <v xml:space="preserve"> </v>
      </c>
      <c r="GN287" s="1234" t="str">
        <f t="shared" si="346"/>
        <v xml:space="preserve"> </v>
      </c>
      <c r="GO287" s="1234" t="str">
        <f t="shared" si="347"/>
        <v xml:space="preserve"> </v>
      </c>
      <c r="GP287" s="1234" t="str">
        <f t="shared" si="348"/>
        <v xml:space="preserve"> </v>
      </c>
      <c r="GQ287" s="1234" t="str">
        <f t="shared" si="349"/>
        <v xml:space="preserve"> </v>
      </c>
      <c r="GR287" s="1234">
        <f t="shared" si="350"/>
        <v>0</v>
      </c>
      <c r="GS287" s="1234" t="str">
        <f t="shared" si="352"/>
        <v xml:space="preserve"> </v>
      </c>
      <c r="GT287" s="1234" t="str">
        <f t="shared" si="353"/>
        <v xml:space="preserve"> </v>
      </c>
      <c r="GU287" s="1234" t="str">
        <f t="shared" si="354"/>
        <v xml:space="preserve"> </v>
      </c>
      <c r="GV287" s="1234" t="str">
        <f t="shared" si="355"/>
        <v xml:space="preserve"> </v>
      </c>
      <c r="GW287" s="1234" t="str">
        <f t="shared" si="356"/>
        <v xml:space="preserve"> </v>
      </c>
      <c r="GX287" s="1234" t="str">
        <f t="shared" si="357"/>
        <v xml:space="preserve"> </v>
      </c>
      <c r="GY287" s="1234" t="str">
        <f t="shared" si="358"/>
        <v xml:space="preserve"> </v>
      </c>
      <c r="GZ287" s="1234" t="str">
        <f t="shared" si="359"/>
        <v xml:space="preserve"> </v>
      </c>
      <c r="HA287" s="1234" t="str">
        <f t="shared" si="360"/>
        <v xml:space="preserve"> </v>
      </c>
      <c r="HB287" s="1234">
        <f t="shared" si="351"/>
        <v>0</v>
      </c>
      <c r="HC287" s="1234" t="str">
        <f t="shared" si="318"/>
        <v xml:space="preserve"> </v>
      </c>
      <c r="HD287" s="1234" t="str">
        <f t="shared" si="319"/>
        <v xml:space="preserve"> </v>
      </c>
      <c r="HE287" s="1234" t="str">
        <f t="shared" si="320"/>
        <v xml:space="preserve"> </v>
      </c>
      <c r="HF287" s="1234">
        <f t="shared" si="321"/>
        <v>0</v>
      </c>
      <c r="HG287" s="1234" t="str">
        <f t="shared" si="322"/>
        <v xml:space="preserve"> </v>
      </c>
      <c r="HH287" s="1234" t="str">
        <f t="shared" si="323"/>
        <v xml:space="preserve"> </v>
      </c>
      <c r="HI287" s="1234" t="str">
        <f t="shared" si="324"/>
        <v xml:space="preserve"> </v>
      </c>
      <c r="HJ287" s="1234" t="str">
        <f t="shared" si="325"/>
        <v xml:space="preserve"> </v>
      </c>
      <c r="HK287" s="1234" t="str">
        <f t="shared" si="326"/>
        <v xml:space="preserve"> </v>
      </c>
      <c r="HL287" s="1234" t="str">
        <f t="shared" si="327"/>
        <v xml:space="preserve"> </v>
      </c>
      <c r="HM287" s="1234" t="str">
        <f t="shared" si="328"/>
        <v xml:space="preserve"> </v>
      </c>
      <c r="HN287" s="1234">
        <f t="shared" si="329"/>
        <v>0</v>
      </c>
    </row>
    <row r="288" spans="1:222" ht="30" customHeight="1" thickTop="1" thickBot="1">
      <c r="A288" s="1205">
        <f>【A票】【D票】!$D$10</f>
        <v>0</v>
      </c>
      <c r="B288" s="1205">
        <f>【A票】【D票】!$H$10</f>
        <v>0</v>
      </c>
      <c r="C288" s="1206" t="str">
        <f>【A票】【D票】!$K$10</f>
        <v xml:space="preserve"> </v>
      </c>
      <c r="D288" s="1207">
        <f t="shared" si="206"/>
        <v>169</v>
      </c>
      <c r="E288" s="472"/>
      <c r="F288" s="704"/>
      <c r="G288" s="588"/>
      <c r="H288" s="589"/>
      <c r="I288" s="639"/>
      <c r="J288" s="639"/>
      <c r="K288" s="639"/>
      <c r="L288" s="639"/>
      <c r="M288" s="639"/>
      <c r="N288" s="639"/>
      <c r="O288" s="639"/>
      <c r="P288" s="639"/>
      <c r="Q288" s="639"/>
      <c r="R288" s="639"/>
      <c r="S288" s="639"/>
      <c r="T288" s="639"/>
      <c r="U288" s="639"/>
      <c r="V288" s="640"/>
      <c r="W288" s="644"/>
      <c r="X288" s="644"/>
      <c r="Y288" s="645"/>
      <c r="Z288" s="643"/>
      <c r="AA288" s="212" t="str">
        <f t="shared" si="361"/>
        <v xml:space="preserve"> </v>
      </c>
      <c r="AB288" s="212" t="str">
        <f t="shared" si="362"/>
        <v xml:space="preserve"> </v>
      </c>
      <c r="AC288" s="81"/>
      <c r="AD288" s="448"/>
      <c r="AE288" s="448"/>
      <c r="AF288" s="804" t="str">
        <f t="shared" si="301"/>
        <v xml:space="preserve"> </v>
      </c>
      <c r="AG288" s="804" t="str">
        <f t="shared" si="302"/>
        <v xml:space="preserve"> </v>
      </c>
      <c r="AH288" s="440"/>
      <c r="AI288" s="704"/>
      <c r="AJ288" s="442"/>
      <c r="AK288" s="442"/>
      <c r="AL288" s="442"/>
      <c r="AM288" s="442"/>
      <c r="AN288" s="844"/>
      <c r="AO288" s="443"/>
      <c r="AP288" s="441"/>
      <c r="AQ288" s="1328" t="str">
        <f t="shared" si="330"/>
        <v xml:space="preserve"> </v>
      </c>
      <c r="AR288" s="213" t="str">
        <f t="shared" si="363"/>
        <v xml:space="preserve"> </v>
      </c>
      <c r="AS288" s="213" t="str">
        <f t="shared" si="364"/>
        <v xml:space="preserve"> </v>
      </c>
      <c r="AT288" s="1216" t="str">
        <f t="shared" si="365"/>
        <v xml:space="preserve"> </v>
      </c>
      <c r="AU288" s="1217" t="str">
        <f t="shared" si="366"/>
        <v xml:space="preserve"> </v>
      </c>
      <c r="AV288" s="79"/>
      <c r="AW288" s="1218" t="str">
        <f t="shared" si="367"/>
        <v/>
      </c>
      <c r="AX288" s="213" t="str">
        <f t="shared" si="303"/>
        <v xml:space="preserve"> </v>
      </c>
      <c r="AY288" s="213" t="str">
        <f t="shared" si="368"/>
        <v xml:space="preserve"> </v>
      </c>
      <c r="AZ288" s="445"/>
      <c r="BA288" s="81"/>
      <c r="BB288" s="81"/>
      <c r="BC288" s="80"/>
      <c r="BD288" s="245"/>
      <c r="BE288" s="442"/>
      <c r="BF288" s="442"/>
      <c r="BG288" s="442"/>
      <c r="BH288" s="219" t="str">
        <f t="shared" si="304"/>
        <v xml:space="preserve"> </v>
      </c>
      <c r="BI288" s="446"/>
      <c r="BJ288" s="704"/>
      <c r="BK288" s="81"/>
      <c r="BL288" s="451"/>
      <c r="BM288" s="450"/>
      <c r="BN288" s="449"/>
      <c r="BO288" s="449"/>
      <c r="BP288" s="81"/>
      <c r="BQ288" s="81"/>
      <c r="BR288" s="81"/>
      <c r="BS288" s="81"/>
      <c r="BT288" s="81"/>
      <c r="BU288" s="81"/>
      <c r="BV288" s="81"/>
      <c r="BW288" s="81"/>
      <c r="BX288" s="81"/>
      <c r="BY288" s="81"/>
      <c r="BZ288" s="81"/>
      <c r="CA288" s="81"/>
      <c r="CB288" s="81"/>
      <c r="CC288" s="81"/>
      <c r="CD288" s="81"/>
      <c r="CE288" s="81"/>
      <c r="CF288" s="81"/>
      <c r="CG288" s="81"/>
      <c r="CH288" s="81"/>
      <c r="CI288" s="81"/>
      <c r="CJ288" s="81"/>
      <c r="CK288" s="81"/>
      <c r="CL288" s="81"/>
      <c r="CM288" s="81"/>
      <c r="CN288" s="81"/>
      <c r="CO288" s="81"/>
      <c r="CP288" s="81"/>
      <c r="CQ288" s="81"/>
      <c r="CR288" s="81"/>
      <c r="CS288" s="81"/>
      <c r="CT288" s="81"/>
      <c r="CU288" s="81"/>
      <c r="CV288" s="81"/>
      <c r="CW288" s="81"/>
      <c r="CX288" s="81"/>
      <c r="CY288" s="81"/>
      <c r="CZ288" s="81"/>
      <c r="DA288" s="81"/>
      <c r="DB288" s="81"/>
      <c r="DC288" s="81"/>
      <c r="DD288" s="81"/>
      <c r="DE288" s="81"/>
      <c r="DF288" s="81"/>
      <c r="DG288" s="81"/>
      <c r="DH288" s="81"/>
      <c r="DI288" s="81"/>
      <c r="DJ288" s="81"/>
      <c r="DK288" s="448"/>
      <c r="DL288" s="213" t="str">
        <f t="shared" si="305"/>
        <v xml:space="preserve"> </v>
      </c>
      <c r="DM288" s="246">
        <f t="shared" si="369"/>
        <v>169</v>
      </c>
      <c r="DN288" s="447"/>
      <c r="DO288" s="449"/>
      <c r="DP288" s="81"/>
      <c r="DQ288" s="81"/>
      <c r="DR288" s="81"/>
      <c r="DS288" s="81"/>
      <c r="DT288" s="81"/>
      <c r="DU288" s="81"/>
      <c r="DV288" s="448"/>
      <c r="DW288" s="450"/>
      <c r="DX288" s="704"/>
      <c r="DY288" s="213" t="str">
        <f t="shared" si="370"/>
        <v xml:space="preserve"> </v>
      </c>
      <c r="DZ288" s="213" t="str">
        <f t="shared" si="371"/>
        <v xml:space="preserve"> </v>
      </c>
      <c r="EA288" s="247"/>
      <c r="EB288" s="247"/>
      <c r="EC288" s="247"/>
      <c r="ED288" s="247"/>
      <c r="EE288" s="247"/>
      <c r="EF288" s="247"/>
      <c r="EG288" s="450"/>
      <c r="EH288" s="704"/>
      <c r="EI288" s="213" t="str">
        <f t="shared" si="372"/>
        <v xml:space="preserve"> </v>
      </c>
      <c r="EJ288" s="213" t="str">
        <f t="shared" si="373"/>
        <v xml:space="preserve"> </v>
      </c>
      <c r="EK288" s="81"/>
      <c r="EL288" s="81"/>
      <c r="EM288" s="81"/>
      <c r="EN288" s="704"/>
      <c r="EO288" s="213" t="str">
        <f t="shared" si="374"/>
        <v xml:space="preserve"> </v>
      </c>
      <c r="EP288" s="249"/>
      <c r="EQ288" s="704"/>
      <c r="ER288" s="248"/>
      <c r="ES288" s="704"/>
      <c r="ET288" s="248"/>
      <c r="EU288" s="251"/>
      <c r="EV288" s="213" t="str">
        <f t="shared" si="375"/>
        <v xml:space="preserve"> </v>
      </c>
      <c r="EW288" s="213" t="str">
        <f t="shared" si="376"/>
        <v xml:space="preserve"> </v>
      </c>
      <c r="EX288" s="82"/>
      <c r="EY288" s="82"/>
      <c r="EZ288" s="82"/>
      <c r="FA288" s="248"/>
      <c r="FB288" s="1337" t="str">
        <f t="shared" si="377"/>
        <v xml:space="preserve"> </v>
      </c>
      <c r="FC288" s="452"/>
      <c r="FD288" s="213" t="str" cm="1">
        <f t="array" ref="FD288">IF(AND(SUM(COUNTIF(DO288:DV288,{"*実施*"}),COUNTIF(EA288:EF288,{"*実施*"}))&gt;0,FC288=""),"法に基づく措置あり→問12に記入",
IF(AND(SUM(COUNTIF(DO288:DV288,{"*実施*"}),COUNTIF(EA288:EF288,{"*実施*"}))&lt;1,FC288&lt;&gt;""),"法に基づく措置なし→問12に記入不要"," "))</f>
        <v xml:space="preserve"> </v>
      </c>
      <c r="FE288" s="449"/>
      <c r="FF288" s="704"/>
      <c r="FG288" s="81"/>
      <c r="FH288" s="449"/>
      <c r="FI288" s="1100"/>
      <c r="FJ288" s="1107" t="str">
        <f t="shared" si="306"/>
        <v xml:space="preserve"> </v>
      </c>
      <c r="FK288" s="779" t="str">
        <f t="shared" si="378"/>
        <v/>
      </c>
      <c r="FL288" s="212" t="str">
        <f t="shared" si="379"/>
        <v xml:space="preserve"> </v>
      </c>
      <c r="FM288" s="1335" t="str">
        <f t="shared" si="307"/>
        <v xml:space="preserve"> </v>
      </c>
      <c r="FN288" s="1273" t="str">
        <f t="shared" si="308"/>
        <v/>
      </c>
      <c r="FO288" s="1274" t="str">
        <f t="shared" si="309"/>
        <v/>
      </c>
      <c r="FP288" s="1275" t="str">
        <f t="shared" si="310"/>
        <v/>
      </c>
      <c r="FQ288" s="1275" t="str">
        <f t="shared" si="311"/>
        <v/>
      </c>
      <c r="FR288" s="1275" t="str">
        <f t="shared" si="312"/>
        <v/>
      </c>
      <c r="FS288" s="1275" t="str">
        <f t="shared" si="313"/>
        <v/>
      </c>
      <c r="FT288" s="1275" t="str">
        <f t="shared" si="314"/>
        <v/>
      </c>
      <c r="FU288" s="1275" t="str">
        <f t="shared" si="315"/>
        <v/>
      </c>
      <c r="FV288" s="1275" t="str">
        <f t="shared" si="316"/>
        <v/>
      </c>
      <c r="FW288" s="1275" t="str">
        <f t="shared" si="317"/>
        <v/>
      </c>
      <c r="FY288" s="1234" t="str">
        <f t="shared" si="331"/>
        <v xml:space="preserve"> </v>
      </c>
      <c r="FZ288" s="1234" t="str">
        <f t="shared" si="332"/>
        <v xml:space="preserve"> </v>
      </c>
      <c r="GA288" s="1234" t="str">
        <f t="shared" si="333"/>
        <v xml:space="preserve"> </v>
      </c>
      <c r="GB288" s="1234" t="str">
        <f t="shared" si="334"/>
        <v xml:space="preserve"> </v>
      </c>
      <c r="GC288" s="1234" t="str">
        <f t="shared" si="335"/>
        <v xml:space="preserve"> </v>
      </c>
      <c r="GD288" s="1234" t="str">
        <f t="shared" si="336"/>
        <v xml:space="preserve"> </v>
      </c>
      <c r="GE288" s="1234" t="str">
        <f t="shared" si="337"/>
        <v xml:space="preserve"> </v>
      </c>
      <c r="GF288" s="1234" t="str">
        <f t="shared" si="338"/>
        <v xml:space="preserve"> </v>
      </c>
      <c r="GG288" s="1234" t="str">
        <f t="shared" si="339"/>
        <v xml:space="preserve"> </v>
      </c>
      <c r="GH288" s="1234">
        <f t="shared" si="340"/>
        <v>0</v>
      </c>
      <c r="GI288" s="1234" t="str">
        <f t="shared" si="341"/>
        <v xml:space="preserve"> </v>
      </c>
      <c r="GJ288" s="1234" t="str">
        <f t="shared" si="342"/>
        <v xml:space="preserve"> </v>
      </c>
      <c r="GK288" s="1234" t="str">
        <f t="shared" si="343"/>
        <v xml:space="preserve"> </v>
      </c>
      <c r="GL288" s="1234" t="str">
        <f t="shared" si="344"/>
        <v xml:space="preserve"> </v>
      </c>
      <c r="GM288" s="1234" t="str">
        <f t="shared" si="345"/>
        <v xml:space="preserve"> </v>
      </c>
      <c r="GN288" s="1234" t="str">
        <f t="shared" si="346"/>
        <v xml:space="preserve"> </v>
      </c>
      <c r="GO288" s="1234" t="str">
        <f t="shared" si="347"/>
        <v xml:space="preserve"> </v>
      </c>
      <c r="GP288" s="1234" t="str">
        <f t="shared" si="348"/>
        <v xml:space="preserve"> </v>
      </c>
      <c r="GQ288" s="1234" t="str">
        <f t="shared" si="349"/>
        <v xml:space="preserve"> </v>
      </c>
      <c r="GR288" s="1234">
        <f t="shared" si="350"/>
        <v>0</v>
      </c>
      <c r="GS288" s="1234" t="str">
        <f t="shared" si="352"/>
        <v xml:space="preserve"> </v>
      </c>
      <c r="GT288" s="1234" t="str">
        <f t="shared" si="353"/>
        <v xml:space="preserve"> </v>
      </c>
      <c r="GU288" s="1234" t="str">
        <f t="shared" si="354"/>
        <v xml:space="preserve"> </v>
      </c>
      <c r="GV288" s="1234" t="str">
        <f t="shared" si="355"/>
        <v xml:space="preserve"> </v>
      </c>
      <c r="GW288" s="1234" t="str">
        <f t="shared" si="356"/>
        <v xml:space="preserve"> </v>
      </c>
      <c r="GX288" s="1234" t="str">
        <f t="shared" si="357"/>
        <v xml:space="preserve"> </v>
      </c>
      <c r="GY288" s="1234" t="str">
        <f t="shared" si="358"/>
        <v xml:space="preserve"> </v>
      </c>
      <c r="GZ288" s="1234" t="str">
        <f t="shared" si="359"/>
        <v xml:space="preserve"> </v>
      </c>
      <c r="HA288" s="1234" t="str">
        <f t="shared" si="360"/>
        <v xml:space="preserve"> </v>
      </c>
      <c r="HB288" s="1234">
        <f t="shared" si="351"/>
        <v>0</v>
      </c>
      <c r="HC288" s="1234" t="str">
        <f t="shared" si="318"/>
        <v xml:space="preserve"> </v>
      </c>
      <c r="HD288" s="1234" t="str">
        <f t="shared" si="319"/>
        <v xml:space="preserve"> </v>
      </c>
      <c r="HE288" s="1234" t="str">
        <f t="shared" si="320"/>
        <v xml:space="preserve"> </v>
      </c>
      <c r="HF288" s="1234">
        <f t="shared" si="321"/>
        <v>0</v>
      </c>
      <c r="HG288" s="1234" t="str">
        <f t="shared" si="322"/>
        <v xml:space="preserve"> </v>
      </c>
      <c r="HH288" s="1234" t="str">
        <f t="shared" si="323"/>
        <v xml:space="preserve"> </v>
      </c>
      <c r="HI288" s="1234" t="str">
        <f t="shared" si="324"/>
        <v xml:space="preserve"> </v>
      </c>
      <c r="HJ288" s="1234" t="str">
        <f t="shared" si="325"/>
        <v xml:space="preserve"> </v>
      </c>
      <c r="HK288" s="1234" t="str">
        <f t="shared" si="326"/>
        <v xml:space="preserve"> </v>
      </c>
      <c r="HL288" s="1234" t="str">
        <f t="shared" si="327"/>
        <v xml:space="preserve"> </v>
      </c>
      <c r="HM288" s="1234" t="str">
        <f t="shared" si="328"/>
        <v xml:space="preserve"> </v>
      </c>
      <c r="HN288" s="1234">
        <f t="shared" si="329"/>
        <v>0</v>
      </c>
    </row>
    <row r="289" spans="1:222" ht="30" customHeight="1" thickTop="1" thickBot="1">
      <c r="A289" s="1205">
        <f>【A票】【D票】!$D$10</f>
        <v>0</v>
      </c>
      <c r="B289" s="1205">
        <f>【A票】【D票】!$H$10</f>
        <v>0</v>
      </c>
      <c r="C289" s="1206" t="str">
        <f>【A票】【D票】!$K$10</f>
        <v xml:space="preserve"> </v>
      </c>
      <c r="D289" s="1207">
        <f t="shared" si="206"/>
        <v>170</v>
      </c>
      <c r="E289" s="472"/>
      <c r="F289" s="704"/>
      <c r="G289" s="588"/>
      <c r="H289" s="589"/>
      <c r="I289" s="639"/>
      <c r="J289" s="639"/>
      <c r="K289" s="639"/>
      <c r="L289" s="639"/>
      <c r="M289" s="639"/>
      <c r="N289" s="639"/>
      <c r="O289" s="639"/>
      <c r="P289" s="639"/>
      <c r="Q289" s="639"/>
      <c r="R289" s="639"/>
      <c r="S289" s="639"/>
      <c r="T289" s="639"/>
      <c r="U289" s="639"/>
      <c r="V289" s="640"/>
      <c r="W289" s="644"/>
      <c r="X289" s="644"/>
      <c r="Y289" s="645"/>
      <c r="Z289" s="643"/>
      <c r="AA289" s="212" t="str">
        <f t="shared" si="361"/>
        <v xml:space="preserve"> </v>
      </c>
      <c r="AB289" s="212" t="str">
        <f t="shared" si="362"/>
        <v xml:space="preserve"> </v>
      </c>
      <c r="AC289" s="81"/>
      <c r="AD289" s="448"/>
      <c r="AE289" s="448"/>
      <c r="AF289" s="804" t="str">
        <f t="shared" si="301"/>
        <v xml:space="preserve"> </v>
      </c>
      <c r="AG289" s="804" t="str">
        <f t="shared" si="302"/>
        <v xml:space="preserve"> </v>
      </c>
      <c r="AH289" s="440"/>
      <c r="AI289" s="704"/>
      <c r="AJ289" s="442"/>
      <c r="AK289" s="442"/>
      <c r="AL289" s="442"/>
      <c r="AM289" s="442"/>
      <c r="AN289" s="844"/>
      <c r="AO289" s="443"/>
      <c r="AP289" s="441"/>
      <c r="AQ289" s="1328" t="str">
        <f t="shared" si="330"/>
        <v xml:space="preserve"> </v>
      </c>
      <c r="AR289" s="213" t="str">
        <f t="shared" si="363"/>
        <v xml:space="preserve"> </v>
      </c>
      <c r="AS289" s="213" t="str">
        <f t="shared" si="364"/>
        <v xml:space="preserve"> </v>
      </c>
      <c r="AT289" s="1216" t="str">
        <f t="shared" si="365"/>
        <v xml:space="preserve"> </v>
      </c>
      <c r="AU289" s="1217" t="str">
        <f t="shared" si="366"/>
        <v xml:space="preserve"> </v>
      </c>
      <c r="AV289" s="79"/>
      <c r="AW289" s="1218" t="str">
        <f t="shared" si="367"/>
        <v/>
      </c>
      <c r="AX289" s="213" t="str">
        <f t="shared" si="303"/>
        <v xml:space="preserve"> </v>
      </c>
      <c r="AY289" s="213" t="str">
        <f t="shared" si="368"/>
        <v xml:space="preserve"> </v>
      </c>
      <c r="AZ289" s="445"/>
      <c r="BA289" s="81"/>
      <c r="BB289" s="81"/>
      <c r="BC289" s="80"/>
      <c r="BD289" s="245"/>
      <c r="BE289" s="442"/>
      <c r="BF289" s="442"/>
      <c r="BG289" s="442"/>
      <c r="BH289" s="219" t="str">
        <f t="shared" si="304"/>
        <v xml:space="preserve"> </v>
      </c>
      <c r="BI289" s="446"/>
      <c r="BJ289" s="704"/>
      <c r="BK289" s="81"/>
      <c r="BL289" s="451"/>
      <c r="BM289" s="450"/>
      <c r="BN289" s="449"/>
      <c r="BO289" s="449"/>
      <c r="BP289" s="81"/>
      <c r="BQ289" s="81"/>
      <c r="BR289" s="81"/>
      <c r="BS289" s="81"/>
      <c r="BT289" s="81"/>
      <c r="BU289" s="81"/>
      <c r="BV289" s="81"/>
      <c r="BW289" s="81"/>
      <c r="BX289" s="81"/>
      <c r="BY289" s="81"/>
      <c r="BZ289" s="81"/>
      <c r="CA289" s="81"/>
      <c r="CB289" s="81"/>
      <c r="CC289" s="81"/>
      <c r="CD289" s="81"/>
      <c r="CE289" s="81"/>
      <c r="CF289" s="81"/>
      <c r="CG289" s="81"/>
      <c r="CH289" s="81"/>
      <c r="CI289" s="81"/>
      <c r="CJ289" s="81"/>
      <c r="CK289" s="81"/>
      <c r="CL289" s="81"/>
      <c r="CM289" s="81"/>
      <c r="CN289" s="81"/>
      <c r="CO289" s="81"/>
      <c r="CP289" s="81"/>
      <c r="CQ289" s="81"/>
      <c r="CR289" s="81"/>
      <c r="CS289" s="81"/>
      <c r="CT289" s="81"/>
      <c r="CU289" s="81"/>
      <c r="CV289" s="81"/>
      <c r="CW289" s="81"/>
      <c r="CX289" s="81"/>
      <c r="CY289" s="81"/>
      <c r="CZ289" s="81"/>
      <c r="DA289" s="81"/>
      <c r="DB289" s="81"/>
      <c r="DC289" s="81"/>
      <c r="DD289" s="81"/>
      <c r="DE289" s="81"/>
      <c r="DF289" s="81"/>
      <c r="DG289" s="81"/>
      <c r="DH289" s="81"/>
      <c r="DI289" s="81"/>
      <c r="DJ289" s="81"/>
      <c r="DK289" s="448"/>
      <c r="DL289" s="213" t="str">
        <f t="shared" si="305"/>
        <v xml:space="preserve"> </v>
      </c>
      <c r="DM289" s="246">
        <f t="shared" si="369"/>
        <v>170</v>
      </c>
      <c r="DN289" s="447"/>
      <c r="DO289" s="449"/>
      <c r="DP289" s="81"/>
      <c r="DQ289" s="81"/>
      <c r="DR289" s="81"/>
      <c r="DS289" s="81"/>
      <c r="DT289" s="81"/>
      <c r="DU289" s="81"/>
      <c r="DV289" s="448"/>
      <c r="DW289" s="450"/>
      <c r="DX289" s="704"/>
      <c r="DY289" s="213" t="str">
        <f t="shared" si="370"/>
        <v xml:space="preserve"> </v>
      </c>
      <c r="DZ289" s="213" t="str">
        <f t="shared" si="371"/>
        <v xml:space="preserve"> </v>
      </c>
      <c r="EA289" s="247"/>
      <c r="EB289" s="247"/>
      <c r="EC289" s="247"/>
      <c r="ED289" s="247"/>
      <c r="EE289" s="247"/>
      <c r="EF289" s="247"/>
      <c r="EG289" s="450"/>
      <c r="EH289" s="704"/>
      <c r="EI289" s="213" t="str">
        <f t="shared" si="372"/>
        <v xml:space="preserve"> </v>
      </c>
      <c r="EJ289" s="213" t="str">
        <f t="shared" si="373"/>
        <v xml:space="preserve"> </v>
      </c>
      <c r="EK289" s="81"/>
      <c r="EL289" s="81"/>
      <c r="EM289" s="81"/>
      <c r="EN289" s="704"/>
      <c r="EO289" s="213" t="str">
        <f t="shared" si="374"/>
        <v xml:space="preserve"> </v>
      </c>
      <c r="EP289" s="249"/>
      <c r="EQ289" s="704"/>
      <c r="ER289" s="248"/>
      <c r="ES289" s="704"/>
      <c r="ET289" s="248"/>
      <c r="EU289" s="251"/>
      <c r="EV289" s="213" t="str">
        <f t="shared" si="375"/>
        <v xml:space="preserve"> </v>
      </c>
      <c r="EW289" s="213" t="str">
        <f t="shared" si="376"/>
        <v xml:space="preserve"> </v>
      </c>
      <c r="EX289" s="82"/>
      <c r="EY289" s="82"/>
      <c r="EZ289" s="82"/>
      <c r="FA289" s="248"/>
      <c r="FB289" s="1337" t="str">
        <f t="shared" si="377"/>
        <v xml:space="preserve"> </v>
      </c>
      <c r="FC289" s="452"/>
      <c r="FD289" s="213" t="str" cm="1">
        <f t="array" ref="FD289">IF(AND(SUM(COUNTIF(DO289:DV289,{"*実施*"}),COUNTIF(EA289:EF289,{"*実施*"}))&gt;0,FC289=""),"法に基づく措置あり→問12に記入",
IF(AND(SUM(COUNTIF(DO289:DV289,{"*実施*"}),COUNTIF(EA289:EF289,{"*実施*"}))&lt;1,FC289&lt;&gt;""),"法に基づく措置なし→問12に記入不要"," "))</f>
        <v xml:space="preserve"> </v>
      </c>
      <c r="FE289" s="449"/>
      <c r="FF289" s="704"/>
      <c r="FG289" s="81"/>
      <c r="FH289" s="449"/>
      <c r="FI289" s="1100"/>
      <c r="FJ289" s="1107" t="str">
        <f t="shared" si="306"/>
        <v xml:space="preserve"> </v>
      </c>
      <c r="FK289" s="779" t="str">
        <f t="shared" si="378"/>
        <v/>
      </c>
      <c r="FL289" s="212" t="str">
        <f t="shared" si="379"/>
        <v xml:space="preserve"> </v>
      </c>
      <c r="FM289" s="1335" t="str">
        <f t="shared" si="307"/>
        <v xml:space="preserve"> </v>
      </c>
      <c r="FN289" s="1273" t="str">
        <f t="shared" si="308"/>
        <v/>
      </c>
      <c r="FO289" s="1274" t="str">
        <f t="shared" si="309"/>
        <v/>
      </c>
      <c r="FP289" s="1275" t="str">
        <f t="shared" si="310"/>
        <v/>
      </c>
      <c r="FQ289" s="1275" t="str">
        <f t="shared" si="311"/>
        <v/>
      </c>
      <c r="FR289" s="1275" t="str">
        <f t="shared" si="312"/>
        <v/>
      </c>
      <c r="FS289" s="1275" t="str">
        <f t="shared" si="313"/>
        <v/>
      </c>
      <c r="FT289" s="1275" t="str">
        <f t="shared" si="314"/>
        <v/>
      </c>
      <c r="FU289" s="1275" t="str">
        <f t="shared" si="315"/>
        <v/>
      </c>
      <c r="FV289" s="1275" t="str">
        <f t="shared" si="316"/>
        <v/>
      </c>
      <c r="FW289" s="1275" t="str">
        <f t="shared" si="317"/>
        <v/>
      </c>
      <c r="FY289" s="1234" t="str">
        <f t="shared" si="331"/>
        <v xml:space="preserve"> </v>
      </c>
      <c r="FZ289" s="1234" t="str">
        <f t="shared" si="332"/>
        <v xml:space="preserve"> </v>
      </c>
      <c r="GA289" s="1234" t="str">
        <f t="shared" si="333"/>
        <v xml:space="preserve"> </v>
      </c>
      <c r="GB289" s="1234" t="str">
        <f t="shared" si="334"/>
        <v xml:space="preserve"> </v>
      </c>
      <c r="GC289" s="1234" t="str">
        <f t="shared" si="335"/>
        <v xml:space="preserve"> </v>
      </c>
      <c r="GD289" s="1234" t="str">
        <f t="shared" si="336"/>
        <v xml:space="preserve"> </v>
      </c>
      <c r="GE289" s="1234" t="str">
        <f t="shared" si="337"/>
        <v xml:space="preserve"> </v>
      </c>
      <c r="GF289" s="1234" t="str">
        <f t="shared" si="338"/>
        <v xml:space="preserve"> </v>
      </c>
      <c r="GG289" s="1234" t="str">
        <f t="shared" si="339"/>
        <v xml:space="preserve"> </v>
      </c>
      <c r="GH289" s="1234">
        <f t="shared" si="340"/>
        <v>0</v>
      </c>
      <c r="GI289" s="1234" t="str">
        <f t="shared" si="341"/>
        <v xml:space="preserve"> </v>
      </c>
      <c r="GJ289" s="1234" t="str">
        <f t="shared" si="342"/>
        <v xml:space="preserve"> </v>
      </c>
      <c r="GK289" s="1234" t="str">
        <f t="shared" si="343"/>
        <v xml:space="preserve"> </v>
      </c>
      <c r="GL289" s="1234" t="str">
        <f t="shared" si="344"/>
        <v xml:space="preserve"> </v>
      </c>
      <c r="GM289" s="1234" t="str">
        <f t="shared" si="345"/>
        <v xml:space="preserve"> </v>
      </c>
      <c r="GN289" s="1234" t="str">
        <f t="shared" si="346"/>
        <v xml:space="preserve"> </v>
      </c>
      <c r="GO289" s="1234" t="str">
        <f t="shared" si="347"/>
        <v xml:space="preserve"> </v>
      </c>
      <c r="GP289" s="1234" t="str">
        <f t="shared" si="348"/>
        <v xml:space="preserve"> </v>
      </c>
      <c r="GQ289" s="1234" t="str">
        <f t="shared" si="349"/>
        <v xml:space="preserve"> </v>
      </c>
      <c r="GR289" s="1234">
        <f t="shared" si="350"/>
        <v>0</v>
      </c>
      <c r="GS289" s="1234" t="str">
        <f t="shared" si="352"/>
        <v xml:space="preserve"> </v>
      </c>
      <c r="GT289" s="1234" t="str">
        <f t="shared" si="353"/>
        <v xml:space="preserve"> </v>
      </c>
      <c r="GU289" s="1234" t="str">
        <f t="shared" si="354"/>
        <v xml:space="preserve"> </v>
      </c>
      <c r="GV289" s="1234" t="str">
        <f t="shared" si="355"/>
        <v xml:space="preserve"> </v>
      </c>
      <c r="GW289" s="1234" t="str">
        <f t="shared" si="356"/>
        <v xml:space="preserve"> </v>
      </c>
      <c r="GX289" s="1234" t="str">
        <f t="shared" si="357"/>
        <v xml:space="preserve"> </v>
      </c>
      <c r="GY289" s="1234" t="str">
        <f t="shared" si="358"/>
        <v xml:space="preserve"> </v>
      </c>
      <c r="GZ289" s="1234" t="str">
        <f t="shared" si="359"/>
        <v xml:space="preserve"> </v>
      </c>
      <c r="HA289" s="1234" t="str">
        <f t="shared" si="360"/>
        <v xml:space="preserve"> </v>
      </c>
      <c r="HB289" s="1234">
        <f t="shared" si="351"/>
        <v>0</v>
      </c>
      <c r="HC289" s="1234" t="str">
        <f t="shared" si="318"/>
        <v xml:space="preserve"> </v>
      </c>
      <c r="HD289" s="1234" t="str">
        <f t="shared" si="319"/>
        <v xml:space="preserve"> </v>
      </c>
      <c r="HE289" s="1234" t="str">
        <f t="shared" si="320"/>
        <v xml:space="preserve"> </v>
      </c>
      <c r="HF289" s="1234">
        <f t="shared" si="321"/>
        <v>0</v>
      </c>
      <c r="HG289" s="1234" t="str">
        <f t="shared" si="322"/>
        <v xml:space="preserve"> </v>
      </c>
      <c r="HH289" s="1234" t="str">
        <f t="shared" si="323"/>
        <v xml:space="preserve"> </v>
      </c>
      <c r="HI289" s="1234" t="str">
        <f t="shared" si="324"/>
        <v xml:space="preserve"> </v>
      </c>
      <c r="HJ289" s="1234" t="str">
        <f t="shared" si="325"/>
        <v xml:space="preserve"> </v>
      </c>
      <c r="HK289" s="1234" t="str">
        <f t="shared" si="326"/>
        <v xml:space="preserve"> </v>
      </c>
      <c r="HL289" s="1234" t="str">
        <f t="shared" si="327"/>
        <v xml:space="preserve"> </v>
      </c>
      <c r="HM289" s="1234" t="str">
        <f t="shared" si="328"/>
        <v xml:space="preserve"> </v>
      </c>
      <c r="HN289" s="1234">
        <f t="shared" si="329"/>
        <v>0</v>
      </c>
    </row>
    <row r="290" spans="1:222" ht="30" customHeight="1" thickTop="1" thickBot="1">
      <c r="A290" s="1205">
        <f>【A票】【D票】!$D$10</f>
        <v>0</v>
      </c>
      <c r="B290" s="1205">
        <f>【A票】【D票】!$H$10</f>
        <v>0</v>
      </c>
      <c r="C290" s="1206" t="str">
        <f>【A票】【D票】!$K$10</f>
        <v xml:space="preserve"> </v>
      </c>
      <c r="D290" s="1207">
        <f t="shared" si="206"/>
        <v>171</v>
      </c>
      <c r="E290" s="472"/>
      <c r="F290" s="704"/>
      <c r="G290" s="588"/>
      <c r="H290" s="589"/>
      <c r="I290" s="639"/>
      <c r="J290" s="639"/>
      <c r="K290" s="639"/>
      <c r="L290" s="639"/>
      <c r="M290" s="639"/>
      <c r="N290" s="639"/>
      <c r="O290" s="639"/>
      <c r="P290" s="639"/>
      <c r="Q290" s="639"/>
      <c r="R290" s="639"/>
      <c r="S290" s="639"/>
      <c r="T290" s="639"/>
      <c r="U290" s="639"/>
      <c r="V290" s="640"/>
      <c r="W290" s="644"/>
      <c r="X290" s="644"/>
      <c r="Y290" s="645"/>
      <c r="Z290" s="643"/>
      <c r="AA290" s="212" t="str">
        <f t="shared" si="361"/>
        <v xml:space="preserve"> </v>
      </c>
      <c r="AB290" s="212" t="str">
        <f t="shared" si="362"/>
        <v xml:space="preserve"> </v>
      </c>
      <c r="AC290" s="81"/>
      <c r="AD290" s="448"/>
      <c r="AE290" s="448"/>
      <c r="AF290" s="804" t="str">
        <f t="shared" si="301"/>
        <v xml:space="preserve"> </v>
      </c>
      <c r="AG290" s="804" t="str">
        <f t="shared" si="302"/>
        <v xml:space="preserve"> </v>
      </c>
      <c r="AH290" s="440"/>
      <c r="AI290" s="704"/>
      <c r="AJ290" s="442"/>
      <c r="AK290" s="442"/>
      <c r="AL290" s="442"/>
      <c r="AM290" s="442"/>
      <c r="AN290" s="844"/>
      <c r="AO290" s="443"/>
      <c r="AP290" s="441"/>
      <c r="AQ290" s="1328" t="str">
        <f t="shared" si="330"/>
        <v xml:space="preserve"> </v>
      </c>
      <c r="AR290" s="213" t="str">
        <f t="shared" si="363"/>
        <v xml:space="preserve"> </v>
      </c>
      <c r="AS290" s="213" t="str">
        <f t="shared" si="364"/>
        <v xml:space="preserve"> </v>
      </c>
      <c r="AT290" s="1216" t="str">
        <f t="shared" si="365"/>
        <v xml:space="preserve"> </v>
      </c>
      <c r="AU290" s="1217" t="str">
        <f t="shared" si="366"/>
        <v xml:space="preserve"> </v>
      </c>
      <c r="AV290" s="79"/>
      <c r="AW290" s="1218" t="str">
        <f t="shared" si="367"/>
        <v/>
      </c>
      <c r="AX290" s="213" t="str">
        <f t="shared" si="303"/>
        <v xml:space="preserve"> </v>
      </c>
      <c r="AY290" s="213" t="str">
        <f t="shared" si="368"/>
        <v xml:space="preserve"> </v>
      </c>
      <c r="AZ290" s="445"/>
      <c r="BA290" s="81"/>
      <c r="BB290" s="81"/>
      <c r="BC290" s="80"/>
      <c r="BD290" s="245"/>
      <c r="BE290" s="442"/>
      <c r="BF290" s="442"/>
      <c r="BG290" s="442"/>
      <c r="BH290" s="219" t="str">
        <f t="shared" si="304"/>
        <v xml:space="preserve"> </v>
      </c>
      <c r="BI290" s="446"/>
      <c r="BJ290" s="704"/>
      <c r="BK290" s="81"/>
      <c r="BL290" s="451"/>
      <c r="BM290" s="450"/>
      <c r="BN290" s="449"/>
      <c r="BO290" s="449"/>
      <c r="BP290" s="81"/>
      <c r="BQ290" s="81"/>
      <c r="BR290" s="81"/>
      <c r="BS290" s="81"/>
      <c r="BT290" s="81"/>
      <c r="BU290" s="81"/>
      <c r="BV290" s="81"/>
      <c r="BW290" s="81"/>
      <c r="BX290" s="81"/>
      <c r="BY290" s="81"/>
      <c r="BZ290" s="81"/>
      <c r="CA290" s="81"/>
      <c r="CB290" s="81"/>
      <c r="CC290" s="81"/>
      <c r="CD290" s="81"/>
      <c r="CE290" s="81"/>
      <c r="CF290" s="81"/>
      <c r="CG290" s="81"/>
      <c r="CH290" s="81"/>
      <c r="CI290" s="81"/>
      <c r="CJ290" s="81"/>
      <c r="CK290" s="81"/>
      <c r="CL290" s="81"/>
      <c r="CM290" s="81"/>
      <c r="CN290" s="81"/>
      <c r="CO290" s="81"/>
      <c r="CP290" s="81"/>
      <c r="CQ290" s="81"/>
      <c r="CR290" s="81"/>
      <c r="CS290" s="81"/>
      <c r="CT290" s="81"/>
      <c r="CU290" s="81"/>
      <c r="CV290" s="81"/>
      <c r="CW290" s="81"/>
      <c r="CX290" s="81"/>
      <c r="CY290" s="81"/>
      <c r="CZ290" s="81"/>
      <c r="DA290" s="81"/>
      <c r="DB290" s="81"/>
      <c r="DC290" s="81"/>
      <c r="DD290" s="81"/>
      <c r="DE290" s="81"/>
      <c r="DF290" s="81"/>
      <c r="DG290" s="81"/>
      <c r="DH290" s="81"/>
      <c r="DI290" s="81"/>
      <c r="DJ290" s="81"/>
      <c r="DK290" s="448"/>
      <c r="DL290" s="213" t="str">
        <f t="shared" si="305"/>
        <v xml:space="preserve"> </v>
      </c>
      <c r="DM290" s="246">
        <f t="shared" si="369"/>
        <v>171</v>
      </c>
      <c r="DN290" s="447"/>
      <c r="DO290" s="449"/>
      <c r="DP290" s="81"/>
      <c r="DQ290" s="81"/>
      <c r="DR290" s="81"/>
      <c r="DS290" s="81"/>
      <c r="DT290" s="81"/>
      <c r="DU290" s="81"/>
      <c r="DV290" s="448"/>
      <c r="DW290" s="450"/>
      <c r="DX290" s="704"/>
      <c r="DY290" s="213" t="str">
        <f t="shared" si="370"/>
        <v xml:space="preserve"> </v>
      </c>
      <c r="DZ290" s="213" t="str">
        <f t="shared" si="371"/>
        <v xml:space="preserve"> </v>
      </c>
      <c r="EA290" s="247"/>
      <c r="EB290" s="247"/>
      <c r="EC290" s="247"/>
      <c r="ED290" s="247"/>
      <c r="EE290" s="247"/>
      <c r="EF290" s="247"/>
      <c r="EG290" s="450"/>
      <c r="EH290" s="704"/>
      <c r="EI290" s="213" t="str">
        <f t="shared" si="372"/>
        <v xml:space="preserve"> </v>
      </c>
      <c r="EJ290" s="213" t="str">
        <f t="shared" si="373"/>
        <v xml:space="preserve"> </v>
      </c>
      <c r="EK290" s="81"/>
      <c r="EL290" s="81"/>
      <c r="EM290" s="81"/>
      <c r="EN290" s="704"/>
      <c r="EO290" s="213" t="str">
        <f t="shared" si="374"/>
        <v xml:space="preserve"> </v>
      </c>
      <c r="EP290" s="249"/>
      <c r="EQ290" s="704"/>
      <c r="ER290" s="248"/>
      <c r="ES290" s="704"/>
      <c r="ET290" s="248"/>
      <c r="EU290" s="251"/>
      <c r="EV290" s="213" t="str">
        <f t="shared" si="375"/>
        <v xml:space="preserve"> </v>
      </c>
      <c r="EW290" s="213" t="str">
        <f t="shared" si="376"/>
        <v xml:space="preserve"> </v>
      </c>
      <c r="EX290" s="82"/>
      <c r="EY290" s="82"/>
      <c r="EZ290" s="82"/>
      <c r="FA290" s="248"/>
      <c r="FB290" s="1337" t="str">
        <f t="shared" si="377"/>
        <v xml:space="preserve"> </v>
      </c>
      <c r="FC290" s="452"/>
      <c r="FD290" s="213" t="str" cm="1">
        <f t="array" ref="FD290">IF(AND(SUM(COUNTIF(DO290:DV290,{"*実施*"}),COUNTIF(EA290:EF290,{"*実施*"}))&gt;0,FC290=""),"法に基づく措置あり→問12に記入",
IF(AND(SUM(COUNTIF(DO290:DV290,{"*実施*"}),COUNTIF(EA290:EF290,{"*実施*"}))&lt;1,FC290&lt;&gt;""),"法に基づく措置なし→問12に記入不要"," "))</f>
        <v xml:space="preserve"> </v>
      </c>
      <c r="FE290" s="449"/>
      <c r="FF290" s="704"/>
      <c r="FG290" s="81"/>
      <c r="FH290" s="449"/>
      <c r="FI290" s="1100"/>
      <c r="FJ290" s="1107" t="str">
        <f t="shared" si="306"/>
        <v xml:space="preserve"> </v>
      </c>
      <c r="FK290" s="779" t="str">
        <f t="shared" si="378"/>
        <v/>
      </c>
      <c r="FL290" s="212" t="str">
        <f t="shared" si="379"/>
        <v xml:space="preserve"> </v>
      </c>
      <c r="FM290" s="1335" t="str">
        <f t="shared" si="307"/>
        <v xml:space="preserve"> </v>
      </c>
      <c r="FN290" s="1273" t="str">
        <f t="shared" si="308"/>
        <v/>
      </c>
      <c r="FO290" s="1274" t="str">
        <f t="shared" si="309"/>
        <v/>
      </c>
      <c r="FP290" s="1275" t="str">
        <f t="shared" si="310"/>
        <v/>
      </c>
      <c r="FQ290" s="1275" t="str">
        <f t="shared" si="311"/>
        <v/>
      </c>
      <c r="FR290" s="1275" t="str">
        <f t="shared" si="312"/>
        <v/>
      </c>
      <c r="FS290" s="1275" t="str">
        <f t="shared" si="313"/>
        <v/>
      </c>
      <c r="FT290" s="1275" t="str">
        <f t="shared" si="314"/>
        <v/>
      </c>
      <c r="FU290" s="1275" t="str">
        <f t="shared" si="315"/>
        <v/>
      </c>
      <c r="FV290" s="1275" t="str">
        <f t="shared" si="316"/>
        <v/>
      </c>
      <c r="FW290" s="1275" t="str">
        <f t="shared" si="317"/>
        <v/>
      </c>
      <c r="FY290" s="1234" t="str">
        <f t="shared" si="331"/>
        <v xml:space="preserve"> </v>
      </c>
      <c r="FZ290" s="1234" t="str">
        <f t="shared" si="332"/>
        <v xml:space="preserve"> </v>
      </c>
      <c r="GA290" s="1234" t="str">
        <f t="shared" si="333"/>
        <v xml:space="preserve"> </v>
      </c>
      <c r="GB290" s="1234" t="str">
        <f t="shared" si="334"/>
        <v xml:space="preserve"> </v>
      </c>
      <c r="GC290" s="1234" t="str">
        <f t="shared" si="335"/>
        <v xml:space="preserve"> </v>
      </c>
      <c r="GD290" s="1234" t="str">
        <f t="shared" si="336"/>
        <v xml:space="preserve"> </v>
      </c>
      <c r="GE290" s="1234" t="str">
        <f t="shared" si="337"/>
        <v xml:space="preserve"> </v>
      </c>
      <c r="GF290" s="1234" t="str">
        <f t="shared" si="338"/>
        <v xml:space="preserve"> </v>
      </c>
      <c r="GG290" s="1234" t="str">
        <f t="shared" si="339"/>
        <v xml:space="preserve"> </v>
      </c>
      <c r="GH290" s="1234">
        <f t="shared" si="340"/>
        <v>0</v>
      </c>
      <c r="GI290" s="1234" t="str">
        <f t="shared" si="341"/>
        <v xml:space="preserve"> </v>
      </c>
      <c r="GJ290" s="1234" t="str">
        <f t="shared" si="342"/>
        <v xml:space="preserve"> </v>
      </c>
      <c r="GK290" s="1234" t="str">
        <f t="shared" si="343"/>
        <v xml:space="preserve"> </v>
      </c>
      <c r="GL290" s="1234" t="str">
        <f t="shared" si="344"/>
        <v xml:space="preserve"> </v>
      </c>
      <c r="GM290" s="1234" t="str">
        <f t="shared" si="345"/>
        <v xml:space="preserve"> </v>
      </c>
      <c r="GN290" s="1234" t="str">
        <f t="shared" si="346"/>
        <v xml:space="preserve"> </v>
      </c>
      <c r="GO290" s="1234" t="str">
        <f t="shared" si="347"/>
        <v xml:space="preserve"> </v>
      </c>
      <c r="GP290" s="1234" t="str">
        <f t="shared" si="348"/>
        <v xml:space="preserve"> </v>
      </c>
      <c r="GQ290" s="1234" t="str">
        <f t="shared" si="349"/>
        <v xml:space="preserve"> </v>
      </c>
      <c r="GR290" s="1234">
        <f t="shared" si="350"/>
        <v>0</v>
      </c>
      <c r="GS290" s="1234" t="str">
        <f t="shared" si="352"/>
        <v xml:space="preserve"> </v>
      </c>
      <c r="GT290" s="1234" t="str">
        <f t="shared" si="353"/>
        <v xml:space="preserve"> </v>
      </c>
      <c r="GU290" s="1234" t="str">
        <f t="shared" si="354"/>
        <v xml:space="preserve"> </v>
      </c>
      <c r="GV290" s="1234" t="str">
        <f t="shared" si="355"/>
        <v xml:space="preserve"> </v>
      </c>
      <c r="GW290" s="1234" t="str">
        <f t="shared" si="356"/>
        <v xml:space="preserve"> </v>
      </c>
      <c r="GX290" s="1234" t="str">
        <f t="shared" si="357"/>
        <v xml:space="preserve"> </v>
      </c>
      <c r="GY290" s="1234" t="str">
        <f t="shared" si="358"/>
        <v xml:space="preserve"> </v>
      </c>
      <c r="GZ290" s="1234" t="str">
        <f t="shared" si="359"/>
        <v xml:space="preserve"> </v>
      </c>
      <c r="HA290" s="1234" t="str">
        <f t="shared" si="360"/>
        <v xml:space="preserve"> </v>
      </c>
      <c r="HB290" s="1234">
        <f t="shared" si="351"/>
        <v>0</v>
      </c>
      <c r="HC290" s="1234" t="str">
        <f t="shared" si="318"/>
        <v xml:space="preserve"> </v>
      </c>
      <c r="HD290" s="1234" t="str">
        <f t="shared" si="319"/>
        <v xml:space="preserve"> </v>
      </c>
      <c r="HE290" s="1234" t="str">
        <f t="shared" si="320"/>
        <v xml:space="preserve"> </v>
      </c>
      <c r="HF290" s="1234">
        <f t="shared" si="321"/>
        <v>0</v>
      </c>
      <c r="HG290" s="1234" t="str">
        <f t="shared" si="322"/>
        <v xml:space="preserve"> </v>
      </c>
      <c r="HH290" s="1234" t="str">
        <f t="shared" si="323"/>
        <v xml:space="preserve"> </v>
      </c>
      <c r="HI290" s="1234" t="str">
        <f t="shared" si="324"/>
        <v xml:space="preserve"> </v>
      </c>
      <c r="HJ290" s="1234" t="str">
        <f t="shared" si="325"/>
        <v xml:space="preserve"> </v>
      </c>
      <c r="HK290" s="1234" t="str">
        <f t="shared" si="326"/>
        <v xml:space="preserve"> </v>
      </c>
      <c r="HL290" s="1234" t="str">
        <f t="shared" si="327"/>
        <v xml:space="preserve"> </v>
      </c>
      <c r="HM290" s="1234" t="str">
        <f t="shared" si="328"/>
        <v xml:space="preserve"> </v>
      </c>
      <c r="HN290" s="1234">
        <f t="shared" si="329"/>
        <v>0</v>
      </c>
    </row>
    <row r="291" spans="1:222" ht="30" customHeight="1" thickTop="1" thickBot="1">
      <c r="A291" s="1205">
        <f>【A票】【D票】!$D$10</f>
        <v>0</v>
      </c>
      <c r="B291" s="1205">
        <f>【A票】【D票】!$H$10</f>
        <v>0</v>
      </c>
      <c r="C291" s="1206" t="str">
        <f>【A票】【D票】!$K$10</f>
        <v xml:space="preserve"> </v>
      </c>
      <c r="D291" s="1207">
        <f t="shared" si="206"/>
        <v>172</v>
      </c>
      <c r="E291" s="472"/>
      <c r="F291" s="704"/>
      <c r="G291" s="588"/>
      <c r="H291" s="589"/>
      <c r="I291" s="639"/>
      <c r="J291" s="639"/>
      <c r="K291" s="639"/>
      <c r="L291" s="639"/>
      <c r="M291" s="639"/>
      <c r="N291" s="639"/>
      <c r="O291" s="639"/>
      <c r="P291" s="639"/>
      <c r="Q291" s="639"/>
      <c r="R291" s="639"/>
      <c r="S291" s="639"/>
      <c r="T291" s="639"/>
      <c r="U291" s="639"/>
      <c r="V291" s="640"/>
      <c r="W291" s="644"/>
      <c r="X291" s="644"/>
      <c r="Y291" s="645"/>
      <c r="Z291" s="643"/>
      <c r="AA291" s="212" t="str">
        <f t="shared" si="361"/>
        <v xml:space="preserve"> </v>
      </c>
      <c r="AB291" s="212" t="str">
        <f t="shared" si="362"/>
        <v xml:space="preserve"> </v>
      </c>
      <c r="AC291" s="81"/>
      <c r="AD291" s="448"/>
      <c r="AE291" s="448"/>
      <c r="AF291" s="804" t="str">
        <f t="shared" si="301"/>
        <v xml:space="preserve"> </v>
      </c>
      <c r="AG291" s="804" t="str">
        <f t="shared" si="302"/>
        <v xml:space="preserve"> </v>
      </c>
      <c r="AH291" s="440"/>
      <c r="AI291" s="704"/>
      <c r="AJ291" s="442"/>
      <c r="AK291" s="442"/>
      <c r="AL291" s="442"/>
      <c r="AM291" s="442"/>
      <c r="AN291" s="844"/>
      <c r="AO291" s="443"/>
      <c r="AP291" s="441"/>
      <c r="AQ291" s="1328" t="str">
        <f t="shared" si="330"/>
        <v xml:space="preserve"> </v>
      </c>
      <c r="AR291" s="213" t="str">
        <f t="shared" si="363"/>
        <v xml:space="preserve"> </v>
      </c>
      <c r="AS291" s="213" t="str">
        <f t="shared" si="364"/>
        <v xml:space="preserve"> </v>
      </c>
      <c r="AT291" s="1216" t="str">
        <f t="shared" si="365"/>
        <v xml:space="preserve"> </v>
      </c>
      <c r="AU291" s="1217" t="str">
        <f t="shared" si="366"/>
        <v xml:space="preserve"> </v>
      </c>
      <c r="AV291" s="79"/>
      <c r="AW291" s="1218" t="str">
        <f t="shared" si="367"/>
        <v/>
      </c>
      <c r="AX291" s="213" t="str">
        <f t="shared" si="303"/>
        <v xml:space="preserve"> </v>
      </c>
      <c r="AY291" s="213" t="str">
        <f t="shared" si="368"/>
        <v xml:space="preserve"> </v>
      </c>
      <c r="AZ291" s="445"/>
      <c r="BA291" s="81"/>
      <c r="BB291" s="81"/>
      <c r="BC291" s="80"/>
      <c r="BD291" s="245"/>
      <c r="BE291" s="442"/>
      <c r="BF291" s="442"/>
      <c r="BG291" s="442"/>
      <c r="BH291" s="219" t="str">
        <f t="shared" si="304"/>
        <v xml:space="preserve"> </v>
      </c>
      <c r="BI291" s="446"/>
      <c r="BJ291" s="704"/>
      <c r="BK291" s="81"/>
      <c r="BL291" s="451"/>
      <c r="BM291" s="450"/>
      <c r="BN291" s="449"/>
      <c r="BO291" s="449"/>
      <c r="BP291" s="81"/>
      <c r="BQ291" s="81"/>
      <c r="BR291" s="81"/>
      <c r="BS291" s="81"/>
      <c r="BT291" s="81"/>
      <c r="BU291" s="81"/>
      <c r="BV291" s="81"/>
      <c r="BW291" s="81"/>
      <c r="BX291" s="81"/>
      <c r="BY291" s="81"/>
      <c r="BZ291" s="81"/>
      <c r="CA291" s="81"/>
      <c r="CB291" s="81"/>
      <c r="CC291" s="81"/>
      <c r="CD291" s="81"/>
      <c r="CE291" s="81"/>
      <c r="CF291" s="81"/>
      <c r="CG291" s="81"/>
      <c r="CH291" s="81"/>
      <c r="CI291" s="81"/>
      <c r="CJ291" s="81"/>
      <c r="CK291" s="81"/>
      <c r="CL291" s="81"/>
      <c r="CM291" s="81"/>
      <c r="CN291" s="81"/>
      <c r="CO291" s="81"/>
      <c r="CP291" s="81"/>
      <c r="CQ291" s="81"/>
      <c r="CR291" s="81"/>
      <c r="CS291" s="81"/>
      <c r="CT291" s="81"/>
      <c r="CU291" s="81"/>
      <c r="CV291" s="81"/>
      <c r="CW291" s="81"/>
      <c r="CX291" s="81"/>
      <c r="CY291" s="81"/>
      <c r="CZ291" s="81"/>
      <c r="DA291" s="81"/>
      <c r="DB291" s="81"/>
      <c r="DC291" s="81"/>
      <c r="DD291" s="81"/>
      <c r="DE291" s="81"/>
      <c r="DF291" s="81"/>
      <c r="DG291" s="81"/>
      <c r="DH291" s="81"/>
      <c r="DI291" s="81"/>
      <c r="DJ291" s="81"/>
      <c r="DK291" s="448"/>
      <c r="DL291" s="213" t="str">
        <f t="shared" si="305"/>
        <v xml:space="preserve"> </v>
      </c>
      <c r="DM291" s="246">
        <f t="shared" si="369"/>
        <v>172</v>
      </c>
      <c r="DN291" s="447"/>
      <c r="DO291" s="449"/>
      <c r="DP291" s="81"/>
      <c r="DQ291" s="81"/>
      <c r="DR291" s="81"/>
      <c r="DS291" s="81"/>
      <c r="DT291" s="81"/>
      <c r="DU291" s="81"/>
      <c r="DV291" s="448"/>
      <c r="DW291" s="450"/>
      <c r="DX291" s="704"/>
      <c r="DY291" s="213" t="str">
        <f t="shared" si="370"/>
        <v xml:space="preserve"> </v>
      </c>
      <c r="DZ291" s="213" t="str">
        <f t="shared" si="371"/>
        <v xml:space="preserve"> </v>
      </c>
      <c r="EA291" s="247"/>
      <c r="EB291" s="247"/>
      <c r="EC291" s="247"/>
      <c r="ED291" s="247"/>
      <c r="EE291" s="247"/>
      <c r="EF291" s="247"/>
      <c r="EG291" s="450"/>
      <c r="EH291" s="704"/>
      <c r="EI291" s="213" t="str">
        <f t="shared" si="372"/>
        <v xml:space="preserve"> </v>
      </c>
      <c r="EJ291" s="213" t="str">
        <f t="shared" si="373"/>
        <v xml:space="preserve"> </v>
      </c>
      <c r="EK291" s="81"/>
      <c r="EL291" s="81"/>
      <c r="EM291" s="81"/>
      <c r="EN291" s="704"/>
      <c r="EO291" s="213" t="str">
        <f t="shared" si="374"/>
        <v xml:space="preserve"> </v>
      </c>
      <c r="EP291" s="249"/>
      <c r="EQ291" s="704"/>
      <c r="ER291" s="248"/>
      <c r="ES291" s="704"/>
      <c r="ET291" s="248"/>
      <c r="EU291" s="251"/>
      <c r="EV291" s="213" t="str">
        <f t="shared" si="375"/>
        <v xml:space="preserve"> </v>
      </c>
      <c r="EW291" s="213" t="str">
        <f t="shared" si="376"/>
        <v xml:space="preserve"> </v>
      </c>
      <c r="EX291" s="82"/>
      <c r="EY291" s="82"/>
      <c r="EZ291" s="82"/>
      <c r="FA291" s="248"/>
      <c r="FB291" s="1337" t="str">
        <f t="shared" si="377"/>
        <v xml:space="preserve"> </v>
      </c>
      <c r="FC291" s="452"/>
      <c r="FD291" s="213" t="str" cm="1">
        <f t="array" ref="FD291">IF(AND(SUM(COUNTIF(DO291:DV291,{"*実施*"}),COUNTIF(EA291:EF291,{"*実施*"}))&gt;0,FC291=""),"法に基づく措置あり→問12に記入",
IF(AND(SUM(COUNTIF(DO291:DV291,{"*実施*"}),COUNTIF(EA291:EF291,{"*実施*"}))&lt;1,FC291&lt;&gt;""),"法に基づく措置なし→問12に記入不要"," "))</f>
        <v xml:space="preserve"> </v>
      </c>
      <c r="FE291" s="449"/>
      <c r="FF291" s="704"/>
      <c r="FG291" s="81"/>
      <c r="FH291" s="449"/>
      <c r="FI291" s="1100"/>
      <c r="FJ291" s="1107" t="str">
        <f t="shared" si="306"/>
        <v xml:space="preserve"> </v>
      </c>
      <c r="FK291" s="779" t="str">
        <f t="shared" si="378"/>
        <v/>
      </c>
      <c r="FL291" s="212" t="str">
        <f t="shared" si="379"/>
        <v xml:space="preserve"> </v>
      </c>
      <c r="FM291" s="1335" t="str">
        <f t="shared" si="307"/>
        <v xml:space="preserve"> </v>
      </c>
      <c r="FN291" s="1273" t="str">
        <f t="shared" si="308"/>
        <v/>
      </c>
      <c r="FO291" s="1274" t="str">
        <f t="shared" si="309"/>
        <v/>
      </c>
      <c r="FP291" s="1275" t="str">
        <f t="shared" si="310"/>
        <v/>
      </c>
      <c r="FQ291" s="1275" t="str">
        <f t="shared" si="311"/>
        <v/>
      </c>
      <c r="FR291" s="1275" t="str">
        <f t="shared" si="312"/>
        <v/>
      </c>
      <c r="FS291" s="1275" t="str">
        <f t="shared" si="313"/>
        <v/>
      </c>
      <c r="FT291" s="1275" t="str">
        <f t="shared" si="314"/>
        <v/>
      </c>
      <c r="FU291" s="1275" t="str">
        <f t="shared" si="315"/>
        <v/>
      </c>
      <c r="FV291" s="1275" t="str">
        <f t="shared" si="316"/>
        <v/>
      </c>
      <c r="FW291" s="1275" t="str">
        <f t="shared" si="317"/>
        <v/>
      </c>
      <c r="FY291" s="1234" t="str">
        <f t="shared" si="331"/>
        <v xml:space="preserve"> </v>
      </c>
      <c r="FZ291" s="1234" t="str">
        <f t="shared" si="332"/>
        <v xml:space="preserve"> </v>
      </c>
      <c r="GA291" s="1234" t="str">
        <f t="shared" si="333"/>
        <v xml:space="preserve"> </v>
      </c>
      <c r="GB291" s="1234" t="str">
        <f t="shared" si="334"/>
        <v xml:space="preserve"> </v>
      </c>
      <c r="GC291" s="1234" t="str">
        <f t="shared" si="335"/>
        <v xml:space="preserve"> </v>
      </c>
      <c r="GD291" s="1234" t="str">
        <f t="shared" si="336"/>
        <v xml:space="preserve"> </v>
      </c>
      <c r="GE291" s="1234" t="str">
        <f t="shared" si="337"/>
        <v xml:space="preserve"> </v>
      </c>
      <c r="GF291" s="1234" t="str">
        <f t="shared" si="338"/>
        <v xml:space="preserve"> </v>
      </c>
      <c r="GG291" s="1234" t="str">
        <f t="shared" si="339"/>
        <v xml:space="preserve"> </v>
      </c>
      <c r="GH291" s="1234">
        <f t="shared" si="340"/>
        <v>0</v>
      </c>
      <c r="GI291" s="1234" t="str">
        <f t="shared" si="341"/>
        <v xml:space="preserve"> </v>
      </c>
      <c r="GJ291" s="1234" t="str">
        <f t="shared" si="342"/>
        <v xml:space="preserve"> </v>
      </c>
      <c r="GK291" s="1234" t="str">
        <f t="shared" si="343"/>
        <v xml:space="preserve"> </v>
      </c>
      <c r="GL291" s="1234" t="str">
        <f t="shared" si="344"/>
        <v xml:space="preserve"> </v>
      </c>
      <c r="GM291" s="1234" t="str">
        <f t="shared" si="345"/>
        <v xml:space="preserve"> </v>
      </c>
      <c r="GN291" s="1234" t="str">
        <f t="shared" si="346"/>
        <v xml:space="preserve"> </v>
      </c>
      <c r="GO291" s="1234" t="str">
        <f t="shared" si="347"/>
        <v xml:space="preserve"> </v>
      </c>
      <c r="GP291" s="1234" t="str">
        <f t="shared" si="348"/>
        <v xml:space="preserve"> </v>
      </c>
      <c r="GQ291" s="1234" t="str">
        <f t="shared" si="349"/>
        <v xml:space="preserve"> </v>
      </c>
      <c r="GR291" s="1234">
        <f t="shared" si="350"/>
        <v>0</v>
      </c>
      <c r="GS291" s="1234" t="str">
        <f t="shared" si="352"/>
        <v xml:space="preserve"> </v>
      </c>
      <c r="GT291" s="1234" t="str">
        <f t="shared" si="353"/>
        <v xml:space="preserve"> </v>
      </c>
      <c r="GU291" s="1234" t="str">
        <f t="shared" si="354"/>
        <v xml:space="preserve"> </v>
      </c>
      <c r="GV291" s="1234" t="str">
        <f t="shared" si="355"/>
        <v xml:space="preserve"> </v>
      </c>
      <c r="GW291" s="1234" t="str">
        <f t="shared" si="356"/>
        <v xml:space="preserve"> </v>
      </c>
      <c r="GX291" s="1234" t="str">
        <f t="shared" si="357"/>
        <v xml:space="preserve"> </v>
      </c>
      <c r="GY291" s="1234" t="str">
        <f t="shared" si="358"/>
        <v xml:space="preserve"> </v>
      </c>
      <c r="GZ291" s="1234" t="str">
        <f t="shared" si="359"/>
        <v xml:space="preserve"> </v>
      </c>
      <c r="HA291" s="1234" t="str">
        <f t="shared" si="360"/>
        <v xml:space="preserve"> </v>
      </c>
      <c r="HB291" s="1234">
        <f t="shared" si="351"/>
        <v>0</v>
      </c>
      <c r="HC291" s="1234" t="str">
        <f t="shared" si="318"/>
        <v xml:space="preserve"> </v>
      </c>
      <c r="HD291" s="1234" t="str">
        <f t="shared" si="319"/>
        <v xml:space="preserve"> </v>
      </c>
      <c r="HE291" s="1234" t="str">
        <f t="shared" si="320"/>
        <v xml:space="preserve"> </v>
      </c>
      <c r="HF291" s="1234">
        <f t="shared" si="321"/>
        <v>0</v>
      </c>
      <c r="HG291" s="1234" t="str">
        <f t="shared" si="322"/>
        <v xml:space="preserve"> </v>
      </c>
      <c r="HH291" s="1234" t="str">
        <f t="shared" si="323"/>
        <v xml:space="preserve"> </v>
      </c>
      <c r="HI291" s="1234" t="str">
        <f t="shared" si="324"/>
        <v xml:space="preserve"> </v>
      </c>
      <c r="HJ291" s="1234" t="str">
        <f t="shared" si="325"/>
        <v xml:space="preserve"> </v>
      </c>
      <c r="HK291" s="1234" t="str">
        <f t="shared" si="326"/>
        <v xml:space="preserve"> </v>
      </c>
      <c r="HL291" s="1234" t="str">
        <f t="shared" si="327"/>
        <v xml:space="preserve"> </v>
      </c>
      <c r="HM291" s="1234" t="str">
        <f t="shared" si="328"/>
        <v xml:space="preserve"> </v>
      </c>
      <c r="HN291" s="1234">
        <f t="shared" si="329"/>
        <v>0</v>
      </c>
    </row>
    <row r="292" spans="1:222" ht="30" customHeight="1" thickTop="1" thickBot="1">
      <c r="A292" s="1205">
        <f>【A票】【D票】!$D$10</f>
        <v>0</v>
      </c>
      <c r="B292" s="1205">
        <f>【A票】【D票】!$H$10</f>
        <v>0</v>
      </c>
      <c r="C292" s="1206" t="str">
        <f>【A票】【D票】!$K$10</f>
        <v xml:space="preserve"> </v>
      </c>
      <c r="D292" s="1207">
        <f t="shared" si="206"/>
        <v>173</v>
      </c>
      <c r="E292" s="472"/>
      <c r="F292" s="704"/>
      <c r="G292" s="588"/>
      <c r="H292" s="589"/>
      <c r="I292" s="639"/>
      <c r="J292" s="639"/>
      <c r="K292" s="639"/>
      <c r="L292" s="639"/>
      <c r="M292" s="639"/>
      <c r="N292" s="639"/>
      <c r="O292" s="639"/>
      <c r="P292" s="639"/>
      <c r="Q292" s="639"/>
      <c r="R292" s="639"/>
      <c r="S292" s="639"/>
      <c r="T292" s="639"/>
      <c r="U292" s="639"/>
      <c r="V292" s="640"/>
      <c r="W292" s="644"/>
      <c r="X292" s="644"/>
      <c r="Y292" s="645"/>
      <c r="Z292" s="643"/>
      <c r="AA292" s="212" t="str">
        <f t="shared" si="361"/>
        <v xml:space="preserve"> </v>
      </c>
      <c r="AB292" s="212" t="str">
        <f t="shared" si="362"/>
        <v xml:space="preserve"> </v>
      </c>
      <c r="AC292" s="81"/>
      <c r="AD292" s="448"/>
      <c r="AE292" s="448"/>
      <c r="AF292" s="804" t="str">
        <f t="shared" si="301"/>
        <v xml:space="preserve"> </v>
      </c>
      <c r="AG292" s="804" t="str">
        <f t="shared" si="302"/>
        <v xml:space="preserve"> </v>
      </c>
      <c r="AH292" s="440"/>
      <c r="AI292" s="704"/>
      <c r="AJ292" s="442"/>
      <c r="AK292" s="442"/>
      <c r="AL292" s="442"/>
      <c r="AM292" s="442"/>
      <c r="AN292" s="844"/>
      <c r="AO292" s="443"/>
      <c r="AP292" s="441"/>
      <c r="AQ292" s="1328" t="str">
        <f t="shared" si="330"/>
        <v xml:space="preserve"> </v>
      </c>
      <c r="AR292" s="213" t="str">
        <f t="shared" si="363"/>
        <v xml:space="preserve"> </v>
      </c>
      <c r="AS292" s="213" t="str">
        <f t="shared" si="364"/>
        <v xml:space="preserve"> </v>
      </c>
      <c r="AT292" s="1216" t="str">
        <f t="shared" si="365"/>
        <v xml:space="preserve"> </v>
      </c>
      <c r="AU292" s="1217" t="str">
        <f t="shared" si="366"/>
        <v xml:space="preserve"> </v>
      </c>
      <c r="AV292" s="79"/>
      <c r="AW292" s="1218" t="str">
        <f t="shared" si="367"/>
        <v/>
      </c>
      <c r="AX292" s="213" t="str">
        <f t="shared" si="303"/>
        <v xml:space="preserve"> </v>
      </c>
      <c r="AY292" s="213" t="str">
        <f t="shared" si="368"/>
        <v xml:space="preserve"> </v>
      </c>
      <c r="AZ292" s="445"/>
      <c r="BA292" s="81"/>
      <c r="BB292" s="81"/>
      <c r="BC292" s="80"/>
      <c r="BD292" s="245"/>
      <c r="BE292" s="442"/>
      <c r="BF292" s="442"/>
      <c r="BG292" s="442"/>
      <c r="BH292" s="219" t="str">
        <f t="shared" si="304"/>
        <v xml:space="preserve"> </v>
      </c>
      <c r="BI292" s="446"/>
      <c r="BJ292" s="704"/>
      <c r="BK292" s="81"/>
      <c r="BL292" s="451"/>
      <c r="BM292" s="450"/>
      <c r="BN292" s="449"/>
      <c r="BO292" s="449"/>
      <c r="BP292" s="81"/>
      <c r="BQ292" s="81"/>
      <c r="BR292" s="81"/>
      <c r="BS292" s="81"/>
      <c r="BT292" s="81"/>
      <c r="BU292" s="81"/>
      <c r="BV292" s="81"/>
      <c r="BW292" s="81"/>
      <c r="BX292" s="81"/>
      <c r="BY292" s="81"/>
      <c r="BZ292" s="81"/>
      <c r="CA292" s="81"/>
      <c r="CB292" s="81"/>
      <c r="CC292" s="81"/>
      <c r="CD292" s="81"/>
      <c r="CE292" s="81"/>
      <c r="CF292" s="81"/>
      <c r="CG292" s="81"/>
      <c r="CH292" s="81"/>
      <c r="CI292" s="81"/>
      <c r="CJ292" s="81"/>
      <c r="CK292" s="81"/>
      <c r="CL292" s="81"/>
      <c r="CM292" s="81"/>
      <c r="CN292" s="81"/>
      <c r="CO292" s="81"/>
      <c r="CP292" s="81"/>
      <c r="CQ292" s="81"/>
      <c r="CR292" s="81"/>
      <c r="CS292" s="81"/>
      <c r="CT292" s="81"/>
      <c r="CU292" s="81"/>
      <c r="CV292" s="81"/>
      <c r="CW292" s="81"/>
      <c r="CX292" s="81"/>
      <c r="CY292" s="81"/>
      <c r="CZ292" s="81"/>
      <c r="DA292" s="81"/>
      <c r="DB292" s="81"/>
      <c r="DC292" s="81"/>
      <c r="DD292" s="81"/>
      <c r="DE292" s="81"/>
      <c r="DF292" s="81"/>
      <c r="DG292" s="81"/>
      <c r="DH292" s="81"/>
      <c r="DI292" s="81"/>
      <c r="DJ292" s="81"/>
      <c r="DK292" s="448"/>
      <c r="DL292" s="213" t="str">
        <f t="shared" si="305"/>
        <v xml:space="preserve"> </v>
      </c>
      <c r="DM292" s="246">
        <f t="shared" si="369"/>
        <v>173</v>
      </c>
      <c r="DN292" s="447"/>
      <c r="DO292" s="449"/>
      <c r="DP292" s="81"/>
      <c r="DQ292" s="81"/>
      <c r="DR292" s="81"/>
      <c r="DS292" s="81"/>
      <c r="DT292" s="81"/>
      <c r="DU292" s="81"/>
      <c r="DV292" s="448"/>
      <c r="DW292" s="450"/>
      <c r="DX292" s="704"/>
      <c r="DY292" s="213" t="str">
        <f t="shared" si="370"/>
        <v xml:space="preserve"> </v>
      </c>
      <c r="DZ292" s="213" t="str">
        <f t="shared" si="371"/>
        <v xml:space="preserve"> </v>
      </c>
      <c r="EA292" s="247"/>
      <c r="EB292" s="247"/>
      <c r="EC292" s="247"/>
      <c r="ED292" s="247"/>
      <c r="EE292" s="247"/>
      <c r="EF292" s="247"/>
      <c r="EG292" s="450"/>
      <c r="EH292" s="704"/>
      <c r="EI292" s="213" t="str">
        <f t="shared" si="372"/>
        <v xml:space="preserve"> </v>
      </c>
      <c r="EJ292" s="213" t="str">
        <f t="shared" si="373"/>
        <v xml:space="preserve"> </v>
      </c>
      <c r="EK292" s="81"/>
      <c r="EL292" s="81"/>
      <c r="EM292" s="81"/>
      <c r="EN292" s="704"/>
      <c r="EO292" s="213" t="str">
        <f t="shared" si="374"/>
        <v xml:space="preserve"> </v>
      </c>
      <c r="EP292" s="249"/>
      <c r="EQ292" s="704"/>
      <c r="ER292" s="248"/>
      <c r="ES292" s="704"/>
      <c r="ET292" s="248"/>
      <c r="EU292" s="251"/>
      <c r="EV292" s="213" t="str">
        <f t="shared" si="375"/>
        <v xml:space="preserve"> </v>
      </c>
      <c r="EW292" s="213" t="str">
        <f t="shared" si="376"/>
        <v xml:space="preserve"> </v>
      </c>
      <c r="EX292" s="82"/>
      <c r="EY292" s="82"/>
      <c r="EZ292" s="82"/>
      <c r="FA292" s="248"/>
      <c r="FB292" s="1337" t="str">
        <f t="shared" si="377"/>
        <v xml:space="preserve"> </v>
      </c>
      <c r="FC292" s="452"/>
      <c r="FD292" s="213" t="str" cm="1">
        <f t="array" ref="FD292">IF(AND(SUM(COUNTIF(DO292:DV292,{"*実施*"}),COUNTIF(EA292:EF292,{"*実施*"}))&gt;0,FC292=""),"法に基づく措置あり→問12に記入",
IF(AND(SUM(COUNTIF(DO292:DV292,{"*実施*"}),COUNTIF(EA292:EF292,{"*実施*"}))&lt;1,FC292&lt;&gt;""),"法に基づく措置なし→問12に記入不要"," "))</f>
        <v xml:space="preserve"> </v>
      </c>
      <c r="FE292" s="449"/>
      <c r="FF292" s="704"/>
      <c r="FG292" s="81"/>
      <c r="FH292" s="449"/>
      <c r="FI292" s="1100"/>
      <c r="FJ292" s="1107" t="str">
        <f t="shared" si="306"/>
        <v xml:space="preserve"> </v>
      </c>
      <c r="FK292" s="779" t="str">
        <f t="shared" si="378"/>
        <v/>
      </c>
      <c r="FL292" s="212" t="str">
        <f t="shared" si="379"/>
        <v xml:space="preserve"> </v>
      </c>
      <c r="FM292" s="1335" t="str">
        <f t="shared" si="307"/>
        <v xml:space="preserve"> </v>
      </c>
      <c r="FN292" s="1273" t="str">
        <f t="shared" si="308"/>
        <v/>
      </c>
      <c r="FO292" s="1274" t="str">
        <f t="shared" si="309"/>
        <v/>
      </c>
      <c r="FP292" s="1275" t="str">
        <f t="shared" si="310"/>
        <v/>
      </c>
      <c r="FQ292" s="1275" t="str">
        <f t="shared" si="311"/>
        <v/>
      </c>
      <c r="FR292" s="1275" t="str">
        <f t="shared" si="312"/>
        <v/>
      </c>
      <c r="FS292" s="1275" t="str">
        <f t="shared" si="313"/>
        <v/>
      </c>
      <c r="FT292" s="1275" t="str">
        <f t="shared" si="314"/>
        <v/>
      </c>
      <c r="FU292" s="1275" t="str">
        <f t="shared" si="315"/>
        <v/>
      </c>
      <c r="FV292" s="1275" t="str">
        <f t="shared" si="316"/>
        <v/>
      </c>
      <c r="FW292" s="1275" t="str">
        <f t="shared" si="317"/>
        <v/>
      </c>
      <c r="FY292" s="1234" t="str">
        <f t="shared" si="331"/>
        <v xml:space="preserve"> </v>
      </c>
      <c r="FZ292" s="1234" t="str">
        <f t="shared" si="332"/>
        <v xml:space="preserve"> </v>
      </c>
      <c r="GA292" s="1234" t="str">
        <f t="shared" si="333"/>
        <v xml:space="preserve"> </v>
      </c>
      <c r="GB292" s="1234" t="str">
        <f t="shared" si="334"/>
        <v xml:space="preserve"> </v>
      </c>
      <c r="GC292" s="1234" t="str">
        <f t="shared" si="335"/>
        <v xml:space="preserve"> </v>
      </c>
      <c r="GD292" s="1234" t="str">
        <f t="shared" si="336"/>
        <v xml:space="preserve"> </v>
      </c>
      <c r="GE292" s="1234" t="str">
        <f t="shared" si="337"/>
        <v xml:space="preserve"> </v>
      </c>
      <c r="GF292" s="1234" t="str">
        <f t="shared" si="338"/>
        <v xml:space="preserve"> </v>
      </c>
      <c r="GG292" s="1234" t="str">
        <f t="shared" si="339"/>
        <v xml:space="preserve"> </v>
      </c>
      <c r="GH292" s="1234">
        <f t="shared" si="340"/>
        <v>0</v>
      </c>
      <c r="GI292" s="1234" t="str">
        <f t="shared" si="341"/>
        <v xml:space="preserve"> </v>
      </c>
      <c r="GJ292" s="1234" t="str">
        <f t="shared" si="342"/>
        <v xml:space="preserve"> </v>
      </c>
      <c r="GK292" s="1234" t="str">
        <f t="shared" si="343"/>
        <v xml:space="preserve"> </v>
      </c>
      <c r="GL292" s="1234" t="str">
        <f t="shared" si="344"/>
        <v xml:space="preserve"> </v>
      </c>
      <c r="GM292" s="1234" t="str">
        <f t="shared" si="345"/>
        <v xml:space="preserve"> </v>
      </c>
      <c r="GN292" s="1234" t="str">
        <f t="shared" si="346"/>
        <v xml:space="preserve"> </v>
      </c>
      <c r="GO292" s="1234" t="str">
        <f t="shared" si="347"/>
        <v xml:space="preserve"> </v>
      </c>
      <c r="GP292" s="1234" t="str">
        <f t="shared" si="348"/>
        <v xml:space="preserve"> </v>
      </c>
      <c r="GQ292" s="1234" t="str">
        <f t="shared" si="349"/>
        <v xml:space="preserve"> </v>
      </c>
      <c r="GR292" s="1234">
        <f t="shared" si="350"/>
        <v>0</v>
      </c>
      <c r="GS292" s="1234" t="str">
        <f t="shared" si="352"/>
        <v xml:space="preserve"> </v>
      </c>
      <c r="GT292" s="1234" t="str">
        <f t="shared" si="353"/>
        <v xml:space="preserve"> </v>
      </c>
      <c r="GU292" s="1234" t="str">
        <f t="shared" si="354"/>
        <v xml:space="preserve"> </v>
      </c>
      <c r="GV292" s="1234" t="str">
        <f t="shared" si="355"/>
        <v xml:space="preserve"> </v>
      </c>
      <c r="GW292" s="1234" t="str">
        <f t="shared" si="356"/>
        <v xml:space="preserve"> </v>
      </c>
      <c r="GX292" s="1234" t="str">
        <f t="shared" si="357"/>
        <v xml:space="preserve"> </v>
      </c>
      <c r="GY292" s="1234" t="str">
        <f t="shared" si="358"/>
        <v xml:space="preserve"> </v>
      </c>
      <c r="GZ292" s="1234" t="str">
        <f t="shared" si="359"/>
        <v xml:space="preserve"> </v>
      </c>
      <c r="HA292" s="1234" t="str">
        <f t="shared" si="360"/>
        <v xml:space="preserve"> </v>
      </c>
      <c r="HB292" s="1234">
        <f t="shared" si="351"/>
        <v>0</v>
      </c>
      <c r="HC292" s="1234" t="str">
        <f t="shared" si="318"/>
        <v xml:space="preserve"> </v>
      </c>
      <c r="HD292" s="1234" t="str">
        <f t="shared" si="319"/>
        <v xml:space="preserve"> </v>
      </c>
      <c r="HE292" s="1234" t="str">
        <f t="shared" si="320"/>
        <v xml:space="preserve"> </v>
      </c>
      <c r="HF292" s="1234">
        <f t="shared" si="321"/>
        <v>0</v>
      </c>
      <c r="HG292" s="1234" t="str">
        <f t="shared" si="322"/>
        <v xml:space="preserve"> </v>
      </c>
      <c r="HH292" s="1234" t="str">
        <f t="shared" si="323"/>
        <v xml:space="preserve"> </v>
      </c>
      <c r="HI292" s="1234" t="str">
        <f t="shared" si="324"/>
        <v xml:space="preserve"> </v>
      </c>
      <c r="HJ292" s="1234" t="str">
        <f t="shared" si="325"/>
        <v xml:space="preserve"> </v>
      </c>
      <c r="HK292" s="1234" t="str">
        <f t="shared" si="326"/>
        <v xml:space="preserve"> </v>
      </c>
      <c r="HL292" s="1234" t="str">
        <f t="shared" si="327"/>
        <v xml:space="preserve"> </v>
      </c>
      <c r="HM292" s="1234" t="str">
        <f t="shared" si="328"/>
        <v xml:space="preserve"> </v>
      </c>
      <c r="HN292" s="1234">
        <f t="shared" si="329"/>
        <v>0</v>
      </c>
    </row>
    <row r="293" spans="1:222" ht="30" customHeight="1" thickTop="1" thickBot="1">
      <c r="A293" s="1205">
        <f>【A票】【D票】!$D$10</f>
        <v>0</v>
      </c>
      <c r="B293" s="1205">
        <f>【A票】【D票】!$H$10</f>
        <v>0</v>
      </c>
      <c r="C293" s="1206" t="str">
        <f>【A票】【D票】!$K$10</f>
        <v xml:space="preserve"> </v>
      </c>
      <c r="D293" s="1207">
        <f t="shared" si="206"/>
        <v>174</v>
      </c>
      <c r="E293" s="472"/>
      <c r="F293" s="704"/>
      <c r="G293" s="588"/>
      <c r="H293" s="589"/>
      <c r="I293" s="639"/>
      <c r="J293" s="639"/>
      <c r="K293" s="639"/>
      <c r="L293" s="639"/>
      <c r="M293" s="639"/>
      <c r="N293" s="639"/>
      <c r="O293" s="639"/>
      <c r="P293" s="639"/>
      <c r="Q293" s="639"/>
      <c r="R293" s="639"/>
      <c r="S293" s="639"/>
      <c r="T293" s="639"/>
      <c r="U293" s="639"/>
      <c r="V293" s="640"/>
      <c r="W293" s="644"/>
      <c r="X293" s="644"/>
      <c r="Y293" s="645"/>
      <c r="Z293" s="643"/>
      <c r="AA293" s="212" t="str">
        <f t="shared" si="361"/>
        <v xml:space="preserve"> </v>
      </c>
      <c r="AB293" s="212" t="str">
        <f t="shared" si="362"/>
        <v xml:space="preserve"> </v>
      </c>
      <c r="AC293" s="81"/>
      <c r="AD293" s="448"/>
      <c r="AE293" s="448"/>
      <c r="AF293" s="804" t="str">
        <f t="shared" si="301"/>
        <v xml:space="preserve"> </v>
      </c>
      <c r="AG293" s="804" t="str">
        <f t="shared" si="302"/>
        <v xml:space="preserve"> </v>
      </c>
      <c r="AH293" s="440"/>
      <c r="AI293" s="704"/>
      <c r="AJ293" s="442"/>
      <c r="AK293" s="442"/>
      <c r="AL293" s="442"/>
      <c r="AM293" s="442"/>
      <c r="AN293" s="844"/>
      <c r="AO293" s="443"/>
      <c r="AP293" s="441"/>
      <c r="AQ293" s="1328" t="str">
        <f t="shared" si="330"/>
        <v xml:space="preserve"> </v>
      </c>
      <c r="AR293" s="213" t="str">
        <f t="shared" si="363"/>
        <v xml:space="preserve"> </v>
      </c>
      <c r="AS293" s="213" t="str">
        <f t="shared" si="364"/>
        <v xml:space="preserve"> </v>
      </c>
      <c r="AT293" s="1216" t="str">
        <f t="shared" si="365"/>
        <v xml:space="preserve"> </v>
      </c>
      <c r="AU293" s="1217" t="str">
        <f t="shared" si="366"/>
        <v xml:space="preserve"> </v>
      </c>
      <c r="AV293" s="79"/>
      <c r="AW293" s="1218" t="str">
        <f t="shared" si="367"/>
        <v/>
      </c>
      <c r="AX293" s="213" t="str">
        <f t="shared" si="303"/>
        <v xml:space="preserve"> </v>
      </c>
      <c r="AY293" s="213" t="str">
        <f t="shared" si="368"/>
        <v xml:space="preserve"> </v>
      </c>
      <c r="AZ293" s="445"/>
      <c r="BA293" s="81"/>
      <c r="BB293" s="81"/>
      <c r="BC293" s="80"/>
      <c r="BD293" s="245"/>
      <c r="BE293" s="442"/>
      <c r="BF293" s="442"/>
      <c r="BG293" s="442"/>
      <c r="BH293" s="219" t="str">
        <f t="shared" si="304"/>
        <v xml:space="preserve"> </v>
      </c>
      <c r="BI293" s="446"/>
      <c r="BJ293" s="704"/>
      <c r="BK293" s="81"/>
      <c r="BL293" s="451"/>
      <c r="BM293" s="450"/>
      <c r="BN293" s="449"/>
      <c r="BO293" s="449"/>
      <c r="BP293" s="81"/>
      <c r="BQ293" s="81"/>
      <c r="BR293" s="81"/>
      <c r="BS293" s="81"/>
      <c r="BT293" s="81"/>
      <c r="BU293" s="81"/>
      <c r="BV293" s="81"/>
      <c r="BW293" s="81"/>
      <c r="BX293" s="81"/>
      <c r="BY293" s="81"/>
      <c r="BZ293" s="81"/>
      <c r="CA293" s="81"/>
      <c r="CB293" s="81"/>
      <c r="CC293" s="81"/>
      <c r="CD293" s="81"/>
      <c r="CE293" s="81"/>
      <c r="CF293" s="81"/>
      <c r="CG293" s="81"/>
      <c r="CH293" s="81"/>
      <c r="CI293" s="81"/>
      <c r="CJ293" s="81"/>
      <c r="CK293" s="81"/>
      <c r="CL293" s="81"/>
      <c r="CM293" s="81"/>
      <c r="CN293" s="81"/>
      <c r="CO293" s="81"/>
      <c r="CP293" s="81"/>
      <c r="CQ293" s="81"/>
      <c r="CR293" s="81"/>
      <c r="CS293" s="81"/>
      <c r="CT293" s="81"/>
      <c r="CU293" s="81"/>
      <c r="CV293" s="81"/>
      <c r="CW293" s="81"/>
      <c r="CX293" s="81"/>
      <c r="CY293" s="81"/>
      <c r="CZ293" s="81"/>
      <c r="DA293" s="81"/>
      <c r="DB293" s="81"/>
      <c r="DC293" s="81"/>
      <c r="DD293" s="81"/>
      <c r="DE293" s="81"/>
      <c r="DF293" s="81"/>
      <c r="DG293" s="81"/>
      <c r="DH293" s="81"/>
      <c r="DI293" s="81"/>
      <c r="DJ293" s="81"/>
      <c r="DK293" s="448"/>
      <c r="DL293" s="213" t="str">
        <f t="shared" si="305"/>
        <v xml:space="preserve"> </v>
      </c>
      <c r="DM293" s="246">
        <f t="shared" si="369"/>
        <v>174</v>
      </c>
      <c r="DN293" s="447"/>
      <c r="DO293" s="449"/>
      <c r="DP293" s="81"/>
      <c r="DQ293" s="81"/>
      <c r="DR293" s="81"/>
      <c r="DS293" s="81"/>
      <c r="DT293" s="81"/>
      <c r="DU293" s="81"/>
      <c r="DV293" s="448"/>
      <c r="DW293" s="450"/>
      <c r="DX293" s="704"/>
      <c r="DY293" s="213" t="str">
        <f t="shared" si="370"/>
        <v xml:space="preserve"> </v>
      </c>
      <c r="DZ293" s="213" t="str">
        <f t="shared" si="371"/>
        <v xml:space="preserve"> </v>
      </c>
      <c r="EA293" s="247"/>
      <c r="EB293" s="247"/>
      <c r="EC293" s="247"/>
      <c r="ED293" s="247"/>
      <c r="EE293" s="247"/>
      <c r="EF293" s="247"/>
      <c r="EG293" s="450"/>
      <c r="EH293" s="704"/>
      <c r="EI293" s="213" t="str">
        <f t="shared" si="372"/>
        <v xml:space="preserve"> </v>
      </c>
      <c r="EJ293" s="213" t="str">
        <f t="shared" si="373"/>
        <v xml:space="preserve"> </v>
      </c>
      <c r="EK293" s="81"/>
      <c r="EL293" s="81"/>
      <c r="EM293" s="81"/>
      <c r="EN293" s="704"/>
      <c r="EO293" s="213" t="str">
        <f t="shared" si="374"/>
        <v xml:space="preserve"> </v>
      </c>
      <c r="EP293" s="249"/>
      <c r="EQ293" s="704"/>
      <c r="ER293" s="248"/>
      <c r="ES293" s="704"/>
      <c r="ET293" s="248"/>
      <c r="EU293" s="251"/>
      <c r="EV293" s="213" t="str">
        <f t="shared" si="375"/>
        <v xml:space="preserve"> </v>
      </c>
      <c r="EW293" s="213" t="str">
        <f t="shared" si="376"/>
        <v xml:space="preserve"> </v>
      </c>
      <c r="EX293" s="82"/>
      <c r="EY293" s="82"/>
      <c r="EZ293" s="82"/>
      <c r="FA293" s="248"/>
      <c r="FB293" s="1337" t="str">
        <f t="shared" si="377"/>
        <v xml:space="preserve"> </v>
      </c>
      <c r="FC293" s="452"/>
      <c r="FD293" s="213" t="str" cm="1">
        <f t="array" ref="FD293">IF(AND(SUM(COUNTIF(DO293:DV293,{"*実施*"}),COUNTIF(EA293:EF293,{"*実施*"}))&gt;0,FC293=""),"法に基づく措置あり→問12に記入",
IF(AND(SUM(COUNTIF(DO293:DV293,{"*実施*"}),COUNTIF(EA293:EF293,{"*実施*"}))&lt;1,FC293&lt;&gt;""),"法に基づく措置なし→問12に記入不要"," "))</f>
        <v xml:space="preserve"> </v>
      </c>
      <c r="FE293" s="449"/>
      <c r="FF293" s="704"/>
      <c r="FG293" s="81"/>
      <c r="FH293" s="449"/>
      <c r="FI293" s="1100"/>
      <c r="FJ293" s="1107" t="str">
        <f t="shared" si="306"/>
        <v xml:space="preserve"> </v>
      </c>
      <c r="FK293" s="779" t="str">
        <f t="shared" si="378"/>
        <v/>
      </c>
      <c r="FL293" s="212" t="str">
        <f t="shared" si="379"/>
        <v xml:space="preserve"> </v>
      </c>
      <c r="FM293" s="1335" t="str">
        <f t="shared" si="307"/>
        <v xml:space="preserve"> </v>
      </c>
      <c r="FN293" s="1273" t="str">
        <f t="shared" si="308"/>
        <v/>
      </c>
      <c r="FO293" s="1274" t="str">
        <f t="shared" si="309"/>
        <v/>
      </c>
      <c r="FP293" s="1275" t="str">
        <f t="shared" si="310"/>
        <v/>
      </c>
      <c r="FQ293" s="1275" t="str">
        <f t="shared" si="311"/>
        <v/>
      </c>
      <c r="FR293" s="1275" t="str">
        <f t="shared" si="312"/>
        <v/>
      </c>
      <c r="FS293" s="1275" t="str">
        <f t="shared" si="313"/>
        <v/>
      </c>
      <c r="FT293" s="1275" t="str">
        <f t="shared" si="314"/>
        <v/>
      </c>
      <c r="FU293" s="1275" t="str">
        <f t="shared" si="315"/>
        <v/>
      </c>
      <c r="FV293" s="1275" t="str">
        <f t="shared" si="316"/>
        <v/>
      </c>
      <c r="FW293" s="1275" t="str">
        <f t="shared" si="317"/>
        <v/>
      </c>
      <c r="FY293" s="1234" t="str">
        <f t="shared" si="331"/>
        <v xml:space="preserve"> </v>
      </c>
      <c r="FZ293" s="1234" t="str">
        <f t="shared" si="332"/>
        <v xml:space="preserve"> </v>
      </c>
      <c r="GA293" s="1234" t="str">
        <f t="shared" si="333"/>
        <v xml:space="preserve"> </v>
      </c>
      <c r="GB293" s="1234" t="str">
        <f t="shared" si="334"/>
        <v xml:space="preserve"> </v>
      </c>
      <c r="GC293" s="1234" t="str">
        <f t="shared" si="335"/>
        <v xml:space="preserve"> </v>
      </c>
      <c r="GD293" s="1234" t="str">
        <f t="shared" si="336"/>
        <v xml:space="preserve"> </v>
      </c>
      <c r="GE293" s="1234" t="str">
        <f t="shared" si="337"/>
        <v xml:space="preserve"> </v>
      </c>
      <c r="GF293" s="1234" t="str">
        <f t="shared" si="338"/>
        <v xml:space="preserve"> </v>
      </c>
      <c r="GG293" s="1234" t="str">
        <f t="shared" si="339"/>
        <v xml:space="preserve"> </v>
      </c>
      <c r="GH293" s="1234">
        <f t="shared" si="340"/>
        <v>0</v>
      </c>
      <c r="GI293" s="1234" t="str">
        <f t="shared" si="341"/>
        <v xml:space="preserve"> </v>
      </c>
      <c r="GJ293" s="1234" t="str">
        <f t="shared" si="342"/>
        <v xml:space="preserve"> </v>
      </c>
      <c r="GK293" s="1234" t="str">
        <f t="shared" si="343"/>
        <v xml:space="preserve"> </v>
      </c>
      <c r="GL293" s="1234" t="str">
        <f t="shared" si="344"/>
        <v xml:space="preserve"> </v>
      </c>
      <c r="GM293" s="1234" t="str">
        <f t="shared" si="345"/>
        <v xml:space="preserve"> </v>
      </c>
      <c r="GN293" s="1234" t="str">
        <f t="shared" si="346"/>
        <v xml:space="preserve"> </v>
      </c>
      <c r="GO293" s="1234" t="str">
        <f t="shared" si="347"/>
        <v xml:space="preserve"> </v>
      </c>
      <c r="GP293" s="1234" t="str">
        <f t="shared" si="348"/>
        <v xml:space="preserve"> </v>
      </c>
      <c r="GQ293" s="1234" t="str">
        <f t="shared" si="349"/>
        <v xml:space="preserve"> </v>
      </c>
      <c r="GR293" s="1234">
        <f t="shared" si="350"/>
        <v>0</v>
      </c>
      <c r="GS293" s="1234" t="str">
        <f t="shared" si="352"/>
        <v xml:space="preserve"> </v>
      </c>
      <c r="GT293" s="1234" t="str">
        <f t="shared" si="353"/>
        <v xml:space="preserve"> </v>
      </c>
      <c r="GU293" s="1234" t="str">
        <f t="shared" si="354"/>
        <v xml:space="preserve"> </v>
      </c>
      <c r="GV293" s="1234" t="str">
        <f t="shared" si="355"/>
        <v xml:space="preserve"> </v>
      </c>
      <c r="GW293" s="1234" t="str">
        <f t="shared" si="356"/>
        <v xml:space="preserve"> </v>
      </c>
      <c r="GX293" s="1234" t="str">
        <f t="shared" si="357"/>
        <v xml:space="preserve"> </v>
      </c>
      <c r="GY293" s="1234" t="str">
        <f t="shared" si="358"/>
        <v xml:space="preserve"> </v>
      </c>
      <c r="GZ293" s="1234" t="str">
        <f t="shared" si="359"/>
        <v xml:space="preserve"> </v>
      </c>
      <c r="HA293" s="1234" t="str">
        <f t="shared" si="360"/>
        <v xml:space="preserve"> </v>
      </c>
      <c r="HB293" s="1234">
        <f t="shared" si="351"/>
        <v>0</v>
      </c>
      <c r="HC293" s="1234" t="str">
        <f t="shared" si="318"/>
        <v xml:space="preserve"> </v>
      </c>
      <c r="HD293" s="1234" t="str">
        <f t="shared" si="319"/>
        <v xml:space="preserve"> </v>
      </c>
      <c r="HE293" s="1234" t="str">
        <f t="shared" si="320"/>
        <v xml:space="preserve"> </v>
      </c>
      <c r="HF293" s="1234">
        <f t="shared" si="321"/>
        <v>0</v>
      </c>
      <c r="HG293" s="1234" t="str">
        <f t="shared" si="322"/>
        <v xml:space="preserve"> </v>
      </c>
      <c r="HH293" s="1234" t="str">
        <f t="shared" si="323"/>
        <v xml:space="preserve"> </v>
      </c>
      <c r="HI293" s="1234" t="str">
        <f t="shared" si="324"/>
        <v xml:space="preserve"> </v>
      </c>
      <c r="HJ293" s="1234" t="str">
        <f t="shared" si="325"/>
        <v xml:space="preserve"> </v>
      </c>
      <c r="HK293" s="1234" t="str">
        <f t="shared" si="326"/>
        <v xml:space="preserve"> </v>
      </c>
      <c r="HL293" s="1234" t="str">
        <f t="shared" si="327"/>
        <v xml:space="preserve"> </v>
      </c>
      <c r="HM293" s="1234" t="str">
        <f t="shared" si="328"/>
        <v xml:space="preserve"> </v>
      </c>
      <c r="HN293" s="1234">
        <f t="shared" si="329"/>
        <v>0</v>
      </c>
    </row>
    <row r="294" spans="1:222" ht="30" customHeight="1" thickTop="1" thickBot="1">
      <c r="A294" s="1205">
        <f>【A票】【D票】!$D$10</f>
        <v>0</v>
      </c>
      <c r="B294" s="1205">
        <f>【A票】【D票】!$H$10</f>
        <v>0</v>
      </c>
      <c r="C294" s="1206" t="str">
        <f>【A票】【D票】!$K$10</f>
        <v xml:space="preserve"> </v>
      </c>
      <c r="D294" s="1207">
        <f t="shared" si="206"/>
        <v>175</v>
      </c>
      <c r="E294" s="472"/>
      <c r="F294" s="704"/>
      <c r="G294" s="588"/>
      <c r="H294" s="589"/>
      <c r="I294" s="639"/>
      <c r="J294" s="639"/>
      <c r="K294" s="639"/>
      <c r="L294" s="639"/>
      <c r="M294" s="639"/>
      <c r="N294" s="639"/>
      <c r="O294" s="639"/>
      <c r="P294" s="639"/>
      <c r="Q294" s="639"/>
      <c r="R294" s="639"/>
      <c r="S294" s="639"/>
      <c r="T294" s="639"/>
      <c r="U294" s="639"/>
      <c r="V294" s="640"/>
      <c r="W294" s="644"/>
      <c r="X294" s="644"/>
      <c r="Y294" s="645"/>
      <c r="Z294" s="643"/>
      <c r="AA294" s="212" t="str">
        <f t="shared" si="361"/>
        <v xml:space="preserve"> </v>
      </c>
      <c r="AB294" s="212" t="str">
        <f t="shared" si="362"/>
        <v xml:space="preserve"> </v>
      </c>
      <c r="AC294" s="81"/>
      <c r="AD294" s="448"/>
      <c r="AE294" s="448"/>
      <c r="AF294" s="804" t="str">
        <f t="shared" si="301"/>
        <v xml:space="preserve"> </v>
      </c>
      <c r="AG294" s="804" t="str">
        <f t="shared" si="302"/>
        <v xml:space="preserve"> </v>
      </c>
      <c r="AH294" s="440"/>
      <c r="AI294" s="704"/>
      <c r="AJ294" s="442"/>
      <c r="AK294" s="442"/>
      <c r="AL294" s="442"/>
      <c r="AM294" s="442"/>
      <c r="AN294" s="844"/>
      <c r="AO294" s="443"/>
      <c r="AP294" s="441"/>
      <c r="AQ294" s="1328" t="str">
        <f t="shared" si="330"/>
        <v xml:space="preserve"> </v>
      </c>
      <c r="AR294" s="213" t="str">
        <f t="shared" si="363"/>
        <v xml:space="preserve"> </v>
      </c>
      <c r="AS294" s="213" t="str">
        <f t="shared" si="364"/>
        <v xml:space="preserve"> </v>
      </c>
      <c r="AT294" s="1216" t="str">
        <f t="shared" si="365"/>
        <v xml:space="preserve"> </v>
      </c>
      <c r="AU294" s="1217" t="str">
        <f t="shared" si="366"/>
        <v xml:space="preserve"> </v>
      </c>
      <c r="AV294" s="79"/>
      <c r="AW294" s="1218" t="str">
        <f t="shared" si="367"/>
        <v/>
      </c>
      <c r="AX294" s="213" t="str">
        <f t="shared" si="303"/>
        <v xml:space="preserve"> </v>
      </c>
      <c r="AY294" s="213" t="str">
        <f t="shared" si="368"/>
        <v xml:space="preserve"> </v>
      </c>
      <c r="AZ294" s="445"/>
      <c r="BA294" s="81"/>
      <c r="BB294" s="81"/>
      <c r="BC294" s="80"/>
      <c r="BD294" s="245"/>
      <c r="BE294" s="442"/>
      <c r="BF294" s="442"/>
      <c r="BG294" s="442"/>
      <c r="BH294" s="219" t="str">
        <f t="shared" si="304"/>
        <v xml:space="preserve"> </v>
      </c>
      <c r="BI294" s="446"/>
      <c r="BJ294" s="704"/>
      <c r="BK294" s="81"/>
      <c r="BL294" s="451"/>
      <c r="BM294" s="450"/>
      <c r="BN294" s="449"/>
      <c r="BO294" s="449"/>
      <c r="BP294" s="81"/>
      <c r="BQ294" s="81"/>
      <c r="BR294" s="81"/>
      <c r="BS294" s="81"/>
      <c r="BT294" s="81"/>
      <c r="BU294" s="81"/>
      <c r="BV294" s="81"/>
      <c r="BW294" s="81"/>
      <c r="BX294" s="81"/>
      <c r="BY294" s="81"/>
      <c r="BZ294" s="81"/>
      <c r="CA294" s="81"/>
      <c r="CB294" s="81"/>
      <c r="CC294" s="81"/>
      <c r="CD294" s="81"/>
      <c r="CE294" s="81"/>
      <c r="CF294" s="81"/>
      <c r="CG294" s="81"/>
      <c r="CH294" s="81"/>
      <c r="CI294" s="81"/>
      <c r="CJ294" s="81"/>
      <c r="CK294" s="81"/>
      <c r="CL294" s="81"/>
      <c r="CM294" s="81"/>
      <c r="CN294" s="81"/>
      <c r="CO294" s="81"/>
      <c r="CP294" s="81"/>
      <c r="CQ294" s="81"/>
      <c r="CR294" s="81"/>
      <c r="CS294" s="81"/>
      <c r="CT294" s="81"/>
      <c r="CU294" s="81"/>
      <c r="CV294" s="81"/>
      <c r="CW294" s="81"/>
      <c r="CX294" s="81"/>
      <c r="CY294" s="81"/>
      <c r="CZ294" s="81"/>
      <c r="DA294" s="81"/>
      <c r="DB294" s="81"/>
      <c r="DC294" s="81"/>
      <c r="DD294" s="81"/>
      <c r="DE294" s="81"/>
      <c r="DF294" s="81"/>
      <c r="DG294" s="81"/>
      <c r="DH294" s="81"/>
      <c r="DI294" s="81"/>
      <c r="DJ294" s="81"/>
      <c r="DK294" s="448"/>
      <c r="DL294" s="213" t="str">
        <f t="shared" si="305"/>
        <v xml:space="preserve"> </v>
      </c>
      <c r="DM294" s="246">
        <f t="shared" si="369"/>
        <v>175</v>
      </c>
      <c r="DN294" s="447"/>
      <c r="DO294" s="449"/>
      <c r="DP294" s="81"/>
      <c r="DQ294" s="81"/>
      <c r="DR294" s="81"/>
      <c r="DS294" s="81"/>
      <c r="DT294" s="81"/>
      <c r="DU294" s="81"/>
      <c r="DV294" s="448"/>
      <c r="DW294" s="450"/>
      <c r="DX294" s="704"/>
      <c r="DY294" s="213" t="str">
        <f t="shared" si="370"/>
        <v xml:space="preserve"> </v>
      </c>
      <c r="DZ294" s="213" t="str">
        <f t="shared" si="371"/>
        <v xml:space="preserve"> </v>
      </c>
      <c r="EA294" s="247"/>
      <c r="EB294" s="247"/>
      <c r="EC294" s="247"/>
      <c r="ED294" s="247"/>
      <c r="EE294" s="247"/>
      <c r="EF294" s="247"/>
      <c r="EG294" s="450"/>
      <c r="EH294" s="704"/>
      <c r="EI294" s="213" t="str">
        <f t="shared" si="372"/>
        <v xml:space="preserve"> </v>
      </c>
      <c r="EJ294" s="213" t="str">
        <f t="shared" si="373"/>
        <v xml:space="preserve"> </v>
      </c>
      <c r="EK294" s="81"/>
      <c r="EL294" s="81"/>
      <c r="EM294" s="81"/>
      <c r="EN294" s="704"/>
      <c r="EO294" s="213" t="str">
        <f t="shared" si="374"/>
        <v xml:space="preserve"> </v>
      </c>
      <c r="EP294" s="249"/>
      <c r="EQ294" s="704"/>
      <c r="ER294" s="248"/>
      <c r="ES294" s="704"/>
      <c r="ET294" s="248"/>
      <c r="EU294" s="251"/>
      <c r="EV294" s="213" t="str">
        <f t="shared" si="375"/>
        <v xml:space="preserve"> </v>
      </c>
      <c r="EW294" s="213" t="str">
        <f t="shared" si="376"/>
        <v xml:space="preserve"> </v>
      </c>
      <c r="EX294" s="82"/>
      <c r="EY294" s="82"/>
      <c r="EZ294" s="82"/>
      <c r="FA294" s="248"/>
      <c r="FB294" s="1337" t="str">
        <f t="shared" si="377"/>
        <v xml:space="preserve"> </v>
      </c>
      <c r="FC294" s="452"/>
      <c r="FD294" s="213" t="str" cm="1">
        <f t="array" ref="FD294">IF(AND(SUM(COUNTIF(DO294:DV294,{"*実施*"}),COUNTIF(EA294:EF294,{"*実施*"}))&gt;0,FC294=""),"法に基づく措置あり→問12に記入",
IF(AND(SUM(COUNTIF(DO294:DV294,{"*実施*"}),COUNTIF(EA294:EF294,{"*実施*"}))&lt;1,FC294&lt;&gt;""),"法に基づく措置なし→問12に記入不要"," "))</f>
        <v xml:space="preserve"> </v>
      </c>
      <c r="FE294" s="449"/>
      <c r="FF294" s="704"/>
      <c r="FG294" s="81"/>
      <c r="FH294" s="449"/>
      <c r="FI294" s="1100"/>
      <c r="FJ294" s="1107" t="str">
        <f t="shared" si="306"/>
        <v xml:space="preserve"> </v>
      </c>
      <c r="FK294" s="779" t="str">
        <f t="shared" si="378"/>
        <v/>
      </c>
      <c r="FL294" s="212" t="str">
        <f t="shared" si="379"/>
        <v xml:space="preserve"> </v>
      </c>
      <c r="FM294" s="1335" t="str">
        <f t="shared" si="307"/>
        <v xml:space="preserve"> </v>
      </c>
      <c r="FN294" s="1273" t="str">
        <f t="shared" si="308"/>
        <v/>
      </c>
      <c r="FO294" s="1274" t="str">
        <f t="shared" si="309"/>
        <v/>
      </c>
      <c r="FP294" s="1275" t="str">
        <f t="shared" si="310"/>
        <v/>
      </c>
      <c r="FQ294" s="1275" t="str">
        <f t="shared" si="311"/>
        <v/>
      </c>
      <c r="FR294" s="1275" t="str">
        <f t="shared" si="312"/>
        <v/>
      </c>
      <c r="FS294" s="1275" t="str">
        <f t="shared" si="313"/>
        <v/>
      </c>
      <c r="FT294" s="1275" t="str">
        <f t="shared" si="314"/>
        <v/>
      </c>
      <c r="FU294" s="1275" t="str">
        <f t="shared" si="315"/>
        <v/>
      </c>
      <c r="FV294" s="1275" t="str">
        <f t="shared" si="316"/>
        <v/>
      </c>
      <c r="FW294" s="1275" t="str">
        <f t="shared" si="317"/>
        <v/>
      </c>
      <c r="FY294" s="1234" t="str">
        <f t="shared" si="331"/>
        <v xml:space="preserve"> </v>
      </c>
      <c r="FZ294" s="1234" t="str">
        <f t="shared" si="332"/>
        <v xml:space="preserve"> </v>
      </c>
      <c r="GA294" s="1234" t="str">
        <f t="shared" si="333"/>
        <v xml:space="preserve"> </v>
      </c>
      <c r="GB294" s="1234" t="str">
        <f t="shared" si="334"/>
        <v xml:space="preserve"> </v>
      </c>
      <c r="GC294" s="1234" t="str">
        <f t="shared" si="335"/>
        <v xml:space="preserve"> </v>
      </c>
      <c r="GD294" s="1234" t="str">
        <f t="shared" si="336"/>
        <v xml:space="preserve"> </v>
      </c>
      <c r="GE294" s="1234" t="str">
        <f t="shared" si="337"/>
        <v xml:space="preserve"> </v>
      </c>
      <c r="GF294" s="1234" t="str">
        <f t="shared" si="338"/>
        <v xml:space="preserve"> </v>
      </c>
      <c r="GG294" s="1234" t="str">
        <f t="shared" si="339"/>
        <v xml:space="preserve"> </v>
      </c>
      <c r="GH294" s="1234">
        <f t="shared" si="340"/>
        <v>0</v>
      </c>
      <c r="GI294" s="1234" t="str">
        <f t="shared" si="341"/>
        <v xml:space="preserve"> </v>
      </c>
      <c r="GJ294" s="1234" t="str">
        <f t="shared" si="342"/>
        <v xml:space="preserve"> </v>
      </c>
      <c r="GK294" s="1234" t="str">
        <f t="shared" si="343"/>
        <v xml:space="preserve"> </v>
      </c>
      <c r="GL294" s="1234" t="str">
        <f t="shared" si="344"/>
        <v xml:space="preserve"> </v>
      </c>
      <c r="GM294" s="1234" t="str">
        <f t="shared" si="345"/>
        <v xml:space="preserve"> </v>
      </c>
      <c r="GN294" s="1234" t="str">
        <f t="shared" si="346"/>
        <v xml:space="preserve"> </v>
      </c>
      <c r="GO294" s="1234" t="str">
        <f t="shared" si="347"/>
        <v xml:space="preserve"> </v>
      </c>
      <c r="GP294" s="1234" t="str">
        <f t="shared" si="348"/>
        <v xml:space="preserve"> </v>
      </c>
      <c r="GQ294" s="1234" t="str">
        <f t="shared" si="349"/>
        <v xml:space="preserve"> </v>
      </c>
      <c r="GR294" s="1234">
        <f t="shared" si="350"/>
        <v>0</v>
      </c>
      <c r="GS294" s="1234" t="str">
        <f t="shared" si="352"/>
        <v xml:space="preserve"> </v>
      </c>
      <c r="GT294" s="1234" t="str">
        <f t="shared" si="353"/>
        <v xml:space="preserve"> </v>
      </c>
      <c r="GU294" s="1234" t="str">
        <f t="shared" si="354"/>
        <v xml:space="preserve"> </v>
      </c>
      <c r="GV294" s="1234" t="str">
        <f t="shared" si="355"/>
        <v xml:space="preserve"> </v>
      </c>
      <c r="GW294" s="1234" t="str">
        <f t="shared" si="356"/>
        <v xml:space="preserve"> </v>
      </c>
      <c r="GX294" s="1234" t="str">
        <f t="shared" si="357"/>
        <v xml:space="preserve"> </v>
      </c>
      <c r="GY294" s="1234" t="str">
        <f t="shared" si="358"/>
        <v xml:space="preserve"> </v>
      </c>
      <c r="GZ294" s="1234" t="str">
        <f t="shared" si="359"/>
        <v xml:space="preserve"> </v>
      </c>
      <c r="HA294" s="1234" t="str">
        <f t="shared" si="360"/>
        <v xml:space="preserve"> </v>
      </c>
      <c r="HB294" s="1234">
        <f t="shared" si="351"/>
        <v>0</v>
      </c>
      <c r="HC294" s="1234" t="str">
        <f t="shared" si="318"/>
        <v xml:space="preserve"> </v>
      </c>
      <c r="HD294" s="1234" t="str">
        <f t="shared" si="319"/>
        <v xml:space="preserve"> </v>
      </c>
      <c r="HE294" s="1234" t="str">
        <f t="shared" si="320"/>
        <v xml:space="preserve"> </v>
      </c>
      <c r="HF294" s="1234">
        <f t="shared" si="321"/>
        <v>0</v>
      </c>
      <c r="HG294" s="1234" t="str">
        <f t="shared" si="322"/>
        <v xml:space="preserve"> </v>
      </c>
      <c r="HH294" s="1234" t="str">
        <f t="shared" si="323"/>
        <v xml:space="preserve"> </v>
      </c>
      <c r="HI294" s="1234" t="str">
        <f t="shared" si="324"/>
        <v xml:space="preserve"> </v>
      </c>
      <c r="HJ294" s="1234" t="str">
        <f t="shared" si="325"/>
        <v xml:space="preserve"> </v>
      </c>
      <c r="HK294" s="1234" t="str">
        <f t="shared" si="326"/>
        <v xml:space="preserve"> </v>
      </c>
      <c r="HL294" s="1234" t="str">
        <f t="shared" si="327"/>
        <v xml:space="preserve"> </v>
      </c>
      <c r="HM294" s="1234" t="str">
        <f t="shared" si="328"/>
        <v xml:space="preserve"> </v>
      </c>
      <c r="HN294" s="1234">
        <f t="shared" si="329"/>
        <v>0</v>
      </c>
    </row>
    <row r="295" spans="1:222" ht="30" customHeight="1" thickTop="1" thickBot="1">
      <c r="A295" s="1205">
        <f>【A票】【D票】!$D$10</f>
        <v>0</v>
      </c>
      <c r="B295" s="1205">
        <f>【A票】【D票】!$H$10</f>
        <v>0</v>
      </c>
      <c r="C295" s="1206" t="str">
        <f>【A票】【D票】!$K$10</f>
        <v xml:space="preserve"> </v>
      </c>
      <c r="D295" s="1207">
        <f t="shared" si="206"/>
        <v>176</v>
      </c>
      <c r="E295" s="472"/>
      <c r="F295" s="704"/>
      <c r="G295" s="588"/>
      <c r="H295" s="589"/>
      <c r="I295" s="639"/>
      <c r="J295" s="639"/>
      <c r="K295" s="639"/>
      <c r="L295" s="639"/>
      <c r="M295" s="639"/>
      <c r="N295" s="639"/>
      <c r="O295" s="639"/>
      <c r="P295" s="639"/>
      <c r="Q295" s="639"/>
      <c r="R295" s="639"/>
      <c r="S295" s="639"/>
      <c r="T295" s="639"/>
      <c r="U295" s="639"/>
      <c r="V295" s="640"/>
      <c r="W295" s="644"/>
      <c r="X295" s="644"/>
      <c r="Y295" s="645"/>
      <c r="Z295" s="643"/>
      <c r="AA295" s="212" t="str">
        <f t="shared" si="361"/>
        <v xml:space="preserve"> </v>
      </c>
      <c r="AB295" s="212" t="str">
        <f t="shared" si="362"/>
        <v xml:space="preserve"> </v>
      </c>
      <c r="AC295" s="81"/>
      <c r="AD295" s="448"/>
      <c r="AE295" s="448"/>
      <c r="AF295" s="804" t="str">
        <f t="shared" si="301"/>
        <v xml:space="preserve"> </v>
      </c>
      <c r="AG295" s="804" t="str">
        <f t="shared" si="302"/>
        <v xml:space="preserve"> </v>
      </c>
      <c r="AH295" s="440"/>
      <c r="AI295" s="704"/>
      <c r="AJ295" s="442"/>
      <c r="AK295" s="442"/>
      <c r="AL295" s="442"/>
      <c r="AM295" s="442"/>
      <c r="AN295" s="844"/>
      <c r="AO295" s="443"/>
      <c r="AP295" s="441"/>
      <c r="AQ295" s="1328" t="str">
        <f t="shared" si="330"/>
        <v xml:space="preserve"> </v>
      </c>
      <c r="AR295" s="213" t="str">
        <f t="shared" si="363"/>
        <v xml:space="preserve"> </v>
      </c>
      <c r="AS295" s="213" t="str">
        <f t="shared" si="364"/>
        <v xml:space="preserve"> </v>
      </c>
      <c r="AT295" s="1216" t="str">
        <f t="shared" si="365"/>
        <v xml:space="preserve"> </v>
      </c>
      <c r="AU295" s="1217" t="str">
        <f t="shared" si="366"/>
        <v xml:space="preserve"> </v>
      </c>
      <c r="AV295" s="79"/>
      <c r="AW295" s="1218" t="str">
        <f t="shared" si="367"/>
        <v/>
      </c>
      <c r="AX295" s="213" t="str">
        <f t="shared" si="303"/>
        <v xml:space="preserve"> </v>
      </c>
      <c r="AY295" s="213" t="str">
        <f t="shared" si="368"/>
        <v xml:space="preserve"> </v>
      </c>
      <c r="AZ295" s="445"/>
      <c r="BA295" s="81"/>
      <c r="BB295" s="81"/>
      <c r="BC295" s="80"/>
      <c r="BD295" s="245"/>
      <c r="BE295" s="442"/>
      <c r="BF295" s="442"/>
      <c r="BG295" s="442"/>
      <c r="BH295" s="219" t="str">
        <f t="shared" si="304"/>
        <v xml:space="preserve"> </v>
      </c>
      <c r="BI295" s="446"/>
      <c r="BJ295" s="704"/>
      <c r="BK295" s="81"/>
      <c r="BL295" s="451"/>
      <c r="BM295" s="450"/>
      <c r="BN295" s="449"/>
      <c r="BO295" s="449"/>
      <c r="BP295" s="81"/>
      <c r="BQ295" s="81"/>
      <c r="BR295" s="81"/>
      <c r="BS295" s="81"/>
      <c r="BT295" s="81"/>
      <c r="BU295" s="81"/>
      <c r="BV295" s="81"/>
      <c r="BW295" s="81"/>
      <c r="BX295" s="81"/>
      <c r="BY295" s="81"/>
      <c r="BZ295" s="81"/>
      <c r="CA295" s="81"/>
      <c r="CB295" s="81"/>
      <c r="CC295" s="81"/>
      <c r="CD295" s="81"/>
      <c r="CE295" s="81"/>
      <c r="CF295" s="81"/>
      <c r="CG295" s="81"/>
      <c r="CH295" s="81"/>
      <c r="CI295" s="81"/>
      <c r="CJ295" s="81"/>
      <c r="CK295" s="81"/>
      <c r="CL295" s="81"/>
      <c r="CM295" s="81"/>
      <c r="CN295" s="81"/>
      <c r="CO295" s="81"/>
      <c r="CP295" s="81"/>
      <c r="CQ295" s="81"/>
      <c r="CR295" s="81"/>
      <c r="CS295" s="81"/>
      <c r="CT295" s="81"/>
      <c r="CU295" s="81"/>
      <c r="CV295" s="81"/>
      <c r="CW295" s="81"/>
      <c r="CX295" s="81"/>
      <c r="CY295" s="81"/>
      <c r="CZ295" s="81"/>
      <c r="DA295" s="81"/>
      <c r="DB295" s="81"/>
      <c r="DC295" s="81"/>
      <c r="DD295" s="81"/>
      <c r="DE295" s="81"/>
      <c r="DF295" s="81"/>
      <c r="DG295" s="81"/>
      <c r="DH295" s="81"/>
      <c r="DI295" s="81"/>
      <c r="DJ295" s="81"/>
      <c r="DK295" s="448"/>
      <c r="DL295" s="213" t="str">
        <f t="shared" si="305"/>
        <v xml:space="preserve"> </v>
      </c>
      <c r="DM295" s="246">
        <f t="shared" si="369"/>
        <v>176</v>
      </c>
      <c r="DN295" s="447"/>
      <c r="DO295" s="449"/>
      <c r="DP295" s="81"/>
      <c r="DQ295" s="81"/>
      <c r="DR295" s="81"/>
      <c r="DS295" s="81"/>
      <c r="DT295" s="81"/>
      <c r="DU295" s="81"/>
      <c r="DV295" s="448"/>
      <c r="DW295" s="450"/>
      <c r="DX295" s="704"/>
      <c r="DY295" s="213" t="str">
        <f t="shared" si="370"/>
        <v xml:space="preserve"> </v>
      </c>
      <c r="DZ295" s="213" t="str">
        <f t="shared" si="371"/>
        <v xml:space="preserve"> </v>
      </c>
      <c r="EA295" s="247"/>
      <c r="EB295" s="247"/>
      <c r="EC295" s="247"/>
      <c r="ED295" s="247"/>
      <c r="EE295" s="247"/>
      <c r="EF295" s="247"/>
      <c r="EG295" s="450"/>
      <c r="EH295" s="704"/>
      <c r="EI295" s="213" t="str">
        <f t="shared" si="372"/>
        <v xml:space="preserve"> </v>
      </c>
      <c r="EJ295" s="213" t="str">
        <f t="shared" si="373"/>
        <v xml:space="preserve"> </v>
      </c>
      <c r="EK295" s="81"/>
      <c r="EL295" s="81"/>
      <c r="EM295" s="81"/>
      <c r="EN295" s="704"/>
      <c r="EO295" s="213" t="str">
        <f t="shared" si="374"/>
        <v xml:space="preserve"> </v>
      </c>
      <c r="EP295" s="249"/>
      <c r="EQ295" s="704"/>
      <c r="ER295" s="248"/>
      <c r="ES295" s="704"/>
      <c r="ET295" s="248"/>
      <c r="EU295" s="251"/>
      <c r="EV295" s="213" t="str">
        <f t="shared" si="375"/>
        <v xml:space="preserve"> </v>
      </c>
      <c r="EW295" s="213" t="str">
        <f t="shared" si="376"/>
        <v xml:space="preserve"> </v>
      </c>
      <c r="EX295" s="82"/>
      <c r="EY295" s="82"/>
      <c r="EZ295" s="82"/>
      <c r="FA295" s="248"/>
      <c r="FB295" s="1337" t="str">
        <f t="shared" si="377"/>
        <v xml:space="preserve"> </v>
      </c>
      <c r="FC295" s="452"/>
      <c r="FD295" s="213" t="str" cm="1">
        <f t="array" ref="FD295">IF(AND(SUM(COUNTIF(DO295:DV295,{"*実施*"}),COUNTIF(EA295:EF295,{"*実施*"}))&gt;0,FC295=""),"法に基づく措置あり→問12に記入",
IF(AND(SUM(COUNTIF(DO295:DV295,{"*実施*"}),COUNTIF(EA295:EF295,{"*実施*"}))&lt;1,FC295&lt;&gt;""),"法に基づく措置なし→問12に記入不要"," "))</f>
        <v xml:space="preserve"> </v>
      </c>
      <c r="FE295" s="449"/>
      <c r="FF295" s="704"/>
      <c r="FG295" s="81"/>
      <c r="FH295" s="449"/>
      <c r="FI295" s="1100"/>
      <c r="FJ295" s="1107" t="str">
        <f t="shared" si="306"/>
        <v xml:space="preserve"> </v>
      </c>
      <c r="FK295" s="779" t="str">
        <f t="shared" si="378"/>
        <v/>
      </c>
      <c r="FL295" s="212" t="str">
        <f t="shared" si="379"/>
        <v xml:space="preserve"> </v>
      </c>
      <c r="FM295" s="1335" t="str">
        <f t="shared" si="307"/>
        <v xml:space="preserve"> </v>
      </c>
      <c r="FN295" s="1273" t="str">
        <f t="shared" si="308"/>
        <v/>
      </c>
      <c r="FO295" s="1274" t="str">
        <f t="shared" si="309"/>
        <v/>
      </c>
      <c r="FP295" s="1275" t="str">
        <f t="shared" si="310"/>
        <v/>
      </c>
      <c r="FQ295" s="1275" t="str">
        <f t="shared" si="311"/>
        <v/>
      </c>
      <c r="FR295" s="1275" t="str">
        <f t="shared" si="312"/>
        <v/>
      </c>
      <c r="FS295" s="1275" t="str">
        <f t="shared" si="313"/>
        <v/>
      </c>
      <c r="FT295" s="1275" t="str">
        <f t="shared" si="314"/>
        <v/>
      </c>
      <c r="FU295" s="1275" t="str">
        <f t="shared" si="315"/>
        <v/>
      </c>
      <c r="FV295" s="1275" t="str">
        <f t="shared" si="316"/>
        <v/>
      </c>
      <c r="FW295" s="1275" t="str">
        <f t="shared" si="317"/>
        <v/>
      </c>
      <c r="FY295" s="1234" t="str">
        <f t="shared" si="331"/>
        <v xml:space="preserve"> </v>
      </c>
      <c r="FZ295" s="1234" t="str">
        <f t="shared" si="332"/>
        <v xml:space="preserve"> </v>
      </c>
      <c r="GA295" s="1234" t="str">
        <f t="shared" si="333"/>
        <v xml:space="preserve"> </v>
      </c>
      <c r="GB295" s="1234" t="str">
        <f t="shared" si="334"/>
        <v xml:space="preserve"> </v>
      </c>
      <c r="GC295" s="1234" t="str">
        <f t="shared" si="335"/>
        <v xml:space="preserve"> </v>
      </c>
      <c r="GD295" s="1234" t="str">
        <f t="shared" si="336"/>
        <v xml:space="preserve"> </v>
      </c>
      <c r="GE295" s="1234" t="str">
        <f t="shared" si="337"/>
        <v xml:space="preserve"> </v>
      </c>
      <c r="GF295" s="1234" t="str">
        <f t="shared" si="338"/>
        <v xml:space="preserve"> </v>
      </c>
      <c r="GG295" s="1234" t="str">
        <f t="shared" si="339"/>
        <v xml:space="preserve"> </v>
      </c>
      <c r="GH295" s="1234">
        <f t="shared" si="340"/>
        <v>0</v>
      </c>
      <c r="GI295" s="1234" t="str">
        <f t="shared" si="341"/>
        <v xml:space="preserve"> </v>
      </c>
      <c r="GJ295" s="1234" t="str">
        <f t="shared" si="342"/>
        <v xml:space="preserve"> </v>
      </c>
      <c r="GK295" s="1234" t="str">
        <f t="shared" si="343"/>
        <v xml:space="preserve"> </v>
      </c>
      <c r="GL295" s="1234" t="str">
        <f t="shared" si="344"/>
        <v xml:space="preserve"> </v>
      </c>
      <c r="GM295" s="1234" t="str">
        <f t="shared" si="345"/>
        <v xml:space="preserve"> </v>
      </c>
      <c r="GN295" s="1234" t="str">
        <f t="shared" si="346"/>
        <v xml:space="preserve"> </v>
      </c>
      <c r="GO295" s="1234" t="str">
        <f t="shared" si="347"/>
        <v xml:space="preserve"> </v>
      </c>
      <c r="GP295" s="1234" t="str">
        <f t="shared" si="348"/>
        <v xml:space="preserve"> </v>
      </c>
      <c r="GQ295" s="1234" t="str">
        <f t="shared" si="349"/>
        <v xml:space="preserve"> </v>
      </c>
      <c r="GR295" s="1234">
        <f t="shared" si="350"/>
        <v>0</v>
      </c>
      <c r="GS295" s="1234" t="str">
        <f t="shared" si="352"/>
        <v xml:space="preserve"> </v>
      </c>
      <c r="GT295" s="1234" t="str">
        <f t="shared" si="353"/>
        <v xml:space="preserve"> </v>
      </c>
      <c r="GU295" s="1234" t="str">
        <f t="shared" si="354"/>
        <v xml:space="preserve"> </v>
      </c>
      <c r="GV295" s="1234" t="str">
        <f t="shared" si="355"/>
        <v xml:space="preserve"> </v>
      </c>
      <c r="GW295" s="1234" t="str">
        <f t="shared" si="356"/>
        <v xml:space="preserve"> </v>
      </c>
      <c r="GX295" s="1234" t="str">
        <f t="shared" si="357"/>
        <v xml:space="preserve"> </v>
      </c>
      <c r="GY295" s="1234" t="str">
        <f t="shared" si="358"/>
        <v xml:space="preserve"> </v>
      </c>
      <c r="GZ295" s="1234" t="str">
        <f t="shared" si="359"/>
        <v xml:space="preserve"> </v>
      </c>
      <c r="HA295" s="1234" t="str">
        <f t="shared" si="360"/>
        <v xml:space="preserve"> </v>
      </c>
      <c r="HB295" s="1234">
        <f t="shared" si="351"/>
        <v>0</v>
      </c>
      <c r="HC295" s="1234" t="str">
        <f t="shared" si="318"/>
        <v xml:space="preserve"> </v>
      </c>
      <c r="HD295" s="1234" t="str">
        <f t="shared" si="319"/>
        <v xml:space="preserve"> </v>
      </c>
      <c r="HE295" s="1234" t="str">
        <f t="shared" si="320"/>
        <v xml:space="preserve"> </v>
      </c>
      <c r="HF295" s="1234">
        <f t="shared" si="321"/>
        <v>0</v>
      </c>
      <c r="HG295" s="1234" t="str">
        <f t="shared" si="322"/>
        <v xml:space="preserve"> </v>
      </c>
      <c r="HH295" s="1234" t="str">
        <f t="shared" si="323"/>
        <v xml:space="preserve"> </v>
      </c>
      <c r="HI295" s="1234" t="str">
        <f t="shared" si="324"/>
        <v xml:space="preserve"> </v>
      </c>
      <c r="HJ295" s="1234" t="str">
        <f t="shared" si="325"/>
        <v xml:space="preserve"> </v>
      </c>
      <c r="HK295" s="1234" t="str">
        <f t="shared" si="326"/>
        <v xml:space="preserve"> </v>
      </c>
      <c r="HL295" s="1234" t="str">
        <f t="shared" si="327"/>
        <v xml:space="preserve"> </v>
      </c>
      <c r="HM295" s="1234" t="str">
        <f t="shared" si="328"/>
        <v xml:space="preserve"> </v>
      </c>
      <c r="HN295" s="1234">
        <f t="shared" si="329"/>
        <v>0</v>
      </c>
    </row>
    <row r="296" spans="1:222" ht="30" customHeight="1" thickTop="1" thickBot="1">
      <c r="A296" s="1205">
        <f>【A票】【D票】!$D$10</f>
        <v>0</v>
      </c>
      <c r="B296" s="1205">
        <f>【A票】【D票】!$H$10</f>
        <v>0</v>
      </c>
      <c r="C296" s="1206" t="str">
        <f>【A票】【D票】!$K$10</f>
        <v xml:space="preserve"> </v>
      </c>
      <c r="D296" s="1207">
        <f t="shared" si="206"/>
        <v>177</v>
      </c>
      <c r="E296" s="472"/>
      <c r="F296" s="704"/>
      <c r="G296" s="588"/>
      <c r="H296" s="589"/>
      <c r="I296" s="639"/>
      <c r="J296" s="639"/>
      <c r="K296" s="639"/>
      <c r="L296" s="639"/>
      <c r="M296" s="639"/>
      <c r="N296" s="639"/>
      <c r="O296" s="639"/>
      <c r="P296" s="639"/>
      <c r="Q296" s="639"/>
      <c r="R296" s="639"/>
      <c r="S296" s="639"/>
      <c r="T296" s="639"/>
      <c r="U296" s="639"/>
      <c r="V296" s="640"/>
      <c r="W296" s="644"/>
      <c r="X296" s="644"/>
      <c r="Y296" s="645"/>
      <c r="Z296" s="643"/>
      <c r="AA296" s="212" t="str">
        <f t="shared" si="361"/>
        <v xml:space="preserve"> </v>
      </c>
      <c r="AB296" s="212" t="str">
        <f t="shared" si="362"/>
        <v xml:space="preserve"> </v>
      </c>
      <c r="AC296" s="81"/>
      <c r="AD296" s="448"/>
      <c r="AE296" s="448"/>
      <c r="AF296" s="804" t="str">
        <f t="shared" si="301"/>
        <v xml:space="preserve"> </v>
      </c>
      <c r="AG296" s="804" t="str">
        <f t="shared" si="302"/>
        <v xml:space="preserve"> </v>
      </c>
      <c r="AH296" s="440"/>
      <c r="AI296" s="704"/>
      <c r="AJ296" s="442"/>
      <c r="AK296" s="442"/>
      <c r="AL296" s="442"/>
      <c r="AM296" s="442"/>
      <c r="AN296" s="844"/>
      <c r="AO296" s="443"/>
      <c r="AP296" s="441"/>
      <c r="AQ296" s="1328" t="str">
        <f t="shared" si="330"/>
        <v xml:space="preserve"> </v>
      </c>
      <c r="AR296" s="213" t="str">
        <f t="shared" si="363"/>
        <v xml:space="preserve"> </v>
      </c>
      <c r="AS296" s="213" t="str">
        <f t="shared" si="364"/>
        <v xml:space="preserve"> </v>
      </c>
      <c r="AT296" s="1216" t="str">
        <f t="shared" si="365"/>
        <v xml:space="preserve"> </v>
      </c>
      <c r="AU296" s="1217" t="str">
        <f t="shared" si="366"/>
        <v xml:space="preserve"> </v>
      </c>
      <c r="AV296" s="79"/>
      <c r="AW296" s="1218" t="str">
        <f t="shared" si="367"/>
        <v/>
      </c>
      <c r="AX296" s="213" t="str">
        <f t="shared" si="303"/>
        <v xml:space="preserve"> </v>
      </c>
      <c r="AY296" s="213" t="str">
        <f t="shared" si="368"/>
        <v xml:space="preserve"> </v>
      </c>
      <c r="AZ296" s="445"/>
      <c r="BA296" s="81"/>
      <c r="BB296" s="81"/>
      <c r="BC296" s="80"/>
      <c r="BD296" s="245"/>
      <c r="BE296" s="442"/>
      <c r="BF296" s="442"/>
      <c r="BG296" s="442"/>
      <c r="BH296" s="219" t="str">
        <f t="shared" si="304"/>
        <v xml:space="preserve"> </v>
      </c>
      <c r="BI296" s="446"/>
      <c r="BJ296" s="704"/>
      <c r="BK296" s="81"/>
      <c r="BL296" s="451"/>
      <c r="BM296" s="450"/>
      <c r="BN296" s="449"/>
      <c r="BO296" s="449"/>
      <c r="BP296" s="81"/>
      <c r="BQ296" s="81"/>
      <c r="BR296" s="81"/>
      <c r="BS296" s="81"/>
      <c r="BT296" s="81"/>
      <c r="BU296" s="81"/>
      <c r="BV296" s="81"/>
      <c r="BW296" s="81"/>
      <c r="BX296" s="81"/>
      <c r="BY296" s="81"/>
      <c r="BZ296" s="81"/>
      <c r="CA296" s="81"/>
      <c r="CB296" s="81"/>
      <c r="CC296" s="81"/>
      <c r="CD296" s="81"/>
      <c r="CE296" s="81"/>
      <c r="CF296" s="81"/>
      <c r="CG296" s="81"/>
      <c r="CH296" s="81"/>
      <c r="CI296" s="81"/>
      <c r="CJ296" s="81"/>
      <c r="CK296" s="81"/>
      <c r="CL296" s="81"/>
      <c r="CM296" s="81"/>
      <c r="CN296" s="81"/>
      <c r="CO296" s="81"/>
      <c r="CP296" s="81"/>
      <c r="CQ296" s="81"/>
      <c r="CR296" s="81"/>
      <c r="CS296" s="81"/>
      <c r="CT296" s="81"/>
      <c r="CU296" s="81"/>
      <c r="CV296" s="81"/>
      <c r="CW296" s="81"/>
      <c r="CX296" s="81"/>
      <c r="CY296" s="81"/>
      <c r="CZ296" s="81"/>
      <c r="DA296" s="81"/>
      <c r="DB296" s="81"/>
      <c r="DC296" s="81"/>
      <c r="DD296" s="81"/>
      <c r="DE296" s="81"/>
      <c r="DF296" s="81"/>
      <c r="DG296" s="81"/>
      <c r="DH296" s="81"/>
      <c r="DI296" s="81"/>
      <c r="DJ296" s="81"/>
      <c r="DK296" s="448"/>
      <c r="DL296" s="213" t="str">
        <f t="shared" si="305"/>
        <v xml:space="preserve"> </v>
      </c>
      <c r="DM296" s="246">
        <f t="shared" si="369"/>
        <v>177</v>
      </c>
      <c r="DN296" s="447"/>
      <c r="DO296" s="449"/>
      <c r="DP296" s="81"/>
      <c r="DQ296" s="81"/>
      <c r="DR296" s="81"/>
      <c r="DS296" s="81"/>
      <c r="DT296" s="81"/>
      <c r="DU296" s="81"/>
      <c r="DV296" s="448"/>
      <c r="DW296" s="450"/>
      <c r="DX296" s="704"/>
      <c r="DY296" s="213" t="str">
        <f t="shared" si="370"/>
        <v xml:space="preserve"> </v>
      </c>
      <c r="DZ296" s="213" t="str">
        <f t="shared" si="371"/>
        <v xml:space="preserve"> </v>
      </c>
      <c r="EA296" s="247"/>
      <c r="EB296" s="247"/>
      <c r="EC296" s="247"/>
      <c r="ED296" s="247"/>
      <c r="EE296" s="247"/>
      <c r="EF296" s="247"/>
      <c r="EG296" s="450"/>
      <c r="EH296" s="704"/>
      <c r="EI296" s="213" t="str">
        <f t="shared" si="372"/>
        <v xml:space="preserve"> </v>
      </c>
      <c r="EJ296" s="213" t="str">
        <f t="shared" si="373"/>
        <v xml:space="preserve"> </v>
      </c>
      <c r="EK296" s="81"/>
      <c r="EL296" s="81"/>
      <c r="EM296" s="81"/>
      <c r="EN296" s="704"/>
      <c r="EO296" s="213" t="str">
        <f t="shared" si="374"/>
        <v xml:space="preserve"> </v>
      </c>
      <c r="EP296" s="249"/>
      <c r="EQ296" s="704"/>
      <c r="ER296" s="248"/>
      <c r="ES296" s="704"/>
      <c r="ET296" s="248"/>
      <c r="EU296" s="251"/>
      <c r="EV296" s="213" t="str">
        <f t="shared" si="375"/>
        <v xml:space="preserve"> </v>
      </c>
      <c r="EW296" s="213" t="str">
        <f t="shared" si="376"/>
        <v xml:space="preserve"> </v>
      </c>
      <c r="EX296" s="82"/>
      <c r="EY296" s="82"/>
      <c r="EZ296" s="82"/>
      <c r="FA296" s="248"/>
      <c r="FB296" s="1337" t="str">
        <f t="shared" si="377"/>
        <v xml:space="preserve"> </v>
      </c>
      <c r="FC296" s="452"/>
      <c r="FD296" s="213" t="str" cm="1">
        <f t="array" ref="FD296">IF(AND(SUM(COUNTIF(DO296:DV296,{"*実施*"}),COUNTIF(EA296:EF296,{"*実施*"}))&gt;0,FC296=""),"法に基づく措置あり→問12に記入",
IF(AND(SUM(COUNTIF(DO296:DV296,{"*実施*"}),COUNTIF(EA296:EF296,{"*実施*"}))&lt;1,FC296&lt;&gt;""),"法に基づく措置なし→問12に記入不要"," "))</f>
        <v xml:space="preserve"> </v>
      </c>
      <c r="FE296" s="449"/>
      <c r="FF296" s="704"/>
      <c r="FG296" s="81"/>
      <c r="FH296" s="449"/>
      <c r="FI296" s="1100"/>
      <c r="FJ296" s="1107" t="str">
        <f t="shared" si="306"/>
        <v xml:space="preserve"> </v>
      </c>
      <c r="FK296" s="779" t="str">
        <f t="shared" si="378"/>
        <v/>
      </c>
      <c r="FL296" s="212" t="str">
        <f t="shared" si="379"/>
        <v xml:space="preserve"> </v>
      </c>
      <c r="FM296" s="1335" t="str">
        <f t="shared" si="307"/>
        <v xml:space="preserve"> </v>
      </c>
      <c r="FN296" s="1273" t="str">
        <f t="shared" si="308"/>
        <v/>
      </c>
      <c r="FO296" s="1274" t="str">
        <f t="shared" si="309"/>
        <v/>
      </c>
      <c r="FP296" s="1275" t="str">
        <f t="shared" si="310"/>
        <v/>
      </c>
      <c r="FQ296" s="1275" t="str">
        <f t="shared" si="311"/>
        <v/>
      </c>
      <c r="FR296" s="1275" t="str">
        <f t="shared" si="312"/>
        <v/>
      </c>
      <c r="FS296" s="1275" t="str">
        <f t="shared" si="313"/>
        <v/>
      </c>
      <c r="FT296" s="1275" t="str">
        <f t="shared" si="314"/>
        <v/>
      </c>
      <c r="FU296" s="1275" t="str">
        <f t="shared" si="315"/>
        <v/>
      </c>
      <c r="FV296" s="1275" t="str">
        <f t="shared" si="316"/>
        <v/>
      </c>
      <c r="FW296" s="1275" t="str">
        <f t="shared" si="317"/>
        <v/>
      </c>
      <c r="FY296" s="1234" t="str">
        <f t="shared" si="331"/>
        <v xml:space="preserve"> </v>
      </c>
      <c r="FZ296" s="1234" t="str">
        <f t="shared" si="332"/>
        <v xml:space="preserve"> </v>
      </c>
      <c r="GA296" s="1234" t="str">
        <f t="shared" si="333"/>
        <v xml:space="preserve"> </v>
      </c>
      <c r="GB296" s="1234" t="str">
        <f t="shared" si="334"/>
        <v xml:space="preserve"> </v>
      </c>
      <c r="GC296" s="1234" t="str">
        <f t="shared" si="335"/>
        <v xml:space="preserve"> </v>
      </c>
      <c r="GD296" s="1234" t="str">
        <f t="shared" si="336"/>
        <v xml:space="preserve"> </v>
      </c>
      <c r="GE296" s="1234" t="str">
        <f t="shared" si="337"/>
        <v xml:space="preserve"> </v>
      </c>
      <c r="GF296" s="1234" t="str">
        <f t="shared" si="338"/>
        <v xml:space="preserve"> </v>
      </c>
      <c r="GG296" s="1234" t="str">
        <f t="shared" si="339"/>
        <v xml:space="preserve"> </v>
      </c>
      <c r="GH296" s="1234">
        <f t="shared" si="340"/>
        <v>0</v>
      </c>
      <c r="GI296" s="1234" t="str">
        <f t="shared" si="341"/>
        <v xml:space="preserve"> </v>
      </c>
      <c r="GJ296" s="1234" t="str">
        <f t="shared" si="342"/>
        <v xml:space="preserve"> </v>
      </c>
      <c r="GK296" s="1234" t="str">
        <f t="shared" si="343"/>
        <v xml:space="preserve"> </v>
      </c>
      <c r="GL296" s="1234" t="str">
        <f t="shared" si="344"/>
        <v xml:space="preserve"> </v>
      </c>
      <c r="GM296" s="1234" t="str">
        <f t="shared" si="345"/>
        <v xml:space="preserve"> </v>
      </c>
      <c r="GN296" s="1234" t="str">
        <f t="shared" si="346"/>
        <v xml:space="preserve"> </v>
      </c>
      <c r="GO296" s="1234" t="str">
        <f t="shared" si="347"/>
        <v xml:space="preserve"> </v>
      </c>
      <c r="GP296" s="1234" t="str">
        <f t="shared" si="348"/>
        <v xml:space="preserve"> </v>
      </c>
      <c r="GQ296" s="1234" t="str">
        <f t="shared" si="349"/>
        <v xml:space="preserve"> </v>
      </c>
      <c r="GR296" s="1234">
        <f t="shared" si="350"/>
        <v>0</v>
      </c>
      <c r="GS296" s="1234" t="str">
        <f t="shared" si="352"/>
        <v xml:space="preserve"> </v>
      </c>
      <c r="GT296" s="1234" t="str">
        <f t="shared" si="353"/>
        <v xml:space="preserve"> </v>
      </c>
      <c r="GU296" s="1234" t="str">
        <f t="shared" si="354"/>
        <v xml:space="preserve"> </v>
      </c>
      <c r="GV296" s="1234" t="str">
        <f t="shared" si="355"/>
        <v xml:space="preserve"> </v>
      </c>
      <c r="GW296" s="1234" t="str">
        <f t="shared" si="356"/>
        <v xml:space="preserve"> </v>
      </c>
      <c r="GX296" s="1234" t="str">
        <f t="shared" si="357"/>
        <v xml:space="preserve"> </v>
      </c>
      <c r="GY296" s="1234" t="str">
        <f t="shared" si="358"/>
        <v xml:space="preserve"> </v>
      </c>
      <c r="GZ296" s="1234" t="str">
        <f t="shared" si="359"/>
        <v xml:space="preserve"> </v>
      </c>
      <c r="HA296" s="1234" t="str">
        <f t="shared" si="360"/>
        <v xml:space="preserve"> </v>
      </c>
      <c r="HB296" s="1234">
        <f t="shared" si="351"/>
        <v>0</v>
      </c>
      <c r="HC296" s="1234" t="str">
        <f t="shared" si="318"/>
        <v xml:space="preserve"> </v>
      </c>
      <c r="HD296" s="1234" t="str">
        <f t="shared" si="319"/>
        <v xml:space="preserve"> </v>
      </c>
      <c r="HE296" s="1234" t="str">
        <f t="shared" si="320"/>
        <v xml:space="preserve"> </v>
      </c>
      <c r="HF296" s="1234">
        <f t="shared" si="321"/>
        <v>0</v>
      </c>
      <c r="HG296" s="1234" t="str">
        <f t="shared" si="322"/>
        <v xml:space="preserve"> </v>
      </c>
      <c r="HH296" s="1234" t="str">
        <f t="shared" si="323"/>
        <v xml:space="preserve"> </v>
      </c>
      <c r="HI296" s="1234" t="str">
        <f t="shared" si="324"/>
        <v xml:space="preserve"> </v>
      </c>
      <c r="HJ296" s="1234" t="str">
        <f t="shared" si="325"/>
        <v xml:space="preserve"> </v>
      </c>
      <c r="HK296" s="1234" t="str">
        <f t="shared" si="326"/>
        <v xml:space="preserve"> </v>
      </c>
      <c r="HL296" s="1234" t="str">
        <f t="shared" si="327"/>
        <v xml:space="preserve"> </v>
      </c>
      <c r="HM296" s="1234" t="str">
        <f t="shared" si="328"/>
        <v xml:space="preserve"> </v>
      </c>
      <c r="HN296" s="1234">
        <f t="shared" si="329"/>
        <v>0</v>
      </c>
    </row>
    <row r="297" spans="1:222" ht="30" customHeight="1" thickTop="1" thickBot="1">
      <c r="A297" s="1205">
        <f>【A票】【D票】!$D$10</f>
        <v>0</v>
      </c>
      <c r="B297" s="1205">
        <f>【A票】【D票】!$H$10</f>
        <v>0</v>
      </c>
      <c r="C297" s="1206" t="str">
        <f>【A票】【D票】!$K$10</f>
        <v xml:space="preserve"> </v>
      </c>
      <c r="D297" s="1207">
        <f t="shared" si="206"/>
        <v>178</v>
      </c>
      <c r="E297" s="472"/>
      <c r="F297" s="704"/>
      <c r="G297" s="588"/>
      <c r="H297" s="589"/>
      <c r="I297" s="639"/>
      <c r="J297" s="639"/>
      <c r="K297" s="639"/>
      <c r="L297" s="639"/>
      <c r="M297" s="639"/>
      <c r="N297" s="639"/>
      <c r="O297" s="639"/>
      <c r="P297" s="639"/>
      <c r="Q297" s="639"/>
      <c r="R297" s="639"/>
      <c r="S297" s="639"/>
      <c r="T297" s="639"/>
      <c r="U297" s="639"/>
      <c r="V297" s="640"/>
      <c r="W297" s="644"/>
      <c r="X297" s="644"/>
      <c r="Y297" s="645"/>
      <c r="Z297" s="643"/>
      <c r="AA297" s="212" t="str">
        <f t="shared" si="361"/>
        <v xml:space="preserve"> </v>
      </c>
      <c r="AB297" s="212" t="str">
        <f t="shared" si="362"/>
        <v xml:space="preserve"> </v>
      </c>
      <c r="AC297" s="81"/>
      <c r="AD297" s="448"/>
      <c r="AE297" s="448"/>
      <c r="AF297" s="804" t="str">
        <f t="shared" si="301"/>
        <v xml:space="preserve"> </v>
      </c>
      <c r="AG297" s="804" t="str">
        <f t="shared" si="302"/>
        <v xml:space="preserve"> </v>
      </c>
      <c r="AH297" s="440"/>
      <c r="AI297" s="704"/>
      <c r="AJ297" s="442"/>
      <c r="AK297" s="442"/>
      <c r="AL297" s="442"/>
      <c r="AM297" s="442"/>
      <c r="AN297" s="844"/>
      <c r="AO297" s="443"/>
      <c r="AP297" s="441"/>
      <c r="AQ297" s="1328" t="str">
        <f t="shared" si="330"/>
        <v xml:space="preserve"> </v>
      </c>
      <c r="AR297" s="213" t="str">
        <f t="shared" si="363"/>
        <v xml:space="preserve"> </v>
      </c>
      <c r="AS297" s="213" t="str">
        <f t="shared" si="364"/>
        <v xml:space="preserve"> </v>
      </c>
      <c r="AT297" s="1216" t="str">
        <f t="shared" si="365"/>
        <v xml:space="preserve"> </v>
      </c>
      <c r="AU297" s="1217" t="str">
        <f t="shared" si="366"/>
        <v xml:space="preserve"> </v>
      </c>
      <c r="AV297" s="79"/>
      <c r="AW297" s="1218" t="str">
        <f t="shared" si="367"/>
        <v/>
      </c>
      <c r="AX297" s="213" t="str">
        <f t="shared" si="303"/>
        <v xml:space="preserve"> </v>
      </c>
      <c r="AY297" s="213" t="str">
        <f t="shared" si="368"/>
        <v xml:space="preserve"> </v>
      </c>
      <c r="AZ297" s="445"/>
      <c r="BA297" s="81"/>
      <c r="BB297" s="81"/>
      <c r="BC297" s="80"/>
      <c r="BD297" s="245"/>
      <c r="BE297" s="442"/>
      <c r="BF297" s="442"/>
      <c r="BG297" s="442"/>
      <c r="BH297" s="219" t="str">
        <f t="shared" si="304"/>
        <v xml:space="preserve"> </v>
      </c>
      <c r="BI297" s="446"/>
      <c r="BJ297" s="704"/>
      <c r="BK297" s="81"/>
      <c r="BL297" s="451"/>
      <c r="BM297" s="450"/>
      <c r="BN297" s="449"/>
      <c r="BO297" s="449"/>
      <c r="BP297" s="81"/>
      <c r="BQ297" s="81"/>
      <c r="BR297" s="81"/>
      <c r="BS297" s="81"/>
      <c r="BT297" s="81"/>
      <c r="BU297" s="81"/>
      <c r="BV297" s="81"/>
      <c r="BW297" s="81"/>
      <c r="BX297" s="81"/>
      <c r="BY297" s="81"/>
      <c r="BZ297" s="81"/>
      <c r="CA297" s="81"/>
      <c r="CB297" s="81"/>
      <c r="CC297" s="81"/>
      <c r="CD297" s="81"/>
      <c r="CE297" s="81"/>
      <c r="CF297" s="81"/>
      <c r="CG297" s="81"/>
      <c r="CH297" s="81"/>
      <c r="CI297" s="81"/>
      <c r="CJ297" s="81"/>
      <c r="CK297" s="81"/>
      <c r="CL297" s="81"/>
      <c r="CM297" s="81"/>
      <c r="CN297" s="81"/>
      <c r="CO297" s="81"/>
      <c r="CP297" s="81"/>
      <c r="CQ297" s="81"/>
      <c r="CR297" s="81"/>
      <c r="CS297" s="81"/>
      <c r="CT297" s="81"/>
      <c r="CU297" s="81"/>
      <c r="CV297" s="81"/>
      <c r="CW297" s="81"/>
      <c r="CX297" s="81"/>
      <c r="CY297" s="81"/>
      <c r="CZ297" s="81"/>
      <c r="DA297" s="81"/>
      <c r="DB297" s="81"/>
      <c r="DC297" s="81"/>
      <c r="DD297" s="81"/>
      <c r="DE297" s="81"/>
      <c r="DF297" s="81"/>
      <c r="DG297" s="81"/>
      <c r="DH297" s="81"/>
      <c r="DI297" s="81"/>
      <c r="DJ297" s="81"/>
      <c r="DK297" s="448"/>
      <c r="DL297" s="213" t="str">
        <f t="shared" si="305"/>
        <v xml:space="preserve"> </v>
      </c>
      <c r="DM297" s="246">
        <f t="shared" si="369"/>
        <v>178</v>
      </c>
      <c r="DN297" s="447"/>
      <c r="DO297" s="449"/>
      <c r="DP297" s="81"/>
      <c r="DQ297" s="81"/>
      <c r="DR297" s="81"/>
      <c r="DS297" s="81"/>
      <c r="DT297" s="81"/>
      <c r="DU297" s="81"/>
      <c r="DV297" s="448"/>
      <c r="DW297" s="450"/>
      <c r="DX297" s="704"/>
      <c r="DY297" s="213" t="str">
        <f t="shared" si="370"/>
        <v xml:space="preserve"> </v>
      </c>
      <c r="DZ297" s="213" t="str">
        <f t="shared" si="371"/>
        <v xml:space="preserve"> </v>
      </c>
      <c r="EA297" s="247"/>
      <c r="EB297" s="247"/>
      <c r="EC297" s="247"/>
      <c r="ED297" s="247"/>
      <c r="EE297" s="247"/>
      <c r="EF297" s="247"/>
      <c r="EG297" s="450"/>
      <c r="EH297" s="704"/>
      <c r="EI297" s="213" t="str">
        <f t="shared" si="372"/>
        <v xml:space="preserve"> </v>
      </c>
      <c r="EJ297" s="213" t="str">
        <f t="shared" si="373"/>
        <v xml:space="preserve"> </v>
      </c>
      <c r="EK297" s="81"/>
      <c r="EL297" s="81"/>
      <c r="EM297" s="81"/>
      <c r="EN297" s="704"/>
      <c r="EO297" s="213" t="str">
        <f t="shared" si="374"/>
        <v xml:space="preserve"> </v>
      </c>
      <c r="EP297" s="249"/>
      <c r="EQ297" s="704"/>
      <c r="ER297" s="248"/>
      <c r="ES297" s="704"/>
      <c r="ET297" s="248"/>
      <c r="EU297" s="251"/>
      <c r="EV297" s="213" t="str">
        <f t="shared" si="375"/>
        <v xml:space="preserve"> </v>
      </c>
      <c r="EW297" s="213" t="str">
        <f t="shared" si="376"/>
        <v xml:space="preserve"> </v>
      </c>
      <c r="EX297" s="82"/>
      <c r="EY297" s="82"/>
      <c r="EZ297" s="82"/>
      <c r="FA297" s="248"/>
      <c r="FB297" s="1337" t="str">
        <f t="shared" si="377"/>
        <v xml:space="preserve"> </v>
      </c>
      <c r="FC297" s="452"/>
      <c r="FD297" s="213" t="str" cm="1">
        <f t="array" ref="FD297">IF(AND(SUM(COUNTIF(DO297:DV297,{"*実施*"}),COUNTIF(EA297:EF297,{"*実施*"}))&gt;0,FC297=""),"法に基づく措置あり→問12に記入",
IF(AND(SUM(COUNTIF(DO297:DV297,{"*実施*"}),COUNTIF(EA297:EF297,{"*実施*"}))&lt;1,FC297&lt;&gt;""),"法に基づく措置なし→問12に記入不要"," "))</f>
        <v xml:space="preserve"> </v>
      </c>
      <c r="FE297" s="449"/>
      <c r="FF297" s="704"/>
      <c r="FG297" s="81"/>
      <c r="FH297" s="449"/>
      <c r="FI297" s="1100"/>
      <c r="FJ297" s="1107" t="str">
        <f t="shared" si="306"/>
        <v xml:space="preserve"> </v>
      </c>
      <c r="FK297" s="779" t="str">
        <f t="shared" si="378"/>
        <v/>
      </c>
      <c r="FL297" s="212" t="str">
        <f t="shared" si="379"/>
        <v xml:space="preserve"> </v>
      </c>
      <c r="FM297" s="1335" t="str">
        <f t="shared" si="307"/>
        <v xml:space="preserve"> </v>
      </c>
      <c r="FN297" s="1273" t="str">
        <f t="shared" si="308"/>
        <v/>
      </c>
      <c r="FO297" s="1274" t="str">
        <f t="shared" si="309"/>
        <v/>
      </c>
      <c r="FP297" s="1275" t="str">
        <f t="shared" si="310"/>
        <v/>
      </c>
      <c r="FQ297" s="1275" t="str">
        <f t="shared" si="311"/>
        <v/>
      </c>
      <c r="FR297" s="1275" t="str">
        <f t="shared" si="312"/>
        <v/>
      </c>
      <c r="FS297" s="1275" t="str">
        <f t="shared" si="313"/>
        <v/>
      </c>
      <c r="FT297" s="1275" t="str">
        <f t="shared" si="314"/>
        <v/>
      </c>
      <c r="FU297" s="1275" t="str">
        <f t="shared" si="315"/>
        <v/>
      </c>
      <c r="FV297" s="1275" t="str">
        <f t="shared" si="316"/>
        <v/>
      </c>
      <c r="FW297" s="1275" t="str">
        <f t="shared" si="317"/>
        <v/>
      </c>
      <c r="FY297" s="1234" t="str">
        <f t="shared" si="331"/>
        <v xml:space="preserve"> </v>
      </c>
      <c r="FZ297" s="1234" t="str">
        <f t="shared" si="332"/>
        <v xml:space="preserve"> </v>
      </c>
      <c r="GA297" s="1234" t="str">
        <f t="shared" si="333"/>
        <v xml:space="preserve"> </v>
      </c>
      <c r="GB297" s="1234" t="str">
        <f t="shared" si="334"/>
        <v xml:space="preserve"> </v>
      </c>
      <c r="GC297" s="1234" t="str">
        <f t="shared" si="335"/>
        <v xml:space="preserve"> </v>
      </c>
      <c r="GD297" s="1234" t="str">
        <f t="shared" si="336"/>
        <v xml:space="preserve"> </v>
      </c>
      <c r="GE297" s="1234" t="str">
        <f t="shared" si="337"/>
        <v xml:space="preserve"> </v>
      </c>
      <c r="GF297" s="1234" t="str">
        <f t="shared" si="338"/>
        <v xml:space="preserve"> </v>
      </c>
      <c r="GG297" s="1234" t="str">
        <f t="shared" si="339"/>
        <v xml:space="preserve"> </v>
      </c>
      <c r="GH297" s="1234">
        <f t="shared" si="340"/>
        <v>0</v>
      </c>
      <c r="GI297" s="1234" t="str">
        <f t="shared" si="341"/>
        <v xml:space="preserve"> </v>
      </c>
      <c r="GJ297" s="1234" t="str">
        <f t="shared" si="342"/>
        <v xml:space="preserve"> </v>
      </c>
      <c r="GK297" s="1234" t="str">
        <f t="shared" si="343"/>
        <v xml:space="preserve"> </v>
      </c>
      <c r="GL297" s="1234" t="str">
        <f t="shared" si="344"/>
        <v xml:space="preserve"> </v>
      </c>
      <c r="GM297" s="1234" t="str">
        <f t="shared" si="345"/>
        <v xml:space="preserve"> </v>
      </c>
      <c r="GN297" s="1234" t="str">
        <f t="shared" si="346"/>
        <v xml:space="preserve"> </v>
      </c>
      <c r="GO297" s="1234" t="str">
        <f t="shared" si="347"/>
        <v xml:space="preserve"> </v>
      </c>
      <c r="GP297" s="1234" t="str">
        <f t="shared" si="348"/>
        <v xml:space="preserve"> </v>
      </c>
      <c r="GQ297" s="1234" t="str">
        <f t="shared" si="349"/>
        <v xml:space="preserve"> </v>
      </c>
      <c r="GR297" s="1234">
        <f t="shared" si="350"/>
        <v>0</v>
      </c>
      <c r="GS297" s="1234" t="str">
        <f t="shared" si="352"/>
        <v xml:space="preserve"> </v>
      </c>
      <c r="GT297" s="1234" t="str">
        <f t="shared" si="353"/>
        <v xml:space="preserve"> </v>
      </c>
      <c r="GU297" s="1234" t="str">
        <f t="shared" si="354"/>
        <v xml:space="preserve"> </v>
      </c>
      <c r="GV297" s="1234" t="str">
        <f t="shared" si="355"/>
        <v xml:space="preserve"> </v>
      </c>
      <c r="GW297" s="1234" t="str">
        <f t="shared" si="356"/>
        <v xml:space="preserve"> </v>
      </c>
      <c r="GX297" s="1234" t="str">
        <f t="shared" si="357"/>
        <v xml:space="preserve"> </v>
      </c>
      <c r="GY297" s="1234" t="str">
        <f t="shared" si="358"/>
        <v xml:space="preserve"> </v>
      </c>
      <c r="GZ297" s="1234" t="str">
        <f t="shared" si="359"/>
        <v xml:space="preserve"> </v>
      </c>
      <c r="HA297" s="1234" t="str">
        <f t="shared" si="360"/>
        <v xml:space="preserve"> </v>
      </c>
      <c r="HB297" s="1234">
        <f t="shared" si="351"/>
        <v>0</v>
      </c>
      <c r="HC297" s="1234" t="str">
        <f t="shared" si="318"/>
        <v xml:space="preserve"> </v>
      </c>
      <c r="HD297" s="1234" t="str">
        <f t="shared" si="319"/>
        <v xml:space="preserve"> </v>
      </c>
      <c r="HE297" s="1234" t="str">
        <f t="shared" si="320"/>
        <v xml:space="preserve"> </v>
      </c>
      <c r="HF297" s="1234">
        <f t="shared" si="321"/>
        <v>0</v>
      </c>
      <c r="HG297" s="1234" t="str">
        <f t="shared" si="322"/>
        <v xml:space="preserve"> </v>
      </c>
      <c r="HH297" s="1234" t="str">
        <f t="shared" si="323"/>
        <v xml:space="preserve"> </v>
      </c>
      <c r="HI297" s="1234" t="str">
        <f t="shared" si="324"/>
        <v xml:space="preserve"> </v>
      </c>
      <c r="HJ297" s="1234" t="str">
        <f t="shared" si="325"/>
        <v xml:space="preserve"> </v>
      </c>
      <c r="HK297" s="1234" t="str">
        <f t="shared" si="326"/>
        <v xml:space="preserve"> </v>
      </c>
      <c r="HL297" s="1234" t="str">
        <f t="shared" si="327"/>
        <v xml:space="preserve"> </v>
      </c>
      <c r="HM297" s="1234" t="str">
        <f t="shared" si="328"/>
        <v xml:space="preserve"> </v>
      </c>
      <c r="HN297" s="1234">
        <f t="shared" si="329"/>
        <v>0</v>
      </c>
    </row>
    <row r="298" spans="1:222" ht="30" customHeight="1" thickTop="1" thickBot="1">
      <c r="A298" s="1205">
        <f>【A票】【D票】!$D$10</f>
        <v>0</v>
      </c>
      <c r="B298" s="1205">
        <f>【A票】【D票】!$H$10</f>
        <v>0</v>
      </c>
      <c r="C298" s="1206" t="str">
        <f>【A票】【D票】!$K$10</f>
        <v xml:space="preserve"> </v>
      </c>
      <c r="D298" s="1207">
        <f t="shared" si="206"/>
        <v>179</v>
      </c>
      <c r="E298" s="472"/>
      <c r="F298" s="704"/>
      <c r="G298" s="588"/>
      <c r="H298" s="589"/>
      <c r="I298" s="639"/>
      <c r="J298" s="639"/>
      <c r="K298" s="639"/>
      <c r="L298" s="639"/>
      <c r="M298" s="639"/>
      <c r="N298" s="639"/>
      <c r="O298" s="639"/>
      <c r="P298" s="639"/>
      <c r="Q298" s="639"/>
      <c r="R298" s="639"/>
      <c r="S298" s="639"/>
      <c r="T298" s="639"/>
      <c r="U298" s="639"/>
      <c r="V298" s="640"/>
      <c r="W298" s="644"/>
      <c r="X298" s="644"/>
      <c r="Y298" s="645"/>
      <c r="Z298" s="643"/>
      <c r="AA298" s="212" t="str">
        <f t="shared" si="361"/>
        <v xml:space="preserve"> </v>
      </c>
      <c r="AB298" s="212" t="str">
        <f t="shared" si="362"/>
        <v xml:space="preserve"> </v>
      </c>
      <c r="AC298" s="81"/>
      <c r="AD298" s="448"/>
      <c r="AE298" s="448"/>
      <c r="AF298" s="804" t="str">
        <f t="shared" si="301"/>
        <v xml:space="preserve"> </v>
      </c>
      <c r="AG298" s="804" t="str">
        <f t="shared" si="302"/>
        <v xml:space="preserve"> </v>
      </c>
      <c r="AH298" s="440"/>
      <c r="AI298" s="704"/>
      <c r="AJ298" s="442"/>
      <c r="AK298" s="442"/>
      <c r="AL298" s="442"/>
      <c r="AM298" s="442"/>
      <c r="AN298" s="844"/>
      <c r="AO298" s="443"/>
      <c r="AP298" s="441"/>
      <c r="AQ298" s="1328" t="str">
        <f t="shared" si="330"/>
        <v xml:space="preserve"> </v>
      </c>
      <c r="AR298" s="213" t="str">
        <f t="shared" si="363"/>
        <v xml:space="preserve"> </v>
      </c>
      <c r="AS298" s="213" t="str">
        <f t="shared" si="364"/>
        <v xml:space="preserve"> </v>
      </c>
      <c r="AT298" s="1216" t="str">
        <f t="shared" si="365"/>
        <v xml:space="preserve"> </v>
      </c>
      <c r="AU298" s="1217" t="str">
        <f t="shared" si="366"/>
        <v xml:space="preserve"> </v>
      </c>
      <c r="AV298" s="79"/>
      <c r="AW298" s="1218" t="str">
        <f t="shared" si="367"/>
        <v/>
      </c>
      <c r="AX298" s="213" t="str">
        <f t="shared" si="303"/>
        <v xml:space="preserve"> </v>
      </c>
      <c r="AY298" s="213" t="str">
        <f t="shared" si="368"/>
        <v xml:space="preserve"> </v>
      </c>
      <c r="AZ298" s="445"/>
      <c r="BA298" s="81"/>
      <c r="BB298" s="81"/>
      <c r="BC298" s="80"/>
      <c r="BD298" s="245"/>
      <c r="BE298" s="442"/>
      <c r="BF298" s="442"/>
      <c r="BG298" s="442"/>
      <c r="BH298" s="219" t="str">
        <f t="shared" si="304"/>
        <v xml:space="preserve"> </v>
      </c>
      <c r="BI298" s="446"/>
      <c r="BJ298" s="704"/>
      <c r="BK298" s="81"/>
      <c r="BL298" s="451"/>
      <c r="BM298" s="450"/>
      <c r="BN298" s="449"/>
      <c r="BO298" s="449"/>
      <c r="BP298" s="81"/>
      <c r="BQ298" s="81"/>
      <c r="BR298" s="81"/>
      <c r="BS298" s="81"/>
      <c r="BT298" s="81"/>
      <c r="BU298" s="81"/>
      <c r="BV298" s="81"/>
      <c r="BW298" s="81"/>
      <c r="BX298" s="81"/>
      <c r="BY298" s="81"/>
      <c r="BZ298" s="81"/>
      <c r="CA298" s="81"/>
      <c r="CB298" s="81"/>
      <c r="CC298" s="81"/>
      <c r="CD298" s="81"/>
      <c r="CE298" s="81"/>
      <c r="CF298" s="81"/>
      <c r="CG298" s="81"/>
      <c r="CH298" s="81"/>
      <c r="CI298" s="81"/>
      <c r="CJ298" s="81"/>
      <c r="CK298" s="81"/>
      <c r="CL298" s="81"/>
      <c r="CM298" s="81"/>
      <c r="CN298" s="81"/>
      <c r="CO298" s="81"/>
      <c r="CP298" s="81"/>
      <c r="CQ298" s="81"/>
      <c r="CR298" s="81"/>
      <c r="CS298" s="81"/>
      <c r="CT298" s="81"/>
      <c r="CU298" s="81"/>
      <c r="CV298" s="81"/>
      <c r="CW298" s="81"/>
      <c r="CX298" s="81"/>
      <c r="CY298" s="81"/>
      <c r="CZ298" s="81"/>
      <c r="DA298" s="81"/>
      <c r="DB298" s="81"/>
      <c r="DC298" s="81"/>
      <c r="DD298" s="81"/>
      <c r="DE298" s="81"/>
      <c r="DF298" s="81"/>
      <c r="DG298" s="81"/>
      <c r="DH298" s="81"/>
      <c r="DI298" s="81"/>
      <c r="DJ298" s="81"/>
      <c r="DK298" s="448"/>
      <c r="DL298" s="213" t="str">
        <f t="shared" si="305"/>
        <v xml:space="preserve"> </v>
      </c>
      <c r="DM298" s="246">
        <f t="shared" si="369"/>
        <v>179</v>
      </c>
      <c r="DN298" s="447"/>
      <c r="DO298" s="449"/>
      <c r="DP298" s="81"/>
      <c r="DQ298" s="81"/>
      <c r="DR298" s="81"/>
      <c r="DS298" s="81"/>
      <c r="DT298" s="81"/>
      <c r="DU298" s="81"/>
      <c r="DV298" s="448"/>
      <c r="DW298" s="450"/>
      <c r="DX298" s="704"/>
      <c r="DY298" s="213" t="str">
        <f t="shared" si="370"/>
        <v xml:space="preserve"> </v>
      </c>
      <c r="DZ298" s="213" t="str">
        <f t="shared" si="371"/>
        <v xml:space="preserve"> </v>
      </c>
      <c r="EA298" s="247"/>
      <c r="EB298" s="247"/>
      <c r="EC298" s="247"/>
      <c r="ED298" s="247"/>
      <c r="EE298" s="247"/>
      <c r="EF298" s="247"/>
      <c r="EG298" s="450"/>
      <c r="EH298" s="704"/>
      <c r="EI298" s="213" t="str">
        <f t="shared" si="372"/>
        <v xml:space="preserve"> </v>
      </c>
      <c r="EJ298" s="213" t="str">
        <f t="shared" si="373"/>
        <v xml:space="preserve"> </v>
      </c>
      <c r="EK298" s="81"/>
      <c r="EL298" s="81"/>
      <c r="EM298" s="81"/>
      <c r="EN298" s="704"/>
      <c r="EO298" s="213" t="str">
        <f t="shared" si="374"/>
        <v xml:space="preserve"> </v>
      </c>
      <c r="EP298" s="249"/>
      <c r="EQ298" s="704"/>
      <c r="ER298" s="248"/>
      <c r="ES298" s="704"/>
      <c r="ET298" s="248"/>
      <c r="EU298" s="251"/>
      <c r="EV298" s="213" t="str">
        <f t="shared" si="375"/>
        <v xml:space="preserve"> </v>
      </c>
      <c r="EW298" s="213" t="str">
        <f t="shared" si="376"/>
        <v xml:space="preserve"> </v>
      </c>
      <c r="EX298" s="82"/>
      <c r="EY298" s="82"/>
      <c r="EZ298" s="82"/>
      <c r="FA298" s="248"/>
      <c r="FB298" s="1337" t="str">
        <f t="shared" si="377"/>
        <v xml:space="preserve"> </v>
      </c>
      <c r="FC298" s="452"/>
      <c r="FD298" s="213" t="str" cm="1">
        <f t="array" ref="FD298">IF(AND(SUM(COUNTIF(DO298:DV298,{"*実施*"}),COUNTIF(EA298:EF298,{"*実施*"}))&gt;0,FC298=""),"法に基づく措置あり→問12に記入",
IF(AND(SUM(COUNTIF(DO298:DV298,{"*実施*"}),COUNTIF(EA298:EF298,{"*実施*"}))&lt;1,FC298&lt;&gt;""),"法に基づく措置なし→問12に記入不要"," "))</f>
        <v xml:space="preserve"> </v>
      </c>
      <c r="FE298" s="449"/>
      <c r="FF298" s="704"/>
      <c r="FG298" s="81"/>
      <c r="FH298" s="449"/>
      <c r="FI298" s="1100"/>
      <c r="FJ298" s="1107" t="str">
        <f t="shared" si="306"/>
        <v xml:space="preserve"> </v>
      </c>
      <c r="FK298" s="779" t="str">
        <f t="shared" si="378"/>
        <v/>
      </c>
      <c r="FL298" s="212" t="str">
        <f t="shared" si="379"/>
        <v xml:space="preserve"> </v>
      </c>
      <c r="FM298" s="1335" t="str">
        <f t="shared" si="307"/>
        <v xml:space="preserve"> </v>
      </c>
      <c r="FN298" s="1273" t="str">
        <f t="shared" si="308"/>
        <v/>
      </c>
      <c r="FO298" s="1274" t="str">
        <f t="shared" si="309"/>
        <v/>
      </c>
      <c r="FP298" s="1275" t="str">
        <f t="shared" si="310"/>
        <v/>
      </c>
      <c r="FQ298" s="1275" t="str">
        <f t="shared" si="311"/>
        <v/>
      </c>
      <c r="FR298" s="1275" t="str">
        <f t="shared" si="312"/>
        <v/>
      </c>
      <c r="FS298" s="1275" t="str">
        <f t="shared" si="313"/>
        <v/>
      </c>
      <c r="FT298" s="1275" t="str">
        <f t="shared" si="314"/>
        <v/>
      </c>
      <c r="FU298" s="1275" t="str">
        <f t="shared" si="315"/>
        <v/>
      </c>
      <c r="FV298" s="1275" t="str">
        <f t="shared" si="316"/>
        <v/>
      </c>
      <c r="FW298" s="1275" t="str">
        <f t="shared" si="317"/>
        <v/>
      </c>
      <c r="FY298" s="1234" t="str">
        <f t="shared" si="331"/>
        <v xml:space="preserve"> </v>
      </c>
      <c r="FZ298" s="1234" t="str">
        <f t="shared" si="332"/>
        <v xml:space="preserve"> </v>
      </c>
      <c r="GA298" s="1234" t="str">
        <f t="shared" si="333"/>
        <v xml:space="preserve"> </v>
      </c>
      <c r="GB298" s="1234" t="str">
        <f t="shared" si="334"/>
        <v xml:space="preserve"> </v>
      </c>
      <c r="GC298" s="1234" t="str">
        <f t="shared" si="335"/>
        <v xml:space="preserve"> </v>
      </c>
      <c r="GD298" s="1234" t="str">
        <f t="shared" si="336"/>
        <v xml:space="preserve"> </v>
      </c>
      <c r="GE298" s="1234" t="str">
        <f t="shared" si="337"/>
        <v xml:space="preserve"> </v>
      </c>
      <c r="GF298" s="1234" t="str">
        <f t="shared" si="338"/>
        <v xml:space="preserve"> </v>
      </c>
      <c r="GG298" s="1234" t="str">
        <f t="shared" si="339"/>
        <v xml:space="preserve"> </v>
      </c>
      <c r="GH298" s="1234">
        <f t="shared" si="340"/>
        <v>0</v>
      </c>
      <c r="GI298" s="1234" t="str">
        <f t="shared" si="341"/>
        <v xml:space="preserve"> </v>
      </c>
      <c r="GJ298" s="1234" t="str">
        <f t="shared" si="342"/>
        <v xml:space="preserve"> </v>
      </c>
      <c r="GK298" s="1234" t="str">
        <f t="shared" si="343"/>
        <v xml:space="preserve"> </v>
      </c>
      <c r="GL298" s="1234" t="str">
        <f t="shared" si="344"/>
        <v xml:space="preserve"> </v>
      </c>
      <c r="GM298" s="1234" t="str">
        <f t="shared" si="345"/>
        <v xml:space="preserve"> </v>
      </c>
      <c r="GN298" s="1234" t="str">
        <f t="shared" si="346"/>
        <v xml:space="preserve"> </v>
      </c>
      <c r="GO298" s="1234" t="str">
        <f t="shared" si="347"/>
        <v xml:space="preserve"> </v>
      </c>
      <c r="GP298" s="1234" t="str">
        <f t="shared" si="348"/>
        <v xml:space="preserve"> </v>
      </c>
      <c r="GQ298" s="1234" t="str">
        <f t="shared" si="349"/>
        <v xml:space="preserve"> </v>
      </c>
      <c r="GR298" s="1234">
        <f t="shared" si="350"/>
        <v>0</v>
      </c>
      <c r="GS298" s="1234" t="str">
        <f t="shared" si="352"/>
        <v xml:space="preserve"> </v>
      </c>
      <c r="GT298" s="1234" t="str">
        <f t="shared" si="353"/>
        <v xml:space="preserve"> </v>
      </c>
      <c r="GU298" s="1234" t="str">
        <f t="shared" si="354"/>
        <v xml:space="preserve"> </v>
      </c>
      <c r="GV298" s="1234" t="str">
        <f t="shared" si="355"/>
        <v xml:space="preserve"> </v>
      </c>
      <c r="GW298" s="1234" t="str">
        <f t="shared" si="356"/>
        <v xml:space="preserve"> </v>
      </c>
      <c r="GX298" s="1234" t="str">
        <f t="shared" si="357"/>
        <v xml:space="preserve"> </v>
      </c>
      <c r="GY298" s="1234" t="str">
        <f t="shared" si="358"/>
        <v xml:space="preserve"> </v>
      </c>
      <c r="GZ298" s="1234" t="str">
        <f t="shared" si="359"/>
        <v xml:space="preserve"> </v>
      </c>
      <c r="HA298" s="1234" t="str">
        <f t="shared" si="360"/>
        <v xml:space="preserve"> </v>
      </c>
      <c r="HB298" s="1234">
        <f t="shared" si="351"/>
        <v>0</v>
      </c>
      <c r="HC298" s="1234" t="str">
        <f t="shared" si="318"/>
        <v xml:space="preserve"> </v>
      </c>
      <c r="HD298" s="1234" t="str">
        <f t="shared" si="319"/>
        <v xml:space="preserve"> </v>
      </c>
      <c r="HE298" s="1234" t="str">
        <f t="shared" si="320"/>
        <v xml:space="preserve"> </v>
      </c>
      <c r="HF298" s="1234">
        <f t="shared" si="321"/>
        <v>0</v>
      </c>
      <c r="HG298" s="1234" t="str">
        <f t="shared" si="322"/>
        <v xml:space="preserve"> </v>
      </c>
      <c r="HH298" s="1234" t="str">
        <f t="shared" si="323"/>
        <v xml:space="preserve"> </v>
      </c>
      <c r="HI298" s="1234" t="str">
        <f t="shared" si="324"/>
        <v xml:space="preserve"> </v>
      </c>
      <c r="HJ298" s="1234" t="str">
        <f t="shared" si="325"/>
        <v xml:space="preserve"> </v>
      </c>
      <c r="HK298" s="1234" t="str">
        <f t="shared" si="326"/>
        <v xml:space="preserve"> </v>
      </c>
      <c r="HL298" s="1234" t="str">
        <f t="shared" si="327"/>
        <v xml:space="preserve"> </v>
      </c>
      <c r="HM298" s="1234" t="str">
        <f t="shared" si="328"/>
        <v xml:space="preserve"> </v>
      </c>
      <c r="HN298" s="1234">
        <f t="shared" si="329"/>
        <v>0</v>
      </c>
    </row>
    <row r="299" spans="1:222" ht="30" customHeight="1" thickTop="1" thickBot="1">
      <c r="A299" s="1205">
        <f>【A票】【D票】!$D$10</f>
        <v>0</v>
      </c>
      <c r="B299" s="1205">
        <f>【A票】【D票】!$H$10</f>
        <v>0</v>
      </c>
      <c r="C299" s="1206" t="str">
        <f>【A票】【D票】!$K$10</f>
        <v xml:space="preserve"> </v>
      </c>
      <c r="D299" s="1207">
        <f t="shared" si="206"/>
        <v>180</v>
      </c>
      <c r="E299" s="472"/>
      <c r="F299" s="704"/>
      <c r="G299" s="588"/>
      <c r="H299" s="589"/>
      <c r="I299" s="639"/>
      <c r="J299" s="639"/>
      <c r="K299" s="639"/>
      <c r="L299" s="639"/>
      <c r="M299" s="639"/>
      <c r="N299" s="639"/>
      <c r="O299" s="639"/>
      <c r="P299" s="639"/>
      <c r="Q299" s="639"/>
      <c r="R299" s="639"/>
      <c r="S299" s="639"/>
      <c r="T299" s="639"/>
      <c r="U299" s="639"/>
      <c r="V299" s="640"/>
      <c r="W299" s="644"/>
      <c r="X299" s="644"/>
      <c r="Y299" s="645"/>
      <c r="Z299" s="643"/>
      <c r="AA299" s="212" t="str">
        <f t="shared" si="361"/>
        <v xml:space="preserve"> </v>
      </c>
      <c r="AB299" s="212" t="str">
        <f t="shared" si="362"/>
        <v xml:space="preserve"> </v>
      </c>
      <c r="AC299" s="81"/>
      <c r="AD299" s="448"/>
      <c r="AE299" s="448"/>
      <c r="AF299" s="804" t="str">
        <f t="shared" si="301"/>
        <v xml:space="preserve"> </v>
      </c>
      <c r="AG299" s="804" t="str">
        <f t="shared" si="302"/>
        <v xml:space="preserve"> </v>
      </c>
      <c r="AH299" s="440"/>
      <c r="AI299" s="704"/>
      <c r="AJ299" s="442"/>
      <c r="AK299" s="442"/>
      <c r="AL299" s="442"/>
      <c r="AM299" s="442"/>
      <c r="AN299" s="844"/>
      <c r="AO299" s="443"/>
      <c r="AP299" s="441"/>
      <c r="AQ299" s="1328" t="str">
        <f t="shared" si="330"/>
        <v xml:space="preserve"> </v>
      </c>
      <c r="AR299" s="213" t="str">
        <f t="shared" si="363"/>
        <v xml:space="preserve"> </v>
      </c>
      <c r="AS299" s="213" t="str">
        <f t="shared" si="364"/>
        <v xml:space="preserve"> </v>
      </c>
      <c r="AT299" s="1216" t="str">
        <f t="shared" si="365"/>
        <v xml:space="preserve"> </v>
      </c>
      <c r="AU299" s="1217" t="str">
        <f t="shared" si="366"/>
        <v xml:space="preserve"> </v>
      </c>
      <c r="AV299" s="79"/>
      <c r="AW299" s="1218" t="str">
        <f t="shared" si="367"/>
        <v/>
      </c>
      <c r="AX299" s="213" t="str">
        <f t="shared" si="303"/>
        <v xml:space="preserve"> </v>
      </c>
      <c r="AY299" s="213" t="str">
        <f t="shared" si="368"/>
        <v xml:space="preserve"> </v>
      </c>
      <c r="AZ299" s="445"/>
      <c r="BA299" s="81"/>
      <c r="BB299" s="81"/>
      <c r="BC299" s="80"/>
      <c r="BD299" s="245"/>
      <c r="BE299" s="442"/>
      <c r="BF299" s="442"/>
      <c r="BG299" s="442"/>
      <c r="BH299" s="219" t="str">
        <f t="shared" si="304"/>
        <v xml:space="preserve"> </v>
      </c>
      <c r="BI299" s="446"/>
      <c r="BJ299" s="704"/>
      <c r="BK299" s="81"/>
      <c r="BL299" s="451"/>
      <c r="BM299" s="450"/>
      <c r="BN299" s="449"/>
      <c r="BO299" s="449"/>
      <c r="BP299" s="81"/>
      <c r="BQ299" s="81"/>
      <c r="BR299" s="81"/>
      <c r="BS299" s="81"/>
      <c r="BT299" s="81"/>
      <c r="BU299" s="81"/>
      <c r="BV299" s="81"/>
      <c r="BW299" s="81"/>
      <c r="BX299" s="81"/>
      <c r="BY299" s="81"/>
      <c r="BZ299" s="81"/>
      <c r="CA299" s="81"/>
      <c r="CB299" s="81"/>
      <c r="CC299" s="81"/>
      <c r="CD299" s="81"/>
      <c r="CE299" s="81"/>
      <c r="CF299" s="81"/>
      <c r="CG299" s="81"/>
      <c r="CH299" s="81"/>
      <c r="CI299" s="81"/>
      <c r="CJ299" s="81"/>
      <c r="CK299" s="81"/>
      <c r="CL299" s="81"/>
      <c r="CM299" s="81"/>
      <c r="CN299" s="81"/>
      <c r="CO299" s="81"/>
      <c r="CP299" s="81"/>
      <c r="CQ299" s="81"/>
      <c r="CR299" s="81"/>
      <c r="CS299" s="81"/>
      <c r="CT299" s="81"/>
      <c r="CU299" s="81"/>
      <c r="CV299" s="81"/>
      <c r="CW299" s="81"/>
      <c r="CX299" s="81"/>
      <c r="CY299" s="81"/>
      <c r="CZ299" s="81"/>
      <c r="DA299" s="81"/>
      <c r="DB299" s="81"/>
      <c r="DC299" s="81"/>
      <c r="DD299" s="81"/>
      <c r="DE299" s="81"/>
      <c r="DF299" s="81"/>
      <c r="DG299" s="81"/>
      <c r="DH299" s="81"/>
      <c r="DI299" s="81"/>
      <c r="DJ299" s="81"/>
      <c r="DK299" s="448"/>
      <c r="DL299" s="213" t="str">
        <f t="shared" si="305"/>
        <v xml:space="preserve"> </v>
      </c>
      <c r="DM299" s="246">
        <f t="shared" si="369"/>
        <v>180</v>
      </c>
      <c r="DN299" s="447"/>
      <c r="DO299" s="449"/>
      <c r="DP299" s="81"/>
      <c r="DQ299" s="81"/>
      <c r="DR299" s="81"/>
      <c r="DS299" s="81"/>
      <c r="DT299" s="81"/>
      <c r="DU299" s="81"/>
      <c r="DV299" s="448"/>
      <c r="DW299" s="450"/>
      <c r="DX299" s="704"/>
      <c r="DY299" s="213" t="str">
        <f t="shared" si="370"/>
        <v xml:space="preserve"> </v>
      </c>
      <c r="DZ299" s="213" t="str">
        <f t="shared" si="371"/>
        <v xml:space="preserve"> </v>
      </c>
      <c r="EA299" s="247"/>
      <c r="EB299" s="247"/>
      <c r="EC299" s="247"/>
      <c r="ED299" s="247"/>
      <c r="EE299" s="247"/>
      <c r="EF299" s="247"/>
      <c r="EG299" s="450"/>
      <c r="EH299" s="704"/>
      <c r="EI299" s="213" t="str">
        <f t="shared" si="372"/>
        <v xml:space="preserve"> </v>
      </c>
      <c r="EJ299" s="213" t="str">
        <f t="shared" si="373"/>
        <v xml:space="preserve"> </v>
      </c>
      <c r="EK299" s="81"/>
      <c r="EL299" s="81"/>
      <c r="EM299" s="81"/>
      <c r="EN299" s="704"/>
      <c r="EO299" s="213" t="str">
        <f t="shared" si="374"/>
        <v xml:space="preserve"> </v>
      </c>
      <c r="EP299" s="249"/>
      <c r="EQ299" s="704"/>
      <c r="ER299" s="248"/>
      <c r="ES299" s="704"/>
      <c r="ET299" s="248"/>
      <c r="EU299" s="251"/>
      <c r="EV299" s="213" t="str">
        <f t="shared" si="375"/>
        <v xml:space="preserve"> </v>
      </c>
      <c r="EW299" s="213" t="str">
        <f t="shared" si="376"/>
        <v xml:space="preserve"> </v>
      </c>
      <c r="EX299" s="82"/>
      <c r="EY299" s="82"/>
      <c r="EZ299" s="82"/>
      <c r="FA299" s="248"/>
      <c r="FB299" s="1337" t="str">
        <f t="shared" si="377"/>
        <v xml:space="preserve"> </v>
      </c>
      <c r="FC299" s="452"/>
      <c r="FD299" s="213" t="str" cm="1">
        <f t="array" ref="FD299">IF(AND(SUM(COUNTIF(DO299:DV299,{"*実施*"}),COUNTIF(EA299:EF299,{"*実施*"}))&gt;0,FC299=""),"法に基づく措置あり→問12に記入",
IF(AND(SUM(COUNTIF(DO299:DV299,{"*実施*"}),COUNTIF(EA299:EF299,{"*実施*"}))&lt;1,FC299&lt;&gt;""),"法に基づく措置なし→問12に記入不要"," "))</f>
        <v xml:space="preserve"> </v>
      </c>
      <c r="FE299" s="449"/>
      <c r="FF299" s="704"/>
      <c r="FG299" s="81"/>
      <c r="FH299" s="449"/>
      <c r="FI299" s="1100"/>
      <c r="FJ299" s="1107" t="str">
        <f t="shared" si="306"/>
        <v xml:space="preserve"> </v>
      </c>
      <c r="FK299" s="779" t="str">
        <f t="shared" si="378"/>
        <v/>
      </c>
      <c r="FL299" s="212" t="str">
        <f t="shared" si="379"/>
        <v xml:space="preserve"> </v>
      </c>
      <c r="FM299" s="1335" t="str">
        <f t="shared" si="307"/>
        <v xml:space="preserve"> </v>
      </c>
      <c r="FN299" s="1273" t="str">
        <f t="shared" si="308"/>
        <v/>
      </c>
      <c r="FO299" s="1274" t="str">
        <f t="shared" si="309"/>
        <v/>
      </c>
      <c r="FP299" s="1275" t="str">
        <f t="shared" si="310"/>
        <v/>
      </c>
      <c r="FQ299" s="1275" t="str">
        <f t="shared" si="311"/>
        <v/>
      </c>
      <c r="FR299" s="1275" t="str">
        <f t="shared" si="312"/>
        <v/>
      </c>
      <c r="FS299" s="1275" t="str">
        <f t="shared" si="313"/>
        <v/>
      </c>
      <c r="FT299" s="1275" t="str">
        <f t="shared" si="314"/>
        <v/>
      </c>
      <c r="FU299" s="1275" t="str">
        <f t="shared" si="315"/>
        <v/>
      </c>
      <c r="FV299" s="1275" t="str">
        <f t="shared" si="316"/>
        <v/>
      </c>
      <c r="FW299" s="1275" t="str">
        <f t="shared" si="317"/>
        <v/>
      </c>
      <c r="FY299" s="1234" t="str">
        <f t="shared" si="331"/>
        <v xml:space="preserve"> </v>
      </c>
      <c r="FZ299" s="1234" t="str">
        <f t="shared" si="332"/>
        <v xml:space="preserve"> </v>
      </c>
      <c r="GA299" s="1234" t="str">
        <f t="shared" si="333"/>
        <v xml:space="preserve"> </v>
      </c>
      <c r="GB299" s="1234" t="str">
        <f t="shared" si="334"/>
        <v xml:space="preserve"> </v>
      </c>
      <c r="GC299" s="1234" t="str">
        <f t="shared" si="335"/>
        <v xml:space="preserve"> </v>
      </c>
      <c r="GD299" s="1234" t="str">
        <f t="shared" si="336"/>
        <v xml:space="preserve"> </v>
      </c>
      <c r="GE299" s="1234" t="str">
        <f t="shared" si="337"/>
        <v xml:space="preserve"> </v>
      </c>
      <c r="GF299" s="1234" t="str">
        <f t="shared" si="338"/>
        <v xml:space="preserve"> </v>
      </c>
      <c r="GG299" s="1234" t="str">
        <f t="shared" si="339"/>
        <v xml:space="preserve"> </v>
      </c>
      <c r="GH299" s="1234">
        <f t="shared" si="340"/>
        <v>0</v>
      </c>
      <c r="GI299" s="1234" t="str">
        <f t="shared" si="341"/>
        <v xml:space="preserve"> </v>
      </c>
      <c r="GJ299" s="1234" t="str">
        <f t="shared" si="342"/>
        <v xml:space="preserve"> </v>
      </c>
      <c r="GK299" s="1234" t="str">
        <f t="shared" si="343"/>
        <v xml:space="preserve"> </v>
      </c>
      <c r="GL299" s="1234" t="str">
        <f t="shared" si="344"/>
        <v xml:space="preserve"> </v>
      </c>
      <c r="GM299" s="1234" t="str">
        <f t="shared" si="345"/>
        <v xml:space="preserve"> </v>
      </c>
      <c r="GN299" s="1234" t="str">
        <f t="shared" si="346"/>
        <v xml:space="preserve"> </v>
      </c>
      <c r="GO299" s="1234" t="str">
        <f t="shared" si="347"/>
        <v xml:space="preserve"> </v>
      </c>
      <c r="GP299" s="1234" t="str">
        <f t="shared" si="348"/>
        <v xml:space="preserve"> </v>
      </c>
      <c r="GQ299" s="1234" t="str">
        <f t="shared" si="349"/>
        <v xml:space="preserve"> </v>
      </c>
      <c r="GR299" s="1234">
        <f t="shared" si="350"/>
        <v>0</v>
      </c>
      <c r="GS299" s="1234" t="str">
        <f t="shared" si="352"/>
        <v xml:space="preserve"> </v>
      </c>
      <c r="GT299" s="1234" t="str">
        <f t="shared" si="353"/>
        <v xml:space="preserve"> </v>
      </c>
      <c r="GU299" s="1234" t="str">
        <f t="shared" si="354"/>
        <v xml:space="preserve"> </v>
      </c>
      <c r="GV299" s="1234" t="str">
        <f t="shared" si="355"/>
        <v xml:space="preserve"> </v>
      </c>
      <c r="GW299" s="1234" t="str">
        <f t="shared" si="356"/>
        <v xml:space="preserve"> </v>
      </c>
      <c r="GX299" s="1234" t="str">
        <f t="shared" si="357"/>
        <v xml:space="preserve"> </v>
      </c>
      <c r="GY299" s="1234" t="str">
        <f t="shared" si="358"/>
        <v xml:space="preserve"> </v>
      </c>
      <c r="GZ299" s="1234" t="str">
        <f t="shared" si="359"/>
        <v xml:space="preserve"> </v>
      </c>
      <c r="HA299" s="1234" t="str">
        <f t="shared" si="360"/>
        <v xml:space="preserve"> </v>
      </c>
      <c r="HB299" s="1234">
        <f t="shared" si="351"/>
        <v>0</v>
      </c>
      <c r="HC299" s="1234" t="str">
        <f t="shared" si="318"/>
        <v xml:space="preserve"> </v>
      </c>
      <c r="HD299" s="1234" t="str">
        <f t="shared" si="319"/>
        <v xml:space="preserve"> </v>
      </c>
      <c r="HE299" s="1234" t="str">
        <f t="shared" si="320"/>
        <v xml:space="preserve"> </v>
      </c>
      <c r="HF299" s="1234">
        <f t="shared" si="321"/>
        <v>0</v>
      </c>
      <c r="HG299" s="1234" t="str">
        <f t="shared" si="322"/>
        <v xml:space="preserve"> </v>
      </c>
      <c r="HH299" s="1234" t="str">
        <f t="shared" si="323"/>
        <v xml:space="preserve"> </v>
      </c>
      <c r="HI299" s="1234" t="str">
        <f t="shared" si="324"/>
        <v xml:space="preserve"> </v>
      </c>
      <c r="HJ299" s="1234" t="str">
        <f t="shared" si="325"/>
        <v xml:space="preserve"> </v>
      </c>
      <c r="HK299" s="1234" t="str">
        <f t="shared" si="326"/>
        <v xml:space="preserve"> </v>
      </c>
      <c r="HL299" s="1234" t="str">
        <f t="shared" si="327"/>
        <v xml:space="preserve"> </v>
      </c>
      <c r="HM299" s="1234" t="str">
        <f t="shared" si="328"/>
        <v xml:space="preserve"> </v>
      </c>
      <c r="HN299" s="1234">
        <f t="shared" si="329"/>
        <v>0</v>
      </c>
    </row>
    <row r="300" spans="1:222" ht="30" customHeight="1" thickTop="1" thickBot="1">
      <c r="A300" s="1205">
        <f>【A票】【D票】!$D$10</f>
        <v>0</v>
      </c>
      <c r="B300" s="1205">
        <f>【A票】【D票】!$H$10</f>
        <v>0</v>
      </c>
      <c r="C300" s="1206" t="str">
        <f>【A票】【D票】!$K$10</f>
        <v xml:space="preserve"> </v>
      </c>
      <c r="D300" s="1207">
        <f t="shared" si="206"/>
        <v>181</v>
      </c>
      <c r="E300" s="472"/>
      <c r="F300" s="704"/>
      <c r="G300" s="588"/>
      <c r="H300" s="589"/>
      <c r="I300" s="639"/>
      <c r="J300" s="639"/>
      <c r="K300" s="639"/>
      <c r="L300" s="639"/>
      <c r="M300" s="639"/>
      <c r="N300" s="639"/>
      <c r="O300" s="639"/>
      <c r="P300" s="639"/>
      <c r="Q300" s="639"/>
      <c r="R300" s="639"/>
      <c r="S300" s="639"/>
      <c r="T300" s="639"/>
      <c r="U300" s="639"/>
      <c r="V300" s="640"/>
      <c r="W300" s="644"/>
      <c r="X300" s="644"/>
      <c r="Y300" s="645"/>
      <c r="Z300" s="643"/>
      <c r="AA300" s="212" t="str">
        <f t="shared" si="361"/>
        <v xml:space="preserve"> </v>
      </c>
      <c r="AB300" s="212" t="str">
        <f t="shared" si="362"/>
        <v xml:space="preserve"> </v>
      </c>
      <c r="AC300" s="81"/>
      <c r="AD300" s="448"/>
      <c r="AE300" s="448"/>
      <c r="AF300" s="804" t="str">
        <f t="shared" si="301"/>
        <v xml:space="preserve"> </v>
      </c>
      <c r="AG300" s="804" t="str">
        <f t="shared" si="302"/>
        <v xml:space="preserve"> </v>
      </c>
      <c r="AH300" s="440"/>
      <c r="AI300" s="704"/>
      <c r="AJ300" s="442"/>
      <c r="AK300" s="442"/>
      <c r="AL300" s="442"/>
      <c r="AM300" s="442"/>
      <c r="AN300" s="844"/>
      <c r="AO300" s="443"/>
      <c r="AP300" s="441"/>
      <c r="AQ300" s="1328" t="str">
        <f t="shared" si="330"/>
        <v xml:space="preserve"> </v>
      </c>
      <c r="AR300" s="213" t="str">
        <f t="shared" si="363"/>
        <v xml:space="preserve"> </v>
      </c>
      <c r="AS300" s="213" t="str">
        <f t="shared" si="364"/>
        <v xml:space="preserve"> </v>
      </c>
      <c r="AT300" s="1216" t="str">
        <f t="shared" si="365"/>
        <v xml:space="preserve"> </v>
      </c>
      <c r="AU300" s="1217" t="str">
        <f t="shared" si="366"/>
        <v xml:space="preserve"> </v>
      </c>
      <c r="AV300" s="79"/>
      <c r="AW300" s="1218" t="str">
        <f t="shared" si="367"/>
        <v/>
      </c>
      <c r="AX300" s="213" t="str">
        <f t="shared" si="303"/>
        <v xml:space="preserve"> </v>
      </c>
      <c r="AY300" s="213" t="str">
        <f t="shared" si="368"/>
        <v xml:space="preserve"> </v>
      </c>
      <c r="AZ300" s="445"/>
      <c r="BA300" s="81"/>
      <c r="BB300" s="81"/>
      <c r="BC300" s="80"/>
      <c r="BD300" s="245"/>
      <c r="BE300" s="442"/>
      <c r="BF300" s="442"/>
      <c r="BG300" s="442"/>
      <c r="BH300" s="219" t="str">
        <f t="shared" si="304"/>
        <v xml:space="preserve"> </v>
      </c>
      <c r="BI300" s="446"/>
      <c r="BJ300" s="704"/>
      <c r="BK300" s="81"/>
      <c r="BL300" s="451"/>
      <c r="BM300" s="450"/>
      <c r="BN300" s="449"/>
      <c r="BO300" s="449"/>
      <c r="BP300" s="81"/>
      <c r="BQ300" s="81"/>
      <c r="BR300" s="81"/>
      <c r="BS300" s="81"/>
      <c r="BT300" s="81"/>
      <c r="BU300" s="81"/>
      <c r="BV300" s="81"/>
      <c r="BW300" s="81"/>
      <c r="BX300" s="81"/>
      <c r="BY300" s="81"/>
      <c r="BZ300" s="81"/>
      <c r="CA300" s="81"/>
      <c r="CB300" s="81"/>
      <c r="CC300" s="81"/>
      <c r="CD300" s="81"/>
      <c r="CE300" s="81"/>
      <c r="CF300" s="81"/>
      <c r="CG300" s="81"/>
      <c r="CH300" s="81"/>
      <c r="CI300" s="81"/>
      <c r="CJ300" s="81"/>
      <c r="CK300" s="81"/>
      <c r="CL300" s="81"/>
      <c r="CM300" s="81"/>
      <c r="CN300" s="81"/>
      <c r="CO300" s="81"/>
      <c r="CP300" s="81"/>
      <c r="CQ300" s="81"/>
      <c r="CR300" s="81"/>
      <c r="CS300" s="81"/>
      <c r="CT300" s="81"/>
      <c r="CU300" s="81"/>
      <c r="CV300" s="81"/>
      <c r="CW300" s="81"/>
      <c r="CX300" s="81"/>
      <c r="CY300" s="81"/>
      <c r="CZ300" s="81"/>
      <c r="DA300" s="81"/>
      <c r="DB300" s="81"/>
      <c r="DC300" s="81"/>
      <c r="DD300" s="81"/>
      <c r="DE300" s="81"/>
      <c r="DF300" s="81"/>
      <c r="DG300" s="81"/>
      <c r="DH300" s="81"/>
      <c r="DI300" s="81"/>
      <c r="DJ300" s="81"/>
      <c r="DK300" s="448"/>
      <c r="DL300" s="213" t="str">
        <f t="shared" si="305"/>
        <v xml:space="preserve"> </v>
      </c>
      <c r="DM300" s="246">
        <f t="shared" si="369"/>
        <v>181</v>
      </c>
      <c r="DN300" s="447"/>
      <c r="DO300" s="449"/>
      <c r="DP300" s="81"/>
      <c r="DQ300" s="81"/>
      <c r="DR300" s="81"/>
      <c r="DS300" s="81"/>
      <c r="DT300" s="81"/>
      <c r="DU300" s="81"/>
      <c r="DV300" s="448"/>
      <c r="DW300" s="450"/>
      <c r="DX300" s="704"/>
      <c r="DY300" s="213" t="str">
        <f t="shared" si="370"/>
        <v xml:space="preserve"> </v>
      </c>
      <c r="DZ300" s="213" t="str">
        <f t="shared" si="371"/>
        <v xml:space="preserve"> </v>
      </c>
      <c r="EA300" s="247"/>
      <c r="EB300" s="247"/>
      <c r="EC300" s="247"/>
      <c r="ED300" s="247"/>
      <c r="EE300" s="247"/>
      <c r="EF300" s="247"/>
      <c r="EG300" s="450"/>
      <c r="EH300" s="704"/>
      <c r="EI300" s="213" t="str">
        <f t="shared" si="372"/>
        <v xml:space="preserve"> </v>
      </c>
      <c r="EJ300" s="213" t="str">
        <f t="shared" si="373"/>
        <v xml:space="preserve"> </v>
      </c>
      <c r="EK300" s="81"/>
      <c r="EL300" s="81"/>
      <c r="EM300" s="81"/>
      <c r="EN300" s="704"/>
      <c r="EO300" s="213" t="str">
        <f t="shared" si="374"/>
        <v xml:space="preserve"> </v>
      </c>
      <c r="EP300" s="249"/>
      <c r="EQ300" s="704"/>
      <c r="ER300" s="248"/>
      <c r="ES300" s="704"/>
      <c r="ET300" s="248"/>
      <c r="EU300" s="251"/>
      <c r="EV300" s="213" t="str">
        <f t="shared" si="375"/>
        <v xml:space="preserve"> </v>
      </c>
      <c r="EW300" s="213" t="str">
        <f t="shared" si="376"/>
        <v xml:space="preserve"> </v>
      </c>
      <c r="EX300" s="82"/>
      <c r="EY300" s="82"/>
      <c r="EZ300" s="82"/>
      <c r="FA300" s="248"/>
      <c r="FB300" s="1337" t="str">
        <f t="shared" si="377"/>
        <v xml:space="preserve"> </v>
      </c>
      <c r="FC300" s="452"/>
      <c r="FD300" s="213" t="str" cm="1">
        <f t="array" ref="FD300">IF(AND(SUM(COUNTIF(DO300:DV300,{"*実施*"}),COUNTIF(EA300:EF300,{"*実施*"}))&gt;0,FC300=""),"法に基づく措置あり→問12に記入",
IF(AND(SUM(COUNTIF(DO300:DV300,{"*実施*"}),COUNTIF(EA300:EF300,{"*実施*"}))&lt;1,FC300&lt;&gt;""),"法に基づく措置なし→問12に記入不要"," "))</f>
        <v xml:space="preserve"> </v>
      </c>
      <c r="FE300" s="449"/>
      <c r="FF300" s="704"/>
      <c r="FG300" s="81"/>
      <c r="FH300" s="449"/>
      <c r="FI300" s="1100"/>
      <c r="FJ300" s="1107" t="str">
        <f t="shared" si="306"/>
        <v xml:space="preserve"> </v>
      </c>
      <c r="FK300" s="779" t="str">
        <f t="shared" si="378"/>
        <v/>
      </c>
      <c r="FL300" s="212" t="str">
        <f t="shared" si="379"/>
        <v xml:space="preserve"> </v>
      </c>
      <c r="FM300" s="1335" t="str">
        <f t="shared" si="307"/>
        <v xml:space="preserve"> </v>
      </c>
      <c r="FN300" s="1273" t="str">
        <f t="shared" si="308"/>
        <v/>
      </c>
      <c r="FO300" s="1274" t="str">
        <f t="shared" si="309"/>
        <v/>
      </c>
      <c r="FP300" s="1275" t="str">
        <f t="shared" si="310"/>
        <v/>
      </c>
      <c r="FQ300" s="1275" t="str">
        <f t="shared" si="311"/>
        <v/>
      </c>
      <c r="FR300" s="1275" t="str">
        <f t="shared" si="312"/>
        <v/>
      </c>
      <c r="FS300" s="1275" t="str">
        <f t="shared" si="313"/>
        <v/>
      </c>
      <c r="FT300" s="1275" t="str">
        <f t="shared" si="314"/>
        <v/>
      </c>
      <c r="FU300" s="1275" t="str">
        <f t="shared" si="315"/>
        <v/>
      </c>
      <c r="FV300" s="1275" t="str">
        <f t="shared" si="316"/>
        <v/>
      </c>
      <c r="FW300" s="1275" t="str">
        <f t="shared" si="317"/>
        <v/>
      </c>
      <c r="FY300" s="1234" t="str">
        <f t="shared" si="331"/>
        <v xml:space="preserve"> </v>
      </c>
      <c r="FZ300" s="1234" t="str">
        <f t="shared" si="332"/>
        <v xml:space="preserve"> </v>
      </c>
      <c r="GA300" s="1234" t="str">
        <f t="shared" si="333"/>
        <v xml:space="preserve"> </v>
      </c>
      <c r="GB300" s="1234" t="str">
        <f t="shared" si="334"/>
        <v xml:space="preserve"> </v>
      </c>
      <c r="GC300" s="1234" t="str">
        <f t="shared" si="335"/>
        <v xml:space="preserve"> </v>
      </c>
      <c r="GD300" s="1234" t="str">
        <f t="shared" si="336"/>
        <v xml:space="preserve"> </v>
      </c>
      <c r="GE300" s="1234" t="str">
        <f t="shared" si="337"/>
        <v xml:space="preserve"> </v>
      </c>
      <c r="GF300" s="1234" t="str">
        <f t="shared" si="338"/>
        <v xml:space="preserve"> </v>
      </c>
      <c r="GG300" s="1234" t="str">
        <f t="shared" si="339"/>
        <v xml:space="preserve"> </v>
      </c>
      <c r="GH300" s="1234">
        <f t="shared" si="340"/>
        <v>0</v>
      </c>
      <c r="GI300" s="1234" t="str">
        <f t="shared" si="341"/>
        <v xml:space="preserve"> </v>
      </c>
      <c r="GJ300" s="1234" t="str">
        <f t="shared" si="342"/>
        <v xml:space="preserve"> </v>
      </c>
      <c r="GK300" s="1234" t="str">
        <f t="shared" si="343"/>
        <v xml:space="preserve"> </v>
      </c>
      <c r="GL300" s="1234" t="str">
        <f t="shared" si="344"/>
        <v xml:space="preserve"> </v>
      </c>
      <c r="GM300" s="1234" t="str">
        <f t="shared" si="345"/>
        <v xml:space="preserve"> </v>
      </c>
      <c r="GN300" s="1234" t="str">
        <f t="shared" si="346"/>
        <v xml:space="preserve"> </v>
      </c>
      <c r="GO300" s="1234" t="str">
        <f t="shared" si="347"/>
        <v xml:space="preserve"> </v>
      </c>
      <c r="GP300" s="1234" t="str">
        <f t="shared" si="348"/>
        <v xml:space="preserve"> </v>
      </c>
      <c r="GQ300" s="1234" t="str">
        <f t="shared" si="349"/>
        <v xml:space="preserve"> </v>
      </c>
      <c r="GR300" s="1234">
        <f t="shared" si="350"/>
        <v>0</v>
      </c>
      <c r="GS300" s="1234" t="str">
        <f t="shared" si="352"/>
        <v xml:space="preserve"> </v>
      </c>
      <c r="GT300" s="1234" t="str">
        <f t="shared" si="353"/>
        <v xml:space="preserve"> </v>
      </c>
      <c r="GU300" s="1234" t="str">
        <f t="shared" si="354"/>
        <v xml:space="preserve"> </v>
      </c>
      <c r="GV300" s="1234" t="str">
        <f t="shared" si="355"/>
        <v xml:space="preserve"> </v>
      </c>
      <c r="GW300" s="1234" t="str">
        <f t="shared" si="356"/>
        <v xml:space="preserve"> </v>
      </c>
      <c r="GX300" s="1234" t="str">
        <f t="shared" si="357"/>
        <v xml:space="preserve"> </v>
      </c>
      <c r="GY300" s="1234" t="str">
        <f t="shared" si="358"/>
        <v xml:space="preserve"> </v>
      </c>
      <c r="GZ300" s="1234" t="str">
        <f t="shared" si="359"/>
        <v xml:space="preserve"> </v>
      </c>
      <c r="HA300" s="1234" t="str">
        <f t="shared" si="360"/>
        <v xml:space="preserve"> </v>
      </c>
      <c r="HB300" s="1234">
        <f t="shared" si="351"/>
        <v>0</v>
      </c>
      <c r="HC300" s="1234" t="str">
        <f t="shared" si="318"/>
        <v xml:space="preserve"> </v>
      </c>
      <c r="HD300" s="1234" t="str">
        <f t="shared" si="319"/>
        <v xml:space="preserve"> </v>
      </c>
      <c r="HE300" s="1234" t="str">
        <f t="shared" si="320"/>
        <v xml:space="preserve"> </v>
      </c>
      <c r="HF300" s="1234">
        <f t="shared" si="321"/>
        <v>0</v>
      </c>
      <c r="HG300" s="1234" t="str">
        <f t="shared" si="322"/>
        <v xml:space="preserve"> </v>
      </c>
      <c r="HH300" s="1234" t="str">
        <f t="shared" si="323"/>
        <v xml:space="preserve"> </v>
      </c>
      <c r="HI300" s="1234" t="str">
        <f t="shared" si="324"/>
        <v xml:space="preserve"> </v>
      </c>
      <c r="HJ300" s="1234" t="str">
        <f t="shared" si="325"/>
        <v xml:space="preserve"> </v>
      </c>
      <c r="HK300" s="1234" t="str">
        <f t="shared" si="326"/>
        <v xml:space="preserve"> </v>
      </c>
      <c r="HL300" s="1234" t="str">
        <f t="shared" si="327"/>
        <v xml:space="preserve"> </v>
      </c>
      <c r="HM300" s="1234" t="str">
        <f t="shared" si="328"/>
        <v xml:space="preserve"> </v>
      </c>
      <c r="HN300" s="1234">
        <f t="shared" si="329"/>
        <v>0</v>
      </c>
    </row>
    <row r="301" spans="1:222" ht="30" customHeight="1" thickTop="1" thickBot="1">
      <c r="A301" s="1205">
        <f>【A票】【D票】!$D$10</f>
        <v>0</v>
      </c>
      <c r="B301" s="1205">
        <f>【A票】【D票】!$H$10</f>
        <v>0</v>
      </c>
      <c r="C301" s="1206" t="str">
        <f>【A票】【D票】!$K$10</f>
        <v xml:space="preserve"> </v>
      </c>
      <c r="D301" s="1207">
        <f t="shared" si="206"/>
        <v>182</v>
      </c>
      <c r="E301" s="472"/>
      <c r="F301" s="704"/>
      <c r="G301" s="588"/>
      <c r="H301" s="589"/>
      <c r="I301" s="639"/>
      <c r="J301" s="639"/>
      <c r="K301" s="639"/>
      <c r="L301" s="639"/>
      <c r="M301" s="639"/>
      <c r="N301" s="639"/>
      <c r="O301" s="639"/>
      <c r="P301" s="639"/>
      <c r="Q301" s="639"/>
      <c r="R301" s="639"/>
      <c r="S301" s="639"/>
      <c r="T301" s="639"/>
      <c r="U301" s="639"/>
      <c r="V301" s="640"/>
      <c r="W301" s="644"/>
      <c r="X301" s="644"/>
      <c r="Y301" s="645"/>
      <c r="Z301" s="643"/>
      <c r="AA301" s="212" t="str">
        <f t="shared" si="361"/>
        <v xml:space="preserve"> </v>
      </c>
      <c r="AB301" s="212" t="str">
        <f t="shared" si="362"/>
        <v xml:space="preserve"> </v>
      </c>
      <c r="AC301" s="81"/>
      <c r="AD301" s="448"/>
      <c r="AE301" s="448"/>
      <c r="AF301" s="804" t="str">
        <f t="shared" si="301"/>
        <v xml:space="preserve"> </v>
      </c>
      <c r="AG301" s="804" t="str">
        <f t="shared" si="302"/>
        <v xml:space="preserve"> </v>
      </c>
      <c r="AH301" s="440"/>
      <c r="AI301" s="704"/>
      <c r="AJ301" s="442"/>
      <c r="AK301" s="442"/>
      <c r="AL301" s="442"/>
      <c r="AM301" s="442"/>
      <c r="AN301" s="844"/>
      <c r="AO301" s="443"/>
      <c r="AP301" s="441"/>
      <c r="AQ301" s="1328" t="str">
        <f t="shared" si="330"/>
        <v xml:space="preserve"> </v>
      </c>
      <c r="AR301" s="213" t="str">
        <f t="shared" si="363"/>
        <v xml:space="preserve"> </v>
      </c>
      <c r="AS301" s="213" t="str">
        <f t="shared" si="364"/>
        <v xml:space="preserve"> </v>
      </c>
      <c r="AT301" s="1216" t="str">
        <f t="shared" si="365"/>
        <v xml:space="preserve"> </v>
      </c>
      <c r="AU301" s="1217" t="str">
        <f t="shared" si="366"/>
        <v xml:space="preserve"> </v>
      </c>
      <c r="AV301" s="79"/>
      <c r="AW301" s="1218" t="str">
        <f t="shared" si="367"/>
        <v/>
      </c>
      <c r="AX301" s="213" t="str">
        <f t="shared" si="303"/>
        <v xml:space="preserve"> </v>
      </c>
      <c r="AY301" s="213" t="str">
        <f t="shared" si="368"/>
        <v xml:space="preserve"> </v>
      </c>
      <c r="AZ301" s="445"/>
      <c r="BA301" s="81"/>
      <c r="BB301" s="81"/>
      <c r="BC301" s="80"/>
      <c r="BD301" s="245"/>
      <c r="BE301" s="442"/>
      <c r="BF301" s="442"/>
      <c r="BG301" s="442"/>
      <c r="BH301" s="219" t="str">
        <f t="shared" si="304"/>
        <v xml:space="preserve"> </v>
      </c>
      <c r="BI301" s="446"/>
      <c r="BJ301" s="704"/>
      <c r="BK301" s="81"/>
      <c r="BL301" s="451"/>
      <c r="BM301" s="450"/>
      <c r="BN301" s="449"/>
      <c r="BO301" s="449"/>
      <c r="BP301" s="81"/>
      <c r="BQ301" s="81"/>
      <c r="BR301" s="81"/>
      <c r="BS301" s="81"/>
      <c r="BT301" s="81"/>
      <c r="BU301" s="81"/>
      <c r="BV301" s="81"/>
      <c r="BW301" s="81"/>
      <c r="BX301" s="81"/>
      <c r="BY301" s="81"/>
      <c r="BZ301" s="81"/>
      <c r="CA301" s="81"/>
      <c r="CB301" s="81"/>
      <c r="CC301" s="81"/>
      <c r="CD301" s="81"/>
      <c r="CE301" s="81"/>
      <c r="CF301" s="81"/>
      <c r="CG301" s="81"/>
      <c r="CH301" s="81"/>
      <c r="CI301" s="81"/>
      <c r="CJ301" s="81"/>
      <c r="CK301" s="81"/>
      <c r="CL301" s="81"/>
      <c r="CM301" s="81"/>
      <c r="CN301" s="81"/>
      <c r="CO301" s="81"/>
      <c r="CP301" s="81"/>
      <c r="CQ301" s="81"/>
      <c r="CR301" s="81"/>
      <c r="CS301" s="81"/>
      <c r="CT301" s="81"/>
      <c r="CU301" s="81"/>
      <c r="CV301" s="81"/>
      <c r="CW301" s="81"/>
      <c r="CX301" s="81"/>
      <c r="CY301" s="81"/>
      <c r="CZ301" s="81"/>
      <c r="DA301" s="81"/>
      <c r="DB301" s="81"/>
      <c r="DC301" s="81"/>
      <c r="DD301" s="81"/>
      <c r="DE301" s="81"/>
      <c r="DF301" s="81"/>
      <c r="DG301" s="81"/>
      <c r="DH301" s="81"/>
      <c r="DI301" s="81"/>
      <c r="DJ301" s="81"/>
      <c r="DK301" s="448"/>
      <c r="DL301" s="213" t="str">
        <f t="shared" si="305"/>
        <v xml:space="preserve"> </v>
      </c>
      <c r="DM301" s="246">
        <f t="shared" si="369"/>
        <v>182</v>
      </c>
      <c r="DN301" s="447"/>
      <c r="DO301" s="449"/>
      <c r="DP301" s="81"/>
      <c r="DQ301" s="81"/>
      <c r="DR301" s="81"/>
      <c r="DS301" s="81"/>
      <c r="DT301" s="81"/>
      <c r="DU301" s="81"/>
      <c r="DV301" s="448"/>
      <c r="DW301" s="450"/>
      <c r="DX301" s="704"/>
      <c r="DY301" s="213" t="str">
        <f t="shared" si="370"/>
        <v xml:space="preserve"> </v>
      </c>
      <c r="DZ301" s="213" t="str">
        <f t="shared" si="371"/>
        <v xml:space="preserve"> </v>
      </c>
      <c r="EA301" s="247"/>
      <c r="EB301" s="247"/>
      <c r="EC301" s="247"/>
      <c r="ED301" s="247"/>
      <c r="EE301" s="247"/>
      <c r="EF301" s="247"/>
      <c r="EG301" s="450"/>
      <c r="EH301" s="704"/>
      <c r="EI301" s="213" t="str">
        <f t="shared" si="372"/>
        <v xml:space="preserve"> </v>
      </c>
      <c r="EJ301" s="213" t="str">
        <f t="shared" si="373"/>
        <v xml:space="preserve"> </v>
      </c>
      <c r="EK301" s="81"/>
      <c r="EL301" s="81"/>
      <c r="EM301" s="81"/>
      <c r="EN301" s="704"/>
      <c r="EO301" s="213" t="str">
        <f t="shared" si="374"/>
        <v xml:space="preserve"> </v>
      </c>
      <c r="EP301" s="249"/>
      <c r="EQ301" s="704"/>
      <c r="ER301" s="248"/>
      <c r="ES301" s="704"/>
      <c r="ET301" s="248"/>
      <c r="EU301" s="251"/>
      <c r="EV301" s="213" t="str">
        <f t="shared" si="375"/>
        <v xml:space="preserve"> </v>
      </c>
      <c r="EW301" s="213" t="str">
        <f t="shared" si="376"/>
        <v xml:space="preserve"> </v>
      </c>
      <c r="EX301" s="82"/>
      <c r="EY301" s="82"/>
      <c r="EZ301" s="82"/>
      <c r="FA301" s="248"/>
      <c r="FB301" s="1337" t="str">
        <f t="shared" si="377"/>
        <v xml:space="preserve"> </v>
      </c>
      <c r="FC301" s="452"/>
      <c r="FD301" s="213" t="str" cm="1">
        <f t="array" ref="FD301">IF(AND(SUM(COUNTIF(DO301:DV301,{"*実施*"}),COUNTIF(EA301:EF301,{"*実施*"}))&gt;0,FC301=""),"法に基づく措置あり→問12に記入",
IF(AND(SUM(COUNTIF(DO301:DV301,{"*実施*"}),COUNTIF(EA301:EF301,{"*実施*"}))&lt;1,FC301&lt;&gt;""),"法に基づく措置なし→問12に記入不要"," "))</f>
        <v xml:space="preserve"> </v>
      </c>
      <c r="FE301" s="449"/>
      <c r="FF301" s="704"/>
      <c r="FG301" s="81"/>
      <c r="FH301" s="449"/>
      <c r="FI301" s="1100"/>
      <c r="FJ301" s="1107" t="str">
        <f t="shared" si="306"/>
        <v xml:space="preserve"> </v>
      </c>
      <c r="FK301" s="779" t="str">
        <f t="shared" si="378"/>
        <v/>
      </c>
      <c r="FL301" s="212" t="str">
        <f t="shared" si="379"/>
        <v xml:space="preserve"> </v>
      </c>
      <c r="FM301" s="1335" t="str">
        <f t="shared" si="307"/>
        <v xml:space="preserve"> </v>
      </c>
      <c r="FN301" s="1273" t="str">
        <f t="shared" si="308"/>
        <v/>
      </c>
      <c r="FO301" s="1274" t="str">
        <f t="shared" si="309"/>
        <v/>
      </c>
      <c r="FP301" s="1275" t="str">
        <f t="shared" si="310"/>
        <v/>
      </c>
      <c r="FQ301" s="1275" t="str">
        <f t="shared" si="311"/>
        <v/>
      </c>
      <c r="FR301" s="1275" t="str">
        <f t="shared" si="312"/>
        <v/>
      </c>
      <c r="FS301" s="1275" t="str">
        <f t="shared" si="313"/>
        <v/>
      </c>
      <c r="FT301" s="1275" t="str">
        <f t="shared" si="314"/>
        <v/>
      </c>
      <c r="FU301" s="1275" t="str">
        <f t="shared" si="315"/>
        <v/>
      </c>
      <c r="FV301" s="1275" t="str">
        <f t="shared" si="316"/>
        <v/>
      </c>
      <c r="FW301" s="1275" t="str">
        <f t="shared" si="317"/>
        <v/>
      </c>
      <c r="FY301" s="1234" t="str">
        <f t="shared" si="331"/>
        <v xml:space="preserve"> </v>
      </c>
      <c r="FZ301" s="1234" t="str">
        <f t="shared" si="332"/>
        <v xml:space="preserve"> </v>
      </c>
      <c r="GA301" s="1234" t="str">
        <f t="shared" si="333"/>
        <v xml:space="preserve"> </v>
      </c>
      <c r="GB301" s="1234" t="str">
        <f t="shared" si="334"/>
        <v xml:space="preserve"> </v>
      </c>
      <c r="GC301" s="1234" t="str">
        <f t="shared" si="335"/>
        <v xml:space="preserve"> </v>
      </c>
      <c r="GD301" s="1234" t="str">
        <f t="shared" si="336"/>
        <v xml:space="preserve"> </v>
      </c>
      <c r="GE301" s="1234" t="str">
        <f t="shared" si="337"/>
        <v xml:space="preserve"> </v>
      </c>
      <c r="GF301" s="1234" t="str">
        <f t="shared" si="338"/>
        <v xml:space="preserve"> </v>
      </c>
      <c r="GG301" s="1234" t="str">
        <f t="shared" si="339"/>
        <v xml:space="preserve"> </v>
      </c>
      <c r="GH301" s="1234">
        <f t="shared" si="340"/>
        <v>0</v>
      </c>
      <c r="GI301" s="1234" t="str">
        <f t="shared" si="341"/>
        <v xml:space="preserve"> </v>
      </c>
      <c r="GJ301" s="1234" t="str">
        <f t="shared" si="342"/>
        <v xml:space="preserve"> </v>
      </c>
      <c r="GK301" s="1234" t="str">
        <f t="shared" si="343"/>
        <v xml:space="preserve"> </v>
      </c>
      <c r="GL301" s="1234" t="str">
        <f t="shared" si="344"/>
        <v xml:space="preserve"> </v>
      </c>
      <c r="GM301" s="1234" t="str">
        <f t="shared" si="345"/>
        <v xml:space="preserve"> </v>
      </c>
      <c r="GN301" s="1234" t="str">
        <f t="shared" si="346"/>
        <v xml:space="preserve"> </v>
      </c>
      <c r="GO301" s="1234" t="str">
        <f t="shared" si="347"/>
        <v xml:space="preserve"> </v>
      </c>
      <c r="GP301" s="1234" t="str">
        <f t="shared" si="348"/>
        <v xml:space="preserve"> </v>
      </c>
      <c r="GQ301" s="1234" t="str">
        <f t="shared" si="349"/>
        <v xml:space="preserve"> </v>
      </c>
      <c r="GR301" s="1234">
        <f t="shared" si="350"/>
        <v>0</v>
      </c>
      <c r="GS301" s="1234" t="str">
        <f t="shared" si="352"/>
        <v xml:space="preserve"> </v>
      </c>
      <c r="GT301" s="1234" t="str">
        <f t="shared" si="353"/>
        <v xml:space="preserve"> </v>
      </c>
      <c r="GU301" s="1234" t="str">
        <f t="shared" si="354"/>
        <v xml:space="preserve"> </v>
      </c>
      <c r="GV301" s="1234" t="str">
        <f t="shared" si="355"/>
        <v xml:space="preserve"> </v>
      </c>
      <c r="GW301" s="1234" t="str">
        <f t="shared" si="356"/>
        <v xml:space="preserve"> </v>
      </c>
      <c r="GX301" s="1234" t="str">
        <f t="shared" si="357"/>
        <v xml:space="preserve"> </v>
      </c>
      <c r="GY301" s="1234" t="str">
        <f t="shared" si="358"/>
        <v xml:space="preserve"> </v>
      </c>
      <c r="GZ301" s="1234" t="str">
        <f t="shared" si="359"/>
        <v xml:space="preserve"> </v>
      </c>
      <c r="HA301" s="1234" t="str">
        <f t="shared" si="360"/>
        <v xml:space="preserve"> </v>
      </c>
      <c r="HB301" s="1234">
        <f t="shared" si="351"/>
        <v>0</v>
      </c>
      <c r="HC301" s="1234" t="str">
        <f t="shared" si="318"/>
        <v xml:space="preserve"> </v>
      </c>
      <c r="HD301" s="1234" t="str">
        <f t="shared" si="319"/>
        <v xml:space="preserve"> </v>
      </c>
      <c r="HE301" s="1234" t="str">
        <f t="shared" si="320"/>
        <v xml:space="preserve"> </v>
      </c>
      <c r="HF301" s="1234">
        <f t="shared" si="321"/>
        <v>0</v>
      </c>
      <c r="HG301" s="1234" t="str">
        <f t="shared" si="322"/>
        <v xml:space="preserve"> </v>
      </c>
      <c r="HH301" s="1234" t="str">
        <f t="shared" si="323"/>
        <v xml:space="preserve"> </v>
      </c>
      <c r="HI301" s="1234" t="str">
        <f t="shared" si="324"/>
        <v xml:space="preserve"> </v>
      </c>
      <c r="HJ301" s="1234" t="str">
        <f t="shared" si="325"/>
        <v xml:space="preserve"> </v>
      </c>
      <c r="HK301" s="1234" t="str">
        <f t="shared" si="326"/>
        <v xml:space="preserve"> </v>
      </c>
      <c r="HL301" s="1234" t="str">
        <f t="shared" si="327"/>
        <v xml:space="preserve"> </v>
      </c>
      <c r="HM301" s="1234" t="str">
        <f t="shared" si="328"/>
        <v xml:space="preserve"> </v>
      </c>
      <c r="HN301" s="1234">
        <f t="shared" si="329"/>
        <v>0</v>
      </c>
    </row>
    <row r="302" spans="1:222" ht="30" customHeight="1" thickTop="1" thickBot="1">
      <c r="A302" s="1205">
        <f>【A票】【D票】!$D$10</f>
        <v>0</v>
      </c>
      <c r="B302" s="1205">
        <f>【A票】【D票】!$H$10</f>
        <v>0</v>
      </c>
      <c r="C302" s="1206" t="str">
        <f>【A票】【D票】!$K$10</f>
        <v xml:space="preserve"> </v>
      </c>
      <c r="D302" s="1207">
        <f t="shared" si="206"/>
        <v>183</v>
      </c>
      <c r="E302" s="472"/>
      <c r="F302" s="704"/>
      <c r="G302" s="588"/>
      <c r="H302" s="589"/>
      <c r="I302" s="639"/>
      <c r="J302" s="639"/>
      <c r="K302" s="639"/>
      <c r="L302" s="639"/>
      <c r="M302" s="639"/>
      <c r="N302" s="639"/>
      <c r="O302" s="639"/>
      <c r="P302" s="639"/>
      <c r="Q302" s="639"/>
      <c r="R302" s="639"/>
      <c r="S302" s="639"/>
      <c r="T302" s="639"/>
      <c r="U302" s="639"/>
      <c r="V302" s="640"/>
      <c r="W302" s="644"/>
      <c r="X302" s="644"/>
      <c r="Y302" s="645"/>
      <c r="Z302" s="643"/>
      <c r="AA302" s="212" t="str">
        <f t="shared" si="361"/>
        <v xml:space="preserve"> </v>
      </c>
      <c r="AB302" s="212" t="str">
        <f t="shared" si="362"/>
        <v xml:space="preserve"> </v>
      </c>
      <c r="AC302" s="81"/>
      <c r="AD302" s="448"/>
      <c r="AE302" s="448"/>
      <c r="AF302" s="804" t="str">
        <f t="shared" si="301"/>
        <v xml:space="preserve"> </v>
      </c>
      <c r="AG302" s="804" t="str">
        <f t="shared" si="302"/>
        <v xml:space="preserve"> </v>
      </c>
      <c r="AH302" s="440"/>
      <c r="AI302" s="704"/>
      <c r="AJ302" s="442"/>
      <c r="AK302" s="442"/>
      <c r="AL302" s="442"/>
      <c r="AM302" s="442"/>
      <c r="AN302" s="844"/>
      <c r="AO302" s="443"/>
      <c r="AP302" s="441"/>
      <c r="AQ302" s="1328" t="str">
        <f t="shared" si="330"/>
        <v xml:space="preserve"> </v>
      </c>
      <c r="AR302" s="213" t="str">
        <f t="shared" si="363"/>
        <v xml:space="preserve"> </v>
      </c>
      <c r="AS302" s="213" t="str">
        <f t="shared" si="364"/>
        <v xml:space="preserve"> </v>
      </c>
      <c r="AT302" s="1216" t="str">
        <f t="shared" si="365"/>
        <v xml:space="preserve"> </v>
      </c>
      <c r="AU302" s="1217" t="str">
        <f t="shared" si="366"/>
        <v xml:space="preserve"> </v>
      </c>
      <c r="AV302" s="79"/>
      <c r="AW302" s="1218" t="str">
        <f t="shared" si="367"/>
        <v/>
      </c>
      <c r="AX302" s="213" t="str">
        <f t="shared" si="303"/>
        <v xml:space="preserve"> </v>
      </c>
      <c r="AY302" s="213" t="str">
        <f t="shared" si="368"/>
        <v xml:space="preserve"> </v>
      </c>
      <c r="AZ302" s="445"/>
      <c r="BA302" s="81"/>
      <c r="BB302" s="81"/>
      <c r="BC302" s="80"/>
      <c r="BD302" s="245"/>
      <c r="BE302" s="442"/>
      <c r="BF302" s="442"/>
      <c r="BG302" s="442"/>
      <c r="BH302" s="219" t="str">
        <f t="shared" si="304"/>
        <v xml:space="preserve"> </v>
      </c>
      <c r="BI302" s="446"/>
      <c r="BJ302" s="704"/>
      <c r="BK302" s="81"/>
      <c r="BL302" s="451"/>
      <c r="BM302" s="450"/>
      <c r="BN302" s="449"/>
      <c r="BO302" s="449"/>
      <c r="BP302" s="81"/>
      <c r="BQ302" s="81"/>
      <c r="BR302" s="81"/>
      <c r="BS302" s="81"/>
      <c r="BT302" s="81"/>
      <c r="BU302" s="81"/>
      <c r="BV302" s="81"/>
      <c r="BW302" s="81"/>
      <c r="BX302" s="81"/>
      <c r="BY302" s="81"/>
      <c r="BZ302" s="81"/>
      <c r="CA302" s="81"/>
      <c r="CB302" s="81"/>
      <c r="CC302" s="81"/>
      <c r="CD302" s="81"/>
      <c r="CE302" s="81"/>
      <c r="CF302" s="81"/>
      <c r="CG302" s="81"/>
      <c r="CH302" s="81"/>
      <c r="CI302" s="81"/>
      <c r="CJ302" s="81"/>
      <c r="CK302" s="81"/>
      <c r="CL302" s="81"/>
      <c r="CM302" s="81"/>
      <c r="CN302" s="81"/>
      <c r="CO302" s="81"/>
      <c r="CP302" s="81"/>
      <c r="CQ302" s="81"/>
      <c r="CR302" s="81"/>
      <c r="CS302" s="81"/>
      <c r="CT302" s="81"/>
      <c r="CU302" s="81"/>
      <c r="CV302" s="81"/>
      <c r="CW302" s="81"/>
      <c r="CX302" s="81"/>
      <c r="CY302" s="81"/>
      <c r="CZ302" s="81"/>
      <c r="DA302" s="81"/>
      <c r="DB302" s="81"/>
      <c r="DC302" s="81"/>
      <c r="DD302" s="81"/>
      <c r="DE302" s="81"/>
      <c r="DF302" s="81"/>
      <c r="DG302" s="81"/>
      <c r="DH302" s="81"/>
      <c r="DI302" s="81"/>
      <c r="DJ302" s="81"/>
      <c r="DK302" s="448"/>
      <c r="DL302" s="213" t="str">
        <f t="shared" si="305"/>
        <v xml:space="preserve"> </v>
      </c>
      <c r="DM302" s="246">
        <f t="shared" si="369"/>
        <v>183</v>
      </c>
      <c r="DN302" s="447"/>
      <c r="DO302" s="449"/>
      <c r="DP302" s="81"/>
      <c r="DQ302" s="81"/>
      <c r="DR302" s="81"/>
      <c r="DS302" s="81"/>
      <c r="DT302" s="81"/>
      <c r="DU302" s="81"/>
      <c r="DV302" s="448"/>
      <c r="DW302" s="450"/>
      <c r="DX302" s="704"/>
      <c r="DY302" s="213" t="str">
        <f t="shared" si="370"/>
        <v xml:space="preserve"> </v>
      </c>
      <c r="DZ302" s="213" t="str">
        <f t="shared" si="371"/>
        <v xml:space="preserve"> </v>
      </c>
      <c r="EA302" s="247"/>
      <c r="EB302" s="247"/>
      <c r="EC302" s="247"/>
      <c r="ED302" s="247"/>
      <c r="EE302" s="247"/>
      <c r="EF302" s="247"/>
      <c r="EG302" s="450"/>
      <c r="EH302" s="704"/>
      <c r="EI302" s="213" t="str">
        <f t="shared" si="372"/>
        <v xml:space="preserve"> </v>
      </c>
      <c r="EJ302" s="213" t="str">
        <f t="shared" si="373"/>
        <v xml:space="preserve"> </v>
      </c>
      <c r="EK302" s="81"/>
      <c r="EL302" s="81"/>
      <c r="EM302" s="81"/>
      <c r="EN302" s="704"/>
      <c r="EO302" s="213" t="str">
        <f t="shared" si="374"/>
        <v xml:space="preserve"> </v>
      </c>
      <c r="EP302" s="249"/>
      <c r="EQ302" s="704"/>
      <c r="ER302" s="248"/>
      <c r="ES302" s="704"/>
      <c r="ET302" s="248"/>
      <c r="EU302" s="251"/>
      <c r="EV302" s="213" t="str">
        <f t="shared" si="375"/>
        <v xml:space="preserve"> </v>
      </c>
      <c r="EW302" s="213" t="str">
        <f t="shared" si="376"/>
        <v xml:space="preserve"> </v>
      </c>
      <c r="EX302" s="82"/>
      <c r="EY302" s="82"/>
      <c r="EZ302" s="82"/>
      <c r="FA302" s="248"/>
      <c r="FB302" s="1337" t="str">
        <f t="shared" si="377"/>
        <v xml:space="preserve"> </v>
      </c>
      <c r="FC302" s="452"/>
      <c r="FD302" s="213" t="str" cm="1">
        <f t="array" ref="FD302">IF(AND(SUM(COUNTIF(DO302:DV302,{"*実施*"}),COUNTIF(EA302:EF302,{"*実施*"}))&gt;0,FC302=""),"法に基づく措置あり→問12に記入",
IF(AND(SUM(COUNTIF(DO302:DV302,{"*実施*"}),COUNTIF(EA302:EF302,{"*実施*"}))&lt;1,FC302&lt;&gt;""),"法に基づく措置なし→問12に記入不要"," "))</f>
        <v xml:space="preserve"> </v>
      </c>
      <c r="FE302" s="449"/>
      <c r="FF302" s="704"/>
      <c r="FG302" s="81"/>
      <c r="FH302" s="449"/>
      <c r="FI302" s="1100"/>
      <c r="FJ302" s="1107" t="str">
        <f t="shared" si="306"/>
        <v xml:space="preserve"> </v>
      </c>
      <c r="FK302" s="779" t="str">
        <f t="shared" si="378"/>
        <v/>
      </c>
      <c r="FL302" s="212" t="str">
        <f t="shared" si="379"/>
        <v xml:space="preserve"> </v>
      </c>
      <c r="FM302" s="1335" t="str">
        <f t="shared" si="307"/>
        <v xml:space="preserve"> </v>
      </c>
      <c r="FN302" s="1273" t="str">
        <f t="shared" si="308"/>
        <v/>
      </c>
      <c r="FO302" s="1274" t="str">
        <f t="shared" si="309"/>
        <v/>
      </c>
      <c r="FP302" s="1275" t="str">
        <f t="shared" si="310"/>
        <v/>
      </c>
      <c r="FQ302" s="1275" t="str">
        <f t="shared" si="311"/>
        <v/>
      </c>
      <c r="FR302" s="1275" t="str">
        <f t="shared" si="312"/>
        <v/>
      </c>
      <c r="FS302" s="1275" t="str">
        <f t="shared" si="313"/>
        <v/>
      </c>
      <c r="FT302" s="1275" t="str">
        <f t="shared" si="314"/>
        <v/>
      </c>
      <c r="FU302" s="1275" t="str">
        <f t="shared" si="315"/>
        <v/>
      </c>
      <c r="FV302" s="1275" t="str">
        <f t="shared" si="316"/>
        <v/>
      </c>
      <c r="FW302" s="1275" t="str">
        <f t="shared" si="317"/>
        <v/>
      </c>
      <c r="FY302" s="1234" t="str">
        <f t="shared" si="331"/>
        <v xml:space="preserve"> </v>
      </c>
      <c r="FZ302" s="1234" t="str">
        <f t="shared" si="332"/>
        <v xml:space="preserve"> </v>
      </c>
      <c r="GA302" s="1234" t="str">
        <f t="shared" si="333"/>
        <v xml:space="preserve"> </v>
      </c>
      <c r="GB302" s="1234" t="str">
        <f t="shared" si="334"/>
        <v xml:space="preserve"> </v>
      </c>
      <c r="GC302" s="1234" t="str">
        <f t="shared" si="335"/>
        <v xml:space="preserve"> </v>
      </c>
      <c r="GD302" s="1234" t="str">
        <f t="shared" si="336"/>
        <v xml:space="preserve"> </v>
      </c>
      <c r="GE302" s="1234" t="str">
        <f t="shared" si="337"/>
        <v xml:space="preserve"> </v>
      </c>
      <c r="GF302" s="1234" t="str">
        <f t="shared" si="338"/>
        <v xml:space="preserve"> </v>
      </c>
      <c r="GG302" s="1234" t="str">
        <f t="shared" si="339"/>
        <v xml:space="preserve"> </v>
      </c>
      <c r="GH302" s="1234">
        <f t="shared" si="340"/>
        <v>0</v>
      </c>
      <c r="GI302" s="1234" t="str">
        <f t="shared" si="341"/>
        <v xml:space="preserve"> </v>
      </c>
      <c r="GJ302" s="1234" t="str">
        <f t="shared" si="342"/>
        <v xml:space="preserve"> </v>
      </c>
      <c r="GK302" s="1234" t="str">
        <f t="shared" si="343"/>
        <v xml:space="preserve"> </v>
      </c>
      <c r="GL302" s="1234" t="str">
        <f t="shared" si="344"/>
        <v xml:space="preserve"> </v>
      </c>
      <c r="GM302" s="1234" t="str">
        <f t="shared" si="345"/>
        <v xml:space="preserve"> </v>
      </c>
      <c r="GN302" s="1234" t="str">
        <f t="shared" si="346"/>
        <v xml:space="preserve"> </v>
      </c>
      <c r="GO302" s="1234" t="str">
        <f t="shared" si="347"/>
        <v xml:space="preserve"> </v>
      </c>
      <c r="GP302" s="1234" t="str">
        <f t="shared" si="348"/>
        <v xml:space="preserve"> </v>
      </c>
      <c r="GQ302" s="1234" t="str">
        <f t="shared" si="349"/>
        <v xml:space="preserve"> </v>
      </c>
      <c r="GR302" s="1234">
        <f t="shared" si="350"/>
        <v>0</v>
      </c>
      <c r="GS302" s="1234" t="str">
        <f t="shared" si="352"/>
        <v xml:space="preserve"> </v>
      </c>
      <c r="GT302" s="1234" t="str">
        <f t="shared" si="353"/>
        <v xml:space="preserve"> </v>
      </c>
      <c r="GU302" s="1234" t="str">
        <f t="shared" si="354"/>
        <v xml:space="preserve"> </v>
      </c>
      <c r="GV302" s="1234" t="str">
        <f t="shared" si="355"/>
        <v xml:space="preserve"> </v>
      </c>
      <c r="GW302" s="1234" t="str">
        <f t="shared" si="356"/>
        <v xml:space="preserve"> </v>
      </c>
      <c r="GX302" s="1234" t="str">
        <f t="shared" si="357"/>
        <v xml:space="preserve"> </v>
      </c>
      <c r="GY302" s="1234" t="str">
        <f t="shared" si="358"/>
        <v xml:space="preserve"> </v>
      </c>
      <c r="GZ302" s="1234" t="str">
        <f t="shared" si="359"/>
        <v xml:space="preserve"> </v>
      </c>
      <c r="HA302" s="1234" t="str">
        <f t="shared" si="360"/>
        <v xml:space="preserve"> </v>
      </c>
      <c r="HB302" s="1234">
        <f t="shared" si="351"/>
        <v>0</v>
      </c>
      <c r="HC302" s="1234" t="str">
        <f t="shared" si="318"/>
        <v xml:space="preserve"> </v>
      </c>
      <c r="HD302" s="1234" t="str">
        <f t="shared" si="319"/>
        <v xml:space="preserve"> </v>
      </c>
      <c r="HE302" s="1234" t="str">
        <f t="shared" si="320"/>
        <v xml:space="preserve"> </v>
      </c>
      <c r="HF302" s="1234">
        <f t="shared" si="321"/>
        <v>0</v>
      </c>
      <c r="HG302" s="1234" t="str">
        <f t="shared" si="322"/>
        <v xml:space="preserve"> </v>
      </c>
      <c r="HH302" s="1234" t="str">
        <f t="shared" si="323"/>
        <v xml:space="preserve"> </v>
      </c>
      <c r="HI302" s="1234" t="str">
        <f t="shared" si="324"/>
        <v xml:space="preserve"> </v>
      </c>
      <c r="HJ302" s="1234" t="str">
        <f t="shared" si="325"/>
        <v xml:space="preserve"> </v>
      </c>
      <c r="HK302" s="1234" t="str">
        <f t="shared" si="326"/>
        <v xml:space="preserve"> </v>
      </c>
      <c r="HL302" s="1234" t="str">
        <f t="shared" si="327"/>
        <v xml:space="preserve"> </v>
      </c>
      <c r="HM302" s="1234" t="str">
        <f t="shared" si="328"/>
        <v xml:space="preserve"> </v>
      </c>
      <c r="HN302" s="1234">
        <f t="shared" si="329"/>
        <v>0</v>
      </c>
    </row>
    <row r="303" spans="1:222" ht="30" customHeight="1" thickTop="1" thickBot="1">
      <c r="A303" s="1205">
        <f>【A票】【D票】!$D$10</f>
        <v>0</v>
      </c>
      <c r="B303" s="1205">
        <f>【A票】【D票】!$H$10</f>
        <v>0</v>
      </c>
      <c r="C303" s="1206" t="str">
        <f>【A票】【D票】!$K$10</f>
        <v xml:space="preserve"> </v>
      </c>
      <c r="D303" s="1207">
        <f t="shared" si="206"/>
        <v>184</v>
      </c>
      <c r="E303" s="472"/>
      <c r="F303" s="704"/>
      <c r="G303" s="588"/>
      <c r="H303" s="589"/>
      <c r="I303" s="639"/>
      <c r="J303" s="639"/>
      <c r="K303" s="639"/>
      <c r="L303" s="639"/>
      <c r="M303" s="639"/>
      <c r="N303" s="639"/>
      <c r="O303" s="639"/>
      <c r="P303" s="639"/>
      <c r="Q303" s="639"/>
      <c r="R303" s="639"/>
      <c r="S303" s="639"/>
      <c r="T303" s="639"/>
      <c r="U303" s="639"/>
      <c r="V303" s="640"/>
      <c r="W303" s="644"/>
      <c r="X303" s="644"/>
      <c r="Y303" s="645"/>
      <c r="Z303" s="643"/>
      <c r="AA303" s="212" t="str">
        <f t="shared" si="361"/>
        <v xml:space="preserve"> </v>
      </c>
      <c r="AB303" s="212" t="str">
        <f t="shared" si="362"/>
        <v xml:space="preserve"> </v>
      </c>
      <c r="AC303" s="81"/>
      <c r="AD303" s="448"/>
      <c r="AE303" s="448"/>
      <c r="AF303" s="804" t="str">
        <f t="shared" si="301"/>
        <v xml:space="preserve"> </v>
      </c>
      <c r="AG303" s="804" t="str">
        <f t="shared" si="302"/>
        <v xml:space="preserve"> </v>
      </c>
      <c r="AH303" s="440"/>
      <c r="AI303" s="704"/>
      <c r="AJ303" s="442"/>
      <c r="AK303" s="442"/>
      <c r="AL303" s="442"/>
      <c r="AM303" s="442"/>
      <c r="AN303" s="844"/>
      <c r="AO303" s="443"/>
      <c r="AP303" s="441"/>
      <c r="AQ303" s="1328" t="str">
        <f t="shared" si="330"/>
        <v xml:space="preserve"> </v>
      </c>
      <c r="AR303" s="213" t="str">
        <f t="shared" si="363"/>
        <v xml:space="preserve"> </v>
      </c>
      <c r="AS303" s="213" t="str">
        <f t="shared" si="364"/>
        <v xml:space="preserve"> </v>
      </c>
      <c r="AT303" s="1216" t="str">
        <f t="shared" si="365"/>
        <v xml:space="preserve"> </v>
      </c>
      <c r="AU303" s="1217" t="str">
        <f t="shared" si="366"/>
        <v xml:space="preserve"> </v>
      </c>
      <c r="AV303" s="79"/>
      <c r="AW303" s="1218" t="str">
        <f t="shared" si="367"/>
        <v/>
      </c>
      <c r="AX303" s="213" t="str">
        <f t="shared" si="303"/>
        <v xml:space="preserve"> </v>
      </c>
      <c r="AY303" s="213" t="str">
        <f t="shared" si="368"/>
        <v xml:space="preserve"> </v>
      </c>
      <c r="AZ303" s="445"/>
      <c r="BA303" s="81"/>
      <c r="BB303" s="81"/>
      <c r="BC303" s="80"/>
      <c r="BD303" s="245"/>
      <c r="BE303" s="442"/>
      <c r="BF303" s="442"/>
      <c r="BG303" s="442"/>
      <c r="BH303" s="219" t="str">
        <f t="shared" si="304"/>
        <v xml:space="preserve"> </v>
      </c>
      <c r="BI303" s="446"/>
      <c r="BJ303" s="704"/>
      <c r="BK303" s="81"/>
      <c r="BL303" s="451"/>
      <c r="BM303" s="450"/>
      <c r="BN303" s="449"/>
      <c r="BO303" s="449"/>
      <c r="BP303" s="81"/>
      <c r="BQ303" s="81"/>
      <c r="BR303" s="81"/>
      <c r="BS303" s="81"/>
      <c r="BT303" s="81"/>
      <c r="BU303" s="81"/>
      <c r="BV303" s="81"/>
      <c r="BW303" s="81"/>
      <c r="BX303" s="81"/>
      <c r="BY303" s="81"/>
      <c r="BZ303" s="81"/>
      <c r="CA303" s="81"/>
      <c r="CB303" s="81"/>
      <c r="CC303" s="81"/>
      <c r="CD303" s="81"/>
      <c r="CE303" s="81"/>
      <c r="CF303" s="81"/>
      <c r="CG303" s="81"/>
      <c r="CH303" s="81"/>
      <c r="CI303" s="81"/>
      <c r="CJ303" s="81"/>
      <c r="CK303" s="81"/>
      <c r="CL303" s="81"/>
      <c r="CM303" s="81"/>
      <c r="CN303" s="81"/>
      <c r="CO303" s="81"/>
      <c r="CP303" s="81"/>
      <c r="CQ303" s="81"/>
      <c r="CR303" s="81"/>
      <c r="CS303" s="81"/>
      <c r="CT303" s="81"/>
      <c r="CU303" s="81"/>
      <c r="CV303" s="81"/>
      <c r="CW303" s="81"/>
      <c r="CX303" s="81"/>
      <c r="CY303" s="81"/>
      <c r="CZ303" s="81"/>
      <c r="DA303" s="81"/>
      <c r="DB303" s="81"/>
      <c r="DC303" s="81"/>
      <c r="DD303" s="81"/>
      <c r="DE303" s="81"/>
      <c r="DF303" s="81"/>
      <c r="DG303" s="81"/>
      <c r="DH303" s="81"/>
      <c r="DI303" s="81"/>
      <c r="DJ303" s="81"/>
      <c r="DK303" s="448"/>
      <c r="DL303" s="213" t="str">
        <f t="shared" si="305"/>
        <v xml:space="preserve"> </v>
      </c>
      <c r="DM303" s="246">
        <f t="shared" si="369"/>
        <v>184</v>
      </c>
      <c r="DN303" s="447"/>
      <c r="DO303" s="449"/>
      <c r="DP303" s="81"/>
      <c r="DQ303" s="81"/>
      <c r="DR303" s="81"/>
      <c r="DS303" s="81"/>
      <c r="DT303" s="81"/>
      <c r="DU303" s="81"/>
      <c r="DV303" s="448"/>
      <c r="DW303" s="450"/>
      <c r="DX303" s="704"/>
      <c r="DY303" s="213" t="str">
        <f t="shared" si="370"/>
        <v xml:space="preserve"> </v>
      </c>
      <c r="DZ303" s="213" t="str">
        <f t="shared" si="371"/>
        <v xml:space="preserve"> </v>
      </c>
      <c r="EA303" s="247"/>
      <c r="EB303" s="247"/>
      <c r="EC303" s="247"/>
      <c r="ED303" s="247"/>
      <c r="EE303" s="247"/>
      <c r="EF303" s="247"/>
      <c r="EG303" s="450"/>
      <c r="EH303" s="704"/>
      <c r="EI303" s="213" t="str">
        <f t="shared" si="372"/>
        <v xml:space="preserve"> </v>
      </c>
      <c r="EJ303" s="213" t="str">
        <f t="shared" si="373"/>
        <v xml:space="preserve"> </v>
      </c>
      <c r="EK303" s="81"/>
      <c r="EL303" s="81"/>
      <c r="EM303" s="81"/>
      <c r="EN303" s="704"/>
      <c r="EO303" s="213" t="str">
        <f t="shared" si="374"/>
        <v xml:space="preserve"> </v>
      </c>
      <c r="EP303" s="249"/>
      <c r="EQ303" s="704"/>
      <c r="ER303" s="248"/>
      <c r="ES303" s="704"/>
      <c r="ET303" s="248"/>
      <c r="EU303" s="251"/>
      <c r="EV303" s="213" t="str">
        <f t="shared" si="375"/>
        <v xml:space="preserve"> </v>
      </c>
      <c r="EW303" s="213" t="str">
        <f t="shared" si="376"/>
        <v xml:space="preserve"> </v>
      </c>
      <c r="EX303" s="82"/>
      <c r="EY303" s="82"/>
      <c r="EZ303" s="82"/>
      <c r="FA303" s="248"/>
      <c r="FB303" s="1337" t="str">
        <f t="shared" si="377"/>
        <v xml:space="preserve"> </v>
      </c>
      <c r="FC303" s="452"/>
      <c r="FD303" s="213" t="str" cm="1">
        <f t="array" ref="FD303">IF(AND(SUM(COUNTIF(DO303:DV303,{"*実施*"}),COUNTIF(EA303:EF303,{"*実施*"}))&gt;0,FC303=""),"法に基づく措置あり→問12に記入",
IF(AND(SUM(COUNTIF(DO303:DV303,{"*実施*"}),COUNTIF(EA303:EF303,{"*実施*"}))&lt;1,FC303&lt;&gt;""),"法に基づく措置なし→問12に記入不要"," "))</f>
        <v xml:space="preserve"> </v>
      </c>
      <c r="FE303" s="449"/>
      <c r="FF303" s="704"/>
      <c r="FG303" s="81"/>
      <c r="FH303" s="449"/>
      <c r="FI303" s="1100"/>
      <c r="FJ303" s="1107" t="str">
        <f t="shared" si="306"/>
        <v xml:space="preserve"> </v>
      </c>
      <c r="FK303" s="779" t="str">
        <f t="shared" si="378"/>
        <v/>
      </c>
      <c r="FL303" s="212" t="str">
        <f t="shared" si="379"/>
        <v xml:space="preserve"> </v>
      </c>
      <c r="FM303" s="1335" t="str">
        <f t="shared" si="307"/>
        <v xml:space="preserve"> </v>
      </c>
      <c r="FN303" s="1273" t="str">
        <f t="shared" si="308"/>
        <v/>
      </c>
      <c r="FO303" s="1274" t="str">
        <f t="shared" si="309"/>
        <v/>
      </c>
      <c r="FP303" s="1275" t="str">
        <f t="shared" si="310"/>
        <v/>
      </c>
      <c r="FQ303" s="1275" t="str">
        <f t="shared" si="311"/>
        <v/>
      </c>
      <c r="FR303" s="1275" t="str">
        <f t="shared" si="312"/>
        <v/>
      </c>
      <c r="FS303" s="1275" t="str">
        <f t="shared" si="313"/>
        <v/>
      </c>
      <c r="FT303" s="1275" t="str">
        <f t="shared" si="314"/>
        <v/>
      </c>
      <c r="FU303" s="1275" t="str">
        <f t="shared" si="315"/>
        <v/>
      </c>
      <c r="FV303" s="1275" t="str">
        <f t="shared" si="316"/>
        <v/>
      </c>
      <c r="FW303" s="1275" t="str">
        <f t="shared" si="317"/>
        <v/>
      </c>
      <c r="FY303" s="1234" t="str">
        <f t="shared" si="331"/>
        <v xml:space="preserve"> </v>
      </c>
      <c r="FZ303" s="1234" t="str">
        <f t="shared" si="332"/>
        <v xml:space="preserve"> </v>
      </c>
      <c r="GA303" s="1234" t="str">
        <f t="shared" si="333"/>
        <v xml:space="preserve"> </v>
      </c>
      <c r="GB303" s="1234" t="str">
        <f t="shared" si="334"/>
        <v xml:space="preserve"> </v>
      </c>
      <c r="GC303" s="1234" t="str">
        <f t="shared" si="335"/>
        <v xml:space="preserve"> </v>
      </c>
      <c r="GD303" s="1234" t="str">
        <f t="shared" si="336"/>
        <v xml:space="preserve"> </v>
      </c>
      <c r="GE303" s="1234" t="str">
        <f t="shared" si="337"/>
        <v xml:space="preserve"> </v>
      </c>
      <c r="GF303" s="1234" t="str">
        <f t="shared" si="338"/>
        <v xml:space="preserve"> </v>
      </c>
      <c r="GG303" s="1234" t="str">
        <f t="shared" si="339"/>
        <v xml:space="preserve"> </v>
      </c>
      <c r="GH303" s="1234">
        <f t="shared" si="340"/>
        <v>0</v>
      </c>
      <c r="GI303" s="1234" t="str">
        <f t="shared" si="341"/>
        <v xml:space="preserve"> </v>
      </c>
      <c r="GJ303" s="1234" t="str">
        <f t="shared" si="342"/>
        <v xml:space="preserve"> </v>
      </c>
      <c r="GK303" s="1234" t="str">
        <f t="shared" si="343"/>
        <v xml:space="preserve"> </v>
      </c>
      <c r="GL303" s="1234" t="str">
        <f t="shared" si="344"/>
        <v xml:space="preserve"> </v>
      </c>
      <c r="GM303" s="1234" t="str">
        <f t="shared" si="345"/>
        <v xml:space="preserve"> </v>
      </c>
      <c r="GN303" s="1234" t="str">
        <f t="shared" si="346"/>
        <v xml:space="preserve"> </v>
      </c>
      <c r="GO303" s="1234" t="str">
        <f t="shared" si="347"/>
        <v xml:space="preserve"> </v>
      </c>
      <c r="GP303" s="1234" t="str">
        <f t="shared" si="348"/>
        <v xml:space="preserve"> </v>
      </c>
      <c r="GQ303" s="1234" t="str">
        <f t="shared" si="349"/>
        <v xml:space="preserve"> </v>
      </c>
      <c r="GR303" s="1234">
        <f t="shared" si="350"/>
        <v>0</v>
      </c>
      <c r="GS303" s="1234" t="str">
        <f t="shared" si="352"/>
        <v xml:space="preserve"> </v>
      </c>
      <c r="GT303" s="1234" t="str">
        <f t="shared" si="353"/>
        <v xml:space="preserve"> </v>
      </c>
      <c r="GU303" s="1234" t="str">
        <f t="shared" si="354"/>
        <v xml:space="preserve"> </v>
      </c>
      <c r="GV303" s="1234" t="str">
        <f t="shared" si="355"/>
        <v xml:space="preserve"> </v>
      </c>
      <c r="GW303" s="1234" t="str">
        <f t="shared" si="356"/>
        <v xml:space="preserve"> </v>
      </c>
      <c r="GX303" s="1234" t="str">
        <f t="shared" si="357"/>
        <v xml:space="preserve"> </v>
      </c>
      <c r="GY303" s="1234" t="str">
        <f t="shared" si="358"/>
        <v xml:space="preserve"> </v>
      </c>
      <c r="GZ303" s="1234" t="str">
        <f t="shared" si="359"/>
        <v xml:space="preserve"> </v>
      </c>
      <c r="HA303" s="1234" t="str">
        <f t="shared" si="360"/>
        <v xml:space="preserve"> </v>
      </c>
      <c r="HB303" s="1234">
        <f t="shared" si="351"/>
        <v>0</v>
      </c>
      <c r="HC303" s="1234" t="str">
        <f t="shared" si="318"/>
        <v xml:space="preserve"> </v>
      </c>
      <c r="HD303" s="1234" t="str">
        <f t="shared" si="319"/>
        <v xml:space="preserve"> </v>
      </c>
      <c r="HE303" s="1234" t="str">
        <f t="shared" si="320"/>
        <v xml:space="preserve"> </v>
      </c>
      <c r="HF303" s="1234">
        <f t="shared" si="321"/>
        <v>0</v>
      </c>
      <c r="HG303" s="1234" t="str">
        <f t="shared" si="322"/>
        <v xml:space="preserve"> </v>
      </c>
      <c r="HH303" s="1234" t="str">
        <f t="shared" si="323"/>
        <v xml:space="preserve"> </v>
      </c>
      <c r="HI303" s="1234" t="str">
        <f t="shared" si="324"/>
        <v xml:space="preserve"> </v>
      </c>
      <c r="HJ303" s="1234" t="str">
        <f t="shared" si="325"/>
        <v xml:space="preserve"> </v>
      </c>
      <c r="HK303" s="1234" t="str">
        <f t="shared" si="326"/>
        <v xml:space="preserve"> </v>
      </c>
      <c r="HL303" s="1234" t="str">
        <f t="shared" si="327"/>
        <v xml:space="preserve"> </v>
      </c>
      <c r="HM303" s="1234" t="str">
        <f t="shared" si="328"/>
        <v xml:space="preserve"> </v>
      </c>
      <c r="HN303" s="1234">
        <f t="shared" si="329"/>
        <v>0</v>
      </c>
    </row>
    <row r="304" spans="1:222" ht="30" customHeight="1" thickTop="1" thickBot="1">
      <c r="A304" s="1205">
        <f>【A票】【D票】!$D$10</f>
        <v>0</v>
      </c>
      <c r="B304" s="1205">
        <f>【A票】【D票】!$H$10</f>
        <v>0</v>
      </c>
      <c r="C304" s="1206" t="str">
        <f>【A票】【D票】!$K$10</f>
        <v xml:space="preserve"> </v>
      </c>
      <c r="D304" s="1207">
        <f t="shared" si="206"/>
        <v>185</v>
      </c>
      <c r="E304" s="472"/>
      <c r="F304" s="704"/>
      <c r="G304" s="588"/>
      <c r="H304" s="589"/>
      <c r="I304" s="639"/>
      <c r="J304" s="639"/>
      <c r="K304" s="639"/>
      <c r="L304" s="639"/>
      <c r="M304" s="639"/>
      <c r="N304" s="639"/>
      <c r="O304" s="639"/>
      <c r="P304" s="639"/>
      <c r="Q304" s="639"/>
      <c r="R304" s="639"/>
      <c r="S304" s="639"/>
      <c r="T304" s="639"/>
      <c r="U304" s="639"/>
      <c r="V304" s="640"/>
      <c r="W304" s="644"/>
      <c r="X304" s="644"/>
      <c r="Y304" s="645"/>
      <c r="Z304" s="643"/>
      <c r="AA304" s="212" t="str">
        <f t="shared" si="361"/>
        <v xml:space="preserve"> </v>
      </c>
      <c r="AB304" s="212" t="str">
        <f t="shared" si="362"/>
        <v xml:space="preserve"> </v>
      </c>
      <c r="AC304" s="81"/>
      <c r="AD304" s="448"/>
      <c r="AE304" s="448"/>
      <c r="AF304" s="804" t="str">
        <f t="shared" si="301"/>
        <v xml:space="preserve"> </v>
      </c>
      <c r="AG304" s="804" t="str">
        <f t="shared" si="302"/>
        <v xml:space="preserve"> </v>
      </c>
      <c r="AH304" s="440"/>
      <c r="AI304" s="704"/>
      <c r="AJ304" s="442"/>
      <c r="AK304" s="442"/>
      <c r="AL304" s="442"/>
      <c r="AM304" s="442"/>
      <c r="AN304" s="844"/>
      <c r="AO304" s="443"/>
      <c r="AP304" s="441"/>
      <c r="AQ304" s="1328" t="str">
        <f t="shared" si="330"/>
        <v xml:space="preserve"> </v>
      </c>
      <c r="AR304" s="213" t="str">
        <f t="shared" si="363"/>
        <v xml:space="preserve"> </v>
      </c>
      <c r="AS304" s="213" t="str">
        <f t="shared" si="364"/>
        <v xml:space="preserve"> </v>
      </c>
      <c r="AT304" s="1216" t="str">
        <f t="shared" si="365"/>
        <v xml:space="preserve"> </v>
      </c>
      <c r="AU304" s="1217" t="str">
        <f t="shared" si="366"/>
        <v xml:space="preserve"> </v>
      </c>
      <c r="AV304" s="79"/>
      <c r="AW304" s="1218" t="str">
        <f t="shared" si="367"/>
        <v/>
      </c>
      <c r="AX304" s="213" t="str">
        <f t="shared" si="303"/>
        <v xml:space="preserve"> </v>
      </c>
      <c r="AY304" s="213" t="str">
        <f t="shared" si="368"/>
        <v xml:space="preserve"> </v>
      </c>
      <c r="AZ304" s="445"/>
      <c r="BA304" s="81"/>
      <c r="BB304" s="81"/>
      <c r="BC304" s="80"/>
      <c r="BD304" s="245"/>
      <c r="BE304" s="442"/>
      <c r="BF304" s="442"/>
      <c r="BG304" s="442"/>
      <c r="BH304" s="219" t="str">
        <f t="shared" si="304"/>
        <v xml:space="preserve"> </v>
      </c>
      <c r="BI304" s="446"/>
      <c r="BJ304" s="704"/>
      <c r="BK304" s="81"/>
      <c r="BL304" s="451"/>
      <c r="BM304" s="450"/>
      <c r="BN304" s="449"/>
      <c r="BO304" s="449"/>
      <c r="BP304" s="81"/>
      <c r="BQ304" s="81"/>
      <c r="BR304" s="81"/>
      <c r="BS304" s="81"/>
      <c r="BT304" s="81"/>
      <c r="BU304" s="81"/>
      <c r="BV304" s="81"/>
      <c r="BW304" s="81"/>
      <c r="BX304" s="81"/>
      <c r="BY304" s="81"/>
      <c r="BZ304" s="81"/>
      <c r="CA304" s="81"/>
      <c r="CB304" s="81"/>
      <c r="CC304" s="81"/>
      <c r="CD304" s="81"/>
      <c r="CE304" s="81"/>
      <c r="CF304" s="81"/>
      <c r="CG304" s="81"/>
      <c r="CH304" s="81"/>
      <c r="CI304" s="81"/>
      <c r="CJ304" s="81"/>
      <c r="CK304" s="81"/>
      <c r="CL304" s="81"/>
      <c r="CM304" s="81"/>
      <c r="CN304" s="81"/>
      <c r="CO304" s="81"/>
      <c r="CP304" s="81"/>
      <c r="CQ304" s="81"/>
      <c r="CR304" s="81"/>
      <c r="CS304" s="81"/>
      <c r="CT304" s="81"/>
      <c r="CU304" s="81"/>
      <c r="CV304" s="81"/>
      <c r="CW304" s="81"/>
      <c r="CX304" s="81"/>
      <c r="CY304" s="81"/>
      <c r="CZ304" s="81"/>
      <c r="DA304" s="81"/>
      <c r="DB304" s="81"/>
      <c r="DC304" s="81"/>
      <c r="DD304" s="81"/>
      <c r="DE304" s="81"/>
      <c r="DF304" s="81"/>
      <c r="DG304" s="81"/>
      <c r="DH304" s="81"/>
      <c r="DI304" s="81"/>
      <c r="DJ304" s="81"/>
      <c r="DK304" s="448"/>
      <c r="DL304" s="213" t="str">
        <f t="shared" si="305"/>
        <v xml:space="preserve"> </v>
      </c>
      <c r="DM304" s="246">
        <f t="shared" si="369"/>
        <v>185</v>
      </c>
      <c r="DN304" s="447"/>
      <c r="DO304" s="449"/>
      <c r="DP304" s="81"/>
      <c r="DQ304" s="81"/>
      <c r="DR304" s="81"/>
      <c r="DS304" s="81"/>
      <c r="DT304" s="81"/>
      <c r="DU304" s="81"/>
      <c r="DV304" s="448"/>
      <c r="DW304" s="450"/>
      <c r="DX304" s="704"/>
      <c r="DY304" s="213" t="str">
        <f t="shared" si="370"/>
        <v xml:space="preserve"> </v>
      </c>
      <c r="DZ304" s="213" t="str">
        <f t="shared" si="371"/>
        <v xml:space="preserve"> </v>
      </c>
      <c r="EA304" s="247"/>
      <c r="EB304" s="247"/>
      <c r="EC304" s="247"/>
      <c r="ED304" s="247"/>
      <c r="EE304" s="247"/>
      <c r="EF304" s="247"/>
      <c r="EG304" s="450"/>
      <c r="EH304" s="704"/>
      <c r="EI304" s="213" t="str">
        <f t="shared" si="372"/>
        <v xml:space="preserve"> </v>
      </c>
      <c r="EJ304" s="213" t="str">
        <f t="shared" si="373"/>
        <v xml:space="preserve"> </v>
      </c>
      <c r="EK304" s="81"/>
      <c r="EL304" s="81"/>
      <c r="EM304" s="81"/>
      <c r="EN304" s="704"/>
      <c r="EO304" s="213" t="str">
        <f t="shared" si="374"/>
        <v xml:space="preserve"> </v>
      </c>
      <c r="EP304" s="249"/>
      <c r="EQ304" s="704"/>
      <c r="ER304" s="248"/>
      <c r="ES304" s="704"/>
      <c r="ET304" s="248"/>
      <c r="EU304" s="251"/>
      <c r="EV304" s="213" t="str">
        <f t="shared" si="375"/>
        <v xml:space="preserve"> </v>
      </c>
      <c r="EW304" s="213" t="str">
        <f t="shared" si="376"/>
        <v xml:space="preserve"> </v>
      </c>
      <c r="EX304" s="82"/>
      <c r="EY304" s="82"/>
      <c r="EZ304" s="82"/>
      <c r="FA304" s="248"/>
      <c r="FB304" s="1337" t="str">
        <f t="shared" si="377"/>
        <v xml:space="preserve"> </v>
      </c>
      <c r="FC304" s="452"/>
      <c r="FD304" s="213" t="str" cm="1">
        <f t="array" ref="FD304">IF(AND(SUM(COUNTIF(DO304:DV304,{"*実施*"}),COUNTIF(EA304:EF304,{"*実施*"}))&gt;0,FC304=""),"法に基づく措置あり→問12に記入",
IF(AND(SUM(COUNTIF(DO304:DV304,{"*実施*"}),COUNTIF(EA304:EF304,{"*実施*"}))&lt;1,FC304&lt;&gt;""),"法に基づく措置なし→問12に記入不要"," "))</f>
        <v xml:space="preserve"> </v>
      </c>
      <c r="FE304" s="449"/>
      <c r="FF304" s="704"/>
      <c r="FG304" s="81"/>
      <c r="FH304" s="449"/>
      <c r="FI304" s="1100"/>
      <c r="FJ304" s="1107" t="str">
        <f t="shared" si="306"/>
        <v xml:space="preserve"> </v>
      </c>
      <c r="FK304" s="779" t="str">
        <f t="shared" si="378"/>
        <v/>
      </c>
      <c r="FL304" s="212" t="str">
        <f t="shared" si="379"/>
        <v xml:space="preserve"> </v>
      </c>
      <c r="FM304" s="1335" t="str">
        <f t="shared" si="307"/>
        <v xml:space="preserve"> </v>
      </c>
      <c r="FN304" s="1273" t="str">
        <f t="shared" si="308"/>
        <v/>
      </c>
      <c r="FO304" s="1274" t="str">
        <f t="shared" si="309"/>
        <v/>
      </c>
      <c r="FP304" s="1275" t="str">
        <f t="shared" si="310"/>
        <v/>
      </c>
      <c r="FQ304" s="1275" t="str">
        <f t="shared" si="311"/>
        <v/>
      </c>
      <c r="FR304" s="1275" t="str">
        <f t="shared" si="312"/>
        <v/>
      </c>
      <c r="FS304" s="1275" t="str">
        <f t="shared" si="313"/>
        <v/>
      </c>
      <c r="FT304" s="1275" t="str">
        <f t="shared" si="314"/>
        <v/>
      </c>
      <c r="FU304" s="1275" t="str">
        <f t="shared" si="315"/>
        <v/>
      </c>
      <c r="FV304" s="1275" t="str">
        <f t="shared" si="316"/>
        <v/>
      </c>
      <c r="FW304" s="1275" t="str">
        <f t="shared" si="317"/>
        <v/>
      </c>
      <c r="FY304" s="1234" t="str">
        <f t="shared" si="331"/>
        <v xml:space="preserve"> </v>
      </c>
      <c r="FZ304" s="1234" t="str">
        <f t="shared" si="332"/>
        <v xml:space="preserve"> </v>
      </c>
      <c r="GA304" s="1234" t="str">
        <f t="shared" si="333"/>
        <v xml:space="preserve"> </v>
      </c>
      <c r="GB304" s="1234" t="str">
        <f t="shared" si="334"/>
        <v xml:space="preserve"> </v>
      </c>
      <c r="GC304" s="1234" t="str">
        <f t="shared" si="335"/>
        <v xml:space="preserve"> </v>
      </c>
      <c r="GD304" s="1234" t="str">
        <f t="shared" si="336"/>
        <v xml:space="preserve"> </v>
      </c>
      <c r="GE304" s="1234" t="str">
        <f t="shared" si="337"/>
        <v xml:space="preserve"> </v>
      </c>
      <c r="GF304" s="1234" t="str">
        <f t="shared" si="338"/>
        <v xml:space="preserve"> </v>
      </c>
      <c r="GG304" s="1234" t="str">
        <f t="shared" si="339"/>
        <v xml:space="preserve"> </v>
      </c>
      <c r="GH304" s="1234">
        <f t="shared" si="340"/>
        <v>0</v>
      </c>
      <c r="GI304" s="1234" t="str">
        <f t="shared" si="341"/>
        <v xml:space="preserve"> </v>
      </c>
      <c r="GJ304" s="1234" t="str">
        <f t="shared" si="342"/>
        <v xml:space="preserve"> </v>
      </c>
      <c r="GK304" s="1234" t="str">
        <f t="shared" si="343"/>
        <v xml:space="preserve"> </v>
      </c>
      <c r="GL304" s="1234" t="str">
        <f t="shared" si="344"/>
        <v xml:space="preserve"> </v>
      </c>
      <c r="GM304" s="1234" t="str">
        <f t="shared" si="345"/>
        <v xml:space="preserve"> </v>
      </c>
      <c r="GN304" s="1234" t="str">
        <f t="shared" si="346"/>
        <v xml:space="preserve"> </v>
      </c>
      <c r="GO304" s="1234" t="str">
        <f t="shared" si="347"/>
        <v xml:space="preserve"> </v>
      </c>
      <c r="GP304" s="1234" t="str">
        <f t="shared" si="348"/>
        <v xml:space="preserve"> </v>
      </c>
      <c r="GQ304" s="1234" t="str">
        <f t="shared" si="349"/>
        <v xml:space="preserve"> </v>
      </c>
      <c r="GR304" s="1234">
        <f t="shared" si="350"/>
        <v>0</v>
      </c>
      <c r="GS304" s="1234" t="str">
        <f t="shared" si="352"/>
        <v xml:space="preserve"> </v>
      </c>
      <c r="GT304" s="1234" t="str">
        <f t="shared" si="353"/>
        <v xml:space="preserve"> </v>
      </c>
      <c r="GU304" s="1234" t="str">
        <f t="shared" si="354"/>
        <v xml:space="preserve"> </v>
      </c>
      <c r="GV304" s="1234" t="str">
        <f t="shared" si="355"/>
        <v xml:space="preserve"> </v>
      </c>
      <c r="GW304" s="1234" t="str">
        <f t="shared" si="356"/>
        <v xml:space="preserve"> </v>
      </c>
      <c r="GX304" s="1234" t="str">
        <f t="shared" si="357"/>
        <v xml:space="preserve"> </v>
      </c>
      <c r="GY304" s="1234" t="str">
        <f t="shared" si="358"/>
        <v xml:space="preserve"> </v>
      </c>
      <c r="GZ304" s="1234" t="str">
        <f t="shared" si="359"/>
        <v xml:space="preserve"> </v>
      </c>
      <c r="HA304" s="1234" t="str">
        <f t="shared" si="360"/>
        <v xml:space="preserve"> </v>
      </c>
      <c r="HB304" s="1234">
        <f t="shared" si="351"/>
        <v>0</v>
      </c>
      <c r="HC304" s="1234" t="str">
        <f t="shared" si="318"/>
        <v xml:space="preserve"> </v>
      </c>
      <c r="HD304" s="1234" t="str">
        <f t="shared" si="319"/>
        <v xml:space="preserve"> </v>
      </c>
      <c r="HE304" s="1234" t="str">
        <f t="shared" si="320"/>
        <v xml:space="preserve"> </v>
      </c>
      <c r="HF304" s="1234">
        <f t="shared" si="321"/>
        <v>0</v>
      </c>
      <c r="HG304" s="1234" t="str">
        <f t="shared" si="322"/>
        <v xml:space="preserve"> </v>
      </c>
      <c r="HH304" s="1234" t="str">
        <f t="shared" si="323"/>
        <v xml:space="preserve"> </v>
      </c>
      <c r="HI304" s="1234" t="str">
        <f t="shared" si="324"/>
        <v xml:space="preserve"> </v>
      </c>
      <c r="HJ304" s="1234" t="str">
        <f t="shared" si="325"/>
        <v xml:space="preserve"> </v>
      </c>
      <c r="HK304" s="1234" t="str">
        <f t="shared" si="326"/>
        <v xml:space="preserve"> </v>
      </c>
      <c r="HL304" s="1234" t="str">
        <f t="shared" si="327"/>
        <v xml:space="preserve"> </v>
      </c>
      <c r="HM304" s="1234" t="str">
        <f t="shared" si="328"/>
        <v xml:space="preserve"> </v>
      </c>
      <c r="HN304" s="1234">
        <f t="shared" si="329"/>
        <v>0</v>
      </c>
    </row>
    <row r="305" spans="1:222" ht="30" customHeight="1" thickTop="1" thickBot="1">
      <c r="A305" s="1205">
        <f>【A票】【D票】!$D$10</f>
        <v>0</v>
      </c>
      <c r="B305" s="1205">
        <f>【A票】【D票】!$H$10</f>
        <v>0</v>
      </c>
      <c r="C305" s="1206" t="str">
        <f>【A票】【D票】!$K$10</f>
        <v xml:space="preserve"> </v>
      </c>
      <c r="D305" s="1207">
        <f t="shared" si="206"/>
        <v>186</v>
      </c>
      <c r="E305" s="472"/>
      <c r="F305" s="704"/>
      <c r="G305" s="588"/>
      <c r="H305" s="589"/>
      <c r="I305" s="639"/>
      <c r="J305" s="639"/>
      <c r="K305" s="639"/>
      <c r="L305" s="639"/>
      <c r="M305" s="639"/>
      <c r="N305" s="639"/>
      <c r="O305" s="639"/>
      <c r="P305" s="639"/>
      <c r="Q305" s="639"/>
      <c r="R305" s="639"/>
      <c r="S305" s="639"/>
      <c r="T305" s="639"/>
      <c r="U305" s="639"/>
      <c r="V305" s="640"/>
      <c r="W305" s="644"/>
      <c r="X305" s="644"/>
      <c r="Y305" s="645"/>
      <c r="Z305" s="643"/>
      <c r="AA305" s="212" t="str">
        <f t="shared" si="361"/>
        <v xml:space="preserve"> </v>
      </c>
      <c r="AB305" s="212" t="str">
        <f t="shared" si="362"/>
        <v xml:space="preserve"> </v>
      </c>
      <c r="AC305" s="81"/>
      <c r="AD305" s="448"/>
      <c r="AE305" s="448"/>
      <c r="AF305" s="804" t="str">
        <f t="shared" si="301"/>
        <v xml:space="preserve"> </v>
      </c>
      <c r="AG305" s="804" t="str">
        <f t="shared" si="302"/>
        <v xml:space="preserve"> </v>
      </c>
      <c r="AH305" s="440"/>
      <c r="AI305" s="704"/>
      <c r="AJ305" s="442"/>
      <c r="AK305" s="442"/>
      <c r="AL305" s="442"/>
      <c r="AM305" s="442"/>
      <c r="AN305" s="844"/>
      <c r="AO305" s="443"/>
      <c r="AP305" s="441"/>
      <c r="AQ305" s="1328" t="str">
        <f t="shared" si="330"/>
        <v xml:space="preserve"> </v>
      </c>
      <c r="AR305" s="213" t="str">
        <f t="shared" si="363"/>
        <v xml:space="preserve"> </v>
      </c>
      <c r="AS305" s="213" t="str">
        <f t="shared" si="364"/>
        <v xml:space="preserve"> </v>
      </c>
      <c r="AT305" s="1216" t="str">
        <f t="shared" si="365"/>
        <v xml:space="preserve"> </v>
      </c>
      <c r="AU305" s="1217" t="str">
        <f t="shared" si="366"/>
        <v xml:space="preserve"> </v>
      </c>
      <c r="AV305" s="79"/>
      <c r="AW305" s="1218" t="str">
        <f t="shared" si="367"/>
        <v/>
      </c>
      <c r="AX305" s="213" t="str">
        <f t="shared" si="303"/>
        <v xml:space="preserve"> </v>
      </c>
      <c r="AY305" s="213" t="str">
        <f t="shared" si="368"/>
        <v xml:space="preserve"> </v>
      </c>
      <c r="AZ305" s="445"/>
      <c r="BA305" s="81"/>
      <c r="BB305" s="81"/>
      <c r="BC305" s="80"/>
      <c r="BD305" s="245"/>
      <c r="BE305" s="442"/>
      <c r="BF305" s="442"/>
      <c r="BG305" s="442"/>
      <c r="BH305" s="219" t="str">
        <f t="shared" si="304"/>
        <v xml:space="preserve"> </v>
      </c>
      <c r="BI305" s="446"/>
      <c r="BJ305" s="704"/>
      <c r="BK305" s="81"/>
      <c r="BL305" s="451"/>
      <c r="BM305" s="450"/>
      <c r="BN305" s="449"/>
      <c r="BO305" s="449"/>
      <c r="BP305" s="81"/>
      <c r="BQ305" s="81"/>
      <c r="BR305" s="81"/>
      <c r="BS305" s="81"/>
      <c r="BT305" s="81"/>
      <c r="BU305" s="81"/>
      <c r="BV305" s="81"/>
      <c r="BW305" s="81"/>
      <c r="BX305" s="81"/>
      <c r="BY305" s="81"/>
      <c r="BZ305" s="81"/>
      <c r="CA305" s="81"/>
      <c r="CB305" s="81"/>
      <c r="CC305" s="81"/>
      <c r="CD305" s="81"/>
      <c r="CE305" s="81"/>
      <c r="CF305" s="81"/>
      <c r="CG305" s="81"/>
      <c r="CH305" s="81"/>
      <c r="CI305" s="81"/>
      <c r="CJ305" s="81"/>
      <c r="CK305" s="81"/>
      <c r="CL305" s="81"/>
      <c r="CM305" s="81"/>
      <c r="CN305" s="81"/>
      <c r="CO305" s="81"/>
      <c r="CP305" s="81"/>
      <c r="CQ305" s="81"/>
      <c r="CR305" s="81"/>
      <c r="CS305" s="81"/>
      <c r="CT305" s="81"/>
      <c r="CU305" s="81"/>
      <c r="CV305" s="81"/>
      <c r="CW305" s="81"/>
      <c r="CX305" s="81"/>
      <c r="CY305" s="81"/>
      <c r="CZ305" s="81"/>
      <c r="DA305" s="81"/>
      <c r="DB305" s="81"/>
      <c r="DC305" s="81"/>
      <c r="DD305" s="81"/>
      <c r="DE305" s="81"/>
      <c r="DF305" s="81"/>
      <c r="DG305" s="81"/>
      <c r="DH305" s="81"/>
      <c r="DI305" s="81"/>
      <c r="DJ305" s="81"/>
      <c r="DK305" s="448"/>
      <c r="DL305" s="213" t="str">
        <f t="shared" si="305"/>
        <v xml:space="preserve"> </v>
      </c>
      <c r="DM305" s="246">
        <f t="shared" si="369"/>
        <v>186</v>
      </c>
      <c r="DN305" s="447"/>
      <c r="DO305" s="449"/>
      <c r="DP305" s="81"/>
      <c r="DQ305" s="81"/>
      <c r="DR305" s="81"/>
      <c r="DS305" s="81"/>
      <c r="DT305" s="81"/>
      <c r="DU305" s="81"/>
      <c r="DV305" s="448"/>
      <c r="DW305" s="450"/>
      <c r="DX305" s="704"/>
      <c r="DY305" s="213" t="str">
        <f t="shared" si="370"/>
        <v xml:space="preserve"> </v>
      </c>
      <c r="DZ305" s="213" t="str">
        <f t="shared" si="371"/>
        <v xml:space="preserve"> </v>
      </c>
      <c r="EA305" s="247"/>
      <c r="EB305" s="247"/>
      <c r="EC305" s="247"/>
      <c r="ED305" s="247"/>
      <c r="EE305" s="247"/>
      <c r="EF305" s="247"/>
      <c r="EG305" s="450"/>
      <c r="EH305" s="704"/>
      <c r="EI305" s="213" t="str">
        <f t="shared" si="372"/>
        <v xml:space="preserve"> </v>
      </c>
      <c r="EJ305" s="213" t="str">
        <f t="shared" si="373"/>
        <v xml:space="preserve"> </v>
      </c>
      <c r="EK305" s="81"/>
      <c r="EL305" s="81"/>
      <c r="EM305" s="81"/>
      <c r="EN305" s="704"/>
      <c r="EO305" s="213" t="str">
        <f t="shared" si="374"/>
        <v xml:space="preserve"> </v>
      </c>
      <c r="EP305" s="249"/>
      <c r="EQ305" s="704"/>
      <c r="ER305" s="248"/>
      <c r="ES305" s="704"/>
      <c r="ET305" s="248"/>
      <c r="EU305" s="251"/>
      <c r="EV305" s="213" t="str">
        <f t="shared" si="375"/>
        <v xml:space="preserve"> </v>
      </c>
      <c r="EW305" s="213" t="str">
        <f t="shared" si="376"/>
        <v xml:space="preserve"> </v>
      </c>
      <c r="EX305" s="82"/>
      <c r="EY305" s="82"/>
      <c r="EZ305" s="82"/>
      <c r="FA305" s="248"/>
      <c r="FB305" s="1337" t="str">
        <f t="shared" si="377"/>
        <v xml:space="preserve"> </v>
      </c>
      <c r="FC305" s="452"/>
      <c r="FD305" s="213" t="str" cm="1">
        <f t="array" ref="FD305">IF(AND(SUM(COUNTIF(DO305:DV305,{"*実施*"}),COUNTIF(EA305:EF305,{"*実施*"}))&gt;0,FC305=""),"法に基づく措置あり→問12に記入",
IF(AND(SUM(COUNTIF(DO305:DV305,{"*実施*"}),COUNTIF(EA305:EF305,{"*実施*"}))&lt;1,FC305&lt;&gt;""),"法に基づく措置なし→問12に記入不要"," "))</f>
        <v xml:space="preserve"> </v>
      </c>
      <c r="FE305" s="449"/>
      <c r="FF305" s="704"/>
      <c r="FG305" s="81"/>
      <c r="FH305" s="449"/>
      <c r="FI305" s="1100"/>
      <c r="FJ305" s="1107" t="str">
        <f t="shared" si="306"/>
        <v xml:space="preserve"> </v>
      </c>
      <c r="FK305" s="779" t="str">
        <f t="shared" si="378"/>
        <v/>
      </c>
      <c r="FL305" s="212" t="str">
        <f t="shared" si="379"/>
        <v xml:space="preserve"> </v>
      </c>
      <c r="FM305" s="1335" t="str">
        <f t="shared" si="307"/>
        <v xml:space="preserve"> </v>
      </c>
      <c r="FN305" s="1273" t="str">
        <f t="shared" si="308"/>
        <v/>
      </c>
      <c r="FO305" s="1274" t="str">
        <f t="shared" si="309"/>
        <v/>
      </c>
      <c r="FP305" s="1275" t="str">
        <f t="shared" si="310"/>
        <v/>
      </c>
      <c r="FQ305" s="1275" t="str">
        <f t="shared" si="311"/>
        <v/>
      </c>
      <c r="FR305" s="1275" t="str">
        <f t="shared" si="312"/>
        <v/>
      </c>
      <c r="FS305" s="1275" t="str">
        <f t="shared" si="313"/>
        <v/>
      </c>
      <c r="FT305" s="1275" t="str">
        <f t="shared" si="314"/>
        <v/>
      </c>
      <c r="FU305" s="1275" t="str">
        <f t="shared" si="315"/>
        <v/>
      </c>
      <c r="FV305" s="1275" t="str">
        <f t="shared" si="316"/>
        <v/>
      </c>
      <c r="FW305" s="1275" t="str">
        <f t="shared" si="317"/>
        <v/>
      </c>
      <c r="FY305" s="1234" t="str">
        <f t="shared" si="331"/>
        <v xml:space="preserve"> </v>
      </c>
      <c r="FZ305" s="1234" t="str">
        <f t="shared" si="332"/>
        <v xml:space="preserve"> </v>
      </c>
      <c r="GA305" s="1234" t="str">
        <f t="shared" si="333"/>
        <v xml:space="preserve"> </v>
      </c>
      <c r="GB305" s="1234" t="str">
        <f t="shared" si="334"/>
        <v xml:space="preserve"> </v>
      </c>
      <c r="GC305" s="1234" t="str">
        <f t="shared" si="335"/>
        <v xml:space="preserve"> </v>
      </c>
      <c r="GD305" s="1234" t="str">
        <f t="shared" si="336"/>
        <v xml:space="preserve"> </v>
      </c>
      <c r="GE305" s="1234" t="str">
        <f t="shared" si="337"/>
        <v xml:space="preserve"> </v>
      </c>
      <c r="GF305" s="1234" t="str">
        <f t="shared" si="338"/>
        <v xml:space="preserve"> </v>
      </c>
      <c r="GG305" s="1234" t="str">
        <f t="shared" si="339"/>
        <v xml:space="preserve"> </v>
      </c>
      <c r="GH305" s="1234">
        <f t="shared" si="340"/>
        <v>0</v>
      </c>
      <c r="GI305" s="1234" t="str">
        <f t="shared" si="341"/>
        <v xml:space="preserve"> </v>
      </c>
      <c r="GJ305" s="1234" t="str">
        <f t="shared" si="342"/>
        <v xml:space="preserve"> </v>
      </c>
      <c r="GK305" s="1234" t="str">
        <f t="shared" si="343"/>
        <v xml:space="preserve"> </v>
      </c>
      <c r="GL305" s="1234" t="str">
        <f t="shared" si="344"/>
        <v xml:space="preserve"> </v>
      </c>
      <c r="GM305" s="1234" t="str">
        <f t="shared" si="345"/>
        <v xml:space="preserve"> </v>
      </c>
      <c r="GN305" s="1234" t="str">
        <f t="shared" si="346"/>
        <v xml:space="preserve"> </v>
      </c>
      <c r="GO305" s="1234" t="str">
        <f t="shared" si="347"/>
        <v xml:space="preserve"> </v>
      </c>
      <c r="GP305" s="1234" t="str">
        <f t="shared" si="348"/>
        <v xml:space="preserve"> </v>
      </c>
      <c r="GQ305" s="1234" t="str">
        <f t="shared" si="349"/>
        <v xml:space="preserve"> </v>
      </c>
      <c r="GR305" s="1234">
        <f t="shared" si="350"/>
        <v>0</v>
      </c>
      <c r="GS305" s="1234" t="str">
        <f t="shared" si="352"/>
        <v xml:space="preserve"> </v>
      </c>
      <c r="GT305" s="1234" t="str">
        <f t="shared" si="353"/>
        <v xml:space="preserve"> </v>
      </c>
      <c r="GU305" s="1234" t="str">
        <f t="shared" si="354"/>
        <v xml:space="preserve"> </v>
      </c>
      <c r="GV305" s="1234" t="str">
        <f t="shared" si="355"/>
        <v xml:space="preserve"> </v>
      </c>
      <c r="GW305" s="1234" t="str">
        <f t="shared" si="356"/>
        <v xml:space="preserve"> </v>
      </c>
      <c r="GX305" s="1234" t="str">
        <f t="shared" si="357"/>
        <v xml:space="preserve"> </v>
      </c>
      <c r="GY305" s="1234" t="str">
        <f t="shared" si="358"/>
        <v xml:space="preserve"> </v>
      </c>
      <c r="GZ305" s="1234" t="str">
        <f t="shared" si="359"/>
        <v xml:space="preserve"> </v>
      </c>
      <c r="HA305" s="1234" t="str">
        <f t="shared" si="360"/>
        <v xml:space="preserve"> </v>
      </c>
      <c r="HB305" s="1234">
        <f t="shared" si="351"/>
        <v>0</v>
      </c>
      <c r="HC305" s="1234" t="str">
        <f t="shared" si="318"/>
        <v xml:space="preserve"> </v>
      </c>
      <c r="HD305" s="1234" t="str">
        <f t="shared" si="319"/>
        <v xml:space="preserve"> </v>
      </c>
      <c r="HE305" s="1234" t="str">
        <f t="shared" si="320"/>
        <v xml:space="preserve"> </v>
      </c>
      <c r="HF305" s="1234">
        <f t="shared" si="321"/>
        <v>0</v>
      </c>
      <c r="HG305" s="1234" t="str">
        <f t="shared" si="322"/>
        <v xml:space="preserve"> </v>
      </c>
      <c r="HH305" s="1234" t="str">
        <f t="shared" si="323"/>
        <v xml:space="preserve"> </v>
      </c>
      <c r="HI305" s="1234" t="str">
        <f t="shared" si="324"/>
        <v xml:space="preserve"> </v>
      </c>
      <c r="HJ305" s="1234" t="str">
        <f t="shared" si="325"/>
        <v xml:space="preserve"> </v>
      </c>
      <c r="HK305" s="1234" t="str">
        <f t="shared" si="326"/>
        <v xml:space="preserve"> </v>
      </c>
      <c r="HL305" s="1234" t="str">
        <f t="shared" si="327"/>
        <v xml:space="preserve"> </v>
      </c>
      <c r="HM305" s="1234" t="str">
        <f t="shared" si="328"/>
        <v xml:space="preserve"> </v>
      </c>
      <c r="HN305" s="1234">
        <f t="shared" si="329"/>
        <v>0</v>
      </c>
    </row>
    <row r="306" spans="1:222" ht="30" customHeight="1" thickTop="1" thickBot="1">
      <c r="A306" s="1205">
        <f>【A票】【D票】!$D$10</f>
        <v>0</v>
      </c>
      <c r="B306" s="1205">
        <f>【A票】【D票】!$H$10</f>
        <v>0</v>
      </c>
      <c r="C306" s="1206" t="str">
        <f>【A票】【D票】!$K$10</f>
        <v xml:space="preserve"> </v>
      </c>
      <c r="D306" s="1207">
        <f t="shared" si="206"/>
        <v>187</v>
      </c>
      <c r="E306" s="472"/>
      <c r="F306" s="704"/>
      <c r="G306" s="588"/>
      <c r="H306" s="589"/>
      <c r="I306" s="639"/>
      <c r="J306" s="639"/>
      <c r="K306" s="639"/>
      <c r="L306" s="639"/>
      <c r="M306" s="639"/>
      <c r="N306" s="639"/>
      <c r="O306" s="639"/>
      <c r="P306" s="639"/>
      <c r="Q306" s="639"/>
      <c r="R306" s="639"/>
      <c r="S306" s="639"/>
      <c r="T306" s="639"/>
      <c r="U306" s="639"/>
      <c r="V306" s="640"/>
      <c r="W306" s="644"/>
      <c r="X306" s="644"/>
      <c r="Y306" s="645"/>
      <c r="Z306" s="643"/>
      <c r="AA306" s="212" t="str">
        <f t="shared" si="361"/>
        <v xml:space="preserve"> </v>
      </c>
      <c r="AB306" s="212" t="str">
        <f t="shared" si="362"/>
        <v xml:space="preserve"> </v>
      </c>
      <c r="AC306" s="81"/>
      <c r="AD306" s="448"/>
      <c r="AE306" s="448"/>
      <c r="AF306" s="804" t="str">
        <f t="shared" si="301"/>
        <v xml:space="preserve"> </v>
      </c>
      <c r="AG306" s="804" t="str">
        <f t="shared" si="302"/>
        <v xml:space="preserve"> </v>
      </c>
      <c r="AH306" s="440"/>
      <c r="AI306" s="704"/>
      <c r="AJ306" s="442"/>
      <c r="AK306" s="442"/>
      <c r="AL306" s="442"/>
      <c r="AM306" s="442"/>
      <c r="AN306" s="844"/>
      <c r="AO306" s="443"/>
      <c r="AP306" s="441"/>
      <c r="AQ306" s="1328" t="str">
        <f t="shared" si="330"/>
        <v xml:space="preserve"> </v>
      </c>
      <c r="AR306" s="213" t="str">
        <f t="shared" si="363"/>
        <v xml:space="preserve"> </v>
      </c>
      <c r="AS306" s="213" t="str">
        <f t="shared" si="364"/>
        <v xml:space="preserve"> </v>
      </c>
      <c r="AT306" s="1216" t="str">
        <f t="shared" si="365"/>
        <v xml:space="preserve"> </v>
      </c>
      <c r="AU306" s="1217" t="str">
        <f t="shared" si="366"/>
        <v xml:space="preserve"> </v>
      </c>
      <c r="AV306" s="79"/>
      <c r="AW306" s="1218" t="str">
        <f t="shared" si="367"/>
        <v/>
      </c>
      <c r="AX306" s="213" t="str">
        <f t="shared" si="303"/>
        <v xml:space="preserve"> </v>
      </c>
      <c r="AY306" s="213" t="str">
        <f t="shared" si="368"/>
        <v xml:space="preserve"> </v>
      </c>
      <c r="AZ306" s="445"/>
      <c r="BA306" s="81"/>
      <c r="BB306" s="81"/>
      <c r="BC306" s="80"/>
      <c r="BD306" s="245"/>
      <c r="BE306" s="442"/>
      <c r="BF306" s="442"/>
      <c r="BG306" s="442"/>
      <c r="BH306" s="219" t="str">
        <f t="shared" si="304"/>
        <v xml:space="preserve"> </v>
      </c>
      <c r="BI306" s="446"/>
      <c r="BJ306" s="704"/>
      <c r="BK306" s="81"/>
      <c r="BL306" s="451"/>
      <c r="BM306" s="450"/>
      <c r="BN306" s="449"/>
      <c r="BO306" s="449"/>
      <c r="BP306" s="81"/>
      <c r="BQ306" s="81"/>
      <c r="BR306" s="81"/>
      <c r="BS306" s="81"/>
      <c r="BT306" s="81"/>
      <c r="BU306" s="81"/>
      <c r="BV306" s="81"/>
      <c r="BW306" s="81"/>
      <c r="BX306" s="81"/>
      <c r="BY306" s="81"/>
      <c r="BZ306" s="81"/>
      <c r="CA306" s="81"/>
      <c r="CB306" s="81"/>
      <c r="CC306" s="81"/>
      <c r="CD306" s="81"/>
      <c r="CE306" s="81"/>
      <c r="CF306" s="81"/>
      <c r="CG306" s="81"/>
      <c r="CH306" s="81"/>
      <c r="CI306" s="81"/>
      <c r="CJ306" s="81"/>
      <c r="CK306" s="81"/>
      <c r="CL306" s="81"/>
      <c r="CM306" s="81"/>
      <c r="CN306" s="81"/>
      <c r="CO306" s="81"/>
      <c r="CP306" s="81"/>
      <c r="CQ306" s="81"/>
      <c r="CR306" s="81"/>
      <c r="CS306" s="81"/>
      <c r="CT306" s="81"/>
      <c r="CU306" s="81"/>
      <c r="CV306" s="81"/>
      <c r="CW306" s="81"/>
      <c r="CX306" s="81"/>
      <c r="CY306" s="81"/>
      <c r="CZ306" s="81"/>
      <c r="DA306" s="81"/>
      <c r="DB306" s="81"/>
      <c r="DC306" s="81"/>
      <c r="DD306" s="81"/>
      <c r="DE306" s="81"/>
      <c r="DF306" s="81"/>
      <c r="DG306" s="81"/>
      <c r="DH306" s="81"/>
      <c r="DI306" s="81"/>
      <c r="DJ306" s="81"/>
      <c r="DK306" s="448"/>
      <c r="DL306" s="213" t="str">
        <f t="shared" si="305"/>
        <v xml:space="preserve"> </v>
      </c>
      <c r="DM306" s="246">
        <f t="shared" si="369"/>
        <v>187</v>
      </c>
      <c r="DN306" s="447"/>
      <c r="DO306" s="449"/>
      <c r="DP306" s="81"/>
      <c r="DQ306" s="81"/>
      <c r="DR306" s="81"/>
      <c r="DS306" s="81"/>
      <c r="DT306" s="81"/>
      <c r="DU306" s="81"/>
      <c r="DV306" s="448"/>
      <c r="DW306" s="450"/>
      <c r="DX306" s="704"/>
      <c r="DY306" s="213" t="str">
        <f t="shared" si="370"/>
        <v xml:space="preserve"> </v>
      </c>
      <c r="DZ306" s="213" t="str">
        <f t="shared" si="371"/>
        <v xml:space="preserve"> </v>
      </c>
      <c r="EA306" s="247"/>
      <c r="EB306" s="247"/>
      <c r="EC306" s="247"/>
      <c r="ED306" s="247"/>
      <c r="EE306" s="247"/>
      <c r="EF306" s="247"/>
      <c r="EG306" s="450"/>
      <c r="EH306" s="704"/>
      <c r="EI306" s="213" t="str">
        <f t="shared" si="372"/>
        <v xml:space="preserve"> </v>
      </c>
      <c r="EJ306" s="213" t="str">
        <f t="shared" si="373"/>
        <v xml:space="preserve"> </v>
      </c>
      <c r="EK306" s="81"/>
      <c r="EL306" s="81"/>
      <c r="EM306" s="81"/>
      <c r="EN306" s="704"/>
      <c r="EO306" s="213" t="str">
        <f t="shared" si="374"/>
        <v xml:space="preserve"> </v>
      </c>
      <c r="EP306" s="249"/>
      <c r="EQ306" s="704"/>
      <c r="ER306" s="248"/>
      <c r="ES306" s="704"/>
      <c r="ET306" s="248"/>
      <c r="EU306" s="251"/>
      <c r="EV306" s="213" t="str">
        <f t="shared" si="375"/>
        <v xml:space="preserve"> </v>
      </c>
      <c r="EW306" s="213" t="str">
        <f t="shared" si="376"/>
        <v xml:space="preserve"> </v>
      </c>
      <c r="EX306" s="82"/>
      <c r="EY306" s="82"/>
      <c r="EZ306" s="82"/>
      <c r="FA306" s="248"/>
      <c r="FB306" s="1337" t="str">
        <f t="shared" si="377"/>
        <v xml:space="preserve"> </v>
      </c>
      <c r="FC306" s="452"/>
      <c r="FD306" s="213" t="str" cm="1">
        <f t="array" ref="FD306">IF(AND(SUM(COUNTIF(DO306:DV306,{"*実施*"}),COUNTIF(EA306:EF306,{"*実施*"}))&gt;0,FC306=""),"法に基づく措置あり→問12に記入",
IF(AND(SUM(COUNTIF(DO306:DV306,{"*実施*"}),COUNTIF(EA306:EF306,{"*実施*"}))&lt;1,FC306&lt;&gt;""),"法に基づく措置なし→問12に記入不要"," "))</f>
        <v xml:space="preserve"> </v>
      </c>
      <c r="FE306" s="449"/>
      <c r="FF306" s="704"/>
      <c r="FG306" s="81"/>
      <c r="FH306" s="449"/>
      <c r="FI306" s="1100"/>
      <c r="FJ306" s="1107" t="str">
        <f t="shared" si="306"/>
        <v xml:space="preserve"> </v>
      </c>
      <c r="FK306" s="779" t="str">
        <f t="shared" si="378"/>
        <v/>
      </c>
      <c r="FL306" s="212" t="str">
        <f t="shared" si="379"/>
        <v xml:space="preserve"> </v>
      </c>
      <c r="FM306" s="1335" t="str">
        <f t="shared" si="307"/>
        <v xml:space="preserve"> </v>
      </c>
      <c r="FN306" s="1273" t="str">
        <f t="shared" si="308"/>
        <v/>
      </c>
      <c r="FO306" s="1274" t="str">
        <f t="shared" si="309"/>
        <v/>
      </c>
      <c r="FP306" s="1275" t="str">
        <f t="shared" si="310"/>
        <v/>
      </c>
      <c r="FQ306" s="1275" t="str">
        <f t="shared" si="311"/>
        <v/>
      </c>
      <c r="FR306" s="1275" t="str">
        <f t="shared" si="312"/>
        <v/>
      </c>
      <c r="FS306" s="1275" t="str">
        <f t="shared" si="313"/>
        <v/>
      </c>
      <c r="FT306" s="1275" t="str">
        <f t="shared" si="314"/>
        <v/>
      </c>
      <c r="FU306" s="1275" t="str">
        <f t="shared" si="315"/>
        <v/>
      </c>
      <c r="FV306" s="1275" t="str">
        <f t="shared" si="316"/>
        <v/>
      </c>
      <c r="FW306" s="1275" t="str">
        <f t="shared" si="317"/>
        <v/>
      </c>
      <c r="FY306" s="1234" t="str">
        <f t="shared" si="331"/>
        <v xml:space="preserve"> </v>
      </c>
      <c r="FZ306" s="1234" t="str">
        <f t="shared" si="332"/>
        <v xml:space="preserve"> </v>
      </c>
      <c r="GA306" s="1234" t="str">
        <f t="shared" si="333"/>
        <v xml:space="preserve"> </v>
      </c>
      <c r="GB306" s="1234" t="str">
        <f t="shared" si="334"/>
        <v xml:space="preserve"> </v>
      </c>
      <c r="GC306" s="1234" t="str">
        <f t="shared" si="335"/>
        <v xml:space="preserve"> </v>
      </c>
      <c r="GD306" s="1234" t="str">
        <f t="shared" si="336"/>
        <v xml:space="preserve"> </v>
      </c>
      <c r="GE306" s="1234" t="str">
        <f t="shared" si="337"/>
        <v xml:space="preserve"> </v>
      </c>
      <c r="GF306" s="1234" t="str">
        <f t="shared" si="338"/>
        <v xml:space="preserve"> </v>
      </c>
      <c r="GG306" s="1234" t="str">
        <f t="shared" si="339"/>
        <v xml:space="preserve"> </v>
      </c>
      <c r="GH306" s="1234">
        <f t="shared" si="340"/>
        <v>0</v>
      </c>
      <c r="GI306" s="1234" t="str">
        <f t="shared" si="341"/>
        <v xml:space="preserve"> </v>
      </c>
      <c r="GJ306" s="1234" t="str">
        <f t="shared" si="342"/>
        <v xml:space="preserve"> </v>
      </c>
      <c r="GK306" s="1234" t="str">
        <f t="shared" si="343"/>
        <v xml:space="preserve"> </v>
      </c>
      <c r="GL306" s="1234" t="str">
        <f t="shared" si="344"/>
        <v xml:space="preserve"> </v>
      </c>
      <c r="GM306" s="1234" t="str">
        <f t="shared" si="345"/>
        <v xml:space="preserve"> </v>
      </c>
      <c r="GN306" s="1234" t="str">
        <f t="shared" si="346"/>
        <v xml:space="preserve"> </v>
      </c>
      <c r="GO306" s="1234" t="str">
        <f t="shared" si="347"/>
        <v xml:space="preserve"> </v>
      </c>
      <c r="GP306" s="1234" t="str">
        <f t="shared" si="348"/>
        <v xml:space="preserve"> </v>
      </c>
      <c r="GQ306" s="1234" t="str">
        <f t="shared" si="349"/>
        <v xml:space="preserve"> </v>
      </c>
      <c r="GR306" s="1234">
        <f t="shared" si="350"/>
        <v>0</v>
      </c>
      <c r="GS306" s="1234" t="str">
        <f t="shared" si="352"/>
        <v xml:space="preserve"> </v>
      </c>
      <c r="GT306" s="1234" t="str">
        <f t="shared" si="353"/>
        <v xml:space="preserve"> </v>
      </c>
      <c r="GU306" s="1234" t="str">
        <f t="shared" si="354"/>
        <v xml:space="preserve"> </v>
      </c>
      <c r="GV306" s="1234" t="str">
        <f t="shared" si="355"/>
        <v xml:space="preserve"> </v>
      </c>
      <c r="GW306" s="1234" t="str">
        <f t="shared" si="356"/>
        <v xml:space="preserve"> </v>
      </c>
      <c r="GX306" s="1234" t="str">
        <f t="shared" si="357"/>
        <v xml:space="preserve"> </v>
      </c>
      <c r="GY306" s="1234" t="str">
        <f t="shared" si="358"/>
        <v xml:space="preserve"> </v>
      </c>
      <c r="GZ306" s="1234" t="str">
        <f t="shared" si="359"/>
        <v xml:space="preserve"> </v>
      </c>
      <c r="HA306" s="1234" t="str">
        <f t="shared" si="360"/>
        <v xml:space="preserve"> </v>
      </c>
      <c r="HB306" s="1234">
        <f t="shared" si="351"/>
        <v>0</v>
      </c>
      <c r="HC306" s="1234" t="str">
        <f t="shared" si="318"/>
        <v xml:space="preserve"> </v>
      </c>
      <c r="HD306" s="1234" t="str">
        <f t="shared" si="319"/>
        <v xml:space="preserve"> </v>
      </c>
      <c r="HE306" s="1234" t="str">
        <f t="shared" si="320"/>
        <v xml:space="preserve"> </v>
      </c>
      <c r="HF306" s="1234">
        <f t="shared" si="321"/>
        <v>0</v>
      </c>
      <c r="HG306" s="1234" t="str">
        <f t="shared" si="322"/>
        <v xml:space="preserve"> </v>
      </c>
      <c r="HH306" s="1234" t="str">
        <f t="shared" si="323"/>
        <v xml:space="preserve"> </v>
      </c>
      <c r="HI306" s="1234" t="str">
        <f t="shared" si="324"/>
        <v xml:space="preserve"> </v>
      </c>
      <c r="HJ306" s="1234" t="str">
        <f t="shared" si="325"/>
        <v xml:space="preserve"> </v>
      </c>
      <c r="HK306" s="1234" t="str">
        <f t="shared" si="326"/>
        <v xml:space="preserve"> </v>
      </c>
      <c r="HL306" s="1234" t="str">
        <f t="shared" si="327"/>
        <v xml:space="preserve"> </v>
      </c>
      <c r="HM306" s="1234" t="str">
        <f t="shared" si="328"/>
        <v xml:space="preserve"> </v>
      </c>
      <c r="HN306" s="1234">
        <f t="shared" si="329"/>
        <v>0</v>
      </c>
    </row>
    <row r="307" spans="1:222" ht="30" customHeight="1" thickTop="1" thickBot="1">
      <c r="A307" s="1205">
        <f>【A票】【D票】!$D$10</f>
        <v>0</v>
      </c>
      <c r="B307" s="1205">
        <f>【A票】【D票】!$H$10</f>
        <v>0</v>
      </c>
      <c r="C307" s="1206" t="str">
        <f>【A票】【D票】!$K$10</f>
        <v xml:space="preserve"> </v>
      </c>
      <c r="D307" s="1207">
        <f t="shared" si="206"/>
        <v>188</v>
      </c>
      <c r="E307" s="472"/>
      <c r="F307" s="704"/>
      <c r="G307" s="588"/>
      <c r="H307" s="589"/>
      <c r="I307" s="639"/>
      <c r="J307" s="639"/>
      <c r="K307" s="639"/>
      <c r="L307" s="639"/>
      <c r="M307" s="639"/>
      <c r="N307" s="639"/>
      <c r="O307" s="639"/>
      <c r="P307" s="639"/>
      <c r="Q307" s="639"/>
      <c r="R307" s="639"/>
      <c r="S307" s="639"/>
      <c r="T307" s="639"/>
      <c r="U307" s="639"/>
      <c r="V307" s="640"/>
      <c r="W307" s="644"/>
      <c r="X307" s="644"/>
      <c r="Y307" s="645"/>
      <c r="Z307" s="643"/>
      <c r="AA307" s="212" t="str">
        <f t="shared" si="361"/>
        <v xml:space="preserve"> </v>
      </c>
      <c r="AB307" s="212" t="str">
        <f t="shared" si="362"/>
        <v xml:space="preserve"> </v>
      </c>
      <c r="AC307" s="81"/>
      <c r="AD307" s="448"/>
      <c r="AE307" s="448"/>
      <c r="AF307" s="804" t="str">
        <f t="shared" si="301"/>
        <v xml:space="preserve"> </v>
      </c>
      <c r="AG307" s="804" t="str">
        <f t="shared" si="302"/>
        <v xml:space="preserve"> </v>
      </c>
      <c r="AH307" s="440"/>
      <c r="AI307" s="704"/>
      <c r="AJ307" s="442"/>
      <c r="AK307" s="442"/>
      <c r="AL307" s="442"/>
      <c r="AM307" s="442"/>
      <c r="AN307" s="844"/>
      <c r="AO307" s="443"/>
      <c r="AP307" s="441"/>
      <c r="AQ307" s="1328" t="str">
        <f t="shared" si="330"/>
        <v xml:space="preserve"> </v>
      </c>
      <c r="AR307" s="213" t="str">
        <f t="shared" si="363"/>
        <v xml:space="preserve"> </v>
      </c>
      <c r="AS307" s="213" t="str">
        <f t="shared" si="364"/>
        <v xml:space="preserve"> </v>
      </c>
      <c r="AT307" s="1216" t="str">
        <f t="shared" si="365"/>
        <v xml:space="preserve"> </v>
      </c>
      <c r="AU307" s="1217" t="str">
        <f t="shared" si="366"/>
        <v xml:space="preserve"> </v>
      </c>
      <c r="AV307" s="79"/>
      <c r="AW307" s="1218" t="str">
        <f t="shared" si="367"/>
        <v/>
      </c>
      <c r="AX307" s="213" t="str">
        <f t="shared" si="303"/>
        <v xml:space="preserve"> </v>
      </c>
      <c r="AY307" s="213" t="str">
        <f t="shared" si="368"/>
        <v xml:space="preserve"> </v>
      </c>
      <c r="AZ307" s="445"/>
      <c r="BA307" s="81"/>
      <c r="BB307" s="81"/>
      <c r="BC307" s="80"/>
      <c r="BD307" s="245"/>
      <c r="BE307" s="442"/>
      <c r="BF307" s="442"/>
      <c r="BG307" s="442"/>
      <c r="BH307" s="219" t="str">
        <f t="shared" si="304"/>
        <v xml:space="preserve"> </v>
      </c>
      <c r="BI307" s="446"/>
      <c r="BJ307" s="704"/>
      <c r="BK307" s="81"/>
      <c r="BL307" s="451"/>
      <c r="BM307" s="450"/>
      <c r="BN307" s="449"/>
      <c r="BO307" s="449"/>
      <c r="BP307" s="81"/>
      <c r="BQ307" s="81"/>
      <c r="BR307" s="81"/>
      <c r="BS307" s="81"/>
      <c r="BT307" s="81"/>
      <c r="BU307" s="81"/>
      <c r="BV307" s="81"/>
      <c r="BW307" s="81"/>
      <c r="BX307" s="81"/>
      <c r="BY307" s="81"/>
      <c r="BZ307" s="81"/>
      <c r="CA307" s="81"/>
      <c r="CB307" s="81"/>
      <c r="CC307" s="81"/>
      <c r="CD307" s="81"/>
      <c r="CE307" s="81"/>
      <c r="CF307" s="81"/>
      <c r="CG307" s="81"/>
      <c r="CH307" s="81"/>
      <c r="CI307" s="81"/>
      <c r="CJ307" s="81"/>
      <c r="CK307" s="81"/>
      <c r="CL307" s="81"/>
      <c r="CM307" s="81"/>
      <c r="CN307" s="81"/>
      <c r="CO307" s="81"/>
      <c r="CP307" s="81"/>
      <c r="CQ307" s="81"/>
      <c r="CR307" s="81"/>
      <c r="CS307" s="81"/>
      <c r="CT307" s="81"/>
      <c r="CU307" s="81"/>
      <c r="CV307" s="81"/>
      <c r="CW307" s="81"/>
      <c r="CX307" s="81"/>
      <c r="CY307" s="81"/>
      <c r="CZ307" s="81"/>
      <c r="DA307" s="81"/>
      <c r="DB307" s="81"/>
      <c r="DC307" s="81"/>
      <c r="DD307" s="81"/>
      <c r="DE307" s="81"/>
      <c r="DF307" s="81"/>
      <c r="DG307" s="81"/>
      <c r="DH307" s="81"/>
      <c r="DI307" s="81"/>
      <c r="DJ307" s="81"/>
      <c r="DK307" s="448"/>
      <c r="DL307" s="213" t="str">
        <f t="shared" si="305"/>
        <v xml:space="preserve"> </v>
      </c>
      <c r="DM307" s="246">
        <f t="shared" si="369"/>
        <v>188</v>
      </c>
      <c r="DN307" s="447"/>
      <c r="DO307" s="449"/>
      <c r="DP307" s="81"/>
      <c r="DQ307" s="81"/>
      <c r="DR307" s="81"/>
      <c r="DS307" s="81"/>
      <c r="DT307" s="81"/>
      <c r="DU307" s="81"/>
      <c r="DV307" s="448"/>
      <c r="DW307" s="450"/>
      <c r="DX307" s="704"/>
      <c r="DY307" s="213" t="str">
        <f t="shared" si="370"/>
        <v xml:space="preserve"> </v>
      </c>
      <c r="DZ307" s="213" t="str">
        <f t="shared" si="371"/>
        <v xml:space="preserve"> </v>
      </c>
      <c r="EA307" s="247"/>
      <c r="EB307" s="247"/>
      <c r="EC307" s="247"/>
      <c r="ED307" s="247"/>
      <c r="EE307" s="247"/>
      <c r="EF307" s="247"/>
      <c r="EG307" s="450"/>
      <c r="EH307" s="704"/>
      <c r="EI307" s="213" t="str">
        <f t="shared" si="372"/>
        <v xml:space="preserve"> </v>
      </c>
      <c r="EJ307" s="213" t="str">
        <f t="shared" si="373"/>
        <v xml:space="preserve"> </v>
      </c>
      <c r="EK307" s="81"/>
      <c r="EL307" s="81"/>
      <c r="EM307" s="81"/>
      <c r="EN307" s="704"/>
      <c r="EO307" s="213" t="str">
        <f t="shared" si="374"/>
        <v xml:space="preserve"> </v>
      </c>
      <c r="EP307" s="249"/>
      <c r="EQ307" s="704"/>
      <c r="ER307" s="248"/>
      <c r="ES307" s="704"/>
      <c r="ET307" s="248"/>
      <c r="EU307" s="251"/>
      <c r="EV307" s="213" t="str">
        <f t="shared" si="375"/>
        <v xml:space="preserve"> </v>
      </c>
      <c r="EW307" s="213" t="str">
        <f t="shared" si="376"/>
        <v xml:space="preserve"> </v>
      </c>
      <c r="EX307" s="82"/>
      <c r="EY307" s="82"/>
      <c r="EZ307" s="82"/>
      <c r="FA307" s="248"/>
      <c r="FB307" s="1337" t="str">
        <f t="shared" si="377"/>
        <v xml:space="preserve"> </v>
      </c>
      <c r="FC307" s="452"/>
      <c r="FD307" s="213" t="str" cm="1">
        <f t="array" ref="FD307">IF(AND(SUM(COUNTIF(DO307:DV307,{"*実施*"}),COUNTIF(EA307:EF307,{"*実施*"}))&gt;0,FC307=""),"法に基づく措置あり→問12に記入",
IF(AND(SUM(COUNTIF(DO307:DV307,{"*実施*"}),COUNTIF(EA307:EF307,{"*実施*"}))&lt;1,FC307&lt;&gt;""),"法に基づく措置なし→問12に記入不要"," "))</f>
        <v xml:space="preserve"> </v>
      </c>
      <c r="FE307" s="449"/>
      <c r="FF307" s="704"/>
      <c r="FG307" s="81"/>
      <c r="FH307" s="449"/>
      <c r="FI307" s="1100"/>
      <c r="FJ307" s="1107" t="str">
        <f t="shared" si="306"/>
        <v xml:space="preserve"> </v>
      </c>
      <c r="FK307" s="779" t="str">
        <f t="shared" si="378"/>
        <v/>
      </c>
      <c r="FL307" s="212" t="str">
        <f t="shared" si="379"/>
        <v xml:space="preserve"> </v>
      </c>
      <c r="FM307" s="1335" t="str">
        <f t="shared" si="307"/>
        <v xml:space="preserve"> </v>
      </c>
      <c r="FN307" s="1273" t="str">
        <f t="shared" si="308"/>
        <v/>
      </c>
      <c r="FO307" s="1274" t="str">
        <f t="shared" si="309"/>
        <v/>
      </c>
      <c r="FP307" s="1275" t="str">
        <f t="shared" si="310"/>
        <v/>
      </c>
      <c r="FQ307" s="1275" t="str">
        <f t="shared" si="311"/>
        <v/>
      </c>
      <c r="FR307" s="1275" t="str">
        <f t="shared" si="312"/>
        <v/>
      </c>
      <c r="FS307" s="1275" t="str">
        <f t="shared" si="313"/>
        <v/>
      </c>
      <c r="FT307" s="1275" t="str">
        <f t="shared" si="314"/>
        <v/>
      </c>
      <c r="FU307" s="1275" t="str">
        <f t="shared" si="315"/>
        <v/>
      </c>
      <c r="FV307" s="1275" t="str">
        <f t="shared" si="316"/>
        <v/>
      </c>
      <c r="FW307" s="1275" t="str">
        <f t="shared" si="317"/>
        <v/>
      </c>
      <c r="FY307" s="1234" t="str">
        <f t="shared" si="331"/>
        <v xml:space="preserve"> </v>
      </c>
      <c r="FZ307" s="1234" t="str">
        <f t="shared" si="332"/>
        <v xml:space="preserve"> </v>
      </c>
      <c r="GA307" s="1234" t="str">
        <f t="shared" si="333"/>
        <v xml:space="preserve"> </v>
      </c>
      <c r="GB307" s="1234" t="str">
        <f t="shared" si="334"/>
        <v xml:space="preserve"> </v>
      </c>
      <c r="GC307" s="1234" t="str">
        <f t="shared" si="335"/>
        <v xml:space="preserve"> </v>
      </c>
      <c r="GD307" s="1234" t="str">
        <f t="shared" si="336"/>
        <v xml:space="preserve"> </v>
      </c>
      <c r="GE307" s="1234" t="str">
        <f t="shared" si="337"/>
        <v xml:space="preserve"> </v>
      </c>
      <c r="GF307" s="1234" t="str">
        <f t="shared" si="338"/>
        <v xml:space="preserve"> </v>
      </c>
      <c r="GG307" s="1234" t="str">
        <f t="shared" si="339"/>
        <v xml:space="preserve"> </v>
      </c>
      <c r="GH307" s="1234">
        <f t="shared" si="340"/>
        <v>0</v>
      </c>
      <c r="GI307" s="1234" t="str">
        <f t="shared" si="341"/>
        <v xml:space="preserve"> </v>
      </c>
      <c r="GJ307" s="1234" t="str">
        <f t="shared" si="342"/>
        <v xml:space="preserve"> </v>
      </c>
      <c r="GK307" s="1234" t="str">
        <f t="shared" si="343"/>
        <v xml:space="preserve"> </v>
      </c>
      <c r="GL307" s="1234" t="str">
        <f t="shared" si="344"/>
        <v xml:space="preserve"> </v>
      </c>
      <c r="GM307" s="1234" t="str">
        <f t="shared" si="345"/>
        <v xml:space="preserve"> </v>
      </c>
      <c r="GN307" s="1234" t="str">
        <f t="shared" si="346"/>
        <v xml:space="preserve"> </v>
      </c>
      <c r="GO307" s="1234" t="str">
        <f t="shared" si="347"/>
        <v xml:space="preserve"> </v>
      </c>
      <c r="GP307" s="1234" t="str">
        <f t="shared" si="348"/>
        <v xml:space="preserve"> </v>
      </c>
      <c r="GQ307" s="1234" t="str">
        <f t="shared" si="349"/>
        <v xml:space="preserve"> </v>
      </c>
      <c r="GR307" s="1234">
        <f t="shared" si="350"/>
        <v>0</v>
      </c>
      <c r="GS307" s="1234" t="str">
        <f t="shared" si="352"/>
        <v xml:space="preserve"> </v>
      </c>
      <c r="GT307" s="1234" t="str">
        <f t="shared" si="353"/>
        <v xml:space="preserve"> </v>
      </c>
      <c r="GU307" s="1234" t="str">
        <f t="shared" si="354"/>
        <v xml:space="preserve"> </v>
      </c>
      <c r="GV307" s="1234" t="str">
        <f t="shared" si="355"/>
        <v xml:space="preserve"> </v>
      </c>
      <c r="GW307" s="1234" t="str">
        <f t="shared" si="356"/>
        <v xml:space="preserve"> </v>
      </c>
      <c r="GX307" s="1234" t="str">
        <f t="shared" si="357"/>
        <v xml:space="preserve"> </v>
      </c>
      <c r="GY307" s="1234" t="str">
        <f t="shared" si="358"/>
        <v xml:space="preserve"> </v>
      </c>
      <c r="GZ307" s="1234" t="str">
        <f t="shared" si="359"/>
        <v xml:space="preserve"> </v>
      </c>
      <c r="HA307" s="1234" t="str">
        <f t="shared" si="360"/>
        <v xml:space="preserve"> </v>
      </c>
      <c r="HB307" s="1234">
        <f t="shared" si="351"/>
        <v>0</v>
      </c>
      <c r="HC307" s="1234" t="str">
        <f t="shared" si="318"/>
        <v xml:space="preserve"> </v>
      </c>
      <c r="HD307" s="1234" t="str">
        <f t="shared" si="319"/>
        <v xml:space="preserve"> </v>
      </c>
      <c r="HE307" s="1234" t="str">
        <f t="shared" si="320"/>
        <v xml:space="preserve"> </v>
      </c>
      <c r="HF307" s="1234">
        <f t="shared" si="321"/>
        <v>0</v>
      </c>
      <c r="HG307" s="1234" t="str">
        <f t="shared" si="322"/>
        <v xml:space="preserve"> </v>
      </c>
      <c r="HH307" s="1234" t="str">
        <f t="shared" si="323"/>
        <v xml:space="preserve"> </v>
      </c>
      <c r="HI307" s="1234" t="str">
        <f t="shared" si="324"/>
        <v xml:space="preserve"> </v>
      </c>
      <c r="HJ307" s="1234" t="str">
        <f t="shared" si="325"/>
        <v xml:space="preserve"> </v>
      </c>
      <c r="HK307" s="1234" t="str">
        <f t="shared" si="326"/>
        <v xml:space="preserve"> </v>
      </c>
      <c r="HL307" s="1234" t="str">
        <f t="shared" si="327"/>
        <v xml:space="preserve"> </v>
      </c>
      <c r="HM307" s="1234" t="str">
        <f t="shared" si="328"/>
        <v xml:space="preserve"> </v>
      </c>
      <c r="HN307" s="1234">
        <f t="shared" si="329"/>
        <v>0</v>
      </c>
    </row>
    <row r="308" spans="1:222" ht="30" customHeight="1" thickTop="1" thickBot="1">
      <c r="A308" s="1205">
        <f>【A票】【D票】!$D$10</f>
        <v>0</v>
      </c>
      <c r="B308" s="1205">
        <f>【A票】【D票】!$H$10</f>
        <v>0</v>
      </c>
      <c r="C308" s="1206" t="str">
        <f>【A票】【D票】!$K$10</f>
        <v xml:space="preserve"> </v>
      </c>
      <c r="D308" s="1207">
        <f t="shared" si="206"/>
        <v>189</v>
      </c>
      <c r="E308" s="472"/>
      <c r="F308" s="704"/>
      <c r="G308" s="588"/>
      <c r="H308" s="589"/>
      <c r="I308" s="639"/>
      <c r="J308" s="639"/>
      <c r="K308" s="639"/>
      <c r="L308" s="639"/>
      <c r="M308" s="639"/>
      <c r="N308" s="639"/>
      <c r="O308" s="639"/>
      <c r="P308" s="639"/>
      <c r="Q308" s="639"/>
      <c r="R308" s="639"/>
      <c r="S308" s="639"/>
      <c r="T308" s="639"/>
      <c r="U308" s="639"/>
      <c r="V308" s="640"/>
      <c r="W308" s="644"/>
      <c r="X308" s="644"/>
      <c r="Y308" s="645"/>
      <c r="Z308" s="643"/>
      <c r="AA308" s="212" t="str">
        <f t="shared" si="361"/>
        <v xml:space="preserve"> </v>
      </c>
      <c r="AB308" s="212" t="str">
        <f t="shared" si="362"/>
        <v xml:space="preserve"> </v>
      </c>
      <c r="AC308" s="81"/>
      <c r="AD308" s="448"/>
      <c r="AE308" s="448"/>
      <c r="AF308" s="804" t="str">
        <f t="shared" si="301"/>
        <v xml:space="preserve"> </v>
      </c>
      <c r="AG308" s="804" t="str">
        <f t="shared" si="302"/>
        <v xml:space="preserve"> </v>
      </c>
      <c r="AH308" s="440"/>
      <c r="AI308" s="704"/>
      <c r="AJ308" s="442"/>
      <c r="AK308" s="442"/>
      <c r="AL308" s="442"/>
      <c r="AM308" s="442"/>
      <c r="AN308" s="844"/>
      <c r="AO308" s="443"/>
      <c r="AP308" s="441"/>
      <c r="AQ308" s="1328" t="str">
        <f t="shared" si="330"/>
        <v xml:space="preserve"> </v>
      </c>
      <c r="AR308" s="213" t="str">
        <f t="shared" si="363"/>
        <v xml:space="preserve"> </v>
      </c>
      <c r="AS308" s="213" t="str">
        <f t="shared" si="364"/>
        <v xml:space="preserve"> </v>
      </c>
      <c r="AT308" s="1216" t="str">
        <f t="shared" si="365"/>
        <v xml:space="preserve"> </v>
      </c>
      <c r="AU308" s="1217" t="str">
        <f t="shared" si="366"/>
        <v xml:space="preserve"> </v>
      </c>
      <c r="AV308" s="79"/>
      <c r="AW308" s="1218" t="str">
        <f t="shared" si="367"/>
        <v/>
      </c>
      <c r="AX308" s="213" t="str">
        <f t="shared" si="303"/>
        <v xml:space="preserve"> </v>
      </c>
      <c r="AY308" s="213" t="str">
        <f t="shared" si="368"/>
        <v xml:space="preserve"> </v>
      </c>
      <c r="AZ308" s="445"/>
      <c r="BA308" s="81"/>
      <c r="BB308" s="81"/>
      <c r="BC308" s="80"/>
      <c r="BD308" s="245"/>
      <c r="BE308" s="442"/>
      <c r="BF308" s="442"/>
      <c r="BG308" s="442"/>
      <c r="BH308" s="219" t="str">
        <f t="shared" si="304"/>
        <v xml:space="preserve"> </v>
      </c>
      <c r="BI308" s="446"/>
      <c r="BJ308" s="704"/>
      <c r="BK308" s="81"/>
      <c r="BL308" s="451"/>
      <c r="BM308" s="450"/>
      <c r="BN308" s="449"/>
      <c r="BO308" s="449"/>
      <c r="BP308" s="81"/>
      <c r="BQ308" s="81"/>
      <c r="BR308" s="81"/>
      <c r="BS308" s="81"/>
      <c r="BT308" s="81"/>
      <c r="BU308" s="81"/>
      <c r="BV308" s="81"/>
      <c r="BW308" s="81"/>
      <c r="BX308" s="81"/>
      <c r="BY308" s="81"/>
      <c r="BZ308" s="81"/>
      <c r="CA308" s="81"/>
      <c r="CB308" s="81"/>
      <c r="CC308" s="81"/>
      <c r="CD308" s="81"/>
      <c r="CE308" s="81"/>
      <c r="CF308" s="81"/>
      <c r="CG308" s="81"/>
      <c r="CH308" s="81"/>
      <c r="CI308" s="81"/>
      <c r="CJ308" s="81"/>
      <c r="CK308" s="81"/>
      <c r="CL308" s="81"/>
      <c r="CM308" s="81"/>
      <c r="CN308" s="81"/>
      <c r="CO308" s="81"/>
      <c r="CP308" s="81"/>
      <c r="CQ308" s="81"/>
      <c r="CR308" s="81"/>
      <c r="CS308" s="81"/>
      <c r="CT308" s="81"/>
      <c r="CU308" s="81"/>
      <c r="CV308" s="81"/>
      <c r="CW308" s="81"/>
      <c r="CX308" s="81"/>
      <c r="CY308" s="81"/>
      <c r="CZ308" s="81"/>
      <c r="DA308" s="81"/>
      <c r="DB308" s="81"/>
      <c r="DC308" s="81"/>
      <c r="DD308" s="81"/>
      <c r="DE308" s="81"/>
      <c r="DF308" s="81"/>
      <c r="DG308" s="81"/>
      <c r="DH308" s="81"/>
      <c r="DI308" s="81"/>
      <c r="DJ308" s="81"/>
      <c r="DK308" s="448"/>
      <c r="DL308" s="213" t="str">
        <f t="shared" si="305"/>
        <v xml:space="preserve"> </v>
      </c>
      <c r="DM308" s="246">
        <f t="shared" si="369"/>
        <v>189</v>
      </c>
      <c r="DN308" s="447"/>
      <c r="DO308" s="449"/>
      <c r="DP308" s="81"/>
      <c r="DQ308" s="81"/>
      <c r="DR308" s="81"/>
      <c r="DS308" s="81"/>
      <c r="DT308" s="81"/>
      <c r="DU308" s="81"/>
      <c r="DV308" s="448"/>
      <c r="DW308" s="450"/>
      <c r="DX308" s="704"/>
      <c r="DY308" s="213" t="str">
        <f t="shared" si="370"/>
        <v xml:space="preserve"> </v>
      </c>
      <c r="DZ308" s="213" t="str">
        <f t="shared" si="371"/>
        <v xml:space="preserve"> </v>
      </c>
      <c r="EA308" s="247"/>
      <c r="EB308" s="247"/>
      <c r="EC308" s="247"/>
      <c r="ED308" s="247"/>
      <c r="EE308" s="247"/>
      <c r="EF308" s="247"/>
      <c r="EG308" s="450"/>
      <c r="EH308" s="704"/>
      <c r="EI308" s="213" t="str">
        <f t="shared" si="372"/>
        <v xml:space="preserve"> </v>
      </c>
      <c r="EJ308" s="213" t="str">
        <f t="shared" si="373"/>
        <v xml:space="preserve"> </v>
      </c>
      <c r="EK308" s="81"/>
      <c r="EL308" s="81"/>
      <c r="EM308" s="81"/>
      <c r="EN308" s="704"/>
      <c r="EO308" s="213" t="str">
        <f t="shared" si="374"/>
        <v xml:space="preserve"> </v>
      </c>
      <c r="EP308" s="249"/>
      <c r="EQ308" s="704"/>
      <c r="ER308" s="248"/>
      <c r="ES308" s="704"/>
      <c r="ET308" s="248"/>
      <c r="EU308" s="251"/>
      <c r="EV308" s="213" t="str">
        <f t="shared" si="375"/>
        <v xml:space="preserve"> </v>
      </c>
      <c r="EW308" s="213" t="str">
        <f t="shared" si="376"/>
        <v xml:space="preserve"> </v>
      </c>
      <c r="EX308" s="82"/>
      <c r="EY308" s="82"/>
      <c r="EZ308" s="82"/>
      <c r="FA308" s="248"/>
      <c r="FB308" s="1337" t="str">
        <f t="shared" si="377"/>
        <v xml:space="preserve"> </v>
      </c>
      <c r="FC308" s="452"/>
      <c r="FD308" s="213" t="str" cm="1">
        <f t="array" ref="FD308">IF(AND(SUM(COUNTIF(DO308:DV308,{"*実施*"}),COUNTIF(EA308:EF308,{"*実施*"}))&gt;0,FC308=""),"法に基づく措置あり→問12に記入",
IF(AND(SUM(COUNTIF(DO308:DV308,{"*実施*"}),COUNTIF(EA308:EF308,{"*実施*"}))&lt;1,FC308&lt;&gt;""),"法に基づく措置なし→問12に記入不要"," "))</f>
        <v xml:space="preserve"> </v>
      </c>
      <c r="FE308" s="449"/>
      <c r="FF308" s="704"/>
      <c r="FG308" s="81"/>
      <c r="FH308" s="449"/>
      <c r="FI308" s="1100"/>
      <c r="FJ308" s="1107" t="str">
        <f t="shared" si="306"/>
        <v xml:space="preserve"> </v>
      </c>
      <c r="FK308" s="779" t="str">
        <f t="shared" si="378"/>
        <v/>
      </c>
      <c r="FL308" s="212" t="str">
        <f t="shared" si="379"/>
        <v xml:space="preserve"> </v>
      </c>
      <c r="FM308" s="1335" t="str">
        <f t="shared" si="307"/>
        <v xml:space="preserve"> </v>
      </c>
      <c r="FN308" s="1273" t="str">
        <f t="shared" si="308"/>
        <v/>
      </c>
      <c r="FO308" s="1274" t="str">
        <f t="shared" si="309"/>
        <v/>
      </c>
      <c r="FP308" s="1275" t="str">
        <f t="shared" si="310"/>
        <v/>
      </c>
      <c r="FQ308" s="1275" t="str">
        <f t="shared" si="311"/>
        <v/>
      </c>
      <c r="FR308" s="1275" t="str">
        <f t="shared" si="312"/>
        <v/>
      </c>
      <c r="FS308" s="1275" t="str">
        <f t="shared" si="313"/>
        <v/>
      </c>
      <c r="FT308" s="1275" t="str">
        <f t="shared" si="314"/>
        <v/>
      </c>
      <c r="FU308" s="1275" t="str">
        <f t="shared" si="315"/>
        <v/>
      </c>
      <c r="FV308" s="1275" t="str">
        <f t="shared" si="316"/>
        <v/>
      </c>
      <c r="FW308" s="1275" t="str">
        <f t="shared" si="317"/>
        <v/>
      </c>
      <c r="FY308" s="1234" t="str">
        <f t="shared" si="331"/>
        <v xml:space="preserve"> </v>
      </c>
      <c r="FZ308" s="1234" t="str">
        <f t="shared" si="332"/>
        <v xml:space="preserve"> </v>
      </c>
      <c r="GA308" s="1234" t="str">
        <f t="shared" si="333"/>
        <v xml:space="preserve"> </v>
      </c>
      <c r="GB308" s="1234" t="str">
        <f t="shared" si="334"/>
        <v xml:space="preserve"> </v>
      </c>
      <c r="GC308" s="1234" t="str">
        <f t="shared" si="335"/>
        <v xml:space="preserve"> </v>
      </c>
      <c r="GD308" s="1234" t="str">
        <f t="shared" si="336"/>
        <v xml:space="preserve"> </v>
      </c>
      <c r="GE308" s="1234" t="str">
        <f t="shared" si="337"/>
        <v xml:space="preserve"> </v>
      </c>
      <c r="GF308" s="1234" t="str">
        <f t="shared" si="338"/>
        <v xml:space="preserve"> </v>
      </c>
      <c r="GG308" s="1234" t="str">
        <f t="shared" si="339"/>
        <v xml:space="preserve"> </v>
      </c>
      <c r="GH308" s="1234">
        <f t="shared" si="340"/>
        <v>0</v>
      </c>
      <c r="GI308" s="1234" t="str">
        <f t="shared" si="341"/>
        <v xml:space="preserve"> </v>
      </c>
      <c r="GJ308" s="1234" t="str">
        <f t="shared" si="342"/>
        <v xml:space="preserve"> </v>
      </c>
      <c r="GK308" s="1234" t="str">
        <f t="shared" si="343"/>
        <v xml:space="preserve"> </v>
      </c>
      <c r="GL308" s="1234" t="str">
        <f t="shared" si="344"/>
        <v xml:space="preserve"> </v>
      </c>
      <c r="GM308" s="1234" t="str">
        <f t="shared" si="345"/>
        <v xml:space="preserve"> </v>
      </c>
      <c r="GN308" s="1234" t="str">
        <f t="shared" si="346"/>
        <v xml:space="preserve"> </v>
      </c>
      <c r="GO308" s="1234" t="str">
        <f t="shared" si="347"/>
        <v xml:space="preserve"> </v>
      </c>
      <c r="GP308" s="1234" t="str">
        <f t="shared" si="348"/>
        <v xml:space="preserve"> </v>
      </c>
      <c r="GQ308" s="1234" t="str">
        <f t="shared" si="349"/>
        <v xml:space="preserve"> </v>
      </c>
      <c r="GR308" s="1234">
        <f t="shared" si="350"/>
        <v>0</v>
      </c>
      <c r="GS308" s="1234" t="str">
        <f t="shared" si="352"/>
        <v xml:space="preserve"> </v>
      </c>
      <c r="GT308" s="1234" t="str">
        <f t="shared" si="353"/>
        <v xml:space="preserve"> </v>
      </c>
      <c r="GU308" s="1234" t="str">
        <f t="shared" si="354"/>
        <v xml:space="preserve"> </v>
      </c>
      <c r="GV308" s="1234" t="str">
        <f t="shared" si="355"/>
        <v xml:space="preserve"> </v>
      </c>
      <c r="GW308" s="1234" t="str">
        <f t="shared" si="356"/>
        <v xml:space="preserve"> </v>
      </c>
      <c r="GX308" s="1234" t="str">
        <f t="shared" si="357"/>
        <v xml:space="preserve"> </v>
      </c>
      <c r="GY308" s="1234" t="str">
        <f t="shared" si="358"/>
        <v xml:space="preserve"> </v>
      </c>
      <c r="GZ308" s="1234" t="str">
        <f t="shared" si="359"/>
        <v xml:space="preserve"> </v>
      </c>
      <c r="HA308" s="1234" t="str">
        <f t="shared" si="360"/>
        <v xml:space="preserve"> </v>
      </c>
      <c r="HB308" s="1234">
        <f t="shared" si="351"/>
        <v>0</v>
      </c>
      <c r="HC308" s="1234" t="str">
        <f t="shared" si="318"/>
        <v xml:space="preserve"> </v>
      </c>
      <c r="HD308" s="1234" t="str">
        <f t="shared" si="319"/>
        <v xml:space="preserve"> </v>
      </c>
      <c r="HE308" s="1234" t="str">
        <f t="shared" si="320"/>
        <v xml:space="preserve"> </v>
      </c>
      <c r="HF308" s="1234">
        <f t="shared" si="321"/>
        <v>0</v>
      </c>
      <c r="HG308" s="1234" t="str">
        <f t="shared" si="322"/>
        <v xml:space="preserve"> </v>
      </c>
      <c r="HH308" s="1234" t="str">
        <f t="shared" si="323"/>
        <v xml:space="preserve"> </v>
      </c>
      <c r="HI308" s="1234" t="str">
        <f t="shared" si="324"/>
        <v xml:space="preserve"> </v>
      </c>
      <c r="HJ308" s="1234" t="str">
        <f t="shared" si="325"/>
        <v xml:space="preserve"> </v>
      </c>
      <c r="HK308" s="1234" t="str">
        <f t="shared" si="326"/>
        <v xml:space="preserve"> </v>
      </c>
      <c r="HL308" s="1234" t="str">
        <f t="shared" si="327"/>
        <v xml:space="preserve"> </v>
      </c>
      <c r="HM308" s="1234" t="str">
        <f t="shared" si="328"/>
        <v xml:space="preserve"> </v>
      </c>
      <c r="HN308" s="1234">
        <f t="shared" si="329"/>
        <v>0</v>
      </c>
    </row>
    <row r="309" spans="1:222" ht="30" customHeight="1" thickTop="1" thickBot="1">
      <c r="A309" s="1205">
        <f>【A票】【D票】!$D$10</f>
        <v>0</v>
      </c>
      <c r="B309" s="1205">
        <f>【A票】【D票】!$H$10</f>
        <v>0</v>
      </c>
      <c r="C309" s="1206" t="str">
        <f>【A票】【D票】!$K$10</f>
        <v xml:space="preserve"> </v>
      </c>
      <c r="D309" s="1207">
        <f t="shared" si="206"/>
        <v>190</v>
      </c>
      <c r="E309" s="472"/>
      <c r="F309" s="704"/>
      <c r="G309" s="588"/>
      <c r="H309" s="589"/>
      <c r="I309" s="639"/>
      <c r="J309" s="639"/>
      <c r="K309" s="639"/>
      <c r="L309" s="639"/>
      <c r="M309" s="639"/>
      <c r="N309" s="639"/>
      <c r="O309" s="639"/>
      <c r="P309" s="639"/>
      <c r="Q309" s="639"/>
      <c r="R309" s="639"/>
      <c r="S309" s="639"/>
      <c r="T309" s="639"/>
      <c r="U309" s="639"/>
      <c r="V309" s="640"/>
      <c r="W309" s="644"/>
      <c r="X309" s="644"/>
      <c r="Y309" s="645"/>
      <c r="Z309" s="643"/>
      <c r="AA309" s="212" t="str">
        <f t="shared" si="361"/>
        <v xml:space="preserve"> </v>
      </c>
      <c r="AB309" s="212" t="str">
        <f t="shared" si="362"/>
        <v xml:space="preserve"> </v>
      </c>
      <c r="AC309" s="81"/>
      <c r="AD309" s="448"/>
      <c r="AE309" s="448"/>
      <c r="AF309" s="804" t="str">
        <f t="shared" si="301"/>
        <v xml:space="preserve"> </v>
      </c>
      <c r="AG309" s="804" t="str">
        <f t="shared" si="302"/>
        <v xml:space="preserve"> </v>
      </c>
      <c r="AH309" s="440"/>
      <c r="AI309" s="704"/>
      <c r="AJ309" s="442"/>
      <c r="AK309" s="442"/>
      <c r="AL309" s="442"/>
      <c r="AM309" s="442"/>
      <c r="AN309" s="844"/>
      <c r="AO309" s="443"/>
      <c r="AP309" s="441"/>
      <c r="AQ309" s="1328" t="str">
        <f t="shared" si="330"/>
        <v xml:space="preserve"> </v>
      </c>
      <c r="AR309" s="213" t="str">
        <f t="shared" si="363"/>
        <v xml:space="preserve"> </v>
      </c>
      <c r="AS309" s="213" t="str">
        <f t="shared" si="364"/>
        <v xml:space="preserve"> </v>
      </c>
      <c r="AT309" s="1216" t="str">
        <f t="shared" si="365"/>
        <v xml:space="preserve"> </v>
      </c>
      <c r="AU309" s="1217" t="str">
        <f t="shared" si="366"/>
        <v xml:space="preserve"> </v>
      </c>
      <c r="AV309" s="79"/>
      <c r="AW309" s="1218" t="str">
        <f t="shared" si="367"/>
        <v/>
      </c>
      <c r="AX309" s="213" t="str">
        <f t="shared" si="303"/>
        <v xml:space="preserve"> </v>
      </c>
      <c r="AY309" s="213" t="str">
        <f t="shared" si="368"/>
        <v xml:space="preserve"> </v>
      </c>
      <c r="AZ309" s="445"/>
      <c r="BA309" s="81"/>
      <c r="BB309" s="81"/>
      <c r="BC309" s="80"/>
      <c r="BD309" s="245"/>
      <c r="BE309" s="442"/>
      <c r="BF309" s="442"/>
      <c r="BG309" s="442"/>
      <c r="BH309" s="219" t="str">
        <f t="shared" si="304"/>
        <v xml:space="preserve"> </v>
      </c>
      <c r="BI309" s="446"/>
      <c r="BJ309" s="704"/>
      <c r="BK309" s="81"/>
      <c r="BL309" s="451"/>
      <c r="BM309" s="450"/>
      <c r="BN309" s="449"/>
      <c r="BO309" s="449"/>
      <c r="BP309" s="81"/>
      <c r="BQ309" s="81"/>
      <c r="BR309" s="81"/>
      <c r="BS309" s="81"/>
      <c r="BT309" s="81"/>
      <c r="BU309" s="81"/>
      <c r="BV309" s="81"/>
      <c r="BW309" s="81"/>
      <c r="BX309" s="81"/>
      <c r="BY309" s="81"/>
      <c r="BZ309" s="81"/>
      <c r="CA309" s="81"/>
      <c r="CB309" s="81"/>
      <c r="CC309" s="81"/>
      <c r="CD309" s="81"/>
      <c r="CE309" s="81"/>
      <c r="CF309" s="81"/>
      <c r="CG309" s="81"/>
      <c r="CH309" s="81"/>
      <c r="CI309" s="81"/>
      <c r="CJ309" s="81"/>
      <c r="CK309" s="81"/>
      <c r="CL309" s="81"/>
      <c r="CM309" s="81"/>
      <c r="CN309" s="81"/>
      <c r="CO309" s="81"/>
      <c r="CP309" s="81"/>
      <c r="CQ309" s="81"/>
      <c r="CR309" s="81"/>
      <c r="CS309" s="81"/>
      <c r="CT309" s="81"/>
      <c r="CU309" s="81"/>
      <c r="CV309" s="81"/>
      <c r="CW309" s="81"/>
      <c r="CX309" s="81"/>
      <c r="CY309" s="81"/>
      <c r="CZ309" s="81"/>
      <c r="DA309" s="81"/>
      <c r="DB309" s="81"/>
      <c r="DC309" s="81"/>
      <c r="DD309" s="81"/>
      <c r="DE309" s="81"/>
      <c r="DF309" s="81"/>
      <c r="DG309" s="81"/>
      <c r="DH309" s="81"/>
      <c r="DI309" s="81"/>
      <c r="DJ309" s="81"/>
      <c r="DK309" s="448"/>
      <c r="DL309" s="213" t="str">
        <f t="shared" si="305"/>
        <v xml:space="preserve"> </v>
      </c>
      <c r="DM309" s="246">
        <f t="shared" si="369"/>
        <v>190</v>
      </c>
      <c r="DN309" s="447"/>
      <c r="DO309" s="449"/>
      <c r="DP309" s="81"/>
      <c r="DQ309" s="81"/>
      <c r="DR309" s="81"/>
      <c r="DS309" s="81"/>
      <c r="DT309" s="81"/>
      <c r="DU309" s="81"/>
      <c r="DV309" s="448"/>
      <c r="DW309" s="450"/>
      <c r="DX309" s="704"/>
      <c r="DY309" s="213" t="str">
        <f t="shared" si="370"/>
        <v xml:space="preserve"> </v>
      </c>
      <c r="DZ309" s="213" t="str">
        <f t="shared" si="371"/>
        <v xml:space="preserve"> </v>
      </c>
      <c r="EA309" s="247"/>
      <c r="EB309" s="247"/>
      <c r="EC309" s="247"/>
      <c r="ED309" s="247"/>
      <c r="EE309" s="247"/>
      <c r="EF309" s="247"/>
      <c r="EG309" s="450"/>
      <c r="EH309" s="704"/>
      <c r="EI309" s="213" t="str">
        <f t="shared" si="372"/>
        <v xml:space="preserve"> </v>
      </c>
      <c r="EJ309" s="213" t="str">
        <f t="shared" si="373"/>
        <v xml:space="preserve"> </v>
      </c>
      <c r="EK309" s="81"/>
      <c r="EL309" s="81"/>
      <c r="EM309" s="81"/>
      <c r="EN309" s="704"/>
      <c r="EO309" s="213" t="str">
        <f t="shared" si="374"/>
        <v xml:space="preserve"> </v>
      </c>
      <c r="EP309" s="249"/>
      <c r="EQ309" s="704"/>
      <c r="ER309" s="248"/>
      <c r="ES309" s="704"/>
      <c r="ET309" s="248"/>
      <c r="EU309" s="251"/>
      <c r="EV309" s="213" t="str">
        <f t="shared" si="375"/>
        <v xml:space="preserve"> </v>
      </c>
      <c r="EW309" s="213" t="str">
        <f t="shared" si="376"/>
        <v xml:space="preserve"> </v>
      </c>
      <c r="EX309" s="82"/>
      <c r="EY309" s="82"/>
      <c r="EZ309" s="82"/>
      <c r="FA309" s="248"/>
      <c r="FB309" s="1337" t="str">
        <f t="shared" si="377"/>
        <v xml:space="preserve"> </v>
      </c>
      <c r="FC309" s="452"/>
      <c r="FD309" s="213" t="str" cm="1">
        <f t="array" ref="FD309">IF(AND(SUM(COUNTIF(DO309:DV309,{"*実施*"}),COUNTIF(EA309:EF309,{"*実施*"}))&gt;0,FC309=""),"法に基づく措置あり→問12に記入",
IF(AND(SUM(COUNTIF(DO309:DV309,{"*実施*"}),COUNTIF(EA309:EF309,{"*実施*"}))&lt;1,FC309&lt;&gt;""),"法に基づく措置なし→問12に記入不要"," "))</f>
        <v xml:space="preserve"> </v>
      </c>
      <c r="FE309" s="449"/>
      <c r="FF309" s="704"/>
      <c r="FG309" s="81"/>
      <c r="FH309" s="449"/>
      <c r="FI309" s="1100"/>
      <c r="FJ309" s="1107" t="str">
        <f t="shared" si="306"/>
        <v xml:space="preserve"> </v>
      </c>
      <c r="FK309" s="779" t="str">
        <f t="shared" si="378"/>
        <v/>
      </c>
      <c r="FL309" s="212" t="str">
        <f t="shared" si="379"/>
        <v xml:space="preserve"> </v>
      </c>
      <c r="FM309" s="1335" t="str">
        <f t="shared" si="307"/>
        <v xml:space="preserve"> </v>
      </c>
      <c r="FN309" s="1273" t="str">
        <f t="shared" si="308"/>
        <v/>
      </c>
      <c r="FO309" s="1274" t="str">
        <f t="shared" si="309"/>
        <v/>
      </c>
      <c r="FP309" s="1275" t="str">
        <f t="shared" si="310"/>
        <v/>
      </c>
      <c r="FQ309" s="1275" t="str">
        <f t="shared" si="311"/>
        <v/>
      </c>
      <c r="FR309" s="1275" t="str">
        <f t="shared" si="312"/>
        <v/>
      </c>
      <c r="FS309" s="1275" t="str">
        <f t="shared" si="313"/>
        <v/>
      </c>
      <c r="FT309" s="1275" t="str">
        <f t="shared" si="314"/>
        <v/>
      </c>
      <c r="FU309" s="1275" t="str">
        <f t="shared" si="315"/>
        <v/>
      </c>
      <c r="FV309" s="1275" t="str">
        <f t="shared" si="316"/>
        <v/>
      </c>
      <c r="FW309" s="1275" t="str">
        <f t="shared" si="317"/>
        <v/>
      </c>
      <c r="FY309" s="1234" t="str">
        <f t="shared" si="331"/>
        <v xml:space="preserve"> </v>
      </c>
      <c r="FZ309" s="1234" t="str">
        <f t="shared" si="332"/>
        <v xml:space="preserve"> </v>
      </c>
      <c r="GA309" s="1234" t="str">
        <f t="shared" si="333"/>
        <v xml:space="preserve"> </v>
      </c>
      <c r="GB309" s="1234" t="str">
        <f t="shared" si="334"/>
        <v xml:space="preserve"> </v>
      </c>
      <c r="GC309" s="1234" t="str">
        <f t="shared" si="335"/>
        <v xml:space="preserve"> </v>
      </c>
      <c r="GD309" s="1234" t="str">
        <f t="shared" si="336"/>
        <v xml:space="preserve"> </v>
      </c>
      <c r="GE309" s="1234" t="str">
        <f t="shared" si="337"/>
        <v xml:space="preserve"> </v>
      </c>
      <c r="GF309" s="1234" t="str">
        <f t="shared" si="338"/>
        <v xml:space="preserve"> </v>
      </c>
      <c r="GG309" s="1234" t="str">
        <f t="shared" si="339"/>
        <v xml:space="preserve"> </v>
      </c>
      <c r="GH309" s="1234">
        <f t="shared" si="340"/>
        <v>0</v>
      </c>
      <c r="GI309" s="1234" t="str">
        <f t="shared" si="341"/>
        <v xml:space="preserve"> </v>
      </c>
      <c r="GJ309" s="1234" t="str">
        <f t="shared" si="342"/>
        <v xml:space="preserve"> </v>
      </c>
      <c r="GK309" s="1234" t="str">
        <f t="shared" si="343"/>
        <v xml:space="preserve"> </v>
      </c>
      <c r="GL309" s="1234" t="str">
        <f t="shared" si="344"/>
        <v xml:space="preserve"> </v>
      </c>
      <c r="GM309" s="1234" t="str">
        <f t="shared" si="345"/>
        <v xml:space="preserve"> </v>
      </c>
      <c r="GN309" s="1234" t="str">
        <f t="shared" si="346"/>
        <v xml:space="preserve"> </v>
      </c>
      <c r="GO309" s="1234" t="str">
        <f t="shared" si="347"/>
        <v xml:space="preserve"> </v>
      </c>
      <c r="GP309" s="1234" t="str">
        <f t="shared" si="348"/>
        <v xml:space="preserve"> </v>
      </c>
      <c r="GQ309" s="1234" t="str">
        <f t="shared" si="349"/>
        <v xml:space="preserve"> </v>
      </c>
      <c r="GR309" s="1234">
        <f t="shared" si="350"/>
        <v>0</v>
      </c>
      <c r="GS309" s="1234" t="str">
        <f t="shared" si="352"/>
        <v xml:space="preserve"> </v>
      </c>
      <c r="GT309" s="1234" t="str">
        <f t="shared" si="353"/>
        <v xml:space="preserve"> </v>
      </c>
      <c r="GU309" s="1234" t="str">
        <f t="shared" si="354"/>
        <v xml:space="preserve"> </v>
      </c>
      <c r="GV309" s="1234" t="str">
        <f t="shared" si="355"/>
        <v xml:space="preserve"> </v>
      </c>
      <c r="GW309" s="1234" t="str">
        <f t="shared" si="356"/>
        <v xml:space="preserve"> </v>
      </c>
      <c r="GX309" s="1234" t="str">
        <f t="shared" si="357"/>
        <v xml:space="preserve"> </v>
      </c>
      <c r="GY309" s="1234" t="str">
        <f t="shared" si="358"/>
        <v xml:space="preserve"> </v>
      </c>
      <c r="GZ309" s="1234" t="str">
        <f t="shared" si="359"/>
        <v xml:space="preserve"> </v>
      </c>
      <c r="HA309" s="1234" t="str">
        <f t="shared" si="360"/>
        <v xml:space="preserve"> </v>
      </c>
      <c r="HB309" s="1234">
        <f t="shared" si="351"/>
        <v>0</v>
      </c>
      <c r="HC309" s="1234" t="str">
        <f t="shared" si="318"/>
        <v xml:space="preserve"> </v>
      </c>
      <c r="HD309" s="1234" t="str">
        <f t="shared" si="319"/>
        <v xml:space="preserve"> </v>
      </c>
      <c r="HE309" s="1234" t="str">
        <f t="shared" si="320"/>
        <v xml:space="preserve"> </v>
      </c>
      <c r="HF309" s="1234">
        <f t="shared" si="321"/>
        <v>0</v>
      </c>
      <c r="HG309" s="1234" t="str">
        <f t="shared" si="322"/>
        <v xml:space="preserve"> </v>
      </c>
      <c r="HH309" s="1234" t="str">
        <f t="shared" si="323"/>
        <v xml:space="preserve"> </v>
      </c>
      <c r="HI309" s="1234" t="str">
        <f t="shared" si="324"/>
        <v xml:space="preserve"> </v>
      </c>
      <c r="HJ309" s="1234" t="str">
        <f t="shared" si="325"/>
        <v xml:space="preserve"> </v>
      </c>
      <c r="HK309" s="1234" t="str">
        <f t="shared" si="326"/>
        <v xml:space="preserve"> </v>
      </c>
      <c r="HL309" s="1234" t="str">
        <f t="shared" si="327"/>
        <v xml:space="preserve"> </v>
      </c>
      <c r="HM309" s="1234" t="str">
        <f t="shared" si="328"/>
        <v xml:space="preserve"> </v>
      </c>
      <c r="HN309" s="1234">
        <f t="shared" si="329"/>
        <v>0</v>
      </c>
    </row>
    <row r="310" spans="1:222" ht="30" customHeight="1" thickTop="1" thickBot="1">
      <c r="A310" s="1205">
        <f>【A票】【D票】!$D$10</f>
        <v>0</v>
      </c>
      <c r="B310" s="1205">
        <f>【A票】【D票】!$H$10</f>
        <v>0</v>
      </c>
      <c r="C310" s="1206" t="str">
        <f>【A票】【D票】!$K$10</f>
        <v xml:space="preserve"> </v>
      </c>
      <c r="D310" s="1207">
        <f t="shared" si="206"/>
        <v>191</v>
      </c>
      <c r="E310" s="472"/>
      <c r="F310" s="704"/>
      <c r="G310" s="588"/>
      <c r="H310" s="589"/>
      <c r="I310" s="639"/>
      <c r="J310" s="639"/>
      <c r="K310" s="639"/>
      <c r="L310" s="639"/>
      <c r="M310" s="639"/>
      <c r="N310" s="639"/>
      <c r="O310" s="639"/>
      <c r="P310" s="639"/>
      <c r="Q310" s="639"/>
      <c r="R310" s="639"/>
      <c r="S310" s="639"/>
      <c r="T310" s="639"/>
      <c r="U310" s="639"/>
      <c r="V310" s="640"/>
      <c r="W310" s="644"/>
      <c r="X310" s="644"/>
      <c r="Y310" s="645"/>
      <c r="Z310" s="643"/>
      <c r="AA310" s="212" t="str">
        <f t="shared" si="361"/>
        <v xml:space="preserve"> </v>
      </c>
      <c r="AB310" s="212" t="str">
        <f t="shared" si="362"/>
        <v xml:space="preserve"> </v>
      </c>
      <c r="AC310" s="81"/>
      <c r="AD310" s="448"/>
      <c r="AE310" s="448"/>
      <c r="AF310" s="804" t="str">
        <f t="shared" si="301"/>
        <v xml:space="preserve"> </v>
      </c>
      <c r="AG310" s="804" t="str">
        <f t="shared" si="302"/>
        <v xml:space="preserve"> </v>
      </c>
      <c r="AH310" s="440"/>
      <c r="AI310" s="704"/>
      <c r="AJ310" s="442"/>
      <c r="AK310" s="442"/>
      <c r="AL310" s="442"/>
      <c r="AM310" s="442"/>
      <c r="AN310" s="844"/>
      <c r="AO310" s="443"/>
      <c r="AP310" s="441"/>
      <c r="AQ310" s="1328" t="str">
        <f t="shared" si="330"/>
        <v xml:space="preserve"> </v>
      </c>
      <c r="AR310" s="213" t="str">
        <f t="shared" si="363"/>
        <v xml:space="preserve"> </v>
      </c>
      <c r="AS310" s="213" t="str">
        <f t="shared" si="364"/>
        <v xml:space="preserve"> </v>
      </c>
      <c r="AT310" s="1216" t="str">
        <f t="shared" si="365"/>
        <v xml:space="preserve"> </v>
      </c>
      <c r="AU310" s="1217" t="str">
        <f t="shared" si="366"/>
        <v xml:space="preserve"> </v>
      </c>
      <c r="AV310" s="79"/>
      <c r="AW310" s="1218" t="str">
        <f t="shared" si="367"/>
        <v/>
      </c>
      <c r="AX310" s="213" t="str">
        <f t="shared" si="303"/>
        <v xml:space="preserve"> </v>
      </c>
      <c r="AY310" s="213" t="str">
        <f t="shared" si="368"/>
        <v xml:space="preserve"> </v>
      </c>
      <c r="AZ310" s="445"/>
      <c r="BA310" s="81"/>
      <c r="BB310" s="81"/>
      <c r="BC310" s="80"/>
      <c r="BD310" s="245"/>
      <c r="BE310" s="442"/>
      <c r="BF310" s="442"/>
      <c r="BG310" s="442"/>
      <c r="BH310" s="219" t="str">
        <f t="shared" si="304"/>
        <v xml:space="preserve"> </v>
      </c>
      <c r="BI310" s="446"/>
      <c r="BJ310" s="704"/>
      <c r="BK310" s="81"/>
      <c r="BL310" s="451"/>
      <c r="BM310" s="450"/>
      <c r="BN310" s="449"/>
      <c r="BO310" s="449"/>
      <c r="BP310" s="81"/>
      <c r="BQ310" s="81"/>
      <c r="BR310" s="81"/>
      <c r="BS310" s="81"/>
      <c r="BT310" s="81"/>
      <c r="BU310" s="81"/>
      <c r="BV310" s="81"/>
      <c r="BW310" s="81"/>
      <c r="BX310" s="81"/>
      <c r="BY310" s="81"/>
      <c r="BZ310" s="81"/>
      <c r="CA310" s="81"/>
      <c r="CB310" s="81"/>
      <c r="CC310" s="81"/>
      <c r="CD310" s="81"/>
      <c r="CE310" s="81"/>
      <c r="CF310" s="81"/>
      <c r="CG310" s="81"/>
      <c r="CH310" s="81"/>
      <c r="CI310" s="81"/>
      <c r="CJ310" s="81"/>
      <c r="CK310" s="81"/>
      <c r="CL310" s="81"/>
      <c r="CM310" s="81"/>
      <c r="CN310" s="81"/>
      <c r="CO310" s="81"/>
      <c r="CP310" s="81"/>
      <c r="CQ310" s="81"/>
      <c r="CR310" s="81"/>
      <c r="CS310" s="81"/>
      <c r="CT310" s="81"/>
      <c r="CU310" s="81"/>
      <c r="CV310" s="81"/>
      <c r="CW310" s="81"/>
      <c r="CX310" s="81"/>
      <c r="CY310" s="81"/>
      <c r="CZ310" s="81"/>
      <c r="DA310" s="81"/>
      <c r="DB310" s="81"/>
      <c r="DC310" s="81"/>
      <c r="DD310" s="81"/>
      <c r="DE310" s="81"/>
      <c r="DF310" s="81"/>
      <c r="DG310" s="81"/>
      <c r="DH310" s="81"/>
      <c r="DI310" s="81"/>
      <c r="DJ310" s="81"/>
      <c r="DK310" s="448"/>
      <c r="DL310" s="213" t="str">
        <f t="shared" si="305"/>
        <v xml:space="preserve"> </v>
      </c>
      <c r="DM310" s="246">
        <f t="shared" si="369"/>
        <v>191</v>
      </c>
      <c r="DN310" s="447"/>
      <c r="DO310" s="449"/>
      <c r="DP310" s="81"/>
      <c r="DQ310" s="81"/>
      <c r="DR310" s="81"/>
      <c r="DS310" s="81"/>
      <c r="DT310" s="81"/>
      <c r="DU310" s="81"/>
      <c r="DV310" s="448"/>
      <c r="DW310" s="450"/>
      <c r="DX310" s="704"/>
      <c r="DY310" s="213" t="str">
        <f t="shared" si="370"/>
        <v xml:space="preserve"> </v>
      </c>
      <c r="DZ310" s="213" t="str">
        <f t="shared" si="371"/>
        <v xml:space="preserve"> </v>
      </c>
      <c r="EA310" s="247"/>
      <c r="EB310" s="247"/>
      <c r="EC310" s="247"/>
      <c r="ED310" s="247"/>
      <c r="EE310" s="247"/>
      <c r="EF310" s="247"/>
      <c r="EG310" s="450"/>
      <c r="EH310" s="704"/>
      <c r="EI310" s="213" t="str">
        <f t="shared" si="372"/>
        <v xml:space="preserve"> </v>
      </c>
      <c r="EJ310" s="213" t="str">
        <f t="shared" si="373"/>
        <v xml:space="preserve"> </v>
      </c>
      <c r="EK310" s="81"/>
      <c r="EL310" s="81"/>
      <c r="EM310" s="81"/>
      <c r="EN310" s="704"/>
      <c r="EO310" s="213" t="str">
        <f t="shared" si="374"/>
        <v xml:space="preserve"> </v>
      </c>
      <c r="EP310" s="249"/>
      <c r="EQ310" s="704"/>
      <c r="ER310" s="248"/>
      <c r="ES310" s="704"/>
      <c r="ET310" s="248"/>
      <c r="EU310" s="251"/>
      <c r="EV310" s="213" t="str">
        <f t="shared" si="375"/>
        <v xml:space="preserve"> </v>
      </c>
      <c r="EW310" s="213" t="str">
        <f t="shared" si="376"/>
        <v xml:space="preserve"> </v>
      </c>
      <c r="EX310" s="82"/>
      <c r="EY310" s="82"/>
      <c r="EZ310" s="82"/>
      <c r="FA310" s="248"/>
      <c r="FB310" s="1337" t="str">
        <f t="shared" si="377"/>
        <v xml:space="preserve"> </v>
      </c>
      <c r="FC310" s="452"/>
      <c r="FD310" s="213" t="str" cm="1">
        <f t="array" ref="FD310">IF(AND(SUM(COUNTIF(DO310:DV310,{"*実施*"}),COUNTIF(EA310:EF310,{"*実施*"}))&gt;0,FC310=""),"法に基づく措置あり→問12に記入",
IF(AND(SUM(COUNTIF(DO310:DV310,{"*実施*"}),COUNTIF(EA310:EF310,{"*実施*"}))&lt;1,FC310&lt;&gt;""),"法に基づく措置なし→問12に記入不要"," "))</f>
        <v xml:space="preserve"> </v>
      </c>
      <c r="FE310" s="449"/>
      <c r="FF310" s="704"/>
      <c r="FG310" s="81"/>
      <c r="FH310" s="449"/>
      <c r="FI310" s="1100"/>
      <c r="FJ310" s="1107" t="str">
        <f t="shared" si="306"/>
        <v xml:space="preserve"> </v>
      </c>
      <c r="FK310" s="779" t="str">
        <f t="shared" si="378"/>
        <v/>
      </c>
      <c r="FL310" s="212" t="str">
        <f t="shared" si="379"/>
        <v xml:space="preserve"> </v>
      </c>
      <c r="FM310" s="1335" t="str">
        <f t="shared" si="307"/>
        <v xml:space="preserve"> </v>
      </c>
      <c r="FN310" s="1273" t="str">
        <f t="shared" si="308"/>
        <v/>
      </c>
      <c r="FO310" s="1274" t="str">
        <f t="shared" si="309"/>
        <v/>
      </c>
      <c r="FP310" s="1275" t="str">
        <f t="shared" si="310"/>
        <v/>
      </c>
      <c r="FQ310" s="1275" t="str">
        <f t="shared" si="311"/>
        <v/>
      </c>
      <c r="FR310" s="1275" t="str">
        <f t="shared" si="312"/>
        <v/>
      </c>
      <c r="FS310" s="1275" t="str">
        <f t="shared" si="313"/>
        <v/>
      </c>
      <c r="FT310" s="1275" t="str">
        <f t="shared" si="314"/>
        <v/>
      </c>
      <c r="FU310" s="1275" t="str">
        <f t="shared" si="315"/>
        <v/>
      </c>
      <c r="FV310" s="1275" t="str">
        <f t="shared" si="316"/>
        <v/>
      </c>
      <c r="FW310" s="1275" t="str">
        <f t="shared" si="317"/>
        <v/>
      </c>
      <c r="FY310" s="1234" t="str">
        <f t="shared" si="331"/>
        <v xml:space="preserve"> </v>
      </c>
      <c r="FZ310" s="1234" t="str">
        <f t="shared" si="332"/>
        <v xml:space="preserve"> </v>
      </c>
      <c r="GA310" s="1234" t="str">
        <f t="shared" si="333"/>
        <v xml:space="preserve"> </v>
      </c>
      <c r="GB310" s="1234" t="str">
        <f t="shared" si="334"/>
        <v xml:space="preserve"> </v>
      </c>
      <c r="GC310" s="1234" t="str">
        <f t="shared" si="335"/>
        <v xml:space="preserve"> </v>
      </c>
      <c r="GD310" s="1234" t="str">
        <f t="shared" si="336"/>
        <v xml:space="preserve"> </v>
      </c>
      <c r="GE310" s="1234" t="str">
        <f t="shared" si="337"/>
        <v xml:space="preserve"> </v>
      </c>
      <c r="GF310" s="1234" t="str">
        <f t="shared" si="338"/>
        <v xml:space="preserve"> </v>
      </c>
      <c r="GG310" s="1234" t="str">
        <f t="shared" si="339"/>
        <v xml:space="preserve"> </v>
      </c>
      <c r="GH310" s="1234">
        <f t="shared" si="340"/>
        <v>0</v>
      </c>
      <c r="GI310" s="1234" t="str">
        <f t="shared" si="341"/>
        <v xml:space="preserve"> </v>
      </c>
      <c r="GJ310" s="1234" t="str">
        <f t="shared" si="342"/>
        <v xml:space="preserve"> </v>
      </c>
      <c r="GK310" s="1234" t="str">
        <f t="shared" si="343"/>
        <v xml:space="preserve"> </v>
      </c>
      <c r="GL310" s="1234" t="str">
        <f t="shared" si="344"/>
        <v xml:space="preserve"> </v>
      </c>
      <c r="GM310" s="1234" t="str">
        <f t="shared" si="345"/>
        <v xml:space="preserve"> </v>
      </c>
      <c r="GN310" s="1234" t="str">
        <f t="shared" si="346"/>
        <v xml:space="preserve"> </v>
      </c>
      <c r="GO310" s="1234" t="str">
        <f t="shared" si="347"/>
        <v xml:space="preserve"> </v>
      </c>
      <c r="GP310" s="1234" t="str">
        <f t="shared" si="348"/>
        <v xml:space="preserve"> </v>
      </c>
      <c r="GQ310" s="1234" t="str">
        <f t="shared" si="349"/>
        <v xml:space="preserve"> </v>
      </c>
      <c r="GR310" s="1234">
        <f t="shared" si="350"/>
        <v>0</v>
      </c>
      <c r="GS310" s="1234" t="str">
        <f t="shared" si="352"/>
        <v xml:space="preserve"> </v>
      </c>
      <c r="GT310" s="1234" t="str">
        <f t="shared" si="353"/>
        <v xml:space="preserve"> </v>
      </c>
      <c r="GU310" s="1234" t="str">
        <f t="shared" si="354"/>
        <v xml:space="preserve"> </v>
      </c>
      <c r="GV310" s="1234" t="str">
        <f t="shared" si="355"/>
        <v xml:space="preserve"> </v>
      </c>
      <c r="GW310" s="1234" t="str">
        <f t="shared" si="356"/>
        <v xml:space="preserve"> </v>
      </c>
      <c r="GX310" s="1234" t="str">
        <f t="shared" si="357"/>
        <v xml:space="preserve"> </v>
      </c>
      <c r="GY310" s="1234" t="str">
        <f t="shared" si="358"/>
        <v xml:space="preserve"> </v>
      </c>
      <c r="GZ310" s="1234" t="str">
        <f t="shared" si="359"/>
        <v xml:space="preserve"> </v>
      </c>
      <c r="HA310" s="1234" t="str">
        <f t="shared" si="360"/>
        <v xml:space="preserve"> </v>
      </c>
      <c r="HB310" s="1234">
        <f t="shared" si="351"/>
        <v>0</v>
      </c>
      <c r="HC310" s="1234" t="str">
        <f t="shared" si="318"/>
        <v xml:space="preserve"> </v>
      </c>
      <c r="HD310" s="1234" t="str">
        <f t="shared" si="319"/>
        <v xml:space="preserve"> </v>
      </c>
      <c r="HE310" s="1234" t="str">
        <f t="shared" si="320"/>
        <v xml:space="preserve"> </v>
      </c>
      <c r="HF310" s="1234">
        <f t="shared" si="321"/>
        <v>0</v>
      </c>
      <c r="HG310" s="1234" t="str">
        <f t="shared" si="322"/>
        <v xml:space="preserve"> </v>
      </c>
      <c r="HH310" s="1234" t="str">
        <f t="shared" si="323"/>
        <v xml:space="preserve"> </v>
      </c>
      <c r="HI310" s="1234" t="str">
        <f t="shared" si="324"/>
        <v xml:space="preserve"> </v>
      </c>
      <c r="HJ310" s="1234" t="str">
        <f t="shared" si="325"/>
        <v xml:space="preserve"> </v>
      </c>
      <c r="HK310" s="1234" t="str">
        <f t="shared" si="326"/>
        <v xml:space="preserve"> </v>
      </c>
      <c r="HL310" s="1234" t="str">
        <f t="shared" si="327"/>
        <v xml:space="preserve"> </v>
      </c>
      <c r="HM310" s="1234" t="str">
        <f t="shared" si="328"/>
        <v xml:space="preserve"> </v>
      </c>
      <c r="HN310" s="1234">
        <f t="shared" si="329"/>
        <v>0</v>
      </c>
    </row>
    <row r="311" spans="1:222" ht="30" customHeight="1" thickTop="1" thickBot="1">
      <c r="A311" s="1205">
        <f>【A票】【D票】!$D$10</f>
        <v>0</v>
      </c>
      <c r="B311" s="1205">
        <f>【A票】【D票】!$H$10</f>
        <v>0</v>
      </c>
      <c r="C311" s="1206" t="str">
        <f>【A票】【D票】!$K$10</f>
        <v xml:space="preserve"> </v>
      </c>
      <c r="D311" s="1207">
        <f t="shared" si="206"/>
        <v>192</v>
      </c>
      <c r="E311" s="472"/>
      <c r="F311" s="704"/>
      <c r="G311" s="588"/>
      <c r="H311" s="589"/>
      <c r="I311" s="639"/>
      <c r="J311" s="639"/>
      <c r="K311" s="639"/>
      <c r="L311" s="639"/>
      <c r="M311" s="639"/>
      <c r="N311" s="639"/>
      <c r="O311" s="639"/>
      <c r="P311" s="639"/>
      <c r="Q311" s="639"/>
      <c r="R311" s="639"/>
      <c r="S311" s="639"/>
      <c r="T311" s="639"/>
      <c r="U311" s="639"/>
      <c r="V311" s="640"/>
      <c r="W311" s="644"/>
      <c r="X311" s="644"/>
      <c r="Y311" s="645"/>
      <c r="Z311" s="643"/>
      <c r="AA311" s="212" t="str">
        <f t="shared" si="207"/>
        <v xml:space="preserve"> </v>
      </c>
      <c r="AB311" s="212" t="str">
        <f t="shared" si="208"/>
        <v xml:space="preserve"> </v>
      </c>
      <c r="AC311" s="81"/>
      <c r="AD311" s="448"/>
      <c r="AE311" s="448"/>
      <c r="AF311" s="804" t="str">
        <f t="shared" si="301"/>
        <v xml:space="preserve"> </v>
      </c>
      <c r="AG311" s="804" t="str">
        <f t="shared" si="302"/>
        <v xml:space="preserve"> </v>
      </c>
      <c r="AH311" s="440"/>
      <c r="AI311" s="704"/>
      <c r="AJ311" s="442"/>
      <c r="AK311" s="442"/>
      <c r="AL311" s="442"/>
      <c r="AM311" s="442"/>
      <c r="AN311" s="844"/>
      <c r="AO311" s="443"/>
      <c r="AP311" s="441"/>
      <c r="AQ311" s="1328" t="str">
        <f t="shared" si="330"/>
        <v xml:space="preserve"> </v>
      </c>
      <c r="AR311" s="213" t="str">
        <f t="shared" si="212"/>
        <v xml:space="preserve"> </v>
      </c>
      <c r="AS311" s="213" t="str">
        <f t="shared" si="213"/>
        <v xml:space="preserve"> </v>
      </c>
      <c r="AT311" s="1216" t="str">
        <f t="shared" si="280"/>
        <v xml:space="preserve"> </v>
      </c>
      <c r="AU311" s="1217" t="str">
        <f t="shared" si="201"/>
        <v xml:space="preserve"> </v>
      </c>
      <c r="AV311" s="79"/>
      <c r="AW311" s="1218" t="str">
        <f t="shared" si="281"/>
        <v/>
      </c>
      <c r="AX311" s="213" t="str">
        <f t="shared" si="303"/>
        <v xml:space="preserve"> </v>
      </c>
      <c r="AY311" s="213" t="str">
        <f t="shared" si="209"/>
        <v xml:space="preserve"> </v>
      </c>
      <c r="AZ311" s="445"/>
      <c r="BA311" s="81"/>
      <c r="BB311" s="81"/>
      <c r="BC311" s="80"/>
      <c r="BD311" s="245"/>
      <c r="BE311" s="442"/>
      <c r="BF311" s="442"/>
      <c r="BG311" s="442"/>
      <c r="BH311" s="219" t="str">
        <f t="shared" si="304"/>
        <v xml:space="preserve"> </v>
      </c>
      <c r="BI311" s="446"/>
      <c r="BJ311" s="704"/>
      <c r="BK311" s="81"/>
      <c r="BL311" s="451"/>
      <c r="BM311" s="450"/>
      <c r="BN311" s="449"/>
      <c r="BO311" s="449"/>
      <c r="BP311" s="81"/>
      <c r="BQ311" s="81"/>
      <c r="BR311" s="81"/>
      <c r="BS311" s="81"/>
      <c r="BT311" s="81"/>
      <c r="BU311" s="81"/>
      <c r="BV311" s="81"/>
      <c r="BW311" s="81"/>
      <c r="BX311" s="81"/>
      <c r="BY311" s="81"/>
      <c r="BZ311" s="81"/>
      <c r="CA311" s="81"/>
      <c r="CB311" s="81"/>
      <c r="CC311" s="81"/>
      <c r="CD311" s="81"/>
      <c r="CE311" s="81"/>
      <c r="CF311" s="81"/>
      <c r="CG311" s="81"/>
      <c r="CH311" s="81"/>
      <c r="CI311" s="81"/>
      <c r="CJ311" s="81"/>
      <c r="CK311" s="81"/>
      <c r="CL311" s="81"/>
      <c r="CM311" s="81"/>
      <c r="CN311" s="81"/>
      <c r="CO311" s="81"/>
      <c r="CP311" s="81"/>
      <c r="CQ311" s="81"/>
      <c r="CR311" s="81"/>
      <c r="CS311" s="81"/>
      <c r="CT311" s="81"/>
      <c r="CU311" s="81"/>
      <c r="CV311" s="81"/>
      <c r="CW311" s="81"/>
      <c r="CX311" s="81"/>
      <c r="CY311" s="81"/>
      <c r="CZ311" s="81"/>
      <c r="DA311" s="81"/>
      <c r="DB311" s="81"/>
      <c r="DC311" s="81"/>
      <c r="DD311" s="81"/>
      <c r="DE311" s="81"/>
      <c r="DF311" s="81"/>
      <c r="DG311" s="81"/>
      <c r="DH311" s="81"/>
      <c r="DI311" s="81"/>
      <c r="DJ311" s="81"/>
      <c r="DK311" s="448"/>
      <c r="DL311" s="213" t="str">
        <f t="shared" si="305"/>
        <v xml:space="preserve"> </v>
      </c>
      <c r="DM311" s="246">
        <f t="shared" si="203"/>
        <v>192</v>
      </c>
      <c r="DN311" s="447"/>
      <c r="DO311" s="449"/>
      <c r="DP311" s="81"/>
      <c r="DQ311" s="81"/>
      <c r="DR311" s="81"/>
      <c r="DS311" s="81"/>
      <c r="DT311" s="81"/>
      <c r="DU311" s="81"/>
      <c r="DV311" s="448"/>
      <c r="DW311" s="450"/>
      <c r="DX311" s="704"/>
      <c r="DY311" s="213" t="str">
        <f t="shared" si="217"/>
        <v xml:space="preserve"> </v>
      </c>
      <c r="DZ311" s="213" t="str">
        <f t="shared" si="218"/>
        <v xml:space="preserve"> </v>
      </c>
      <c r="EA311" s="247"/>
      <c r="EB311" s="247"/>
      <c r="EC311" s="247"/>
      <c r="ED311" s="247"/>
      <c r="EE311" s="247"/>
      <c r="EF311" s="247"/>
      <c r="EG311" s="450"/>
      <c r="EH311" s="704"/>
      <c r="EI311" s="213" t="str">
        <f t="shared" si="219"/>
        <v xml:space="preserve"> </v>
      </c>
      <c r="EJ311" s="213" t="str">
        <f t="shared" si="220"/>
        <v xml:space="preserve"> </v>
      </c>
      <c r="EK311" s="81"/>
      <c r="EL311" s="81"/>
      <c r="EM311" s="81"/>
      <c r="EN311" s="704"/>
      <c r="EO311" s="213" t="str">
        <f t="shared" si="221"/>
        <v xml:space="preserve"> </v>
      </c>
      <c r="EP311" s="249"/>
      <c r="EQ311" s="704"/>
      <c r="ER311" s="248"/>
      <c r="ES311" s="704"/>
      <c r="ET311" s="248"/>
      <c r="EU311" s="251"/>
      <c r="EV311" s="213" t="str">
        <f t="shared" si="222"/>
        <v xml:space="preserve"> </v>
      </c>
      <c r="EW311" s="213" t="str">
        <f t="shared" si="223"/>
        <v xml:space="preserve"> </v>
      </c>
      <c r="EX311" s="82"/>
      <c r="EY311" s="82"/>
      <c r="EZ311" s="82"/>
      <c r="FA311" s="248"/>
      <c r="FB311" s="1337" t="str">
        <f t="shared" si="224"/>
        <v xml:space="preserve"> </v>
      </c>
      <c r="FC311" s="452"/>
      <c r="FD311" s="213" t="str" cm="1">
        <f t="array" ref="FD311">IF(AND(SUM(COUNTIF(DO311:DV311,{"*実施*"}),COUNTIF(EA311:EF311,{"*実施*"}))&gt;0,FC311=""),"法に基づく措置あり→問12に記入",
IF(AND(SUM(COUNTIF(DO311:DV311,{"*実施*"}),COUNTIF(EA311:EF311,{"*実施*"}))&lt;1,FC311&lt;&gt;""),"法に基づく措置なし→問12に記入不要"," "))</f>
        <v xml:space="preserve"> </v>
      </c>
      <c r="FE311" s="449"/>
      <c r="FF311" s="704"/>
      <c r="FG311" s="81"/>
      <c r="FH311" s="449"/>
      <c r="FI311" s="1100"/>
      <c r="FJ311" s="1107" t="str">
        <f t="shared" si="306"/>
        <v xml:space="preserve"> </v>
      </c>
      <c r="FK311" s="779" t="str">
        <f t="shared" si="204"/>
        <v/>
      </c>
      <c r="FL311" s="212" t="str">
        <f t="shared" si="205"/>
        <v xml:space="preserve"> </v>
      </c>
      <c r="FM311" s="1335" t="str">
        <f t="shared" si="307"/>
        <v xml:space="preserve"> </v>
      </c>
      <c r="FN311" s="1273" t="str">
        <f t="shared" si="308"/>
        <v/>
      </c>
      <c r="FO311" s="1274" t="str">
        <f t="shared" si="309"/>
        <v/>
      </c>
      <c r="FP311" s="1275" t="str">
        <f t="shared" si="310"/>
        <v/>
      </c>
      <c r="FQ311" s="1275" t="str">
        <f t="shared" si="311"/>
        <v/>
      </c>
      <c r="FR311" s="1275" t="str">
        <f t="shared" si="312"/>
        <v/>
      </c>
      <c r="FS311" s="1275" t="str">
        <f t="shared" si="313"/>
        <v/>
      </c>
      <c r="FT311" s="1275" t="str">
        <f t="shared" si="314"/>
        <v/>
      </c>
      <c r="FU311" s="1275" t="str">
        <f t="shared" si="315"/>
        <v/>
      </c>
      <c r="FV311" s="1275" t="str">
        <f t="shared" si="316"/>
        <v/>
      </c>
      <c r="FW311" s="1275" t="str">
        <f t="shared" si="317"/>
        <v/>
      </c>
      <c r="FY311" s="1234" t="str">
        <f t="shared" si="331"/>
        <v xml:space="preserve"> </v>
      </c>
      <c r="FZ311" s="1234" t="str">
        <f t="shared" si="332"/>
        <v xml:space="preserve"> </v>
      </c>
      <c r="GA311" s="1234" t="str">
        <f t="shared" si="333"/>
        <v xml:space="preserve"> </v>
      </c>
      <c r="GB311" s="1234" t="str">
        <f t="shared" si="334"/>
        <v xml:space="preserve"> </v>
      </c>
      <c r="GC311" s="1234" t="str">
        <f t="shared" si="335"/>
        <v xml:space="preserve"> </v>
      </c>
      <c r="GD311" s="1234" t="str">
        <f t="shared" si="336"/>
        <v xml:space="preserve"> </v>
      </c>
      <c r="GE311" s="1234" t="str">
        <f t="shared" si="337"/>
        <v xml:space="preserve"> </v>
      </c>
      <c r="GF311" s="1234" t="str">
        <f t="shared" si="338"/>
        <v xml:space="preserve"> </v>
      </c>
      <c r="GG311" s="1234" t="str">
        <f t="shared" si="339"/>
        <v xml:space="preserve"> </v>
      </c>
      <c r="GH311" s="1234">
        <f t="shared" si="340"/>
        <v>0</v>
      </c>
      <c r="GI311" s="1234" t="str">
        <f t="shared" si="341"/>
        <v xml:space="preserve"> </v>
      </c>
      <c r="GJ311" s="1234" t="str">
        <f t="shared" si="342"/>
        <v xml:space="preserve"> </v>
      </c>
      <c r="GK311" s="1234" t="str">
        <f t="shared" si="343"/>
        <v xml:space="preserve"> </v>
      </c>
      <c r="GL311" s="1234" t="str">
        <f t="shared" si="344"/>
        <v xml:space="preserve"> </v>
      </c>
      <c r="GM311" s="1234" t="str">
        <f t="shared" si="345"/>
        <v xml:space="preserve"> </v>
      </c>
      <c r="GN311" s="1234" t="str">
        <f t="shared" si="346"/>
        <v xml:space="preserve"> </v>
      </c>
      <c r="GO311" s="1234" t="str">
        <f t="shared" si="347"/>
        <v xml:space="preserve"> </v>
      </c>
      <c r="GP311" s="1234" t="str">
        <f t="shared" si="348"/>
        <v xml:space="preserve"> </v>
      </c>
      <c r="GQ311" s="1234" t="str">
        <f t="shared" si="349"/>
        <v xml:space="preserve"> </v>
      </c>
      <c r="GR311" s="1234">
        <f t="shared" si="350"/>
        <v>0</v>
      </c>
      <c r="GS311" s="1234" t="str">
        <f t="shared" si="352"/>
        <v xml:space="preserve"> </v>
      </c>
      <c r="GT311" s="1234" t="str">
        <f t="shared" si="353"/>
        <v xml:space="preserve"> </v>
      </c>
      <c r="GU311" s="1234" t="str">
        <f t="shared" si="354"/>
        <v xml:space="preserve"> </v>
      </c>
      <c r="GV311" s="1234" t="str">
        <f t="shared" si="355"/>
        <v xml:space="preserve"> </v>
      </c>
      <c r="GW311" s="1234" t="str">
        <f t="shared" si="356"/>
        <v xml:space="preserve"> </v>
      </c>
      <c r="GX311" s="1234" t="str">
        <f t="shared" si="357"/>
        <v xml:space="preserve"> </v>
      </c>
      <c r="GY311" s="1234" t="str">
        <f t="shared" si="358"/>
        <v xml:space="preserve"> </v>
      </c>
      <c r="GZ311" s="1234" t="str">
        <f t="shared" si="359"/>
        <v xml:space="preserve"> </v>
      </c>
      <c r="HA311" s="1234" t="str">
        <f t="shared" si="360"/>
        <v xml:space="preserve"> </v>
      </c>
      <c r="HB311" s="1234">
        <f t="shared" si="351"/>
        <v>0</v>
      </c>
      <c r="HC311" s="1234" t="str">
        <f t="shared" si="318"/>
        <v xml:space="preserve"> </v>
      </c>
      <c r="HD311" s="1234" t="str">
        <f t="shared" si="319"/>
        <v xml:space="preserve"> </v>
      </c>
      <c r="HE311" s="1234" t="str">
        <f t="shared" si="320"/>
        <v xml:space="preserve"> </v>
      </c>
      <c r="HF311" s="1234">
        <f t="shared" si="321"/>
        <v>0</v>
      </c>
      <c r="HG311" s="1234" t="str">
        <f t="shared" si="322"/>
        <v xml:space="preserve"> </v>
      </c>
      <c r="HH311" s="1234" t="str">
        <f t="shared" si="323"/>
        <v xml:space="preserve"> </v>
      </c>
      <c r="HI311" s="1234" t="str">
        <f t="shared" si="324"/>
        <v xml:space="preserve"> </v>
      </c>
      <c r="HJ311" s="1234" t="str">
        <f t="shared" si="325"/>
        <v xml:space="preserve"> </v>
      </c>
      <c r="HK311" s="1234" t="str">
        <f t="shared" si="326"/>
        <v xml:space="preserve"> </v>
      </c>
      <c r="HL311" s="1234" t="str">
        <f t="shared" si="327"/>
        <v xml:space="preserve"> </v>
      </c>
      <c r="HM311" s="1234" t="str">
        <f t="shared" si="328"/>
        <v xml:space="preserve"> </v>
      </c>
      <c r="HN311" s="1234">
        <f t="shared" si="329"/>
        <v>0</v>
      </c>
    </row>
    <row r="312" spans="1:222" ht="30" customHeight="1" thickTop="1" thickBot="1">
      <c r="A312" s="1205">
        <f>【A票】【D票】!$D$10</f>
        <v>0</v>
      </c>
      <c r="B312" s="1205">
        <f>【A票】【D票】!$H$10</f>
        <v>0</v>
      </c>
      <c r="C312" s="1206" t="str">
        <f>【A票】【D票】!$K$10</f>
        <v xml:space="preserve"> </v>
      </c>
      <c r="D312" s="1207">
        <f t="shared" si="206"/>
        <v>193</v>
      </c>
      <c r="E312" s="472"/>
      <c r="F312" s="704"/>
      <c r="G312" s="588"/>
      <c r="H312" s="589"/>
      <c r="I312" s="639"/>
      <c r="J312" s="639"/>
      <c r="K312" s="639"/>
      <c r="L312" s="639"/>
      <c r="M312" s="639"/>
      <c r="N312" s="639"/>
      <c r="O312" s="639"/>
      <c r="P312" s="639"/>
      <c r="Q312" s="639"/>
      <c r="R312" s="639"/>
      <c r="S312" s="639"/>
      <c r="T312" s="639"/>
      <c r="U312" s="639"/>
      <c r="V312" s="640"/>
      <c r="W312" s="644"/>
      <c r="X312" s="644"/>
      <c r="Y312" s="645"/>
      <c r="Z312" s="643"/>
      <c r="AA312" s="212" t="str">
        <f t="shared" si="207"/>
        <v xml:space="preserve"> </v>
      </c>
      <c r="AB312" s="212" t="str">
        <f t="shared" si="208"/>
        <v xml:space="preserve"> </v>
      </c>
      <c r="AC312" s="81"/>
      <c r="AD312" s="448"/>
      <c r="AE312" s="448"/>
      <c r="AF312" s="804" t="str">
        <f t="shared" si="301"/>
        <v xml:space="preserve"> </v>
      </c>
      <c r="AG312" s="804" t="str">
        <f t="shared" si="302"/>
        <v xml:space="preserve"> </v>
      </c>
      <c r="AH312" s="440"/>
      <c r="AI312" s="704"/>
      <c r="AJ312" s="442"/>
      <c r="AK312" s="442"/>
      <c r="AL312" s="442"/>
      <c r="AM312" s="442"/>
      <c r="AN312" s="844"/>
      <c r="AO312" s="443"/>
      <c r="AP312" s="441"/>
      <c r="AQ312" s="1328" t="str">
        <f t="shared" si="330"/>
        <v xml:space="preserve"> </v>
      </c>
      <c r="AR312" s="213" t="str">
        <f t="shared" si="212"/>
        <v xml:space="preserve"> </v>
      </c>
      <c r="AS312" s="213" t="str">
        <f t="shared" si="213"/>
        <v xml:space="preserve"> </v>
      </c>
      <c r="AT312" s="1216" t="str">
        <f t="shared" si="280"/>
        <v xml:space="preserve"> </v>
      </c>
      <c r="AU312" s="1217" t="str">
        <f t="shared" si="201"/>
        <v xml:space="preserve"> </v>
      </c>
      <c r="AV312" s="79"/>
      <c r="AW312" s="1218" t="str">
        <f t="shared" si="281"/>
        <v/>
      </c>
      <c r="AX312" s="213" t="str">
        <f t="shared" si="303"/>
        <v xml:space="preserve"> </v>
      </c>
      <c r="AY312" s="213" t="str">
        <f t="shared" si="209"/>
        <v xml:space="preserve"> </v>
      </c>
      <c r="AZ312" s="445"/>
      <c r="BA312" s="81"/>
      <c r="BB312" s="81"/>
      <c r="BC312" s="80"/>
      <c r="BD312" s="245"/>
      <c r="BE312" s="442"/>
      <c r="BF312" s="442"/>
      <c r="BG312" s="442"/>
      <c r="BH312" s="219" t="str">
        <f t="shared" si="304"/>
        <v xml:space="preserve"> </v>
      </c>
      <c r="BI312" s="446"/>
      <c r="BJ312" s="704"/>
      <c r="BK312" s="81"/>
      <c r="BL312" s="451"/>
      <c r="BM312" s="450"/>
      <c r="BN312" s="449"/>
      <c r="BO312" s="449"/>
      <c r="BP312" s="81"/>
      <c r="BQ312" s="81"/>
      <c r="BR312" s="81"/>
      <c r="BS312" s="81"/>
      <c r="BT312" s="81"/>
      <c r="BU312" s="81"/>
      <c r="BV312" s="81"/>
      <c r="BW312" s="81"/>
      <c r="BX312" s="81"/>
      <c r="BY312" s="81"/>
      <c r="BZ312" s="81"/>
      <c r="CA312" s="81"/>
      <c r="CB312" s="81"/>
      <c r="CC312" s="81"/>
      <c r="CD312" s="81"/>
      <c r="CE312" s="81"/>
      <c r="CF312" s="81"/>
      <c r="CG312" s="81"/>
      <c r="CH312" s="81"/>
      <c r="CI312" s="81"/>
      <c r="CJ312" s="81"/>
      <c r="CK312" s="81"/>
      <c r="CL312" s="81"/>
      <c r="CM312" s="81"/>
      <c r="CN312" s="81"/>
      <c r="CO312" s="81"/>
      <c r="CP312" s="81"/>
      <c r="CQ312" s="81"/>
      <c r="CR312" s="81"/>
      <c r="CS312" s="81"/>
      <c r="CT312" s="81"/>
      <c r="CU312" s="81"/>
      <c r="CV312" s="81"/>
      <c r="CW312" s="81"/>
      <c r="CX312" s="81"/>
      <c r="CY312" s="81"/>
      <c r="CZ312" s="81"/>
      <c r="DA312" s="81"/>
      <c r="DB312" s="81"/>
      <c r="DC312" s="81"/>
      <c r="DD312" s="81"/>
      <c r="DE312" s="81"/>
      <c r="DF312" s="81"/>
      <c r="DG312" s="81"/>
      <c r="DH312" s="81"/>
      <c r="DI312" s="81"/>
      <c r="DJ312" s="81"/>
      <c r="DK312" s="448"/>
      <c r="DL312" s="213" t="str">
        <f t="shared" si="305"/>
        <v xml:space="preserve"> </v>
      </c>
      <c r="DM312" s="246">
        <f t="shared" si="203"/>
        <v>193</v>
      </c>
      <c r="DN312" s="447"/>
      <c r="DO312" s="449"/>
      <c r="DP312" s="81"/>
      <c r="DQ312" s="81"/>
      <c r="DR312" s="81"/>
      <c r="DS312" s="81"/>
      <c r="DT312" s="81"/>
      <c r="DU312" s="81"/>
      <c r="DV312" s="448"/>
      <c r="DW312" s="450"/>
      <c r="DX312" s="704"/>
      <c r="DY312" s="213" t="str">
        <f t="shared" si="217"/>
        <v xml:space="preserve"> </v>
      </c>
      <c r="DZ312" s="213" t="str">
        <f t="shared" si="218"/>
        <v xml:space="preserve"> </v>
      </c>
      <c r="EA312" s="247"/>
      <c r="EB312" s="247"/>
      <c r="EC312" s="247"/>
      <c r="ED312" s="247"/>
      <c r="EE312" s="247"/>
      <c r="EF312" s="247"/>
      <c r="EG312" s="450"/>
      <c r="EH312" s="704"/>
      <c r="EI312" s="213" t="str">
        <f t="shared" si="219"/>
        <v xml:space="preserve"> </v>
      </c>
      <c r="EJ312" s="213" t="str">
        <f t="shared" si="220"/>
        <v xml:space="preserve"> </v>
      </c>
      <c r="EK312" s="81"/>
      <c r="EL312" s="81"/>
      <c r="EM312" s="81"/>
      <c r="EN312" s="704"/>
      <c r="EO312" s="213" t="str">
        <f t="shared" si="221"/>
        <v xml:space="preserve"> </v>
      </c>
      <c r="EP312" s="249"/>
      <c r="EQ312" s="704"/>
      <c r="ER312" s="248"/>
      <c r="ES312" s="704"/>
      <c r="ET312" s="248"/>
      <c r="EU312" s="251"/>
      <c r="EV312" s="213" t="str">
        <f t="shared" si="222"/>
        <v xml:space="preserve"> </v>
      </c>
      <c r="EW312" s="213" t="str">
        <f t="shared" si="223"/>
        <v xml:space="preserve"> </v>
      </c>
      <c r="EX312" s="82"/>
      <c r="EY312" s="82"/>
      <c r="EZ312" s="82"/>
      <c r="FA312" s="248"/>
      <c r="FB312" s="1337" t="str">
        <f t="shared" si="224"/>
        <v xml:space="preserve"> </v>
      </c>
      <c r="FC312" s="452"/>
      <c r="FD312" s="213" t="str" cm="1">
        <f t="array" ref="FD312">IF(AND(SUM(COUNTIF(DO312:DV312,{"*実施*"}),COUNTIF(EA312:EF312,{"*実施*"}))&gt;0,FC312=""),"法に基づく措置あり→問12に記入",
IF(AND(SUM(COUNTIF(DO312:DV312,{"*実施*"}),COUNTIF(EA312:EF312,{"*実施*"}))&lt;1,FC312&lt;&gt;""),"法に基づく措置なし→問12に記入不要"," "))</f>
        <v xml:space="preserve"> </v>
      </c>
      <c r="FE312" s="449"/>
      <c r="FF312" s="704"/>
      <c r="FG312" s="81"/>
      <c r="FH312" s="449"/>
      <c r="FI312" s="1100"/>
      <c r="FJ312" s="1107" t="str">
        <f t="shared" si="306"/>
        <v xml:space="preserve"> </v>
      </c>
      <c r="FK312" s="779" t="str">
        <f t="shared" si="204"/>
        <v/>
      </c>
      <c r="FL312" s="212" t="str">
        <f t="shared" si="205"/>
        <v xml:space="preserve"> </v>
      </c>
      <c r="FM312" s="1335" t="str">
        <f t="shared" si="307"/>
        <v xml:space="preserve"> </v>
      </c>
      <c r="FN312" s="1273" t="str">
        <f t="shared" si="308"/>
        <v/>
      </c>
      <c r="FO312" s="1274" t="str">
        <f t="shared" si="309"/>
        <v/>
      </c>
      <c r="FP312" s="1275" t="str">
        <f t="shared" si="310"/>
        <v/>
      </c>
      <c r="FQ312" s="1275" t="str">
        <f t="shared" si="311"/>
        <v/>
      </c>
      <c r="FR312" s="1275" t="str">
        <f t="shared" si="312"/>
        <v/>
      </c>
      <c r="FS312" s="1275" t="str">
        <f t="shared" si="313"/>
        <v/>
      </c>
      <c r="FT312" s="1275" t="str">
        <f t="shared" si="314"/>
        <v/>
      </c>
      <c r="FU312" s="1275" t="str">
        <f t="shared" si="315"/>
        <v/>
      </c>
      <c r="FV312" s="1275" t="str">
        <f t="shared" si="316"/>
        <v/>
      </c>
      <c r="FW312" s="1275" t="str">
        <f t="shared" si="317"/>
        <v/>
      </c>
      <c r="FY312" s="1234" t="str">
        <f t="shared" si="331"/>
        <v xml:space="preserve"> </v>
      </c>
      <c r="FZ312" s="1234" t="str">
        <f t="shared" si="332"/>
        <v xml:space="preserve"> </v>
      </c>
      <c r="GA312" s="1234" t="str">
        <f t="shared" si="333"/>
        <v xml:space="preserve"> </v>
      </c>
      <c r="GB312" s="1234" t="str">
        <f t="shared" si="334"/>
        <v xml:space="preserve"> </v>
      </c>
      <c r="GC312" s="1234" t="str">
        <f t="shared" si="335"/>
        <v xml:space="preserve"> </v>
      </c>
      <c r="GD312" s="1234" t="str">
        <f t="shared" si="336"/>
        <v xml:space="preserve"> </v>
      </c>
      <c r="GE312" s="1234" t="str">
        <f t="shared" si="337"/>
        <v xml:space="preserve"> </v>
      </c>
      <c r="GF312" s="1234" t="str">
        <f t="shared" si="338"/>
        <v xml:space="preserve"> </v>
      </c>
      <c r="GG312" s="1234" t="str">
        <f t="shared" si="339"/>
        <v xml:space="preserve"> </v>
      </c>
      <c r="GH312" s="1234">
        <f t="shared" si="340"/>
        <v>0</v>
      </c>
      <c r="GI312" s="1234" t="str">
        <f t="shared" si="341"/>
        <v xml:space="preserve"> </v>
      </c>
      <c r="GJ312" s="1234" t="str">
        <f t="shared" si="342"/>
        <v xml:space="preserve"> </v>
      </c>
      <c r="GK312" s="1234" t="str">
        <f t="shared" si="343"/>
        <v xml:space="preserve"> </v>
      </c>
      <c r="GL312" s="1234" t="str">
        <f t="shared" si="344"/>
        <v xml:space="preserve"> </v>
      </c>
      <c r="GM312" s="1234" t="str">
        <f t="shared" si="345"/>
        <v xml:space="preserve"> </v>
      </c>
      <c r="GN312" s="1234" t="str">
        <f t="shared" si="346"/>
        <v xml:space="preserve"> </v>
      </c>
      <c r="GO312" s="1234" t="str">
        <f t="shared" si="347"/>
        <v xml:space="preserve"> </v>
      </c>
      <c r="GP312" s="1234" t="str">
        <f t="shared" si="348"/>
        <v xml:space="preserve"> </v>
      </c>
      <c r="GQ312" s="1234" t="str">
        <f t="shared" si="349"/>
        <v xml:space="preserve"> </v>
      </c>
      <c r="GR312" s="1234">
        <f t="shared" si="350"/>
        <v>0</v>
      </c>
      <c r="GS312" s="1234" t="str">
        <f t="shared" si="352"/>
        <v xml:space="preserve"> </v>
      </c>
      <c r="GT312" s="1234" t="str">
        <f t="shared" si="353"/>
        <v xml:space="preserve"> </v>
      </c>
      <c r="GU312" s="1234" t="str">
        <f t="shared" si="354"/>
        <v xml:space="preserve"> </v>
      </c>
      <c r="GV312" s="1234" t="str">
        <f t="shared" si="355"/>
        <v xml:space="preserve"> </v>
      </c>
      <c r="GW312" s="1234" t="str">
        <f t="shared" si="356"/>
        <v xml:space="preserve"> </v>
      </c>
      <c r="GX312" s="1234" t="str">
        <f t="shared" si="357"/>
        <v xml:space="preserve"> </v>
      </c>
      <c r="GY312" s="1234" t="str">
        <f t="shared" si="358"/>
        <v xml:space="preserve"> </v>
      </c>
      <c r="GZ312" s="1234" t="str">
        <f t="shared" si="359"/>
        <v xml:space="preserve"> </v>
      </c>
      <c r="HA312" s="1234" t="str">
        <f t="shared" si="360"/>
        <v xml:space="preserve"> </v>
      </c>
      <c r="HB312" s="1234">
        <f t="shared" si="351"/>
        <v>0</v>
      </c>
      <c r="HC312" s="1234" t="str">
        <f t="shared" si="318"/>
        <v xml:space="preserve"> </v>
      </c>
      <c r="HD312" s="1234" t="str">
        <f t="shared" si="319"/>
        <v xml:space="preserve"> </v>
      </c>
      <c r="HE312" s="1234" t="str">
        <f t="shared" si="320"/>
        <v xml:space="preserve"> </v>
      </c>
      <c r="HF312" s="1234">
        <f t="shared" si="321"/>
        <v>0</v>
      </c>
      <c r="HG312" s="1234" t="str">
        <f t="shared" si="322"/>
        <v xml:space="preserve"> </v>
      </c>
      <c r="HH312" s="1234" t="str">
        <f t="shared" si="323"/>
        <v xml:space="preserve"> </v>
      </c>
      <c r="HI312" s="1234" t="str">
        <f t="shared" si="324"/>
        <v xml:space="preserve"> </v>
      </c>
      <c r="HJ312" s="1234" t="str">
        <f t="shared" si="325"/>
        <v xml:space="preserve"> </v>
      </c>
      <c r="HK312" s="1234" t="str">
        <f t="shared" si="326"/>
        <v xml:space="preserve"> </v>
      </c>
      <c r="HL312" s="1234" t="str">
        <f t="shared" si="327"/>
        <v xml:space="preserve"> </v>
      </c>
      <c r="HM312" s="1234" t="str">
        <f t="shared" si="328"/>
        <v xml:space="preserve"> </v>
      </c>
      <c r="HN312" s="1234">
        <f t="shared" si="329"/>
        <v>0</v>
      </c>
    </row>
    <row r="313" spans="1:222" ht="30" customHeight="1" thickTop="1" thickBot="1">
      <c r="A313" s="1205">
        <f>【A票】【D票】!$D$10</f>
        <v>0</v>
      </c>
      <c r="B313" s="1205">
        <f>【A票】【D票】!$H$10</f>
        <v>0</v>
      </c>
      <c r="C313" s="1206" t="str">
        <f>【A票】【D票】!$K$10</f>
        <v xml:space="preserve"> </v>
      </c>
      <c r="D313" s="1207">
        <f t="shared" si="206"/>
        <v>194</v>
      </c>
      <c r="E313" s="472"/>
      <c r="F313" s="704"/>
      <c r="G313" s="588"/>
      <c r="H313" s="589"/>
      <c r="I313" s="639"/>
      <c r="J313" s="639"/>
      <c r="K313" s="639"/>
      <c r="L313" s="639"/>
      <c r="M313" s="639"/>
      <c r="N313" s="639"/>
      <c r="O313" s="639"/>
      <c r="P313" s="639"/>
      <c r="Q313" s="639"/>
      <c r="R313" s="639"/>
      <c r="S313" s="639"/>
      <c r="T313" s="639"/>
      <c r="U313" s="639"/>
      <c r="V313" s="640"/>
      <c r="W313" s="644"/>
      <c r="X313" s="644"/>
      <c r="Y313" s="645"/>
      <c r="Z313" s="643"/>
      <c r="AA313" s="212" t="str">
        <f t="shared" si="207"/>
        <v xml:space="preserve"> </v>
      </c>
      <c r="AB313" s="212" t="str">
        <f t="shared" si="208"/>
        <v xml:space="preserve"> </v>
      </c>
      <c r="AC313" s="81"/>
      <c r="AD313" s="448"/>
      <c r="AE313" s="448"/>
      <c r="AF313" s="804" t="str">
        <f t="shared" ref="AF313:AF319" si="380">IF(AND(G313="",COUNTA(AC313:AE313)&gt;0),"問1-2)対応時期が記入漏れ",IF(AND(OR(G313=G$87,G313=G$88),COUNTA(AC313,AD313)&lt;2),"問2_1)または2-2)回答漏れ",IF(AND(G313=G$89,COUNTA(AC313)&lt;1),"問2_1)回答漏れ"," ")))</f>
        <v xml:space="preserve"> </v>
      </c>
      <c r="AG313" s="804" t="str">
        <f t="shared" ref="AG313:AG319" si="381">IF(G313&lt;&gt;"",IF(AND(OR(AD313=AE$102,AD313=AF$92,AD313=AF$98,AD313=AF$99,AD313=AF$100,AD313=AF$101,AD313=AF$102),AE313=""),"2-1,2-2)その他の場合、具体的内容が必要",IF(AND(AD313&lt;&gt;AE$102,AD313&lt;&gt;AF$92,AD313&lt;&gt;AF$98,AD313&lt;&gt;AF$99,AD313&lt;&gt;AF$100,AD313&lt;&gt;AF$101,AD313&lt;&gt;AF$102,AE313&lt;&gt;""),"2-1,2-2)その他でない→具体的内容不要"," "))," ")</f>
        <v xml:space="preserve"> </v>
      </c>
      <c r="AH313" s="440"/>
      <c r="AI313" s="704"/>
      <c r="AJ313" s="442"/>
      <c r="AK313" s="442"/>
      <c r="AL313" s="442"/>
      <c r="AM313" s="442"/>
      <c r="AN313" s="844"/>
      <c r="AO313" s="443"/>
      <c r="AP313" s="441"/>
      <c r="AQ313" s="1328" t="str">
        <f t="shared" si="330"/>
        <v xml:space="preserve"> </v>
      </c>
      <c r="AR313" s="213" t="str">
        <f t="shared" si="212"/>
        <v xml:space="preserve"> </v>
      </c>
      <c r="AS313" s="213" t="str">
        <f t="shared" si="213"/>
        <v xml:space="preserve"> </v>
      </c>
      <c r="AT313" s="1216" t="str">
        <f t="shared" si="280"/>
        <v xml:space="preserve"> </v>
      </c>
      <c r="AU313" s="1217" t="str">
        <f t="shared" si="201"/>
        <v xml:space="preserve"> </v>
      </c>
      <c r="AV313" s="79"/>
      <c r="AW313" s="1218" t="str">
        <f t="shared" si="281"/>
        <v/>
      </c>
      <c r="AX313" s="213" t="str">
        <f t="shared" ref="AX313:AX319" si="382">IF(AND(AM313=AM$89,AV313=""),"虐待の事実の判断に至らなかった→2-1)に回答",IF(AND(AM313&lt;&gt;AM$89,AV313&lt;&gt;""),"虐待の事実の判断に至らなかった時のみ2-1)に回答",IF(AND(G313=G$89,AM313=AM$89,AV313=AV$88),"問1「対応時期」で選択肢cとした場合、虐待の事実が認められた事例のみ回答(問3_1-3)でc)、問4_2-1)で｢非該当｣を選択中)"," ")))</f>
        <v xml:space="preserve"> </v>
      </c>
      <c r="AY313" s="213" t="str">
        <f t="shared" si="209"/>
        <v xml:space="preserve"> </v>
      </c>
      <c r="AZ313" s="445"/>
      <c r="BA313" s="81"/>
      <c r="BB313" s="81"/>
      <c r="BC313" s="80"/>
      <c r="BD313" s="245"/>
      <c r="BE313" s="442"/>
      <c r="BF313" s="442"/>
      <c r="BG313" s="442"/>
      <c r="BH313" s="219" t="str">
        <f t="shared" ref="BH313:BH319" si="383">IF(COUNTA(BA313:BB313)&gt;1,"1)と2）はいずれか1つ回答",
IF(AND(AU313="該当",BA313=""),"1)に回答",
IF(AND(H313=H$88,BB313=""),"2)に回答",
IF(AND(G313=G$89,OR(BA313=BA$88,BA313=BA$89,BA313=BA$90,BB313=BB$88,BB313=BB$89,BB313=BB$90,BB313=BB$91)),"問1「対応時期」で選択肢cとした場合、虐待の事実が認められた事例のみ回答",
IF(AND(AND(H313&lt;&gt;H$88,AU313&lt;&gt;"該当"),COUNTA(BA313:BG313)&gt;0),"問4_2)非該当→回答不要",
IF(AND(AT313="該当",BB313&lt;&gt;""),"問4_1)該当→問5_2)回答不要",
IF(AND(OR(H313=H$88,AU313="該当"),AND(OR(BA313=BA$87,BA313=BA$88,BA313=BA$89,BB313=BB$87,BB313=BB$88,BB313=BB$89),COUNTA(BA313:BG313)&gt;0,COUNTA(BA313:BG313)&lt;6)),"回答漏れ"," ")))))))</f>
        <v xml:space="preserve"> </v>
      </c>
      <c r="BI313" s="446"/>
      <c r="BJ313" s="704"/>
      <c r="BK313" s="81"/>
      <c r="BL313" s="451"/>
      <c r="BM313" s="450"/>
      <c r="BN313" s="449"/>
      <c r="BO313" s="449"/>
      <c r="BP313" s="81"/>
      <c r="BQ313" s="81"/>
      <c r="BR313" s="81"/>
      <c r="BS313" s="81"/>
      <c r="BT313" s="81"/>
      <c r="BU313" s="81"/>
      <c r="BV313" s="81"/>
      <c r="BW313" s="81"/>
      <c r="BX313" s="81"/>
      <c r="BY313" s="81"/>
      <c r="BZ313" s="81"/>
      <c r="CA313" s="81"/>
      <c r="CB313" s="81"/>
      <c r="CC313" s="81"/>
      <c r="CD313" s="81"/>
      <c r="CE313" s="81"/>
      <c r="CF313" s="81"/>
      <c r="CG313" s="81"/>
      <c r="CH313" s="81"/>
      <c r="CI313" s="81"/>
      <c r="CJ313" s="81"/>
      <c r="CK313" s="81"/>
      <c r="CL313" s="81"/>
      <c r="CM313" s="81"/>
      <c r="CN313" s="81"/>
      <c r="CO313" s="81"/>
      <c r="CP313" s="81"/>
      <c r="CQ313" s="81"/>
      <c r="CR313" s="81"/>
      <c r="CS313" s="81"/>
      <c r="CT313" s="81"/>
      <c r="CU313" s="81"/>
      <c r="CV313" s="81"/>
      <c r="CW313" s="81"/>
      <c r="CX313" s="81"/>
      <c r="CY313" s="81"/>
      <c r="CZ313" s="81"/>
      <c r="DA313" s="81"/>
      <c r="DB313" s="81"/>
      <c r="DC313" s="81"/>
      <c r="DD313" s="81"/>
      <c r="DE313" s="81"/>
      <c r="DF313" s="81"/>
      <c r="DG313" s="81"/>
      <c r="DH313" s="81"/>
      <c r="DI313" s="81"/>
      <c r="DJ313" s="81"/>
      <c r="DK313" s="448"/>
      <c r="DL313" s="213" t="str">
        <f t="shared" ref="DL313:DL319" si="384">IF(AND(OR(G313=G$87,G313=G$88),OR(BA313=BA$87,BB313=BB$87,AT313="該当"),OR(COUNTA(BJ313:BL313,BN313:BN313,BP313:BV313,BX313:CI313,CK313:CR313,CT313:CZ313,DB313:DC313,DE313:DJ313)&lt;46,COUNTA(BK313:BK313)&lt;1)),"虐待あり→問6_1)～問6_7)に回答漏れがあります",
IF(AND(G313=G$89,OR(BA313=BA$87,BB313=BB$87,AT313="該当"),OR(COUNTA(BJ313:BK313,BN313:BN313,BP313:BV313,BX313:CI313,CK313:CR313,CT313:CZ313,DB313:DC313,DE313:DJ313)&lt;45,COUNTA(BK313:BK313)&lt;1)),"虐待あり→問6_1)～問6_7)に回答漏れがあります",
IF(AND(AND(OR(BA313=BA$88,BA313=BA$89,BA313=BA$90,BB313=BB$88,BB313=BB$89,BB313=BB$90,BB313=BB$91,AND(BA313="",BB313="")),OR(AT313="非該当",AT313=" ")),OR(COUNTA(BJ313:DK313)&gt;0,COUNTA(BK313:BL313)&gt;0)),"虐待なし→回答内容確認",
IF(AND(OR(DJ313=DJ$88,DJ313=DJ$89,DJ313=DJ$90),DK313=""),"不明の場合理由を記入",
IF(AND(COUNTA(G313:Z313,AH313:AP313,AV313,BA313:BD313)&lt;1,COUNTA(BJ313:DK313)&gt;0),"問1～問5無記入、問6内容確認",
IF(AND(OR(BL313=BM$97,BL313=BM$103,BL313=BN$94,BL313=BN$95,BL313=BN$96,BL313=BN$97),BM313=""),"2-1,2-2)その他の場合、具体的内容が必要",
IF(AND(BL313&lt;&gt;BM$97,BL313&lt;&gt;BM$103,BL313&lt;&gt;BN$94,BL313&lt;&gt;BN$95,BL313&lt;&gt;BN$96,BL313&lt;&gt;BN$97,BM313&lt;&gt;""),"2-1,2-2)その他でない→具体的内容不要"," ")))))))</f>
        <v xml:space="preserve"> </v>
      </c>
      <c r="DM313" s="246">
        <f t="shared" si="203"/>
        <v>194</v>
      </c>
      <c r="DN313" s="447"/>
      <c r="DO313" s="449"/>
      <c r="DP313" s="81"/>
      <c r="DQ313" s="81"/>
      <c r="DR313" s="81"/>
      <c r="DS313" s="81"/>
      <c r="DT313" s="81"/>
      <c r="DU313" s="81"/>
      <c r="DV313" s="448"/>
      <c r="DW313" s="450"/>
      <c r="DX313" s="704"/>
      <c r="DY313" s="213" t="str">
        <f t="shared" si="217"/>
        <v xml:space="preserve"> </v>
      </c>
      <c r="DZ313" s="213" t="str">
        <f t="shared" si="218"/>
        <v xml:space="preserve"> </v>
      </c>
      <c r="EA313" s="247"/>
      <c r="EB313" s="247"/>
      <c r="EC313" s="247"/>
      <c r="ED313" s="247"/>
      <c r="EE313" s="247"/>
      <c r="EF313" s="247"/>
      <c r="EG313" s="450"/>
      <c r="EH313" s="704"/>
      <c r="EI313" s="213" t="str">
        <f t="shared" si="219"/>
        <v xml:space="preserve"> </v>
      </c>
      <c r="EJ313" s="213" t="str">
        <f t="shared" si="220"/>
        <v xml:space="preserve"> </v>
      </c>
      <c r="EK313" s="81"/>
      <c r="EL313" s="81"/>
      <c r="EM313" s="81"/>
      <c r="EN313" s="704"/>
      <c r="EO313" s="213" t="str">
        <f t="shared" si="221"/>
        <v xml:space="preserve"> </v>
      </c>
      <c r="EP313" s="249"/>
      <c r="EQ313" s="704"/>
      <c r="ER313" s="248"/>
      <c r="ES313" s="704"/>
      <c r="ET313" s="248"/>
      <c r="EU313" s="251"/>
      <c r="EV313" s="213" t="str">
        <f t="shared" si="222"/>
        <v xml:space="preserve"> </v>
      </c>
      <c r="EW313" s="213" t="str">
        <f t="shared" si="223"/>
        <v xml:space="preserve"> </v>
      </c>
      <c r="EX313" s="82"/>
      <c r="EY313" s="82"/>
      <c r="EZ313" s="82"/>
      <c r="FA313" s="248"/>
      <c r="FB313" s="1337" t="str">
        <f t="shared" si="224"/>
        <v xml:space="preserve"> </v>
      </c>
      <c r="FC313" s="452"/>
      <c r="FD313" s="213" t="str" cm="1">
        <f t="array" ref="FD313">IF(AND(SUM(COUNTIF(DO313:DV313,{"*実施*"}),COUNTIF(EA313:EF313,{"*実施*"}))&gt;0,FC313=""),"法に基づく措置あり→問12に記入",
IF(AND(SUM(COUNTIF(DO313:DV313,{"*実施*"}),COUNTIF(EA313:EF313,{"*実施*"}))&lt;1,FC313&lt;&gt;""),"法に基づく措置なし→問12に記入不要"," "))</f>
        <v xml:space="preserve"> </v>
      </c>
      <c r="FE313" s="449"/>
      <c r="FF313" s="704"/>
      <c r="FG313" s="81"/>
      <c r="FH313" s="449"/>
      <c r="FI313" s="1100"/>
      <c r="FJ313" s="1107" t="str">
        <f t="shared" ref="FJ313:FJ319" si="385">IF(AND(OR(BA313=BA$87,BB313=BB$87,AT313="該当"),OR(COUNTA(FE313:FE313)&lt;1,COUNTA(FG313:FG313)&lt;1)),"虐待あり→すべて回答",
IF(AND(AND(OR(BA313=BA$88,BA313=BA$89,BA313=BA$90,BB313=BB$88,BB313=BB$89,BB313=BB$90,BB313=BB$91,AND(BA313="",BB313="")),OR(AT313="非該当",AT313=" ")),OR(COUNTA(FE313:FI313)&gt;0)),"虐待なし→記入不要",
IF(AND(FE313=FE$88,COUNTA(FF313)=0),"1_2)終結日記入漏れ",
IF(OR(AND(FH313=FH$87,COUNTA(FI313:FI313)&lt;1),AND(FH313&lt;&gt;FH$87,COUNTA(FI313:FI313)&gt;0)),"問14_1)有の場合に具体的内容を記入"," "))))</f>
        <v xml:space="preserve"> </v>
      </c>
      <c r="FK313" s="779" t="str">
        <f t="shared" si="204"/>
        <v/>
      </c>
      <c r="FL313" s="212" t="str">
        <f t="shared" si="205"/>
        <v xml:space="preserve"> </v>
      </c>
      <c r="FM313" s="1335" t="str">
        <f t="shared" ref="FM313:FM319" si="386">IF(GH313&gt;0,"問1_1)がa)本調査対象年度内に、通報等を受理した事例ですが、日付（年度）が範囲外の箇所があります。",
IF(GR313&gt;0,"問1_1)がb)対象年度以前に通報等を受理し、事実確認調査が対象年度となった事例ですが、日付（年度）が範囲外の箇所があります。",
IF(HB313&gt;0,"問1_1)がc)対象年度以前に通報受理・事実確認調査した虐待事例で、対応が対象年度となった事例ですが、日付（年度）が範囲外の箇所があります。",
IF(HF313&gt;0,"日付の前後関係が整合していません。問1_1)相談通報日」➡問3_1-1)事実確認開始日➡問6_1)虐待の事実が確認（判断）された期日の順になっているか、確認してください。",
IF(HN313&gt;0,"【問6_1)虐待の事実が確認された期日】➡【問7介護保険法による権限行使期日、問8老人福祉法による権限行使期日、問9老人福祉法、介護保険法以外の権限行使期日】➡【問10自治体による措置】➡【問13終結した期日】の順になっているか、確認してください。",
" ")))))</f>
        <v xml:space="preserve"> </v>
      </c>
      <c r="FN313" s="1273" t="str">
        <f t="shared" ref="FN313:FN319" si="387">IF(F313&lt;&gt;"",F313,"")</f>
        <v/>
      </c>
      <c r="FO313" s="1274" t="str">
        <f t="shared" ref="FO313:FO319" si="388">IF(G313&lt;&gt;"",G313,"")</f>
        <v/>
      </c>
      <c r="FP313" s="1275" t="str">
        <f t="shared" ref="FP313:FP319" si="389">IF(AI313&lt;&gt;"",AI313,"")</f>
        <v/>
      </c>
      <c r="FQ313" s="1275" t="str">
        <f t="shared" ref="FQ313:FQ319" si="390">IF(BJ313&lt;&gt;"",BJ313,"")</f>
        <v/>
      </c>
      <c r="FR313" s="1275" t="str">
        <f t="shared" ref="FR313:FR319" si="391">IF(DX313&lt;&gt;"",DX313,"")</f>
        <v/>
      </c>
      <c r="FS313" s="1275" t="str">
        <f t="shared" ref="FS313:FS319" si="392">IF(EH313&lt;&gt;"",EH313,"")</f>
        <v/>
      </c>
      <c r="FT313" s="1275" t="str">
        <f t="shared" ref="FT313:FT319" si="393">IF(EN313&lt;&gt;"",EN313,"")</f>
        <v/>
      </c>
      <c r="FU313" s="1275" t="str">
        <f t="shared" ref="FU313:FU319" si="394">IF(EQ313&lt;&gt;"",EQ313,"")</f>
        <v/>
      </c>
      <c r="FV313" s="1275" t="str">
        <f t="shared" ref="FV313:FV319" si="395">IF(ES313&lt;&gt;"",ES313,"")</f>
        <v/>
      </c>
      <c r="FW313" s="1275" t="str">
        <f t="shared" ref="FW313:FW319" si="396">IF(FF313&lt;&gt;"",FF313,"")</f>
        <v/>
      </c>
      <c r="FY313" s="1234" t="str">
        <f t="shared" si="331"/>
        <v xml:space="preserve"> </v>
      </c>
      <c r="FZ313" s="1234" t="str">
        <f t="shared" si="332"/>
        <v xml:space="preserve"> </v>
      </c>
      <c r="GA313" s="1234" t="str">
        <f t="shared" si="333"/>
        <v xml:space="preserve"> </v>
      </c>
      <c r="GB313" s="1234" t="str">
        <f t="shared" si="334"/>
        <v xml:space="preserve"> </v>
      </c>
      <c r="GC313" s="1234" t="str">
        <f t="shared" si="335"/>
        <v xml:space="preserve"> </v>
      </c>
      <c r="GD313" s="1234" t="str">
        <f t="shared" si="336"/>
        <v xml:space="preserve"> </v>
      </c>
      <c r="GE313" s="1234" t="str">
        <f t="shared" si="337"/>
        <v xml:space="preserve"> </v>
      </c>
      <c r="GF313" s="1234" t="str">
        <f t="shared" si="338"/>
        <v xml:space="preserve"> </v>
      </c>
      <c r="GG313" s="1234" t="str">
        <f t="shared" si="339"/>
        <v xml:space="preserve"> </v>
      </c>
      <c r="GH313" s="1234">
        <f t="shared" si="340"/>
        <v>0</v>
      </c>
      <c r="GI313" s="1234" t="str">
        <f t="shared" si="341"/>
        <v xml:space="preserve"> </v>
      </c>
      <c r="GJ313" s="1234" t="str">
        <f t="shared" si="342"/>
        <v xml:space="preserve"> </v>
      </c>
      <c r="GK313" s="1234" t="str">
        <f t="shared" si="343"/>
        <v xml:space="preserve"> </v>
      </c>
      <c r="GL313" s="1234" t="str">
        <f t="shared" si="344"/>
        <v xml:space="preserve"> </v>
      </c>
      <c r="GM313" s="1234" t="str">
        <f t="shared" si="345"/>
        <v xml:space="preserve"> </v>
      </c>
      <c r="GN313" s="1234" t="str">
        <f t="shared" si="346"/>
        <v xml:space="preserve"> </v>
      </c>
      <c r="GO313" s="1234" t="str">
        <f t="shared" si="347"/>
        <v xml:space="preserve"> </v>
      </c>
      <c r="GP313" s="1234" t="str">
        <f t="shared" si="348"/>
        <v xml:space="preserve"> </v>
      </c>
      <c r="GQ313" s="1234" t="str">
        <f t="shared" si="349"/>
        <v xml:space="preserve"> </v>
      </c>
      <c r="GR313" s="1234">
        <f t="shared" si="350"/>
        <v>0</v>
      </c>
      <c r="GS313" s="1234" t="str">
        <f t="shared" si="352"/>
        <v xml:space="preserve"> </v>
      </c>
      <c r="GT313" s="1234" t="str">
        <f t="shared" si="353"/>
        <v xml:space="preserve"> </v>
      </c>
      <c r="GU313" s="1234" t="str">
        <f t="shared" si="354"/>
        <v xml:space="preserve"> </v>
      </c>
      <c r="GV313" s="1234" t="str">
        <f t="shared" si="355"/>
        <v xml:space="preserve"> </v>
      </c>
      <c r="GW313" s="1234" t="str">
        <f t="shared" si="356"/>
        <v xml:space="preserve"> </v>
      </c>
      <c r="GX313" s="1234" t="str">
        <f t="shared" si="357"/>
        <v xml:space="preserve"> </v>
      </c>
      <c r="GY313" s="1234" t="str">
        <f t="shared" si="358"/>
        <v xml:space="preserve"> </v>
      </c>
      <c r="GZ313" s="1234" t="str">
        <f t="shared" si="359"/>
        <v xml:space="preserve"> </v>
      </c>
      <c r="HA313" s="1234" t="str">
        <f t="shared" si="360"/>
        <v xml:space="preserve"> </v>
      </c>
      <c r="HB313" s="1234">
        <f t="shared" si="351"/>
        <v>0</v>
      </c>
      <c r="HC313" s="1234" t="str">
        <f t="shared" ref="HC313:HC319" si="397">IF(AND(FN313&lt;&gt;"",FP313&lt;&gt;""),IF(FP313-FN313&lt;0,"●"," ")," ")</f>
        <v xml:space="preserve"> </v>
      </c>
      <c r="HD313" s="1234" t="str">
        <f t="shared" ref="HD313:HD319" si="398">IF(AND(FQ313&lt;&gt;"",FP313&lt;&gt;""),IF(FQ313-FP313&lt;0,"●"," ")," ")</f>
        <v xml:space="preserve"> </v>
      </c>
      <c r="HE313" s="1234" t="str">
        <f t="shared" ref="HE313:HE319" si="399">IF(AND(FQ313&lt;&gt;"",FN313&lt;&gt;""),IF(FQ313-FN313&lt;0,"●"," ")," ")</f>
        <v xml:space="preserve"> </v>
      </c>
      <c r="HF313" s="1234">
        <f t="shared" ref="HF313:HF319" si="400">COUNTIF(HC313:HE313,"●")</f>
        <v>0</v>
      </c>
      <c r="HG313" s="1234" t="str">
        <f t="shared" ref="HG313:HG319" si="401">IF(AND(FQ313&lt;&gt;"",FR313&lt;&gt;""),IF(FR313-FQ313&lt;0,"●"," ")," ")</f>
        <v xml:space="preserve"> </v>
      </c>
      <c r="HH313" s="1234" t="str">
        <f t="shared" ref="HH313:HH319" si="402">IF(AND(FS313&lt;&gt;"",FQ313&lt;&gt;""),IF(FS313-FQ313&lt;0,"●"," ")," ")</f>
        <v xml:space="preserve"> </v>
      </c>
      <c r="HI313" s="1234" t="str">
        <f t="shared" ref="HI313:HI319" si="403">IF(AND(FT313&lt;&gt;"",FQ313&lt;&gt;""),IF(FT313-FQ313&lt;0,"●"," ")," ")</f>
        <v xml:space="preserve"> </v>
      </c>
      <c r="HJ313" s="1234" t="str">
        <f t="shared" ref="HJ313:HJ319" si="404">IF(AND(FU313&lt;&gt;"",MAX(FR313,FS313,FT313)&gt;0,FU313&lt;MIN(FR313,FS313,FT313)),"●"," ")</f>
        <v xml:space="preserve"> </v>
      </c>
      <c r="HK313" s="1234" t="str">
        <f t="shared" ref="HK313:HK319" si="405">IF(AND(FV313&lt;&gt;"",MAX(FR313,FS313,FT313)&gt;0,FV313&lt;MIN(FR313,FS313,FT313)),"●"," ")</f>
        <v xml:space="preserve"> </v>
      </c>
      <c r="HL313" s="1234" t="str">
        <f t="shared" ref="HL313:HL319" si="406">IF(AND(FW313&lt;&gt;"",FU313&lt;&gt;""),IF(FW313-FU313&lt;0,"●"," ")," ")</f>
        <v xml:space="preserve"> </v>
      </c>
      <c r="HM313" s="1234" t="str">
        <f t="shared" ref="HM313:HM319" si="407">IF(AND(FW313&lt;&gt;"",FV313&lt;&gt;""),IF(FW313-FV313&lt;0,"●"," ")," ")</f>
        <v xml:space="preserve"> </v>
      </c>
      <c r="HN313" s="1234">
        <f t="shared" ref="HN313:HN319" si="408">COUNTIF(HG313:HM313,"●")</f>
        <v>0</v>
      </c>
    </row>
    <row r="314" spans="1:222" ht="30" customHeight="1" thickTop="1" thickBot="1">
      <c r="A314" s="1205">
        <f>【A票】【D票】!$D$10</f>
        <v>0</v>
      </c>
      <c r="B314" s="1205">
        <f>【A票】【D票】!$H$10</f>
        <v>0</v>
      </c>
      <c r="C314" s="1206" t="str">
        <f>【A票】【D票】!$K$10</f>
        <v xml:space="preserve"> </v>
      </c>
      <c r="D314" s="1207">
        <f t="shared" si="206"/>
        <v>195</v>
      </c>
      <c r="E314" s="472"/>
      <c r="F314" s="704"/>
      <c r="G314" s="588"/>
      <c r="H314" s="589"/>
      <c r="I314" s="639"/>
      <c r="J314" s="639"/>
      <c r="K314" s="639"/>
      <c r="L314" s="639"/>
      <c r="M314" s="639"/>
      <c r="N314" s="639"/>
      <c r="O314" s="639"/>
      <c r="P314" s="639"/>
      <c r="Q314" s="639"/>
      <c r="R314" s="639"/>
      <c r="S314" s="639"/>
      <c r="T314" s="639"/>
      <c r="U314" s="639"/>
      <c r="V314" s="640"/>
      <c r="W314" s="644"/>
      <c r="X314" s="644"/>
      <c r="Y314" s="645"/>
      <c r="Z314" s="643"/>
      <c r="AA314" s="212" t="str">
        <f t="shared" si="207"/>
        <v xml:space="preserve"> </v>
      </c>
      <c r="AB314" s="212" t="str">
        <f t="shared" si="208"/>
        <v xml:space="preserve"> </v>
      </c>
      <c r="AC314" s="81"/>
      <c r="AD314" s="448"/>
      <c r="AE314" s="448"/>
      <c r="AF314" s="804" t="str">
        <f t="shared" si="380"/>
        <v xml:space="preserve"> </v>
      </c>
      <c r="AG314" s="804" t="str">
        <f t="shared" si="381"/>
        <v xml:space="preserve"> </v>
      </c>
      <c r="AH314" s="440"/>
      <c r="AI314" s="704"/>
      <c r="AJ314" s="442"/>
      <c r="AK314" s="442"/>
      <c r="AL314" s="442"/>
      <c r="AM314" s="442"/>
      <c r="AN314" s="844"/>
      <c r="AO314" s="443"/>
      <c r="AP314" s="441"/>
      <c r="AQ314" s="1328" t="str">
        <f t="shared" ref="AQ314:AQ319" si="409">IF(AND(OR(AH314=AH$87,AH314=AH$88),OR(COUNTA(AI314:AM314)&lt;5,COUNTA(AO314)&lt;&gt;0)),"1）事実確認調査あり→1-1～3)に記入",
IF(AND(AH314=AH$89,OR(COUNTA(AM314)=1,COUNTA(AO314)=0)),"1）事実確認調査なし→1-4)に記入",
IF(AND(AH314="",COUNTA(AI314:AP314)&lt;&gt;0),"1)事実確認調査の有無を記入",
IF(AND(G314=G$89,OR(AM314=AM$88)),"問1「対応時期」で選択肢cとした場合、虐待の事実が認められた事例のみ回答",
IF(AND(AM314=AM$89,AN314=""),"虐待の事実の判断に至らなかった理由を記入"," ")))))</f>
        <v xml:space="preserve"> </v>
      </c>
      <c r="AR314" s="213" t="str">
        <f t="shared" si="212"/>
        <v xml:space="preserve"> </v>
      </c>
      <c r="AS314" s="213" t="str">
        <f t="shared" si="213"/>
        <v xml:space="preserve"> </v>
      </c>
      <c r="AT314" s="1216" t="str">
        <f t="shared" si="280"/>
        <v xml:space="preserve"> </v>
      </c>
      <c r="AU314" s="1217" t="str">
        <f t="shared" si="201"/>
        <v xml:space="preserve"> </v>
      </c>
      <c r="AV314" s="79"/>
      <c r="AW314" s="1218" t="str">
        <f t="shared" si="281"/>
        <v/>
      </c>
      <c r="AX314" s="213" t="str">
        <f t="shared" si="382"/>
        <v xml:space="preserve"> </v>
      </c>
      <c r="AY314" s="213" t="str">
        <f t="shared" si="209"/>
        <v xml:space="preserve"> </v>
      </c>
      <c r="AZ314" s="445"/>
      <c r="BA314" s="81"/>
      <c r="BB314" s="81"/>
      <c r="BC314" s="80"/>
      <c r="BD314" s="245"/>
      <c r="BE314" s="442"/>
      <c r="BF314" s="442"/>
      <c r="BG314" s="442"/>
      <c r="BH314" s="219" t="str">
        <f t="shared" si="383"/>
        <v xml:space="preserve"> </v>
      </c>
      <c r="BI314" s="446"/>
      <c r="BJ314" s="704"/>
      <c r="BK314" s="81"/>
      <c r="BL314" s="451"/>
      <c r="BM314" s="450"/>
      <c r="BN314" s="449"/>
      <c r="BO314" s="449"/>
      <c r="BP314" s="81"/>
      <c r="BQ314" s="81"/>
      <c r="BR314" s="81"/>
      <c r="BS314" s="81"/>
      <c r="BT314" s="81"/>
      <c r="BU314" s="81"/>
      <c r="BV314" s="81"/>
      <c r="BW314" s="81"/>
      <c r="BX314" s="81"/>
      <c r="BY314" s="81"/>
      <c r="BZ314" s="81"/>
      <c r="CA314" s="81"/>
      <c r="CB314" s="81"/>
      <c r="CC314" s="81"/>
      <c r="CD314" s="81"/>
      <c r="CE314" s="81"/>
      <c r="CF314" s="81"/>
      <c r="CG314" s="81"/>
      <c r="CH314" s="81"/>
      <c r="CI314" s="81"/>
      <c r="CJ314" s="81"/>
      <c r="CK314" s="81"/>
      <c r="CL314" s="81"/>
      <c r="CM314" s="81"/>
      <c r="CN314" s="81"/>
      <c r="CO314" s="81"/>
      <c r="CP314" s="81"/>
      <c r="CQ314" s="81"/>
      <c r="CR314" s="81"/>
      <c r="CS314" s="81"/>
      <c r="CT314" s="81"/>
      <c r="CU314" s="81"/>
      <c r="CV314" s="81"/>
      <c r="CW314" s="81"/>
      <c r="CX314" s="81"/>
      <c r="CY314" s="81"/>
      <c r="CZ314" s="81"/>
      <c r="DA314" s="81"/>
      <c r="DB314" s="81"/>
      <c r="DC314" s="81"/>
      <c r="DD314" s="81"/>
      <c r="DE314" s="81"/>
      <c r="DF314" s="81"/>
      <c r="DG314" s="81"/>
      <c r="DH314" s="81"/>
      <c r="DI314" s="81"/>
      <c r="DJ314" s="81"/>
      <c r="DK314" s="448"/>
      <c r="DL314" s="213" t="str">
        <f t="shared" si="384"/>
        <v xml:space="preserve"> </v>
      </c>
      <c r="DM314" s="246">
        <f t="shared" si="203"/>
        <v>195</v>
      </c>
      <c r="DN314" s="447"/>
      <c r="DO314" s="449"/>
      <c r="DP314" s="81"/>
      <c r="DQ314" s="81"/>
      <c r="DR314" s="81"/>
      <c r="DS314" s="81"/>
      <c r="DT314" s="81"/>
      <c r="DU314" s="81"/>
      <c r="DV314" s="448"/>
      <c r="DW314" s="450"/>
      <c r="DX314" s="704"/>
      <c r="DY314" s="213" t="str">
        <f t="shared" si="217"/>
        <v xml:space="preserve"> </v>
      </c>
      <c r="DZ314" s="213" t="str">
        <f t="shared" si="218"/>
        <v xml:space="preserve"> </v>
      </c>
      <c r="EA314" s="247"/>
      <c r="EB314" s="247"/>
      <c r="EC314" s="247"/>
      <c r="ED314" s="247"/>
      <c r="EE314" s="247"/>
      <c r="EF314" s="247"/>
      <c r="EG314" s="450"/>
      <c r="EH314" s="704"/>
      <c r="EI314" s="213" t="str">
        <f t="shared" si="219"/>
        <v xml:space="preserve"> </v>
      </c>
      <c r="EJ314" s="213" t="str">
        <f t="shared" si="220"/>
        <v xml:space="preserve"> </v>
      </c>
      <c r="EK314" s="81"/>
      <c r="EL314" s="81"/>
      <c r="EM314" s="81"/>
      <c r="EN314" s="704"/>
      <c r="EO314" s="213" t="str">
        <f t="shared" si="221"/>
        <v xml:space="preserve"> </v>
      </c>
      <c r="EP314" s="249"/>
      <c r="EQ314" s="704"/>
      <c r="ER314" s="248"/>
      <c r="ES314" s="704"/>
      <c r="ET314" s="248"/>
      <c r="EU314" s="251"/>
      <c r="EV314" s="213" t="str">
        <f t="shared" si="222"/>
        <v xml:space="preserve"> </v>
      </c>
      <c r="EW314" s="213" t="str">
        <f t="shared" si="223"/>
        <v xml:space="preserve"> </v>
      </c>
      <c r="EX314" s="82"/>
      <c r="EY314" s="82"/>
      <c r="EZ314" s="82"/>
      <c r="FA314" s="248"/>
      <c r="FB314" s="1337" t="str">
        <f t="shared" si="224"/>
        <v xml:space="preserve"> </v>
      </c>
      <c r="FC314" s="452"/>
      <c r="FD314" s="213" t="str" cm="1">
        <f t="array" ref="FD314">IF(AND(SUM(COUNTIF(DO314:DV314,{"*実施*"}),COUNTIF(EA314:EF314,{"*実施*"}))&gt;0,FC314=""),"法に基づく措置あり→問12に記入",
IF(AND(SUM(COUNTIF(DO314:DV314,{"*実施*"}),COUNTIF(EA314:EF314,{"*実施*"}))&lt;1,FC314&lt;&gt;""),"法に基づく措置なし→問12に記入不要"," "))</f>
        <v xml:space="preserve"> </v>
      </c>
      <c r="FE314" s="449"/>
      <c r="FF314" s="704"/>
      <c r="FG314" s="81"/>
      <c r="FH314" s="449"/>
      <c r="FI314" s="1100"/>
      <c r="FJ314" s="1107" t="str">
        <f t="shared" si="385"/>
        <v xml:space="preserve"> </v>
      </c>
      <c r="FK314" s="779" t="str">
        <f t="shared" si="204"/>
        <v/>
      </c>
      <c r="FL314" s="212" t="str">
        <f t="shared" si="205"/>
        <v xml:space="preserve"> </v>
      </c>
      <c r="FM314" s="1335" t="str">
        <f t="shared" si="386"/>
        <v xml:space="preserve"> </v>
      </c>
      <c r="FN314" s="1273" t="str">
        <f t="shared" si="387"/>
        <v/>
      </c>
      <c r="FO314" s="1274" t="str">
        <f t="shared" si="388"/>
        <v/>
      </c>
      <c r="FP314" s="1275" t="str">
        <f t="shared" si="389"/>
        <v/>
      </c>
      <c r="FQ314" s="1275" t="str">
        <f t="shared" si="390"/>
        <v/>
      </c>
      <c r="FR314" s="1275" t="str">
        <f t="shared" si="391"/>
        <v/>
      </c>
      <c r="FS314" s="1275" t="str">
        <f t="shared" si="392"/>
        <v/>
      </c>
      <c r="FT314" s="1275" t="str">
        <f t="shared" si="393"/>
        <v/>
      </c>
      <c r="FU314" s="1275" t="str">
        <f t="shared" si="394"/>
        <v/>
      </c>
      <c r="FV314" s="1275" t="str">
        <f t="shared" si="395"/>
        <v/>
      </c>
      <c r="FW314" s="1275" t="str">
        <f t="shared" si="396"/>
        <v/>
      </c>
      <c r="FY314" s="1234" t="str">
        <f t="shared" ref="FY314:FY319" si="410">IF(AND(FN314&lt;&gt;"",$FO314=$FO$87,OR(FN314&lt;45748,FN314&gt;46112)),"●"," ")</f>
        <v xml:space="preserve"> </v>
      </c>
      <c r="FZ314" s="1234" t="str">
        <f t="shared" ref="FZ314:FZ319" si="411">IF(AND(FP314&lt;&gt;"",$FO314=$FO$87,OR(FP314&lt;45748,FP314&gt;46112)),"●"," ")</f>
        <v xml:space="preserve"> </v>
      </c>
      <c r="GA314" s="1234" t="str">
        <f t="shared" ref="GA314:GA319" si="412">IF(AND(FQ314&lt;&gt;"",$FO314=$FO$87,OR(FQ314&lt;45748,FQ314&gt;46112)),"●"," ")</f>
        <v xml:space="preserve"> </v>
      </c>
      <c r="GB314" s="1234" t="str">
        <f t="shared" ref="GB314:GB319" si="413">IF(AND(FR314&lt;&gt;"",$FO314=$FO$87,OR(FR314&lt;45748,FR314&gt;46112)),"●"," ")</f>
        <v xml:space="preserve"> </v>
      </c>
      <c r="GC314" s="1234" t="str">
        <f t="shared" ref="GC314:GC319" si="414">IF(AND(FS314&lt;&gt;"",$FO314=$FO$87,OR(FS314&lt;45748,FS314&gt;46112)),"●"," ")</f>
        <v xml:space="preserve"> </v>
      </c>
      <c r="GD314" s="1234" t="str">
        <f t="shared" ref="GD314:GD319" si="415">IF(AND(FT314&lt;&gt;"",$FO314=$FO$87,OR(FT314&lt;45748,FT314&gt;46112)),"●"," ")</f>
        <v xml:space="preserve"> </v>
      </c>
      <c r="GE314" s="1234" t="str">
        <f t="shared" ref="GE314:GE319" si="416">IF(AND(FU314&lt;&gt;"",$FO314=$FO$87,OR(FU314&lt;45748,FU314&gt;46112)),"●"," ")</f>
        <v xml:space="preserve"> </v>
      </c>
      <c r="GF314" s="1234" t="str">
        <f t="shared" ref="GF314:GF319" si="417">IF(AND(FV314&lt;&gt;"",$FO314=$FO$87,OR(FV314&lt;45748,FV314&gt;46112)),"●"," ")</f>
        <v xml:space="preserve"> </v>
      </c>
      <c r="GG314" s="1234" t="str">
        <f t="shared" ref="GG314:GG319" si="418">IF(AND(FW314&lt;&gt;"",$FO314=$FO$87,OR(FW314&lt;45748,FW314&gt;46112)),"●"," ")</f>
        <v xml:space="preserve"> </v>
      </c>
      <c r="GH314" s="1234">
        <f t="shared" ref="GH314:GH319" si="419">COUNTIF(FY314:GG314,"●")</f>
        <v>0</v>
      </c>
      <c r="GI314" s="1234" t="str">
        <f t="shared" ref="GI314:GI319" si="420">IF(AND(FN314&lt;&gt;"",$FO314=$FO$88,OR(FN314&gt;=45748)),"●"," ")</f>
        <v xml:space="preserve"> </v>
      </c>
      <c r="GJ314" s="1234" t="str">
        <f t="shared" ref="GJ314:GJ319" si="421">IF(AND(FP314&lt;&gt;"",$FO314=$FO$88,OR(FP314&gt;46112)),"●"," ")</f>
        <v xml:space="preserve"> </v>
      </c>
      <c r="GK314" s="1234" t="str">
        <f t="shared" ref="GK314:GK319" si="422">IF(AND(FQ314&lt;&gt;"",$FO314=$FO$88,OR(FQ314&lt;45748,FQ314&gt;46112)),"●"," ")</f>
        <v xml:space="preserve"> </v>
      </c>
      <c r="GL314" s="1234" t="str">
        <f t="shared" ref="GL314:GL319" si="423">IF(AND(FR314&lt;&gt;"",$FO314=$FO$88,OR(FR314&lt;45748,FR314&gt;46112)),"●"," ")</f>
        <v xml:space="preserve"> </v>
      </c>
      <c r="GM314" s="1234" t="str">
        <f t="shared" ref="GM314:GM319" si="424">IF(AND(FS314&lt;&gt;"",$FO314=$FO$88,OR(FS314&lt;45748,FS314&gt;46112)),"●"," ")</f>
        <v xml:space="preserve"> </v>
      </c>
      <c r="GN314" s="1234" t="str">
        <f t="shared" ref="GN314:GN319" si="425">IF(AND(FT314&lt;&gt;"",$FO314=$FO$88,OR(FT314&lt;45748,FT314&gt;46112)),"●"," ")</f>
        <v xml:space="preserve"> </v>
      </c>
      <c r="GO314" s="1234" t="str">
        <f t="shared" ref="GO314:GO319" si="426">IF(AND(FU314&lt;&gt;"",$FO314=$FO$88,OR(FU314&lt;45748,FU314&gt;46112)),"●"," ")</f>
        <v xml:space="preserve"> </v>
      </c>
      <c r="GP314" s="1234" t="str">
        <f t="shared" ref="GP314:GP319" si="427">IF(AND(FV314&lt;&gt;"",$FO314=$FO$88,OR(FV314&lt;45748,FV314&gt;46112)),"●"," ")</f>
        <v xml:space="preserve"> </v>
      </c>
      <c r="GQ314" s="1234" t="str">
        <f t="shared" ref="GQ314:GQ319" si="428">IF(AND(FW314&lt;&gt;"",$FO314=$FO$88,OR(FW314&lt;45748,FW314&gt;46112)),"●"," ")</f>
        <v xml:space="preserve"> </v>
      </c>
      <c r="GR314" s="1234">
        <f t="shared" ref="GR314:GR319" si="429">COUNTIF(GI314:GQ314,"●")</f>
        <v>0</v>
      </c>
      <c r="GS314" s="1234" t="str">
        <f t="shared" si="352"/>
        <v xml:space="preserve"> </v>
      </c>
      <c r="GT314" s="1234" t="str">
        <f t="shared" si="353"/>
        <v xml:space="preserve"> </v>
      </c>
      <c r="GU314" s="1234" t="str">
        <f t="shared" si="354"/>
        <v xml:space="preserve"> </v>
      </c>
      <c r="GV314" s="1234" t="str">
        <f t="shared" si="355"/>
        <v xml:space="preserve"> </v>
      </c>
      <c r="GW314" s="1234" t="str">
        <f t="shared" si="356"/>
        <v xml:space="preserve"> </v>
      </c>
      <c r="GX314" s="1234" t="str">
        <f t="shared" si="357"/>
        <v xml:space="preserve"> </v>
      </c>
      <c r="GY314" s="1234" t="str">
        <f t="shared" si="358"/>
        <v xml:space="preserve"> </v>
      </c>
      <c r="GZ314" s="1234" t="str">
        <f t="shared" si="359"/>
        <v xml:space="preserve"> </v>
      </c>
      <c r="HA314" s="1234" t="str">
        <f t="shared" si="360"/>
        <v xml:space="preserve"> </v>
      </c>
      <c r="HB314" s="1234">
        <f t="shared" ref="HB314:HB319" si="430">COUNTIF(GS314:HA314,"●")</f>
        <v>0</v>
      </c>
      <c r="HC314" s="1234" t="str">
        <f t="shared" si="397"/>
        <v xml:space="preserve"> </v>
      </c>
      <c r="HD314" s="1234" t="str">
        <f t="shared" si="398"/>
        <v xml:space="preserve"> </v>
      </c>
      <c r="HE314" s="1234" t="str">
        <f t="shared" si="399"/>
        <v xml:space="preserve"> </v>
      </c>
      <c r="HF314" s="1234">
        <f t="shared" si="400"/>
        <v>0</v>
      </c>
      <c r="HG314" s="1234" t="str">
        <f t="shared" si="401"/>
        <v xml:space="preserve"> </v>
      </c>
      <c r="HH314" s="1234" t="str">
        <f t="shared" si="402"/>
        <v xml:space="preserve"> </v>
      </c>
      <c r="HI314" s="1234" t="str">
        <f t="shared" si="403"/>
        <v xml:space="preserve"> </v>
      </c>
      <c r="HJ314" s="1234" t="str">
        <f t="shared" si="404"/>
        <v xml:space="preserve"> </v>
      </c>
      <c r="HK314" s="1234" t="str">
        <f t="shared" si="405"/>
        <v xml:space="preserve"> </v>
      </c>
      <c r="HL314" s="1234" t="str">
        <f t="shared" si="406"/>
        <v xml:space="preserve"> </v>
      </c>
      <c r="HM314" s="1234" t="str">
        <f t="shared" si="407"/>
        <v xml:space="preserve"> </v>
      </c>
      <c r="HN314" s="1234">
        <f t="shared" si="408"/>
        <v>0</v>
      </c>
    </row>
    <row r="315" spans="1:222" ht="30" customHeight="1" thickTop="1" thickBot="1">
      <c r="A315" s="1205">
        <f>【A票】【D票】!$D$10</f>
        <v>0</v>
      </c>
      <c r="B315" s="1205">
        <f>【A票】【D票】!$H$10</f>
        <v>0</v>
      </c>
      <c r="C315" s="1206" t="str">
        <f>【A票】【D票】!$K$10</f>
        <v xml:space="preserve"> </v>
      </c>
      <c r="D315" s="1207">
        <f t="shared" si="206"/>
        <v>196</v>
      </c>
      <c r="E315" s="472"/>
      <c r="F315" s="704"/>
      <c r="G315" s="588"/>
      <c r="H315" s="589"/>
      <c r="I315" s="639"/>
      <c r="J315" s="639"/>
      <c r="K315" s="639"/>
      <c r="L315" s="639"/>
      <c r="M315" s="639"/>
      <c r="N315" s="639"/>
      <c r="O315" s="639"/>
      <c r="P315" s="639"/>
      <c r="Q315" s="639"/>
      <c r="R315" s="639"/>
      <c r="S315" s="639"/>
      <c r="T315" s="639"/>
      <c r="U315" s="639"/>
      <c r="V315" s="640"/>
      <c r="W315" s="644"/>
      <c r="X315" s="644"/>
      <c r="Y315" s="645"/>
      <c r="Z315" s="643"/>
      <c r="AA315" s="212" t="str">
        <f t="shared" si="207"/>
        <v xml:space="preserve"> </v>
      </c>
      <c r="AB315" s="212" t="str">
        <f t="shared" si="208"/>
        <v xml:space="preserve"> </v>
      </c>
      <c r="AC315" s="81"/>
      <c r="AD315" s="448"/>
      <c r="AE315" s="448"/>
      <c r="AF315" s="804" t="str">
        <f t="shared" si="380"/>
        <v xml:space="preserve"> </v>
      </c>
      <c r="AG315" s="804" t="str">
        <f t="shared" si="381"/>
        <v xml:space="preserve"> </v>
      </c>
      <c r="AH315" s="440"/>
      <c r="AI315" s="704"/>
      <c r="AJ315" s="442"/>
      <c r="AK315" s="442"/>
      <c r="AL315" s="442"/>
      <c r="AM315" s="442"/>
      <c r="AN315" s="844"/>
      <c r="AO315" s="443"/>
      <c r="AP315" s="441"/>
      <c r="AQ315" s="1328" t="str">
        <f t="shared" si="409"/>
        <v xml:space="preserve"> </v>
      </c>
      <c r="AR315" s="213" t="str">
        <f t="shared" si="212"/>
        <v xml:space="preserve"> </v>
      </c>
      <c r="AS315" s="213" t="str">
        <f t="shared" si="213"/>
        <v xml:space="preserve"> </v>
      </c>
      <c r="AT315" s="1216" t="str">
        <f t="shared" si="280"/>
        <v xml:space="preserve"> </v>
      </c>
      <c r="AU315" s="1217" t="str">
        <f t="shared" si="201"/>
        <v xml:space="preserve"> </v>
      </c>
      <c r="AV315" s="79"/>
      <c r="AW315" s="1218" t="str">
        <f t="shared" si="281"/>
        <v/>
      </c>
      <c r="AX315" s="213" t="str">
        <f t="shared" si="382"/>
        <v xml:space="preserve"> </v>
      </c>
      <c r="AY315" s="213" t="str">
        <f t="shared" si="209"/>
        <v xml:space="preserve"> </v>
      </c>
      <c r="AZ315" s="445"/>
      <c r="BA315" s="81"/>
      <c r="BB315" s="81"/>
      <c r="BC315" s="80"/>
      <c r="BD315" s="245"/>
      <c r="BE315" s="442"/>
      <c r="BF315" s="442"/>
      <c r="BG315" s="442"/>
      <c r="BH315" s="219" t="str">
        <f t="shared" si="383"/>
        <v xml:space="preserve"> </v>
      </c>
      <c r="BI315" s="446"/>
      <c r="BJ315" s="704"/>
      <c r="BK315" s="81"/>
      <c r="BL315" s="451"/>
      <c r="BM315" s="450"/>
      <c r="BN315" s="449"/>
      <c r="BO315" s="449"/>
      <c r="BP315" s="81"/>
      <c r="BQ315" s="81"/>
      <c r="BR315" s="81"/>
      <c r="BS315" s="81"/>
      <c r="BT315" s="81"/>
      <c r="BU315" s="81"/>
      <c r="BV315" s="81"/>
      <c r="BW315" s="81"/>
      <c r="BX315" s="81"/>
      <c r="BY315" s="81"/>
      <c r="BZ315" s="81"/>
      <c r="CA315" s="81"/>
      <c r="CB315" s="81"/>
      <c r="CC315" s="81"/>
      <c r="CD315" s="81"/>
      <c r="CE315" s="81"/>
      <c r="CF315" s="81"/>
      <c r="CG315" s="81"/>
      <c r="CH315" s="81"/>
      <c r="CI315" s="81"/>
      <c r="CJ315" s="81"/>
      <c r="CK315" s="81"/>
      <c r="CL315" s="81"/>
      <c r="CM315" s="81"/>
      <c r="CN315" s="81"/>
      <c r="CO315" s="81"/>
      <c r="CP315" s="81"/>
      <c r="CQ315" s="81"/>
      <c r="CR315" s="81"/>
      <c r="CS315" s="81"/>
      <c r="CT315" s="81"/>
      <c r="CU315" s="81"/>
      <c r="CV315" s="81"/>
      <c r="CW315" s="81"/>
      <c r="CX315" s="81"/>
      <c r="CY315" s="81"/>
      <c r="CZ315" s="81"/>
      <c r="DA315" s="81"/>
      <c r="DB315" s="81"/>
      <c r="DC315" s="81"/>
      <c r="DD315" s="81"/>
      <c r="DE315" s="81"/>
      <c r="DF315" s="81"/>
      <c r="DG315" s="81"/>
      <c r="DH315" s="81"/>
      <c r="DI315" s="81"/>
      <c r="DJ315" s="81"/>
      <c r="DK315" s="448"/>
      <c r="DL315" s="213" t="str">
        <f t="shared" si="384"/>
        <v xml:space="preserve"> </v>
      </c>
      <c r="DM315" s="246">
        <f t="shared" si="203"/>
        <v>196</v>
      </c>
      <c r="DN315" s="447"/>
      <c r="DO315" s="449"/>
      <c r="DP315" s="81"/>
      <c r="DQ315" s="81"/>
      <c r="DR315" s="81"/>
      <c r="DS315" s="81"/>
      <c r="DT315" s="81"/>
      <c r="DU315" s="81"/>
      <c r="DV315" s="448"/>
      <c r="DW315" s="450"/>
      <c r="DX315" s="704"/>
      <c r="DY315" s="213" t="str">
        <f t="shared" si="217"/>
        <v xml:space="preserve"> </v>
      </c>
      <c r="DZ315" s="213" t="str">
        <f t="shared" si="218"/>
        <v xml:space="preserve"> </v>
      </c>
      <c r="EA315" s="247"/>
      <c r="EB315" s="247"/>
      <c r="EC315" s="247"/>
      <c r="ED315" s="247"/>
      <c r="EE315" s="247"/>
      <c r="EF315" s="247"/>
      <c r="EG315" s="450"/>
      <c r="EH315" s="704"/>
      <c r="EI315" s="213" t="str">
        <f t="shared" si="219"/>
        <v xml:space="preserve"> </v>
      </c>
      <c r="EJ315" s="213" t="str">
        <f t="shared" si="220"/>
        <v xml:space="preserve"> </v>
      </c>
      <c r="EK315" s="81"/>
      <c r="EL315" s="81"/>
      <c r="EM315" s="81"/>
      <c r="EN315" s="704"/>
      <c r="EO315" s="213" t="str">
        <f t="shared" si="221"/>
        <v xml:space="preserve"> </v>
      </c>
      <c r="EP315" s="249"/>
      <c r="EQ315" s="704"/>
      <c r="ER315" s="248"/>
      <c r="ES315" s="704"/>
      <c r="ET315" s="248"/>
      <c r="EU315" s="251"/>
      <c r="EV315" s="213" t="str">
        <f t="shared" si="222"/>
        <v xml:space="preserve"> </v>
      </c>
      <c r="EW315" s="213" t="str">
        <f t="shared" si="223"/>
        <v xml:space="preserve"> </v>
      </c>
      <c r="EX315" s="82"/>
      <c r="EY315" s="82"/>
      <c r="EZ315" s="82"/>
      <c r="FA315" s="248"/>
      <c r="FB315" s="1337" t="str">
        <f t="shared" si="224"/>
        <v xml:space="preserve"> </v>
      </c>
      <c r="FC315" s="452"/>
      <c r="FD315" s="213" t="str" cm="1">
        <f t="array" ref="FD315">IF(AND(SUM(COUNTIF(DO315:DV315,{"*実施*"}),COUNTIF(EA315:EF315,{"*実施*"}))&gt;0,FC315=""),"法に基づく措置あり→問12に記入",
IF(AND(SUM(COUNTIF(DO315:DV315,{"*実施*"}),COUNTIF(EA315:EF315,{"*実施*"}))&lt;1,FC315&lt;&gt;""),"法に基づく措置なし→問12に記入不要"," "))</f>
        <v xml:space="preserve"> </v>
      </c>
      <c r="FE315" s="449"/>
      <c r="FF315" s="704"/>
      <c r="FG315" s="81"/>
      <c r="FH315" s="449"/>
      <c r="FI315" s="1100"/>
      <c r="FJ315" s="1107" t="str">
        <f t="shared" si="385"/>
        <v xml:space="preserve"> </v>
      </c>
      <c r="FK315" s="779" t="str">
        <f t="shared" si="204"/>
        <v/>
      </c>
      <c r="FL315" s="212" t="str">
        <f t="shared" si="205"/>
        <v xml:space="preserve"> </v>
      </c>
      <c r="FM315" s="1335" t="str">
        <f t="shared" si="386"/>
        <v xml:space="preserve"> </v>
      </c>
      <c r="FN315" s="1273" t="str">
        <f t="shared" si="387"/>
        <v/>
      </c>
      <c r="FO315" s="1274" t="str">
        <f t="shared" si="388"/>
        <v/>
      </c>
      <c r="FP315" s="1275" t="str">
        <f t="shared" si="389"/>
        <v/>
      </c>
      <c r="FQ315" s="1275" t="str">
        <f t="shared" si="390"/>
        <v/>
      </c>
      <c r="FR315" s="1275" t="str">
        <f t="shared" si="391"/>
        <v/>
      </c>
      <c r="FS315" s="1275" t="str">
        <f t="shared" si="392"/>
        <v/>
      </c>
      <c r="FT315" s="1275" t="str">
        <f t="shared" si="393"/>
        <v/>
      </c>
      <c r="FU315" s="1275" t="str">
        <f t="shared" si="394"/>
        <v/>
      </c>
      <c r="FV315" s="1275" t="str">
        <f t="shared" si="395"/>
        <v/>
      </c>
      <c r="FW315" s="1275" t="str">
        <f t="shared" si="396"/>
        <v/>
      </c>
      <c r="FY315" s="1234" t="str">
        <f t="shared" si="410"/>
        <v xml:space="preserve"> </v>
      </c>
      <c r="FZ315" s="1234" t="str">
        <f t="shared" si="411"/>
        <v xml:space="preserve"> </v>
      </c>
      <c r="GA315" s="1234" t="str">
        <f t="shared" si="412"/>
        <v xml:space="preserve"> </v>
      </c>
      <c r="GB315" s="1234" t="str">
        <f t="shared" si="413"/>
        <v xml:space="preserve"> </v>
      </c>
      <c r="GC315" s="1234" t="str">
        <f t="shared" si="414"/>
        <v xml:space="preserve"> </v>
      </c>
      <c r="GD315" s="1234" t="str">
        <f t="shared" si="415"/>
        <v xml:space="preserve"> </v>
      </c>
      <c r="GE315" s="1234" t="str">
        <f t="shared" si="416"/>
        <v xml:space="preserve"> </v>
      </c>
      <c r="GF315" s="1234" t="str">
        <f t="shared" si="417"/>
        <v xml:space="preserve"> </v>
      </c>
      <c r="GG315" s="1234" t="str">
        <f t="shared" si="418"/>
        <v xml:space="preserve"> </v>
      </c>
      <c r="GH315" s="1234">
        <f t="shared" si="419"/>
        <v>0</v>
      </c>
      <c r="GI315" s="1234" t="str">
        <f t="shared" si="420"/>
        <v xml:space="preserve"> </v>
      </c>
      <c r="GJ315" s="1234" t="str">
        <f t="shared" si="421"/>
        <v xml:space="preserve"> </v>
      </c>
      <c r="GK315" s="1234" t="str">
        <f t="shared" si="422"/>
        <v xml:space="preserve"> </v>
      </c>
      <c r="GL315" s="1234" t="str">
        <f t="shared" si="423"/>
        <v xml:space="preserve"> </v>
      </c>
      <c r="GM315" s="1234" t="str">
        <f t="shared" si="424"/>
        <v xml:space="preserve"> </v>
      </c>
      <c r="GN315" s="1234" t="str">
        <f t="shared" si="425"/>
        <v xml:space="preserve"> </v>
      </c>
      <c r="GO315" s="1234" t="str">
        <f t="shared" si="426"/>
        <v xml:space="preserve"> </v>
      </c>
      <c r="GP315" s="1234" t="str">
        <f t="shared" si="427"/>
        <v xml:space="preserve"> </v>
      </c>
      <c r="GQ315" s="1234" t="str">
        <f t="shared" si="428"/>
        <v xml:space="preserve"> </v>
      </c>
      <c r="GR315" s="1234">
        <f t="shared" si="429"/>
        <v>0</v>
      </c>
      <c r="GS315" s="1234" t="str">
        <f t="shared" si="352"/>
        <v xml:space="preserve"> </v>
      </c>
      <c r="GT315" s="1234" t="str">
        <f t="shared" si="353"/>
        <v xml:space="preserve"> </v>
      </c>
      <c r="GU315" s="1234" t="str">
        <f t="shared" si="354"/>
        <v xml:space="preserve"> </v>
      </c>
      <c r="GV315" s="1234" t="str">
        <f t="shared" si="355"/>
        <v xml:space="preserve"> </v>
      </c>
      <c r="GW315" s="1234" t="str">
        <f t="shared" si="356"/>
        <v xml:space="preserve"> </v>
      </c>
      <c r="GX315" s="1234" t="str">
        <f t="shared" si="357"/>
        <v xml:space="preserve"> </v>
      </c>
      <c r="GY315" s="1234" t="str">
        <f t="shared" si="358"/>
        <v xml:space="preserve"> </v>
      </c>
      <c r="GZ315" s="1234" t="str">
        <f t="shared" si="359"/>
        <v xml:space="preserve"> </v>
      </c>
      <c r="HA315" s="1234" t="str">
        <f t="shared" si="360"/>
        <v xml:space="preserve"> </v>
      </c>
      <c r="HB315" s="1234">
        <f t="shared" si="430"/>
        <v>0</v>
      </c>
      <c r="HC315" s="1234" t="str">
        <f t="shared" si="397"/>
        <v xml:space="preserve"> </v>
      </c>
      <c r="HD315" s="1234" t="str">
        <f t="shared" si="398"/>
        <v xml:space="preserve"> </v>
      </c>
      <c r="HE315" s="1234" t="str">
        <f t="shared" si="399"/>
        <v xml:space="preserve"> </v>
      </c>
      <c r="HF315" s="1234">
        <f t="shared" si="400"/>
        <v>0</v>
      </c>
      <c r="HG315" s="1234" t="str">
        <f t="shared" si="401"/>
        <v xml:space="preserve"> </v>
      </c>
      <c r="HH315" s="1234" t="str">
        <f t="shared" si="402"/>
        <v xml:space="preserve"> </v>
      </c>
      <c r="HI315" s="1234" t="str">
        <f t="shared" si="403"/>
        <v xml:space="preserve"> </v>
      </c>
      <c r="HJ315" s="1234" t="str">
        <f t="shared" si="404"/>
        <v xml:space="preserve"> </v>
      </c>
      <c r="HK315" s="1234" t="str">
        <f t="shared" si="405"/>
        <v xml:space="preserve"> </v>
      </c>
      <c r="HL315" s="1234" t="str">
        <f t="shared" si="406"/>
        <v xml:space="preserve"> </v>
      </c>
      <c r="HM315" s="1234" t="str">
        <f t="shared" si="407"/>
        <v xml:space="preserve"> </v>
      </c>
      <c r="HN315" s="1234">
        <f t="shared" si="408"/>
        <v>0</v>
      </c>
    </row>
    <row r="316" spans="1:222" ht="30" customHeight="1" thickTop="1" thickBot="1">
      <c r="A316" s="1205">
        <f>【A票】【D票】!$D$10</f>
        <v>0</v>
      </c>
      <c r="B316" s="1205">
        <f>【A票】【D票】!$H$10</f>
        <v>0</v>
      </c>
      <c r="C316" s="1206" t="str">
        <f>【A票】【D票】!$K$10</f>
        <v xml:space="preserve"> </v>
      </c>
      <c r="D316" s="1207">
        <f t="shared" si="206"/>
        <v>197</v>
      </c>
      <c r="E316" s="472"/>
      <c r="F316" s="704"/>
      <c r="G316" s="588"/>
      <c r="H316" s="589"/>
      <c r="I316" s="639"/>
      <c r="J316" s="639"/>
      <c r="K316" s="639"/>
      <c r="L316" s="639"/>
      <c r="M316" s="639"/>
      <c r="N316" s="639"/>
      <c r="O316" s="639"/>
      <c r="P316" s="639"/>
      <c r="Q316" s="639"/>
      <c r="R316" s="639"/>
      <c r="S316" s="639"/>
      <c r="T316" s="639"/>
      <c r="U316" s="639"/>
      <c r="V316" s="640"/>
      <c r="W316" s="644"/>
      <c r="X316" s="644"/>
      <c r="Y316" s="645"/>
      <c r="Z316" s="643"/>
      <c r="AA316" s="212" t="str">
        <f t="shared" si="207"/>
        <v xml:space="preserve"> </v>
      </c>
      <c r="AB316" s="212" t="str">
        <f t="shared" si="208"/>
        <v xml:space="preserve"> </v>
      </c>
      <c r="AC316" s="81"/>
      <c r="AD316" s="448"/>
      <c r="AE316" s="448"/>
      <c r="AF316" s="804" t="str">
        <f t="shared" si="380"/>
        <v xml:space="preserve"> </v>
      </c>
      <c r="AG316" s="804" t="str">
        <f t="shared" si="381"/>
        <v xml:space="preserve"> </v>
      </c>
      <c r="AH316" s="440"/>
      <c r="AI316" s="704"/>
      <c r="AJ316" s="442"/>
      <c r="AK316" s="442"/>
      <c r="AL316" s="442"/>
      <c r="AM316" s="442"/>
      <c r="AN316" s="844"/>
      <c r="AO316" s="443"/>
      <c r="AP316" s="441"/>
      <c r="AQ316" s="1328" t="str">
        <f t="shared" si="409"/>
        <v xml:space="preserve"> </v>
      </c>
      <c r="AR316" s="213" t="str">
        <f t="shared" si="212"/>
        <v xml:space="preserve"> </v>
      </c>
      <c r="AS316" s="213" t="str">
        <f t="shared" si="213"/>
        <v xml:space="preserve"> </v>
      </c>
      <c r="AT316" s="1216" t="str">
        <f t="shared" si="280"/>
        <v xml:space="preserve"> </v>
      </c>
      <c r="AU316" s="1217" t="str">
        <f t="shared" si="201"/>
        <v xml:space="preserve"> </v>
      </c>
      <c r="AV316" s="79"/>
      <c r="AW316" s="1218" t="str">
        <f t="shared" si="281"/>
        <v/>
      </c>
      <c r="AX316" s="213" t="str">
        <f t="shared" si="382"/>
        <v xml:space="preserve"> </v>
      </c>
      <c r="AY316" s="213" t="str">
        <f t="shared" si="209"/>
        <v xml:space="preserve"> </v>
      </c>
      <c r="AZ316" s="445"/>
      <c r="BA316" s="81"/>
      <c r="BB316" s="81"/>
      <c r="BC316" s="80"/>
      <c r="BD316" s="245"/>
      <c r="BE316" s="442"/>
      <c r="BF316" s="442"/>
      <c r="BG316" s="442"/>
      <c r="BH316" s="219" t="str">
        <f t="shared" si="383"/>
        <v xml:space="preserve"> </v>
      </c>
      <c r="BI316" s="446"/>
      <c r="BJ316" s="704"/>
      <c r="BK316" s="81"/>
      <c r="BL316" s="451"/>
      <c r="BM316" s="450"/>
      <c r="BN316" s="449"/>
      <c r="BO316" s="449"/>
      <c r="BP316" s="81"/>
      <c r="BQ316" s="81"/>
      <c r="BR316" s="81"/>
      <c r="BS316" s="81"/>
      <c r="BT316" s="81"/>
      <c r="BU316" s="81"/>
      <c r="BV316" s="81"/>
      <c r="BW316" s="81"/>
      <c r="BX316" s="81"/>
      <c r="BY316" s="81"/>
      <c r="BZ316" s="81"/>
      <c r="CA316" s="81"/>
      <c r="CB316" s="81"/>
      <c r="CC316" s="81"/>
      <c r="CD316" s="81"/>
      <c r="CE316" s="81"/>
      <c r="CF316" s="81"/>
      <c r="CG316" s="81"/>
      <c r="CH316" s="81"/>
      <c r="CI316" s="81"/>
      <c r="CJ316" s="81"/>
      <c r="CK316" s="81"/>
      <c r="CL316" s="81"/>
      <c r="CM316" s="81"/>
      <c r="CN316" s="81"/>
      <c r="CO316" s="81"/>
      <c r="CP316" s="81"/>
      <c r="CQ316" s="81"/>
      <c r="CR316" s="81"/>
      <c r="CS316" s="81"/>
      <c r="CT316" s="81"/>
      <c r="CU316" s="81"/>
      <c r="CV316" s="81"/>
      <c r="CW316" s="81"/>
      <c r="CX316" s="81"/>
      <c r="CY316" s="81"/>
      <c r="CZ316" s="81"/>
      <c r="DA316" s="81"/>
      <c r="DB316" s="81"/>
      <c r="DC316" s="81"/>
      <c r="DD316" s="81"/>
      <c r="DE316" s="81"/>
      <c r="DF316" s="81"/>
      <c r="DG316" s="81"/>
      <c r="DH316" s="81"/>
      <c r="DI316" s="81"/>
      <c r="DJ316" s="81"/>
      <c r="DK316" s="448"/>
      <c r="DL316" s="213" t="str">
        <f t="shared" si="384"/>
        <v xml:space="preserve"> </v>
      </c>
      <c r="DM316" s="246">
        <f t="shared" si="203"/>
        <v>197</v>
      </c>
      <c r="DN316" s="447"/>
      <c r="DO316" s="449"/>
      <c r="DP316" s="81"/>
      <c r="DQ316" s="81"/>
      <c r="DR316" s="81"/>
      <c r="DS316" s="81"/>
      <c r="DT316" s="81"/>
      <c r="DU316" s="81"/>
      <c r="DV316" s="448"/>
      <c r="DW316" s="450"/>
      <c r="DX316" s="704"/>
      <c r="DY316" s="213" t="str">
        <f t="shared" si="217"/>
        <v xml:space="preserve"> </v>
      </c>
      <c r="DZ316" s="213" t="str">
        <f t="shared" si="218"/>
        <v xml:space="preserve"> </v>
      </c>
      <c r="EA316" s="247"/>
      <c r="EB316" s="247"/>
      <c r="EC316" s="247"/>
      <c r="ED316" s="247"/>
      <c r="EE316" s="247"/>
      <c r="EF316" s="247"/>
      <c r="EG316" s="450"/>
      <c r="EH316" s="704"/>
      <c r="EI316" s="213" t="str">
        <f t="shared" si="219"/>
        <v xml:space="preserve"> </v>
      </c>
      <c r="EJ316" s="213" t="str">
        <f t="shared" si="220"/>
        <v xml:space="preserve"> </v>
      </c>
      <c r="EK316" s="81"/>
      <c r="EL316" s="81"/>
      <c r="EM316" s="81"/>
      <c r="EN316" s="704"/>
      <c r="EO316" s="213" t="str">
        <f t="shared" si="221"/>
        <v xml:space="preserve"> </v>
      </c>
      <c r="EP316" s="249"/>
      <c r="EQ316" s="704"/>
      <c r="ER316" s="248"/>
      <c r="ES316" s="704"/>
      <c r="ET316" s="248"/>
      <c r="EU316" s="251"/>
      <c r="EV316" s="213" t="str">
        <f t="shared" si="222"/>
        <v xml:space="preserve"> </v>
      </c>
      <c r="EW316" s="213" t="str">
        <f t="shared" si="223"/>
        <v xml:space="preserve"> </v>
      </c>
      <c r="EX316" s="82"/>
      <c r="EY316" s="82"/>
      <c r="EZ316" s="82"/>
      <c r="FA316" s="248"/>
      <c r="FB316" s="1337" t="str">
        <f t="shared" si="224"/>
        <v xml:space="preserve"> </v>
      </c>
      <c r="FC316" s="452"/>
      <c r="FD316" s="213" t="str" cm="1">
        <f t="array" ref="FD316">IF(AND(SUM(COUNTIF(DO316:DV316,{"*実施*"}),COUNTIF(EA316:EF316,{"*実施*"}))&gt;0,FC316=""),"法に基づく措置あり→問12に記入",
IF(AND(SUM(COUNTIF(DO316:DV316,{"*実施*"}),COUNTIF(EA316:EF316,{"*実施*"}))&lt;1,FC316&lt;&gt;""),"法に基づく措置なし→問12に記入不要"," "))</f>
        <v xml:space="preserve"> </v>
      </c>
      <c r="FE316" s="449"/>
      <c r="FF316" s="704"/>
      <c r="FG316" s="81"/>
      <c r="FH316" s="449"/>
      <c r="FI316" s="1100"/>
      <c r="FJ316" s="1107" t="str">
        <f t="shared" si="385"/>
        <v xml:space="preserve"> </v>
      </c>
      <c r="FK316" s="779" t="str">
        <f t="shared" si="204"/>
        <v/>
      </c>
      <c r="FL316" s="212" t="str">
        <f t="shared" si="205"/>
        <v xml:space="preserve"> </v>
      </c>
      <c r="FM316" s="1335" t="str">
        <f t="shared" si="386"/>
        <v xml:space="preserve"> </v>
      </c>
      <c r="FN316" s="1273" t="str">
        <f t="shared" si="387"/>
        <v/>
      </c>
      <c r="FO316" s="1274" t="str">
        <f t="shared" si="388"/>
        <v/>
      </c>
      <c r="FP316" s="1275" t="str">
        <f t="shared" si="389"/>
        <v/>
      </c>
      <c r="FQ316" s="1275" t="str">
        <f t="shared" si="390"/>
        <v/>
      </c>
      <c r="FR316" s="1275" t="str">
        <f t="shared" si="391"/>
        <v/>
      </c>
      <c r="FS316" s="1275" t="str">
        <f t="shared" si="392"/>
        <v/>
      </c>
      <c r="FT316" s="1275" t="str">
        <f t="shared" si="393"/>
        <v/>
      </c>
      <c r="FU316" s="1275" t="str">
        <f t="shared" si="394"/>
        <v/>
      </c>
      <c r="FV316" s="1275" t="str">
        <f t="shared" si="395"/>
        <v/>
      </c>
      <c r="FW316" s="1275" t="str">
        <f t="shared" si="396"/>
        <v/>
      </c>
      <c r="FY316" s="1234" t="str">
        <f t="shared" si="410"/>
        <v xml:space="preserve"> </v>
      </c>
      <c r="FZ316" s="1234" t="str">
        <f t="shared" si="411"/>
        <v xml:space="preserve"> </v>
      </c>
      <c r="GA316" s="1234" t="str">
        <f t="shared" si="412"/>
        <v xml:space="preserve"> </v>
      </c>
      <c r="GB316" s="1234" t="str">
        <f t="shared" si="413"/>
        <v xml:space="preserve"> </v>
      </c>
      <c r="GC316" s="1234" t="str">
        <f t="shared" si="414"/>
        <v xml:space="preserve"> </v>
      </c>
      <c r="GD316" s="1234" t="str">
        <f t="shared" si="415"/>
        <v xml:space="preserve"> </v>
      </c>
      <c r="GE316" s="1234" t="str">
        <f t="shared" si="416"/>
        <v xml:space="preserve"> </v>
      </c>
      <c r="GF316" s="1234" t="str">
        <f t="shared" si="417"/>
        <v xml:space="preserve"> </v>
      </c>
      <c r="GG316" s="1234" t="str">
        <f t="shared" si="418"/>
        <v xml:space="preserve"> </v>
      </c>
      <c r="GH316" s="1234">
        <f t="shared" si="419"/>
        <v>0</v>
      </c>
      <c r="GI316" s="1234" t="str">
        <f t="shared" si="420"/>
        <v xml:space="preserve"> </v>
      </c>
      <c r="GJ316" s="1234" t="str">
        <f t="shared" si="421"/>
        <v xml:space="preserve"> </v>
      </c>
      <c r="GK316" s="1234" t="str">
        <f t="shared" si="422"/>
        <v xml:space="preserve"> </v>
      </c>
      <c r="GL316" s="1234" t="str">
        <f t="shared" si="423"/>
        <v xml:space="preserve"> </v>
      </c>
      <c r="GM316" s="1234" t="str">
        <f t="shared" si="424"/>
        <v xml:space="preserve"> </v>
      </c>
      <c r="GN316" s="1234" t="str">
        <f t="shared" si="425"/>
        <v xml:space="preserve"> </v>
      </c>
      <c r="GO316" s="1234" t="str">
        <f t="shared" si="426"/>
        <v xml:space="preserve"> </v>
      </c>
      <c r="GP316" s="1234" t="str">
        <f t="shared" si="427"/>
        <v xml:space="preserve"> </v>
      </c>
      <c r="GQ316" s="1234" t="str">
        <f t="shared" si="428"/>
        <v xml:space="preserve"> </v>
      </c>
      <c r="GR316" s="1234">
        <f t="shared" si="429"/>
        <v>0</v>
      </c>
      <c r="GS316" s="1234" t="str">
        <f t="shared" si="352"/>
        <v xml:space="preserve"> </v>
      </c>
      <c r="GT316" s="1234" t="str">
        <f t="shared" si="353"/>
        <v xml:space="preserve"> </v>
      </c>
      <c r="GU316" s="1234" t="str">
        <f t="shared" si="354"/>
        <v xml:space="preserve"> </v>
      </c>
      <c r="GV316" s="1234" t="str">
        <f t="shared" si="355"/>
        <v xml:space="preserve"> </v>
      </c>
      <c r="GW316" s="1234" t="str">
        <f t="shared" si="356"/>
        <v xml:space="preserve"> </v>
      </c>
      <c r="GX316" s="1234" t="str">
        <f t="shared" si="357"/>
        <v xml:space="preserve"> </v>
      </c>
      <c r="GY316" s="1234" t="str">
        <f t="shared" si="358"/>
        <v xml:space="preserve"> </v>
      </c>
      <c r="GZ316" s="1234" t="str">
        <f t="shared" si="359"/>
        <v xml:space="preserve"> </v>
      </c>
      <c r="HA316" s="1234" t="str">
        <f t="shared" si="360"/>
        <v xml:space="preserve"> </v>
      </c>
      <c r="HB316" s="1234">
        <f t="shared" si="430"/>
        <v>0</v>
      </c>
      <c r="HC316" s="1234" t="str">
        <f t="shared" si="397"/>
        <v xml:space="preserve"> </v>
      </c>
      <c r="HD316" s="1234" t="str">
        <f t="shared" si="398"/>
        <v xml:space="preserve"> </v>
      </c>
      <c r="HE316" s="1234" t="str">
        <f t="shared" si="399"/>
        <v xml:space="preserve"> </v>
      </c>
      <c r="HF316" s="1234">
        <f t="shared" si="400"/>
        <v>0</v>
      </c>
      <c r="HG316" s="1234" t="str">
        <f t="shared" si="401"/>
        <v xml:space="preserve"> </v>
      </c>
      <c r="HH316" s="1234" t="str">
        <f t="shared" si="402"/>
        <v xml:space="preserve"> </v>
      </c>
      <c r="HI316" s="1234" t="str">
        <f t="shared" si="403"/>
        <v xml:space="preserve"> </v>
      </c>
      <c r="HJ316" s="1234" t="str">
        <f t="shared" si="404"/>
        <v xml:space="preserve"> </v>
      </c>
      <c r="HK316" s="1234" t="str">
        <f t="shared" si="405"/>
        <v xml:space="preserve"> </v>
      </c>
      <c r="HL316" s="1234" t="str">
        <f t="shared" si="406"/>
        <v xml:space="preserve"> </v>
      </c>
      <c r="HM316" s="1234" t="str">
        <f t="shared" si="407"/>
        <v xml:space="preserve"> </v>
      </c>
      <c r="HN316" s="1234">
        <f t="shared" si="408"/>
        <v>0</v>
      </c>
    </row>
    <row r="317" spans="1:222" ht="30" customHeight="1" thickTop="1" thickBot="1">
      <c r="A317" s="1205">
        <f>【A票】【D票】!$D$10</f>
        <v>0</v>
      </c>
      <c r="B317" s="1205">
        <f>【A票】【D票】!$H$10</f>
        <v>0</v>
      </c>
      <c r="C317" s="1206" t="str">
        <f>【A票】【D票】!$K$10</f>
        <v xml:space="preserve"> </v>
      </c>
      <c r="D317" s="1207">
        <f t="shared" si="206"/>
        <v>198</v>
      </c>
      <c r="E317" s="472"/>
      <c r="F317" s="704"/>
      <c r="G317" s="588"/>
      <c r="H317" s="589"/>
      <c r="I317" s="639"/>
      <c r="J317" s="639"/>
      <c r="K317" s="639"/>
      <c r="L317" s="639"/>
      <c r="M317" s="639"/>
      <c r="N317" s="639"/>
      <c r="O317" s="639"/>
      <c r="P317" s="639"/>
      <c r="Q317" s="639"/>
      <c r="R317" s="639"/>
      <c r="S317" s="639"/>
      <c r="T317" s="639"/>
      <c r="U317" s="639"/>
      <c r="V317" s="640"/>
      <c r="W317" s="644"/>
      <c r="X317" s="644"/>
      <c r="Y317" s="645"/>
      <c r="Z317" s="643"/>
      <c r="AA317" s="212" t="str">
        <f t="shared" ref="AA317" si="431">IF(AND(COUNTA(F317:H317)&lt;3,COUNTA(F317:H317)&gt;0),"問1回答漏れ",IF(AND(G317&lt;&gt;"",COUNTA(I317:V317,Z317)&lt;1),"問2回答漏れ"," "))</f>
        <v xml:space="preserve"> </v>
      </c>
      <c r="AB317" s="212" t="str">
        <f t="shared" ref="AB317" si="432">IF(AND(V317&gt;0,OR(COUNTA(W317:Y317)&lt;1,COUNTA(W317:Y317)&gt;V317)),"その他に人数→具体的内容記入",IF(AND(V317="",COUNTA(W317:Y317)&lt;&gt;0),"具体的内容あり→人数記入"," "))</f>
        <v xml:space="preserve"> </v>
      </c>
      <c r="AC317" s="81"/>
      <c r="AD317" s="448"/>
      <c r="AE317" s="448"/>
      <c r="AF317" s="804" t="str">
        <f t="shared" si="380"/>
        <v xml:space="preserve"> </v>
      </c>
      <c r="AG317" s="804" t="str">
        <f t="shared" si="381"/>
        <v xml:space="preserve"> </v>
      </c>
      <c r="AH317" s="440"/>
      <c r="AI317" s="704"/>
      <c r="AJ317" s="442"/>
      <c r="AK317" s="442"/>
      <c r="AL317" s="442"/>
      <c r="AM317" s="442"/>
      <c r="AN317" s="844"/>
      <c r="AO317" s="443"/>
      <c r="AP317" s="441"/>
      <c r="AQ317" s="1328" t="str">
        <f t="shared" si="409"/>
        <v xml:space="preserve"> </v>
      </c>
      <c r="AR317" s="213" t="str">
        <f t="shared" si="212"/>
        <v xml:space="preserve"> </v>
      </c>
      <c r="AS317" s="213" t="str">
        <f t="shared" si="213"/>
        <v xml:space="preserve"> </v>
      </c>
      <c r="AT317" s="1216" t="str">
        <f t="shared" ref="AT317" si="433">IF(AM317=AM$87,"該当",IF(OR(AM317=AM$88,AM317=AM$89,AND(AH317&lt;&gt;"",AM317="")),"非該当"," "))</f>
        <v xml:space="preserve"> </v>
      </c>
      <c r="AU317" s="1217" t="str">
        <f t="shared" ref="AU317" si="434">IF(OR(AV317="該当",AW317="該当"),"該当",IF(OR(AV317="非該当",AW317="非該当"),"非該当"," "))</f>
        <v xml:space="preserve"> </v>
      </c>
      <c r="AV317" s="79"/>
      <c r="AW317" s="1218" t="str">
        <f t="shared" ref="AW317" si="435">IF(AO317=AO$89,"該当",IF(OR(AO317=AO$87,AO317=AO$88,AO317=AO$90,AND(AM317&lt;&gt;"",AO317="")),"非該当",""))</f>
        <v/>
      </c>
      <c r="AX317" s="213" t="str">
        <f t="shared" si="382"/>
        <v xml:space="preserve"> </v>
      </c>
      <c r="AY317" s="213" t="str">
        <f t="shared" ref="AY317" si="436">IF(AND(H317=H$88,COUNTA(AV317)&gt;0),"都道府県が直接受理→回答不要"," ")</f>
        <v xml:space="preserve"> </v>
      </c>
      <c r="AZ317" s="445"/>
      <c r="BA317" s="81"/>
      <c r="BB317" s="81"/>
      <c r="BC317" s="80"/>
      <c r="BD317" s="245"/>
      <c r="BE317" s="442"/>
      <c r="BF317" s="442"/>
      <c r="BG317" s="442"/>
      <c r="BH317" s="219" t="str">
        <f t="shared" si="383"/>
        <v xml:space="preserve"> </v>
      </c>
      <c r="BI317" s="446"/>
      <c r="BJ317" s="704"/>
      <c r="BK317" s="81"/>
      <c r="BL317" s="451"/>
      <c r="BM317" s="450"/>
      <c r="BN317" s="449"/>
      <c r="BO317" s="449"/>
      <c r="BP317" s="81"/>
      <c r="BQ317" s="81"/>
      <c r="BR317" s="81"/>
      <c r="BS317" s="81"/>
      <c r="BT317" s="81"/>
      <c r="BU317" s="81"/>
      <c r="BV317" s="81"/>
      <c r="BW317" s="81"/>
      <c r="BX317" s="81"/>
      <c r="BY317" s="81"/>
      <c r="BZ317" s="81"/>
      <c r="CA317" s="81"/>
      <c r="CB317" s="81"/>
      <c r="CC317" s="81"/>
      <c r="CD317" s="81"/>
      <c r="CE317" s="81"/>
      <c r="CF317" s="81"/>
      <c r="CG317" s="81"/>
      <c r="CH317" s="81"/>
      <c r="CI317" s="81"/>
      <c r="CJ317" s="81"/>
      <c r="CK317" s="81"/>
      <c r="CL317" s="81"/>
      <c r="CM317" s="81"/>
      <c r="CN317" s="81"/>
      <c r="CO317" s="81"/>
      <c r="CP317" s="81"/>
      <c r="CQ317" s="81"/>
      <c r="CR317" s="81"/>
      <c r="CS317" s="81"/>
      <c r="CT317" s="81"/>
      <c r="CU317" s="81"/>
      <c r="CV317" s="81"/>
      <c r="CW317" s="81"/>
      <c r="CX317" s="81"/>
      <c r="CY317" s="81"/>
      <c r="CZ317" s="81"/>
      <c r="DA317" s="81"/>
      <c r="DB317" s="81"/>
      <c r="DC317" s="81"/>
      <c r="DD317" s="81"/>
      <c r="DE317" s="81"/>
      <c r="DF317" s="81"/>
      <c r="DG317" s="81"/>
      <c r="DH317" s="81"/>
      <c r="DI317" s="81"/>
      <c r="DJ317" s="81"/>
      <c r="DK317" s="448"/>
      <c r="DL317" s="213" t="str">
        <f t="shared" si="384"/>
        <v xml:space="preserve"> </v>
      </c>
      <c r="DM317" s="246">
        <f t="shared" ref="DM317" si="437">D317</f>
        <v>198</v>
      </c>
      <c r="DN317" s="447"/>
      <c r="DO317" s="449"/>
      <c r="DP317" s="81"/>
      <c r="DQ317" s="81"/>
      <c r="DR317" s="81"/>
      <c r="DS317" s="81"/>
      <c r="DT317" s="81"/>
      <c r="DU317" s="81"/>
      <c r="DV317" s="448"/>
      <c r="DW317" s="450"/>
      <c r="DX317" s="704"/>
      <c r="DY317" s="213" t="str">
        <f t="shared" si="217"/>
        <v xml:space="preserve"> </v>
      </c>
      <c r="DZ317" s="213" t="str">
        <f t="shared" si="218"/>
        <v xml:space="preserve"> </v>
      </c>
      <c r="EA317" s="247"/>
      <c r="EB317" s="247"/>
      <c r="EC317" s="247"/>
      <c r="ED317" s="247"/>
      <c r="EE317" s="247"/>
      <c r="EF317" s="247"/>
      <c r="EG317" s="450"/>
      <c r="EH317" s="704"/>
      <c r="EI317" s="213" t="str">
        <f t="shared" si="219"/>
        <v xml:space="preserve"> </v>
      </c>
      <c r="EJ317" s="213" t="str">
        <f t="shared" si="220"/>
        <v xml:space="preserve"> </v>
      </c>
      <c r="EK317" s="81"/>
      <c r="EL317" s="81"/>
      <c r="EM317" s="81"/>
      <c r="EN317" s="704"/>
      <c r="EO317" s="213" t="str">
        <f t="shared" si="221"/>
        <v xml:space="preserve"> </v>
      </c>
      <c r="EP317" s="249"/>
      <c r="EQ317" s="704"/>
      <c r="ER317" s="248"/>
      <c r="ES317" s="704"/>
      <c r="ET317" s="248"/>
      <c r="EU317" s="251"/>
      <c r="EV317" s="213" t="str">
        <f t="shared" si="222"/>
        <v xml:space="preserve"> </v>
      </c>
      <c r="EW317" s="213" t="str">
        <f t="shared" si="223"/>
        <v xml:space="preserve"> </v>
      </c>
      <c r="EX317" s="82"/>
      <c r="EY317" s="82"/>
      <c r="EZ317" s="82"/>
      <c r="FA317" s="248"/>
      <c r="FB317" s="1337" t="str">
        <f t="shared" si="224"/>
        <v xml:space="preserve"> </v>
      </c>
      <c r="FC317" s="452"/>
      <c r="FD317" s="213" t="str" cm="1">
        <f t="array" ref="FD317">IF(AND(SUM(COUNTIF(DO317:DV317,{"*実施*"}),COUNTIF(EA317:EF317,{"*実施*"}))&gt;0,FC317=""),"法に基づく措置あり→問12に記入",
IF(AND(SUM(COUNTIF(DO317:DV317,{"*実施*"}),COUNTIF(EA317:EF317,{"*実施*"}))&lt;1,FC317&lt;&gt;""),"法に基づく措置なし→問12に記入不要"," "))</f>
        <v xml:space="preserve"> </v>
      </c>
      <c r="FE317" s="449"/>
      <c r="FF317" s="704"/>
      <c r="FG317" s="81"/>
      <c r="FH317" s="449"/>
      <c r="FI317" s="1100"/>
      <c r="FJ317" s="1107" t="str">
        <f t="shared" si="385"/>
        <v xml:space="preserve"> </v>
      </c>
      <c r="FK317" s="779" t="str">
        <f t="shared" ref="FK317" si="438">IF(SUM(COUNTIF(AA317:AB317," ")+COUNTIF(AF317:AG317," ")+COUNTIF(AQ317:AS317," ")+COUNTIF(AX317:AY317," "))&lt;9,"問4以前にエラーがあります","")</f>
        <v/>
      </c>
      <c r="FL317" s="212" t="str">
        <f t="shared" si="205"/>
        <v xml:space="preserve"> </v>
      </c>
      <c r="FM317" s="1335" t="str">
        <f t="shared" si="386"/>
        <v xml:space="preserve"> </v>
      </c>
      <c r="FN317" s="1273" t="str">
        <f t="shared" si="387"/>
        <v/>
      </c>
      <c r="FO317" s="1274" t="str">
        <f t="shared" si="388"/>
        <v/>
      </c>
      <c r="FP317" s="1275" t="str">
        <f t="shared" si="389"/>
        <v/>
      </c>
      <c r="FQ317" s="1275" t="str">
        <f t="shared" si="390"/>
        <v/>
      </c>
      <c r="FR317" s="1275" t="str">
        <f t="shared" si="391"/>
        <v/>
      </c>
      <c r="FS317" s="1275" t="str">
        <f t="shared" si="392"/>
        <v/>
      </c>
      <c r="FT317" s="1275" t="str">
        <f t="shared" si="393"/>
        <v/>
      </c>
      <c r="FU317" s="1275" t="str">
        <f t="shared" si="394"/>
        <v/>
      </c>
      <c r="FV317" s="1275" t="str">
        <f t="shared" si="395"/>
        <v/>
      </c>
      <c r="FW317" s="1275" t="str">
        <f t="shared" si="396"/>
        <v/>
      </c>
      <c r="FY317" s="1234" t="str">
        <f t="shared" si="410"/>
        <v xml:space="preserve"> </v>
      </c>
      <c r="FZ317" s="1234" t="str">
        <f t="shared" si="411"/>
        <v xml:space="preserve"> </v>
      </c>
      <c r="GA317" s="1234" t="str">
        <f t="shared" si="412"/>
        <v xml:space="preserve"> </v>
      </c>
      <c r="GB317" s="1234" t="str">
        <f t="shared" si="413"/>
        <v xml:space="preserve"> </v>
      </c>
      <c r="GC317" s="1234" t="str">
        <f t="shared" si="414"/>
        <v xml:space="preserve"> </v>
      </c>
      <c r="GD317" s="1234" t="str">
        <f t="shared" si="415"/>
        <v xml:space="preserve"> </v>
      </c>
      <c r="GE317" s="1234" t="str">
        <f t="shared" si="416"/>
        <v xml:space="preserve"> </v>
      </c>
      <c r="GF317" s="1234" t="str">
        <f t="shared" si="417"/>
        <v xml:space="preserve"> </v>
      </c>
      <c r="GG317" s="1234" t="str">
        <f t="shared" si="418"/>
        <v xml:space="preserve"> </v>
      </c>
      <c r="GH317" s="1234">
        <f t="shared" si="419"/>
        <v>0</v>
      </c>
      <c r="GI317" s="1234" t="str">
        <f t="shared" si="420"/>
        <v xml:space="preserve"> </v>
      </c>
      <c r="GJ317" s="1234" t="str">
        <f t="shared" si="421"/>
        <v xml:space="preserve"> </v>
      </c>
      <c r="GK317" s="1234" t="str">
        <f t="shared" si="422"/>
        <v xml:space="preserve"> </v>
      </c>
      <c r="GL317" s="1234" t="str">
        <f t="shared" si="423"/>
        <v xml:space="preserve"> </v>
      </c>
      <c r="GM317" s="1234" t="str">
        <f t="shared" si="424"/>
        <v xml:space="preserve"> </v>
      </c>
      <c r="GN317" s="1234" t="str">
        <f t="shared" si="425"/>
        <v xml:space="preserve"> </v>
      </c>
      <c r="GO317" s="1234" t="str">
        <f t="shared" si="426"/>
        <v xml:space="preserve"> </v>
      </c>
      <c r="GP317" s="1234" t="str">
        <f t="shared" si="427"/>
        <v xml:space="preserve"> </v>
      </c>
      <c r="GQ317" s="1234" t="str">
        <f t="shared" si="428"/>
        <v xml:space="preserve"> </v>
      </c>
      <c r="GR317" s="1234">
        <f t="shared" si="429"/>
        <v>0</v>
      </c>
      <c r="GS317" s="1234" t="str">
        <f t="shared" ref="GS317:GS319" si="439">IF(AND(FN317&lt;&gt;"",$FO317=$FO$89,FN317&gt;=45748),"●"," ")</f>
        <v xml:space="preserve"> </v>
      </c>
      <c r="GT317" s="1234" t="str">
        <f t="shared" ref="GT317:GT319" si="440">IF(AND(FP317&lt;&gt;"",$FO317=$FO$89,FP317&gt;=45748),"●"," ")</f>
        <v xml:space="preserve"> </v>
      </c>
      <c r="GU317" s="1234" t="str">
        <f t="shared" ref="GU317:GU319" si="441">IF(AND(FQ317&lt;&gt;"",$FO317=$FO$89,FQ317&gt;=45748),"●"," ")</f>
        <v xml:space="preserve"> </v>
      </c>
      <c r="GV317" s="1234" t="str">
        <f t="shared" ref="GV317:GV319" si="442">IF(AND(FR317&lt;&gt;"",$FO317=$FO$89,OR(FR317&gt;46112)),"●"," ")</f>
        <v xml:space="preserve"> </v>
      </c>
      <c r="GW317" s="1234" t="str">
        <f t="shared" ref="GW317:GW319" si="443">IF(AND(FS317&lt;&gt;"",$FO317=$FO$89,OR(FS317&gt;46112)),"●"," ")</f>
        <v xml:space="preserve"> </v>
      </c>
      <c r="GX317" s="1234" t="str">
        <f t="shared" ref="GX317:GX319" si="444">IF(AND(FT317&lt;&gt;"",$FO317=$FO$89,OR(FT317&gt;46112)),"●"," ")</f>
        <v xml:space="preserve"> </v>
      </c>
      <c r="GY317" s="1234" t="str">
        <f t="shared" ref="GY317:GY319" si="445">IF(AND(FU317&lt;&gt;"",$FO317=$FO$89,OR(FU317&gt;46112)),"●"," ")</f>
        <v xml:space="preserve"> </v>
      </c>
      <c r="GZ317" s="1234" t="str">
        <f t="shared" ref="GZ317:GZ319" si="446">IF(AND(FV317&lt;&gt;"",$FO317=$FO$89,OR(FV317&gt;46112)),"●"," ")</f>
        <v xml:space="preserve"> </v>
      </c>
      <c r="HA317" s="1234" t="str">
        <f t="shared" ref="HA317:HA319" si="447">IF(AND(FW317&lt;&gt;"",$FO317=$FO$89,OR(FW317&lt;45748,FW317&gt;46112)),"●"," ")</f>
        <v xml:space="preserve"> </v>
      </c>
      <c r="HB317" s="1234">
        <f t="shared" si="430"/>
        <v>0</v>
      </c>
      <c r="HC317" s="1234" t="str">
        <f t="shared" si="397"/>
        <v xml:space="preserve"> </v>
      </c>
      <c r="HD317" s="1234" t="str">
        <f t="shared" si="398"/>
        <v xml:space="preserve"> </v>
      </c>
      <c r="HE317" s="1234" t="str">
        <f t="shared" si="399"/>
        <v xml:space="preserve"> </v>
      </c>
      <c r="HF317" s="1234">
        <f t="shared" si="400"/>
        <v>0</v>
      </c>
      <c r="HG317" s="1234" t="str">
        <f t="shared" si="401"/>
        <v xml:space="preserve"> </v>
      </c>
      <c r="HH317" s="1234" t="str">
        <f t="shared" si="402"/>
        <v xml:space="preserve"> </v>
      </c>
      <c r="HI317" s="1234" t="str">
        <f t="shared" si="403"/>
        <v xml:space="preserve"> </v>
      </c>
      <c r="HJ317" s="1234" t="str">
        <f t="shared" si="404"/>
        <v xml:space="preserve"> </v>
      </c>
      <c r="HK317" s="1234" t="str">
        <f t="shared" si="405"/>
        <v xml:space="preserve"> </v>
      </c>
      <c r="HL317" s="1234" t="str">
        <f t="shared" si="406"/>
        <v xml:space="preserve"> </v>
      </c>
      <c r="HM317" s="1234" t="str">
        <f t="shared" si="407"/>
        <v xml:space="preserve"> </v>
      </c>
      <c r="HN317" s="1234">
        <f t="shared" si="408"/>
        <v>0</v>
      </c>
    </row>
    <row r="318" spans="1:222" ht="30" customHeight="1" thickTop="1" thickBot="1">
      <c r="A318" s="1205">
        <f>【A票】【D票】!$D$10</f>
        <v>0</v>
      </c>
      <c r="B318" s="1205">
        <f>【A票】【D票】!$H$10</f>
        <v>0</v>
      </c>
      <c r="C318" s="1206" t="str">
        <f>【A票】【D票】!$K$10</f>
        <v xml:space="preserve"> </v>
      </c>
      <c r="D318" s="1207">
        <f t="shared" si="206"/>
        <v>199</v>
      </c>
      <c r="E318" s="472"/>
      <c r="F318" s="704"/>
      <c r="G318" s="588"/>
      <c r="H318" s="589"/>
      <c r="I318" s="639"/>
      <c r="J318" s="639"/>
      <c r="K318" s="639"/>
      <c r="L318" s="639"/>
      <c r="M318" s="639"/>
      <c r="N318" s="639"/>
      <c r="O318" s="639"/>
      <c r="P318" s="639"/>
      <c r="Q318" s="639"/>
      <c r="R318" s="639"/>
      <c r="S318" s="639"/>
      <c r="T318" s="639"/>
      <c r="U318" s="639"/>
      <c r="V318" s="640"/>
      <c r="W318" s="644"/>
      <c r="X318" s="644"/>
      <c r="Y318" s="645"/>
      <c r="Z318" s="643"/>
      <c r="AA318" s="212" t="str">
        <f t="shared" si="207"/>
        <v xml:space="preserve"> </v>
      </c>
      <c r="AB318" s="212" t="str">
        <f t="shared" si="208"/>
        <v xml:space="preserve"> </v>
      </c>
      <c r="AC318" s="81"/>
      <c r="AD318" s="448"/>
      <c r="AE318" s="448"/>
      <c r="AF318" s="804" t="str">
        <f t="shared" si="380"/>
        <v xml:space="preserve"> </v>
      </c>
      <c r="AG318" s="804" t="str">
        <f t="shared" si="381"/>
        <v xml:space="preserve"> </v>
      </c>
      <c r="AH318" s="440"/>
      <c r="AI318" s="704"/>
      <c r="AJ318" s="442"/>
      <c r="AK318" s="442"/>
      <c r="AL318" s="442"/>
      <c r="AM318" s="442"/>
      <c r="AN318" s="844"/>
      <c r="AO318" s="443"/>
      <c r="AP318" s="441"/>
      <c r="AQ318" s="1328" t="str">
        <f t="shared" si="409"/>
        <v xml:space="preserve"> </v>
      </c>
      <c r="AR318" s="213" t="str">
        <f t="shared" si="212"/>
        <v xml:space="preserve"> </v>
      </c>
      <c r="AS318" s="213" t="str">
        <f t="shared" si="213"/>
        <v xml:space="preserve"> </v>
      </c>
      <c r="AT318" s="1216" t="str">
        <f t="shared" si="280"/>
        <v xml:space="preserve"> </v>
      </c>
      <c r="AU318" s="1217" t="str">
        <f t="shared" si="201"/>
        <v xml:space="preserve"> </v>
      </c>
      <c r="AV318" s="79"/>
      <c r="AW318" s="1218" t="str">
        <f t="shared" si="281"/>
        <v/>
      </c>
      <c r="AX318" s="213" t="str">
        <f t="shared" si="382"/>
        <v xml:space="preserve"> </v>
      </c>
      <c r="AY318" s="213" t="str">
        <f t="shared" si="209"/>
        <v xml:space="preserve"> </v>
      </c>
      <c r="AZ318" s="445"/>
      <c r="BA318" s="81"/>
      <c r="BB318" s="81"/>
      <c r="BC318" s="80"/>
      <c r="BD318" s="245"/>
      <c r="BE318" s="442"/>
      <c r="BF318" s="442"/>
      <c r="BG318" s="442"/>
      <c r="BH318" s="219" t="str">
        <f t="shared" si="383"/>
        <v xml:space="preserve"> </v>
      </c>
      <c r="BI318" s="446"/>
      <c r="BJ318" s="704"/>
      <c r="BK318" s="81"/>
      <c r="BL318" s="451"/>
      <c r="BM318" s="450"/>
      <c r="BN318" s="449"/>
      <c r="BO318" s="449"/>
      <c r="BP318" s="81"/>
      <c r="BQ318" s="81"/>
      <c r="BR318" s="81"/>
      <c r="BS318" s="81"/>
      <c r="BT318" s="81"/>
      <c r="BU318" s="81"/>
      <c r="BV318" s="81"/>
      <c r="BW318" s="81"/>
      <c r="BX318" s="81"/>
      <c r="BY318" s="81"/>
      <c r="BZ318" s="81"/>
      <c r="CA318" s="81"/>
      <c r="CB318" s="81"/>
      <c r="CC318" s="81"/>
      <c r="CD318" s="81"/>
      <c r="CE318" s="81"/>
      <c r="CF318" s="81"/>
      <c r="CG318" s="81"/>
      <c r="CH318" s="81"/>
      <c r="CI318" s="81"/>
      <c r="CJ318" s="81"/>
      <c r="CK318" s="81"/>
      <c r="CL318" s="81"/>
      <c r="CM318" s="81"/>
      <c r="CN318" s="81"/>
      <c r="CO318" s="81"/>
      <c r="CP318" s="81"/>
      <c r="CQ318" s="81"/>
      <c r="CR318" s="81"/>
      <c r="CS318" s="81"/>
      <c r="CT318" s="81"/>
      <c r="CU318" s="81"/>
      <c r="CV318" s="81"/>
      <c r="CW318" s="81"/>
      <c r="CX318" s="81"/>
      <c r="CY318" s="81"/>
      <c r="CZ318" s="81"/>
      <c r="DA318" s="81"/>
      <c r="DB318" s="81"/>
      <c r="DC318" s="81"/>
      <c r="DD318" s="81"/>
      <c r="DE318" s="81"/>
      <c r="DF318" s="81"/>
      <c r="DG318" s="81"/>
      <c r="DH318" s="81"/>
      <c r="DI318" s="81"/>
      <c r="DJ318" s="81"/>
      <c r="DK318" s="448"/>
      <c r="DL318" s="213" t="str">
        <f t="shared" si="384"/>
        <v xml:space="preserve"> </v>
      </c>
      <c r="DM318" s="246">
        <f t="shared" si="203"/>
        <v>199</v>
      </c>
      <c r="DN318" s="447"/>
      <c r="DO318" s="449"/>
      <c r="DP318" s="81"/>
      <c r="DQ318" s="81"/>
      <c r="DR318" s="81"/>
      <c r="DS318" s="81"/>
      <c r="DT318" s="81"/>
      <c r="DU318" s="81"/>
      <c r="DV318" s="448"/>
      <c r="DW318" s="450"/>
      <c r="DX318" s="704"/>
      <c r="DY318" s="213" t="str">
        <f t="shared" si="217"/>
        <v xml:space="preserve"> </v>
      </c>
      <c r="DZ318" s="213" t="str">
        <f t="shared" si="218"/>
        <v xml:space="preserve"> </v>
      </c>
      <c r="EA318" s="247"/>
      <c r="EB318" s="247"/>
      <c r="EC318" s="247"/>
      <c r="ED318" s="247"/>
      <c r="EE318" s="247"/>
      <c r="EF318" s="247"/>
      <c r="EG318" s="450"/>
      <c r="EH318" s="704"/>
      <c r="EI318" s="213" t="str">
        <f t="shared" si="219"/>
        <v xml:space="preserve"> </v>
      </c>
      <c r="EJ318" s="213" t="str">
        <f t="shared" si="220"/>
        <v xml:space="preserve"> </v>
      </c>
      <c r="EK318" s="81"/>
      <c r="EL318" s="81"/>
      <c r="EM318" s="81"/>
      <c r="EN318" s="704"/>
      <c r="EO318" s="213" t="str">
        <f t="shared" si="221"/>
        <v xml:space="preserve"> </v>
      </c>
      <c r="EP318" s="249"/>
      <c r="EQ318" s="704"/>
      <c r="ER318" s="248"/>
      <c r="ES318" s="704"/>
      <c r="ET318" s="248"/>
      <c r="EU318" s="251"/>
      <c r="EV318" s="213" t="str">
        <f t="shared" si="222"/>
        <v xml:space="preserve"> </v>
      </c>
      <c r="EW318" s="213" t="str">
        <f t="shared" si="223"/>
        <v xml:space="preserve"> </v>
      </c>
      <c r="EX318" s="82"/>
      <c r="EY318" s="82"/>
      <c r="EZ318" s="82"/>
      <c r="FA318" s="248"/>
      <c r="FB318" s="1337" t="str">
        <f t="shared" si="224"/>
        <v xml:space="preserve"> </v>
      </c>
      <c r="FC318" s="452"/>
      <c r="FD318" s="213" t="str" cm="1">
        <f t="array" ref="FD318">IF(AND(SUM(COUNTIF(DO318:DV318,{"*実施*"}),COUNTIF(EA318:EF318,{"*実施*"}))&gt;0,FC318=""),"法に基づく措置あり→問12に記入",
IF(AND(SUM(COUNTIF(DO318:DV318,{"*実施*"}),COUNTIF(EA318:EF318,{"*実施*"}))&lt;1,FC318&lt;&gt;""),"法に基づく措置なし→問12に記入不要"," "))</f>
        <v xml:space="preserve"> </v>
      </c>
      <c r="FE318" s="449"/>
      <c r="FF318" s="704"/>
      <c r="FG318" s="81"/>
      <c r="FH318" s="449"/>
      <c r="FI318" s="1100"/>
      <c r="FJ318" s="1107" t="str">
        <f t="shared" si="385"/>
        <v xml:space="preserve"> </v>
      </c>
      <c r="FK318" s="779" t="str">
        <f>IF(SUM(COUNTIF(AA318:AB318," ")+COUNTIF(AF318:AG318," ")+COUNTIF(AQ318:AS318," ")+COUNTIF(AX318:AY318," "))&lt;9,"問4以前にエラーがあります","")</f>
        <v/>
      </c>
      <c r="FL318" s="212" t="str">
        <f t="shared" si="205"/>
        <v xml:space="preserve"> </v>
      </c>
      <c r="FM318" s="1335" t="str">
        <f t="shared" si="386"/>
        <v xml:space="preserve"> </v>
      </c>
      <c r="FN318" s="1273" t="str">
        <f t="shared" si="387"/>
        <v/>
      </c>
      <c r="FO318" s="1274" t="str">
        <f t="shared" si="388"/>
        <v/>
      </c>
      <c r="FP318" s="1275" t="str">
        <f t="shared" si="389"/>
        <v/>
      </c>
      <c r="FQ318" s="1275" t="str">
        <f t="shared" si="390"/>
        <v/>
      </c>
      <c r="FR318" s="1275" t="str">
        <f t="shared" si="391"/>
        <v/>
      </c>
      <c r="FS318" s="1275" t="str">
        <f t="shared" si="392"/>
        <v/>
      </c>
      <c r="FT318" s="1275" t="str">
        <f t="shared" si="393"/>
        <v/>
      </c>
      <c r="FU318" s="1275" t="str">
        <f t="shared" si="394"/>
        <v/>
      </c>
      <c r="FV318" s="1275" t="str">
        <f t="shared" si="395"/>
        <v/>
      </c>
      <c r="FW318" s="1275" t="str">
        <f t="shared" si="396"/>
        <v/>
      </c>
      <c r="FY318" s="1234" t="str">
        <f t="shared" si="410"/>
        <v xml:space="preserve"> </v>
      </c>
      <c r="FZ318" s="1234" t="str">
        <f t="shared" si="411"/>
        <v xml:space="preserve"> </v>
      </c>
      <c r="GA318" s="1234" t="str">
        <f t="shared" si="412"/>
        <v xml:space="preserve"> </v>
      </c>
      <c r="GB318" s="1234" t="str">
        <f t="shared" si="413"/>
        <v xml:space="preserve"> </v>
      </c>
      <c r="GC318" s="1234" t="str">
        <f t="shared" si="414"/>
        <v xml:space="preserve"> </v>
      </c>
      <c r="GD318" s="1234" t="str">
        <f t="shared" si="415"/>
        <v xml:space="preserve"> </v>
      </c>
      <c r="GE318" s="1234" t="str">
        <f t="shared" si="416"/>
        <v xml:space="preserve"> </v>
      </c>
      <c r="GF318" s="1234" t="str">
        <f t="shared" si="417"/>
        <v xml:space="preserve"> </v>
      </c>
      <c r="GG318" s="1234" t="str">
        <f t="shared" si="418"/>
        <v xml:space="preserve"> </v>
      </c>
      <c r="GH318" s="1234">
        <f t="shared" si="419"/>
        <v>0</v>
      </c>
      <c r="GI318" s="1234" t="str">
        <f t="shared" si="420"/>
        <v xml:space="preserve"> </v>
      </c>
      <c r="GJ318" s="1234" t="str">
        <f t="shared" si="421"/>
        <v xml:space="preserve"> </v>
      </c>
      <c r="GK318" s="1234" t="str">
        <f t="shared" si="422"/>
        <v xml:space="preserve"> </v>
      </c>
      <c r="GL318" s="1234" t="str">
        <f t="shared" si="423"/>
        <v xml:space="preserve"> </v>
      </c>
      <c r="GM318" s="1234" t="str">
        <f t="shared" si="424"/>
        <v xml:space="preserve"> </v>
      </c>
      <c r="GN318" s="1234" t="str">
        <f t="shared" si="425"/>
        <v xml:space="preserve"> </v>
      </c>
      <c r="GO318" s="1234" t="str">
        <f t="shared" si="426"/>
        <v xml:space="preserve"> </v>
      </c>
      <c r="GP318" s="1234" t="str">
        <f t="shared" si="427"/>
        <v xml:space="preserve"> </v>
      </c>
      <c r="GQ318" s="1234" t="str">
        <f t="shared" si="428"/>
        <v xml:space="preserve"> </v>
      </c>
      <c r="GR318" s="1234">
        <f t="shared" si="429"/>
        <v>0</v>
      </c>
      <c r="GS318" s="1234" t="str">
        <f t="shared" si="439"/>
        <v xml:space="preserve"> </v>
      </c>
      <c r="GT318" s="1234" t="str">
        <f t="shared" si="440"/>
        <v xml:space="preserve"> </v>
      </c>
      <c r="GU318" s="1234" t="str">
        <f t="shared" si="441"/>
        <v xml:space="preserve"> </v>
      </c>
      <c r="GV318" s="1234" t="str">
        <f t="shared" si="442"/>
        <v xml:space="preserve"> </v>
      </c>
      <c r="GW318" s="1234" t="str">
        <f t="shared" si="443"/>
        <v xml:space="preserve"> </v>
      </c>
      <c r="GX318" s="1234" t="str">
        <f t="shared" si="444"/>
        <v xml:space="preserve"> </v>
      </c>
      <c r="GY318" s="1234" t="str">
        <f t="shared" si="445"/>
        <v xml:space="preserve"> </v>
      </c>
      <c r="GZ318" s="1234" t="str">
        <f t="shared" si="446"/>
        <v xml:space="preserve"> </v>
      </c>
      <c r="HA318" s="1234" t="str">
        <f t="shared" si="447"/>
        <v xml:space="preserve"> </v>
      </c>
      <c r="HB318" s="1234">
        <f t="shared" si="430"/>
        <v>0</v>
      </c>
      <c r="HC318" s="1234" t="str">
        <f t="shared" si="397"/>
        <v xml:space="preserve"> </v>
      </c>
      <c r="HD318" s="1234" t="str">
        <f t="shared" si="398"/>
        <v xml:space="preserve"> </v>
      </c>
      <c r="HE318" s="1234" t="str">
        <f t="shared" si="399"/>
        <v xml:space="preserve"> </v>
      </c>
      <c r="HF318" s="1234">
        <f t="shared" si="400"/>
        <v>0</v>
      </c>
      <c r="HG318" s="1234" t="str">
        <f t="shared" si="401"/>
        <v xml:space="preserve"> </v>
      </c>
      <c r="HH318" s="1234" t="str">
        <f t="shared" si="402"/>
        <v xml:space="preserve"> </v>
      </c>
      <c r="HI318" s="1234" t="str">
        <f t="shared" si="403"/>
        <v xml:space="preserve"> </v>
      </c>
      <c r="HJ318" s="1234" t="str">
        <f t="shared" si="404"/>
        <v xml:space="preserve"> </v>
      </c>
      <c r="HK318" s="1234" t="str">
        <f t="shared" si="405"/>
        <v xml:space="preserve"> </v>
      </c>
      <c r="HL318" s="1234" t="str">
        <f t="shared" si="406"/>
        <v xml:space="preserve"> </v>
      </c>
      <c r="HM318" s="1234" t="str">
        <f t="shared" si="407"/>
        <v xml:space="preserve"> </v>
      </c>
      <c r="HN318" s="1234">
        <f t="shared" si="408"/>
        <v>0</v>
      </c>
    </row>
    <row r="319" spans="1:222" ht="30" customHeight="1" thickTop="1" thickBot="1">
      <c r="A319" s="1205">
        <f>【A票】【D票】!$D$10</f>
        <v>0</v>
      </c>
      <c r="B319" s="1205">
        <f>【A票】【D票】!$H$10</f>
        <v>0</v>
      </c>
      <c r="C319" s="1206" t="str">
        <f>【A票】【D票】!$K$10</f>
        <v xml:space="preserve"> </v>
      </c>
      <c r="D319" s="1207">
        <f t="shared" si="206"/>
        <v>200</v>
      </c>
      <c r="E319" s="472"/>
      <c r="F319" s="704"/>
      <c r="G319" s="588"/>
      <c r="H319" s="589"/>
      <c r="I319" s="639"/>
      <c r="J319" s="639"/>
      <c r="K319" s="639"/>
      <c r="L319" s="639"/>
      <c r="M319" s="639"/>
      <c r="N319" s="639"/>
      <c r="O319" s="639"/>
      <c r="P319" s="639"/>
      <c r="Q319" s="639"/>
      <c r="R319" s="639"/>
      <c r="S319" s="639"/>
      <c r="T319" s="639"/>
      <c r="U319" s="639"/>
      <c r="V319" s="640"/>
      <c r="W319" s="644"/>
      <c r="X319" s="644"/>
      <c r="Y319" s="645"/>
      <c r="Z319" s="643"/>
      <c r="AA319" s="212" t="str">
        <f t="shared" si="207"/>
        <v xml:space="preserve"> </v>
      </c>
      <c r="AB319" s="212" t="str">
        <f t="shared" si="208"/>
        <v xml:space="preserve"> </v>
      </c>
      <c r="AC319" s="81"/>
      <c r="AD319" s="448"/>
      <c r="AE319" s="448"/>
      <c r="AF319" s="804" t="str">
        <f t="shared" si="380"/>
        <v xml:space="preserve"> </v>
      </c>
      <c r="AG319" s="804" t="str">
        <f t="shared" si="381"/>
        <v xml:space="preserve"> </v>
      </c>
      <c r="AH319" s="440"/>
      <c r="AI319" s="704"/>
      <c r="AJ319" s="442"/>
      <c r="AK319" s="442"/>
      <c r="AL319" s="442"/>
      <c r="AM319" s="442"/>
      <c r="AN319" s="844"/>
      <c r="AO319" s="443"/>
      <c r="AP319" s="441"/>
      <c r="AQ319" s="1328" t="str">
        <f t="shared" si="409"/>
        <v xml:space="preserve"> </v>
      </c>
      <c r="AR319" s="213" t="str">
        <f t="shared" si="212"/>
        <v xml:space="preserve"> </v>
      </c>
      <c r="AS319" s="213" t="str">
        <f t="shared" si="213"/>
        <v xml:space="preserve"> </v>
      </c>
      <c r="AT319" s="1216" t="str">
        <f t="shared" si="280"/>
        <v xml:space="preserve"> </v>
      </c>
      <c r="AU319" s="1217" t="str">
        <f t="shared" si="201"/>
        <v xml:space="preserve"> </v>
      </c>
      <c r="AV319" s="79"/>
      <c r="AW319" s="1218" t="str">
        <f t="shared" si="281"/>
        <v/>
      </c>
      <c r="AX319" s="213" t="str">
        <f t="shared" si="382"/>
        <v xml:space="preserve"> </v>
      </c>
      <c r="AY319" s="213" t="str">
        <f t="shared" si="209"/>
        <v xml:space="preserve"> </v>
      </c>
      <c r="AZ319" s="445"/>
      <c r="BA319" s="81"/>
      <c r="BB319" s="81"/>
      <c r="BC319" s="80"/>
      <c r="BD319" s="245"/>
      <c r="BE319" s="442"/>
      <c r="BF319" s="442"/>
      <c r="BG319" s="442"/>
      <c r="BH319" s="219" t="str">
        <f t="shared" si="383"/>
        <v xml:space="preserve"> </v>
      </c>
      <c r="BI319" s="446"/>
      <c r="BJ319" s="704"/>
      <c r="BK319" s="81"/>
      <c r="BL319" s="451"/>
      <c r="BM319" s="450"/>
      <c r="BN319" s="449"/>
      <c r="BO319" s="449"/>
      <c r="BP319" s="81"/>
      <c r="BQ319" s="81"/>
      <c r="BR319" s="81"/>
      <c r="BS319" s="81"/>
      <c r="BT319" s="81"/>
      <c r="BU319" s="81"/>
      <c r="BV319" s="81"/>
      <c r="BW319" s="81"/>
      <c r="BX319" s="81"/>
      <c r="BY319" s="81"/>
      <c r="BZ319" s="81"/>
      <c r="CA319" s="81"/>
      <c r="CB319" s="81"/>
      <c r="CC319" s="81"/>
      <c r="CD319" s="81"/>
      <c r="CE319" s="81"/>
      <c r="CF319" s="81"/>
      <c r="CG319" s="81"/>
      <c r="CH319" s="81"/>
      <c r="CI319" s="81"/>
      <c r="CJ319" s="81"/>
      <c r="CK319" s="81"/>
      <c r="CL319" s="81"/>
      <c r="CM319" s="81"/>
      <c r="CN319" s="81"/>
      <c r="CO319" s="81"/>
      <c r="CP319" s="81"/>
      <c r="CQ319" s="81"/>
      <c r="CR319" s="81"/>
      <c r="CS319" s="81"/>
      <c r="CT319" s="81"/>
      <c r="CU319" s="81"/>
      <c r="CV319" s="81"/>
      <c r="CW319" s="81"/>
      <c r="CX319" s="81"/>
      <c r="CY319" s="81"/>
      <c r="CZ319" s="81"/>
      <c r="DA319" s="81"/>
      <c r="DB319" s="81"/>
      <c r="DC319" s="81"/>
      <c r="DD319" s="81"/>
      <c r="DE319" s="81"/>
      <c r="DF319" s="81"/>
      <c r="DG319" s="81"/>
      <c r="DH319" s="81"/>
      <c r="DI319" s="81"/>
      <c r="DJ319" s="81"/>
      <c r="DK319" s="448"/>
      <c r="DL319" s="213" t="str">
        <f t="shared" si="384"/>
        <v xml:space="preserve"> </v>
      </c>
      <c r="DM319" s="246">
        <f t="shared" si="203"/>
        <v>200</v>
      </c>
      <c r="DN319" s="447"/>
      <c r="DO319" s="449"/>
      <c r="DP319" s="81"/>
      <c r="DQ319" s="81"/>
      <c r="DR319" s="81"/>
      <c r="DS319" s="81"/>
      <c r="DT319" s="81"/>
      <c r="DU319" s="81"/>
      <c r="DV319" s="448"/>
      <c r="DW319" s="450"/>
      <c r="DX319" s="704"/>
      <c r="DY319" s="213" t="str">
        <f t="shared" si="217"/>
        <v xml:space="preserve"> </v>
      </c>
      <c r="DZ319" s="213" t="str">
        <f t="shared" si="218"/>
        <v xml:space="preserve"> </v>
      </c>
      <c r="EA319" s="247"/>
      <c r="EB319" s="247"/>
      <c r="EC319" s="247"/>
      <c r="ED319" s="247"/>
      <c r="EE319" s="247"/>
      <c r="EF319" s="247"/>
      <c r="EG319" s="450"/>
      <c r="EH319" s="704"/>
      <c r="EI319" s="213" t="str">
        <f t="shared" si="219"/>
        <v xml:space="preserve"> </v>
      </c>
      <c r="EJ319" s="213" t="str">
        <f t="shared" si="220"/>
        <v xml:space="preserve"> </v>
      </c>
      <c r="EK319" s="81"/>
      <c r="EL319" s="81"/>
      <c r="EM319" s="81"/>
      <c r="EN319" s="704"/>
      <c r="EO319" s="213" t="str">
        <f t="shared" si="221"/>
        <v xml:space="preserve"> </v>
      </c>
      <c r="EP319" s="249"/>
      <c r="EQ319" s="704"/>
      <c r="ER319" s="248"/>
      <c r="ES319" s="704"/>
      <c r="ET319" s="248"/>
      <c r="EU319" s="251"/>
      <c r="EV319" s="213" t="str">
        <f t="shared" si="222"/>
        <v xml:space="preserve"> </v>
      </c>
      <c r="EW319" s="213" t="str">
        <f t="shared" si="223"/>
        <v xml:space="preserve"> </v>
      </c>
      <c r="EX319" s="82"/>
      <c r="EY319" s="82"/>
      <c r="EZ319" s="82"/>
      <c r="FA319" s="248"/>
      <c r="FB319" s="1337" t="str">
        <f t="shared" si="224"/>
        <v xml:space="preserve"> </v>
      </c>
      <c r="FC319" s="452"/>
      <c r="FD319" s="213" t="str" cm="1">
        <f t="array" ref="FD319">IF(AND(SUM(COUNTIF(DO319:DV319,{"*実施*"}),COUNTIF(EA319:EF319,{"*実施*"}))&gt;0,FC319=""),"法に基づく措置あり→問12に記入",
IF(AND(SUM(COUNTIF(DO319:DV319,{"*実施*"}),COUNTIF(EA319:EF319,{"*実施*"}))&lt;1,FC319&lt;&gt;""),"法に基づく措置なし→問12に記入不要"," "))</f>
        <v xml:space="preserve"> </v>
      </c>
      <c r="FE319" s="449"/>
      <c r="FF319" s="704"/>
      <c r="FG319" s="81"/>
      <c r="FH319" s="449"/>
      <c r="FI319" s="1100"/>
      <c r="FJ319" s="1107" t="str">
        <f t="shared" si="385"/>
        <v xml:space="preserve"> </v>
      </c>
      <c r="FK319" s="779" t="str">
        <f>IF(SUM(COUNTIF(AA319:AB319," ")+COUNTIF(AF319:AG319," ")+COUNTIF(AQ319:AS319," ")+COUNTIF(AX319:AY319," "))&lt;9,"問4以前にエラーがあります","")</f>
        <v/>
      </c>
      <c r="FL319" s="212" t="str">
        <f t="shared" si="205"/>
        <v xml:space="preserve"> </v>
      </c>
      <c r="FM319" s="1335" t="str">
        <f t="shared" si="386"/>
        <v xml:space="preserve"> </v>
      </c>
      <c r="FN319" s="1273" t="str">
        <f t="shared" si="387"/>
        <v/>
      </c>
      <c r="FO319" s="1274" t="str">
        <f t="shared" si="388"/>
        <v/>
      </c>
      <c r="FP319" s="1275" t="str">
        <f t="shared" si="389"/>
        <v/>
      </c>
      <c r="FQ319" s="1275" t="str">
        <f t="shared" si="390"/>
        <v/>
      </c>
      <c r="FR319" s="1275" t="str">
        <f t="shared" si="391"/>
        <v/>
      </c>
      <c r="FS319" s="1275" t="str">
        <f t="shared" si="392"/>
        <v/>
      </c>
      <c r="FT319" s="1275" t="str">
        <f t="shared" si="393"/>
        <v/>
      </c>
      <c r="FU319" s="1275" t="str">
        <f t="shared" si="394"/>
        <v/>
      </c>
      <c r="FV319" s="1275" t="str">
        <f t="shared" si="395"/>
        <v/>
      </c>
      <c r="FW319" s="1275" t="str">
        <f t="shared" si="396"/>
        <v/>
      </c>
      <c r="FY319" s="1234" t="str">
        <f t="shared" si="410"/>
        <v xml:space="preserve"> </v>
      </c>
      <c r="FZ319" s="1234" t="str">
        <f t="shared" si="411"/>
        <v xml:space="preserve"> </v>
      </c>
      <c r="GA319" s="1234" t="str">
        <f t="shared" si="412"/>
        <v xml:space="preserve"> </v>
      </c>
      <c r="GB319" s="1234" t="str">
        <f t="shared" si="413"/>
        <v xml:space="preserve"> </v>
      </c>
      <c r="GC319" s="1234" t="str">
        <f t="shared" si="414"/>
        <v xml:space="preserve"> </v>
      </c>
      <c r="GD319" s="1234" t="str">
        <f t="shared" si="415"/>
        <v xml:space="preserve"> </v>
      </c>
      <c r="GE319" s="1234" t="str">
        <f t="shared" si="416"/>
        <v xml:space="preserve"> </v>
      </c>
      <c r="GF319" s="1234" t="str">
        <f t="shared" si="417"/>
        <v xml:space="preserve"> </v>
      </c>
      <c r="GG319" s="1234" t="str">
        <f t="shared" si="418"/>
        <v xml:space="preserve"> </v>
      </c>
      <c r="GH319" s="1234">
        <f t="shared" si="419"/>
        <v>0</v>
      </c>
      <c r="GI319" s="1234" t="str">
        <f t="shared" si="420"/>
        <v xml:space="preserve"> </v>
      </c>
      <c r="GJ319" s="1234" t="str">
        <f t="shared" si="421"/>
        <v xml:space="preserve"> </v>
      </c>
      <c r="GK319" s="1234" t="str">
        <f t="shared" si="422"/>
        <v xml:space="preserve"> </v>
      </c>
      <c r="GL319" s="1234" t="str">
        <f t="shared" si="423"/>
        <v xml:space="preserve"> </v>
      </c>
      <c r="GM319" s="1234" t="str">
        <f t="shared" si="424"/>
        <v xml:space="preserve"> </v>
      </c>
      <c r="GN319" s="1234" t="str">
        <f t="shared" si="425"/>
        <v xml:space="preserve"> </v>
      </c>
      <c r="GO319" s="1234" t="str">
        <f t="shared" si="426"/>
        <v xml:space="preserve"> </v>
      </c>
      <c r="GP319" s="1234" t="str">
        <f t="shared" si="427"/>
        <v xml:space="preserve"> </v>
      </c>
      <c r="GQ319" s="1234" t="str">
        <f t="shared" si="428"/>
        <v xml:space="preserve"> </v>
      </c>
      <c r="GR319" s="1234">
        <f t="shared" si="429"/>
        <v>0</v>
      </c>
      <c r="GS319" s="1234" t="str">
        <f t="shared" si="439"/>
        <v xml:space="preserve"> </v>
      </c>
      <c r="GT319" s="1234" t="str">
        <f t="shared" si="440"/>
        <v xml:space="preserve"> </v>
      </c>
      <c r="GU319" s="1234" t="str">
        <f t="shared" si="441"/>
        <v xml:space="preserve"> </v>
      </c>
      <c r="GV319" s="1234" t="str">
        <f t="shared" si="442"/>
        <v xml:space="preserve"> </v>
      </c>
      <c r="GW319" s="1234" t="str">
        <f t="shared" si="443"/>
        <v xml:space="preserve"> </v>
      </c>
      <c r="GX319" s="1234" t="str">
        <f t="shared" si="444"/>
        <v xml:space="preserve"> </v>
      </c>
      <c r="GY319" s="1234" t="str">
        <f t="shared" si="445"/>
        <v xml:space="preserve"> </v>
      </c>
      <c r="GZ319" s="1234" t="str">
        <f t="shared" si="446"/>
        <v xml:space="preserve"> </v>
      </c>
      <c r="HA319" s="1234" t="str">
        <f t="shared" si="447"/>
        <v xml:space="preserve"> </v>
      </c>
      <c r="HB319" s="1234">
        <f t="shared" si="430"/>
        <v>0</v>
      </c>
      <c r="HC319" s="1234" t="str">
        <f t="shared" si="397"/>
        <v xml:space="preserve"> </v>
      </c>
      <c r="HD319" s="1234" t="str">
        <f t="shared" si="398"/>
        <v xml:space="preserve"> </v>
      </c>
      <c r="HE319" s="1234" t="str">
        <f t="shared" si="399"/>
        <v xml:space="preserve"> </v>
      </c>
      <c r="HF319" s="1234">
        <f t="shared" si="400"/>
        <v>0</v>
      </c>
      <c r="HG319" s="1234" t="str">
        <f t="shared" si="401"/>
        <v xml:space="preserve"> </v>
      </c>
      <c r="HH319" s="1234" t="str">
        <f t="shared" si="402"/>
        <v xml:space="preserve"> </v>
      </c>
      <c r="HI319" s="1234" t="str">
        <f t="shared" si="403"/>
        <v xml:space="preserve"> </v>
      </c>
      <c r="HJ319" s="1234" t="str">
        <f t="shared" si="404"/>
        <v xml:space="preserve"> </v>
      </c>
      <c r="HK319" s="1234" t="str">
        <f t="shared" si="405"/>
        <v xml:space="preserve"> </v>
      </c>
      <c r="HL319" s="1234" t="str">
        <f t="shared" si="406"/>
        <v xml:space="preserve"> </v>
      </c>
      <c r="HM319" s="1234" t="str">
        <f t="shared" si="407"/>
        <v xml:space="preserve"> </v>
      </c>
      <c r="HN319" s="1234">
        <f t="shared" si="408"/>
        <v>0</v>
      </c>
    </row>
    <row r="320" spans="1:222" ht="18" customHeight="1" thickTop="1">
      <c r="A320" s="724" t="s">
        <v>1172</v>
      </c>
      <c r="B320" s="50"/>
      <c r="C320" s="13"/>
      <c r="D320" s="13"/>
      <c r="E320" s="13"/>
      <c r="F320" s="13"/>
      <c r="G320" s="13"/>
      <c r="H320" s="13"/>
      <c r="I320" s="70"/>
      <c r="J320" s="70"/>
      <c r="K320" s="70"/>
      <c r="L320" s="70"/>
      <c r="M320" s="70"/>
      <c r="N320" s="70"/>
      <c r="O320" s="70"/>
      <c r="P320" s="70"/>
      <c r="Q320" s="70"/>
      <c r="R320" s="70"/>
      <c r="S320" s="70"/>
      <c r="T320" s="70"/>
      <c r="U320" s="70"/>
      <c r="V320" s="22"/>
      <c r="W320" s="22"/>
      <c r="X320" s="22"/>
      <c r="Y320" s="22"/>
      <c r="Z320" s="22"/>
      <c r="AA320" s="70"/>
      <c r="AB320" s="70"/>
      <c r="AC320" s="70"/>
      <c r="AD320" s="70"/>
      <c r="AE320" s="70"/>
      <c r="AF320" s="70"/>
      <c r="AG320" s="70"/>
      <c r="AH320" s="22"/>
      <c r="AM320" s="71"/>
      <c r="AN320" s="71"/>
      <c r="AO320" s="71"/>
      <c r="AP320" s="22"/>
      <c r="AQ320" s="22"/>
      <c r="AR320" s="22"/>
      <c r="AS320" s="22"/>
      <c r="AX320" s="54"/>
      <c r="AY320" s="54"/>
      <c r="AZ320" s="72"/>
      <c r="BA320" s="54"/>
      <c r="BB320" s="54"/>
      <c r="BC320" s="54"/>
      <c r="BD320" s="54"/>
      <c r="BE320" s="54"/>
      <c r="BF320" s="54"/>
      <c r="BG320" s="54"/>
      <c r="BH320" s="54"/>
      <c r="BI320" s="54"/>
      <c r="BJ320" s="54"/>
      <c r="BK320" s="54"/>
      <c r="BL320" s="54"/>
      <c r="BM320" s="54"/>
      <c r="BN320" s="54"/>
      <c r="BO320" s="54"/>
      <c r="BP320" s="54"/>
      <c r="BQ320" s="54"/>
      <c r="BR320" s="54"/>
      <c r="BS320" s="54"/>
      <c r="BT320" s="54"/>
      <c r="BU320" s="54"/>
      <c r="BV320" s="54"/>
      <c r="BW320" s="54"/>
      <c r="BX320" s="54"/>
      <c r="BY320" s="54"/>
      <c r="BZ320" s="54"/>
      <c r="CA320" s="54"/>
      <c r="CB320" s="54"/>
      <c r="CC320" s="54"/>
      <c r="CD320" s="54"/>
      <c r="CE320" s="54"/>
      <c r="CF320" s="54"/>
      <c r="CG320" s="54"/>
      <c r="CH320" s="54"/>
      <c r="CI320" s="54"/>
      <c r="CJ320" s="54"/>
      <c r="CK320" s="54"/>
      <c r="CL320" s="54"/>
      <c r="CM320" s="54"/>
      <c r="CN320" s="54"/>
      <c r="CO320" s="54"/>
      <c r="CP320" s="54"/>
      <c r="CQ320" s="54"/>
      <c r="CR320" s="54"/>
      <c r="CS320" s="54"/>
      <c r="CT320" s="54"/>
      <c r="CU320" s="54"/>
      <c r="CV320" s="54"/>
      <c r="CW320" s="54"/>
      <c r="CX320" s="54"/>
      <c r="CY320" s="54"/>
      <c r="CZ320" s="54"/>
      <c r="DA320" s="54"/>
      <c r="DB320" s="54"/>
      <c r="DC320" s="54"/>
      <c r="DD320" s="54"/>
      <c r="DE320" s="54"/>
      <c r="DF320" s="54"/>
      <c r="DG320" s="54"/>
      <c r="DH320" s="54"/>
      <c r="DI320" s="54"/>
      <c r="DJ320" s="54"/>
      <c r="DK320" s="54"/>
      <c r="DL320" s="54"/>
      <c r="DM320" s="54"/>
      <c r="DO320" s="73"/>
      <c r="DP320" s="73"/>
      <c r="DQ320" s="73"/>
      <c r="DR320" s="73"/>
      <c r="DS320" s="73"/>
      <c r="DT320" s="73"/>
      <c r="DU320" s="73"/>
      <c r="DV320" s="73"/>
      <c r="DW320" s="73"/>
      <c r="DX320" s="73"/>
      <c r="DY320" s="73"/>
      <c r="DZ320" s="73"/>
      <c r="EA320" s="73"/>
      <c r="EB320" s="73"/>
      <c r="EC320" s="73"/>
      <c r="ED320" s="73"/>
      <c r="EE320" s="73"/>
      <c r="EF320" s="73"/>
      <c r="EG320" s="73"/>
      <c r="EH320" s="73"/>
      <c r="EI320" s="73"/>
      <c r="EJ320" s="73"/>
      <c r="EP320" s="73"/>
      <c r="EQ320" s="73"/>
      <c r="ER320" s="73"/>
      <c r="ES320" s="73"/>
      <c r="ET320" s="73"/>
      <c r="EU320" s="73"/>
      <c r="EV320" s="73"/>
      <c r="EW320" s="73"/>
      <c r="EX320" s="73"/>
      <c r="EY320" s="73"/>
      <c r="EZ320" s="73"/>
      <c r="FA320" s="73"/>
      <c r="FB320" s="73"/>
      <c r="FC320" s="73"/>
      <c r="FD320" s="73"/>
      <c r="FE320" s="73"/>
      <c r="FF320" s="73"/>
      <c r="FG320" s="73"/>
      <c r="FH320" s="73"/>
      <c r="FI320" s="73"/>
      <c r="FJ320" s="73"/>
    </row>
    <row r="321" spans="1:166" ht="18" hidden="1" customHeight="1">
      <c r="A321" s="50"/>
      <c r="B321" s="50"/>
      <c r="C321" s="13"/>
      <c r="D321" s="13"/>
      <c r="E321" s="13"/>
      <c r="F321" s="13"/>
      <c r="G321" s="13"/>
      <c r="H321" s="13"/>
      <c r="I321" s="70"/>
      <c r="J321" s="70"/>
      <c r="K321" s="70"/>
      <c r="L321" s="70"/>
      <c r="M321" s="70"/>
      <c r="N321" s="70"/>
      <c r="O321" s="70"/>
      <c r="P321" s="70"/>
      <c r="Q321" s="70"/>
      <c r="R321" s="70"/>
      <c r="S321" s="70"/>
      <c r="T321" s="70"/>
      <c r="U321" s="70"/>
      <c r="V321" s="22"/>
      <c r="W321" s="22"/>
      <c r="X321" s="22"/>
      <c r="Y321" s="22"/>
      <c r="Z321" s="22"/>
      <c r="AA321" s="70"/>
      <c r="AB321" s="70"/>
      <c r="AC321" s="70"/>
      <c r="AD321" s="70"/>
      <c r="AE321" s="70"/>
      <c r="AF321" s="70"/>
      <c r="AG321" s="70"/>
      <c r="AH321" s="22"/>
      <c r="AM321" s="71"/>
      <c r="AN321" s="71"/>
      <c r="AO321" s="71"/>
      <c r="AP321" s="22"/>
      <c r="AQ321" s="22"/>
      <c r="AR321" s="22"/>
      <c r="AS321" s="22"/>
      <c r="AX321" s="54"/>
      <c r="AY321" s="54"/>
      <c r="AZ321" s="72"/>
      <c r="BA321" s="54"/>
      <c r="BB321" s="54"/>
      <c r="BC321" s="54"/>
      <c r="BD321" s="54"/>
      <c r="BE321" s="54"/>
      <c r="BF321" s="54"/>
      <c r="BG321" s="54"/>
      <c r="BH321" s="36"/>
      <c r="BI321" s="54"/>
      <c r="BJ321" s="54"/>
      <c r="BK321" s="54"/>
      <c r="BL321" s="54"/>
      <c r="BM321" s="54"/>
      <c r="BN321" s="54"/>
      <c r="BO321" s="54"/>
      <c r="BP321" s="54"/>
      <c r="BQ321" s="54"/>
      <c r="BR321" s="54"/>
      <c r="BS321" s="54"/>
      <c r="BT321" s="54"/>
      <c r="BU321" s="54"/>
      <c r="BV321" s="54"/>
      <c r="BW321" s="54"/>
      <c r="BX321" s="54"/>
      <c r="BY321" s="54"/>
      <c r="BZ321" s="54"/>
      <c r="CA321" s="54"/>
      <c r="CB321" s="54"/>
      <c r="CC321" s="54"/>
      <c r="CD321" s="54"/>
      <c r="CE321" s="54"/>
      <c r="CF321" s="54"/>
      <c r="CG321" s="54"/>
      <c r="CH321" s="54"/>
      <c r="CI321" s="54"/>
      <c r="CJ321" s="54"/>
      <c r="CK321" s="54"/>
      <c r="CL321" s="54"/>
      <c r="CM321" s="54"/>
      <c r="CN321" s="54"/>
      <c r="CO321" s="54"/>
      <c r="CP321" s="54"/>
      <c r="CQ321" s="54"/>
      <c r="CR321" s="54"/>
      <c r="CS321" s="54"/>
      <c r="CT321" s="54"/>
      <c r="CU321" s="54"/>
      <c r="CV321" s="54"/>
      <c r="CW321" s="54"/>
      <c r="CX321" s="54"/>
      <c r="CY321" s="54"/>
      <c r="CZ321" s="54"/>
      <c r="DA321" s="54"/>
      <c r="DB321" s="54"/>
      <c r="DC321" s="54"/>
      <c r="DD321" s="54"/>
      <c r="DE321" s="54"/>
      <c r="DF321" s="54"/>
      <c r="DG321" s="54"/>
      <c r="DH321" s="54"/>
      <c r="DI321" s="54"/>
      <c r="DJ321" s="54"/>
      <c r="DK321" s="54"/>
      <c r="DL321" s="54"/>
      <c r="DM321" s="54"/>
      <c r="DO321" s="73"/>
      <c r="DP321" s="73"/>
      <c r="DQ321" s="73"/>
      <c r="DR321" s="73"/>
      <c r="DS321" s="73"/>
      <c r="DT321" s="73"/>
      <c r="DU321" s="73"/>
      <c r="DV321" s="73"/>
      <c r="DW321" s="73"/>
      <c r="DX321" s="73"/>
      <c r="DY321" s="73"/>
      <c r="DZ321" s="73"/>
      <c r="EA321" s="73"/>
      <c r="EB321" s="73"/>
      <c r="EC321" s="73"/>
      <c r="ED321" s="73"/>
      <c r="EE321" s="73"/>
      <c r="EF321" s="73"/>
      <c r="EG321" s="73"/>
      <c r="EH321" s="73"/>
      <c r="EI321" s="73"/>
      <c r="EJ321" s="73"/>
      <c r="EP321" s="73"/>
      <c r="EQ321" s="73"/>
      <c r="ER321" s="73"/>
      <c r="ES321" s="73"/>
      <c r="ET321" s="73"/>
      <c r="EU321" s="73"/>
      <c r="EV321" s="73"/>
      <c r="EW321" s="73"/>
      <c r="EX321" s="73"/>
      <c r="EY321" s="73"/>
      <c r="EZ321" s="73"/>
      <c r="FA321" s="73"/>
      <c r="FB321" s="73"/>
      <c r="FC321" s="73"/>
      <c r="FD321" s="73"/>
      <c r="FE321" s="73"/>
      <c r="FF321" s="73"/>
      <c r="FG321" s="73"/>
      <c r="FH321" s="73"/>
      <c r="FI321" s="73"/>
      <c r="FJ321" s="73"/>
    </row>
    <row r="322" spans="1:166" ht="18" hidden="1" customHeight="1">
      <c r="A322" s="50"/>
      <c r="B322" s="50"/>
      <c r="C322" s="13"/>
      <c r="D322" s="13"/>
      <c r="E322" s="13"/>
      <c r="F322" s="13"/>
      <c r="G322" s="13"/>
      <c r="H322" s="13"/>
      <c r="I322" s="70"/>
      <c r="J322" s="70"/>
      <c r="K322" s="70"/>
      <c r="L322" s="70"/>
      <c r="M322" s="70"/>
      <c r="N322" s="70"/>
      <c r="O322" s="70"/>
      <c r="P322" s="70"/>
      <c r="Q322" s="70"/>
      <c r="R322" s="70"/>
      <c r="S322" s="70"/>
      <c r="T322" s="70"/>
      <c r="U322" s="70"/>
      <c r="V322" s="22"/>
      <c r="W322" s="22"/>
      <c r="X322" s="22"/>
      <c r="Y322" s="22"/>
      <c r="Z322" s="22"/>
      <c r="AA322" s="70"/>
      <c r="AB322" s="70"/>
      <c r="AC322" s="70"/>
      <c r="AD322" s="70"/>
      <c r="AE322" s="70"/>
      <c r="AF322" s="70"/>
      <c r="AG322" s="70"/>
      <c r="AH322" s="22"/>
      <c r="AM322" s="71"/>
      <c r="AN322" s="71"/>
      <c r="AO322" s="71"/>
      <c r="AP322" s="22"/>
      <c r="AQ322" s="22"/>
      <c r="AR322" s="22"/>
      <c r="AS322" s="22"/>
      <c r="AX322" s="54"/>
      <c r="AY322" s="54"/>
      <c r="AZ322" s="72"/>
      <c r="BA322" s="54"/>
      <c r="BB322" s="54"/>
      <c r="BC322" s="54"/>
      <c r="BD322" s="54"/>
      <c r="BE322" s="54"/>
      <c r="BF322" s="54"/>
      <c r="BG322" s="54"/>
      <c r="BH322" s="54"/>
      <c r="BI322" s="54"/>
      <c r="BJ322" s="54"/>
      <c r="BK322" s="54"/>
      <c r="BL322" s="54"/>
      <c r="BM322" s="54"/>
      <c r="BN322" s="54"/>
      <c r="BO322" s="54"/>
      <c r="BP322" s="54"/>
      <c r="BQ322" s="54"/>
      <c r="BR322" s="54"/>
      <c r="BS322" s="54"/>
      <c r="BT322" s="54"/>
      <c r="BU322" s="54"/>
      <c r="BV322" s="54"/>
      <c r="BW322" s="54"/>
      <c r="BX322" s="54"/>
      <c r="BY322" s="54"/>
      <c r="BZ322" s="54"/>
      <c r="CA322" s="54"/>
      <c r="CB322" s="54"/>
      <c r="CC322" s="54"/>
      <c r="CD322" s="54"/>
      <c r="CE322" s="54"/>
      <c r="CF322" s="54"/>
      <c r="CG322" s="54"/>
      <c r="CH322" s="54"/>
      <c r="CI322" s="54"/>
      <c r="CJ322" s="54"/>
      <c r="CK322" s="54"/>
      <c r="CL322" s="54"/>
      <c r="CM322" s="54"/>
      <c r="CN322" s="54"/>
      <c r="CO322" s="54"/>
      <c r="CP322" s="54"/>
      <c r="CQ322" s="54"/>
      <c r="CR322" s="54"/>
      <c r="CS322" s="54"/>
      <c r="CT322" s="54"/>
      <c r="CU322" s="54"/>
      <c r="CV322" s="54"/>
      <c r="CW322" s="54"/>
      <c r="CX322" s="54"/>
      <c r="CY322" s="54"/>
      <c r="CZ322" s="54"/>
      <c r="DA322" s="54"/>
      <c r="DB322" s="54"/>
      <c r="DC322" s="54"/>
      <c r="DD322" s="54"/>
      <c r="DE322" s="54"/>
      <c r="DF322" s="54"/>
      <c r="DG322" s="54"/>
      <c r="DH322" s="54"/>
      <c r="DI322" s="54"/>
      <c r="DJ322" s="54"/>
      <c r="DK322" s="54"/>
      <c r="DL322" s="54"/>
      <c r="DM322" s="54"/>
      <c r="DO322" s="73"/>
      <c r="DP322" s="73"/>
      <c r="DQ322" s="73"/>
      <c r="DR322" s="73"/>
      <c r="DS322" s="73"/>
      <c r="DT322" s="73"/>
      <c r="DU322" s="73"/>
      <c r="DV322" s="73"/>
      <c r="DW322" s="73"/>
      <c r="DX322" s="73"/>
      <c r="DY322" s="73"/>
      <c r="DZ322" s="73"/>
      <c r="EA322" s="73"/>
      <c r="EB322" s="73"/>
      <c r="EC322" s="73"/>
      <c r="ED322" s="73"/>
      <c r="EE322" s="73"/>
      <c r="EF322" s="73"/>
      <c r="EG322" s="73"/>
      <c r="EH322" s="73"/>
      <c r="EI322" s="73"/>
      <c r="EJ322" s="73"/>
      <c r="EP322" s="73"/>
      <c r="EQ322" s="73"/>
      <c r="ER322" s="73"/>
      <c r="ES322" s="73"/>
      <c r="ET322" s="73"/>
      <c r="EU322" s="73"/>
      <c r="EV322" s="73"/>
      <c r="EW322" s="73"/>
      <c r="EX322" s="73"/>
      <c r="EY322" s="73"/>
      <c r="EZ322" s="73"/>
      <c r="FA322" s="73"/>
      <c r="FB322" s="73"/>
      <c r="FC322" s="73"/>
      <c r="FD322" s="73"/>
      <c r="FE322" s="73"/>
      <c r="FF322" s="73"/>
      <c r="FG322" s="73"/>
      <c r="FH322" s="73"/>
      <c r="FI322" s="73"/>
      <c r="FJ322" s="73"/>
    </row>
    <row r="323" spans="1:166" ht="18" hidden="1" customHeight="1">
      <c r="A323" s="50"/>
      <c r="B323" s="50"/>
      <c r="C323" s="13"/>
      <c r="D323" s="13"/>
      <c r="E323" s="13"/>
      <c r="F323" s="13"/>
      <c r="G323" s="13"/>
      <c r="H323" s="13"/>
      <c r="I323" s="70"/>
      <c r="J323" s="70"/>
      <c r="K323" s="70"/>
      <c r="L323" s="70"/>
      <c r="M323" s="70"/>
      <c r="N323" s="70"/>
      <c r="O323" s="70"/>
      <c r="P323" s="70"/>
      <c r="Q323" s="70"/>
      <c r="R323" s="70"/>
      <c r="S323" s="70"/>
      <c r="T323" s="70"/>
      <c r="U323" s="70"/>
      <c r="V323" s="22"/>
      <c r="W323" s="22"/>
      <c r="X323" s="22"/>
      <c r="Y323" s="22"/>
      <c r="Z323" s="22"/>
      <c r="AA323" s="70"/>
      <c r="AB323" s="70"/>
      <c r="AC323" s="70"/>
      <c r="AD323" s="70"/>
      <c r="AE323" s="70"/>
      <c r="AF323" s="70"/>
      <c r="AG323" s="70"/>
      <c r="AH323" s="22"/>
      <c r="AM323" s="71"/>
      <c r="AN323" s="71"/>
      <c r="AO323" s="71"/>
      <c r="AP323" s="22"/>
      <c r="AQ323" s="22"/>
      <c r="AR323" s="22"/>
      <c r="AS323" s="22"/>
      <c r="AX323" s="54"/>
      <c r="AY323" s="54"/>
      <c r="AZ323" s="72"/>
      <c r="BA323" s="54"/>
      <c r="BB323" s="54"/>
      <c r="BC323" s="54"/>
      <c r="BD323" s="54"/>
      <c r="BE323" s="54"/>
      <c r="BF323" s="54"/>
      <c r="BG323" s="54"/>
      <c r="BH323" s="54"/>
      <c r="BI323" s="54"/>
      <c r="BJ323" s="54"/>
      <c r="BK323" s="54"/>
      <c r="BL323" s="54"/>
      <c r="BM323" s="54"/>
      <c r="BN323" s="54"/>
      <c r="BO323" s="54"/>
      <c r="BP323" s="54"/>
      <c r="BQ323" s="54"/>
      <c r="BR323" s="54"/>
      <c r="BS323" s="54"/>
      <c r="BT323" s="54"/>
      <c r="BU323" s="54"/>
      <c r="BV323" s="54"/>
      <c r="BW323" s="54"/>
      <c r="BX323" s="54"/>
      <c r="BY323" s="54"/>
      <c r="BZ323" s="54"/>
      <c r="CA323" s="54"/>
      <c r="CB323" s="54"/>
      <c r="CC323" s="54"/>
      <c r="CD323" s="54"/>
      <c r="CE323" s="54"/>
      <c r="CF323" s="54"/>
      <c r="CG323" s="54"/>
      <c r="CH323" s="54"/>
      <c r="CI323" s="54"/>
      <c r="CJ323" s="54"/>
      <c r="CK323" s="54"/>
      <c r="CL323" s="54"/>
      <c r="CM323" s="54"/>
      <c r="CN323" s="54"/>
      <c r="CO323" s="54"/>
      <c r="CP323" s="54"/>
      <c r="CQ323" s="54"/>
      <c r="CR323" s="54"/>
      <c r="CS323" s="54"/>
      <c r="CT323" s="54"/>
      <c r="CU323" s="54"/>
      <c r="CV323" s="54"/>
      <c r="CW323" s="54"/>
      <c r="CX323" s="54"/>
      <c r="CY323" s="54"/>
      <c r="CZ323" s="54"/>
      <c r="DA323" s="54"/>
      <c r="DB323" s="54"/>
      <c r="DC323" s="54"/>
      <c r="DD323" s="54"/>
      <c r="DE323" s="54"/>
      <c r="DF323" s="54"/>
      <c r="DG323" s="54"/>
      <c r="DH323" s="54"/>
      <c r="DI323" s="54"/>
      <c r="DJ323" s="54"/>
      <c r="DK323" s="54"/>
      <c r="DL323" s="54"/>
      <c r="DM323" s="54"/>
      <c r="DO323" s="73"/>
      <c r="DP323" s="73"/>
      <c r="DQ323" s="73"/>
      <c r="DR323" s="73"/>
      <c r="DS323" s="73"/>
      <c r="DT323" s="73"/>
      <c r="DU323" s="73"/>
      <c r="DV323" s="73"/>
      <c r="DW323" s="73"/>
      <c r="DX323" s="73"/>
      <c r="DY323" s="73"/>
      <c r="DZ323" s="73"/>
      <c r="EA323" s="73"/>
      <c r="EB323" s="73"/>
      <c r="EC323" s="73"/>
      <c r="ED323" s="73"/>
      <c r="EE323" s="73"/>
      <c r="EF323" s="73"/>
      <c r="EG323" s="73"/>
      <c r="EH323" s="73"/>
      <c r="EI323" s="73"/>
      <c r="EJ323" s="73"/>
      <c r="EP323" s="73"/>
      <c r="EQ323" s="73"/>
      <c r="ER323" s="73"/>
      <c r="ES323" s="73"/>
      <c r="ET323" s="73"/>
      <c r="EU323" s="73"/>
      <c r="EV323" s="73"/>
      <c r="EW323" s="73"/>
      <c r="EX323" s="73"/>
      <c r="EY323" s="73"/>
      <c r="EZ323" s="73"/>
      <c r="FA323" s="73"/>
      <c r="FB323" s="73"/>
      <c r="FC323" s="73"/>
      <c r="FD323" s="73"/>
      <c r="FE323" s="73"/>
      <c r="FF323" s="73"/>
      <c r="FG323" s="73"/>
      <c r="FH323" s="73"/>
      <c r="FI323" s="73"/>
      <c r="FJ323" s="73"/>
    </row>
    <row r="324" spans="1:166" ht="18" hidden="1" customHeight="1">
      <c r="A324" s="50"/>
      <c r="B324" s="50"/>
      <c r="C324" s="13"/>
      <c r="D324" s="13"/>
      <c r="E324" s="13"/>
      <c r="F324" s="13"/>
      <c r="G324" s="13"/>
      <c r="H324" s="13"/>
      <c r="I324" s="70"/>
      <c r="J324" s="70"/>
      <c r="K324" s="70"/>
      <c r="L324" s="70"/>
      <c r="M324" s="70"/>
      <c r="N324" s="70"/>
      <c r="O324" s="70"/>
      <c r="P324" s="70"/>
      <c r="Q324" s="70"/>
      <c r="R324" s="70"/>
      <c r="S324" s="70"/>
      <c r="T324" s="70"/>
      <c r="U324" s="70"/>
      <c r="V324" s="22"/>
      <c r="W324" s="22"/>
      <c r="X324" s="22"/>
      <c r="Y324" s="22"/>
      <c r="Z324" s="22"/>
      <c r="AA324" s="70"/>
      <c r="AB324" s="70"/>
      <c r="AC324" s="70"/>
      <c r="AD324" s="70"/>
      <c r="AE324" s="70"/>
      <c r="AF324" s="70"/>
      <c r="AG324" s="70"/>
      <c r="AH324" s="22"/>
      <c r="AM324" s="71"/>
      <c r="AN324" s="71"/>
      <c r="AO324" s="71"/>
      <c r="AP324" s="22"/>
      <c r="AQ324" s="22"/>
      <c r="AR324" s="22"/>
      <c r="AS324" s="22"/>
      <c r="AX324" s="54"/>
      <c r="AY324" s="54"/>
      <c r="AZ324" s="72"/>
      <c r="BA324" s="54"/>
      <c r="BB324" s="54"/>
      <c r="BC324" s="54"/>
      <c r="BD324" s="54"/>
      <c r="BE324" s="54"/>
      <c r="BF324" s="54"/>
      <c r="BG324" s="54"/>
      <c r="BH324" s="54"/>
      <c r="BI324" s="54"/>
      <c r="BJ324" s="54"/>
      <c r="BK324" s="54"/>
      <c r="BL324" s="54"/>
      <c r="BM324" s="54"/>
      <c r="BN324" s="54"/>
      <c r="BO324" s="54"/>
      <c r="BP324" s="54"/>
      <c r="BQ324" s="54"/>
      <c r="BR324" s="54"/>
      <c r="BS324" s="54"/>
      <c r="BT324" s="54"/>
      <c r="BU324" s="54"/>
      <c r="BV324" s="54"/>
      <c r="BW324" s="54"/>
      <c r="BX324" s="54"/>
      <c r="BY324" s="54"/>
      <c r="BZ324" s="54"/>
      <c r="CA324" s="54"/>
      <c r="CB324" s="54"/>
      <c r="CC324" s="54"/>
      <c r="CD324" s="54"/>
      <c r="CE324" s="54"/>
      <c r="CF324" s="54"/>
      <c r="CG324" s="54"/>
      <c r="CH324" s="54"/>
      <c r="CI324" s="54"/>
      <c r="CJ324" s="54"/>
      <c r="CK324" s="54"/>
      <c r="CL324" s="54"/>
      <c r="CM324" s="54"/>
      <c r="CN324" s="54"/>
      <c r="CO324" s="54"/>
      <c r="CP324" s="54"/>
      <c r="CQ324" s="54"/>
      <c r="CR324" s="54"/>
      <c r="CS324" s="54"/>
      <c r="CT324" s="54"/>
      <c r="CU324" s="54"/>
      <c r="CV324" s="54"/>
      <c r="CW324" s="54"/>
      <c r="CX324" s="54"/>
      <c r="CY324" s="54"/>
      <c r="CZ324" s="54"/>
      <c r="DA324" s="54"/>
      <c r="DB324" s="54"/>
      <c r="DC324" s="54"/>
      <c r="DD324" s="54"/>
      <c r="DE324" s="54"/>
      <c r="DF324" s="54"/>
      <c r="DG324" s="54"/>
      <c r="DH324" s="54"/>
      <c r="DI324" s="54"/>
      <c r="DJ324" s="54"/>
      <c r="DK324" s="54"/>
      <c r="DL324" s="54"/>
      <c r="DM324" s="54"/>
      <c r="DO324" s="73"/>
      <c r="DP324" s="73"/>
      <c r="DQ324" s="73"/>
      <c r="DR324" s="73"/>
      <c r="DS324" s="73"/>
      <c r="DT324" s="73"/>
      <c r="DU324" s="73"/>
      <c r="DV324" s="73"/>
      <c r="DW324" s="73"/>
      <c r="DX324" s="73"/>
      <c r="DY324" s="73"/>
      <c r="DZ324" s="73"/>
      <c r="EA324" s="73"/>
      <c r="EB324" s="73"/>
      <c r="EC324" s="73"/>
      <c r="ED324" s="73"/>
      <c r="EE324" s="73"/>
      <c r="EF324" s="73"/>
      <c r="EG324" s="73"/>
      <c r="EH324" s="73"/>
      <c r="EI324" s="73"/>
      <c r="EJ324" s="73"/>
      <c r="EP324" s="73"/>
      <c r="EQ324" s="73"/>
      <c r="ER324" s="73"/>
      <c r="ES324" s="73"/>
      <c r="ET324" s="73"/>
      <c r="EU324" s="73"/>
      <c r="EV324" s="73"/>
      <c r="EW324" s="73"/>
      <c r="EX324" s="73"/>
      <c r="EY324" s="73"/>
      <c r="EZ324" s="73"/>
      <c r="FA324" s="73"/>
      <c r="FB324" s="73"/>
      <c r="FC324" s="73"/>
      <c r="FD324" s="73"/>
      <c r="FE324" s="73"/>
      <c r="FF324" s="73"/>
      <c r="FG324" s="73"/>
      <c r="FH324" s="73"/>
      <c r="FI324" s="73"/>
      <c r="FJ324" s="73"/>
    </row>
    <row r="325" spans="1:166" ht="18" hidden="1" customHeight="1">
      <c r="A325" s="50"/>
      <c r="B325" s="50"/>
      <c r="C325" s="13"/>
      <c r="D325" s="13"/>
      <c r="E325" s="13"/>
      <c r="F325" s="13"/>
      <c r="G325" s="13"/>
      <c r="H325" s="13"/>
      <c r="I325" s="70"/>
      <c r="J325" s="70"/>
      <c r="K325" s="70"/>
      <c r="L325" s="70"/>
      <c r="M325" s="70"/>
      <c r="N325" s="70"/>
      <c r="O325" s="70"/>
      <c r="P325" s="70"/>
      <c r="Q325" s="70"/>
      <c r="R325" s="70"/>
      <c r="S325" s="70"/>
      <c r="T325" s="70"/>
      <c r="U325" s="70"/>
      <c r="V325" s="22"/>
      <c r="W325" s="22"/>
      <c r="X325" s="22"/>
      <c r="Y325" s="22"/>
      <c r="Z325" s="22"/>
      <c r="AA325" s="70"/>
      <c r="AB325" s="70"/>
      <c r="AC325" s="70"/>
      <c r="AD325" s="70"/>
      <c r="AE325" s="70"/>
      <c r="AF325" s="70"/>
      <c r="AG325" s="70"/>
      <c r="AH325" s="22"/>
      <c r="AM325" s="71"/>
      <c r="AN325" s="71"/>
      <c r="AO325" s="71"/>
      <c r="AP325" s="22"/>
      <c r="AQ325" s="22"/>
      <c r="AR325" s="22"/>
      <c r="AS325" s="22"/>
      <c r="AX325" s="54"/>
      <c r="AY325" s="54"/>
      <c r="AZ325" s="72"/>
      <c r="BA325" s="54"/>
      <c r="BB325" s="54"/>
      <c r="BC325" s="54"/>
      <c r="BD325" s="54"/>
      <c r="BE325" s="54"/>
      <c r="BF325" s="54"/>
      <c r="BG325" s="54"/>
      <c r="BH325" s="54"/>
      <c r="BI325" s="54"/>
      <c r="BJ325" s="54"/>
      <c r="BK325" s="54"/>
      <c r="BL325" s="54"/>
      <c r="BM325" s="54"/>
      <c r="BN325" s="54"/>
      <c r="BO325" s="54"/>
      <c r="BP325" s="54"/>
      <c r="BQ325" s="54"/>
      <c r="BR325" s="54"/>
      <c r="BS325" s="54"/>
      <c r="BT325" s="54"/>
      <c r="BU325" s="54"/>
      <c r="BV325" s="54"/>
      <c r="BW325" s="54"/>
      <c r="BX325" s="54"/>
      <c r="BY325" s="54"/>
      <c r="BZ325" s="54"/>
      <c r="CA325" s="54"/>
      <c r="CB325" s="54"/>
      <c r="CC325" s="54"/>
      <c r="CD325" s="54"/>
      <c r="CE325" s="54"/>
      <c r="CF325" s="54"/>
      <c r="CG325" s="54"/>
      <c r="CH325" s="54"/>
      <c r="CI325" s="54"/>
      <c r="CJ325" s="54"/>
      <c r="CK325" s="54"/>
      <c r="CL325" s="54"/>
      <c r="CM325" s="54"/>
      <c r="CN325" s="54"/>
      <c r="CO325" s="54"/>
      <c r="CP325" s="54"/>
      <c r="CQ325" s="54"/>
      <c r="CR325" s="54"/>
      <c r="CS325" s="54"/>
      <c r="CT325" s="54"/>
      <c r="CU325" s="54"/>
      <c r="CV325" s="54"/>
      <c r="CW325" s="54"/>
      <c r="CX325" s="54"/>
      <c r="CY325" s="54"/>
      <c r="CZ325" s="54"/>
      <c r="DA325" s="54"/>
      <c r="DB325" s="54"/>
      <c r="DC325" s="54"/>
      <c r="DD325" s="54"/>
      <c r="DE325" s="54"/>
      <c r="DF325" s="54"/>
      <c r="DG325" s="54"/>
      <c r="DH325" s="54"/>
      <c r="DI325" s="54"/>
      <c r="DJ325" s="54"/>
      <c r="DK325" s="54"/>
      <c r="DL325" s="54"/>
      <c r="DM325" s="54"/>
      <c r="DO325" s="73"/>
      <c r="DP325" s="73"/>
      <c r="DQ325" s="73"/>
      <c r="DR325" s="73"/>
      <c r="DS325" s="73"/>
      <c r="DT325" s="73"/>
      <c r="DU325" s="73"/>
      <c r="DV325" s="73"/>
      <c r="DW325" s="73"/>
      <c r="DX325" s="73"/>
      <c r="DY325" s="73"/>
      <c r="DZ325" s="73"/>
      <c r="EA325" s="73"/>
      <c r="EB325" s="73"/>
      <c r="EC325" s="73"/>
      <c r="ED325" s="73"/>
      <c r="EE325" s="73"/>
      <c r="EF325" s="73"/>
      <c r="EG325" s="73"/>
      <c r="EH325" s="73"/>
      <c r="EI325" s="73"/>
      <c r="EJ325" s="73"/>
      <c r="EP325" s="73"/>
      <c r="EQ325" s="73"/>
      <c r="ER325" s="73"/>
      <c r="ES325" s="73"/>
      <c r="ET325" s="73"/>
      <c r="EU325" s="73"/>
      <c r="EV325" s="73"/>
      <c r="EW325" s="73"/>
      <c r="EX325" s="73"/>
      <c r="EY325" s="73"/>
      <c r="EZ325" s="73"/>
      <c r="FA325" s="73"/>
      <c r="FB325" s="73"/>
      <c r="FC325" s="73"/>
      <c r="FD325" s="73"/>
      <c r="FE325" s="73"/>
      <c r="FF325" s="73"/>
      <c r="FG325" s="73"/>
      <c r="FH325" s="73"/>
      <c r="FI325" s="73"/>
      <c r="FJ325" s="73"/>
    </row>
    <row r="326" spans="1:166" ht="18" hidden="1" customHeight="1">
      <c r="A326" s="50"/>
      <c r="B326" s="50"/>
      <c r="C326" s="13"/>
      <c r="D326" s="13"/>
      <c r="E326" s="13"/>
      <c r="F326" s="13"/>
      <c r="G326" s="13"/>
      <c r="H326" s="13"/>
      <c r="I326" s="70"/>
      <c r="J326" s="70"/>
      <c r="K326" s="70"/>
      <c r="L326" s="70"/>
      <c r="M326" s="70"/>
      <c r="N326" s="70"/>
      <c r="O326" s="70"/>
      <c r="P326" s="70"/>
      <c r="Q326" s="70"/>
      <c r="R326" s="70"/>
      <c r="S326" s="70"/>
      <c r="T326" s="70"/>
      <c r="U326" s="70"/>
      <c r="V326" s="22"/>
      <c r="W326" s="22"/>
      <c r="X326" s="22"/>
      <c r="Y326" s="22"/>
      <c r="Z326" s="22"/>
      <c r="AA326" s="70"/>
      <c r="AB326" s="70"/>
      <c r="AC326" s="70"/>
      <c r="AD326" s="70"/>
      <c r="AE326" s="70"/>
      <c r="AF326" s="70"/>
      <c r="AG326" s="70"/>
      <c r="AH326" s="22"/>
      <c r="AM326" s="71"/>
      <c r="AN326" s="71"/>
      <c r="AO326" s="71"/>
      <c r="AP326" s="22"/>
      <c r="AQ326" s="22"/>
      <c r="AR326" s="22"/>
      <c r="AS326" s="22"/>
      <c r="AX326" s="54"/>
      <c r="AY326" s="54"/>
      <c r="AZ326" s="72"/>
      <c r="BA326" s="54"/>
      <c r="BB326" s="54"/>
      <c r="BC326" s="54"/>
      <c r="BD326" s="54"/>
      <c r="BE326" s="54"/>
      <c r="BF326" s="54"/>
      <c r="BG326" s="54"/>
      <c r="BH326" s="54"/>
      <c r="BI326" s="54"/>
      <c r="BJ326" s="54"/>
      <c r="BK326" s="54"/>
      <c r="BL326" s="54"/>
      <c r="BM326" s="54"/>
      <c r="BN326" s="54"/>
      <c r="BO326" s="54"/>
      <c r="BP326" s="54"/>
      <c r="BQ326" s="54"/>
      <c r="BR326" s="54"/>
      <c r="BS326" s="54"/>
      <c r="BT326" s="54"/>
      <c r="BU326" s="54"/>
      <c r="BV326" s="54"/>
      <c r="BW326" s="54"/>
      <c r="BX326" s="54"/>
      <c r="BY326" s="54"/>
      <c r="BZ326" s="54"/>
      <c r="CA326" s="54"/>
      <c r="CB326" s="54"/>
      <c r="CC326" s="54"/>
      <c r="CD326" s="54"/>
      <c r="CE326" s="54"/>
      <c r="CF326" s="54"/>
      <c r="CG326" s="54"/>
      <c r="CH326" s="54"/>
      <c r="CI326" s="54"/>
      <c r="CJ326" s="54"/>
      <c r="CK326" s="54"/>
      <c r="CL326" s="54"/>
      <c r="CM326" s="54"/>
      <c r="CN326" s="54"/>
      <c r="CO326" s="54"/>
      <c r="CP326" s="54"/>
      <c r="CQ326" s="54"/>
      <c r="CR326" s="54"/>
      <c r="CS326" s="54"/>
      <c r="CT326" s="54"/>
      <c r="CU326" s="54"/>
      <c r="CV326" s="54"/>
      <c r="CW326" s="54"/>
      <c r="CX326" s="54"/>
      <c r="CY326" s="54"/>
      <c r="CZ326" s="54"/>
      <c r="DA326" s="54"/>
      <c r="DB326" s="54"/>
      <c r="DC326" s="54"/>
      <c r="DD326" s="54"/>
      <c r="DE326" s="54"/>
      <c r="DF326" s="54"/>
      <c r="DG326" s="54"/>
      <c r="DH326" s="54"/>
      <c r="DI326" s="54"/>
      <c r="DJ326" s="54"/>
      <c r="DK326" s="54"/>
      <c r="DL326" s="54"/>
      <c r="DM326" s="54"/>
    </row>
    <row r="327" spans="1:166" ht="18" hidden="1" customHeight="1">
      <c r="A327" s="50"/>
      <c r="B327" s="50"/>
      <c r="C327" s="13"/>
      <c r="D327" s="13"/>
      <c r="E327" s="13"/>
      <c r="F327" s="13"/>
      <c r="G327" s="13"/>
      <c r="H327" s="13"/>
      <c r="I327" s="70"/>
      <c r="J327" s="70"/>
      <c r="K327" s="70"/>
      <c r="L327" s="70"/>
      <c r="M327" s="70"/>
      <c r="N327" s="70"/>
      <c r="O327" s="70"/>
      <c r="P327" s="70"/>
      <c r="Q327" s="70"/>
      <c r="R327" s="70"/>
      <c r="S327" s="70"/>
      <c r="T327" s="70"/>
      <c r="U327" s="70"/>
      <c r="V327" s="22"/>
      <c r="W327" s="22"/>
      <c r="X327" s="22"/>
      <c r="Y327" s="22"/>
      <c r="Z327" s="22"/>
      <c r="AA327" s="70"/>
      <c r="AB327" s="70"/>
      <c r="AC327" s="70"/>
      <c r="AD327" s="70"/>
      <c r="AE327" s="70"/>
      <c r="AF327" s="70"/>
      <c r="AG327" s="70"/>
      <c r="AH327" s="22"/>
      <c r="AM327" s="71"/>
      <c r="AN327" s="71"/>
      <c r="AO327" s="71"/>
      <c r="AP327" s="22"/>
      <c r="AQ327" s="22"/>
      <c r="AR327" s="22"/>
      <c r="AS327" s="22"/>
      <c r="AX327" s="54"/>
      <c r="AY327" s="54"/>
      <c r="AZ327" s="72"/>
      <c r="BA327" s="54"/>
      <c r="BB327" s="54"/>
      <c r="BC327" s="54"/>
      <c r="BD327" s="54"/>
      <c r="BE327" s="54"/>
      <c r="BF327" s="54"/>
      <c r="BG327" s="54"/>
      <c r="BH327" s="54"/>
      <c r="BI327" s="54"/>
      <c r="BJ327" s="54"/>
      <c r="BK327" s="54"/>
      <c r="BL327" s="54"/>
      <c r="BM327" s="54"/>
      <c r="BN327" s="54"/>
      <c r="BO327" s="54"/>
      <c r="BP327" s="54"/>
      <c r="BQ327" s="54"/>
      <c r="BR327" s="54"/>
      <c r="BS327" s="54"/>
      <c r="BT327" s="54"/>
      <c r="BU327" s="54"/>
      <c r="BV327" s="54"/>
      <c r="BW327" s="54"/>
      <c r="BX327" s="54"/>
      <c r="BY327" s="54"/>
      <c r="BZ327" s="54"/>
      <c r="CA327" s="54"/>
      <c r="CB327" s="54"/>
      <c r="CC327" s="54"/>
      <c r="CD327" s="54"/>
      <c r="CE327" s="54"/>
      <c r="CF327" s="54"/>
      <c r="CG327" s="54"/>
      <c r="CH327" s="54"/>
      <c r="CI327" s="54"/>
      <c r="CJ327" s="54"/>
      <c r="CK327" s="54"/>
      <c r="CL327" s="54"/>
      <c r="CM327" s="54"/>
      <c r="CN327" s="54"/>
      <c r="CO327" s="54"/>
      <c r="CP327" s="54"/>
      <c r="CQ327" s="54"/>
      <c r="CR327" s="54"/>
      <c r="CS327" s="54"/>
      <c r="CT327" s="54"/>
      <c r="CU327" s="54"/>
      <c r="CV327" s="54"/>
      <c r="CW327" s="54"/>
      <c r="CX327" s="54"/>
      <c r="CY327" s="54"/>
      <c r="CZ327" s="54"/>
      <c r="DA327" s="54"/>
      <c r="DB327" s="54"/>
      <c r="DC327" s="54"/>
      <c r="DD327" s="54"/>
      <c r="DE327" s="54"/>
      <c r="DF327" s="54"/>
      <c r="DG327" s="54"/>
      <c r="DH327" s="54"/>
      <c r="DI327" s="54"/>
      <c r="DJ327" s="54"/>
      <c r="DK327" s="54"/>
      <c r="DL327" s="54"/>
      <c r="DM327" s="54"/>
    </row>
    <row r="328" spans="1:166" ht="18" hidden="1" customHeight="1">
      <c r="A328" s="50"/>
      <c r="B328" s="50"/>
      <c r="C328" s="13"/>
      <c r="D328" s="13"/>
      <c r="E328" s="13"/>
      <c r="F328" s="13"/>
      <c r="G328" s="13"/>
      <c r="H328" s="13"/>
      <c r="I328" s="70"/>
      <c r="J328" s="70"/>
      <c r="K328" s="70"/>
      <c r="L328" s="70"/>
      <c r="M328" s="70"/>
      <c r="N328" s="70"/>
      <c r="O328" s="70"/>
      <c r="P328" s="70"/>
      <c r="Q328" s="70"/>
      <c r="R328" s="70"/>
      <c r="S328" s="70"/>
      <c r="T328" s="70"/>
      <c r="U328" s="70"/>
      <c r="V328" s="22"/>
      <c r="W328" s="22"/>
      <c r="X328" s="22"/>
      <c r="Y328" s="22"/>
      <c r="Z328" s="22"/>
      <c r="AA328" s="70"/>
      <c r="AB328" s="70"/>
      <c r="AC328" s="70"/>
      <c r="AD328" s="70"/>
      <c r="AE328" s="70"/>
      <c r="AF328" s="70"/>
      <c r="AG328" s="70"/>
      <c r="AH328" s="22"/>
      <c r="AM328" s="71"/>
      <c r="AN328" s="71"/>
      <c r="AO328" s="71"/>
      <c r="AP328" s="22"/>
      <c r="AQ328" s="22"/>
      <c r="AR328" s="22"/>
      <c r="AS328" s="22"/>
      <c r="AX328" s="54"/>
      <c r="AY328" s="54"/>
      <c r="AZ328" s="72"/>
      <c r="BA328" s="54"/>
      <c r="BB328" s="54"/>
      <c r="BC328" s="54"/>
      <c r="BD328" s="54"/>
      <c r="BE328" s="54"/>
      <c r="BF328" s="54"/>
      <c r="BG328" s="54"/>
      <c r="BH328" s="54"/>
      <c r="BI328" s="54"/>
      <c r="BJ328" s="54"/>
      <c r="BK328" s="54"/>
      <c r="BL328" s="54"/>
      <c r="BM328" s="54"/>
      <c r="BN328" s="54"/>
      <c r="BO328" s="54"/>
      <c r="BP328" s="54"/>
      <c r="BQ328" s="54"/>
      <c r="BR328" s="54"/>
      <c r="BS328" s="54"/>
      <c r="BT328" s="54"/>
      <c r="BU328" s="54"/>
      <c r="BV328" s="54"/>
      <c r="BW328" s="54"/>
      <c r="BX328" s="54"/>
      <c r="BY328" s="54"/>
      <c r="BZ328" s="54"/>
      <c r="CA328" s="54"/>
      <c r="CB328" s="54"/>
      <c r="CC328" s="54"/>
      <c r="CD328" s="54"/>
      <c r="CE328" s="54"/>
      <c r="CF328" s="54"/>
      <c r="CG328" s="54"/>
      <c r="CH328" s="54"/>
      <c r="CI328" s="54"/>
      <c r="CJ328" s="54"/>
      <c r="CK328" s="54"/>
      <c r="CL328" s="54"/>
      <c r="CM328" s="54"/>
      <c r="CN328" s="54"/>
      <c r="CO328" s="54"/>
      <c r="CP328" s="54"/>
      <c r="CQ328" s="54"/>
      <c r="CR328" s="54"/>
      <c r="CS328" s="54"/>
      <c r="CT328" s="54"/>
      <c r="CU328" s="54"/>
      <c r="CV328" s="54"/>
      <c r="CW328" s="54"/>
      <c r="CX328" s="54"/>
      <c r="CY328" s="54"/>
      <c r="CZ328" s="54"/>
      <c r="DA328" s="54"/>
      <c r="DB328" s="54"/>
      <c r="DC328" s="54"/>
      <c r="DD328" s="54"/>
      <c r="DE328" s="54"/>
      <c r="DF328" s="54"/>
      <c r="DG328" s="54"/>
      <c r="DH328" s="54"/>
      <c r="DI328" s="54"/>
      <c r="DJ328" s="54"/>
      <c r="DK328" s="54"/>
      <c r="DL328" s="54"/>
      <c r="DM328" s="54"/>
    </row>
    <row r="330" spans="1:166" hidden="1">
      <c r="BK330" s="1653"/>
      <c r="BL330" s="565"/>
      <c r="BM330" s="565"/>
      <c r="BN330" s="565"/>
      <c r="BO330" s="565"/>
    </row>
    <row r="331" spans="1:166" hidden="1">
      <c r="BK331" s="1653"/>
      <c r="BL331" s="565"/>
      <c r="BM331" s="565"/>
      <c r="BN331" s="565"/>
      <c r="BO331" s="565"/>
    </row>
  </sheetData>
  <sheetProtection sheet="1" selectLockedCells="1"/>
  <mergeCells count="139">
    <mergeCell ref="FM116:FM117"/>
    <mergeCell ref="FR113:FR115"/>
    <mergeCell ref="FQ113:FQ115"/>
    <mergeCell ref="FP113:FP115"/>
    <mergeCell ref="FN113:FN115"/>
    <mergeCell ref="FV116:FV117"/>
    <mergeCell ref="FU116:FU117"/>
    <mergeCell ref="FO116:FO117"/>
    <mergeCell ref="FO113:FO115"/>
    <mergeCell ref="FM113:FM114"/>
    <mergeCell ref="FW113:FW115"/>
    <mergeCell ref="FV113:FV115"/>
    <mergeCell ref="FU113:FU115"/>
    <mergeCell ref="FT113:FT115"/>
    <mergeCell ref="FS113:FS115"/>
    <mergeCell ref="FN116:FN117"/>
    <mergeCell ref="FP116:FP117"/>
    <mergeCell ref="FQ116:FQ117"/>
    <mergeCell ref="FR116:FR117"/>
    <mergeCell ref="FS116:FS117"/>
    <mergeCell ref="FT116:FT117"/>
    <mergeCell ref="FL111:FL112"/>
    <mergeCell ref="FL113:FL114"/>
    <mergeCell ref="EW113:EW114"/>
    <mergeCell ref="EV113:EV114"/>
    <mergeCell ref="FD111:FD112"/>
    <mergeCell ref="FD113:FD114"/>
    <mergeCell ref="EV111:EV112"/>
    <mergeCell ref="EW111:EW112"/>
    <mergeCell ref="BH111:BH112"/>
    <mergeCell ref="BH113:BH114"/>
    <mergeCell ref="EI113:EI114"/>
    <mergeCell ref="EJ113:EJ114"/>
    <mergeCell ref="EI111:EI112"/>
    <mergeCell ref="EJ111:EJ112"/>
    <mergeCell ref="BK330:BK331"/>
    <mergeCell ref="DL113:DL114"/>
    <mergeCell ref="EO113:EO114"/>
    <mergeCell ref="EO111:EO112"/>
    <mergeCell ref="DO115:DX115"/>
    <mergeCell ref="EK115:EN115"/>
    <mergeCell ref="EA115:EH115"/>
    <mergeCell ref="A1:B1"/>
    <mergeCell ref="BC116:BD116"/>
    <mergeCell ref="I115:Z115"/>
    <mergeCell ref="AZ109:AZ117"/>
    <mergeCell ref="BK116:BK117"/>
    <mergeCell ref="BJ116:BJ117"/>
    <mergeCell ref="BP116:BP117"/>
    <mergeCell ref="DJ116:DJ117"/>
    <mergeCell ref="DM115:DM117"/>
    <mergeCell ref="AC112:AC113"/>
    <mergeCell ref="V116:V117"/>
    <mergeCell ref="U116:U117"/>
    <mergeCell ref="T116:T117"/>
    <mergeCell ref="S116:S117"/>
    <mergeCell ref="Z116:Z117"/>
    <mergeCell ref="AU116:AU117"/>
    <mergeCell ref="AT116:AT117"/>
    <mergeCell ref="DU116:DU117"/>
    <mergeCell ref="BI109:BI117"/>
    <mergeCell ref="EN116:EN117"/>
    <mergeCell ref="DY111:DY112"/>
    <mergeCell ref="EF116:EF117"/>
    <mergeCell ref="EE116:EE117"/>
    <mergeCell ref="ED116:ED117"/>
    <mergeCell ref="EC116:EC117"/>
    <mergeCell ref="EB116:EB117"/>
    <mergeCell ref="EA116:EA117"/>
    <mergeCell ref="DX116:DX117"/>
    <mergeCell ref="DY113:DY114"/>
    <mergeCell ref="DZ113:DZ114"/>
    <mergeCell ref="DZ111:DZ112"/>
    <mergeCell ref="DT116:DT117"/>
    <mergeCell ref="DS116:DS117"/>
    <mergeCell ref="DR116:DR117"/>
    <mergeCell ref="DQ116:DQ117"/>
    <mergeCell ref="A112:B112"/>
    <mergeCell ref="AH115:AP115"/>
    <mergeCell ref="AT115:AV115"/>
    <mergeCell ref="BJ112:BJ113"/>
    <mergeCell ref="DP116:DP117"/>
    <mergeCell ref="DO116:DO117"/>
    <mergeCell ref="DL111:DL112"/>
    <mergeCell ref="DN111:DN117"/>
    <mergeCell ref="BE116:BG116"/>
    <mergeCell ref="BA115:BG115"/>
    <mergeCell ref="AM116:AM117"/>
    <mergeCell ref="AO116:AO117"/>
    <mergeCell ref="A111:B111"/>
    <mergeCell ref="AI116:AI117"/>
    <mergeCell ref="ER116:ER117"/>
    <mergeCell ref="ET116:ET117"/>
    <mergeCell ref="DV116:DV117"/>
    <mergeCell ref="A110:B110"/>
    <mergeCell ref="A114:B114"/>
    <mergeCell ref="A115:E115"/>
    <mergeCell ref="G116:G117"/>
    <mergeCell ref="F116:F117"/>
    <mergeCell ref="R116:R117"/>
    <mergeCell ref="Q116:Q117"/>
    <mergeCell ref="P116:P117"/>
    <mergeCell ref="O116:O117"/>
    <mergeCell ref="N116:N117"/>
    <mergeCell ref="A113:B113"/>
    <mergeCell ref="C114:D114"/>
    <mergeCell ref="M116:M117"/>
    <mergeCell ref="L116:L117"/>
    <mergeCell ref="K116:K117"/>
    <mergeCell ref="J116:J117"/>
    <mergeCell ref="I116:I117"/>
    <mergeCell ref="BB116:BB117"/>
    <mergeCell ref="BA116:BA117"/>
    <mergeCell ref="AC116:AC117"/>
    <mergeCell ref="AC115:AE115"/>
    <mergeCell ref="FG116:FG117"/>
    <mergeCell ref="FE115:FG115"/>
    <mergeCell ref="FH116:FH117"/>
    <mergeCell ref="FH115:FI115"/>
    <mergeCell ref="FE116:FE117"/>
    <mergeCell ref="FI116:FI117"/>
    <mergeCell ref="BN116:BN117"/>
    <mergeCell ref="BQ116:BW116"/>
    <mergeCell ref="BX116:CJ116"/>
    <mergeCell ref="CK116:CS116"/>
    <mergeCell ref="CT116:DA116"/>
    <mergeCell ref="EX115:FA115"/>
    <mergeCell ref="EX116:EX117"/>
    <mergeCell ref="EZ116:EZ117"/>
    <mergeCell ref="EY116:EY117"/>
    <mergeCell ref="FC115:FC117"/>
    <mergeCell ref="DB116:DD116"/>
    <mergeCell ref="DE116:DI116"/>
    <mergeCell ref="EL116:EL117"/>
    <mergeCell ref="EK116:EK117"/>
    <mergeCell ref="EM116:EM117"/>
    <mergeCell ref="EP115:EU115"/>
    <mergeCell ref="EH116:EH117"/>
    <mergeCell ref="EP116:EP117"/>
  </mergeCells>
  <phoneticPr fontId="31"/>
  <dataValidations xWindow="676" yWindow="663" count="95">
    <dataValidation type="list" allowBlank="1" showInputMessage="1" showErrorMessage="1" sqref="BE119:BG119 BD119:BD319" xr:uid="{00000000-0002-0000-0200-000000000000}">
      <formula1>$BD$87:$BD$88</formula1>
    </dataValidation>
    <dataValidation type="list" allowBlank="1" showInputMessage="1" showErrorMessage="1" sqref="DP119:DV119 DO119:DO319" xr:uid="{00000000-0002-0000-0200-000001000000}">
      <formula1>$DO$87:$DO$91</formula1>
    </dataValidation>
    <dataValidation type="list" allowBlank="1" showInputMessage="1" showErrorMessage="1" sqref="EP119 EP121:EP319" xr:uid="{00000000-0002-0000-0200-000002000000}">
      <formula1>$EP$87:$EP$89</formula1>
    </dataValidation>
    <dataValidation type="list" allowBlank="1" showInputMessage="1" showErrorMessage="1" sqref="ER119 ER121:ER319" xr:uid="{00000000-0002-0000-0200-000003000000}">
      <formula1>$ER$87:$ER$89</formula1>
    </dataValidation>
    <dataValidation type="list" allowBlank="1" showInputMessage="1" showErrorMessage="1" sqref="ET119 ET121:ET319" xr:uid="{00000000-0002-0000-0200-000004000000}">
      <formula1>$ET$87:$ET$89</formula1>
    </dataValidation>
    <dataValidation type="list" allowBlank="1" showInputMessage="1" showErrorMessage="1" sqref="EK119:EM119 EK121:EK319" xr:uid="{00000000-0002-0000-0200-000005000000}">
      <formula1>$EK$87:$EK$91</formula1>
    </dataValidation>
    <dataValidation type="list" allowBlank="1" showInputMessage="1" showErrorMessage="1" promptTitle="　★　注意　★" prompt="b)、c)、d)の場合、_x000a_被虐待者・虐待者が特定できていない理由を右欄→に記入します。" sqref="DJ119:DJ319" xr:uid="{00000000-0002-0000-0200-000006000000}">
      <formula1>$DJ$87:$DJ$91</formula1>
    </dataValidation>
    <dataValidation type="list" allowBlank="1" showInputMessage="1" showErrorMessage="1" sqref="BA119:BA319" xr:uid="{00000000-0002-0000-0200-000007000000}">
      <formula1>$BA$87:$BA$91</formula1>
    </dataValidation>
    <dataValidation type="list" allowBlank="1" showInputMessage="1" showErrorMessage="1" sqref="BB119:BB319" xr:uid="{00000000-0002-0000-0200-000008000000}">
      <formula1>$BB$87:$BB$92</formula1>
    </dataValidation>
    <dataValidation type="list" allowBlank="1" showInputMessage="1" showErrorMessage="1" promptTitle="　★　注意　★" prompt="問3_1-1)　で、_x000a_「c)虐待の事実の判断に至らなかった」_x000a_場合に回答します。" sqref="AV119" xr:uid="{00000000-0002-0000-0200-000009000000}">
      <formula1>$AV$87:$AV$89</formula1>
    </dataValidation>
    <dataValidation type="list" allowBlank="1" showInputMessage="1" showErrorMessage="1" prompt="　★　注意　★_x000a_都道府県へ直接通報等があったが、_x000a_市町村へも通報等があり、_x000a_市町村から報告があった事例は_x000a__x000a_「市町村が受理」として回答" sqref="H119:H319" xr:uid="{00000000-0002-0000-0200-00000A000000}">
      <formula1>$H$87:$H$89</formula1>
    </dataValidation>
    <dataValidation type="list" allowBlank="1" showInputMessage="1" showErrorMessage="1" sqref="FO119 G119:G319" xr:uid="{00000000-0002-0000-0200-00000B000000}">
      <formula1>$G$87:$G$90</formula1>
    </dataValidation>
    <dataValidation type="list" allowBlank="1" showInputMessage="1" showErrorMessage="1" sqref="AM119:AM319" xr:uid="{00000000-0002-0000-0200-00000C000000}">
      <formula1>$AM$87:$AM$90</formula1>
    </dataValidation>
    <dataValidation type="list" allowBlank="1" showInputMessage="1" showErrorMessage="1" promptTitle="　　　★　注意　★" prompt="　　d）その他の場合、_x000a_右欄に具体的内容を記載してください。" sqref="AO119:AO319" xr:uid="{00000000-0002-0000-0200-00000D000000}">
      <formula1>$AO$87:$AO$91</formula1>
    </dataValidation>
    <dataValidation type="list" allowBlank="1" showInputMessage="1" showErrorMessage="1" sqref="Z119:Z319" xr:uid="{00000000-0002-0000-0200-00000E000000}">
      <formula1>$Z$87:$Z$92</formula1>
    </dataValidation>
    <dataValidation type="list" allowBlank="1" showInputMessage="1" showErrorMessage="1" sqref="AH119:AH319" xr:uid="{00000000-0002-0000-0200-00000F000000}">
      <formula1>$AH$87:$AH$90</formula1>
    </dataValidation>
    <dataValidation type="list" allowBlank="1" showInputMessage="1" showErrorMessage="1" sqref="BC119:BC319" xr:uid="{00000000-0002-0000-0200-000010000000}">
      <formula1>$BC$87:$BC$88</formula1>
    </dataValidation>
    <dataValidation type="list" allowBlank="1" showErrorMessage="1" promptTitle="　★　注意　★" prompt="r)その他　を選択した場合は、_x000a_→右欄に具体的内容を記入します。" sqref="AC119:AD119 BK119:BL119 BK120:BK319" xr:uid="{00000000-0002-0000-0200-000011000000}">
      <formula1>$BK$87:$BK$101</formula1>
    </dataValidation>
    <dataValidation type="date" imeMode="disabled" operator="greaterThan" allowBlank="1" showInputMessage="1" showErrorMessage="1" error="日付は、_x000a_2014/4/1_x000a_h25.4.1_x000a_h25/4/1   の形式で入力してください。_x000a_一部分でも不明の場合は空白で結構です。_x000a_" sqref="EH119 BJ119 EN119 F119 ES119 AI119:AL119 EQ119 DX119 FN119 FP119:FV119" xr:uid="{00000000-0002-0000-0200-000012000000}">
      <formula1>38078</formula1>
    </dataValidation>
    <dataValidation allowBlank="1" showErrorMessage="1" promptTitle="　★　注意　★" prompt="r)その他　を選択した場合は、_x000a_→右欄に具体的内容を記入します。" sqref="BM119:BM319 BO119:BO319" xr:uid="{00000000-0002-0000-0200-000013000000}"/>
    <dataValidation type="list" allowBlank="1" showInputMessage="1" showErrorMessage="1" sqref="I119:V319" xr:uid="{00000000-0002-0000-0200-000014000000}">
      <formula1>$I$87:$I$92</formula1>
    </dataValidation>
    <dataValidation type="list" allowBlank="1" showErrorMessage="1" promptTitle="　★　注意　★" prompt="r)その他　を選択した場合は、_x000a_→右欄に具体的内容を記入します。" sqref="BN119:BN319" xr:uid="{00000000-0002-0000-0200-000015000000}">
      <formula1>$BN$87:$BN$90</formula1>
    </dataValidation>
    <dataValidation type="list" allowBlank="1" showInputMessage="1" showErrorMessage="1" sqref="BQ119:BQ319" xr:uid="{00000000-0002-0000-0200-000016000000}">
      <formula1>$BQ$87:$BQ$89</formula1>
    </dataValidation>
    <dataValidation type="list" allowBlank="1" showInputMessage="1" showErrorMessage="1" sqref="BR119:BR319" xr:uid="{00000000-0002-0000-0200-000017000000}">
      <formula1>$BR$87:$BR$89</formula1>
    </dataValidation>
    <dataValidation type="list" allowBlank="1" showInputMessage="1" showErrorMessage="1" sqref="BS119:BS319" xr:uid="{00000000-0002-0000-0200-000018000000}">
      <formula1>$BS$87:$BS$89</formula1>
    </dataValidation>
    <dataValidation type="list" allowBlank="1" showInputMessage="1" showErrorMessage="1" sqref="BT119:BT319" xr:uid="{00000000-0002-0000-0200-000019000000}">
      <formula1>$BT$87:$BT$89</formula1>
    </dataValidation>
    <dataValidation type="list" allowBlank="1" showInputMessage="1" showErrorMessage="1" sqref="BU119:BV119 BU120:BU319" xr:uid="{00000000-0002-0000-0200-00001A000000}">
      <formula1>$BU$87:$BU$89</formula1>
    </dataValidation>
    <dataValidation type="list" allowBlank="1" showInputMessage="1" showErrorMessage="1" sqref="BX119:BX319" xr:uid="{00000000-0002-0000-0200-00001B000000}">
      <formula1>$BX$87:$BX$89</formula1>
    </dataValidation>
    <dataValidation type="list" allowBlank="1" showInputMessage="1" showErrorMessage="1" sqref="BY119:BY319" xr:uid="{00000000-0002-0000-0200-00001C000000}">
      <formula1>$BY$87:$BY$89</formula1>
    </dataValidation>
    <dataValidation type="list" allowBlank="1" showInputMessage="1" showErrorMessage="1" sqref="BZ119:BZ319" xr:uid="{00000000-0002-0000-0200-00001D000000}">
      <formula1>$BZ$87:$BZ$89</formula1>
    </dataValidation>
    <dataValidation type="list" allowBlank="1" showInputMessage="1" showErrorMessage="1" sqref="CA119:CA319" xr:uid="{00000000-0002-0000-0200-00001E000000}">
      <formula1>$CA$87:$CA$89</formula1>
    </dataValidation>
    <dataValidation type="list" allowBlank="1" showInputMessage="1" showErrorMessage="1" sqref="CB119:CB319" xr:uid="{00000000-0002-0000-0200-00001F000000}">
      <formula1>$CB$87:$CB$89</formula1>
    </dataValidation>
    <dataValidation type="list" allowBlank="1" showInputMessage="1" showErrorMessage="1" sqref="CC119:CC319 CD120:CI120 CK120:CR120 CT120:CZ120 DB120:DC120" xr:uid="{00000000-0002-0000-0200-000020000000}">
      <formula1>$CC$87:$CC$89</formula1>
    </dataValidation>
    <dataValidation type="list" allowBlank="1" showInputMessage="1" showErrorMessage="1" sqref="CD119 CD121:CD319" xr:uid="{00000000-0002-0000-0200-000021000000}">
      <formula1>$CD$87:$CD$89</formula1>
    </dataValidation>
    <dataValidation type="list" allowBlank="1" showInputMessage="1" showErrorMessage="1" sqref="CE119 CE121:CE319" xr:uid="{00000000-0002-0000-0200-000022000000}">
      <formula1>$CE$87:$CE$89</formula1>
    </dataValidation>
    <dataValidation type="list" allowBlank="1" showInputMessage="1" showErrorMessage="1" sqref="CF119 CF121:CF319" xr:uid="{00000000-0002-0000-0200-000023000000}">
      <formula1>$CF$87:$CF$89</formula1>
    </dataValidation>
    <dataValidation type="list" allowBlank="1" showInputMessage="1" showErrorMessage="1" sqref="CG119 CG121:CG319" xr:uid="{00000000-0002-0000-0200-000024000000}">
      <formula1>$CG$87:$CG$89</formula1>
    </dataValidation>
    <dataValidation type="list" allowBlank="1" showInputMessage="1" showErrorMessage="1" sqref="CH119:CI119 CH121:CI319" xr:uid="{00000000-0002-0000-0200-000025000000}">
      <formula1>$CH$87:$CH$89</formula1>
    </dataValidation>
    <dataValidation type="list" allowBlank="1" showInputMessage="1" showErrorMessage="1" sqref="CK119 CK121:CK319" xr:uid="{00000000-0002-0000-0200-000026000000}">
      <formula1>$CK$87:$CK$89</formula1>
    </dataValidation>
    <dataValidation type="list" allowBlank="1" showInputMessage="1" showErrorMessage="1" sqref="CL119 CL121:CL319" xr:uid="{00000000-0002-0000-0200-000027000000}">
      <formula1>$CL$87:$CL$89</formula1>
    </dataValidation>
    <dataValidation type="list" allowBlank="1" showInputMessage="1" showErrorMessage="1" sqref="CM119 CM121:CM319" xr:uid="{00000000-0002-0000-0200-000028000000}">
      <formula1>$CM$87:$CM$89</formula1>
    </dataValidation>
    <dataValidation type="list" allowBlank="1" showInputMessage="1" showErrorMessage="1" sqref="CN119 CN121:CN319" xr:uid="{00000000-0002-0000-0200-000029000000}">
      <formula1>$CN$87:$CN$89</formula1>
    </dataValidation>
    <dataValidation type="list" allowBlank="1" showInputMessage="1" showErrorMessage="1" sqref="CO119 CO121:CO319" xr:uid="{00000000-0002-0000-0200-00002A000000}">
      <formula1>$CO$87:$CO$89</formula1>
    </dataValidation>
    <dataValidation type="list" allowBlank="1" showInputMessage="1" showErrorMessage="1" sqref="CP119 CP121:CP319" xr:uid="{00000000-0002-0000-0200-00002B000000}">
      <formula1>$CP$87:$CP$89</formula1>
    </dataValidation>
    <dataValidation type="list" allowBlank="1" showInputMessage="1" showErrorMessage="1" sqref="CQ119:CR119 CQ121:CQ319" xr:uid="{00000000-0002-0000-0200-00002C000000}">
      <formula1>$CQ$87:$CQ$89</formula1>
    </dataValidation>
    <dataValidation type="list" allowBlank="1" showInputMessage="1" showErrorMessage="1" sqref="CT119 CT121:CT319" xr:uid="{00000000-0002-0000-0200-00002D000000}">
      <formula1>$CT$87:$CT$89</formula1>
    </dataValidation>
    <dataValidation type="list" allowBlank="1" showInputMessage="1" showErrorMessage="1" sqref="CU119 CU121:CU319" xr:uid="{00000000-0002-0000-0200-00002E000000}">
      <formula1>$CU$87:$CU$89</formula1>
    </dataValidation>
    <dataValidation type="list" allowBlank="1" showInputMessage="1" showErrorMessage="1" sqref="CV119 CV121:CV319" xr:uid="{00000000-0002-0000-0200-00002F000000}">
      <formula1>$CV$87:$CV$89</formula1>
    </dataValidation>
    <dataValidation type="list" allowBlank="1" showInputMessage="1" showErrorMessage="1" sqref="CW119 CW121:CW319" xr:uid="{00000000-0002-0000-0200-000030000000}">
      <formula1>$CW$87:$CW$89</formula1>
    </dataValidation>
    <dataValidation type="list" allowBlank="1" showInputMessage="1" showErrorMessage="1" sqref="CX119 CX121:CX319" xr:uid="{00000000-0002-0000-0200-000031000000}">
      <formula1>$CX$87:$CX$89</formula1>
    </dataValidation>
    <dataValidation type="list" allowBlank="1" showInputMessage="1" showErrorMessage="1" sqref="CY119:CZ119 CY121:CY319" xr:uid="{00000000-0002-0000-0200-000032000000}">
      <formula1>$CY$87:$CY$89</formula1>
    </dataValidation>
    <dataValidation type="list" allowBlank="1" showInputMessage="1" showErrorMessage="1" sqref="EA119:EF119 EA120:EA319" xr:uid="{00000000-0002-0000-0200-000033000000}">
      <formula1>$EA$87:$EA$90</formula1>
    </dataValidation>
    <dataValidation type="list" allowBlank="1" showInputMessage="1" showErrorMessage="1" sqref="EX119 EX121:EX319" xr:uid="{00000000-0002-0000-0200-000034000000}">
      <formula1>$EX$87:$EX$89</formula1>
    </dataValidation>
    <dataValidation type="list" allowBlank="1" showInputMessage="1" showErrorMessage="1" sqref="EY119 EY121:EY319" xr:uid="{00000000-0002-0000-0200-000035000000}">
      <formula1>$EY$87:$EY$89</formula1>
    </dataValidation>
    <dataValidation type="list" allowBlank="1" showInputMessage="1" showErrorMessage="1" sqref="EZ119 EZ121:EZ319" xr:uid="{00000000-0002-0000-0200-000036000000}">
      <formula1>$EZ$87:$EZ$89</formula1>
    </dataValidation>
    <dataValidation type="list" allowBlank="1" showInputMessage="1" showErrorMessage="1" sqref="FE119 FE121:FE319" xr:uid="{00000000-0002-0000-0200-000037000000}">
      <formula1>$FE$87:$FE$89</formula1>
    </dataValidation>
    <dataValidation type="list" allowBlank="1" showInputMessage="1" showErrorMessage="1" sqref="DE119:DE319" xr:uid="{00000000-0002-0000-0200-000038000000}">
      <formula1>$DE$87:$DE$90</formula1>
    </dataValidation>
    <dataValidation type="list" allowBlank="1" showInputMessage="1" showErrorMessage="1" sqref="DF119:DF319" xr:uid="{00000000-0002-0000-0200-000039000000}">
      <formula1>$DF$87:$DF$90</formula1>
    </dataValidation>
    <dataValidation type="list" allowBlank="1" showInputMessage="1" showErrorMessage="1" sqref="DG119:DI119 DG120:DG319" xr:uid="{00000000-0002-0000-0200-00003A000000}">
      <formula1>$DG$87:$DG$90</formula1>
    </dataValidation>
    <dataValidation type="list" allowBlank="1" showInputMessage="1" showErrorMessage="1" sqref="DB119 DB121:DB319" xr:uid="{00000000-0002-0000-0200-00003C000000}">
      <formula1>$DB$87:$DB$89</formula1>
    </dataValidation>
    <dataValidation type="list" allowBlank="1" showInputMessage="1" showErrorMessage="1" sqref="DC119 DC121:DC319" xr:uid="{00000000-0002-0000-0200-00003D000000}">
      <formula1>$DC$87:$DC$89</formula1>
    </dataValidation>
    <dataValidation allowBlank="1" showInputMessage="1" showErrorMessage="1" prompt="1-2)_x000a_事実確認調査を行った結果で「c)虐待の事実の判断に至らなかった」を選択した場合、その理由を記入してください。" sqref="AN119" xr:uid="{ED5E1E50-B8D2-45FC-B3EE-58A409E02957}"/>
    <dataValidation type="date" imeMode="disabled" operator="greaterThan" allowBlank="1" showInputMessage="1" showErrorMessage="1" error="日付は、_x000a_2024/4/1_x000a_R6.4.1_x000a_R6/4/1   の形式で入力してください。" sqref="EN120:EN319 FF126:FF129 FE120:FF120 AI120:AI319 EH126:EH129 BJ120:BJ319 EQ120:EQ319 EP120 EK120:EM120 ER120 EH120 ET120:EU120 EX120:FA120 FC120 DX120:DX319 ES120:ES319 F120:F319" xr:uid="{280BE111-586B-4C36-872D-498B97C0613A}">
      <formula1>38078</formula1>
    </dataValidation>
    <dataValidation type="date" imeMode="disabled" operator="greaterThan" allowBlank="1" showInputMessage="1" showErrorMessage="1" error="日付は、_x000a_2024/4/1_x000a_R6.4.1_x000a_R6/4/1   の形式で入力してください。_x000a_" sqref="EH130:EH319 EH121:EH125 FF121:FF125 FF130:FF319" xr:uid="{0C719B49-D202-47BE-8682-4D94ABA70C44}">
      <formula1>38078</formula1>
    </dataValidation>
    <dataValidation type="list" allowBlank="1" showInputMessage="1" showErrorMessage="1" sqref="DH120:DH319" xr:uid="{FAB697C3-05AE-46F9-AEAC-D4544B69E383}">
      <formula1>$DH$87:$DH$90</formula1>
    </dataValidation>
    <dataValidation type="list" allowBlank="1" showInputMessage="1" showErrorMessage="1" sqref="DI120:DI319" xr:uid="{9B224C2E-EFAB-4786-9241-0A7E4B77C703}">
      <formula1>$DI$87:$DI$90</formula1>
    </dataValidation>
    <dataValidation type="list" allowBlank="1" showInputMessage="1" showErrorMessage="1" sqref="BE120:BE319" xr:uid="{8B9FDE6B-3332-45BB-AE21-A89E980CC160}">
      <formula1>$BE$87:$BE$90</formula1>
    </dataValidation>
    <dataValidation type="list" allowBlank="1" showInputMessage="1" showErrorMessage="1" sqref="BF120:BF319" xr:uid="{D8C2366E-9501-472D-8726-FE803DE084FE}">
      <formula1>$BF$87:$BF$90</formula1>
    </dataValidation>
    <dataValidation type="list" allowBlank="1" showInputMessage="1" showErrorMessage="1" sqref="BG120:BG319" xr:uid="{961BA49A-5FCB-451F-A9FA-9EFE0A07C277}">
      <formula1>$BG$87:$BG$90</formula1>
    </dataValidation>
    <dataValidation type="list" allowBlank="1" showInputMessage="1" showErrorMessage="1" sqref="AK121:AL125 AJ120:AL120 AJ121:AJ319" xr:uid="{36AB14FC-B66F-435F-957B-B6CFE06D6148}">
      <formula1>$AJ$87:$AJ$90</formula1>
    </dataValidation>
    <dataValidation type="list" allowBlank="1" showInputMessage="1" showErrorMessage="1" sqref="AK126:AK319" xr:uid="{A665615E-0A84-4B6A-823B-F2E5EC246A83}">
      <formula1>$AK$87:$AK$90</formula1>
    </dataValidation>
    <dataValidation type="list" allowBlank="1" showInputMessage="1" showErrorMessage="1" sqref="AL126:AL319" xr:uid="{B97D786F-CF91-48BA-A3E5-EF6C88F05C2C}">
      <formula1>$AL$87:$AL$90</formula1>
    </dataValidation>
    <dataValidation allowBlank="1" showInputMessage="1" showErrorMessage="1" prompt="1-3)_x000a_事実確認調査を行った結果で「c)虐待の事実の判断に至らなかった」を選択した場合、その理由を記入してください。" sqref="AN120:AN319" xr:uid="{3AA33F8C-85B3-4F6F-B19A-FAA3DE5D5798}"/>
    <dataValidation type="list" allowBlank="1" showInputMessage="1" showErrorMessage="1" sqref="BV120:BV319" xr:uid="{36C4EFC6-23B1-4AC5-AC04-709B40A43A79}">
      <formula1>$BV$87:$BV$89</formula1>
    </dataValidation>
    <dataValidation type="list" allowBlank="1" showInputMessage="1" showErrorMessage="1" sqref="CR121:CR319" xr:uid="{6CAACDAC-721E-4DBD-A3B2-9474D02A6888}">
      <formula1>$CR$87:$CR$89</formula1>
    </dataValidation>
    <dataValidation type="list" allowBlank="1" showInputMessage="1" showErrorMessage="1" sqref="CZ121:CZ319" xr:uid="{E59926EA-0608-431D-90F5-D1C55E941FD0}">
      <formula1>$CZ$87:$CZ$89</formula1>
    </dataValidation>
    <dataValidation type="list" allowBlank="1" showInputMessage="1" showErrorMessage="1" sqref="DP120:DP319" xr:uid="{ACF4D642-6523-4504-8BAF-D410865B51CE}">
      <formula1>$DP$87:$DP$91</formula1>
    </dataValidation>
    <dataValidation type="list" allowBlank="1" showInputMessage="1" showErrorMessage="1" sqref="DQ120:DQ319" xr:uid="{97075C04-B91B-4083-B01D-066B42A81CDA}">
      <formula1>$DQ$87:$DQ$91</formula1>
    </dataValidation>
    <dataValidation type="list" allowBlank="1" showInputMessage="1" showErrorMessage="1" sqref="DR120:DR319" xr:uid="{548EBAFD-131A-4624-854F-FCBBEDDD404A}">
      <formula1>$DR$87:$DR$91</formula1>
    </dataValidation>
    <dataValidation type="list" allowBlank="1" showInputMessage="1" showErrorMessage="1" sqref="DS120:DS319" xr:uid="{EBE09FE1-0371-48A0-B296-72A6C02A8B19}">
      <formula1>$DS$87:$DS$91</formula1>
    </dataValidation>
    <dataValidation type="list" allowBlank="1" showInputMessage="1" showErrorMessage="1" sqref="DT120:DT319" xr:uid="{94D4238B-A9BE-4066-9A12-9155316B9E5A}">
      <formula1>$DT$87:$DT$91</formula1>
    </dataValidation>
    <dataValidation type="list" allowBlank="1" showInputMessage="1" showErrorMessage="1" sqref="DU120:DU319" xr:uid="{563AC5A9-6F63-488E-B9E5-3EAE761CD6DA}">
      <formula1>$DU$87:$DU$91</formula1>
    </dataValidation>
    <dataValidation type="list" allowBlank="1" showInputMessage="1" showErrorMessage="1" sqref="DV120:DV319" xr:uid="{5F0B8527-9236-40C1-B772-725CE033C237}">
      <formula1>$DV$87:$DV$91</formula1>
    </dataValidation>
    <dataValidation type="list" allowBlank="1" showInputMessage="1" showErrorMessage="1" sqref="EB120:EB319" xr:uid="{029C9DB7-C217-4480-87AD-7578342F7AE2}">
      <formula1>$EB$87:$EB$90</formula1>
    </dataValidation>
    <dataValidation type="list" allowBlank="1" showInputMessage="1" showErrorMessage="1" sqref="EC120:EC319" xr:uid="{DADCE8FE-8567-4F97-B455-44B190690F5F}">
      <formula1>$EC$87:$EC$90</formula1>
    </dataValidation>
    <dataValidation type="list" allowBlank="1" showInputMessage="1" showErrorMessage="1" sqref="ED120:ED319" xr:uid="{A91542FD-BD8F-4662-A894-B11A7D3A4968}">
      <formula1>$ED$87:$ED$90</formula1>
    </dataValidation>
    <dataValidation type="list" allowBlank="1" showInputMessage="1" showErrorMessage="1" sqref="EE120:EE319" xr:uid="{F12652BB-A684-4F43-B08D-6A7DE3FCA3DE}">
      <formula1>$EE$87:$EE$90</formula1>
    </dataValidation>
    <dataValidation type="list" allowBlank="1" showInputMessage="1" showErrorMessage="1" sqref="EF120:EF319" xr:uid="{AF9AD064-C1B2-48E8-AC97-A477EAC1ECE8}">
      <formula1>$EF$87:$EF$90</formula1>
    </dataValidation>
    <dataValidation type="list" allowBlank="1" showInputMessage="1" showErrorMessage="1" sqref="EL121:EL319" xr:uid="{525EBFC3-C58F-4320-92D7-0D8F0903E8BA}">
      <formula1>$EL$87:$EL$91</formula1>
    </dataValidation>
    <dataValidation type="list" allowBlank="1" showInputMessage="1" showErrorMessage="1" sqref="EM121:EM319" xr:uid="{7BA7A439-8423-4D51-894F-E416B7FF8584}">
      <formula1>$EM$87:$EM$91</formula1>
    </dataValidation>
    <dataValidation type="list" allowBlank="1" showErrorMessage="1" promptTitle="　★　注意　★" prompt="r)その他　を選択した場合は、_x000a_→右欄に具体的内容を記入します。" sqref="AD120:AD319" xr:uid="{ADC246D6-A929-49FE-8FD5-AE4573D0A100}">
      <formula1>INDIRECT($AC120)</formula1>
    </dataValidation>
    <dataValidation type="list" allowBlank="1" showErrorMessage="1" promptTitle="　★　注意　★" prompt="r)その他　を選択した場合は、_x000a_→右欄に具体的内容を記入します。" sqref="AC120:AC319" xr:uid="{A42B421D-E438-4181-881D-5DD9D94E7C6A}">
      <formula1>$AC$87:$AC$101</formula1>
    </dataValidation>
    <dataValidation type="list" allowBlank="1" showErrorMessage="1" promptTitle="　★　注意　★" prompt="r)その他　を選択した場合は、_x000a_→右欄に具体的内容を記入します。" sqref="BL120:BL319" xr:uid="{5CADAA4C-EE70-40BB-8591-2446F2B25C21}">
      <formula1>INDIRECT($BK120)</formula1>
    </dataValidation>
    <dataValidation type="list" allowBlank="1" showInputMessage="1" showErrorMessage="1" sqref="FH120:FH319" xr:uid="{A9C35DE7-9687-49EB-ABD6-228AAAA00433}">
      <formula1>$FH$87:$FH$89</formula1>
    </dataValidation>
    <dataValidation type="list" allowBlank="1" showInputMessage="1" showErrorMessage="1" promptTitle="　★　注意　★" prompt="問3_1-3)　で、_x000a_「c)虐待の事実の判断に至らなかった」_x000a_場合に回答します。" sqref="AV120:AV319" xr:uid="{56CF0F42-C646-45A4-B600-7AFD7AFB4982}">
      <formula1>$AV$87:$AV$89</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AM358"/>
  <sheetViews>
    <sheetView showGridLines="0" zoomScaleNormal="100" workbookViewId="0">
      <pane xSplit="8" ySplit="46" topLeftCell="I47" activePane="bottomRight" state="frozen"/>
      <selection activeCell="R47" sqref="R47"/>
      <selection pane="topRight" activeCell="R47" sqref="R47"/>
      <selection pane="bottomLeft" activeCell="R47" sqref="R47"/>
      <selection pane="bottomRight" activeCell="R47" sqref="R47"/>
    </sheetView>
  </sheetViews>
  <sheetFormatPr defaultColWidth="8.7265625" defaultRowHeight="13" zeroHeight="1"/>
  <cols>
    <col min="1" max="2" width="5.6328125" customWidth="1"/>
    <col min="3" max="3" width="5.36328125" customWidth="1"/>
    <col min="4" max="4" width="6" customWidth="1"/>
    <col min="5" max="5" width="5.7265625" customWidth="1"/>
    <col min="6" max="8" width="1.54296875" hidden="1" customWidth="1"/>
    <col min="9" max="9" width="12.453125" customWidth="1"/>
    <col min="10" max="10" width="18.453125" customWidth="1"/>
    <col min="11" max="12" width="8.7265625" customWidth="1"/>
    <col min="13" max="13" width="7.36328125" customWidth="1"/>
    <col min="14" max="14" width="9" customWidth="1"/>
    <col min="15" max="15" width="8.26953125" customWidth="1"/>
    <col min="16" max="16" width="20.453125" customWidth="1"/>
    <col min="17" max="17" width="16.7265625" customWidth="1"/>
    <col min="18" max="18" width="23.26953125" customWidth="1"/>
    <col min="19" max="23" width="7.453125" customWidth="1"/>
    <col min="24" max="24" width="13.7265625" customWidth="1"/>
    <col min="25" max="25" width="19.90625" customWidth="1"/>
    <col min="26" max="26" width="15.453125" customWidth="1"/>
    <col min="27" max="27" width="19.90625" customWidth="1"/>
    <col min="28" max="28" width="22.08984375" customWidth="1"/>
    <col min="29" max="29" width="12" customWidth="1"/>
    <col min="30" max="30" width="22.36328125" customWidth="1"/>
    <col min="31" max="31" width="19" customWidth="1"/>
    <col min="32" max="32" width="8.08984375" customWidth="1"/>
    <col min="33" max="33" width="30.81640625" customWidth="1"/>
    <col min="34" max="34" width="18.08984375" customWidth="1"/>
    <col min="35" max="35" width="19.90625" customWidth="1"/>
    <col min="36" max="36" width="21.90625" customWidth="1"/>
    <col min="37" max="37" width="29.54296875" customWidth="1"/>
    <col min="38" max="38" width="23.453125" customWidth="1"/>
    <col min="39" max="39" width="30.08984375" customWidth="1"/>
  </cols>
  <sheetData>
    <row r="1" spans="1:39" s="564" customFormat="1" ht="14">
      <c r="A1" s="1696" t="str">
        <f>J41</f>
        <v>令和7年度</v>
      </c>
      <c r="B1" s="1697"/>
      <c r="C1" s="901" t="s">
        <v>442</v>
      </c>
      <c r="D1" s="580"/>
      <c r="E1" s="581"/>
      <c r="F1" s="581"/>
      <c r="G1" s="581"/>
      <c r="H1" s="581"/>
      <c r="I1" s="580"/>
      <c r="J1" s="580"/>
      <c r="K1" s="580"/>
      <c r="L1" s="580"/>
      <c r="M1" s="582"/>
      <c r="N1" s="582"/>
      <c r="O1" s="582"/>
      <c r="P1" s="582"/>
      <c r="Q1" s="582"/>
      <c r="R1" s="582"/>
      <c r="S1" s="582"/>
      <c r="T1" s="582"/>
      <c r="U1" s="582"/>
      <c r="V1" s="582"/>
      <c r="W1" s="582"/>
      <c r="X1" s="582"/>
      <c r="Y1" s="582"/>
      <c r="Z1" s="582"/>
      <c r="AA1" s="582"/>
      <c r="AB1" s="582"/>
      <c r="AC1" s="582"/>
      <c r="AD1" s="582"/>
      <c r="AE1" s="582"/>
      <c r="AF1" s="582"/>
      <c r="AG1" s="582"/>
      <c r="AH1" s="582"/>
      <c r="AI1" s="582"/>
      <c r="AJ1" s="582"/>
      <c r="AK1" s="582"/>
      <c r="AL1" s="582"/>
      <c r="AM1" s="582"/>
    </row>
    <row r="2" spans="1:39" hidden="1">
      <c r="C2" s="401"/>
      <c r="D2" s="401"/>
      <c r="E2" s="401"/>
      <c r="F2" s="401"/>
      <c r="G2" s="401"/>
      <c r="H2" s="401"/>
      <c r="I2" s="401"/>
      <c r="J2" s="401"/>
      <c r="K2" s="401"/>
      <c r="L2" s="401"/>
      <c r="Z2" s="54"/>
      <c r="AA2" s="54"/>
      <c r="AB2" s="54"/>
      <c r="AF2" s="54"/>
      <c r="AG2" s="54"/>
      <c r="AH2" s="54"/>
      <c r="AI2" s="54"/>
      <c r="AJ2" s="54"/>
      <c r="AK2" s="54"/>
      <c r="AL2" s="54"/>
    </row>
    <row r="3" spans="1:39" s="351" customFormat="1" ht="12" hidden="1">
      <c r="A3" s="354"/>
      <c r="B3" s="354"/>
      <c r="C3" s="354"/>
      <c r="D3" s="354"/>
      <c r="E3" s="354"/>
      <c r="F3" s="354"/>
      <c r="G3" s="354"/>
      <c r="H3" s="354"/>
      <c r="I3" s="354"/>
      <c r="J3" s="354"/>
      <c r="K3" s="354"/>
      <c r="L3" s="354"/>
      <c r="M3" s="354"/>
      <c r="N3" s="354"/>
      <c r="O3" s="354"/>
      <c r="P3" s="354"/>
      <c r="Q3" s="354"/>
      <c r="R3" s="354"/>
      <c r="S3" s="354"/>
      <c r="T3" s="354"/>
      <c r="U3" s="354"/>
      <c r="V3" s="354"/>
      <c r="W3" s="354"/>
      <c r="X3" s="354"/>
      <c r="Y3" s="354"/>
      <c r="Z3" s="355"/>
      <c r="AA3" s="355"/>
      <c r="AB3" s="355"/>
      <c r="AC3" s="354"/>
      <c r="AD3" s="354"/>
      <c r="AE3" s="354"/>
      <c r="AF3" s="355"/>
      <c r="AG3" s="355"/>
      <c r="AH3" s="355"/>
      <c r="AI3" s="355"/>
      <c r="AJ3" s="201"/>
      <c r="AK3" s="201"/>
      <c r="AL3" s="201"/>
    </row>
    <row r="4" spans="1:39" s="351" customFormat="1" ht="12" hidden="1">
      <c r="B4" s="368"/>
      <c r="C4" s="368"/>
      <c r="D4" s="368"/>
      <c r="E4" s="368"/>
      <c r="F4" s="368"/>
      <c r="G4" s="368"/>
      <c r="H4" s="368"/>
      <c r="I4" s="368"/>
      <c r="J4" s="368"/>
      <c r="K4" s="397">
        <f t="shared" ref="K4:L4" si="0">COUNTIF(K$46:K$346,K22)</f>
        <v>0</v>
      </c>
      <c r="L4" s="397">
        <f t="shared" si="0"/>
        <v>0</v>
      </c>
      <c r="M4" s="397">
        <f t="shared" ref="M4" si="1">COUNTIF(M$46:M$346,M22)</f>
        <v>0</v>
      </c>
      <c r="N4" s="397">
        <f t="shared" ref="N4" si="2">COUNTIF(N$46:N$346,N22)</f>
        <v>0</v>
      </c>
      <c r="O4" s="397">
        <f t="shared" ref="O4" si="3">COUNTIF(O$46:O$346,O22)</f>
        <v>0</v>
      </c>
      <c r="P4" s="397">
        <f t="shared" ref="P4" si="4">COUNTIF(P$46:P$346,P22)</f>
        <v>0</v>
      </c>
      <c r="Q4" s="397">
        <f t="shared" ref="Q4" si="5">COUNTIF(Q$46:Q$346,Q22)</f>
        <v>0</v>
      </c>
      <c r="R4" s="396"/>
      <c r="S4" s="397">
        <f t="shared" ref="S4:W4" si="6">COUNTIF(S$46:S$346,S22)</f>
        <v>0</v>
      </c>
      <c r="T4" s="397">
        <f t="shared" si="6"/>
        <v>0</v>
      </c>
      <c r="U4" s="397">
        <f t="shared" si="6"/>
        <v>0</v>
      </c>
      <c r="V4" s="397">
        <f t="shared" si="6"/>
        <v>0</v>
      </c>
      <c r="W4" s="397">
        <f t="shared" si="6"/>
        <v>0</v>
      </c>
      <c r="X4" s="397">
        <f t="shared" ref="X4:X5" si="7">COUNTIF(X$46:X$346,X22)</f>
        <v>0</v>
      </c>
      <c r="Y4" s="195"/>
      <c r="Z4" s="397">
        <f t="shared" ref="Z4:Z7" si="8">COUNTIF(Z$46:Z$346,Z22)</f>
        <v>0</v>
      </c>
      <c r="AA4" s="397">
        <f t="shared" ref="AA4:AA5" si="9">COUNTIF(AA$46:AA$346,AA22)</f>
        <v>0</v>
      </c>
      <c r="AB4" s="201"/>
      <c r="AC4" s="397">
        <f t="shared" ref="AC4:AC9" si="10">COUNTIF(AC$46:AC$346,AC22)</f>
        <v>0</v>
      </c>
      <c r="AD4" s="397">
        <f t="shared" ref="AD4:AD12" si="11">COUNTIF(AD$46:AD$346,AD22)</f>
        <v>0</v>
      </c>
      <c r="AE4" s="398"/>
      <c r="AF4" s="397">
        <f t="shared" ref="AF4:AF6" si="12">COUNTIF(AF$46:AF$346,AF22)</f>
        <v>0</v>
      </c>
      <c r="AG4" s="397">
        <f>COUNTIF(AG$46:AG$346,AG22)</f>
        <v>0</v>
      </c>
      <c r="AH4" s="397">
        <f>COUNTIF(AH$46:AH$346,AH22)</f>
        <v>0</v>
      </c>
      <c r="AI4" s="201"/>
      <c r="AJ4" s="201"/>
      <c r="AK4" s="201"/>
      <c r="AL4" s="201"/>
    </row>
    <row r="5" spans="1:39" s="351" customFormat="1" ht="12" hidden="1">
      <c r="M5" s="397">
        <f t="shared" ref="M5" si="13">COUNTIF(M$46:M$346,M23)</f>
        <v>0</v>
      </c>
      <c r="N5" s="397">
        <f t="shared" ref="N5" si="14">COUNTIF(N$46:N$346,N23)</f>
        <v>0</v>
      </c>
      <c r="O5" s="397">
        <f t="shared" ref="O5" si="15">COUNTIF(O$46:O$346,O23)</f>
        <v>0</v>
      </c>
      <c r="P5" s="397">
        <f t="shared" ref="P5" si="16">COUNTIF(P$46:P$346,P23)</f>
        <v>0</v>
      </c>
      <c r="Q5" s="397">
        <f t="shared" ref="Q5" si="17">COUNTIF(Q$46:Q$346,Q23)</f>
        <v>0</v>
      </c>
      <c r="R5" s="110"/>
      <c r="S5" s="346"/>
      <c r="T5" s="346"/>
      <c r="U5" s="346"/>
      <c r="V5" s="346"/>
      <c r="W5" s="346"/>
      <c r="X5" s="397">
        <f t="shared" si="7"/>
        <v>0</v>
      </c>
      <c r="Y5" s="201"/>
      <c r="Z5" s="397">
        <f t="shared" si="8"/>
        <v>0</v>
      </c>
      <c r="AA5" s="397">
        <f t="shared" si="9"/>
        <v>0</v>
      </c>
      <c r="AB5" s="201"/>
      <c r="AC5" s="397">
        <f t="shared" si="10"/>
        <v>0</v>
      </c>
      <c r="AD5" s="397">
        <f t="shared" si="11"/>
        <v>0</v>
      </c>
      <c r="AE5" s="398"/>
      <c r="AF5" s="397">
        <f t="shared" si="12"/>
        <v>0</v>
      </c>
      <c r="AG5" s="397">
        <f t="shared" ref="AG5:AG7" si="18">COUNTIF(AG$46:AG$346,AG23)</f>
        <v>0</v>
      </c>
      <c r="AH5" s="397">
        <f>COUNTIF(AH$46:AH$346,AH23)</f>
        <v>0</v>
      </c>
      <c r="AI5" s="201"/>
      <c r="AJ5" s="201"/>
      <c r="AK5" s="201"/>
      <c r="AL5" s="201"/>
    </row>
    <row r="6" spans="1:39" s="351" customFormat="1" ht="12" hidden="1">
      <c r="M6" s="397">
        <f t="shared" ref="M6" si="19">COUNTIF(M$46:M$346,M24)</f>
        <v>0</v>
      </c>
      <c r="N6" s="397">
        <f t="shared" ref="N6" si="20">COUNTIF(N$46:N$346,N24)</f>
        <v>0</v>
      </c>
      <c r="O6" s="397">
        <f t="shared" ref="O6" si="21">COUNTIF(O$46:O$346,O24)</f>
        <v>0</v>
      </c>
      <c r="P6" s="397">
        <f t="shared" ref="P6" si="22">COUNTIF(P$46:P$346,P24)</f>
        <v>0</v>
      </c>
      <c r="Q6" s="397">
        <f t="shared" ref="Q6" si="23">COUNTIF(Q$46:Q$346,Q24)</f>
        <v>0</v>
      </c>
      <c r="R6" s="110"/>
      <c r="S6" s="201"/>
      <c r="T6" s="201"/>
      <c r="U6" s="201"/>
      <c r="V6" s="201"/>
      <c r="W6" s="201"/>
      <c r="X6" s="201"/>
      <c r="Y6" s="201"/>
      <c r="Z6" s="397">
        <f t="shared" si="8"/>
        <v>0</v>
      </c>
      <c r="AA6" s="399"/>
      <c r="AB6" s="201"/>
      <c r="AC6" s="397">
        <f t="shared" si="10"/>
        <v>0</v>
      </c>
      <c r="AD6" s="397">
        <f t="shared" si="11"/>
        <v>0</v>
      </c>
      <c r="AE6" s="201"/>
      <c r="AF6" s="397">
        <f t="shared" si="12"/>
        <v>0</v>
      </c>
      <c r="AG6" s="397">
        <f t="shared" si="18"/>
        <v>0</v>
      </c>
      <c r="AH6" s="397">
        <f>COUNTIF(AH$46:AH$346,AH24)</f>
        <v>0</v>
      </c>
      <c r="AI6" s="201"/>
      <c r="AJ6" s="201"/>
      <c r="AK6" s="201"/>
      <c r="AL6" s="201"/>
    </row>
    <row r="7" spans="1:39" s="351" customFormat="1" ht="12" hidden="1">
      <c r="N7" s="397">
        <f t="shared" ref="N7" si="24">COUNTIF(N$46:N$346,N25)</f>
        <v>0</v>
      </c>
      <c r="O7" s="397">
        <f t="shared" ref="O7" si="25">COUNTIF(O$46:O$346,O25)</f>
        <v>0</v>
      </c>
      <c r="P7" s="397">
        <f t="shared" ref="P7" si="26">COUNTIF(P$46:P$346,P25)</f>
        <v>0</v>
      </c>
      <c r="Q7" s="397">
        <f t="shared" ref="Q7" si="27">COUNTIF(Q$46:Q$346,Q25)</f>
        <v>0</v>
      </c>
      <c r="R7" s="110"/>
      <c r="S7" s="201"/>
      <c r="T7" s="201"/>
      <c r="U7" s="201"/>
      <c r="V7" s="201"/>
      <c r="W7" s="201"/>
      <c r="X7" s="201"/>
      <c r="Y7" s="201"/>
      <c r="Z7" s="397">
        <f t="shared" si="8"/>
        <v>0</v>
      </c>
      <c r="AA7" s="352"/>
      <c r="AB7" s="201"/>
      <c r="AC7" s="397">
        <f t="shared" si="10"/>
        <v>0</v>
      </c>
      <c r="AD7" s="397">
        <f t="shared" si="11"/>
        <v>0</v>
      </c>
      <c r="AE7" s="201"/>
      <c r="AF7" s="201"/>
      <c r="AG7" s="397">
        <f t="shared" si="18"/>
        <v>0</v>
      </c>
      <c r="AH7" s="201"/>
      <c r="AI7" s="201"/>
      <c r="AJ7" s="201"/>
      <c r="AK7" s="201"/>
      <c r="AL7" s="201"/>
    </row>
    <row r="8" spans="1:39" s="351" customFormat="1" ht="12" hidden="1">
      <c r="N8" s="397">
        <f t="shared" ref="N8" si="28">COUNTIF(N$46:N$346,N26)</f>
        <v>0</v>
      </c>
      <c r="O8" s="397">
        <f t="shared" ref="O8" si="29">COUNTIF(O$46:O$346,O26)</f>
        <v>0</v>
      </c>
      <c r="P8" s="397">
        <f t="shared" ref="P8" si="30">COUNTIF(P$46:P$346,P26)</f>
        <v>0</v>
      </c>
      <c r="Q8" s="397">
        <f t="shared" ref="Q8" si="31">COUNTIF(Q$46:Q$346,Q26)</f>
        <v>0</v>
      </c>
      <c r="R8" s="110"/>
      <c r="S8" s="201"/>
      <c r="T8" s="201"/>
      <c r="U8" s="201"/>
      <c r="V8" s="201"/>
      <c r="W8" s="201"/>
      <c r="X8" s="201"/>
      <c r="Y8" s="201"/>
      <c r="Z8" s="346"/>
      <c r="AA8" s="352"/>
      <c r="AB8" s="201"/>
      <c r="AC8" s="397">
        <f t="shared" si="10"/>
        <v>0</v>
      </c>
      <c r="AD8" s="397">
        <f t="shared" si="11"/>
        <v>0</v>
      </c>
      <c r="AE8" s="201"/>
      <c r="AF8" s="201"/>
      <c r="AG8" s="397">
        <f>COUNTIF(AG$46:AG$346,AG26)</f>
        <v>0</v>
      </c>
      <c r="AH8" s="201"/>
      <c r="AI8" s="201"/>
      <c r="AJ8" s="201"/>
      <c r="AK8" s="201"/>
      <c r="AL8" s="201"/>
    </row>
    <row r="9" spans="1:39" s="351" customFormat="1" ht="12" hidden="1">
      <c r="N9" s="397">
        <f t="shared" ref="N9" si="32">COUNTIF(N$46:N$346,N27)</f>
        <v>0</v>
      </c>
      <c r="O9" s="397">
        <f t="shared" ref="O9" si="33">COUNTIF(O$46:O$346,O27)</f>
        <v>0</v>
      </c>
      <c r="P9" s="397">
        <f t="shared" ref="P9" si="34">COUNTIF(P$46:P$346,P27)</f>
        <v>0</v>
      </c>
      <c r="Q9" s="397">
        <f t="shared" ref="Q9" si="35">COUNTIF(Q$46:Q$346,Q27)</f>
        <v>0</v>
      </c>
      <c r="R9" s="110"/>
      <c r="S9" s="201"/>
      <c r="T9" s="201"/>
      <c r="U9" s="201"/>
      <c r="V9" s="201"/>
      <c r="W9" s="201"/>
      <c r="X9" s="201"/>
      <c r="Y9" s="201"/>
      <c r="Z9" s="352"/>
      <c r="AA9" s="352"/>
      <c r="AB9" s="201"/>
      <c r="AC9" s="397">
        <f t="shared" si="10"/>
        <v>0</v>
      </c>
      <c r="AD9" s="397">
        <f t="shared" si="11"/>
        <v>0</v>
      </c>
      <c r="AE9" s="201"/>
      <c r="AF9" s="201"/>
      <c r="AG9" s="397">
        <f>COUNTIF(AG$46:AG$346,AG27)</f>
        <v>0</v>
      </c>
      <c r="AH9" s="201"/>
      <c r="AI9" s="201"/>
      <c r="AJ9" s="201"/>
      <c r="AK9" s="201"/>
      <c r="AL9" s="201"/>
    </row>
    <row r="10" spans="1:39" s="351" customFormat="1" ht="12" hidden="1">
      <c r="N10" s="397">
        <f t="shared" ref="N10" si="36">COUNTIF(N$46:N$346,N28)</f>
        <v>0</v>
      </c>
      <c r="O10" s="397">
        <f t="shared" ref="O10" si="37">COUNTIF(O$46:O$346,O28)</f>
        <v>0</v>
      </c>
      <c r="P10" s="397">
        <f t="shared" ref="P10" si="38">COUNTIF(P$46:P$346,P28)</f>
        <v>0</v>
      </c>
      <c r="Q10" s="344"/>
      <c r="R10" s="110"/>
      <c r="S10" s="201"/>
      <c r="T10" s="201"/>
      <c r="U10" s="201"/>
      <c r="V10" s="201"/>
      <c r="W10" s="201"/>
      <c r="X10" s="201"/>
      <c r="Y10" s="201"/>
      <c r="Z10" s="201"/>
      <c r="AA10" s="201"/>
      <c r="AB10" s="201"/>
      <c r="AC10" s="773"/>
      <c r="AD10" s="397">
        <f t="shared" si="11"/>
        <v>0</v>
      </c>
      <c r="AE10" s="201"/>
      <c r="AF10" s="201"/>
      <c r="AG10" s="397">
        <f>COUNTIF(AG$46:AG$346,AG28)</f>
        <v>0</v>
      </c>
      <c r="AH10" s="201"/>
      <c r="AI10" s="201"/>
      <c r="AJ10" s="201"/>
      <c r="AK10" s="201"/>
      <c r="AL10" s="201"/>
    </row>
    <row r="11" spans="1:39" s="351" customFormat="1" ht="12" hidden="1">
      <c r="N11" s="397">
        <f t="shared" ref="N11" si="39">COUNTIF(N$46:N$346,N29)</f>
        <v>0</v>
      </c>
      <c r="O11" s="397">
        <f t="shared" ref="O11" si="40">COUNTIF(O$46:O$346,O29)</f>
        <v>0</v>
      </c>
      <c r="P11" s="397">
        <f t="shared" ref="P11" si="41">COUNTIF(P$46:P$346,P29)</f>
        <v>0</v>
      </c>
      <c r="Q11" s="280"/>
      <c r="R11" s="110"/>
      <c r="S11" s="201"/>
      <c r="T11" s="201"/>
      <c r="U11" s="201"/>
      <c r="V11" s="201"/>
      <c r="W11" s="201"/>
      <c r="X11" s="201"/>
      <c r="Y11" s="201"/>
      <c r="Z11" s="201"/>
      <c r="AA11" s="201"/>
      <c r="AB11" s="201"/>
      <c r="AC11" s="390"/>
      <c r="AD11" s="397">
        <f t="shared" si="11"/>
        <v>0</v>
      </c>
      <c r="AE11" s="201"/>
      <c r="AF11" s="201"/>
      <c r="AG11" s="201"/>
      <c r="AH11" s="201"/>
      <c r="AI11" s="201"/>
      <c r="AJ11" s="201"/>
      <c r="AK11" s="201"/>
      <c r="AL11" s="201"/>
    </row>
    <row r="12" spans="1:39" s="351" customFormat="1" ht="12" hidden="1">
      <c r="N12" s="397">
        <f t="shared" ref="N12" si="42">COUNTIF(N$46:N$346,N30)</f>
        <v>0</v>
      </c>
      <c r="O12" s="397">
        <f t="shared" ref="O12" si="43">COUNTIF(O$46:O$346,O30)</f>
        <v>0</v>
      </c>
      <c r="S12" s="201"/>
      <c r="T12" s="201"/>
      <c r="U12" s="201"/>
      <c r="V12" s="201"/>
      <c r="W12" s="201"/>
      <c r="X12" s="201"/>
      <c r="Y12" s="201"/>
      <c r="Z12" s="201"/>
      <c r="AA12" s="201"/>
      <c r="AD12" s="397">
        <f t="shared" si="11"/>
        <v>0</v>
      </c>
      <c r="AE12" s="201"/>
      <c r="AF12" s="201"/>
      <c r="AG12" s="201"/>
      <c r="AH12" s="201"/>
      <c r="AI12" s="201"/>
      <c r="AJ12" s="201"/>
      <c r="AK12" s="201"/>
      <c r="AL12" s="201"/>
    </row>
    <row r="13" spans="1:39" s="351" customFormat="1" ht="12" hidden="1">
      <c r="N13" s="397">
        <f>COUNTIF(N$46:N$346,N31)</f>
        <v>0</v>
      </c>
      <c r="P13" s="201"/>
      <c r="Q13" s="201"/>
      <c r="R13" s="201"/>
      <c r="S13" s="201"/>
      <c r="T13" s="201"/>
      <c r="U13" s="201"/>
      <c r="V13" s="201"/>
      <c r="W13" s="201"/>
      <c r="X13" s="201"/>
      <c r="Y13" s="201"/>
      <c r="Z13" s="201"/>
      <c r="AA13" s="201"/>
      <c r="AD13" s="201"/>
      <c r="AE13" s="201"/>
      <c r="AF13" s="201"/>
      <c r="AG13" s="201"/>
      <c r="AH13" s="201"/>
      <c r="AI13" s="201"/>
      <c r="AJ13" s="201"/>
      <c r="AK13" s="201"/>
      <c r="AL13" s="201"/>
    </row>
    <row r="14" spans="1:39" s="351" customFormat="1" ht="12" hidden="1">
      <c r="Y14" s="201"/>
      <c r="Z14" s="201"/>
      <c r="AA14" s="201"/>
      <c r="AD14" s="201"/>
      <c r="AE14" s="201"/>
      <c r="AF14" s="201"/>
      <c r="AG14" s="201"/>
      <c r="AH14" s="201"/>
      <c r="AI14" s="201"/>
      <c r="AJ14" s="201"/>
      <c r="AK14" s="201"/>
      <c r="AL14" s="201"/>
    </row>
    <row r="15" spans="1:39" s="351" customFormat="1" ht="12" hidden="1">
      <c r="Y15" s="201"/>
      <c r="Z15" s="201"/>
      <c r="AA15" s="201"/>
      <c r="AD15" s="201"/>
      <c r="AE15" s="201"/>
      <c r="AF15" s="201"/>
      <c r="AG15" s="201"/>
      <c r="AH15" s="201"/>
      <c r="AI15" s="201"/>
      <c r="AJ15" s="201"/>
      <c r="AK15" s="201"/>
      <c r="AL15" s="201"/>
    </row>
    <row r="16" spans="1:39" s="351" customFormat="1" ht="12" hidden="1">
      <c r="Y16" s="201"/>
      <c r="Z16" s="201"/>
      <c r="AA16" s="201"/>
      <c r="AD16" s="201"/>
      <c r="AE16" s="201"/>
      <c r="AF16" s="201"/>
      <c r="AG16" s="201"/>
      <c r="AH16" s="201"/>
      <c r="AI16" s="201"/>
      <c r="AJ16" s="201"/>
      <c r="AK16" s="201"/>
      <c r="AL16" s="201"/>
    </row>
    <row r="17" spans="1:39" s="351" customFormat="1" ht="12" hidden="1"/>
    <row r="18" spans="1:39" s="351" customFormat="1" ht="12" hidden="1"/>
    <row r="19" spans="1:39" s="351" customFormat="1" ht="12" hidden="1"/>
    <row r="20" spans="1:39" s="351" customFormat="1" ht="12" hidden="1">
      <c r="Y20" s="201"/>
      <c r="Z20" s="201"/>
      <c r="AA20" s="201"/>
      <c r="AD20" s="201"/>
      <c r="AE20" s="201"/>
      <c r="AF20" s="201"/>
      <c r="AG20" s="201"/>
      <c r="AH20" s="201"/>
      <c r="AI20" s="201"/>
    </row>
    <row r="21" spans="1:39" s="351" customFormat="1" ht="12" hidden="1">
      <c r="A21" s="354"/>
      <c r="B21" s="354"/>
      <c r="C21" s="354"/>
      <c r="D21" s="354"/>
      <c r="E21" s="354"/>
      <c r="F21" s="354"/>
      <c r="G21" s="354"/>
      <c r="H21" s="354"/>
      <c r="I21" s="354"/>
      <c r="J21" s="354"/>
      <c r="K21" s="354"/>
      <c r="L21" s="354"/>
      <c r="M21" s="354"/>
      <c r="N21" s="354"/>
      <c r="O21" s="354"/>
      <c r="P21" s="354"/>
      <c r="Q21" s="354"/>
      <c r="R21" s="354"/>
      <c r="S21" s="355"/>
      <c r="T21" s="355"/>
      <c r="U21" s="355"/>
      <c r="V21" s="355"/>
      <c r="W21" s="355"/>
      <c r="X21" s="355"/>
      <c r="Y21" s="354"/>
      <c r="Z21" s="355"/>
      <c r="AA21" s="355"/>
      <c r="AB21" s="355"/>
      <c r="AC21" s="354"/>
      <c r="AD21" s="354"/>
      <c r="AE21" s="354"/>
      <c r="AF21" s="355"/>
      <c r="AG21" s="355"/>
      <c r="AH21" s="355"/>
      <c r="AI21" s="355"/>
      <c r="AJ21" s="355"/>
      <c r="AK21" s="355"/>
      <c r="AL21" s="355"/>
      <c r="AM21" s="354"/>
    </row>
    <row r="22" spans="1:39" s="201" customFormat="1" ht="12" hidden="1">
      <c r="M22" s="264" t="s">
        <v>564</v>
      </c>
      <c r="N22" s="159" t="s">
        <v>369</v>
      </c>
      <c r="O22" s="159" t="s">
        <v>830</v>
      </c>
      <c r="P22" s="84" t="s">
        <v>652</v>
      </c>
      <c r="Q22" s="84" t="s">
        <v>983</v>
      </c>
      <c r="R22" s="396"/>
      <c r="S22" s="1084" t="s">
        <v>573</v>
      </c>
      <c r="T22" s="1084" t="s">
        <v>573</v>
      </c>
      <c r="U22" s="1084" t="s">
        <v>573</v>
      </c>
      <c r="V22" s="1084" t="s">
        <v>573</v>
      </c>
      <c r="W22" s="1084" t="s">
        <v>573</v>
      </c>
      <c r="X22" s="84" t="s">
        <v>485</v>
      </c>
      <c r="Y22" s="195"/>
      <c r="Z22" s="400" t="s">
        <v>1625</v>
      </c>
      <c r="AA22" s="400" t="s">
        <v>573</v>
      </c>
      <c r="AC22" s="159" t="s">
        <v>370</v>
      </c>
      <c r="AD22" s="159" t="s">
        <v>371</v>
      </c>
      <c r="AE22" s="398"/>
      <c r="AF22" s="264" t="s">
        <v>564</v>
      </c>
      <c r="AG22" s="159" t="s">
        <v>5546</v>
      </c>
      <c r="AH22" s="159" t="s">
        <v>5551</v>
      </c>
    </row>
    <row r="23" spans="1:39" s="201" customFormat="1" ht="12" hidden="1">
      <c r="M23" s="264" t="s">
        <v>565</v>
      </c>
      <c r="N23" s="159" t="s">
        <v>372</v>
      </c>
      <c r="O23" s="159" t="s">
        <v>373</v>
      </c>
      <c r="P23" s="84" t="s">
        <v>655</v>
      </c>
      <c r="Q23" s="84" t="s">
        <v>984</v>
      </c>
      <c r="R23" s="396"/>
      <c r="S23" s="159"/>
      <c r="T23" s="159"/>
      <c r="U23" s="159"/>
      <c r="V23" s="159"/>
      <c r="W23" s="159"/>
      <c r="X23" s="159" t="s">
        <v>486</v>
      </c>
      <c r="Z23" s="400" t="s">
        <v>1626</v>
      </c>
      <c r="AA23" s="400" t="s">
        <v>804</v>
      </c>
      <c r="AC23" s="159" t="s">
        <v>374</v>
      </c>
      <c r="AD23" s="159" t="s">
        <v>375</v>
      </c>
      <c r="AE23" s="398"/>
      <c r="AF23" s="264" t="s">
        <v>565</v>
      </c>
      <c r="AG23" s="159" t="s">
        <v>5547</v>
      </c>
      <c r="AH23" s="159" t="s">
        <v>5552</v>
      </c>
    </row>
    <row r="24" spans="1:39" s="201" customFormat="1" ht="12" hidden="1">
      <c r="M24" s="264" t="s">
        <v>5475</v>
      </c>
      <c r="N24" s="159" t="s">
        <v>376</v>
      </c>
      <c r="O24" s="159" t="s">
        <v>377</v>
      </c>
      <c r="P24" s="84" t="s">
        <v>659</v>
      </c>
      <c r="Q24" s="84" t="s">
        <v>985</v>
      </c>
      <c r="R24" s="108"/>
      <c r="S24" s="346"/>
      <c r="X24" s="159"/>
      <c r="Z24" s="400" t="s">
        <v>1627</v>
      </c>
      <c r="AA24" s="400"/>
      <c r="AC24" s="159" t="s">
        <v>378</v>
      </c>
      <c r="AD24" s="159" t="s">
        <v>1133</v>
      </c>
      <c r="AE24" s="398"/>
      <c r="AF24" s="264" t="s">
        <v>5475</v>
      </c>
      <c r="AG24" s="159" t="s">
        <v>5548</v>
      </c>
      <c r="AH24" s="159" t="s">
        <v>646</v>
      </c>
    </row>
    <row r="25" spans="1:39" s="201" customFormat="1" ht="12" hidden="1">
      <c r="M25" s="264"/>
      <c r="N25" s="159" t="s">
        <v>380</v>
      </c>
      <c r="O25" s="264" t="s">
        <v>381</v>
      </c>
      <c r="P25" s="84" t="s">
        <v>661</v>
      </c>
      <c r="Q25" s="84" t="s">
        <v>986</v>
      </c>
      <c r="R25" s="110"/>
      <c r="Z25" s="400" t="s">
        <v>1628</v>
      </c>
      <c r="AA25" s="352"/>
      <c r="AC25" s="159" t="s">
        <v>382</v>
      </c>
      <c r="AD25" s="159" t="s">
        <v>379</v>
      </c>
      <c r="AF25" s="264"/>
      <c r="AG25" s="159" t="s">
        <v>5604</v>
      </c>
      <c r="AH25" s="159"/>
    </row>
    <row r="26" spans="1:39" s="201" customFormat="1" ht="12" hidden="1">
      <c r="N26" s="159" t="s">
        <v>384</v>
      </c>
      <c r="O26" s="159" t="s">
        <v>385</v>
      </c>
      <c r="P26" s="84" t="s">
        <v>663</v>
      </c>
      <c r="Q26" s="84" t="s">
        <v>987</v>
      </c>
      <c r="R26" s="110"/>
      <c r="Z26" s="400"/>
      <c r="AA26" s="352"/>
      <c r="AC26" s="159" t="s">
        <v>386</v>
      </c>
      <c r="AD26" s="159" t="s">
        <v>383</v>
      </c>
      <c r="AG26" s="159" t="s">
        <v>5605</v>
      </c>
    </row>
    <row r="27" spans="1:39" s="201" customFormat="1" ht="12" hidden="1">
      <c r="N27" s="159" t="s">
        <v>388</v>
      </c>
      <c r="O27" s="159" t="s">
        <v>389</v>
      </c>
      <c r="P27" s="84" t="s">
        <v>666</v>
      </c>
      <c r="Q27" s="84" t="s">
        <v>988</v>
      </c>
      <c r="R27" s="110"/>
      <c r="Z27" s="399"/>
      <c r="AA27" s="352"/>
      <c r="AC27" s="159" t="s">
        <v>394</v>
      </c>
      <c r="AD27" s="159" t="s">
        <v>387</v>
      </c>
      <c r="AG27" s="159" t="s">
        <v>5606</v>
      </c>
    </row>
    <row r="28" spans="1:39" s="201" customFormat="1" ht="12" hidden="1">
      <c r="N28" s="159" t="s">
        <v>391</v>
      </c>
      <c r="O28" s="159" t="s">
        <v>392</v>
      </c>
      <c r="P28" s="84" t="s">
        <v>393</v>
      </c>
      <c r="Q28" s="84"/>
      <c r="R28" s="110"/>
      <c r="AC28" s="159"/>
      <c r="AD28" s="159" t="s">
        <v>390</v>
      </c>
      <c r="AG28" s="159" t="s">
        <v>646</v>
      </c>
    </row>
    <row r="29" spans="1:39" s="201" customFormat="1" ht="12" hidden="1">
      <c r="N29" s="159" t="s">
        <v>395</v>
      </c>
      <c r="O29" s="159" t="s">
        <v>396</v>
      </c>
      <c r="P29" s="84" t="s">
        <v>397</v>
      </c>
      <c r="Q29" s="600"/>
      <c r="R29" s="110"/>
      <c r="AD29" s="159" t="s">
        <v>701</v>
      </c>
      <c r="AG29" s="159"/>
    </row>
    <row r="30" spans="1:39" s="201" customFormat="1" ht="12" hidden="1">
      <c r="N30" s="159" t="s">
        <v>398</v>
      </c>
      <c r="O30" s="159" t="s">
        <v>394</v>
      </c>
      <c r="P30" s="159"/>
      <c r="Q30" s="280"/>
      <c r="R30" s="351"/>
      <c r="AB30" s="351"/>
      <c r="AC30" s="351"/>
      <c r="AD30" s="159" t="s">
        <v>646</v>
      </c>
    </row>
    <row r="31" spans="1:39" s="201" customFormat="1" ht="12" hidden="1">
      <c r="N31" s="159" t="s">
        <v>394</v>
      </c>
      <c r="O31" s="368"/>
      <c r="AB31" s="351"/>
      <c r="AC31" s="351"/>
      <c r="AD31" s="159"/>
    </row>
    <row r="32" spans="1:39" s="201" customFormat="1" ht="12" hidden="1">
      <c r="M32" s="351"/>
      <c r="N32" s="368"/>
      <c r="P32" s="351"/>
      <c r="Q32" s="351"/>
      <c r="R32" s="351"/>
      <c r="S32" s="351"/>
      <c r="T32" s="351"/>
      <c r="U32" s="351"/>
      <c r="V32" s="351"/>
      <c r="W32" s="351"/>
      <c r="X32" s="351"/>
      <c r="AB32" s="351"/>
      <c r="AC32" s="351"/>
    </row>
    <row r="33" spans="1:39" s="201" customFormat="1" ht="12" hidden="1">
      <c r="M33" s="351"/>
      <c r="O33" s="351"/>
      <c r="P33" s="351"/>
      <c r="Q33" s="351"/>
      <c r="R33" s="351"/>
      <c r="S33" s="351"/>
      <c r="T33" s="351"/>
      <c r="U33" s="351"/>
      <c r="V33" s="351"/>
      <c r="W33" s="351"/>
      <c r="X33" s="351"/>
      <c r="AB33" s="351"/>
      <c r="AC33" s="351"/>
    </row>
    <row r="34" spans="1:39" s="201" customFormat="1" ht="12" hidden="1">
      <c r="M34" s="351"/>
      <c r="N34" s="351"/>
      <c r="O34" s="351"/>
      <c r="P34" s="351"/>
      <c r="Q34" s="351"/>
      <c r="R34" s="351"/>
      <c r="S34" s="351"/>
      <c r="T34" s="351"/>
      <c r="U34" s="351"/>
      <c r="V34" s="351"/>
      <c r="W34" s="351"/>
      <c r="X34" s="351"/>
      <c r="AB34" s="351"/>
      <c r="AC34" s="351"/>
    </row>
    <row r="35" spans="1:39" s="201" customFormat="1" ht="12" hidden="1">
      <c r="M35" s="351"/>
      <c r="N35" s="351"/>
      <c r="O35" s="351"/>
      <c r="P35" s="351"/>
      <c r="Q35" s="351"/>
      <c r="R35" s="351"/>
      <c r="S35" s="351"/>
      <c r="T35" s="351"/>
      <c r="U35" s="351"/>
      <c r="V35" s="351"/>
      <c r="W35" s="351"/>
      <c r="X35" s="351"/>
      <c r="AB35" s="351"/>
      <c r="AC35" s="351"/>
    </row>
    <row r="36" spans="1:39" ht="14" hidden="1">
      <c r="B36" s="22"/>
      <c r="C36" s="49"/>
      <c r="D36" s="49"/>
      <c r="E36" s="49"/>
      <c r="F36" s="49"/>
      <c r="G36" s="49"/>
      <c r="H36" s="49"/>
      <c r="I36" s="49"/>
      <c r="J36" s="49"/>
      <c r="K36" s="49"/>
      <c r="L36" s="49"/>
      <c r="Y36" s="22"/>
      <c r="Z36" s="22"/>
      <c r="AA36" s="22"/>
      <c r="AD36" s="22"/>
      <c r="AE36" s="22"/>
      <c r="AF36" s="22"/>
      <c r="AG36" s="22"/>
      <c r="AH36" s="22"/>
      <c r="AI36" s="22"/>
      <c r="AJ36" s="51"/>
      <c r="AK36" s="51"/>
      <c r="AL36" s="51"/>
    </row>
    <row r="37" spans="1:39" ht="12.75" customHeight="1">
      <c r="B37" s="22"/>
      <c r="C37" s="49"/>
      <c r="D37" s="49"/>
      <c r="E37" s="49"/>
      <c r="F37" s="49"/>
      <c r="G37" s="49"/>
      <c r="H37" s="49"/>
      <c r="I37" s="49"/>
      <c r="J37" s="49"/>
      <c r="K37" s="49"/>
      <c r="L37" s="49"/>
      <c r="AM37" s="1721" t="s">
        <v>441</v>
      </c>
    </row>
    <row r="38" spans="1:39" ht="12.75" customHeight="1">
      <c r="B38" s="22"/>
      <c r="C38" s="22"/>
      <c r="D38" s="22"/>
      <c r="E38" s="22"/>
      <c r="F38" s="22"/>
      <c r="G38" s="22"/>
      <c r="H38" s="22"/>
      <c r="I38" s="22"/>
      <c r="J38" s="22"/>
      <c r="K38" s="22"/>
      <c r="L38" s="201"/>
      <c r="AD38" s="83"/>
      <c r="AE38" s="83"/>
      <c r="AF38" s="83"/>
      <c r="AG38" s="83"/>
      <c r="AH38" s="83"/>
      <c r="AI38" s="83"/>
      <c r="AJ38" s="83"/>
      <c r="AK38" s="83"/>
      <c r="AL38" s="83"/>
      <c r="AM38" s="1722"/>
    </row>
    <row r="39" spans="1:39" ht="12.75" customHeight="1">
      <c r="B39" s="22"/>
      <c r="C39" s="22"/>
      <c r="D39" s="22"/>
      <c r="E39" s="22"/>
      <c r="F39" s="22"/>
      <c r="G39" s="22"/>
      <c r="H39" s="22"/>
      <c r="I39" s="22"/>
      <c r="J39" s="22"/>
      <c r="K39" s="22"/>
      <c r="L39" s="201"/>
      <c r="AD39" s="83"/>
      <c r="AE39" s="36"/>
      <c r="AF39" s="83"/>
      <c r="AG39" s="83"/>
      <c r="AH39" s="83"/>
      <c r="AI39" s="83"/>
      <c r="AJ39" s="83"/>
      <c r="AK39" s="83"/>
      <c r="AL39" s="83"/>
      <c r="AM39" s="1722"/>
    </row>
    <row r="40" spans="1:39" ht="12.75" customHeight="1">
      <c r="D40" s="22"/>
      <c r="I40" s="22"/>
      <c r="J40" s="22"/>
      <c r="K40" s="22"/>
      <c r="L40" s="22"/>
      <c r="O40" s="64"/>
      <c r="P40" s="64"/>
      <c r="Q40" s="64"/>
      <c r="R40" s="64"/>
      <c r="Z40" s="946"/>
      <c r="AA40" s="74"/>
      <c r="AB40" s="74"/>
      <c r="AD40" s="195"/>
      <c r="AE40" s="74"/>
      <c r="AF40" s="76"/>
      <c r="AG40" s="1221" t="s">
        <v>5562</v>
      </c>
      <c r="AH40" s="1222"/>
      <c r="AI40" s="1222"/>
      <c r="AJ40" s="76"/>
      <c r="AK40" s="77"/>
      <c r="AL40" s="12"/>
      <c r="AM40" s="1722"/>
    </row>
    <row r="41" spans="1:39" ht="13.5" customHeight="1" thickBot="1">
      <c r="A41" s="1702" t="s">
        <v>180</v>
      </c>
      <c r="B41" s="1702"/>
      <c r="C41" s="1614" t="str">
        <f>【A票】【D票】!H8</f>
        <v>令和8年度</v>
      </c>
      <c r="D41" s="1614"/>
      <c r="E41" s="1703" t="s">
        <v>181</v>
      </c>
      <c r="F41" s="1703"/>
      <c r="G41" s="1703"/>
      <c r="H41" s="1703"/>
      <c r="I41" s="1703"/>
      <c r="J41" s="170" t="str">
        <f>【A票】【D票】!J8</f>
        <v>令和7年度</v>
      </c>
      <c r="K41" s="43"/>
      <c r="L41" s="43"/>
      <c r="M41" s="1305" t="s">
        <v>5616</v>
      </c>
      <c r="N41" s="1305"/>
      <c r="O41" s="1305"/>
      <c r="P41" s="1305"/>
      <c r="Q41" s="1305"/>
      <c r="R41" s="1305"/>
      <c r="S41" s="1305"/>
      <c r="T41" s="1305"/>
      <c r="U41" s="1305"/>
      <c r="V41" s="1305"/>
      <c r="W41" s="1305"/>
      <c r="X41" s="1305"/>
      <c r="Y41" s="1305"/>
      <c r="Z41" s="1305"/>
      <c r="AA41" s="1305"/>
      <c r="AB41" s="193"/>
      <c r="AC41" s="1297" t="s">
        <v>5615</v>
      </c>
      <c r="AD41" s="1298"/>
      <c r="AE41" s="1298"/>
      <c r="AF41" s="1298"/>
      <c r="AG41" s="1297"/>
      <c r="AH41" s="1297"/>
      <c r="AI41" s="1297"/>
      <c r="AJ41" s="194"/>
      <c r="AK41" s="171"/>
      <c r="AL41" s="532"/>
      <c r="AM41" s="1722"/>
    </row>
    <row r="42" spans="1:39" s="69" customFormat="1" ht="17.25" customHeight="1" thickTop="1">
      <c r="A42" s="1710" t="s">
        <v>766</v>
      </c>
      <c r="B42" s="1711"/>
      <c r="C42" s="1711"/>
      <c r="D42" s="1711"/>
      <c r="E42" s="1712"/>
      <c r="F42" s="1060"/>
      <c r="G42" s="1060"/>
      <c r="H42" s="1060"/>
      <c r="I42" s="1049"/>
      <c r="J42" s="526" t="s">
        <v>46</v>
      </c>
      <c r="K42" s="1698" t="s">
        <v>295</v>
      </c>
      <c r="L42" s="1699"/>
      <c r="M42" s="1731" t="s">
        <v>574</v>
      </c>
      <c r="N42" s="1732"/>
      <c r="O42" s="1732"/>
      <c r="P42" s="1732"/>
      <c r="Q42" s="1733"/>
      <c r="R42" s="1307" t="s">
        <v>307</v>
      </c>
      <c r="S42" s="1308"/>
      <c r="T42" s="1308"/>
      <c r="U42" s="1309"/>
      <c r="V42" s="1306" t="s">
        <v>575</v>
      </c>
      <c r="W42" s="1308"/>
      <c r="X42" s="1309"/>
      <c r="Y42" s="1308"/>
      <c r="Z42" s="1308"/>
      <c r="AA42" s="1310"/>
      <c r="AB42" s="775" t="s">
        <v>700</v>
      </c>
      <c r="AC42" s="1713" t="s">
        <v>764</v>
      </c>
      <c r="AD42" s="1714"/>
      <c r="AE42" s="1714"/>
      <c r="AF42" s="1714"/>
      <c r="AG42" s="1299"/>
      <c r="AH42" s="1299"/>
      <c r="AI42" s="1300"/>
      <c r="AJ42" s="244" t="s">
        <v>576</v>
      </c>
      <c r="AK42" s="214" t="s">
        <v>576</v>
      </c>
      <c r="AL42" s="349" t="s">
        <v>424</v>
      </c>
      <c r="AM42" s="1722"/>
    </row>
    <row r="43" spans="1:39" s="69" customFormat="1" ht="17.25" customHeight="1">
      <c r="A43" s="1706" t="s">
        <v>639</v>
      </c>
      <c r="B43" s="1706" t="s">
        <v>311</v>
      </c>
      <c r="C43" s="1706" t="s">
        <v>771</v>
      </c>
      <c r="D43" s="1708" t="s">
        <v>477</v>
      </c>
      <c r="E43" s="1706" t="s">
        <v>72</v>
      </c>
      <c r="F43" s="1061"/>
      <c r="G43" s="1061"/>
      <c r="H43" s="1061"/>
      <c r="I43" s="1704" t="s">
        <v>1263</v>
      </c>
      <c r="J43" s="1609" t="s">
        <v>176</v>
      </c>
      <c r="K43" s="1700"/>
      <c r="L43" s="1701"/>
      <c r="M43" s="1736" t="s">
        <v>779</v>
      </c>
      <c r="N43" s="1715" t="s">
        <v>780</v>
      </c>
      <c r="O43" s="1715" t="s">
        <v>47</v>
      </c>
      <c r="P43" s="1715" t="s">
        <v>699</v>
      </c>
      <c r="Q43" s="1734" t="s">
        <v>989</v>
      </c>
      <c r="R43" s="209" t="s">
        <v>112</v>
      </c>
      <c r="S43" s="1725" t="s">
        <v>637</v>
      </c>
      <c r="T43" s="1725"/>
      <c r="U43" s="1725"/>
      <c r="V43" s="1725"/>
      <c r="W43" s="1726"/>
      <c r="X43" s="1715" t="s">
        <v>48</v>
      </c>
      <c r="Y43" s="1729" t="s">
        <v>5611</v>
      </c>
      <c r="Z43" s="1729" t="s">
        <v>5612</v>
      </c>
      <c r="AA43" s="1727" t="s">
        <v>1106</v>
      </c>
      <c r="AB43" s="1294" t="s">
        <v>560</v>
      </c>
      <c r="AC43" s="1719" t="s">
        <v>781</v>
      </c>
      <c r="AD43" s="1717" t="s">
        <v>782</v>
      </c>
      <c r="AE43" s="521"/>
      <c r="AF43" s="1715" t="s">
        <v>716</v>
      </c>
      <c r="AG43" s="1723" t="s">
        <v>5613</v>
      </c>
      <c r="AH43" s="1202"/>
      <c r="AI43" s="1301"/>
      <c r="AJ43" s="1293" t="s">
        <v>560</v>
      </c>
      <c r="AK43" s="209" t="s">
        <v>560</v>
      </c>
      <c r="AL43" s="210" t="s">
        <v>425</v>
      </c>
      <c r="AM43" s="1722"/>
    </row>
    <row r="44" spans="1:39" s="69" customFormat="1" ht="41" customHeight="1" thickBot="1">
      <c r="A44" s="1707"/>
      <c r="B44" s="1707"/>
      <c r="C44" s="1707"/>
      <c r="D44" s="1709"/>
      <c r="E44" s="1707"/>
      <c r="F44" s="1061" t="s">
        <v>825</v>
      </c>
      <c r="G44" s="1061" t="s">
        <v>824</v>
      </c>
      <c r="H44" s="1061" t="s">
        <v>563</v>
      </c>
      <c r="I44" s="1705"/>
      <c r="J44" s="1609"/>
      <c r="K44" s="1316" t="s">
        <v>769</v>
      </c>
      <c r="L44" s="1317" t="s">
        <v>770</v>
      </c>
      <c r="M44" s="1737"/>
      <c r="N44" s="1730"/>
      <c r="O44" s="1730"/>
      <c r="P44" s="1730"/>
      <c r="Q44" s="1735"/>
      <c r="R44" s="1311" t="s">
        <v>209</v>
      </c>
      <c r="S44" s="1312" t="s">
        <v>150</v>
      </c>
      <c r="T44" s="1313" t="s">
        <v>151</v>
      </c>
      <c r="U44" s="1313" t="s">
        <v>152</v>
      </c>
      <c r="V44" s="1313" t="s">
        <v>153</v>
      </c>
      <c r="W44" s="1313" t="s">
        <v>154</v>
      </c>
      <c r="X44" s="1730"/>
      <c r="Y44" s="1730"/>
      <c r="Z44" s="1730"/>
      <c r="AA44" s="1728"/>
      <c r="AB44" s="1295" t="s">
        <v>209</v>
      </c>
      <c r="AC44" s="1720"/>
      <c r="AD44" s="1718"/>
      <c r="AE44" s="1302" t="s">
        <v>826</v>
      </c>
      <c r="AF44" s="1716"/>
      <c r="AG44" s="1724"/>
      <c r="AH44" s="1303" t="s">
        <v>5544</v>
      </c>
      <c r="AI44" s="1304" t="s">
        <v>5545</v>
      </c>
      <c r="AJ44" s="211" t="s">
        <v>209</v>
      </c>
      <c r="AK44" s="210" t="s">
        <v>5609</v>
      </c>
      <c r="AL44" s="210" t="s">
        <v>426</v>
      </c>
      <c r="AM44" s="1722"/>
    </row>
    <row r="45" spans="1:39" s="124" customFormat="1" ht="11" hidden="1" customHeight="1" thickTop="1" thickBot="1">
      <c r="A45" s="761" t="s">
        <v>1259</v>
      </c>
      <c r="B45" s="761" t="s">
        <v>1260</v>
      </c>
      <c r="C45" s="761" t="s">
        <v>1261</v>
      </c>
      <c r="D45" s="763">
        <f>COUNT(D46:D346)</f>
        <v>1</v>
      </c>
      <c r="E45" s="761" t="s">
        <v>1262</v>
      </c>
      <c r="F45" s="1051">
        <v>0</v>
      </c>
      <c r="G45" s="1051">
        <v>0</v>
      </c>
      <c r="H45" s="1051">
        <v>0</v>
      </c>
      <c r="I45" s="764" t="s">
        <v>1264</v>
      </c>
      <c r="J45" s="765" t="s">
        <v>1265</v>
      </c>
      <c r="K45" s="762" t="s">
        <v>769</v>
      </c>
      <c r="L45" s="762" t="s">
        <v>770</v>
      </c>
      <c r="M45" s="759" t="s">
        <v>1266</v>
      </c>
      <c r="N45" s="759" t="s">
        <v>1267</v>
      </c>
      <c r="O45" s="759" t="s">
        <v>503</v>
      </c>
      <c r="P45" s="759" t="s">
        <v>1276</v>
      </c>
      <c r="Q45" s="759" t="s">
        <v>1277</v>
      </c>
      <c r="R45" s="766" t="s">
        <v>1279</v>
      </c>
      <c r="S45" s="760" t="s">
        <v>1268</v>
      </c>
      <c r="T45" s="759" t="s">
        <v>1269</v>
      </c>
      <c r="U45" s="759" t="s">
        <v>1270</v>
      </c>
      <c r="V45" s="759" t="s">
        <v>1271</v>
      </c>
      <c r="W45" s="759" t="s">
        <v>1272</v>
      </c>
      <c r="X45" s="759" t="s">
        <v>1280</v>
      </c>
      <c r="Y45" s="759" t="s">
        <v>1281</v>
      </c>
      <c r="Z45" s="759" t="s">
        <v>715</v>
      </c>
      <c r="AA45" s="767" t="s">
        <v>1282</v>
      </c>
      <c r="AB45" s="768" t="s">
        <v>1283</v>
      </c>
      <c r="AC45" s="760" t="s">
        <v>1278</v>
      </c>
      <c r="AD45" s="767" t="s">
        <v>782</v>
      </c>
      <c r="AE45" s="1296" t="s">
        <v>1284</v>
      </c>
      <c r="AF45" s="767" t="s">
        <v>1273</v>
      </c>
      <c r="AG45" s="1197" t="s">
        <v>5543</v>
      </c>
      <c r="AH45" s="1197" t="s">
        <v>5633</v>
      </c>
      <c r="AI45" s="1197" t="s">
        <v>5632</v>
      </c>
      <c r="AJ45" s="768" t="s">
        <v>1274</v>
      </c>
      <c r="AK45" s="768" t="s">
        <v>1274</v>
      </c>
      <c r="AL45" s="768" t="s">
        <v>1275</v>
      </c>
      <c r="AM45" s="774"/>
    </row>
    <row r="46" spans="1:39" ht="6" hidden="1" customHeight="1" thickTop="1" thickBot="1">
      <c r="A46" s="954">
        <f>【A票】【D票】!$D$10</f>
        <v>0</v>
      </c>
      <c r="B46" s="954">
        <f>【A票】【D票】!$H$10</f>
        <v>0</v>
      </c>
      <c r="C46" s="1002" t="str">
        <f>【A票】【D票】!$K$10</f>
        <v xml:space="preserve"> </v>
      </c>
      <c r="D46" s="763">
        <f>COUNT(D47:D347)</f>
        <v>0</v>
      </c>
      <c r="E46" s="1003">
        <f t="shared" ref="E46:E110" si="44">ROW()-46</f>
        <v>0</v>
      </c>
      <c r="F46" s="1052">
        <f t="shared" ref="F46:F77" si="45">IF(K46&gt;0,K46,IF(F45&gt;1,F45-1,0))</f>
        <v>0</v>
      </c>
      <c r="G46" s="1052">
        <f t="shared" ref="G46:G77" si="46">IF(L46&gt;0,L46,IF(G45&gt;1,G45-1,0))</f>
        <v>0</v>
      </c>
      <c r="H46" s="1052">
        <f t="shared" ref="H46:H77" si="47">IF(MAX(K46:L46)&gt;0,MAX(K46:L46),IF(H45&gt;1,H45-1,0))</f>
        <v>0</v>
      </c>
      <c r="I46" s="1004"/>
      <c r="J46" s="1005"/>
      <c r="K46" s="1006"/>
      <c r="L46" s="1007"/>
      <c r="M46" s="1008"/>
      <c r="N46" s="1008"/>
      <c r="O46" s="1008"/>
      <c r="P46" s="1009"/>
      <c r="Q46" s="1009"/>
      <c r="R46" s="976" t="str">
        <f t="shared" ref="R46:R78" si="48">IF(OR(AND(D45="",COUNTA(J46:L46)&gt;0),AND(AND(F45+G45+H45&lt;&gt;3,F45*G45*H45&lt;&gt;0),OR(K46&gt;0,L46&gt;0))),"附1直前事例の被虐待者・虐待者の人数を確認。",IF(AND(J46&lt;&gt;"",H45&gt;1),"附1直前事例の被虐待者・虐待者の人数を確認。",IF(AND(F46=0,COUNTA(M46:Q46)&gt;0),"附1_1)被虐待者の人数の超過・または人数未記入",IF(AND(F46&gt;0,COUNTA(M46:Q46)&lt;5),"附2記入漏れあり",IF(AND(COUNTA(K46:L46)&gt;0,J46=""),"整理番号未記入",IF(AND(M46=M$24,N46=N$31,O46=O$30,P46=P$29,Q46=Q$27),"附2がすべて不明※個人が特定されている場合のみ回答"," "))))))</f>
        <v xml:space="preserve"> </v>
      </c>
      <c r="S46" s="1010"/>
      <c r="T46" s="979"/>
      <c r="U46" s="979"/>
      <c r="V46" s="979"/>
      <c r="W46" s="979"/>
      <c r="X46" s="979"/>
      <c r="Y46" s="1011"/>
      <c r="Z46" s="1012"/>
      <c r="AA46" s="1013"/>
      <c r="AB46" s="976" t="str">
        <f t="shared" ref="AB46:AB78" si="49">IF(AND(F46&gt;0,OR(COUNTA(S46:W46)=0,COUNTA(X46:Y46,AA46)&lt;3)),"附3記入漏れ",IF(AND(F46=0,COUNTA(S46:Y46,AA46)&gt;0),"附1_1)被虐待者の人数の超過・または人数未記入"," "))</f>
        <v xml:space="preserve"> </v>
      </c>
      <c r="AC46" s="1010"/>
      <c r="AD46" s="1014"/>
      <c r="AE46" s="1015"/>
      <c r="AF46" s="1014"/>
      <c r="AG46" s="1198"/>
      <c r="AH46" s="1198"/>
      <c r="AI46" s="1198"/>
      <c r="AJ46" s="976" t="str">
        <f t="shared" ref="AJ46" si="50">IF(AND(G46&gt;0,COUNTA(AC46:AD46,AF46)&lt;3),"附4記入漏れ",IF(AND(G46=0,COUNTA(AC46:AF46)&gt;0),"附1_2)虐待者の人数の超過・または人数未記入",IF(AND(AC46=AC$27,AD46=AD$30,AF46=AF$24),"附4すべて不明※個人が特定されている場合のみ回答"," ")))</f>
        <v xml:space="preserve"> </v>
      </c>
      <c r="AK46" s="976" t="str">
        <f>IF(AND(AD46=AD$29,AE46=""),"3)その他あり→具体的内容記入",IF(AND(AD46&lt;&gt;AD$29,AE46&lt;&gt;""),"具体的内容あり→3)その他記入",
IF(AND(OR(AG46=AG$25,AG46=AG$26),AH46=""),"夜勤専従、スポット・日雇い派遣等あり→雇用方法記入",IF(AND(OR(AG46=AG$22,AG46=AG$23,AG46=AG$24,AG46=AG$28),AH46&lt;&gt;""),"夜勤専従、スポット・日雇い派遣等ではない→雇用方法記入不要",
IF(AND(AG46=AG$27,AI46=""),"4)その他あり→具体的内容記入",IF(AND(AG46&lt;&gt;AG$27,AI46&lt;&gt;""),"具体的内容あり→4)その他記入"," "))))))</f>
        <v xml:space="preserve"> </v>
      </c>
      <c r="AL46" s="976" t="str">
        <f t="shared" ref="AL46" si="51">IF(SUM(COUNTIF(R46," ")+COUNTIF(AB46," ")+COUNTIF(AJ46:AK46," "))&lt;4,"エラーが残っています","")</f>
        <v/>
      </c>
      <c r="AM46" s="457"/>
    </row>
    <row r="47" spans="1:39" ht="26.25" customHeight="1" thickTop="1" thickBot="1">
      <c r="A47" s="1208">
        <f>【A票】【D票】!$D$10</f>
        <v>0</v>
      </c>
      <c r="B47" s="1208">
        <f>【A票】【D票】!$H$10</f>
        <v>0</v>
      </c>
      <c r="C47" s="1209" t="str">
        <f>【A票】【D票】!$K$10</f>
        <v xml:space="preserve"> </v>
      </c>
      <c r="D47" s="1210" t="str">
        <f t="shared" ref="D47:D78" si="52">IF(AND(H47&gt;0,COUNT(K47,L47)&gt;0),J47,IF(H47=0,"",D46))</f>
        <v/>
      </c>
      <c r="E47" s="1211">
        <f t="shared" si="44"/>
        <v>1</v>
      </c>
      <c r="F47" s="1053">
        <f t="shared" si="45"/>
        <v>0</v>
      </c>
      <c r="G47" s="1053">
        <f t="shared" si="46"/>
        <v>0</v>
      </c>
      <c r="H47" s="1053">
        <f t="shared" si="47"/>
        <v>0</v>
      </c>
      <c r="I47" s="913"/>
      <c r="J47" s="252"/>
      <c r="K47" s="198"/>
      <c r="L47" s="590"/>
      <c r="M47" s="458"/>
      <c r="N47" s="458"/>
      <c r="O47" s="458"/>
      <c r="P47" s="460"/>
      <c r="Q47" s="460"/>
      <c r="R47" s="213" t="str">
        <f>IF(OR(AND(D46="",COUNTA(J47:L47)&gt;0),AND(AND(F46+G46+H46&lt;&gt;3,F46*G46*H46&lt;&gt;0),OR(K47&gt;0,L47&gt;0))),"附1直前事例の被虐待者・虐待者の人数を確認。",IF(AND(J47&lt;&gt;"",H46&gt;1),"附1直前事例の被虐待者・虐待者の人数を確認。",IF(AND(F47=0,COUNTA(M47:Q47)&gt;0),"附1_1)被虐待者の人数の超過・または人数未記入",IF(AND(F47&gt;0,COUNTA(M47:Q47)&lt;5),"附2記入漏れあり",IF(AND(COUNTA(K47:L47)&gt;0,J47=""),"整理番号未記入",IF(AND(M47=M$24,N47=N$31,O47=O$30,P47=P$29,Q47=Q$27),"附2がすべて不明※個人が特定されている場合のみ回答"," "))))))</f>
        <v xml:space="preserve"> </v>
      </c>
      <c r="S47" s="85"/>
      <c r="T47" s="79"/>
      <c r="U47" s="79"/>
      <c r="V47" s="79"/>
      <c r="W47" s="79"/>
      <c r="X47" s="79"/>
      <c r="Y47" s="473"/>
      <c r="Z47" s="461"/>
      <c r="AA47" s="555"/>
      <c r="AB47" s="213" t="str">
        <f t="shared" si="49"/>
        <v xml:space="preserve"> </v>
      </c>
      <c r="AC47" s="85"/>
      <c r="AD47" s="459"/>
      <c r="AE47" s="187"/>
      <c r="AF47" s="459"/>
      <c r="AG47" s="1199"/>
      <c r="AH47" s="459"/>
      <c r="AI47" s="837"/>
      <c r="AJ47" s="213" t="str">
        <f>IF(AND(G47&gt;0,COUNTA(AC47:AD47,AF47,AG47)&lt;4),"附4記入漏れ",IF(AND(G47=0,COUNTA(AC47:AI47)&gt;0),"附1_2)虐待者の人数の超過・または人数未記入",IF(AND(AC47=AC$27,AD47=AD$30,AF47=AF$24,AH47=AH$24),"附4すべて不明※個人が特定されている場合のみ回答"," ")))</f>
        <v xml:space="preserve"> </v>
      </c>
      <c r="AK47" s="213" t="str">
        <f>IF(AND(AD47=AD$29,AE47=""),"3)その他あり→具体的内容記入",IF(AND(AD47&lt;&gt;AD$29,AE47&lt;&gt;""),"具体的内容あり→3)その他記入",
IF(AND(OR(AG47=AG$25,AG47=AG$26),AH47=""),"夜勤専従、スポット・日雇い派遣等あり→雇用方法記入",IF(AND(OR(AG47=AG$22,AG47=AG$23,AG47=AG$24,AG47=AG$28),AH47&lt;&gt;""),"夜勤専従、スポット・日雇い派遣等ではない→雇用方法記入不要",
IF(AND(AG47=AG$27,AI47=""),"4)その他あり→具体的内容記入",IF(AND(AG47&lt;&gt;AG$27,AI47&lt;&gt;""),"具体的内容あり→4)その他記入"," "))))))</f>
        <v xml:space="preserve"> </v>
      </c>
      <c r="AL47" s="213" t="str">
        <f>IF(SUM(COUNTIF(R47," ")+COUNTIF(AB47," ")+COUNTIF(AJ47:AK47," "))&lt;4,"エラーが残っています","")</f>
        <v/>
      </c>
      <c r="AM47" s="457"/>
    </row>
    <row r="48" spans="1:39" ht="26.25" customHeight="1" thickTop="1" thickBot="1">
      <c r="A48" s="1208">
        <f>【A票】【D票】!$D$10</f>
        <v>0</v>
      </c>
      <c r="B48" s="1208">
        <f>【A票】【D票】!$H$10</f>
        <v>0</v>
      </c>
      <c r="C48" s="1209" t="str">
        <f>【A票】【D票】!$K$10</f>
        <v xml:space="preserve"> </v>
      </c>
      <c r="D48" s="1210" t="str">
        <f t="shared" si="52"/>
        <v/>
      </c>
      <c r="E48" s="1211">
        <f t="shared" si="44"/>
        <v>2</v>
      </c>
      <c r="F48" s="1053">
        <f t="shared" si="45"/>
        <v>0</v>
      </c>
      <c r="G48" s="1053">
        <f t="shared" si="46"/>
        <v>0</v>
      </c>
      <c r="H48" s="1053">
        <f t="shared" si="47"/>
        <v>0</v>
      </c>
      <c r="I48" s="913"/>
      <c r="J48" s="252"/>
      <c r="K48" s="198"/>
      <c r="L48" s="188"/>
      <c r="M48" s="458"/>
      <c r="N48" s="458"/>
      <c r="O48" s="458"/>
      <c r="P48" s="460"/>
      <c r="Q48" s="460"/>
      <c r="R48" s="213" t="str">
        <f t="shared" si="48"/>
        <v xml:space="preserve"> </v>
      </c>
      <c r="S48" s="85"/>
      <c r="T48" s="79"/>
      <c r="U48" s="79"/>
      <c r="V48" s="79"/>
      <c r="W48" s="79"/>
      <c r="X48" s="79"/>
      <c r="Y48" s="461"/>
      <c r="Z48" s="461"/>
      <c r="AA48" s="555"/>
      <c r="AB48" s="213" t="str">
        <f t="shared" si="49"/>
        <v xml:space="preserve"> </v>
      </c>
      <c r="AC48" s="85"/>
      <c r="AD48" s="459"/>
      <c r="AE48" s="462"/>
      <c r="AF48" s="459"/>
      <c r="AG48" s="1199"/>
      <c r="AH48" s="459"/>
      <c r="AI48" s="459"/>
      <c r="AJ48" s="213" t="str">
        <f t="shared" ref="AJ48:AJ111" si="53">IF(AND(G48&gt;0,COUNTA(AC48:AD48,AF48,AG48)&lt;4),"附4記入漏れ",IF(AND(G48=0,COUNTA(AC48:AI48)&gt;0),"附1_2)虐待者の人数の超過・または人数未記入",IF(AND(AC48=AC$27,AD48=AD$30,AF48=AF$24,AH48=AH$24),"附4すべて不明※個人が特定されている場合のみ回答"," ")))</f>
        <v xml:space="preserve"> </v>
      </c>
      <c r="AK48" s="213" t="str">
        <f t="shared" ref="AK48:AK111" si="54">IF(AND(AD48=AD$29,AE48=""),"3)その他あり→具体的内容記入",IF(AND(AD48&lt;&gt;AD$29,AE48&lt;&gt;""),"具体的内容あり→3)その他記入",
IF(AND(OR(AG48=AG$25,AG48=AG$26),AH48=""),"夜勤専従、スポット・日雇い派遣等あり→雇用方法記入",IF(AND(OR(AG48=AG$22,AG48=AG$23,AG48=AG$24,AG48=AG$28),AH48&lt;&gt;""),"夜勤専従、スポット・日雇い派遣等ではない→雇用方法記入不要",
IF(AND(AG48=AG$27,AI48=""),"4)その他あり→具体的内容記入",IF(AND(AG48&lt;&gt;AG$27,AI48&lt;&gt;""),"具体的内容あり→4)その他記入"," "))))))</f>
        <v xml:space="preserve"> </v>
      </c>
      <c r="AL48" s="213" t="str">
        <f t="shared" ref="AL48:AL111" si="55">IF(SUM(COUNTIF(R48," ")+COUNTIF(AB48," ")+COUNTIF(AJ48:AK48," "))&lt;4,"エラーが残っています","")</f>
        <v/>
      </c>
      <c r="AM48" s="457"/>
    </row>
    <row r="49" spans="1:39" ht="26.25" customHeight="1" thickTop="1" thickBot="1">
      <c r="A49" s="1208">
        <f>【A票】【D票】!$D$10</f>
        <v>0</v>
      </c>
      <c r="B49" s="1208">
        <f>【A票】【D票】!$H$10</f>
        <v>0</v>
      </c>
      <c r="C49" s="1209" t="str">
        <f>【A票】【D票】!$K$10</f>
        <v xml:space="preserve"> </v>
      </c>
      <c r="D49" s="1210" t="str">
        <f t="shared" si="52"/>
        <v/>
      </c>
      <c r="E49" s="1211">
        <f t="shared" si="44"/>
        <v>3</v>
      </c>
      <c r="F49" s="1053">
        <f t="shared" si="45"/>
        <v>0</v>
      </c>
      <c r="G49" s="1053">
        <f t="shared" si="46"/>
        <v>0</v>
      </c>
      <c r="H49" s="1053">
        <f t="shared" si="47"/>
        <v>0</v>
      </c>
      <c r="I49" s="913"/>
      <c r="J49" s="252"/>
      <c r="K49" s="188"/>
      <c r="L49" s="590"/>
      <c r="M49" s="458"/>
      <c r="N49" s="458"/>
      <c r="O49" s="458"/>
      <c r="P49" s="460"/>
      <c r="Q49" s="460"/>
      <c r="R49" s="213" t="str">
        <f t="shared" si="48"/>
        <v xml:space="preserve"> </v>
      </c>
      <c r="S49" s="85"/>
      <c r="T49" s="79"/>
      <c r="U49" s="79"/>
      <c r="V49" s="79"/>
      <c r="W49" s="79"/>
      <c r="X49" s="79"/>
      <c r="Y49" s="461"/>
      <c r="Z49" s="461"/>
      <c r="AA49" s="555"/>
      <c r="AB49" s="213" t="str">
        <f t="shared" si="49"/>
        <v xml:space="preserve"> </v>
      </c>
      <c r="AC49" s="85"/>
      <c r="AD49" s="459"/>
      <c r="AE49" s="462"/>
      <c r="AF49" s="459"/>
      <c r="AG49" s="1199"/>
      <c r="AH49" s="459"/>
      <c r="AI49" s="459"/>
      <c r="AJ49" s="213" t="str">
        <f t="shared" si="53"/>
        <v xml:space="preserve"> </v>
      </c>
      <c r="AK49" s="213" t="str">
        <f t="shared" si="54"/>
        <v xml:space="preserve"> </v>
      </c>
      <c r="AL49" s="213" t="str">
        <f t="shared" si="55"/>
        <v/>
      </c>
      <c r="AM49" s="457"/>
    </row>
    <row r="50" spans="1:39" ht="26.25" customHeight="1" thickTop="1" thickBot="1">
      <c r="A50" s="1208">
        <f>【A票】【D票】!$D$10</f>
        <v>0</v>
      </c>
      <c r="B50" s="1208">
        <f>【A票】【D票】!$H$10</f>
        <v>0</v>
      </c>
      <c r="C50" s="1209" t="str">
        <f>【A票】【D票】!$K$10</f>
        <v xml:space="preserve"> </v>
      </c>
      <c r="D50" s="1210" t="str">
        <f t="shared" si="52"/>
        <v/>
      </c>
      <c r="E50" s="1211">
        <f t="shared" si="44"/>
        <v>4</v>
      </c>
      <c r="F50" s="1053">
        <f t="shared" si="45"/>
        <v>0</v>
      </c>
      <c r="G50" s="1053">
        <f t="shared" si="46"/>
        <v>0</v>
      </c>
      <c r="H50" s="1053">
        <f t="shared" si="47"/>
        <v>0</v>
      </c>
      <c r="I50" s="913"/>
      <c r="J50" s="252"/>
      <c r="K50" s="198"/>
      <c r="L50" s="188"/>
      <c r="M50" s="458"/>
      <c r="N50" s="458"/>
      <c r="O50" s="458"/>
      <c r="P50" s="460"/>
      <c r="Q50" s="460"/>
      <c r="R50" s="213" t="str">
        <f t="shared" si="48"/>
        <v xml:space="preserve"> </v>
      </c>
      <c r="S50" s="85"/>
      <c r="T50" s="79"/>
      <c r="U50" s="79"/>
      <c r="V50" s="79"/>
      <c r="W50" s="79"/>
      <c r="X50" s="79"/>
      <c r="Y50" s="461"/>
      <c r="Z50" s="461"/>
      <c r="AA50" s="555"/>
      <c r="AB50" s="213" t="str">
        <f t="shared" si="49"/>
        <v xml:space="preserve"> </v>
      </c>
      <c r="AC50" s="85"/>
      <c r="AD50" s="459"/>
      <c r="AE50" s="462"/>
      <c r="AF50" s="459"/>
      <c r="AG50" s="1199"/>
      <c r="AH50" s="459"/>
      <c r="AI50" s="459"/>
      <c r="AJ50" s="213" t="str">
        <f t="shared" si="53"/>
        <v xml:space="preserve"> </v>
      </c>
      <c r="AK50" s="213" t="str">
        <f t="shared" si="54"/>
        <v xml:space="preserve"> </v>
      </c>
      <c r="AL50" s="213" t="str">
        <f t="shared" si="55"/>
        <v/>
      </c>
      <c r="AM50" s="457"/>
    </row>
    <row r="51" spans="1:39" ht="26.25" customHeight="1" thickTop="1" thickBot="1">
      <c r="A51" s="1208">
        <f>【A票】【D票】!$D$10</f>
        <v>0</v>
      </c>
      <c r="B51" s="1208">
        <f>【A票】【D票】!$H$10</f>
        <v>0</v>
      </c>
      <c r="C51" s="1209" t="str">
        <f>【A票】【D票】!$K$10</f>
        <v xml:space="preserve"> </v>
      </c>
      <c r="D51" s="1210" t="str">
        <f t="shared" si="52"/>
        <v/>
      </c>
      <c r="E51" s="1211">
        <f t="shared" si="44"/>
        <v>5</v>
      </c>
      <c r="F51" s="1053">
        <f t="shared" si="45"/>
        <v>0</v>
      </c>
      <c r="G51" s="1053">
        <f t="shared" si="46"/>
        <v>0</v>
      </c>
      <c r="H51" s="1053">
        <f t="shared" si="47"/>
        <v>0</v>
      </c>
      <c r="I51" s="913"/>
      <c r="J51" s="252"/>
      <c r="K51" s="198"/>
      <c r="L51" s="188"/>
      <c r="M51" s="458"/>
      <c r="N51" s="458"/>
      <c r="O51" s="458"/>
      <c r="P51" s="460"/>
      <c r="Q51" s="460"/>
      <c r="R51" s="213" t="str">
        <f t="shared" si="48"/>
        <v xml:space="preserve"> </v>
      </c>
      <c r="S51" s="85"/>
      <c r="T51" s="79"/>
      <c r="U51" s="79"/>
      <c r="V51" s="79"/>
      <c r="W51" s="79"/>
      <c r="X51" s="79"/>
      <c r="Y51" s="461"/>
      <c r="Z51" s="461"/>
      <c r="AA51" s="86"/>
      <c r="AB51" s="213" t="str">
        <f t="shared" si="49"/>
        <v xml:space="preserve"> </v>
      </c>
      <c r="AC51" s="85"/>
      <c r="AD51" s="459"/>
      <c r="AE51" s="187"/>
      <c r="AF51" s="459"/>
      <c r="AG51" s="1199"/>
      <c r="AH51" s="459"/>
      <c r="AI51" s="459"/>
      <c r="AJ51" s="213" t="str">
        <f t="shared" si="53"/>
        <v xml:space="preserve"> </v>
      </c>
      <c r="AK51" s="213" t="str">
        <f t="shared" si="54"/>
        <v xml:space="preserve"> </v>
      </c>
      <c r="AL51" s="213" t="str">
        <f t="shared" si="55"/>
        <v/>
      </c>
      <c r="AM51" s="457"/>
    </row>
    <row r="52" spans="1:39" ht="26.25" customHeight="1" thickTop="1" thickBot="1">
      <c r="A52" s="1208">
        <f>【A票】【D票】!$D$10</f>
        <v>0</v>
      </c>
      <c r="B52" s="1208">
        <f>【A票】【D票】!$H$10</f>
        <v>0</v>
      </c>
      <c r="C52" s="1209" t="str">
        <f>【A票】【D票】!$K$10</f>
        <v xml:space="preserve"> </v>
      </c>
      <c r="D52" s="1210" t="str">
        <f t="shared" si="52"/>
        <v/>
      </c>
      <c r="E52" s="1211">
        <f t="shared" si="44"/>
        <v>6</v>
      </c>
      <c r="F52" s="1053">
        <f t="shared" si="45"/>
        <v>0</v>
      </c>
      <c r="G52" s="1053">
        <f t="shared" si="46"/>
        <v>0</v>
      </c>
      <c r="H52" s="1053">
        <f t="shared" si="47"/>
        <v>0</v>
      </c>
      <c r="I52" s="913"/>
      <c r="J52" s="252"/>
      <c r="K52" s="198"/>
      <c r="L52" s="188"/>
      <c r="M52" s="458"/>
      <c r="N52" s="458"/>
      <c r="O52" s="458"/>
      <c r="P52" s="460"/>
      <c r="Q52" s="460"/>
      <c r="R52" s="213" t="str">
        <f t="shared" si="48"/>
        <v xml:space="preserve"> </v>
      </c>
      <c r="S52" s="85"/>
      <c r="T52" s="79"/>
      <c r="U52" s="79"/>
      <c r="V52" s="79"/>
      <c r="W52" s="79"/>
      <c r="X52" s="79"/>
      <c r="Y52" s="461"/>
      <c r="Z52" s="461"/>
      <c r="AA52" s="86"/>
      <c r="AB52" s="213" t="str">
        <f t="shared" si="49"/>
        <v xml:space="preserve"> </v>
      </c>
      <c r="AC52" s="85"/>
      <c r="AD52" s="459"/>
      <c r="AE52" s="462"/>
      <c r="AF52" s="459"/>
      <c r="AG52" s="1199"/>
      <c r="AH52" s="459"/>
      <c r="AI52" s="459"/>
      <c r="AJ52" s="213" t="str">
        <f t="shared" si="53"/>
        <v xml:space="preserve"> </v>
      </c>
      <c r="AK52" s="213" t="str">
        <f t="shared" si="54"/>
        <v xml:space="preserve"> </v>
      </c>
      <c r="AL52" s="213" t="str">
        <f t="shared" si="55"/>
        <v/>
      </c>
      <c r="AM52" s="457"/>
    </row>
    <row r="53" spans="1:39" ht="26.25" customHeight="1" thickTop="1" thickBot="1">
      <c r="A53" s="1208">
        <f>【A票】【D票】!$D$10</f>
        <v>0</v>
      </c>
      <c r="B53" s="1208">
        <f>【A票】【D票】!$H$10</f>
        <v>0</v>
      </c>
      <c r="C53" s="1209" t="str">
        <f>【A票】【D票】!$K$10</f>
        <v xml:space="preserve"> </v>
      </c>
      <c r="D53" s="1210" t="str">
        <f t="shared" si="52"/>
        <v/>
      </c>
      <c r="E53" s="1211">
        <f t="shared" si="44"/>
        <v>7</v>
      </c>
      <c r="F53" s="1053">
        <f t="shared" si="45"/>
        <v>0</v>
      </c>
      <c r="G53" s="1053">
        <f t="shared" si="46"/>
        <v>0</v>
      </c>
      <c r="H53" s="1053">
        <f t="shared" si="47"/>
        <v>0</v>
      </c>
      <c r="I53" s="913"/>
      <c r="J53" s="252"/>
      <c r="K53" s="198"/>
      <c r="L53" s="188"/>
      <c r="M53" s="458"/>
      <c r="N53" s="458"/>
      <c r="O53" s="458"/>
      <c r="P53" s="460"/>
      <c r="Q53" s="460"/>
      <c r="R53" s="213" t="str">
        <f t="shared" si="48"/>
        <v xml:space="preserve"> </v>
      </c>
      <c r="S53" s="85"/>
      <c r="T53" s="79"/>
      <c r="U53" s="79"/>
      <c r="V53" s="79"/>
      <c r="W53" s="79"/>
      <c r="X53" s="79"/>
      <c r="Y53" s="461"/>
      <c r="Z53" s="461"/>
      <c r="AA53" s="86"/>
      <c r="AB53" s="213" t="str">
        <f t="shared" si="49"/>
        <v xml:space="preserve"> </v>
      </c>
      <c r="AC53" s="85"/>
      <c r="AD53" s="459"/>
      <c r="AE53" s="462"/>
      <c r="AF53" s="459"/>
      <c r="AG53" s="1199"/>
      <c r="AH53" s="459"/>
      <c r="AI53" s="459"/>
      <c r="AJ53" s="213" t="str">
        <f t="shared" si="53"/>
        <v xml:space="preserve"> </v>
      </c>
      <c r="AK53" s="213" t="str">
        <f t="shared" si="54"/>
        <v xml:space="preserve"> </v>
      </c>
      <c r="AL53" s="213" t="str">
        <f t="shared" si="55"/>
        <v/>
      </c>
      <c r="AM53" s="457"/>
    </row>
    <row r="54" spans="1:39" ht="26.25" customHeight="1" thickTop="1" thickBot="1">
      <c r="A54" s="1208">
        <f>【A票】【D票】!$D$10</f>
        <v>0</v>
      </c>
      <c r="B54" s="1208">
        <f>【A票】【D票】!$H$10</f>
        <v>0</v>
      </c>
      <c r="C54" s="1209" t="str">
        <f>【A票】【D票】!$K$10</f>
        <v xml:space="preserve"> </v>
      </c>
      <c r="D54" s="1210" t="str">
        <f t="shared" si="52"/>
        <v/>
      </c>
      <c r="E54" s="1211">
        <f t="shared" si="44"/>
        <v>8</v>
      </c>
      <c r="F54" s="1053">
        <f t="shared" si="45"/>
        <v>0</v>
      </c>
      <c r="G54" s="1053">
        <f t="shared" si="46"/>
        <v>0</v>
      </c>
      <c r="H54" s="1053">
        <f t="shared" si="47"/>
        <v>0</v>
      </c>
      <c r="I54" s="913"/>
      <c r="J54" s="252"/>
      <c r="K54" s="198"/>
      <c r="L54" s="188"/>
      <c r="M54" s="458"/>
      <c r="N54" s="458"/>
      <c r="O54" s="458"/>
      <c r="P54" s="460"/>
      <c r="Q54" s="460"/>
      <c r="R54" s="213" t="str">
        <f t="shared" si="48"/>
        <v xml:space="preserve"> </v>
      </c>
      <c r="S54" s="85"/>
      <c r="T54" s="79"/>
      <c r="U54" s="79"/>
      <c r="V54" s="79"/>
      <c r="W54" s="79"/>
      <c r="X54" s="79"/>
      <c r="Y54" s="461"/>
      <c r="Z54" s="461"/>
      <c r="AA54" s="86"/>
      <c r="AB54" s="213" t="str">
        <f t="shared" si="49"/>
        <v xml:space="preserve"> </v>
      </c>
      <c r="AC54" s="85"/>
      <c r="AD54" s="459"/>
      <c r="AE54" s="462"/>
      <c r="AF54" s="459"/>
      <c r="AG54" s="1199"/>
      <c r="AH54" s="459"/>
      <c r="AI54" s="459"/>
      <c r="AJ54" s="213" t="str">
        <f t="shared" si="53"/>
        <v xml:space="preserve"> </v>
      </c>
      <c r="AK54" s="213" t="str">
        <f t="shared" si="54"/>
        <v xml:space="preserve"> </v>
      </c>
      <c r="AL54" s="213" t="str">
        <f t="shared" si="55"/>
        <v/>
      </c>
      <c r="AM54" s="457"/>
    </row>
    <row r="55" spans="1:39" ht="26.25" customHeight="1" thickTop="1" thickBot="1">
      <c r="A55" s="1208">
        <f>【A票】【D票】!$D$10</f>
        <v>0</v>
      </c>
      <c r="B55" s="1208">
        <f>【A票】【D票】!$H$10</f>
        <v>0</v>
      </c>
      <c r="C55" s="1209" t="str">
        <f>【A票】【D票】!$K$10</f>
        <v xml:space="preserve"> </v>
      </c>
      <c r="D55" s="1210" t="str">
        <f t="shared" si="52"/>
        <v/>
      </c>
      <c r="E55" s="1211">
        <f t="shared" si="44"/>
        <v>9</v>
      </c>
      <c r="F55" s="1053">
        <f t="shared" si="45"/>
        <v>0</v>
      </c>
      <c r="G55" s="1053">
        <f t="shared" si="46"/>
        <v>0</v>
      </c>
      <c r="H55" s="1053">
        <f t="shared" si="47"/>
        <v>0</v>
      </c>
      <c r="I55" s="913"/>
      <c r="J55" s="252"/>
      <c r="K55" s="198"/>
      <c r="L55" s="188"/>
      <c r="M55" s="458"/>
      <c r="N55" s="458"/>
      <c r="O55" s="458"/>
      <c r="P55" s="460"/>
      <c r="Q55" s="460"/>
      <c r="R55" s="213" t="str">
        <f t="shared" si="48"/>
        <v xml:space="preserve"> </v>
      </c>
      <c r="S55" s="85"/>
      <c r="T55" s="79"/>
      <c r="U55" s="79"/>
      <c r="V55" s="79"/>
      <c r="W55" s="79"/>
      <c r="X55" s="79"/>
      <c r="Y55" s="461"/>
      <c r="Z55" s="461"/>
      <c r="AA55" s="86"/>
      <c r="AB55" s="213" t="str">
        <f t="shared" si="49"/>
        <v xml:space="preserve"> </v>
      </c>
      <c r="AC55" s="85"/>
      <c r="AD55" s="459"/>
      <c r="AE55" s="462"/>
      <c r="AF55" s="459"/>
      <c r="AG55" s="1199"/>
      <c r="AH55" s="459"/>
      <c r="AI55" s="459"/>
      <c r="AJ55" s="213" t="str">
        <f t="shared" si="53"/>
        <v xml:space="preserve"> </v>
      </c>
      <c r="AK55" s="213" t="str">
        <f t="shared" si="54"/>
        <v xml:space="preserve"> </v>
      </c>
      <c r="AL55" s="213" t="str">
        <f t="shared" si="55"/>
        <v/>
      </c>
      <c r="AM55" s="457"/>
    </row>
    <row r="56" spans="1:39" ht="26.25" customHeight="1" thickTop="1" thickBot="1">
      <c r="A56" s="1208">
        <f>【A票】【D票】!$D$10</f>
        <v>0</v>
      </c>
      <c r="B56" s="1208">
        <f>【A票】【D票】!$H$10</f>
        <v>0</v>
      </c>
      <c r="C56" s="1209" t="str">
        <f>【A票】【D票】!$K$10</f>
        <v xml:space="preserve"> </v>
      </c>
      <c r="D56" s="1210" t="str">
        <f t="shared" si="52"/>
        <v/>
      </c>
      <c r="E56" s="1211">
        <f t="shared" si="44"/>
        <v>10</v>
      </c>
      <c r="F56" s="1053">
        <f t="shared" si="45"/>
        <v>0</v>
      </c>
      <c r="G56" s="1053">
        <f t="shared" si="46"/>
        <v>0</v>
      </c>
      <c r="H56" s="1053">
        <f t="shared" si="47"/>
        <v>0</v>
      </c>
      <c r="I56" s="913"/>
      <c r="J56" s="252"/>
      <c r="K56" s="198"/>
      <c r="L56" s="188"/>
      <c r="M56" s="458"/>
      <c r="N56" s="458"/>
      <c r="O56" s="458"/>
      <c r="P56" s="460"/>
      <c r="Q56" s="460"/>
      <c r="R56" s="213" t="str">
        <f t="shared" si="48"/>
        <v xml:space="preserve"> </v>
      </c>
      <c r="S56" s="85"/>
      <c r="T56" s="79"/>
      <c r="U56" s="79"/>
      <c r="V56" s="79"/>
      <c r="W56" s="79"/>
      <c r="X56" s="79"/>
      <c r="Y56" s="461"/>
      <c r="Z56" s="461"/>
      <c r="AA56" s="86"/>
      <c r="AB56" s="213" t="str">
        <f t="shared" si="49"/>
        <v xml:space="preserve"> </v>
      </c>
      <c r="AC56" s="85"/>
      <c r="AD56" s="459"/>
      <c r="AE56" s="462"/>
      <c r="AF56" s="459"/>
      <c r="AG56" s="1199"/>
      <c r="AH56" s="459"/>
      <c r="AI56" s="459"/>
      <c r="AJ56" s="213" t="str">
        <f t="shared" si="53"/>
        <v xml:space="preserve"> </v>
      </c>
      <c r="AK56" s="213" t="str">
        <f t="shared" si="54"/>
        <v xml:space="preserve"> </v>
      </c>
      <c r="AL56" s="213" t="str">
        <f t="shared" si="55"/>
        <v/>
      </c>
      <c r="AM56" s="457"/>
    </row>
    <row r="57" spans="1:39" ht="26.25" customHeight="1" thickTop="1" thickBot="1">
      <c r="A57" s="1208">
        <f>【A票】【D票】!$D$10</f>
        <v>0</v>
      </c>
      <c r="B57" s="1208">
        <f>【A票】【D票】!$H$10</f>
        <v>0</v>
      </c>
      <c r="C57" s="1209" t="str">
        <f>【A票】【D票】!$K$10</f>
        <v xml:space="preserve"> </v>
      </c>
      <c r="D57" s="1210" t="str">
        <f t="shared" si="52"/>
        <v/>
      </c>
      <c r="E57" s="1211">
        <f t="shared" si="44"/>
        <v>11</v>
      </c>
      <c r="F57" s="1053">
        <f t="shared" si="45"/>
        <v>0</v>
      </c>
      <c r="G57" s="1053">
        <f t="shared" si="46"/>
        <v>0</v>
      </c>
      <c r="H57" s="1053">
        <f t="shared" si="47"/>
        <v>0</v>
      </c>
      <c r="I57" s="913"/>
      <c r="J57" s="252"/>
      <c r="K57" s="198"/>
      <c r="L57" s="188"/>
      <c r="M57" s="458"/>
      <c r="N57" s="458"/>
      <c r="O57" s="458"/>
      <c r="P57" s="460"/>
      <c r="Q57" s="460"/>
      <c r="R57" s="213" t="str">
        <f t="shared" si="48"/>
        <v xml:space="preserve"> </v>
      </c>
      <c r="S57" s="85"/>
      <c r="T57" s="79"/>
      <c r="U57" s="79"/>
      <c r="V57" s="79"/>
      <c r="W57" s="79"/>
      <c r="X57" s="79"/>
      <c r="Y57" s="461"/>
      <c r="Z57" s="461"/>
      <c r="AA57" s="86"/>
      <c r="AB57" s="213" t="str">
        <f t="shared" si="49"/>
        <v xml:space="preserve"> </v>
      </c>
      <c r="AC57" s="85"/>
      <c r="AD57" s="459"/>
      <c r="AE57" s="462"/>
      <c r="AF57" s="459"/>
      <c r="AG57" s="1199"/>
      <c r="AH57" s="459"/>
      <c r="AI57" s="459"/>
      <c r="AJ57" s="213" t="str">
        <f t="shared" si="53"/>
        <v xml:space="preserve"> </v>
      </c>
      <c r="AK57" s="213" t="str">
        <f t="shared" si="54"/>
        <v xml:space="preserve"> </v>
      </c>
      <c r="AL57" s="213" t="str">
        <f t="shared" si="55"/>
        <v/>
      </c>
      <c r="AM57" s="457"/>
    </row>
    <row r="58" spans="1:39" ht="26.25" customHeight="1" thickTop="1" thickBot="1">
      <c r="A58" s="1208">
        <f>【A票】【D票】!$D$10</f>
        <v>0</v>
      </c>
      <c r="B58" s="1208">
        <f>【A票】【D票】!$H$10</f>
        <v>0</v>
      </c>
      <c r="C58" s="1209" t="str">
        <f>【A票】【D票】!$K$10</f>
        <v xml:space="preserve"> </v>
      </c>
      <c r="D58" s="1210" t="str">
        <f t="shared" si="52"/>
        <v/>
      </c>
      <c r="E58" s="1211">
        <f t="shared" si="44"/>
        <v>12</v>
      </c>
      <c r="F58" s="1053">
        <f t="shared" si="45"/>
        <v>0</v>
      </c>
      <c r="G58" s="1053">
        <f t="shared" si="46"/>
        <v>0</v>
      </c>
      <c r="H58" s="1053">
        <f t="shared" si="47"/>
        <v>0</v>
      </c>
      <c r="I58" s="913"/>
      <c r="J58" s="252"/>
      <c r="K58" s="198"/>
      <c r="L58" s="188"/>
      <c r="M58" s="458"/>
      <c r="N58" s="458"/>
      <c r="O58" s="458"/>
      <c r="P58" s="460"/>
      <c r="Q58" s="460"/>
      <c r="R58" s="213" t="str">
        <f t="shared" si="48"/>
        <v xml:space="preserve"> </v>
      </c>
      <c r="S58" s="85"/>
      <c r="T58" s="79"/>
      <c r="U58" s="79"/>
      <c r="V58" s="79"/>
      <c r="W58" s="79"/>
      <c r="X58" s="79"/>
      <c r="Y58" s="461"/>
      <c r="Z58" s="461"/>
      <c r="AA58" s="86"/>
      <c r="AB58" s="213" t="str">
        <f t="shared" si="49"/>
        <v xml:space="preserve"> </v>
      </c>
      <c r="AC58" s="85"/>
      <c r="AD58" s="459"/>
      <c r="AE58" s="462"/>
      <c r="AF58" s="459"/>
      <c r="AG58" s="1199"/>
      <c r="AH58" s="459"/>
      <c r="AI58" s="459"/>
      <c r="AJ58" s="213" t="str">
        <f t="shared" si="53"/>
        <v xml:space="preserve"> </v>
      </c>
      <c r="AK58" s="213" t="str">
        <f t="shared" si="54"/>
        <v xml:space="preserve"> </v>
      </c>
      <c r="AL58" s="213" t="str">
        <f t="shared" si="55"/>
        <v/>
      </c>
      <c r="AM58" s="457"/>
    </row>
    <row r="59" spans="1:39" ht="26.25" customHeight="1" thickTop="1" thickBot="1">
      <c r="A59" s="1208">
        <f>【A票】【D票】!$D$10</f>
        <v>0</v>
      </c>
      <c r="B59" s="1208">
        <f>【A票】【D票】!$H$10</f>
        <v>0</v>
      </c>
      <c r="C59" s="1209" t="str">
        <f>【A票】【D票】!$K$10</f>
        <v xml:space="preserve"> </v>
      </c>
      <c r="D59" s="1210" t="str">
        <f t="shared" si="52"/>
        <v/>
      </c>
      <c r="E59" s="1211">
        <f t="shared" si="44"/>
        <v>13</v>
      </c>
      <c r="F59" s="1053">
        <f t="shared" si="45"/>
        <v>0</v>
      </c>
      <c r="G59" s="1053">
        <f t="shared" si="46"/>
        <v>0</v>
      </c>
      <c r="H59" s="1053">
        <f t="shared" si="47"/>
        <v>0</v>
      </c>
      <c r="I59" s="913"/>
      <c r="J59" s="252"/>
      <c r="K59" s="198"/>
      <c r="L59" s="188"/>
      <c r="M59" s="458"/>
      <c r="N59" s="458"/>
      <c r="O59" s="458"/>
      <c r="P59" s="460"/>
      <c r="Q59" s="460"/>
      <c r="R59" s="213" t="str">
        <f t="shared" si="48"/>
        <v xml:space="preserve"> </v>
      </c>
      <c r="S59" s="85"/>
      <c r="T59" s="79"/>
      <c r="U59" s="79"/>
      <c r="V59" s="79"/>
      <c r="W59" s="79"/>
      <c r="X59" s="79"/>
      <c r="Y59" s="461"/>
      <c r="Z59" s="461"/>
      <c r="AA59" s="86"/>
      <c r="AB59" s="213" t="str">
        <f t="shared" si="49"/>
        <v xml:space="preserve"> </v>
      </c>
      <c r="AC59" s="85"/>
      <c r="AD59" s="459"/>
      <c r="AE59" s="462"/>
      <c r="AF59" s="459"/>
      <c r="AG59" s="1199"/>
      <c r="AH59" s="459"/>
      <c r="AI59" s="459"/>
      <c r="AJ59" s="213" t="str">
        <f t="shared" si="53"/>
        <v xml:space="preserve"> </v>
      </c>
      <c r="AK59" s="213" t="str">
        <f t="shared" si="54"/>
        <v xml:space="preserve"> </v>
      </c>
      <c r="AL59" s="213" t="str">
        <f t="shared" si="55"/>
        <v/>
      </c>
      <c r="AM59" s="457"/>
    </row>
    <row r="60" spans="1:39" ht="26.25" customHeight="1" thickTop="1" thickBot="1">
      <c r="A60" s="1208">
        <f>【A票】【D票】!$D$10</f>
        <v>0</v>
      </c>
      <c r="B60" s="1208">
        <f>【A票】【D票】!$H$10</f>
        <v>0</v>
      </c>
      <c r="C60" s="1209" t="str">
        <f>【A票】【D票】!$K$10</f>
        <v xml:space="preserve"> </v>
      </c>
      <c r="D60" s="1210" t="str">
        <f t="shared" si="52"/>
        <v/>
      </c>
      <c r="E60" s="1211">
        <f t="shared" si="44"/>
        <v>14</v>
      </c>
      <c r="F60" s="1053">
        <f t="shared" si="45"/>
        <v>0</v>
      </c>
      <c r="G60" s="1053">
        <f t="shared" si="46"/>
        <v>0</v>
      </c>
      <c r="H60" s="1053">
        <f t="shared" si="47"/>
        <v>0</v>
      </c>
      <c r="I60" s="913"/>
      <c r="J60" s="252"/>
      <c r="K60" s="198"/>
      <c r="L60" s="188"/>
      <c r="M60" s="458"/>
      <c r="N60" s="458"/>
      <c r="O60" s="458"/>
      <c r="P60" s="460"/>
      <c r="Q60" s="460"/>
      <c r="R60" s="213" t="str">
        <f t="shared" si="48"/>
        <v xml:space="preserve"> </v>
      </c>
      <c r="S60" s="85"/>
      <c r="T60" s="79"/>
      <c r="U60" s="79"/>
      <c r="V60" s="79"/>
      <c r="W60" s="79"/>
      <c r="X60" s="79"/>
      <c r="Y60" s="461"/>
      <c r="Z60" s="461"/>
      <c r="AA60" s="86"/>
      <c r="AB60" s="213" t="str">
        <f t="shared" si="49"/>
        <v xml:space="preserve"> </v>
      </c>
      <c r="AC60" s="85"/>
      <c r="AD60" s="459"/>
      <c r="AE60" s="462"/>
      <c r="AF60" s="459"/>
      <c r="AG60" s="1199"/>
      <c r="AH60" s="459"/>
      <c r="AI60" s="459"/>
      <c r="AJ60" s="213" t="str">
        <f t="shared" si="53"/>
        <v xml:space="preserve"> </v>
      </c>
      <c r="AK60" s="213" t="str">
        <f t="shared" si="54"/>
        <v xml:space="preserve"> </v>
      </c>
      <c r="AL60" s="213" t="str">
        <f t="shared" si="55"/>
        <v/>
      </c>
      <c r="AM60" s="457"/>
    </row>
    <row r="61" spans="1:39" ht="26.25" customHeight="1" thickTop="1" thickBot="1">
      <c r="A61" s="1208">
        <f>【A票】【D票】!$D$10</f>
        <v>0</v>
      </c>
      <c r="B61" s="1208">
        <f>【A票】【D票】!$H$10</f>
        <v>0</v>
      </c>
      <c r="C61" s="1209" t="str">
        <f>【A票】【D票】!$K$10</f>
        <v xml:space="preserve"> </v>
      </c>
      <c r="D61" s="1210" t="str">
        <f t="shared" si="52"/>
        <v/>
      </c>
      <c r="E61" s="1211">
        <f t="shared" si="44"/>
        <v>15</v>
      </c>
      <c r="F61" s="1053">
        <f t="shared" si="45"/>
        <v>0</v>
      </c>
      <c r="G61" s="1053">
        <f t="shared" si="46"/>
        <v>0</v>
      </c>
      <c r="H61" s="1053">
        <f t="shared" si="47"/>
        <v>0</v>
      </c>
      <c r="I61" s="913"/>
      <c r="J61" s="252"/>
      <c r="K61" s="198"/>
      <c r="L61" s="188"/>
      <c r="M61" s="458"/>
      <c r="N61" s="458"/>
      <c r="O61" s="458"/>
      <c r="P61" s="460"/>
      <c r="Q61" s="460"/>
      <c r="R61" s="213" t="str">
        <f t="shared" si="48"/>
        <v xml:space="preserve"> </v>
      </c>
      <c r="S61" s="85"/>
      <c r="T61" s="79"/>
      <c r="U61" s="79"/>
      <c r="V61" s="79"/>
      <c r="W61" s="79"/>
      <c r="X61" s="79"/>
      <c r="Y61" s="461"/>
      <c r="Z61" s="461"/>
      <c r="AA61" s="86"/>
      <c r="AB61" s="213" t="str">
        <f t="shared" si="49"/>
        <v xml:space="preserve"> </v>
      </c>
      <c r="AC61" s="85"/>
      <c r="AD61" s="459"/>
      <c r="AE61" s="462"/>
      <c r="AF61" s="459"/>
      <c r="AG61" s="1199"/>
      <c r="AH61" s="459"/>
      <c r="AI61" s="459"/>
      <c r="AJ61" s="213" t="str">
        <f t="shared" si="53"/>
        <v xml:space="preserve"> </v>
      </c>
      <c r="AK61" s="213" t="str">
        <f t="shared" si="54"/>
        <v xml:space="preserve"> </v>
      </c>
      <c r="AL61" s="213" t="str">
        <f t="shared" si="55"/>
        <v/>
      </c>
      <c r="AM61" s="457"/>
    </row>
    <row r="62" spans="1:39" ht="26.25" customHeight="1" thickTop="1" thickBot="1">
      <c r="A62" s="1208">
        <f>【A票】【D票】!$D$10</f>
        <v>0</v>
      </c>
      <c r="B62" s="1208">
        <f>【A票】【D票】!$H$10</f>
        <v>0</v>
      </c>
      <c r="C62" s="1209" t="str">
        <f>【A票】【D票】!$K$10</f>
        <v xml:space="preserve"> </v>
      </c>
      <c r="D62" s="1210" t="str">
        <f t="shared" si="52"/>
        <v/>
      </c>
      <c r="E62" s="1211">
        <f t="shared" si="44"/>
        <v>16</v>
      </c>
      <c r="F62" s="1053">
        <f t="shared" si="45"/>
        <v>0</v>
      </c>
      <c r="G62" s="1053">
        <f t="shared" si="46"/>
        <v>0</v>
      </c>
      <c r="H62" s="1053">
        <f t="shared" si="47"/>
        <v>0</v>
      </c>
      <c r="I62" s="913"/>
      <c r="J62" s="252"/>
      <c r="K62" s="198"/>
      <c r="L62" s="188"/>
      <c r="M62" s="458"/>
      <c r="N62" s="458"/>
      <c r="O62" s="458"/>
      <c r="P62" s="460"/>
      <c r="Q62" s="460"/>
      <c r="R62" s="213" t="str">
        <f t="shared" si="48"/>
        <v xml:space="preserve"> </v>
      </c>
      <c r="S62" s="85"/>
      <c r="T62" s="79"/>
      <c r="U62" s="79"/>
      <c r="V62" s="79"/>
      <c r="W62" s="79"/>
      <c r="X62" s="79"/>
      <c r="Y62" s="461"/>
      <c r="Z62" s="461"/>
      <c r="AA62" s="86"/>
      <c r="AB62" s="213" t="str">
        <f t="shared" si="49"/>
        <v xml:space="preserve"> </v>
      </c>
      <c r="AC62" s="85"/>
      <c r="AD62" s="459"/>
      <c r="AE62" s="462"/>
      <c r="AF62" s="459"/>
      <c r="AG62" s="1199"/>
      <c r="AH62" s="459"/>
      <c r="AI62" s="459"/>
      <c r="AJ62" s="213" t="str">
        <f t="shared" si="53"/>
        <v xml:space="preserve"> </v>
      </c>
      <c r="AK62" s="213" t="str">
        <f t="shared" si="54"/>
        <v xml:space="preserve"> </v>
      </c>
      <c r="AL62" s="213" t="str">
        <f t="shared" si="55"/>
        <v/>
      </c>
      <c r="AM62" s="457"/>
    </row>
    <row r="63" spans="1:39" ht="26.25" customHeight="1" thickTop="1" thickBot="1">
      <c r="A63" s="1208">
        <f>【A票】【D票】!$D$10</f>
        <v>0</v>
      </c>
      <c r="B63" s="1208">
        <f>【A票】【D票】!$H$10</f>
        <v>0</v>
      </c>
      <c r="C63" s="1209" t="str">
        <f>【A票】【D票】!$K$10</f>
        <v xml:space="preserve"> </v>
      </c>
      <c r="D63" s="1210" t="str">
        <f t="shared" si="52"/>
        <v/>
      </c>
      <c r="E63" s="1211">
        <f t="shared" si="44"/>
        <v>17</v>
      </c>
      <c r="F63" s="1053">
        <f t="shared" si="45"/>
        <v>0</v>
      </c>
      <c r="G63" s="1053">
        <f t="shared" si="46"/>
        <v>0</v>
      </c>
      <c r="H63" s="1053">
        <f t="shared" si="47"/>
        <v>0</v>
      </c>
      <c r="I63" s="913"/>
      <c r="J63" s="252"/>
      <c r="K63" s="198"/>
      <c r="L63" s="188"/>
      <c r="M63" s="458"/>
      <c r="N63" s="458"/>
      <c r="O63" s="458"/>
      <c r="P63" s="460"/>
      <c r="Q63" s="460"/>
      <c r="R63" s="213" t="str">
        <f t="shared" si="48"/>
        <v xml:space="preserve"> </v>
      </c>
      <c r="S63" s="85"/>
      <c r="T63" s="79"/>
      <c r="U63" s="79"/>
      <c r="V63" s="79"/>
      <c r="W63" s="79"/>
      <c r="X63" s="79"/>
      <c r="Y63" s="461"/>
      <c r="Z63" s="461"/>
      <c r="AA63" s="86"/>
      <c r="AB63" s="213" t="str">
        <f t="shared" si="49"/>
        <v xml:space="preserve"> </v>
      </c>
      <c r="AC63" s="85"/>
      <c r="AD63" s="459"/>
      <c r="AE63" s="462"/>
      <c r="AF63" s="459"/>
      <c r="AG63" s="1199"/>
      <c r="AH63" s="459"/>
      <c r="AI63" s="459"/>
      <c r="AJ63" s="213" t="str">
        <f t="shared" si="53"/>
        <v xml:space="preserve"> </v>
      </c>
      <c r="AK63" s="213" t="str">
        <f t="shared" si="54"/>
        <v xml:space="preserve"> </v>
      </c>
      <c r="AL63" s="213" t="str">
        <f t="shared" si="55"/>
        <v/>
      </c>
      <c r="AM63" s="457"/>
    </row>
    <row r="64" spans="1:39" ht="26.25" customHeight="1" thickTop="1" thickBot="1">
      <c r="A64" s="1208">
        <f>【A票】【D票】!$D$10</f>
        <v>0</v>
      </c>
      <c r="B64" s="1208">
        <f>【A票】【D票】!$H$10</f>
        <v>0</v>
      </c>
      <c r="C64" s="1209" t="str">
        <f>【A票】【D票】!$K$10</f>
        <v xml:space="preserve"> </v>
      </c>
      <c r="D64" s="1210" t="str">
        <f t="shared" si="52"/>
        <v/>
      </c>
      <c r="E64" s="1211">
        <f t="shared" si="44"/>
        <v>18</v>
      </c>
      <c r="F64" s="1053">
        <f t="shared" si="45"/>
        <v>0</v>
      </c>
      <c r="G64" s="1053">
        <f t="shared" si="46"/>
        <v>0</v>
      </c>
      <c r="H64" s="1053">
        <f t="shared" si="47"/>
        <v>0</v>
      </c>
      <c r="I64" s="913"/>
      <c r="J64" s="252"/>
      <c r="K64" s="198"/>
      <c r="L64" s="188"/>
      <c r="M64" s="458"/>
      <c r="N64" s="458"/>
      <c r="O64" s="458"/>
      <c r="P64" s="460"/>
      <c r="Q64" s="460"/>
      <c r="R64" s="213" t="str">
        <f t="shared" si="48"/>
        <v xml:space="preserve"> </v>
      </c>
      <c r="S64" s="85"/>
      <c r="T64" s="79"/>
      <c r="U64" s="79"/>
      <c r="V64" s="79"/>
      <c r="W64" s="79"/>
      <c r="X64" s="79"/>
      <c r="Y64" s="461"/>
      <c r="Z64" s="461"/>
      <c r="AA64" s="86"/>
      <c r="AB64" s="213" t="str">
        <f t="shared" si="49"/>
        <v xml:space="preserve"> </v>
      </c>
      <c r="AC64" s="85"/>
      <c r="AD64" s="459"/>
      <c r="AE64" s="462"/>
      <c r="AF64" s="459"/>
      <c r="AG64" s="1199"/>
      <c r="AH64" s="459"/>
      <c r="AI64" s="459"/>
      <c r="AJ64" s="213" t="str">
        <f t="shared" si="53"/>
        <v xml:space="preserve"> </v>
      </c>
      <c r="AK64" s="213" t="str">
        <f t="shared" si="54"/>
        <v xml:space="preserve"> </v>
      </c>
      <c r="AL64" s="213" t="str">
        <f t="shared" si="55"/>
        <v/>
      </c>
      <c r="AM64" s="457"/>
    </row>
    <row r="65" spans="1:39" ht="26.25" customHeight="1" thickTop="1" thickBot="1">
      <c r="A65" s="1208">
        <f>【A票】【D票】!$D$10</f>
        <v>0</v>
      </c>
      <c r="B65" s="1208">
        <f>【A票】【D票】!$H$10</f>
        <v>0</v>
      </c>
      <c r="C65" s="1209" t="str">
        <f>【A票】【D票】!$K$10</f>
        <v xml:space="preserve"> </v>
      </c>
      <c r="D65" s="1210" t="str">
        <f t="shared" si="52"/>
        <v/>
      </c>
      <c r="E65" s="1211">
        <f t="shared" si="44"/>
        <v>19</v>
      </c>
      <c r="F65" s="1053">
        <f t="shared" si="45"/>
        <v>0</v>
      </c>
      <c r="G65" s="1053">
        <f t="shared" si="46"/>
        <v>0</v>
      </c>
      <c r="H65" s="1053">
        <f t="shared" si="47"/>
        <v>0</v>
      </c>
      <c r="I65" s="913"/>
      <c r="J65" s="252"/>
      <c r="K65" s="198"/>
      <c r="L65" s="188"/>
      <c r="M65" s="458"/>
      <c r="N65" s="458"/>
      <c r="O65" s="458"/>
      <c r="P65" s="460"/>
      <c r="Q65" s="460"/>
      <c r="R65" s="213" t="str">
        <f t="shared" si="48"/>
        <v xml:space="preserve"> </v>
      </c>
      <c r="S65" s="85"/>
      <c r="T65" s="79"/>
      <c r="U65" s="79"/>
      <c r="V65" s="79"/>
      <c r="W65" s="79"/>
      <c r="X65" s="79"/>
      <c r="Y65" s="461"/>
      <c r="Z65" s="461"/>
      <c r="AA65" s="86"/>
      <c r="AB65" s="213" t="str">
        <f t="shared" si="49"/>
        <v xml:space="preserve"> </v>
      </c>
      <c r="AC65" s="85"/>
      <c r="AD65" s="459"/>
      <c r="AE65" s="462"/>
      <c r="AF65" s="459"/>
      <c r="AG65" s="1199"/>
      <c r="AH65" s="459"/>
      <c r="AI65" s="459"/>
      <c r="AJ65" s="213" t="str">
        <f t="shared" si="53"/>
        <v xml:space="preserve"> </v>
      </c>
      <c r="AK65" s="213" t="str">
        <f t="shared" si="54"/>
        <v xml:space="preserve"> </v>
      </c>
      <c r="AL65" s="213" t="str">
        <f t="shared" si="55"/>
        <v/>
      </c>
      <c r="AM65" s="457"/>
    </row>
    <row r="66" spans="1:39" ht="26.25" customHeight="1" thickTop="1" thickBot="1">
      <c r="A66" s="1208">
        <f>【A票】【D票】!$D$10</f>
        <v>0</v>
      </c>
      <c r="B66" s="1208">
        <f>【A票】【D票】!$H$10</f>
        <v>0</v>
      </c>
      <c r="C66" s="1209" t="str">
        <f>【A票】【D票】!$K$10</f>
        <v xml:space="preserve"> </v>
      </c>
      <c r="D66" s="1210" t="str">
        <f t="shared" si="52"/>
        <v/>
      </c>
      <c r="E66" s="1211">
        <f t="shared" si="44"/>
        <v>20</v>
      </c>
      <c r="F66" s="1053">
        <f t="shared" si="45"/>
        <v>0</v>
      </c>
      <c r="G66" s="1053">
        <f t="shared" si="46"/>
        <v>0</v>
      </c>
      <c r="H66" s="1053">
        <f t="shared" si="47"/>
        <v>0</v>
      </c>
      <c r="I66" s="913"/>
      <c r="J66" s="252"/>
      <c r="K66" s="198"/>
      <c r="L66" s="188"/>
      <c r="M66" s="458"/>
      <c r="N66" s="458"/>
      <c r="O66" s="458"/>
      <c r="P66" s="460"/>
      <c r="Q66" s="460"/>
      <c r="R66" s="213" t="str">
        <f t="shared" si="48"/>
        <v xml:space="preserve"> </v>
      </c>
      <c r="S66" s="85"/>
      <c r="T66" s="79"/>
      <c r="U66" s="79"/>
      <c r="V66" s="79"/>
      <c r="W66" s="79"/>
      <c r="X66" s="79"/>
      <c r="Y66" s="461"/>
      <c r="Z66" s="461"/>
      <c r="AA66" s="86"/>
      <c r="AB66" s="213" t="str">
        <f t="shared" si="49"/>
        <v xml:space="preserve"> </v>
      </c>
      <c r="AC66" s="85"/>
      <c r="AD66" s="459"/>
      <c r="AE66" s="462"/>
      <c r="AF66" s="459"/>
      <c r="AG66" s="1199"/>
      <c r="AH66" s="459"/>
      <c r="AI66" s="459"/>
      <c r="AJ66" s="213" t="str">
        <f t="shared" si="53"/>
        <v xml:space="preserve"> </v>
      </c>
      <c r="AK66" s="213" t="str">
        <f t="shared" si="54"/>
        <v xml:space="preserve"> </v>
      </c>
      <c r="AL66" s="213" t="str">
        <f t="shared" si="55"/>
        <v/>
      </c>
      <c r="AM66" s="457"/>
    </row>
    <row r="67" spans="1:39" ht="26.25" customHeight="1" thickTop="1" thickBot="1">
      <c r="A67" s="1208">
        <f>【A票】【D票】!$D$10</f>
        <v>0</v>
      </c>
      <c r="B67" s="1208">
        <f>【A票】【D票】!$H$10</f>
        <v>0</v>
      </c>
      <c r="C67" s="1209" t="str">
        <f>【A票】【D票】!$K$10</f>
        <v xml:space="preserve"> </v>
      </c>
      <c r="D67" s="1210" t="str">
        <f t="shared" si="52"/>
        <v/>
      </c>
      <c r="E67" s="1211">
        <f t="shared" si="44"/>
        <v>21</v>
      </c>
      <c r="F67" s="1053">
        <f t="shared" si="45"/>
        <v>0</v>
      </c>
      <c r="G67" s="1053">
        <f t="shared" si="46"/>
        <v>0</v>
      </c>
      <c r="H67" s="1053">
        <f t="shared" si="47"/>
        <v>0</v>
      </c>
      <c r="I67" s="913"/>
      <c r="J67" s="252"/>
      <c r="K67" s="198"/>
      <c r="L67" s="188"/>
      <c r="M67" s="458"/>
      <c r="N67" s="458"/>
      <c r="O67" s="458"/>
      <c r="P67" s="460"/>
      <c r="Q67" s="460"/>
      <c r="R67" s="213" t="str">
        <f t="shared" si="48"/>
        <v xml:space="preserve"> </v>
      </c>
      <c r="S67" s="85"/>
      <c r="T67" s="79"/>
      <c r="U67" s="79"/>
      <c r="V67" s="79"/>
      <c r="W67" s="79"/>
      <c r="X67" s="79"/>
      <c r="Y67" s="461"/>
      <c r="Z67" s="461"/>
      <c r="AA67" s="86"/>
      <c r="AB67" s="213" t="str">
        <f t="shared" si="49"/>
        <v xml:space="preserve"> </v>
      </c>
      <c r="AC67" s="85"/>
      <c r="AD67" s="459"/>
      <c r="AE67" s="462"/>
      <c r="AF67" s="459"/>
      <c r="AG67" s="1199"/>
      <c r="AH67" s="459"/>
      <c r="AI67" s="459"/>
      <c r="AJ67" s="213" t="str">
        <f t="shared" si="53"/>
        <v xml:space="preserve"> </v>
      </c>
      <c r="AK67" s="213" t="str">
        <f t="shared" si="54"/>
        <v xml:space="preserve"> </v>
      </c>
      <c r="AL67" s="213" t="str">
        <f t="shared" si="55"/>
        <v/>
      </c>
      <c r="AM67" s="457"/>
    </row>
    <row r="68" spans="1:39" ht="26.25" customHeight="1" thickTop="1" thickBot="1">
      <c r="A68" s="1208">
        <f>【A票】【D票】!$D$10</f>
        <v>0</v>
      </c>
      <c r="B68" s="1208">
        <f>【A票】【D票】!$H$10</f>
        <v>0</v>
      </c>
      <c r="C68" s="1209" t="str">
        <f>【A票】【D票】!$K$10</f>
        <v xml:space="preserve"> </v>
      </c>
      <c r="D68" s="1210" t="str">
        <f t="shared" si="52"/>
        <v/>
      </c>
      <c r="E68" s="1211">
        <f t="shared" si="44"/>
        <v>22</v>
      </c>
      <c r="F68" s="1053">
        <f t="shared" si="45"/>
        <v>0</v>
      </c>
      <c r="G68" s="1053">
        <f t="shared" si="46"/>
        <v>0</v>
      </c>
      <c r="H68" s="1053">
        <f t="shared" si="47"/>
        <v>0</v>
      </c>
      <c r="I68" s="913"/>
      <c r="J68" s="252"/>
      <c r="K68" s="198"/>
      <c r="L68" s="188"/>
      <c r="M68" s="458"/>
      <c r="N68" s="458"/>
      <c r="O68" s="458"/>
      <c r="P68" s="460"/>
      <c r="Q68" s="460"/>
      <c r="R68" s="213" t="str">
        <f t="shared" si="48"/>
        <v xml:space="preserve"> </v>
      </c>
      <c r="S68" s="85"/>
      <c r="T68" s="79"/>
      <c r="U68" s="79"/>
      <c r="V68" s="79"/>
      <c r="W68" s="79"/>
      <c r="X68" s="79"/>
      <c r="Y68" s="461"/>
      <c r="Z68" s="461"/>
      <c r="AA68" s="86"/>
      <c r="AB68" s="213" t="str">
        <f t="shared" si="49"/>
        <v xml:space="preserve"> </v>
      </c>
      <c r="AC68" s="85"/>
      <c r="AD68" s="459"/>
      <c r="AE68" s="462"/>
      <c r="AF68" s="459"/>
      <c r="AG68" s="1199"/>
      <c r="AH68" s="459"/>
      <c r="AI68" s="459"/>
      <c r="AJ68" s="213" t="str">
        <f t="shared" si="53"/>
        <v xml:space="preserve"> </v>
      </c>
      <c r="AK68" s="213" t="str">
        <f t="shared" si="54"/>
        <v xml:space="preserve"> </v>
      </c>
      <c r="AL68" s="213" t="str">
        <f t="shared" si="55"/>
        <v/>
      </c>
      <c r="AM68" s="457"/>
    </row>
    <row r="69" spans="1:39" ht="26.25" customHeight="1" thickTop="1" thickBot="1">
      <c r="A69" s="1208">
        <f>【A票】【D票】!$D$10</f>
        <v>0</v>
      </c>
      <c r="B69" s="1208">
        <f>【A票】【D票】!$H$10</f>
        <v>0</v>
      </c>
      <c r="C69" s="1209" t="str">
        <f>【A票】【D票】!$K$10</f>
        <v xml:space="preserve"> </v>
      </c>
      <c r="D69" s="1210" t="str">
        <f t="shared" si="52"/>
        <v/>
      </c>
      <c r="E69" s="1211">
        <f t="shared" si="44"/>
        <v>23</v>
      </c>
      <c r="F69" s="1053">
        <f t="shared" si="45"/>
        <v>0</v>
      </c>
      <c r="G69" s="1053">
        <f t="shared" si="46"/>
        <v>0</v>
      </c>
      <c r="H69" s="1053">
        <f t="shared" si="47"/>
        <v>0</v>
      </c>
      <c r="I69" s="913"/>
      <c r="J69" s="252"/>
      <c r="K69" s="198"/>
      <c r="L69" s="188"/>
      <c r="M69" s="458"/>
      <c r="N69" s="458"/>
      <c r="O69" s="458"/>
      <c r="P69" s="460"/>
      <c r="Q69" s="460"/>
      <c r="R69" s="213" t="str">
        <f t="shared" si="48"/>
        <v xml:space="preserve"> </v>
      </c>
      <c r="S69" s="85"/>
      <c r="T69" s="79"/>
      <c r="U69" s="79"/>
      <c r="V69" s="79"/>
      <c r="W69" s="79"/>
      <c r="X69" s="79"/>
      <c r="Y69" s="461"/>
      <c r="Z69" s="461"/>
      <c r="AA69" s="86"/>
      <c r="AB69" s="213" t="str">
        <f t="shared" si="49"/>
        <v xml:space="preserve"> </v>
      </c>
      <c r="AC69" s="85"/>
      <c r="AD69" s="459"/>
      <c r="AE69" s="462"/>
      <c r="AF69" s="459"/>
      <c r="AG69" s="1199"/>
      <c r="AH69" s="459"/>
      <c r="AI69" s="459"/>
      <c r="AJ69" s="213" t="str">
        <f t="shared" si="53"/>
        <v xml:space="preserve"> </v>
      </c>
      <c r="AK69" s="213" t="str">
        <f t="shared" si="54"/>
        <v xml:space="preserve"> </v>
      </c>
      <c r="AL69" s="213" t="str">
        <f t="shared" si="55"/>
        <v/>
      </c>
      <c r="AM69" s="457"/>
    </row>
    <row r="70" spans="1:39" ht="26.25" customHeight="1" thickTop="1" thickBot="1">
      <c r="A70" s="1208">
        <f>【A票】【D票】!$D$10</f>
        <v>0</v>
      </c>
      <c r="B70" s="1208">
        <f>【A票】【D票】!$H$10</f>
        <v>0</v>
      </c>
      <c r="C70" s="1209" t="str">
        <f>【A票】【D票】!$K$10</f>
        <v xml:space="preserve"> </v>
      </c>
      <c r="D70" s="1210" t="str">
        <f t="shared" si="52"/>
        <v/>
      </c>
      <c r="E70" s="1211">
        <f t="shared" si="44"/>
        <v>24</v>
      </c>
      <c r="F70" s="1053">
        <f t="shared" si="45"/>
        <v>0</v>
      </c>
      <c r="G70" s="1053">
        <f t="shared" si="46"/>
        <v>0</v>
      </c>
      <c r="H70" s="1053">
        <f t="shared" si="47"/>
        <v>0</v>
      </c>
      <c r="I70" s="913"/>
      <c r="J70" s="252"/>
      <c r="K70" s="198"/>
      <c r="L70" s="188"/>
      <c r="M70" s="458"/>
      <c r="N70" s="458"/>
      <c r="O70" s="458"/>
      <c r="P70" s="460"/>
      <c r="Q70" s="460"/>
      <c r="R70" s="213" t="str">
        <f t="shared" si="48"/>
        <v xml:space="preserve"> </v>
      </c>
      <c r="S70" s="85"/>
      <c r="T70" s="79"/>
      <c r="U70" s="79"/>
      <c r="V70" s="79"/>
      <c r="W70" s="79"/>
      <c r="X70" s="79"/>
      <c r="Y70" s="461"/>
      <c r="Z70" s="461"/>
      <c r="AA70" s="86"/>
      <c r="AB70" s="213" t="str">
        <f t="shared" si="49"/>
        <v xml:space="preserve"> </v>
      </c>
      <c r="AC70" s="85"/>
      <c r="AD70" s="459"/>
      <c r="AE70" s="462"/>
      <c r="AF70" s="459"/>
      <c r="AG70" s="1199"/>
      <c r="AH70" s="459"/>
      <c r="AI70" s="459"/>
      <c r="AJ70" s="213" t="str">
        <f t="shared" si="53"/>
        <v xml:space="preserve"> </v>
      </c>
      <c r="AK70" s="213" t="str">
        <f t="shared" si="54"/>
        <v xml:space="preserve"> </v>
      </c>
      <c r="AL70" s="213" t="str">
        <f t="shared" si="55"/>
        <v/>
      </c>
      <c r="AM70" s="457"/>
    </row>
    <row r="71" spans="1:39" ht="26.25" customHeight="1" thickTop="1" thickBot="1">
      <c r="A71" s="1208">
        <f>【A票】【D票】!$D$10</f>
        <v>0</v>
      </c>
      <c r="B71" s="1208">
        <f>【A票】【D票】!$H$10</f>
        <v>0</v>
      </c>
      <c r="C71" s="1209" t="str">
        <f>【A票】【D票】!$K$10</f>
        <v xml:space="preserve"> </v>
      </c>
      <c r="D71" s="1210" t="str">
        <f t="shared" si="52"/>
        <v/>
      </c>
      <c r="E71" s="1211">
        <f t="shared" si="44"/>
        <v>25</v>
      </c>
      <c r="F71" s="1053">
        <f t="shared" si="45"/>
        <v>0</v>
      </c>
      <c r="G71" s="1053">
        <f t="shared" si="46"/>
        <v>0</v>
      </c>
      <c r="H71" s="1053">
        <f t="shared" si="47"/>
        <v>0</v>
      </c>
      <c r="I71" s="913"/>
      <c r="J71" s="252"/>
      <c r="K71" s="198"/>
      <c r="L71" s="188"/>
      <c r="M71" s="458"/>
      <c r="N71" s="458"/>
      <c r="O71" s="458"/>
      <c r="P71" s="460"/>
      <c r="Q71" s="460"/>
      <c r="R71" s="213" t="str">
        <f t="shared" si="48"/>
        <v xml:space="preserve"> </v>
      </c>
      <c r="S71" s="85"/>
      <c r="T71" s="79"/>
      <c r="U71" s="79"/>
      <c r="V71" s="79"/>
      <c r="W71" s="79"/>
      <c r="X71" s="79"/>
      <c r="Y71" s="461"/>
      <c r="Z71" s="461"/>
      <c r="AA71" s="86"/>
      <c r="AB71" s="213" t="str">
        <f t="shared" si="49"/>
        <v xml:space="preserve"> </v>
      </c>
      <c r="AC71" s="85"/>
      <c r="AD71" s="459"/>
      <c r="AE71" s="462"/>
      <c r="AF71" s="459"/>
      <c r="AG71" s="1199"/>
      <c r="AH71" s="459"/>
      <c r="AI71" s="459"/>
      <c r="AJ71" s="213" t="str">
        <f t="shared" si="53"/>
        <v xml:space="preserve"> </v>
      </c>
      <c r="AK71" s="213" t="str">
        <f t="shared" si="54"/>
        <v xml:space="preserve"> </v>
      </c>
      <c r="AL71" s="213" t="str">
        <f t="shared" si="55"/>
        <v/>
      </c>
      <c r="AM71" s="457"/>
    </row>
    <row r="72" spans="1:39" ht="26.25" customHeight="1" thickTop="1" thickBot="1">
      <c r="A72" s="1208">
        <f>【A票】【D票】!$D$10</f>
        <v>0</v>
      </c>
      <c r="B72" s="1208">
        <f>【A票】【D票】!$H$10</f>
        <v>0</v>
      </c>
      <c r="C72" s="1209" t="str">
        <f>【A票】【D票】!$K$10</f>
        <v xml:space="preserve"> </v>
      </c>
      <c r="D72" s="1210" t="str">
        <f t="shared" si="52"/>
        <v/>
      </c>
      <c r="E72" s="1211">
        <f t="shared" si="44"/>
        <v>26</v>
      </c>
      <c r="F72" s="1053">
        <f t="shared" si="45"/>
        <v>0</v>
      </c>
      <c r="G72" s="1053">
        <f t="shared" si="46"/>
        <v>0</v>
      </c>
      <c r="H72" s="1053">
        <f t="shared" si="47"/>
        <v>0</v>
      </c>
      <c r="I72" s="913"/>
      <c r="J72" s="252"/>
      <c r="K72" s="198"/>
      <c r="L72" s="188"/>
      <c r="M72" s="458"/>
      <c r="N72" s="458"/>
      <c r="O72" s="458"/>
      <c r="P72" s="460"/>
      <c r="Q72" s="460"/>
      <c r="R72" s="213" t="str">
        <f t="shared" si="48"/>
        <v xml:space="preserve"> </v>
      </c>
      <c r="S72" s="85"/>
      <c r="T72" s="79"/>
      <c r="U72" s="79"/>
      <c r="V72" s="79"/>
      <c r="W72" s="79"/>
      <c r="X72" s="79"/>
      <c r="Y72" s="461"/>
      <c r="Z72" s="461"/>
      <c r="AA72" s="86"/>
      <c r="AB72" s="213" t="str">
        <f t="shared" si="49"/>
        <v xml:space="preserve"> </v>
      </c>
      <c r="AC72" s="85"/>
      <c r="AD72" s="459"/>
      <c r="AE72" s="462"/>
      <c r="AF72" s="459"/>
      <c r="AG72" s="1199"/>
      <c r="AH72" s="459"/>
      <c r="AI72" s="459"/>
      <c r="AJ72" s="213" t="str">
        <f t="shared" si="53"/>
        <v xml:space="preserve"> </v>
      </c>
      <c r="AK72" s="213" t="str">
        <f t="shared" si="54"/>
        <v xml:space="preserve"> </v>
      </c>
      <c r="AL72" s="213" t="str">
        <f t="shared" si="55"/>
        <v/>
      </c>
      <c r="AM72" s="457"/>
    </row>
    <row r="73" spans="1:39" ht="26.25" customHeight="1" thickTop="1" thickBot="1">
      <c r="A73" s="1208">
        <f>【A票】【D票】!$D$10</f>
        <v>0</v>
      </c>
      <c r="B73" s="1208">
        <f>【A票】【D票】!$H$10</f>
        <v>0</v>
      </c>
      <c r="C73" s="1209" t="str">
        <f>【A票】【D票】!$K$10</f>
        <v xml:space="preserve"> </v>
      </c>
      <c r="D73" s="1210" t="str">
        <f t="shared" si="52"/>
        <v/>
      </c>
      <c r="E73" s="1211">
        <f t="shared" si="44"/>
        <v>27</v>
      </c>
      <c r="F73" s="1053">
        <f t="shared" si="45"/>
        <v>0</v>
      </c>
      <c r="G73" s="1053">
        <f t="shared" si="46"/>
        <v>0</v>
      </c>
      <c r="H73" s="1053">
        <f t="shared" si="47"/>
        <v>0</v>
      </c>
      <c r="I73" s="913"/>
      <c r="J73" s="252"/>
      <c r="K73" s="198"/>
      <c r="L73" s="188"/>
      <c r="M73" s="458"/>
      <c r="N73" s="458"/>
      <c r="O73" s="458"/>
      <c r="P73" s="460"/>
      <c r="Q73" s="460"/>
      <c r="R73" s="213" t="str">
        <f t="shared" si="48"/>
        <v xml:space="preserve"> </v>
      </c>
      <c r="S73" s="85"/>
      <c r="T73" s="79"/>
      <c r="U73" s="79"/>
      <c r="V73" s="79"/>
      <c r="W73" s="79"/>
      <c r="X73" s="79"/>
      <c r="Y73" s="461"/>
      <c r="Z73" s="461"/>
      <c r="AA73" s="86"/>
      <c r="AB73" s="213" t="str">
        <f t="shared" si="49"/>
        <v xml:space="preserve"> </v>
      </c>
      <c r="AC73" s="85"/>
      <c r="AD73" s="459"/>
      <c r="AE73" s="462"/>
      <c r="AF73" s="459"/>
      <c r="AG73" s="1199"/>
      <c r="AH73" s="459"/>
      <c r="AI73" s="459"/>
      <c r="AJ73" s="213" t="str">
        <f t="shared" si="53"/>
        <v xml:space="preserve"> </v>
      </c>
      <c r="AK73" s="213" t="str">
        <f t="shared" si="54"/>
        <v xml:space="preserve"> </v>
      </c>
      <c r="AL73" s="213" t="str">
        <f t="shared" si="55"/>
        <v/>
      </c>
      <c r="AM73" s="457"/>
    </row>
    <row r="74" spans="1:39" ht="26.25" customHeight="1" thickTop="1" thickBot="1">
      <c r="A74" s="1208">
        <f>【A票】【D票】!$D$10</f>
        <v>0</v>
      </c>
      <c r="B74" s="1208">
        <f>【A票】【D票】!$H$10</f>
        <v>0</v>
      </c>
      <c r="C74" s="1209" t="str">
        <f>【A票】【D票】!$K$10</f>
        <v xml:space="preserve"> </v>
      </c>
      <c r="D74" s="1210" t="str">
        <f t="shared" si="52"/>
        <v/>
      </c>
      <c r="E74" s="1211">
        <f t="shared" si="44"/>
        <v>28</v>
      </c>
      <c r="F74" s="1053">
        <f t="shared" si="45"/>
        <v>0</v>
      </c>
      <c r="G74" s="1053">
        <f t="shared" si="46"/>
        <v>0</v>
      </c>
      <c r="H74" s="1053">
        <f t="shared" si="47"/>
        <v>0</v>
      </c>
      <c r="I74" s="913"/>
      <c r="J74" s="252"/>
      <c r="K74" s="198"/>
      <c r="L74" s="188"/>
      <c r="M74" s="458"/>
      <c r="N74" s="458"/>
      <c r="O74" s="458"/>
      <c r="P74" s="460"/>
      <c r="Q74" s="460"/>
      <c r="R74" s="213" t="str">
        <f t="shared" si="48"/>
        <v xml:space="preserve"> </v>
      </c>
      <c r="S74" s="85"/>
      <c r="T74" s="79"/>
      <c r="U74" s="79"/>
      <c r="V74" s="79"/>
      <c r="W74" s="79"/>
      <c r="X74" s="79"/>
      <c r="Y74" s="461"/>
      <c r="Z74" s="461"/>
      <c r="AA74" s="86"/>
      <c r="AB74" s="213" t="str">
        <f t="shared" si="49"/>
        <v xml:space="preserve"> </v>
      </c>
      <c r="AC74" s="85"/>
      <c r="AD74" s="459"/>
      <c r="AE74" s="462"/>
      <c r="AF74" s="459"/>
      <c r="AG74" s="1199"/>
      <c r="AH74" s="459"/>
      <c r="AI74" s="459"/>
      <c r="AJ74" s="213" t="str">
        <f t="shared" si="53"/>
        <v xml:space="preserve"> </v>
      </c>
      <c r="AK74" s="213" t="str">
        <f t="shared" si="54"/>
        <v xml:space="preserve"> </v>
      </c>
      <c r="AL74" s="213" t="str">
        <f t="shared" si="55"/>
        <v/>
      </c>
      <c r="AM74" s="457"/>
    </row>
    <row r="75" spans="1:39" ht="26.25" customHeight="1" thickTop="1" thickBot="1">
      <c r="A75" s="1208">
        <f>【A票】【D票】!$D$10</f>
        <v>0</v>
      </c>
      <c r="B75" s="1208">
        <f>【A票】【D票】!$H$10</f>
        <v>0</v>
      </c>
      <c r="C75" s="1209" t="str">
        <f>【A票】【D票】!$K$10</f>
        <v xml:space="preserve"> </v>
      </c>
      <c r="D75" s="1210" t="str">
        <f t="shared" si="52"/>
        <v/>
      </c>
      <c r="E75" s="1211">
        <f t="shared" si="44"/>
        <v>29</v>
      </c>
      <c r="F75" s="1053">
        <f t="shared" si="45"/>
        <v>0</v>
      </c>
      <c r="G75" s="1053">
        <f t="shared" si="46"/>
        <v>0</v>
      </c>
      <c r="H75" s="1053">
        <f t="shared" si="47"/>
        <v>0</v>
      </c>
      <c r="I75" s="913"/>
      <c r="J75" s="252"/>
      <c r="K75" s="198"/>
      <c r="L75" s="188"/>
      <c r="M75" s="458"/>
      <c r="N75" s="458"/>
      <c r="O75" s="458"/>
      <c r="P75" s="460"/>
      <c r="Q75" s="460"/>
      <c r="R75" s="213" t="str">
        <f t="shared" si="48"/>
        <v xml:space="preserve"> </v>
      </c>
      <c r="S75" s="85"/>
      <c r="T75" s="79"/>
      <c r="U75" s="79"/>
      <c r="V75" s="79"/>
      <c r="W75" s="79"/>
      <c r="X75" s="79"/>
      <c r="Y75" s="461"/>
      <c r="Z75" s="461"/>
      <c r="AA75" s="86"/>
      <c r="AB75" s="213" t="str">
        <f t="shared" si="49"/>
        <v xml:space="preserve"> </v>
      </c>
      <c r="AC75" s="85"/>
      <c r="AD75" s="459"/>
      <c r="AE75" s="462"/>
      <c r="AF75" s="459"/>
      <c r="AG75" s="1199"/>
      <c r="AH75" s="459"/>
      <c r="AI75" s="459"/>
      <c r="AJ75" s="213" t="str">
        <f t="shared" si="53"/>
        <v xml:space="preserve"> </v>
      </c>
      <c r="AK75" s="213" t="str">
        <f t="shared" si="54"/>
        <v xml:space="preserve"> </v>
      </c>
      <c r="AL75" s="213" t="str">
        <f t="shared" si="55"/>
        <v/>
      </c>
      <c r="AM75" s="457"/>
    </row>
    <row r="76" spans="1:39" ht="26.25" customHeight="1" thickTop="1" thickBot="1">
      <c r="A76" s="1208">
        <f>【A票】【D票】!$D$10</f>
        <v>0</v>
      </c>
      <c r="B76" s="1208">
        <f>【A票】【D票】!$H$10</f>
        <v>0</v>
      </c>
      <c r="C76" s="1209" t="str">
        <f>【A票】【D票】!$K$10</f>
        <v xml:space="preserve"> </v>
      </c>
      <c r="D76" s="1210" t="str">
        <f t="shared" si="52"/>
        <v/>
      </c>
      <c r="E76" s="1211">
        <f t="shared" si="44"/>
        <v>30</v>
      </c>
      <c r="F76" s="1053">
        <f t="shared" si="45"/>
        <v>0</v>
      </c>
      <c r="G76" s="1053">
        <f t="shared" si="46"/>
        <v>0</v>
      </c>
      <c r="H76" s="1053">
        <f t="shared" si="47"/>
        <v>0</v>
      </c>
      <c r="I76" s="913"/>
      <c r="J76" s="252"/>
      <c r="K76" s="198"/>
      <c r="L76" s="188"/>
      <c r="M76" s="458"/>
      <c r="N76" s="458"/>
      <c r="O76" s="458"/>
      <c r="P76" s="460"/>
      <c r="Q76" s="460"/>
      <c r="R76" s="213" t="str">
        <f t="shared" si="48"/>
        <v xml:space="preserve"> </v>
      </c>
      <c r="S76" s="85"/>
      <c r="T76" s="79"/>
      <c r="U76" s="79"/>
      <c r="V76" s="79"/>
      <c r="W76" s="79"/>
      <c r="X76" s="79"/>
      <c r="Y76" s="461"/>
      <c r="Z76" s="461"/>
      <c r="AA76" s="86"/>
      <c r="AB76" s="213" t="str">
        <f t="shared" si="49"/>
        <v xml:space="preserve"> </v>
      </c>
      <c r="AC76" s="85"/>
      <c r="AD76" s="459"/>
      <c r="AE76" s="462"/>
      <c r="AF76" s="459"/>
      <c r="AG76" s="1199"/>
      <c r="AH76" s="459"/>
      <c r="AI76" s="459"/>
      <c r="AJ76" s="213" t="str">
        <f t="shared" si="53"/>
        <v xml:space="preserve"> </v>
      </c>
      <c r="AK76" s="213" t="str">
        <f t="shared" si="54"/>
        <v xml:space="preserve"> </v>
      </c>
      <c r="AL76" s="213" t="str">
        <f t="shared" si="55"/>
        <v/>
      </c>
      <c r="AM76" s="457"/>
    </row>
    <row r="77" spans="1:39" ht="26.25" customHeight="1" thickTop="1" thickBot="1">
      <c r="A77" s="1208">
        <f>【A票】【D票】!$D$10</f>
        <v>0</v>
      </c>
      <c r="B77" s="1208">
        <f>【A票】【D票】!$H$10</f>
        <v>0</v>
      </c>
      <c r="C77" s="1209" t="str">
        <f>【A票】【D票】!$K$10</f>
        <v xml:space="preserve"> </v>
      </c>
      <c r="D77" s="1210" t="str">
        <f t="shared" si="52"/>
        <v/>
      </c>
      <c r="E77" s="1211">
        <f t="shared" si="44"/>
        <v>31</v>
      </c>
      <c r="F77" s="1053">
        <f t="shared" si="45"/>
        <v>0</v>
      </c>
      <c r="G77" s="1053">
        <f t="shared" si="46"/>
        <v>0</v>
      </c>
      <c r="H77" s="1053">
        <f t="shared" si="47"/>
        <v>0</v>
      </c>
      <c r="I77" s="913"/>
      <c r="J77" s="252"/>
      <c r="K77" s="198"/>
      <c r="L77" s="188"/>
      <c r="M77" s="458"/>
      <c r="N77" s="458"/>
      <c r="O77" s="458"/>
      <c r="P77" s="460"/>
      <c r="Q77" s="460"/>
      <c r="R77" s="213" t="str">
        <f t="shared" si="48"/>
        <v xml:space="preserve"> </v>
      </c>
      <c r="S77" s="85"/>
      <c r="T77" s="79"/>
      <c r="U77" s="79"/>
      <c r="V77" s="79"/>
      <c r="W77" s="79"/>
      <c r="X77" s="79"/>
      <c r="Y77" s="461"/>
      <c r="Z77" s="461"/>
      <c r="AA77" s="86"/>
      <c r="AB77" s="213" t="str">
        <f t="shared" si="49"/>
        <v xml:space="preserve"> </v>
      </c>
      <c r="AC77" s="85"/>
      <c r="AD77" s="459"/>
      <c r="AE77" s="462"/>
      <c r="AF77" s="459"/>
      <c r="AG77" s="1199"/>
      <c r="AH77" s="459"/>
      <c r="AI77" s="459"/>
      <c r="AJ77" s="213" t="str">
        <f t="shared" si="53"/>
        <v xml:space="preserve"> </v>
      </c>
      <c r="AK77" s="213" t="str">
        <f t="shared" si="54"/>
        <v xml:space="preserve"> </v>
      </c>
      <c r="AL77" s="213" t="str">
        <f t="shared" si="55"/>
        <v/>
      </c>
      <c r="AM77" s="457"/>
    </row>
    <row r="78" spans="1:39" ht="26.25" customHeight="1" thickTop="1" thickBot="1">
      <c r="A78" s="1208">
        <f>【A票】【D票】!$D$10</f>
        <v>0</v>
      </c>
      <c r="B78" s="1208">
        <f>【A票】【D票】!$H$10</f>
        <v>0</v>
      </c>
      <c r="C78" s="1209" t="str">
        <f>【A票】【D票】!$K$10</f>
        <v xml:space="preserve"> </v>
      </c>
      <c r="D78" s="1210" t="str">
        <f t="shared" si="52"/>
        <v/>
      </c>
      <c r="E78" s="1211">
        <f t="shared" si="44"/>
        <v>32</v>
      </c>
      <c r="F78" s="1053">
        <f t="shared" ref="F78:F109" si="56">IF(K78&gt;0,K78,IF(F77&gt;1,F77-1,0))</f>
        <v>0</v>
      </c>
      <c r="G78" s="1053">
        <f t="shared" ref="G78:G109" si="57">IF(L78&gt;0,L78,IF(G77&gt;1,G77-1,0))</f>
        <v>0</v>
      </c>
      <c r="H78" s="1053">
        <f t="shared" ref="H78:H109" si="58">IF(MAX(K78:L78)&gt;0,MAX(K78:L78),IF(H77&gt;1,H77-1,0))</f>
        <v>0</v>
      </c>
      <c r="I78" s="913"/>
      <c r="J78" s="252"/>
      <c r="K78" s="198"/>
      <c r="L78" s="188"/>
      <c r="M78" s="458"/>
      <c r="N78" s="458"/>
      <c r="O78" s="458"/>
      <c r="P78" s="460"/>
      <c r="Q78" s="460"/>
      <c r="R78" s="213" t="str">
        <f t="shared" si="48"/>
        <v xml:space="preserve"> </v>
      </c>
      <c r="S78" s="85"/>
      <c r="T78" s="79"/>
      <c r="U78" s="79"/>
      <c r="V78" s="79"/>
      <c r="W78" s="79"/>
      <c r="X78" s="79"/>
      <c r="Y78" s="461"/>
      <c r="Z78" s="461"/>
      <c r="AA78" s="86"/>
      <c r="AB78" s="213" t="str">
        <f t="shared" si="49"/>
        <v xml:space="preserve"> </v>
      </c>
      <c r="AC78" s="85"/>
      <c r="AD78" s="459"/>
      <c r="AE78" s="462"/>
      <c r="AF78" s="459"/>
      <c r="AG78" s="1199"/>
      <c r="AH78" s="459"/>
      <c r="AI78" s="459"/>
      <c r="AJ78" s="213" t="str">
        <f t="shared" si="53"/>
        <v xml:space="preserve"> </v>
      </c>
      <c r="AK78" s="213" t="str">
        <f t="shared" si="54"/>
        <v xml:space="preserve"> </v>
      </c>
      <c r="AL78" s="213" t="str">
        <f t="shared" si="55"/>
        <v/>
      </c>
      <c r="AM78" s="457"/>
    </row>
    <row r="79" spans="1:39" ht="26.25" customHeight="1" thickTop="1" thickBot="1">
      <c r="A79" s="1208">
        <f>【A票】【D票】!$D$10</f>
        <v>0</v>
      </c>
      <c r="B79" s="1208">
        <f>【A票】【D票】!$H$10</f>
        <v>0</v>
      </c>
      <c r="C79" s="1209" t="str">
        <f>【A票】【D票】!$K$10</f>
        <v xml:space="preserve"> </v>
      </c>
      <c r="D79" s="1210" t="str">
        <f t="shared" ref="D79:D110" si="59">IF(AND(H79&gt;0,COUNT(K79,L79)&gt;0),J79,IF(H79=0,"",D78))</f>
        <v/>
      </c>
      <c r="E79" s="1211">
        <f t="shared" si="44"/>
        <v>33</v>
      </c>
      <c r="F79" s="1053">
        <f t="shared" si="56"/>
        <v>0</v>
      </c>
      <c r="G79" s="1053">
        <f t="shared" si="57"/>
        <v>0</v>
      </c>
      <c r="H79" s="1053">
        <f t="shared" si="58"/>
        <v>0</v>
      </c>
      <c r="I79" s="913"/>
      <c r="J79" s="252"/>
      <c r="K79" s="198"/>
      <c r="L79" s="188"/>
      <c r="M79" s="458"/>
      <c r="N79" s="458"/>
      <c r="O79" s="458"/>
      <c r="P79" s="460"/>
      <c r="Q79" s="460"/>
      <c r="R79" s="213" t="str">
        <f t="shared" ref="R79:R110" si="60">IF(OR(AND(D78="",COUNTA(J79:L79)&gt;0),AND(AND(F78+G78+H78&lt;&gt;3,F78*G78*H78&lt;&gt;0),OR(K79&gt;0,L79&gt;0))),"附1直前事例の被虐待者・虐待者の人数を確認。",IF(AND(J79&lt;&gt;"",H78&gt;1),"附1直前事例の被虐待者・虐待者の人数を確認。",IF(AND(F79=0,COUNTA(M79:Q79)&gt;0),"附1_1)被虐待者の人数の超過・または人数未記入",IF(AND(F79&gt;0,COUNTA(M79:Q79)&lt;5),"附2記入漏れあり",IF(AND(COUNTA(K79:L79)&gt;0,J79=""),"整理番号未記入",IF(AND(M79=M$24,N79=N$31,O79=O$30,P79=P$29,Q79=Q$27),"附2がすべて不明※個人が特定されている場合のみ回答"," "))))))</f>
        <v xml:space="preserve"> </v>
      </c>
      <c r="S79" s="85"/>
      <c r="T79" s="79"/>
      <c r="U79" s="79"/>
      <c r="V79" s="79"/>
      <c r="W79" s="79"/>
      <c r="X79" s="79"/>
      <c r="Y79" s="461"/>
      <c r="Z79" s="461"/>
      <c r="AA79" s="86"/>
      <c r="AB79" s="213" t="str">
        <f t="shared" ref="AB79:AB110" si="61">IF(AND(F79&gt;0,OR(COUNTA(S79:W79)=0,COUNTA(X79:Y79,AA79)&lt;3)),"附3記入漏れ",IF(AND(F79=0,COUNTA(S79:Y79,AA79)&gt;0),"附1_1)被虐待者の人数の超過・または人数未記入"," "))</f>
        <v xml:space="preserve"> </v>
      </c>
      <c r="AC79" s="85"/>
      <c r="AD79" s="459"/>
      <c r="AE79" s="462"/>
      <c r="AF79" s="459"/>
      <c r="AG79" s="1199"/>
      <c r="AH79" s="459"/>
      <c r="AI79" s="459"/>
      <c r="AJ79" s="213" t="str">
        <f t="shared" si="53"/>
        <v xml:space="preserve"> </v>
      </c>
      <c r="AK79" s="213" t="str">
        <f t="shared" si="54"/>
        <v xml:space="preserve"> </v>
      </c>
      <c r="AL79" s="213" t="str">
        <f t="shared" si="55"/>
        <v/>
      </c>
      <c r="AM79" s="457"/>
    </row>
    <row r="80" spans="1:39" ht="26.25" customHeight="1" thickTop="1" thickBot="1">
      <c r="A80" s="1208">
        <f>【A票】【D票】!$D$10</f>
        <v>0</v>
      </c>
      <c r="B80" s="1208">
        <f>【A票】【D票】!$H$10</f>
        <v>0</v>
      </c>
      <c r="C80" s="1209" t="str">
        <f>【A票】【D票】!$K$10</f>
        <v xml:space="preserve"> </v>
      </c>
      <c r="D80" s="1210" t="str">
        <f t="shared" si="59"/>
        <v/>
      </c>
      <c r="E80" s="1211">
        <f t="shared" si="44"/>
        <v>34</v>
      </c>
      <c r="F80" s="1053">
        <f t="shared" si="56"/>
        <v>0</v>
      </c>
      <c r="G80" s="1053">
        <f t="shared" si="57"/>
        <v>0</v>
      </c>
      <c r="H80" s="1053">
        <f t="shared" si="58"/>
        <v>0</v>
      </c>
      <c r="I80" s="913"/>
      <c r="J80" s="252"/>
      <c r="K80" s="198"/>
      <c r="L80" s="188"/>
      <c r="M80" s="458"/>
      <c r="N80" s="458"/>
      <c r="O80" s="458"/>
      <c r="P80" s="460"/>
      <c r="Q80" s="460"/>
      <c r="R80" s="213" t="str">
        <f t="shared" si="60"/>
        <v xml:space="preserve"> </v>
      </c>
      <c r="S80" s="85"/>
      <c r="T80" s="79"/>
      <c r="U80" s="79"/>
      <c r="V80" s="79"/>
      <c r="W80" s="79"/>
      <c r="X80" s="79"/>
      <c r="Y80" s="461"/>
      <c r="Z80" s="461"/>
      <c r="AA80" s="86"/>
      <c r="AB80" s="213" t="str">
        <f t="shared" si="61"/>
        <v xml:space="preserve"> </v>
      </c>
      <c r="AC80" s="85"/>
      <c r="AD80" s="459"/>
      <c r="AE80" s="462"/>
      <c r="AF80" s="459"/>
      <c r="AG80" s="1199"/>
      <c r="AH80" s="459"/>
      <c r="AI80" s="459"/>
      <c r="AJ80" s="213" t="str">
        <f t="shared" si="53"/>
        <v xml:space="preserve"> </v>
      </c>
      <c r="AK80" s="213" t="str">
        <f t="shared" si="54"/>
        <v xml:space="preserve"> </v>
      </c>
      <c r="AL80" s="213" t="str">
        <f t="shared" si="55"/>
        <v/>
      </c>
      <c r="AM80" s="457"/>
    </row>
    <row r="81" spans="1:39" ht="26.25" customHeight="1" thickTop="1" thickBot="1">
      <c r="A81" s="1208">
        <f>【A票】【D票】!$D$10</f>
        <v>0</v>
      </c>
      <c r="B81" s="1208">
        <f>【A票】【D票】!$H$10</f>
        <v>0</v>
      </c>
      <c r="C81" s="1209" t="str">
        <f>【A票】【D票】!$K$10</f>
        <v xml:space="preserve"> </v>
      </c>
      <c r="D81" s="1210" t="str">
        <f t="shared" si="59"/>
        <v/>
      </c>
      <c r="E81" s="1211">
        <f t="shared" si="44"/>
        <v>35</v>
      </c>
      <c r="F81" s="1053">
        <f t="shared" si="56"/>
        <v>0</v>
      </c>
      <c r="G81" s="1053">
        <f t="shared" si="57"/>
        <v>0</v>
      </c>
      <c r="H81" s="1053">
        <f t="shared" si="58"/>
        <v>0</v>
      </c>
      <c r="I81" s="913"/>
      <c r="J81" s="252"/>
      <c r="K81" s="198"/>
      <c r="L81" s="188"/>
      <c r="M81" s="458"/>
      <c r="N81" s="458"/>
      <c r="O81" s="458"/>
      <c r="P81" s="460"/>
      <c r="Q81" s="460"/>
      <c r="R81" s="213" t="str">
        <f t="shared" si="60"/>
        <v xml:space="preserve"> </v>
      </c>
      <c r="S81" s="85"/>
      <c r="T81" s="79"/>
      <c r="U81" s="79"/>
      <c r="V81" s="79"/>
      <c r="W81" s="79"/>
      <c r="X81" s="79"/>
      <c r="Y81" s="461"/>
      <c r="Z81" s="461"/>
      <c r="AA81" s="86"/>
      <c r="AB81" s="213" t="str">
        <f t="shared" si="61"/>
        <v xml:space="preserve"> </v>
      </c>
      <c r="AC81" s="85"/>
      <c r="AD81" s="459"/>
      <c r="AE81" s="462"/>
      <c r="AF81" s="459"/>
      <c r="AG81" s="1199"/>
      <c r="AH81" s="459"/>
      <c r="AI81" s="459"/>
      <c r="AJ81" s="213" t="str">
        <f t="shared" si="53"/>
        <v xml:space="preserve"> </v>
      </c>
      <c r="AK81" s="213" t="str">
        <f t="shared" si="54"/>
        <v xml:space="preserve"> </v>
      </c>
      <c r="AL81" s="213" t="str">
        <f t="shared" si="55"/>
        <v/>
      </c>
      <c r="AM81" s="457"/>
    </row>
    <row r="82" spans="1:39" ht="26.25" customHeight="1" thickTop="1" thickBot="1">
      <c r="A82" s="1208">
        <f>【A票】【D票】!$D$10</f>
        <v>0</v>
      </c>
      <c r="B82" s="1208">
        <f>【A票】【D票】!$H$10</f>
        <v>0</v>
      </c>
      <c r="C82" s="1209" t="str">
        <f>【A票】【D票】!$K$10</f>
        <v xml:space="preserve"> </v>
      </c>
      <c r="D82" s="1210" t="str">
        <f t="shared" si="59"/>
        <v/>
      </c>
      <c r="E82" s="1211">
        <f t="shared" si="44"/>
        <v>36</v>
      </c>
      <c r="F82" s="1053">
        <f t="shared" si="56"/>
        <v>0</v>
      </c>
      <c r="G82" s="1053">
        <f t="shared" si="57"/>
        <v>0</v>
      </c>
      <c r="H82" s="1053">
        <f t="shared" si="58"/>
        <v>0</v>
      </c>
      <c r="I82" s="913"/>
      <c r="J82" s="252"/>
      <c r="K82" s="198"/>
      <c r="L82" s="188"/>
      <c r="M82" s="458"/>
      <c r="N82" s="458"/>
      <c r="O82" s="458"/>
      <c r="P82" s="460"/>
      <c r="Q82" s="460"/>
      <c r="R82" s="213" t="str">
        <f t="shared" si="60"/>
        <v xml:space="preserve"> </v>
      </c>
      <c r="S82" s="85"/>
      <c r="T82" s="79"/>
      <c r="U82" s="79"/>
      <c r="V82" s="79"/>
      <c r="W82" s="79"/>
      <c r="X82" s="79"/>
      <c r="Y82" s="461"/>
      <c r="Z82" s="461"/>
      <c r="AA82" s="86"/>
      <c r="AB82" s="213" t="str">
        <f t="shared" si="61"/>
        <v xml:space="preserve"> </v>
      </c>
      <c r="AC82" s="85"/>
      <c r="AD82" s="459"/>
      <c r="AE82" s="462"/>
      <c r="AF82" s="459"/>
      <c r="AG82" s="1199"/>
      <c r="AH82" s="459"/>
      <c r="AI82" s="459"/>
      <c r="AJ82" s="213" t="str">
        <f t="shared" si="53"/>
        <v xml:space="preserve"> </v>
      </c>
      <c r="AK82" s="213" t="str">
        <f t="shared" si="54"/>
        <v xml:space="preserve"> </v>
      </c>
      <c r="AL82" s="213" t="str">
        <f t="shared" si="55"/>
        <v/>
      </c>
      <c r="AM82" s="457"/>
    </row>
    <row r="83" spans="1:39" ht="26.25" customHeight="1" thickTop="1" thickBot="1">
      <c r="A83" s="1208">
        <f>【A票】【D票】!$D$10</f>
        <v>0</v>
      </c>
      <c r="B83" s="1208">
        <f>【A票】【D票】!$H$10</f>
        <v>0</v>
      </c>
      <c r="C83" s="1209" t="str">
        <f>【A票】【D票】!$K$10</f>
        <v xml:space="preserve"> </v>
      </c>
      <c r="D83" s="1210" t="str">
        <f t="shared" si="59"/>
        <v/>
      </c>
      <c r="E83" s="1211">
        <f t="shared" si="44"/>
        <v>37</v>
      </c>
      <c r="F83" s="1053">
        <f t="shared" si="56"/>
        <v>0</v>
      </c>
      <c r="G83" s="1053">
        <f t="shared" si="57"/>
        <v>0</v>
      </c>
      <c r="H83" s="1053">
        <f t="shared" si="58"/>
        <v>0</v>
      </c>
      <c r="I83" s="913"/>
      <c r="J83" s="252"/>
      <c r="K83" s="198"/>
      <c r="L83" s="188"/>
      <c r="M83" s="458"/>
      <c r="N83" s="458"/>
      <c r="O83" s="458"/>
      <c r="P83" s="460"/>
      <c r="Q83" s="460"/>
      <c r="R83" s="213" t="str">
        <f t="shared" si="60"/>
        <v xml:space="preserve"> </v>
      </c>
      <c r="S83" s="85"/>
      <c r="T83" s="79"/>
      <c r="U83" s="79"/>
      <c r="V83" s="79"/>
      <c r="W83" s="79"/>
      <c r="X83" s="79"/>
      <c r="Y83" s="461"/>
      <c r="Z83" s="461"/>
      <c r="AA83" s="86"/>
      <c r="AB83" s="213" t="str">
        <f t="shared" si="61"/>
        <v xml:space="preserve"> </v>
      </c>
      <c r="AC83" s="85"/>
      <c r="AD83" s="459"/>
      <c r="AE83" s="462"/>
      <c r="AF83" s="459"/>
      <c r="AG83" s="1199"/>
      <c r="AH83" s="459"/>
      <c r="AI83" s="459"/>
      <c r="AJ83" s="213" t="str">
        <f t="shared" si="53"/>
        <v xml:space="preserve"> </v>
      </c>
      <c r="AK83" s="213" t="str">
        <f t="shared" si="54"/>
        <v xml:space="preserve"> </v>
      </c>
      <c r="AL83" s="213" t="str">
        <f t="shared" si="55"/>
        <v/>
      </c>
      <c r="AM83" s="457"/>
    </row>
    <row r="84" spans="1:39" ht="26.25" customHeight="1" thickTop="1" thickBot="1">
      <c r="A84" s="1208">
        <f>【A票】【D票】!$D$10</f>
        <v>0</v>
      </c>
      <c r="B84" s="1208">
        <f>【A票】【D票】!$H$10</f>
        <v>0</v>
      </c>
      <c r="C84" s="1209" t="str">
        <f>【A票】【D票】!$K$10</f>
        <v xml:space="preserve"> </v>
      </c>
      <c r="D84" s="1210" t="str">
        <f t="shared" si="59"/>
        <v/>
      </c>
      <c r="E84" s="1211">
        <f t="shared" si="44"/>
        <v>38</v>
      </c>
      <c r="F84" s="1053">
        <f t="shared" si="56"/>
        <v>0</v>
      </c>
      <c r="G84" s="1053">
        <f t="shared" si="57"/>
        <v>0</v>
      </c>
      <c r="H84" s="1053">
        <f t="shared" si="58"/>
        <v>0</v>
      </c>
      <c r="I84" s="913"/>
      <c r="J84" s="252"/>
      <c r="K84" s="198"/>
      <c r="L84" s="188"/>
      <c r="M84" s="458"/>
      <c r="N84" s="458"/>
      <c r="O84" s="458"/>
      <c r="P84" s="460"/>
      <c r="Q84" s="460"/>
      <c r="R84" s="213" t="str">
        <f t="shared" si="60"/>
        <v xml:space="preserve"> </v>
      </c>
      <c r="S84" s="85"/>
      <c r="T84" s="79"/>
      <c r="U84" s="79"/>
      <c r="V84" s="79"/>
      <c r="W84" s="79"/>
      <c r="X84" s="79"/>
      <c r="Y84" s="461"/>
      <c r="Z84" s="461"/>
      <c r="AA84" s="86"/>
      <c r="AB84" s="213" t="str">
        <f t="shared" si="61"/>
        <v xml:space="preserve"> </v>
      </c>
      <c r="AC84" s="85"/>
      <c r="AD84" s="459"/>
      <c r="AE84" s="462"/>
      <c r="AF84" s="459"/>
      <c r="AG84" s="1199"/>
      <c r="AH84" s="459"/>
      <c r="AI84" s="459"/>
      <c r="AJ84" s="213" t="str">
        <f t="shared" si="53"/>
        <v xml:space="preserve"> </v>
      </c>
      <c r="AK84" s="213" t="str">
        <f t="shared" si="54"/>
        <v xml:space="preserve"> </v>
      </c>
      <c r="AL84" s="213" t="str">
        <f t="shared" si="55"/>
        <v/>
      </c>
      <c r="AM84" s="457"/>
    </row>
    <row r="85" spans="1:39" ht="26.25" customHeight="1" thickTop="1" thickBot="1">
      <c r="A85" s="1208">
        <f>【A票】【D票】!$D$10</f>
        <v>0</v>
      </c>
      <c r="B85" s="1208">
        <f>【A票】【D票】!$H$10</f>
        <v>0</v>
      </c>
      <c r="C85" s="1209" t="str">
        <f>【A票】【D票】!$K$10</f>
        <v xml:space="preserve"> </v>
      </c>
      <c r="D85" s="1210" t="str">
        <f t="shared" si="59"/>
        <v/>
      </c>
      <c r="E85" s="1211">
        <f t="shared" si="44"/>
        <v>39</v>
      </c>
      <c r="F85" s="1053">
        <f t="shared" si="56"/>
        <v>0</v>
      </c>
      <c r="G85" s="1053">
        <f t="shared" si="57"/>
        <v>0</v>
      </c>
      <c r="H85" s="1053">
        <f t="shared" si="58"/>
        <v>0</v>
      </c>
      <c r="I85" s="913"/>
      <c r="J85" s="252"/>
      <c r="K85" s="198"/>
      <c r="L85" s="188"/>
      <c r="M85" s="458"/>
      <c r="N85" s="458"/>
      <c r="O85" s="458"/>
      <c r="P85" s="460"/>
      <c r="Q85" s="460"/>
      <c r="R85" s="213" t="str">
        <f t="shared" si="60"/>
        <v xml:space="preserve"> </v>
      </c>
      <c r="S85" s="85"/>
      <c r="T85" s="79"/>
      <c r="U85" s="79"/>
      <c r="V85" s="79"/>
      <c r="W85" s="79"/>
      <c r="X85" s="79"/>
      <c r="Y85" s="461"/>
      <c r="Z85" s="461"/>
      <c r="AA85" s="86"/>
      <c r="AB85" s="213" t="str">
        <f t="shared" si="61"/>
        <v xml:space="preserve"> </v>
      </c>
      <c r="AC85" s="85"/>
      <c r="AD85" s="459"/>
      <c r="AE85" s="462"/>
      <c r="AF85" s="459"/>
      <c r="AG85" s="1199"/>
      <c r="AH85" s="459"/>
      <c r="AI85" s="459"/>
      <c r="AJ85" s="213" t="str">
        <f t="shared" si="53"/>
        <v xml:space="preserve"> </v>
      </c>
      <c r="AK85" s="213" t="str">
        <f t="shared" si="54"/>
        <v xml:space="preserve"> </v>
      </c>
      <c r="AL85" s="213" t="str">
        <f t="shared" si="55"/>
        <v/>
      </c>
      <c r="AM85" s="457"/>
    </row>
    <row r="86" spans="1:39" ht="26.25" customHeight="1" thickTop="1" thickBot="1">
      <c r="A86" s="1208">
        <f>【A票】【D票】!$D$10</f>
        <v>0</v>
      </c>
      <c r="B86" s="1208">
        <f>【A票】【D票】!$H$10</f>
        <v>0</v>
      </c>
      <c r="C86" s="1209" t="str">
        <f>【A票】【D票】!$K$10</f>
        <v xml:space="preserve"> </v>
      </c>
      <c r="D86" s="1210" t="str">
        <f t="shared" si="59"/>
        <v/>
      </c>
      <c r="E86" s="1211">
        <f t="shared" si="44"/>
        <v>40</v>
      </c>
      <c r="F86" s="1053">
        <f t="shared" si="56"/>
        <v>0</v>
      </c>
      <c r="G86" s="1053">
        <f t="shared" si="57"/>
        <v>0</v>
      </c>
      <c r="H86" s="1053">
        <f t="shared" si="58"/>
        <v>0</v>
      </c>
      <c r="I86" s="913"/>
      <c r="J86" s="252"/>
      <c r="K86" s="198"/>
      <c r="L86" s="188"/>
      <c r="M86" s="458"/>
      <c r="N86" s="458"/>
      <c r="O86" s="458"/>
      <c r="P86" s="460"/>
      <c r="Q86" s="460"/>
      <c r="R86" s="213" t="str">
        <f t="shared" si="60"/>
        <v xml:space="preserve"> </v>
      </c>
      <c r="S86" s="85"/>
      <c r="T86" s="79"/>
      <c r="U86" s="79"/>
      <c r="V86" s="79"/>
      <c r="W86" s="79"/>
      <c r="X86" s="79"/>
      <c r="Y86" s="461"/>
      <c r="Z86" s="461"/>
      <c r="AA86" s="86"/>
      <c r="AB86" s="213" t="str">
        <f t="shared" si="61"/>
        <v xml:space="preserve"> </v>
      </c>
      <c r="AC86" s="85"/>
      <c r="AD86" s="459"/>
      <c r="AE86" s="462"/>
      <c r="AF86" s="459"/>
      <c r="AG86" s="1199"/>
      <c r="AH86" s="459"/>
      <c r="AI86" s="459"/>
      <c r="AJ86" s="213" t="str">
        <f t="shared" si="53"/>
        <v xml:space="preserve"> </v>
      </c>
      <c r="AK86" s="213" t="str">
        <f t="shared" si="54"/>
        <v xml:space="preserve"> </v>
      </c>
      <c r="AL86" s="213" t="str">
        <f t="shared" si="55"/>
        <v/>
      </c>
      <c r="AM86" s="457"/>
    </row>
    <row r="87" spans="1:39" ht="26.25" customHeight="1" thickTop="1" thickBot="1">
      <c r="A87" s="1208">
        <f>【A票】【D票】!$D$10</f>
        <v>0</v>
      </c>
      <c r="B87" s="1208">
        <f>【A票】【D票】!$H$10</f>
        <v>0</v>
      </c>
      <c r="C87" s="1209" t="str">
        <f>【A票】【D票】!$K$10</f>
        <v xml:space="preserve"> </v>
      </c>
      <c r="D87" s="1210" t="str">
        <f t="shared" si="59"/>
        <v/>
      </c>
      <c r="E87" s="1211">
        <f t="shared" si="44"/>
        <v>41</v>
      </c>
      <c r="F87" s="1053">
        <f t="shared" si="56"/>
        <v>0</v>
      </c>
      <c r="G87" s="1053">
        <f t="shared" si="57"/>
        <v>0</v>
      </c>
      <c r="H87" s="1053">
        <f t="shared" si="58"/>
        <v>0</v>
      </c>
      <c r="I87" s="913"/>
      <c r="J87" s="252"/>
      <c r="K87" s="198"/>
      <c r="L87" s="188"/>
      <c r="M87" s="458"/>
      <c r="N87" s="458"/>
      <c r="O87" s="458"/>
      <c r="P87" s="460"/>
      <c r="Q87" s="460"/>
      <c r="R87" s="213" t="str">
        <f t="shared" si="60"/>
        <v xml:space="preserve"> </v>
      </c>
      <c r="S87" s="85"/>
      <c r="T87" s="79"/>
      <c r="U87" s="79"/>
      <c r="V87" s="79"/>
      <c r="W87" s="79"/>
      <c r="X87" s="79"/>
      <c r="Y87" s="461"/>
      <c r="Z87" s="461"/>
      <c r="AA87" s="86"/>
      <c r="AB87" s="213" t="str">
        <f t="shared" si="61"/>
        <v xml:space="preserve"> </v>
      </c>
      <c r="AC87" s="85"/>
      <c r="AD87" s="459"/>
      <c r="AE87" s="462"/>
      <c r="AF87" s="459"/>
      <c r="AG87" s="1199"/>
      <c r="AH87" s="459"/>
      <c r="AI87" s="459"/>
      <c r="AJ87" s="213" t="str">
        <f t="shared" si="53"/>
        <v xml:space="preserve"> </v>
      </c>
      <c r="AK87" s="213" t="str">
        <f t="shared" si="54"/>
        <v xml:space="preserve"> </v>
      </c>
      <c r="AL87" s="213" t="str">
        <f t="shared" si="55"/>
        <v/>
      </c>
      <c r="AM87" s="457"/>
    </row>
    <row r="88" spans="1:39" ht="26.25" customHeight="1" thickTop="1" thickBot="1">
      <c r="A88" s="1208">
        <f>【A票】【D票】!$D$10</f>
        <v>0</v>
      </c>
      <c r="B88" s="1208">
        <f>【A票】【D票】!$H$10</f>
        <v>0</v>
      </c>
      <c r="C88" s="1209" t="str">
        <f>【A票】【D票】!$K$10</f>
        <v xml:space="preserve"> </v>
      </c>
      <c r="D88" s="1210" t="str">
        <f t="shared" si="59"/>
        <v/>
      </c>
      <c r="E88" s="1211">
        <f t="shared" si="44"/>
        <v>42</v>
      </c>
      <c r="F88" s="1053">
        <f t="shared" si="56"/>
        <v>0</v>
      </c>
      <c r="G88" s="1053">
        <f t="shared" si="57"/>
        <v>0</v>
      </c>
      <c r="H88" s="1053">
        <f t="shared" si="58"/>
        <v>0</v>
      </c>
      <c r="I88" s="913"/>
      <c r="J88" s="252"/>
      <c r="K88" s="198"/>
      <c r="L88" s="188"/>
      <c r="M88" s="458"/>
      <c r="N88" s="458"/>
      <c r="O88" s="458"/>
      <c r="P88" s="460"/>
      <c r="Q88" s="460"/>
      <c r="R88" s="213" t="str">
        <f t="shared" si="60"/>
        <v xml:space="preserve"> </v>
      </c>
      <c r="S88" s="85"/>
      <c r="T88" s="79"/>
      <c r="U88" s="79"/>
      <c r="V88" s="79"/>
      <c r="W88" s="79"/>
      <c r="X88" s="79"/>
      <c r="Y88" s="461"/>
      <c r="Z88" s="461"/>
      <c r="AA88" s="86"/>
      <c r="AB88" s="213" t="str">
        <f t="shared" si="61"/>
        <v xml:space="preserve"> </v>
      </c>
      <c r="AC88" s="85"/>
      <c r="AD88" s="459"/>
      <c r="AE88" s="462"/>
      <c r="AF88" s="459"/>
      <c r="AG88" s="1199"/>
      <c r="AH88" s="459"/>
      <c r="AI88" s="459"/>
      <c r="AJ88" s="213" t="str">
        <f t="shared" si="53"/>
        <v xml:space="preserve"> </v>
      </c>
      <c r="AK88" s="213" t="str">
        <f t="shared" si="54"/>
        <v xml:space="preserve"> </v>
      </c>
      <c r="AL88" s="213" t="str">
        <f t="shared" si="55"/>
        <v/>
      </c>
      <c r="AM88" s="457"/>
    </row>
    <row r="89" spans="1:39" ht="26.25" customHeight="1" thickTop="1" thickBot="1">
      <c r="A89" s="1208">
        <f>【A票】【D票】!$D$10</f>
        <v>0</v>
      </c>
      <c r="B89" s="1208">
        <f>【A票】【D票】!$H$10</f>
        <v>0</v>
      </c>
      <c r="C89" s="1209" t="str">
        <f>【A票】【D票】!$K$10</f>
        <v xml:space="preserve"> </v>
      </c>
      <c r="D89" s="1210" t="str">
        <f t="shared" si="59"/>
        <v/>
      </c>
      <c r="E89" s="1211">
        <f t="shared" si="44"/>
        <v>43</v>
      </c>
      <c r="F89" s="1053">
        <f t="shared" si="56"/>
        <v>0</v>
      </c>
      <c r="G89" s="1053">
        <f t="shared" si="57"/>
        <v>0</v>
      </c>
      <c r="H89" s="1053">
        <f t="shared" si="58"/>
        <v>0</v>
      </c>
      <c r="I89" s="913"/>
      <c r="J89" s="252"/>
      <c r="K89" s="198"/>
      <c r="L89" s="188"/>
      <c r="M89" s="458"/>
      <c r="N89" s="458"/>
      <c r="O89" s="458"/>
      <c r="P89" s="460"/>
      <c r="Q89" s="460"/>
      <c r="R89" s="213" t="str">
        <f t="shared" si="60"/>
        <v xml:space="preserve"> </v>
      </c>
      <c r="S89" s="85"/>
      <c r="T89" s="79"/>
      <c r="U89" s="79"/>
      <c r="V89" s="79"/>
      <c r="W89" s="79"/>
      <c r="X89" s="79"/>
      <c r="Y89" s="461"/>
      <c r="Z89" s="461"/>
      <c r="AA89" s="86"/>
      <c r="AB89" s="213" t="str">
        <f t="shared" si="61"/>
        <v xml:space="preserve"> </v>
      </c>
      <c r="AC89" s="85"/>
      <c r="AD89" s="459"/>
      <c r="AE89" s="462"/>
      <c r="AF89" s="459"/>
      <c r="AG89" s="1199"/>
      <c r="AH89" s="459"/>
      <c r="AI89" s="459"/>
      <c r="AJ89" s="213" t="str">
        <f t="shared" si="53"/>
        <v xml:space="preserve"> </v>
      </c>
      <c r="AK89" s="213" t="str">
        <f t="shared" si="54"/>
        <v xml:space="preserve"> </v>
      </c>
      <c r="AL89" s="213" t="str">
        <f t="shared" si="55"/>
        <v/>
      </c>
      <c r="AM89" s="457"/>
    </row>
    <row r="90" spans="1:39" ht="26.25" customHeight="1" thickTop="1" thickBot="1">
      <c r="A90" s="1208">
        <f>【A票】【D票】!$D$10</f>
        <v>0</v>
      </c>
      <c r="B90" s="1208">
        <f>【A票】【D票】!$H$10</f>
        <v>0</v>
      </c>
      <c r="C90" s="1209" t="str">
        <f>【A票】【D票】!$K$10</f>
        <v xml:space="preserve"> </v>
      </c>
      <c r="D90" s="1210" t="str">
        <f t="shared" si="59"/>
        <v/>
      </c>
      <c r="E90" s="1211">
        <f t="shared" si="44"/>
        <v>44</v>
      </c>
      <c r="F90" s="1053">
        <f t="shared" si="56"/>
        <v>0</v>
      </c>
      <c r="G90" s="1053">
        <f t="shared" si="57"/>
        <v>0</v>
      </c>
      <c r="H90" s="1053">
        <f t="shared" si="58"/>
        <v>0</v>
      </c>
      <c r="I90" s="913"/>
      <c r="J90" s="252"/>
      <c r="K90" s="198"/>
      <c r="L90" s="188"/>
      <c r="M90" s="458"/>
      <c r="N90" s="458"/>
      <c r="O90" s="458"/>
      <c r="P90" s="460"/>
      <c r="Q90" s="460"/>
      <c r="R90" s="213" t="str">
        <f t="shared" si="60"/>
        <v xml:space="preserve"> </v>
      </c>
      <c r="S90" s="85"/>
      <c r="T90" s="79"/>
      <c r="U90" s="79"/>
      <c r="V90" s="79"/>
      <c r="W90" s="79"/>
      <c r="X90" s="79"/>
      <c r="Y90" s="461"/>
      <c r="Z90" s="461"/>
      <c r="AA90" s="86"/>
      <c r="AB90" s="213" t="str">
        <f t="shared" si="61"/>
        <v xml:space="preserve"> </v>
      </c>
      <c r="AC90" s="85"/>
      <c r="AD90" s="459"/>
      <c r="AE90" s="462"/>
      <c r="AF90" s="459"/>
      <c r="AG90" s="1199"/>
      <c r="AH90" s="459"/>
      <c r="AI90" s="459"/>
      <c r="AJ90" s="213" t="str">
        <f t="shared" si="53"/>
        <v xml:space="preserve"> </v>
      </c>
      <c r="AK90" s="213" t="str">
        <f t="shared" si="54"/>
        <v xml:space="preserve"> </v>
      </c>
      <c r="AL90" s="213" t="str">
        <f t="shared" si="55"/>
        <v/>
      </c>
      <c r="AM90" s="457"/>
    </row>
    <row r="91" spans="1:39" ht="26.25" customHeight="1" thickTop="1" thickBot="1">
      <c r="A91" s="1208">
        <f>【A票】【D票】!$D$10</f>
        <v>0</v>
      </c>
      <c r="B91" s="1208">
        <f>【A票】【D票】!$H$10</f>
        <v>0</v>
      </c>
      <c r="C91" s="1209" t="str">
        <f>【A票】【D票】!$K$10</f>
        <v xml:space="preserve"> </v>
      </c>
      <c r="D91" s="1210" t="str">
        <f t="shared" si="59"/>
        <v/>
      </c>
      <c r="E91" s="1211">
        <f t="shared" si="44"/>
        <v>45</v>
      </c>
      <c r="F91" s="1053">
        <f t="shared" si="56"/>
        <v>0</v>
      </c>
      <c r="G91" s="1053">
        <f t="shared" si="57"/>
        <v>0</v>
      </c>
      <c r="H91" s="1053">
        <f t="shared" si="58"/>
        <v>0</v>
      </c>
      <c r="I91" s="913"/>
      <c r="J91" s="252"/>
      <c r="K91" s="198"/>
      <c r="L91" s="188"/>
      <c r="M91" s="458"/>
      <c r="N91" s="458"/>
      <c r="O91" s="458"/>
      <c r="P91" s="460"/>
      <c r="Q91" s="460"/>
      <c r="R91" s="213" t="str">
        <f t="shared" si="60"/>
        <v xml:space="preserve"> </v>
      </c>
      <c r="S91" s="85"/>
      <c r="T91" s="79"/>
      <c r="U91" s="79"/>
      <c r="V91" s="79"/>
      <c r="W91" s="79"/>
      <c r="X91" s="79"/>
      <c r="Y91" s="461"/>
      <c r="Z91" s="461"/>
      <c r="AA91" s="86"/>
      <c r="AB91" s="213" t="str">
        <f t="shared" si="61"/>
        <v xml:space="preserve"> </v>
      </c>
      <c r="AC91" s="85"/>
      <c r="AD91" s="459"/>
      <c r="AE91" s="462"/>
      <c r="AF91" s="459"/>
      <c r="AG91" s="1199"/>
      <c r="AH91" s="459"/>
      <c r="AI91" s="459"/>
      <c r="AJ91" s="213" t="str">
        <f t="shared" si="53"/>
        <v xml:space="preserve"> </v>
      </c>
      <c r="AK91" s="213" t="str">
        <f t="shared" si="54"/>
        <v xml:space="preserve"> </v>
      </c>
      <c r="AL91" s="213" t="str">
        <f t="shared" si="55"/>
        <v/>
      </c>
      <c r="AM91" s="457"/>
    </row>
    <row r="92" spans="1:39" ht="26.25" customHeight="1" thickTop="1" thickBot="1">
      <c r="A92" s="1208">
        <f>【A票】【D票】!$D$10</f>
        <v>0</v>
      </c>
      <c r="B92" s="1208">
        <f>【A票】【D票】!$H$10</f>
        <v>0</v>
      </c>
      <c r="C92" s="1209" t="str">
        <f>【A票】【D票】!$K$10</f>
        <v xml:space="preserve"> </v>
      </c>
      <c r="D92" s="1210" t="str">
        <f t="shared" si="59"/>
        <v/>
      </c>
      <c r="E92" s="1211">
        <f t="shared" si="44"/>
        <v>46</v>
      </c>
      <c r="F92" s="1053">
        <f t="shared" si="56"/>
        <v>0</v>
      </c>
      <c r="G92" s="1053">
        <f t="shared" si="57"/>
        <v>0</v>
      </c>
      <c r="H92" s="1053">
        <f t="shared" si="58"/>
        <v>0</v>
      </c>
      <c r="I92" s="913"/>
      <c r="J92" s="252"/>
      <c r="K92" s="198"/>
      <c r="L92" s="188"/>
      <c r="M92" s="458"/>
      <c r="N92" s="458"/>
      <c r="O92" s="458"/>
      <c r="P92" s="460"/>
      <c r="Q92" s="460"/>
      <c r="R92" s="213" t="str">
        <f t="shared" si="60"/>
        <v xml:space="preserve"> </v>
      </c>
      <c r="S92" s="85"/>
      <c r="T92" s="79"/>
      <c r="U92" s="79"/>
      <c r="V92" s="79"/>
      <c r="W92" s="79"/>
      <c r="X92" s="79"/>
      <c r="Y92" s="461"/>
      <c r="Z92" s="461"/>
      <c r="AA92" s="86"/>
      <c r="AB92" s="213" t="str">
        <f t="shared" si="61"/>
        <v xml:space="preserve"> </v>
      </c>
      <c r="AC92" s="85"/>
      <c r="AD92" s="459"/>
      <c r="AE92" s="462"/>
      <c r="AF92" s="459"/>
      <c r="AG92" s="1199"/>
      <c r="AH92" s="459"/>
      <c r="AI92" s="459"/>
      <c r="AJ92" s="213" t="str">
        <f t="shared" si="53"/>
        <v xml:space="preserve"> </v>
      </c>
      <c r="AK92" s="213" t="str">
        <f t="shared" si="54"/>
        <v xml:space="preserve"> </v>
      </c>
      <c r="AL92" s="213" t="str">
        <f t="shared" si="55"/>
        <v/>
      </c>
      <c r="AM92" s="457"/>
    </row>
    <row r="93" spans="1:39" ht="26.25" customHeight="1" thickTop="1" thickBot="1">
      <c r="A93" s="1208">
        <f>【A票】【D票】!$D$10</f>
        <v>0</v>
      </c>
      <c r="B93" s="1208">
        <f>【A票】【D票】!$H$10</f>
        <v>0</v>
      </c>
      <c r="C93" s="1209" t="str">
        <f>【A票】【D票】!$K$10</f>
        <v xml:space="preserve"> </v>
      </c>
      <c r="D93" s="1210" t="str">
        <f t="shared" si="59"/>
        <v/>
      </c>
      <c r="E93" s="1211">
        <f t="shared" si="44"/>
        <v>47</v>
      </c>
      <c r="F93" s="1053">
        <f t="shared" si="56"/>
        <v>0</v>
      </c>
      <c r="G93" s="1053">
        <f t="shared" si="57"/>
        <v>0</v>
      </c>
      <c r="H93" s="1053">
        <f t="shared" si="58"/>
        <v>0</v>
      </c>
      <c r="I93" s="913"/>
      <c r="J93" s="252"/>
      <c r="K93" s="198"/>
      <c r="L93" s="188"/>
      <c r="M93" s="458"/>
      <c r="N93" s="458"/>
      <c r="O93" s="458"/>
      <c r="P93" s="460"/>
      <c r="Q93" s="460"/>
      <c r="R93" s="213" t="str">
        <f t="shared" si="60"/>
        <v xml:space="preserve"> </v>
      </c>
      <c r="S93" s="85"/>
      <c r="T93" s="79"/>
      <c r="U93" s="79"/>
      <c r="V93" s="79"/>
      <c r="W93" s="79"/>
      <c r="X93" s="79"/>
      <c r="Y93" s="461"/>
      <c r="Z93" s="461"/>
      <c r="AA93" s="86"/>
      <c r="AB93" s="213" t="str">
        <f t="shared" si="61"/>
        <v xml:space="preserve"> </v>
      </c>
      <c r="AC93" s="85"/>
      <c r="AD93" s="459"/>
      <c r="AE93" s="462"/>
      <c r="AF93" s="459"/>
      <c r="AG93" s="1199"/>
      <c r="AH93" s="459"/>
      <c r="AI93" s="459"/>
      <c r="AJ93" s="213" t="str">
        <f t="shared" si="53"/>
        <v xml:space="preserve"> </v>
      </c>
      <c r="AK93" s="213" t="str">
        <f t="shared" si="54"/>
        <v xml:space="preserve"> </v>
      </c>
      <c r="AL93" s="213" t="str">
        <f t="shared" si="55"/>
        <v/>
      </c>
      <c r="AM93" s="457"/>
    </row>
    <row r="94" spans="1:39" ht="26.25" customHeight="1" thickTop="1" thickBot="1">
      <c r="A94" s="1208">
        <f>【A票】【D票】!$D$10</f>
        <v>0</v>
      </c>
      <c r="B94" s="1208">
        <f>【A票】【D票】!$H$10</f>
        <v>0</v>
      </c>
      <c r="C94" s="1209" t="str">
        <f>【A票】【D票】!$K$10</f>
        <v xml:space="preserve"> </v>
      </c>
      <c r="D94" s="1210" t="str">
        <f t="shared" si="59"/>
        <v/>
      </c>
      <c r="E94" s="1211">
        <f t="shared" si="44"/>
        <v>48</v>
      </c>
      <c r="F94" s="1053">
        <f t="shared" si="56"/>
        <v>0</v>
      </c>
      <c r="G94" s="1053">
        <f t="shared" si="57"/>
        <v>0</v>
      </c>
      <c r="H94" s="1053">
        <f t="shared" si="58"/>
        <v>0</v>
      </c>
      <c r="I94" s="913"/>
      <c r="J94" s="252"/>
      <c r="K94" s="198"/>
      <c r="L94" s="188"/>
      <c r="M94" s="458"/>
      <c r="N94" s="458"/>
      <c r="O94" s="458"/>
      <c r="P94" s="460"/>
      <c r="Q94" s="460"/>
      <c r="R94" s="213" t="str">
        <f t="shared" si="60"/>
        <v xml:space="preserve"> </v>
      </c>
      <c r="S94" s="85"/>
      <c r="T94" s="79"/>
      <c r="U94" s="79"/>
      <c r="V94" s="79"/>
      <c r="W94" s="79"/>
      <c r="X94" s="79"/>
      <c r="Y94" s="461"/>
      <c r="Z94" s="461"/>
      <c r="AA94" s="86"/>
      <c r="AB94" s="213" t="str">
        <f t="shared" si="61"/>
        <v xml:space="preserve"> </v>
      </c>
      <c r="AC94" s="85"/>
      <c r="AD94" s="459"/>
      <c r="AE94" s="462"/>
      <c r="AF94" s="459"/>
      <c r="AG94" s="1199"/>
      <c r="AH94" s="459"/>
      <c r="AI94" s="459"/>
      <c r="AJ94" s="213" t="str">
        <f t="shared" si="53"/>
        <v xml:space="preserve"> </v>
      </c>
      <c r="AK94" s="213" t="str">
        <f t="shared" si="54"/>
        <v xml:space="preserve"> </v>
      </c>
      <c r="AL94" s="213" t="str">
        <f t="shared" si="55"/>
        <v/>
      </c>
      <c r="AM94" s="457"/>
    </row>
    <row r="95" spans="1:39" ht="26.25" customHeight="1" thickTop="1" thickBot="1">
      <c r="A95" s="1208">
        <f>【A票】【D票】!$D$10</f>
        <v>0</v>
      </c>
      <c r="B95" s="1208">
        <f>【A票】【D票】!$H$10</f>
        <v>0</v>
      </c>
      <c r="C95" s="1209" t="str">
        <f>【A票】【D票】!$K$10</f>
        <v xml:space="preserve"> </v>
      </c>
      <c r="D95" s="1210" t="str">
        <f t="shared" si="59"/>
        <v/>
      </c>
      <c r="E95" s="1211">
        <f t="shared" si="44"/>
        <v>49</v>
      </c>
      <c r="F95" s="1053">
        <f t="shared" si="56"/>
        <v>0</v>
      </c>
      <c r="G95" s="1053">
        <f t="shared" si="57"/>
        <v>0</v>
      </c>
      <c r="H95" s="1053">
        <f t="shared" si="58"/>
        <v>0</v>
      </c>
      <c r="I95" s="913"/>
      <c r="J95" s="252"/>
      <c r="K95" s="198"/>
      <c r="L95" s="188"/>
      <c r="M95" s="458"/>
      <c r="N95" s="458"/>
      <c r="O95" s="458"/>
      <c r="P95" s="460"/>
      <c r="Q95" s="460"/>
      <c r="R95" s="213" t="str">
        <f t="shared" si="60"/>
        <v xml:space="preserve"> </v>
      </c>
      <c r="S95" s="85"/>
      <c r="T95" s="79"/>
      <c r="U95" s="79"/>
      <c r="V95" s="79"/>
      <c r="W95" s="79"/>
      <c r="X95" s="79"/>
      <c r="Y95" s="461"/>
      <c r="Z95" s="461"/>
      <c r="AA95" s="86"/>
      <c r="AB95" s="213" t="str">
        <f t="shared" si="61"/>
        <v xml:space="preserve"> </v>
      </c>
      <c r="AC95" s="85"/>
      <c r="AD95" s="459"/>
      <c r="AE95" s="462"/>
      <c r="AF95" s="459"/>
      <c r="AG95" s="1199"/>
      <c r="AH95" s="459"/>
      <c r="AI95" s="459"/>
      <c r="AJ95" s="213" t="str">
        <f t="shared" si="53"/>
        <v xml:space="preserve"> </v>
      </c>
      <c r="AK95" s="213" t="str">
        <f t="shared" si="54"/>
        <v xml:space="preserve"> </v>
      </c>
      <c r="AL95" s="213" t="str">
        <f t="shared" si="55"/>
        <v/>
      </c>
      <c r="AM95" s="457"/>
    </row>
    <row r="96" spans="1:39" ht="26.25" customHeight="1" thickTop="1" thickBot="1">
      <c r="A96" s="1208">
        <f>【A票】【D票】!$D$10</f>
        <v>0</v>
      </c>
      <c r="B96" s="1208">
        <f>【A票】【D票】!$H$10</f>
        <v>0</v>
      </c>
      <c r="C96" s="1209" t="str">
        <f>【A票】【D票】!$K$10</f>
        <v xml:space="preserve"> </v>
      </c>
      <c r="D96" s="1210" t="str">
        <f t="shared" si="59"/>
        <v/>
      </c>
      <c r="E96" s="1211">
        <f t="shared" si="44"/>
        <v>50</v>
      </c>
      <c r="F96" s="1053">
        <f t="shared" si="56"/>
        <v>0</v>
      </c>
      <c r="G96" s="1053">
        <f t="shared" si="57"/>
        <v>0</v>
      </c>
      <c r="H96" s="1053">
        <f t="shared" si="58"/>
        <v>0</v>
      </c>
      <c r="I96" s="913"/>
      <c r="J96" s="252"/>
      <c r="K96" s="198"/>
      <c r="L96" s="188"/>
      <c r="M96" s="458"/>
      <c r="N96" s="458"/>
      <c r="O96" s="458"/>
      <c r="P96" s="460"/>
      <c r="Q96" s="460"/>
      <c r="R96" s="213" t="str">
        <f t="shared" si="60"/>
        <v xml:space="preserve"> </v>
      </c>
      <c r="S96" s="85"/>
      <c r="T96" s="79"/>
      <c r="U96" s="79"/>
      <c r="V96" s="79"/>
      <c r="W96" s="79"/>
      <c r="X96" s="79"/>
      <c r="Y96" s="461"/>
      <c r="Z96" s="461"/>
      <c r="AA96" s="86"/>
      <c r="AB96" s="213" t="str">
        <f t="shared" si="61"/>
        <v xml:space="preserve"> </v>
      </c>
      <c r="AC96" s="85"/>
      <c r="AD96" s="459"/>
      <c r="AE96" s="462"/>
      <c r="AF96" s="459"/>
      <c r="AG96" s="1199"/>
      <c r="AH96" s="459"/>
      <c r="AI96" s="459"/>
      <c r="AJ96" s="213" t="str">
        <f t="shared" si="53"/>
        <v xml:space="preserve"> </v>
      </c>
      <c r="AK96" s="213" t="str">
        <f t="shared" si="54"/>
        <v xml:space="preserve"> </v>
      </c>
      <c r="AL96" s="213" t="str">
        <f t="shared" si="55"/>
        <v/>
      </c>
      <c r="AM96" s="457"/>
    </row>
    <row r="97" spans="1:39" ht="26.25" customHeight="1" thickTop="1" thickBot="1">
      <c r="A97" s="1208">
        <f>【A票】【D票】!$D$10</f>
        <v>0</v>
      </c>
      <c r="B97" s="1208">
        <f>【A票】【D票】!$H$10</f>
        <v>0</v>
      </c>
      <c r="C97" s="1209" t="str">
        <f>【A票】【D票】!$K$10</f>
        <v xml:space="preserve"> </v>
      </c>
      <c r="D97" s="1210" t="str">
        <f t="shared" si="59"/>
        <v/>
      </c>
      <c r="E97" s="1211">
        <f t="shared" si="44"/>
        <v>51</v>
      </c>
      <c r="F97" s="1053">
        <f t="shared" si="56"/>
        <v>0</v>
      </c>
      <c r="G97" s="1053">
        <f t="shared" si="57"/>
        <v>0</v>
      </c>
      <c r="H97" s="1053">
        <f t="shared" si="58"/>
        <v>0</v>
      </c>
      <c r="I97" s="913"/>
      <c r="J97" s="252"/>
      <c r="K97" s="198"/>
      <c r="L97" s="188"/>
      <c r="M97" s="458"/>
      <c r="N97" s="458"/>
      <c r="O97" s="458"/>
      <c r="P97" s="460"/>
      <c r="Q97" s="460"/>
      <c r="R97" s="213" t="str">
        <f t="shared" si="60"/>
        <v xml:space="preserve"> </v>
      </c>
      <c r="S97" s="85"/>
      <c r="T97" s="79"/>
      <c r="U97" s="79"/>
      <c r="V97" s="79"/>
      <c r="W97" s="79"/>
      <c r="X97" s="79"/>
      <c r="Y97" s="461"/>
      <c r="Z97" s="461"/>
      <c r="AA97" s="86"/>
      <c r="AB97" s="213" t="str">
        <f t="shared" si="61"/>
        <v xml:space="preserve"> </v>
      </c>
      <c r="AC97" s="85"/>
      <c r="AD97" s="459"/>
      <c r="AE97" s="462"/>
      <c r="AF97" s="459"/>
      <c r="AG97" s="1199"/>
      <c r="AH97" s="459"/>
      <c r="AI97" s="459"/>
      <c r="AJ97" s="213" t="str">
        <f t="shared" si="53"/>
        <v xml:space="preserve"> </v>
      </c>
      <c r="AK97" s="213" t="str">
        <f t="shared" si="54"/>
        <v xml:space="preserve"> </v>
      </c>
      <c r="AL97" s="213" t="str">
        <f t="shared" si="55"/>
        <v/>
      </c>
      <c r="AM97" s="457"/>
    </row>
    <row r="98" spans="1:39" ht="26.25" customHeight="1" thickTop="1" thickBot="1">
      <c r="A98" s="1208">
        <f>【A票】【D票】!$D$10</f>
        <v>0</v>
      </c>
      <c r="B98" s="1208">
        <f>【A票】【D票】!$H$10</f>
        <v>0</v>
      </c>
      <c r="C98" s="1209" t="str">
        <f>【A票】【D票】!$K$10</f>
        <v xml:space="preserve"> </v>
      </c>
      <c r="D98" s="1210" t="str">
        <f t="shared" si="59"/>
        <v/>
      </c>
      <c r="E98" s="1211">
        <f t="shared" si="44"/>
        <v>52</v>
      </c>
      <c r="F98" s="1053">
        <f t="shared" si="56"/>
        <v>0</v>
      </c>
      <c r="G98" s="1053">
        <f t="shared" si="57"/>
        <v>0</v>
      </c>
      <c r="H98" s="1053">
        <f t="shared" si="58"/>
        <v>0</v>
      </c>
      <c r="I98" s="913"/>
      <c r="J98" s="252"/>
      <c r="K98" s="198"/>
      <c r="L98" s="188"/>
      <c r="M98" s="458"/>
      <c r="N98" s="458"/>
      <c r="O98" s="458"/>
      <c r="P98" s="460"/>
      <c r="Q98" s="460"/>
      <c r="R98" s="213" t="str">
        <f t="shared" si="60"/>
        <v xml:space="preserve"> </v>
      </c>
      <c r="S98" s="85"/>
      <c r="T98" s="79"/>
      <c r="U98" s="79"/>
      <c r="V98" s="79"/>
      <c r="W98" s="79"/>
      <c r="X98" s="79"/>
      <c r="Y98" s="461"/>
      <c r="Z98" s="461"/>
      <c r="AA98" s="86"/>
      <c r="AB98" s="213" t="str">
        <f t="shared" si="61"/>
        <v xml:space="preserve"> </v>
      </c>
      <c r="AC98" s="85"/>
      <c r="AD98" s="459"/>
      <c r="AE98" s="462"/>
      <c r="AF98" s="459"/>
      <c r="AG98" s="1199"/>
      <c r="AH98" s="459"/>
      <c r="AI98" s="459"/>
      <c r="AJ98" s="213" t="str">
        <f t="shared" si="53"/>
        <v xml:space="preserve"> </v>
      </c>
      <c r="AK98" s="213" t="str">
        <f t="shared" si="54"/>
        <v xml:space="preserve"> </v>
      </c>
      <c r="AL98" s="213" t="str">
        <f t="shared" si="55"/>
        <v/>
      </c>
      <c r="AM98" s="457"/>
    </row>
    <row r="99" spans="1:39" ht="26.25" customHeight="1" thickTop="1" thickBot="1">
      <c r="A99" s="1208">
        <f>【A票】【D票】!$D$10</f>
        <v>0</v>
      </c>
      <c r="B99" s="1208">
        <f>【A票】【D票】!$H$10</f>
        <v>0</v>
      </c>
      <c r="C99" s="1209" t="str">
        <f>【A票】【D票】!$K$10</f>
        <v xml:space="preserve"> </v>
      </c>
      <c r="D99" s="1210" t="str">
        <f t="shared" si="59"/>
        <v/>
      </c>
      <c r="E99" s="1211">
        <f t="shared" si="44"/>
        <v>53</v>
      </c>
      <c r="F99" s="1053">
        <f t="shared" si="56"/>
        <v>0</v>
      </c>
      <c r="G99" s="1053">
        <f t="shared" si="57"/>
        <v>0</v>
      </c>
      <c r="H99" s="1053">
        <f t="shared" si="58"/>
        <v>0</v>
      </c>
      <c r="I99" s="913"/>
      <c r="J99" s="252"/>
      <c r="K99" s="198"/>
      <c r="L99" s="188"/>
      <c r="M99" s="458"/>
      <c r="N99" s="458"/>
      <c r="O99" s="458"/>
      <c r="P99" s="460"/>
      <c r="Q99" s="460"/>
      <c r="R99" s="213" t="str">
        <f t="shared" si="60"/>
        <v xml:space="preserve"> </v>
      </c>
      <c r="S99" s="85"/>
      <c r="T99" s="79"/>
      <c r="U99" s="79"/>
      <c r="V99" s="79"/>
      <c r="W99" s="79"/>
      <c r="X99" s="79"/>
      <c r="Y99" s="461"/>
      <c r="Z99" s="461"/>
      <c r="AA99" s="86"/>
      <c r="AB99" s="213" t="str">
        <f t="shared" si="61"/>
        <v xml:space="preserve"> </v>
      </c>
      <c r="AC99" s="85"/>
      <c r="AD99" s="459"/>
      <c r="AE99" s="462"/>
      <c r="AF99" s="459"/>
      <c r="AG99" s="1199"/>
      <c r="AH99" s="459"/>
      <c r="AI99" s="459"/>
      <c r="AJ99" s="213" t="str">
        <f t="shared" si="53"/>
        <v xml:space="preserve"> </v>
      </c>
      <c r="AK99" s="213" t="str">
        <f t="shared" si="54"/>
        <v xml:space="preserve"> </v>
      </c>
      <c r="AL99" s="213" t="str">
        <f t="shared" si="55"/>
        <v/>
      </c>
      <c r="AM99" s="457"/>
    </row>
    <row r="100" spans="1:39" ht="26.25" customHeight="1" thickTop="1" thickBot="1">
      <c r="A100" s="1208">
        <f>【A票】【D票】!$D$10</f>
        <v>0</v>
      </c>
      <c r="B100" s="1208">
        <f>【A票】【D票】!$H$10</f>
        <v>0</v>
      </c>
      <c r="C100" s="1209" t="str">
        <f>【A票】【D票】!$K$10</f>
        <v xml:space="preserve"> </v>
      </c>
      <c r="D100" s="1210" t="str">
        <f t="shared" si="59"/>
        <v/>
      </c>
      <c r="E100" s="1211">
        <f t="shared" si="44"/>
        <v>54</v>
      </c>
      <c r="F100" s="1053">
        <f t="shared" si="56"/>
        <v>0</v>
      </c>
      <c r="G100" s="1053">
        <f t="shared" si="57"/>
        <v>0</v>
      </c>
      <c r="H100" s="1053">
        <f t="shared" si="58"/>
        <v>0</v>
      </c>
      <c r="I100" s="913"/>
      <c r="J100" s="252"/>
      <c r="K100" s="198"/>
      <c r="L100" s="188"/>
      <c r="M100" s="458"/>
      <c r="N100" s="458"/>
      <c r="O100" s="458"/>
      <c r="P100" s="460"/>
      <c r="Q100" s="460"/>
      <c r="R100" s="213" t="str">
        <f t="shared" si="60"/>
        <v xml:space="preserve"> </v>
      </c>
      <c r="S100" s="85"/>
      <c r="T100" s="79"/>
      <c r="U100" s="79"/>
      <c r="V100" s="79"/>
      <c r="W100" s="79"/>
      <c r="X100" s="79"/>
      <c r="Y100" s="461"/>
      <c r="Z100" s="461"/>
      <c r="AA100" s="86"/>
      <c r="AB100" s="213" t="str">
        <f t="shared" si="61"/>
        <v xml:space="preserve"> </v>
      </c>
      <c r="AC100" s="85"/>
      <c r="AD100" s="459"/>
      <c r="AE100" s="462"/>
      <c r="AF100" s="459"/>
      <c r="AG100" s="1199"/>
      <c r="AH100" s="459"/>
      <c r="AI100" s="459"/>
      <c r="AJ100" s="213" t="str">
        <f t="shared" si="53"/>
        <v xml:space="preserve"> </v>
      </c>
      <c r="AK100" s="213" t="str">
        <f t="shared" si="54"/>
        <v xml:space="preserve"> </v>
      </c>
      <c r="AL100" s="213" t="str">
        <f t="shared" si="55"/>
        <v/>
      </c>
      <c r="AM100" s="457"/>
    </row>
    <row r="101" spans="1:39" ht="26.25" customHeight="1" thickTop="1" thickBot="1">
      <c r="A101" s="1208">
        <f>【A票】【D票】!$D$10</f>
        <v>0</v>
      </c>
      <c r="B101" s="1208">
        <f>【A票】【D票】!$H$10</f>
        <v>0</v>
      </c>
      <c r="C101" s="1209" t="str">
        <f>【A票】【D票】!$K$10</f>
        <v xml:space="preserve"> </v>
      </c>
      <c r="D101" s="1210" t="str">
        <f t="shared" si="59"/>
        <v/>
      </c>
      <c r="E101" s="1211">
        <f t="shared" si="44"/>
        <v>55</v>
      </c>
      <c r="F101" s="1053">
        <f t="shared" si="56"/>
        <v>0</v>
      </c>
      <c r="G101" s="1053">
        <f t="shared" si="57"/>
        <v>0</v>
      </c>
      <c r="H101" s="1053">
        <f t="shared" si="58"/>
        <v>0</v>
      </c>
      <c r="I101" s="913"/>
      <c r="J101" s="252"/>
      <c r="K101" s="198"/>
      <c r="L101" s="188"/>
      <c r="M101" s="458"/>
      <c r="N101" s="458"/>
      <c r="O101" s="458"/>
      <c r="P101" s="460"/>
      <c r="Q101" s="460"/>
      <c r="R101" s="213" t="str">
        <f t="shared" si="60"/>
        <v xml:space="preserve"> </v>
      </c>
      <c r="S101" s="85"/>
      <c r="T101" s="79"/>
      <c r="U101" s="79"/>
      <c r="V101" s="79"/>
      <c r="W101" s="79"/>
      <c r="X101" s="79"/>
      <c r="Y101" s="461"/>
      <c r="Z101" s="461"/>
      <c r="AA101" s="86"/>
      <c r="AB101" s="213" t="str">
        <f t="shared" si="61"/>
        <v xml:space="preserve"> </v>
      </c>
      <c r="AC101" s="85"/>
      <c r="AD101" s="459"/>
      <c r="AE101" s="462"/>
      <c r="AF101" s="459"/>
      <c r="AG101" s="1199"/>
      <c r="AH101" s="459"/>
      <c r="AI101" s="459"/>
      <c r="AJ101" s="213" t="str">
        <f t="shared" si="53"/>
        <v xml:space="preserve"> </v>
      </c>
      <c r="AK101" s="213" t="str">
        <f t="shared" si="54"/>
        <v xml:space="preserve"> </v>
      </c>
      <c r="AL101" s="213" t="str">
        <f t="shared" si="55"/>
        <v/>
      </c>
      <c r="AM101" s="457"/>
    </row>
    <row r="102" spans="1:39" ht="26.25" customHeight="1" thickTop="1" thickBot="1">
      <c r="A102" s="1208">
        <f>【A票】【D票】!$D$10</f>
        <v>0</v>
      </c>
      <c r="B102" s="1208">
        <f>【A票】【D票】!$H$10</f>
        <v>0</v>
      </c>
      <c r="C102" s="1209" t="str">
        <f>【A票】【D票】!$K$10</f>
        <v xml:space="preserve"> </v>
      </c>
      <c r="D102" s="1210" t="str">
        <f t="shared" si="59"/>
        <v/>
      </c>
      <c r="E102" s="1211">
        <f t="shared" si="44"/>
        <v>56</v>
      </c>
      <c r="F102" s="1053">
        <f t="shared" si="56"/>
        <v>0</v>
      </c>
      <c r="G102" s="1053">
        <f t="shared" si="57"/>
        <v>0</v>
      </c>
      <c r="H102" s="1053">
        <f t="shared" si="58"/>
        <v>0</v>
      </c>
      <c r="I102" s="913"/>
      <c r="J102" s="252"/>
      <c r="K102" s="198"/>
      <c r="L102" s="188"/>
      <c r="M102" s="458"/>
      <c r="N102" s="458"/>
      <c r="O102" s="458"/>
      <c r="P102" s="460"/>
      <c r="Q102" s="460"/>
      <c r="R102" s="213" t="str">
        <f t="shared" si="60"/>
        <v xml:space="preserve"> </v>
      </c>
      <c r="S102" s="85"/>
      <c r="T102" s="79"/>
      <c r="U102" s="79"/>
      <c r="V102" s="79"/>
      <c r="W102" s="79"/>
      <c r="X102" s="79"/>
      <c r="Y102" s="461"/>
      <c r="Z102" s="461"/>
      <c r="AA102" s="86"/>
      <c r="AB102" s="213" t="str">
        <f t="shared" si="61"/>
        <v xml:space="preserve"> </v>
      </c>
      <c r="AC102" s="85"/>
      <c r="AD102" s="459"/>
      <c r="AE102" s="462"/>
      <c r="AF102" s="459"/>
      <c r="AG102" s="1199"/>
      <c r="AH102" s="459"/>
      <c r="AI102" s="459"/>
      <c r="AJ102" s="213" t="str">
        <f t="shared" si="53"/>
        <v xml:space="preserve"> </v>
      </c>
      <c r="AK102" s="213" t="str">
        <f t="shared" si="54"/>
        <v xml:space="preserve"> </v>
      </c>
      <c r="AL102" s="213" t="str">
        <f t="shared" si="55"/>
        <v/>
      </c>
      <c r="AM102" s="457"/>
    </row>
    <row r="103" spans="1:39" ht="26.25" customHeight="1" thickTop="1" thickBot="1">
      <c r="A103" s="1208">
        <f>【A票】【D票】!$D$10</f>
        <v>0</v>
      </c>
      <c r="B103" s="1208">
        <f>【A票】【D票】!$H$10</f>
        <v>0</v>
      </c>
      <c r="C103" s="1209" t="str">
        <f>【A票】【D票】!$K$10</f>
        <v xml:space="preserve"> </v>
      </c>
      <c r="D103" s="1210" t="str">
        <f t="shared" si="59"/>
        <v/>
      </c>
      <c r="E103" s="1211">
        <f t="shared" si="44"/>
        <v>57</v>
      </c>
      <c r="F103" s="1053">
        <f t="shared" si="56"/>
        <v>0</v>
      </c>
      <c r="G103" s="1053">
        <f t="shared" si="57"/>
        <v>0</v>
      </c>
      <c r="H103" s="1053">
        <f t="shared" si="58"/>
        <v>0</v>
      </c>
      <c r="I103" s="913"/>
      <c r="J103" s="252"/>
      <c r="K103" s="198"/>
      <c r="L103" s="188"/>
      <c r="M103" s="458"/>
      <c r="N103" s="458"/>
      <c r="O103" s="458"/>
      <c r="P103" s="460"/>
      <c r="Q103" s="460"/>
      <c r="R103" s="213" t="str">
        <f t="shared" si="60"/>
        <v xml:space="preserve"> </v>
      </c>
      <c r="S103" s="85"/>
      <c r="T103" s="79"/>
      <c r="U103" s="79"/>
      <c r="V103" s="79"/>
      <c r="W103" s="79"/>
      <c r="X103" s="79"/>
      <c r="Y103" s="461"/>
      <c r="Z103" s="461"/>
      <c r="AA103" s="86"/>
      <c r="AB103" s="213" t="str">
        <f t="shared" si="61"/>
        <v xml:space="preserve"> </v>
      </c>
      <c r="AC103" s="85"/>
      <c r="AD103" s="459"/>
      <c r="AE103" s="462"/>
      <c r="AF103" s="459"/>
      <c r="AG103" s="1199"/>
      <c r="AH103" s="459"/>
      <c r="AI103" s="459"/>
      <c r="AJ103" s="213" t="str">
        <f t="shared" si="53"/>
        <v xml:space="preserve"> </v>
      </c>
      <c r="AK103" s="213" t="str">
        <f t="shared" si="54"/>
        <v xml:space="preserve"> </v>
      </c>
      <c r="AL103" s="213" t="str">
        <f t="shared" si="55"/>
        <v/>
      </c>
      <c r="AM103" s="457"/>
    </row>
    <row r="104" spans="1:39" ht="26.25" customHeight="1" thickTop="1" thickBot="1">
      <c r="A104" s="1208">
        <f>【A票】【D票】!$D$10</f>
        <v>0</v>
      </c>
      <c r="B104" s="1208">
        <f>【A票】【D票】!$H$10</f>
        <v>0</v>
      </c>
      <c r="C104" s="1209" t="str">
        <f>【A票】【D票】!$K$10</f>
        <v xml:space="preserve"> </v>
      </c>
      <c r="D104" s="1210" t="str">
        <f t="shared" si="59"/>
        <v/>
      </c>
      <c r="E104" s="1211">
        <f t="shared" si="44"/>
        <v>58</v>
      </c>
      <c r="F104" s="1053">
        <f t="shared" si="56"/>
        <v>0</v>
      </c>
      <c r="G104" s="1053">
        <f t="shared" si="57"/>
        <v>0</v>
      </c>
      <c r="H104" s="1053">
        <f t="shared" si="58"/>
        <v>0</v>
      </c>
      <c r="I104" s="913"/>
      <c r="J104" s="252"/>
      <c r="K104" s="198"/>
      <c r="L104" s="188"/>
      <c r="M104" s="458"/>
      <c r="N104" s="458"/>
      <c r="O104" s="458"/>
      <c r="P104" s="460"/>
      <c r="Q104" s="460"/>
      <c r="R104" s="213" t="str">
        <f t="shared" si="60"/>
        <v xml:space="preserve"> </v>
      </c>
      <c r="S104" s="85"/>
      <c r="T104" s="79"/>
      <c r="U104" s="79"/>
      <c r="V104" s="79"/>
      <c r="W104" s="79"/>
      <c r="X104" s="79"/>
      <c r="Y104" s="461"/>
      <c r="Z104" s="461"/>
      <c r="AA104" s="86"/>
      <c r="AB104" s="213" t="str">
        <f t="shared" si="61"/>
        <v xml:space="preserve"> </v>
      </c>
      <c r="AC104" s="85"/>
      <c r="AD104" s="459"/>
      <c r="AE104" s="462"/>
      <c r="AF104" s="459"/>
      <c r="AG104" s="1199"/>
      <c r="AH104" s="459"/>
      <c r="AI104" s="459"/>
      <c r="AJ104" s="213" t="str">
        <f t="shared" si="53"/>
        <v xml:space="preserve"> </v>
      </c>
      <c r="AK104" s="213" t="str">
        <f t="shared" si="54"/>
        <v xml:space="preserve"> </v>
      </c>
      <c r="AL104" s="213" t="str">
        <f t="shared" si="55"/>
        <v/>
      </c>
      <c r="AM104" s="457"/>
    </row>
    <row r="105" spans="1:39" ht="26.25" customHeight="1" thickTop="1" thickBot="1">
      <c r="A105" s="1208">
        <f>【A票】【D票】!$D$10</f>
        <v>0</v>
      </c>
      <c r="B105" s="1208">
        <f>【A票】【D票】!$H$10</f>
        <v>0</v>
      </c>
      <c r="C105" s="1209" t="str">
        <f>【A票】【D票】!$K$10</f>
        <v xml:space="preserve"> </v>
      </c>
      <c r="D105" s="1210" t="str">
        <f t="shared" si="59"/>
        <v/>
      </c>
      <c r="E105" s="1211">
        <f t="shared" si="44"/>
        <v>59</v>
      </c>
      <c r="F105" s="1053">
        <f t="shared" si="56"/>
        <v>0</v>
      </c>
      <c r="G105" s="1053">
        <f t="shared" si="57"/>
        <v>0</v>
      </c>
      <c r="H105" s="1053">
        <f t="shared" si="58"/>
        <v>0</v>
      </c>
      <c r="I105" s="913"/>
      <c r="J105" s="252"/>
      <c r="K105" s="198"/>
      <c r="L105" s="188"/>
      <c r="M105" s="458"/>
      <c r="N105" s="458"/>
      <c r="O105" s="458"/>
      <c r="P105" s="460"/>
      <c r="Q105" s="460"/>
      <c r="R105" s="213" t="str">
        <f t="shared" si="60"/>
        <v xml:space="preserve"> </v>
      </c>
      <c r="S105" s="85"/>
      <c r="T105" s="79"/>
      <c r="U105" s="79"/>
      <c r="V105" s="79"/>
      <c r="W105" s="79"/>
      <c r="X105" s="79"/>
      <c r="Y105" s="461"/>
      <c r="Z105" s="461"/>
      <c r="AA105" s="86"/>
      <c r="AB105" s="213" t="str">
        <f t="shared" si="61"/>
        <v xml:space="preserve"> </v>
      </c>
      <c r="AC105" s="85"/>
      <c r="AD105" s="459"/>
      <c r="AE105" s="462"/>
      <c r="AF105" s="459"/>
      <c r="AG105" s="1199"/>
      <c r="AH105" s="459"/>
      <c r="AI105" s="459"/>
      <c r="AJ105" s="213" t="str">
        <f t="shared" si="53"/>
        <v xml:space="preserve"> </v>
      </c>
      <c r="AK105" s="213" t="str">
        <f t="shared" si="54"/>
        <v xml:space="preserve"> </v>
      </c>
      <c r="AL105" s="213" t="str">
        <f t="shared" si="55"/>
        <v/>
      </c>
      <c r="AM105" s="457"/>
    </row>
    <row r="106" spans="1:39" ht="26.25" customHeight="1" thickTop="1" thickBot="1">
      <c r="A106" s="1208">
        <f>【A票】【D票】!$D$10</f>
        <v>0</v>
      </c>
      <c r="B106" s="1208">
        <f>【A票】【D票】!$H$10</f>
        <v>0</v>
      </c>
      <c r="C106" s="1209" t="str">
        <f>【A票】【D票】!$K$10</f>
        <v xml:space="preserve"> </v>
      </c>
      <c r="D106" s="1210" t="str">
        <f t="shared" si="59"/>
        <v/>
      </c>
      <c r="E106" s="1211">
        <f t="shared" si="44"/>
        <v>60</v>
      </c>
      <c r="F106" s="1053">
        <f t="shared" si="56"/>
        <v>0</v>
      </c>
      <c r="G106" s="1053">
        <f t="shared" si="57"/>
        <v>0</v>
      </c>
      <c r="H106" s="1053">
        <f t="shared" si="58"/>
        <v>0</v>
      </c>
      <c r="I106" s="913"/>
      <c r="J106" s="252"/>
      <c r="K106" s="198"/>
      <c r="L106" s="188"/>
      <c r="M106" s="458"/>
      <c r="N106" s="458"/>
      <c r="O106" s="458"/>
      <c r="P106" s="460"/>
      <c r="Q106" s="460"/>
      <c r="R106" s="213" t="str">
        <f t="shared" si="60"/>
        <v xml:space="preserve"> </v>
      </c>
      <c r="S106" s="85"/>
      <c r="T106" s="79"/>
      <c r="U106" s="79"/>
      <c r="V106" s="79"/>
      <c r="W106" s="79"/>
      <c r="X106" s="79"/>
      <c r="Y106" s="461"/>
      <c r="Z106" s="461"/>
      <c r="AA106" s="86"/>
      <c r="AB106" s="213" t="str">
        <f t="shared" si="61"/>
        <v xml:space="preserve"> </v>
      </c>
      <c r="AC106" s="85"/>
      <c r="AD106" s="459"/>
      <c r="AE106" s="462"/>
      <c r="AF106" s="459"/>
      <c r="AG106" s="1199"/>
      <c r="AH106" s="459"/>
      <c r="AI106" s="459"/>
      <c r="AJ106" s="213" t="str">
        <f t="shared" si="53"/>
        <v xml:space="preserve"> </v>
      </c>
      <c r="AK106" s="213" t="str">
        <f t="shared" si="54"/>
        <v xml:space="preserve"> </v>
      </c>
      <c r="AL106" s="213" t="str">
        <f t="shared" si="55"/>
        <v/>
      </c>
      <c r="AM106" s="457"/>
    </row>
    <row r="107" spans="1:39" ht="26.25" customHeight="1" thickTop="1" thickBot="1">
      <c r="A107" s="1208">
        <f>【A票】【D票】!$D$10</f>
        <v>0</v>
      </c>
      <c r="B107" s="1208">
        <f>【A票】【D票】!$H$10</f>
        <v>0</v>
      </c>
      <c r="C107" s="1209" t="str">
        <f>【A票】【D票】!$K$10</f>
        <v xml:space="preserve"> </v>
      </c>
      <c r="D107" s="1210" t="str">
        <f t="shared" si="59"/>
        <v/>
      </c>
      <c r="E107" s="1211">
        <f t="shared" si="44"/>
        <v>61</v>
      </c>
      <c r="F107" s="1053">
        <f t="shared" si="56"/>
        <v>0</v>
      </c>
      <c r="G107" s="1053">
        <f t="shared" si="57"/>
        <v>0</v>
      </c>
      <c r="H107" s="1053">
        <f t="shared" si="58"/>
        <v>0</v>
      </c>
      <c r="I107" s="913"/>
      <c r="J107" s="252"/>
      <c r="K107" s="198"/>
      <c r="L107" s="188"/>
      <c r="M107" s="458"/>
      <c r="N107" s="458"/>
      <c r="O107" s="458"/>
      <c r="P107" s="460"/>
      <c r="Q107" s="460"/>
      <c r="R107" s="213" t="str">
        <f t="shared" si="60"/>
        <v xml:space="preserve"> </v>
      </c>
      <c r="S107" s="85"/>
      <c r="T107" s="79"/>
      <c r="U107" s="79"/>
      <c r="V107" s="79"/>
      <c r="W107" s="79"/>
      <c r="X107" s="79"/>
      <c r="Y107" s="461"/>
      <c r="Z107" s="461"/>
      <c r="AA107" s="86"/>
      <c r="AB107" s="213" t="str">
        <f t="shared" si="61"/>
        <v xml:space="preserve"> </v>
      </c>
      <c r="AC107" s="85"/>
      <c r="AD107" s="459"/>
      <c r="AE107" s="462"/>
      <c r="AF107" s="459"/>
      <c r="AG107" s="1199"/>
      <c r="AH107" s="459"/>
      <c r="AI107" s="459"/>
      <c r="AJ107" s="213" t="str">
        <f t="shared" si="53"/>
        <v xml:space="preserve"> </v>
      </c>
      <c r="AK107" s="213" t="str">
        <f t="shared" si="54"/>
        <v xml:space="preserve"> </v>
      </c>
      <c r="AL107" s="213" t="str">
        <f t="shared" si="55"/>
        <v/>
      </c>
      <c r="AM107" s="457"/>
    </row>
    <row r="108" spans="1:39" ht="26.25" customHeight="1" thickTop="1" thickBot="1">
      <c r="A108" s="1208">
        <f>【A票】【D票】!$D$10</f>
        <v>0</v>
      </c>
      <c r="B108" s="1208">
        <f>【A票】【D票】!$H$10</f>
        <v>0</v>
      </c>
      <c r="C108" s="1209" t="str">
        <f>【A票】【D票】!$K$10</f>
        <v xml:space="preserve"> </v>
      </c>
      <c r="D108" s="1210" t="str">
        <f t="shared" si="59"/>
        <v/>
      </c>
      <c r="E108" s="1211">
        <f t="shared" si="44"/>
        <v>62</v>
      </c>
      <c r="F108" s="1053">
        <f t="shared" si="56"/>
        <v>0</v>
      </c>
      <c r="G108" s="1053">
        <f t="shared" si="57"/>
        <v>0</v>
      </c>
      <c r="H108" s="1053">
        <f t="shared" si="58"/>
        <v>0</v>
      </c>
      <c r="I108" s="913"/>
      <c r="J108" s="252"/>
      <c r="K108" s="198"/>
      <c r="L108" s="188"/>
      <c r="M108" s="458"/>
      <c r="N108" s="458"/>
      <c r="O108" s="458"/>
      <c r="P108" s="460"/>
      <c r="Q108" s="460"/>
      <c r="R108" s="213" t="str">
        <f t="shared" si="60"/>
        <v xml:space="preserve"> </v>
      </c>
      <c r="S108" s="85"/>
      <c r="T108" s="79"/>
      <c r="U108" s="79"/>
      <c r="V108" s="79"/>
      <c r="W108" s="79"/>
      <c r="X108" s="79"/>
      <c r="Y108" s="461"/>
      <c r="Z108" s="461"/>
      <c r="AA108" s="86"/>
      <c r="AB108" s="213" t="str">
        <f t="shared" si="61"/>
        <v xml:space="preserve"> </v>
      </c>
      <c r="AC108" s="85"/>
      <c r="AD108" s="459"/>
      <c r="AE108" s="462"/>
      <c r="AF108" s="459"/>
      <c r="AG108" s="1199"/>
      <c r="AH108" s="459"/>
      <c r="AI108" s="459"/>
      <c r="AJ108" s="213" t="str">
        <f t="shared" si="53"/>
        <v xml:space="preserve"> </v>
      </c>
      <c r="AK108" s="213" t="str">
        <f t="shared" si="54"/>
        <v xml:space="preserve"> </v>
      </c>
      <c r="AL108" s="213" t="str">
        <f t="shared" si="55"/>
        <v/>
      </c>
      <c r="AM108" s="457"/>
    </row>
    <row r="109" spans="1:39" ht="26.25" customHeight="1" thickTop="1" thickBot="1">
      <c r="A109" s="1208">
        <f>【A票】【D票】!$D$10</f>
        <v>0</v>
      </c>
      <c r="B109" s="1208">
        <f>【A票】【D票】!$H$10</f>
        <v>0</v>
      </c>
      <c r="C109" s="1209" t="str">
        <f>【A票】【D票】!$K$10</f>
        <v xml:space="preserve"> </v>
      </c>
      <c r="D109" s="1210" t="str">
        <f t="shared" si="59"/>
        <v/>
      </c>
      <c r="E109" s="1211">
        <f t="shared" si="44"/>
        <v>63</v>
      </c>
      <c r="F109" s="1053">
        <f t="shared" si="56"/>
        <v>0</v>
      </c>
      <c r="G109" s="1053">
        <f t="shared" si="57"/>
        <v>0</v>
      </c>
      <c r="H109" s="1053">
        <f t="shared" si="58"/>
        <v>0</v>
      </c>
      <c r="I109" s="913"/>
      <c r="J109" s="252"/>
      <c r="K109" s="198"/>
      <c r="L109" s="188"/>
      <c r="M109" s="458"/>
      <c r="N109" s="458"/>
      <c r="O109" s="458"/>
      <c r="P109" s="460"/>
      <c r="Q109" s="460"/>
      <c r="R109" s="213" t="str">
        <f t="shared" si="60"/>
        <v xml:space="preserve"> </v>
      </c>
      <c r="S109" s="85"/>
      <c r="T109" s="79"/>
      <c r="U109" s="79"/>
      <c r="V109" s="79"/>
      <c r="W109" s="79"/>
      <c r="X109" s="79"/>
      <c r="Y109" s="461"/>
      <c r="Z109" s="461"/>
      <c r="AA109" s="86"/>
      <c r="AB109" s="213" t="str">
        <f t="shared" si="61"/>
        <v xml:space="preserve"> </v>
      </c>
      <c r="AC109" s="85"/>
      <c r="AD109" s="459"/>
      <c r="AE109" s="462"/>
      <c r="AF109" s="459"/>
      <c r="AG109" s="1199"/>
      <c r="AH109" s="459"/>
      <c r="AI109" s="459"/>
      <c r="AJ109" s="213" t="str">
        <f t="shared" si="53"/>
        <v xml:space="preserve"> </v>
      </c>
      <c r="AK109" s="213" t="str">
        <f t="shared" si="54"/>
        <v xml:space="preserve"> </v>
      </c>
      <c r="AL109" s="213" t="str">
        <f t="shared" si="55"/>
        <v/>
      </c>
      <c r="AM109" s="457"/>
    </row>
    <row r="110" spans="1:39" ht="26.25" customHeight="1" thickTop="1" thickBot="1">
      <c r="A110" s="1208">
        <f>【A票】【D票】!$D$10</f>
        <v>0</v>
      </c>
      <c r="B110" s="1208">
        <f>【A票】【D票】!$H$10</f>
        <v>0</v>
      </c>
      <c r="C110" s="1209" t="str">
        <f>【A票】【D票】!$K$10</f>
        <v xml:space="preserve"> </v>
      </c>
      <c r="D110" s="1210" t="str">
        <f t="shared" si="59"/>
        <v/>
      </c>
      <c r="E110" s="1211">
        <f t="shared" si="44"/>
        <v>64</v>
      </c>
      <c r="F110" s="1053">
        <f t="shared" ref="F110:F132" si="62">IF(K110&gt;0,K110,IF(F109&gt;1,F109-1,0))</f>
        <v>0</v>
      </c>
      <c r="G110" s="1053">
        <f t="shared" ref="G110:G132" si="63">IF(L110&gt;0,L110,IF(G109&gt;1,G109-1,0))</f>
        <v>0</v>
      </c>
      <c r="H110" s="1053">
        <f t="shared" ref="H110:H132" si="64">IF(MAX(K110:L110)&gt;0,MAX(K110:L110),IF(H109&gt;1,H109-1,0))</f>
        <v>0</v>
      </c>
      <c r="I110" s="913"/>
      <c r="J110" s="252"/>
      <c r="K110" s="198"/>
      <c r="L110" s="188"/>
      <c r="M110" s="458"/>
      <c r="N110" s="458"/>
      <c r="O110" s="458"/>
      <c r="P110" s="460"/>
      <c r="Q110" s="460"/>
      <c r="R110" s="213" t="str">
        <f t="shared" si="60"/>
        <v xml:space="preserve"> </v>
      </c>
      <c r="S110" s="85"/>
      <c r="T110" s="79"/>
      <c r="U110" s="79"/>
      <c r="V110" s="79"/>
      <c r="W110" s="79"/>
      <c r="X110" s="79"/>
      <c r="Y110" s="461"/>
      <c r="Z110" s="461"/>
      <c r="AA110" s="86"/>
      <c r="AB110" s="213" t="str">
        <f t="shared" si="61"/>
        <v xml:space="preserve"> </v>
      </c>
      <c r="AC110" s="85"/>
      <c r="AD110" s="459"/>
      <c r="AE110" s="462"/>
      <c r="AF110" s="459"/>
      <c r="AG110" s="1199"/>
      <c r="AH110" s="459"/>
      <c r="AI110" s="459"/>
      <c r="AJ110" s="213" t="str">
        <f t="shared" si="53"/>
        <v xml:space="preserve"> </v>
      </c>
      <c r="AK110" s="213" t="str">
        <f t="shared" si="54"/>
        <v xml:space="preserve"> </v>
      </c>
      <c r="AL110" s="213" t="str">
        <f t="shared" si="55"/>
        <v/>
      </c>
      <c r="AM110" s="457"/>
    </row>
    <row r="111" spans="1:39" ht="26.25" customHeight="1" thickTop="1" thickBot="1">
      <c r="A111" s="1208">
        <f>【A票】【D票】!$D$10</f>
        <v>0</v>
      </c>
      <c r="B111" s="1208">
        <f>【A票】【D票】!$H$10</f>
        <v>0</v>
      </c>
      <c r="C111" s="1209" t="str">
        <f>【A票】【D票】!$K$10</f>
        <v xml:space="preserve"> </v>
      </c>
      <c r="D111" s="1210" t="str">
        <f t="shared" ref="D111:D143" si="65">IF(AND(H111&gt;0,COUNT(K111,L111)&gt;0),J111,IF(H111=0,"",D110))</f>
        <v/>
      </c>
      <c r="E111" s="1211">
        <f t="shared" ref="E111:E151" si="66">ROW()-46</f>
        <v>65</v>
      </c>
      <c r="F111" s="1053">
        <f t="shared" si="62"/>
        <v>0</v>
      </c>
      <c r="G111" s="1053">
        <f t="shared" si="63"/>
        <v>0</v>
      </c>
      <c r="H111" s="1053">
        <f t="shared" si="64"/>
        <v>0</v>
      </c>
      <c r="I111" s="913"/>
      <c r="J111" s="252"/>
      <c r="K111" s="198"/>
      <c r="L111" s="188"/>
      <c r="M111" s="458"/>
      <c r="N111" s="458"/>
      <c r="O111" s="458"/>
      <c r="P111" s="460"/>
      <c r="Q111" s="460"/>
      <c r="R111" s="213" t="str">
        <f t="shared" ref="R111:R174" si="67">IF(OR(AND(D110="",COUNTA(J111:L111)&gt;0),AND(AND(F110+G110+H110&lt;&gt;3,F110*G110*H110&lt;&gt;0),OR(K111&gt;0,L111&gt;0))),"附1直前事例の被虐待者・虐待者の人数を確認。",IF(AND(J111&lt;&gt;"",H110&gt;1),"附1直前事例の被虐待者・虐待者の人数を確認。",IF(AND(F111=0,COUNTA(M111:Q111)&gt;0),"附1_1)被虐待者の人数の超過・または人数未記入",IF(AND(F111&gt;0,COUNTA(M111:Q111)&lt;5),"附2記入漏れあり",IF(AND(COUNTA(K111:L111)&gt;0,J111=""),"整理番号未記入",IF(AND(M111=M$24,N111=N$31,O111=O$30,P111=P$29,Q111=Q$27),"附2がすべて不明※個人が特定されている場合のみ回答"," "))))))</f>
        <v xml:space="preserve"> </v>
      </c>
      <c r="S111" s="85"/>
      <c r="T111" s="79"/>
      <c r="U111" s="79"/>
      <c r="V111" s="79"/>
      <c r="W111" s="79"/>
      <c r="X111" s="79"/>
      <c r="Y111" s="461"/>
      <c r="Z111" s="461"/>
      <c r="AA111" s="86"/>
      <c r="AB111" s="213" t="str">
        <f t="shared" ref="AB111:AB142" si="68">IF(AND(F111&gt;0,OR(COUNTA(S111:W111)=0,COUNTA(X111:Y111,AA111)&lt;3)),"附3記入漏れ",IF(AND(F111=0,COUNTA(S111:Y111,AA111)&gt;0),"附1_1)被虐待者の人数の超過・または人数未記入"," "))</f>
        <v xml:space="preserve"> </v>
      </c>
      <c r="AC111" s="85"/>
      <c r="AD111" s="459"/>
      <c r="AE111" s="462"/>
      <c r="AF111" s="459"/>
      <c r="AG111" s="1199"/>
      <c r="AH111" s="459"/>
      <c r="AI111" s="459"/>
      <c r="AJ111" s="213" t="str">
        <f t="shared" si="53"/>
        <v xml:space="preserve"> </v>
      </c>
      <c r="AK111" s="213" t="str">
        <f t="shared" si="54"/>
        <v xml:space="preserve"> </v>
      </c>
      <c r="AL111" s="213" t="str">
        <f t="shared" si="55"/>
        <v/>
      </c>
      <c r="AM111" s="457"/>
    </row>
    <row r="112" spans="1:39" ht="26.25" customHeight="1" thickTop="1" thickBot="1">
      <c r="A112" s="1208">
        <f>【A票】【D票】!$D$10</f>
        <v>0</v>
      </c>
      <c r="B112" s="1208">
        <f>【A票】【D票】!$H$10</f>
        <v>0</v>
      </c>
      <c r="C112" s="1209" t="str">
        <f>【A票】【D票】!$K$10</f>
        <v xml:space="preserve"> </v>
      </c>
      <c r="D112" s="1210" t="str">
        <f t="shared" si="65"/>
        <v/>
      </c>
      <c r="E112" s="1211">
        <f t="shared" si="66"/>
        <v>66</v>
      </c>
      <c r="F112" s="1053">
        <f t="shared" si="62"/>
        <v>0</v>
      </c>
      <c r="G112" s="1053">
        <f t="shared" si="63"/>
        <v>0</v>
      </c>
      <c r="H112" s="1053">
        <f t="shared" si="64"/>
        <v>0</v>
      </c>
      <c r="I112" s="913"/>
      <c r="J112" s="252"/>
      <c r="K112" s="198"/>
      <c r="L112" s="188"/>
      <c r="M112" s="458"/>
      <c r="N112" s="458"/>
      <c r="O112" s="458"/>
      <c r="P112" s="460"/>
      <c r="Q112" s="460"/>
      <c r="R112" s="213" t="str">
        <f t="shared" si="67"/>
        <v xml:space="preserve"> </v>
      </c>
      <c r="S112" s="85"/>
      <c r="T112" s="79"/>
      <c r="U112" s="79"/>
      <c r="V112" s="79"/>
      <c r="W112" s="79"/>
      <c r="X112" s="79"/>
      <c r="Y112" s="461"/>
      <c r="Z112" s="461"/>
      <c r="AA112" s="86"/>
      <c r="AB112" s="213" t="str">
        <f t="shared" si="68"/>
        <v xml:space="preserve"> </v>
      </c>
      <c r="AC112" s="85"/>
      <c r="AD112" s="459"/>
      <c r="AE112" s="462"/>
      <c r="AF112" s="459"/>
      <c r="AG112" s="1199"/>
      <c r="AH112" s="459"/>
      <c r="AI112" s="459"/>
      <c r="AJ112" s="213" t="str">
        <f t="shared" ref="AJ112:AJ175" si="69">IF(AND(G112&gt;0,COUNTA(AC112:AD112,AF112,AG112)&lt;4),"附4記入漏れ",IF(AND(G112=0,COUNTA(AC112:AI112)&gt;0),"附1_2)虐待者の人数の超過・または人数未記入",IF(AND(AC112=AC$27,AD112=AD$30,AF112=AF$24,AH112=AH$24),"附4すべて不明※個人が特定されている場合のみ回答"," ")))</f>
        <v xml:space="preserve"> </v>
      </c>
      <c r="AK112" s="213" t="str">
        <f t="shared" ref="AK112:AK175" si="70">IF(AND(AD112=AD$29,AE112=""),"3)その他あり→具体的内容記入",IF(AND(AD112&lt;&gt;AD$29,AE112&lt;&gt;""),"具体的内容あり→3)その他記入",
IF(AND(OR(AG112=AG$25,AG112=AG$26),AH112=""),"夜勤専従、スポット・日雇い派遣等あり→雇用方法記入",IF(AND(OR(AG112=AG$22,AG112=AG$23,AG112=AG$24,AG112=AG$28),AH112&lt;&gt;""),"夜勤専従、スポット・日雇い派遣等ではない→雇用方法記入不要",
IF(AND(AG112=AG$27,AI112=""),"4)その他あり→具体的内容記入",IF(AND(AG112&lt;&gt;AG$27,AI112&lt;&gt;""),"具体的内容あり→4)その他記入"," "))))))</f>
        <v xml:space="preserve"> </v>
      </c>
      <c r="AL112" s="213" t="str">
        <f t="shared" ref="AL112:AL175" si="71">IF(SUM(COUNTIF(R112," ")+COUNTIF(AB112," ")+COUNTIF(AJ112:AK112," "))&lt;4,"エラーが残っています","")</f>
        <v/>
      </c>
      <c r="AM112" s="457"/>
    </row>
    <row r="113" spans="1:39" ht="26.25" customHeight="1" thickTop="1" thickBot="1">
      <c r="A113" s="1208">
        <f>【A票】【D票】!$D$10</f>
        <v>0</v>
      </c>
      <c r="B113" s="1208">
        <f>【A票】【D票】!$H$10</f>
        <v>0</v>
      </c>
      <c r="C113" s="1209" t="str">
        <f>【A票】【D票】!$K$10</f>
        <v xml:space="preserve"> </v>
      </c>
      <c r="D113" s="1210" t="str">
        <f t="shared" si="65"/>
        <v/>
      </c>
      <c r="E113" s="1211">
        <f t="shared" si="66"/>
        <v>67</v>
      </c>
      <c r="F113" s="1053">
        <f t="shared" si="62"/>
        <v>0</v>
      </c>
      <c r="G113" s="1053">
        <f t="shared" si="63"/>
        <v>0</v>
      </c>
      <c r="H113" s="1053">
        <f t="shared" si="64"/>
        <v>0</v>
      </c>
      <c r="I113" s="913"/>
      <c r="J113" s="252"/>
      <c r="K113" s="198"/>
      <c r="L113" s="188"/>
      <c r="M113" s="458"/>
      <c r="N113" s="458"/>
      <c r="O113" s="458"/>
      <c r="P113" s="460"/>
      <c r="Q113" s="460"/>
      <c r="R113" s="213" t="str">
        <f t="shared" si="67"/>
        <v xml:space="preserve"> </v>
      </c>
      <c r="S113" s="85"/>
      <c r="T113" s="79"/>
      <c r="U113" s="79"/>
      <c r="V113" s="79"/>
      <c r="W113" s="79"/>
      <c r="X113" s="79"/>
      <c r="Y113" s="461"/>
      <c r="Z113" s="461"/>
      <c r="AA113" s="86"/>
      <c r="AB113" s="213" t="str">
        <f t="shared" si="68"/>
        <v xml:space="preserve"> </v>
      </c>
      <c r="AC113" s="85"/>
      <c r="AD113" s="459"/>
      <c r="AE113" s="462"/>
      <c r="AF113" s="459"/>
      <c r="AG113" s="1199"/>
      <c r="AH113" s="459"/>
      <c r="AI113" s="459"/>
      <c r="AJ113" s="213" t="str">
        <f t="shared" si="69"/>
        <v xml:space="preserve"> </v>
      </c>
      <c r="AK113" s="213" t="str">
        <f t="shared" si="70"/>
        <v xml:space="preserve"> </v>
      </c>
      <c r="AL113" s="213" t="str">
        <f t="shared" si="71"/>
        <v/>
      </c>
      <c r="AM113" s="457"/>
    </row>
    <row r="114" spans="1:39" ht="26.25" customHeight="1" thickTop="1" thickBot="1">
      <c r="A114" s="1208">
        <f>【A票】【D票】!$D$10</f>
        <v>0</v>
      </c>
      <c r="B114" s="1208">
        <f>【A票】【D票】!$H$10</f>
        <v>0</v>
      </c>
      <c r="C114" s="1209" t="str">
        <f>【A票】【D票】!$K$10</f>
        <v xml:space="preserve"> </v>
      </c>
      <c r="D114" s="1210" t="str">
        <f t="shared" si="65"/>
        <v/>
      </c>
      <c r="E114" s="1211">
        <f t="shared" si="66"/>
        <v>68</v>
      </c>
      <c r="F114" s="1053">
        <f t="shared" si="62"/>
        <v>0</v>
      </c>
      <c r="G114" s="1053">
        <f t="shared" si="63"/>
        <v>0</v>
      </c>
      <c r="H114" s="1053">
        <f t="shared" si="64"/>
        <v>0</v>
      </c>
      <c r="I114" s="913"/>
      <c r="J114" s="252"/>
      <c r="K114" s="198"/>
      <c r="L114" s="188"/>
      <c r="M114" s="458"/>
      <c r="N114" s="458"/>
      <c r="O114" s="458"/>
      <c r="P114" s="460"/>
      <c r="Q114" s="460"/>
      <c r="R114" s="213" t="str">
        <f t="shared" si="67"/>
        <v xml:space="preserve"> </v>
      </c>
      <c r="S114" s="85"/>
      <c r="T114" s="79"/>
      <c r="U114" s="79"/>
      <c r="V114" s="79"/>
      <c r="W114" s="79"/>
      <c r="X114" s="79"/>
      <c r="Y114" s="461"/>
      <c r="Z114" s="461"/>
      <c r="AA114" s="86"/>
      <c r="AB114" s="213" t="str">
        <f t="shared" si="68"/>
        <v xml:space="preserve"> </v>
      </c>
      <c r="AC114" s="85"/>
      <c r="AD114" s="459"/>
      <c r="AE114" s="462"/>
      <c r="AF114" s="459"/>
      <c r="AG114" s="1199"/>
      <c r="AH114" s="459"/>
      <c r="AI114" s="459"/>
      <c r="AJ114" s="213" t="str">
        <f t="shared" si="69"/>
        <v xml:space="preserve"> </v>
      </c>
      <c r="AK114" s="213" t="str">
        <f t="shared" si="70"/>
        <v xml:space="preserve"> </v>
      </c>
      <c r="AL114" s="213" t="str">
        <f t="shared" si="71"/>
        <v/>
      </c>
      <c r="AM114" s="457"/>
    </row>
    <row r="115" spans="1:39" ht="26.25" customHeight="1" thickTop="1" thickBot="1">
      <c r="A115" s="1208">
        <f>【A票】【D票】!$D$10</f>
        <v>0</v>
      </c>
      <c r="B115" s="1208">
        <f>【A票】【D票】!$H$10</f>
        <v>0</v>
      </c>
      <c r="C115" s="1209" t="str">
        <f>【A票】【D票】!$K$10</f>
        <v xml:space="preserve"> </v>
      </c>
      <c r="D115" s="1210" t="str">
        <f t="shared" si="65"/>
        <v/>
      </c>
      <c r="E115" s="1211">
        <f t="shared" si="66"/>
        <v>69</v>
      </c>
      <c r="F115" s="1053">
        <f t="shared" si="62"/>
        <v>0</v>
      </c>
      <c r="G115" s="1053">
        <f t="shared" si="63"/>
        <v>0</v>
      </c>
      <c r="H115" s="1053">
        <f t="shared" si="64"/>
        <v>0</v>
      </c>
      <c r="I115" s="913"/>
      <c r="J115" s="252"/>
      <c r="K115" s="198"/>
      <c r="L115" s="188"/>
      <c r="M115" s="458"/>
      <c r="N115" s="458"/>
      <c r="O115" s="458"/>
      <c r="P115" s="460"/>
      <c r="Q115" s="460"/>
      <c r="R115" s="213" t="str">
        <f t="shared" si="67"/>
        <v xml:space="preserve"> </v>
      </c>
      <c r="S115" s="85"/>
      <c r="T115" s="79"/>
      <c r="U115" s="79"/>
      <c r="V115" s="79"/>
      <c r="W115" s="79"/>
      <c r="X115" s="79"/>
      <c r="Y115" s="461"/>
      <c r="Z115" s="461"/>
      <c r="AA115" s="86"/>
      <c r="AB115" s="213" t="str">
        <f t="shared" si="68"/>
        <v xml:space="preserve"> </v>
      </c>
      <c r="AC115" s="85"/>
      <c r="AD115" s="459"/>
      <c r="AE115" s="462"/>
      <c r="AF115" s="459"/>
      <c r="AG115" s="1199"/>
      <c r="AH115" s="459"/>
      <c r="AI115" s="459"/>
      <c r="AJ115" s="213" t="str">
        <f t="shared" si="69"/>
        <v xml:space="preserve"> </v>
      </c>
      <c r="AK115" s="213" t="str">
        <f t="shared" si="70"/>
        <v xml:space="preserve"> </v>
      </c>
      <c r="AL115" s="213" t="str">
        <f t="shared" si="71"/>
        <v/>
      </c>
      <c r="AM115" s="457"/>
    </row>
    <row r="116" spans="1:39" ht="26.25" customHeight="1" thickTop="1" thickBot="1">
      <c r="A116" s="1208">
        <f>【A票】【D票】!$D$10</f>
        <v>0</v>
      </c>
      <c r="B116" s="1208">
        <f>【A票】【D票】!$H$10</f>
        <v>0</v>
      </c>
      <c r="C116" s="1209" t="str">
        <f>【A票】【D票】!$K$10</f>
        <v xml:space="preserve"> </v>
      </c>
      <c r="D116" s="1210" t="str">
        <f t="shared" si="65"/>
        <v/>
      </c>
      <c r="E116" s="1211">
        <f t="shared" si="66"/>
        <v>70</v>
      </c>
      <c r="F116" s="1053">
        <f t="shared" si="62"/>
        <v>0</v>
      </c>
      <c r="G116" s="1053">
        <f t="shared" si="63"/>
        <v>0</v>
      </c>
      <c r="H116" s="1053">
        <f t="shared" si="64"/>
        <v>0</v>
      </c>
      <c r="I116" s="913"/>
      <c r="J116" s="252"/>
      <c r="K116" s="198"/>
      <c r="L116" s="188"/>
      <c r="M116" s="458"/>
      <c r="N116" s="458"/>
      <c r="O116" s="458"/>
      <c r="P116" s="460"/>
      <c r="Q116" s="460"/>
      <c r="R116" s="213" t="str">
        <f t="shared" si="67"/>
        <v xml:space="preserve"> </v>
      </c>
      <c r="S116" s="85"/>
      <c r="T116" s="79"/>
      <c r="U116" s="79"/>
      <c r="V116" s="79"/>
      <c r="W116" s="79"/>
      <c r="X116" s="79"/>
      <c r="Y116" s="461"/>
      <c r="Z116" s="461"/>
      <c r="AA116" s="86"/>
      <c r="AB116" s="213" t="str">
        <f t="shared" si="68"/>
        <v xml:space="preserve"> </v>
      </c>
      <c r="AC116" s="85"/>
      <c r="AD116" s="459"/>
      <c r="AE116" s="462"/>
      <c r="AF116" s="459"/>
      <c r="AG116" s="1199"/>
      <c r="AH116" s="459"/>
      <c r="AI116" s="459"/>
      <c r="AJ116" s="213" t="str">
        <f t="shared" si="69"/>
        <v xml:space="preserve"> </v>
      </c>
      <c r="AK116" s="213" t="str">
        <f t="shared" si="70"/>
        <v xml:space="preserve"> </v>
      </c>
      <c r="AL116" s="213" t="str">
        <f t="shared" si="71"/>
        <v/>
      </c>
      <c r="AM116" s="457"/>
    </row>
    <row r="117" spans="1:39" ht="26.25" customHeight="1" thickTop="1" thickBot="1">
      <c r="A117" s="1208">
        <f>【A票】【D票】!$D$10</f>
        <v>0</v>
      </c>
      <c r="B117" s="1208">
        <f>【A票】【D票】!$H$10</f>
        <v>0</v>
      </c>
      <c r="C117" s="1209" t="str">
        <f>【A票】【D票】!$K$10</f>
        <v xml:space="preserve"> </v>
      </c>
      <c r="D117" s="1210" t="str">
        <f t="shared" si="65"/>
        <v/>
      </c>
      <c r="E117" s="1211">
        <f t="shared" si="66"/>
        <v>71</v>
      </c>
      <c r="F117" s="1053">
        <f t="shared" si="62"/>
        <v>0</v>
      </c>
      <c r="G117" s="1053">
        <f t="shared" si="63"/>
        <v>0</v>
      </c>
      <c r="H117" s="1053">
        <f t="shared" si="64"/>
        <v>0</v>
      </c>
      <c r="I117" s="913"/>
      <c r="J117" s="252"/>
      <c r="K117" s="198"/>
      <c r="L117" s="188"/>
      <c r="M117" s="458"/>
      <c r="N117" s="458"/>
      <c r="O117" s="458"/>
      <c r="P117" s="460"/>
      <c r="Q117" s="460"/>
      <c r="R117" s="213" t="str">
        <f t="shared" si="67"/>
        <v xml:space="preserve"> </v>
      </c>
      <c r="S117" s="85"/>
      <c r="T117" s="79"/>
      <c r="U117" s="79"/>
      <c r="V117" s="79"/>
      <c r="W117" s="79"/>
      <c r="X117" s="79"/>
      <c r="Y117" s="461"/>
      <c r="Z117" s="461"/>
      <c r="AA117" s="86"/>
      <c r="AB117" s="213" t="str">
        <f t="shared" si="68"/>
        <v xml:space="preserve"> </v>
      </c>
      <c r="AC117" s="85"/>
      <c r="AD117" s="459"/>
      <c r="AE117" s="462"/>
      <c r="AF117" s="459"/>
      <c r="AG117" s="1199"/>
      <c r="AH117" s="459"/>
      <c r="AI117" s="459"/>
      <c r="AJ117" s="213" t="str">
        <f t="shared" si="69"/>
        <v xml:space="preserve"> </v>
      </c>
      <c r="AK117" s="213" t="str">
        <f t="shared" si="70"/>
        <v xml:space="preserve"> </v>
      </c>
      <c r="AL117" s="213" t="str">
        <f t="shared" si="71"/>
        <v/>
      </c>
      <c r="AM117" s="457"/>
    </row>
    <row r="118" spans="1:39" ht="26.25" customHeight="1" thickTop="1" thickBot="1">
      <c r="A118" s="1208">
        <f>【A票】【D票】!$D$10</f>
        <v>0</v>
      </c>
      <c r="B118" s="1208">
        <f>【A票】【D票】!$H$10</f>
        <v>0</v>
      </c>
      <c r="C118" s="1209" t="str">
        <f>【A票】【D票】!$K$10</f>
        <v xml:space="preserve"> </v>
      </c>
      <c r="D118" s="1210" t="str">
        <f t="shared" si="65"/>
        <v/>
      </c>
      <c r="E118" s="1211">
        <f t="shared" si="66"/>
        <v>72</v>
      </c>
      <c r="F118" s="1053">
        <f t="shared" si="62"/>
        <v>0</v>
      </c>
      <c r="G118" s="1053">
        <f t="shared" si="63"/>
        <v>0</v>
      </c>
      <c r="H118" s="1053">
        <f t="shared" si="64"/>
        <v>0</v>
      </c>
      <c r="I118" s="913"/>
      <c r="J118" s="252"/>
      <c r="K118" s="198"/>
      <c r="L118" s="188"/>
      <c r="M118" s="458"/>
      <c r="N118" s="458"/>
      <c r="O118" s="458"/>
      <c r="P118" s="460"/>
      <c r="Q118" s="460"/>
      <c r="R118" s="213" t="str">
        <f t="shared" si="67"/>
        <v xml:space="preserve"> </v>
      </c>
      <c r="S118" s="85"/>
      <c r="T118" s="79"/>
      <c r="U118" s="79"/>
      <c r="V118" s="79"/>
      <c r="W118" s="79"/>
      <c r="X118" s="79"/>
      <c r="Y118" s="461"/>
      <c r="Z118" s="461"/>
      <c r="AA118" s="86"/>
      <c r="AB118" s="213" t="str">
        <f t="shared" si="68"/>
        <v xml:space="preserve"> </v>
      </c>
      <c r="AC118" s="85"/>
      <c r="AD118" s="459"/>
      <c r="AE118" s="462"/>
      <c r="AF118" s="459"/>
      <c r="AG118" s="1199"/>
      <c r="AH118" s="459"/>
      <c r="AI118" s="459"/>
      <c r="AJ118" s="213" t="str">
        <f t="shared" si="69"/>
        <v xml:space="preserve"> </v>
      </c>
      <c r="AK118" s="213" t="str">
        <f t="shared" si="70"/>
        <v xml:space="preserve"> </v>
      </c>
      <c r="AL118" s="213" t="str">
        <f t="shared" si="71"/>
        <v/>
      </c>
      <c r="AM118" s="457"/>
    </row>
    <row r="119" spans="1:39" ht="26.25" customHeight="1" thickTop="1" thickBot="1">
      <c r="A119" s="1208">
        <f>【A票】【D票】!$D$10</f>
        <v>0</v>
      </c>
      <c r="B119" s="1208">
        <f>【A票】【D票】!$H$10</f>
        <v>0</v>
      </c>
      <c r="C119" s="1209" t="str">
        <f>【A票】【D票】!$K$10</f>
        <v xml:space="preserve"> </v>
      </c>
      <c r="D119" s="1210" t="str">
        <f t="shared" si="65"/>
        <v/>
      </c>
      <c r="E119" s="1211">
        <f t="shared" si="66"/>
        <v>73</v>
      </c>
      <c r="F119" s="1053">
        <f t="shared" si="62"/>
        <v>0</v>
      </c>
      <c r="G119" s="1053">
        <f t="shared" si="63"/>
        <v>0</v>
      </c>
      <c r="H119" s="1053">
        <f t="shared" si="64"/>
        <v>0</v>
      </c>
      <c r="I119" s="913"/>
      <c r="J119" s="252"/>
      <c r="K119" s="198"/>
      <c r="L119" s="188"/>
      <c r="M119" s="458"/>
      <c r="N119" s="458"/>
      <c r="O119" s="458"/>
      <c r="P119" s="460"/>
      <c r="Q119" s="460"/>
      <c r="R119" s="213" t="str">
        <f t="shared" si="67"/>
        <v xml:space="preserve"> </v>
      </c>
      <c r="S119" s="85"/>
      <c r="T119" s="79"/>
      <c r="U119" s="79"/>
      <c r="V119" s="79"/>
      <c r="W119" s="79"/>
      <c r="X119" s="79"/>
      <c r="Y119" s="461"/>
      <c r="Z119" s="461"/>
      <c r="AA119" s="86"/>
      <c r="AB119" s="213" t="str">
        <f t="shared" si="68"/>
        <v xml:space="preserve"> </v>
      </c>
      <c r="AC119" s="85"/>
      <c r="AD119" s="459"/>
      <c r="AE119" s="462"/>
      <c r="AF119" s="459"/>
      <c r="AG119" s="1199"/>
      <c r="AH119" s="459"/>
      <c r="AI119" s="459"/>
      <c r="AJ119" s="213" t="str">
        <f t="shared" si="69"/>
        <v xml:space="preserve"> </v>
      </c>
      <c r="AK119" s="213" t="str">
        <f t="shared" si="70"/>
        <v xml:space="preserve"> </v>
      </c>
      <c r="AL119" s="213" t="str">
        <f t="shared" si="71"/>
        <v/>
      </c>
      <c r="AM119" s="457"/>
    </row>
    <row r="120" spans="1:39" ht="26.25" customHeight="1" thickTop="1" thickBot="1">
      <c r="A120" s="1208">
        <f>【A票】【D票】!$D$10</f>
        <v>0</v>
      </c>
      <c r="B120" s="1208">
        <f>【A票】【D票】!$H$10</f>
        <v>0</v>
      </c>
      <c r="C120" s="1209" t="str">
        <f>【A票】【D票】!$K$10</f>
        <v xml:space="preserve"> </v>
      </c>
      <c r="D120" s="1210" t="str">
        <f t="shared" si="65"/>
        <v/>
      </c>
      <c r="E120" s="1211">
        <f t="shared" si="66"/>
        <v>74</v>
      </c>
      <c r="F120" s="1053">
        <f t="shared" si="62"/>
        <v>0</v>
      </c>
      <c r="G120" s="1053">
        <f t="shared" si="63"/>
        <v>0</v>
      </c>
      <c r="H120" s="1053">
        <f t="shared" si="64"/>
        <v>0</v>
      </c>
      <c r="I120" s="913"/>
      <c r="J120" s="252"/>
      <c r="K120" s="198"/>
      <c r="L120" s="188"/>
      <c r="M120" s="458"/>
      <c r="N120" s="458"/>
      <c r="O120" s="458"/>
      <c r="P120" s="460"/>
      <c r="Q120" s="460"/>
      <c r="R120" s="213" t="str">
        <f t="shared" si="67"/>
        <v xml:space="preserve"> </v>
      </c>
      <c r="S120" s="85"/>
      <c r="T120" s="79"/>
      <c r="U120" s="79"/>
      <c r="V120" s="79"/>
      <c r="W120" s="79"/>
      <c r="X120" s="79"/>
      <c r="Y120" s="461"/>
      <c r="Z120" s="461"/>
      <c r="AA120" s="86"/>
      <c r="AB120" s="213" t="str">
        <f t="shared" si="68"/>
        <v xml:space="preserve"> </v>
      </c>
      <c r="AC120" s="85"/>
      <c r="AD120" s="459"/>
      <c r="AE120" s="462"/>
      <c r="AF120" s="459"/>
      <c r="AG120" s="1199"/>
      <c r="AH120" s="459"/>
      <c r="AI120" s="459"/>
      <c r="AJ120" s="213" t="str">
        <f t="shared" si="69"/>
        <v xml:space="preserve"> </v>
      </c>
      <c r="AK120" s="213" t="str">
        <f t="shared" si="70"/>
        <v xml:space="preserve"> </v>
      </c>
      <c r="AL120" s="213" t="str">
        <f t="shared" si="71"/>
        <v/>
      </c>
      <c r="AM120" s="457"/>
    </row>
    <row r="121" spans="1:39" ht="26.25" customHeight="1" thickTop="1" thickBot="1">
      <c r="A121" s="1208">
        <f>【A票】【D票】!$D$10</f>
        <v>0</v>
      </c>
      <c r="B121" s="1208">
        <f>【A票】【D票】!$H$10</f>
        <v>0</v>
      </c>
      <c r="C121" s="1209" t="str">
        <f>【A票】【D票】!$K$10</f>
        <v xml:space="preserve"> </v>
      </c>
      <c r="D121" s="1210" t="str">
        <f t="shared" si="65"/>
        <v/>
      </c>
      <c r="E121" s="1211">
        <f t="shared" si="66"/>
        <v>75</v>
      </c>
      <c r="F121" s="1053">
        <f t="shared" si="62"/>
        <v>0</v>
      </c>
      <c r="G121" s="1053">
        <f t="shared" si="63"/>
        <v>0</v>
      </c>
      <c r="H121" s="1053">
        <f t="shared" si="64"/>
        <v>0</v>
      </c>
      <c r="I121" s="913"/>
      <c r="J121" s="252"/>
      <c r="K121" s="198"/>
      <c r="L121" s="188"/>
      <c r="M121" s="458"/>
      <c r="N121" s="458"/>
      <c r="O121" s="458"/>
      <c r="P121" s="460"/>
      <c r="Q121" s="460"/>
      <c r="R121" s="213" t="str">
        <f t="shared" si="67"/>
        <v xml:space="preserve"> </v>
      </c>
      <c r="S121" s="85"/>
      <c r="T121" s="79"/>
      <c r="U121" s="79"/>
      <c r="V121" s="79"/>
      <c r="W121" s="79"/>
      <c r="X121" s="79"/>
      <c r="Y121" s="461"/>
      <c r="Z121" s="461"/>
      <c r="AA121" s="86"/>
      <c r="AB121" s="213" t="str">
        <f t="shared" si="68"/>
        <v xml:space="preserve"> </v>
      </c>
      <c r="AC121" s="85"/>
      <c r="AD121" s="459"/>
      <c r="AE121" s="462"/>
      <c r="AF121" s="459"/>
      <c r="AG121" s="1199"/>
      <c r="AH121" s="459"/>
      <c r="AI121" s="459"/>
      <c r="AJ121" s="213" t="str">
        <f t="shared" si="69"/>
        <v xml:space="preserve"> </v>
      </c>
      <c r="AK121" s="213" t="str">
        <f t="shared" si="70"/>
        <v xml:space="preserve"> </v>
      </c>
      <c r="AL121" s="213" t="str">
        <f t="shared" si="71"/>
        <v/>
      </c>
      <c r="AM121" s="457"/>
    </row>
    <row r="122" spans="1:39" ht="26.25" customHeight="1" thickTop="1" thickBot="1">
      <c r="A122" s="1208">
        <f>【A票】【D票】!$D$10</f>
        <v>0</v>
      </c>
      <c r="B122" s="1208">
        <f>【A票】【D票】!$H$10</f>
        <v>0</v>
      </c>
      <c r="C122" s="1209" t="str">
        <f>【A票】【D票】!$K$10</f>
        <v xml:space="preserve"> </v>
      </c>
      <c r="D122" s="1210" t="str">
        <f t="shared" si="65"/>
        <v/>
      </c>
      <c r="E122" s="1211">
        <f t="shared" si="66"/>
        <v>76</v>
      </c>
      <c r="F122" s="1053">
        <f t="shared" si="62"/>
        <v>0</v>
      </c>
      <c r="G122" s="1053">
        <f t="shared" si="63"/>
        <v>0</v>
      </c>
      <c r="H122" s="1053">
        <f t="shared" si="64"/>
        <v>0</v>
      </c>
      <c r="I122" s="913"/>
      <c r="J122" s="252"/>
      <c r="K122" s="198"/>
      <c r="L122" s="188"/>
      <c r="M122" s="458"/>
      <c r="N122" s="458"/>
      <c r="O122" s="458"/>
      <c r="P122" s="460"/>
      <c r="Q122" s="460"/>
      <c r="R122" s="213" t="str">
        <f t="shared" si="67"/>
        <v xml:space="preserve"> </v>
      </c>
      <c r="S122" s="85"/>
      <c r="T122" s="79"/>
      <c r="U122" s="79"/>
      <c r="V122" s="79"/>
      <c r="W122" s="79"/>
      <c r="X122" s="79"/>
      <c r="Y122" s="461"/>
      <c r="Z122" s="461"/>
      <c r="AA122" s="86"/>
      <c r="AB122" s="213" t="str">
        <f t="shared" si="68"/>
        <v xml:space="preserve"> </v>
      </c>
      <c r="AC122" s="85"/>
      <c r="AD122" s="459"/>
      <c r="AE122" s="462"/>
      <c r="AF122" s="459"/>
      <c r="AG122" s="1199"/>
      <c r="AH122" s="459"/>
      <c r="AI122" s="459"/>
      <c r="AJ122" s="213" t="str">
        <f t="shared" si="69"/>
        <v xml:space="preserve"> </v>
      </c>
      <c r="AK122" s="213" t="str">
        <f t="shared" si="70"/>
        <v xml:space="preserve"> </v>
      </c>
      <c r="AL122" s="213" t="str">
        <f t="shared" si="71"/>
        <v/>
      </c>
      <c r="AM122" s="457"/>
    </row>
    <row r="123" spans="1:39" ht="26.25" customHeight="1" thickTop="1" thickBot="1">
      <c r="A123" s="1208">
        <f>【A票】【D票】!$D$10</f>
        <v>0</v>
      </c>
      <c r="B123" s="1208">
        <f>【A票】【D票】!$H$10</f>
        <v>0</v>
      </c>
      <c r="C123" s="1209" t="str">
        <f>【A票】【D票】!$K$10</f>
        <v xml:space="preserve"> </v>
      </c>
      <c r="D123" s="1210" t="str">
        <f t="shared" si="65"/>
        <v/>
      </c>
      <c r="E123" s="1211">
        <f t="shared" si="66"/>
        <v>77</v>
      </c>
      <c r="F123" s="1053">
        <f t="shared" si="62"/>
        <v>0</v>
      </c>
      <c r="G123" s="1053">
        <f t="shared" si="63"/>
        <v>0</v>
      </c>
      <c r="H123" s="1053">
        <f t="shared" si="64"/>
        <v>0</v>
      </c>
      <c r="I123" s="913"/>
      <c r="J123" s="252"/>
      <c r="K123" s="198"/>
      <c r="L123" s="188"/>
      <c r="M123" s="458"/>
      <c r="N123" s="458"/>
      <c r="O123" s="458"/>
      <c r="P123" s="460"/>
      <c r="Q123" s="460"/>
      <c r="R123" s="213" t="str">
        <f t="shared" si="67"/>
        <v xml:space="preserve"> </v>
      </c>
      <c r="S123" s="85"/>
      <c r="T123" s="79"/>
      <c r="U123" s="79"/>
      <c r="V123" s="79"/>
      <c r="W123" s="79"/>
      <c r="X123" s="79"/>
      <c r="Y123" s="461"/>
      <c r="Z123" s="461"/>
      <c r="AA123" s="86"/>
      <c r="AB123" s="213" t="str">
        <f t="shared" si="68"/>
        <v xml:space="preserve"> </v>
      </c>
      <c r="AC123" s="85"/>
      <c r="AD123" s="459"/>
      <c r="AE123" s="462"/>
      <c r="AF123" s="459"/>
      <c r="AG123" s="1199"/>
      <c r="AH123" s="459"/>
      <c r="AI123" s="459"/>
      <c r="AJ123" s="213" t="str">
        <f t="shared" si="69"/>
        <v xml:space="preserve"> </v>
      </c>
      <c r="AK123" s="213" t="str">
        <f t="shared" si="70"/>
        <v xml:space="preserve"> </v>
      </c>
      <c r="AL123" s="213" t="str">
        <f t="shared" si="71"/>
        <v/>
      </c>
      <c r="AM123" s="457"/>
    </row>
    <row r="124" spans="1:39" ht="26.25" customHeight="1" thickTop="1" thickBot="1">
      <c r="A124" s="1208">
        <f>【A票】【D票】!$D$10</f>
        <v>0</v>
      </c>
      <c r="B124" s="1208">
        <f>【A票】【D票】!$H$10</f>
        <v>0</v>
      </c>
      <c r="C124" s="1209" t="str">
        <f>【A票】【D票】!$K$10</f>
        <v xml:space="preserve"> </v>
      </c>
      <c r="D124" s="1210" t="str">
        <f t="shared" si="65"/>
        <v/>
      </c>
      <c r="E124" s="1211">
        <f t="shared" si="66"/>
        <v>78</v>
      </c>
      <c r="F124" s="1053">
        <f t="shared" si="62"/>
        <v>0</v>
      </c>
      <c r="G124" s="1053">
        <f t="shared" si="63"/>
        <v>0</v>
      </c>
      <c r="H124" s="1053">
        <f t="shared" si="64"/>
        <v>0</v>
      </c>
      <c r="I124" s="913"/>
      <c r="J124" s="252"/>
      <c r="K124" s="198"/>
      <c r="L124" s="188"/>
      <c r="M124" s="458"/>
      <c r="N124" s="458"/>
      <c r="O124" s="458"/>
      <c r="P124" s="460"/>
      <c r="Q124" s="460"/>
      <c r="R124" s="213" t="str">
        <f t="shared" si="67"/>
        <v xml:space="preserve"> </v>
      </c>
      <c r="S124" s="85"/>
      <c r="T124" s="79"/>
      <c r="U124" s="79"/>
      <c r="V124" s="79"/>
      <c r="W124" s="79"/>
      <c r="X124" s="79"/>
      <c r="Y124" s="461"/>
      <c r="Z124" s="461"/>
      <c r="AA124" s="86"/>
      <c r="AB124" s="213" t="str">
        <f t="shared" si="68"/>
        <v xml:space="preserve"> </v>
      </c>
      <c r="AC124" s="85"/>
      <c r="AD124" s="459"/>
      <c r="AE124" s="462"/>
      <c r="AF124" s="459"/>
      <c r="AG124" s="1199"/>
      <c r="AH124" s="459"/>
      <c r="AI124" s="459"/>
      <c r="AJ124" s="213" t="str">
        <f t="shared" si="69"/>
        <v xml:space="preserve"> </v>
      </c>
      <c r="AK124" s="213" t="str">
        <f t="shared" si="70"/>
        <v xml:space="preserve"> </v>
      </c>
      <c r="AL124" s="213" t="str">
        <f t="shared" si="71"/>
        <v/>
      </c>
      <c r="AM124" s="457"/>
    </row>
    <row r="125" spans="1:39" ht="26.25" customHeight="1" thickTop="1" thickBot="1">
      <c r="A125" s="1208">
        <f>【A票】【D票】!$D$10</f>
        <v>0</v>
      </c>
      <c r="B125" s="1208">
        <f>【A票】【D票】!$H$10</f>
        <v>0</v>
      </c>
      <c r="C125" s="1209" t="str">
        <f>【A票】【D票】!$K$10</f>
        <v xml:space="preserve"> </v>
      </c>
      <c r="D125" s="1210" t="str">
        <f t="shared" si="65"/>
        <v/>
      </c>
      <c r="E125" s="1211">
        <f t="shared" si="66"/>
        <v>79</v>
      </c>
      <c r="F125" s="1053">
        <f t="shared" si="62"/>
        <v>0</v>
      </c>
      <c r="G125" s="1053">
        <f t="shared" si="63"/>
        <v>0</v>
      </c>
      <c r="H125" s="1053">
        <f t="shared" si="64"/>
        <v>0</v>
      </c>
      <c r="I125" s="913"/>
      <c r="J125" s="252"/>
      <c r="K125" s="198"/>
      <c r="L125" s="188"/>
      <c r="M125" s="458"/>
      <c r="N125" s="458"/>
      <c r="O125" s="458"/>
      <c r="P125" s="460"/>
      <c r="Q125" s="460"/>
      <c r="R125" s="213" t="str">
        <f t="shared" si="67"/>
        <v xml:space="preserve"> </v>
      </c>
      <c r="S125" s="85"/>
      <c r="T125" s="79"/>
      <c r="U125" s="79"/>
      <c r="V125" s="79"/>
      <c r="W125" s="79"/>
      <c r="X125" s="79"/>
      <c r="Y125" s="461"/>
      <c r="Z125" s="461"/>
      <c r="AA125" s="86"/>
      <c r="AB125" s="213" t="str">
        <f t="shared" si="68"/>
        <v xml:space="preserve"> </v>
      </c>
      <c r="AC125" s="85"/>
      <c r="AD125" s="459"/>
      <c r="AE125" s="462"/>
      <c r="AF125" s="459"/>
      <c r="AG125" s="1199"/>
      <c r="AH125" s="459"/>
      <c r="AI125" s="459"/>
      <c r="AJ125" s="213" t="str">
        <f t="shared" si="69"/>
        <v xml:space="preserve"> </v>
      </c>
      <c r="AK125" s="213" t="str">
        <f t="shared" si="70"/>
        <v xml:space="preserve"> </v>
      </c>
      <c r="AL125" s="213" t="str">
        <f t="shared" si="71"/>
        <v/>
      </c>
      <c r="AM125" s="457"/>
    </row>
    <row r="126" spans="1:39" ht="26.25" customHeight="1" thickTop="1" thickBot="1">
      <c r="A126" s="1208">
        <f>【A票】【D票】!$D$10</f>
        <v>0</v>
      </c>
      <c r="B126" s="1208">
        <f>【A票】【D票】!$H$10</f>
        <v>0</v>
      </c>
      <c r="C126" s="1209" t="str">
        <f>【A票】【D票】!$K$10</f>
        <v xml:space="preserve"> </v>
      </c>
      <c r="D126" s="1210" t="str">
        <f t="shared" si="65"/>
        <v/>
      </c>
      <c r="E126" s="1211">
        <f t="shared" si="66"/>
        <v>80</v>
      </c>
      <c r="F126" s="1053">
        <f t="shared" si="62"/>
        <v>0</v>
      </c>
      <c r="G126" s="1053">
        <f t="shared" si="63"/>
        <v>0</v>
      </c>
      <c r="H126" s="1053">
        <f t="shared" si="64"/>
        <v>0</v>
      </c>
      <c r="I126" s="913"/>
      <c r="J126" s="252"/>
      <c r="K126" s="198"/>
      <c r="L126" s="188"/>
      <c r="M126" s="458"/>
      <c r="N126" s="458"/>
      <c r="O126" s="458"/>
      <c r="P126" s="460"/>
      <c r="Q126" s="460"/>
      <c r="R126" s="213" t="str">
        <f t="shared" si="67"/>
        <v xml:space="preserve"> </v>
      </c>
      <c r="S126" s="85"/>
      <c r="T126" s="79"/>
      <c r="U126" s="79"/>
      <c r="V126" s="79"/>
      <c r="W126" s="79"/>
      <c r="X126" s="79"/>
      <c r="Y126" s="461"/>
      <c r="Z126" s="461"/>
      <c r="AA126" s="86"/>
      <c r="AB126" s="213" t="str">
        <f t="shared" si="68"/>
        <v xml:space="preserve"> </v>
      </c>
      <c r="AC126" s="85"/>
      <c r="AD126" s="459"/>
      <c r="AE126" s="462"/>
      <c r="AF126" s="459"/>
      <c r="AG126" s="1199"/>
      <c r="AH126" s="459"/>
      <c r="AI126" s="459"/>
      <c r="AJ126" s="213" t="str">
        <f t="shared" si="69"/>
        <v xml:space="preserve"> </v>
      </c>
      <c r="AK126" s="213" t="str">
        <f t="shared" si="70"/>
        <v xml:space="preserve"> </v>
      </c>
      <c r="AL126" s="213" t="str">
        <f t="shared" si="71"/>
        <v/>
      </c>
      <c r="AM126" s="457"/>
    </row>
    <row r="127" spans="1:39" ht="26.25" customHeight="1" thickTop="1" thickBot="1">
      <c r="A127" s="1208">
        <f>【A票】【D票】!$D$10</f>
        <v>0</v>
      </c>
      <c r="B127" s="1208">
        <f>【A票】【D票】!$H$10</f>
        <v>0</v>
      </c>
      <c r="C127" s="1209" t="str">
        <f>【A票】【D票】!$K$10</f>
        <v xml:space="preserve"> </v>
      </c>
      <c r="D127" s="1210" t="str">
        <f t="shared" si="65"/>
        <v/>
      </c>
      <c r="E127" s="1211">
        <f t="shared" si="66"/>
        <v>81</v>
      </c>
      <c r="F127" s="1053">
        <f t="shared" si="62"/>
        <v>0</v>
      </c>
      <c r="G127" s="1053">
        <f t="shared" si="63"/>
        <v>0</v>
      </c>
      <c r="H127" s="1053">
        <f t="shared" si="64"/>
        <v>0</v>
      </c>
      <c r="I127" s="913"/>
      <c r="J127" s="252"/>
      <c r="K127" s="198"/>
      <c r="L127" s="188"/>
      <c r="M127" s="458"/>
      <c r="N127" s="458"/>
      <c r="O127" s="458"/>
      <c r="P127" s="460"/>
      <c r="Q127" s="460"/>
      <c r="R127" s="213" t="str">
        <f t="shared" si="67"/>
        <v xml:space="preserve"> </v>
      </c>
      <c r="S127" s="85"/>
      <c r="T127" s="79"/>
      <c r="U127" s="79"/>
      <c r="V127" s="79"/>
      <c r="W127" s="79"/>
      <c r="X127" s="79"/>
      <c r="Y127" s="461"/>
      <c r="Z127" s="461"/>
      <c r="AA127" s="86"/>
      <c r="AB127" s="213" t="str">
        <f t="shared" si="68"/>
        <v xml:space="preserve"> </v>
      </c>
      <c r="AC127" s="85"/>
      <c r="AD127" s="459"/>
      <c r="AE127" s="462"/>
      <c r="AF127" s="459"/>
      <c r="AG127" s="1199"/>
      <c r="AH127" s="459"/>
      <c r="AI127" s="459"/>
      <c r="AJ127" s="213" t="str">
        <f t="shared" si="69"/>
        <v xml:space="preserve"> </v>
      </c>
      <c r="AK127" s="213" t="str">
        <f t="shared" si="70"/>
        <v xml:space="preserve"> </v>
      </c>
      <c r="AL127" s="213" t="str">
        <f t="shared" si="71"/>
        <v/>
      </c>
      <c r="AM127" s="457"/>
    </row>
    <row r="128" spans="1:39" ht="26.25" customHeight="1" thickTop="1" thickBot="1">
      <c r="A128" s="1208">
        <f>【A票】【D票】!$D$10</f>
        <v>0</v>
      </c>
      <c r="B128" s="1208">
        <f>【A票】【D票】!$H$10</f>
        <v>0</v>
      </c>
      <c r="C128" s="1209" t="str">
        <f>【A票】【D票】!$K$10</f>
        <v xml:space="preserve"> </v>
      </c>
      <c r="D128" s="1210" t="str">
        <f t="shared" si="65"/>
        <v/>
      </c>
      <c r="E128" s="1211">
        <f t="shared" si="66"/>
        <v>82</v>
      </c>
      <c r="F128" s="1053">
        <f t="shared" si="62"/>
        <v>0</v>
      </c>
      <c r="G128" s="1053">
        <f t="shared" si="63"/>
        <v>0</v>
      </c>
      <c r="H128" s="1053">
        <f t="shared" si="64"/>
        <v>0</v>
      </c>
      <c r="I128" s="913"/>
      <c r="J128" s="252"/>
      <c r="K128" s="198"/>
      <c r="L128" s="188"/>
      <c r="M128" s="458"/>
      <c r="N128" s="458"/>
      <c r="O128" s="458"/>
      <c r="P128" s="460"/>
      <c r="Q128" s="460"/>
      <c r="R128" s="213" t="str">
        <f t="shared" si="67"/>
        <v xml:space="preserve"> </v>
      </c>
      <c r="S128" s="85"/>
      <c r="T128" s="79"/>
      <c r="U128" s="79"/>
      <c r="V128" s="79"/>
      <c r="W128" s="79"/>
      <c r="X128" s="79"/>
      <c r="Y128" s="461"/>
      <c r="Z128" s="461"/>
      <c r="AA128" s="86"/>
      <c r="AB128" s="213" t="str">
        <f t="shared" si="68"/>
        <v xml:space="preserve"> </v>
      </c>
      <c r="AC128" s="85"/>
      <c r="AD128" s="459"/>
      <c r="AE128" s="462"/>
      <c r="AF128" s="459"/>
      <c r="AG128" s="1199"/>
      <c r="AH128" s="459"/>
      <c r="AI128" s="459"/>
      <c r="AJ128" s="213" t="str">
        <f t="shared" si="69"/>
        <v xml:space="preserve"> </v>
      </c>
      <c r="AK128" s="213" t="str">
        <f t="shared" si="70"/>
        <v xml:space="preserve"> </v>
      </c>
      <c r="AL128" s="213" t="str">
        <f t="shared" si="71"/>
        <v/>
      </c>
      <c r="AM128" s="457"/>
    </row>
    <row r="129" spans="1:39" ht="26.25" customHeight="1" thickTop="1" thickBot="1">
      <c r="A129" s="1208">
        <f>【A票】【D票】!$D$10</f>
        <v>0</v>
      </c>
      <c r="B129" s="1208">
        <f>【A票】【D票】!$H$10</f>
        <v>0</v>
      </c>
      <c r="C129" s="1209" t="str">
        <f>【A票】【D票】!$K$10</f>
        <v xml:space="preserve"> </v>
      </c>
      <c r="D129" s="1210" t="str">
        <f t="shared" si="65"/>
        <v/>
      </c>
      <c r="E129" s="1211">
        <f t="shared" si="66"/>
        <v>83</v>
      </c>
      <c r="F129" s="1053">
        <f t="shared" si="62"/>
        <v>0</v>
      </c>
      <c r="G129" s="1053">
        <f t="shared" si="63"/>
        <v>0</v>
      </c>
      <c r="H129" s="1053">
        <f t="shared" si="64"/>
        <v>0</v>
      </c>
      <c r="I129" s="913"/>
      <c r="J129" s="252"/>
      <c r="K129" s="198"/>
      <c r="L129" s="188"/>
      <c r="M129" s="458"/>
      <c r="N129" s="458"/>
      <c r="O129" s="458"/>
      <c r="P129" s="460"/>
      <c r="Q129" s="460"/>
      <c r="R129" s="213" t="str">
        <f t="shared" si="67"/>
        <v xml:space="preserve"> </v>
      </c>
      <c r="S129" s="85"/>
      <c r="T129" s="79"/>
      <c r="U129" s="79"/>
      <c r="V129" s="79"/>
      <c r="W129" s="79"/>
      <c r="X129" s="79"/>
      <c r="Y129" s="461"/>
      <c r="Z129" s="461"/>
      <c r="AA129" s="86"/>
      <c r="AB129" s="213" t="str">
        <f t="shared" si="68"/>
        <v xml:space="preserve"> </v>
      </c>
      <c r="AC129" s="85"/>
      <c r="AD129" s="459"/>
      <c r="AE129" s="462"/>
      <c r="AF129" s="459"/>
      <c r="AG129" s="1199"/>
      <c r="AH129" s="459"/>
      <c r="AI129" s="459"/>
      <c r="AJ129" s="213" t="str">
        <f t="shared" si="69"/>
        <v xml:space="preserve"> </v>
      </c>
      <c r="AK129" s="213" t="str">
        <f t="shared" si="70"/>
        <v xml:space="preserve"> </v>
      </c>
      <c r="AL129" s="213" t="str">
        <f t="shared" si="71"/>
        <v/>
      </c>
      <c r="AM129" s="457"/>
    </row>
    <row r="130" spans="1:39" ht="26.25" customHeight="1" thickTop="1" thickBot="1">
      <c r="A130" s="1208">
        <f>【A票】【D票】!$D$10</f>
        <v>0</v>
      </c>
      <c r="B130" s="1208">
        <f>【A票】【D票】!$H$10</f>
        <v>0</v>
      </c>
      <c r="C130" s="1209" t="str">
        <f>【A票】【D票】!$K$10</f>
        <v xml:space="preserve"> </v>
      </c>
      <c r="D130" s="1210" t="str">
        <f t="shared" si="65"/>
        <v/>
      </c>
      <c r="E130" s="1211">
        <f t="shared" si="66"/>
        <v>84</v>
      </c>
      <c r="F130" s="1053">
        <f t="shared" si="62"/>
        <v>0</v>
      </c>
      <c r="G130" s="1053">
        <f t="shared" si="63"/>
        <v>0</v>
      </c>
      <c r="H130" s="1053">
        <f t="shared" si="64"/>
        <v>0</v>
      </c>
      <c r="I130" s="913"/>
      <c r="J130" s="252"/>
      <c r="K130" s="198"/>
      <c r="L130" s="188"/>
      <c r="M130" s="458"/>
      <c r="N130" s="458"/>
      <c r="O130" s="458"/>
      <c r="P130" s="460"/>
      <c r="Q130" s="460"/>
      <c r="R130" s="213" t="str">
        <f t="shared" si="67"/>
        <v xml:space="preserve"> </v>
      </c>
      <c r="S130" s="85"/>
      <c r="T130" s="79"/>
      <c r="U130" s="79"/>
      <c r="V130" s="79"/>
      <c r="W130" s="79"/>
      <c r="X130" s="79"/>
      <c r="Y130" s="461"/>
      <c r="Z130" s="461"/>
      <c r="AA130" s="86"/>
      <c r="AB130" s="213" t="str">
        <f t="shared" si="68"/>
        <v xml:space="preserve"> </v>
      </c>
      <c r="AC130" s="85"/>
      <c r="AD130" s="459"/>
      <c r="AE130" s="462"/>
      <c r="AF130" s="459"/>
      <c r="AG130" s="1199"/>
      <c r="AH130" s="459"/>
      <c r="AI130" s="459"/>
      <c r="AJ130" s="213" t="str">
        <f t="shared" si="69"/>
        <v xml:space="preserve"> </v>
      </c>
      <c r="AK130" s="213" t="str">
        <f t="shared" si="70"/>
        <v xml:space="preserve"> </v>
      </c>
      <c r="AL130" s="213" t="str">
        <f t="shared" si="71"/>
        <v/>
      </c>
      <c r="AM130" s="457"/>
    </row>
    <row r="131" spans="1:39" ht="26.25" customHeight="1" thickTop="1" thickBot="1">
      <c r="A131" s="1208">
        <f>【A票】【D票】!$D$10</f>
        <v>0</v>
      </c>
      <c r="B131" s="1208">
        <f>【A票】【D票】!$H$10</f>
        <v>0</v>
      </c>
      <c r="C131" s="1209" t="str">
        <f>【A票】【D票】!$K$10</f>
        <v xml:space="preserve"> </v>
      </c>
      <c r="D131" s="1210" t="str">
        <f t="shared" si="65"/>
        <v/>
      </c>
      <c r="E131" s="1211">
        <f t="shared" si="66"/>
        <v>85</v>
      </c>
      <c r="F131" s="1053">
        <f t="shared" si="62"/>
        <v>0</v>
      </c>
      <c r="G131" s="1053">
        <f t="shared" si="63"/>
        <v>0</v>
      </c>
      <c r="H131" s="1053">
        <f t="shared" si="64"/>
        <v>0</v>
      </c>
      <c r="I131" s="913"/>
      <c r="J131" s="252"/>
      <c r="K131" s="198"/>
      <c r="L131" s="188"/>
      <c r="M131" s="458"/>
      <c r="N131" s="458"/>
      <c r="O131" s="458"/>
      <c r="P131" s="460"/>
      <c r="Q131" s="460"/>
      <c r="R131" s="213" t="str">
        <f t="shared" si="67"/>
        <v xml:space="preserve"> </v>
      </c>
      <c r="S131" s="85"/>
      <c r="T131" s="79"/>
      <c r="U131" s="79"/>
      <c r="V131" s="79"/>
      <c r="W131" s="79"/>
      <c r="X131" s="79"/>
      <c r="Y131" s="461"/>
      <c r="Z131" s="461"/>
      <c r="AA131" s="86"/>
      <c r="AB131" s="213" t="str">
        <f t="shared" si="68"/>
        <v xml:space="preserve"> </v>
      </c>
      <c r="AC131" s="85"/>
      <c r="AD131" s="459"/>
      <c r="AE131" s="462"/>
      <c r="AF131" s="459"/>
      <c r="AG131" s="1199"/>
      <c r="AH131" s="459"/>
      <c r="AI131" s="459"/>
      <c r="AJ131" s="213" t="str">
        <f t="shared" si="69"/>
        <v xml:space="preserve"> </v>
      </c>
      <c r="AK131" s="213" t="str">
        <f t="shared" si="70"/>
        <v xml:space="preserve"> </v>
      </c>
      <c r="AL131" s="213" t="str">
        <f t="shared" si="71"/>
        <v/>
      </c>
      <c r="AM131" s="457"/>
    </row>
    <row r="132" spans="1:39" ht="26.25" customHeight="1" thickTop="1" thickBot="1">
      <c r="A132" s="1208">
        <f>【A票】【D票】!$D$10</f>
        <v>0</v>
      </c>
      <c r="B132" s="1208">
        <f>【A票】【D票】!$H$10</f>
        <v>0</v>
      </c>
      <c r="C132" s="1209" t="str">
        <f>【A票】【D票】!$K$10</f>
        <v xml:space="preserve"> </v>
      </c>
      <c r="D132" s="1210" t="str">
        <f t="shared" si="65"/>
        <v/>
      </c>
      <c r="E132" s="1211">
        <f t="shared" si="66"/>
        <v>86</v>
      </c>
      <c r="F132" s="1053">
        <f t="shared" si="62"/>
        <v>0</v>
      </c>
      <c r="G132" s="1053">
        <f t="shared" si="63"/>
        <v>0</v>
      </c>
      <c r="H132" s="1053">
        <f t="shared" si="64"/>
        <v>0</v>
      </c>
      <c r="I132" s="913"/>
      <c r="J132" s="252"/>
      <c r="K132" s="198"/>
      <c r="L132" s="188"/>
      <c r="M132" s="458"/>
      <c r="N132" s="458"/>
      <c r="O132" s="458"/>
      <c r="P132" s="460"/>
      <c r="Q132" s="460"/>
      <c r="R132" s="213" t="str">
        <f t="shared" si="67"/>
        <v xml:space="preserve"> </v>
      </c>
      <c r="S132" s="85"/>
      <c r="T132" s="79"/>
      <c r="U132" s="79"/>
      <c r="V132" s="79"/>
      <c r="W132" s="79"/>
      <c r="X132" s="79"/>
      <c r="Y132" s="461"/>
      <c r="Z132" s="461"/>
      <c r="AA132" s="86"/>
      <c r="AB132" s="213" t="str">
        <f t="shared" si="68"/>
        <v xml:space="preserve"> </v>
      </c>
      <c r="AC132" s="85"/>
      <c r="AD132" s="459"/>
      <c r="AE132" s="462"/>
      <c r="AF132" s="459"/>
      <c r="AG132" s="1199"/>
      <c r="AH132" s="459"/>
      <c r="AI132" s="459"/>
      <c r="AJ132" s="213" t="str">
        <f t="shared" si="69"/>
        <v xml:space="preserve"> </v>
      </c>
      <c r="AK132" s="213" t="str">
        <f t="shared" si="70"/>
        <v xml:space="preserve"> </v>
      </c>
      <c r="AL132" s="213" t="str">
        <f t="shared" si="71"/>
        <v/>
      </c>
      <c r="AM132" s="457"/>
    </row>
    <row r="133" spans="1:39" ht="26.25" customHeight="1" thickTop="1" thickBot="1">
      <c r="A133" s="1208">
        <f>【A票】【D票】!$D$10</f>
        <v>0</v>
      </c>
      <c r="B133" s="1208">
        <f>【A票】【D票】!$H$10</f>
        <v>0</v>
      </c>
      <c r="C133" s="1209" t="str">
        <f>【A票】【D票】!$K$10</f>
        <v xml:space="preserve"> </v>
      </c>
      <c r="D133" s="1210" t="str">
        <f t="shared" si="65"/>
        <v/>
      </c>
      <c r="E133" s="1211">
        <f t="shared" si="66"/>
        <v>87</v>
      </c>
      <c r="F133" s="1053">
        <f t="shared" ref="F133:F196" si="72">IF(K133&gt;0,K133,IF(F132&gt;1,F132-1,0))</f>
        <v>0</v>
      </c>
      <c r="G133" s="1053">
        <f t="shared" ref="G133:G196" si="73">IF(L133&gt;0,L133,IF(G132&gt;1,G132-1,0))</f>
        <v>0</v>
      </c>
      <c r="H133" s="1053">
        <f t="shared" ref="H133:H196" si="74">IF(MAX(K133:L133)&gt;0,MAX(K133:L133),IF(H132&gt;1,H132-1,0))</f>
        <v>0</v>
      </c>
      <c r="I133" s="913"/>
      <c r="J133" s="252"/>
      <c r="K133" s="198"/>
      <c r="L133" s="188"/>
      <c r="M133" s="458"/>
      <c r="N133" s="458"/>
      <c r="O133" s="458"/>
      <c r="P133" s="460"/>
      <c r="Q133" s="460"/>
      <c r="R133" s="213" t="str">
        <f t="shared" si="67"/>
        <v xml:space="preserve"> </v>
      </c>
      <c r="S133" s="85"/>
      <c r="T133" s="79"/>
      <c r="U133" s="79"/>
      <c r="V133" s="79"/>
      <c r="W133" s="79"/>
      <c r="X133" s="79"/>
      <c r="Y133" s="461"/>
      <c r="Z133" s="461"/>
      <c r="AA133" s="86"/>
      <c r="AB133" s="213" t="str">
        <f t="shared" si="68"/>
        <v xml:space="preserve"> </v>
      </c>
      <c r="AC133" s="85"/>
      <c r="AD133" s="459"/>
      <c r="AE133" s="462"/>
      <c r="AF133" s="459"/>
      <c r="AG133" s="1199"/>
      <c r="AH133" s="459"/>
      <c r="AI133" s="459"/>
      <c r="AJ133" s="213" t="str">
        <f t="shared" si="69"/>
        <v xml:space="preserve"> </v>
      </c>
      <c r="AK133" s="213" t="str">
        <f t="shared" si="70"/>
        <v xml:space="preserve"> </v>
      </c>
      <c r="AL133" s="213" t="str">
        <f t="shared" si="71"/>
        <v/>
      </c>
      <c r="AM133" s="457"/>
    </row>
    <row r="134" spans="1:39" ht="26.25" customHeight="1" thickTop="1" thickBot="1">
      <c r="A134" s="1208">
        <f>【A票】【D票】!$D$10</f>
        <v>0</v>
      </c>
      <c r="B134" s="1208">
        <f>【A票】【D票】!$H$10</f>
        <v>0</v>
      </c>
      <c r="C134" s="1209" t="str">
        <f>【A票】【D票】!$K$10</f>
        <v xml:space="preserve"> </v>
      </c>
      <c r="D134" s="1210" t="str">
        <f t="shared" si="65"/>
        <v/>
      </c>
      <c r="E134" s="1211">
        <f t="shared" si="66"/>
        <v>88</v>
      </c>
      <c r="F134" s="1053">
        <f t="shared" si="72"/>
        <v>0</v>
      </c>
      <c r="G134" s="1053">
        <f t="shared" si="73"/>
        <v>0</v>
      </c>
      <c r="H134" s="1053">
        <f t="shared" si="74"/>
        <v>0</v>
      </c>
      <c r="I134" s="913"/>
      <c r="J134" s="252"/>
      <c r="K134" s="198"/>
      <c r="L134" s="188"/>
      <c r="M134" s="458"/>
      <c r="N134" s="458"/>
      <c r="O134" s="458"/>
      <c r="P134" s="460"/>
      <c r="Q134" s="460"/>
      <c r="R134" s="213" t="str">
        <f t="shared" si="67"/>
        <v xml:space="preserve"> </v>
      </c>
      <c r="S134" s="85"/>
      <c r="T134" s="79"/>
      <c r="U134" s="79"/>
      <c r="V134" s="79"/>
      <c r="W134" s="79"/>
      <c r="X134" s="79"/>
      <c r="Y134" s="461"/>
      <c r="Z134" s="461"/>
      <c r="AA134" s="86"/>
      <c r="AB134" s="213" t="str">
        <f t="shared" si="68"/>
        <v xml:space="preserve"> </v>
      </c>
      <c r="AC134" s="85"/>
      <c r="AD134" s="459"/>
      <c r="AE134" s="462"/>
      <c r="AF134" s="459"/>
      <c r="AG134" s="1199"/>
      <c r="AH134" s="459"/>
      <c r="AI134" s="459"/>
      <c r="AJ134" s="213" t="str">
        <f t="shared" si="69"/>
        <v xml:space="preserve"> </v>
      </c>
      <c r="AK134" s="213" t="str">
        <f t="shared" si="70"/>
        <v xml:space="preserve"> </v>
      </c>
      <c r="AL134" s="213" t="str">
        <f t="shared" si="71"/>
        <v/>
      </c>
      <c r="AM134" s="457"/>
    </row>
    <row r="135" spans="1:39" ht="26.25" customHeight="1" thickTop="1" thickBot="1">
      <c r="A135" s="1208">
        <f>【A票】【D票】!$D$10</f>
        <v>0</v>
      </c>
      <c r="B135" s="1208">
        <f>【A票】【D票】!$H$10</f>
        <v>0</v>
      </c>
      <c r="C135" s="1209" t="str">
        <f>【A票】【D票】!$K$10</f>
        <v xml:space="preserve"> </v>
      </c>
      <c r="D135" s="1210" t="str">
        <f t="shared" si="65"/>
        <v/>
      </c>
      <c r="E135" s="1211">
        <f t="shared" si="66"/>
        <v>89</v>
      </c>
      <c r="F135" s="1053">
        <f t="shared" si="72"/>
        <v>0</v>
      </c>
      <c r="G135" s="1053">
        <f t="shared" si="73"/>
        <v>0</v>
      </c>
      <c r="H135" s="1053">
        <f t="shared" si="74"/>
        <v>0</v>
      </c>
      <c r="I135" s="913"/>
      <c r="J135" s="252"/>
      <c r="K135" s="198"/>
      <c r="L135" s="188"/>
      <c r="M135" s="458"/>
      <c r="N135" s="458"/>
      <c r="O135" s="458"/>
      <c r="P135" s="460"/>
      <c r="Q135" s="460"/>
      <c r="R135" s="213" t="str">
        <f t="shared" si="67"/>
        <v xml:space="preserve"> </v>
      </c>
      <c r="S135" s="85"/>
      <c r="T135" s="79"/>
      <c r="U135" s="79"/>
      <c r="V135" s="79"/>
      <c r="W135" s="79"/>
      <c r="X135" s="79"/>
      <c r="Y135" s="461"/>
      <c r="Z135" s="461"/>
      <c r="AA135" s="86"/>
      <c r="AB135" s="213" t="str">
        <f t="shared" si="68"/>
        <v xml:space="preserve"> </v>
      </c>
      <c r="AC135" s="85"/>
      <c r="AD135" s="459"/>
      <c r="AE135" s="462"/>
      <c r="AF135" s="459"/>
      <c r="AG135" s="1199"/>
      <c r="AH135" s="459"/>
      <c r="AI135" s="459"/>
      <c r="AJ135" s="213" t="str">
        <f t="shared" si="69"/>
        <v xml:space="preserve"> </v>
      </c>
      <c r="AK135" s="213" t="str">
        <f t="shared" si="70"/>
        <v xml:space="preserve"> </v>
      </c>
      <c r="AL135" s="213" t="str">
        <f t="shared" si="71"/>
        <v/>
      </c>
      <c r="AM135" s="457"/>
    </row>
    <row r="136" spans="1:39" ht="26.25" customHeight="1" thickTop="1" thickBot="1">
      <c r="A136" s="1208">
        <f>【A票】【D票】!$D$10</f>
        <v>0</v>
      </c>
      <c r="B136" s="1208">
        <f>【A票】【D票】!$H$10</f>
        <v>0</v>
      </c>
      <c r="C136" s="1209" t="str">
        <f>【A票】【D票】!$K$10</f>
        <v xml:space="preserve"> </v>
      </c>
      <c r="D136" s="1210" t="str">
        <f t="shared" si="65"/>
        <v/>
      </c>
      <c r="E136" s="1211">
        <f t="shared" si="66"/>
        <v>90</v>
      </c>
      <c r="F136" s="1053">
        <f t="shared" si="72"/>
        <v>0</v>
      </c>
      <c r="G136" s="1053">
        <f t="shared" si="73"/>
        <v>0</v>
      </c>
      <c r="H136" s="1053">
        <f t="shared" si="74"/>
        <v>0</v>
      </c>
      <c r="I136" s="913"/>
      <c r="J136" s="252"/>
      <c r="K136" s="198"/>
      <c r="L136" s="188"/>
      <c r="M136" s="458"/>
      <c r="N136" s="458"/>
      <c r="O136" s="458"/>
      <c r="P136" s="460"/>
      <c r="Q136" s="460"/>
      <c r="R136" s="213" t="str">
        <f t="shared" si="67"/>
        <v xml:space="preserve"> </v>
      </c>
      <c r="S136" s="85"/>
      <c r="T136" s="79"/>
      <c r="U136" s="79"/>
      <c r="V136" s="79"/>
      <c r="W136" s="79"/>
      <c r="X136" s="79"/>
      <c r="Y136" s="461"/>
      <c r="Z136" s="461"/>
      <c r="AA136" s="86"/>
      <c r="AB136" s="213" t="str">
        <f t="shared" si="68"/>
        <v xml:space="preserve"> </v>
      </c>
      <c r="AC136" s="85"/>
      <c r="AD136" s="459"/>
      <c r="AE136" s="462"/>
      <c r="AF136" s="459"/>
      <c r="AG136" s="1199"/>
      <c r="AH136" s="459"/>
      <c r="AI136" s="459"/>
      <c r="AJ136" s="213" t="str">
        <f t="shared" si="69"/>
        <v xml:space="preserve"> </v>
      </c>
      <c r="AK136" s="213" t="str">
        <f t="shared" si="70"/>
        <v xml:space="preserve"> </v>
      </c>
      <c r="AL136" s="213" t="str">
        <f t="shared" si="71"/>
        <v/>
      </c>
      <c r="AM136" s="457"/>
    </row>
    <row r="137" spans="1:39" ht="26.25" customHeight="1" thickTop="1" thickBot="1">
      <c r="A137" s="1208">
        <f>【A票】【D票】!$D$10</f>
        <v>0</v>
      </c>
      <c r="B137" s="1208">
        <f>【A票】【D票】!$H$10</f>
        <v>0</v>
      </c>
      <c r="C137" s="1209" t="str">
        <f>【A票】【D票】!$K$10</f>
        <v xml:space="preserve"> </v>
      </c>
      <c r="D137" s="1210" t="str">
        <f t="shared" si="65"/>
        <v/>
      </c>
      <c r="E137" s="1211">
        <f t="shared" si="66"/>
        <v>91</v>
      </c>
      <c r="F137" s="1053">
        <f t="shared" si="72"/>
        <v>0</v>
      </c>
      <c r="G137" s="1053">
        <f t="shared" si="73"/>
        <v>0</v>
      </c>
      <c r="H137" s="1053">
        <f t="shared" si="74"/>
        <v>0</v>
      </c>
      <c r="I137" s="913"/>
      <c r="J137" s="252"/>
      <c r="K137" s="198"/>
      <c r="L137" s="188"/>
      <c r="M137" s="458"/>
      <c r="N137" s="458"/>
      <c r="O137" s="458"/>
      <c r="P137" s="460"/>
      <c r="Q137" s="460"/>
      <c r="R137" s="213" t="str">
        <f t="shared" si="67"/>
        <v xml:space="preserve"> </v>
      </c>
      <c r="S137" s="85"/>
      <c r="T137" s="79"/>
      <c r="U137" s="79"/>
      <c r="V137" s="79"/>
      <c r="W137" s="79"/>
      <c r="X137" s="79"/>
      <c r="Y137" s="461"/>
      <c r="Z137" s="461"/>
      <c r="AA137" s="86"/>
      <c r="AB137" s="213" t="str">
        <f t="shared" si="68"/>
        <v xml:space="preserve"> </v>
      </c>
      <c r="AC137" s="85"/>
      <c r="AD137" s="459"/>
      <c r="AE137" s="462"/>
      <c r="AF137" s="459"/>
      <c r="AG137" s="1199"/>
      <c r="AH137" s="459"/>
      <c r="AI137" s="459"/>
      <c r="AJ137" s="213" t="str">
        <f t="shared" si="69"/>
        <v xml:space="preserve"> </v>
      </c>
      <c r="AK137" s="213" t="str">
        <f t="shared" si="70"/>
        <v xml:space="preserve"> </v>
      </c>
      <c r="AL137" s="213" t="str">
        <f t="shared" si="71"/>
        <v/>
      </c>
      <c r="AM137" s="457"/>
    </row>
    <row r="138" spans="1:39" ht="26.25" customHeight="1" thickTop="1" thickBot="1">
      <c r="A138" s="1208">
        <f>【A票】【D票】!$D$10</f>
        <v>0</v>
      </c>
      <c r="B138" s="1208">
        <f>【A票】【D票】!$H$10</f>
        <v>0</v>
      </c>
      <c r="C138" s="1209" t="str">
        <f>【A票】【D票】!$K$10</f>
        <v xml:space="preserve"> </v>
      </c>
      <c r="D138" s="1210" t="str">
        <f t="shared" si="65"/>
        <v/>
      </c>
      <c r="E138" s="1211">
        <f t="shared" si="66"/>
        <v>92</v>
      </c>
      <c r="F138" s="1053">
        <f t="shared" si="72"/>
        <v>0</v>
      </c>
      <c r="G138" s="1053">
        <f t="shared" si="73"/>
        <v>0</v>
      </c>
      <c r="H138" s="1053">
        <f t="shared" si="74"/>
        <v>0</v>
      </c>
      <c r="I138" s="913"/>
      <c r="J138" s="252"/>
      <c r="K138" s="198"/>
      <c r="L138" s="188"/>
      <c r="M138" s="458"/>
      <c r="N138" s="458"/>
      <c r="O138" s="458"/>
      <c r="P138" s="460"/>
      <c r="Q138" s="460"/>
      <c r="R138" s="213" t="str">
        <f t="shared" si="67"/>
        <v xml:space="preserve"> </v>
      </c>
      <c r="S138" s="85"/>
      <c r="T138" s="79"/>
      <c r="U138" s="79"/>
      <c r="V138" s="79"/>
      <c r="W138" s="79"/>
      <c r="X138" s="79"/>
      <c r="Y138" s="461"/>
      <c r="Z138" s="461"/>
      <c r="AA138" s="86"/>
      <c r="AB138" s="213" t="str">
        <f t="shared" si="68"/>
        <v xml:space="preserve"> </v>
      </c>
      <c r="AC138" s="85"/>
      <c r="AD138" s="459"/>
      <c r="AE138" s="462"/>
      <c r="AF138" s="459"/>
      <c r="AG138" s="1199"/>
      <c r="AH138" s="459"/>
      <c r="AI138" s="459"/>
      <c r="AJ138" s="213" t="str">
        <f t="shared" si="69"/>
        <v xml:space="preserve"> </v>
      </c>
      <c r="AK138" s="213" t="str">
        <f t="shared" si="70"/>
        <v xml:space="preserve"> </v>
      </c>
      <c r="AL138" s="213" t="str">
        <f t="shared" si="71"/>
        <v/>
      </c>
      <c r="AM138" s="457"/>
    </row>
    <row r="139" spans="1:39" ht="26.25" customHeight="1" thickTop="1" thickBot="1">
      <c r="A139" s="1208">
        <f>【A票】【D票】!$D$10</f>
        <v>0</v>
      </c>
      <c r="B139" s="1208">
        <f>【A票】【D票】!$H$10</f>
        <v>0</v>
      </c>
      <c r="C139" s="1209" t="str">
        <f>【A票】【D票】!$K$10</f>
        <v xml:space="preserve"> </v>
      </c>
      <c r="D139" s="1210" t="str">
        <f t="shared" si="65"/>
        <v/>
      </c>
      <c r="E139" s="1211">
        <f t="shared" si="66"/>
        <v>93</v>
      </c>
      <c r="F139" s="1053">
        <f t="shared" si="72"/>
        <v>0</v>
      </c>
      <c r="G139" s="1053">
        <f t="shared" si="73"/>
        <v>0</v>
      </c>
      <c r="H139" s="1053">
        <f t="shared" si="74"/>
        <v>0</v>
      </c>
      <c r="I139" s="913"/>
      <c r="J139" s="252"/>
      <c r="K139" s="198"/>
      <c r="L139" s="188"/>
      <c r="M139" s="458"/>
      <c r="N139" s="458"/>
      <c r="O139" s="458"/>
      <c r="P139" s="460"/>
      <c r="Q139" s="460"/>
      <c r="R139" s="213" t="str">
        <f t="shared" si="67"/>
        <v xml:space="preserve"> </v>
      </c>
      <c r="S139" s="85"/>
      <c r="T139" s="79"/>
      <c r="U139" s="79"/>
      <c r="V139" s="79"/>
      <c r="W139" s="79"/>
      <c r="X139" s="79"/>
      <c r="Y139" s="461"/>
      <c r="Z139" s="461"/>
      <c r="AA139" s="86"/>
      <c r="AB139" s="213" t="str">
        <f t="shared" si="68"/>
        <v xml:space="preserve"> </v>
      </c>
      <c r="AC139" s="85"/>
      <c r="AD139" s="459"/>
      <c r="AE139" s="462"/>
      <c r="AF139" s="459"/>
      <c r="AG139" s="1199"/>
      <c r="AH139" s="459"/>
      <c r="AI139" s="459"/>
      <c r="AJ139" s="213" t="str">
        <f t="shared" si="69"/>
        <v xml:space="preserve"> </v>
      </c>
      <c r="AK139" s="213" t="str">
        <f t="shared" si="70"/>
        <v xml:space="preserve"> </v>
      </c>
      <c r="AL139" s="213" t="str">
        <f t="shared" si="71"/>
        <v/>
      </c>
      <c r="AM139" s="457"/>
    </row>
    <row r="140" spans="1:39" ht="26.25" customHeight="1" thickTop="1" thickBot="1">
      <c r="A140" s="1208">
        <f>【A票】【D票】!$D$10</f>
        <v>0</v>
      </c>
      <c r="B140" s="1208">
        <f>【A票】【D票】!$H$10</f>
        <v>0</v>
      </c>
      <c r="C140" s="1209" t="str">
        <f>【A票】【D票】!$K$10</f>
        <v xml:space="preserve"> </v>
      </c>
      <c r="D140" s="1210" t="str">
        <f t="shared" si="65"/>
        <v/>
      </c>
      <c r="E140" s="1211">
        <f t="shared" si="66"/>
        <v>94</v>
      </c>
      <c r="F140" s="1053">
        <f t="shared" si="72"/>
        <v>0</v>
      </c>
      <c r="G140" s="1053">
        <f t="shared" si="73"/>
        <v>0</v>
      </c>
      <c r="H140" s="1053">
        <f t="shared" si="74"/>
        <v>0</v>
      </c>
      <c r="I140" s="913"/>
      <c r="J140" s="252"/>
      <c r="K140" s="198"/>
      <c r="L140" s="188"/>
      <c r="M140" s="458"/>
      <c r="N140" s="458"/>
      <c r="O140" s="458"/>
      <c r="P140" s="460"/>
      <c r="Q140" s="460"/>
      <c r="R140" s="213" t="str">
        <f t="shared" si="67"/>
        <v xml:space="preserve"> </v>
      </c>
      <c r="S140" s="85"/>
      <c r="T140" s="79"/>
      <c r="U140" s="79"/>
      <c r="V140" s="79"/>
      <c r="W140" s="79"/>
      <c r="X140" s="79"/>
      <c r="Y140" s="461"/>
      <c r="Z140" s="461"/>
      <c r="AA140" s="86"/>
      <c r="AB140" s="213" t="str">
        <f t="shared" si="68"/>
        <v xml:space="preserve"> </v>
      </c>
      <c r="AC140" s="85"/>
      <c r="AD140" s="459"/>
      <c r="AE140" s="462"/>
      <c r="AF140" s="459"/>
      <c r="AG140" s="1199"/>
      <c r="AH140" s="459"/>
      <c r="AI140" s="459"/>
      <c r="AJ140" s="213" t="str">
        <f t="shared" si="69"/>
        <v xml:space="preserve"> </v>
      </c>
      <c r="AK140" s="213" t="str">
        <f t="shared" si="70"/>
        <v xml:space="preserve"> </v>
      </c>
      <c r="AL140" s="213" t="str">
        <f t="shared" si="71"/>
        <v/>
      </c>
      <c r="AM140" s="457"/>
    </row>
    <row r="141" spans="1:39" ht="26.25" customHeight="1" thickTop="1" thickBot="1">
      <c r="A141" s="1208">
        <f>【A票】【D票】!$D$10</f>
        <v>0</v>
      </c>
      <c r="B141" s="1208">
        <f>【A票】【D票】!$H$10</f>
        <v>0</v>
      </c>
      <c r="C141" s="1209" t="str">
        <f>【A票】【D票】!$K$10</f>
        <v xml:space="preserve"> </v>
      </c>
      <c r="D141" s="1210" t="str">
        <f t="shared" si="65"/>
        <v/>
      </c>
      <c r="E141" s="1211">
        <f t="shared" si="66"/>
        <v>95</v>
      </c>
      <c r="F141" s="1053">
        <f t="shared" si="72"/>
        <v>0</v>
      </c>
      <c r="G141" s="1053">
        <f t="shared" si="73"/>
        <v>0</v>
      </c>
      <c r="H141" s="1053">
        <f t="shared" si="74"/>
        <v>0</v>
      </c>
      <c r="I141" s="913"/>
      <c r="J141" s="252"/>
      <c r="K141" s="198"/>
      <c r="L141" s="188"/>
      <c r="M141" s="458"/>
      <c r="N141" s="458"/>
      <c r="O141" s="458"/>
      <c r="P141" s="460"/>
      <c r="Q141" s="460"/>
      <c r="R141" s="213" t="str">
        <f t="shared" si="67"/>
        <v xml:space="preserve"> </v>
      </c>
      <c r="S141" s="85"/>
      <c r="T141" s="79"/>
      <c r="U141" s="79"/>
      <c r="V141" s="79"/>
      <c r="W141" s="79"/>
      <c r="X141" s="79"/>
      <c r="Y141" s="461"/>
      <c r="Z141" s="461"/>
      <c r="AA141" s="86"/>
      <c r="AB141" s="213" t="str">
        <f t="shared" si="68"/>
        <v xml:space="preserve"> </v>
      </c>
      <c r="AC141" s="85"/>
      <c r="AD141" s="459"/>
      <c r="AE141" s="462"/>
      <c r="AF141" s="459"/>
      <c r="AG141" s="1199"/>
      <c r="AH141" s="459"/>
      <c r="AI141" s="459"/>
      <c r="AJ141" s="213" t="str">
        <f t="shared" si="69"/>
        <v xml:space="preserve"> </v>
      </c>
      <c r="AK141" s="213" t="str">
        <f t="shared" si="70"/>
        <v xml:space="preserve"> </v>
      </c>
      <c r="AL141" s="213" t="str">
        <f t="shared" si="71"/>
        <v/>
      </c>
      <c r="AM141" s="457"/>
    </row>
    <row r="142" spans="1:39" ht="26.25" customHeight="1" thickTop="1" thickBot="1">
      <c r="A142" s="1208">
        <f>【A票】【D票】!$D$10</f>
        <v>0</v>
      </c>
      <c r="B142" s="1208">
        <f>【A票】【D票】!$H$10</f>
        <v>0</v>
      </c>
      <c r="C142" s="1209" t="str">
        <f>【A票】【D票】!$K$10</f>
        <v xml:space="preserve"> </v>
      </c>
      <c r="D142" s="1210" t="str">
        <f t="shared" si="65"/>
        <v/>
      </c>
      <c r="E142" s="1211">
        <f t="shared" si="66"/>
        <v>96</v>
      </c>
      <c r="F142" s="1053">
        <f t="shared" si="72"/>
        <v>0</v>
      </c>
      <c r="G142" s="1053">
        <f t="shared" si="73"/>
        <v>0</v>
      </c>
      <c r="H142" s="1053">
        <f t="shared" si="74"/>
        <v>0</v>
      </c>
      <c r="I142" s="913"/>
      <c r="J142" s="252"/>
      <c r="K142" s="198"/>
      <c r="L142" s="188"/>
      <c r="M142" s="458"/>
      <c r="N142" s="458"/>
      <c r="O142" s="458"/>
      <c r="P142" s="460"/>
      <c r="Q142" s="460"/>
      <c r="R142" s="213" t="str">
        <f t="shared" si="67"/>
        <v xml:space="preserve"> </v>
      </c>
      <c r="S142" s="85"/>
      <c r="T142" s="79"/>
      <c r="U142" s="79"/>
      <c r="V142" s="79"/>
      <c r="W142" s="79"/>
      <c r="X142" s="79"/>
      <c r="Y142" s="461"/>
      <c r="Z142" s="461"/>
      <c r="AA142" s="86"/>
      <c r="AB142" s="213" t="str">
        <f t="shared" si="68"/>
        <v xml:space="preserve"> </v>
      </c>
      <c r="AC142" s="85"/>
      <c r="AD142" s="459"/>
      <c r="AE142" s="462"/>
      <c r="AF142" s="459"/>
      <c r="AG142" s="1199"/>
      <c r="AH142" s="459"/>
      <c r="AI142" s="459"/>
      <c r="AJ142" s="213" t="str">
        <f t="shared" si="69"/>
        <v xml:space="preserve"> </v>
      </c>
      <c r="AK142" s="213" t="str">
        <f t="shared" si="70"/>
        <v xml:space="preserve"> </v>
      </c>
      <c r="AL142" s="213" t="str">
        <f t="shared" si="71"/>
        <v/>
      </c>
      <c r="AM142" s="457"/>
    </row>
    <row r="143" spans="1:39" ht="26.25" customHeight="1" thickTop="1" thickBot="1">
      <c r="A143" s="1208">
        <f>【A票】【D票】!$D$10</f>
        <v>0</v>
      </c>
      <c r="B143" s="1208">
        <f>【A票】【D票】!$H$10</f>
        <v>0</v>
      </c>
      <c r="C143" s="1209" t="str">
        <f>【A票】【D票】!$K$10</f>
        <v xml:space="preserve"> </v>
      </c>
      <c r="D143" s="1210" t="str">
        <f t="shared" si="65"/>
        <v/>
      </c>
      <c r="E143" s="1211">
        <f t="shared" si="66"/>
        <v>97</v>
      </c>
      <c r="F143" s="1053">
        <f t="shared" si="72"/>
        <v>0</v>
      </c>
      <c r="G143" s="1053">
        <f t="shared" si="73"/>
        <v>0</v>
      </c>
      <c r="H143" s="1053">
        <f t="shared" si="74"/>
        <v>0</v>
      </c>
      <c r="I143" s="913"/>
      <c r="J143" s="252"/>
      <c r="K143" s="198"/>
      <c r="L143" s="188"/>
      <c r="M143" s="458"/>
      <c r="N143" s="458"/>
      <c r="O143" s="458"/>
      <c r="P143" s="460"/>
      <c r="Q143" s="460"/>
      <c r="R143" s="213" t="str">
        <f t="shared" si="67"/>
        <v xml:space="preserve"> </v>
      </c>
      <c r="S143" s="85"/>
      <c r="T143" s="79"/>
      <c r="U143" s="79"/>
      <c r="V143" s="79"/>
      <c r="W143" s="79"/>
      <c r="X143" s="79"/>
      <c r="Y143" s="461"/>
      <c r="Z143" s="461"/>
      <c r="AA143" s="86"/>
      <c r="AB143" s="213" t="str">
        <f t="shared" ref="AB143:AB346" si="75">IF(AND(F143&gt;0,OR(COUNTA(S143:W143)=0,COUNTA(X143:Y143,AA143)&lt;3)),"附3記入漏れ",IF(AND(F143=0,COUNTA(S143:Y143,AA143)&gt;0),"附1_1)被虐待者の人数の超過・または人数未記入"," "))</f>
        <v xml:space="preserve"> </v>
      </c>
      <c r="AC143" s="85"/>
      <c r="AD143" s="459"/>
      <c r="AE143" s="462"/>
      <c r="AF143" s="459"/>
      <c r="AG143" s="1199"/>
      <c r="AH143" s="459"/>
      <c r="AI143" s="459"/>
      <c r="AJ143" s="213" t="str">
        <f t="shared" si="69"/>
        <v xml:space="preserve"> </v>
      </c>
      <c r="AK143" s="213" t="str">
        <f t="shared" si="70"/>
        <v xml:space="preserve"> </v>
      </c>
      <c r="AL143" s="213" t="str">
        <f t="shared" si="71"/>
        <v/>
      </c>
      <c r="AM143" s="457"/>
    </row>
    <row r="144" spans="1:39" ht="26.25" customHeight="1" thickTop="1" thickBot="1">
      <c r="A144" s="1208">
        <f>【A票】【D票】!$D$10</f>
        <v>0</v>
      </c>
      <c r="B144" s="1208">
        <f>【A票】【D票】!$H$10</f>
        <v>0</v>
      </c>
      <c r="C144" s="1209" t="str">
        <f>【A票】【D票】!$K$10</f>
        <v xml:space="preserve"> </v>
      </c>
      <c r="D144" s="1210" t="str">
        <f>IF(AND(H144&gt;0,COUNT(K144,L144)&gt;0),J144,IF(H144=0,"",D142))</f>
        <v/>
      </c>
      <c r="E144" s="1211">
        <f t="shared" si="66"/>
        <v>98</v>
      </c>
      <c r="F144" s="1053">
        <f t="shared" si="72"/>
        <v>0</v>
      </c>
      <c r="G144" s="1053">
        <f t="shared" si="73"/>
        <v>0</v>
      </c>
      <c r="H144" s="1053">
        <f t="shared" si="74"/>
        <v>0</v>
      </c>
      <c r="I144" s="913"/>
      <c r="J144" s="252"/>
      <c r="K144" s="198"/>
      <c r="L144" s="188"/>
      <c r="M144" s="458"/>
      <c r="N144" s="458"/>
      <c r="O144" s="458"/>
      <c r="P144" s="460"/>
      <c r="Q144" s="460"/>
      <c r="R144" s="213" t="str">
        <f t="shared" si="67"/>
        <v xml:space="preserve"> </v>
      </c>
      <c r="S144" s="85"/>
      <c r="T144" s="79"/>
      <c r="U144" s="79"/>
      <c r="V144" s="79"/>
      <c r="W144" s="79"/>
      <c r="X144" s="79"/>
      <c r="Y144" s="461"/>
      <c r="Z144" s="461"/>
      <c r="AA144" s="86"/>
      <c r="AB144" s="213" t="str">
        <f t="shared" si="75"/>
        <v xml:space="preserve"> </v>
      </c>
      <c r="AC144" s="85"/>
      <c r="AD144" s="459"/>
      <c r="AE144" s="462"/>
      <c r="AF144" s="459"/>
      <c r="AG144" s="1199"/>
      <c r="AH144" s="459"/>
      <c r="AI144" s="459"/>
      <c r="AJ144" s="213" t="str">
        <f t="shared" si="69"/>
        <v xml:space="preserve"> </v>
      </c>
      <c r="AK144" s="213" t="str">
        <f t="shared" si="70"/>
        <v xml:space="preserve"> </v>
      </c>
      <c r="AL144" s="213" t="str">
        <f t="shared" si="71"/>
        <v/>
      </c>
      <c r="AM144" s="457"/>
    </row>
    <row r="145" spans="1:39" ht="26.25" customHeight="1" thickTop="1" thickBot="1">
      <c r="A145" s="1208">
        <f>【A票】【D票】!$D$10</f>
        <v>0</v>
      </c>
      <c r="B145" s="1208">
        <f>【A票】【D票】!$H$10</f>
        <v>0</v>
      </c>
      <c r="C145" s="1209" t="str">
        <f>【A票】【D票】!$K$10</f>
        <v xml:space="preserve"> </v>
      </c>
      <c r="D145" s="1210" t="str">
        <f>IF(AND(H145&gt;0,COUNT(K145,L145)&gt;0),J145,IF(H145=0,"",#REF!))</f>
        <v/>
      </c>
      <c r="E145" s="1211">
        <f t="shared" si="66"/>
        <v>99</v>
      </c>
      <c r="F145" s="1053">
        <f t="shared" si="72"/>
        <v>0</v>
      </c>
      <c r="G145" s="1053">
        <f t="shared" si="73"/>
        <v>0</v>
      </c>
      <c r="H145" s="1053">
        <f t="shared" si="74"/>
        <v>0</v>
      </c>
      <c r="I145" s="913"/>
      <c r="J145" s="252"/>
      <c r="K145" s="198"/>
      <c r="L145" s="188"/>
      <c r="M145" s="458"/>
      <c r="N145" s="458"/>
      <c r="O145" s="458"/>
      <c r="P145" s="460"/>
      <c r="Q145" s="460"/>
      <c r="R145" s="213" t="str">
        <f t="shared" si="67"/>
        <v xml:space="preserve"> </v>
      </c>
      <c r="S145" s="85"/>
      <c r="T145" s="79"/>
      <c r="U145" s="79"/>
      <c r="V145" s="79"/>
      <c r="W145" s="79"/>
      <c r="X145" s="79"/>
      <c r="Y145" s="461"/>
      <c r="Z145" s="461"/>
      <c r="AA145" s="86"/>
      <c r="AB145" s="213" t="str">
        <f t="shared" ref="AB145:AB208" si="76">IF(AND(F145&gt;0,OR(COUNTA(S145:W145)=0,COUNTA(X145:Y145,AA145)&lt;3)),"附3記入漏れ",IF(AND(F145=0,COUNTA(S145:Y145,AA145)&gt;0),"附1_1)被虐待者の人数の超過・または人数未記入"," "))</f>
        <v xml:space="preserve"> </v>
      </c>
      <c r="AC145" s="85"/>
      <c r="AD145" s="459"/>
      <c r="AE145" s="462"/>
      <c r="AF145" s="459"/>
      <c r="AG145" s="1199"/>
      <c r="AH145" s="459"/>
      <c r="AI145" s="459"/>
      <c r="AJ145" s="213" t="str">
        <f t="shared" si="69"/>
        <v xml:space="preserve"> </v>
      </c>
      <c r="AK145" s="213" t="str">
        <f t="shared" si="70"/>
        <v xml:space="preserve"> </v>
      </c>
      <c r="AL145" s="213" t="str">
        <f t="shared" si="71"/>
        <v/>
      </c>
      <c r="AM145" s="457"/>
    </row>
    <row r="146" spans="1:39" ht="26.25" customHeight="1" thickTop="1" thickBot="1">
      <c r="A146" s="1208">
        <f>【A票】【D票】!$D$10</f>
        <v>0</v>
      </c>
      <c r="B146" s="1208">
        <f>【A票】【D票】!$H$10</f>
        <v>0</v>
      </c>
      <c r="C146" s="1209" t="str">
        <f>【A票】【D票】!$K$10</f>
        <v xml:space="preserve"> </v>
      </c>
      <c r="D146" s="1210" t="str">
        <f>IF(AND(H146&gt;0,COUNT(K146,L146)&gt;0),J146,IF(H146=0,"",#REF!))</f>
        <v/>
      </c>
      <c r="E146" s="1211">
        <f t="shared" si="66"/>
        <v>100</v>
      </c>
      <c r="F146" s="1053">
        <f t="shared" si="72"/>
        <v>0</v>
      </c>
      <c r="G146" s="1053">
        <f t="shared" si="73"/>
        <v>0</v>
      </c>
      <c r="H146" s="1053">
        <f t="shared" si="74"/>
        <v>0</v>
      </c>
      <c r="I146" s="913"/>
      <c r="J146" s="252"/>
      <c r="K146" s="198"/>
      <c r="L146" s="188"/>
      <c r="M146" s="458"/>
      <c r="N146" s="458"/>
      <c r="O146" s="458"/>
      <c r="P146" s="460"/>
      <c r="Q146" s="460"/>
      <c r="R146" s="213" t="str">
        <f t="shared" si="67"/>
        <v xml:space="preserve"> </v>
      </c>
      <c r="S146" s="85"/>
      <c r="T146" s="79"/>
      <c r="U146" s="79"/>
      <c r="V146" s="79"/>
      <c r="W146" s="79"/>
      <c r="X146" s="79"/>
      <c r="Y146" s="461"/>
      <c r="Z146" s="461"/>
      <c r="AA146" s="86"/>
      <c r="AB146" s="213" t="str">
        <f t="shared" si="76"/>
        <v xml:space="preserve"> </v>
      </c>
      <c r="AC146" s="85"/>
      <c r="AD146" s="459"/>
      <c r="AE146" s="462"/>
      <c r="AF146" s="459"/>
      <c r="AG146" s="1199"/>
      <c r="AH146" s="459"/>
      <c r="AI146" s="459"/>
      <c r="AJ146" s="213" t="str">
        <f t="shared" si="69"/>
        <v xml:space="preserve"> </v>
      </c>
      <c r="AK146" s="213" t="str">
        <f t="shared" si="70"/>
        <v xml:space="preserve"> </v>
      </c>
      <c r="AL146" s="213" t="str">
        <f t="shared" si="71"/>
        <v/>
      </c>
      <c r="AM146" s="457"/>
    </row>
    <row r="147" spans="1:39" ht="26.25" customHeight="1" thickTop="1" thickBot="1">
      <c r="A147" s="1208">
        <f>【A票】【D票】!$D$10</f>
        <v>0</v>
      </c>
      <c r="B147" s="1208">
        <f>【A票】【D票】!$H$10</f>
        <v>0</v>
      </c>
      <c r="C147" s="1209" t="str">
        <f>【A票】【D票】!$K$10</f>
        <v xml:space="preserve"> </v>
      </c>
      <c r="D147" s="1210" t="str">
        <f>IF(AND(H147&gt;0,COUNT(K147,L147)&gt;0),J147,IF(H147=0,"",#REF!))</f>
        <v/>
      </c>
      <c r="E147" s="1211">
        <f t="shared" si="66"/>
        <v>101</v>
      </c>
      <c r="F147" s="1053">
        <f t="shared" si="72"/>
        <v>0</v>
      </c>
      <c r="G147" s="1053">
        <f t="shared" si="73"/>
        <v>0</v>
      </c>
      <c r="H147" s="1053">
        <f t="shared" si="74"/>
        <v>0</v>
      </c>
      <c r="I147" s="913"/>
      <c r="J147" s="252"/>
      <c r="K147" s="198"/>
      <c r="L147" s="188"/>
      <c r="M147" s="458"/>
      <c r="N147" s="458"/>
      <c r="O147" s="458"/>
      <c r="P147" s="460"/>
      <c r="Q147" s="460"/>
      <c r="R147" s="213" t="str">
        <f t="shared" si="67"/>
        <v xml:space="preserve"> </v>
      </c>
      <c r="S147" s="85"/>
      <c r="T147" s="79"/>
      <c r="U147" s="79"/>
      <c r="V147" s="79"/>
      <c r="W147" s="79"/>
      <c r="X147" s="79"/>
      <c r="Y147" s="461"/>
      <c r="Z147" s="461"/>
      <c r="AA147" s="86"/>
      <c r="AB147" s="213" t="str">
        <f t="shared" si="76"/>
        <v xml:space="preserve"> </v>
      </c>
      <c r="AC147" s="85"/>
      <c r="AD147" s="459"/>
      <c r="AE147" s="462"/>
      <c r="AF147" s="459"/>
      <c r="AG147" s="1199"/>
      <c r="AH147" s="459"/>
      <c r="AI147" s="459"/>
      <c r="AJ147" s="213" t="str">
        <f t="shared" si="69"/>
        <v xml:space="preserve"> </v>
      </c>
      <c r="AK147" s="213" t="str">
        <f t="shared" si="70"/>
        <v xml:space="preserve"> </v>
      </c>
      <c r="AL147" s="213" t="str">
        <f t="shared" si="71"/>
        <v/>
      </c>
      <c r="AM147" s="457"/>
    </row>
    <row r="148" spans="1:39" ht="26.25" customHeight="1" thickTop="1" thickBot="1">
      <c r="A148" s="1208">
        <f>【A票】【D票】!$D$10</f>
        <v>0</v>
      </c>
      <c r="B148" s="1208">
        <f>【A票】【D票】!$H$10</f>
        <v>0</v>
      </c>
      <c r="C148" s="1209" t="str">
        <f>【A票】【D票】!$K$10</f>
        <v xml:space="preserve"> </v>
      </c>
      <c r="D148" s="1210" t="str">
        <f>IF(AND(H148&gt;0,COUNT(K148,L148)&gt;0),J148,IF(H148=0,"",#REF!))</f>
        <v/>
      </c>
      <c r="E148" s="1211">
        <f t="shared" si="66"/>
        <v>102</v>
      </c>
      <c r="F148" s="1053">
        <f t="shared" si="72"/>
        <v>0</v>
      </c>
      <c r="G148" s="1053">
        <f t="shared" si="73"/>
        <v>0</v>
      </c>
      <c r="H148" s="1053">
        <f t="shared" si="74"/>
        <v>0</v>
      </c>
      <c r="I148" s="913"/>
      <c r="J148" s="252"/>
      <c r="K148" s="198"/>
      <c r="L148" s="188"/>
      <c r="M148" s="458"/>
      <c r="N148" s="458"/>
      <c r="O148" s="458"/>
      <c r="P148" s="460"/>
      <c r="Q148" s="460"/>
      <c r="R148" s="213" t="str">
        <f t="shared" si="67"/>
        <v xml:space="preserve"> </v>
      </c>
      <c r="S148" s="85"/>
      <c r="T148" s="79"/>
      <c r="U148" s="79"/>
      <c r="V148" s="79"/>
      <c r="W148" s="79"/>
      <c r="X148" s="79"/>
      <c r="Y148" s="461"/>
      <c r="Z148" s="461"/>
      <c r="AA148" s="86"/>
      <c r="AB148" s="213" t="str">
        <f t="shared" si="76"/>
        <v xml:space="preserve"> </v>
      </c>
      <c r="AC148" s="85"/>
      <c r="AD148" s="459"/>
      <c r="AE148" s="462"/>
      <c r="AF148" s="459"/>
      <c r="AG148" s="1199"/>
      <c r="AH148" s="459"/>
      <c r="AI148" s="459"/>
      <c r="AJ148" s="213" t="str">
        <f t="shared" si="69"/>
        <v xml:space="preserve"> </v>
      </c>
      <c r="AK148" s="213" t="str">
        <f t="shared" si="70"/>
        <v xml:space="preserve"> </v>
      </c>
      <c r="AL148" s="213" t="str">
        <f t="shared" si="71"/>
        <v/>
      </c>
      <c r="AM148" s="457"/>
    </row>
    <row r="149" spans="1:39" ht="26.25" customHeight="1" thickTop="1" thickBot="1">
      <c r="A149" s="1208">
        <f>【A票】【D票】!$D$10</f>
        <v>0</v>
      </c>
      <c r="B149" s="1208">
        <f>【A票】【D票】!$H$10</f>
        <v>0</v>
      </c>
      <c r="C149" s="1209" t="str">
        <f>【A票】【D票】!$K$10</f>
        <v xml:space="preserve"> </v>
      </c>
      <c r="D149" s="1210" t="str">
        <f>IF(AND(H149&gt;0,COUNT(K149,L149)&gt;0),J149,IF(H149=0,"",#REF!))</f>
        <v/>
      </c>
      <c r="E149" s="1211">
        <f t="shared" si="66"/>
        <v>103</v>
      </c>
      <c r="F149" s="1053">
        <f t="shared" si="72"/>
        <v>0</v>
      </c>
      <c r="G149" s="1053">
        <f t="shared" si="73"/>
        <v>0</v>
      </c>
      <c r="H149" s="1053">
        <f t="shared" si="74"/>
        <v>0</v>
      </c>
      <c r="I149" s="913"/>
      <c r="J149" s="252"/>
      <c r="K149" s="198"/>
      <c r="L149" s="188"/>
      <c r="M149" s="458"/>
      <c r="N149" s="458"/>
      <c r="O149" s="458"/>
      <c r="P149" s="460"/>
      <c r="Q149" s="460"/>
      <c r="R149" s="213" t="str">
        <f t="shared" si="67"/>
        <v xml:space="preserve"> </v>
      </c>
      <c r="S149" s="85"/>
      <c r="T149" s="79"/>
      <c r="U149" s="79"/>
      <c r="V149" s="79"/>
      <c r="W149" s="79"/>
      <c r="X149" s="79"/>
      <c r="Y149" s="461"/>
      <c r="Z149" s="461"/>
      <c r="AA149" s="86"/>
      <c r="AB149" s="213" t="str">
        <f t="shared" si="76"/>
        <v xml:space="preserve"> </v>
      </c>
      <c r="AC149" s="85"/>
      <c r="AD149" s="459"/>
      <c r="AE149" s="462"/>
      <c r="AF149" s="459"/>
      <c r="AG149" s="1199"/>
      <c r="AH149" s="459"/>
      <c r="AI149" s="459"/>
      <c r="AJ149" s="213" t="str">
        <f t="shared" si="69"/>
        <v xml:space="preserve"> </v>
      </c>
      <c r="AK149" s="213" t="str">
        <f t="shared" si="70"/>
        <v xml:space="preserve"> </v>
      </c>
      <c r="AL149" s="213" t="str">
        <f t="shared" si="71"/>
        <v/>
      </c>
      <c r="AM149" s="457"/>
    </row>
    <row r="150" spans="1:39" ht="26.25" customHeight="1" thickTop="1" thickBot="1">
      <c r="A150" s="1208">
        <f>【A票】【D票】!$D$10</f>
        <v>0</v>
      </c>
      <c r="B150" s="1208">
        <f>【A票】【D票】!$H$10</f>
        <v>0</v>
      </c>
      <c r="C150" s="1209" t="str">
        <f>【A票】【D票】!$K$10</f>
        <v xml:space="preserve"> </v>
      </c>
      <c r="D150" s="1210" t="str">
        <f>IF(AND(H150&gt;0,COUNT(K150,L150)&gt;0),J150,IF(H150=0,"",#REF!))</f>
        <v/>
      </c>
      <c r="E150" s="1211">
        <f t="shared" si="66"/>
        <v>104</v>
      </c>
      <c r="F150" s="1053">
        <f t="shared" si="72"/>
        <v>0</v>
      </c>
      <c r="G150" s="1053">
        <f t="shared" si="73"/>
        <v>0</v>
      </c>
      <c r="H150" s="1053">
        <f t="shared" si="74"/>
        <v>0</v>
      </c>
      <c r="I150" s="913"/>
      <c r="J150" s="252"/>
      <c r="K150" s="198"/>
      <c r="L150" s="188"/>
      <c r="M150" s="458"/>
      <c r="N150" s="458"/>
      <c r="O150" s="458"/>
      <c r="P150" s="460"/>
      <c r="Q150" s="460"/>
      <c r="R150" s="213" t="str">
        <f t="shared" si="67"/>
        <v xml:space="preserve"> </v>
      </c>
      <c r="S150" s="85"/>
      <c r="T150" s="79"/>
      <c r="U150" s="79"/>
      <c r="V150" s="79"/>
      <c r="W150" s="79"/>
      <c r="X150" s="79"/>
      <c r="Y150" s="461"/>
      <c r="Z150" s="461"/>
      <c r="AA150" s="86"/>
      <c r="AB150" s="213" t="str">
        <f t="shared" si="76"/>
        <v xml:space="preserve"> </v>
      </c>
      <c r="AC150" s="85"/>
      <c r="AD150" s="459"/>
      <c r="AE150" s="462"/>
      <c r="AF150" s="459"/>
      <c r="AG150" s="1199"/>
      <c r="AH150" s="459"/>
      <c r="AI150" s="459"/>
      <c r="AJ150" s="213" t="str">
        <f t="shared" si="69"/>
        <v xml:space="preserve"> </v>
      </c>
      <c r="AK150" s="213" t="str">
        <f t="shared" si="70"/>
        <v xml:space="preserve"> </v>
      </c>
      <c r="AL150" s="213" t="str">
        <f t="shared" si="71"/>
        <v/>
      </c>
      <c r="AM150" s="457"/>
    </row>
    <row r="151" spans="1:39" ht="26.25" customHeight="1" thickTop="1" thickBot="1">
      <c r="A151" s="1208">
        <f>【A票】【D票】!$D$10</f>
        <v>0</v>
      </c>
      <c r="B151" s="1208">
        <f>【A票】【D票】!$H$10</f>
        <v>0</v>
      </c>
      <c r="C151" s="1209" t="str">
        <f>【A票】【D票】!$K$10</f>
        <v xml:space="preserve"> </v>
      </c>
      <c r="D151" s="1210" t="str">
        <f>IF(AND(H151&gt;0,COUNT(K151,L151)&gt;0),J151,IF(H151=0,"",#REF!))</f>
        <v/>
      </c>
      <c r="E151" s="1211">
        <f t="shared" si="66"/>
        <v>105</v>
      </c>
      <c r="F151" s="1053">
        <f t="shared" si="72"/>
        <v>0</v>
      </c>
      <c r="G151" s="1053">
        <f t="shared" si="73"/>
        <v>0</v>
      </c>
      <c r="H151" s="1053">
        <f t="shared" si="74"/>
        <v>0</v>
      </c>
      <c r="I151" s="913"/>
      <c r="J151" s="252"/>
      <c r="K151" s="198"/>
      <c r="L151" s="188"/>
      <c r="M151" s="458"/>
      <c r="N151" s="458"/>
      <c r="O151" s="458"/>
      <c r="P151" s="460"/>
      <c r="Q151" s="460"/>
      <c r="R151" s="213" t="str">
        <f t="shared" si="67"/>
        <v xml:space="preserve"> </v>
      </c>
      <c r="S151" s="85"/>
      <c r="T151" s="79"/>
      <c r="U151" s="79"/>
      <c r="V151" s="79"/>
      <c r="W151" s="79"/>
      <c r="X151" s="79"/>
      <c r="Y151" s="461"/>
      <c r="Z151" s="461"/>
      <c r="AA151" s="86"/>
      <c r="AB151" s="213" t="str">
        <f t="shared" si="76"/>
        <v xml:space="preserve"> </v>
      </c>
      <c r="AC151" s="85"/>
      <c r="AD151" s="459"/>
      <c r="AE151" s="462"/>
      <c r="AF151" s="459"/>
      <c r="AG151" s="1199"/>
      <c r="AH151" s="459"/>
      <c r="AI151" s="459"/>
      <c r="AJ151" s="213" t="str">
        <f t="shared" si="69"/>
        <v xml:space="preserve"> </v>
      </c>
      <c r="AK151" s="213" t="str">
        <f t="shared" si="70"/>
        <v xml:space="preserve"> </v>
      </c>
      <c r="AL151" s="213" t="str">
        <f t="shared" si="71"/>
        <v/>
      </c>
      <c r="AM151" s="457"/>
    </row>
    <row r="152" spans="1:39" ht="26.25" customHeight="1" thickTop="1" thickBot="1">
      <c r="A152" s="1208">
        <f>【A票】【D票】!$D$10</f>
        <v>0</v>
      </c>
      <c r="B152" s="1208">
        <f>【A票】【D票】!$H$10</f>
        <v>0</v>
      </c>
      <c r="C152" s="1209" t="str">
        <f>【A票】【D票】!$K$10</f>
        <v xml:space="preserve"> </v>
      </c>
      <c r="D152" s="1210" t="str">
        <f>IF(AND(H152&gt;0,COUNT(K152,L152)&gt;0),J152,IF(H152=0,"",#REF!))</f>
        <v/>
      </c>
      <c r="E152" s="1211">
        <f t="shared" ref="E152:E215" si="77">ROW()-46</f>
        <v>106</v>
      </c>
      <c r="F152" s="1053">
        <f t="shared" si="72"/>
        <v>0</v>
      </c>
      <c r="G152" s="1053">
        <f t="shared" si="73"/>
        <v>0</v>
      </c>
      <c r="H152" s="1053">
        <f t="shared" si="74"/>
        <v>0</v>
      </c>
      <c r="I152" s="913"/>
      <c r="J152" s="252"/>
      <c r="K152" s="198"/>
      <c r="L152" s="188"/>
      <c r="M152" s="458"/>
      <c r="N152" s="458"/>
      <c r="O152" s="458"/>
      <c r="P152" s="460"/>
      <c r="Q152" s="460"/>
      <c r="R152" s="213" t="str">
        <f t="shared" si="67"/>
        <v xml:space="preserve"> </v>
      </c>
      <c r="S152" s="85"/>
      <c r="T152" s="79"/>
      <c r="U152" s="79"/>
      <c r="V152" s="79"/>
      <c r="W152" s="79"/>
      <c r="X152" s="79"/>
      <c r="Y152" s="461"/>
      <c r="Z152" s="461"/>
      <c r="AA152" s="86"/>
      <c r="AB152" s="213" t="str">
        <f t="shared" si="76"/>
        <v xml:space="preserve"> </v>
      </c>
      <c r="AC152" s="85"/>
      <c r="AD152" s="459"/>
      <c r="AE152" s="462"/>
      <c r="AF152" s="459"/>
      <c r="AG152" s="1199"/>
      <c r="AH152" s="459"/>
      <c r="AI152" s="459"/>
      <c r="AJ152" s="213" t="str">
        <f t="shared" si="69"/>
        <v xml:space="preserve"> </v>
      </c>
      <c r="AK152" s="213" t="str">
        <f t="shared" si="70"/>
        <v xml:space="preserve"> </v>
      </c>
      <c r="AL152" s="213" t="str">
        <f t="shared" si="71"/>
        <v/>
      </c>
      <c r="AM152" s="457"/>
    </row>
    <row r="153" spans="1:39" ht="26.25" customHeight="1" thickTop="1" thickBot="1">
      <c r="A153" s="1208">
        <f>【A票】【D票】!$D$10</f>
        <v>0</v>
      </c>
      <c r="B153" s="1208">
        <f>【A票】【D票】!$H$10</f>
        <v>0</v>
      </c>
      <c r="C153" s="1209" t="str">
        <f>【A票】【D票】!$K$10</f>
        <v xml:space="preserve"> </v>
      </c>
      <c r="D153" s="1210" t="str">
        <f>IF(AND(H153&gt;0,COUNT(K153,L153)&gt;0),J153,IF(H153=0,"",#REF!))</f>
        <v/>
      </c>
      <c r="E153" s="1211">
        <f t="shared" si="77"/>
        <v>107</v>
      </c>
      <c r="F153" s="1053">
        <f t="shared" si="72"/>
        <v>0</v>
      </c>
      <c r="G153" s="1053">
        <f t="shared" si="73"/>
        <v>0</v>
      </c>
      <c r="H153" s="1053">
        <f t="shared" si="74"/>
        <v>0</v>
      </c>
      <c r="I153" s="913"/>
      <c r="J153" s="252"/>
      <c r="K153" s="198"/>
      <c r="L153" s="188"/>
      <c r="M153" s="458"/>
      <c r="N153" s="458"/>
      <c r="O153" s="458"/>
      <c r="P153" s="460"/>
      <c r="Q153" s="460"/>
      <c r="R153" s="213" t="str">
        <f t="shared" si="67"/>
        <v xml:space="preserve"> </v>
      </c>
      <c r="S153" s="85"/>
      <c r="T153" s="79"/>
      <c r="U153" s="79"/>
      <c r="V153" s="79"/>
      <c r="W153" s="79"/>
      <c r="X153" s="79"/>
      <c r="Y153" s="461"/>
      <c r="Z153" s="461"/>
      <c r="AA153" s="86"/>
      <c r="AB153" s="213" t="str">
        <f t="shared" si="76"/>
        <v xml:space="preserve"> </v>
      </c>
      <c r="AC153" s="85"/>
      <c r="AD153" s="459"/>
      <c r="AE153" s="462"/>
      <c r="AF153" s="459"/>
      <c r="AG153" s="1199"/>
      <c r="AH153" s="459"/>
      <c r="AI153" s="459"/>
      <c r="AJ153" s="213" t="str">
        <f t="shared" si="69"/>
        <v xml:space="preserve"> </v>
      </c>
      <c r="AK153" s="213" t="str">
        <f t="shared" si="70"/>
        <v xml:space="preserve"> </v>
      </c>
      <c r="AL153" s="213" t="str">
        <f t="shared" si="71"/>
        <v/>
      </c>
      <c r="AM153" s="457"/>
    </row>
    <row r="154" spans="1:39" ht="26.25" customHeight="1" thickTop="1" thickBot="1">
      <c r="A154" s="1208">
        <f>【A票】【D票】!$D$10</f>
        <v>0</v>
      </c>
      <c r="B154" s="1208">
        <f>【A票】【D票】!$H$10</f>
        <v>0</v>
      </c>
      <c r="C154" s="1209" t="str">
        <f>【A票】【D票】!$K$10</f>
        <v xml:space="preserve"> </v>
      </c>
      <c r="D154" s="1210" t="str">
        <f>IF(AND(H154&gt;0,COUNT(K154,L154)&gt;0),J154,IF(H154=0,"",#REF!))</f>
        <v/>
      </c>
      <c r="E154" s="1211">
        <f t="shared" si="77"/>
        <v>108</v>
      </c>
      <c r="F154" s="1053">
        <f t="shared" si="72"/>
        <v>0</v>
      </c>
      <c r="G154" s="1053">
        <f t="shared" si="73"/>
        <v>0</v>
      </c>
      <c r="H154" s="1053">
        <f t="shared" si="74"/>
        <v>0</v>
      </c>
      <c r="I154" s="913"/>
      <c r="J154" s="252"/>
      <c r="K154" s="198"/>
      <c r="L154" s="188"/>
      <c r="M154" s="458"/>
      <c r="N154" s="458"/>
      <c r="O154" s="458"/>
      <c r="P154" s="460"/>
      <c r="Q154" s="460"/>
      <c r="R154" s="213" t="str">
        <f t="shared" si="67"/>
        <v xml:space="preserve"> </v>
      </c>
      <c r="S154" s="85"/>
      <c r="T154" s="79"/>
      <c r="U154" s="79"/>
      <c r="V154" s="79"/>
      <c r="W154" s="79"/>
      <c r="X154" s="79"/>
      <c r="Y154" s="461"/>
      <c r="Z154" s="461"/>
      <c r="AA154" s="86"/>
      <c r="AB154" s="213" t="str">
        <f t="shared" si="76"/>
        <v xml:space="preserve"> </v>
      </c>
      <c r="AC154" s="85"/>
      <c r="AD154" s="459"/>
      <c r="AE154" s="462"/>
      <c r="AF154" s="459"/>
      <c r="AG154" s="1199"/>
      <c r="AH154" s="459"/>
      <c r="AI154" s="459"/>
      <c r="AJ154" s="213" t="str">
        <f t="shared" si="69"/>
        <v xml:space="preserve"> </v>
      </c>
      <c r="AK154" s="213" t="str">
        <f t="shared" si="70"/>
        <v xml:space="preserve"> </v>
      </c>
      <c r="AL154" s="213" t="str">
        <f t="shared" si="71"/>
        <v/>
      </c>
      <c r="AM154" s="457"/>
    </row>
    <row r="155" spans="1:39" ht="26.25" customHeight="1" thickTop="1" thickBot="1">
      <c r="A155" s="1208">
        <f>【A票】【D票】!$D$10</f>
        <v>0</v>
      </c>
      <c r="B155" s="1208">
        <f>【A票】【D票】!$H$10</f>
        <v>0</v>
      </c>
      <c r="C155" s="1209" t="str">
        <f>【A票】【D票】!$K$10</f>
        <v xml:space="preserve"> </v>
      </c>
      <c r="D155" s="1210" t="str">
        <f>IF(AND(H155&gt;0,COUNT(K155,L155)&gt;0),J155,IF(H155=0,"",#REF!))</f>
        <v/>
      </c>
      <c r="E155" s="1211">
        <f t="shared" si="77"/>
        <v>109</v>
      </c>
      <c r="F155" s="1053">
        <f t="shared" si="72"/>
        <v>0</v>
      </c>
      <c r="G155" s="1053">
        <f t="shared" si="73"/>
        <v>0</v>
      </c>
      <c r="H155" s="1053">
        <f t="shared" si="74"/>
        <v>0</v>
      </c>
      <c r="I155" s="913"/>
      <c r="J155" s="252"/>
      <c r="K155" s="198"/>
      <c r="L155" s="188"/>
      <c r="M155" s="458"/>
      <c r="N155" s="458"/>
      <c r="O155" s="458"/>
      <c r="P155" s="460"/>
      <c r="Q155" s="460"/>
      <c r="R155" s="213" t="str">
        <f t="shared" si="67"/>
        <v xml:space="preserve"> </v>
      </c>
      <c r="S155" s="85"/>
      <c r="T155" s="79"/>
      <c r="U155" s="79"/>
      <c r="V155" s="79"/>
      <c r="W155" s="79"/>
      <c r="X155" s="79"/>
      <c r="Y155" s="461"/>
      <c r="Z155" s="461"/>
      <c r="AA155" s="86"/>
      <c r="AB155" s="213" t="str">
        <f t="shared" si="76"/>
        <v xml:space="preserve"> </v>
      </c>
      <c r="AC155" s="85"/>
      <c r="AD155" s="459"/>
      <c r="AE155" s="462"/>
      <c r="AF155" s="459"/>
      <c r="AG155" s="1199"/>
      <c r="AH155" s="459"/>
      <c r="AI155" s="459"/>
      <c r="AJ155" s="213" t="str">
        <f t="shared" si="69"/>
        <v xml:space="preserve"> </v>
      </c>
      <c r="AK155" s="213" t="str">
        <f t="shared" si="70"/>
        <v xml:space="preserve"> </v>
      </c>
      <c r="AL155" s="213" t="str">
        <f t="shared" si="71"/>
        <v/>
      </c>
      <c r="AM155" s="457"/>
    </row>
    <row r="156" spans="1:39" ht="26.25" customHeight="1" thickTop="1" thickBot="1">
      <c r="A156" s="1208">
        <f>【A票】【D票】!$D$10</f>
        <v>0</v>
      </c>
      <c r="B156" s="1208">
        <f>【A票】【D票】!$H$10</f>
        <v>0</v>
      </c>
      <c r="C156" s="1209" t="str">
        <f>【A票】【D票】!$K$10</f>
        <v xml:space="preserve"> </v>
      </c>
      <c r="D156" s="1210" t="str">
        <f>IF(AND(H156&gt;0,COUNT(K156,L156)&gt;0),J156,IF(H156=0,"",#REF!))</f>
        <v/>
      </c>
      <c r="E156" s="1211">
        <f t="shared" si="77"/>
        <v>110</v>
      </c>
      <c r="F156" s="1053">
        <f t="shared" si="72"/>
        <v>0</v>
      </c>
      <c r="G156" s="1053">
        <f t="shared" si="73"/>
        <v>0</v>
      </c>
      <c r="H156" s="1053">
        <f t="shared" si="74"/>
        <v>0</v>
      </c>
      <c r="I156" s="913"/>
      <c r="J156" s="252"/>
      <c r="K156" s="198"/>
      <c r="L156" s="188"/>
      <c r="M156" s="458"/>
      <c r="N156" s="458"/>
      <c r="O156" s="458"/>
      <c r="P156" s="460"/>
      <c r="Q156" s="460"/>
      <c r="R156" s="213" t="str">
        <f t="shared" si="67"/>
        <v xml:space="preserve"> </v>
      </c>
      <c r="S156" s="85"/>
      <c r="T156" s="79"/>
      <c r="U156" s="79"/>
      <c r="V156" s="79"/>
      <c r="W156" s="79"/>
      <c r="X156" s="79"/>
      <c r="Y156" s="461"/>
      <c r="Z156" s="461"/>
      <c r="AA156" s="86"/>
      <c r="AB156" s="213" t="str">
        <f t="shared" si="76"/>
        <v xml:space="preserve"> </v>
      </c>
      <c r="AC156" s="85"/>
      <c r="AD156" s="459"/>
      <c r="AE156" s="462"/>
      <c r="AF156" s="459"/>
      <c r="AG156" s="1199"/>
      <c r="AH156" s="459"/>
      <c r="AI156" s="459"/>
      <c r="AJ156" s="213" t="str">
        <f t="shared" si="69"/>
        <v xml:space="preserve"> </v>
      </c>
      <c r="AK156" s="213" t="str">
        <f t="shared" si="70"/>
        <v xml:space="preserve"> </v>
      </c>
      <c r="AL156" s="213" t="str">
        <f t="shared" si="71"/>
        <v/>
      </c>
      <c r="AM156" s="457"/>
    </row>
    <row r="157" spans="1:39" ht="26.25" customHeight="1" thickTop="1" thickBot="1">
      <c r="A157" s="1208">
        <f>【A票】【D票】!$D$10</f>
        <v>0</v>
      </c>
      <c r="B157" s="1208">
        <f>【A票】【D票】!$H$10</f>
        <v>0</v>
      </c>
      <c r="C157" s="1209" t="str">
        <f>【A票】【D票】!$K$10</f>
        <v xml:space="preserve"> </v>
      </c>
      <c r="D157" s="1210" t="str">
        <f>IF(AND(H157&gt;0,COUNT(K157,L157)&gt;0),J157,IF(H157=0,"",#REF!))</f>
        <v/>
      </c>
      <c r="E157" s="1211">
        <f t="shared" si="77"/>
        <v>111</v>
      </c>
      <c r="F157" s="1053">
        <f t="shared" si="72"/>
        <v>0</v>
      </c>
      <c r="G157" s="1053">
        <f t="shared" si="73"/>
        <v>0</v>
      </c>
      <c r="H157" s="1053">
        <f t="shared" si="74"/>
        <v>0</v>
      </c>
      <c r="I157" s="913"/>
      <c r="J157" s="252"/>
      <c r="K157" s="198"/>
      <c r="L157" s="188"/>
      <c r="M157" s="458"/>
      <c r="N157" s="458"/>
      <c r="O157" s="458"/>
      <c r="P157" s="460"/>
      <c r="Q157" s="460"/>
      <c r="R157" s="213" t="str">
        <f t="shared" si="67"/>
        <v xml:space="preserve"> </v>
      </c>
      <c r="S157" s="85"/>
      <c r="T157" s="79"/>
      <c r="U157" s="79"/>
      <c r="V157" s="79"/>
      <c r="W157" s="79"/>
      <c r="X157" s="79"/>
      <c r="Y157" s="461"/>
      <c r="Z157" s="461"/>
      <c r="AA157" s="86"/>
      <c r="AB157" s="213" t="str">
        <f t="shared" si="76"/>
        <v xml:space="preserve"> </v>
      </c>
      <c r="AC157" s="85"/>
      <c r="AD157" s="459"/>
      <c r="AE157" s="462"/>
      <c r="AF157" s="459"/>
      <c r="AG157" s="1199"/>
      <c r="AH157" s="459"/>
      <c r="AI157" s="459"/>
      <c r="AJ157" s="213" t="str">
        <f t="shared" si="69"/>
        <v xml:space="preserve"> </v>
      </c>
      <c r="AK157" s="213" t="str">
        <f t="shared" si="70"/>
        <v xml:space="preserve"> </v>
      </c>
      <c r="AL157" s="213" t="str">
        <f t="shared" si="71"/>
        <v/>
      </c>
      <c r="AM157" s="457"/>
    </row>
    <row r="158" spans="1:39" ht="26.25" customHeight="1" thickTop="1" thickBot="1">
      <c r="A158" s="1208">
        <f>【A票】【D票】!$D$10</f>
        <v>0</v>
      </c>
      <c r="B158" s="1208">
        <f>【A票】【D票】!$H$10</f>
        <v>0</v>
      </c>
      <c r="C158" s="1209" t="str">
        <f>【A票】【D票】!$K$10</f>
        <v xml:space="preserve"> </v>
      </c>
      <c r="D158" s="1210" t="str">
        <f>IF(AND(H158&gt;0,COUNT(K158,L158)&gt;0),J158,IF(H158=0,"",#REF!))</f>
        <v/>
      </c>
      <c r="E158" s="1211">
        <f t="shared" si="77"/>
        <v>112</v>
      </c>
      <c r="F158" s="1053">
        <f t="shared" si="72"/>
        <v>0</v>
      </c>
      <c r="G158" s="1053">
        <f t="shared" si="73"/>
        <v>0</v>
      </c>
      <c r="H158" s="1053">
        <f t="shared" si="74"/>
        <v>0</v>
      </c>
      <c r="I158" s="913"/>
      <c r="J158" s="252"/>
      <c r="K158" s="198"/>
      <c r="L158" s="188"/>
      <c r="M158" s="458"/>
      <c r="N158" s="458"/>
      <c r="O158" s="458"/>
      <c r="P158" s="460"/>
      <c r="Q158" s="460"/>
      <c r="R158" s="213" t="str">
        <f t="shared" si="67"/>
        <v xml:space="preserve"> </v>
      </c>
      <c r="S158" s="85"/>
      <c r="T158" s="79"/>
      <c r="U158" s="79"/>
      <c r="V158" s="79"/>
      <c r="W158" s="79"/>
      <c r="X158" s="79"/>
      <c r="Y158" s="461"/>
      <c r="Z158" s="461"/>
      <c r="AA158" s="86"/>
      <c r="AB158" s="213" t="str">
        <f t="shared" si="76"/>
        <v xml:space="preserve"> </v>
      </c>
      <c r="AC158" s="85"/>
      <c r="AD158" s="459"/>
      <c r="AE158" s="462"/>
      <c r="AF158" s="459"/>
      <c r="AG158" s="1199"/>
      <c r="AH158" s="459"/>
      <c r="AI158" s="459"/>
      <c r="AJ158" s="213" t="str">
        <f t="shared" si="69"/>
        <v xml:space="preserve"> </v>
      </c>
      <c r="AK158" s="213" t="str">
        <f t="shared" si="70"/>
        <v xml:space="preserve"> </v>
      </c>
      <c r="AL158" s="213" t="str">
        <f t="shared" si="71"/>
        <v/>
      </c>
      <c r="AM158" s="457"/>
    </row>
    <row r="159" spans="1:39" ht="26.25" customHeight="1" thickTop="1" thickBot="1">
      <c r="A159" s="1208">
        <f>【A票】【D票】!$D$10</f>
        <v>0</v>
      </c>
      <c r="B159" s="1208">
        <f>【A票】【D票】!$H$10</f>
        <v>0</v>
      </c>
      <c r="C159" s="1209" t="str">
        <f>【A票】【D票】!$K$10</f>
        <v xml:space="preserve"> </v>
      </c>
      <c r="D159" s="1210" t="str">
        <f>IF(AND(H159&gt;0,COUNT(K159,L159)&gt;0),J159,IF(H159=0,"",#REF!))</f>
        <v/>
      </c>
      <c r="E159" s="1211">
        <f t="shared" si="77"/>
        <v>113</v>
      </c>
      <c r="F159" s="1053">
        <f t="shared" si="72"/>
        <v>0</v>
      </c>
      <c r="G159" s="1053">
        <f t="shared" si="73"/>
        <v>0</v>
      </c>
      <c r="H159" s="1053">
        <f t="shared" si="74"/>
        <v>0</v>
      </c>
      <c r="I159" s="913"/>
      <c r="J159" s="252"/>
      <c r="K159" s="198"/>
      <c r="L159" s="188"/>
      <c r="M159" s="458"/>
      <c r="N159" s="458"/>
      <c r="O159" s="458"/>
      <c r="P159" s="460"/>
      <c r="Q159" s="460"/>
      <c r="R159" s="213" t="str">
        <f t="shared" si="67"/>
        <v xml:space="preserve"> </v>
      </c>
      <c r="S159" s="85"/>
      <c r="T159" s="79"/>
      <c r="U159" s="79"/>
      <c r="V159" s="79"/>
      <c r="W159" s="79"/>
      <c r="X159" s="79"/>
      <c r="Y159" s="461"/>
      <c r="Z159" s="461"/>
      <c r="AA159" s="86"/>
      <c r="AB159" s="213" t="str">
        <f t="shared" si="76"/>
        <v xml:space="preserve"> </v>
      </c>
      <c r="AC159" s="85"/>
      <c r="AD159" s="459"/>
      <c r="AE159" s="462"/>
      <c r="AF159" s="459"/>
      <c r="AG159" s="1199"/>
      <c r="AH159" s="459"/>
      <c r="AI159" s="459"/>
      <c r="AJ159" s="213" t="str">
        <f t="shared" si="69"/>
        <v xml:space="preserve"> </v>
      </c>
      <c r="AK159" s="213" t="str">
        <f t="shared" si="70"/>
        <v xml:space="preserve"> </v>
      </c>
      <c r="AL159" s="213" t="str">
        <f t="shared" si="71"/>
        <v/>
      </c>
      <c r="AM159" s="457"/>
    </row>
    <row r="160" spans="1:39" ht="26.25" customHeight="1" thickTop="1" thickBot="1">
      <c r="A160" s="1208">
        <f>【A票】【D票】!$D$10</f>
        <v>0</v>
      </c>
      <c r="B160" s="1208">
        <f>【A票】【D票】!$H$10</f>
        <v>0</v>
      </c>
      <c r="C160" s="1209" t="str">
        <f>【A票】【D票】!$K$10</f>
        <v xml:space="preserve"> </v>
      </c>
      <c r="D160" s="1210" t="str">
        <f>IF(AND(H160&gt;0,COUNT(K160,L160)&gt;0),J160,IF(H160=0,"",#REF!))</f>
        <v/>
      </c>
      <c r="E160" s="1211">
        <f t="shared" si="77"/>
        <v>114</v>
      </c>
      <c r="F160" s="1053">
        <f t="shared" si="72"/>
        <v>0</v>
      </c>
      <c r="G160" s="1053">
        <f t="shared" si="73"/>
        <v>0</v>
      </c>
      <c r="H160" s="1053">
        <f t="shared" si="74"/>
        <v>0</v>
      </c>
      <c r="I160" s="913"/>
      <c r="J160" s="252"/>
      <c r="K160" s="198"/>
      <c r="L160" s="188"/>
      <c r="M160" s="458"/>
      <c r="N160" s="458"/>
      <c r="O160" s="458"/>
      <c r="P160" s="460"/>
      <c r="Q160" s="460"/>
      <c r="R160" s="213" t="str">
        <f t="shared" si="67"/>
        <v xml:space="preserve"> </v>
      </c>
      <c r="S160" s="85"/>
      <c r="T160" s="79"/>
      <c r="U160" s="79"/>
      <c r="V160" s="79"/>
      <c r="W160" s="79"/>
      <c r="X160" s="79"/>
      <c r="Y160" s="461"/>
      <c r="Z160" s="461"/>
      <c r="AA160" s="86"/>
      <c r="AB160" s="213" t="str">
        <f t="shared" si="76"/>
        <v xml:space="preserve"> </v>
      </c>
      <c r="AC160" s="85"/>
      <c r="AD160" s="459"/>
      <c r="AE160" s="462"/>
      <c r="AF160" s="459"/>
      <c r="AG160" s="1199"/>
      <c r="AH160" s="459"/>
      <c r="AI160" s="459"/>
      <c r="AJ160" s="213" t="str">
        <f t="shared" si="69"/>
        <v xml:space="preserve"> </v>
      </c>
      <c r="AK160" s="213" t="str">
        <f t="shared" si="70"/>
        <v xml:space="preserve"> </v>
      </c>
      <c r="AL160" s="213" t="str">
        <f t="shared" si="71"/>
        <v/>
      </c>
      <c r="AM160" s="457"/>
    </row>
    <row r="161" spans="1:39" ht="26.25" customHeight="1" thickTop="1" thickBot="1">
      <c r="A161" s="1208">
        <f>【A票】【D票】!$D$10</f>
        <v>0</v>
      </c>
      <c r="B161" s="1208">
        <f>【A票】【D票】!$H$10</f>
        <v>0</v>
      </c>
      <c r="C161" s="1209" t="str">
        <f>【A票】【D票】!$K$10</f>
        <v xml:space="preserve"> </v>
      </c>
      <c r="D161" s="1210" t="str">
        <f>IF(AND(H161&gt;0,COUNT(K161,L161)&gt;0),J161,IF(H161=0,"",#REF!))</f>
        <v/>
      </c>
      <c r="E161" s="1211">
        <f t="shared" si="77"/>
        <v>115</v>
      </c>
      <c r="F161" s="1053">
        <f t="shared" si="72"/>
        <v>0</v>
      </c>
      <c r="G161" s="1053">
        <f t="shared" si="73"/>
        <v>0</v>
      </c>
      <c r="H161" s="1053">
        <f t="shared" si="74"/>
        <v>0</v>
      </c>
      <c r="I161" s="913"/>
      <c r="J161" s="252"/>
      <c r="K161" s="198"/>
      <c r="L161" s="188"/>
      <c r="M161" s="458"/>
      <c r="N161" s="458"/>
      <c r="O161" s="458"/>
      <c r="P161" s="460"/>
      <c r="Q161" s="460"/>
      <c r="R161" s="213" t="str">
        <f t="shared" si="67"/>
        <v xml:space="preserve"> </v>
      </c>
      <c r="S161" s="85"/>
      <c r="T161" s="79"/>
      <c r="U161" s="79"/>
      <c r="V161" s="79"/>
      <c r="W161" s="79"/>
      <c r="X161" s="79"/>
      <c r="Y161" s="461"/>
      <c r="Z161" s="461"/>
      <c r="AA161" s="86"/>
      <c r="AB161" s="213" t="str">
        <f t="shared" si="76"/>
        <v xml:space="preserve"> </v>
      </c>
      <c r="AC161" s="85"/>
      <c r="AD161" s="459"/>
      <c r="AE161" s="462"/>
      <c r="AF161" s="459"/>
      <c r="AG161" s="1199"/>
      <c r="AH161" s="459"/>
      <c r="AI161" s="459"/>
      <c r="AJ161" s="213" t="str">
        <f t="shared" si="69"/>
        <v xml:space="preserve"> </v>
      </c>
      <c r="AK161" s="213" t="str">
        <f t="shared" si="70"/>
        <v xml:space="preserve"> </v>
      </c>
      <c r="AL161" s="213" t="str">
        <f t="shared" si="71"/>
        <v/>
      </c>
      <c r="AM161" s="457"/>
    </row>
    <row r="162" spans="1:39" ht="26.25" customHeight="1" thickTop="1" thickBot="1">
      <c r="A162" s="1208">
        <f>【A票】【D票】!$D$10</f>
        <v>0</v>
      </c>
      <c r="B162" s="1208">
        <f>【A票】【D票】!$H$10</f>
        <v>0</v>
      </c>
      <c r="C162" s="1209" t="str">
        <f>【A票】【D票】!$K$10</f>
        <v xml:space="preserve"> </v>
      </c>
      <c r="D162" s="1210" t="str">
        <f>IF(AND(H162&gt;0,COUNT(K162,L162)&gt;0),J162,IF(H162=0,"",#REF!))</f>
        <v/>
      </c>
      <c r="E162" s="1211">
        <f t="shared" si="77"/>
        <v>116</v>
      </c>
      <c r="F162" s="1053">
        <f t="shared" si="72"/>
        <v>0</v>
      </c>
      <c r="G162" s="1053">
        <f t="shared" si="73"/>
        <v>0</v>
      </c>
      <c r="H162" s="1053">
        <f t="shared" si="74"/>
        <v>0</v>
      </c>
      <c r="I162" s="913"/>
      <c r="J162" s="252"/>
      <c r="K162" s="198"/>
      <c r="L162" s="188"/>
      <c r="M162" s="458"/>
      <c r="N162" s="458"/>
      <c r="O162" s="458"/>
      <c r="P162" s="460"/>
      <c r="Q162" s="460"/>
      <c r="R162" s="213" t="str">
        <f t="shared" si="67"/>
        <v xml:space="preserve"> </v>
      </c>
      <c r="S162" s="85"/>
      <c r="T162" s="79"/>
      <c r="U162" s="79"/>
      <c r="V162" s="79"/>
      <c r="W162" s="79"/>
      <c r="X162" s="79"/>
      <c r="Y162" s="461"/>
      <c r="Z162" s="461"/>
      <c r="AA162" s="86"/>
      <c r="AB162" s="213" t="str">
        <f t="shared" si="76"/>
        <v xml:space="preserve"> </v>
      </c>
      <c r="AC162" s="85"/>
      <c r="AD162" s="459"/>
      <c r="AE162" s="462"/>
      <c r="AF162" s="459"/>
      <c r="AG162" s="1199"/>
      <c r="AH162" s="459"/>
      <c r="AI162" s="459"/>
      <c r="AJ162" s="213" t="str">
        <f t="shared" si="69"/>
        <v xml:space="preserve"> </v>
      </c>
      <c r="AK162" s="213" t="str">
        <f t="shared" si="70"/>
        <v xml:space="preserve"> </v>
      </c>
      <c r="AL162" s="213" t="str">
        <f t="shared" si="71"/>
        <v/>
      </c>
      <c r="AM162" s="457"/>
    </row>
    <row r="163" spans="1:39" ht="26.25" customHeight="1" thickTop="1" thickBot="1">
      <c r="A163" s="1208">
        <f>【A票】【D票】!$D$10</f>
        <v>0</v>
      </c>
      <c r="B163" s="1208">
        <f>【A票】【D票】!$H$10</f>
        <v>0</v>
      </c>
      <c r="C163" s="1209" t="str">
        <f>【A票】【D票】!$K$10</f>
        <v xml:space="preserve"> </v>
      </c>
      <c r="D163" s="1210" t="str">
        <f>IF(AND(H163&gt;0,COUNT(K163,L163)&gt;0),J163,IF(H163=0,"",#REF!))</f>
        <v/>
      </c>
      <c r="E163" s="1211">
        <f t="shared" si="77"/>
        <v>117</v>
      </c>
      <c r="F163" s="1053">
        <f t="shared" si="72"/>
        <v>0</v>
      </c>
      <c r="G163" s="1053">
        <f t="shared" si="73"/>
        <v>0</v>
      </c>
      <c r="H163" s="1053">
        <f t="shared" si="74"/>
        <v>0</v>
      </c>
      <c r="I163" s="913"/>
      <c r="J163" s="252"/>
      <c r="K163" s="198"/>
      <c r="L163" s="188"/>
      <c r="M163" s="458"/>
      <c r="N163" s="458"/>
      <c r="O163" s="458"/>
      <c r="P163" s="460"/>
      <c r="Q163" s="460"/>
      <c r="R163" s="213" t="str">
        <f t="shared" si="67"/>
        <v xml:space="preserve"> </v>
      </c>
      <c r="S163" s="85"/>
      <c r="T163" s="79"/>
      <c r="U163" s="79"/>
      <c r="V163" s="79"/>
      <c r="W163" s="79"/>
      <c r="X163" s="79"/>
      <c r="Y163" s="461"/>
      <c r="Z163" s="461"/>
      <c r="AA163" s="86"/>
      <c r="AB163" s="213" t="str">
        <f t="shared" si="76"/>
        <v xml:space="preserve"> </v>
      </c>
      <c r="AC163" s="85"/>
      <c r="AD163" s="459"/>
      <c r="AE163" s="462"/>
      <c r="AF163" s="459"/>
      <c r="AG163" s="1199"/>
      <c r="AH163" s="459"/>
      <c r="AI163" s="459"/>
      <c r="AJ163" s="213" t="str">
        <f t="shared" si="69"/>
        <v xml:space="preserve"> </v>
      </c>
      <c r="AK163" s="213" t="str">
        <f t="shared" si="70"/>
        <v xml:space="preserve"> </v>
      </c>
      <c r="AL163" s="213" t="str">
        <f t="shared" si="71"/>
        <v/>
      </c>
      <c r="AM163" s="457"/>
    </row>
    <row r="164" spans="1:39" ht="26.25" customHeight="1" thickTop="1" thickBot="1">
      <c r="A164" s="1208">
        <f>【A票】【D票】!$D$10</f>
        <v>0</v>
      </c>
      <c r="B164" s="1208">
        <f>【A票】【D票】!$H$10</f>
        <v>0</v>
      </c>
      <c r="C164" s="1209" t="str">
        <f>【A票】【D票】!$K$10</f>
        <v xml:space="preserve"> </v>
      </c>
      <c r="D164" s="1210" t="str">
        <f>IF(AND(H164&gt;0,COUNT(K164,L164)&gt;0),J164,IF(H164=0,"",#REF!))</f>
        <v/>
      </c>
      <c r="E164" s="1211">
        <f t="shared" si="77"/>
        <v>118</v>
      </c>
      <c r="F164" s="1053">
        <f t="shared" si="72"/>
        <v>0</v>
      </c>
      <c r="G164" s="1053">
        <f t="shared" si="73"/>
        <v>0</v>
      </c>
      <c r="H164" s="1053">
        <f t="shared" si="74"/>
        <v>0</v>
      </c>
      <c r="I164" s="913"/>
      <c r="J164" s="252"/>
      <c r="K164" s="198"/>
      <c r="L164" s="188"/>
      <c r="M164" s="458"/>
      <c r="N164" s="458"/>
      <c r="O164" s="458"/>
      <c r="P164" s="460"/>
      <c r="Q164" s="460"/>
      <c r="R164" s="213" t="str">
        <f t="shared" si="67"/>
        <v xml:space="preserve"> </v>
      </c>
      <c r="S164" s="85"/>
      <c r="T164" s="79"/>
      <c r="U164" s="79"/>
      <c r="V164" s="79"/>
      <c r="W164" s="79"/>
      <c r="X164" s="79"/>
      <c r="Y164" s="461"/>
      <c r="Z164" s="461"/>
      <c r="AA164" s="86"/>
      <c r="AB164" s="213" t="str">
        <f t="shared" si="76"/>
        <v xml:space="preserve"> </v>
      </c>
      <c r="AC164" s="85"/>
      <c r="AD164" s="459"/>
      <c r="AE164" s="462"/>
      <c r="AF164" s="459"/>
      <c r="AG164" s="1199"/>
      <c r="AH164" s="459"/>
      <c r="AI164" s="459"/>
      <c r="AJ164" s="213" t="str">
        <f t="shared" si="69"/>
        <v xml:space="preserve"> </v>
      </c>
      <c r="AK164" s="213" t="str">
        <f t="shared" si="70"/>
        <v xml:space="preserve"> </v>
      </c>
      <c r="AL164" s="213" t="str">
        <f t="shared" si="71"/>
        <v/>
      </c>
      <c r="AM164" s="457"/>
    </row>
    <row r="165" spans="1:39" ht="26.25" customHeight="1" thickTop="1" thickBot="1">
      <c r="A165" s="1208">
        <f>【A票】【D票】!$D$10</f>
        <v>0</v>
      </c>
      <c r="B165" s="1208">
        <f>【A票】【D票】!$H$10</f>
        <v>0</v>
      </c>
      <c r="C165" s="1209" t="str">
        <f>【A票】【D票】!$K$10</f>
        <v xml:space="preserve"> </v>
      </c>
      <c r="D165" s="1210" t="str">
        <f>IF(AND(H165&gt;0,COUNT(K165,L165)&gt;0),J165,IF(H165=0,"",#REF!))</f>
        <v/>
      </c>
      <c r="E165" s="1211">
        <f t="shared" si="77"/>
        <v>119</v>
      </c>
      <c r="F165" s="1053">
        <f t="shared" si="72"/>
        <v>0</v>
      </c>
      <c r="G165" s="1053">
        <f t="shared" si="73"/>
        <v>0</v>
      </c>
      <c r="H165" s="1053">
        <f t="shared" si="74"/>
        <v>0</v>
      </c>
      <c r="I165" s="913"/>
      <c r="J165" s="252"/>
      <c r="K165" s="198"/>
      <c r="L165" s="188"/>
      <c r="M165" s="458"/>
      <c r="N165" s="458"/>
      <c r="O165" s="458"/>
      <c r="P165" s="460"/>
      <c r="Q165" s="460"/>
      <c r="R165" s="213" t="str">
        <f t="shared" si="67"/>
        <v xml:space="preserve"> </v>
      </c>
      <c r="S165" s="85"/>
      <c r="T165" s="79"/>
      <c r="U165" s="79"/>
      <c r="V165" s="79"/>
      <c r="W165" s="79"/>
      <c r="X165" s="79"/>
      <c r="Y165" s="461"/>
      <c r="Z165" s="461"/>
      <c r="AA165" s="86"/>
      <c r="AB165" s="213" t="str">
        <f t="shared" si="76"/>
        <v xml:space="preserve"> </v>
      </c>
      <c r="AC165" s="85"/>
      <c r="AD165" s="459"/>
      <c r="AE165" s="462"/>
      <c r="AF165" s="459"/>
      <c r="AG165" s="1199"/>
      <c r="AH165" s="459"/>
      <c r="AI165" s="459"/>
      <c r="AJ165" s="213" t="str">
        <f t="shared" si="69"/>
        <v xml:space="preserve"> </v>
      </c>
      <c r="AK165" s="213" t="str">
        <f t="shared" si="70"/>
        <v xml:space="preserve"> </v>
      </c>
      <c r="AL165" s="213" t="str">
        <f t="shared" si="71"/>
        <v/>
      </c>
      <c r="AM165" s="457"/>
    </row>
    <row r="166" spans="1:39" ht="26.25" customHeight="1" thickTop="1" thickBot="1">
      <c r="A166" s="1208">
        <f>【A票】【D票】!$D$10</f>
        <v>0</v>
      </c>
      <c r="B166" s="1208">
        <f>【A票】【D票】!$H$10</f>
        <v>0</v>
      </c>
      <c r="C166" s="1209" t="str">
        <f>【A票】【D票】!$K$10</f>
        <v xml:space="preserve"> </v>
      </c>
      <c r="D166" s="1210" t="str">
        <f>IF(AND(H166&gt;0,COUNT(K166,L166)&gt;0),J166,IF(H166=0,"",#REF!))</f>
        <v/>
      </c>
      <c r="E166" s="1211">
        <f t="shared" si="77"/>
        <v>120</v>
      </c>
      <c r="F166" s="1053">
        <f t="shared" si="72"/>
        <v>0</v>
      </c>
      <c r="G166" s="1053">
        <f t="shared" si="73"/>
        <v>0</v>
      </c>
      <c r="H166" s="1053">
        <f t="shared" si="74"/>
        <v>0</v>
      </c>
      <c r="I166" s="913"/>
      <c r="J166" s="252"/>
      <c r="K166" s="198"/>
      <c r="L166" s="188"/>
      <c r="M166" s="458"/>
      <c r="N166" s="458"/>
      <c r="O166" s="458"/>
      <c r="P166" s="460"/>
      <c r="Q166" s="460"/>
      <c r="R166" s="213" t="str">
        <f t="shared" si="67"/>
        <v xml:space="preserve"> </v>
      </c>
      <c r="S166" s="85"/>
      <c r="T166" s="79"/>
      <c r="U166" s="79"/>
      <c r="V166" s="79"/>
      <c r="W166" s="79"/>
      <c r="X166" s="79"/>
      <c r="Y166" s="461"/>
      <c r="Z166" s="461"/>
      <c r="AA166" s="86"/>
      <c r="AB166" s="213" t="str">
        <f t="shared" si="76"/>
        <v xml:space="preserve"> </v>
      </c>
      <c r="AC166" s="85"/>
      <c r="AD166" s="459"/>
      <c r="AE166" s="462"/>
      <c r="AF166" s="459"/>
      <c r="AG166" s="1199"/>
      <c r="AH166" s="459"/>
      <c r="AI166" s="459"/>
      <c r="AJ166" s="213" t="str">
        <f t="shared" si="69"/>
        <v xml:space="preserve"> </v>
      </c>
      <c r="AK166" s="213" t="str">
        <f t="shared" si="70"/>
        <v xml:space="preserve"> </v>
      </c>
      <c r="AL166" s="213" t="str">
        <f t="shared" si="71"/>
        <v/>
      </c>
      <c r="AM166" s="457"/>
    </row>
    <row r="167" spans="1:39" ht="26.25" customHeight="1" thickTop="1" thickBot="1">
      <c r="A167" s="1208">
        <f>【A票】【D票】!$D$10</f>
        <v>0</v>
      </c>
      <c r="B167" s="1208">
        <f>【A票】【D票】!$H$10</f>
        <v>0</v>
      </c>
      <c r="C167" s="1209" t="str">
        <f>【A票】【D票】!$K$10</f>
        <v xml:space="preserve"> </v>
      </c>
      <c r="D167" s="1210" t="str">
        <f>IF(AND(H167&gt;0,COUNT(K167,L167)&gt;0),J167,IF(H167=0,"",#REF!))</f>
        <v/>
      </c>
      <c r="E167" s="1211">
        <f t="shared" si="77"/>
        <v>121</v>
      </c>
      <c r="F167" s="1053">
        <f t="shared" si="72"/>
        <v>0</v>
      </c>
      <c r="G167" s="1053">
        <f t="shared" si="73"/>
        <v>0</v>
      </c>
      <c r="H167" s="1053">
        <f t="shared" si="74"/>
        <v>0</v>
      </c>
      <c r="I167" s="913"/>
      <c r="J167" s="252"/>
      <c r="K167" s="198"/>
      <c r="L167" s="188"/>
      <c r="M167" s="458"/>
      <c r="N167" s="458"/>
      <c r="O167" s="458"/>
      <c r="P167" s="460"/>
      <c r="Q167" s="460"/>
      <c r="R167" s="213" t="str">
        <f t="shared" si="67"/>
        <v xml:space="preserve"> </v>
      </c>
      <c r="S167" s="85"/>
      <c r="T167" s="79"/>
      <c r="U167" s="79"/>
      <c r="V167" s="79"/>
      <c r="W167" s="79"/>
      <c r="X167" s="79"/>
      <c r="Y167" s="461"/>
      <c r="Z167" s="461"/>
      <c r="AA167" s="86"/>
      <c r="AB167" s="213" t="str">
        <f t="shared" si="76"/>
        <v xml:space="preserve"> </v>
      </c>
      <c r="AC167" s="85"/>
      <c r="AD167" s="459"/>
      <c r="AE167" s="462"/>
      <c r="AF167" s="459"/>
      <c r="AG167" s="1199"/>
      <c r="AH167" s="459"/>
      <c r="AI167" s="459"/>
      <c r="AJ167" s="213" t="str">
        <f t="shared" si="69"/>
        <v xml:space="preserve"> </v>
      </c>
      <c r="AK167" s="213" t="str">
        <f t="shared" si="70"/>
        <v xml:space="preserve"> </v>
      </c>
      <c r="AL167" s="213" t="str">
        <f t="shared" si="71"/>
        <v/>
      </c>
      <c r="AM167" s="457"/>
    </row>
    <row r="168" spans="1:39" ht="26.25" customHeight="1" thickTop="1" thickBot="1">
      <c r="A168" s="1208">
        <f>【A票】【D票】!$D$10</f>
        <v>0</v>
      </c>
      <c r="B168" s="1208">
        <f>【A票】【D票】!$H$10</f>
        <v>0</v>
      </c>
      <c r="C168" s="1209" t="str">
        <f>【A票】【D票】!$K$10</f>
        <v xml:space="preserve"> </v>
      </c>
      <c r="D168" s="1210" t="str">
        <f>IF(AND(H168&gt;0,COUNT(K168,L168)&gt;0),J168,IF(H168=0,"",#REF!))</f>
        <v/>
      </c>
      <c r="E168" s="1211">
        <f t="shared" si="77"/>
        <v>122</v>
      </c>
      <c r="F168" s="1053">
        <f t="shared" si="72"/>
        <v>0</v>
      </c>
      <c r="G168" s="1053">
        <f t="shared" si="73"/>
        <v>0</v>
      </c>
      <c r="H168" s="1053">
        <f t="shared" si="74"/>
        <v>0</v>
      </c>
      <c r="I168" s="913"/>
      <c r="J168" s="252"/>
      <c r="K168" s="198"/>
      <c r="L168" s="188"/>
      <c r="M168" s="458"/>
      <c r="N168" s="458"/>
      <c r="O168" s="458"/>
      <c r="P168" s="460"/>
      <c r="Q168" s="460"/>
      <c r="R168" s="213" t="str">
        <f t="shared" si="67"/>
        <v xml:space="preserve"> </v>
      </c>
      <c r="S168" s="85"/>
      <c r="T168" s="79"/>
      <c r="U168" s="79"/>
      <c r="V168" s="79"/>
      <c r="W168" s="79"/>
      <c r="X168" s="79"/>
      <c r="Y168" s="461"/>
      <c r="Z168" s="461"/>
      <c r="AA168" s="86"/>
      <c r="AB168" s="213" t="str">
        <f t="shared" si="76"/>
        <v xml:space="preserve"> </v>
      </c>
      <c r="AC168" s="85"/>
      <c r="AD168" s="459"/>
      <c r="AE168" s="462"/>
      <c r="AF168" s="459"/>
      <c r="AG168" s="1199"/>
      <c r="AH168" s="459"/>
      <c r="AI168" s="459"/>
      <c r="AJ168" s="213" t="str">
        <f t="shared" si="69"/>
        <v xml:space="preserve"> </v>
      </c>
      <c r="AK168" s="213" t="str">
        <f t="shared" si="70"/>
        <v xml:space="preserve"> </v>
      </c>
      <c r="AL168" s="213" t="str">
        <f t="shared" si="71"/>
        <v/>
      </c>
      <c r="AM168" s="457"/>
    </row>
    <row r="169" spans="1:39" ht="26.25" customHeight="1" thickTop="1" thickBot="1">
      <c r="A169" s="1208">
        <f>【A票】【D票】!$D$10</f>
        <v>0</v>
      </c>
      <c r="B169" s="1208">
        <f>【A票】【D票】!$H$10</f>
        <v>0</v>
      </c>
      <c r="C169" s="1209" t="str">
        <f>【A票】【D票】!$K$10</f>
        <v xml:space="preserve"> </v>
      </c>
      <c r="D169" s="1210" t="str">
        <f>IF(AND(H169&gt;0,COUNT(K169,L169)&gt;0),J169,IF(H169=0,"",#REF!))</f>
        <v/>
      </c>
      <c r="E169" s="1211">
        <f t="shared" si="77"/>
        <v>123</v>
      </c>
      <c r="F169" s="1053">
        <f t="shared" si="72"/>
        <v>0</v>
      </c>
      <c r="G169" s="1053">
        <f t="shared" si="73"/>
        <v>0</v>
      </c>
      <c r="H169" s="1053">
        <f t="shared" si="74"/>
        <v>0</v>
      </c>
      <c r="I169" s="913"/>
      <c r="J169" s="252"/>
      <c r="K169" s="198"/>
      <c r="L169" s="188"/>
      <c r="M169" s="458"/>
      <c r="N169" s="458"/>
      <c r="O169" s="458"/>
      <c r="P169" s="460"/>
      <c r="Q169" s="460"/>
      <c r="R169" s="213" t="str">
        <f t="shared" si="67"/>
        <v xml:space="preserve"> </v>
      </c>
      <c r="S169" s="85"/>
      <c r="T169" s="79"/>
      <c r="U169" s="79"/>
      <c r="V169" s="79"/>
      <c r="W169" s="79"/>
      <c r="X169" s="79"/>
      <c r="Y169" s="461"/>
      <c r="Z169" s="461"/>
      <c r="AA169" s="86"/>
      <c r="AB169" s="213" t="str">
        <f t="shared" si="76"/>
        <v xml:space="preserve"> </v>
      </c>
      <c r="AC169" s="85"/>
      <c r="AD169" s="459"/>
      <c r="AE169" s="462"/>
      <c r="AF169" s="459"/>
      <c r="AG169" s="1199"/>
      <c r="AH169" s="459"/>
      <c r="AI169" s="459"/>
      <c r="AJ169" s="213" t="str">
        <f t="shared" si="69"/>
        <v xml:space="preserve"> </v>
      </c>
      <c r="AK169" s="213" t="str">
        <f t="shared" si="70"/>
        <v xml:space="preserve"> </v>
      </c>
      <c r="AL169" s="213" t="str">
        <f t="shared" si="71"/>
        <v/>
      </c>
      <c r="AM169" s="457"/>
    </row>
    <row r="170" spans="1:39" ht="26.25" customHeight="1" thickTop="1" thickBot="1">
      <c r="A170" s="1208">
        <f>【A票】【D票】!$D$10</f>
        <v>0</v>
      </c>
      <c r="B170" s="1208">
        <f>【A票】【D票】!$H$10</f>
        <v>0</v>
      </c>
      <c r="C170" s="1209" t="str">
        <f>【A票】【D票】!$K$10</f>
        <v xml:space="preserve"> </v>
      </c>
      <c r="D170" s="1210" t="str">
        <f>IF(AND(H170&gt;0,COUNT(K170,L170)&gt;0),J170,IF(H170=0,"",#REF!))</f>
        <v/>
      </c>
      <c r="E170" s="1211">
        <f t="shared" si="77"/>
        <v>124</v>
      </c>
      <c r="F170" s="1053">
        <f t="shared" si="72"/>
        <v>0</v>
      </c>
      <c r="G170" s="1053">
        <f t="shared" si="73"/>
        <v>0</v>
      </c>
      <c r="H170" s="1053">
        <f t="shared" si="74"/>
        <v>0</v>
      </c>
      <c r="I170" s="913"/>
      <c r="J170" s="252"/>
      <c r="K170" s="198"/>
      <c r="L170" s="188"/>
      <c r="M170" s="458"/>
      <c r="N170" s="458"/>
      <c r="O170" s="458"/>
      <c r="P170" s="460"/>
      <c r="Q170" s="460"/>
      <c r="R170" s="213" t="str">
        <f t="shared" si="67"/>
        <v xml:space="preserve"> </v>
      </c>
      <c r="S170" s="85"/>
      <c r="T170" s="79"/>
      <c r="U170" s="79"/>
      <c r="V170" s="79"/>
      <c r="W170" s="79"/>
      <c r="X170" s="79"/>
      <c r="Y170" s="461"/>
      <c r="Z170" s="461"/>
      <c r="AA170" s="86"/>
      <c r="AB170" s="213" t="str">
        <f t="shared" si="76"/>
        <v xml:space="preserve"> </v>
      </c>
      <c r="AC170" s="85"/>
      <c r="AD170" s="459"/>
      <c r="AE170" s="462"/>
      <c r="AF170" s="459"/>
      <c r="AG170" s="1199"/>
      <c r="AH170" s="459"/>
      <c r="AI170" s="459"/>
      <c r="AJ170" s="213" t="str">
        <f t="shared" si="69"/>
        <v xml:space="preserve"> </v>
      </c>
      <c r="AK170" s="213" t="str">
        <f t="shared" si="70"/>
        <v xml:space="preserve"> </v>
      </c>
      <c r="AL170" s="213" t="str">
        <f t="shared" si="71"/>
        <v/>
      </c>
      <c r="AM170" s="457"/>
    </row>
    <row r="171" spans="1:39" ht="26.25" customHeight="1" thickTop="1" thickBot="1">
      <c r="A171" s="1208">
        <f>【A票】【D票】!$D$10</f>
        <v>0</v>
      </c>
      <c r="B171" s="1208">
        <f>【A票】【D票】!$H$10</f>
        <v>0</v>
      </c>
      <c r="C171" s="1209" t="str">
        <f>【A票】【D票】!$K$10</f>
        <v xml:space="preserve"> </v>
      </c>
      <c r="D171" s="1210" t="str">
        <f>IF(AND(H171&gt;0,COUNT(K171,L171)&gt;0),J171,IF(H171=0,"",#REF!))</f>
        <v/>
      </c>
      <c r="E171" s="1211">
        <f t="shared" si="77"/>
        <v>125</v>
      </c>
      <c r="F171" s="1053">
        <f t="shared" si="72"/>
        <v>0</v>
      </c>
      <c r="G171" s="1053">
        <f t="shared" si="73"/>
        <v>0</v>
      </c>
      <c r="H171" s="1053">
        <f t="shared" si="74"/>
        <v>0</v>
      </c>
      <c r="I171" s="913"/>
      <c r="J171" s="252"/>
      <c r="K171" s="198"/>
      <c r="L171" s="188"/>
      <c r="M171" s="458"/>
      <c r="N171" s="458"/>
      <c r="O171" s="458"/>
      <c r="P171" s="460"/>
      <c r="Q171" s="460"/>
      <c r="R171" s="213" t="str">
        <f t="shared" si="67"/>
        <v xml:space="preserve"> </v>
      </c>
      <c r="S171" s="85"/>
      <c r="T171" s="79"/>
      <c r="U171" s="79"/>
      <c r="V171" s="79"/>
      <c r="W171" s="79"/>
      <c r="X171" s="79"/>
      <c r="Y171" s="461"/>
      <c r="Z171" s="461"/>
      <c r="AA171" s="86"/>
      <c r="AB171" s="213" t="str">
        <f t="shared" si="76"/>
        <v xml:space="preserve"> </v>
      </c>
      <c r="AC171" s="85"/>
      <c r="AD171" s="459"/>
      <c r="AE171" s="462"/>
      <c r="AF171" s="459"/>
      <c r="AG171" s="1199"/>
      <c r="AH171" s="459"/>
      <c r="AI171" s="459"/>
      <c r="AJ171" s="213" t="str">
        <f t="shared" si="69"/>
        <v xml:space="preserve"> </v>
      </c>
      <c r="AK171" s="213" t="str">
        <f t="shared" si="70"/>
        <v xml:space="preserve"> </v>
      </c>
      <c r="AL171" s="213" t="str">
        <f t="shared" si="71"/>
        <v/>
      </c>
      <c r="AM171" s="457"/>
    </row>
    <row r="172" spans="1:39" ht="26.25" customHeight="1" thickTop="1" thickBot="1">
      <c r="A172" s="1208">
        <f>【A票】【D票】!$D$10</f>
        <v>0</v>
      </c>
      <c r="B172" s="1208">
        <f>【A票】【D票】!$H$10</f>
        <v>0</v>
      </c>
      <c r="C172" s="1209" t="str">
        <f>【A票】【D票】!$K$10</f>
        <v xml:space="preserve"> </v>
      </c>
      <c r="D172" s="1210" t="str">
        <f>IF(AND(H172&gt;0,COUNT(K172,L172)&gt;0),J172,IF(H172=0,"",#REF!))</f>
        <v/>
      </c>
      <c r="E172" s="1211">
        <f t="shared" si="77"/>
        <v>126</v>
      </c>
      <c r="F172" s="1053">
        <f t="shared" si="72"/>
        <v>0</v>
      </c>
      <c r="G172" s="1053">
        <f t="shared" si="73"/>
        <v>0</v>
      </c>
      <c r="H172" s="1053">
        <f t="shared" si="74"/>
        <v>0</v>
      </c>
      <c r="I172" s="913"/>
      <c r="J172" s="252"/>
      <c r="K172" s="198"/>
      <c r="L172" s="188"/>
      <c r="M172" s="458"/>
      <c r="N172" s="458"/>
      <c r="O172" s="458"/>
      <c r="P172" s="460"/>
      <c r="Q172" s="460"/>
      <c r="R172" s="213" t="str">
        <f t="shared" si="67"/>
        <v xml:space="preserve"> </v>
      </c>
      <c r="S172" s="85"/>
      <c r="T172" s="79"/>
      <c r="U172" s="79"/>
      <c r="V172" s="79"/>
      <c r="W172" s="79"/>
      <c r="X172" s="79"/>
      <c r="Y172" s="461"/>
      <c r="Z172" s="461"/>
      <c r="AA172" s="86"/>
      <c r="AB172" s="213" t="str">
        <f t="shared" si="76"/>
        <v xml:space="preserve"> </v>
      </c>
      <c r="AC172" s="85"/>
      <c r="AD172" s="459"/>
      <c r="AE172" s="462"/>
      <c r="AF172" s="459"/>
      <c r="AG172" s="1199"/>
      <c r="AH172" s="459"/>
      <c r="AI172" s="459"/>
      <c r="AJ172" s="213" t="str">
        <f t="shared" si="69"/>
        <v xml:space="preserve"> </v>
      </c>
      <c r="AK172" s="213" t="str">
        <f t="shared" si="70"/>
        <v xml:space="preserve"> </v>
      </c>
      <c r="AL172" s="213" t="str">
        <f t="shared" si="71"/>
        <v/>
      </c>
      <c r="AM172" s="457"/>
    </row>
    <row r="173" spans="1:39" ht="26.25" customHeight="1" thickTop="1" thickBot="1">
      <c r="A173" s="1208">
        <f>【A票】【D票】!$D$10</f>
        <v>0</v>
      </c>
      <c r="B173" s="1208">
        <f>【A票】【D票】!$H$10</f>
        <v>0</v>
      </c>
      <c r="C173" s="1209" t="str">
        <f>【A票】【D票】!$K$10</f>
        <v xml:space="preserve"> </v>
      </c>
      <c r="D173" s="1210" t="str">
        <f>IF(AND(H173&gt;0,COUNT(K173,L173)&gt;0),J173,IF(H173=0,"",#REF!))</f>
        <v/>
      </c>
      <c r="E173" s="1211">
        <f t="shared" si="77"/>
        <v>127</v>
      </c>
      <c r="F173" s="1053">
        <f t="shared" si="72"/>
        <v>0</v>
      </c>
      <c r="G173" s="1053">
        <f t="shared" si="73"/>
        <v>0</v>
      </c>
      <c r="H173" s="1053">
        <f t="shared" si="74"/>
        <v>0</v>
      </c>
      <c r="I173" s="913"/>
      <c r="J173" s="252"/>
      <c r="K173" s="198"/>
      <c r="L173" s="188"/>
      <c r="M173" s="458"/>
      <c r="N173" s="458"/>
      <c r="O173" s="458"/>
      <c r="P173" s="460"/>
      <c r="Q173" s="460"/>
      <c r="R173" s="213" t="str">
        <f t="shared" si="67"/>
        <v xml:space="preserve"> </v>
      </c>
      <c r="S173" s="85"/>
      <c r="T173" s="79"/>
      <c r="U173" s="79"/>
      <c r="V173" s="79"/>
      <c r="W173" s="79"/>
      <c r="X173" s="79"/>
      <c r="Y173" s="461"/>
      <c r="Z173" s="461"/>
      <c r="AA173" s="86"/>
      <c r="AB173" s="213" t="str">
        <f t="shared" si="76"/>
        <v xml:space="preserve"> </v>
      </c>
      <c r="AC173" s="85"/>
      <c r="AD173" s="459"/>
      <c r="AE173" s="462"/>
      <c r="AF173" s="459"/>
      <c r="AG173" s="1199"/>
      <c r="AH173" s="459"/>
      <c r="AI173" s="459"/>
      <c r="AJ173" s="213" t="str">
        <f t="shared" si="69"/>
        <v xml:space="preserve"> </v>
      </c>
      <c r="AK173" s="213" t="str">
        <f t="shared" si="70"/>
        <v xml:space="preserve"> </v>
      </c>
      <c r="AL173" s="213" t="str">
        <f t="shared" si="71"/>
        <v/>
      </c>
      <c r="AM173" s="457"/>
    </row>
    <row r="174" spans="1:39" ht="26.25" customHeight="1" thickTop="1" thickBot="1">
      <c r="A174" s="1208">
        <f>【A票】【D票】!$D$10</f>
        <v>0</v>
      </c>
      <c r="B174" s="1208">
        <f>【A票】【D票】!$H$10</f>
        <v>0</v>
      </c>
      <c r="C174" s="1209" t="str">
        <f>【A票】【D票】!$K$10</f>
        <v xml:space="preserve"> </v>
      </c>
      <c r="D174" s="1210" t="str">
        <f>IF(AND(H174&gt;0,COUNT(K174,L174)&gt;0),J174,IF(H174=0,"",#REF!))</f>
        <v/>
      </c>
      <c r="E174" s="1211">
        <f t="shared" si="77"/>
        <v>128</v>
      </c>
      <c r="F174" s="1053">
        <f t="shared" si="72"/>
        <v>0</v>
      </c>
      <c r="G174" s="1053">
        <f t="shared" si="73"/>
        <v>0</v>
      </c>
      <c r="H174" s="1053">
        <f t="shared" si="74"/>
        <v>0</v>
      </c>
      <c r="I174" s="913"/>
      <c r="J174" s="252"/>
      <c r="K174" s="198"/>
      <c r="L174" s="188"/>
      <c r="M174" s="458"/>
      <c r="N174" s="458"/>
      <c r="O174" s="458"/>
      <c r="P174" s="460"/>
      <c r="Q174" s="460"/>
      <c r="R174" s="213" t="str">
        <f t="shared" si="67"/>
        <v xml:space="preserve"> </v>
      </c>
      <c r="S174" s="85"/>
      <c r="T174" s="79"/>
      <c r="U174" s="79"/>
      <c r="V174" s="79"/>
      <c r="W174" s="79"/>
      <c r="X174" s="79"/>
      <c r="Y174" s="461"/>
      <c r="Z174" s="461"/>
      <c r="AA174" s="86"/>
      <c r="AB174" s="213" t="str">
        <f t="shared" si="76"/>
        <v xml:space="preserve"> </v>
      </c>
      <c r="AC174" s="85"/>
      <c r="AD174" s="459"/>
      <c r="AE174" s="462"/>
      <c r="AF174" s="459"/>
      <c r="AG174" s="1199"/>
      <c r="AH174" s="459"/>
      <c r="AI174" s="459"/>
      <c r="AJ174" s="213" t="str">
        <f t="shared" si="69"/>
        <v xml:space="preserve"> </v>
      </c>
      <c r="AK174" s="213" t="str">
        <f t="shared" si="70"/>
        <v xml:space="preserve"> </v>
      </c>
      <c r="AL174" s="213" t="str">
        <f t="shared" si="71"/>
        <v/>
      </c>
      <c r="AM174" s="457"/>
    </row>
    <row r="175" spans="1:39" ht="26.25" customHeight="1" thickTop="1" thickBot="1">
      <c r="A175" s="1208">
        <f>【A票】【D票】!$D$10</f>
        <v>0</v>
      </c>
      <c r="B175" s="1208">
        <f>【A票】【D票】!$H$10</f>
        <v>0</v>
      </c>
      <c r="C175" s="1209" t="str">
        <f>【A票】【D票】!$K$10</f>
        <v xml:space="preserve"> </v>
      </c>
      <c r="D175" s="1210" t="str">
        <f>IF(AND(H175&gt;0,COUNT(K175,L175)&gt;0),J175,IF(H175=0,"",#REF!))</f>
        <v/>
      </c>
      <c r="E175" s="1211">
        <f t="shared" si="77"/>
        <v>129</v>
      </c>
      <c r="F175" s="1053">
        <f t="shared" si="72"/>
        <v>0</v>
      </c>
      <c r="G175" s="1053">
        <f t="shared" si="73"/>
        <v>0</v>
      </c>
      <c r="H175" s="1053">
        <f t="shared" si="74"/>
        <v>0</v>
      </c>
      <c r="I175" s="913"/>
      <c r="J175" s="252"/>
      <c r="K175" s="198"/>
      <c r="L175" s="188"/>
      <c r="M175" s="458"/>
      <c r="N175" s="458"/>
      <c r="O175" s="458"/>
      <c r="P175" s="460"/>
      <c r="Q175" s="460"/>
      <c r="R175" s="213" t="str">
        <f t="shared" ref="R175:R238" si="78">IF(OR(AND(D174="",COUNTA(J175:L175)&gt;0),AND(AND(F174+G174+H174&lt;&gt;3,F174*G174*H174&lt;&gt;0),OR(K175&gt;0,L175&gt;0))),"附1直前事例の被虐待者・虐待者の人数を確認。",IF(AND(J175&lt;&gt;"",H174&gt;1),"附1直前事例の被虐待者・虐待者の人数を確認。",IF(AND(F175=0,COUNTA(M175:Q175)&gt;0),"附1_1)被虐待者の人数の超過・または人数未記入",IF(AND(F175&gt;0,COUNTA(M175:Q175)&lt;5),"附2記入漏れあり",IF(AND(COUNTA(K175:L175)&gt;0,J175=""),"整理番号未記入",IF(AND(M175=M$24,N175=N$31,O175=O$30,P175=P$29,Q175=Q$27),"附2がすべて不明※個人が特定されている場合のみ回答"," "))))))</f>
        <v xml:space="preserve"> </v>
      </c>
      <c r="S175" s="85"/>
      <c r="T175" s="79"/>
      <c r="U175" s="79"/>
      <c r="V175" s="79"/>
      <c r="W175" s="79"/>
      <c r="X175" s="79"/>
      <c r="Y175" s="461"/>
      <c r="Z175" s="461"/>
      <c r="AA175" s="86"/>
      <c r="AB175" s="213" t="str">
        <f t="shared" si="76"/>
        <v xml:space="preserve"> </v>
      </c>
      <c r="AC175" s="85"/>
      <c r="AD175" s="459"/>
      <c r="AE175" s="462"/>
      <c r="AF175" s="459"/>
      <c r="AG175" s="1199"/>
      <c r="AH175" s="459"/>
      <c r="AI175" s="459"/>
      <c r="AJ175" s="213" t="str">
        <f t="shared" si="69"/>
        <v xml:space="preserve"> </v>
      </c>
      <c r="AK175" s="213" t="str">
        <f t="shared" si="70"/>
        <v xml:space="preserve"> </v>
      </c>
      <c r="AL175" s="213" t="str">
        <f t="shared" si="71"/>
        <v/>
      </c>
      <c r="AM175" s="457"/>
    </row>
    <row r="176" spans="1:39" ht="26.25" customHeight="1" thickTop="1" thickBot="1">
      <c r="A176" s="1208">
        <f>【A票】【D票】!$D$10</f>
        <v>0</v>
      </c>
      <c r="B176" s="1208">
        <f>【A票】【D票】!$H$10</f>
        <v>0</v>
      </c>
      <c r="C176" s="1209" t="str">
        <f>【A票】【D票】!$K$10</f>
        <v xml:space="preserve"> </v>
      </c>
      <c r="D176" s="1210" t="str">
        <f>IF(AND(H176&gt;0,COUNT(K176,L176)&gt;0),J176,IF(H176=0,"",#REF!))</f>
        <v/>
      </c>
      <c r="E176" s="1211">
        <f t="shared" si="77"/>
        <v>130</v>
      </c>
      <c r="F176" s="1053">
        <f t="shared" si="72"/>
        <v>0</v>
      </c>
      <c r="G176" s="1053">
        <f t="shared" si="73"/>
        <v>0</v>
      </c>
      <c r="H176" s="1053">
        <f t="shared" si="74"/>
        <v>0</v>
      </c>
      <c r="I176" s="913"/>
      <c r="J176" s="252"/>
      <c r="K176" s="198"/>
      <c r="L176" s="188"/>
      <c r="M176" s="458"/>
      <c r="N176" s="458"/>
      <c r="O176" s="458"/>
      <c r="P176" s="460"/>
      <c r="Q176" s="460"/>
      <c r="R176" s="213" t="str">
        <f t="shared" si="78"/>
        <v xml:space="preserve"> </v>
      </c>
      <c r="S176" s="85"/>
      <c r="T176" s="79"/>
      <c r="U176" s="79"/>
      <c r="V176" s="79"/>
      <c r="W176" s="79"/>
      <c r="X176" s="79"/>
      <c r="Y176" s="461"/>
      <c r="Z176" s="461"/>
      <c r="AA176" s="86"/>
      <c r="AB176" s="213" t="str">
        <f t="shared" si="76"/>
        <v xml:space="preserve"> </v>
      </c>
      <c r="AC176" s="85"/>
      <c r="AD176" s="459"/>
      <c r="AE176" s="462"/>
      <c r="AF176" s="459"/>
      <c r="AG176" s="1199"/>
      <c r="AH176" s="459"/>
      <c r="AI176" s="459"/>
      <c r="AJ176" s="213" t="str">
        <f t="shared" ref="AJ176:AJ239" si="79">IF(AND(G176&gt;0,COUNTA(AC176:AD176,AF176,AG176)&lt;4),"附4記入漏れ",IF(AND(G176=0,COUNTA(AC176:AI176)&gt;0),"附1_2)虐待者の人数の超過・または人数未記入",IF(AND(AC176=AC$27,AD176=AD$30,AF176=AF$24,AH176=AH$24),"附4すべて不明※個人が特定されている場合のみ回答"," ")))</f>
        <v xml:space="preserve"> </v>
      </c>
      <c r="AK176" s="213" t="str">
        <f t="shared" ref="AK176:AK239" si="80">IF(AND(AD176=AD$29,AE176=""),"3)その他あり→具体的内容記入",IF(AND(AD176&lt;&gt;AD$29,AE176&lt;&gt;""),"具体的内容あり→3)その他記入",
IF(AND(OR(AG176=AG$25,AG176=AG$26),AH176=""),"夜勤専従、スポット・日雇い派遣等あり→雇用方法記入",IF(AND(OR(AG176=AG$22,AG176=AG$23,AG176=AG$24,AG176=AG$28),AH176&lt;&gt;""),"夜勤専従、スポット・日雇い派遣等ではない→雇用方法記入不要",
IF(AND(AG176=AG$27,AI176=""),"4)その他あり→具体的内容記入",IF(AND(AG176&lt;&gt;AG$27,AI176&lt;&gt;""),"具体的内容あり→4)その他記入"," "))))))</f>
        <v xml:space="preserve"> </v>
      </c>
      <c r="AL176" s="213" t="str">
        <f t="shared" ref="AL176:AL239" si="81">IF(SUM(COUNTIF(R176," ")+COUNTIF(AB176," ")+COUNTIF(AJ176:AK176," "))&lt;4,"エラーが残っています","")</f>
        <v/>
      </c>
      <c r="AM176" s="457"/>
    </row>
    <row r="177" spans="1:39" ht="26.25" customHeight="1" thickTop="1" thickBot="1">
      <c r="A177" s="1208">
        <f>【A票】【D票】!$D$10</f>
        <v>0</v>
      </c>
      <c r="B177" s="1208">
        <f>【A票】【D票】!$H$10</f>
        <v>0</v>
      </c>
      <c r="C177" s="1209" t="str">
        <f>【A票】【D票】!$K$10</f>
        <v xml:space="preserve"> </v>
      </c>
      <c r="D177" s="1210" t="str">
        <f>IF(AND(H177&gt;0,COUNT(K177,L177)&gt;0),J177,IF(H177=0,"",#REF!))</f>
        <v/>
      </c>
      <c r="E177" s="1211">
        <f t="shared" si="77"/>
        <v>131</v>
      </c>
      <c r="F177" s="1053">
        <f t="shared" si="72"/>
        <v>0</v>
      </c>
      <c r="G177" s="1053">
        <f t="shared" si="73"/>
        <v>0</v>
      </c>
      <c r="H177" s="1053">
        <f t="shared" si="74"/>
        <v>0</v>
      </c>
      <c r="I177" s="913"/>
      <c r="J177" s="252"/>
      <c r="K177" s="198"/>
      <c r="L177" s="188"/>
      <c r="M177" s="458"/>
      <c r="N177" s="458"/>
      <c r="O177" s="458"/>
      <c r="P177" s="460"/>
      <c r="Q177" s="460"/>
      <c r="R177" s="213" t="str">
        <f t="shared" si="78"/>
        <v xml:space="preserve"> </v>
      </c>
      <c r="S177" s="85"/>
      <c r="T177" s="79"/>
      <c r="U177" s="79"/>
      <c r="V177" s="79"/>
      <c r="W177" s="79"/>
      <c r="X177" s="79"/>
      <c r="Y177" s="461"/>
      <c r="Z177" s="461"/>
      <c r="AA177" s="86"/>
      <c r="AB177" s="213" t="str">
        <f t="shared" si="76"/>
        <v xml:space="preserve"> </v>
      </c>
      <c r="AC177" s="85"/>
      <c r="AD177" s="459"/>
      <c r="AE177" s="462"/>
      <c r="AF177" s="459"/>
      <c r="AG177" s="1199"/>
      <c r="AH177" s="459"/>
      <c r="AI177" s="459"/>
      <c r="AJ177" s="213" t="str">
        <f t="shared" si="79"/>
        <v xml:space="preserve"> </v>
      </c>
      <c r="AK177" s="213" t="str">
        <f t="shared" si="80"/>
        <v xml:space="preserve"> </v>
      </c>
      <c r="AL177" s="213" t="str">
        <f t="shared" si="81"/>
        <v/>
      </c>
      <c r="AM177" s="457"/>
    </row>
    <row r="178" spans="1:39" ht="26.25" customHeight="1" thickTop="1" thickBot="1">
      <c r="A178" s="1208">
        <f>【A票】【D票】!$D$10</f>
        <v>0</v>
      </c>
      <c r="B178" s="1208">
        <f>【A票】【D票】!$H$10</f>
        <v>0</v>
      </c>
      <c r="C178" s="1209" t="str">
        <f>【A票】【D票】!$K$10</f>
        <v xml:space="preserve"> </v>
      </c>
      <c r="D178" s="1210" t="str">
        <f>IF(AND(H178&gt;0,COUNT(K178,L178)&gt;0),J178,IF(H178=0,"",#REF!))</f>
        <v/>
      </c>
      <c r="E178" s="1211">
        <f t="shared" si="77"/>
        <v>132</v>
      </c>
      <c r="F178" s="1053">
        <f t="shared" si="72"/>
        <v>0</v>
      </c>
      <c r="G178" s="1053">
        <f t="shared" si="73"/>
        <v>0</v>
      </c>
      <c r="H178" s="1053">
        <f t="shared" si="74"/>
        <v>0</v>
      </c>
      <c r="I178" s="913"/>
      <c r="J178" s="252"/>
      <c r="K178" s="198"/>
      <c r="L178" s="188"/>
      <c r="M178" s="458"/>
      <c r="N178" s="458"/>
      <c r="O178" s="458"/>
      <c r="P178" s="460"/>
      <c r="Q178" s="460"/>
      <c r="R178" s="213" t="str">
        <f t="shared" si="78"/>
        <v xml:space="preserve"> </v>
      </c>
      <c r="S178" s="85"/>
      <c r="T178" s="79"/>
      <c r="U178" s="79"/>
      <c r="V178" s="79"/>
      <c r="W178" s="79"/>
      <c r="X178" s="79"/>
      <c r="Y178" s="461"/>
      <c r="Z178" s="461"/>
      <c r="AA178" s="86"/>
      <c r="AB178" s="213" t="str">
        <f t="shared" si="76"/>
        <v xml:space="preserve"> </v>
      </c>
      <c r="AC178" s="85"/>
      <c r="AD178" s="459"/>
      <c r="AE178" s="462"/>
      <c r="AF178" s="459"/>
      <c r="AG178" s="1199"/>
      <c r="AH178" s="459"/>
      <c r="AI178" s="459"/>
      <c r="AJ178" s="213" t="str">
        <f t="shared" si="79"/>
        <v xml:space="preserve"> </v>
      </c>
      <c r="AK178" s="213" t="str">
        <f t="shared" si="80"/>
        <v xml:space="preserve"> </v>
      </c>
      <c r="AL178" s="213" t="str">
        <f t="shared" si="81"/>
        <v/>
      </c>
      <c r="AM178" s="457"/>
    </row>
    <row r="179" spans="1:39" ht="26.25" customHeight="1" thickTop="1" thickBot="1">
      <c r="A179" s="1208">
        <f>【A票】【D票】!$D$10</f>
        <v>0</v>
      </c>
      <c r="B179" s="1208">
        <f>【A票】【D票】!$H$10</f>
        <v>0</v>
      </c>
      <c r="C179" s="1209" t="str">
        <f>【A票】【D票】!$K$10</f>
        <v xml:space="preserve"> </v>
      </c>
      <c r="D179" s="1210" t="str">
        <f>IF(AND(H179&gt;0,COUNT(K179,L179)&gt;0),J179,IF(H179=0,"",#REF!))</f>
        <v/>
      </c>
      <c r="E179" s="1211">
        <f t="shared" si="77"/>
        <v>133</v>
      </c>
      <c r="F179" s="1053">
        <f t="shared" si="72"/>
        <v>0</v>
      </c>
      <c r="G179" s="1053">
        <f t="shared" si="73"/>
        <v>0</v>
      </c>
      <c r="H179" s="1053">
        <f t="shared" si="74"/>
        <v>0</v>
      </c>
      <c r="I179" s="913"/>
      <c r="J179" s="252"/>
      <c r="K179" s="198"/>
      <c r="L179" s="188"/>
      <c r="M179" s="458"/>
      <c r="N179" s="458"/>
      <c r="O179" s="458"/>
      <c r="P179" s="460"/>
      <c r="Q179" s="460"/>
      <c r="R179" s="213" t="str">
        <f t="shared" si="78"/>
        <v xml:space="preserve"> </v>
      </c>
      <c r="S179" s="85"/>
      <c r="T179" s="79"/>
      <c r="U179" s="79"/>
      <c r="V179" s="79"/>
      <c r="W179" s="79"/>
      <c r="X179" s="79"/>
      <c r="Y179" s="461"/>
      <c r="Z179" s="461"/>
      <c r="AA179" s="86"/>
      <c r="AB179" s="213" t="str">
        <f t="shared" si="76"/>
        <v xml:space="preserve"> </v>
      </c>
      <c r="AC179" s="85"/>
      <c r="AD179" s="459"/>
      <c r="AE179" s="462"/>
      <c r="AF179" s="459"/>
      <c r="AG179" s="1199"/>
      <c r="AH179" s="459"/>
      <c r="AI179" s="459"/>
      <c r="AJ179" s="213" t="str">
        <f t="shared" si="79"/>
        <v xml:space="preserve"> </v>
      </c>
      <c r="AK179" s="213" t="str">
        <f t="shared" si="80"/>
        <v xml:space="preserve"> </v>
      </c>
      <c r="AL179" s="213" t="str">
        <f t="shared" si="81"/>
        <v/>
      </c>
      <c r="AM179" s="457"/>
    </row>
    <row r="180" spans="1:39" ht="26.25" customHeight="1" thickTop="1" thickBot="1">
      <c r="A180" s="1208">
        <f>【A票】【D票】!$D$10</f>
        <v>0</v>
      </c>
      <c r="B180" s="1208">
        <f>【A票】【D票】!$H$10</f>
        <v>0</v>
      </c>
      <c r="C180" s="1209" t="str">
        <f>【A票】【D票】!$K$10</f>
        <v xml:space="preserve"> </v>
      </c>
      <c r="D180" s="1210" t="str">
        <f>IF(AND(H180&gt;0,COUNT(K180,L180)&gt;0),J180,IF(H180=0,"",#REF!))</f>
        <v/>
      </c>
      <c r="E180" s="1211">
        <f t="shared" si="77"/>
        <v>134</v>
      </c>
      <c r="F180" s="1053">
        <f t="shared" si="72"/>
        <v>0</v>
      </c>
      <c r="G180" s="1053">
        <f t="shared" si="73"/>
        <v>0</v>
      </c>
      <c r="H180" s="1053">
        <f t="shared" si="74"/>
        <v>0</v>
      </c>
      <c r="I180" s="913"/>
      <c r="J180" s="252"/>
      <c r="K180" s="198"/>
      <c r="L180" s="188"/>
      <c r="M180" s="458"/>
      <c r="N180" s="458"/>
      <c r="O180" s="458"/>
      <c r="P180" s="460"/>
      <c r="Q180" s="460"/>
      <c r="R180" s="213" t="str">
        <f t="shared" si="78"/>
        <v xml:space="preserve"> </v>
      </c>
      <c r="S180" s="85"/>
      <c r="T180" s="79"/>
      <c r="U180" s="79"/>
      <c r="V180" s="79"/>
      <c r="W180" s="79"/>
      <c r="X180" s="79"/>
      <c r="Y180" s="461"/>
      <c r="Z180" s="461"/>
      <c r="AA180" s="86"/>
      <c r="AB180" s="213" t="str">
        <f t="shared" si="76"/>
        <v xml:space="preserve"> </v>
      </c>
      <c r="AC180" s="85"/>
      <c r="AD180" s="459"/>
      <c r="AE180" s="462"/>
      <c r="AF180" s="459"/>
      <c r="AG180" s="1199"/>
      <c r="AH180" s="459"/>
      <c r="AI180" s="459"/>
      <c r="AJ180" s="213" t="str">
        <f t="shared" si="79"/>
        <v xml:space="preserve"> </v>
      </c>
      <c r="AK180" s="213" t="str">
        <f t="shared" si="80"/>
        <v xml:space="preserve"> </v>
      </c>
      <c r="AL180" s="213" t="str">
        <f t="shared" si="81"/>
        <v/>
      </c>
      <c r="AM180" s="457"/>
    </row>
    <row r="181" spans="1:39" ht="26.25" customHeight="1" thickTop="1" thickBot="1">
      <c r="A181" s="1208">
        <f>【A票】【D票】!$D$10</f>
        <v>0</v>
      </c>
      <c r="B181" s="1208">
        <f>【A票】【D票】!$H$10</f>
        <v>0</v>
      </c>
      <c r="C181" s="1209" t="str">
        <f>【A票】【D票】!$K$10</f>
        <v xml:space="preserve"> </v>
      </c>
      <c r="D181" s="1210" t="str">
        <f>IF(AND(H181&gt;0,COUNT(K181,L181)&gt;0),J181,IF(H181=0,"",#REF!))</f>
        <v/>
      </c>
      <c r="E181" s="1211">
        <f t="shared" si="77"/>
        <v>135</v>
      </c>
      <c r="F181" s="1053">
        <f t="shared" si="72"/>
        <v>0</v>
      </c>
      <c r="G181" s="1053">
        <f t="shared" si="73"/>
        <v>0</v>
      </c>
      <c r="H181" s="1053">
        <f t="shared" si="74"/>
        <v>0</v>
      </c>
      <c r="I181" s="913"/>
      <c r="J181" s="252"/>
      <c r="K181" s="198"/>
      <c r="L181" s="188"/>
      <c r="M181" s="458"/>
      <c r="N181" s="458"/>
      <c r="O181" s="458"/>
      <c r="P181" s="460"/>
      <c r="Q181" s="460"/>
      <c r="R181" s="213" t="str">
        <f t="shared" si="78"/>
        <v xml:space="preserve"> </v>
      </c>
      <c r="S181" s="85"/>
      <c r="T181" s="79"/>
      <c r="U181" s="79"/>
      <c r="V181" s="79"/>
      <c r="W181" s="79"/>
      <c r="X181" s="79"/>
      <c r="Y181" s="461"/>
      <c r="Z181" s="461"/>
      <c r="AA181" s="86"/>
      <c r="AB181" s="213" t="str">
        <f t="shared" si="76"/>
        <v xml:space="preserve"> </v>
      </c>
      <c r="AC181" s="85"/>
      <c r="AD181" s="459"/>
      <c r="AE181" s="462"/>
      <c r="AF181" s="459"/>
      <c r="AG181" s="1199"/>
      <c r="AH181" s="459"/>
      <c r="AI181" s="459"/>
      <c r="AJ181" s="213" t="str">
        <f t="shared" si="79"/>
        <v xml:space="preserve"> </v>
      </c>
      <c r="AK181" s="213" t="str">
        <f t="shared" si="80"/>
        <v xml:space="preserve"> </v>
      </c>
      <c r="AL181" s="213" t="str">
        <f t="shared" si="81"/>
        <v/>
      </c>
      <c r="AM181" s="457"/>
    </row>
    <row r="182" spans="1:39" ht="26.25" customHeight="1" thickTop="1" thickBot="1">
      <c r="A182" s="1208">
        <f>【A票】【D票】!$D$10</f>
        <v>0</v>
      </c>
      <c r="B182" s="1208">
        <f>【A票】【D票】!$H$10</f>
        <v>0</v>
      </c>
      <c r="C182" s="1209" t="str">
        <f>【A票】【D票】!$K$10</f>
        <v xml:space="preserve"> </v>
      </c>
      <c r="D182" s="1210" t="str">
        <f>IF(AND(H182&gt;0,COUNT(K182,L182)&gt;0),J182,IF(H182=0,"",#REF!))</f>
        <v/>
      </c>
      <c r="E182" s="1211">
        <f t="shared" si="77"/>
        <v>136</v>
      </c>
      <c r="F182" s="1053">
        <f t="shared" si="72"/>
        <v>0</v>
      </c>
      <c r="G182" s="1053">
        <f t="shared" si="73"/>
        <v>0</v>
      </c>
      <c r="H182" s="1053">
        <f t="shared" si="74"/>
        <v>0</v>
      </c>
      <c r="I182" s="913"/>
      <c r="J182" s="252"/>
      <c r="K182" s="198"/>
      <c r="L182" s="188"/>
      <c r="M182" s="458"/>
      <c r="N182" s="458"/>
      <c r="O182" s="458"/>
      <c r="P182" s="460"/>
      <c r="Q182" s="460"/>
      <c r="R182" s="213" t="str">
        <f t="shared" si="78"/>
        <v xml:space="preserve"> </v>
      </c>
      <c r="S182" s="85"/>
      <c r="T182" s="79"/>
      <c r="U182" s="79"/>
      <c r="V182" s="79"/>
      <c r="W182" s="79"/>
      <c r="X182" s="79"/>
      <c r="Y182" s="461"/>
      <c r="Z182" s="461"/>
      <c r="AA182" s="86"/>
      <c r="AB182" s="213" t="str">
        <f t="shared" si="76"/>
        <v xml:space="preserve"> </v>
      </c>
      <c r="AC182" s="85"/>
      <c r="AD182" s="459"/>
      <c r="AE182" s="462"/>
      <c r="AF182" s="459"/>
      <c r="AG182" s="1199"/>
      <c r="AH182" s="459"/>
      <c r="AI182" s="459"/>
      <c r="AJ182" s="213" t="str">
        <f t="shared" si="79"/>
        <v xml:space="preserve"> </v>
      </c>
      <c r="AK182" s="213" t="str">
        <f t="shared" si="80"/>
        <v xml:space="preserve"> </v>
      </c>
      <c r="AL182" s="213" t="str">
        <f t="shared" si="81"/>
        <v/>
      </c>
      <c r="AM182" s="457"/>
    </row>
    <row r="183" spans="1:39" ht="26.25" customHeight="1" thickTop="1" thickBot="1">
      <c r="A183" s="1208">
        <f>【A票】【D票】!$D$10</f>
        <v>0</v>
      </c>
      <c r="B183" s="1208">
        <f>【A票】【D票】!$H$10</f>
        <v>0</v>
      </c>
      <c r="C183" s="1209" t="str">
        <f>【A票】【D票】!$K$10</f>
        <v xml:space="preserve"> </v>
      </c>
      <c r="D183" s="1210" t="str">
        <f>IF(AND(H183&gt;0,COUNT(K183,L183)&gt;0),J183,IF(H183=0,"",#REF!))</f>
        <v/>
      </c>
      <c r="E183" s="1211">
        <f t="shared" si="77"/>
        <v>137</v>
      </c>
      <c r="F183" s="1053">
        <f t="shared" si="72"/>
        <v>0</v>
      </c>
      <c r="G183" s="1053">
        <f t="shared" si="73"/>
        <v>0</v>
      </c>
      <c r="H183" s="1053">
        <f t="shared" si="74"/>
        <v>0</v>
      </c>
      <c r="I183" s="913"/>
      <c r="J183" s="252"/>
      <c r="K183" s="198"/>
      <c r="L183" s="188"/>
      <c r="M183" s="458"/>
      <c r="N183" s="458"/>
      <c r="O183" s="458"/>
      <c r="P183" s="460"/>
      <c r="Q183" s="460"/>
      <c r="R183" s="213" t="str">
        <f t="shared" si="78"/>
        <v xml:space="preserve"> </v>
      </c>
      <c r="S183" s="85"/>
      <c r="T183" s="79"/>
      <c r="U183" s="79"/>
      <c r="V183" s="79"/>
      <c r="W183" s="79"/>
      <c r="X183" s="79"/>
      <c r="Y183" s="461"/>
      <c r="Z183" s="461"/>
      <c r="AA183" s="86"/>
      <c r="AB183" s="213" t="str">
        <f t="shared" si="76"/>
        <v xml:space="preserve"> </v>
      </c>
      <c r="AC183" s="85"/>
      <c r="AD183" s="459"/>
      <c r="AE183" s="462"/>
      <c r="AF183" s="459"/>
      <c r="AG183" s="1199"/>
      <c r="AH183" s="459"/>
      <c r="AI183" s="459"/>
      <c r="AJ183" s="213" t="str">
        <f t="shared" si="79"/>
        <v xml:space="preserve"> </v>
      </c>
      <c r="AK183" s="213" t="str">
        <f t="shared" si="80"/>
        <v xml:space="preserve"> </v>
      </c>
      <c r="AL183" s="213" t="str">
        <f t="shared" si="81"/>
        <v/>
      </c>
      <c r="AM183" s="457"/>
    </row>
    <row r="184" spans="1:39" ht="26.25" customHeight="1" thickTop="1" thickBot="1">
      <c r="A184" s="1208">
        <f>【A票】【D票】!$D$10</f>
        <v>0</v>
      </c>
      <c r="B184" s="1208">
        <f>【A票】【D票】!$H$10</f>
        <v>0</v>
      </c>
      <c r="C184" s="1209" t="str">
        <f>【A票】【D票】!$K$10</f>
        <v xml:space="preserve"> </v>
      </c>
      <c r="D184" s="1210" t="str">
        <f>IF(AND(H184&gt;0,COUNT(K184,L184)&gt;0),J184,IF(H184=0,"",#REF!))</f>
        <v/>
      </c>
      <c r="E184" s="1211">
        <f t="shared" si="77"/>
        <v>138</v>
      </c>
      <c r="F184" s="1053">
        <f t="shared" si="72"/>
        <v>0</v>
      </c>
      <c r="G184" s="1053">
        <f t="shared" si="73"/>
        <v>0</v>
      </c>
      <c r="H184" s="1053">
        <f t="shared" si="74"/>
        <v>0</v>
      </c>
      <c r="I184" s="913"/>
      <c r="J184" s="252"/>
      <c r="K184" s="198"/>
      <c r="L184" s="188"/>
      <c r="M184" s="458"/>
      <c r="N184" s="458"/>
      <c r="O184" s="458"/>
      <c r="P184" s="460"/>
      <c r="Q184" s="460"/>
      <c r="R184" s="213" t="str">
        <f t="shared" si="78"/>
        <v xml:space="preserve"> </v>
      </c>
      <c r="S184" s="85"/>
      <c r="T184" s="79"/>
      <c r="U184" s="79"/>
      <c r="V184" s="79"/>
      <c r="W184" s="79"/>
      <c r="X184" s="79"/>
      <c r="Y184" s="461"/>
      <c r="Z184" s="461"/>
      <c r="AA184" s="86"/>
      <c r="AB184" s="213" t="str">
        <f t="shared" si="76"/>
        <v xml:space="preserve"> </v>
      </c>
      <c r="AC184" s="85"/>
      <c r="AD184" s="459"/>
      <c r="AE184" s="462"/>
      <c r="AF184" s="459"/>
      <c r="AG184" s="1199"/>
      <c r="AH184" s="459"/>
      <c r="AI184" s="459"/>
      <c r="AJ184" s="213" t="str">
        <f t="shared" si="79"/>
        <v xml:space="preserve"> </v>
      </c>
      <c r="AK184" s="213" t="str">
        <f t="shared" si="80"/>
        <v xml:space="preserve"> </v>
      </c>
      <c r="AL184" s="213" t="str">
        <f t="shared" si="81"/>
        <v/>
      </c>
      <c r="AM184" s="457"/>
    </row>
    <row r="185" spans="1:39" ht="26.25" customHeight="1" thickTop="1" thickBot="1">
      <c r="A185" s="1208">
        <f>【A票】【D票】!$D$10</f>
        <v>0</v>
      </c>
      <c r="B185" s="1208">
        <f>【A票】【D票】!$H$10</f>
        <v>0</v>
      </c>
      <c r="C185" s="1209" t="str">
        <f>【A票】【D票】!$K$10</f>
        <v xml:space="preserve"> </v>
      </c>
      <c r="D185" s="1210" t="str">
        <f>IF(AND(H185&gt;0,COUNT(K185,L185)&gt;0),J185,IF(H185=0,"",#REF!))</f>
        <v/>
      </c>
      <c r="E185" s="1211">
        <f t="shared" si="77"/>
        <v>139</v>
      </c>
      <c r="F185" s="1053">
        <f t="shared" si="72"/>
        <v>0</v>
      </c>
      <c r="G185" s="1053">
        <f t="shared" si="73"/>
        <v>0</v>
      </c>
      <c r="H185" s="1053">
        <f t="shared" si="74"/>
        <v>0</v>
      </c>
      <c r="I185" s="913"/>
      <c r="J185" s="252"/>
      <c r="K185" s="198"/>
      <c r="L185" s="188"/>
      <c r="M185" s="458"/>
      <c r="N185" s="458"/>
      <c r="O185" s="458"/>
      <c r="P185" s="460"/>
      <c r="Q185" s="460"/>
      <c r="R185" s="213" t="str">
        <f t="shared" si="78"/>
        <v xml:space="preserve"> </v>
      </c>
      <c r="S185" s="85"/>
      <c r="T185" s="79"/>
      <c r="U185" s="79"/>
      <c r="V185" s="79"/>
      <c r="W185" s="79"/>
      <c r="X185" s="79"/>
      <c r="Y185" s="461"/>
      <c r="Z185" s="461"/>
      <c r="AA185" s="86"/>
      <c r="AB185" s="213" t="str">
        <f t="shared" si="76"/>
        <v xml:space="preserve"> </v>
      </c>
      <c r="AC185" s="85"/>
      <c r="AD185" s="459"/>
      <c r="AE185" s="462"/>
      <c r="AF185" s="459"/>
      <c r="AG185" s="1199"/>
      <c r="AH185" s="459"/>
      <c r="AI185" s="459"/>
      <c r="AJ185" s="213" t="str">
        <f t="shared" si="79"/>
        <v xml:space="preserve"> </v>
      </c>
      <c r="AK185" s="213" t="str">
        <f t="shared" si="80"/>
        <v xml:space="preserve"> </v>
      </c>
      <c r="AL185" s="213" t="str">
        <f t="shared" si="81"/>
        <v/>
      </c>
      <c r="AM185" s="457"/>
    </row>
    <row r="186" spans="1:39" ht="26.25" customHeight="1" thickTop="1" thickBot="1">
      <c r="A186" s="1208">
        <f>【A票】【D票】!$D$10</f>
        <v>0</v>
      </c>
      <c r="B186" s="1208">
        <f>【A票】【D票】!$H$10</f>
        <v>0</v>
      </c>
      <c r="C186" s="1209" t="str">
        <f>【A票】【D票】!$K$10</f>
        <v xml:space="preserve"> </v>
      </c>
      <c r="D186" s="1210" t="str">
        <f>IF(AND(H186&gt;0,COUNT(K186,L186)&gt;0),J186,IF(H186=0,"",#REF!))</f>
        <v/>
      </c>
      <c r="E186" s="1211">
        <f t="shared" si="77"/>
        <v>140</v>
      </c>
      <c r="F186" s="1053">
        <f t="shared" si="72"/>
        <v>0</v>
      </c>
      <c r="G186" s="1053">
        <f t="shared" si="73"/>
        <v>0</v>
      </c>
      <c r="H186" s="1053">
        <f t="shared" si="74"/>
        <v>0</v>
      </c>
      <c r="I186" s="913"/>
      <c r="J186" s="252"/>
      <c r="K186" s="198"/>
      <c r="L186" s="188"/>
      <c r="M186" s="458"/>
      <c r="N186" s="458"/>
      <c r="O186" s="458"/>
      <c r="P186" s="460"/>
      <c r="Q186" s="460"/>
      <c r="R186" s="213" t="str">
        <f t="shared" si="78"/>
        <v xml:space="preserve"> </v>
      </c>
      <c r="S186" s="85"/>
      <c r="T186" s="79"/>
      <c r="U186" s="79"/>
      <c r="V186" s="79"/>
      <c r="W186" s="79"/>
      <c r="X186" s="79"/>
      <c r="Y186" s="461"/>
      <c r="Z186" s="461"/>
      <c r="AA186" s="86"/>
      <c r="AB186" s="213" t="str">
        <f t="shared" si="76"/>
        <v xml:space="preserve"> </v>
      </c>
      <c r="AC186" s="85"/>
      <c r="AD186" s="459"/>
      <c r="AE186" s="462"/>
      <c r="AF186" s="459"/>
      <c r="AG186" s="1199"/>
      <c r="AH186" s="459"/>
      <c r="AI186" s="459"/>
      <c r="AJ186" s="213" t="str">
        <f t="shared" si="79"/>
        <v xml:space="preserve"> </v>
      </c>
      <c r="AK186" s="213" t="str">
        <f t="shared" si="80"/>
        <v xml:space="preserve"> </v>
      </c>
      <c r="AL186" s="213" t="str">
        <f t="shared" si="81"/>
        <v/>
      </c>
      <c r="AM186" s="457"/>
    </row>
    <row r="187" spans="1:39" ht="26.25" customHeight="1" thickTop="1" thickBot="1">
      <c r="A187" s="1208">
        <f>【A票】【D票】!$D$10</f>
        <v>0</v>
      </c>
      <c r="B187" s="1208">
        <f>【A票】【D票】!$H$10</f>
        <v>0</v>
      </c>
      <c r="C187" s="1209" t="str">
        <f>【A票】【D票】!$K$10</f>
        <v xml:space="preserve"> </v>
      </c>
      <c r="D187" s="1210" t="str">
        <f>IF(AND(H187&gt;0,COUNT(K187,L187)&gt;0),J187,IF(H187=0,"",#REF!))</f>
        <v/>
      </c>
      <c r="E187" s="1211">
        <f t="shared" si="77"/>
        <v>141</v>
      </c>
      <c r="F187" s="1053">
        <f t="shared" si="72"/>
        <v>0</v>
      </c>
      <c r="G187" s="1053">
        <f t="shared" si="73"/>
        <v>0</v>
      </c>
      <c r="H187" s="1053">
        <f t="shared" si="74"/>
        <v>0</v>
      </c>
      <c r="I187" s="913"/>
      <c r="J187" s="252"/>
      <c r="K187" s="198"/>
      <c r="L187" s="188"/>
      <c r="M187" s="458"/>
      <c r="N187" s="458"/>
      <c r="O187" s="458"/>
      <c r="P187" s="460"/>
      <c r="Q187" s="460"/>
      <c r="R187" s="213" t="str">
        <f t="shared" si="78"/>
        <v xml:space="preserve"> </v>
      </c>
      <c r="S187" s="85"/>
      <c r="T187" s="79"/>
      <c r="U187" s="79"/>
      <c r="V187" s="79"/>
      <c r="W187" s="79"/>
      <c r="X187" s="79"/>
      <c r="Y187" s="461"/>
      <c r="Z187" s="461"/>
      <c r="AA187" s="86"/>
      <c r="AB187" s="213" t="str">
        <f t="shared" si="76"/>
        <v xml:space="preserve"> </v>
      </c>
      <c r="AC187" s="85"/>
      <c r="AD187" s="459"/>
      <c r="AE187" s="462"/>
      <c r="AF187" s="459"/>
      <c r="AG187" s="1199"/>
      <c r="AH187" s="459"/>
      <c r="AI187" s="459"/>
      <c r="AJ187" s="213" t="str">
        <f t="shared" si="79"/>
        <v xml:space="preserve"> </v>
      </c>
      <c r="AK187" s="213" t="str">
        <f t="shared" si="80"/>
        <v xml:space="preserve"> </v>
      </c>
      <c r="AL187" s="213" t="str">
        <f t="shared" si="81"/>
        <v/>
      </c>
      <c r="AM187" s="457"/>
    </row>
    <row r="188" spans="1:39" ht="26.25" customHeight="1" thickTop="1" thickBot="1">
      <c r="A188" s="1208">
        <f>【A票】【D票】!$D$10</f>
        <v>0</v>
      </c>
      <c r="B188" s="1208">
        <f>【A票】【D票】!$H$10</f>
        <v>0</v>
      </c>
      <c r="C188" s="1209" t="str">
        <f>【A票】【D票】!$K$10</f>
        <v xml:space="preserve"> </v>
      </c>
      <c r="D188" s="1210" t="str">
        <f>IF(AND(H188&gt;0,COUNT(K188,L188)&gt;0),J188,IF(H188=0,"",#REF!))</f>
        <v/>
      </c>
      <c r="E188" s="1211">
        <f t="shared" si="77"/>
        <v>142</v>
      </c>
      <c r="F188" s="1053">
        <f t="shared" si="72"/>
        <v>0</v>
      </c>
      <c r="G188" s="1053">
        <f t="shared" si="73"/>
        <v>0</v>
      </c>
      <c r="H188" s="1053">
        <f t="shared" si="74"/>
        <v>0</v>
      </c>
      <c r="I188" s="913"/>
      <c r="J188" s="252"/>
      <c r="K188" s="198"/>
      <c r="L188" s="188"/>
      <c r="M188" s="458"/>
      <c r="N188" s="458"/>
      <c r="O188" s="458"/>
      <c r="P188" s="460"/>
      <c r="Q188" s="460"/>
      <c r="R188" s="213" t="str">
        <f t="shared" si="78"/>
        <v xml:space="preserve"> </v>
      </c>
      <c r="S188" s="85"/>
      <c r="T188" s="79"/>
      <c r="U188" s="79"/>
      <c r="V188" s="79"/>
      <c r="W188" s="79"/>
      <c r="X188" s="79"/>
      <c r="Y188" s="461"/>
      <c r="Z188" s="461"/>
      <c r="AA188" s="86"/>
      <c r="AB188" s="213" t="str">
        <f t="shared" si="76"/>
        <v xml:space="preserve"> </v>
      </c>
      <c r="AC188" s="85"/>
      <c r="AD188" s="459"/>
      <c r="AE188" s="462"/>
      <c r="AF188" s="459"/>
      <c r="AG188" s="1199"/>
      <c r="AH188" s="459"/>
      <c r="AI188" s="459"/>
      <c r="AJ188" s="213" t="str">
        <f t="shared" si="79"/>
        <v xml:space="preserve"> </v>
      </c>
      <c r="AK188" s="213" t="str">
        <f t="shared" si="80"/>
        <v xml:space="preserve"> </v>
      </c>
      <c r="AL188" s="213" t="str">
        <f t="shared" si="81"/>
        <v/>
      </c>
      <c r="AM188" s="457"/>
    </row>
    <row r="189" spans="1:39" ht="26.25" customHeight="1" thickTop="1" thickBot="1">
      <c r="A189" s="1208">
        <f>【A票】【D票】!$D$10</f>
        <v>0</v>
      </c>
      <c r="B189" s="1208">
        <f>【A票】【D票】!$H$10</f>
        <v>0</v>
      </c>
      <c r="C189" s="1209" t="str">
        <f>【A票】【D票】!$K$10</f>
        <v xml:space="preserve"> </v>
      </c>
      <c r="D189" s="1210" t="str">
        <f>IF(AND(H189&gt;0,COUNT(K189,L189)&gt;0),J189,IF(H189=0,"",#REF!))</f>
        <v/>
      </c>
      <c r="E189" s="1211">
        <f t="shared" si="77"/>
        <v>143</v>
      </c>
      <c r="F189" s="1053">
        <f t="shared" si="72"/>
        <v>0</v>
      </c>
      <c r="G189" s="1053">
        <f t="shared" si="73"/>
        <v>0</v>
      </c>
      <c r="H189" s="1053">
        <f t="shared" si="74"/>
        <v>0</v>
      </c>
      <c r="I189" s="913"/>
      <c r="J189" s="252"/>
      <c r="K189" s="198"/>
      <c r="L189" s="188"/>
      <c r="M189" s="458"/>
      <c r="N189" s="458"/>
      <c r="O189" s="458"/>
      <c r="P189" s="460"/>
      <c r="Q189" s="460"/>
      <c r="R189" s="213" t="str">
        <f t="shared" si="78"/>
        <v xml:space="preserve"> </v>
      </c>
      <c r="S189" s="85"/>
      <c r="T189" s="79"/>
      <c r="U189" s="79"/>
      <c r="V189" s="79"/>
      <c r="W189" s="79"/>
      <c r="X189" s="79"/>
      <c r="Y189" s="461"/>
      <c r="Z189" s="461"/>
      <c r="AA189" s="86"/>
      <c r="AB189" s="213" t="str">
        <f t="shared" si="76"/>
        <v xml:space="preserve"> </v>
      </c>
      <c r="AC189" s="85"/>
      <c r="AD189" s="459"/>
      <c r="AE189" s="462"/>
      <c r="AF189" s="459"/>
      <c r="AG189" s="1199"/>
      <c r="AH189" s="459"/>
      <c r="AI189" s="459"/>
      <c r="AJ189" s="213" t="str">
        <f t="shared" si="79"/>
        <v xml:space="preserve"> </v>
      </c>
      <c r="AK189" s="213" t="str">
        <f t="shared" si="80"/>
        <v xml:space="preserve"> </v>
      </c>
      <c r="AL189" s="213" t="str">
        <f t="shared" si="81"/>
        <v/>
      </c>
      <c r="AM189" s="457"/>
    </row>
    <row r="190" spans="1:39" ht="26.25" customHeight="1" thickTop="1" thickBot="1">
      <c r="A190" s="1208">
        <f>【A票】【D票】!$D$10</f>
        <v>0</v>
      </c>
      <c r="B190" s="1208">
        <f>【A票】【D票】!$H$10</f>
        <v>0</v>
      </c>
      <c r="C190" s="1209" t="str">
        <f>【A票】【D票】!$K$10</f>
        <v xml:space="preserve"> </v>
      </c>
      <c r="D190" s="1210" t="str">
        <f>IF(AND(H190&gt;0,COUNT(K190,L190)&gt;0),J190,IF(H190=0,"",#REF!))</f>
        <v/>
      </c>
      <c r="E190" s="1211">
        <f t="shared" si="77"/>
        <v>144</v>
      </c>
      <c r="F190" s="1053">
        <f t="shared" si="72"/>
        <v>0</v>
      </c>
      <c r="G190" s="1053">
        <f t="shared" si="73"/>
        <v>0</v>
      </c>
      <c r="H190" s="1053">
        <f t="shared" si="74"/>
        <v>0</v>
      </c>
      <c r="I190" s="913"/>
      <c r="J190" s="252"/>
      <c r="K190" s="198"/>
      <c r="L190" s="188"/>
      <c r="M190" s="458"/>
      <c r="N190" s="458"/>
      <c r="O190" s="458"/>
      <c r="P190" s="460"/>
      <c r="Q190" s="460"/>
      <c r="R190" s="213" t="str">
        <f t="shared" si="78"/>
        <v xml:space="preserve"> </v>
      </c>
      <c r="S190" s="85"/>
      <c r="T190" s="79"/>
      <c r="U190" s="79"/>
      <c r="V190" s="79"/>
      <c r="W190" s="79"/>
      <c r="X190" s="79"/>
      <c r="Y190" s="461"/>
      <c r="Z190" s="461"/>
      <c r="AA190" s="86"/>
      <c r="AB190" s="213" t="str">
        <f t="shared" si="76"/>
        <v xml:space="preserve"> </v>
      </c>
      <c r="AC190" s="85"/>
      <c r="AD190" s="459"/>
      <c r="AE190" s="462"/>
      <c r="AF190" s="459"/>
      <c r="AG190" s="1199"/>
      <c r="AH190" s="459"/>
      <c r="AI190" s="459"/>
      <c r="AJ190" s="213" t="str">
        <f t="shared" si="79"/>
        <v xml:space="preserve"> </v>
      </c>
      <c r="AK190" s="213" t="str">
        <f t="shared" si="80"/>
        <v xml:space="preserve"> </v>
      </c>
      <c r="AL190" s="213" t="str">
        <f t="shared" si="81"/>
        <v/>
      </c>
      <c r="AM190" s="457"/>
    </row>
    <row r="191" spans="1:39" ht="26.25" customHeight="1" thickTop="1" thickBot="1">
      <c r="A191" s="1208">
        <f>【A票】【D票】!$D$10</f>
        <v>0</v>
      </c>
      <c r="B191" s="1208">
        <f>【A票】【D票】!$H$10</f>
        <v>0</v>
      </c>
      <c r="C191" s="1209" t="str">
        <f>【A票】【D票】!$K$10</f>
        <v xml:space="preserve"> </v>
      </c>
      <c r="D191" s="1210" t="str">
        <f>IF(AND(H191&gt;0,COUNT(K191,L191)&gt;0),J191,IF(H191=0,"",#REF!))</f>
        <v/>
      </c>
      <c r="E191" s="1211">
        <f t="shared" si="77"/>
        <v>145</v>
      </c>
      <c r="F191" s="1053">
        <f t="shared" si="72"/>
        <v>0</v>
      </c>
      <c r="G191" s="1053">
        <f t="shared" si="73"/>
        <v>0</v>
      </c>
      <c r="H191" s="1053">
        <f t="shared" si="74"/>
        <v>0</v>
      </c>
      <c r="I191" s="913"/>
      <c r="J191" s="252"/>
      <c r="K191" s="198"/>
      <c r="L191" s="188"/>
      <c r="M191" s="458"/>
      <c r="N191" s="458"/>
      <c r="O191" s="458"/>
      <c r="P191" s="460"/>
      <c r="Q191" s="460"/>
      <c r="R191" s="213" t="str">
        <f t="shared" si="78"/>
        <v xml:space="preserve"> </v>
      </c>
      <c r="S191" s="85"/>
      <c r="T191" s="79"/>
      <c r="U191" s="79"/>
      <c r="V191" s="79"/>
      <c r="W191" s="79"/>
      <c r="X191" s="79"/>
      <c r="Y191" s="461"/>
      <c r="Z191" s="461"/>
      <c r="AA191" s="86"/>
      <c r="AB191" s="213" t="str">
        <f t="shared" si="76"/>
        <v xml:space="preserve"> </v>
      </c>
      <c r="AC191" s="85"/>
      <c r="AD191" s="459"/>
      <c r="AE191" s="462"/>
      <c r="AF191" s="459"/>
      <c r="AG191" s="1199"/>
      <c r="AH191" s="459"/>
      <c r="AI191" s="459"/>
      <c r="AJ191" s="213" t="str">
        <f t="shared" si="79"/>
        <v xml:space="preserve"> </v>
      </c>
      <c r="AK191" s="213" t="str">
        <f t="shared" si="80"/>
        <v xml:space="preserve"> </v>
      </c>
      <c r="AL191" s="213" t="str">
        <f t="shared" si="81"/>
        <v/>
      </c>
      <c r="AM191" s="457"/>
    </row>
    <row r="192" spans="1:39" ht="26.25" customHeight="1" thickTop="1" thickBot="1">
      <c r="A192" s="1208">
        <f>【A票】【D票】!$D$10</f>
        <v>0</v>
      </c>
      <c r="B192" s="1208">
        <f>【A票】【D票】!$H$10</f>
        <v>0</v>
      </c>
      <c r="C192" s="1209" t="str">
        <f>【A票】【D票】!$K$10</f>
        <v xml:space="preserve"> </v>
      </c>
      <c r="D192" s="1210" t="str">
        <f>IF(AND(H192&gt;0,COUNT(K192,L192)&gt;0),J192,IF(H192=0,"",#REF!))</f>
        <v/>
      </c>
      <c r="E192" s="1211">
        <f t="shared" si="77"/>
        <v>146</v>
      </c>
      <c r="F192" s="1053">
        <f t="shared" si="72"/>
        <v>0</v>
      </c>
      <c r="G192" s="1053">
        <f t="shared" si="73"/>
        <v>0</v>
      </c>
      <c r="H192" s="1053">
        <f t="shared" si="74"/>
        <v>0</v>
      </c>
      <c r="I192" s="913"/>
      <c r="J192" s="252"/>
      <c r="K192" s="198"/>
      <c r="L192" s="188"/>
      <c r="M192" s="458"/>
      <c r="N192" s="458"/>
      <c r="O192" s="458"/>
      <c r="P192" s="460"/>
      <c r="Q192" s="460"/>
      <c r="R192" s="213" t="str">
        <f t="shared" si="78"/>
        <v xml:space="preserve"> </v>
      </c>
      <c r="S192" s="85"/>
      <c r="T192" s="79"/>
      <c r="U192" s="79"/>
      <c r="V192" s="79"/>
      <c r="W192" s="79"/>
      <c r="X192" s="79"/>
      <c r="Y192" s="461"/>
      <c r="Z192" s="461"/>
      <c r="AA192" s="86"/>
      <c r="AB192" s="213" t="str">
        <f t="shared" si="76"/>
        <v xml:space="preserve"> </v>
      </c>
      <c r="AC192" s="85"/>
      <c r="AD192" s="459"/>
      <c r="AE192" s="462"/>
      <c r="AF192" s="459"/>
      <c r="AG192" s="1199"/>
      <c r="AH192" s="459"/>
      <c r="AI192" s="459"/>
      <c r="AJ192" s="213" t="str">
        <f t="shared" si="79"/>
        <v xml:space="preserve"> </v>
      </c>
      <c r="AK192" s="213" t="str">
        <f t="shared" si="80"/>
        <v xml:space="preserve"> </v>
      </c>
      <c r="AL192" s="213" t="str">
        <f t="shared" si="81"/>
        <v/>
      </c>
      <c r="AM192" s="457"/>
    </row>
    <row r="193" spans="1:39" ht="26.25" customHeight="1" thickTop="1" thickBot="1">
      <c r="A193" s="1208">
        <f>【A票】【D票】!$D$10</f>
        <v>0</v>
      </c>
      <c r="B193" s="1208">
        <f>【A票】【D票】!$H$10</f>
        <v>0</v>
      </c>
      <c r="C193" s="1209" t="str">
        <f>【A票】【D票】!$K$10</f>
        <v xml:space="preserve"> </v>
      </c>
      <c r="D193" s="1210" t="str">
        <f>IF(AND(H193&gt;0,COUNT(K193,L193)&gt;0),J193,IF(H193=0,"",#REF!))</f>
        <v/>
      </c>
      <c r="E193" s="1211">
        <f t="shared" si="77"/>
        <v>147</v>
      </c>
      <c r="F193" s="1053">
        <f t="shared" si="72"/>
        <v>0</v>
      </c>
      <c r="G193" s="1053">
        <f t="shared" si="73"/>
        <v>0</v>
      </c>
      <c r="H193" s="1053">
        <f t="shared" si="74"/>
        <v>0</v>
      </c>
      <c r="I193" s="913"/>
      <c r="J193" s="252"/>
      <c r="K193" s="198"/>
      <c r="L193" s="188"/>
      <c r="M193" s="458"/>
      <c r="N193" s="458"/>
      <c r="O193" s="458"/>
      <c r="P193" s="460"/>
      <c r="Q193" s="460"/>
      <c r="R193" s="213" t="str">
        <f t="shared" si="78"/>
        <v xml:space="preserve"> </v>
      </c>
      <c r="S193" s="85"/>
      <c r="T193" s="79"/>
      <c r="U193" s="79"/>
      <c r="V193" s="79"/>
      <c r="W193" s="79"/>
      <c r="X193" s="79"/>
      <c r="Y193" s="461"/>
      <c r="Z193" s="461"/>
      <c r="AA193" s="86"/>
      <c r="AB193" s="213" t="str">
        <f t="shared" si="76"/>
        <v xml:space="preserve"> </v>
      </c>
      <c r="AC193" s="85"/>
      <c r="AD193" s="459"/>
      <c r="AE193" s="462"/>
      <c r="AF193" s="459"/>
      <c r="AG193" s="1199"/>
      <c r="AH193" s="459"/>
      <c r="AI193" s="459"/>
      <c r="AJ193" s="213" t="str">
        <f t="shared" si="79"/>
        <v xml:space="preserve"> </v>
      </c>
      <c r="AK193" s="213" t="str">
        <f t="shared" si="80"/>
        <v xml:space="preserve"> </v>
      </c>
      <c r="AL193" s="213" t="str">
        <f t="shared" si="81"/>
        <v/>
      </c>
      <c r="AM193" s="457"/>
    </row>
    <row r="194" spans="1:39" ht="26.25" customHeight="1" thickTop="1" thickBot="1">
      <c r="A194" s="1208">
        <f>【A票】【D票】!$D$10</f>
        <v>0</v>
      </c>
      <c r="B194" s="1208">
        <f>【A票】【D票】!$H$10</f>
        <v>0</v>
      </c>
      <c r="C194" s="1209" t="str">
        <f>【A票】【D票】!$K$10</f>
        <v xml:space="preserve"> </v>
      </c>
      <c r="D194" s="1210" t="str">
        <f>IF(AND(H194&gt;0,COUNT(K194,L194)&gt;0),J194,IF(H194=0,"",#REF!))</f>
        <v/>
      </c>
      <c r="E194" s="1211">
        <f t="shared" si="77"/>
        <v>148</v>
      </c>
      <c r="F194" s="1053">
        <f t="shared" si="72"/>
        <v>0</v>
      </c>
      <c r="G194" s="1053">
        <f t="shared" si="73"/>
        <v>0</v>
      </c>
      <c r="H194" s="1053">
        <f t="shared" si="74"/>
        <v>0</v>
      </c>
      <c r="I194" s="913"/>
      <c r="J194" s="252"/>
      <c r="K194" s="198"/>
      <c r="L194" s="188"/>
      <c r="M194" s="458"/>
      <c r="N194" s="458"/>
      <c r="O194" s="458"/>
      <c r="P194" s="460"/>
      <c r="Q194" s="460"/>
      <c r="R194" s="213" t="str">
        <f t="shared" si="78"/>
        <v xml:space="preserve"> </v>
      </c>
      <c r="S194" s="85"/>
      <c r="T194" s="79"/>
      <c r="U194" s="79"/>
      <c r="V194" s="79"/>
      <c r="W194" s="79"/>
      <c r="X194" s="79"/>
      <c r="Y194" s="461"/>
      <c r="Z194" s="461"/>
      <c r="AA194" s="86"/>
      <c r="AB194" s="213" t="str">
        <f t="shared" si="76"/>
        <v xml:space="preserve"> </v>
      </c>
      <c r="AC194" s="85"/>
      <c r="AD194" s="459"/>
      <c r="AE194" s="462"/>
      <c r="AF194" s="459"/>
      <c r="AG194" s="1199"/>
      <c r="AH194" s="459"/>
      <c r="AI194" s="459"/>
      <c r="AJ194" s="213" t="str">
        <f t="shared" si="79"/>
        <v xml:space="preserve"> </v>
      </c>
      <c r="AK194" s="213" t="str">
        <f t="shared" si="80"/>
        <v xml:space="preserve"> </v>
      </c>
      <c r="AL194" s="213" t="str">
        <f t="shared" si="81"/>
        <v/>
      </c>
      <c r="AM194" s="457"/>
    </row>
    <row r="195" spans="1:39" ht="26.25" customHeight="1" thickTop="1" thickBot="1">
      <c r="A195" s="1208">
        <f>【A票】【D票】!$D$10</f>
        <v>0</v>
      </c>
      <c r="B195" s="1208">
        <f>【A票】【D票】!$H$10</f>
        <v>0</v>
      </c>
      <c r="C195" s="1209" t="str">
        <f>【A票】【D票】!$K$10</f>
        <v xml:space="preserve"> </v>
      </c>
      <c r="D195" s="1210" t="str">
        <f>IF(AND(H195&gt;0,COUNT(K195,L195)&gt;0),J195,IF(H195=0,"",#REF!))</f>
        <v/>
      </c>
      <c r="E195" s="1211">
        <f t="shared" si="77"/>
        <v>149</v>
      </c>
      <c r="F195" s="1053">
        <f t="shared" si="72"/>
        <v>0</v>
      </c>
      <c r="G195" s="1053">
        <f t="shared" si="73"/>
        <v>0</v>
      </c>
      <c r="H195" s="1053">
        <f t="shared" si="74"/>
        <v>0</v>
      </c>
      <c r="I195" s="913"/>
      <c r="J195" s="252"/>
      <c r="K195" s="198"/>
      <c r="L195" s="188"/>
      <c r="M195" s="458"/>
      <c r="N195" s="458"/>
      <c r="O195" s="458"/>
      <c r="P195" s="460"/>
      <c r="Q195" s="460"/>
      <c r="R195" s="213" t="str">
        <f t="shared" si="78"/>
        <v xml:space="preserve"> </v>
      </c>
      <c r="S195" s="85"/>
      <c r="T195" s="79"/>
      <c r="U195" s="79"/>
      <c r="V195" s="79"/>
      <c r="W195" s="79"/>
      <c r="X195" s="79"/>
      <c r="Y195" s="461"/>
      <c r="Z195" s="461"/>
      <c r="AA195" s="86"/>
      <c r="AB195" s="213" t="str">
        <f t="shared" si="76"/>
        <v xml:space="preserve"> </v>
      </c>
      <c r="AC195" s="85"/>
      <c r="AD195" s="459"/>
      <c r="AE195" s="462"/>
      <c r="AF195" s="459"/>
      <c r="AG195" s="1199"/>
      <c r="AH195" s="459"/>
      <c r="AI195" s="459"/>
      <c r="AJ195" s="213" t="str">
        <f t="shared" si="79"/>
        <v xml:space="preserve"> </v>
      </c>
      <c r="AK195" s="213" t="str">
        <f t="shared" si="80"/>
        <v xml:space="preserve"> </v>
      </c>
      <c r="AL195" s="213" t="str">
        <f t="shared" si="81"/>
        <v/>
      </c>
      <c r="AM195" s="457"/>
    </row>
    <row r="196" spans="1:39" ht="26.25" customHeight="1" thickTop="1" thickBot="1">
      <c r="A196" s="1208">
        <f>【A票】【D票】!$D$10</f>
        <v>0</v>
      </c>
      <c r="B196" s="1208">
        <f>【A票】【D票】!$H$10</f>
        <v>0</v>
      </c>
      <c r="C196" s="1209" t="str">
        <f>【A票】【D票】!$K$10</f>
        <v xml:space="preserve"> </v>
      </c>
      <c r="D196" s="1210" t="str">
        <f>IF(AND(H196&gt;0,COUNT(K196,L196)&gt;0),J196,IF(H196=0,"",#REF!))</f>
        <v/>
      </c>
      <c r="E196" s="1211">
        <f t="shared" si="77"/>
        <v>150</v>
      </c>
      <c r="F196" s="1053">
        <f t="shared" si="72"/>
        <v>0</v>
      </c>
      <c r="G196" s="1053">
        <f t="shared" si="73"/>
        <v>0</v>
      </c>
      <c r="H196" s="1053">
        <f t="shared" si="74"/>
        <v>0</v>
      </c>
      <c r="I196" s="913"/>
      <c r="J196" s="252"/>
      <c r="K196" s="198"/>
      <c r="L196" s="188"/>
      <c r="M196" s="458"/>
      <c r="N196" s="458"/>
      <c r="O196" s="458"/>
      <c r="P196" s="460"/>
      <c r="Q196" s="460"/>
      <c r="R196" s="213" t="str">
        <f t="shared" si="78"/>
        <v xml:space="preserve"> </v>
      </c>
      <c r="S196" s="85"/>
      <c r="T196" s="79"/>
      <c r="U196" s="79"/>
      <c r="V196" s="79"/>
      <c r="W196" s="79"/>
      <c r="X196" s="79"/>
      <c r="Y196" s="461"/>
      <c r="Z196" s="461"/>
      <c r="AA196" s="86"/>
      <c r="AB196" s="213" t="str">
        <f t="shared" si="76"/>
        <v xml:space="preserve"> </v>
      </c>
      <c r="AC196" s="85"/>
      <c r="AD196" s="459"/>
      <c r="AE196" s="462"/>
      <c r="AF196" s="459"/>
      <c r="AG196" s="1199"/>
      <c r="AH196" s="459"/>
      <c r="AI196" s="459"/>
      <c r="AJ196" s="213" t="str">
        <f t="shared" si="79"/>
        <v xml:space="preserve"> </v>
      </c>
      <c r="AK196" s="213" t="str">
        <f t="shared" si="80"/>
        <v xml:space="preserve"> </v>
      </c>
      <c r="AL196" s="213" t="str">
        <f t="shared" si="81"/>
        <v/>
      </c>
      <c r="AM196" s="457"/>
    </row>
    <row r="197" spans="1:39" ht="26.25" customHeight="1" thickTop="1" thickBot="1">
      <c r="A197" s="1208">
        <f>【A票】【D票】!$D$10</f>
        <v>0</v>
      </c>
      <c r="B197" s="1208">
        <f>【A票】【D票】!$H$10</f>
        <v>0</v>
      </c>
      <c r="C197" s="1209" t="str">
        <f>【A票】【D票】!$K$10</f>
        <v xml:space="preserve"> </v>
      </c>
      <c r="D197" s="1210" t="str">
        <f>IF(AND(H197&gt;0,COUNT(K197,L197)&gt;0),J197,IF(H197=0,"",#REF!))</f>
        <v/>
      </c>
      <c r="E197" s="1211">
        <f t="shared" si="77"/>
        <v>151</v>
      </c>
      <c r="F197" s="1053">
        <f t="shared" ref="F197:F260" si="82">IF(K197&gt;0,K197,IF(F196&gt;1,F196-1,0))</f>
        <v>0</v>
      </c>
      <c r="G197" s="1053">
        <f t="shared" ref="G197:G260" si="83">IF(L197&gt;0,L197,IF(G196&gt;1,G196-1,0))</f>
        <v>0</v>
      </c>
      <c r="H197" s="1053">
        <f t="shared" ref="H197:H260" si="84">IF(MAX(K197:L197)&gt;0,MAX(K197:L197),IF(H196&gt;1,H196-1,0))</f>
        <v>0</v>
      </c>
      <c r="I197" s="913"/>
      <c r="J197" s="252"/>
      <c r="K197" s="198"/>
      <c r="L197" s="188"/>
      <c r="M197" s="458"/>
      <c r="N197" s="458"/>
      <c r="O197" s="458"/>
      <c r="P197" s="460"/>
      <c r="Q197" s="460"/>
      <c r="R197" s="213" t="str">
        <f t="shared" si="78"/>
        <v xml:space="preserve"> </v>
      </c>
      <c r="S197" s="85"/>
      <c r="T197" s="79"/>
      <c r="U197" s="79"/>
      <c r="V197" s="79"/>
      <c r="W197" s="79"/>
      <c r="X197" s="79"/>
      <c r="Y197" s="461"/>
      <c r="Z197" s="461"/>
      <c r="AA197" s="86"/>
      <c r="AB197" s="213" t="str">
        <f t="shared" si="76"/>
        <v xml:space="preserve"> </v>
      </c>
      <c r="AC197" s="85"/>
      <c r="AD197" s="459"/>
      <c r="AE197" s="462"/>
      <c r="AF197" s="459"/>
      <c r="AG197" s="1199"/>
      <c r="AH197" s="459"/>
      <c r="AI197" s="459"/>
      <c r="AJ197" s="213" t="str">
        <f t="shared" si="79"/>
        <v xml:space="preserve"> </v>
      </c>
      <c r="AK197" s="213" t="str">
        <f t="shared" si="80"/>
        <v xml:space="preserve"> </v>
      </c>
      <c r="AL197" s="213" t="str">
        <f t="shared" si="81"/>
        <v/>
      </c>
      <c r="AM197" s="457"/>
    </row>
    <row r="198" spans="1:39" ht="26.25" customHeight="1" thickTop="1" thickBot="1">
      <c r="A198" s="1208">
        <f>【A票】【D票】!$D$10</f>
        <v>0</v>
      </c>
      <c r="B198" s="1208">
        <f>【A票】【D票】!$H$10</f>
        <v>0</v>
      </c>
      <c r="C198" s="1209" t="str">
        <f>【A票】【D票】!$K$10</f>
        <v xml:space="preserve"> </v>
      </c>
      <c r="D198" s="1210" t="str">
        <f>IF(AND(H198&gt;0,COUNT(K198,L198)&gt;0),J198,IF(H198=0,"",#REF!))</f>
        <v/>
      </c>
      <c r="E198" s="1211">
        <f t="shared" si="77"/>
        <v>152</v>
      </c>
      <c r="F198" s="1053">
        <f t="shared" si="82"/>
        <v>0</v>
      </c>
      <c r="G198" s="1053">
        <f t="shared" si="83"/>
        <v>0</v>
      </c>
      <c r="H198" s="1053">
        <f t="shared" si="84"/>
        <v>0</v>
      </c>
      <c r="I198" s="913"/>
      <c r="J198" s="252"/>
      <c r="K198" s="198"/>
      <c r="L198" s="188"/>
      <c r="M198" s="458"/>
      <c r="N198" s="458"/>
      <c r="O198" s="458"/>
      <c r="P198" s="460"/>
      <c r="Q198" s="460"/>
      <c r="R198" s="213" t="str">
        <f t="shared" si="78"/>
        <v xml:space="preserve"> </v>
      </c>
      <c r="S198" s="85"/>
      <c r="T198" s="79"/>
      <c r="U198" s="79"/>
      <c r="V198" s="79"/>
      <c r="W198" s="79"/>
      <c r="X198" s="79"/>
      <c r="Y198" s="461"/>
      <c r="Z198" s="461"/>
      <c r="AA198" s="86"/>
      <c r="AB198" s="213" t="str">
        <f t="shared" si="76"/>
        <v xml:space="preserve"> </v>
      </c>
      <c r="AC198" s="85"/>
      <c r="AD198" s="459"/>
      <c r="AE198" s="462"/>
      <c r="AF198" s="459"/>
      <c r="AG198" s="1199"/>
      <c r="AH198" s="459"/>
      <c r="AI198" s="459"/>
      <c r="AJ198" s="213" t="str">
        <f t="shared" si="79"/>
        <v xml:space="preserve"> </v>
      </c>
      <c r="AK198" s="213" t="str">
        <f t="shared" si="80"/>
        <v xml:space="preserve"> </v>
      </c>
      <c r="AL198" s="213" t="str">
        <f t="shared" si="81"/>
        <v/>
      </c>
      <c r="AM198" s="457"/>
    </row>
    <row r="199" spans="1:39" ht="26.25" customHeight="1" thickTop="1" thickBot="1">
      <c r="A199" s="1208">
        <f>【A票】【D票】!$D$10</f>
        <v>0</v>
      </c>
      <c r="B199" s="1208">
        <f>【A票】【D票】!$H$10</f>
        <v>0</v>
      </c>
      <c r="C199" s="1209" t="str">
        <f>【A票】【D票】!$K$10</f>
        <v xml:space="preserve"> </v>
      </c>
      <c r="D199" s="1210" t="str">
        <f>IF(AND(H199&gt;0,COUNT(K199,L199)&gt;0),J199,IF(H199=0,"",#REF!))</f>
        <v/>
      </c>
      <c r="E199" s="1211">
        <f t="shared" si="77"/>
        <v>153</v>
      </c>
      <c r="F199" s="1053">
        <f t="shared" si="82"/>
        <v>0</v>
      </c>
      <c r="G199" s="1053">
        <f t="shared" si="83"/>
        <v>0</v>
      </c>
      <c r="H199" s="1053">
        <f t="shared" si="84"/>
        <v>0</v>
      </c>
      <c r="I199" s="913"/>
      <c r="J199" s="252"/>
      <c r="K199" s="198"/>
      <c r="L199" s="188"/>
      <c r="M199" s="458"/>
      <c r="N199" s="458"/>
      <c r="O199" s="458"/>
      <c r="P199" s="460"/>
      <c r="Q199" s="460"/>
      <c r="R199" s="213" t="str">
        <f t="shared" si="78"/>
        <v xml:space="preserve"> </v>
      </c>
      <c r="S199" s="85"/>
      <c r="T199" s="79"/>
      <c r="U199" s="79"/>
      <c r="V199" s="79"/>
      <c r="W199" s="79"/>
      <c r="X199" s="79"/>
      <c r="Y199" s="461"/>
      <c r="Z199" s="461"/>
      <c r="AA199" s="86"/>
      <c r="AB199" s="213" t="str">
        <f t="shared" si="76"/>
        <v xml:space="preserve"> </v>
      </c>
      <c r="AC199" s="85"/>
      <c r="AD199" s="459"/>
      <c r="AE199" s="462"/>
      <c r="AF199" s="459"/>
      <c r="AG199" s="1199"/>
      <c r="AH199" s="459"/>
      <c r="AI199" s="459"/>
      <c r="AJ199" s="213" t="str">
        <f t="shared" si="79"/>
        <v xml:space="preserve"> </v>
      </c>
      <c r="AK199" s="213" t="str">
        <f t="shared" si="80"/>
        <v xml:space="preserve"> </v>
      </c>
      <c r="AL199" s="213" t="str">
        <f t="shared" si="81"/>
        <v/>
      </c>
      <c r="AM199" s="457"/>
    </row>
    <row r="200" spans="1:39" ht="26.25" customHeight="1" thickTop="1" thickBot="1">
      <c r="A200" s="1208">
        <f>【A票】【D票】!$D$10</f>
        <v>0</v>
      </c>
      <c r="B200" s="1208">
        <f>【A票】【D票】!$H$10</f>
        <v>0</v>
      </c>
      <c r="C200" s="1209" t="str">
        <f>【A票】【D票】!$K$10</f>
        <v xml:space="preserve"> </v>
      </c>
      <c r="D200" s="1210" t="str">
        <f>IF(AND(H200&gt;0,COUNT(K200,L200)&gt;0),J200,IF(H200=0,"",#REF!))</f>
        <v/>
      </c>
      <c r="E200" s="1211">
        <f t="shared" si="77"/>
        <v>154</v>
      </c>
      <c r="F200" s="1053">
        <f t="shared" si="82"/>
        <v>0</v>
      </c>
      <c r="G200" s="1053">
        <f t="shared" si="83"/>
        <v>0</v>
      </c>
      <c r="H200" s="1053">
        <f t="shared" si="84"/>
        <v>0</v>
      </c>
      <c r="I200" s="913"/>
      <c r="J200" s="252"/>
      <c r="K200" s="198"/>
      <c r="L200" s="188"/>
      <c r="M200" s="458"/>
      <c r="N200" s="458"/>
      <c r="O200" s="458"/>
      <c r="P200" s="460"/>
      <c r="Q200" s="460"/>
      <c r="R200" s="213" t="str">
        <f t="shared" si="78"/>
        <v xml:space="preserve"> </v>
      </c>
      <c r="S200" s="85"/>
      <c r="T200" s="79"/>
      <c r="U200" s="79"/>
      <c r="V200" s="79"/>
      <c r="W200" s="79"/>
      <c r="X200" s="79"/>
      <c r="Y200" s="461"/>
      <c r="Z200" s="461"/>
      <c r="AA200" s="86"/>
      <c r="AB200" s="213" t="str">
        <f t="shared" si="76"/>
        <v xml:space="preserve"> </v>
      </c>
      <c r="AC200" s="85"/>
      <c r="AD200" s="459"/>
      <c r="AE200" s="462"/>
      <c r="AF200" s="459"/>
      <c r="AG200" s="1199"/>
      <c r="AH200" s="459"/>
      <c r="AI200" s="459"/>
      <c r="AJ200" s="213" t="str">
        <f t="shared" si="79"/>
        <v xml:space="preserve"> </v>
      </c>
      <c r="AK200" s="213" t="str">
        <f t="shared" si="80"/>
        <v xml:space="preserve"> </v>
      </c>
      <c r="AL200" s="213" t="str">
        <f t="shared" si="81"/>
        <v/>
      </c>
      <c r="AM200" s="457"/>
    </row>
    <row r="201" spans="1:39" ht="26.25" customHeight="1" thickTop="1" thickBot="1">
      <c r="A201" s="1208">
        <f>【A票】【D票】!$D$10</f>
        <v>0</v>
      </c>
      <c r="B201" s="1208">
        <f>【A票】【D票】!$H$10</f>
        <v>0</v>
      </c>
      <c r="C201" s="1209" t="str">
        <f>【A票】【D票】!$K$10</f>
        <v xml:space="preserve"> </v>
      </c>
      <c r="D201" s="1210" t="str">
        <f>IF(AND(H201&gt;0,COUNT(K201,L201)&gt;0),J201,IF(H201=0,"",#REF!))</f>
        <v/>
      </c>
      <c r="E201" s="1211">
        <f t="shared" si="77"/>
        <v>155</v>
      </c>
      <c r="F201" s="1053">
        <f t="shared" si="82"/>
        <v>0</v>
      </c>
      <c r="G201" s="1053">
        <f t="shared" si="83"/>
        <v>0</v>
      </c>
      <c r="H201" s="1053">
        <f t="shared" si="84"/>
        <v>0</v>
      </c>
      <c r="I201" s="913"/>
      <c r="J201" s="252"/>
      <c r="K201" s="198"/>
      <c r="L201" s="188"/>
      <c r="M201" s="458"/>
      <c r="N201" s="458"/>
      <c r="O201" s="458"/>
      <c r="P201" s="460"/>
      <c r="Q201" s="460"/>
      <c r="R201" s="213" t="str">
        <f t="shared" si="78"/>
        <v xml:space="preserve"> </v>
      </c>
      <c r="S201" s="85"/>
      <c r="T201" s="79"/>
      <c r="U201" s="79"/>
      <c r="V201" s="79"/>
      <c r="W201" s="79"/>
      <c r="X201" s="79"/>
      <c r="Y201" s="461"/>
      <c r="Z201" s="461"/>
      <c r="AA201" s="86"/>
      <c r="AB201" s="213" t="str">
        <f t="shared" si="76"/>
        <v xml:space="preserve"> </v>
      </c>
      <c r="AC201" s="85"/>
      <c r="AD201" s="459"/>
      <c r="AE201" s="462"/>
      <c r="AF201" s="459"/>
      <c r="AG201" s="1199"/>
      <c r="AH201" s="459"/>
      <c r="AI201" s="459"/>
      <c r="AJ201" s="213" t="str">
        <f t="shared" si="79"/>
        <v xml:space="preserve"> </v>
      </c>
      <c r="AK201" s="213" t="str">
        <f t="shared" si="80"/>
        <v xml:space="preserve"> </v>
      </c>
      <c r="AL201" s="213" t="str">
        <f t="shared" si="81"/>
        <v/>
      </c>
      <c r="AM201" s="457"/>
    </row>
    <row r="202" spans="1:39" ht="26.25" customHeight="1" thickTop="1" thickBot="1">
      <c r="A202" s="1208">
        <f>【A票】【D票】!$D$10</f>
        <v>0</v>
      </c>
      <c r="B202" s="1208">
        <f>【A票】【D票】!$H$10</f>
        <v>0</v>
      </c>
      <c r="C202" s="1209" t="str">
        <f>【A票】【D票】!$K$10</f>
        <v xml:space="preserve"> </v>
      </c>
      <c r="D202" s="1210" t="str">
        <f>IF(AND(H202&gt;0,COUNT(K202,L202)&gt;0),J202,IF(H202=0,"",#REF!))</f>
        <v/>
      </c>
      <c r="E202" s="1211">
        <f t="shared" si="77"/>
        <v>156</v>
      </c>
      <c r="F202" s="1053">
        <f t="shared" si="82"/>
        <v>0</v>
      </c>
      <c r="G202" s="1053">
        <f t="shared" si="83"/>
        <v>0</v>
      </c>
      <c r="H202" s="1053">
        <f t="shared" si="84"/>
        <v>0</v>
      </c>
      <c r="I202" s="913"/>
      <c r="J202" s="252"/>
      <c r="K202" s="198"/>
      <c r="L202" s="188"/>
      <c r="M202" s="458"/>
      <c r="N202" s="458"/>
      <c r="O202" s="458"/>
      <c r="P202" s="460"/>
      <c r="Q202" s="460"/>
      <c r="R202" s="213" t="str">
        <f t="shared" si="78"/>
        <v xml:space="preserve"> </v>
      </c>
      <c r="S202" s="85"/>
      <c r="T202" s="79"/>
      <c r="U202" s="79"/>
      <c r="V202" s="79"/>
      <c r="W202" s="79"/>
      <c r="X202" s="79"/>
      <c r="Y202" s="461"/>
      <c r="Z202" s="461"/>
      <c r="AA202" s="86"/>
      <c r="AB202" s="213" t="str">
        <f t="shared" si="76"/>
        <v xml:space="preserve"> </v>
      </c>
      <c r="AC202" s="85"/>
      <c r="AD202" s="459"/>
      <c r="AE202" s="462"/>
      <c r="AF202" s="459"/>
      <c r="AG202" s="1199"/>
      <c r="AH202" s="459"/>
      <c r="AI202" s="459"/>
      <c r="AJ202" s="213" t="str">
        <f t="shared" si="79"/>
        <v xml:space="preserve"> </v>
      </c>
      <c r="AK202" s="213" t="str">
        <f t="shared" si="80"/>
        <v xml:space="preserve"> </v>
      </c>
      <c r="AL202" s="213" t="str">
        <f t="shared" si="81"/>
        <v/>
      </c>
      <c r="AM202" s="457"/>
    </row>
    <row r="203" spans="1:39" ht="26.25" customHeight="1" thickTop="1" thickBot="1">
      <c r="A203" s="1208">
        <f>【A票】【D票】!$D$10</f>
        <v>0</v>
      </c>
      <c r="B203" s="1208">
        <f>【A票】【D票】!$H$10</f>
        <v>0</v>
      </c>
      <c r="C203" s="1209" t="str">
        <f>【A票】【D票】!$K$10</f>
        <v xml:space="preserve"> </v>
      </c>
      <c r="D203" s="1210" t="str">
        <f t="shared" ref="D203:D266" si="85">IF(AND(H203&gt;0,COUNT(K203,L203)&gt;0),J203,IF(H203=0,"",D1))</f>
        <v/>
      </c>
      <c r="E203" s="1211">
        <f t="shared" si="77"/>
        <v>157</v>
      </c>
      <c r="F203" s="1053">
        <f t="shared" si="82"/>
        <v>0</v>
      </c>
      <c r="G203" s="1053">
        <f t="shared" si="83"/>
        <v>0</v>
      </c>
      <c r="H203" s="1053">
        <f t="shared" si="84"/>
        <v>0</v>
      </c>
      <c r="I203" s="913"/>
      <c r="J203" s="252"/>
      <c r="K203" s="198"/>
      <c r="L203" s="188"/>
      <c r="M203" s="458"/>
      <c r="N203" s="458"/>
      <c r="O203" s="458"/>
      <c r="P203" s="460"/>
      <c r="Q203" s="460"/>
      <c r="R203" s="213" t="str">
        <f t="shared" si="78"/>
        <v xml:space="preserve"> </v>
      </c>
      <c r="S203" s="85"/>
      <c r="T203" s="79"/>
      <c r="U203" s="79"/>
      <c r="V203" s="79"/>
      <c r="W203" s="79"/>
      <c r="X203" s="79"/>
      <c r="Y203" s="461"/>
      <c r="Z203" s="461"/>
      <c r="AA203" s="86"/>
      <c r="AB203" s="213" t="str">
        <f t="shared" si="76"/>
        <v xml:space="preserve"> </v>
      </c>
      <c r="AC203" s="85"/>
      <c r="AD203" s="459"/>
      <c r="AE203" s="462"/>
      <c r="AF203" s="459"/>
      <c r="AG203" s="1199"/>
      <c r="AH203" s="459"/>
      <c r="AI203" s="459"/>
      <c r="AJ203" s="213" t="str">
        <f t="shared" si="79"/>
        <v xml:space="preserve"> </v>
      </c>
      <c r="AK203" s="213" t="str">
        <f t="shared" si="80"/>
        <v xml:space="preserve"> </v>
      </c>
      <c r="AL203" s="213" t="str">
        <f t="shared" si="81"/>
        <v/>
      </c>
      <c r="AM203" s="457"/>
    </row>
    <row r="204" spans="1:39" ht="26.25" customHeight="1" thickTop="1" thickBot="1">
      <c r="A204" s="1208">
        <f>【A票】【D票】!$D$10</f>
        <v>0</v>
      </c>
      <c r="B204" s="1208">
        <f>【A票】【D票】!$H$10</f>
        <v>0</v>
      </c>
      <c r="C204" s="1209" t="str">
        <f>【A票】【D票】!$K$10</f>
        <v xml:space="preserve"> </v>
      </c>
      <c r="D204" s="1210" t="str">
        <f t="shared" si="85"/>
        <v/>
      </c>
      <c r="E204" s="1211">
        <f t="shared" si="77"/>
        <v>158</v>
      </c>
      <c r="F204" s="1053">
        <f t="shared" si="82"/>
        <v>0</v>
      </c>
      <c r="G204" s="1053">
        <f t="shared" si="83"/>
        <v>0</v>
      </c>
      <c r="H204" s="1053">
        <f t="shared" si="84"/>
        <v>0</v>
      </c>
      <c r="I204" s="913"/>
      <c r="J204" s="252"/>
      <c r="K204" s="198"/>
      <c r="L204" s="188"/>
      <c r="M204" s="458"/>
      <c r="N204" s="458"/>
      <c r="O204" s="458"/>
      <c r="P204" s="460"/>
      <c r="Q204" s="460"/>
      <c r="R204" s="213" t="str">
        <f t="shared" si="78"/>
        <v xml:space="preserve"> </v>
      </c>
      <c r="S204" s="85"/>
      <c r="T204" s="79"/>
      <c r="U204" s="79"/>
      <c r="V204" s="79"/>
      <c r="W204" s="79"/>
      <c r="X204" s="79"/>
      <c r="Y204" s="461"/>
      <c r="Z204" s="461"/>
      <c r="AA204" s="86"/>
      <c r="AB204" s="213" t="str">
        <f t="shared" si="76"/>
        <v xml:space="preserve"> </v>
      </c>
      <c r="AC204" s="85"/>
      <c r="AD204" s="459"/>
      <c r="AE204" s="462"/>
      <c r="AF204" s="459"/>
      <c r="AG204" s="1199"/>
      <c r="AH204" s="459"/>
      <c r="AI204" s="459"/>
      <c r="AJ204" s="213" t="str">
        <f t="shared" si="79"/>
        <v xml:space="preserve"> </v>
      </c>
      <c r="AK204" s="213" t="str">
        <f t="shared" si="80"/>
        <v xml:space="preserve"> </v>
      </c>
      <c r="AL204" s="213" t="str">
        <f t="shared" si="81"/>
        <v/>
      </c>
      <c r="AM204" s="457"/>
    </row>
    <row r="205" spans="1:39" ht="26.25" customHeight="1" thickTop="1" thickBot="1">
      <c r="A205" s="1208">
        <f>【A票】【D票】!$D$10</f>
        <v>0</v>
      </c>
      <c r="B205" s="1208">
        <f>【A票】【D票】!$H$10</f>
        <v>0</v>
      </c>
      <c r="C205" s="1209" t="str">
        <f>【A票】【D票】!$K$10</f>
        <v xml:space="preserve"> </v>
      </c>
      <c r="D205" s="1210" t="str">
        <f t="shared" si="85"/>
        <v/>
      </c>
      <c r="E205" s="1211">
        <f t="shared" si="77"/>
        <v>159</v>
      </c>
      <c r="F205" s="1053">
        <f t="shared" si="82"/>
        <v>0</v>
      </c>
      <c r="G205" s="1053">
        <f t="shared" si="83"/>
        <v>0</v>
      </c>
      <c r="H205" s="1053">
        <f t="shared" si="84"/>
        <v>0</v>
      </c>
      <c r="I205" s="913"/>
      <c r="J205" s="252"/>
      <c r="K205" s="198"/>
      <c r="L205" s="188"/>
      <c r="M205" s="458"/>
      <c r="N205" s="458"/>
      <c r="O205" s="458"/>
      <c r="P205" s="460"/>
      <c r="Q205" s="460"/>
      <c r="R205" s="213" t="str">
        <f t="shared" si="78"/>
        <v xml:space="preserve"> </v>
      </c>
      <c r="S205" s="85"/>
      <c r="T205" s="79"/>
      <c r="U205" s="79"/>
      <c r="V205" s="79"/>
      <c r="W205" s="79"/>
      <c r="X205" s="79"/>
      <c r="Y205" s="461"/>
      <c r="Z205" s="461"/>
      <c r="AA205" s="86"/>
      <c r="AB205" s="213" t="str">
        <f t="shared" si="76"/>
        <v xml:space="preserve"> </v>
      </c>
      <c r="AC205" s="85"/>
      <c r="AD205" s="459"/>
      <c r="AE205" s="462"/>
      <c r="AF205" s="459"/>
      <c r="AG205" s="1199"/>
      <c r="AH205" s="459"/>
      <c r="AI205" s="459"/>
      <c r="AJ205" s="213" t="str">
        <f t="shared" si="79"/>
        <v xml:space="preserve"> </v>
      </c>
      <c r="AK205" s="213" t="str">
        <f t="shared" si="80"/>
        <v xml:space="preserve"> </v>
      </c>
      <c r="AL205" s="213" t="str">
        <f t="shared" si="81"/>
        <v/>
      </c>
      <c r="AM205" s="457"/>
    </row>
    <row r="206" spans="1:39" ht="26.25" customHeight="1" thickTop="1" thickBot="1">
      <c r="A206" s="1208">
        <f>【A票】【D票】!$D$10</f>
        <v>0</v>
      </c>
      <c r="B206" s="1208">
        <f>【A票】【D票】!$H$10</f>
        <v>0</v>
      </c>
      <c r="C206" s="1209" t="str">
        <f>【A票】【D票】!$K$10</f>
        <v xml:space="preserve"> </v>
      </c>
      <c r="D206" s="1210" t="str">
        <f t="shared" si="85"/>
        <v/>
      </c>
      <c r="E206" s="1211">
        <f t="shared" si="77"/>
        <v>160</v>
      </c>
      <c r="F206" s="1053">
        <f t="shared" si="82"/>
        <v>0</v>
      </c>
      <c r="G206" s="1053">
        <f t="shared" si="83"/>
        <v>0</v>
      </c>
      <c r="H206" s="1053">
        <f t="shared" si="84"/>
        <v>0</v>
      </c>
      <c r="I206" s="913"/>
      <c r="J206" s="252"/>
      <c r="K206" s="198"/>
      <c r="L206" s="188"/>
      <c r="M206" s="458"/>
      <c r="N206" s="458"/>
      <c r="O206" s="458"/>
      <c r="P206" s="460"/>
      <c r="Q206" s="460"/>
      <c r="R206" s="213" t="str">
        <f t="shared" si="78"/>
        <v xml:space="preserve"> </v>
      </c>
      <c r="S206" s="85"/>
      <c r="T206" s="79"/>
      <c r="U206" s="79"/>
      <c r="V206" s="79"/>
      <c r="W206" s="79"/>
      <c r="X206" s="79"/>
      <c r="Y206" s="461"/>
      <c r="Z206" s="461"/>
      <c r="AA206" s="86"/>
      <c r="AB206" s="213" t="str">
        <f t="shared" si="76"/>
        <v xml:space="preserve"> </v>
      </c>
      <c r="AC206" s="85"/>
      <c r="AD206" s="459"/>
      <c r="AE206" s="462"/>
      <c r="AF206" s="459"/>
      <c r="AG206" s="1199"/>
      <c r="AH206" s="459"/>
      <c r="AI206" s="459"/>
      <c r="AJ206" s="213" t="str">
        <f t="shared" si="79"/>
        <v xml:space="preserve"> </v>
      </c>
      <c r="AK206" s="213" t="str">
        <f t="shared" si="80"/>
        <v xml:space="preserve"> </v>
      </c>
      <c r="AL206" s="213" t="str">
        <f t="shared" si="81"/>
        <v/>
      </c>
      <c r="AM206" s="457"/>
    </row>
    <row r="207" spans="1:39" ht="26.25" customHeight="1" thickTop="1" thickBot="1">
      <c r="A207" s="1208">
        <f>【A票】【D票】!$D$10</f>
        <v>0</v>
      </c>
      <c r="B207" s="1208">
        <f>【A票】【D票】!$H$10</f>
        <v>0</v>
      </c>
      <c r="C207" s="1209" t="str">
        <f>【A票】【D票】!$K$10</f>
        <v xml:space="preserve"> </v>
      </c>
      <c r="D207" s="1210" t="str">
        <f t="shared" si="85"/>
        <v/>
      </c>
      <c r="E207" s="1211">
        <f t="shared" si="77"/>
        <v>161</v>
      </c>
      <c r="F207" s="1053">
        <f t="shared" si="82"/>
        <v>0</v>
      </c>
      <c r="G207" s="1053">
        <f t="shared" si="83"/>
        <v>0</v>
      </c>
      <c r="H207" s="1053">
        <f t="shared" si="84"/>
        <v>0</v>
      </c>
      <c r="I207" s="913"/>
      <c r="J207" s="252"/>
      <c r="K207" s="198"/>
      <c r="L207" s="188"/>
      <c r="M207" s="458"/>
      <c r="N207" s="458"/>
      <c r="O207" s="458"/>
      <c r="P207" s="460"/>
      <c r="Q207" s="460"/>
      <c r="R207" s="213" t="str">
        <f t="shared" si="78"/>
        <v xml:space="preserve"> </v>
      </c>
      <c r="S207" s="85"/>
      <c r="T207" s="79"/>
      <c r="U207" s="79"/>
      <c r="V207" s="79"/>
      <c r="W207" s="79"/>
      <c r="X207" s="79"/>
      <c r="Y207" s="461"/>
      <c r="Z207" s="461"/>
      <c r="AA207" s="86"/>
      <c r="AB207" s="213" t="str">
        <f t="shared" si="76"/>
        <v xml:space="preserve"> </v>
      </c>
      <c r="AC207" s="85"/>
      <c r="AD207" s="459"/>
      <c r="AE207" s="462"/>
      <c r="AF207" s="459"/>
      <c r="AG207" s="1199"/>
      <c r="AH207" s="459"/>
      <c r="AI207" s="459"/>
      <c r="AJ207" s="213" t="str">
        <f t="shared" si="79"/>
        <v xml:space="preserve"> </v>
      </c>
      <c r="AK207" s="213" t="str">
        <f t="shared" si="80"/>
        <v xml:space="preserve"> </v>
      </c>
      <c r="AL207" s="213" t="str">
        <f t="shared" si="81"/>
        <v/>
      </c>
      <c r="AM207" s="457"/>
    </row>
    <row r="208" spans="1:39" ht="26.25" customHeight="1" thickTop="1" thickBot="1">
      <c r="A208" s="1208">
        <f>【A票】【D票】!$D$10</f>
        <v>0</v>
      </c>
      <c r="B208" s="1208">
        <f>【A票】【D票】!$H$10</f>
        <v>0</v>
      </c>
      <c r="C208" s="1209" t="str">
        <f>【A票】【D票】!$K$10</f>
        <v xml:space="preserve"> </v>
      </c>
      <c r="D208" s="1210" t="str">
        <f t="shared" si="85"/>
        <v/>
      </c>
      <c r="E208" s="1211">
        <f t="shared" si="77"/>
        <v>162</v>
      </c>
      <c r="F208" s="1053">
        <f t="shared" si="82"/>
        <v>0</v>
      </c>
      <c r="G208" s="1053">
        <f t="shared" si="83"/>
        <v>0</v>
      </c>
      <c r="H208" s="1053">
        <f t="shared" si="84"/>
        <v>0</v>
      </c>
      <c r="I208" s="913"/>
      <c r="J208" s="252"/>
      <c r="K208" s="198"/>
      <c r="L208" s="188"/>
      <c r="M208" s="458"/>
      <c r="N208" s="458"/>
      <c r="O208" s="458"/>
      <c r="P208" s="460"/>
      <c r="Q208" s="460"/>
      <c r="R208" s="213" t="str">
        <f t="shared" si="78"/>
        <v xml:space="preserve"> </v>
      </c>
      <c r="S208" s="85"/>
      <c r="T208" s="79"/>
      <c r="U208" s="79"/>
      <c r="V208" s="79"/>
      <c r="W208" s="79"/>
      <c r="X208" s="79"/>
      <c r="Y208" s="461"/>
      <c r="Z208" s="461"/>
      <c r="AA208" s="86"/>
      <c r="AB208" s="213" t="str">
        <f t="shared" si="76"/>
        <v xml:space="preserve"> </v>
      </c>
      <c r="AC208" s="85"/>
      <c r="AD208" s="459"/>
      <c r="AE208" s="462"/>
      <c r="AF208" s="459"/>
      <c r="AG208" s="1199"/>
      <c r="AH208" s="459"/>
      <c r="AI208" s="459"/>
      <c r="AJ208" s="213" t="str">
        <f t="shared" si="79"/>
        <v xml:space="preserve"> </v>
      </c>
      <c r="AK208" s="213" t="str">
        <f t="shared" si="80"/>
        <v xml:space="preserve"> </v>
      </c>
      <c r="AL208" s="213" t="str">
        <f t="shared" si="81"/>
        <v/>
      </c>
      <c r="AM208" s="457"/>
    </row>
    <row r="209" spans="1:39" ht="26.25" customHeight="1" thickTop="1" thickBot="1">
      <c r="A209" s="1208">
        <f>【A票】【D票】!$D$10</f>
        <v>0</v>
      </c>
      <c r="B209" s="1208">
        <f>【A票】【D票】!$H$10</f>
        <v>0</v>
      </c>
      <c r="C209" s="1209" t="str">
        <f>【A票】【D票】!$K$10</f>
        <v xml:space="preserve"> </v>
      </c>
      <c r="D209" s="1210" t="str">
        <f t="shared" si="85"/>
        <v/>
      </c>
      <c r="E209" s="1211">
        <f t="shared" si="77"/>
        <v>163</v>
      </c>
      <c r="F209" s="1053">
        <f t="shared" si="82"/>
        <v>0</v>
      </c>
      <c r="G209" s="1053">
        <f t="shared" si="83"/>
        <v>0</v>
      </c>
      <c r="H209" s="1053">
        <f t="shared" si="84"/>
        <v>0</v>
      </c>
      <c r="I209" s="913"/>
      <c r="J209" s="252"/>
      <c r="K209" s="198"/>
      <c r="L209" s="188"/>
      <c r="M209" s="458"/>
      <c r="N209" s="458"/>
      <c r="O209" s="458"/>
      <c r="P209" s="460"/>
      <c r="Q209" s="460"/>
      <c r="R209" s="213" t="str">
        <f t="shared" si="78"/>
        <v xml:space="preserve"> </v>
      </c>
      <c r="S209" s="85"/>
      <c r="T209" s="79"/>
      <c r="U209" s="79"/>
      <c r="V209" s="79"/>
      <c r="W209" s="79"/>
      <c r="X209" s="79"/>
      <c r="Y209" s="461"/>
      <c r="Z209" s="461"/>
      <c r="AA209" s="86"/>
      <c r="AB209" s="213" t="str">
        <f t="shared" ref="AB209:AB272" si="86">IF(AND(F209&gt;0,OR(COUNTA(S209:W209)=0,COUNTA(X209:Y209,AA209)&lt;3)),"附3記入漏れ",IF(AND(F209=0,COUNTA(S209:Y209,AA209)&gt;0),"附1_1)被虐待者の人数の超過・または人数未記入"," "))</f>
        <v xml:space="preserve"> </v>
      </c>
      <c r="AC209" s="85"/>
      <c r="AD209" s="459"/>
      <c r="AE209" s="462"/>
      <c r="AF209" s="459"/>
      <c r="AG209" s="1199"/>
      <c r="AH209" s="459"/>
      <c r="AI209" s="459"/>
      <c r="AJ209" s="213" t="str">
        <f t="shared" si="79"/>
        <v xml:space="preserve"> </v>
      </c>
      <c r="AK209" s="213" t="str">
        <f t="shared" si="80"/>
        <v xml:space="preserve"> </v>
      </c>
      <c r="AL209" s="213" t="str">
        <f t="shared" si="81"/>
        <v/>
      </c>
      <c r="AM209" s="457"/>
    </row>
    <row r="210" spans="1:39" ht="26.25" customHeight="1" thickTop="1" thickBot="1">
      <c r="A210" s="1208">
        <f>【A票】【D票】!$D$10</f>
        <v>0</v>
      </c>
      <c r="B210" s="1208">
        <f>【A票】【D票】!$H$10</f>
        <v>0</v>
      </c>
      <c r="C210" s="1209" t="str">
        <f>【A票】【D票】!$K$10</f>
        <v xml:space="preserve"> </v>
      </c>
      <c r="D210" s="1210" t="str">
        <f t="shared" si="85"/>
        <v/>
      </c>
      <c r="E210" s="1211">
        <f t="shared" si="77"/>
        <v>164</v>
      </c>
      <c r="F210" s="1053">
        <f t="shared" si="82"/>
        <v>0</v>
      </c>
      <c r="G210" s="1053">
        <f t="shared" si="83"/>
        <v>0</v>
      </c>
      <c r="H210" s="1053">
        <f t="shared" si="84"/>
        <v>0</v>
      </c>
      <c r="I210" s="913"/>
      <c r="J210" s="252"/>
      <c r="K210" s="198"/>
      <c r="L210" s="188"/>
      <c r="M210" s="458"/>
      <c r="N210" s="458"/>
      <c r="O210" s="458"/>
      <c r="P210" s="460"/>
      <c r="Q210" s="460"/>
      <c r="R210" s="213" t="str">
        <f t="shared" si="78"/>
        <v xml:space="preserve"> </v>
      </c>
      <c r="S210" s="85"/>
      <c r="T210" s="79"/>
      <c r="U210" s="79"/>
      <c r="V210" s="79"/>
      <c r="W210" s="79"/>
      <c r="X210" s="79"/>
      <c r="Y210" s="461"/>
      <c r="Z210" s="461"/>
      <c r="AA210" s="86"/>
      <c r="AB210" s="213" t="str">
        <f t="shared" si="86"/>
        <v xml:space="preserve"> </v>
      </c>
      <c r="AC210" s="85"/>
      <c r="AD210" s="459"/>
      <c r="AE210" s="462"/>
      <c r="AF210" s="459"/>
      <c r="AG210" s="1199"/>
      <c r="AH210" s="459"/>
      <c r="AI210" s="459"/>
      <c r="AJ210" s="213" t="str">
        <f t="shared" si="79"/>
        <v xml:space="preserve"> </v>
      </c>
      <c r="AK210" s="213" t="str">
        <f t="shared" si="80"/>
        <v xml:space="preserve"> </v>
      </c>
      <c r="AL210" s="213" t="str">
        <f t="shared" si="81"/>
        <v/>
      </c>
      <c r="AM210" s="457"/>
    </row>
    <row r="211" spans="1:39" ht="26.25" customHeight="1" thickTop="1" thickBot="1">
      <c r="A211" s="1208">
        <f>【A票】【D票】!$D$10</f>
        <v>0</v>
      </c>
      <c r="B211" s="1208">
        <f>【A票】【D票】!$H$10</f>
        <v>0</v>
      </c>
      <c r="C211" s="1209" t="str">
        <f>【A票】【D票】!$K$10</f>
        <v xml:space="preserve"> </v>
      </c>
      <c r="D211" s="1210" t="str">
        <f t="shared" si="85"/>
        <v/>
      </c>
      <c r="E211" s="1211">
        <f t="shared" si="77"/>
        <v>165</v>
      </c>
      <c r="F211" s="1053">
        <f t="shared" si="82"/>
        <v>0</v>
      </c>
      <c r="G211" s="1053">
        <f t="shared" si="83"/>
        <v>0</v>
      </c>
      <c r="H211" s="1053">
        <f t="shared" si="84"/>
        <v>0</v>
      </c>
      <c r="I211" s="913"/>
      <c r="J211" s="252"/>
      <c r="K211" s="198"/>
      <c r="L211" s="188"/>
      <c r="M211" s="458"/>
      <c r="N211" s="458"/>
      <c r="O211" s="458"/>
      <c r="P211" s="460"/>
      <c r="Q211" s="460"/>
      <c r="R211" s="213" t="str">
        <f t="shared" si="78"/>
        <v xml:space="preserve"> </v>
      </c>
      <c r="S211" s="85"/>
      <c r="T211" s="79"/>
      <c r="U211" s="79"/>
      <c r="V211" s="79"/>
      <c r="W211" s="79"/>
      <c r="X211" s="79"/>
      <c r="Y211" s="461"/>
      <c r="Z211" s="461"/>
      <c r="AA211" s="86"/>
      <c r="AB211" s="213" t="str">
        <f t="shared" si="86"/>
        <v xml:space="preserve"> </v>
      </c>
      <c r="AC211" s="85"/>
      <c r="AD211" s="459"/>
      <c r="AE211" s="462"/>
      <c r="AF211" s="459"/>
      <c r="AG211" s="1199"/>
      <c r="AH211" s="459"/>
      <c r="AI211" s="459"/>
      <c r="AJ211" s="213" t="str">
        <f t="shared" si="79"/>
        <v xml:space="preserve"> </v>
      </c>
      <c r="AK211" s="213" t="str">
        <f t="shared" si="80"/>
        <v xml:space="preserve"> </v>
      </c>
      <c r="AL211" s="213" t="str">
        <f t="shared" si="81"/>
        <v/>
      </c>
      <c r="AM211" s="457"/>
    </row>
    <row r="212" spans="1:39" ht="26.25" customHeight="1" thickTop="1" thickBot="1">
      <c r="A212" s="1208">
        <f>【A票】【D票】!$D$10</f>
        <v>0</v>
      </c>
      <c r="B212" s="1208">
        <f>【A票】【D票】!$H$10</f>
        <v>0</v>
      </c>
      <c r="C212" s="1209" t="str">
        <f>【A票】【D票】!$K$10</f>
        <v xml:space="preserve"> </v>
      </c>
      <c r="D212" s="1210" t="str">
        <f t="shared" si="85"/>
        <v/>
      </c>
      <c r="E212" s="1211">
        <f t="shared" si="77"/>
        <v>166</v>
      </c>
      <c r="F212" s="1053">
        <f t="shared" si="82"/>
        <v>0</v>
      </c>
      <c r="G212" s="1053">
        <f t="shared" si="83"/>
        <v>0</v>
      </c>
      <c r="H212" s="1053">
        <f t="shared" si="84"/>
        <v>0</v>
      </c>
      <c r="I212" s="913"/>
      <c r="J212" s="252"/>
      <c r="K212" s="198"/>
      <c r="L212" s="188"/>
      <c r="M212" s="458"/>
      <c r="N212" s="458"/>
      <c r="O212" s="458"/>
      <c r="P212" s="460"/>
      <c r="Q212" s="460"/>
      <c r="R212" s="213" t="str">
        <f t="shared" si="78"/>
        <v xml:space="preserve"> </v>
      </c>
      <c r="S212" s="85"/>
      <c r="T212" s="79"/>
      <c r="U212" s="79"/>
      <c r="V212" s="79"/>
      <c r="W212" s="79"/>
      <c r="X212" s="79"/>
      <c r="Y212" s="461"/>
      <c r="Z212" s="461"/>
      <c r="AA212" s="86"/>
      <c r="AB212" s="213" t="str">
        <f t="shared" si="86"/>
        <v xml:space="preserve"> </v>
      </c>
      <c r="AC212" s="85"/>
      <c r="AD212" s="459"/>
      <c r="AE212" s="462"/>
      <c r="AF212" s="459"/>
      <c r="AG212" s="1199"/>
      <c r="AH212" s="459"/>
      <c r="AI212" s="459"/>
      <c r="AJ212" s="213" t="str">
        <f t="shared" si="79"/>
        <v xml:space="preserve"> </v>
      </c>
      <c r="AK212" s="213" t="str">
        <f t="shared" si="80"/>
        <v xml:space="preserve"> </v>
      </c>
      <c r="AL212" s="213" t="str">
        <f t="shared" si="81"/>
        <v/>
      </c>
      <c r="AM212" s="457"/>
    </row>
    <row r="213" spans="1:39" ht="26.25" customHeight="1" thickTop="1" thickBot="1">
      <c r="A213" s="1208">
        <f>【A票】【D票】!$D$10</f>
        <v>0</v>
      </c>
      <c r="B213" s="1208">
        <f>【A票】【D票】!$H$10</f>
        <v>0</v>
      </c>
      <c r="C213" s="1209" t="str">
        <f>【A票】【D票】!$K$10</f>
        <v xml:space="preserve"> </v>
      </c>
      <c r="D213" s="1210" t="str">
        <f t="shared" si="85"/>
        <v/>
      </c>
      <c r="E213" s="1211">
        <f t="shared" si="77"/>
        <v>167</v>
      </c>
      <c r="F213" s="1053">
        <f t="shared" si="82"/>
        <v>0</v>
      </c>
      <c r="G213" s="1053">
        <f t="shared" si="83"/>
        <v>0</v>
      </c>
      <c r="H213" s="1053">
        <f t="shared" si="84"/>
        <v>0</v>
      </c>
      <c r="I213" s="913"/>
      <c r="J213" s="252"/>
      <c r="K213" s="198"/>
      <c r="L213" s="188"/>
      <c r="M213" s="458"/>
      <c r="N213" s="458"/>
      <c r="O213" s="458"/>
      <c r="P213" s="460"/>
      <c r="Q213" s="460"/>
      <c r="R213" s="213" t="str">
        <f t="shared" si="78"/>
        <v xml:space="preserve"> </v>
      </c>
      <c r="S213" s="85"/>
      <c r="T213" s="79"/>
      <c r="U213" s="79"/>
      <c r="V213" s="79"/>
      <c r="W213" s="79"/>
      <c r="X213" s="79"/>
      <c r="Y213" s="461"/>
      <c r="Z213" s="461"/>
      <c r="AA213" s="86"/>
      <c r="AB213" s="213" t="str">
        <f t="shared" si="86"/>
        <v xml:space="preserve"> </v>
      </c>
      <c r="AC213" s="85"/>
      <c r="AD213" s="459"/>
      <c r="AE213" s="462"/>
      <c r="AF213" s="459"/>
      <c r="AG213" s="1199"/>
      <c r="AH213" s="459"/>
      <c r="AI213" s="459"/>
      <c r="AJ213" s="213" t="str">
        <f t="shared" si="79"/>
        <v xml:space="preserve"> </v>
      </c>
      <c r="AK213" s="213" t="str">
        <f t="shared" si="80"/>
        <v xml:space="preserve"> </v>
      </c>
      <c r="AL213" s="213" t="str">
        <f t="shared" si="81"/>
        <v/>
      </c>
      <c r="AM213" s="457"/>
    </row>
    <row r="214" spans="1:39" ht="26.25" customHeight="1" thickTop="1" thickBot="1">
      <c r="A214" s="1208">
        <f>【A票】【D票】!$D$10</f>
        <v>0</v>
      </c>
      <c r="B214" s="1208">
        <f>【A票】【D票】!$H$10</f>
        <v>0</v>
      </c>
      <c r="C214" s="1209" t="str">
        <f>【A票】【D票】!$K$10</f>
        <v xml:space="preserve"> </v>
      </c>
      <c r="D214" s="1210" t="str">
        <f t="shared" si="85"/>
        <v/>
      </c>
      <c r="E214" s="1211">
        <f t="shared" si="77"/>
        <v>168</v>
      </c>
      <c r="F214" s="1053">
        <f t="shared" si="82"/>
        <v>0</v>
      </c>
      <c r="G214" s="1053">
        <f t="shared" si="83"/>
        <v>0</v>
      </c>
      <c r="H214" s="1053">
        <f t="shared" si="84"/>
        <v>0</v>
      </c>
      <c r="I214" s="913"/>
      <c r="J214" s="252"/>
      <c r="K214" s="198"/>
      <c r="L214" s="188"/>
      <c r="M214" s="458"/>
      <c r="N214" s="458"/>
      <c r="O214" s="458"/>
      <c r="P214" s="460"/>
      <c r="Q214" s="460"/>
      <c r="R214" s="213" t="str">
        <f t="shared" si="78"/>
        <v xml:space="preserve"> </v>
      </c>
      <c r="S214" s="85"/>
      <c r="T214" s="79"/>
      <c r="U214" s="79"/>
      <c r="V214" s="79"/>
      <c r="W214" s="79"/>
      <c r="X214" s="79"/>
      <c r="Y214" s="461"/>
      <c r="Z214" s="461"/>
      <c r="AA214" s="86"/>
      <c r="AB214" s="213" t="str">
        <f t="shared" si="86"/>
        <v xml:space="preserve"> </v>
      </c>
      <c r="AC214" s="85"/>
      <c r="AD214" s="459"/>
      <c r="AE214" s="462"/>
      <c r="AF214" s="459"/>
      <c r="AG214" s="1199"/>
      <c r="AH214" s="459"/>
      <c r="AI214" s="459"/>
      <c r="AJ214" s="213" t="str">
        <f t="shared" si="79"/>
        <v xml:space="preserve"> </v>
      </c>
      <c r="AK214" s="213" t="str">
        <f t="shared" si="80"/>
        <v xml:space="preserve"> </v>
      </c>
      <c r="AL214" s="213" t="str">
        <f t="shared" si="81"/>
        <v/>
      </c>
      <c r="AM214" s="457"/>
    </row>
    <row r="215" spans="1:39" ht="26.25" customHeight="1" thickTop="1" thickBot="1">
      <c r="A215" s="1208">
        <f>【A票】【D票】!$D$10</f>
        <v>0</v>
      </c>
      <c r="B215" s="1208">
        <f>【A票】【D票】!$H$10</f>
        <v>0</v>
      </c>
      <c r="C215" s="1209" t="str">
        <f>【A票】【D票】!$K$10</f>
        <v xml:space="preserve"> </v>
      </c>
      <c r="D215" s="1210" t="str">
        <f t="shared" si="85"/>
        <v/>
      </c>
      <c r="E215" s="1211">
        <f t="shared" si="77"/>
        <v>169</v>
      </c>
      <c r="F215" s="1053">
        <f t="shared" si="82"/>
        <v>0</v>
      </c>
      <c r="G215" s="1053">
        <f t="shared" si="83"/>
        <v>0</v>
      </c>
      <c r="H215" s="1053">
        <f t="shared" si="84"/>
        <v>0</v>
      </c>
      <c r="I215" s="913"/>
      <c r="J215" s="252"/>
      <c r="K215" s="198"/>
      <c r="L215" s="188"/>
      <c r="M215" s="458"/>
      <c r="N215" s="458"/>
      <c r="O215" s="458"/>
      <c r="P215" s="460"/>
      <c r="Q215" s="460"/>
      <c r="R215" s="213" t="str">
        <f t="shared" si="78"/>
        <v xml:space="preserve"> </v>
      </c>
      <c r="S215" s="85"/>
      <c r="T215" s="79"/>
      <c r="U215" s="79"/>
      <c r="V215" s="79"/>
      <c r="W215" s="79"/>
      <c r="X215" s="79"/>
      <c r="Y215" s="461"/>
      <c r="Z215" s="461"/>
      <c r="AA215" s="86"/>
      <c r="AB215" s="213" t="str">
        <f t="shared" si="86"/>
        <v xml:space="preserve"> </v>
      </c>
      <c r="AC215" s="85"/>
      <c r="AD215" s="459"/>
      <c r="AE215" s="462"/>
      <c r="AF215" s="459"/>
      <c r="AG215" s="1199"/>
      <c r="AH215" s="459"/>
      <c r="AI215" s="459"/>
      <c r="AJ215" s="213" t="str">
        <f t="shared" si="79"/>
        <v xml:space="preserve"> </v>
      </c>
      <c r="AK215" s="213" t="str">
        <f t="shared" si="80"/>
        <v xml:space="preserve"> </v>
      </c>
      <c r="AL215" s="213" t="str">
        <f t="shared" si="81"/>
        <v/>
      </c>
      <c r="AM215" s="457"/>
    </row>
    <row r="216" spans="1:39" ht="26.25" customHeight="1" thickTop="1" thickBot="1">
      <c r="A216" s="1208">
        <f>【A票】【D票】!$D$10</f>
        <v>0</v>
      </c>
      <c r="B216" s="1208">
        <f>【A票】【D票】!$H$10</f>
        <v>0</v>
      </c>
      <c r="C216" s="1209" t="str">
        <f>【A票】【D票】!$K$10</f>
        <v xml:space="preserve"> </v>
      </c>
      <c r="D216" s="1210" t="str">
        <f t="shared" si="85"/>
        <v/>
      </c>
      <c r="E216" s="1211">
        <f t="shared" ref="E216:E279" si="87">ROW()-46</f>
        <v>170</v>
      </c>
      <c r="F216" s="1053">
        <f t="shared" si="82"/>
        <v>0</v>
      </c>
      <c r="G216" s="1053">
        <f t="shared" si="83"/>
        <v>0</v>
      </c>
      <c r="H216" s="1053">
        <f t="shared" si="84"/>
        <v>0</v>
      </c>
      <c r="I216" s="913"/>
      <c r="J216" s="252"/>
      <c r="K216" s="198"/>
      <c r="L216" s="188"/>
      <c r="M216" s="458"/>
      <c r="N216" s="458"/>
      <c r="O216" s="458"/>
      <c r="P216" s="460"/>
      <c r="Q216" s="460"/>
      <c r="R216" s="213" t="str">
        <f t="shared" si="78"/>
        <v xml:space="preserve"> </v>
      </c>
      <c r="S216" s="85"/>
      <c r="T216" s="79"/>
      <c r="U216" s="79"/>
      <c r="V216" s="79"/>
      <c r="W216" s="79"/>
      <c r="X216" s="79"/>
      <c r="Y216" s="461"/>
      <c r="Z216" s="461"/>
      <c r="AA216" s="86"/>
      <c r="AB216" s="213" t="str">
        <f t="shared" si="86"/>
        <v xml:space="preserve"> </v>
      </c>
      <c r="AC216" s="85"/>
      <c r="AD216" s="459"/>
      <c r="AE216" s="462"/>
      <c r="AF216" s="459"/>
      <c r="AG216" s="1199"/>
      <c r="AH216" s="459"/>
      <c r="AI216" s="459"/>
      <c r="AJ216" s="213" t="str">
        <f t="shared" si="79"/>
        <v xml:space="preserve"> </v>
      </c>
      <c r="AK216" s="213" t="str">
        <f t="shared" si="80"/>
        <v xml:space="preserve"> </v>
      </c>
      <c r="AL216" s="213" t="str">
        <f t="shared" si="81"/>
        <v/>
      </c>
      <c r="AM216" s="457"/>
    </row>
    <row r="217" spans="1:39" ht="26.25" customHeight="1" thickTop="1" thickBot="1">
      <c r="A217" s="1208">
        <f>【A票】【D票】!$D$10</f>
        <v>0</v>
      </c>
      <c r="B217" s="1208">
        <f>【A票】【D票】!$H$10</f>
        <v>0</v>
      </c>
      <c r="C217" s="1209" t="str">
        <f>【A票】【D票】!$K$10</f>
        <v xml:space="preserve"> </v>
      </c>
      <c r="D217" s="1210" t="str">
        <f t="shared" si="85"/>
        <v/>
      </c>
      <c r="E217" s="1211">
        <f t="shared" si="87"/>
        <v>171</v>
      </c>
      <c r="F217" s="1053">
        <f t="shared" si="82"/>
        <v>0</v>
      </c>
      <c r="G217" s="1053">
        <f t="shared" si="83"/>
        <v>0</v>
      </c>
      <c r="H217" s="1053">
        <f t="shared" si="84"/>
        <v>0</v>
      </c>
      <c r="I217" s="913"/>
      <c r="J217" s="252"/>
      <c r="K217" s="198"/>
      <c r="L217" s="188"/>
      <c r="M217" s="458"/>
      <c r="N217" s="458"/>
      <c r="O217" s="458"/>
      <c r="P217" s="460"/>
      <c r="Q217" s="460"/>
      <c r="R217" s="213" t="str">
        <f t="shared" si="78"/>
        <v xml:space="preserve"> </v>
      </c>
      <c r="S217" s="85"/>
      <c r="T217" s="79"/>
      <c r="U217" s="79"/>
      <c r="V217" s="79"/>
      <c r="W217" s="79"/>
      <c r="X217" s="79"/>
      <c r="Y217" s="461"/>
      <c r="Z217" s="461"/>
      <c r="AA217" s="86"/>
      <c r="AB217" s="213" t="str">
        <f t="shared" si="86"/>
        <v xml:space="preserve"> </v>
      </c>
      <c r="AC217" s="85"/>
      <c r="AD217" s="459"/>
      <c r="AE217" s="462"/>
      <c r="AF217" s="459"/>
      <c r="AG217" s="1199"/>
      <c r="AH217" s="459"/>
      <c r="AI217" s="459"/>
      <c r="AJ217" s="213" t="str">
        <f t="shared" si="79"/>
        <v xml:space="preserve"> </v>
      </c>
      <c r="AK217" s="213" t="str">
        <f t="shared" si="80"/>
        <v xml:space="preserve"> </v>
      </c>
      <c r="AL217" s="213" t="str">
        <f t="shared" si="81"/>
        <v/>
      </c>
      <c r="AM217" s="457"/>
    </row>
    <row r="218" spans="1:39" ht="26.25" customHeight="1" thickTop="1" thickBot="1">
      <c r="A218" s="1208">
        <f>【A票】【D票】!$D$10</f>
        <v>0</v>
      </c>
      <c r="B218" s="1208">
        <f>【A票】【D票】!$H$10</f>
        <v>0</v>
      </c>
      <c r="C218" s="1209" t="str">
        <f>【A票】【D票】!$K$10</f>
        <v xml:space="preserve"> </v>
      </c>
      <c r="D218" s="1210" t="str">
        <f t="shared" si="85"/>
        <v/>
      </c>
      <c r="E218" s="1211">
        <f t="shared" si="87"/>
        <v>172</v>
      </c>
      <c r="F218" s="1053">
        <f t="shared" si="82"/>
        <v>0</v>
      </c>
      <c r="G218" s="1053">
        <f t="shared" si="83"/>
        <v>0</v>
      </c>
      <c r="H218" s="1053">
        <f t="shared" si="84"/>
        <v>0</v>
      </c>
      <c r="I218" s="913"/>
      <c r="J218" s="252"/>
      <c r="K218" s="198"/>
      <c r="L218" s="188"/>
      <c r="M218" s="458"/>
      <c r="N218" s="458"/>
      <c r="O218" s="458"/>
      <c r="P218" s="460"/>
      <c r="Q218" s="460"/>
      <c r="R218" s="213" t="str">
        <f t="shared" si="78"/>
        <v xml:space="preserve"> </v>
      </c>
      <c r="S218" s="85"/>
      <c r="T218" s="79"/>
      <c r="U218" s="79"/>
      <c r="V218" s="79"/>
      <c r="W218" s="79"/>
      <c r="X218" s="79"/>
      <c r="Y218" s="461"/>
      <c r="Z218" s="461"/>
      <c r="AA218" s="86"/>
      <c r="AB218" s="213" t="str">
        <f t="shared" si="86"/>
        <v xml:space="preserve"> </v>
      </c>
      <c r="AC218" s="85"/>
      <c r="AD218" s="459"/>
      <c r="AE218" s="462"/>
      <c r="AF218" s="459"/>
      <c r="AG218" s="1199"/>
      <c r="AH218" s="459"/>
      <c r="AI218" s="459"/>
      <c r="AJ218" s="213" t="str">
        <f t="shared" si="79"/>
        <v xml:space="preserve"> </v>
      </c>
      <c r="AK218" s="213" t="str">
        <f t="shared" si="80"/>
        <v xml:space="preserve"> </v>
      </c>
      <c r="AL218" s="213" t="str">
        <f t="shared" si="81"/>
        <v/>
      </c>
      <c r="AM218" s="457"/>
    </row>
    <row r="219" spans="1:39" ht="26.25" customHeight="1" thickTop="1" thickBot="1">
      <c r="A219" s="1208">
        <f>【A票】【D票】!$D$10</f>
        <v>0</v>
      </c>
      <c r="B219" s="1208">
        <f>【A票】【D票】!$H$10</f>
        <v>0</v>
      </c>
      <c r="C219" s="1209" t="str">
        <f>【A票】【D票】!$K$10</f>
        <v xml:space="preserve"> </v>
      </c>
      <c r="D219" s="1210" t="str">
        <f t="shared" si="85"/>
        <v/>
      </c>
      <c r="E219" s="1211">
        <f t="shared" si="87"/>
        <v>173</v>
      </c>
      <c r="F219" s="1053">
        <f t="shared" si="82"/>
        <v>0</v>
      </c>
      <c r="G219" s="1053">
        <f t="shared" si="83"/>
        <v>0</v>
      </c>
      <c r="H219" s="1053">
        <f t="shared" si="84"/>
        <v>0</v>
      </c>
      <c r="I219" s="913"/>
      <c r="J219" s="252"/>
      <c r="K219" s="198"/>
      <c r="L219" s="188"/>
      <c r="M219" s="458"/>
      <c r="N219" s="458"/>
      <c r="O219" s="458"/>
      <c r="P219" s="460"/>
      <c r="Q219" s="460"/>
      <c r="R219" s="213" t="str">
        <f t="shared" si="78"/>
        <v xml:space="preserve"> </v>
      </c>
      <c r="S219" s="85"/>
      <c r="T219" s="79"/>
      <c r="U219" s="79"/>
      <c r="V219" s="79"/>
      <c r="W219" s="79"/>
      <c r="X219" s="79"/>
      <c r="Y219" s="461"/>
      <c r="Z219" s="461"/>
      <c r="AA219" s="86"/>
      <c r="AB219" s="213" t="str">
        <f t="shared" si="86"/>
        <v xml:space="preserve"> </v>
      </c>
      <c r="AC219" s="85"/>
      <c r="AD219" s="459"/>
      <c r="AE219" s="462"/>
      <c r="AF219" s="459"/>
      <c r="AG219" s="1199"/>
      <c r="AH219" s="459"/>
      <c r="AI219" s="459"/>
      <c r="AJ219" s="213" t="str">
        <f t="shared" si="79"/>
        <v xml:space="preserve"> </v>
      </c>
      <c r="AK219" s="213" t="str">
        <f t="shared" si="80"/>
        <v xml:space="preserve"> </v>
      </c>
      <c r="AL219" s="213" t="str">
        <f t="shared" si="81"/>
        <v/>
      </c>
      <c r="AM219" s="457"/>
    </row>
    <row r="220" spans="1:39" ht="26.25" customHeight="1" thickTop="1" thickBot="1">
      <c r="A220" s="1208">
        <f>【A票】【D票】!$D$10</f>
        <v>0</v>
      </c>
      <c r="B220" s="1208">
        <f>【A票】【D票】!$H$10</f>
        <v>0</v>
      </c>
      <c r="C220" s="1209" t="str">
        <f>【A票】【D票】!$K$10</f>
        <v xml:space="preserve"> </v>
      </c>
      <c r="D220" s="1210" t="str">
        <f t="shared" si="85"/>
        <v/>
      </c>
      <c r="E220" s="1211">
        <f t="shared" si="87"/>
        <v>174</v>
      </c>
      <c r="F220" s="1053">
        <f t="shared" si="82"/>
        <v>0</v>
      </c>
      <c r="G220" s="1053">
        <f t="shared" si="83"/>
        <v>0</v>
      </c>
      <c r="H220" s="1053">
        <f t="shared" si="84"/>
        <v>0</v>
      </c>
      <c r="I220" s="913"/>
      <c r="J220" s="252"/>
      <c r="K220" s="198"/>
      <c r="L220" s="188"/>
      <c r="M220" s="458"/>
      <c r="N220" s="458"/>
      <c r="O220" s="458"/>
      <c r="P220" s="460"/>
      <c r="Q220" s="460"/>
      <c r="R220" s="213" t="str">
        <f t="shared" si="78"/>
        <v xml:space="preserve"> </v>
      </c>
      <c r="S220" s="85"/>
      <c r="T220" s="79"/>
      <c r="U220" s="79"/>
      <c r="V220" s="79"/>
      <c r="W220" s="79"/>
      <c r="X220" s="79"/>
      <c r="Y220" s="461"/>
      <c r="Z220" s="461"/>
      <c r="AA220" s="86"/>
      <c r="AB220" s="213" t="str">
        <f t="shared" si="86"/>
        <v xml:space="preserve"> </v>
      </c>
      <c r="AC220" s="85"/>
      <c r="AD220" s="459"/>
      <c r="AE220" s="462"/>
      <c r="AF220" s="459"/>
      <c r="AG220" s="1199"/>
      <c r="AH220" s="459"/>
      <c r="AI220" s="459"/>
      <c r="AJ220" s="213" t="str">
        <f t="shared" si="79"/>
        <v xml:space="preserve"> </v>
      </c>
      <c r="AK220" s="213" t="str">
        <f t="shared" si="80"/>
        <v xml:space="preserve"> </v>
      </c>
      <c r="AL220" s="213" t="str">
        <f t="shared" si="81"/>
        <v/>
      </c>
      <c r="AM220" s="457"/>
    </row>
    <row r="221" spans="1:39" ht="26.25" customHeight="1" thickTop="1" thickBot="1">
      <c r="A221" s="1208">
        <f>【A票】【D票】!$D$10</f>
        <v>0</v>
      </c>
      <c r="B221" s="1208">
        <f>【A票】【D票】!$H$10</f>
        <v>0</v>
      </c>
      <c r="C221" s="1209" t="str">
        <f>【A票】【D票】!$K$10</f>
        <v xml:space="preserve"> </v>
      </c>
      <c r="D221" s="1210" t="str">
        <f t="shared" si="85"/>
        <v/>
      </c>
      <c r="E221" s="1211">
        <f t="shared" si="87"/>
        <v>175</v>
      </c>
      <c r="F221" s="1053">
        <f t="shared" si="82"/>
        <v>0</v>
      </c>
      <c r="G221" s="1053">
        <f t="shared" si="83"/>
        <v>0</v>
      </c>
      <c r="H221" s="1053">
        <f t="shared" si="84"/>
        <v>0</v>
      </c>
      <c r="I221" s="913"/>
      <c r="J221" s="252"/>
      <c r="K221" s="198"/>
      <c r="L221" s="188"/>
      <c r="M221" s="458"/>
      <c r="N221" s="458"/>
      <c r="O221" s="458"/>
      <c r="P221" s="460"/>
      <c r="Q221" s="460"/>
      <c r="R221" s="213" t="str">
        <f t="shared" si="78"/>
        <v xml:space="preserve"> </v>
      </c>
      <c r="S221" s="85"/>
      <c r="T221" s="79"/>
      <c r="U221" s="79"/>
      <c r="V221" s="79"/>
      <c r="W221" s="79"/>
      <c r="X221" s="79"/>
      <c r="Y221" s="461"/>
      <c r="Z221" s="461"/>
      <c r="AA221" s="86"/>
      <c r="AB221" s="213" t="str">
        <f t="shared" si="86"/>
        <v xml:space="preserve"> </v>
      </c>
      <c r="AC221" s="85"/>
      <c r="AD221" s="459"/>
      <c r="AE221" s="462"/>
      <c r="AF221" s="459"/>
      <c r="AG221" s="1199"/>
      <c r="AH221" s="459"/>
      <c r="AI221" s="459"/>
      <c r="AJ221" s="213" t="str">
        <f t="shared" si="79"/>
        <v xml:space="preserve"> </v>
      </c>
      <c r="AK221" s="213" t="str">
        <f t="shared" si="80"/>
        <v xml:space="preserve"> </v>
      </c>
      <c r="AL221" s="213" t="str">
        <f t="shared" si="81"/>
        <v/>
      </c>
      <c r="AM221" s="457"/>
    </row>
    <row r="222" spans="1:39" ht="26.25" customHeight="1" thickTop="1" thickBot="1">
      <c r="A222" s="1208">
        <f>【A票】【D票】!$D$10</f>
        <v>0</v>
      </c>
      <c r="B222" s="1208">
        <f>【A票】【D票】!$H$10</f>
        <v>0</v>
      </c>
      <c r="C222" s="1209" t="str">
        <f>【A票】【D票】!$K$10</f>
        <v xml:space="preserve"> </v>
      </c>
      <c r="D222" s="1210" t="str">
        <f t="shared" si="85"/>
        <v/>
      </c>
      <c r="E222" s="1211">
        <f t="shared" si="87"/>
        <v>176</v>
      </c>
      <c r="F222" s="1053">
        <f t="shared" si="82"/>
        <v>0</v>
      </c>
      <c r="G222" s="1053">
        <f t="shared" si="83"/>
        <v>0</v>
      </c>
      <c r="H222" s="1053">
        <f t="shared" si="84"/>
        <v>0</v>
      </c>
      <c r="I222" s="913"/>
      <c r="J222" s="252"/>
      <c r="K222" s="198"/>
      <c r="L222" s="188"/>
      <c r="M222" s="458"/>
      <c r="N222" s="458"/>
      <c r="O222" s="458"/>
      <c r="P222" s="460"/>
      <c r="Q222" s="460"/>
      <c r="R222" s="213" t="str">
        <f t="shared" si="78"/>
        <v xml:space="preserve"> </v>
      </c>
      <c r="S222" s="85"/>
      <c r="T222" s="79"/>
      <c r="U222" s="79"/>
      <c r="V222" s="79"/>
      <c r="W222" s="79"/>
      <c r="X222" s="79"/>
      <c r="Y222" s="461"/>
      <c r="Z222" s="461"/>
      <c r="AA222" s="86"/>
      <c r="AB222" s="213" t="str">
        <f t="shared" si="86"/>
        <v xml:space="preserve"> </v>
      </c>
      <c r="AC222" s="85"/>
      <c r="AD222" s="459"/>
      <c r="AE222" s="462"/>
      <c r="AF222" s="459"/>
      <c r="AG222" s="1199"/>
      <c r="AH222" s="459"/>
      <c r="AI222" s="459"/>
      <c r="AJ222" s="213" t="str">
        <f t="shared" si="79"/>
        <v xml:space="preserve"> </v>
      </c>
      <c r="AK222" s="213" t="str">
        <f t="shared" si="80"/>
        <v xml:space="preserve"> </v>
      </c>
      <c r="AL222" s="213" t="str">
        <f t="shared" si="81"/>
        <v/>
      </c>
      <c r="AM222" s="457"/>
    </row>
    <row r="223" spans="1:39" ht="26.25" customHeight="1" thickTop="1" thickBot="1">
      <c r="A223" s="1208">
        <f>【A票】【D票】!$D$10</f>
        <v>0</v>
      </c>
      <c r="B223" s="1208">
        <f>【A票】【D票】!$H$10</f>
        <v>0</v>
      </c>
      <c r="C223" s="1209" t="str">
        <f>【A票】【D票】!$K$10</f>
        <v xml:space="preserve"> </v>
      </c>
      <c r="D223" s="1210" t="str">
        <f t="shared" si="85"/>
        <v/>
      </c>
      <c r="E223" s="1211">
        <f t="shared" si="87"/>
        <v>177</v>
      </c>
      <c r="F223" s="1053">
        <f t="shared" si="82"/>
        <v>0</v>
      </c>
      <c r="G223" s="1053">
        <f t="shared" si="83"/>
        <v>0</v>
      </c>
      <c r="H223" s="1053">
        <f t="shared" si="84"/>
        <v>0</v>
      </c>
      <c r="I223" s="913"/>
      <c r="J223" s="252"/>
      <c r="K223" s="198"/>
      <c r="L223" s="188"/>
      <c r="M223" s="458"/>
      <c r="N223" s="458"/>
      <c r="O223" s="458"/>
      <c r="P223" s="460"/>
      <c r="Q223" s="460"/>
      <c r="R223" s="213" t="str">
        <f t="shared" si="78"/>
        <v xml:space="preserve"> </v>
      </c>
      <c r="S223" s="85"/>
      <c r="T223" s="79"/>
      <c r="U223" s="79"/>
      <c r="V223" s="79"/>
      <c r="W223" s="79"/>
      <c r="X223" s="79"/>
      <c r="Y223" s="461"/>
      <c r="Z223" s="461"/>
      <c r="AA223" s="86"/>
      <c r="AB223" s="213" t="str">
        <f t="shared" si="86"/>
        <v xml:space="preserve"> </v>
      </c>
      <c r="AC223" s="85"/>
      <c r="AD223" s="459"/>
      <c r="AE223" s="462"/>
      <c r="AF223" s="459"/>
      <c r="AG223" s="1199"/>
      <c r="AH223" s="459"/>
      <c r="AI223" s="459"/>
      <c r="AJ223" s="213" t="str">
        <f t="shared" si="79"/>
        <v xml:space="preserve"> </v>
      </c>
      <c r="AK223" s="213" t="str">
        <f t="shared" si="80"/>
        <v xml:space="preserve"> </v>
      </c>
      <c r="AL223" s="213" t="str">
        <f t="shared" si="81"/>
        <v/>
      </c>
      <c r="AM223" s="457"/>
    </row>
    <row r="224" spans="1:39" ht="26.25" customHeight="1" thickTop="1" thickBot="1">
      <c r="A224" s="1208">
        <f>【A票】【D票】!$D$10</f>
        <v>0</v>
      </c>
      <c r="B224" s="1208">
        <f>【A票】【D票】!$H$10</f>
        <v>0</v>
      </c>
      <c r="C224" s="1209" t="str">
        <f>【A票】【D票】!$K$10</f>
        <v xml:space="preserve"> </v>
      </c>
      <c r="D224" s="1210" t="str">
        <f t="shared" si="85"/>
        <v/>
      </c>
      <c r="E224" s="1211">
        <f t="shared" si="87"/>
        <v>178</v>
      </c>
      <c r="F224" s="1053">
        <f t="shared" si="82"/>
        <v>0</v>
      </c>
      <c r="G224" s="1053">
        <f t="shared" si="83"/>
        <v>0</v>
      </c>
      <c r="H224" s="1053">
        <f t="shared" si="84"/>
        <v>0</v>
      </c>
      <c r="I224" s="913"/>
      <c r="J224" s="252"/>
      <c r="K224" s="198"/>
      <c r="L224" s="188"/>
      <c r="M224" s="458"/>
      <c r="N224" s="458"/>
      <c r="O224" s="458"/>
      <c r="P224" s="460"/>
      <c r="Q224" s="460"/>
      <c r="R224" s="213" t="str">
        <f t="shared" si="78"/>
        <v xml:space="preserve"> </v>
      </c>
      <c r="S224" s="85"/>
      <c r="T224" s="79"/>
      <c r="U224" s="79"/>
      <c r="V224" s="79"/>
      <c r="W224" s="79"/>
      <c r="X224" s="79"/>
      <c r="Y224" s="461"/>
      <c r="Z224" s="461"/>
      <c r="AA224" s="86"/>
      <c r="AB224" s="213" t="str">
        <f t="shared" si="86"/>
        <v xml:space="preserve"> </v>
      </c>
      <c r="AC224" s="85"/>
      <c r="AD224" s="459"/>
      <c r="AE224" s="462"/>
      <c r="AF224" s="459"/>
      <c r="AG224" s="1199"/>
      <c r="AH224" s="459"/>
      <c r="AI224" s="459"/>
      <c r="AJ224" s="213" t="str">
        <f t="shared" si="79"/>
        <v xml:space="preserve"> </v>
      </c>
      <c r="AK224" s="213" t="str">
        <f t="shared" si="80"/>
        <v xml:space="preserve"> </v>
      </c>
      <c r="AL224" s="213" t="str">
        <f t="shared" si="81"/>
        <v/>
      </c>
      <c r="AM224" s="457"/>
    </row>
    <row r="225" spans="1:39" ht="26.25" customHeight="1" thickTop="1" thickBot="1">
      <c r="A225" s="1208">
        <f>【A票】【D票】!$D$10</f>
        <v>0</v>
      </c>
      <c r="B225" s="1208">
        <f>【A票】【D票】!$H$10</f>
        <v>0</v>
      </c>
      <c r="C225" s="1209" t="str">
        <f>【A票】【D票】!$K$10</f>
        <v xml:space="preserve"> </v>
      </c>
      <c r="D225" s="1210" t="str">
        <f t="shared" si="85"/>
        <v/>
      </c>
      <c r="E225" s="1211">
        <f t="shared" si="87"/>
        <v>179</v>
      </c>
      <c r="F225" s="1053">
        <f t="shared" si="82"/>
        <v>0</v>
      </c>
      <c r="G225" s="1053">
        <f t="shared" si="83"/>
        <v>0</v>
      </c>
      <c r="H225" s="1053">
        <f t="shared" si="84"/>
        <v>0</v>
      </c>
      <c r="I225" s="913"/>
      <c r="J225" s="252"/>
      <c r="K225" s="198"/>
      <c r="L225" s="188"/>
      <c r="M225" s="458"/>
      <c r="N225" s="458"/>
      <c r="O225" s="458"/>
      <c r="P225" s="460"/>
      <c r="Q225" s="460"/>
      <c r="R225" s="213" t="str">
        <f t="shared" si="78"/>
        <v xml:space="preserve"> </v>
      </c>
      <c r="S225" s="85"/>
      <c r="T225" s="79"/>
      <c r="U225" s="79"/>
      <c r="V225" s="79"/>
      <c r="W225" s="79"/>
      <c r="X225" s="79"/>
      <c r="Y225" s="461"/>
      <c r="Z225" s="461"/>
      <c r="AA225" s="86"/>
      <c r="AB225" s="213" t="str">
        <f t="shared" si="86"/>
        <v xml:space="preserve"> </v>
      </c>
      <c r="AC225" s="85"/>
      <c r="AD225" s="459"/>
      <c r="AE225" s="462"/>
      <c r="AF225" s="459"/>
      <c r="AG225" s="1199"/>
      <c r="AH225" s="459"/>
      <c r="AI225" s="459"/>
      <c r="AJ225" s="213" t="str">
        <f t="shared" si="79"/>
        <v xml:space="preserve"> </v>
      </c>
      <c r="AK225" s="213" t="str">
        <f t="shared" si="80"/>
        <v xml:space="preserve"> </v>
      </c>
      <c r="AL225" s="213" t="str">
        <f t="shared" si="81"/>
        <v/>
      </c>
      <c r="AM225" s="457"/>
    </row>
    <row r="226" spans="1:39" ht="26.25" customHeight="1" thickTop="1" thickBot="1">
      <c r="A226" s="1208">
        <f>【A票】【D票】!$D$10</f>
        <v>0</v>
      </c>
      <c r="B226" s="1208">
        <f>【A票】【D票】!$H$10</f>
        <v>0</v>
      </c>
      <c r="C226" s="1209" t="str">
        <f>【A票】【D票】!$K$10</f>
        <v xml:space="preserve"> </v>
      </c>
      <c r="D226" s="1210" t="str">
        <f t="shared" si="85"/>
        <v/>
      </c>
      <c r="E226" s="1211">
        <f t="shared" si="87"/>
        <v>180</v>
      </c>
      <c r="F226" s="1053">
        <f t="shared" si="82"/>
        <v>0</v>
      </c>
      <c r="G226" s="1053">
        <f t="shared" si="83"/>
        <v>0</v>
      </c>
      <c r="H226" s="1053">
        <f t="shared" si="84"/>
        <v>0</v>
      </c>
      <c r="I226" s="913"/>
      <c r="J226" s="252"/>
      <c r="K226" s="198"/>
      <c r="L226" s="188"/>
      <c r="M226" s="458"/>
      <c r="N226" s="458"/>
      <c r="O226" s="458"/>
      <c r="P226" s="460"/>
      <c r="Q226" s="460"/>
      <c r="R226" s="213" t="str">
        <f t="shared" si="78"/>
        <v xml:space="preserve"> </v>
      </c>
      <c r="S226" s="85"/>
      <c r="T226" s="79"/>
      <c r="U226" s="79"/>
      <c r="V226" s="79"/>
      <c r="W226" s="79"/>
      <c r="X226" s="79"/>
      <c r="Y226" s="461"/>
      <c r="Z226" s="461"/>
      <c r="AA226" s="86"/>
      <c r="AB226" s="213" t="str">
        <f t="shared" si="86"/>
        <v xml:space="preserve"> </v>
      </c>
      <c r="AC226" s="85"/>
      <c r="AD226" s="459"/>
      <c r="AE226" s="462"/>
      <c r="AF226" s="459"/>
      <c r="AG226" s="1199"/>
      <c r="AH226" s="459"/>
      <c r="AI226" s="459"/>
      <c r="AJ226" s="213" t="str">
        <f t="shared" si="79"/>
        <v xml:space="preserve"> </v>
      </c>
      <c r="AK226" s="213" t="str">
        <f t="shared" si="80"/>
        <v xml:space="preserve"> </v>
      </c>
      <c r="AL226" s="213" t="str">
        <f t="shared" si="81"/>
        <v/>
      </c>
      <c r="AM226" s="457"/>
    </row>
    <row r="227" spans="1:39" ht="26.25" customHeight="1" thickTop="1" thickBot="1">
      <c r="A227" s="1208">
        <f>【A票】【D票】!$D$10</f>
        <v>0</v>
      </c>
      <c r="B227" s="1208">
        <f>【A票】【D票】!$H$10</f>
        <v>0</v>
      </c>
      <c r="C227" s="1209" t="str">
        <f>【A票】【D票】!$K$10</f>
        <v xml:space="preserve"> </v>
      </c>
      <c r="D227" s="1210" t="str">
        <f t="shared" si="85"/>
        <v/>
      </c>
      <c r="E227" s="1211">
        <f t="shared" si="87"/>
        <v>181</v>
      </c>
      <c r="F227" s="1053">
        <f t="shared" si="82"/>
        <v>0</v>
      </c>
      <c r="G227" s="1053">
        <f t="shared" si="83"/>
        <v>0</v>
      </c>
      <c r="H227" s="1053">
        <f t="shared" si="84"/>
        <v>0</v>
      </c>
      <c r="I227" s="913"/>
      <c r="J227" s="252"/>
      <c r="K227" s="198"/>
      <c r="L227" s="188"/>
      <c r="M227" s="458"/>
      <c r="N227" s="458"/>
      <c r="O227" s="458"/>
      <c r="P227" s="460"/>
      <c r="Q227" s="460"/>
      <c r="R227" s="213" t="str">
        <f t="shared" si="78"/>
        <v xml:space="preserve"> </v>
      </c>
      <c r="S227" s="85"/>
      <c r="T227" s="79"/>
      <c r="U227" s="79"/>
      <c r="V227" s="79"/>
      <c r="W227" s="79"/>
      <c r="X227" s="79"/>
      <c r="Y227" s="461"/>
      <c r="Z227" s="461"/>
      <c r="AA227" s="86"/>
      <c r="AB227" s="213" t="str">
        <f t="shared" si="86"/>
        <v xml:space="preserve"> </v>
      </c>
      <c r="AC227" s="85"/>
      <c r="AD227" s="459"/>
      <c r="AE227" s="462"/>
      <c r="AF227" s="459"/>
      <c r="AG227" s="1199"/>
      <c r="AH227" s="459"/>
      <c r="AI227" s="459"/>
      <c r="AJ227" s="213" t="str">
        <f t="shared" si="79"/>
        <v xml:space="preserve"> </v>
      </c>
      <c r="AK227" s="213" t="str">
        <f t="shared" si="80"/>
        <v xml:space="preserve"> </v>
      </c>
      <c r="AL227" s="213" t="str">
        <f t="shared" si="81"/>
        <v/>
      </c>
      <c r="AM227" s="457"/>
    </row>
    <row r="228" spans="1:39" ht="26.25" customHeight="1" thickTop="1" thickBot="1">
      <c r="A228" s="1208">
        <f>【A票】【D票】!$D$10</f>
        <v>0</v>
      </c>
      <c r="B228" s="1208">
        <f>【A票】【D票】!$H$10</f>
        <v>0</v>
      </c>
      <c r="C228" s="1209" t="str">
        <f>【A票】【D票】!$K$10</f>
        <v xml:space="preserve"> </v>
      </c>
      <c r="D228" s="1210" t="str">
        <f t="shared" si="85"/>
        <v/>
      </c>
      <c r="E228" s="1211">
        <f t="shared" si="87"/>
        <v>182</v>
      </c>
      <c r="F228" s="1053">
        <f t="shared" si="82"/>
        <v>0</v>
      </c>
      <c r="G228" s="1053">
        <f t="shared" si="83"/>
        <v>0</v>
      </c>
      <c r="H228" s="1053">
        <f t="shared" si="84"/>
        <v>0</v>
      </c>
      <c r="I228" s="913"/>
      <c r="J228" s="252"/>
      <c r="K228" s="198"/>
      <c r="L228" s="188"/>
      <c r="M228" s="458"/>
      <c r="N228" s="458"/>
      <c r="O228" s="458"/>
      <c r="P228" s="460"/>
      <c r="Q228" s="460"/>
      <c r="R228" s="213" t="str">
        <f t="shared" si="78"/>
        <v xml:space="preserve"> </v>
      </c>
      <c r="S228" s="85"/>
      <c r="T228" s="79"/>
      <c r="U228" s="79"/>
      <c r="V228" s="79"/>
      <c r="W228" s="79"/>
      <c r="X228" s="79"/>
      <c r="Y228" s="461"/>
      <c r="Z228" s="461"/>
      <c r="AA228" s="86"/>
      <c r="AB228" s="213" t="str">
        <f t="shared" si="86"/>
        <v xml:space="preserve"> </v>
      </c>
      <c r="AC228" s="85"/>
      <c r="AD228" s="459"/>
      <c r="AE228" s="462"/>
      <c r="AF228" s="459"/>
      <c r="AG228" s="1199"/>
      <c r="AH228" s="459"/>
      <c r="AI228" s="459"/>
      <c r="AJ228" s="213" t="str">
        <f t="shared" si="79"/>
        <v xml:space="preserve"> </v>
      </c>
      <c r="AK228" s="213" t="str">
        <f t="shared" si="80"/>
        <v xml:space="preserve"> </v>
      </c>
      <c r="AL228" s="213" t="str">
        <f t="shared" si="81"/>
        <v/>
      </c>
      <c r="AM228" s="457"/>
    </row>
    <row r="229" spans="1:39" ht="26.25" customHeight="1" thickTop="1" thickBot="1">
      <c r="A229" s="1208">
        <f>【A票】【D票】!$D$10</f>
        <v>0</v>
      </c>
      <c r="B229" s="1208">
        <f>【A票】【D票】!$H$10</f>
        <v>0</v>
      </c>
      <c r="C229" s="1209" t="str">
        <f>【A票】【D票】!$K$10</f>
        <v xml:space="preserve"> </v>
      </c>
      <c r="D229" s="1210" t="str">
        <f t="shared" si="85"/>
        <v/>
      </c>
      <c r="E229" s="1211">
        <f t="shared" si="87"/>
        <v>183</v>
      </c>
      <c r="F229" s="1053">
        <f t="shared" si="82"/>
        <v>0</v>
      </c>
      <c r="G229" s="1053">
        <f t="shared" si="83"/>
        <v>0</v>
      </c>
      <c r="H229" s="1053">
        <f t="shared" si="84"/>
        <v>0</v>
      </c>
      <c r="I229" s="913"/>
      <c r="J229" s="252"/>
      <c r="K229" s="198"/>
      <c r="L229" s="188"/>
      <c r="M229" s="458"/>
      <c r="N229" s="458"/>
      <c r="O229" s="458"/>
      <c r="P229" s="460"/>
      <c r="Q229" s="460"/>
      <c r="R229" s="213" t="str">
        <f t="shared" si="78"/>
        <v xml:space="preserve"> </v>
      </c>
      <c r="S229" s="85"/>
      <c r="T229" s="79"/>
      <c r="U229" s="79"/>
      <c r="V229" s="79"/>
      <c r="W229" s="79"/>
      <c r="X229" s="79"/>
      <c r="Y229" s="461"/>
      <c r="Z229" s="461"/>
      <c r="AA229" s="86"/>
      <c r="AB229" s="213" t="str">
        <f t="shared" si="86"/>
        <v xml:space="preserve"> </v>
      </c>
      <c r="AC229" s="85"/>
      <c r="AD229" s="459"/>
      <c r="AE229" s="462"/>
      <c r="AF229" s="459"/>
      <c r="AG229" s="1199"/>
      <c r="AH229" s="459"/>
      <c r="AI229" s="459"/>
      <c r="AJ229" s="213" t="str">
        <f t="shared" si="79"/>
        <v xml:space="preserve"> </v>
      </c>
      <c r="AK229" s="213" t="str">
        <f t="shared" si="80"/>
        <v xml:space="preserve"> </v>
      </c>
      <c r="AL229" s="213" t="str">
        <f t="shared" si="81"/>
        <v/>
      </c>
      <c r="AM229" s="457"/>
    </row>
    <row r="230" spans="1:39" ht="26.25" customHeight="1" thickTop="1" thickBot="1">
      <c r="A230" s="1208">
        <f>【A票】【D票】!$D$10</f>
        <v>0</v>
      </c>
      <c r="B230" s="1208">
        <f>【A票】【D票】!$H$10</f>
        <v>0</v>
      </c>
      <c r="C230" s="1209" t="str">
        <f>【A票】【D票】!$K$10</f>
        <v xml:space="preserve"> </v>
      </c>
      <c r="D230" s="1210" t="str">
        <f t="shared" si="85"/>
        <v/>
      </c>
      <c r="E230" s="1211">
        <f t="shared" si="87"/>
        <v>184</v>
      </c>
      <c r="F230" s="1053">
        <f t="shared" si="82"/>
        <v>0</v>
      </c>
      <c r="G230" s="1053">
        <f t="shared" si="83"/>
        <v>0</v>
      </c>
      <c r="H230" s="1053">
        <f t="shared" si="84"/>
        <v>0</v>
      </c>
      <c r="I230" s="913"/>
      <c r="J230" s="252"/>
      <c r="K230" s="198"/>
      <c r="L230" s="188"/>
      <c r="M230" s="458"/>
      <c r="N230" s="458"/>
      <c r="O230" s="458"/>
      <c r="P230" s="460"/>
      <c r="Q230" s="460"/>
      <c r="R230" s="213" t="str">
        <f t="shared" si="78"/>
        <v xml:space="preserve"> </v>
      </c>
      <c r="S230" s="85"/>
      <c r="T230" s="79"/>
      <c r="U230" s="79"/>
      <c r="V230" s="79"/>
      <c r="W230" s="79"/>
      <c r="X230" s="79"/>
      <c r="Y230" s="461"/>
      <c r="Z230" s="461"/>
      <c r="AA230" s="86"/>
      <c r="AB230" s="213" t="str">
        <f t="shared" si="86"/>
        <v xml:space="preserve"> </v>
      </c>
      <c r="AC230" s="85"/>
      <c r="AD230" s="459"/>
      <c r="AE230" s="462"/>
      <c r="AF230" s="459"/>
      <c r="AG230" s="1199"/>
      <c r="AH230" s="459"/>
      <c r="AI230" s="459"/>
      <c r="AJ230" s="213" t="str">
        <f t="shared" si="79"/>
        <v xml:space="preserve"> </v>
      </c>
      <c r="AK230" s="213" t="str">
        <f t="shared" si="80"/>
        <v xml:space="preserve"> </v>
      </c>
      <c r="AL230" s="213" t="str">
        <f t="shared" si="81"/>
        <v/>
      </c>
      <c r="AM230" s="457"/>
    </row>
    <row r="231" spans="1:39" ht="26.25" customHeight="1" thickTop="1" thickBot="1">
      <c r="A231" s="1208">
        <f>【A票】【D票】!$D$10</f>
        <v>0</v>
      </c>
      <c r="B231" s="1208">
        <f>【A票】【D票】!$H$10</f>
        <v>0</v>
      </c>
      <c r="C231" s="1209" t="str">
        <f>【A票】【D票】!$K$10</f>
        <v xml:space="preserve"> </v>
      </c>
      <c r="D231" s="1210" t="str">
        <f t="shared" si="85"/>
        <v/>
      </c>
      <c r="E231" s="1211">
        <f t="shared" si="87"/>
        <v>185</v>
      </c>
      <c r="F231" s="1053">
        <f t="shared" si="82"/>
        <v>0</v>
      </c>
      <c r="G231" s="1053">
        <f t="shared" si="83"/>
        <v>0</v>
      </c>
      <c r="H231" s="1053">
        <f t="shared" si="84"/>
        <v>0</v>
      </c>
      <c r="I231" s="913"/>
      <c r="J231" s="252"/>
      <c r="K231" s="198"/>
      <c r="L231" s="188"/>
      <c r="M231" s="458"/>
      <c r="N231" s="458"/>
      <c r="O231" s="458"/>
      <c r="P231" s="460"/>
      <c r="Q231" s="460"/>
      <c r="R231" s="213" t="str">
        <f t="shared" si="78"/>
        <v xml:space="preserve"> </v>
      </c>
      <c r="S231" s="85"/>
      <c r="T231" s="79"/>
      <c r="U231" s="79"/>
      <c r="V231" s="79"/>
      <c r="W231" s="79"/>
      <c r="X231" s="79"/>
      <c r="Y231" s="461"/>
      <c r="Z231" s="461"/>
      <c r="AA231" s="86"/>
      <c r="AB231" s="213" t="str">
        <f t="shared" si="86"/>
        <v xml:space="preserve"> </v>
      </c>
      <c r="AC231" s="85"/>
      <c r="AD231" s="459"/>
      <c r="AE231" s="462"/>
      <c r="AF231" s="459"/>
      <c r="AG231" s="1199"/>
      <c r="AH231" s="459"/>
      <c r="AI231" s="459"/>
      <c r="AJ231" s="213" t="str">
        <f t="shared" si="79"/>
        <v xml:space="preserve"> </v>
      </c>
      <c r="AK231" s="213" t="str">
        <f t="shared" si="80"/>
        <v xml:space="preserve"> </v>
      </c>
      <c r="AL231" s="213" t="str">
        <f t="shared" si="81"/>
        <v/>
      </c>
      <c r="AM231" s="457"/>
    </row>
    <row r="232" spans="1:39" ht="26.25" customHeight="1" thickTop="1" thickBot="1">
      <c r="A232" s="1208">
        <f>【A票】【D票】!$D$10</f>
        <v>0</v>
      </c>
      <c r="B232" s="1208">
        <f>【A票】【D票】!$H$10</f>
        <v>0</v>
      </c>
      <c r="C232" s="1209" t="str">
        <f>【A票】【D票】!$K$10</f>
        <v xml:space="preserve"> </v>
      </c>
      <c r="D232" s="1210" t="str">
        <f t="shared" si="85"/>
        <v/>
      </c>
      <c r="E232" s="1211">
        <f t="shared" si="87"/>
        <v>186</v>
      </c>
      <c r="F232" s="1053">
        <f t="shared" si="82"/>
        <v>0</v>
      </c>
      <c r="G232" s="1053">
        <f t="shared" si="83"/>
        <v>0</v>
      </c>
      <c r="H232" s="1053">
        <f t="shared" si="84"/>
        <v>0</v>
      </c>
      <c r="I232" s="913"/>
      <c r="J232" s="252"/>
      <c r="K232" s="198"/>
      <c r="L232" s="188"/>
      <c r="M232" s="458"/>
      <c r="N232" s="458"/>
      <c r="O232" s="458"/>
      <c r="P232" s="460"/>
      <c r="Q232" s="460"/>
      <c r="R232" s="213" t="str">
        <f t="shared" si="78"/>
        <v xml:space="preserve"> </v>
      </c>
      <c r="S232" s="85"/>
      <c r="T232" s="79"/>
      <c r="U232" s="79"/>
      <c r="V232" s="79"/>
      <c r="W232" s="79"/>
      <c r="X232" s="79"/>
      <c r="Y232" s="461"/>
      <c r="Z232" s="461"/>
      <c r="AA232" s="86"/>
      <c r="AB232" s="213" t="str">
        <f t="shared" si="86"/>
        <v xml:space="preserve"> </v>
      </c>
      <c r="AC232" s="85"/>
      <c r="AD232" s="459"/>
      <c r="AE232" s="462"/>
      <c r="AF232" s="459"/>
      <c r="AG232" s="1199"/>
      <c r="AH232" s="459"/>
      <c r="AI232" s="459"/>
      <c r="AJ232" s="213" t="str">
        <f t="shared" si="79"/>
        <v xml:space="preserve"> </v>
      </c>
      <c r="AK232" s="213" t="str">
        <f t="shared" si="80"/>
        <v xml:space="preserve"> </v>
      </c>
      <c r="AL232" s="213" t="str">
        <f t="shared" si="81"/>
        <v/>
      </c>
      <c r="AM232" s="457"/>
    </row>
    <row r="233" spans="1:39" ht="26.25" customHeight="1" thickTop="1" thickBot="1">
      <c r="A233" s="1208">
        <f>【A票】【D票】!$D$10</f>
        <v>0</v>
      </c>
      <c r="B233" s="1208">
        <f>【A票】【D票】!$H$10</f>
        <v>0</v>
      </c>
      <c r="C233" s="1209" t="str">
        <f>【A票】【D票】!$K$10</f>
        <v xml:space="preserve"> </v>
      </c>
      <c r="D233" s="1210" t="str">
        <f t="shared" si="85"/>
        <v/>
      </c>
      <c r="E233" s="1211">
        <f t="shared" si="87"/>
        <v>187</v>
      </c>
      <c r="F233" s="1053">
        <f t="shared" si="82"/>
        <v>0</v>
      </c>
      <c r="G233" s="1053">
        <f t="shared" si="83"/>
        <v>0</v>
      </c>
      <c r="H233" s="1053">
        <f t="shared" si="84"/>
        <v>0</v>
      </c>
      <c r="I233" s="913"/>
      <c r="J233" s="252"/>
      <c r="K233" s="198"/>
      <c r="L233" s="188"/>
      <c r="M233" s="458"/>
      <c r="N233" s="458"/>
      <c r="O233" s="458"/>
      <c r="P233" s="460"/>
      <c r="Q233" s="460"/>
      <c r="R233" s="213" t="str">
        <f t="shared" si="78"/>
        <v xml:space="preserve"> </v>
      </c>
      <c r="S233" s="85"/>
      <c r="T233" s="79"/>
      <c r="U233" s="79"/>
      <c r="V233" s="79"/>
      <c r="W233" s="79"/>
      <c r="X233" s="79"/>
      <c r="Y233" s="461"/>
      <c r="Z233" s="461"/>
      <c r="AA233" s="86"/>
      <c r="AB233" s="213" t="str">
        <f t="shared" si="86"/>
        <v xml:space="preserve"> </v>
      </c>
      <c r="AC233" s="85"/>
      <c r="AD233" s="459"/>
      <c r="AE233" s="462"/>
      <c r="AF233" s="459"/>
      <c r="AG233" s="1199"/>
      <c r="AH233" s="459"/>
      <c r="AI233" s="459"/>
      <c r="AJ233" s="213" t="str">
        <f t="shared" si="79"/>
        <v xml:space="preserve"> </v>
      </c>
      <c r="AK233" s="213" t="str">
        <f t="shared" si="80"/>
        <v xml:space="preserve"> </v>
      </c>
      <c r="AL233" s="213" t="str">
        <f t="shared" si="81"/>
        <v/>
      </c>
      <c r="AM233" s="457"/>
    </row>
    <row r="234" spans="1:39" ht="26.25" customHeight="1" thickTop="1" thickBot="1">
      <c r="A234" s="1208">
        <f>【A票】【D票】!$D$10</f>
        <v>0</v>
      </c>
      <c r="B234" s="1208">
        <f>【A票】【D票】!$H$10</f>
        <v>0</v>
      </c>
      <c r="C234" s="1209" t="str">
        <f>【A票】【D票】!$K$10</f>
        <v xml:space="preserve"> </v>
      </c>
      <c r="D234" s="1210" t="str">
        <f t="shared" si="85"/>
        <v/>
      </c>
      <c r="E234" s="1211">
        <f t="shared" si="87"/>
        <v>188</v>
      </c>
      <c r="F234" s="1053">
        <f t="shared" si="82"/>
        <v>0</v>
      </c>
      <c r="G234" s="1053">
        <f t="shared" si="83"/>
        <v>0</v>
      </c>
      <c r="H234" s="1053">
        <f t="shared" si="84"/>
        <v>0</v>
      </c>
      <c r="I234" s="913"/>
      <c r="J234" s="252"/>
      <c r="K234" s="198"/>
      <c r="L234" s="188"/>
      <c r="M234" s="458"/>
      <c r="N234" s="458"/>
      <c r="O234" s="458"/>
      <c r="P234" s="460"/>
      <c r="Q234" s="460"/>
      <c r="R234" s="213" t="str">
        <f t="shared" si="78"/>
        <v xml:space="preserve"> </v>
      </c>
      <c r="S234" s="85"/>
      <c r="T234" s="79"/>
      <c r="U234" s="79"/>
      <c r="V234" s="79"/>
      <c r="W234" s="79"/>
      <c r="X234" s="79"/>
      <c r="Y234" s="461"/>
      <c r="Z234" s="461"/>
      <c r="AA234" s="86"/>
      <c r="AB234" s="213" t="str">
        <f t="shared" si="86"/>
        <v xml:space="preserve"> </v>
      </c>
      <c r="AC234" s="85"/>
      <c r="AD234" s="459"/>
      <c r="AE234" s="462"/>
      <c r="AF234" s="459"/>
      <c r="AG234" s="1199"/>
      <c r="AH234" s="459"/>
      <c r="AI234" s="459"/>
      <c r="AJ234" s="213" t="str">
        <f t="shared" si="79"/>
        <v xml:space="preserve"> </v>
      </c>
      <c r="AK234" s="213" t="str">
        <f t="shared" si="80"/>
        <v xml:space="preserve"> </v>
      </c>
      <c r="AL234" s="213" t="str">
        <f t="shared" si="81"/>
        <v/>
      </c>
      <c r="AM234" s="457"/>
    </row>
    <row r="235" spans="1:39" ht="26.25" customHeight="1" thickTop="1" thickBot="1">
      <c r="A235" s="1208">
        <f>【A票】【D票】!$D$10</f>
        <v>0</v>
      </c>
      <c r="B235" s="1208">
        <f>【A票】【D票】!$H$10</f>
        <v>0</v>
      </c>
      <c r="C235" s="1209" t="str">
        <f>【A票】【D票】!$K$10</f>
        <v xml:space="preserve"> </v>
      </c>
      <c r="D235" s="1210" t="str">
        <f t="shared" si="85"/>
        <v/>
      </c>
      <c r="E235" s="1211">
        <f t="shared" si="87"/>
        <v>189</v>
      </c>
      <c r="F235" s="1053">
        <f t="shared" si="82"/>
        <v>0</v>
      </c>
      <c r="G235" s="1053">
        <f t="shared" si="83"/>
        <v>0</v>
      </c>
      <c r="H235" s="1053">
        <f t="shared" si="84"/>
        <v>0</v>
      </c>
      <c r="I235" s="913"/>
      <c r="J235" s="252"/>
      <c r="K235" s="198"/>
      <c r="L235" s="188"/>
      <c r="M235" s="458"/>
      <c r="N235" s="458"/>
      <c r="O235" s="458"/>
      <c r="P235" s="460"/>
      <c r="Q235" s="460"/>
      <c r="R235" s="213" t="str">
        <f t="shared" si="78"/>
        <v xml:space="preserve"> </v>
      </c>
      <c r="S235" s="85"/>
      <c r="T235" s="79"/>
      <c r="U235" s="79"/>
      <c r="V235" s="79"/>
      <c r="W235" s="79"/>
      <c r="X235" s="79"/>
      <c r="Y235" s="461"/>
      <c r="Z235" s="461"/>
      <c r="AA235" s="86"/>
      <c r="AB235" s="213" t="str">
        <f t="shared" si="86"/>
        <v xml:space="preserve"> </v>
      </c>
      <c r="AC235" s="85"/>
      <c r="AD235" s="459"/>
      <c r="AE235" s="462"/>
      <c r="AF235" s="459"/>
      <c r="AG235" s="1199"/>
      <c r="AH235" s="459"/>
      <c r="AI235" s="459"/>
      <c r="AJ235" s="213" t="str">
        <f t="shared" si="79"/>
        <v xml:space="preserve"> </v>
      </c>
      <c r="AK235" s="213" t="str">
        <f t="shared" si="80"/>
        <v xml:space="preserve"> </v>
      </c>
      <c r="AL235" s="213" t="str">
        <f t="shared" si="81"/>
        <v/>
      </c>
      <c r="AM235" s="457"/>
    </row>
    <row r="236" spans="1:39" ht="26.25" customHeight="1" thickTop="1" thickBot="1">
      <c r="A236" s="1208">
        <f>【A票】【D票】!$D$10</f>
        <v>0</v>
      </c>
      <c r="B236" s="1208">
        <f>【A票】【D票】!$H$10</f>
        <v>0</v>
      </c>
      <c r="C236" s="1209" t="str">
        <f>【A票】【D票】!$K$10</f>
        <v xml:space="preserve"> </v>
      </c>
      <c r="D236" s="1210" t="str">
        <f t="shared" si="85"/>
        <v/>
      </c>
      <c r="E236" s="1211">
        <f t="shared" si="87"/>
        <v>190</v>
      </c>
      <c r="F236" s="1053">
        <f t="shared" si="82"/>
        <v>0</v>
      </c>
      <c r="G236" s="1053">
        <f t="shared" si="83"/>
        <v>0</v>
      </c>
      <c r="H236" s="1053">
        <f t="shared" si="84"/>
        <v>0</v>
      </c>
      <c r="I236" s="913"/>
      <c r="J236" s="252"/>
      <c r="K236" s="198"/>
      <c r="L236" s="188"/>
      <c r="M236" s="458"/>
      <c r="N236" s="458"/>
      <c r="O236" s="458"/>
      <c r="P236" s="460"/>
      <c r="Q236" s="460"/>
      <c r="R236" s="213" t="str">
        <f t="shared" si="78"/>
        <v xml:space="preserve"> </v>
      </c>
      <c r="S236" s="85"/>
      <c r="T236" s="79"/>
      <c r="U236" s="79"/>
      <c r="V236" s="79"/>
      <c r="W236" s="79"/>
      <c r="X236" s="79"/>
      <c r="Y236" s="461"/>
      <c r="Z236" s="461"/>
      <c r="AA236" s="86"/>
      <c r="AB236" s="213" t="str">
        <f t="shared" si="86"/>
        <v xml:space="preserve"> </v>
      </c>
      <c r="AC236" s="85"/>
      <c r="AD236" s="459"/>
      <c r="AE236" s="462"/>
      <c r="AF236" s="459"/>
      <c r="AG236" s="1199"/>
      <c r="AH236" s="459"/>
      <c r="AI236" s="459"/>
      <c r="AJ236" s="213" t="str">
        <f t="shared" si="79"/>
        <v xml:space="preserve"> </v>
      </c>
      <c r="AK236" s="213" t="str">
        <f t="shared" si="80"/>
        <v xml:space="preserve"> </v>
      </c>
      <c r="AL236" s="213" t="str">
        <f t="shared" si="81"/>
        <v/>
      </c>
      <c r="AM236" s="457"/>
    </row>
    <row r="237" spans="1:39" ht="26.25" customHeight="1" thickTop="1" thickBot="1">
      <c r="A237" s="1208">
        <f>【A票】【D票】!$D$10</f>
        <v>0</v>
      </c>
      <c r="B237" s="1208">
        <f>【A票】【D票】!$H$10</f>
        <v>0</v>
      </c>
      <c r="C237" s="1209" t="str">
        <f>【A票】【D票】!$K$10</f>
        <v xml:space="preserve"> </v>
      </c>
      <c r="D237" s="1210" t="str">
        <f t="shared" si="85"/>
        <v/>
      </c>
      <c r="E237" s="1211">
        <f t="shared" si="87"/>
        <v>191</v>
      </c>
      <c r="F237" s="1053">
        <f t="shared" si="82"/>
        <v>0</v>
      </c>
      <c r="G237" s="1053">
        <f t="shared" si="83"/>
        <v>0</v>
      </c>
      <c r="H237" s="1053">
        <f t="shared" si="84"/>
        <v>0</v>
      </c>
      <c r="I237" s="913"/>
      <c r="J237" s="252"/>
      <c r="K237" s="198"/>
      <c r="L237" s="188"/>
      <c r="M237" s="458"/>
      <c r="N237" s="458"/>
      <c r="O237" s="458"/>
      <c r="P237" s="460"/>
      <c r="Q237" s="460"/>
      <c r="R237" s="213" t="str">
        <f t="shared" si="78"/>
        <v xml:space="preserve"> </v>
      </c>
      <c r="S237" s="85"/>
      <c r="T237" s="79"/>
      <c r="U237" s="79"/>
      <c r="V237" s="79"/>
      <c r="W237" s="79"/>
      <c r="X237" s="79"/>
      <c r="Y237" s="461"/>
      <c r="Z237" s="461"/>
      <c r="AA237" s="86"/>
      <c r="AB237" s="213" t="str">
        <f t="shared" si="86"/>
        <v xml:space="preserve"> </v>
      </c>
      <c r="AC237" s="85"/>
      <c r="AD237" s="459"/>
      <c r="AE237" s="462"/>
      <c r="AF237" s="459"/>
      <c r="AG237" s="1199"/>
      <c r="AH237" s="459"/>
      <c r="AI237" s="459"/>
      <c r="AJ237" s="213" t="str">
        <f t="shared" si="79"/>
        <v xml:space="preserve"> </v>
      </c>
      <c r="AK237" s="213" t="str">
        <f t="shared" si="80"/>
        <v xml:space="preserve"> </v>
      </c>
      <c r="AL237" s="213" t="str">
        <f t="shared" si="81"/>
        <v/>
      </c>
      <c r="AM237" s="457"/>
    </row>
    <row r="238" spans="1:39" ht="26.25" customHeight="1" thickTop="1" thickBot="1">
      <c r="A238" s="1208">
        <f>【A票】【D票】!$D$10</f>
        <v>0</v>
      </c>
      <c r="B238" s="1208">
        <f>【A票】【D票】!$H$10</f>
        <v>0</v>
      </c>
      <c r="C238" s="1209" t="str">
        <f>【A票】【D票】!$K$10</f>
        <v xml:space="preserve"> </v>
      </c>
      <c r="D238" s="1210" t="str">
        <f t="shared" si="85"/>
        <v/>
      </c>
      <c r="E238" s="1211">
        <f t="shared" si="87"/>
        <v>192</v>
      </c>
      <c r="F238" s="1053">
        <f t="shared" si="82"/>
        <v>0</v>
      </c>
      <c r="G238" s="1053">
        <f t="shared" si="83"/>
        <v>0</v>
      </c>
      <c r="H238" s="1053">
        <f t="shared" si="84"/>
        <v>0</v>
      </c>
      <c r="I238" s="913"/>
      <c r="J238" s="252"/>
      <c r="K238" s="198"/>
      <c r="L238" s="188"/>
      <c r="M238" s="458"/>
      <c r="N238" s="458"/>
      <c r="O238" s="458"/>
      <c r="P238" s="460"/>
      <c r="Q238" s="460"/>
      <c r="R238" s="213" t="str">
        <f t="shared" si="78"/>
        <v xml:space="preserve"> </v>
      </c>
      <c r="S238" s="85"/>
      <c r="T238" s="79"/>
      <c r="U238" s="79"/>
      <c r="V238" s="79"/>
      <c r="W238" s="79"/>
      <c r="X238" s="79"/>
      <c r="Y238" s="461"/>
      <c r="Z238" s="461"/>
      <c r="AA238" s="86"/>
      <c r="AB238" s="213" t="str">
        <f t="shared" si="86"/>
        <v xml:space="preserve"> </v>
      </c>
      <c r="AC238" s="85"/>
      <c r="AD238" s="459"/>
      <c r="AE238" s="462"/>
      <c r="AF238" s="459"/>
      <c r="AG238" s="1199"/>
      <c r="AH238" s="459"/>
      <c r="AI238" s="459"/>
      <c r="AJ238" s="213" t="str">
        <f t="shared" si="79"/>
        <v xml:space="preserve"> </v>
      </c>
      <c r="AK238" s="213" t="str">
        <f t="shared" si="80"/>
        <v xml:space="preserve"> </v>
      </c>
      <c r="AL238" s="213" t="str">
        <f t="shared" si="81"/>
        <v/>
      </c>
      <c r="AM238" s="457"/>
    </row>
    <row r="239" spans="1:39" ht="26.25" customHeight="1" thickTop="1" thickBot="1">
      <c r="A239" s="1208">
        <f>【A票】【D票】!$D$10</f>
        <v>0</v>
      </c>
      <c r="B239" s="1208">
        <f>【A票】【D票】!$H$10</f>
        <v>0</v>
      </c>
      <c r="C239" s="1209" t="str">
        <f>【A票】【D票】!$K$10</f>
        <v xml:space="preserve"> </v>
      </c>
      <c r="D239" s="1210" t="str">
        <f t="shared" si="85"/>
        <v/>
      </c>
      <c r="E239" s="1211">
        <f t="shared" si="87"/>
        <v>193</v>
      </c>
      <c r="F239" s="1053">
        <f t="shared" si="82"/>
        <v>0</v>
      </c>
      <c r="G239" s="1053">
        <f t="shared" si="83"/>
        <v>0</v>
      </c>
      <c r="H239" s="1053">
        <f t="shared" si="84"/>
        <v>0</v>
      </c>
      <c r="I239" s="913"/>
      <c r="J239" s="252"/>
      <c r="K239" s="198"/>
      <c r="L239" s="188"/>
      <c r="M239" s="458"/>
      <c r="N239" s="458"/>
      <c r="O239" s="458"/>
      <c r="P239" s="460"/>
      <c r="Q239" s="460"/>
      <c r="R239" s="213" t="str">
        <f t="shared" ref="R239:R302" si="88">IF(OR(AND(D238="",COUNTA(J239:L239)&gt;0),AND(AND(F238+G238+H238&lt;&gt;3,F238*G238*H238&lt;&gt;0),OR(K239&gt;0,L239&gt;0))),"附1直前事例の被虐待者・虐待者の人数を確認。",IF(AND(J239&lt;&gt;"",H238&gt;1),"附1直前事例の被虐待者・虐待者の人数を確認。",IF(AND(F239=0,COUNTA(M239:Q239)&gt;0),"附1_1)被虐待者の人数の超過・または人数未記入",IF(AND(F239&gt;0,COUNTA(M239:Q239)&lt;5),"附2記入漏れあり",IF(AND(COUNTA(K239:L239)&gt;0,J239=""),"整理番号未記入",IF(AND(M239=M$24,N239=N$31,O239=O$30,P239=P$29,Q239=Q$27),"附2がすべて不明※個人が特定されている場合のみ回答"," "))))))</f>
        <v xml:space="preserve"> </v>
      </c>
      <c r="S239" s="85"/>
      <c r="T239" s="79"/>
      <c r="U239" s="79"/>
      <c r="V239" s="79"/>
      <c r="W239" s="79"/>
      <c r="X239" s="79"/>
      <c r="Y239" s="461"/>
      <c r="Z239" s="461"/>
      <c r="AA239" s="86"/>
      <c r="AB239" s="213" t="str">
        <f t="shared" si="86"/>
        <v xml:space="preserve"> </v>
      </c>
      <c r="AC239" s="85"/>
      <c r="AD239" s="459"/>
      <c r="AE239" s="462"/>
      <c r="AF239" s="459"/>
      <c r="AG239" s="1199"/>
      <c r="AH239" s="459"/>
      <c r="AI239" s="459"/>
      <c r="AJ239" s="213" t="str">
        <f t="shared" si="79"/>
        <v xml:space="preserve"> </v>
      </c>
      <c r="AK239" s="213" t="str">
        <f t="shared" si="80"/>
        <v xml:space="preserve"> </v>
      </c>
      <c r="AL239" s="213" t="str">
        <f t="shared" si="81"/>
        <v/>
      </c>
      <c r="AM239" s="457"/>
    </row>
    <row r="240" spans="1:39" ht="26.25" customHeight="1" thickTop="1" thickBot="1">
      <c r="A240" s="1208">
        <f>【A票】【D票】!$D$10</f>
        <v>0</v>
      </c>
      <c r="B240" s="1208">
        <f>【A票】【D票】!$H$10</f>
        <v>0</v>
      </c>
      <c r="C240" s="1209" t="str">
        <f>【A票】【D票】!$K$10</f>
        <v xml:space="preserve"> </v>
      </c>
      <c r="D240" s="1210" t="str">
        <f t="shared" si="85"/>
        <v/>
      </c>
      <c r="E240" s="1211">
        <f t="shared" si="87"/>
        <v>194</v>
      </c>
      <c r="F240" s="1053">
        <f t="shared" si="82"/>
        <v>0</v>
      </c>
      <c r="G240" s="1053">
        <f t="shared" si="83"/>
        <v>0</v>
      </c>
      <c r="H240" s="1053">
        <f t="shared" si="84"/>
        <v>0</v>
      </c>
      <c r="I240" s="913"/>
      <c r="J240" s="252"/>
      <c r="K240" s="198"/>
      <c r="L240" s="188"/>
      <c r="M240" s="458"/>
      <c r="N240" s="458"/>
      <c r="O240" s="458"/>
      <c r="P240" s="460"/>
      <c r="Q240" s="460"/>
      <c r="R240" s="213" t="str">
        <f t="shared" si="88"/>
        <v xml:space="preserve"> </v>
      </c>
      <c r="S240" s="85"/>
      <c r="T240" s="79"/>
      <c r="U240" s="79"/>
      <c r="V240" s="79"/>
      <c r="W240" s="79"/>
      <c r="X240" s="79"/>
      <c r="Y240" s="461"/>
      <c r="Z240" s="461"/>
      <c r="AA240" s="86"/>
      <c r="AB240" s="213" t="str">
        <f t="shared" si="86"/>
        <v xml:space="preserve"> </v>
      </c>
      <c r="AC240" s="85"/>
      <c r="AD240" s="459"/>
      <c r="AE240" s="462"/>
      <c r="AF240" s="459"/>
      <c r="AG240" s="1199"/>
      <c r="AH240" s="459"/>
      <c r="AI240" s="459"/>
      <c r="AJ240" s="213" t="str">
        <f t="shared" ref="AJ240:AJ303" si="89">IF(AND(G240&gt;0,COUNTA(AC240:AD240,AF240,AG240)&lt;4),"附4記入漏れ",IF(AND(G240=0,COUNTA(AC240:AI240)&gt;0),"附1_2)虐待者の人数の超過・または人数未記入",IF(AND(AC240=AC$27,AD240=AD$30,AF240=AF$24,AH240=AH$24),"附4すべて不明※個人が特定されている場合のみ回答"," ")))</f>
        <v xml:space="preserve"> </v>
      </c>
      <c r="AK240" s="213" t="str">
        <f t="shared" ref="AK240:AK303" si="90">IF(AND(AD240=AD$29,AE240=""),"3)その他あり→具体的内容記入",IF(AND(AD240&lt;&gt;AD$29,AE240&lt;&gt;""),"具体的内容あり→3)その他記入",
IF(AND(OR(AG240=AG$25,AG240=AG$26),AH240=""),"夜勤専従、スポット・日雇い派遣等あり→雇用方法記入",IF(AND(OR(AG240=AG$22,AG240=AG$23,AG240=AG$24,AG240=AG$28),AH240&lt;&gt;""),"夜勤専従、スポット・日雇い派遣等ではない→雇用方法記入不要",
IF(AND(AG240=AG$27,AI240=""),"4)その他あり→具体的内容記入",IF(AND(AG240&lt;&gt;AG$27,AI240&lt;&gt;""),"具体的内容あり→4)その他記入"," "))))))</f>
        <v xml:space="preserve"> </v>
      </c>
      <c r="AL240" s="213" t="str">
        <f t="shared" ref="AL240:AL303" si="91">IF(SUM(COUNTIF(R240," ")+COUNTIF(AB240," ")+COUNTIF(AJ240:AK240," "))&lt;4,"エラーが残っています","")</f>
        <v/>
      </c>
      <c r="AM240" s="457"/>
    </row>
    <row r="241" spans="1:39" ht="26.25" customHeight="1" thickTop="1" thickBot="1">
      <c r="A241" s="1208">
        <f>【A票】【D票】!$D$10</f>
        <v>0</v>
      </c>
      <c r="B241" s="1208">
        <f>【A票】【D票】!$H$10</f>
        <v>0</v>
      </c>
      <c r="C241" s="1209" t="str">
        <f>【A票】【D票】!$K$10</f>
        <v xml:space="preserve"> </v>
      </c>
      <c r="D241" s="1210" t="str">
        <f t="shared" si="85"/>
        <v/>
      </c>
      <c r="E241" s="1211">
        <f t="shared" si="87"/>
        <v>195</v>
      </c>
      <c r="F241" s="1053">
        <f t="shared" si="82"/>
        <v>0</v>
      </c>
      <c r="G241" s="1053">
        <f t="shared" si="83"/>
        <v>0</v>
      </c>
      <c r="H241" s="1053">
        <f t="shared" si="84"/>
        <v>0</v>
      </c>
      <c r="I241" s="913"/>
      <c r="J241" s="252"/>
      <c r="K241" s="198"/>
      <c r="L241" s="188"/>
      <c r="M241" s="458"/>
      <c r="N241" s="458"/>
      <c r="O241" s="458"/>
      <c r="P241" s="460"/>
      <c r="Q241" s="460"/>
      <c r="R241" s="213" t="str">
        <f t="shared" si="88"/>
        <v xml:space="preserve"> </v>
      </c>
      <c r="S241" s="85"/>
      <c r="T241" s="79"/>
      <c r="U241" s="79"/>
      <c r="V241" s="79"/>
      <c r="W241" s="79"/>
      <c r="X241" s="79"/>
      <c r="Y241" s="461"/>
      <c r="Z241" s="461"/>
      <c r="AA241" s="86"/>
      <c r="AB241" s="213" t="str">
        <f t="shared" si="86"/>
        <v xml:space="preserve"> </v>
      </c>
      <c r="AC241" s="85"/>
      <c r="AD241" s="459"/>
      <c r="AE241" s="462"/>
      <c r="AF241" s="459"/>
      <c r="AG241" s="1199"/>
      <c r="AH241" s="459"/>
      <c r="AI241" s="459"/>
      <c r="AJ241" s="213" t="str">
        <f t="shared" si="89"/>
        <v xml:space="preserve"> </v>
      </c>
      <c r="AK241" s="213" t="str">
        <f t="shared" si="90"/>
        <v xml:space="preserve"> </v>
      </c>
      <c r="AL241" s="213" t="str">
        <f t="shared" si="91"/>
        <v/>
      </c>
      <c r="AM241" s="457"/>
    </row>
    <row r="242" spans="1:39" ht="26.25" customHeight="1" thickTop="1" thickBot="1">
      <c r="A242" s="1208">
        <f>【A票】【D票】!$D$10</f>
        <v>0</v>
      </c>
      <c r="B242" s="1208">
        <f>【A票】【D票】!$H$10</f>
        <v>0</v>
      </c>
      <c r="C242" s="1209" t="str">
        <f>【A票】【D票】!$K$10</f>
        <v xml:space="preserve"> </v>
      </c>
      <c r="D242" s="1210" t="str">
        <f t="shared" si="85"/>
        <v/>
      </c>
      <c r="E242" s="1211">
        <f t="shared" si="87"/>
        <v>196</v>
      </c>
      <c r="F242" s="1053">
        <f t="shared" si="82"/>
        <v>0</v>
      </c>
      <c r="G242" s="1053">
        <f t="shared" si="83"/>
        <v>0</v>
      </c>
      <c r="H242" s="1053">
        <f t="shared" si="84"/>
        <v>0</v>
      </c>
      <c r="I242" s="913"/>
      <c r="J242" s="252"/>
      <c r="K242" s="198"/>
      <c r="L242" s="188"/>
      <c r="M242" s="458"/>
      <c r="N242" s="458"/>
      <c r="O242" s="458"/>
      <c r="P242" s="460"/>
      <c r="Q242" s="460"/>
      <c r="R242" s="213" t="str">
        <f t="shared" si="88"/>
        <v xml:space="preserve"> </v>
      </c>
      <c r="S242" s="85"/>
      <c r="T242" s="79"/>
      <c r="U242" s="79"/>
      <c r="V242" s="79"/>
      <c r="W242" s="79"/>
      <c r="X242" s="79"/>
      <c r="Y242" s="461"/>
      <c r="Z242" s="461"/>
      <c r="AA242" s="86"/>
      <c r="AB242" s="213" t="str">
        <f t="shared" si="86"/>
        <v xml:space="preserve"> </v>
      </c>
      <c r="AC242" s="85"/>
      <c r="AD242" s="459"/>
      <c r="AE242" s="462"/>
      <c r="AF242" s="459"/>
      <c r="AG242" s="1199"/>
      <c r="AH242" s="459"/>
      <c r="AI242" s="459"/>
      <c r="AJ242" s="213" t="str">
        <f t="shared" si="89"/>
        <v xml:space="preserve"> </v>
      </c>
      <c r="AK242" s="213" t="str">
        <f t="shared" si="90"/>
        <v xml:space="preserve"> </v>
      </c>
      <c r="AL242" s="213" t="str">
        <f t="shared" si="91"/>
        <v/>
      </c>
      <c r="AM242" s="457"/>
    </row>
    <row r="243" spans="1:39" ht="26.25" customHeight="1" thickTop="1" thickBot="1">
      <c r="A243" s="1208">
        <f>【A票】【D票】!$D$10</f>
        <v>0</v>
      </c>
      <c r="B243" s="1208">
        <f>【A票】【D票】!$H$10</f>
        <v>0</v>
      </c>
      <c r="C243" s="1209" t="str">
        <f>【A票】【D票】!$K$10</f>
        <v xml:space="preserve"> </v>
      </c>
      <c r="D243" s="1210" t="str">
        <f t="shared" si="85"/>
        <v/>
      </c>
      <c r="E243" s="1211">
        <f t="shared" si="87"/>
        <v>197</v>
      </c>
      <c r="F243" s="1053">
        <f t="shared" si="82"/>
        <v>0</v>
      </c>
      <c r="G243" s="1053">
        <f t="shared" si="83"/>
        <v>0</v>
      </c>
      <c r="H243" s="1053">
        <f t="shared" si="84"/>
        <v>0</v>
      </c>
      <c r="I243" s="913"/>
      <c r="J243" s="252"/>
      <c r="K243" s="198"/>
      <c r="L243" s="188"/>
      <c r="M243" s="458"/>
      <c r="N243" s="458"/>
      <c r="O243" s="458"/>
      <c r="P243" s="460"/>
      <c r="Q243" s="460"/>
      <c r="R243" s="213" t="str">
        <f t="shared" si="88"/>
        <v xml:space="preserve"> </v>
      </c>
      <c r="S243" s="85"/>
      <c r="T243" s="79"/>
      <c r="U243" s="79"/>
      <c r="V243" s="79"/>
      <c r="W243" s="79"/>
      <c r="X243" s="79"/>
      <c r="Y243" s="461"/>
      <c r="Z243" s="461"/>
      <c r="AA243" s="86"/>
      <c r="AB243" s="213" t="str">
        <f t="shared" si="86"/>
        <v xml:space="preserve"> </v>
      </c>
      <c r="AC243" s="85"/>
      <c r="AD243" s="459"/>
      <c r="AE243" s="462"/>
      <c r="AF243" s="459"/>
      <c r="AG243" s="1199"/>
      <c r="AH243" s="459"/>
      <c r="AI243" s="459"/>
      <c r="AJ243" s="213" t="str">
        <f t="shared" si="89"/>
        <v xml:space="preserve"> </v>
      </c>
      <c r="AK243" s="213" t="str">
        <f t="shared" si="90"/>
        <v xml:space="preserve"> </v>
      </c>
      <c r="AL243" s="213" t="str">
        <f t="shared" si="91"/>
        <v/>
      </c>
      <c r="AM243" s="457"/>
    </row>
    <row r="244" spans="1:39" ht="26.25" customHeight="1" thickTop="1" thickBot="1">
      <c r="A244" s="1208">
        <f>【A票】【D票】!$D$10</f>
        <v>0</v>
      </c>
      <c r="B244" s="1208">
        <f>【A票】【D票】!$H$10</f>
        <v>0</v>
      </c>
      <c r="C244" s="1209" t="str">
        <f>【A票】【D票】!$K$10</f>
        <v xml:space="preserve"> </v>
      </c>
      <c r="D244" s="1210" t="str">
        <f t="shared" si="85"/>
        <v/>
      </c>
      <c r="E244" s="1211">
        <f t="shared" si="87"/>
        <v>198</v>
      </c>
      <c r="F244" s="1053">
        <f t="shared" si="82"/>
        <v>0</v>
      </c>
      <c r="G244" s="1053">
        <f t="shared" si="83"/>
        <v>0</v>
      </c>
      <c r="H244" s="1053">
        <f t="shared" si="84"/>
        <v>0</v>
      </c>
      <c r="I244" s="913"/>
      <c r="J244" s="252"/>
      <c r="K244" s="198"/>
      <c r="L244" s="188"/>
      <c r="M244" s="458"/>
      <c r="N244" s="458"/>
      <c r="O244" s="458"/>
      <c r="P244" s="460"/>
      <c r="Q244" s="460"/>
      <c r="R244" s="213" t="str">
        <f t="shared" si="88"/>
        <v xml:space="preserve"> </v>
      </c>
      <c r="S244" s="85"/>
      <c r="T244" s="79"/>
      <c r="U244" s="79"/>
      <c r="V244" s="79"/>
      <c r="W244" s="79"/>
      <c r="X244" s="79"/>
      <c r="Y244" s="461"/>
      <c r="Z244" s="461"/>
      <c r="AA244" s="86"/>
      <c r="AB244" s="213" t="str">
        <f t="shared" si="86"/>
        <v xml:space="preserve"> </v>
      </c>
      <c r="AC244" s="85"/>
      <c r="AD244" s="459"/>
      <c r="AE244" s="462"/>
      <c r="AF244" s="459"/>
      <c r="AG244" s="1199"/>
      <c r="AH244" s="459"/>
      <c r="AI244" s="459"/>
      <c r="AJ244" s="213" t="str">
        <f t="shared" si="89"/>
        <v xml:space="preserve"> </v>
      </c>
      <c r="AK244" s="213" t="str">
        <f t="shared" si="90"/>
        <v xml:space="preserve"> </v>
      </c>
      <c r="AL244" s="213" t="str">
        <f t="shared" si="91"/>
        <v/>
      </c>
      <c r="AM244" s="457"/>
    </row>
    <row r="245" spans="1:39" ht="26.25" customHeight="1" thickTop="1" thickBot="1">
      <c r="A245" s="1208">
        <f>【A票】【D票】!$D$10</f>
        <v>0</v>
      </c>
      <c r="B245" s="1208">
        <f>【A票】【D票】!$H$10</f>
        <v>0</v>
      </c>
      <c r="C245" s="1209" t="str">
        <f>【A票】【D票】!$K$10</f>
        <v xml:space="preserve"> </v>
      </c>
      <c r="D245" s="1210" t="str">
        <f t="shared" si="85"/>
        <v/>
      </c>
      <c r="E245" s="1211">
        <f t="shared" si="87"/>
        <v>199</v>
      </c>
      <c r="F245" s="1053">
        <f t="shared" si="82"/>
        <v>0</v>
      </c>
      <c r="G245" s="1053">
        <f t="shared" si="83"/>
        <v>0</v>
      </c>
      <c r="H245" s="1053">
        <f t="shared" si="84"/>
        <v>0</v>
      </c>
      <c r="I245" s="913"/>
      <c r="J245" s="252"/>
      <c r="K245" s="198"/>
      <c r="L245" s="188"/>
      <c r="M245" s="458"/>
      <c r="N245" s="458"/>
      <c r="O245" s="458"/>
      <c r="P245" s="460"/>
      <c r="Q245" s="460"/>
      <c r="R245" s="213" t="str">
        <f t="shared" si="88"/>
        <v xml:space="preserve"> </v>
      </c>
      <c r="S245" s="85"/>
      <c r="T245" s="79"/>
      <c r="U245" s="79"/>
      <c r="V245" s="79"/>
      <c r="W245" s="79"/>
      <c r="X245" s="79"/>
      <c r="Y245" s="461"/>
      <c r="Z245" s="461"/>
      <c r="AA245" s="86"/>
      <c r="AB245" s="213" t="str">
        <f t="shared" si="86"/>
        <v xml:space="preserve"> </v>
      </c>
      <c r="AC245" s="85"/>
      <c r="AD245" s="459"/>
      <c r="AE245" s="462"/>
      <c r="AF245" s="459"/>
      <c r="AG245" s="1199"/>
      <c r="AH245" s="459"/>
      <c r="AI245" s="459"/>
      <c r="AJ245" s="213" t="str">
        <f t="shared" si="89"/>
        <v xml:space="preserve"> </v>
      </c>
      <c r="AK245" s="213" t="str">
        <f t="shared" si="90"/>
        <v xml:space="preserve"> </v>
      </c>
      <c r="AL245" s="213" t="str">
        <f t="shared" si="91"/>
        <v/>
      </c>
      <c r="AM245" s="457"/>
    </row>
    <row r="246" spans="1:39" ht="26.25" customHeight="1" thickTop="1" thickBot="1">
      <c r="A246" s="1208">
        <f>【A票】【D票】!$D$10</f>
        <v>0</v>
      </c>
      <c r="B246" s="1208">
        <f>【A票】【D票】!$H$10</f>
        <v>0</v>
      </c>
      <c r="C246" s="1209" t="str">
        <f>【A票】【D票】!$K$10</f>
        <v xml:space="preserve"> </v>
      </c>
      <c r="D246" s="1210" t="str">
        <f t="shared" si="85"/>
        <v/>
      </c>
      <c r="E246" s="1211">
        <f t="shared" si="87"/>
        <v>200</v>
      </c>
      <c r="F246" s="1053">
        <f t="shared" si="82"/>
        <v>0</v>
      </c>
      <c r="G246" s="1053">
        <f t="shared" si="83"/>
        <v>0</v>
      </c>
      <c r="H246" s="1053">
        <f t="shared" si="84"/>
        <v>0</v>
      </c>
      <c r="I246" s="913"/>
      <c r="J246" s="252"/>
      <c r="K246" s="198"/>
      <c r="L246" s="188"/>
      <c r="M246" s="458"/>
      <c r="N246" s="458"/>
      <c r="O246" s="458"/>
      <c r="P246" s="460"/>
      <c r="Q246" s="460"/>
      <c r="R246" s="213" t="str">
        <f t="shared" si="88"/>
        <v xml:space="preserve"> </v>
      </c>
      <c r="S246" s="85"/>
      <c r="T246" s="79"/>
      <c r="U246" s="79"/>
      <c r="V246" s="79"/>
      <c r="W246" s="79"/>
      <c r="X246" s="79"/>
      <c r="Y246" s="461"/>
      <c r="Z246" s="461"/>
      <c r="AA246" s="86"/>
      <c r="AB246" s="213" t="str">
        <f t="shared" si="86"/>
        <v xml:space="preserve"> </v>
      </c>
      <c r="AC246" s="85"/>
      <c r="AD246" s="459"/>
      <c r="AE246" s="462"/>
      <c r="AF246" s="459"/>
      <c r="AG246" s="1199"/>
      <c r="AH246" s="459"/>
      <c r="AI246" s="459"/>
      <c r="AJ246" s="213" t="str">
        <f t="shared" si="89"/>
        <v xml:space="preserve"> </v>
      </c>
      <c r="AK246" s="213" t="str">
        <f t="shared" si="90"/>
        <v xml:space="preserve"> </v>
      </c>
      <c r="AL246" s="213" t="str">
        <f t="shared" si="91"/>
        <v/>
      </c>
      <c r="AM246" s="457"/>
    </row>
    <row r="247" spans="1:39" ht="26.25" customHeight="1" thickTop="1" thickBot="1">
      <c r="A247" s="1208">
        <f>【A票】【D票】!$D$10</f>
        <v>0</v>
      </c>
      <c r="B247" s="1208">
        <f>【A票】【D票】!$H$10</f>
        <v>0</v>
      </c>
      <c r="C247" s="1209" t="str">
        <f>【A票】【D票】!$K$10</f>
        <v xml:space="preserve"> </v>
      </c>
      <c r="D247" s="1210" t="str">
        <f t="shared" si="85"/>
        <v/>
      </c>
      <c r="E247" s="1211">
        <f t="shared" si="87"/>
        <v>201</v>
      </c>
      <c r="F247" s="1053">
        <f t="shared" si="82"/>
        <v>0</v>
      </c>
      <c r="G247" s="1053">
        <f t="shared" si="83"/>
        <v>0</v>
      </c>
      <c r="H247" s="1053">
        <f t="shared" si="84"/>
        <v>0</v>
      </c>
      <c r="I247" s="913"/>
      <c r="J247" s="252"/>
      <c r="K247" s="198"/>
      <c r="L247" s="188"/>
      <c r="M247" s="458"/>
      <c r="N247" s="458"/>
      <c r="O247" s="458"/>
      <c r="P247" s="460"/>
      <c r="Q247" s="460"/>
      <c r="R247" s="213" t="str">
        <f t="shared" si="88"/>
        <v xml:space="preserve"> </v>
      </c>
      <c r="S247" s="85"/>
      <c r="T247" s="79"/>
      <c r="U247" s="79"/>
      <c r="V247" s="79"/>
      <c r="W247" s="79"/>
      <c r="X247" s="79"/>
      <c r="Y247" s="461"/>
      <c r="Z247" s="461"/>
      <c r="AA247" s="86"/>
      <c r="AB247" s="213" t="str">
        <f t="shared" si="86"/>
        <v xml:space="preserve"> </v>
      </c>
      <c r="AC247" s="85"/>
      <c r="AD247" s="459"/>
      <c r="AE247" s="462"/>
      <c r="AF247" s="459"/>
      <c r="AG247" s="1199"/>
      <c r="AH247" s="459"/>
      <c r="AI247" s="459"/>
      <c r="AJ247" s="213" t="str">
        <f t="shared" si="89"/>
        <v xml:space="preserve"> </v>
      </c>
      <c r="AK247" s="213" t="str">
        <f t="shared" si="90"/>
        <v xml:space="preserve"> </v>
      </c>
      <c r="AL247" s="213" t="str">
        <f t="shared" si="91"/>
        <v/>
      </c>
      <c r="AM247" s="457"/>
    </row>
    <row r="248" spans="1:39" ht="26.25" customHeight="1" thickTop="1" thickBot="1">
      <c r="A248" s="1208">
        <f>【A票】【D票】!$D$10</f>
        <v>0</v>
      </c>
      <c r="B248" s="1208">
        <f>【A票】【D票】!$H$10</f>
        <v>0</v>
      </c>
      <c r="C248" s="1209" t="str">
        <f>【A票】【D票】!$K$10</f>
        <v xml:space="preserve"> </v>
      </c>
      <c r="D248" s="1210" t="str">
        <f t="shared" si="85"/>
        <v/>
      </c>
      <c r="E248" s="1211">
        <f t="shared" si="87"/>
        <v>202</v>
      </c>
      <c r="F248" s="1053">
        <f t="shared" si="82"/>
        <v>0</v>
      </c>
      <c r="G248" s="1053">
        <f t="shared" si="83"/>
        <v>0</v>
      </c>
      <c r="H248" s="1053">
        <f t="shared" si="84"/>
        <v>0</v>
      </c>
      <c r="I248" s="913"/>
      <c r="J248" s="252"/>
      <c r="K248" s="198"/>
      <c r="L248" s="188"/>
      <c r="M248" s="458"/>
      <c r="N248" s="458"/>
      <c r="O248" s="458"/>
      <c r="P248" s="460"/>
      <c r="Q248" s="460"/>
      <c r="R248" s="213" t="str">
        <f t="shared" si="88"/>
        <v xml:space="preserve"> </v>
      </c>
      <c r="S248" s="85"/>
      <c r="T248" s="79"/>
      <c r="U248" s="79"/>
      <c r="V248" s="79"/>
      <c r="W248" s="79"/>
      <c r="X248" s="79"/>
      <c r="Y248" s="461"/>
      <c r="Z248" s="461"/>
      <c r="AA248" s="86"/>
      <c r="AB248" s="213" t="str">
        <f t="shared" si="86"/>
        <v xml:space="preserve"> </v>
      </c>
      <c r="AC248" s="85"/>
      <c r="AD248" s="459"/>
      <c r="AE248" s="462"/>
      <c r="AF248" s="459"/>
      <c r="AG248" s="1199"/>
      <c r="AH248" s="459"/>
      <c r="AI248" s="459"/>
      <c r="AJ248" s="213" t="str">
        <f t="shared" si="89"/>
        <v xml:space="preserve"> </v>
      </c>
      <c r="AK248" s="213" t="str">
        <f t="shared" si="90"/>
        <v xml:space="preserve"> </v>
      </c>
      <c r="AL248" s="213" t="str">
        <f t="shared" si="91"/>
        <v/>
      </c>
      <c r="AM248" s="457"/>
    </row>
    <row r="249" spans="1:39" ht="26.25" customHeight="1" thickTop="1" thickBot="1">
      <c r="A249" s="1208">
        <f>【A票】【D票】!$D$10</f>
        <v>0</v>
      </c>
      <c r="B249" s="1208">
        <f>【A票】【D票】!$H$10</f>
        <v>0</v>
      </c>
      <c r="C249" s="1209" t="str">
        <f>【A票】【D票】!$K$10</f>
        <v xml:space="preserve"> </v>
      </c>
      <c r="D249" s="1210" t="str">
        <f t="shared" si="85"/>
        <v/>
      </c>
      <c r="E249" s="1211">
        <f t="shared" si="87"/>
        <v>203</v>
      </c>
      <c r="F249" s="1053">
        <f t="shared" si="82"/>
        <v>0</v>
      </c>
      <c r="G249" s="1053">
        <f t="shared" si="83"/>
        <v>0</v>
      </c>
      <c r="H249" s="1053">
        <f t="shared" si="84"/>
        <v>0</v>
      </c>
      <c r="I249" s="913"/>
      <c r="J249" s="252"/>
      <c r="K249" s="198"/>
      <c r="L249" s="188"/>
      <c r="M249" s="458"/>
      <c r="N249" s="458"/>
      <c r="O249" s="458"/>
      <c r="P249" s="460"/>
      <c r="Q249" s="460"/>
      <c r="R249" s="213" t="str">
        <f t="shared" si="88"/>
        <v xml:space="preserve"> </v>
      </c>
      <c r="S249" s="85"/>
      <c r="T249" s="79"/>
      <c r="U249" s="79"/>
      <c r="V249" s="79"/>
      <c r="W249" s="79"/>
      <c r="X249" s="79"/>
      <c r="Y249" s="461"/>
      <c r="Z249" s="461"/>
      <c r="AA249" s="86"/>
      <c r="AB249" s="213" t="str">
        <f t="shared" si="86"/>
        <v xml:space="preserve"> </v>
      </c>
      <c r="AC249" s="85"/>
      <c r="AD249" s="459"/>
      <c r="AE249" s="462"/>
      <c r="AF249" s="459"/>
      <c r="AG249" s="1199"/>
      <c r="AH249" s="459"/>
      <c r="AI249" s="459"/>
      <c r="AJ249" s="213" t="str">
        <f t="shared" si="89"/>
        <v xml:space="preserve"> </v>
      </c>
      <c r="AK249" s="213" t="str">
        <f t="shared" si="90"/>
        <v xml:space="preserve"> </v>
      </c>
      <c r="AL249" s="213" t="str">
        <f t="shared" si="91"/>
        <v/>
      </c>
      <c r="AM249" s="457"/>
    </row>
    <row r="250" spans="1:39" ht="26.25" customHeight="1" thickTop="1" thickBot="1">
      <c r="A250" s="1208">
        <f>【A票】【D票】!$D$10</f>
        <v>0</v>
      </c>
      <c r="B250" s="1208">
        <f>【A票】【D票】!$H$10</f>
        <v>0</v>
      </c>
      <c r="C250" s="1209" t="str">
        <f>【A票】【D票】!$K$10</f>
        <v xml:space="preserve"> </v>
      </c>
      <c r="D250" s="1210" t="str">
        <f t="shared" si="85"/>
        <v/>
      </c>
      <c r="E250" s="1211">
        <f t="shared" si="87"/>
        <v>204</v>
      </c>
      <c r="F250" s="1053">
        <f t="shared" si="82"/>
        <v>0</v>
      </c>
      <c r="G250" s="1053">
        <f t="shared" si="83"/>
        <v>0</v>
      </c>
      <c r="H250" s="1053">
        <f t="shared" si="84"/>
        <v>0</v>
      </c>
      <c r="I250" s="913"/>
      <c r="J250" s="252"/>
      <c r="K250" s="198"/>
      <c r="L250" s="188"/>
      <c r="M250" s="458"/>
      <c r="N250" s="458"/>
      <c r="O250" s="458"/>
      <c r="P250" s="460"/>
      <c r="Q250" s="460"/>
      <c r="R250" s="213" t="str">
        <f t="shared" si="88"/>
        <v xml:space="preserve"> </v>
      </c>
      <c r="S250" s="85"/>
      <c r="T250" s="79"/>
      <c r="U250" s="79"/>
      <c r="V250" s="79"/>
      <c r="W250" s="79"/>
      <c r="X250" s="79"/>
      <c r="Y250" s="461"/>
      <c r="Z250" s="461"/>
      <c r="AA250" s="86"/>
      <c r="AB250" s="213" t="str">
        <f t="shared" si="86"/>
        <v xml:space="preserve"> </v>
      </c>
      <c r="AC250" s="85"/>
      <c r="AD250" s="459"/>
      <c r="AE250" s="462"/>
      <c r="AF250" s="459"/>
      <c r="AG250" s="1199"/>
      <c r="AH250" s="459"/>
      <c r="AI250" s="459"/>
      <c r="AJ250" s="213" t="str">
        <f t="shared" si="89"/>
        <v xml:space="preserve"> </v>
      </c>
      <c r="AK250" s="213" t="str">
        <f t="shared" si="90"/>
        <v xml:space="preserve"> </v>
      </c>
      <c r="AL250" s="213" t="str">
        <f t="shared" si="91"/>
        <v/>
      </c>
      <c r="AM250" s="457"/>
    </row>
    <row r="251" spans="1:39" ht="26.25" customHeight="1" thickTop="1" thickBot="1">
      <c r="A251" s="1208">
        <f>【A票】【D票】!$D$10</f>
        <v>0</v>
      </c>
      <c r="B251" s="1208">
        <f>【A票】【D票】!$H$10</f>
        <v>0</v>
      </c>
      <c r="C251" s="1209" t="str">
        <f>【A票】【D票】!$K$10</f>
        <v xml:space="preserve"> </v>
      </c>
      <c r="D251" s="1210" t="str">
        <f t="shared" si="85"/>
        <v/>
      </c>
      <c r="E251" s="1211">
        <f t="shared" si="87"/>
        <v>205</v>
      </c>
      <c r="F251" s="1053">
        <f t="shared" si="82"/>
        <v>0</v>
      </c>
      <c r="G251" s="1053">
        <f t="shared" si="83"/>
        <v>0</v>
      </c>
      <c r="H251" s="1053">
        <f t="shared" si="84"/>
        <v>0</v>
      </c>
      <c r="I251" s="913"/>
      <c r="J251" s="252"/>
      <c r="K251" s="198"/>
      <c r="L251" s="188"/>
      <c r="M251" s="458"/>
      <c r="N251" s="458"/>
      <c r="O251" s="458"/>
      <c r="P251" s="460"/>
      <c r="Q251" s="460"/>
      <c r="R251" s="213" t="str">
        <f t="shared" si="88"/>
        <v xml:space="preserve"> </v>
      </c>
      <c r="S251" s="85"/>
      <c r="T251" s="79"/>
      <c r="U251" s="79"/>
      <c r="V251" s="79"/>
      <c r="W251" s="79"/>
      <c r="X251" s="79"/>
      <c r="Y251" s="461"/>
      <c r="Z251" s="461"/>
      <c r="AA251" s="86"/>
      <c r="AB251" s="213" t="str">
        <f t="shared" si="86"/>
        <v xml:space="preserve"> </v>
      </c>
      <c r="AC251" s="85"/>
      <c r="AD251" s="459"/>
      <c r="AE251" s="462"/>
      <c r="AF251" s="459"/>
      <c r="AG251" s="1199"/>
      <c r="AH251" s="459"/>
      <c r="AI251" s="459"/>
      <c r="AJ251" s="213" t="str">
        <f t="shared" si="89"/>
        <v xml:space="preserve"> </v>
      </c>
      <c r="AK251" s="213" t="str">
        <f t="shared" si="90"/>
        <v xml:space="preserve"> </v>
      </c>
      <c r="AL251" s="213" t="str">
        <f t="shared" si="91"/>
        <v/>
      </c>
      <c r="AM251" s="457"/>
    </row>
    <row r="252" spans="1:39" ht="26.25" customHeight="1" thickTop="1" thickBot="1">
      <c r="A252" s="1208">
        <f>【A票】【D票】!$D$10</f>
        <v>0</v>
      </c>
      <c r="B252" s="1208">
        <f>【A票】【D票】!$H$10</f>
        <v>0</v>
      </c>
      <c r="C252" s="1209" t="str">
        <f>【A票】【D票】!$K$10</f>
        <v xml:space="preserve"> </v>
      </c>
      <c r="D252" s="1210" t="str">
        <f t="shared" si="85"/>
        <v/>
      </c>
      <c r="E252" s="1211">
        <f t="shared" si="87"/>
        <v>206</v>
      </c>
      <c r="F252" s="1053">
        <f t="shared" si="82"/>
        <v>0</v>
      </c>
      <c r="G252" s="1053">
        <f t="shared" si="83"/>
        <v>0</v>
      </c>
      <c r="H252" s="1053">
        <f t="shared" si="84"/>
        <v>0</v>
      </c>
      <c r="I252" s="913"/>
      <c r="J252" s="252"/>
      <c r="K252" s="198"/>
      <c r="L252" s="188"/>
      <c r="M252" s="458"/>
      <c r="N252" s="458"/>
      <c r="O252" s="458"/>
      <c r="P252" s="460"/>
      <c r="Q252" s="460"/>
      <c r="R252" s="213" t="str">
        <f t="shared" si="88"/>
        <v xml:space="preserve"> </v>
      </c>
      <c r="S252" s="85"/>
      <c r="T252" s="79"/>
      <c r="U252" s="79"/>
      <c r="V252" s="79"/>
      <c r="W252" s="79"/>
      <c r="X252" s="79"/>
      <c r="Y252" s="461"/>
      <c r="Z252" s="461"/>
      <c r="AA252" s="86"/>
      <c r="AB252" s="213" t="str">
        <f t="shared" si="86"/>
        <v xml:space="preserve"> </v>
      </c>
      <c r="AC252" s="85"/>
      <c r="AD252" s="459"/>
      <c r="AE252" s="462"/>
      <c r="AF252" s="459"/>
      <c r="AG252" s="1199"/>
      <c r="AH252" s="459"/>
      <c r="AI252" s="459"/>
      <c r="AJ252" s="213" t="str">
        <f t="shared" si="89"/>
        <v xml:space="preserve"> </v>
      </c>
      <c r="AK252" s="213" t="str">
        <f t="shared" si="90"/>
        <v xml:space="preserve"> </v>
      </c>
      <c r="AL252" s="213" t="str">
        <f t="shared" si="91"/>
        <v/>
      </c>
      <c r="AM252" s="457"/>
    </row>
    <row r="253" spans="1:39" ht="26.25" customHeight="1" thickTop="1" thickBot="1">
      <c r="A253" s="1208">
        <f>【A票】【D票】!$D$10</f>
        <v>0</v>
      </c>
      <c r="B253" s="1208">
        <f>【A票】【D票】!$H$10</f>
        <v>0</v>
      </c>
      <c r="C253" s="1209" t="str">
        <f>【A票】【D票】!$K$10</f>
        <v xml:space="preserve"> </v>
      </c>
      <c r="D253" s="1210" t="str">
        <f t="shared" si="85"/>
        <v/>
      </c>
      <c r="E253" s="1211">
        <f t="shared" si="87"/>
        <v>207</v>
      </c>
      <c r="F253" s="1053">
        <f t="shared" si="82"/>
        <v>0</v>
      </c>
      <c r="G253" s="1053">
        <f t="shared" si="83"/>
        <v>0</v>
      </c>
      <c r="H253" s="1053">
        <f t="shared" si="84"/>
        <v>0</v>
      </c>
      <c r="I253" s="913"/>
      <c r="J253" s="252"/>
      <c r="K253" s="198"/>
      <c r="L253" s="188"/>
      <c r="M253" s="458"/>
      <c r="N253" s="458"/>
      <c r="O253" s="458"/>
      <c r="P253" s="460"/>
      <c r="Q253" s="460"/>
      <c r="R253" s="213" t="str">
        <f t="shared" si="88"/>
        <v xml:space="preserve"> </v>
      </c>
      <c r="S253" s="85"/>
      <c r="T253" s="79"/>
      <c r="U253" s="79"/>
      <c r="V253" s="79"/>
      <c r="W253" s="79"/>
      <c r="X253" s="79"/>
      <c r="Y253" s="461"/>
      <c r="Z253" s="461"/>
      <c r="AA253" s="86"/>
      <c r="AB253" s="213" t="str">
        <f t="shared" si="86"/>
        <v xml:space="preserve"> </v>
      </c>
      <c r="AC253" s="85"/>
      <c r="AD253" s="459"/>
      <c r="AE253" s="462"/>
      <c r="AF253" s="459"/>
      <c r="AG253" s="1199"/>
      <c r="AH253" s="459"/>
      <c r="AI253" s="459"/>
      <c r="AJ253" s="213" t="str">
        <f t="shared" si="89"/>
        <v xml:space="preserve"> </v>
      </c>
      <c r="AK253" s="213" t="str">
        <f t="shared" si="90"/>
        <v xml:space="preserve"> </v>
      </c>
      <c r="AL253" s="213" t="str">
        <f t="shared" si="91"/>
        <v/>
      </c>
      <c r="AM253" s="457"/>
    </row>
    <row r="254" spans="1:39" ht="26.25" customHeight="1" thickTop="1" thickBot="1">
      <c r="A254" s="1208">
        <f>【A票】【D票】!$D$10</f>
        <v>0</v>
      </c>
      <c r="B254" s="1208">
        <f>【A票】【D票】!$H$10</f>
        <v>0</v>
      </c>
      <c r="C254" s="1209" t="str">
        <f>【A票】【D票】!$K$10</f>
        <v xml:space="preserve"> </v>
      </c>
      <c r="D254" s="1210" t="str">
        <f t="shared" si="85"/>
        <v/>
      </c>
      <c r="E254" s="1211">
        <f t="shared" si="87"/>
        <v>208</v>
      </c>
      <c r="F254" s="1053">
        <f t="shared" si="82"/>
        <v>0</v>
      </c>
      <c r="G254" s="1053">
        <f t="shared" si="83"/>
        <v>0</v>
      </c>
      <c r="H254" s="1053">
        <f t="shared" si="84"/>
        <v>0</v>
      </c>
      <c r="I254" s="913"/>
      <c r="J254" s="252"/>
      <c r="K254" s="198"/>
      <c r="L254" s="188"/>
      <c r="M254" s="458"/>
      <c r="N254" s="458"/>
      <c r="O254" s="458"/>
      <c r="P254" s="460"/>
      <c r="Q254" s="460"/>
      <c r="R254" s="213" t="str">
        <f t="shared" si="88"/>
        <v xml:space="preserve"> </v>
      </c>
      <c r="S254" s="85"/>
      <c r="T254" s="79"/>
      <c r="U254" s="79"/>
      <c r="V254" s="79"/>
      <c r="W254" s="79"/>
      <c r="X254" s="79"/>
      <c r="Y254" s="461"/>
      <c r="Z254" s="461"/>
      <c r="AA254" s="86"/>
      <c r="AB254" s="213" t="str">
        <f t="shared" si="86"/>
        <v xml:space="preserve"> </v>
      </c>
      <c r="AC254" s="85"/>
      <c r="AD254" s="459"/>
      <c r="AE254" s="462"/>
      <c r="AF254" s="459"/>
      <c r="AG254" s="1199"/>
      <c r="AH254" s="459"/>
      <c r="AI254" s="459"/>
      <c r="AJ254" s="213" t="str">
        <f t="shared" si="89"/>
        <v xml:space="preserve"> </v>
      </c>
      <c r="AK254" s="213" t="str">
        <f t="shared" si="90"/>
        <v xml:space="preserve"> </v>
      </c>
      <c r="AL254" s="213" t="str">
        <f t="shared" si="91"/>
        <v/>
      </c>
      <c r="AM254" s="457"/>
    </row>
    <row r="255" spans="1:39" ht="26.25" customHeight="1" thickTop="1" thickBot="1">
      <c r="A255" s="1208">
        <f>【A票】【D票】!$D$10</f>
        <v>0</v>
      </c>
      <c r="B255" s="1208">
        <f>【A票】【D票】!$H$10</f>
        <v>0</v>
      </c>
      <c r="C255" s="1209" t="str">
        <f>【A票】【D票】!$K$10</f>
        <v xml:space="preserve"> </v>
      </c>
      <c r="D255" s="1210" t="str">
        <f t="shared" si="85"/>
        <v/>
      </c>
      <c r="E255" s="1211">
        <f t="shared" si="87"/>
        <v>209</v>
      </c>
      <c r="F255" s="1053">
        <f t="shared" si="82"/>
        <v>0</v>
      </c>
      <c r="G255" s="1053">
        <f t="shared" si="83"/>
        <v>0</v>
      </c>
      <c r="H255" s="1053">
        <f t="shared" si="84"/>
        <v>0</v>
      </c>
      <c r="I255" s="913"/>
      <c r="J255" s="252"/>
      <c r="K255" s="198"/>
      <c r="L255" s="188"/>
      <c r="M255" s="458"/>
      <c r="N255" s="458"/>
      <c r="O255" s="458"/>
      <c r="P255" s="460"/>
      <c r="Q255" s="460"/>
      <c r="R255" s="213" t="str">
        <f t="shared" si="88"/>
        <v xml:space="preserve"> </v>
      </c>
      <c r="S255" s="85"/>
      <c r="T255" s="79"/>
      <c r="U255" s="79"/>
      <c r="V255" s="79"/>
      <c r="W255" s="79"/>
      <c r="X255" s="79"/>
      <c r="Y255" s="461"/>
      <c r="Z255" s="461"/>
      <c r="AA255" s="86"/>
      <c r="AB255" s="213" t="str">
        <f t="shared" si="86"/>
        <v xml:space="preserve"> </v>
      </c>
      <c r="AC255" s="85"/>
      <c r="AD255" s="459"/>
      <c r="AE255" s="462"/>
      <c r="AF255" s="459"/>
      <c r="AG255" s="1199"/>
      <c r="AH255" s="459"/>
      <c r="AI255" s="459"/>
      <c r="AJ255" s="213" t="str">
        <f t="shared" si="89"/>
        <v xml:space="preserve"> </v>
      </c>
      <c r="AK255" s="213" t="str">
        <f t="shared" si="90"/>
        <v xml:space="preserve"> </v>
      </c>
      <c r="AL255" s="213" t="str">
        <f t="shared" si="91"/>
        <v/>
      </c>
      <c r="AM255" s="457"/>
    </row>
    <row r="256" spans="1:39" ht="26.25" customHeight="1" thickTop="1" thickBot="1">
      <c r="A256" s="1208">
        <f>【A票】【D票】!$D$10</f>
        <v>0</v>
      </c>
      <c r="B256" s="1208">
        <f>【A票】【D票】!$H$10</f>
        <v>0</v>
      </c>
      <c r="C256" s="1209" t="str">
        <f>【A票】【D票】!$K$10</f>
        <v xml:space="preserve"> </v>
      </c>
      <c r="D256" s="1210" t="str">
        <f t="shared" si="85"/>
        <v/>
      </c>
      <c r="E256" s="1211">
        <f t="shared" si="87"/>
        <v>210</v>
      </c>
      <c r="F256" s="1053">
        <f t="shared" si="82"/>
        <v>0</v>
      </c>
      <c r="G256" s="1053">
        <f t="shared" si="83"/>
        <v>0</v>
      </c>
      <c r="H256" s="1053">
        <f t="shared" si="84"/>
        <v>0</v>
      </c>
      <c r="I256" s="913"/>
      <c r="J256" s="252"/>
      <c r="K256" s="198"/>
      <c r="L256" s="188"/>
      <c r="M256" s="458"/>
      <c r="N256" s="458"/>
      <c r="O256" s="458"/>
      <c r="P256" s="460"/>
      <c r="Q256" s="460"/>
      <c r="R256" s="213" t="str">
        <f t="shared" si="88"/>
        <v xml:space="preserve"> </v>
      </c>
      <c r="S256" s="85"/>
      <c r="T256" s="79"/>
      <c r="U256" s="79"/>
      <c r="V256" s="79"/>
      <c r="W256" s="79"/>
      <c r="X256" s="79"/>
      <c r="Y256" s="461"/>
      <c r="Z256" s="461"/>
      <c r="AA256" s="86"/>
      <c r="AB256" s="213" t="str">
        <f t="shared" si="86"/>
        <v xml:space="preserve"> </v>
      </c>
      <c r="AC256" s="85"/>
      <c r="AD256" s="459"/>
      <c r="AE256" s="462"/>
      <c r="AF256" s="459"/>
      <c r="AG256" s="1199"/>
      <c r="AH256" s="459"/>
      <c r="AI256" s="459"/>
      <c r="AJ256" s="213" t="str">
        <f t="shared" si="89"/>
        <v xml:space="preserve"> </v>
      </c>
      <c r="AK256" s="213" t="str">
        <f t="shared" si="90"/>
        <v xml:space="preserve"> </v>
      </c>
      <c r="AL256" s="213" t="str">
        <f t="shared" si="91"/>
        <v/>
      </c>
      <c r="AM256" s="457"/>
    </row>
    <row r="257" spans="1:39" ht="26.25" customHeight="1" thickTop="1" thickBot="1">
      <c r="A257" s="1208">
        <f>【A票】【D票】!$D$10</f>
        <v>0</v>
      </c>
      <c r="B257" s="1208">
        <f>【A票】【D票】!$H$10</f>
        <v>0</v>
      </c>
      <c r="C257" s="1209" t="str">
        <f>【A票】【D票】!$K$10</f>
        <v xml:space="preserve"> </v>
      </c>
      <c r="D257" s="1210" t="str">
        <f t="shared" si="85"/>
        <v/>
      </c>
      <c r="E257" s="1211">
        <f t="shared" si="87"/>
        <v>211</v>
      </c>
      <c r="F257" s="1053">
        <f t="shared" si="82"/>
        <v>0</v>
      </c>
      <c r="G257" s="1053">
        <f t="shared" si="83"/>
        <v>0</v>
      </c>
      <c r="H257" s="1053">
        <f t="shared" si="84"/>
        <v>0</v>
      </c>
      <c r="I257" s="913"/>
      <c r="J257" s="252"/>
      <c r="K257" s="198"/>
      <c r="L257" s="188"/>
      <c r="M257" s="458"/>
      <c r="N257" s="458"/>
      <c r="O257" s="458"/>
      <c r="P257" s="460"/>
      <c r="Q257" s="460"/>
      <c r="R257" s="213" t="str">
        <f t="shared" si="88"/>
        <v xml:space="preserve"> </v>
      </c>
      <c r="S257" s="85"/>
      <c r="T257" s="79"/>
      <c r="U257" s="79"/>
      <c r="V257" s="79"/>
      <c r="W257" s="79"/>
      <c r="X257" s="79"/>
      <c r="Y257" s="461"/>
      <c r="Z257" s="461"/>
      <c r="AA257" s="86"/>
      <c r="AB257" s="213" t="str">
        <f t="shared" si="86"/>
        <v xml:space="preserve"> </v>
      </c>
      <c r="AC257" s="85"/>
      <c r="AD257" s="459"/>
      <c r="AE257" s="462"/>
      <c r="AF257" s="459"/>
      <c r="AG257" s="1199"/>
      <c r="AH257" s="459"/>
      <c r="AI257" s="459"/>
      <c r="AJ257" s="213" t="str">
        <f t="shared" si="89"/>
        <v xml:space="preserve"> </v>
      </c>
      <c r="AK257" s="213" t="str">
        <f t="shared" si="90"/>
        <v xml:space="preserve"> </v>
      </c>
      <c r="AL257" s="213" t="str">
        <f t="shared" si="91"/>
        <v/>
      </c>
      <c r="AM257" s="457"/>
    </row>
    <row r="258" spans="1:39" ht="26.25" customHeight="1" thickTop="1" thickBot="1">
      <c r="A258" s="1208">
        <f>【A票】【D票】!$D$10</f>
        <v>0</v>
      </c>
      <c r="B258" s="1208">
        <f>【A票】【D票】!$H$10</f>
        <v>0</v>
      </c>
      <c r="C258" s="1209" t="str">
        <f>【A票】【D票】!$K$10</f>
        <v xml:space="preserve"> </v>
      </c>
      <c r="D258" s="1210" t="str">
        <f t="shared" si="85"/>
        <v/>
      </c>
      <c r="E258" s="1211">
        <f t="shared" si="87"/>
        <v>212</v>
      </c>
      <c r="F258" s="1053">
        <f t="shared" si="82"/>
        <v>0</v>
      </c>
      <c r="G258" s="1053">
        <f t="shared" si="83"/>
        <v>0</v>
      </c>
      <c r="H258" s="1053">
        <f t="shared" si="84"/>
        <v>0</v>
      </c>
      <c r="I258" s="913"/>
      <c r="J258" s="252"/>
      <c r="K258" s="198"/>
      <c r="L258" s="188"/>
      <c r="M258" s="458"/>
      <c r="N258" s="458"/>
      <c r="O258" s="458"/>
      <c r="P258" s="460"/>
      <c r="Q258" s="460"/>
      <c r="R258" s="213" t="str">
        <f t="shared" si="88"/>
        <v xml:space="preserve"> </v>
      </c>
      <c r="S258" s="85"/>
      <c r="T258" s="79"/>
      <c r="U258" s="79"/>
      <c r="V258" s="79"/>
      <c r="W258" s="79"/>
      <c r="X258" s="79"/>
      <c r="Y258" s="461"/>
      <c r="Z258" s="461"/>
      <c r="AA258" s="86"/>
      <c r="AB258" s="213" t="str">
        <f t="shared" si="86"/>
        <v xml:space="preserve"> </v>
      </c>
      <c r="AC258" s="85"/>
      <c r="AD258" s="459"/>
      <c r="AE258" s="462"/>
      <c r="AF258" s="459"/>
      <c r="AG258" s="1199"/>
      <c r="AH258" s="459"/>
      <c r="AI258" s="459"/>
      <c r="AJ258" s="213" t="str">
        <f t="shared" si="89"/>
        <v xml:space="preserve"> </v>
      </c>
      <c r="AK258" s="213" t="str">
        <f t="shared" si="90"/>
        <v xml:space="preserve"> </v>
      </c>
      <c r="AL258" s="213" t="str">
        <f t="shared" si="91"/>
        <v/>
      </c>
      <c r="AM258" s="457"/>
    </row>
    <row r="259" spans="1:39" ht="26.25" customHeight="1" thickTop="1" thickBot="1">
      <c r="A259" s="1208">
        <f>【A票】【D票】!$D$10</f>
        <v>0</v>
      </c>
      <c r="B259" s="1208">
        <f>【A票】【D票】!$H$10</f>
        <v>0</v>
      </c>
      <c r="C259" s="1209" t="str">
        <f>【A票】【D票】!$K$10</f>
        <v xml:space="preserve"> </v>
      </c>
      <c r="D259" s="1210" t="str">
        <f t="shared" si="85"/>
        <v/>
      </c>
      <c r="E259" s="1211">
        <f t="shared" si="87"/>
        <v>213</v>
      </c>
      <c r="F259" s="1053">
        <f t="shared" si="82"/>
        <v>0</v>
      </c>
      <c r="G259" s="1053">
        <f t="shared" si="83"/>
        <v>0</v>
      </c>
      <c r="H259" s="1053">
        <f t="shared" si="84"/>
        <v>0</v>
      </c>
      <c r="I259" s="913"/>
      <c r="J259" s="252"/>
      <c r="K259" s="198"/>
      <c r="L259" s="188"/>
      <c r="M259" s="458"/>
      <c r="N259" s="458"/>
      <c r="O259" s="458"/>
      <c r="P259" s="460"/>
      <c r="Q259" s="460"/>
      <c r="R259" s="213" t="str">
        <f t="shared" si="88"/>
        <v xml:space="preserve"> </v>
      </c>
      <c r="S259" s="85"/>
      <c r="T259" s="79"/>
      <c r="U259" s="79"/>
      <c r="V259" s="79"/>
      <c r="W259" s="79"/>
      <c r="X259" s="79"/>
      <c r="Y259" s="461"/>
      <c r="Z259" s="461"/>
      <c r="AA259" s="86"/>
      <c r="AB259" s="213" t="str">
        <f t="shared" si="86"/>
        <v xml:space="preserve"> </v>
      </c>
      <c r="AC259" s="85"/>
      <c r="AD259" s="459"/>
      <c r="AE259" s="462"/>
      <c r="AF259" s="459"/>
      <c r="AG259" s="1199"/>
      <c r="AH259" s="459"/>
      <c r="AI259" s="459"/>
      <c r="AJ259" s="213" t="str">
        <f t="shared" si="89"/>
        <v xml:space="preserve"> </v>
      </c>
      <c r="AK259" s="213" t="str">
        <f t="shared" si="90"/>
        <v xml:space="preserve"> </v>
      </c>
      <c r="AL259" s="213" t="str">
        <f t="shared" si="91"/>
        <v/>
      </c>
      <c r="AM259" s="457"/>
    </row>
    <row r="260" spans="1:39" ht="26.25" customHeight="1" thickTop="1" thickBot="1">
      <c r="A260" s="1208">
        <f>【A票】【D票】!$D$10</f>
        <v>0</v>
      </c>
      <c r="B260" s="1208">
        <f>【A票】【D票】!$H$10</f>
        <v>0</v>
      </c>
      <c r="C260" s="1209" t="str">
        <f>【A票】【D票】!$K$10</f>
        <v xml:space="preserve"> </v>
      </c>
      <c r="D260" s="1210" t="str">
        <f t="shared" si="85"/>
        <v/>
      </c>
      <c r="E260" s="1211">
        <f t="shared" si="87"/>
        <v>214</v>
      </c>
      <c r="F260" s="1053">
        <f t="shared" si="82"/>
        <v>0</v>
      </c>
      <c r="G260" s="1053">
        <f t="shared" si="83"/>
        <v>0</v>
      </c>
      <c r="H260" s="1053">
        <f t="shared" si="84"/>
        <v>0</v>
      </c>
      <c r="I260" s="913"/>
      <c r="J260" s="252"/>
      <c r="K260" s="198"/>
      <c r="L260" s="188"/>
      <c r="M260" s="458"/>
      <c r="N260" s="458"/>
      <c r="O260" s="458"/>
      <c r="P260" s="460"/>
      <c r="Q260" s="460"/>
      <c r="R260" s="213" t="str">
        <f t="shared" si="88"/>
        <v xml:space="preserve"> </v>
      </c>
      <c r="S260" s="85"/>
      <c r="T260" s="79"/>
      <c r="U260" s="79"/>
      <c r="V260" s="79"/>
      <c r="W260" s="79"/>
      <c r="X260" s="79"/>
      <c r="Y260" s="461"/>
      <c r="Z260" s="461"/>
      <c r="AA260" s="86"/>
      <c r="AB260" s="213" t="str">
        <f t="shared" si="86"/>
        <v xml:space="preserve"> </v>
      </c>
      <c r="AC260" s="85"/>
      <c r="AD260" s="459"/>
      <c r="AE260" s="462"/>
      <c r="AF260" s="459"/>
      <c r="AG260" s="1199"/>
      <c r="AH260" s="459"/>
      <c r="AI260" s="459"/>
      <c r="AJ260" s="213" t="str">
        <f t="shared" si="89"/>
        <v xml:space="preserve"> </v>
      </c>
      <c r="AK260" s="213" t="str">
        <f t="shared" si="90"/>
        <v xml:space="preserve"> </v>
      </c>
      <c r="AL260" s="213" t="str">
        <f t="shared" si="91"/>
        <v/>
      </c>
      <c r="AM260" s="457"/>
    </row>
    <row r="261" spans="1:39" ht="26.25" customHeight="1" thickTop="1" thickBot="1">
      <c r="A261" s="1208">
        <f>【A票】【D票】!$D$10</f>
        <v>0</v>
      </c>
      <c r="B261" s="1208">
        <f>【A票】【D票】!$H$10</f>
        <v>0</v>
      </c>
      <c r="C261" s="1209" t="str">
        <f>【A票】【D票】!$K$10</f>
        <v xml:space="preserve"> </v>
      </c>
      <c r="D261" s="1210" t="str">
        <f t="shared" si="85"/>
        <v/>
      </c>
      <c r="E261" s="1211">
        <f t="shared" si="87"/>
        <v>215</v>
      </c>
      <c r="F261" s="1053">
        <f t="shared" ref="F261:F324" si="92">IF(K261&gt;0,K261,IF(F260&gt;1,F260-1,0))</f>
        <v>0</v>
      </c>
      <c r="G261" s="1053">
        <f t="shared" ref="G261:G324" si="93">IF(L261&gt;0,L261,IF(G260&gt;1,G260-1,0))</f>
        <v>0</v>
      </c>
      <c r="H261" s="1053">
        <f t="shared" ref="H261:H324" si="94">IF(MAX(K261:L261)&gt;0,MAX(K261:L261),IF(H260&gt;1,H260-1,0))</f>
        <v>0</v>
      </c>
      <c r="I261" s="913"/>
      <c r="J261" s="252"/>
      <c r="K261" s="198"/>
      <c r="L261" s="188"/>
      <c r="M261" s="458"/>
      <c r="N261" s="458"/>
      <c r="O261" s="458"/>
      <c r="P261" s="460"/>
      <c r="Q261" s="460"/>
      <c r="R261" s="213" t="str">
        <f t="shared" si="88"/>
        <v xml:space="preserve"> </v>
      </c>
      <c r="S261" s="85"/>
      <c r="T261" s="79"/>
      <c r="U261" s="79"/>
      <c r="V261" s="79"/>
      <c r="W261" s="79"/>
      <c r="X261" s="79"/>
      <c r="Y261" s="461"/>
      <c r="Z261" s="461"/>
      <c r="AA261" s="86"/>
      <c r="AB261" s="213" t="str">
        <f t="shared" si="86"/>
        <v xml:space="preserve"> </v>
      </c>
      <c r="AC261" s="85"/>
      <c r="AD261" s="459"/>
      <c r="AE261" s="462"/>
      <c r="AF261" s="459"/>
      <c r="AG261" s="1199"/>
      <c r="AH261" s="459"/>
      <c r="AI261" s="459"/>
      <c r="AJ261" s="213" t="str">
        <f t="shared" si="89"/>
        <v xml:space="preserve"> </v>
      </c>
      <c r="AK261" s="213" t="str">
        <f t="shared" si="90"/>
        <v xml:space="preserve"> </v>
      </c>
      <c r="AL261" s="213" t="str">
        <f t="shared" si="91"/>
        <v/>
      </c>
      <c r="AM261" s="457"/>
    </row>
    <row r="262" spans="1:39" ht="26.25" customHeight="1" thickTop="1" thickBot="1">
      <c r="A262" s="1208">
        <f>【A票】【D票】!$D$10</f>
        <v>0</v>
      </c>
      <c r="B262" s="1208">
        <f>【A票】【D票】!$H$10</f>
        <v>0</v>
      </c>
      <c r="C262" s="1209" t="str">
        <f>【A票】【D票】!$K$10</f>
        <v xml:space="preserve"> </v>
      </c>
      <c r="D262" s="1210" t="str">
        <f t="shared" si="85"/>
        <v/>
      </c>
      <c r="E262" s="1211">
        <f t="shared" si="87"/>
        <v>216</v>
      </c>
      <c r="F262" s="1053">
        <f t="shared" si="92"/>
        <v>0</v>
      </c>
      <c r="G262" s="1053">
        <f t="shared" si="93"/>
        <v>0</v>
      </c>
      <c r="H262" s="1053">
        <f t="shared" si="94"/>
        <v>0</v>
      </c>
      <c r="I262" s="913"/>
      <c r="J262" s="252"/>
      <c r="K262" s="198"/>
      <c r="L262" s="188"/>
      <c r="M262" s="458"/>
      <c r="N262" s="458"/>
      <c r="O262" s="458"/>
      <c r="P262" s="460"/>
      <c r="Q262" s="460"/>
      <c r="R262" s="213" t="str">
        <f t="shared" si="88"/>
        <v xml:space="preserve"> </v>
      </c>
      <c r="S262" s="85"/>
      <c r="T262" s="79"/>
      <c r="U262" s="79"/>
      <c r="V262" s="79"/>
      <c r="W262" s="79"/>
      <c r="X262" s="79"/>
      <c r="Y262" s="461"/>
      <c r="Z262" s="461"/>
      <c r="AA262" s="86"/>
      <c r="AB262" s="213" t="str">
        <f t="shared" si="86"/>
        <v xml:space="preserve"> </v>
      </c>
      <c r="AC262" s="85"/>
      <c r="AD262" s="459"/>
      <c r="AE262" s="462"/>
      <c r="AF262" s="459"/>
      <c r="AG262" s="1199"/>
      <c r="AH262" s="459"/>
      <c r="AI262" s="459"/>
      <c r="AJ262" s="213" t="str">
        <f t="shared" si="89"/>
        <v xml:space="preserve"> </v>
      </c>
      <c r="AK262" s="213" t="str">
        <f t="shared" si="90"/>
        <v xml:space="preserve"> </v>
      </c>
      <c r="AL262" s="213" t="str">
        <f t="shared" si="91"/>
        <v/>
      </c>
      <c r="AM262" s="457"/>
    </row>
    <row r="263" spans="1:39" ht="26.25" customHeight="1" thickTop="1" thickBot="1">
      <c r="A263" s="1208">
        <f>【A票】【D票】!$D$10</f>
        <v>0</v>
      </c>
      <c r="B263" s="1208">
        <f>【A票】【D票】!$H$10</f>
        <v>0</v>
      </c>
      <c r="C263" s="1209" t="str">
        <f>【A票】【D票】!$K$10</f>
        <v xml:space="preserve"> </v>
      </c>
      <c r="D263" s="1210" t="str">
        <f t="shared" si="85"/>
        <v/>
      </c>
      <c r="E263" s="1211">
        <f t="shared" si="87"/>
        <v>217</v>
      </c>
      <c r="F263" s="1053">
        <f t="shared" si="92"/>
        <v>0</v>
      </c>
      <c r="G263" s="1053">
        <f t="shared" si="93"/>
        <v>0</v>
      </c>
      <c r="H263" s="1053">
        <f t="shared" si="94"/>
        <v>0</v>
      </c>
      <c r="I263" s="913"/>
      <c r="J263" s="252"/>
      <c r="K263" s="198"/>
      <c r="L263" s="188"/>
      <c r="M263" s="458"/>
      <c r="N263" s="458"/>
      <c r="O263" s="458"/>
      <c r="P263" s="460"/>
      <c r="Q263" s="460"/>
      <c r="R263" s="213" t="str">
        <f t="shared" si="88"/>
        <v xml:space="preserve"> </v>
      </c>
      <c r="S263" s="85"/>
      <c r="T263" s="79"/>
      <c r="U263" s="79"/>
      <c r="V263" s="79"/>
      <c r="W263" s="79"/>
      <c r="X263" s="79"/>
      <c r="Y263" s="461"/>
      <c r="Z263" s="461"/>
      <c r="AA263" s="86"/>
      <c r="AB263" s="213" t="str">
        <f t="shared" si="86"/>
        <v xml:space="preserve"> </v>
      </c>
      <c r="AC263" s="85"/>
      <c r="AD263" s="459"/>
      <c r="AE263" s="462"/>
      <c r="AF263" s="459"/>
      <c r="AG263" s="1199"/>
      <c r="AH263" s="459"/>
      <c r="AI263" s="459"/>
      <c r="AJ263" s="213" t="str">
        <f t="shared" si="89"/>
        <v xml:space="preserve"> </v>
      </c>
      <c r="AK263" s="213" t="str">
        <f t="shared" si="90"/>
        <v xml:space="preserve"> </v>
      </c>
      <c r="AL263" s="213" t="str">
        <f t="shared" si="91"/>
        <v/>
      </c>
      <c r="AM263" s="457"/>
    </row>
    <row r="264" spans="1:39" ht="26.25" customHeight="1" thickTop="1" thickBot="1">
      <c r="A264" s="1208">
        <f>【A票】【D票】!$D$10</f>
        <v>0</v>
      </c>
      <c r="B264" s="1208">
        <f>【A票】【D票】!$H$10</f>
        <v>0</v>
      </c>
      <c r="C264" s="1209" t="str">
        <f>【A票】【D票】!$K$10</f>
        <v xml:space="preserve"> </v>
      </c>
      <c r="D264" s="1210" t="str">
        <f t="shared" si="85"/>
        <v/>
      </c>
      <c r="E264" s="1211">
        <f t="shared" si="87"/>
        <v>218</v>
      </c>
      <c r="F264" s="1053">
        <f t="shared" si="92"/>
        <v>0</v>
      </c>
      <c r="G264" s="1053">
        <f t="shared" si="93"/>
        <v>0</v>
      </c>
      <c r="H264" s="1053">
        <f t="shared" si="94"/>
        <v>0</v>
      </c>
      <c r="I264" s="913"/>
      <c r="J264" s="252"/>
      <c r="K264" s="198"/>
      <c r="L264" s="188"/>
      <c r="M264" s="458"/>
      <c r="N264" s="458"/>
      <c r="O264" s="458"/>
      <c r="P264" s="460"/>
      <c r="Q264" s="460"/>
      <c r="R264" s="213" t="str">
        <f t="shared" si="88"/>
        <v xml:space="preserve"> </v>
      </c>
      <c r="S264" s="85"/>
      <c r="T264" s="79"/>
      <c r="U264" s="79"/>
      <c r="V264" s="79"/>
      <c r="W264" s="79"/>
      <c r="X264" s="79"/>
      <c r="Y264" s="461"/>
      <c r="Z264" s="461"/>
      <c r="AA264" s="86"/>
      <c r="AB264" s="213" t="str">
        <f t="shared" si="86"/>
        <v xml:space="preserve"> </v>
      </c>
      <c r="AC264" s="85"/>
      <c r="AD264" s="459"/>
      <c r="AE264" s="462"/>
      <c r="AF264" s="459"/>
      <c r="AG264" s="1199"/>
      <c r="AH264" s="459"/>
      <c r="AI264" s="459"/>
      <c r="AJ264" s="213" t="str">
        <f t="shared" si="89"/>
        <v xml:space="preserve"> </v>
      </c>
      <c r="AK264" s="213" t="str">
        <f t="shared" si="90"/>
        <v xml:space="preserve"> </v>
      </c>
      <c r="AL264" s="213" t="str">
        <f t="shared" si="91"/>
        <v/>
      </c>
      <c r="AM264" s="457"/>
    </row>
    <row r="265" spans="1:39" ht="26.25" customHeight="1" thickTop="1" thickBot="1">
      <c r="A265" s="1208">
        <f>【A票】【D票】!$D$10</f>
        <v>0</v>
      </c>
      <c r="B265" s="1208">
        <f>【A票】【D票】!$H$10</f>
        <v>0</v>
      </c>
      <c r="C265" s="1209" t="str">
        <f>【A票】【D票】!$K$10</f>
        <v xml:space="preserve"> </v>
      </c>
      <c r="D265" s="1210" t="str">
        <f t="shared" si="85"/>
        <v/>
      </c>
      <c r="E265" s="1211">
        <f t="shared" si="87"/>
        <v>219</v>
      </c>
      <c r="F265" s="1053">
        <f t="shared" si="92"/>
        <v>0</v>
      </c>
      <c r="G265" s="1053">
        <f t="shared" si="93"/>
        <v>0</v>
      </c>
      <c r="H265" s="1053">
        <f t="shared" si="94"/>
        <v>0</v>
      </c>
      <c r="I265" s="913"/>
      <c r="J265" s="252"/>
      <c r="K265" s="198"/>
      <c r="L265" s="188"/>
      <c r="M265" s="458"/>
      <c r="N265" s="458"/>
      <c r="O265" s="458"/>
      <c r="P265" s="460"/>
      <c r="Q265" s="460"/>
      <c r="R265" s="213" t="str">
        <f t="shared" si="88"/>
        <v xml:space="preserve"> </v>
      </c>
      <c r="S265" s="85"/>
      <c r="T265" s="79"/>
      <c r="U265" s="79"/>
      <c r="V265" s="79"/>
      <c r="W265" s="79"/>
      <c r="X265" s="79"/>
      <c r="Y265" s="461"/>
      <c r="Z265" s="461"/>
      <c r="AA265" s="86"/>
      <c r="AB265" s="213" t="str">
        <f t="shared" si="86"/>
        <v xml:space="preserve"> </v>
      </c>
      <c r="AC265" s="85"/>
      <c r="AD265" s="459"/>
      <c r="AE265" s="462"/>
      <c r="AF265" s="459"/>
      <c r="AG265" s="1199"/>
      <c r="AH265" s="459"/>
      <c r="AI265" s="459"/>
      <c r="AJ265" s="213" t="str">
        <f t="shared" si="89"/>
        <v xml:space="preserve"> </v>
      </c>
      <c r="AK265" s="213" t="str">
        <f t="shared" si="90"/>
        <v xml:space="preserve"> </v>
      </c>
      <c r="AL265" s="213" t="str">
        <f t="shared" si="91"/>
        <v/>
      </c>
      <c r="AM265" s="457"/>
    </row>
    <row r="266" spans="1:39" ht="26.25" customHeight="1" thickTop="1" thickBot="1">
      <c r="A266" s="1208">
        <f>【A票】【D票】!$D$10</f>
        <v>0</v>
      </c>
      <c r="B266" s="1208">
        <f>【A票】【D票】!$H$10</f>
        <v>0</v>
      </c>
      <c r="C266" s="1209" t="str">
        <f>【A票】【D票】!$K$10</f>
        <v xml:space="preserve"> </v>
      </c>
      <c r="D266" s="1210" t="str">
        <f t="shared" si="85"/>
        <v/>
      </c>
      <c r="E266" s="1211">
        <f t="shared" si="87"/>
        <v>220</v>
      </c>
      <c r="F266" s="1053">
        <f t="shared" si="92"/>
        <v>0</v>
      </c>
      <c r="G266" s="1053">
        <f t="shared" si="93"/>
        <v>0</v>
      </c>
      <c r="H266" s="1053">
        <f t="shared" si="94"/>
        <v>0</v>
      </c>
      <c r="I266" s="913"/>
      <c r="J266" s="252"/>
      <c r="K266" s="198"/>
      <c r="L266" s="188"/>
      <c r="M266" s="458"/>
      <c r="N266" s="458"/>
      <c r="O266" s="458"/>
      <c r="P266" s="460"/>
      <c r="Q266" s="460"/>
      <c r="R266" s="213" t="str">
        <f t="shared" si="88"/>
        <v xml:space="preserve"> </v>
      </c>
      <c r="S266" s="85"/>
      <c r="T266" s="79"/>
      <c r="U266" s="79"/>
      <c r="V266" s="79"/>
      <c r="W266" s="79"/>
      <c r="X266" s="79"/>
      <c r="Y266" s="461"/>
      <c r="Z266" s="461"/>
      <c r="AA266" s="86"/>
      <c r="AB266" s="213" t="str">
        <f t="shared" si="86"/>
        <v xml:space="preserve"> </v>
      </c>
      <c r="AC266" s="85"/>
      <c r="AD266" s="459"/>
      <c r="AE266" s="462"/>
      <c r="AF266" s="459"/>
      <c r="AG266" s="1199"/>
      <c r="AH266" s="459"/>
      <c r="AI266" s="459"/>
      <c r="AJ266" s="213" t="str">
        <f t="shared" si="89"/>
        <v xml:space="preserve"> </v>
      </c>
      <c r="AK266" s="213" t="str">
        <f t="shared" si="90"/>
        <v xml:space="preserve"> </v>
      </c>
      <c r="AL266" s="213" t="str">
        <f t="shared" si="91"/>
        <v/>
      </c>
      <c r="AM266" s="457"/>
    </row>
    <row r="267" spans="1:39" ht="26.25" customHeight="1" thickTop="1" thickBot="1">
      <c r="A267" s="1208">
        <f>【A票】【D票】!$D$10</f>
        <v>0</v>
      </c>
      <c r="B267" s="1208">
        <f>【A票】【D票】!$H$10</f>
        <v>0</v>
      </c>
      <c r="C267" s="1209" t="str">
        <f>【A票】【D票】!$K$10</f>
        <v xml:space="preserve"> </v>
      </c>
      <c r="D267" s="1210" t="str">
        <f t="shared" ref="D267:D330" si="95">IF(AND(H267&gt;0,COUNT(K267,L267)&gt;0),J267,IF(H267=0,"",D65))</f>
        <v/>
      </c>
      <c r="E267" s="1211">
        <f t="shared" si="87"/>
        <v>221</v>
      </c>
      <c r="F267" s="1053">
        <f t="shared" si="92"/>
        <v>0</v>
      </c>
      <c r="G267" s="1053">
        <f t="shared" si="93"/>
        <v>0</v>
      </c>
      <c r="H267" s="1053">
        <f t="shared" si="94"/>
        <v>0</v>
      </c>
      <c r="I267" s="913"/>
      <c r="J267" s="252"/>
      <c r="K267" s="198"/>
      <c r="L267" s="188"/>
      <c r="M267" s="458"/>
      <c r="N267" s="458"/>
      <c r="O267" s="458"/>
      <c r="P267" s="460"/>
      <c r="Q267" s="460"/>
      <c r="R267" s="213" t="str">
        <f t="shared" si="88"/>
        <v xml:space="preserve"> </v>
      </c>
      <c r="S267" s="85"/>
      <c r="T267" s="79"/>
      <c r="U267" s="79"/>
      <c r="V267" s="79"/>
      <c r="W267" s="79"/>
      <c r="X267" s="79"/>
      <c r="Y267" s="461"/>
      <c r="Z267" s="461"/>
      <c r="AA267" s="86"/>
      <c r="AB267" s="213" t="str">
        <f t="shared" si="86"/>
        <v xml:space="preserve"> </v>
      </c>
      <c r="AC267" s="85"/>
      <c r="AD267" s="459"/>
      <c r="AE267" s="462"/>
      <c r="AF267" s="459"/>
      <c r="AG267" s="1199"/>
      <c r="AH267" s="459"/>
      <c r="AI267" s="459"/>
      <c r="AJ267" s="213" t="str">
        <f t="shared" si="89"/>
        <v xml:space="preserve"> </v>
      </c>
      <c r="AK267" s="213" t="str">
        <f t="shared" si="90"/>
        <v xml:space="preserve"> </v>
      </c>
      <c r="AL267" s="213" t="str">
        <f t="shared" si="91"/>
        <v/>
      </c>
      <c r="AM267" s="457"/>
    </row>
    <row r="268" spans="1:39" ht="26.25" customHeight="1" thickTop="1" thickBot="1">
      <c r="A268" s="1208">
        <f>【A票】【D票】!$D$10</f>
        <v>0</v>
      </c>
      <c r="B268" s="1208">
        <f>【A票】【D票】!$H$10</f>
        <v>0</v>
      </c>
      <c r="C268" s="1209" t="str">
        <f>【A票】【D票】!$K$10</f>
        <v xml:space="preserve"> </v>
      </c>
      <c r="D268" s="1210" t="str">
        <f t="shared" si="95"/>
        <v/>
      </c>
      <c r="E268" s="1211">
        <f t="shared" si="87"/>
        <v>222</v>
      </c>
      <c r="F268" s="1053">
        <f t="shared" si="92"/>
        <v>0</v>
      </c>
      <c r="G268" s="1053">
        <f t="shared" si="93"/>
        <v>0</v>
      </c>
      <c r="H268" s="1053">
        <f t="shared" si="94"/>
        <v>0</v>
      </c>
      <c r="I268" s="913"/>
      <c r="J268" s="252"/>
      <c r="K268" s="198"/>
      <c r="L268" s="188"/>
      <c r="M268" s="458"/>
      <c r="N268" s="458"/>
      <c r="O268" s="458"/>
      <c r="P268" s="460"/>
      <c r="Q268" s="460"/>
      <c r="R268" s="213" t="str">
        <f t="shared" si="88"/>
        <v xml:space="preserve"> </v>
      </c>
      <c r="S268" s="85"/>
      <c r="T268" s="79"/>
      <c r="U268" s="79"/>
      <c r="V268" s="79"/>
      <c r="W268" s="79"/>
      <c r="X268" s="79"/>
      <c r="Y268" s="461"/>
      <c r="Z268" s="461"/>
      <c r="AA268" s="86"/>
      <c r="AB268" s="213" t="str">
        <f t="shared" si="86"/>
        <v xml:space="preserve"> </v>
      </c>
      <c r="AC268" s="85"/>
      <c r="AD268" s="459"/>
      <c r="AE268" s="462"/>
      <c r="AF268" s="459"/>
      <c r="AG268" s="1199"/>
      <c r="AH268" s="459"/>
      <c r="AI268" s="459"/>
      <c r="AJ268" s="213" t="str">
        <f t="shared" si="89"/>
        <v xml:space="preserve"> </v>
      </c>
      <c r="AK268" s="213" t="str">
        <f t="shared" si="90"/>
        <v xml:space="preserve"> </v>
      </c>
      <c r="AL268" s="213" t="str">
        <f t="shared" si="91"/>
        <v/>
      </c>
      <c r="AM268" s="457"/>
    </row>
    <row r="269" spans="1:39" ht="26.25" customHeight="1" thickTop="1" thickBot="1">
      <c r="A269" s="1208">
        <f>【A票】【D票】!$D$10</f>
        <v>0</v>
      </c>
      <c r="B269" s="1208">
        <f>【A票】【D票】!$H$10</f>
        <v>0</v>
      </c>
      <c r="C269" s="1209" t="str">
        <f>【A票】【D票】!$K$10</f>
        <v xml:space="preserve"> </v>
      </c>
      <c r="D269" s="1210" t="str">
        <f t="shared" si="95"/>
        <v/>
      </c>
      <c r="E269" s="1211">
        <f t="shared" si="87"/>
        <v>223</v>
      </c>
      <c r="F269" s="1053">
        <f t="shared" si="92"/>
        <v>0</v>
      </c>
      <c r="G269" s="1053">
        <f t="shared" si="93"/>
        <v>0</v>
      </c>
      <c r="H269" s="1053">
        <f t="shared" si="94"/>
        <v>0</v>
      </c>
      <c r="I269" s="913"/>
      <c r="J269" s="252"/>
      <c r="K269" s="198"/>
      <c r="L269" s="188"/>
      <c r="M269" s="458"/>
      <c r="N269" s="458"/>
      <c r="O269" s="458"/>
      <c r="P269" s="460"/>
      <c r="Q269" s="460"/>
      <c r="R269" s="213" t="str">
        <f t="shared" si="88"/>
        <v xml:space="preserve"> </v>
      </c>
      <c r="S269" s="85"/>
      <c r="T269" s="79"/>
      <c r="U269" s="79"/>
      <c r="V269" s="79"/>
      <c r="W269" s="79"/>
      <c r="X269" s="79"/>
      <c r="Y269" s="461"/>
      <c r="Z269" s="461"/>
      <c r="AA269" s="86"/>
      <c r="AB269" s="213" t="str">
        <f t="shared" si="86"/>
        <v xml:space="preserve"> </v>
      </c>
      <c r="AC269" s="85"/>
      <c r="AD269" s="459"/>
      <c r="AE269" s="462"/>
      <c r="AF269" s="459"/>
      <c r="AG269" s="1199"/>
      <c r="AH269" s="459"/>
      <c r="AI269" s="459"/>
      <c r="AJ269" s="213" t="str">
        <f t="shared" si="89"/>
        <v xml:space="preserve"> </v>
      </c>
      <c r="AK269" s="213" t="str">
        <f t="shared" si="90"/>
        <v xml:space="preserve"> </v>
      </c>
      <c r="AL269" s="213" t="str">
        <f t="shared" si="91"/>
        <v/>
      </c>
      <c r="AM269" s="457"/>
    </row>
    <row r="270" spans="1:39" ht="26.25" customHeight="1" thickTop="1" thickBot="1">
      <c r="A270" s="1208">
        <f>【A票】【D票】!$D$10</f>
        <v>0</v>
      </c>
      <c r="B270" s="1208">
        <f>【A票】【D票】!$H$10</f>
        <v>0</v>
      </c>
      <c r="C270" s="1209" t="str">
        <f>【A票】【D票】!$K$10</f>
        <v xml:space="preserve"> </v>
      </c>
      <c r="D270" s="1210" t="str">
        <f t="shared" si="95"/>
        <v/>
      </c>
      <c r="E270" s="1211">
        <f t="shared" si="87"/>
        <v>224</v>
      </c>
      <c r="F270" s="1053">
        <f t="shared" si="92"/>
        <v>0</v>
      </c>
      <c r="G270" s="1053">
        <f t="shared" si="93"/>
        <v>0</v>
      </c>
      <c r="H270" s="1053">
        <f t="shared" si="94"/>
        <v>0</v>
      </c>
      <c r="I270" s="913"/>
      <c r="J270" s="252"/>
      <c r="K270" s="198"/>
      <c r="L270" s="188"/>
      <c r="M270" s="458"/>
      <c r="N270" s="458"/>
      <c r="O270" s="458"/>
      <c r="P270" s="460"/>
      <c r="Q270" s="460"/>
      <c r="R270" s="213" t="str">
        <f t="shared" si="88"/>
        <v xml:space="preserve"> </v>
      </c>
      <c r="S270" s="85"/>
      <c r="T270" s="79"/>
      <c r="U270" s="79"/>
      <c r="V270" s="79"/>
      <c r="W270" s="79"/>
      <c r="X270" s="79"/>
      <c r="Y270" s="461"/>
      <c r="Z270" s="461"/>
      <c r="AA270" s="86"/>
      <c r="AB270" s="213" t="str">
        <f t="shared" si="86"/>
        <v xml:space="preserve"> </v>
      </c>
      <c r="AC270" s="85"/>
      <c r="AD270" s="459"/>
      <c r="AE270" s="462"/>
      <c r="AF270" s="459"/>
      <c r="AG270" s="1199"/>
      <c r="AH270" s="459"/>
      <c r="AI270" s="459"/>
      <c r="AJ270" s="213" t="str">
        <f t="shared" si="89"/>
        <v xml:space="preserve"> </v>
      </c>
      <c r="AK270" s="213" t="str">
        <f t="shared" si="90"/>
        <v xml:space="preserve"> </v>
      </c>
      <c r="AL270" s="213" t="str">
        <f t="shared" si="91"/>
        <v/>
      </c>
      <c r="AM270" s="457"/>
    </row>
    <row r="271" spans="1:39" ht="26.25" customHeight="1" thickTop="1" thickBot="1">
      <c r="A271" s="1208">
        <f>【A票】【D票】!$D$10</f>
        <v>0</v>
      </c>
      <c r="B271" s="1208">
        <f>【A票】【D票】!$H$10</f>
        <v>0</v>
      </c>
      <c r="C271" s="1209" t="str">
        <f>【A票】【D票】!$K$10</f>
        <v xml:space="preserve"> </v>
      </c>
      <c r="D271" s="1210" t="str">
        <f t="shared" si="95"/>
        <v/>
      </c>
      <c r="E271" s="1211">
        <f t="shared" si="87"/>
        <v>225</v>
      </c>
      <c r="F271" s="1053">
        <f t="shared" si="92"/>
        <v>0</v>
      </c>
      <c r="G271" s="1053">
        <f t="shared" si="93"/>
        <v>0</v>
      </c>
      <c r="H271" s="1053">
        <f t="shared" si="94"/>
        <v>0</v>
      </c>
      <c r="I271" s="913"/>
      <c r="J271" s="252"/>
      <c r="K271" s="198"/>
      <c r="L271" s="188"/>
      <c r="M271" s="458"/>
      <c r="N271" s="458"/>
      <c r="O271" s="458"/>
      <c r="P271" s="460"/>
      <c r="Q271" s="460"/>
      <c r="R271" s="213" t="str">
        <f t="shared" si="88"/>
        <v xml:space="preserve"> </v>
      </c>
      <c r="S271" s="85"/>
      <c r="T271" s="79"/>
      <c r="U271" s="79"/>
      <c r="V271" s="79"/>
      <c r="W271" s="79"/>
      <c r="X271" s="79"/>
      <c r="Y271" s="461"/>
      <c r="Z271" s="461"/>
      <c r="AA271" s="86"/>
      <c r="AB271" s="213" t="str">
        <f t="shared" si="86"/>
        <v xml:space="preserve"> </v>
      </c>
      <c r="AC271" s="85"/>
      <c r="AD271" s="459"/>
      <c r="AE271" s="462"/>
      <c r="AF271" s="459"/>
      <c r="AG271" s="1199"/>
      <c r="AH271" s="459"/>
      <c r="AI271" s="459"/>
      <c r="AJ271" s="213" t="str">
        <f t="shared" si="89"/>
        <v xml:space="preserve"> </v>
      </c>
      <c r="AK271" s="213" t="str">
        <f t="shared" si="90"/>
        <v xml:space="preserve"> </v>
      </c>
      <c r="AL271" s="213" t="str">
        <f t="shared" si="91"/>
        <v/>
      </c>
      <c r="AM271" s="457"/>
    </row>
    <row r="272" spans="1:39" ht="26.25" customHeight="1" thickTop="1" thickBot="1">
      <c r="A272" s="1208">
        <f>【A票】【D票】!$D$10</f>
        <v>0</v>
      </c>
      <c r="B272" s="1208">
        <f>【A票】【D票】!$H$10</f>
        <v>0</v>
      </c>
      <c r="C272" s="1209" t="str">
        <f>【A票】【D票】!$K$10</f>
        <v xml:space="preserve"> </v>
      </c>
      <c r="D272" s="1210" t="str">
        <f t="shared" si="95"/>
        <v/>
      </c>
      <c r="E272" s="1211">
        <f t="shared" si="87"/>
        <v>226</v>
      </c>
      <c r="F272" s="1053">
        <f t="shared" si="92"/>
        <v>0</v>
      </c>
      <c r="G272" s="1053">
        <f t="shared" si="93"/>
        <v>0</v>
      </c>
      <c r="H272" s="1053">
        <f t="shared" si="94"/>
        <v>0</v>
      </c>
      <c r="I272" s="913"/>
      <c r="J272" s="252"/>
      <c r="K272" s="198"/>
      <c r="L272" s="188"/>
      <c r="M272" s="458"/>
      <c r="N272" s="458"/>
      <c r="O272" s="458"/>
      <c r="P272" s="460"/>
      <c r="Q272" s="460"/>
      <c r="R272" s="213" t="str">
        <f t="shared" si="88"/>
        <v xml:space="preserve"> </v>
      </c>
      <c r="S272" s="85"/>
      <c r="T272" s="79"/>
      <c r="U272" s="79"/>
      <c r="V272" s="79"/>
      <c r="W272" s="79"/>
      <c r="X272" s="79"/>
      <c r="Y272" s="461"/>
      <c r="Z272" s="461"/>
      <c r="AA272" s="86"/>
      <c r="AB272" s="213" t="str">
        <f t="shared" si="86"/>
        <v xml:space="preserve"> </v>
      </c>
      <c r="AC272" s="85"/>
      <c r="AD272" s="459"/>
      <c r="AE272" s="462"/>
      <c r="AF272" s="459"/>
      <c r="AG272" s="1199"/>
      <c r="AH272" s="459"/>
      <c r="AI272" s="459"/>
      <c r="AJ272" s="213" t="str">
        <f t="shared" si="89"/>
        <v xml:space="preserve"> </v>
      </c>
      <c r="AK272" s="213" t="str">
        <f t="shared" si="90"/>
        <v xml:space="preserve"> </v>
      </c>
      <c r="AL272" s="213" t="str">
        <f t="shared" si="91"/>
        <v/>
      </c>
      <c r="AM272" s="457"/>
    </row>
    <row r="273" spans="1:39" ht="26.25" customHeight="1" thickTop="1" thickBot="1">
      <c r="A273" s="1208">
        <f>【A票】【D票】!$D$10</f>
        <v>0</v>
      </c>
      <c r="B273" s="1208">
        <f>【A票】【D票】!$H$10</f>
        <v>0</v>
      </c>
      <c r="C273" s="1209" t="str">
        <f>【A票】【D票】!$K$10</f>
        <v xml:space="preserve"> </v>
      </c>
      <c r="D273" s="1210" t="str">
        <f t="shared" si="95"/>
        <v/>
      </c>
      <c r="E273" s="1211">
        <f t="shared" si="87"/>
        <v>227</v>
      </c>
      <c r="F273" s="1053">
        <f t="shared" si="92"/>
        <v>0</v>
      </c>
      <c r="G273" s="1053">
        <f t="shared" si="93"/>
        <v>0</v>
      </c>
      <c r="H273" s="1053">
        <f t="shared" si="94"/>
        <v>0</v>
      </c>
      <c r="I273" s="913"/>
      <c r="J273" s="252"/>
      <c r="K273" s="198"/>
      <c r="L273" s="188"/>
      <c r="M273" s="458"/>
      <c r="N273" s="458"/>
      <c r="O273" s="458"/>
      <c r="P273" s="460"/>
      <c r="Q273" s="460"/>
      <c r="R273" s="213" t="str">
        <f t="shared" si="88"/>
        <v xml:space="preserve"> </v>
      </c>
      <c r="S273" s="85"/>
      <c r="T273" s="79"/>
      <c r="U273" s="79"/>
      <c r="V273" s="79"/>
      <c r="W273" s="79"/>
      <c r="X273" s="79"/>
      <c r="Y273" s="461"/>
      <c r="Z273" s="461"/>
      <c r="AA273" s="86"/>
      <c r="AB273" s="213" t="str">
        <f t="shared" ref="AB273:AB336" si="96">IF(AND(F273&gt;0,OR(COUNTA(S273:W273)=0,COUNTA(X273:Y273,AA273)&lt;3)),"附3記入漏れ",IF(AND(F273=0,COUNTA(S273:Y273,AA273)&gt;0),"附1_1)被虐待者の人数の超過・または人数未記入"," "))</f>
        <v xml:space="preserve"> </v>
      </c>
      <c r="AC273" s="85"/>
      <c r="AD273" s="459"/>
      <c r="AE273" s="462"/>
      <c r="AF273" s="459"/>
      <c r="AG273" s="1199"/>
      <c r="AH273" s="459"/>
      <c r="AI273" s="459"/>
      <c r="AJ273" s="213" t="str">
        <f t="shared" si="89"/>
        <v xml:space="preserve"> </v>
      </c>
      <c r="AK273" s="213" t="str">
        <f t="shared" si="90"/>
        <v xml:space="preserve"> </v>
      </c>
      <c r="AL273" s="213" t="str">
        <f t="shared" si="91"/>
        <v/>
      </c>
      <c r="AM273" s="457"/>
    </row>
    <row r="274" spans="1:39" ht="26.25" customHeight="1" thickTop="1" thickBot="1">
      <c r="A274" s="1208">
        <f>【A票】【D票】!$D$10</f>
        <v>0</v>
      </c>
      <c r="B274" s="1208">
        <f>【A票】【D票】!$H$10</f>
        <v>0</v>
      </c>
      <c r="C274" s="1209" t="str">
        <f>【A票】【D票】!$K$10</f>
        <v xml:space="preserve"> </v>
      </c>
      <c r="D274" s="1210" t="str">
        <f t="shared" si="95"/>
        <v/>
      </c>
      <c r="E274" s="1211">
        <f t="shared" si="87"/>
        <v>228</v>
      </c>
      <c r="F274" s="1053">
        <f t="shared" si="92"/>
        <v>0</v>
      </c>
      <c r="G274" s="1053">
        <f t="shared" si="93"/>
        <v>0</v>
      </c>
      <c r="H274" s="1053">
        <f t="shared" si="94"/>
        <v>0</v>
      </c>
      <c r="I274" s="913"/>
      <c r="J274" s="252"/>
      <c r="K274" s="198"/>
      <c r="L274" s="188"/>
      <c r="M274" s="458"/>
      <c r="N274" s="458"/>
      <c r="O274" s="458"/>
      <c r="P274" s="460"/>
      <c r="Q274" s="460"/>
      <c r="R274" s="213" t="str">
        <f t="shared" si="88"/>
        <v xml:space="preserve"> </v>
      </c>
      <c r="S274" s="85"/>
      <c r="T274" s="79"/>
      <c r="U274" s="79"/>
      <c r="V274" s="79"/>
      <c r="W274" s="79"/>
      <c r="X274" s="79"/>
      <c r="Y274" s="461"/>
      <c r="Z274" s="461"/>
      <c r="AA274" s="86"/>
      <c r="AB274" s="213" t="str">
        <f t="shared" si="96"/>
        <v xml:space="preserve"> </v>
      </c>
      <c r="AC274" s="85"/>
      <c r="AD274" s="459"/>
      <c r="AE274" s="462"/>
      <c r="AF274" s="459"/>
      <c r="AG274" s="1199"/>
      <c r="AH274" s="459"/>
      <c r="AI274" s="459"/>
      <c r="AJ274" s="213" t="str">
        <f t="shared" si="89"/>
        <v xml:space="preserve"> </v>
      </c>
      <c r="AK274" s="213" t="str">
        <f t="shared" si="90"/>
        <v xml:space="preserve"> </v>
      </c>
      <c r="AL274" s="213" t="str">
        <f t="shared" si="91"/>
        <v/>
      </c>
      <c r="AM274" s="457"/>
    </row>
    <row r="275" spans="1:39" ht="26.25" customHeight="1" thickTop="1" thickBot="1">
      <c r="A275" s="1208">
        <f>【A票】【D票】!$D$10</f>
        <v>0</v>
      </c>
      <c r="B275" s="1208">
        <f>【A票】【D票】!$H$10</f>
        <v>0</v>
      </c>
      <c r="C275" s="1209" t="str">
        <f>【A票】【D票】!$K$10</f>
        <v xml:space="preserve"> </v>
      </c>
      <c r="D275" s="1210" t="str">
        <f t="shared" si="95"/>
        <v/>
      </c>
      <c r="E275" s="1211">
        <f t="shared" si="87"/>
        <v>229</v>
      </c>
      <c r="F275" s="1053">
        <f t="shared" si="92"/>
        <v>0</v>
      </c>
      <c r="G275" s="1053">
        <f t="shared" si="93"/>
        <v>0</v>
      </c>
      <c r="H275" s="1053">
        <f t="shared" si="94"/>
        <v>0</v>
      </c>
      <c r="I275" s="913"/>
      <c r="J275" s="252"/>
      <c r="K275" s="198"/>
      <c r="L275" s="188"/>
      <c r="M275" s="458"/>
      <c r="N275" s="458"/>
      <c r="O275" s="458"/>
      <c r="P275" s="460"/>
      <c r="Q275" s="460"/>
      <c r="R275" s="213" t="str">
        <f t="shared" si="88"/>
        <v xml:space="preserve"> </v>
      </c>
      <c r="S275" s="85"/>
      <c r="T275" s="79"/>
      <c r="U275" s="79"/>
      <c r="V275" s="79"/>
      <c r="W275" s="79"/>
      <c r="X275" s="79"/>
      <c r="Y275" s="461"/>
      <c r="Z275" s="461"/>
      <c r="AA275" s="86"/>
      <c r="AB275" s="213" t="str">
        <f t="shared" si="96"/>
        <v xml:space="preserve"> </v>
      </c>
      <c r="AC275" s="85"/>
      <c r="AD275" s="459"/>
      <c r="AE275" s="462"/>
      <c r="AF275" s="459"/>
      <c r="AG275" s="1199"/>
      <c r="AH275" s="459"/>
      <c r="AI275" s="459"/>
      <c r="AJ275" s="213" t="str">
        <f t="shared" si="89"/>
        <v xml:space="preserve"> </v>
      </c>
      <c r="AK275" s="213" t="str">
        <f t="shared" si="90"/>
        <v xml:space="preserve"> </v>
      </c>
      <c r="AL275" s="213" t="str">
        <f t="shared" si="91"/>
        <v/>
      </c>
      <c r="AM275" s="457"/>
    </row>
    <row r="276" spans="1:39" ht="26.25" customHeight="1" thickTop="1" thickBot="1">
      <c r="A276" s="1208">
        <f>【A票】【D票】!$D$10</f>
        <v>0</v>
      </c>
      <c r="B276" s="1208">
        <f>【A票】【D票】!$H$10</f>
        <v>0</v>
      </c>
      <c r="C276" s="1209" t="str">
        <f>【A票】【D票】!$K$10</f>
        <v xml:space="preserve"> </v>
      </c>
      <c r="D276" s="1210" t="str">
        <f t="shared" si="95"/>
        <v/>
      </c>
      <c r="E276" s="1211">
        <f t="shared" si="87"/>
        <v>230</v>
      </c>
      <c r="F276" s="1053">
        <f t="shared" si="92"/>
        <v>0</v>
      </c>
      <c r="G276" s="1053">
        <f t="shared" si="93"/>
        <v>0</v>
      </c>
      <c r="H276" s="1053">
        <f t="shared" si="94"/>
        <v>0</v>
      </c>
      <c r="I276" s="913"/>
      <c r="J276" s="252"/>
      <c r="K276" s="198"/>
      <c r="L276" s="188"/>
      <c r="M276" s="458"/>
      <c r="N276" s="458"/>
      <c r="O276" s="458"/>
      <c r="P276" s="460"/>
      <c r="Q276" s="460"/>
      <c r="R276" s="213" t="str">
        <f t="shared" si="88"/>
        <v xml:space="preserve"> </v>
      </c>
      <c r="S276" s="85"/>
      <c r="T276" s="79"/>
      <c r="U276" s="79"/>
      <c r="V276" s="79"/>
      <c r="W276" s="79"/>
      <c r="X276" s="79"/>
      <c r="Y276" s="461"/>
      <c r="Z276" s="461"/>
      <c r="AA276" s="86"/>
      <c r="AB276" s="213" t="str">
        <f t="shared" si="96"/>
        <v xml:space="preserve"> </v>
      </c>
      <c r="AC276" s="85"/>
      <c r="AD276" s="459"/>
      <c r="AE276" s="462"/>
      <c r="AF276" s="459"/>
      <c r="AG276" s="1199"/>
      <c r="AH276" s="459"/>
      <c r="AI276" s="459"/>
      <c r="AJ276" s="213" t="str">
        <f t="shared" si="89"/>
        <v xml:space="preserve"> </v>
      </c>
      <c r="AK276" s="213" t="str">
        <f t="shared" si="90"/>
        <v xml:space="preserve"> </v>
      </c>
      <c r="AL276" s="213" t="str">
        <f t="shared" si="91"/>
        <v/>
      </c>
      <c r="AM276" s="457"/>
    </row>
    <row r="277" spans="1:39" ht="26.25" customHeight="1" thickTop="1" thickBot="1">
      <c r="A277" s="1208">
        <f>【A票】【D票】!$D$10</f>
        <v>0</v>
      </c>
      <c r="B277" s="1208">
        <f>【A票】【D票】!$H$10</f>
        <v>0</v>
      </c>
      <c r="C277" s="1209" t="str">
        <f>【A票】【D票】!$K$10</f>
        <v xml:space="preserve"> </v>
      </c>
      <c r="D277" s="1210" t="str">
        <f t="shared" si="95"/>
        <v/>
      </c>
      <c r="E277" s="1211">
        <f t="shared" si="87"/>
        <v>231</v>
      </c>
      <c r="F277" s="1053">
        <f t="shared" si="92"/>
        <v>0</v>
      </c>
      <c r="G277" s="1053">
        <f t="shared" si="93"/>
        <v>0</v>
      </c>
      <c r="H277" s="1053">
        <f t="shared" si="94"/>
        <v>0</v>
      </c>
      <c r="I277" s="913"/>
      <c r="J277" s="252"/>
      <c r="K277" s="198"/>
      <c r="L277" s="188"/>
      <c r="M277" s="458"/>
      <c r="N277" s="458"/>
      <c r="O277" s="458"/>
      <c r="P277" s="460"/>
      <c r="Q277" s="460"/>
      <c r="R277" s="213" t="str">
        <f t="shared" si="88"/>
        <v xml:space="preserve"> </v>
      </c>
      <c r="S277" s="85"/>
      <c r="T277" s="79"/>
      <c r="U277" s="79"/>
      <c r="V277" s="79"/>
      <c r="W277" s="79"/>
      <c r="X277" s="79"/>
      <c r="Y277" s="461"/>
      <c r="Z277" s="461"/>
      <c r="AA277" s="86"/>
      <c r="AB277" s="213" t="str">
        <f t="shared" si="96"/>
        <v xml:space="preserve"> </v>
      </c>
      <c r="AC277" s="85"/>
      <c r="AD277" s="459"/>
      <c r="AE277" s="462"/>
      <c r="AF277" s="459"/>
      <c r="AG277" s="1199"/>
      <c r="AH277" s="459"/>
      <c r="AI277" s="459"/>
      <c r="AJ277" s="213" t="str">
        <f t="shared" si="89"/>
        <v xml:space="preserve"> </v>
      </c>
      <c r="AK277" s="213" t="str">
        <f t="shared" si="90"/>
        <v xml:space="preserve"> </v>
      </c>
      <c r="AL277" s="213" t="str">
        <f t="shared" si="91"/>
        <v/>
      </c>
      <c r="AM277" s="457"/>
    </row>
    <row r="278" spans="1:39" ht="26.25" customHeight="1" thickTop="1" thickBot="1">
      <c r="A278" s="1208">
        <f>【A票】【D票】!$D$10</f>
        <v>0</v>
      </c>
      <c r="B278" s="1208">
        <f>【A票】【D票】!$H$10</f>
        <v>0</v>
      </c>
      <c r="C278" s="1209" t="str">
        <f>【A票】【D票】!$K$10</f>
        <v xml:space="preserve"> </v>
      </c>
      <c r="D278" s="1210" t="str">
        <f t="shared" si="95"/>
        <v/>
      </c>
      <c r="E278" s="1211">
        <f t="shared" si="87"/>
        <v>232</v>
      </c>
      <c r="F278" s="1053">
        <f t="shared" si="92"/>
        <v>0</v>
      </c>
      <c r="G278" s="1053">
        <f t="shared" si="93"/>
        <v>0</v>
      </c>
      <c r="H278" s="1053">
        <f t="shared" si="94"/>
        <v>0</v>
      </c>
      <c r="I278" s="913"/>
      <c r="J278" s="252"/>
      <c r="K278" s="198"/>
      <c r="L278" s="188"/>
      <c r="M278" s="458"/>
      <c r="N278" s="458"/>
      <c r="O278" s="458"/>
      <c r="P278" s="460"/>
      <c r="Q278" s="460"/>
      <c r="R278" s="213" t="str">
        <f t="shared" si="88"/>
        <v xml:space="preserve"> </v>
      </c>
      <c r="S278" s="85"/>
      <c r="T278" s="79"/>
      <c r="U278" s="79"/>
      <c r="V278" s="79"/>
      <c r="W278" s="79"/>
      <c r="X278" s="79"/>
      <c r="Y278" s="461"/>
      <c r="Z278" s="461"/>
      <c r="AA278" s="86"/>
      <c r="AB278" s="213" t="str">
        <f t="shared" si="96"/>
        <v xml:space="preserve"> </v>
      </c>
      <c r="AC278" s="85"/>
      <c r="AD278" s="459"/>
      <c r="AE278" s="462"/>
      <c r="AF278" s="459"/>
      <c r="AG278" s="1199"/>
      <c r="AH278" s="459"/>
      <c r="AI278" s="459"/>
      <c r="AJ278" s="213" t="str">
        <f t="shared" si="89"/>
        <v xml:space="preserve"> </v>
      </c>
      <c r="AK278" s="213" t="str">
        <f t="shared" si="90"/>
        <v xml:space="preserve"> </v>
      </c>
      <c r="AL278" s="213" t="str">
        <f t="shared" si="91"/>
        <v/>
      </c>
      <c r="AM278" s="457"/>
    </row>
    <row r="279" spans="1:39" ht="26.25" customHeight="1" thickTop="1" thickBot="1">
      <c r="A279" s="1208">
        <f>【A票】【D票】!$D$10</f>
        <v>0</v>
      </c>
      <c r="B279" s="1208">
        <f>【A票】【D票】!$H$10</f>
        <v>0</v>
      </c>
      <c r="C279" s="1209" t="str">
        <f>【A票】【D票】!$K$10</f>
        <v xml:space="preserve"> </v>
      </c>
      <c r="D279" s="1210" t="str">
        <f t="shared" si="95"/>
        <v/>
      </c>
      <c r="E279" s="1211">
        <f t="shared" si="87"/>
        <v>233</v>
      </c>
      <c r="F279" s="1053">
        <f t="shared" si="92"/>
        <v>0</v>
      </c>
      <c r="G279" s="1053">
        <f t="shared" si="93"/>
        <v>0</v>
      </c>
      <c r="H279" s="1053">
        <f t="shared" si="94"/>
        <v>0</v>
      </c>
      <c r="I279" s="913"/>
      <c r="J279" s="252"/>
      <c r="K279" s="198"/>
      <c r="L279" s="188"/>
      <c r="M279" s="458"/>
      <c r="N279" s="458"/>
      <c r="O279" s="458"/>
      <c r="P279" s="460"/>
      <c r="Q279" s="460"/>
      <c r="R279" s="213" t="str">
        <f t="shared" si="88"/>
        <v xml:space="preserve"> </v>
      </c>
      <c r="S279" s="85"/>
      <c r="T279" s="79"/>
      <c r="U279" s="79"/>
      <c r="V279" s="79"/>
      <c r="W279" s="79"/>
      <c r="X279" s="79"/>
      <c r="Y279" s="461"/>
      <c r="Z279" s="461"/>
      <c r="AA279" s="86"/>
      <c r="AB279" s="213" t="str">
        <f t="shared" si="96"/>
        <v xml:space="preserve"> </v>
      </c>
      <c r="AC279" s="85"/>
      <c r="AD279" s="459"/>
      <c r="AE279" s="462"/>
      <c r="AF279" s="459"/>
      <c r="AG279" s="1199"/>
      <c r="AH279" s="459"/>
      <c r="AI279" s="459"/>
      <c r="AJ279" s="213" t="str">
        <f t="shared" si="89"/>
        <v xml:space="preserve"> </v>
      </c>
      <c r="AK279" s="213" t="str">
        <f t="shared" si="90"/>
        <v xml:space="preserve"> </v>
      </c>
      <c r="AL279" s="213" t="str">
        <f t="shared" si="91"/>
        <v/>
      </c>
      <c r="AM279" s="457"/>
    </row>
    <row r="280" spans="1:39" ht="26.25" customHeight="1" thickTop="1" thickBot="1">
      <c r="A280" s="1208">
        <f>【A票】【D票】!$D$10</f>
        <v>0</v>
      </c>
      <c r="B280" s="1208">
        <f>【A票】【D票】!$H$10</f>
        <v>0</v>
      </c>
      <c r="C280" s="1209" t="str">
        <f>【A票】【D票】!$K$10</f>
        <v xml:space="preserve"> </v>
      </c>
      <c r="D280" s="1210" t="str">
        <f t="shared" si="95"/>
        <v/>
      </c>
      <c r="E280" s="1211">
        <f t="shared" ref="E280:E343" si="97">ROW()-46</f>
        <v>234</v>
      </c>
      <c r="F280" s="1053">
        <f t="shared" si="92"/>
        <v>0</v>
      </c>
      <c r="G280" s="1053">
        <f t="shared" si="93"/>
        <v>0</v>
      </c>
      <c r="H280" s="1053">
        <f t="shared" si="94"/>
        <v>0</v>
      </c>
      <c r="I280" s="913"/>
      <c r="J280" s="252"/>
      <c r="K280" s="198"/>
      <c r="L280" s="188"/>
      <c r="M280" s="458"/>
      <c r="N280" s="458"/>
      <c r="O280" s="458"/>
      <c r="P280" s="460"/>
      <c r="Q280" s="460"/>
      <c r="R280" s="213" t="str">
        <f t="shared" si="88"/>
        <v xml:space="preserve"> </v>
      </c>
      <c r="S280" s="85"/>
      <c r="T280" s="79"/>
      <c r="U280" s="79"/>
      <c r="V280" s="79"/>
      <c r="W280" s="79"/>
      <c r="X280" s="79"/>
      <c r="Y280" s="461"/>
      <c r="Z280" s="461"/>
      <c r="AA280" s="86"/>
      <c r="AB280" s="213" t="str">
        <f t="shared" si="96"/>
        <v xml:space="preserve"> </v>
      </c>
      <c r="AC280" s="85"/>
      <c r="AD280" s="459"/>
      <c r="AE280" s="462"/>
      <c r="AF280" s="459"/>
      <c r="AG280" s="1199"/>
      <c r="AH280" s="459"/>
      <c r="AI280" s="459"/>
      <c r="AJ280" s="213" t="str">
        <f t="shared" si="89"/>
        <v xml:space="preserve"> </v>
      </c>
      <c r="AK280" s="213" t="str">
        <f t="shared" si="90"/>
        <v xml:space="preserve"> </v>
      </c>
      <c r="AL280" s="213" t="str">
        <f t="shared" si="91"/>
        <v/>
      </c>
      <c r="AM280" s="457"/>
    </row>
    <row r="281" spans="1:39" ht="26.25" customHeight="1" thickTop="1" thickBot="1">
      <c r="A281" s="1208">
        <f>【A票】【D票】!$D$10</f>
        <v>0</v>
      </c>
      <c r="B281" s="1208">
        <f>【A票】【D票】!$H$10</f>
        <v>0</v>
      </c>
      <c r="C281" s="1209" t="str">
        <f>【A票】【D票】!$K$10</f>
        <v xml:space="preserve"> </v>
      </c>
      <c r="D281" s="1210" t="str">
        <f t="shared" si="95"/>
        <v/>
      </c>
      <c r="E281" s="1211">
        <f t="shared" si="97"/>
        <v>235</v>
      </c>
      <c r="F281" s="1053">
        <f t="shared" si="92"/>
        <v>0</v>
      </c>
      <c r="G281" s="1053">
        <f t="shared" si="93"/>
        <v>0</v>
      </c>
      <c r="H281" s="1053">
        <f t="shared" si="94"/>
        <v>0</v>
      </c>
      <c r="I281" s="913"/>
      <c r="J281" s="252"/>
      <c r="K281" s="198"/>
      <c r="L281" s="188"/>
      <c r="M281" s="458"/>
      <c r="N281" s="458"/>
      <c r="O281" s="458"/>
      <c r="P281" s="460"/>
      <c r="Q281" s="460"/>
      <c r="R281" s="213" t="str">
        <f t="shared" si="88"/>
        <v xml:space="preserve"> </v>
      </c>
      <c r="S281" s="85"/>
      <c r="T281" s="79"/>
      <c r="U281" s="79"/>
      <c r="V281" s="79"/>
      <c r="W281" s="79"/>
      <c r="X281" s="79"/>
      <c r="Y281" s="461"/>
      <c r="Z281" s="461"/>
      <c r="AA281" s="86"/>
      <c r="AB281" s="213" t="str">
        <f t="shared" si="96"/>
        <v xml:space="preserve"> </v>
      </c>
      <c r="AC281" s="85"/>
      <c r="AD281" s="459"/>
      <c r="AE281" s="462"/>
      <c r="AF281" s="459"/>
      <c r="AG281" s="1199"/>
      <c r="AH281" s="459"/>
      <c r="AI281" s="459"/>
      <c r="AJ281" s="213" t="str">
        <f t="shared" si="89"/>
        <v xml:space="preserve"> </v>
      </c>
      <c r="AK281" s="213" t="str">
        <f t="shared" si="90"/>
        <v xml:space="preserve"> </v>
      </c>
      <c r="AL281" s="213" t="str">
        <f t="shared" si="91"/>
        <v/>
      </c>
      <c r="AM281" s="457"/>
    </row>
    <row r="282" spans="1:39" ht="26.25" customHeight="1" thickTop="1" thickBot="1">
      <c r="A282" s="1208">
        <f>【A票】【D票】!$D$10</f>
        <v>0</v>
      </c>
      <c r="B282" s="1208">
        <f>【A票】【D票】!$H$10</f>
        <v>0</v>
      </c>
      <c r="C282" s="1209" t="str">
        <f>【A票】【D票】!$K$10</f>
        <v xml:space="preserve"> </v>
      </c>
      <c r="D282" s="1210" t="str">
        <f t="shared" si="95"/>
        <v/>
      </c>
      <c r="E282" s="1211">
        <f t="shared" si="97"/>
        <v>236</v>
      </c>
      <c r="F282" s="1053">
        <f t="shared" si="92"/>
        <v>0</v>
      </c>
      <c r="G282" s="1053">
        <f t="shared" si="93"/>
        <v>0</v>
      </c>
      <c r="H282" s="1053">
        <f t="shared" si="94"/>
        <v>0</v>
      </c>
      <c r="I282" s="913"/>
      <c r="J282" s="252"/>
      <c r="K282" s="198"/>
      <c r="L282" s="188"/>
      <c r="M282" s="458"/>
      <c r="N282" s="458"/>
      <c r="O282" s="458"/>
      <c r="P282" s="460"/>
      <c r="Q282" s="460"/>
      <c r="R282" s="213" t="str">
        <f t="shared" si="88"/>
        <v xml:space="preserve"> </v>
      </c>
      <c r="S282" s="85"/>
      <c r="T282" s="79"/>
      <c r="U282" s="79"/>
      <c r="V282" s="79"/>
      <c r="W282" s="79"/>
      <c r="X282" s="79"/>
      <c r="Y282" s="461"/>
      <c r="Z282" s="461"/>
      <c r="AA282" s="86"/>
      <c r="AB282" s="213" t="str">
        <f t="shared" si="96"/>
        <v xml:space="preserve"> </v>
      </c>
      <c r="AC282" s="85"/>
      <c r="AD282" s="459"/>
      <c r="AE282" s="462"/>
      <c r="AF282" s="459"/>
      <c r="AG282" s="1199"/>
      <c r="AH282" s="459"/>
      <c r="AI282" s="459"/>
      <c r="AJ282" s="213" t="str">
        <f t="shared" si="89"/>
        <v xml:space="preserve"> </v>
      </c>
      <c r="AK282" s="213" t="str">
        <f t="shared" si="90"/>
        <v xml:space="preserve"> </v>
      </c>
      <c r="AL282" s="213" t="str">
        <f t="shared" si="91"/>
        <v/>
      </c>
      <c r="AM282" s="457"/>
    </row>
    <row r="283" spans="1:39" ht="26.25" customHeight="1" thickTop="1" thickBot="1">
      <c r="A283" s="1208">
        <f>【A票】【D票】!$D$10</f>
        <v>0</v>
      </c>
      <c r="B283" s="1208">
        <f>【A票】【D票】!$H$10</f>
        <v>0</v>
      </c>
      <c r="C283" s="1209" t="str">
        <f>【A票】【D票】!$K$10</f>
        <v xml:space="preserve"> </v>
      </c>
      <c r="D283" s="1210" t="str">
        <f t="shared" si="95"/>
        <v/>
      </c>
      <c r="E283" s="1211">
        <f t="shared" si="97"/>
        <v>237</v>
      </c>
      <c r="F283" s="1053">
        <f t="shared" si="92"/>
        <v>0</v>
      </c>
      <c r="G283" s="1053">
        <f t="shared" si="93"/>
        <v>0</v>
      </c>
      <c r="H283" s="1053">
        <f t="shared" si="94"/>
        <v>0</v>
      </c>
      <c r="I283" s="913"/>
      <c r="J283" s="252"/>
      <c r="K283" s="198"/>
      <c r="L283" s="188"/>
      <c r="M283" s="458"/>
      <c r="N283" s="458"/>
      <c r="O283" s="458"/>
      <c r="P283" s="460"/>
      <c r="Q283" s="460"/>
      <c r="R283" s="213" t="str">
        <f t="shared" si="88"/>
        <v xml:space="preserve"> </v>
      </c>
      <c r="S283" s="85"/>
      <c r="T283" s="79"/>
      <c r="U283" s="79"/>
      <c r="V283" s="79"/>
      <c r="W283" s="79"/>
      <c r="X283" s="79"/>
      <c r="Y283" s="461"/>
      <c r="Z283" s="461"/>
      <c r="AA283" s="86"/>
      <c r="AB283" s="213" t="str">
        <f t="shared" si="96"/>
        <v xml:space="preserve"> </v>
      </c>
      <c r="AC283" s="85"/>
      <c r="AD283" s="459"/>
      <c r="AE283" s="462"/>
      <c r="AF283" s="459"/>
      <c r="AG283" s="1199"/>
      <c r="AH283" s="459"/>
      <c r="AI283" s="459"/>
      <c r="AJ283" s="213" t="str">
        <f t="shared" si="89"/>
        <v xml:space="preserve"> </v>
      </c>
      <c r="AK283" s="213" t="str">
        <f t="shared" si="90"/>
        <v xml:space="preserve"> </v>
      </c>
      <c r="AL283" s="213" t="str">
        <f t="shared" si="91"/>
        <v/>
      </c>
      <c r="AM283" s="457"/>
    </row>
    <row r="284" spans="1:39" ht="26.25" customHeight="1" thickTop="1" thickBot="1">
      <c r="A284" s="1208">
        <f>【A票】【D票】!$D$10</f>
        <v>0</v>
      </c>
      <c r="B284" s="1208">
        <f>【A票】【D票】!$H$10</f>
        <v>0</v>
      </c>
      <c r="C284" s="1209" t="str">
        <f>【A票】【D票】!$K$10</f>
        <v xml:space="preserve"> </v>
      </c>
      <c r="D284" s="1210" t="str">
        <f t="shared" si="95"/>
        <v/>
      </c>
      <c r="E284" s="1211">
        <f t="shared" si="97"/>
        <v>238</v>
      </c>
      <c r="F284" s="1053">
        <f t="shared" si="92"/>
        <v>0</v>
      </c>
      <c r="G284" s="1053">
        <f t="shared" si="93"/>
        <v>0</v>
      </c>
      <c r="H284" s="1053">
        <f t="shared" si="94"/>
        <v>0</v>
      </c>
      <c r="I284" s="913"/>
      <c r="J284" s="252"/>
      <c r="K284" s="198"/>
      <c r="L284" s="188"/>
      <c r="M284" s="458"/>
      <c r="N284" s="458"/>
      <c r="O284" s="458"/>
      <c r="P284" s="460"/>
      <c r="Q284" s="460"/>
      <c r="R284" s="213" t="str">
        <f t="shared" si="88"/>
        <v xml:space="preserve"> </v>
      </c>
      <c r="S284" s="85"/>
      <c r="T284" s="79"/>
      <c r="U284" s="79"/>
      <c r="V284" s="79"/>
      <c r="W284" s="79"/>
      <c r="X284" s="79"/>
      <c r="Y284" s="461"/>
      <c r="Z284" s="461"/>
      <c r="AA284" s="86"/>
      <c r="AB284" s="213" t="str">
        <f t="shared" si="96"/>
        <v xml:space="preserve"> </v>
      </c>
      <c r="AC284" s="85"/>
      <c r="AD284" s="459"/>
      <c r="AE284" s="462"/>
      <c r="AF284" s="459"/>
      <c r="AG284" s="1199"/>
      <c r="AH284" s="459"/>
      <c r="AI284" s="459"/>
      <c r="AJ284" s="213" t="str">
        <f t="shared" si="89"/>
        <v xml:space="preserve"> </v>
      </c>
      <c r="AK284" s="213" t="str">
        <f t="shared" si="90"/>
        <v xml:space="preserve"> </v>
      </c>
      <c r="AL284" s="213" t="str">
        <f t="shared" si="91"/>
        <v/>
      </c>
      <c r="AM284" s="457"/>
    </row>
    <row r="285" spans="1:39" ht="26.25" customHeight="1" thickTop="1" thickBot="1">
      <c r="A285" s="1208">
        <f>【A票】【D票】!$D$10</f>
        <v>0</v>
      </c>
      <c r="B285" s="1208">
        <f>【A票】【D票】!$H$10</f>
        <v>0</v>
      </c>
      <c r="C285" s="1209" t="str">
        <f>【A票】【D票】!$K$10</f>
        <v xml:space="preserve"> </v>
      </c>
      <c r="D285" s="1210" t="str">
        <f t="shared" si="95"/>
        <v/>
      </c>
      <c r="E285" s="1211">
        <f t="shared" si="97"/>
        <v>239</v>
      </c>
      <c r="F285" s="1053">
        <f t="shared" si="92"/>
        <v>0</v>
      </c>
      <c r="G285" s="1053">
        <f t="shared" si="93"/>
        <v>0</v>
      </c>
      <c r="H285" s="1053">
        <f t="shared" si="94"/>
        <v>0</v>
      </c>
      <c r="I285" s="913"/>
      <c r="J285" s="252"/>
      <c r="K285" s="198"/>
      <c r="L285" s="188"/>
      <c r="M285" s="458"/>
      <c r="N285" s="458"/>
      <c r="O285" s="458"/>
      <c r="P285" s="460"/>
      <c r="Q285" s="460"/>
      <c r="R285" s="213" t="str">
        <f t="shared" si="88"/>
        <v xml:space="preserve"> </v>
      </c>
      <c r="S285" s="85"/>
      <c r="T285" s="79"/>
      <c r="U285" s="79"/>
      <c r="V285" s="79"/>
      <c r="W285" s="79"/>
      <c r="X285" s="79"/>
      <c r="Y285" s="461"/>
      <c r="Z285" s="461"/>
      <c r="AA285" s="86"/>
      <c r="AB285" s="213" t="str">
        <f t="shared" si="96"/>
        <v xml:space="preserve"> </v>
      </c>
      <c r="AC285" s="85"/>
      <c r="AD285" s="459"/>
      <c r="AE285" s="462"/>
      <c r="AF285" s="459"/>
      <c r="AG285" s="1199"/>
      <c r="AH285" s="459"/>
      <c r="AI285" s="459"/>
      <c r="AJ285" s="213" t="str">
        <f t="shared" si="89"/>
        <v xml:space="preserve"> </v>
      </c>
      <c r="AK285" s="213" t="str">
        <f t="shared" si="90"/>
        <v xml:space="preserve"> </v>
      </c>
      <c r="AL285" s="213" t="str">
        <f t="shared" si="91"/>
        <v/>
      </c>
      <c r="AM285" s="457"/>
    </row>
    <row r="286" spans="1:39" ht="26.25" customHeight="1" thickTop="1" thickBot="1">
      <c r="A286" s="1208">
        <f>【A票】【D票】!$D$10</f>
        <v>0</v>
      </c>
      <c r="B286" s="1208">
        <f>【A票】【D票】!$H$10</f>
        <v>0</v>
      </c>
      <c r="C286" s="1209" t="str">
        <f>【A票】【D票】!$K$10</f>
        <v xml:space="preserve"> </v>
      </c>
      <c r="D286" s="1210" t="str">
        <f t="shared" si="95"/>
        <v/>
      </c>
      <c r="E286" s="1211">
        <f t="shared" si="97"/>
        <v>240</v>
      </c>
      <c r="F286" s="1053">
        <f t="shared" si="92"/>
        <v>0</v>
      </c>
      <c r="G286" s="1053">
        <f t="shared" si="93"/>
        <v>0</v>
      </c>
      <c r="H286" s="1053">
        <f t="shared" si="94"/>
        <v>0</v>
      </c>
      <c r="I286" s="913"/>
      <c r="J286" s="252"/>
      <c r="K286" s="198"/>
      <c r="L286" s="188"/>
      <c r="M286" s="458"/>
      <c r="N286" s="458"/>
      <c r="O286" s="458"/>
      <c r="P286" s="460"/>
      <c r="Q286" s="460"/>
      <c r="R286" s="213" t="str">
        <f t="shared" si="88"/>
        <v xml:space="preserve"> </v>
      </c>
      <c r="S286" s="85"/>
      <c r="T286" s="79"/>
      <c r="U286" s="79"/>
      <c r="V286" s="79"/>
      <c r="W286" s="79"/>
      <c r="X286" s="79"/>
      <c r="Y286" s="461"/>
      <c r="Z286" s="461"/>
      <c r="AA286" s="86"/>
      <c r="AB286" s="213" t="str">
        <f t="shared" si="96"/>
        <v xml:space="preserve"> </v>
      </c>
      <c r="AC286" s="85"/>
      <c r="AD286" s="459"/>
      <c r="AE286" s="462"/>
      <c r="AF286" s="459"/>
      <c r="AG286" s="1199"/>
      <c r="AH286" s="459"/>
      <c r="AI286" s="459"/>
      <c r="AJ286" s="213" t="str">
        <f t="shared" si="89"/>
        <v xml:space="preserve"> </v>
      </c>
      <c r="AK286" s="213" t="str">
        <f t="shared" si="90"/>
        <v xml:space="preserve"> </v>
      </c>
      <c r="AL286" s="213" t="str">
        <f t="shared" si="91"/>
        <v/>
      </c>
      <c r="AM286" s="457"/>
    </row>
    <row r="287" spans="1:39" ht="26.25" customHeight="1" thickTop="1" thickBot="1">
      <c r="A287" s="1208">
        <f>【A票】【D票】!$D$10</f>
        <v>0</v>
      </c>
      <c r="B287" s="1208">
        <f>【A票】【D票】!$H$10</f>
        <v>0</v>
      </c>
      <c r="C287" s="1209" t="str">
        <f>【A票】【D票】!$K$10</f>
        <v xml:space="preserve"> </v>
      </c>
      <c r="D287" s="1210" t="str">
        <f t="shared" si="95"/>
        <v/>
      </c>
      <c r="E287" s="1211">
        <f t="shared" si="97"/>
        <v>241</v>
      </c>
      <c r="F287" s="1053">
        <f t="shared" si="92"/>
        <v>0</v>
      </c>
      <c r="G287" s="1053">
        <f t="shared" si="93"/>
        <v>0</v>
      </c>
      <c r="H287" s="1053">
        <f t="shared" si="94"/>
        <v>0</v>
      </c>
      <c r="I287" s="913"/>
      <c r="J287" s="252"/>
      <c r="K287" s="198"/>
      <c r="L287" s="188"/>
      <c r="M287" s="458"/>
      <c r="N287" s="458"/>
      <c r="O287" s="458"/>
      <c r="P287" s="460"/>
      <c r="Q287" s="460"/>
      <c r="R287" s="213" t="str">
        <f t="shared" si="88"/>
        <v xml:space="preserve"> </v>
      </c>
      <c r="S287" s="85"/>
      <c r="T287" s="79"/>
      <c r="U287" s="79"/>
      <c r="V287" s="79"/>
      <c r="W287" s="79"/>
      <c r="X287" s="79"/>
      <c r="Y287" s="461"/>
      <c r="Z287" s="461"/>
      <c r="AA287" s="86"/>
      <c r="AB287" s="213" t="str">
        <f t="shared" si="96"/>
        <v xml:space="preserve"> </v>
      </c>
      <c r="AC287" s="85"/>
      <c r="AD287" s="459"/>
      <c r="AE287" s="462"/>
      <c r="AF287" s="459"/>
      <c r="AG287" s="1199"/>
      <c r="AH287" s="459"/>
      <c r="AI287" s="459"/>
      <c r="AJ287" s="213" t="str">
        <f t="shared" si="89"/>
        <v xml:space="preserve"> </v>
      </c>
      <c r="AK287" s="213" t="str">
        <f t="shared" si="90"/>
        <v xml:space="preserve"> </v>
      </c>
      <c r="AL287" s="213" t="str">
        <f t="shared" si="91"/>
        <v/>
      </c>
      <c r="AM287" s="457"/>
    </row>
    <row r="288" spans="1:39" ht="26.25" customHeight="1" thickTop="1" thickBot="1">
      <c r="A288" s="1208">
        <f>【A票】【D票】!$D$10</f>
        <v>0</v>
      </c>
      <c r="B288" s="1208">
        <f>【A票】【D票】!$H$10</f>
        <v>0</v>
      </c>
      <c r="C288" s="1209" t="str">
        <f>【A票】【D票】!$K$10</f>
        <v xml:space="preserve"> </v>
      </c>
      <c r="D288" s="1210" t="str">
        <f t="shared" si="95"/>
        <v/>
      </c>
      <c r="E288" s="1211">
        <f t="shared" si="97"/>
        <v>242</v>
      </c>
      <c r="F288" s="1053">
        <f t="shared" si="92"/>
        <v>0</v>
      </c>
      <c r="G288" s="1053">
        <f t="shared" si="93"/>
        <v>0</v>
      </c>
      <c r="H288" s="1053">
        <f t="shared" si="94"/>
        <v>0</v>
      </c>
      <c r="I288" s="913"/>
      <c r="J288" s="252"/>
      <c r="K288" s="198"/>
      <c r="L288" s="188"/>
      <c r="M288" s="458"/>
      <c r="N288" s="458"/>
      <c r="O288" s="458"/>
      <c r="P288" s="460"/>
      <c r="Q288" s="460"/>
      <c r="R288" s="213" t="str">
        <f t="shared" si="88"/>
        <v xml:space="preserve"> </v>
      </c>
      <c r="S288" s="85"/>
      <c r="T288" s="79"/>
      <c r="U288" s="79"/>
      <c r="V288" s="79"/>
      <c r="W288" s="79"/>
      <c r="X288" s="79"/>
      <c r="Y288" s="461"/>
      <c r="Z288" s="461"/>
      <c r="AA288" s="86"/>
      <c r="AB288" s="213" t="str">
        <f t="shared" si="96"/>
        <v xml:space="preserve"> </v>
      </c>
      <c r="AC288" s="85"/>
      <c r="AD288" s="459"/>
      <c r="AE288" s="462"/>
      <c r="AF288" s="459"/>
      <c r="AG288" s="1199"/>
      <c r="AH288" s="459"/>
      <c r="AI288" s="459"/>
      <c r="AJ288" s="213" t="str">
        <f t="shared" si="89"/>
        <v xml:space="preserve"> </v>
      </c>
      <c r="AK288" s="213" t="str">
        <f t="shared" si="90"/>
        <v xml:space="preserve"> </v>
      </c>
      <c r="AL288" s="213" t="str">
        <f t="shared" si="91"/>
        <v/>
      </c>
      <c r="AM288" s="457"/>
    </row>
    <row r="289" spans="1:39" ht="26.25" customHeight="1" thickTop="1" thickBot="1">
      <c r="A289" s="1208">
        <f>【A票】【D票】!$D$10</f>
        <v>0</v>
      </c>
      <c r="B289" s="1208">
        <f>【A票】【D票】!$H$10</f>
        <v>0</v>
      </c>
      <c r="C289" s="1209" t="str">
        <f>【A票】【D票】!$K$10</f>
        <v xml:space="preserve"> </v>
      </c>
      <c r="D289" s="1210" t="str">
        <f t="shared" si="95"/>
        <v/>
      </c>
      <c r="E289" s="1211">
        <f t="shared" si="97"/>
        <v>243</v>
      </c>
      <c r="F289" s="1053">
        <f t="shared" si="92"/>
        <v>0</v>
      </c>
      <c r="G289" s="1053">
        <f t="shared" si="93"/>
        <v>0</v>
      </c>
      <c r="H289" s="1053">
        <f t="shared" si="94"/>
        <v>0</v>
      </c>
      <c r="I289" s="913"/>
      <c r="J289" s="252"/>
      <c r="K289" s="198"/>
      <c r="L289" s="188"/>
      <c r="M289" s="458"/>
      <c r="N289" s="458"/>
      <c r="O289" s="458"/>
      <c r="P289" s="460"/>
      <c r="Q289" s="460"/>
      <c r="R289" s="213" t="str">
        <f t="shared" si="88"/>
        <v xml:space="preserve"> </v>
      </c>
      <c r="S289" s="85"/>
      <c r="T289" s="79"/>
      <c r="U289" s="79"/>
      <c r="V289" s="79"/>
      <c r="W289" s="79"/>
      <c r="X289" s="79"/>
      <c r="Y289" s="461"/>
      <c r="Z289" s="461"/>
      <c r="AA289" s="86"/>
      <c r="AB289" s="213" t="str">
        <f t="shared" si="96"/>
        <v xml:space="preserve"> </v>
      </c>
      <c r="AC289" s="85"/>
      <c r="AD289" s="459"/>
      <c r="AE289" s="462"/>
      <c r="AF289" s="459"/>
      <c r="AG289" s="1199"/>
      <c r="AH289" s="459"/>
      <c r="AI289" s="459"/>
      <c r="AJ289" s="213" t="str">
        <f t="shared" si="89"/>
        <v xml:space="preserve"> </v>
      </c>
      <c r="AK289" s="213" t="str">
        <f t="shared" si="90"/>
        <v xml:space="preserve"> </v>
      </c>
      <c r="AL289" s="213" t="str">
        <f t="shared" si="91"/>
        <v/>
      </c>
      <c r="AM289" s="457"/>
    </row>
    <row r="290" spans="1:39" ht="26.25" customHeight="1" thickTop="1" thickBot="1">
      <c r="A290" s="1208">
        <f>【A票】【D票】!$D$10</f>
        <v>0</v>
      </c>
      <c r="B290" s="1208">
        <f>【A票】【D票】!$H$10</f>
        <v>0</v>
      </c>
      <c r="C290" s="1209" t="str">
        <f>【A票】【D票】!$K$10</f>
        <v xml:space="preserve"> </v>
      </c>
      <c r="D290" s="1210" t="str">
        <f t="shared" si="95"/>
        <v/>
      </c>
      <c r="E290" s="1211">
        <f t="shared" si="97"/>
        <v>244</v>
      </c>
      <c r="F290" s="1053">
        <f t="shared" si="92"/>
        <v>0</v>
      </c>
      <c r="G290" s="1053">
        <f t="shared" si="93"/>
        <v>0</v>
      </c>
      <c r="H290" s="1053">
        <f t="shared" si="94"/>
        <v>0</v>
      </c>
      <c r="I290" s="913"/>
      <c r="J290" s="252"/>
      <c r="K290" s="198"/>
      <c r="L290" s="188"/>
      <c r="M290" s="458"/>
      <c r="N290" s="458"/>
      <c r="O290" s="458"/>
      <c r="P290" s="460"/>
      <c r="Q290" s="460"/>
      <c r="R290" s="213" t="str">
        <f t="shared" si="88"/>
        <v xml:space="preserve"> </v>
      </c>
      <c r="S290" s="85"/>
      <c r="T290" s="79"/>
      <c r="U290" s="79"/>
      <c r="V290" s="79"/>
      <c r="W290" s="79"/>
      <c r="X290" s="79"/>
      <c r="Y290" s="461"/>
      <c r="Z290" s="461"/>
      <c r="AA290" s="86"/>
      <c r="AB290" s="213" t="str">
        <f t="shared" si="96"/>
        <v xml:space="preserve"> </v>
      </c>
      <c r="AC290" s="85"/>
      <c r="AD290" s="459"/>
      <c r="AE290" s="462"/>
      <c r="AF290" s="459"/>
      <c r="AG290" s="1199"/>
      <c r="AH290" s="459"/>
      <c r="AI290" s="459"/>
      <c r="AJ290" s="213" t="str">
        <f t="shared" si="89"/>
        <v xml:space="preserve"> </v>
      </c>
      <c r="AK290" s="213" t="str">
        <f t="shared" si="90"/>
        <v xml:space="preserve"> </v>
      </c>
      <c r="AL290" s="213" t="str">
        <f t="shared" si="91"/>
        <v/>
      </c>
      <c r="AM290" s="457"/>
    </row>
    <row r="291" spans="1:39" ht="26.25" customHeight="1" thickTop="1" thickBot="1">
      <c r="A291" s="1208">
        <f>【A票】【D票】!$D$10</f>
        <v>0</v>
      </c>
      <c r="B291" s="1208">
        <f>【A票】【D票】!$H$10</f>
        <v>0</v>
      </c>
      <c r="C291" s="1209" t="str">
        <f>【A票】【D票】!$K$10</f>
        <v xml:space="preserve"> </v>
      </c>
      <c r="D291" s="1210" t="str">
        <f t="shared" si="95"/>
        <v/>
      </c>
      <c r="E291" s="1211">
        <f t="shared" si="97"/>
        <v>245</v>
      </c>
      <c r="F291" s="1053">
        <f t="shared" si="92"/>
        <v>0</v>
      </c>
      <c r="G291" s="1053">
        <f t="shared" si="93"/>
        <v>0</v>
      </c>
      <c r="H291" s="1053">
        <f t="shared" si="94"/>
        <v>0</v>
      </c>
      <c r="I291" s="913"/>
      <c r="J291" s="252"/>
      <c r="K291" s="198"/>
      <c r="L291" s="188"/>
      <c r="M291" s="458"/>
      <c r="N291" s="458"/>
      <c r="O291" s="458"/>
      <c r="P291" s="460"/>
      <c r="Q291" s="460"/>
      <c r="R291" s="213" t="str">
        <f t="shared" si="88"/>
        <v xml:space="preserve"> </v>
      </c>
      <c r="S291" s="85"/>
      <c r="T291" s="79"/>
      <c r="U291" s="79"/>
      <c r="V291" s="79"/>
      <c r="W291" s="79"/>
      <c r="X291" s="79"/>
      <c r="Y291" s="461"/>
      <c r="Z291" s="461"/>
      <c r="AA291" s="86"/>
      <c r="AB291" s="213" t="str">
        <f t="shared" si="96"/>
        <v xml:space="preserve"> </v>
      </c>
      <c r="AC291" s="85"/>
      <c r="AD291" s="459"/>
      <c r="AE291" s="462"/>
      <c r="AF291" s="459"/>
      <c r="AG291" s="1199"/>
      <c r="AH291" s="459"/>
      <c r="AI291" s="459"/>
      <c r="AJ291" s="213" t="str">
        <f t="shared" si="89"/>
        <v xml:space="preserve"> </v>
      </c>
      <c r="AK291" s="213" t="str">
        <f t="shared" si="90"/>
        <v xml:space="preserve"> </v>
      </c>
      <c r="AL291" s="213" t="str">
        <f t="shared" si="91"/>
        <v/>
      </c>
      <c r="AM291" s="457"/>
    </row>
    <row r="292" spans="1:39" ht="26.25" customHeight="1" thickTop="1" thickBot="1">
      <c r="A292" s="1208">
        <f>【A票】【D票】!$D$10</f>
        <v>0</v>
      </c>
      <c r="B292" s="1208">
        <f>【A票】【D票】!$H$10</f>
        <v>0</v>
      </c>
      <c r="C292" s="1209" t="str">
        <f>【A票】【D票】!$K$10</f>
        <v xml:space="preserve"> </v>
      </c>
      <c r="D292" s="1210" t="str">
        <f t="shared" si="95"/>
        <v/>
      </c>
      <c r="E292" s="1211">
        <f t="shared" si="97"/>
        <v>246</v>
      </c>
      <c r="F292" s="1053">
        <f t="shared" si="92"/>
        <v>0</v>
      </c>
      <c r="G292" s="1053">
        <f t="shared" si="93"/>
        <v>0</v>
      </c>
      <c r="H292" s="1053">
        <f t="shared" si="94"/>
        <v>0</v>
      </c>
      <c r="I292" s="913"/>
      <c r="J292" s="252"/>
      <c r="K292" s="198"/>
      <c r="L292" s="188"/>
      <c r="M292" s="458"/>
      <c r="N292" s="458"/>
      <c r="O292" s="458"/>
      <c r="P292" s="460"/>
      <c r="Q292" s="460"/>
      <c r="R292" s="213" t="str">
        <f t="shared" si="88"/>
        <v xml:space="preserve"> </v>
      </c>
      <c r="S292" s="85"/>
      <c r="T292" s="79"/>
      <c r="U292" s="79"/>
      <c r="V292" s="79"/>
      <c r="W292" s="79"/>
      <c r="X292" s="79"/>
      <c r="Y292" s="461"/>
      <c r="Z292" s="461"/>
      <c r="AA292" s="86"/>
      <c r="AB292" s="213" t="str">
        <f t="shared" si="96"/>
        <v xml:space="preserve"> </v>
      </c>
      <c r="AC292" s="85"/>
      <c r="AD292" s="459"/>
      <c r="AE292" s="462"/>
      <c r="AF292" s="459"/>
      <c r="AG292" s="1199"/>
      <c r="AH292" s="459"/>
      <c r="AI292" s="459"/>
      <c r="AJ292" s="213" t="str">
        <f t="shared" si="89"/>
        <v xml:space="preserve"> </v>
      </c>
      <c r="AK292" s="213" t="str">
        <f t="shared" si="90"/>
        <v xml:space="preserve"> </v>
      </c>
      <c r="AL292" s="213" t="str">
        <f t="shared" si="91"/>
        <v/>
      </c>
      <c r="AM292" s="457"/>
    </row>
    <row r="293" spans="1:39" ht="26.25" customHeight="1" thickTop="1" thickBot="1">
      <c r="A293" s="1208">
        <f>【A票】【D票】!$D$10</f>
        <v>0</v>
      </c>
      <c r="B293" s="1208">
        <f>【A票】【D票】!$H$10</f>
        <v>0</v>
      </c>
      <c r="C293" s="1209" t="str">
        <f>【A票】【D票】!$K$10</f>
        <v xml:space="preserve"> </v>
      </c>
      <c r="D293" s="1210" t="str">
        <f t="shared" si="95"/>
        <v/>
      </c>
      <c r="E293" s="1211">
        <f t="shared" si="97"/>
        <v>247</v>
      </c>
      <c r="F293" s="1053">
        <f t="shared" si="92"/>
        <v>0</v>
      </c>
      <c r="G293" s="1053">
        <f t="shared" si="93"/>
        <v>0</v>
      </c>
      <c r="H293" s="1053">
        <f t="shared" si="94"/>
        <v>0</v>
      </c>
      <c r="I293" s="913"/>
      <c r="J293" s="252"/>
      <c r="K293" s="198"/>
      <c r="L293" s="188"/>
      <c r="M293" s="458"/>
      <c r="N293" s="458"/>
      <c r="O293" s="458"/>
      <c r="P293" s="460"/>
      <c r="Q293" s="460"/>
      <c r="R293" s="213" t="str">
        <f t="shared" si="88"/>
        <v xml:space="preserve"> </v>
      </c>
      <c r="S293" s="85"/>
      <c r="T293" s="79"/>
      <c r="U293" s="79"/>
      <c r="V293" s="79"/>
      <c r="W293" s="79"/>
      <c r="X293" s="79"/>
      <c r="Y293" s="461"/>
      <c r="Z293" s="461"/>
      <c r="AA293" s="86"/>
      <c r="AB293" s="213" t="str">
        <f t="shared" si="96"/>
        <v xml:space="preserve"> </v>
      </c>
      <c r="AC293" s="85"/>
      <c r="AD293" s="459"/>
      <c r="AE293" s="462"/>
      <c r="AF293" s="459"/>
      <c r="AG293" s="1199"/>
      <c r="AH293" s="459"/>
      <c r="AI293" s="459"/>
      <c r="AJ293" s="213" t="str">
        <f t="shared" si="89"/>
        <v xml:space="preserve"> </v>
      </c>
      <c r="AK293" s="213" t="str">
        <f t="shared" si="90"/>
        <v xml:space="preserve"> </v>
      </c>
      <c r="AL293" s="213" t="str">
        <f t="shared" si="91"/>
        <v/>
      </c>
      <c r="AM293" s="457"/>
    </row>
    <row r="294" spans="1:39" ht="26.25" customHeight="1" thickTop="1" thickBot="1">
      <c r="A294" s="1208">
        <f>【A票】【D票】!$D$10</f>
        <v>0</v>
      </c>
      <c r="B294" s="1208">
        <f>【A票】【D票】!$H$10</f>
        <v>0</v>
      </c>
      <c r="C294" s="1209" t="str">
        <f>【A票】【D票】!$K$10</f>
        <v xml:space="preserve"> </v>
      </c>
      <c r="D294" s="1210" t="str">
        <f t="shared" si="95"/>
        <v/>
      </c>
      <c r="E294" s="1211">
        <f t="shared" si="97"/>
        <v>248</v>
      </c>
      <c r="F294" s="1053">
        <f t="shared" si="92"/>
        <v>0</v>
      </c>
      <c r="G294" s="1053">
        <f t="shared" si="93"/>
        <v>0</v>
      </c>
      <c r="H294" s="1053">
        <f t="shared" si="94"/>
        <v>0</v>
      </c>
      <c r="I294" s="913"/>
      <c r="J294" s="252"/>
      <c r="K294" s="198"/>
      <c r="L294" s="188"/>
      <c r="M294" s="458"/>
      <c r="N294" s="458"/>
      <c r="O294" s="458"/>
      <c r="P294" s="460"/>
      <c r="Q294" s="460"/>
      <c r="R294" s="213" t="str">
        <f t="shared" si="88"/>
        <v xml:space="preserve"> </v>
      </c>
      <c r="S294" s="85"/>
      <c r="T294" s="79"/>
      <c r="U294" s="79"/>
      <c r="V294" s="79"/>
      <c r="W294" s="79"/>
      <c r="X294" s="79"/>
      <c r="Y294" s="461"/>
      <c r="Z294" s="461"/>
      <c r="AA294" s="86"/>
      <c r="AB294" s="213" t="str">
        <f t="shared" si="96"/>
        <v xml:space="preserve"> </v>
      </c>
      <c r="AC294" s="85"/>
      <c r="AD294" s="459"/>
      <c r="AE294" s="462"/>
      <c r="AF294" s="459"/>
      <c r="AG294" s="1199"/>
      <c r="AH294" s="459"/>
      <c r="AI294" s="459"/>
      <c r="AJ294" s="213" t="str">
        <f t="shared" si="89"/>
        <v xml:space="preserve"> </v>
      </c>
      <c r="AK294" s="213" t="str">
        <f t="shared" si="90"/>
        <v xml:space="preserve"> </v>
      </c>
      <c r="AL294" s="213" t="str">
        <f t="shared" si="91"/>
        <v/>
      </c>
      <c r="AM294" s="457"/>
    </row>
    <row r="295" spans="1:39" ht="26.25" customHeight="1" thickTop="1" thickBot="1">
      <c r="A295" s="1208">
        <f>【A票】【D票】!$D$10</f>
        <v>0</v>
      </c>
      <c r="B295" s="1208">
        <f>【A票】【D票】!$H$10</f>
        <v>0</v>
      </c>
      <c r="C295" s="1209" t="str">
        <f>【A票】【D票】!$K$10</f>
        <v xml:space="preserve"> </v>
      </c>
      <c r="D295" s="1210" t="str">
        <f t="shared" si="95"/>
        <v/>
      </c>
      <c r="E295" s="1211">
        <f t="shared" si="97"/>
        <v>249</v>
      </c>
      <c r="F295" s="1053">
        <f t="shared" si="92"/>
        <v>0</v>
      </c>
      <c r="G295" s="1053">
        <f t="shared" si="93"/>
        <v>0</v>
      </c>
      <c r="H295" s="1053">
        <f t="shared" si="94"/>
        <v>0</v>
      </c>
      <c r="I295" s="913"/>
      <c r="J295" s="252"/>
      <c r="K295" s="198"/>
      <c r="L295" s="188"/>
      <c r="M295" s="458"/>
      <c r="N295" s="458"/>
      <c r="O295" s="458"/>
      <c r="P295" s="460"/>
      <c r="Q295" s="460"/>
      <c r="R295" s="213" t="str">
        <f t="shared" si="88"/>
        <v xml:space="preserve"> </v>
      </c>
      <c r="S295" s="85"/>
      <c r="T295" s="79"/>
      <c r="U295" s="79"/>
      <c r="V295" s="79"/>
      <c r="W295" s="79"/>
      <c r="X295" s="79"/>
      <c r="Y295" s="461"/>
      <c r="Z295" s="461"/>
      <c r="AA295" s="86"/>
      <c r="AB295" s="213" t="str">
        <f t="shared" si="96"/>
        <v xml:space="preserve"> </v>
      </c>
      <c r="AC295" s="85"/>
      <c r="AD295" s="459"/>
      <c r="AE295" s="462"/>
      <c r="AF295" s="459"/>
      <c r="AG295" s="1199"/>
      <c r="AH295" s="459"/>
      <c r="AI295" s="459"/>
      <c r="AJ295" s="213" t="str">
        <f t="shared" si="89"/>
        <v xml:space="preserve"> </v>
      </c>
      <c r="AK295" s="213" t="str">
        <f t="shared" si="90"/>
        <v xml:space="preserve"> </v>
      </c>
      <c r="AL295" s="213" t="str">
        <f t="shared" si="91"/>
        <v/>
      </c>
      <c r="AM295" s="457"/>
    </row>
    <row r="296" spans="1:39" ht="26.25" customHeight="1" thickTop="1" thickBot="1">
      <c r="A296" s="1208">
        <f>【A票】【D票】!$D$10</f>
        <v>0</v>
      </c>
      <c r="B296" s="1208">
        <f>【A票】【D票】!$H$10</f>
        <v>0</v>
      </c>
      <c r="C296" s="1209" t="str">
        <f>【A票】【D票】!$K$10</f>
        <v xml:space="preserve"> </v>
      </c>
      <c r="D296" s="1210" t="str">
        <f t="shared" si="95"/>
        <v/>
      </c>
      <c r="E296" s="1211">
        <f t="shared" si="97"/>
        <v>250</v>
      </c>
      <c r="F296" s="1053">
        <f t="shared" si="92"/>
        <v>0</v>
      </c>
      <c r="G296" s="1053">
        <f t="shared" si="93"/>
        <v>0</v>
      </c>
      <c r="H296" s="1053">
        <f t="shared" si="94"/>
        <v>0</v>
      </c>
      <c r="I296" s="913"/>
      <c r="J296" s="252"/>
      <c r="K296" s="198"/>
      <c r="L296" s="188"/>
      <c r="M296" s="458"/>
      <c r="N296" s="458"/>
      <c r="O296" s="458"/>
      <c r="P296" s="460"/>
      <c r="Q296" s="460"/>
      <c r="R296" s="213" t="str">
        <f t="shared" si="88"/>
        <v xml:space="preserve"> </v>
      </c>
      <c r="S296" s="85"/>
      <c r="T296" s="79"/>
      <c r="U296" s="79"/>
      <c r="V296" s="79"/>
      <c r="W296" s="79"/>
      <c r="X296" s="79"/>
      <c r="Y296" s="461"/>
      <c r="Z296" s="461"/>
      <c r="AA296" s="86"/>
      <c r="AB296" s="213" t="str">
        <f t="shared" si="96"/>
        <v xml:space="preserve"> </v>
      </c>
      <c r="AC296" s="85"/>
      <c r="AD296" s="459"/>
      <c r="AE296" s="462"/>
      <c r="AF296" s="459"/>
      <c r="AG296" s="1199"/>
      <c r="AH296" s="459"/>
      <c r="AI296" s="459"/>
      <c r="AJ296" s="213" t="str">
        <f t="shared" si="89"/>
        <v xml:space="preserve"> </v>
      </c>
      <c r="AK296" s="213" t="str">
        <f t="shared" si="90"/>
        <v xml:space="preserve"> </v>
      </c>
      <c r="AL296" s="213" t="str">
        <f t="shared" si="91"/>
        <v/>
      </c>
      <c r="AM296" s="457"/>
    </row>
    <row r="297" spans="1:39" ht="26.25" customHeight="1" thickTop="1" thickBot="1">
      <c r="A297" s="1208">
        <f>【A票】【D票】!$D$10</f>
        <v>0</v>
      </c>
      <c r="B297" s="1208">
        <f>【A票】【D票】!$H$10</f>
        <v>0</v>
      </c>
      <c r="C297" s="1209" t="str">
        <f>【A票】【D票】!$K$10</f>
        <v xml:space="preserve"> </v>
      </c>
      <c r="D297" s="1210" t="str">
        <f t="shared" si="95"/>
        <v/>
      </c>
      <c r="E297" s="1211">
        <f t="shared" si="97"/>
        <v>251</v>
      </c>
      <c r="F297" s="1053">
        <f t="shared" si="92"/>
        <v>0</v>
      </c>
      <c r="G297" s="1053">
        <f t="shared" si="93"/>
        <v>0</v>
      </c>
      <c r="H297" s="1053">
        <f t="shared" si="94"/>
        <v>0</v>
      </c>
      <c r="I297" s="913"/>
      <c r="J297" s="252"/>
      <c r="K297" s="198"/>
      <c r="L297" s="188"/>
      <c r="M297" s="458"/>
      <c r="N297" s="458"/>
      <c r="O297" s="458"/>
      <c r="P297" s="460"/>
      <c r="Q297" s="460"/>
      <c r="R297" s="213" t="str">
        <f t="shared" si="88"/>
        <v xml:space="preserve"> </v>
      </c>
      <c r="S297" s="85"/>
      <c r="T297" s="79"/>
      <c r="U297" s="79"/>
      <c r="V297" s="79"/>
      <c r="W297" s="79"/>
      <c r="X297" s="79"/>
      <c r="Y297" s="461"/>
      <c r="Z297" s="461"/>
      <c r="AA297" s="86"/>
      <c r="AB297" s="213" t="str">
        <f t="shared" si="96"/>
        <v xml:space="preserve"> </v>
      </c>
      <c r="AC297" s="85"/>
      <c r="AD297" s="459"/>
      <c r="AE297" s="462"/>
      <c r="AF297" s="459"/>
      <c r="AG297" s="1199"/>
      <c r="AH297" s="459"/>
      <c r="AI297" s="459"/>
      <c r="AJ297" s="213" t="str">
        <f t="shared" si="89"/>
        <v xml:space="preserve"> </v>
      </c>
      <c r="AK297" s="213" t="str">
        <f t="shared" si="90"/>
        <v xml:space="preserve"> </v>
      </c>
      <c r="AL297" s="213" t="str">
        <f t="shared" si="91"/>
        <v/>
      </c>
      <c r="AM297" s="457"/>
    </row>
    <row r="298" spans="1:39" ht="26.25" customHeight="1" thickTop="1" thickBot="1">
      <c r="A298" s="1208">
        <f>【A票】【D票】!$D$10</f>
        <v>0</v>
      </c>
      <c r="B298" s="1208">
        <f>【A票】【D票】!$H$10</f>
        <v>0</v>
      </c>
      <c r="C298" s="1209" t="str">
        <f>【A票】【D票】!$K$10</f>
        <v xml:space="preserve"> </v>
      </c>
      <c r="D298" s="1210" t="str">
        <f t="shared" si="95"/>
        <v/>
      </c>
      <c r="E298" s="1211">
        <f t="shared" si="97"/>
        <v>252</v>
      </c>
      <c r="F298" s="1053">
        <f t="shared" si="92"/>
        <v>0</v>
      </c>
      <c r="G298" s="1053">
        <f t="shared" si="93"/>
        <v>0</v>
      </c>
      <c r="H298" s="1053">
        <f t="shared" si="94"/>
        <v>0</v>
      </c>
      <c r="I298" s="913"/>
      <c r="J298" s="252"/>
      <c r="K298" s="198"/>
      <c r="L298" s="188"/>
      <c r="M298" s="458"/>
      <c r="N298" s="458"/>
      <c r="O298" s="458"/>
      <c r="P298" s="460"/>
      <c r="Q298" s="460"/>
      <c r="R298" s="213" t="str">
        <f t="shared" si="88"/>
        <v xml:space="preserve"> </v>
      </c>
      <c r="S298" s="85"/>
      <c r="T298" s="79"/>
      <c r="U298" s="79"/>
      <c r="V298" s="79"/>
      <c r="W298" s="79"/>
      <c r="X298" s="79"/>
      <c r="Y298" s="461"/>
      <c r="Z298" s="461"/>
      <c r="AA298" s="86"/>
      <c r="AB298" s="213" t="str">
        <f t="shared" si="96"/>
        <v xml:space="preserve"> </v>
      </c>
      <c r="AC298" s="85"/>
      <c r="AD298" s="459"/>
      <c r="AE298" s="462"/>
      <c r="AF298" s="459"/>
      <c r="AG298" s="1199"/>
      <c r="AH298" s="459"/>
      <c r="AI298" s="459"/>
      <c r="AJ298" s="213" t="str">
        <f t="shared" si="89"/>
        <v xml:space="preserve"> </v>
      </c>
      <c r="AK298" s="213" t="str">
        <f t="shared" si="90"/>
        <v xml:space="preserve"> </v>
      </c>
      <c r="AL298" s="213" t="str">
        <f t="shared" si="91"/>
        <v/>
      </c>
      <c r="AM298" s="457"/>
    </row>
    <row r="299" spans="1:39" ht="26.25" customHeight="1" thickTop="1" thickBot="1">
      <c r="A299" s="1208">
        <f>【A票】【D票】!$D$10</f>
        <v>0</v>
      </c>
      <c r="B299" s="1208">
        <f>【A票】【D票】!$H$10</f>
        <v>0</v>
      </c>
      <c r="C299" s="1209" t="str">
        <f>【A票】【D票】!$K$10</f>
        <v xml:space="preserve"> </v>
      </c>
      <c r="D299" s="1210" t="str">
        <f t="shared" si="95"/>
        <v/>
      </c>
      <c r="E299" s="1211">
        <f t="shared" si="97"/>
        <v>253</v>
      </c>
      <c r="F299" s="1053">
        <f t="shared" si="92"/>
        <v>0</v>
      </c>
      <c r="G299" s="1053">
        <f t="shared" si="93"/>
        <v>0</v>
      </c>
      <c r="H299" s="1053">
        <f t="shared" si="94"/>
        <v>0</v>
      </c>
      <c r="I299" s="913"/>
      <c r="J299" s="252"/>
      <c r="K299" s="198"/>
      <c r="L299" s="188"/>
      <c r="M299" s="458"/>
      <c r="N299" s="458"/>
      <c r="O299" s="458"/>
      <c r="P299" s="460"/>
      <c r="Q299" s="460"/>
      <c r="R299" s="213" t="str">
        <f t="shared" si="88"/>
        <v xml:space="preserve"> </v>
      </c>
      <c r="S299" s="85"/>
      <c r="T299" s="79"/>
      <c r="U299" s="79"/>
      <c r="V299" s="79"/>
      <c r="W299" s="79"/>
      <c r="X299" s="79"/>
      <c r="Y299" s="461"/>
      <c r="Z299" s="461"/>
      <c r="AA299" s="86"/>
      <c r="AB299" s="213" t="str">
        <f t="shared" si="96"/>
        <v xml:space="preserve"> </v>
      </c>
      <c r="AC299" s="85"/>
      <c r="AD299" s="459"/>
      <c r="AE299" s="462"/>
      <c r="AF299" s="459"/>
      <c r="AG299" s="1199"/>
      <c r="AH299" s="459"/>
      <c r="AI299" s="459"/>
      <c r="AJ299" s="213" t="str">
        <f t="shared" si="89"/>
        <v xml:space="preserve"> </v>
      </c>
      <c r="AK299" s="213" t="str">
        <f t="shared" si="90"/>
        <v xml:space="preserve"> </v>
      </c>
      <c r="AL299" s="213" t="str">
        <f t="shared" si="91"/>
        <v/>
      </c>
      <c r="AM299" s="457"/>
    </row>
    <row r="300" spans="1:39" ht="26.25" customHeight="1" thickTop="1" thickBot="1">
      <c r="A300" s="1208">
        <f>【A票】【D票】!$D$10</f>
        <v>0</v>
      </c>
      <c r="B300" s="1208">
        <f>【A票】【D票】!$H$10</f>
        <v>0</v>
      </c>
      <c r="C300" s="1209" t="str">
        <f>【A票】【D票】!$K$10</f>
        <v xml:space="preserve"> </v>
      </c>
      <c r="D300" s="1210" t="str">
        <f t="shared" si="95"/>
        <v/>
      </c>
      <c r="E300" s="1211">
        <f t="shared" si="97"/>
        <v>254</v>
      </c>
      <c r="F300" s="1053">
        <f t="shared" si="92"/>
        <v>0</v>
      </c>
      <c r="G300" s="1053">
        <f t="shared" si="93"/>
        <v>0</v>
      </c>
      <c r="H300" s="1053">
        <f t="shared" si="94"/>
        <v>0</v>
      </c>
      <c r="I300" s="913"/>
      <c r="J300" s="252"/>
      <c r="K300" s="198"/>
      <c r="L300" s="188"/>
      <c r="M300" s="458"/>
      <c r="N300" s="458"/>
      <c r="O300" s="458"/>
      <c r="P300" s="460"/>
      <c r="Q300" s="460"/>
      <c r="R300" s="213" t="str">
        <f t="shared" si="88"/>
        <v xml:space="preserve"> </v>
      </c>
      <c r="S300" s="85"/>
      <c r="T300" s="79"/>
      <c r="U300" s="79"/>
      <c r="V300" s="79"/>
      <c r="W300" s="79"/>
      <c r="X300" s="79"/>
      <c r="Y300" s="461"/>
      <c r="Z300" s="461"/>
      <c r="AA300" s="86"/>
      <c r="AB300" s="213" t="str">
        <f t="shared" si="96"/>
        <v xml:space="preserve"> </v>
      </c>
      <c r="AC300" s="85"/>
      <c r="AD300" s="459"/>
      <c r="AE300" s="462"/>
      <c r="AF300" s="459"/>
      <c r="AG300" s="1199"/>
      <c r="AH300" s="459"/>
      <c r="AI300" s="459"/>
      <c r="AJ300" s="213" t="str">
        <f t="shared" si="89"/>
        <v xml:space="preserve"> </v>
      </c>
      <c r="AK300" s="213" t="str">
        <f t="shared" si="90"/>
        <v xml:space="preserve"> </v>
      </c>
      <c r="AL300" s="213" t="str">
        <f t="shared" si="91"/>
        <v/>
      </c>
      <c r="AM300" s="457"/>
    </row>
    <row r="301" spans="1:39" ht="26.25" customHeight="1" thickTop="1" thickBot="1">
      <c r="A301" s="1208">
        <f>【A票】【D票】!$D$10</f>
        <v>0</v>
      </c>
      <c r="B301" s="1208">
        <f>【A票】【D票】!$H$10</f>
        <v>0</v>
      </c>
      <c r="C301" s="1209" t="str">
        <f>【A票】【D票】!$K$10</f>
        <v xml:space="preserve"> </v>
      </c>
      <c r="D301" s="1210" t="str">
        <f t="shared" si="95"/>
        <v/>
      </c>
      <c r="E301" s="1211">
        <f t="shared" si="97"/>
        <v>255</v>
      </c>
      <c r="F301" s="1053">
        <f t="shared" si="92"/>
        <v>0</v>
      </c>
      <c r="G301" s="1053">
        <f t="shared" si="93"/>
        <v>0</v>
      </c>
      <c r="H301" s="1053">
        <f t="shared" si="94"/>
        <v>0</v>
      </c>
      <c r="I301" s="913"/>
      <c r="J301" s="252"/>
      <c r="K301" s="198"/>
      <c r="L301" s="188"/>
      <c r="M301" s="458"/>
      <c r="N301" s="458"/>
      <c r="O301" s="458"/>
      <c r="P301" s="460"/>
      <c r="Q301" s="460"/>
      <c r="R301" s="213" t="str">
        <f t="shared" si="88"/>
        <v xml:space="preserve"> </v>
      </c>
      <c r="S301" s="85"/>
      <c r="T301" s="79"/>
      <c r="U301" s="79"/>
      <c r="V301" s="79"/>
      <c r="W301" s="79"/>
      <c r="X301" s="79"/>
      <c r="Y301" s="461"/>
      <c r="Z301" s="461"/>
      <c r="AA301" s="86"/>
      <c r="AB301" s="213" t="str">
        <f t="shared" si="96"/>
        <v xml:space="preserve"> </v>
      </c>
      <c r="AC301" s="85"/>
      <c r="AD301" s="459"/>
      <c r="AE301" s="462"/>
      <c r="AF301" s="459"/>
      <c r="AG301" s="1199"/>
      <c r="AH301" s="459"/>
      <c r="AI301" s="459"/>
      <c r="AJ301" s="213" t="str">
        <f t="shared" si="89"/>
        <v xml:space="preserve"> </v>
      </c>
      <c r="AK301" s="213" t="str">
        <f t="shared" si="90"/>
        <v xml:space="preserve"> </v>
      </c>
      <c r="AL301" s="213" t="str">
        <f t="shared" si="91"/>
        <v/>
      </c>
      <c r="AM301" s="457"/>
    </row>
    <row r="302" spans="1:39" ht="26.25" customHeight="1" thickTop="1" thickBot="1">
      <c r="A302" s="1208">
        <f>【A票】【D票】!$D$10</f>
        <v>0</v>
      </c>
      <c r="B302" s="1208">
        <f>【A票】【D票】!$H$10</f>
        <v>0</v>
      </c>
      <c r="C302" s="1209" t="str">
        <f>【A票】【D票】!$K$10</f>
        <v xml:space="preserve"> </v>
      </c>
      <c r="D302" s="1210" t="str">
        <f t="shared" si="95"/>
        <v/>
      </c>
      <c r="E302" s="1211">
        <f t="shared" si="97"/>
        <v>256</v>
      </c>
      <c r="F302" s="1053">
        <f t="shared" si="92"/>
        <v>0</v>
      </c>
      <c r="G302" s="1053">
        <f t="shared" si="93"/>
        <v>0</v>
      </c>
      <c r="H302" s="1053">
        <f t="shared" si="94"/>
        <v>0</v>
      </c>
      <c r="I302" s="913"/>
      <c r="J302" s="252"/>
      <c r="K302" s="198"/>
      <c r="L302" s="188"/>
      <c r="M302" s="458"/>
      <c r="N302" s="458"/>
      <c r="O302" s="458"/>
      <c r="P302" s="460"/>
      <c r="Q302" s="460"/>
      <c r="R302" s="213" t="str">
        <f t="shared" si="88"/>
        <v xml:space="preserve"> </v>
      </c>
      <c r="S302" s="85"/>
      <c r="T302" s="79"/>
      <c r="U302" s="79"/>
      <c r="V302" s="79"/>
      <c r="W302" s="79"/>
      <c r="X302" s="79"/>
      <c r="Y302" s="461"/>
      <c r="Z302" s="461"/>
      <c r="AA302" s="86"/>
      <c r="AB302" s="213" t="str">
        <f t="shared" si="96"/>
        <v xml:space="preserve"> </v>
      </c>
      <c r="AC302" s="85"/>
      <c r="AD302" s="459"/>
      <c r="AE302" s="462"/>
      <c r="AF302" s="459"/>
      <c r="AG302" s="1199"/>
      <c r="AH302" s="459"/>
      <c r="AI302" s="459"/>
      <c r="AJ302" s="213" t="str">
        <f t="shared" si="89"/>
        <v xml:space="preserve"> </v>
      </c>
      <c r="AK302" s="213" t="str">
        <f t="shared" si="90"/>
        <v xml:space="preserve"> </v>
      </c>
      <c r="AL302" s="213" t="str">
        <f t="shared" si="91"/>
        <v/>
      </c>
      <c r="AM302" s="457"/>
    </row>
    <row r="303" spans="1:39" ht="26.25" customHeight="1" thickTop="1" thickBot="1">
      <c r="A303" s="1208">
        <f>【A票】【D票】!$D$10</f>
        <v>0</v>
      </c>
      <c r="B303" s="1208">
        <f>【A票】【D票】!$H$10</f>
        <v>0</v>
      </c>
      <c r="C303" s="1209" t="str">
        <f>【A票】【D票】!$K$10</f>
        <v xml:space="preserve"> </v>
      </c>
      <c r="D303" s="1210" t="str">
        <f t="shared" si="95"/>
        <v/>
      </c>
      <c r="E303" s="1211">
        <f t="shared" si="97"/>
        <v>257</v>
      </c>
      <c r="F303" s="1053">
        <f t="shared" si="92"/>
        <v>0</v>
      </c>
      <c r="G303" s="1053">
        <f t="shared" si="93"/>
        <v>0</v>
      </c>
      <c r="H303" s="1053">
        <f t="shared" si="94"/>
        <v>0</v>
      </c>
      <c r="I303" s="913"/>
      <c r="J303" s="252"/>
      <c r="K303" s="198"/>
      <c r="L303" s="188"/>
      <c r="M303" s="458"/>
      <c r="N303" s="458"/>
      <c r="O303" s="458"/>
      <c r="P303" s="460"/>
      <c r="Q303" s="460"/>
      <c r="R303" s="213" t="str">
        <f t="shared" ref="R303:R346" si="98">IF(OR(AND(D302="",COUNTA(J303:L303)&gt;0),AND(AND(F302+G302+H302&lt;&gt;3,F302*G302*H302&lt;&gt;0),OR(K303&gt;0,L303&gt;0))),"附1直前事例の被虐待者・虐待者の人数を確認。",IF(AND(J303&lt;&gt;"",H302&gt;1),"附1直前事例の被虐待者・虐待者の人数を確認。",IF(AND(F303=0,COUNTA(M303:Q303)&gt;0),"附1_1)被虐待者の人数の超過・または人数未記入",IF(AND(F303&gt;0,COUNTA(M303:Q303)&lt;5),"附2記入漏れあり",IF(AND(COUNTA(K303:L303)&gt;0,J303=""),"整理番号未記入",IF(AND(M303=M$24,N303=N$31,O303=O$30,P303=P$29,Q303=Q$27),"附2がすべて不明※個人が特定されている場合のみ回答"," "))))))</f>
        <v xml:space="preserve"> </v>
      </c>
      <c r="S303" s="85"/>
      <c r="T303" s="79"/>
      <c r="U303" s="79"/>
      <c r="V303" s="79"/>
      <c r="W303" s="79"/>
      <c r="X303" s="79"/>
      <c r="Y303" s="461"/>
      <c r="Z303" s="461"/>
      <c r="AA303" s="86"/>
      <c r="AB303" s="213" t="str">
        <f t="shared" si="96"/>
        <v xml:space="preserve"> </v>
      </c>
      <c r="AC303" s="85"/>
      <c r="AD303" s="459"/>
      <c r="AE303" s="462"/>
      <c r="AF303" s="459"/>
      <c r="AG303" s="1199"/>
      <c r="AH303" s="459"/>
      <c r="AI303" s="459"/>
      <c r="AJ303" s="213" t="str">
        <f t="shared" si="89"/>
        <v xml:space="preserve"> </v>
      </c>
      <c r="AK303" s="213" t="str">
        <f t="shared" si="90"/>
        <v xml:space="preserve"> </v>
      </c>
      <c r="AL303" s="213" t="str">
        <f t="shared" si="91"/>
        <v/>
      </c>
      <c r="AM303" s="457"/>
    </row>
    <row r="304" spans="1:39" ht="26.25" customHeight="1" thickTop="1" thickBot="1">
      <c r="A304" s="1208">
        <f>【A票】【D票】!$D$10</f>
        <v>0</v>
      </c>
      <c r="B304" s="1208">
        <f>【A票】【D票】!$H$10</f>
        <v>0</v>
      </c>
      <c r="C304" s="1209" t="str">
        <f>【A票】【D票】!$K$10</f>
        <v xml:space="preserve"> </v>
      </c>
      <c r="D304" s="1210" t="str">
        <f t="shared" si="95"/>
        <v/>
      </c>
      <c r="E304" s="1211">
        <f t="shared" si="97"/>
        <v>258</v>
      </c>
      <c r="F304" s="1053">
        <f t="shared" si="92"/>
        <v>0</v>
      </c>
      <c r="G304" s="1053">
        <f t="shared" si="93"/>
        <v>0</v>
      </c>
      <c r="H304" s="1053">
        <f t="shared" si="94"/>
        <v>0</v>
      </c>
      <c r="I304" s="913"/>
      <c r="J304" s="252"/>
      <c r="K304" s="198"/>
      <c r="L304" s="188"/>
      <c r="M304" s="458"/>
      <c r="N304" s="458"/>
      <c r="O304" s="458"/>
      <c r="P304" s="460"/>
      <c r="Q304" s="460"/>
      <c r="R304" s="213" t="str">
        <f t="shared" si="98"/>
        <v xml:space="preserve"> </v>
      </c>
      <c r="S304" s="85"/>
      <c r="T304" s="79"/>
      <c r="U304" s="79"/>
      <c r="V304" s="79"/>
      <c r="W304" s="79"/>
      <c r="X304" s="79"/>
      <c r="Y304" s="461"/>
      <c r="Z304" s="461"/>
      <c r="AA304" s="86"/>
      <c r="AB304" s="213" t="str">
        <f t="shared" si="96"/>
        <v xml:space="preserve"> </v>
      </c>
      <c r="AC304" s="85"/>
      <c r="AD304" s="459"/>
      <c r="AE304" s="462"/>
      <c r="AF304" s="459"/>
      <c r="AG304" s="1199"/>
      <c r="AH304" s="459"/>
      <c r="AI304" s="459"/>
      <c r="AJ304" s="213" t="str">
        <f t="shared" ref="AJ304:AJ346" si="99">IF(AND(G304&gt;0,COUNTA(AC304:AD304,AF304,AG304)&lt;4),"附4記入漏れ",IF(AND(G304=0,COUNTA(AC304:AI304)&gt;0),"附1_2)虐待者の人数の超過・または人数未記入",IF(AND(AC304=AC$27,AD304=AD$30,AF304=AF$24,AH304=AH$24),"附4すべて不明※個人が特定されている場合のみ回答"," ")))</f>
        <v xml:space="preserve"> </v>
      </c>
      <c r="AK304" s="213" t="str">
        <f t="shared" ref="AK304:AK346" si="100">IF(AND(AD304=AD$29,AE304=""),"3)その他あり→具体的内容記入",IF(AND(AD304&lt;&gt;AD$29,AE304&lt;&gt;""),"具体的内容あり→3)その他記入",
IF(AND(OR(AG304=AG$25,AG304=AG$26),AH304=""),"夜勤専従、スポット・日雇い派遣等あり→雇用方法記入",IF(AND(OR(AG304=AG$22,AG304=AG$23,AG304=AG$24,AG304=AG$28),AH304&lt;&gt;""),"夜勤専従、スポット・日雇い派遣等ではない→雇用方法記入不要",
IF(AND(AG304=AG$27,AI304=""),"4)その他あり→具体的内容記入",IF(AND(AG304&lt;&gt;AG$27,AI304&lt;&gt;""),"具体的内容あり→4)その他記入"," "))))))</f>
        <v xml:space="preserve"> </v>
      </c>
      <c r="AL304" s="213" t="str">
        <f t="shared" ref="AL304:AL346" si="101">IF(SUM(COUNTIF(R304," ")+COUNTIF(AB304," ")+COUNTIF(AJ304:AK304," "))&lt;4,"エラーが残っています","")</f>
        <v/>
      </c>
      <c r="AM304" s="457"/>
    </row>
    <row r="305" spans="1:39" ht="26.25" customHeight="1" thickTop="1" thickBot="1">
      <c r="A305" s="1208">
        <f>【A票】【D票】!$D$10</f>
        <v>0</v>
      </c>
      <c r="B305" s="1208">
        <f>【A票】【D票】!$H$10</f>
        <v>0</v>
      </c>
      <c r="C305" s="1209" t="str">
        <f>【A票】【D票】!$K$10</f>
        <v xml:space="preserve"> </v>
      </c>
      <c r="D305" s="1210" t="str">
        <f t="shared" si="95"/>
        <v/>
      </c>
      <c r="E305" s="1211">
        <f t="shared" si="97"/>
        <v>259</v>
      </c>
      <c r="F305" s="1053">
        <f t="shared" si="92"/>
        <v>0</v>
      </c>
      <c r="G305" s="1053">
        <f t="shared" si="93"/>
        <v>0</v>
      </c>
      <c r="H305" s="1053">
        <f t="shared" si="94"/>
        <v>0</v>
      </c>
      <c r="I305" s="913"/>
      <c r="J305" s="252"/>
      <c r="K305" s="198"/>
      <c r="L305" s="188"/>
      <c r="M305" s="458"/>
      <c r="N305" s="458"/>
      <c r="O305" s="458"/>
      <c r="P305" s="460"/>
      <c r="Q305" s="460"/>
      <c r="R305" s="213" t="str">
        <f t="shared" si="98"/>
        <v xml:space="preserve"> </v>
      </c>
      <c r="S305" s="85"/>
      <c r="T305" s="79"/>
      <c r="U305" s="79"/>
      <c r="V305" s="79"/>
      <c r="W305" s="79"/>
      <c r="X305" s="79"/>
      <c r="Y305" s="461"/>
      <c r="Z305" s="461"/>
      <c r="AA305" s="86"/>
      <c r="AB305" s="213" t="str">
        <f t="shared" si="96"/>
        <v xml:space="preserve"> </v>
      </c>
      <c r="AC305" s="85"/>
      <c r="AD305" s="459"/>
      <c r="AE305" s="462"/>
      <c r="AF305" s="459"/>
      <c r="AG305" s="1199"/>
      <c r="AH305" s="459"/>
      <c r="AI305" s="459"/>
      <c r="AJ305" s="213" t="str">
        <f t="shared" si="99"/>
        <v xml:space="preserve"> </v>
      </c>
      <c r="AK305" s="213" t="str">
        <f t="shared" si="100"/>
        <v xml:space="preserve"> </v>
      </c>
      <c r="AL305" s="213" t="str">
        <f t="shared" si="101"/>
        <v/>
      </c>
      <c r="AM305" s="457"/>
    </row>
    <row r="306" spans="1:39" ht="26.25" customHeight="1" thickTop="1" thickBot="1">
      <c r="A306" s="1208">
        <f>【A票】【D票】!$D$10</f>
        <v>0</v>
      </c>
      <c r="B306" s="1208">
        <f>【A票】【D票】!$H$10</f>
        <v>0</v>
      </c>
      <c r="C306" s="1209" t="str">
        <f>【A票】【D票】!$K$10</f>
        <v xml:space="preserve"> </v>
      </c>
      <c r="D306" s="1210" t="str">
        <f t="shared" si="95"/>
        <v/>
      </c>
      <c r="E306" s="1211">
        <f t="shared" si="97"/>
        <v>260</v>
      </c>
      <c r="F306" s="1053">
        <f t="shared" si="92"/>
        <v>0</v>
      </c>
      <c r="G306" s="1053">
        <f t="shared" si="93"/>
        <v>0</v>
      </c>
      <c r="H306" s="1053">
        <f t="shared" si="94"/>
        <v>0</v>
      </c>
      <c r="I306" s="913"/>
      <c r="J306" s="252"/>
      <c r="K306" s="198"/>
      <c r="L306" s="188"/>
      <c r="M306" s="458"/>
      <c r="N306" s="458"/>
      <c r="O306" s="458"/>
      <c r="P306" s="460"/>
      <c r="Q306" s="460"/>
      <c r="R306" s="213" t="str">
        <f t="shared" si="98"/>
        <v xml:space="preserve"> </v>
      </c>
      <c r="S306" s="85"/>
      <c r="T306" s="79"/>
      <c r="U306" s="79"/>
      <c r="V306" s="79"/>
      <c r="W306" s="79"/>
      <c r="X306" s="79"/>
      <c r="Y306" s="461"/>
      <c r="Z306" s="461"/>
      <c r="AA306" s="86"/>
      <c r="AB306" s="213" t="str">
        <f t="shared" si="96"/>
        <v xml:space="preserve"> </v>
      </c>
      <c r="AC306" s="85"/>
      <c r="AD306" s="459"/>
      <c r="AE306" s="462"/>
      <c r="AF306" s="459"/>
      <c r="AG306" s="1199"/>
      <c r="AH306" s="459"/>
      <c r="AI306" s="459"/>
      <c r="AJ306" s="213" t="str">
        <f t="shared" si="99"/>
        <v xml:space="preserve"> </v>
      </c>
      <c r="AK306" s="213" t="str">
        <f t="shared" si="100"/>
        <v xml:space="preserve"> </v>
      </c>
      <c r="AL306" s="213" t="str">
        <f t="shared" si="101"/>
        <v/>
      </c>
      <c r="AM306" s="457"/>
    </row>
    <row r="307" spans="1:39" ht="26.25" customHeight="1" thickTop="1" thickBot="1">
      <c r="A307" s="1208">
        <f>【A票】【D票】!$D$10</f>
        <v>0</v>
      </c>
      <c r="B307" s="1208">
        <f>【A票】【D票】!$H$10</f>
        <v>0</v>
      </c>
      <c r="C307" s="1209" t="str">
        <f>【A票】【D票】!$K$10</f>
        <v xml:space="preserve"> </v>
      </c>
      <c r="D307" s="1210" t="str">
        <f t="shared" si="95"/>
        <v/>
      </c>
      <c r="E307" s="1211">
        <f t="shared" si="97"/>
        <v>261</v>
      </c>
      <c r="F307" s="1053">
        <f t="shared" si="92"/>
        <v>0</v>
      </c>
      <c r="G307" s="1053">
        <f t="shared" si="93"/>
        <v>0</v>
      </c>
      <c r="H307" s="1053">
        <f t="shared" si="94"/>
        <v>0</v>
      </c>
      <c r="I307" s="913"/>
      <c r="J307" s="252"/>
      <c r="K307" s="198"/>
      <c r="L307" s="188"/>
      <c r="M307" s="458"/>
      <c r="N307" s="458"/>
      <c r="O307" s="458"/>
      <c r="P307" s="460"/>
      <c r="Q307" s="460"/>
      <c r="R307" s="213" t="str">
        <f t="shared" si="98"/>
        <v xml:space="preserve"> </v>
      </c>
      <c r="S307" s="85"/>
      <c r="T307" s="79"/>
      <c r="U307" s="79"/>
      <c r="V307" s="79"/>
      <c r="W307" s="79"/>
      <c r="X307" s="79"/>
      <c r="Y307" s="461"/>
      <c r="Z307" s="461"/>
      <c r="AA307" s="86"/>
      <c r="AB307" s="213" t="str">
        <f t="shared" si="96"/>
        <v xml:space="preserve"> </v>
      </c>
      <c r="AC307" s="85"/>
      <c r="AD307" s="459"/>
      <c r="AE307" s="462"/>
      <c r="AF307" s="459"/>
      <c r="AG307" s="1199"/>
      <c r="AH307" s="459"/>
      <c r="AI307" s="459"/>
      <c r="AJ307" s="213" t="str">
        <f t="shared" si="99"/>
        <v xml:space="preserve"> </v>
      </c>
      <c r="AK307" s="213" t="str">
        <f t="shared" si="100"/>
        <v xml:space="preserve"> </v>
      </c>
      <c r="AL307" s="213" t="str">
        <f t="shared" si="101"/>
        <v/>
      </c>
      <c r="AM307" s="457"/>
    </row>
    <row r="308" spans="1:39" ht="26.25" customHeight="1" thickTop="1" thickBot="1">
      <c r="A308" s="1208">
        <f>【A票】【D票】!$D$10</f>
        <v>0</v>
      </c>
      <c r="B308" s="1208">
        <f>【A票】【D票】!$H$10</f>
        <v>0</v>
      </c>
      <c r="C308" s="1209" t="str">
        <f>【A票】【D票】!$K$10</f>
        <v xml:space="preserve"> </v>
      </c>
      <c r="D308" s="1210" t="str">
        <f t="shared" si="95"/>
        <v/>
      </c>
      <c r="E308" s="1211">
        <f t="shared" si="97"/>
        <v>262</v>
      </c>
      <c r="F308" s="1053">
        <f t="shared" si="92"/>
        <v>0</v>
      </c>
      <c r="G308" s="1053">
        <f t="shared" si="93"/>
        <v>0</v>
      </c>
      <c r="H308" s="1053">
        <f t="shared" si="94"/>
        <v>0</v>
      </c>
      <c r="I308" s="913"/>
      <c r="J308" s="252"/>
      <c r="K308" s="198"/>
      <c r="L308" s="188"/>
      <c r="M308" s="458"/>
      <c r="N308" s="458"/>
      <c r="O308" s="458"/>
      <c r="P308" s="460"/>
      <c r="Q308" s="460"/>
      <c r="R308" s="213" t="str">
        <f t="shared" si="98"/>
        <v xml:space="preserve"> </v>
      </c>
      <c r="S308" s="85"/>
      <c r="T308" s="79"/>
      <c r="U308" s="79"/>
      <c r="V308" s="79"/>
      <c r="W308" s="79"/>
      <c r="X308" s="79"/>
      <c r="Y308" s="461"/>
      <c r="Z308" s="461"/>
      <c r="AA308" s="86"/>
      <c r="AB308" s="213" t="str">
        <f t="shared" si="96"/>
        <v xml:space="preserve"> </v>
      </c>
      <c r="AC308" s="85"/>
      <c r="AD308" s="459"/>
      <c r="AE308" s="462"/>
      <c r="AF308" s="459"/>
      <c r="AG308" s="1199"/>
      <c r="AH308" s="459"/>
      <c r="AI308" s="459"/>
      <c r="AJ308" s="213" t="str">
        <f t="shared" si="99"/>
        <v xml:space="preserve"> </v>
      </c>
      <c r="AK308" s="213" t="str">
        <f t="shared" si="100"/>
        <v xml:space="preserve"> </v>
      </c>
      <c r="AL308" s="213" t="str">
        <f t="shared" si="101"/>
        <v/>
      </c>
      <c r="AM308" s="457"/>
    </row>
    <row r="309" spans="1:39" ht="26.25" customHeight="1" thickTop="1" thickBot="1">
      <c r="A309" s="1208">
        <f>【A票】【D票】!$D$10</f>
        <v>0</v>
      </c>
      <c r="B309" s="1208">
        <f>【A票】【D票】!$H$10</f>
        <v>0</v>
      </c>
      <c r="C309" s="1209" t="str">
        <f>【A票】【D票】!$K$10</f>
        <v xml:space="preserve"> </v>
      </c>
      <c r="D309" s="1210" t="str">
        <f t="shared" si="95"/>
        <v/>
      </c>
      <c r="E309" s="1211">
        <f t="shared" si="97"/>
        <v>263</v>
      </c>
      <c r="F309" s="1053">
        <f t="shared" si="92"/>
        <v>0</v>
      </c>
      <c r="G309" s="1053">
        <f t="shared" si="93"/>
        <v>0</v>
      </c>
      <c r="H309" s="1053">
        <f t="shared" si="94"/>
        <v>0</v>
      </c>
      <c r="I309" s="913"/>
      <c r="J309" s="252"/>
      <c r="K309" s="198"/>
      <c r="L309" s="188"/>
      <c r="M309" s="458"/>
      <c r="N309" s="458"/>
      <c r="O309" s="458"/>
      <c r="P309" s="460"/>
      <c r="Q309" s="460"/>
      <c r="R309" s="213" t="str">
        <f t="shared" si="98"/>
        <v xml:space="preserve"> </v>
      </c>
      <c r="S309" s="85"/>
      <c r="T309" s="79"/>
      <c r="U309" s="79"/>
      <c r="V309" s="79"/>
      <c r="W309" s="79"/>
      <c r="X309" s="79"/>
      <c r="Y309" s="461"/>
      <c r="Z309" s="461"/>
      <c r="AA309" s="86"/>
      <c r="AB309" s="213" t="str">
        <f t="shared" si="96"/>
        <v xml:space="preserve"> </v>
      </c>
      <c r="AC309" s="85"/>
      <c r="AD309" s="459"/>
      <c r="AE309" s="462"/>
      <c r="AF309" s="459"/>
      <c r="AG309" s="1199"/>
      <c r="AH309" s="459"/>
      <c r="AI309" s="459"/>
      <c r="AJ309" s="213" t="str">
        <f t="shared" si="99"/>
        <v xml:space="preserve"> </v>
      </c>
      <c r="AK309" s="213" t="str">
        <f t="shared" si="100"/>
        <v xml:space="preserve"> </v>
      </c>
      <c r="AL309" s="213" t="str">
        <f t="shared" si="101"/>
        <v/>
      </c>
      <c r="AM309" s="457"/>
    </row>
    <row r="310" spans="1:39" ht="26.25" customHeight="1" thickTop="1" thickBot="1">
      <c r="A310" s="1208">
        <f>【A票】【D票】!$D$10</f>
        <v>0</v>
      </c>
      <c r="B310" s="1208">
        <f>【A票】【D票】!$H$10</f>
        <v>0</v>
      </c>
      <c r="C310" s="1209" t="str">
        <f>【A票】【D票】!$K$10</f>
        <v xml:space="preserve"> </v>
      </c>
      <c r="D310" s="1210" t="str">
        <f t="shared" si="95"/>
        <v/>
      </c>
      <c r="E310" s="1211">
        <f t="shared" si="97"/>
        <v>264</v>
      </c>
      <c r="F310" s="1053">
        <f t="shared" si="92"/>
        <v>0</v>
      </c>
      <c r="G310" s="1053">
        <f t="shared" si="93"/>
        <v>0</v>
      </c>
      <c r="H310" s="1053">
        <f t="shared" si="94"/>
        <v>0</v>
      </c>
      <c r="I310" s="913"/>
      <c r="J310" s="252"/>
      <c r="K310" s="198"/>
      <c r="L310" s="188"/>
      <c r="M310" s="458"/>
      <c r="N310" s="458"/>
      <c r="O310" s="458"/>
      <c r="P310" s="460"/>
      <c r="Q310" s="460"/>
      <c r="R310" s="213" t="str">
        <f t="shared" si="98"/>
        <v xml:space="preserve"> </v>
      </c>
      <c r="S310" s="85"/>
      <c r="T310" s="79"/>
      <c r="U310" s="79"/>
      <c r="V310" s="79"/>
      <c r="W310" s="79"/>
      <c r="X310" s="79"/>
      <c r="Y310" s="461"/>
      <c r="Z310" s="461"/>
      <c r="AA310" s="86"/>
      <c r="AB310" s="213" t="str">
        <f t="shared" si="96"/>
        <v xml:space="preserve"> </v>
      </c>
      <c r="AC310" s="85"/>
      <c r="AD310" s="459"/>
      <c r="AE310" s="462"/>
      <c r="AF310" s="459"/>
      <c r="AG310" s="1199"/>
      <c r="AH310" s="459"/>
      <c r="AI310" s="459"/>
      <c r="AJ310" s="213" t="str">
        <f t="shared" si="99"/>
        <v xml:space="preserve"> </v>
      </c>
      <c r="AK310" s="213" t="str">
        <f t="shared" si="100"/>
        <v xml:space="preserve"> </v>
      </c>
      <c r="AL310" s="213" t="str">
        <f t="shared" si="101"/>
        <v/>
      </c>
      <c r="AM310" s="457"/>
    </row>
    <row r="311" spans="1:39" ht="26.25" customHeight="1" thickTop="1" thickBot="1">
      <c r="A311" s="1208">
        <f>【A票】【D票】!$D$10</f>
        <v>0</v>
      </c>
      <c r="B311" s="1208">
        <f>【A票】【D票】!$H$10</f>
        <v>0</v>
      </c>
      <c r="C311" s="1209" t="str">
        <f>【A票】【D票】!$K$10</f>
        <v xml:space="preserve"> </v>
      </c>
      <c r="D311" s="1210" t="str">
        <f t="shared" si="95"/>
        <v/>
      </c>
      <c r="E311" s="1211">
        <f t="shared" si="97"/>
        <v>265</v>
      </c>
      <c r="F311" s="1053">
        <f t="shared" si="92"/>
        <v>0</v>
      </c>
      <c r="G311" s="1053">
        <f t="shared" si="93"/>
        <v>0</v>
      </c>
      <c r="H311" s="1053">
        <f t="shared" si="94"/>
        <v>0</v>
      </c>
      <c r="I311" s="913"/>
      <c r="J311" s="252"/>
      <c r="K311" s="198"/>
      <c r="L311" s="188"/>
      <c r="M311" s="458"/>
      <c r="N311" s="458"/>
      <c r="O311" s="458"/>
      <c r="P311" s="460"/>
      <c r="Q311" s="460"/>
      <c r="R311" s="213" t="str">
        <f t="shared" si="98"/>
        <v xml:space="preserve"> </v>
      </c>
      <c r="S311" s="85"/>
      <c r="T311" s="79"/>
      <c r="U311" s="79"/>
      <c r="V311" s="79"/>
      <c r="W311" s="79"/>
      <c r="X311" s="79"/>
      <c r="Y311" s="461"/>
      <c r="Z311" s="461"/>
      <c r="AA311" s="86"/>
      <c r="AB311" s="213" t="str">
        <f t="shared" si="96"/>
        <v xml:space="preserve"> </v>
      </c>
      <c r="AC311" s="85"/>
      <c r="AD311" s="459"/>
      <c r="AE311" s="462"/>
      <c r="AF311" s="459"/>
      <c r="AG311" s="1199"/>
      <c r="AH311" s="459"/>
      <c r="AI311" s="459"/>
      <c r="AJ311" s="213" t="str">
        <f t="shared" si="99"/>
        <v xml:space="preserve"> </v>
      </c>
      <c r="AK311" s="213" t="str">
        <f t="shared" si="100"/>
        <v xml:space="preserve"> </v>
      </c>
      <c r="AL311" s="213" t="str">
        <f t="shared" si="101"/>
        <v/>
      </c>
      <c r="AM311" s="457"/>
    </row>
    <row r="312" spans="1:39" ht="26.25" customHeight="1" thickTop="1" thickBot="1">
      <c r="A312" s="1208">
        <f>【A票】【D票】!$D$10</f>
        <v>0</v>
      </c>
      <c r="B312" s="1208">
        <f>【A票】【D票】!$H$10</f>
        <v>0</v>
      </c>
      <c r="C312" s="1209" t="str">
        <f>【A票】【D票】!$K$10</f>
        <v xml:space="preserve"> </v>
      </c>
      <c r="D312" s="1210" t="str">
        <f t="shared" si="95"/>
        <v/>
      </c>
      <c r="E312" s="1211">
        <f t="shared" si="97"/>
        <v>266</v>
      </c>
      <c r="F312" s="1053">
        <f t="shared" si="92"/>
        <v>0</v>
      </c>
      <c r="G312" s="1053">
        <f t="shared" si="93"/>
        <v>0</v>
      </c>
      <c r="H312" s="1053">
        <f t="shared" si="94"/>
        <v>0</v>
      </c>
      <c r="I312" s="913"/>
      <c r="J312" s="252"/>
      <c r="K312" s="198"/>
      <c r="L312" s="188"/>
      <c r="M312" s="458"/>
      <c r="N312" s="458"/>
      <c r="O312" s="458"/>
      <c r="P312" s="460"/>
      <c r="Q312" s="460"/>
      <c r="R312" s="213" t="str">
        <f t="shared" si="98"/>
        <v xml:space="preserve"> </v>
      </c>
      <c r="S312" s="85"/>
      <c r="T312" s="79"/>
      <c r="U312" s="79"/>
      <c r="V312" s="79"/>
      <c r="W312" s="79"/>
      <c r="X312" s="79"/>
      <c r="Y312" s="461"/>
      <c r="Z312" s="461"/>
      <c r="AA312" s="86"/>
      <c r="AB312" s="213" t="str">
        <f t="shared" si="96"/>
        <v xml:space="preserve"> </v>
      </c>
      <c r="AC312" s="85"/>
      <c r="AD312" s="459"/>
      <c r="AE312" s="462"/>
      <c r="AF312" s="459"/>
      <c r="AG312" s="1199"/>
      <c r="AH312" s="459"/>
      <c r="AI312" s="459"/>
      <c r="AJ312" s="213" t="str">
        <f t="shared" si="99"/>
        <v xml:space="preserve"> </v>
      </c>
      <c r="AK312" s="213" t="str">
        <f t="shared" si="100"/>
        <v xml:space="preserve"> </v>
      </c>
      <c r="AL312" s="213" t="str">
        <f t="shared" si="101"/>
        <v/>
      </c>
      <c r="AM312" s="457"/>
    </row>
    <row r="313" spans="1:39" ht="26.25" customHeight="1" thickTop="1" thickBot="1">
      <c r="A313" s="1208">
        <f>【A票】【D票】!$D$10</f>
        <v>0</v>
      </c>
      <c r="B313" s="1208">
        <f>【A票】【D票】!$H$10</f>
        <v>0</v>
      </c>
      <c r="C313" s="1209" t="str">
        <f>【A票】【D票】!$K$10</f>
        <v xml:space="preserve"> </v>
      </c>
      <c r="D313" s="1210" t="str">
        <f t="shared" si="95"/>
        <v/>
      </c>
      <c r="E313" s="1211">
        <f t="shared" si="97"/>
        <v>267</v>
      </c>
      <c r="F313" s="1053">
        <f t="shared" si="92"/>
        <v>0</v>
      </c>
      <c r="G313" s="1053">
        <f t="shared" si="93"/>
        <v>0</v>
      </c>
      <c r="H313" s="1053">
        <f t="shared" si="94"/>
        <v>0</v>
      </c>
      <c r="I313" s="913"/>
      <c r="J313" s="252"/>
      <c r="K313" s="198"/>
      <c r="L313" s="188"/>
      <c r="M313" s="458"/>
      <c r="N313" s="458"/>
      <c r="O313" s="458"/>
      <c r="P313" s="460"/>
      <c r="Q313" s="460"/>
      <c r="R313" s="213" t="str">
        <f t="shared" si="98"/>
        <v xml:space="preserve"> </v>
      </c>
      <c r="S313" s="85"/>
      <c r="T313" s="79"/>
      <c r="U313" s="79"/>
      <c r="V313" s="79"/>
      <c r="W313" s="79"/>
      <c r="X313" s="79"/>
      <c r="Y313" s="461"/>
      <c r="Z313" s="461"/>
      <c r="AA313" s="86"/>
      <c r="AB313" s="213" t="str">
        <f t="shared" si="96"/>
        <v xml:space="preserve"> </v>
      </c>
      <c r="AC313" s="85"/>
      <c r="AD313" s="459"/>
      <c r="AE313" s="462"/>
      <c r="AF313" s="459"/>
      <c r="AG313" s="1199"/>
      <c r="AH313" s="459"/>
      <c r="AI313" s="459"/>
      <c r="AJ313" s="213" t="str">
        <f t="shared" si="99"/>
        <v xml:space="preserve"> </v>
      </c>
      <c r="AK313" s="213" t="str">
        <f t="shared" si="100"/>
        <v xml:space="preserve"> </v>
      </c>
      <c r="AL313" s="213" t="str">
        <f t="shared" si="101"/>
        <v/>
      </c>
      <c r="AM313" s="457"/>
    </row>
    <row r="314" spans="1:39" ht="26.25" customHeight="1" thickTop="1" thickBot="1">
      <c r="A314" s="1208">
        <f>【A票】【D票】!$D$10</f>
        <v>0</v>
      </c>
      <c r="B314" s="1208">
        <f>【A票】【D票】!$H$10</f>
        <v>0</v>
      </c>
      <c r="C314" s="1209" t="str">
        <f>【A票】【D票】!$K$10</f>
        <v xml:space="preserve"> </v>
      </c>
      <c r="D314" s="1210" t="str">
        <f t="shared" si="95"/>
        <v/>
      </c>
      <c r="E314" s="1211">
        <f t="shared" si="97"/>
        <v>268</v>
      </c>
      <c r="F314" s="1053">
        <f t="shared" si="92"/>
        <v>0</v>
      </c>
      <c r="G314" s="1053">
        <f t="shared" si="93"/>
        <v>0</v>
      </c>
      <c r="H314" s="1053">
        <f t="shared" si="94"/>
        <v>0</v>
      </c>
      <c r="I314" s="913"/>
      <c r="J314" s="252"/>
      <c r="K314" s="198"/>
      <c r="L314" s="188"/>
      <c r="M314" s="458"/>
      <c r="N314" s="458"/>
      <c r="O314" s="458"/>
      <c r="P314" s="460"/>
      <c r="Q314" s="460"/>
      <c r="R314" s="213" t="str">
        <f t="shared" si="98"/>
        <v xml:space="preserve"> </v>
      </c>
      <c r="S314" s="85"/>
      <c r="T314" s="79"/>
      <c r="U314" s="79"/>
      <c r="V314" s="79"/>
      <c r="W314" s="79"/>
      <c r="X314" s="79"/>
      <c r="Y314" s="461"/>
      <c r="Z314" s="461"/>
      <c r="AA314" s="86"/>
      <c r="AB314" s="213" t="str">
        <f t="shared" si="96"/>
        <v xml:space="preserve"> </v>
      </c>
      <c r="AC314" s="85"/>
      <c r="AD314" s="459"/>
      <c r="AE314" s="462"/>
      <c r="AF314" s="459"/>
      <c r="AG314" s="1199"/>
      <c r="AH314" s="459"/>
      <c r="AI314" s="459"/>
      <c r="AJ314" s="213" t="str">
        <f t="shared" si="99"/>
        <v xml:space="preserve"> </v>
      </c>
      <c r="AK314" s="213" t="str">
        <f t="shared" si="100"/>
        <v xml:space="preserve"> </v>
      </c>
      <c r="AL314" s="213" t="str">
        <f t="shared" si="101"/>
        <v/>
      </c>
      <c r="AM314" s="457"/>
    </row>
    <row r="315" spans="1:39" ht="26.25" customHeight="1" thickTop="1" thickBot="1">
      <c r="A315" s="1208">
        <f>【A票】【D票】!$D$10</f>
        <v>0</v>
      </c>
      <c r="B315" s="1208">
        <f>【A票】【D票】!$H$10</f>
        <v>0</v>
      </c>
      <c r="C315" s="1209" t="str">
        <f>【A票】【D票】!$K$10</f>
        <v xml:space="preserve"> </v>
      </c>
      <c r="D315" s="1210" t="str">
        <f t="shared" si="95"/>
        <v/>
      </c>
      <c r="E315" s="1211">
        <f t="shared" si="97"/>
        <v>269</v>
      </c>
      <c r="F315" s="1053">
        <f t="shared" si="92"/>
        <v>0</v>
      </c>
      <c r="G315" s="1053">
        <f t="shared" si="93"/>
        <v>0</v>
      </c>
      <c r="H315" s="1053">
        <f t="shared" si="94"/>
        <v>0</v>
      </c>
      <c r="I315" s="913"/>
      <c r="J315" s="252"/>
      <c r="K315" s="198"/>
      <c r="L315" s="188"/>
      <c r="M315" s="458"/>
      <c r="N315" s="458"/>
      <c r="O315" s="458"/>
      <c r="P315" s="460"/>
      <c r="Q315" s="460"/>
      <c r="R315" s="213" t="str">
        <f t="shared" si="98"/>
        <v xml:space="preserve"> </v>
      </c>
      <c r="S315" s="85"/>
      <c r="T315" s="79"/>
      <c r="U315" s="79"/>
      <c r="V315" s="79"/>
      <c r="W315" s="79"/>
      <c r="X315" s="79"/>
      <c r="Y315" s="461"/>
      <c r="Z315" s="461"/>
      <c r="AA315" s="86"/>
      <c r="AB315" s="213" t="str">
        <f t="shared" si="96"/>
        <v xml:space="preserve"> </v>
      </c>
      <c r="AC315" s="85"/>
      <c r="AD315" s="459"/>
      <c r="AE315" s="462"/>
      <c r="AF315" s="459"/>
      <c r="AG315" s="1199"/>
      <c r="AH315" s="459"/>
      <c r="AI315" s="459"/>
      <c r="AJ315" s="213" t="str">
        <f t="shared" si="99"/>
        <v xml:space="preserve"> </v>
      </c>
      <c r="AK315" s="213" t="str">
        <f t="shared" si="100"/>
        <v xml:space="preserve"> </v>
      </c>
      <c r="AL315" s="213" t="str">
        <f t="shared" si="101"/>
        <v/>
      </c>
      <c r="AM315" s="457"/>
    </row>
    <row r="316" spans="1:39" ht="26.25" customHeight="1" thickTop="1" thickBot="1">
      <c r="A316" s="1208">
        <f>【A票】【D票】!$D$10</f>
        <v>0</v>
      </c>
      <c r="B316" s="1208">
        <f>【A票】【D票】!$H$10</f>
        <v>0</v>
      </c>
      <c r="C316" s="1209" t="str">
        <f>【A票】【D票】!$K$10</f>
        <v xml:space="preserve"> </v>
      </c>
      <c r="D316" s="1210" t="str">
        <f t="shared" si="95"/>
        <v/>
      </c>
      <c r="E316" s="1211">
        <f t="shared" si="97"/>
        <v>270</v>
      </c>
      <c r="F316" s="1053">
        <f t="shared" si="92"/>
        <v>0</v>
      </c>
      <c r="G316" s="1053">
        <f t="shared" si="93"/>
        <v>0</v>
      </c>
      <c r="H316" s="1053">
        <f t="shared" si="94"/>
        <v>0</v>
      </c>
      <c r="I316" s="913"/>
      <c r="J316" s="252"/>
      <c r="K316" s="198"/>
      <c r="L316" s="188"/>
      <c r="M316" s="458"/>
      <c r="N316" s="458"/>
      <c r="O316" s="458"/>
      <c r="P316" s="460"/>
      <c r="Q316" s="460"/>
      <c r="R316" s="213" t="str">
        <f t="shared" si="98"/>
        <v xml:space="preserve"> </v>
      </c>
      <c r="S316" s="85"/>
      <c r="T316" s="79"/>
      <c r="U316" s="79"/>
      <c r="V316" s="79"/>
      <c r="W316" s="79"/>
      <c r="X316" s="79"/>
      <c r="Y316" s="461"/>
      <c r="Z316" s="461"/>
      <c r="AA316" s="86"/>
      <c r="AB316" s="213" t="str">
        <f t="shared" si="96"/>
        <v xml:space="preserve"> </v>
      </c>
      <c r="AC316" s="85"/>
      <c r="AD316" s="459"/>
      <c r="AE316" s="462"/>
      <c r="AF316" s="459"/>
      <c r="AG316" s="1199"/>
      <c r="AH316" s="459"/>
      <c r="AI316" s="459"/>
      <c r="AJ316" s="213" t="str">
        <f t="shared" si="99"/>
        <v xml:space="preserve"> </v>
      </c>
      <c r="AK316" s="213" t="str">
        <f t="shared" si="100"/>
        <v xml:space="preserve"> </v>
      </c>
      <c r="AL316" s="213" t="str">
        <f t="shared" si="101"/>
        <v/>
      </c>
      <c r="AM316" s="457"/>
    </row>
    <row r="317" spans="1:39" ht="26.25" customHeight="1" thickTop="1" thickBot="1">
      <c r="A317" s="1208">
        <f>【A票】【D票】!$D$10</f>
        <v>0</v>
      </c>
      <c r="B317" s="1208">
        <f>【A票】【D票】!$H$10</f>
        <v>0</v>
      </c>
      <c r="C317" s="1209" t="str">
        <f>【A票】【D票】!$K$10</f>
        <v xml:space="preserve"> </v>
      </c>
      <c r="D317" s="1210" t="str">
        <f t="shared" si="95"/>
        <v/>
      </c>
      <c r="E317" s="1211">
        <f t="shared" si="97"/>
        <v>271</v>
      </c>
      <c r="F317" s="1053">
        <f t="shared" si="92"/>
        <v>0</v>
      </c>
      <c r="G317" s="1053">
        <f t="shared" si="93"/>
        <v>0</v>
      </c>
      <c r="H317" s="1053">
        <f t="shared" si="94"/>
        <v>0</v>
      </c>
      <c r="I317" s="913"/>
      <c r="J317" s="252"/>
      <c r="K317" s="198"/>
      <c r="L317" s="188"/>
      <c r="M317" s="458"/>
      <c r="N317" s="458"/>
      <c r="O317" s="458"/>
      <c r="P317" s="460"/>
      <c r="Q317" s="460"/>
      <c r="R317" s="213" t="str">
        <f t="shared" si="98"/>
        <v xml:space="preserve"> </v>
      </c>
      <c r="S317" s="85"/>
      <c r="T317" s="79"/>
      <c r="U317" s="79"/>
      <c r="V317" s="79"/>
      <c r="W317" s="79"/>
      <c r="X317" s="79"/>
      <c r="Y317" s="461"/>
      <c r="Z317" s="461"/>
      <c r="AA317" s="86"/>
      <c r="AB317" s="213" t="str">
        <f t="shared" si="96"/>
        <v xml:space="preserve"> </v>
      </c>
      <c r="AC317" s="85"/>
      <c r="AD317" s="459"/>
      <c r="AE317" s="462"/>
      <c r="AF317" s="459"/>
      <c r="AG317" s="1199"/>
      <c r="AH317" s="459"/>
      <c r="AI317" s="459"/>
      <c r="AJ317" s="213" t="str">
        <f t="shared" si="99"/>
        <v xml:space="preserve"> </v>
      </c>
      <c r="AK317" s="213" t="str">
        <f t="shared" si="100"/>
        <v xml:space="preserve"> </v>
      </c>
      <c r="AL317" s="213" t="str">
        <f t="shared" si="101"/>
        <v/>
      </c>
      <c r="AM317" s="457"/>
    </row>
    <row r="318" spans="1:39" ht="26.25" customHeight="1" thickTop="1" thickBot="1">
      <c r="A318" s="1208">
        <f>【A票】【D票】!$D$10</f>
        <v>0</v>
      </c>
      <c r="B318" s="1208">
        <f>【A票】【D票】!$H$10</f>
        <v>0</v>
      </c>
      <c r="C318" s="1209" t="str">
        <f>【A票】【D票】!$K$10</f>
        <v xml:space="preserve"> </v>
      </c>
      <c r="D318" s="1210" t="str">
        <f t="shared" si="95"/>
        <v/>
      </c>
      <c r="E318" s="1211">
        <f t="shared" si="97"/>
        <v>272</v>
      </c>
      <c r="F318" s="1053">
        <f t="shared" si="92"/>
        <v>0</v>
      </c>
      <c r="G318" s="1053">
        <f t="shared" si="93"/>
        <v>0</v>
      </c>
      <c r="H318" s="1053">
        <f t="shared" si="94"/>
        <v>0</v>
      </c>
      <c r="I318" s="913"/>
      <c r="J318" s="252"/>
      <c r="K318" s="198"/>
      <c r="L318" s="188"/>
      <c r="M318" s="458"/>
      <c r="N318" s="458"/>
      <c r="O318" s="458"/>
      <c r="P318" s="460"/>
      <c r="Q318" s="460"/>
      <c r="R318" s="213" t="str">
        <f t="shared" si="98"/>
        <v xml:space="preserve"> </v>
      </c>
      <c r="S318" s="85"/>
      <c r="T318" s="79"/>
      <c r="U318" s="79"/>
      <c r="V318" s="79"/>
      <c r="W318" s="79"/>
      <c r="X318" s="79"/>
      <c r="Y318" s="461"/>
      <c r="Z318" s="461"/>
      <c r="AA318" s="86"/>
      <c r="AB318" s="213" t="str">
        <f t="shared" si="96"/>
        <v xml:space="preserve"> </v>
      </c>
      <c r="AC318" s="85"/>
      <c r="AD318" s="459"/>
      <c r="AE318" s="462"/>
      <c r="AF318" s="459"/>
      <c r="AG318" s="1199"/>
      <c r="AH318" s="459"/>
      <c r="AI318" s="459"/>
      <c r="AJ318" s="213" t="str">
        <f t="shared" si="99"/>
        <v xml:space="preserve"> </v>
      </c>
      <c r="AK318" s="213" t="str">
        <f t="shared" si="100"/>
        <v xml:space="preserve"> </v>
      </c>
      <c r="AL318" s="213" t="str">
        <f t="shared" si="101"/>
        <v/>
      </c>
      <c r="AM318" s="457"/>
    </row>
    <row r="319" spans="1:39" ht="26.25" customHeight="1" thickTop="1" thickBot="1">
      <c r="A319" s="1208">
        <f>【A票】【D票】!$D$10</f>
        <v>0</v>
      </c>
      <c r="B319" s="1208">
        <f>【A票】【D票】!$H$10</f>
        <v>0</v>
      </c>
      <c r="C319" s="1209" t="str">
        <f>【A票】【D票】!$K$10</f>
        <v xml:space="preserve"> </v>
      </c>
      <c r="D319" s="1210" t="str">
        <f t="shared" si="95"/>
        <v/>
      </c>
      <c r="E319" s="1211">
        <f t="shared" si="97"/>
        <v>273</v>
      </c>
      <c r="F319" s="1053">
        <f t="shared" si="92"/>
        <v>0</v>
      </c>
      <c r="G319" s="1053">
        <f t="shared" si="93"/>
        <v>0</v>
      </c>
      <c r="H319" s="1053">
        <f t="shared" si="94"/>
        <v>0</v>
      </c>
      <c r="I319" s="913"/>
      <c r="J319" s="252"/>
      <c r="K319" s="198"/>
      <c r="L319" s="188"/>
      <c r="M319" s="458"/>
      <c r="N319" s="458"/>
      <c r="O319" s="458"/>
      <c r="P319" s="460"/>
      <c r="Q319" s="460"/>
      <c r="R319" s="213" t="str">
        <f t="shared" si="98"/>
        <v xml:space="preserve"> </v>
      </c>
      <c r="S319" s="85"/>
      <c r="T319" s="79"/>
      <c r="U319" s="79"/>
      <c r="V319" s="79"/>
      <c r="W319" s="79"/>
      <c r="X319" s="79"/>
      <c r="Y319" s="461"/>
      <c r="Z319" s="461"/>
      <c r="AA319" s="86"/>
      <c r="AB319" s="213" t="str">
        <f t="shared" si="96"/>
        <v xml:space="preserve"> </v>
      </c>
      <c r="AC319" s="85"/>
      <c r="AD319" s="459"/>
      <c r="AE319" s="462"/>
      <c r="AF319" s="459"/>
      <c r="AG319" s="1199"/>
      <c r="AH319" s="459"/>
      <c r="AI319" s="459"/>
      <c r="AJ319" s="213" t="str">
        <f t="shared" si="99"/>
        <v xml:space="preserve"> </v>
      </c>
      <c r="AK319" s="213" t="str">
        <f t="shared" si="100"/>
        <v xml:space="preserve"> </v>
      </c>
      <c r="AL319" s="213" t="str">
        <f t="shared" si="101"/>
        <v/>
      </c>
      <c r="AM319" s="457"/>
    </row>
    <row r="320" spans="1:39" ht="26.25" customHeight="1" thickTop="1" thickBot="1">
      <c r="A320" s="1208">
        <f>【A票】【D票】!$D$10</f>
        <v>0</v>
      </c>
      <c r="B320" s="1208">
        <f>【A票】【D票】!$H$10</f>
        <v>0</v>
      </c>
      <c r="C320" s="1209" t="str">
        <f>【A票】【D票】!$K$10</f>
        <v xml:space="preserve"> </v>
      </c>
      <c r="D320" s="1210" t="str">
        <f t="shared" si="95"/>
        <v/>
      </c>
      <c r="E320" s="1211">
        <f t="shared" si="97"/>
        <v>274</v>
      </c>
      <c r="F320" s="1053">
        <f t="shared" si="92"/>
        <v>0</v>
      </c>
      <c r="G320" s="1053">
        <f t="shared" si="93"/>
        <v>0</v>
      </c>
      <c r="H320" s="1053">
        <f t="shared" si="94"/>
        <v>0</v>
      </c>
      <c r="I320" s="913"/>
      <c r="J320" s="252"/>
      <c r="K320" s="198"/>
      <c r="L320" s="188"/>
      <c r="M320" s="458"/>
      <c r="N320" s="458"/>
      <c r="O320" s="458"/>
      <c r="P320" s="460"/>
      <c r="Q320" s="460"/>
      <c r="R320" s="213" t="str">
        <f t="shared" si="98"/>
        <v xml:space="preserve"> </v>
      </c>
      <c r="S320" s="85"/>
      <c r="T320" s="79"/>
      <c r="U320" s="79"/>
      <c r="V320" s="79"/>
      <c r="W320" s="79"/>
      <c r="X320" s="79"/>
      <c r="Y320" s="461"/>
      <c r="Z320" s="461"/>
      <c r="AA320" s="86"/>
      <c r="AB320" s="213" t="str">
        <f t="shared" si="96"/>
        <v xml:space="preserve"> </v>
      </c>
      <c r="AC320" s="85"/>
      <c r="AD320" s="459"/>
      <c r="AE320" s="462"/>
      <c r="AF320" s="459"/>
      <c r="AG320" s="1199"/>
      <c r="AH320" s="459"/>
      <c r="AI320" s="459"/>
      <c r="AJ320" s="213" t="str">
        <f t="shared" si="99"/>
        <v xml:space="preserve"> </v>
      </c>
      <c r="AK320" s="213" t="str">
        <f t="shared" si="100"/>
        <v xml:space="preserve"> </v>
      </c>
      <c r="AL320" s="213" t="str">
        <f t="shared" si="101"/>
        <v/>
      </c>
      <c r="AM320" s="457"/>
    </row>
    <row r="321" spans="1:39" ht="26.25" customHeight="1" thickTop="1" thickBot="1">
      <c r="A321" s="1208">
        <f>【A票】【D票】!$D$10</f>
        <v>0</v>
      </c>
      <c r="B321" s="1208">
        <f>【A票】【D票】!$H$10</f>
        <v>0</v>
      </c>
      <c r="C321" s="1209" t="str">
        <f>【A票】【D票】!$K$10</f>
        <v xml:space="preserve"> </v>
      </c>
      <c r="D321" s="1210" t="str">
        <f t="shared" si="95"/>
        <v/>
      </c>
      <c r="E321" s="1211">
        <f t="shared" si="97"/>
        <v>275</v>
      </c>
      <c r="F321" s="1053">
        <f t="shared" si="92"/>
        <v>0</v>
      </c>
      <c r="G321" s="1053">
        <f t="shared" si="93"/>
        <v>0</v>
      </c>
      <c r="H321" s="1053">
        <f t="shared" si="94"/>
        <v>0</v>
      </c>
      <c r="I321" s="913"/>
      <c r="J321" s="252"/>
      <c r="K321" s="198"/>
      <c r="L321" s="188"/>
      <c r="M321" s="458"/>
      <c r="N321" s="458"/>
      <c r="O321" s="458"/>
      <c r="P321" s="460"/>
      <c r="Q321" s="460"/>
      <c r="R321" s="213" t="str">
        <f t="shared" si="98"/>
        <v xml:space="preserve"> </v>
      </c>
      <c r="S321" s="85"/>
      <c r="T321" s="79"/>
      <c r="U321" s="79"/>
      <c r="V321" s="79"/>
      <c r="W321" s="79"/>
      <c r="X321" s="79"/>
      <c r="Y321" s="461"/>
      <c r="Z321" s="461"/>
      <c r="AA321" s="86"/>
      <c r="AB321" s="213" t="str">
        <f t="shared" si="96"/>
        <v xml:space="preserve"> </v>
      </c>
      <c r="AC321" s="85"/>
      <c r="AD321" s="459"/>
      <c r="AE321" s="462"/>
      <c r="AF321" s="459"/>
      <c r="AG321" s="1199"/>
      <c r="AH321" s="459"/>
      <c r="AI321" s="459"/>
      <c r="AJ321" s="213" t="str">
        <f t="shared" si="99"/>
        <v xml:space="preserve"> </v>
      </c>
      <c r="AK321" s="213" t="str">
        <f t="shared" si="100"/>
        <v xml:space="preserve"> </v>
      </c>
      <c r="AL321" s="213" t="str">
        <f t="shared" si="101"/>
        <v/>
      </c>
      <c r="AM321" s="457"/>
    </row>
    <row r="322" spans="1:39" ht="26.25" customHeight="1" thickTop="1" thickBot="1">
      <c r="A322" s="1208">
        <f>【A票】【D票】!$D$10</f>
        <v>0</v>
      </c>
      <c r="B322" s="1208">
        <f>【A票】【D票】!$H$10</f>
        <v>0</v>
      </c>
      <c r="C322" s="1209" t="str">
        <f>【A票】【D票】!$K$10</f>
        <v xml:space="preserve"> </v>
      </c>
      <c r="D322" s="1210" t="str">
        <f t="shared" si="95"/>
        <v/>
      </c>
      <c r="E322" s="1211">
        <f t="shared" si="97"/>
        <v>276</v>
      </c>
      <c r="F322" s="1053">
        <f t="shared" si="92"/>
        <v>0</v>
      </c>
      <c r="G322" s="1053">
        <f t="shared" si="93"/>
        <v>0</v>
      </c>
      <c r="H322" s="1053">
        <f t="shared" si="94"/>
        <v>0</v>
      </c>
      <c r="I322" s="913"/>
      <c r="J322" s="252"/>
      <c r="K322" s="198"/>
      <c r="L322" s="188"/>
      <c r="M322" s="458"/>
      <c r="N322" s="458"/>
      <c r="O322" s="458"/>
      <c r="P322" s="460"/>
      <c r="Q322" s="460"/>
      <c r="R322" s="213" t="str">
        <f t="shared" si="98"/>
        <v xml:space="preserve"> </v>
      </c>
      <c r="S322" s="85"/>
      <c r="T322" s="79"/>
      <c r="U322" s="79"/>
      <c r="V322" s="79"/>
      <c r="W322" s="79"/>
      <c r="X322" s="79"/>
      <c r="Y322" s="461"/>
      <c r="Z322" s="461"/>
      <c r="AA322" s="86"/>
      <c r="AB322" s="213" t="str">
        <f t="shared" si="96"/>
        <v xml:space="preserve"> </v>
      </c>
      <c r="AC322" s="85"/>
      <c r="AD322" s="459"/>
      <c r="AE322" s="462"/>
      <c r="AF322" s="459"/>
      <c r="AG322" s="1199"/>
      <c r="AH322" s="459"/>
      <c r="AI322" s="459"/>
      <c r="AJ322" s="213" t="str">
        <f t="shared" si="99"/>
        <v xml:space="preserve"> </v>
      </c>
      <c r="AK322" s="213" t="str">
        <f t="shared" si="100"/>
        <v xml:space="preserve"> </v>
      </c>
      <c r="AL322" s="213" t="str">
        <f t="shared" si="101"/>
        <v/>
      </c>
      <c r="AM322" s="457"/>
    </row>
    <row r="323" spans="1:39" ht="26.25" customHeight="1" thickTop="1" thickBot="1">
      <c r="A323" s="1208">
        <f>【A票】【D票】!$D$10</f>
        <v>0</v>
      </c>
      <c r="B323" s="1208">
        <f>【A票】【D票】!$H$10</f>
        <v>0</v>
      </c>
      <c r="C323" s="1209" t="str">
        <f>【A票】【D票】!$K$10</f>
        <v xml:space="preserve"> </v>
      </c>
      <c r="D323" s="1210" t="str">
        <f t="shared" si="95"/>
        <v/>
      </c>
      <c r="E323" s="1211">
        <f t="shared" si="97"/>
        <v>277</v>
      </c>
      <c r="F323" s="1053">
        <f t="shared" si="92"/>
        <v>0</v>
      </c>
      <c r="G323" s="1053">
        <f t="shared" si="93"/>
        <v>0</v>
      </c>
      <c r="H323" s="1053">
        <f t="shared" si="94"/>
        <v>0</v>
      </c>
      <c r="I323" s="913"/>
      <c r="J323" s="252"/>
      <c r="K323" s="198"/>
      <c r="L323" s="188"/>
      <c r="M323" s="458"/>
      <c r="N323" s="458"/>
      <c r="O323" s="458"/>
      <c r="P323" s="460"/>
      <c r="Q323" s="460"/>
      <c r="R323" s="213" t="str">
        <f t="shared" si="98"/>
        <v xml:space="preserve"> </v>
      </c>
      <c r="S323" s="85"/>
      <c r="T323" s="79"/>
      <c r="U323" s="79"/>
      <c r="V323" s="79"/>
      <c r="W323" s="79"/>
      <c r="X323" s="79"/>
      <c r="Y323" s="461"/>
      <c r="Z323" s="461"/>
      <c r="AA323" s="86"/>
      <c r="AB323" s="213" t="str">
        <f t="shared" si="96"/>
        <v xml:space="preserve"> </v>
      </c>
      <c r="AC323" s="85"/>
      <c r="AD323" s="459"/>
      <c r="AE323" s="462"/>
      <c r="AF323" s="459"/>
      <c r="AG323" s="1199"/>
      <c r="AH323" s="459"/>
      <c r="AI323" s="459"/>
      <c r="AJ323" s="213" t="str">
        <f t="shared" si="99"/>
        <v xml:space="preserve"> </v>
      </c>
      <c r="AK323" s="213" t="str">
        <f t="shared" si="100"/>
        <v xml:space="preserve"> </v>
      </c>
      <c r="AL323" s="213" t="str">
        <f t="shared" si="101"/>
        <v/>
      </c>
      <c r="AM323" s="457"/>
    </row>
    <row r="324" spans="1:39" ht="26.25" customHeight="1" thickTop="1" thickBot="1">
      <c r="A324" s="1208">
        <f>【A票】【D票】!$D$10</f>
        <v>0</v>
      </c>
      <c r="B324" s="1208">
        <f>【A票】【D票】!$H$10</f>
        <v>0</v>
      </c>
      <c r="C324" s="1209" t="str">
        <f>【A票】【D票】!$K$10</f>
        <v xml:space="preserve"> </v>
      </c>
      <c r="D324" s="1210" t="str">
        <f t="shared" si="95"/>
        <v/>
      </c>
      <c r="E324" s="1211">
        <f t="shared" si="97"/>
        <v>278</v>
      </c>
      <c r="F324" s="1053">
        <f t="shared" si="92"/>
        <v>0</v>
      </c>
      <c r="G324" s="1053">
        <f t="shared" si="93"/>
        <v>0</v>
      </c>
      <c r="H324" s="1053">
        <f t="shared" si="94"/>
        <v>0</v>
      </c>
      <c r="I324" s="913"/>
      <c r="J324" s="252"/>
      <c r="K324" s="198"/>
      <c r="L324" s="188"/>
      <c r="M324" s="458"/>
      <c r="N324" s="458"/>
      <c r="O324" s="458"/>
      <c r="P324" s="460"/>
      <c r="Q324" s="460"/>
      <c r="R324" s="213" t="str">
        <f t="shared" si="98"/>
        <v xml:space="preserve"> </v>
      </c>
      <c r="S324" s="85"/>
      <c r="T324" s="79"/>
      <c r="U324" s="79"/>
      <c r="V324" s="79"/>
      <c r="W324" s="79"/>
      <c r="X324" s="79"/>
      <c r="Y324" s="461"/>
      <c r="Z324" s="461"/>
      <c r="AA324" s="86"/>
      <c r="AB324" s="213" t="str">
        <f t="shared" si="96"/>
        <v xml:space="preserve"> </v>
      </c>
      <c r="AC324" s="85"/>
      <c r="AD324" s="459"/>
      <c r="AE324" s="462"/>
      <c r="AF324" s="459"/>
      <c r="AG324" s="1199"/>
      <c r="AH324" s="459"/>
      <c r="AI324" s="459"/>
      <c r="AJ324" s="213" t="str">
        <f t="shared" si="99"/>
        <v xml:space="preserve"> </v>
      </c>
      <c r="AK324" s="213" t="str">
        <f t="shared" si="100"/>
        <v xml:space="preserve"> </v>
      </c>
      <c r="AL324" s="213" t="str">
        <f t="shared" si="101"/>
        <v/>
      </c>
      <c r="AM324" s="457"/>
    </row>
    <row r="325" spans="1:39" ht="26.25" customHeight="1" thickTop="1" thickBot="1">
      <c r="A325" s="1208">
        <f>【A票】【D票】!$D$10</f>
        <v>0</v>
      </c>
      <c r="B325" s="1208">
        <f>【A票】【D票】!$H$10</f>
        <v>0</v>
      </c>
      <c r="C325" s="1209" t="str">
        <f>【A票】【D票】!$K$10</f>
        <v xml:space="preserve"> </v>
      </c>
      <c r="D325" s="1210" t="str">
        <f t="shared" si="95"/>
        <v/>
      </c>
      <c r="E325" s="1211">
        <f t="shared" si="97"/>
        <v>279</v>
      </c>
      <c r="F325" s="1053">
        <f t="shared" ref="F325:F346" si="102">IF(K325&gt;0,K325,IF(F324&gt;1,F324-1,0))</f>
        <v>0</v>
      </c>
      <c r="G325" s="1053">
        <f t="shared" ref="G325:G346" si="103">IF(L325&gt;0,L325,IF(G324&gt;1,G324-1,0))</f>
        <v>0</v>
      </c>
      <c r="H325" s="1053">
        <f t="shared" ref="H325:H346" si="104">IF(MAX(K325:L325)&gt;0,MAX(K325:L325),IF(H324&gt;1,H324-1,0))</f>
        <v>0</v>
      </c>
      <c r="I325" s="913"/>
      <c r="J325" s="252"/>
      <c r="K325" s="198"/>
      <c r="L325" s="188"/>
      <c r="M325" s="458"/>
      <c r="N325" s="458"/>
      <c r="O325" s="458"/>
      <c r="P325" s="460"/>
      <c r="Q325" s="460"/>
      <c r="R325" s="213" t="str">
        <f t="shared" si="98"/>
        <v xml:space="preserve"> </v>
      </c>
      <c r="S325" s="85"/>
      <c r="T325" s="79"/>
      <c r="U325" s="79"/>
      <c r="V325" s="79"/>
      <c r="W325" s="79"/>
      <c r="X325" s="79"/>
      <c r="Y325" s="461"/>
      <c r="Z325" s="461"/>
      <c r="AA325" s="86"/>
      <c r="AB325" s="213" t="str">
        <f t="shared" si="96"/>
        <v xml:space="preserve"> </v>
      </c>
      <c r="AC325" s="85"/>
      <c r="AD325" s="459"/>
      <c r="AE325" s="462"/>
      <c r="AF325" s="459"/>
      <c r="AG325" s="1199"/>
      <c r="AH325" s="459"/>
      <c r="AI325" s="459"/>
      <c r="AJ325" s="213" t="str">
        <f t="shared" si="99"/>
        <v xml:space="preserve"> </v>
      </c>
      <c r="AK325" s="213" t="str">
        <f t="shared" si="100"/>
        <v xml:space="preserve"> </v>
      </c>
      <c r="AL325" s="213" t="str">
        <f t="shared" si="101"/>
        <v/>
      </c>
      <c r="AM325" s="457"/>
    </row>
    <row r="326" spans="1:39" ht="26.25" customHeight="1" thickTop="1" thickBot="1">
      <c r="A326" s="1208">
        <f>【A票】【D票】!$D$10</f>
        <v>0</v>
      </c>
      <c r="B326" s="1208">
        <f>【A票】【D票】!$H$10</f>
        <v>0</v>
      </c>
      <c r="C326" s="1209" t="str">
        <f>【A票】【D票】!$K$10</f>
        <v xml:space="preserve"> </v>
      </c>
      <c r="D326" s="1210" t="str">
        <f t="shared" si="95"/>
        <v/>
      </c>
      <c r="E326" s="1211">
        <f t="shared" si="97"/>
        <v>280</v>
      </c>
      <c r="F326" s="1053">
        <f t="shared" si="102"/>
        <v>0</v>
      </c>
      <c r="G326" s="1053">
        <f t="shared" si="103"/>
        <v>0</v>
      </c>
      <c r="H326" s="1053">
        <f t="shared" si="104"/>
        <v>0</v>
      </c>
      <c r="I326" s="913"/>
      <c r="J326" s="252"/>
      <c r="K326" s="198"/>
      <c r="L326" s="188"/>
      <c r="M326" s="458"/>
      <c r="N326" s="458"/>
      <c r="O326" s="458"/>
      <c r="P326" s="460"/>
      <c r="Q326" s="460"/>
      <c r="R326" s="213" t="str">
        <f t="shared" si="98"/>
        <v xml:space="preserve"> </v>
      </c>
      <c r="S326" s="85"/>
      <c r="T326" s="79"/>
      <c r="U326" s="79"/>
      <c r="V326" s="79"/>
      <c r="W326" s="79"/>
      <c r="X326" s="79"/>
      <c r="Y326" s="461"/>
      <c r="Z326" s="461"/>
      <c r="AA326" s="86"/>
      <c r="AB326" s="213" t="str">
        <f t="shared" si="96"/>
        <v xml:space="preserve"> </v>
      </c>
      <c r="AC326" s="85"/>
      <c r="AD326" s="459"/>
      <c r="AE326" s="462"/>
      <c r="AF326" s="459"/>
      <c r="AG326" s="1199"/>
      <c r="AH326" s="459"/>
      <c r="AI326" s="459"/>
      <c r="AJ326" s="213" t="str">
        <f t="shared" si="99"/>
        <v xml:space="preserve"> </v>
      </c>
      <c r="AK326" s="213" t="str">
        <f t="shared" si="100"/>
        <v xml:space="preserve"> </v>
      </c>
      <c r="AL326" s="213" t="str">
        <f t="shared" si="101"/>
        <v/>
      </c>
      <c r="AM326" s="457"/>
    </row>
    <row r="327" spans="1:39" ht="26.25" customHeight="1" thickTop="1" thickBot="1">
      <c r="A327" s="1208">
        <f>【A票】【D票】!$D$10</f>
        <v>0</v>
      </c>
      <c r="B327" s="1208">
        <f>【A票】【D票】!$H$10</f>
        <v>0</v>
      </c>
      <c r="C327" s="1209" t="str">
        <f>【A票】【D票】!$K$10</f>
        <v xml:space="preserve"> </v>
      </c>
      <c r="D327" s="1210" t="str">
        <f t="shared" si="95"/>
        <v/>
      </c>
      <c r="E327" s="1211">
        <f t="shared" si="97"/>
        <v>281</v>
      </c>
      <c r="F327" s="1053">
        <f t="shared" si="102"/>
        <v>0</v>
      </c>
      <c r="G327" s="1053">
        <f t="shared" si="103"/>
        <v>0</v>
      </c>
      <c r="H327" s="1053">
        <f t="shared" si="104"/>
        <v>0</v>
      </c>
      <c r="I327" s="913"/>
      <c r="J327" s="252"/>
      <c r="K327" s="198"/>
      <c r="L327" s="188"/>
      <c r="M327" s="458"/>
      <c r="N327" s="458"/>
      <c r="O327" s="458"/>
      <c r="P327" s="460"/>
      <c r="Q327" s="460"/>
      <c r="R327" s="213" t="str">
        <f t="shared" si="98"/>
        <v xml:space="preserve"> </v>
      </c>
      <c r="S327" s="85"/>
      <c r="T327" s="79"/>
      <c r="U327" s="79"/>
      <c r="V327" s="79"/>
      <c r="W327" s="79"/>
      <c r="X327" s="79"/>
      <c r="Y327" s="461"/>
      <c r="Z327" s="461"/>
      <c r="AA327" s="86"/>
      <c r="AB327" s="213" t="str">
        <f t="shared" si="96"/>
        <v xml:space="preserve"> </v>
      </c>
      <c r="AC327" s="85"/>
      <c r="AD327" s="459"/>
      <c r="AE327" s="462"/>
      <c r="AF327" s="459"/>
      <c r="AG327" s="1199"/>
      <c r="AH327" s="459"/>
      <c r="AI327" s="459"/>
      <c r="AJ327" s="213" t="str">
        <f t="shared" si="99"/>
        <v xml:space="preserve"> </v>
      </c>
      <c r="AK327" s="213" t="str">
        <f t="shared" si="100"/>
        <v xml:space="preserve"> </v>
      </c>
      <c r="AL327" s="213" t="str">
        <f t="shared" si="101"/>
        <v/>
      </c>
      <c r="AM327" s="457"/>
    </row>
    <row r="328" spans="1:39" ht="26.25" customHeight="1" thickTop="1" thickBot="1">
      <c r="A328" s="1208">
        <f>【A票】【D票】!$D$10</f>
        <v>0</v>
      </c>
      <c r="B328" s="1208">
        <f>【A票】【D票】!$H$10</f>
        <v>0</v>
      </c>
      <c r="C328" s="1209" t="str">
        <f>【A票】【D票】!$K$10</f>
        <v xml:space="preserve"> </v>
      </c>
      <c r="D328" s="1210" t="str">
        <f t="shared" si="95"/>
        <v/>
      </c>
      <c r="E328" s="1211">
        <f t="shared" si="97"/>
        <v>282</v>
      </c>
      <c r="F328" s="1053">
        <f t="shared" si="102"/>
        <v>0</v>
      </c>
      <c r="G328" s="1053">
        <f t="shared" si="103"/>
        <v>0</v>
      </c>
      <c r="H328" s="1053">
        <f t="shared" si="104"/>
        <v>0</v>
      </c>
      <c r="I328" s="913"/>
      <c r="J328" s="252"/>
      <c r="K328" s="198"/>
      <c r="L328" s="188"/>
      <c r="M328" s="458"/>
      <c r="N328" s="458"/>
      <c r="O328" s="458"/>
      <c r="P328" s="460"/>
      <c r="Q328" s="460"/>
      <c r="R328" s="213" t="str">
        <f t="shared" si="98"/>
        <v xml:space="preserve"> </v>
      </c>
      <c r="S328" s="85"/>
      <c r="T328" s="79"/>
      <c r="U328" s="79"/>
      <c r="V328" s="79"/>
      <c r="W328" s="79"/>
      <c r="X328" s="79"/>
      <c r="Y328" s="461"/>
      <c r="Z328" s="461"/>
      <c r="AA328" s="86"/>
      <c r="AB328" s="213" t="str">
        <f t="shared" si="96"/>
        <v xml:space="preserve"> </v>
      </c>
      <c r="AC328" s="85"/>
      <c r="AD328" s="459"/>
      <c r="AE328" s="462"/>
      <c r="AF328" s="459"/>
      <c r="AG328" s="1199"/>
      <c r="AH328" s="459"/>
      <c r="AI328" s="459"/>
      <c r="AJ328" s="213" t="str">
        <f t="shared" si="99"/>
        <v xml:space="preserve"> </v>
      </c>
      <c r="AK328" s="213" t="str">
        <f t="shared" si="100"/>
        <v xml:space="preserve"> </v>
      </c>
      <c r="AL328" s="213" t="str">
        <f t="shared" si="101"/>
        <v/>
      </c>
      <c r="AM328" s="457"/>
    </row>
    <row r="329" spans="1:39" ht="26.25" customHeight="1" thickTop="1" thickBot="1">
      <c r="A329" s="1208">
        <f>【A票】【D票】!$D$10</f>
        <v>0</v>
      </c>
      <c r="B329" s="1208">
        <f>【A票】【D票】!$H$10</f>
        <v>0</v>
      </c>
      <c r="C329" s="1209" t="str">
        <f>【A票】【D票】!$K$10</f>
        <v xml:space="preserve"> </v>
      </c>
      <c r="D329" s="1210" t="str">
        <f t="shared" si="95"/>
        <v/>
      </c>
      <c r="E329" s="1211">
        <f t="shared" si="97"/>
        <v>283</v>
      </c>
      <c r="F329" s="1053">
        <f t="shared" si="102"/>
        <v>0</v>
      </c>
      <c r="G329" s="1053">
        <f t="shared" si="103"/>
        <v>0</v>
      </c>
      <c r="H329" s="1053">
        <f t="shared" si="104"/>
        <v>0</v>
      </c>
      <c r="I329" s="913"/>
      <c r="J329" s="252"/>
      <c r="K329" s="198"/>
      <c r="L329" s="188"/>
      <c r="M329" s="458"/>
      <c r="N329" s="458"/>
      <c r="O329" s="458"/>
      <c r="P329" s="460"/>
      <c r="Q329" s="460"/>
      <c r="R329" s="213" t="str">
        <f t="shared" si="98"/>
        <v xml:space="preserve"> </v>
      </c>
      <c r="S329" s="85"/>
      <c r="T329" s="79"/>
      <c r="U329" s="79"/>
      <c r="V329" s="79"/>
      <c r="W329" s="79"/>
      <c r="X329" s="79"/>
      <c r="Y329" s="461"/>
      <c r="Z329" s="461"/>
      <c r="AA329" s="86"/>
      <c r="AB329" s="213" t="str">
        <f t="shared" si="96"/>
        <v xml:space="preserve"> </v>
      </c>
      <c r="AC329" s="85"/>
      <c r="AD329" s="459"/>
      <c r="AE329" s="462"/>
      <c r="AF329" s="459"/>
      <c r="AG329" s="1199"/>
      <c r="AH329" s="459"/>
      <c r="AI329" s="459"/>
      <c r="AJ329" s="213" t="str">
        <f t="shared" si="99"/>
        <v xml:space="preserve"> </v>
      </c>
      <c r="AK329" s="213" t="str">
        <f t="shared" si="100"/>
        <v xml:space="preserve"> </v>
      </c>
      <c r="AL329" s="213" t="str">
        <f t="shared" si="101"/>
        <v/>
      </c>
      <c r="AM329" s="457"/>
    </row>
    <row r="330" spans="1:39" ht="26.25" customHeight="1" thickTop="1" thickBot="1">
      <c r="A330" s="1208">
        <f>【A票】【D票】!$D$10</f>
        <v>0</v>
      </c>
      <c r="B330" s="1208">
        <f>【A票】【D票】!$H$10</f>
        <v>0</v>
      </c>
      <c r="C330" s="1209" t="str">
        <f>【A票】【D票】!$K$10</f>
        <v xml:space="preserve"> </v>
      </c>
      <c r="D330" s="1210" t="str">
        <f t="shared" si="95"/>
        <v/>
      </c>
      <c r="E330" s="1211">
        <f t="shared" si="97"/>
        <v>284</v>
      </c>
      <c r="F330" s="1053">
        <f t="shared" si="102"/>
        <v>0</v>
      </c>
      <c r="G330" s="1053">
        <f t="shared" si="103"/>
        <v>0</v>
      </c>
      <c r="H330" s="1053">
        <f t="shared" si="104"/>
        <v>0</v>
      </c>
      <c r="I330" s="913"/>
      <c r="J330" s="252"/>
      <c r="K330" s="198"/>
      <c r="L330" s="188"/>
      <c r="M330" s="458"/>
      <c r="N330" s="458"/>
      <c r="O330" s="458"/>
      <c r="P330" s="460"/>
      <c r="Q330" s="460"/>
      <c r="R330" s="213" t="str">
        <f t="shared" si="98"/>
        <v xml:space="preserve"> </v>
      </c>
      <c r="S330" s="85"/>
      <c r="T330" s="79"/>
      <c r="U330" s="79"/>
      <c r="V330" s="79"/>
      <c r="W330" s="79"/>
      <c r="X330" s="79"/>
      <c r="Y330" s="461"/>
      <c r="Z330" s="461"/>
      <c r="AA330" s="86"/>
      <c r="AB330" s="213" t="str">
        <f t="shared" si="96"/>
        <v xml:space="preserve"> </v>
      </c>
      <c r="AC330" s="85"/>
      <c r="AD330" s="459"/>
      <c r="AE330" s="462"/>
      <c r="AF330" s="459"/>
      <c r="AG330" s="1199"/>
      <c r="AH330" s="459"/>
      <c r="AI330" s="459"/>
      <c r="AJ330" s="213" t="str">
        <f t="shared" si="99"/>
        <v xml:space="preserve"> </v>
      </c>
      <c r="AK330" s="213" t="str">
        <f t="shared" si="100"/>
        <v xml:space="preserve"> </v>
      </c>
      <c r="AL330" s="213" t="str">
        <f t="shared" si="101"/>
        <v/>
      </c>
      <c r="AM330" s="457"/>
    </row>
    <row r="331" spans="1:39" ht="26.25" customHeight="1" thickTop="1" thickBot="1">
      <c r="A331" s="1208">
        <f>【A票】【D票】!$D$10</f>
        <v>0</v>
      </c>
      <c r="B331" s="1208">
        <f>【A票】【D票】!$H$10</f>
        <v>0</v>
      </c>
      <c r="C331" s="1209" t="str">
        <f>【A票】【D票】!$K$10</f>
        <v xml:space="preserve"> </v>
      </c>
      <c r="D331" s="1210" t="str">
        <f t="shared" ref="D331:D346" si="105">IF(AND(H331&gt;0,COUNT(K331,L331)&gt;0),J331,IF(H331=0,"",D129))</f>
        <v/>
      </c>
      <c r="E331" s="1211">
        <f t="shared" si="97"/>
        <v>285</v>
      </c>
      <c r="F331" s="1053">
        <f t="shared" si="102"/>
        <v>0</v>
      </c>
      <c r="G331" s="1053">
        <f t="shared" si="103"/>
        <v>0</v>
      </c>
      <c r="H331" s="1053">
        <f t="shared" si="104"/>
        <v>0</v>
      </c>
      <c r="I331" s="913"/>
      <c r="J331" s="252"/>
      <c r="K331" s="198"/>
      <c r="L331" s="188"/>
      <c r="M331" s="458"/>
      <c r="N331" s="458"/>
      <c r="O331" s="458"/>
      <c r="P331" s="460"/>
      <c r="Q331" s="460"/>
      <c r="R331" s="213" t="str">
        <f t="shared" si="98"/>
        <v xml:space="preserve"> </v>
      </c>
      <c r="S331" s="85"/>
      <c r="T331" s="79"/>
      <c r="U331" s="79"/>
      <c r="V331" s="79"/>
      <c r="W331" s="79"/>
      <c r="X331" s="79"/>
      <c r="Y331" s="461"/>
      <c r="Z331" s="461"/>
      <c r="AA331" s="86"/>
      <c r="AB331" s="213" t="str">
        <f t="shared" si="96"/>
        <v xml:space="preserve"> </v>
      </c>
      <c r="AC331" s="85"/>
      <c r="AD331" s="459"/>
      <c r="AE331" s="462"/>
      <c r="AF331" s="459"/>
      <c r="AG331" s="1199"/>
      <c r="AH331" s="459"/>
      <c r="AI331" s="459"/>
      <c r="AJ331" s="213" t="str">
        <f t="shared" si="99"/>
        <v xml:space="preserve"> </v>
      </c>
      <c r="AK331" s="213" t="str">
        <f t="shared" si="100"/>
        <v xml:space="preserve"> </v>
      </c>
      <c r="AL331" s="213" t="str">
        <f t="shared" si="101"/>
        <v/>
      </c>
      <c r="AM331" s="457"/>
    </row>
    <row r="332" spans="1:39" ht="26.25" customHeight="1" thickTop="1" thickBot="1">
      <c r="A332" s="1208">
        <f>【A票】【D票】!$D$10</f>
        <v>0</v>
      </c>
      <c r="B332" s="1208">
        <f>【A票】【D票】!$H$10</f>
        <v>0</v>
      </c>
      <c r="C332" s="1209" t="str">
        <f>【A票】【D票】!$K$10</f>
        <v xml:space="preserve"> </v>
      </c>
      <c r="D332" s="1210" t="str">
        <f t="shared" si="105"/>
        <v/>
      </c>
      <c r="E332" s="1211">
        <f t="shared" si="97"/>
        <v>286</v>
      </c>
      <c r="F332" s="1053">
        <f t="shared" si="102"/>
        <v>0</v>
      </c>
      <c r="G332" s="1053">
        <f t="shared" si="103"/>
        <v>0</v>
      </c>
      <c r="H332" s="1053">
        <f t="shared" si="104"/>
        <v>0</v>
      </c>
      <c r="I332" s="913"/>
      <c r="J332" s="252"/>
      <c r="K332" s="198"/>
      <c r="L332" s="188"/>
      <c r="M332" s="458"/>
      <c r="N332" s="458"/>
      <c r="O332" s="458"/>
      <c r="P332" s="460"/>
      <c r="Q332" s="460"/>
      <c r="R332" s="213" t="str">
        <f t="shared" si="98"/>
        <v xml:space="preserve"> </v>
      </c>
      <c r="S332" s="85"/>
      <c r="T332" s="79"/>
      <c r="U332" s="79"/>
      <c r="V332" s="79"/>
      <c r="W332" s="79"/>
      <c r="X332" s="79"/>
      <c r="Y332" s="461"/>
      <c r="Z332" s="461"/>
      <c r="AA332" s="86"/>
      <c r="AB332" s="213" t="str">
        <f t="shared" si="96"/>
        <v xml:space="preserve"> </v>
      </c>
      <c r="AC332" s="85"/>
      <c r="AD332" s="459"/>
      <c r="AE332" s="462"/>
      <c r="AF332" s="459"/>
      <c r="AG332" s="1199"/>
      <c r="AH332" s="459"/>
      <c r="AI332" s="459"/>
      <c r="AJ332" s="213" t="str">
        <f t="shared" si="99"/>
        <v xml:space="preserve"> </v>
      </c>
      <c r="AK332" s="213" t="str">
        <f t="shared" si="100"/>
        <v xml:space="preserve"> </v>
      </c>
      <c r="AL332" s="213" t="str">
        <f t="shared" si="101"/>
        <v/>
      </c>
      <c r="AM332" s="457"/>
    </row>
    <row r="333" spans="1:39" ht="26.25" customHeight="1" thickTop="1" thickBot="1">
      <c r="A333" s="1208">
        <f>【A票】【D票】!$D$10</f>
        <v>0</v>
      </c>
      <c r="B333" s="1208">
        <f>【A票】【D票】!$H$10</f>
        <v>0</v>
      </c>
      <c r="C333" s="1209" t="str">
        <f>【A票】【D票】!$K$10</f>
        <v xml:space="preserve"> </v>
      </c>
      <c r="D333" s="1210" t="str">
        <f t="shared" si="105"/>
        <v/>
      </c>
      <c r="E333" s="1211">
        <f t="shared" si="97"/>
        <v>287</v>
      </c>
      <c r="F333" s="1053">
        <f t="shared" si="102"/>
        <v>0</v>
      </c>
      <c r="G333" s="1053">
        <f t="shared" si="103"/>
        <v>0</v>
      </c>
      <c r="H333" s="1053">
        <f t="shared" si="104"/>
        <v>0</v>
      </c>
      <c r="I333" s="913"/>
      <c r="J333" s="252"/>
      <c r="K333" s="198"/>
      <c r="L333" s="188"/>
      <c r="M333" s="458"/>
      <c r="N333" s="458"/>
      <c r="O333" s="458"/>
      <c r="P333" s="460"/>
      <c r="Q333" s="460"/>
      <c r="R333" s="213" t="str">
        <f t="shared" si="98"/>
        <v xml:space="preserve"> </v>
      </c>
      <c r="S333" s="85"/>
      <c r="T333" s="79"/>
      <c r="U333" s="79"/>
      <c r="V333" s="79"/>
      <c r="W333" s="79"/>
      <c r="X333" s="79"/>
      <c r="Y333" s="461"/>
      <c r="Z333" s="461"/>
      <c r="AA333" s="86"/>
      <c r="AB333" s="213" t="str">
        <f t="shared" si="96"/>
        <v xml:space="preserve"> </v>
      </c>
      <c r="AC333" s="85"/>
      <c r="AD333" s="459"/>
      <c r="AE333" s="462"/>
      <c r="AF333" s="459"/>
      <c r="AG333" s="1199"/>
      <c r="AH333" s="459"/>
      <c r="AI333" s="459"/>
      <c r="AJ333" s="213" t="str">
        <f t="shared" si="99"/>
        <v xml:space="preserve"> </v>
      </c>
      <c r="AK333" s="213" t="str">
        <f t="shared" si="100"/>
        <v xml:space="preserve"> </v>
      </c>
      <c r="AL333" s="213" t="str">
        <f t="shared" si="101"/>
        <v/>
      </c>
      <c r="AM333" s="457"/>
    </row>
    <row r="334" spans="1:39" ht="26.25" customHeight="1" thickTop="1" thickBot="1">
      <c r="A334" s="1208">
        <f>【A票】【D票】!$D$10</f>
        <v>0</v>
      </c>
      <c r="B334" s="1208">
        <f>【A票】【D票】!$H$10</f>
        <v>0</v>
      </c>
      <c r="C334" s="1209" t="str">
        <f>【A票】【D票】!$K$10</f>
        <v xml:space="preserve"> </v>
      </c>
      <c r="D334" s="1210" t="str">
        <f t="shared" si="105"/>
        <v/>
      </c>
      <c r="E334" s="1211">
        <f t="shared" si="97"/>
        <v>288</v>
      </c>
      <c r="F334" s="1053">
        <f t="shared" si="102"/>
        <v>0</v>
      </c>
      <c r="G334" s="1053">
        <f t="shared" si="103"/>
        <v>0</v>
      </c>
      <c r="H334" s="1053">
        <f t="shared" si="104"/>
        <v>0</v>
      </c>
      <c r="I334" s="913"/>
      <c r="J334" s="252"/>
      <c r="K334" s="198"/>
      <c r="L334" s="188"/>
      <c r="M334" s="458"/>
      <c r="N334" s="458"/>
      <c r="O334" s="458"/>
      <c r="P334" s="460"/>
      <c r="Q334" s="460"/>
      <c r="R334" s="213" t="str">
        <f t="shared" si="98"/>
        <v xml:space="preserve"> </v>
      </c>
      <c r="S334" s="85"/>
      <c r="T334" s="79"/>
      <c r="U334" s="79"/>
      <c r="V334" s="79"/>
      <c r="W334" s="79"/>
      <c r="X334" s="79"/>
      <c r="Y334" s="461"/>
      <c r="Z334" s="461"/>
      <c r="AA334" s="86"/>
      <c r="AB334" s="213" t="str">
        <f t="shared" si="96"/>
        <v xml:space="preserve"> </v>
      </c>
      <c r="AC334" s="85"/>
      <c r="AD334" s="459"/>
      <c r="AE334" s="462"/>
      <c r="AF334" s="459"/>
      <c r="AG334" s="1199"/>
      <c r="AH334" s="459"/>
      <c r="AI334" s="459"/>
      <c r="AJ334" s="213" t="str">
        <f t="shared" si="99"/>
        <v xml:space="preserve"> </v>
      </c>
      <c r="AK334" s="213" t="str">
        <f t="shared" si="100"/>
        <v xml:space="preserve"> </v>
      </c>
      <c r="AL334" s="213" t="str">
        <f t="shared" si="101"/>
        <v/>
      </c>
      <c r="AM334" s="457"/>
    </row>
    <row r="335" spans="1:39" ht="26.25" customHeight="1" thickTop="1" thickBot="1">
      <c r="A335" s="1208">
        <f>【A票】【D票】!$D$10</f>
        <v>0</v>
      </c>
      <c r="B335" s="1208">
        <f>【A票】【D票】!$H$10</f>
        <v>0</v>
      </c>
      <c r="C335" s="1209" t="str">
        <f>【A票】【D票】!$K$10</f>
        <v xml:space="preserve"> </v>
      </c>
      <c r="D335" s="1210" t="str">
        <f t="shared" si="105"/>
        <v/>
      </c>
      <c r="E335" s="1211">
        <f t="shared" si="97"/>
        <v>289</v>
      </c>
      <c r="F335" s="1053">
        <f t="shared" si="102"/>
        <v>0</v>
      </c>
      <c r="G335" s="1053">
        <f t="shared" si="103"/>
        <v>0</v>
      </c>
      <c r="H335" s="1053">
        <f t="shared" si="104"/>
        <v>0</v>
      </c>
      <c r="I335" s="913"/>
      <c r="J335" s="252"/>
      <c r="K335" s="198"/>
      <c r="L335" s="188"/>
      <c r="M335" s="458"/>
      <c r="N335" s="458"/>
      <c r="O335" s="458"/>
      <c r="P335" s="460"/>
      <c r="Q335" s="460"/>
      <c r="R335" s="213" t="str">
        <f t="shared" si="98"/>
        <v xml:space="preserve"> </v>
      </c>
      <c r="S335" s="85"/>
      <c r="T335" s="79"/>
      <c r="U335" s="79"/>
      <c r="V335" s="79"/>
      <c r="W335" s="79"/>
      <c r="X335" s="79"/>
      <c r="Y335" s="461"/>
      <c r="Z335" s="461"/>
      <c r="AA335" s="86"/>
      <c r="AB335" s="213" t="str">
        <f t="shared" si="96"/>
        <v xml:space="preserve"> </v>
      </c>
      <c r="AC335" s="85"/>
      <c r="AD335" s="459"/>
      <c r="AE335" s="462"/>
      <c r="AF335" s="459"/>
      <c r="AG335" s="1199"/>
      <c r="AH335" s="459"/>
      <c r="AI335" s="459"/>
      <c r="AJ335" s="213" t="str">
        <f t="shared" si="99"/>
        <v xml:space="preserve"> </v>
      </c>
      <c r="AK335" s="213" t="str">
        <f t="shared" si="100"/>
        <v xml:space="preserve"> </v>
      </c>
      <c r="AL335" s="213" t="str">
        <f t="shared" si="101"/>
        <v/>
      </c>
      <c r="AM335" s="457"/>
    </row>
    <row r="336" spans="1:39" ht="26.25" customHeight="1" thickTop="1" thickBot="1">
      <c r="A336" s="1208">
        <f>【A票】【D票】!$D$10</f>
        <v>0</v>
      </c>
      <c r="B336" s="1208">
        <f>【A票】【D票】!$H$10</f>
        <v>0</v>
      </c>
      <c r="C336" s="1209" t="str">
        <f>【A票】【D票】!$K$10</f>
        <v xml:space="preserve"> </v>
      </c>
      <c r="D336" s="1210" t="str">
        <f t="shared" si="105"/>
        <v/>
      </c>
      <c r="E336" s="1211">
        <f t="shared" si="97"/>
        <v>290</v>
      </c>
      <c r="F336" s="1053">
        <f t="shared" si="102"/>
        <v>0</v>
      </c>
      <c r="G336" s="1053">
        <f t="shared" si="103"/>
        <v>0</v>
      </c>
      <c r="H336" s="1053">
        <f t="shared" si="104"/>
        <v>0</v>
      </c>
      <c r="I336" s="913"/>
      <c r="J336" s="252"/>
      <c r="K336" s="198"/>
      <c r="L336" s="188"/>
      <c r="M336" s="458"/>
      <c r="N336" s="458"/>
      <c r="O336" s="458"/>
      <c r="P336" s="460"/>
      <c r="Q336" s="460"/>
      <c r="R336" s="213" t="str">
        <f t="shared" si="98"/>
        <v xml:space="preserve"> </v>
      </c>
      <c r="S336" s="85"/>
      <c r="T336" s="79"/>
      <c r="U336" s="79"/>
      <c r="V336" s="79"/>
      <c r="W336" s="79"/>
      <c r="X336" s="79"/>
      <c r="Y336" s="461"/>
      <c r="Z336" s="461"/>
      <c r="AA336" s="86"/>
      <c r="AB336" s="213" t="str">
        <f t="shared" si="96"/>
        <v xml:space="preserve"> </v>
      </c>
      <c r="AC336" s="85"/>
      <c r="AD336" s="459"/>
      <c r="AE336" s="462"/>
      <c r="AF336" s="459"/>
      <c r="AG336" s="1199"/>
      <c r="AH336" s="459"/>
      <c r="AI336" s="459"/>
      <c r="AJ336" s="213" t="str">
        <f t="shared" si="99"/>
        <v xml:space="preserve"> </v>
      </c>
      <c r="AK336" s="213" t="str">
        <f t="shared" si="100"/>
        <v xml:space="preserve"> </v>
      </c>
      <c r="AL336" s="213" t="str">
        <f t="shared" si="101"/>
        <v/>
      </c>
      <c r="AM336" s="457"/>
    </row>
    <row r="337" spans="1:39" ht="26.25" customHeight="1" thickTop="1" thickBot="1">
      <c r="A337" s="1208">
        <f>【A票】【D票】!$D$10</f>
        <v>0</v>
      </c>
      <c r="B337" s="1208">
        <f>【A票】【D票】!$H$10</f>
        <v>0</v>
      </c>
      <c r="C337" s="1209" t="str">
        <f>【A票】【D票】!$K$10</f>
        <v xml:space="preserve"> </v>
      </c>
      <c r="D337" s="1210" t="str">
        <f t="shared" si="105"/>
        <v/>
      </c>
      <c r="E337" s="1211">
        <f t="shared" si="97"/>
        <v>291</v>
      </c>
      <c r="F337" s="1053">
        <f t="shared" si="102"/>
        <v>0</v>
      </c>
      <c r="G337" s="1053">
        <f t="shared" si="103"/>
        <v>0</v>
      </c>
      <c r="H337" s="1053">
        <f t="shared" si="104"/>
        <v>0</v>
      </c>
      <c r="I337" s="913"/>
      <c r="J337" s="252"/>
      <c r="K337" s="198"/>
      <c r="L337" s="188"/>
      <c r="M337" s="458"/>
      <c r="N337" s="458"/>
      <c r="O337" s="458"/>
      <c r="P337" s="460"/>
      <c r="Q337" s="460"/>
      <c r="R337" s="213" t="str">
        <f t="shared" si="98"/>
        <v xml:space="preserve"> </v>
      </c>
      <c r="S337" s="85"/>
      <c r="T337" s="79"/>
      <c r="U337" s="79"/>
      <c r="V337" s="79"/>
      <c r="W337" s="79"/>
      <c r="X337" s="79"/>
      <c r="Y337" s="461"/>
      <c r="Z337" s="461"/>
      <c r="AA337" s="86"/>
      <c r="AB337" s="213" t="str">
        <f t="shared" ref="AB337:AB344" si="106">IF(AND(F337&gt;0,OR(COUNTA(S337:W337)=0,COUNTA(X337:Y337,AA337)&lt;3)),"附3記入漏れ",IF(AND(F337=0,COUNTA(S337:Y337,AA337)&gt;0),"附1_1)被虐待者の人数の超過・または人数未記入"," "))</f>
        <v xml:space="preserve"> </v>
      </c>
      <c r="AC337" s="85"/>
      <c r="AD337" s="459"/>
      <c r="AE337" s="462"/>
      <c r="AF337" s="459"/>
      <c r="AG337" s="1199"/>
      <c r="AH337" s="459"/>
      <c r="AI337" s="459"/>
      <c r="AJ337" s="213" t="str">
        <f t="shared" si="99"/>
        <v xml:space="preserve"> </v>
      </c>
      <c r="AK337" s="213" t="str">
        <f t="shared" si="100"/>
        <v xml:space="preserve"> </v>
      </c>
      <c r="AL337" s="213" t="str">
        <f t="shared" si="101"/>
        <v/>
      </c>
      <c r="AM337" s="457"/>
    </row>
    <row r="338" spans="1:39" ht="26.25" customHeight="1" thickTop="1" thickBot="1">
      <c r="A338" s="1208">
        <f>【A票】【D票】!$D$10</f>
        <v>0</v>
      </c>
      <c r="B338" s="1208">
        <f>【A票】【D票】!$H$10</f>
        <v>0</v>
      </c>
      <c r="C338" s="1209" t="str">
        <f>【A票】【D票】!$K$10</f>
        <v xml:space="preserve"> </v>
      </c>
      <c r="D338" s="1210" t="str">
        <f t="shared" si="105"/>
        <v/>
      </c>
      <c r="E338" s="1211">
        <f t="shared" si="97"/>
        <v>292</v>
      </c>
      <c r="F338" s="1053">
        <f t="shared" si="102"/>
        <v>0</v>
      </c>
      <c r="G338" s="1053">
        <f t="shared" si="103"/>
        <v>0</v>
      </c>
      <c r="H338" s="1053">
        <f t="shared" si="104"/>
        <v>0</v>
      </c>
      <c r="I338" s="913"/>
      <c r="J338" s="252"/>
      <c r="K338" s="198"/>
      <c r="L338" s="188"/>
      <c r="M338" s="458"/>
      <c r="N338" s="458"/>
      <c r="O338" s="458"/>
      <c r="P338" s="460"/>
      <c r="Q338" s="460"/>
      <c r="R338" s="213" t="str">
        <f t="shared" si="98"/>
        <v xml:space="preserve"> </v>
      </c>
      <c r="S338" s="85"/>
      <c r="T338" s="79"/>
      <c r="U338" s="79"/>
      <c r="V338" s="79"/>
      <c r="W338" s="79"/>
      <c r="X338" s="79"/>
      <c r="Y338" s="461"/>
      <c r="Z338" s="461"/>
      <c r="AA338" s="86"/>
      <c r="AB338" s="213" t="str">
        <f t="shared" si="106"/>
        <v xml:space="preserve"> </v>
      </c>
      <c r="AC338" s="85"/>
      <c r="AD338" s="459"/>
      <c r="AE338" s="462"/>
      <c r="AF338" s="459"/>
      <c r="AG338" s="1199"/>
      <c r="AH338" s="459"/>
      <c r="AI338" s="459"/>
      <c r="AJ338" s="213" t="str">
        <f t="shared" si="99"/>
        <v xml:space="preserve"> </v>
      </c>
      <c r="AK338" s="213" t="str">
        <f t="shared" si="100"/>
        <v xml:space="preserve"> </v>
      </c>
      <c r="AL338" s="213" t="str">
        <f t="shared" si="101"/>
        <v/>
      </c>
      <c r="AM338" s="457"/>
    </row>
    <row r="339" spans="1:39" ht="26.25" customHeight="1" thickTop="1" thickBot="1">
      <c r="A339" s="1208">
        <f>【A票】【D票】!$D$10</f>
        <v>0</v>
      </c>
      <c r="B339" s="1208">
        <f>【A票】【D票】!$H$10</f>
        <v>0</v>
      </c>
      <c r="C339" s="1209" t="str">
        <f>【A票】【D票】!$K$10</f>
        <v xml:space="preserve"> </v>
      </c>
      <c r="D339" s="1210" t="str">
        <f t="shared" si="105"/>
        <v/>
      </c>
      <c r="E339" s="1211">
        <f t="shared" si="97"/>
        <v>293</v>
      </c>
      <c r="F339" s="1053">
        <f t="shared" si="102"/>
        <v>0</v>
      </c>
      <c r="G339" s="1053">
        <f t="shared" si="103"/>
        <v>0</v>
      </c>
      <c r="H339" s="1053">
        <f t="shared" si="104"/>
        <v>0</v>
      </c>
      <c r="I339" s="913"/>
      <c r="J339" s="252"/>
      <c r="K339" s="198"/>
      <c r="L339" s="188"/>
      <c r="M339" s="458"/>
      <c r="N339" s="458"/>
      <c r="O339" s="458"/>
      <c r="P339" s="460"/>
      <c r="Q339" s="460"/>
      <c r="R339" s="213" t="str">
        <f t="shared" si="98"/>
        <v xml:space="preserve"> </v>
      </c>
      <c r="S339" s="85"/>
      <c r="T339" s="79"/>
      <c r="U339" s="79"/>
      <c r="V339" s="79"/>
      <c r="W339" s="79"/>
      <c r="X339" s="79"/>
      <c r="Y339" s="461"/>
      <c r="Z339" s="461"/>
      <c r="AA339" s="86"/>
      <c r="AB339" s="213" t="str">
        <f t="shared" si="106"/>
        <v xml:space="preserve"> </v>
      </c>
      <c r="AC339" s="85"/>
      <c r="AD339" s="459"/>
      <c r="AE339" s="462"/>
      <c r="AF339" s="459"/>
      <c r="AG339" s="1199"/>
      <c r="AH339" s="459"/>
      <c r="AI339" s="459"/>
      <c r="AJ339" s="213" t="str">
        <f t="shared" si="99"/>
        <v xml:space="preserve"> </v>
      </c>
      <c r="AK339" s="213" t="str">
        <f t="shared" si="100"/>
        <v xml:space="preserve"> </v>
      </c>
      <c r="AL339" s="213" t="str">
        <f t="shared" si="101"/>
        <v/>
      </c>
      <c r="AM339" s="457"/>
    </row>
    <row r="340" spans="1:39" ht="26.25" customHeight="1" thickTop="1" thickBot="1">
      <c r="A340" s="1208">
        <f>【A票】【D票】!$D$10</f>
        <v>0</v>
      </c>
      <c r="B340" s="1208">
        <f>【A票】【D票】!$H$10</f>
        <v>0</v>
      </c>
      <c r="C340" s="1209" t="str">
        <f>【A票】【D票】!$K$10</f>
        <v xml:space="preserve"> </v>
      </c>
      <c r="D340" s="1210" t="str">
        <f t="shared" si="105"/>
        <v/>
      </c>
      <c r="E340" s="1211">
        <f t="shared" si="97"/>
        <v>294</v>
      </c>
      <c r="F340" s="1053">
        <f t="shared" si="102"/>
        <v>0</v>
      </c>
      <c r="G340" s="1053">
        <f t="shared" si="103"/>
        <v>0</v>
      </c>
      <c r="H340" s="1053">
        <f t="shared" si="104"/>
        <v>0</v>
      </c>
      <c r="I340" s="913"/>
      <c r="J340" s="252"/>
      <c r="K340" s="198"/>
      <c r="L340" s="188"/>
      <c r="M340" s="458"/>
      <c r="N340" s="458"/>
      <c r="O340" s="458"/>
      <c r="P340" s="460"/>
      <c r="Q340" s="460"/>
      <c r="R340" s="213" t="str">
        <f t="shared" si="98"/>
        <v xml:space="preserve"> </v>
      </c>
      <c r="S340" s="85"/>
      <c r="T340" s="79"/>
      <c r="U340" s="79"/>
      <c r="V340" s="79"/>
      <c r="W340" s="79"/>
      <c r="X340" s="79"/>
      <c r="Y340" s="461"/>
      <c r="Z340" s="461"/>
      <c r="AA340" s="86"/>
      <c r="AB340" s="213" t="str">
        <f t="shared" si="106"/>
        <v xml:space="preserve"> </v>
      </c>
      <c r="AC340" s="85"/>
      <c r="AD340" s="459"/>
      <c r="AE340" s="462"/>
      <c r="AF340" s="459"/>
      <c r="AG340" s="1199"/>
      <c r="AH340" s="459"/>
      <c r="AI340" s="459"/>
      <c r="AJ340" s="213" t="str">
        <f t="shared" si="99"/>
        <v xml:space="preserve"> </v>
      </c>
      <c r="AK340" s="213" t="str">
        <f t="shared" si="100"/>
        <v xml:space="preserve"> </v>
      </c>
      <c r="AL340" s="213" t="str">
        <f t="shared" si="101"/>
        <v/>
      </c>
      <c r="AM340" s="457"/>
    </row>
    <row r="341" spans="1:39" ht="26.25" customHeight="1" thickTop="1" thickBot="1">
      <c r="A341" s="1208">
        <f>【A票】【D票】!$D$10</f>
        <v>0</v>
      </c>
      <c r="B341" s="1208">
        <f>【A票】【D票】!$H$10</f>
        <v>0</v>
      </c>
      <c r="C341" s="1209" t="str">
        <f>【A票】【D票】!$K$10</f>
        <v xml:space="preserve"> </v>
      </c>
      <c r="D341" s="1210" t="str">
        <f t="shared" si="105"/>
        <v/>
      </c>
      <c r="E341" s="1211">
        <f t="shared" si="97"/>
        <v>295</v>
      </c>
      <c r="F341" s="1053">
        <f t="shared" si="102"/>
        <v>0</v>
      </c>
      <c r="G341" s="1053">
        <f t="shared" si="103"/>
        <v>0</v>
      </c>
      <c r="H341" s="1053">
        <f t="shared" si="104"/>
        <v>0</v>
      </c>
      <c r="I341" s="913"/>
      <c r="J341" s="252"/>
      <c r="K341" s="198"/>
      <c r="L341" s="188"/>
      <c r="M341" s="458"/>
      <c r="N341" s="458"/>
      <c r="O341" s="458"/>
      <c r="P341" s="460"/>
      <c r="Q341" s="460"/>
      <c r="R341" s="213" t="str">
        <f t="shared" si="98"/>
        <v xml:space="preserve"> </v>
      </c>
      <c r="S341" s="85"/>
      <c r="T341" s="79"/>
      <c r="U341" s="79"/>
      <c r="V341" s="79"/>
      <c r="W341" s="79"/>
      <c r="X341" s="79"/>
      <c r="Y341" s="461"/>
      <c r="Z341" s="461"/>
      <c r="AA341" s="86"/>
      <c r="AB341" s="213" t="str">
        <f t="shared" si="106"/>
        <v xml:space="preserve"> </v>
      </c>
      <c r="AC341" s="85"/>
      <c r="AD341" s="459"/>
      <c r="AE341" s="462"/>
      <c r="AF341" s="459"/>
      <c r="AG341" s="1199"/>
      <c r="AH341" s="459"/>
      <c r="AI341" s="459"/>
      <c r="AJ341" s="213" t="str">
        <f t="shared" si="99"/>
        <v xml:space="preserve"> </v>
      </c>
      <c r="AK341" s="213" t="str">
        <f t="shared" si="100"/>
        <v xml:space="preserve"> </v>
      </c>
      <c r="AL341" s="213" t="str">
        <f t="shared" si="101"/>
        <v/>
      </c>
      <c r="AM341" s="457"/>
    </row>
    <row r="342" spans="1:39" ht="26.25" customHeight="1" thickTop="1" thickBot="1">
      <c r="A342" s="1208">
        <f>【A票】【D票】!$D$10</f>
        <v>0</v>
      </c>
      <c r="B342" s="1208">
        <f>【A票】【D票】!$H$10</f>
        <v>0</v>
      </c>
      <c r="C342" s="1209" t="str">
        <f>【A票】【D票】!$K$10</f>
        <v xml:space="preserve"> </v>
      </c>
      <c r="D342" s="1210" t="str">
        <f t="shared" si="105"/>
        <v/>
      </c>
      <c r="E342" s="1211">
        <f t="shared" si="97"/>
        <v>296</v>
      </c>
      <c r="F342" s="1053">
        <f t="shared" si="102"/>
        <v>0</v>
      </c>
      <c r="G342" s="1053">
        <f t="shared" si="103"/>
        <v>0</v>
      </c>
      <c r="H342" s="1053">
        <f t="shared" si="104"/>
        <v>0</v>
      </c>
      <c r="I342" s="913"/>
      <c r="J342" s="252"/>
      <c r="K342" s="198"/>
      <c r="L342" s="188"/>
      <c r="M342" s="458"/>
      <c r="N342" s="458"/>
      <c r="O342" s="458"/>
      <c r="P342" s="460"/>
      <c r="Q342" s="460"/>
      <c r="R342" s="213" t="str">
        <f t="shared" si="98"/>
        <v xml:space="preserve"> </v>
      </c>
      <c r="S342" s="85"/>
      <c r="T342" s="79"/>
      <c r="U342" s="79"/>
      <c r="V342" s="79"/>
      <c r="W342" s="79"/>
      <c r="X342" s="79"/>
      <c r="Y342" s="461"/>
      <c r="Z342" s="461"/>
      <c r="AA342" s="86"/>
      <c r="AB342" s="213" t="str">
        <f t="shared" si="106"/>
        <v xml:space="preserve"> </v>
      </c>
      <c r="AC342" s="85"/>
      <c r="AD342" s="459"/>
      <c r="AE342" s="462"/>
      <c r="AF342" s="459"/>
      <c r="AG342" s="1199"/>
      <c r="AH342" s="459"/>
      <c r="AI342" s="459"/>
      <c r="AJ342" s="213" t="str">
        <f t="shared" si="99"/>
        <v xml:space="preserve"> </v>
      </c>
      <c r="AK342" s="213" t="str">
        <f t="shared" si="100"/>
        <v xml:space="preserve"> </v>
      </c>
      <c r="AL342" s="213" t="str">
        <f t="shared" si="101"/>
        <v/>
      </c>
      <c r="AM342" s="457"/>
    </row>
    <row r="343" spans="1:39" ht="26.25" customHeight="1" thickTop="1" thickBot="1">
      <c r="A343" s="1208">
        <f>【A票】【D票】!$D$10</f>
        <v>0</v>
      </c>
      <c r="B343" s="1208">
        <f>【A票】【D票】!$H$10</f>
        <v>0</v>
      </c>
      <c r="C343" s="1209" t="str">
        <f>【A票】【D票】!$K$10</f>
        <v xml:space="preserve"> </v>
      </c>
      <c r="D343" s="1210" t="str">
        <f t="shared" si="105"/>
        <v/>
      </c>
      <c r="E343" s="1211">
        <f t="shared" si="97"/>
        <v>297</v>
      </c>
      <c r="F343" s="1053">
        <f t="shared" si="102"/>
        <v>0</v>
      </c>
      <c r="G343" s="1053">
        <f t="shared" si="103"/>
        <v>0</v>
      </c>
      <c r="H343" s="1053">
        <f t="shared" si="104"/>
        <v>0</v>
      </c>
      <c r="I343" s="913"/>
      <c r="J343" s="252"/>
      <c r="K343" s="198"/>
      <c r="L343" s="188"/>
      <c r="M343" s="458"/>
      <c r="N343" s="458"/>
      <c r="O343" s="458"/>
      <c r="P343" s="460"/>
      <c r="Q343" s="460"/>
      <c r="R343" s="213" t="str">
        <f t="shared" si="98"/>
        <v xml:space="preserve"> </v>
      </c>
      <c r="S343" s="85"/>
      <c r="T343" s="79"/>
      <c r="U343" s="79"/>
      <c r="V343" s="79"/>
      <c r="W343" s="79"/>
      <c r="X343" s="79"/>
      <c r="Y343" s="461"/>
      <c r="Z343" s="461"/>
      <c r="AA343" s="86"/>
      <c r="AB343" s="213" t="str">
        <f t="shared" si="106"/>
        <v xml:space="preserve"> </v>
      </c>
      <c r="AC343" s="85"/>
      <c r="AD343" s="459"/>
      <c r="AE343" s="462"/>
      <c r="AF343" s="459"/>
      <c r="AG343" s="1199"/>
      <c r="AH343" s="459"/>
      <c r="AI343" s="459"/>
      <c r="AJ343" s="213" t="str">
        <f t="shared" si="99"/>
        <v xml:space="preserve"> </v>
      </c>
      <c r="AK343" s="213" t="str">
        <f t="shared" si="100"/>
        <v xml:space="preserve"> </v>
      </c>
      <c r="AL343" s="213" t="str">
        <f t="shared" si="101"/>
        <v/>
      </c>
      <c r="AM343" s="457"/>
    </row>
    <row r="344" spans="1:39" ht="26.25" customHeight="1" thickTop="1" thickBot="1">
      <c r="A344" s="1208">
        <f>【A票】【D票】!$D$10</f>
        <v>0</v>
      </c>
      <c r="B344" s="1208">
        <f>【A票】【D票】!$H$10</f>
        <v>0</v>
      </c>
      <c r="C344" s="1209" t="str">
        <f>【A票】【D票】!$K$10</f>
        <v xml:space="preserve"> </v>
      </c>
      <c r="D344" s="1210" t="str">
        <f t="shared" si="105"/>
        <v/>
      </c>
      <c r="E344" s="1211">
        <f t="shared" ref="E344:E346" si="107">ROW()-46</f>
        <v>298</v>
      </c>
      <c r="F344" s="1053">
        <f t="shared" si="102"/>
        <v>0</v>
      </c>
      <c r="G344" s="1053">
        <f t="shared" si="103"/>
        <v>0</v>
      </c>
      <c r="H344" s="1053">
        <f t="shared" si="104"/>
        <v>0</v>
      </c>
      <c r="I344" s="913"/>
      <c r="J344" s="252"/>
      <c r="K344" s="198"/>
      <c r="L344" s="188"/>
      <c r="M344" s="458"/>
      <c r="N344" s="458"/>
      <c r="O344" s="458"/>
      <c r="P344" s="460"/>
      <c r="Q344" s="460"/>
      <c r="R344" s="213" t="str">
        <f t="shared" si="98"/>
        <v xml:space="preserve"> </v>
      </c>
      <c r="S344" s="85"/>
      <c r="T344" s="79"/>
      <c r="U344" s="79"/>
      <c r="V344" s="79"/>
      <c r="W344" s="79"/>
      <c r="X344" s="79"/>
      <c r="Y344" s="461"/>
      <c r="Z344" s="461"/>
      <c r="AA344" s="86"/>
      <c r="AB344" s="213" t="str">
        <f t="shared" si="106"/>
        <v xml:space="preserve"> </v>
      </c>
      <c r="AC344" s="85"/>
      <c r="AD344" s="459"/>
      <c r="AE344" s="462"/>
      <c r="AF344" s="459"/>
      <c r="AG344" s="1199"/>
      <c r="AH344" s="459"/>
      <c r="AI344" s="459"/>
      <c r="AJ344" s="213" t="str">
        <f t="shared" si="99"/>
        <v xml:space="preserve"> </v>
      </c>
      <c r="AK344" s="213" t="str">
        <f t="shared" si="100"/>
        <v xml:space="preserve"> </v>
      </c>
      <c r="AL344" s="213" t="str">
        <f t="shared" si="101"/>
        <v/>
      </c>
      <c r="AM344" s="457"/>
    </row>
    <row r="345" spans="1:39" ht="26.25" customHeight="1" thickTop="1" thickBot="1">
      <c r="A345" s="1208">
        <f>【A票】【D票】!$D$10</f>
        <v>0</v>
      </c>
      <c r="B345" s="1208">
        <f>【A票】【D票】!$H$10</f>
        <v>0</v>
      </c>
      <c r="C345" s="1209" t="str">
        <f>【A票】【D票】!$K$10</f>
        <v xml:space="preserve"> </v>
      </c>
      <c r="D345" s="1210" t="str">
        <f t="shared" si="105"/>
        <v/>
      </c>
      <c r="E345" s="1211">
        <f t="shared" si="107"/>
        <v>299</v>
      </c>
      <c r="F345" s="1053">
        <f t="shared" si="102"/>
        <v>0</v>
      </c>
      <c r="G345" s="1053">
        <f t="shared" si="103"/>
        <v>0</v>
      </c>
      <c r="H345" s="1053">
        <f t="shared" si="104"/>
        <v>0</v>
      </c>
      <c r="I345" s="913"/>
      <c r="J345" s="252"/>
      <c r="K345" s="198"/>
      <c r="L345" s="188"/>
      <c r="M345" s="458"/>
      <c r="N345" s="458"/>
      <c r="O345" s="458"/>
      <c r="P345" s="460"/>
      <c r="Q345" s="460"/>
      <c r="R345" s="213" t="str">
        <f t="shared" si="98"/>
        <v xml:space="preserve"> </v>
      </c>
      <c r="S345" s="85"/>
      <c r="T345" s="79"/>
      <c r="U345" s="79"/>
      <c r="V345" s="79"/>
      <c r="W345" s="79"/>
      <c r="X345" s="79"/>
      <c r="Y345" s="461"/>
      <c r="Z345" s="461"/>
      <c r="AA345" s="86"/>
      <c r="AB345" s="213" t="str">
        <f t="shared" si="75"/>
        <v xml:space="preserve"> </v>
      </c>
      <c r="AC345" s="85"/>
      <c r="AD345" s="459"/>
      <c r="AE345" s="462"/>
      <c r="AF345" s="459"/>
      <c r="AG345" s="1199"/>
      <c r="AH345" s="459"/>
      <c r="AI345" s="459"/>
      <c r="AJ345" s="213" t="str">
        <f t="shared" si="99"/>
        <v xml:space="preserve"> </v>
      </c>
      <c r="AK345" s="213" t="str">
        <f t="shared" si="100"/>
        <v xml:space="preserve"> </v>
      </c>
      <c r="AL345" s="213" t="str">
        <f t="shared" si="101"/>
        <v/>
      </c>
      <c r="AM345" s="457"/>
    </row>
    <row r="346" spans="1:39" ht="26.25" customHeight="1" thickTop="1" thickBot="1">
      <c r="A346" s="1208">
        <f>【A票】【D票】!$D$10</f>
        <v>0</v>
      </c>
      <c r="B346" s="1208">
        <f>【A票】【D票】!$H$10</f>
        <v>0</v>
      </c>
      <c r="C346" s="1209" t="str">
        <f>【A票】【D票】!$K$10</f>
        <v xml:space="preserve"> </v>
      </c>
      <c r="D346" s="1210" t="str">
        <f t="shared" si="105"/>
        <v/>
      </c>
      <c r="E346" s="1211">
        <f t="shared" si="107"/>
        <v>300</v>
      </c>
      <c r="F346" s="1053">
        <f t="shared" si="102"/>
        <v>0</v>
      </c>
      <c r="G346" s="1053">
        <f t="shared" si="103"/>
        <v>0</v>
      </c>
      <c r="H346" s="1053">
        <f t="shared" si="104"/>
        <v>0</v>
      </c>
      <c r="I346" s="913"/>
      <c r="J346" s="252"/>
      <c r="K346" s="198"/>
      <c r="L346" s="188"/>
      <c r="M346" s="458"/>
      <c r="N346" s="458"/>
      <c r="O346" s="458"/>
      <c r="P346" s="460"/>
      <c r="Q346" s="460"/>
      <c r="R346" s="213" t="str">
        <f t="shared" si="98"/>
        <v xml:space="preserve"> </v>
      </c>
      <c r="S346" s="85"/>
      <c r="T346" s="79"/>
      <c r="U346" s="79"/>
      <c r="V346" s="79"/>
      <c r="W346" s="79"/>
      <c r="X346" s="79"/>
      <c r="Y346" s="461"/>
      <c r="Z346" s="461"/>
      <c r="AA346" s="86"/>
      <c r="AB346" s="213" t="str">
        <f t="shared" si="75"/>
        <v xml:space="preserve"> </v>
      </c>
      <c r="AC346" s="85"/>
      <c r="AD346" s="459"/>
      <c r="AE346" s="462"/>
      <c r="AF346" s="459"/>
      <c r="AG346" s="1199"/>
      <c r="AH346" s="459"/>
      <c r="AI346" s="459"/>
      <c r="AJ346" s="213" t="str">
        <f t="shared" si="99"/>
        <v xml:space="preserve"> </v>
      </c>
      <c r="AK346" s="213" t="str">
        <f t="shared" si="100"/>
        <v xml:space="preserve"> </v>
      </c>
      <c r="AL346" s="213" t="str">
        <f t="shared" si="101"/>
        <v/>
      </c>
      <c r="AM346" s="457"/>
    </row>
    <row r="347" spans="1:39" ht="14.25" customHeight="1" thickTop="1">
      <c r="A347" s="725" t="s">
        <v>1173</v>
      </c>
      <c r="B347" s="50"/>
      <c r="C347" s="13"/>
      <c r="D347" s="13"/>
      <c r="E347" s="13"/>
      <c r="F347" s="13"/>
      <c r="G347" s="13"/>
      <c r="H347" s="13"/>
      <c r="I347" s="13"/>
      <c r="J347" s="13"/>
      <c r="K347" s="13"/>
      <c r="L347" s="13"/>
      <c r="Z347" s="54"/>
      <c r="AA347" s="54"/>
      <c r="AB347" s="54"/>
      <c r="AF347" s="54"/>
      <c r="AG347" s="54"/>
      <c r="AH347" s="54"/>
      <c r="AI347" s="54"/>
      <c r="AJ347" s="54"/>
      <c r="AK347" s="54"/>
      <c r="AL347" s="54"/>
    </row>
    <row r="348" spans="1:39" ht="14.25" hidden="1" customHeight="1">
      <c r="A348" s="50"/>
      <c r="B348" s="50"/>
      <c r="C348" s="13"/>
      <c r="D348" s="13"/>
      <c r="E348" s="13"/>
      <c r="F348" s="13"/>
      <c r="G348" s="13"/>
      <c r="H348" s="13"/>
      <c r="I348" s="13"/>
      <c r="J348" s="13"/>
      <c r="K348" s="13"/>
      <c r="L348" s="13"/>
      <c r="Z348" s="54"/>
      <c r="AA348" s="54"/>
      <c r="AB348" s="54"/>
      <c r="AF348" s="54"/>
      <c r="AG348" s="54"/>
      <c r="AH348" s="54"/>
      <c r="AI348" s="54"/>
      <c r="AJ348" s="54"/>
      <c r="AK348" s="54"/>
      <c r="AL348" s="54"/>
    </row>
    <row r="349" spans="1:39" ht="14.25" hidden="1" customHeight="1">
      <c r="A349" s="50"/>
      <c r="B349" s="50"/>
      <c r="C349" s="13"/>
      <c r="D349" s="13"/>
      <c r="E349" s="13"/>
      <c r="F349" s="13"/>
      <c r="G349" s="13"/>
      <c r="H349" s="13"/>
      <c r="I349" s="13"/>
      <c r="J349" s="13"/>
      <c r="K349" s="13"/>
      <c r="L349" s="13"/>
      <c r="Z349" s="54"/>
      <c r="AA349" s="54"/>
      <c r="AB349" s="54"/>
      <c r="AF349" s="54"/>
      <c r="AG349" s="54"/>
      <c r="AH349" s="54"/>
      <c r="AI349" s="54"/>
      <c r="AJ349" s="54"/>
      <c r="AK349" s="54"/>
      <c r="AL349" s="54"/>
    </row>
    <row r="350" spans="1:39" ht="14.25" hidden="1" customHeight="1">
      <c r="A350" s="50"/>
      <c r="B350" s="50"/>
      <c r="C350" s="13"/>
      <c r="D350" s="13"/>
      <c r="E350" s="13"/>
      <c r="F350" s="13"/>
      <c r="G350" s="13"/>
      <c r="H350" s="13"/>
      <c r="I350" s="13"/>
      <c r="J350" s="13"/>
      <c r="K350" s="13"/>
      <c r="L350" s="13"/>
      <c r="Z350" s="54"/>
      <c r="AA350" s="54"/>
      <c r="AB350" s="54"/>
      <c r="AF350" s="54"/>
      <c r="AG350" s="54"/>
      <c r="AH350" s="54"/>
      <c r="AI350" s="54"/>
      <c r="AJ350" s="54"/>
      <c r="AK350" s="54"/>
      <c r="AL350" s="54"/>
    </row>
    <row r="351" spans="1:39" ht="14.25" hidden="1" customHeight="1">
      <c r="A351" s="50"/>
      <c r="B351" s="50"/>
      <c r="C351" s="13"/>
      <c r="D351" s="13"/>
      <c r="E351" s="13"/>
      <c r="F351" s="13"/>
      <c r="G351" s="13"/>
      <c r="H351" s="13"/>
      <c r="I351" s="13"/>
      <c r="J351" s="13"/>
      <c r="K351" s="13"/>
      <c r="L351" s="13"/>
      <c r="Z351" s="54"/>
      <c r="AA351" s="54"/>
      <c r="AB351" s="54"/>
      <c r="AF351" s="54"/>
      <c r="AG351" s="54"/>
      <c r="AH351" s="54"/>
      <c r="AI351" s="54"/>
      <c r="AJ351" s="54"/>
      <c r="AK351" s="54"/>
      <c r="AL351" s="54"/>
    </row>
    <row r="352" spans="1:39" ht="14.25" hidden="1" customHeight="1">
      <c r="A352" s="50"/>
      <c r="B352" s="50"/>
      <c r="C352" s="13"/>
      <c r="D352" s="13"/>
      <c r="E352" s="13"/>
      <c r="F352" s="13"/>
      <c r="G352" s="13"/>
      <c r="H352" s="13"/>
      <c r="I352" s="13"/>
      <c r="J352" s="13"/>
      <c r="K352" s="13"/>
      <c r="L352" s="13"/>
      <c r="Z352" s="54"/>
      <c r="AA352" s="54"/>
      <c r="AB352" s="54"/>
      <c r="AF352" s="54"/>
      <c r="AG352" s="54"/>
      <c r="AH352" s="54"/>
      <c r="AI352" s="54"/>
      <c r="AJ352" s="54"/>
      <c r="AK352" s="54"/>
      <c r="AL352" s="54"/>
    </row>
    <row r="353" spans="1:38" ht="14.25" hidden="1" customHeight="1">
      <c r="A353" s="50"/>
      <c r="B353" s="50"/>
      <c r="C353" s="13"/>
      <c r="D353" s="13"/>
      <c r="E353" s="13"/>
      <c r="F353" s="13"/>
      <c r="G353" s="13"/>
      <c r="H353" s="13"/>
      <c r="I353" s="13"/>
      <c r="J353" s="13"/>
      <c r="K353" s="13"/>
      <c r="L353" s="13"/>
      <c r="Z353" s="54"/>
      <c r="AA353" s="54"/>
      <c r="AB353" s="54"/>
      <c r="AF353" s="54"/>
      <c r="AG353" s="54"/>
      <c r="AH353" s="54"/>
      <c r="AI353" s="54"/>
      <c r="AJ353" s="54"/>
      <c r="AK353" s="54"/>
      <c r="AL353" s="54"/>
    </row>
    <row r="354" spans="1:38" s="75" customFormat="1" ht="13.5" hidden="1" customHeight="1">
      <c r="M354"/>
      <c r="N354"/>
      <c r="O354"/>
      <c r="P354"/>
      <c r="Q354"/>
      <c r="R354"/>
      <c r="S354"/>
      <c r="T354"/>
      <c r="U354"/>
      <c r="V354"/>
      <c r="W354"/>
      <c r="X354"/>
      <c r="Y354"/>
      <c r="AC354"/>
      <c r="AD354"/>
      <c r="AE354"/>
    </row>
    <row r="355" spans="1:38" s="75" customFormat="1" ht="13.5" hidden="1" customHeight="1">
      <c r="M355"/>
      <c r="N355"/>
      <c r="O355"/>
      <c r="P355"/>
      <c r="Q355"/>
      <c r="R355"/>
      <c r="S355"/>
      <c r="T355"/>
      <c r="U355"/>
      <c r="V355"/>
      <c r="W355"/>
      <c r="X355"/>
      <c r="Y355"/>
      <c r="AC355"/>
      <c r="AD355"/>
      <c r="AE355"/>
    </row>
    <row r="356" spans="1:38" s="75" customFormat="1" ht="13.5" hidden="1" customHeight="1">
      <c r="M356"/>
      <c r="N356"/>
      <c r="O356"/>
      <c r="P356"/>
      <c r="Q356"/>
      <c r="R356"/>
      <c r="S356"/>
      <c r="T356"/>
      <c r="U356"/>
      <c r="V356"/>
      <c r="W356"/>
      <c r="X356"/>
      <c r="Y356"/>
      <c r="AC356"/>
      <c r="AD356"/>
      <c r="AE356"/>
    </row>
    <row r="357" spans="1:38" s="75" customFormat="1" ht="13.5" hidden="1" customHeight="1">
      <c r="M357"/>
      <c r="N357"/>
      <c r="O357"/>
      <c r="P357"/>
      <c r="Q357"/>
      <c r="R357"/>
      <c r="S357"/>
      <c r="T357"/>
      <c r="U357"/>
      <c r="V357"/>
      <c r="W357"/>
      <c r="X357"/>
      <c r="Y357"/>
      <c r="AC357"/>
      <c r="AD357"/>
      <c r="AE357"/>
    </row>
    <row r="358" spans="1:38" s="75" customFormat="1" ht="13.5" hidden="1" customHeight="1">
      <c r="M358"/>
      <c r="N358"/>
      <c r="O358"/>
      <c r="P358"/>
      <c r="Q358"/>
      <c r="R358"/>
      <c r="S358"/>
      <c r="T358"/>
      <c r="U358"/>
      <c r="V358"/>
      <c r="W358"/>
      <c r="X358"/>
      <c r="Y358"/>
      <c r="AC358"/>
      <c r="AD358"/>
      <c r="AE358"/>
    </row>
  </sheetData>
  <sheetProtection sheet="1" selectLockedCells="1"/>
  <mergeCells count="30">
    <mergeCell ref="M42:Q42"/>
    <mergeCell ref="Q43:Q44"/>
    <mergeCell ref="P43:P44"/>
    <mergeCell ref="O43:O44"/>
    <mergeCell ref="N43:N44"/>
    <mergeCell ref="M43:M44"/>
    <mergeCell ref="S43:W43"/>
    <mergeCell ref="AA43:AA44"/>
    <mergeCell ref="Z43:Z44"/>
    <mergeCell ref="Y43:Y44"/>
    <mergeCell ref="X43:X44"/>
    <mergeCell ref="AC42:AF42"/>
    <mergeCell ref="AF43:AF44"/>
    <mergeCell ref="AD43:AD44"/>
    <mergeCell ref="AC43:AC44"/>
    <mergeCell ref="AM37:AM44"/>
    <mergeCell ref="AG43:AG44"/>
    <mergeCell ref="A1:B1"/>
    <mergeCell ref="K42:L43"/>
    <mergeCell ref="C41:D41"/>
    <mergeCell ref="A41:B41"/>
    <mergeCell ref="E41:I41"/>
    <mergeCell ref="I43:I44"/>
    <mergeCell ref="E43:E44"/>
    <mergeCell ref="D43:D44"/>
    <mergeCell ref="C43:C44"/>
    <mergeCell ref="B43:B44"/>
    <mergeCell ref="A43:A44"/>
    <mergeCell ref="J43:J44"/>
    <mergeCell ref="A42:E42"/>
  </mergeCells>
  <phoneticPr fontId="4"/>
  <dataValidations count="16">
    <dataValidation type="list" allowBlank="1" showInputMessage="1" showErrorMessage="1" sqref="S46:W346" xr:uid="{00000000-0002-0000-0300-000000000000}">
      <formula1>$S$22:$S$23</formula1>
    </dataValidation>
    <dataValidation type="list" allowBlank="1" showInputMessage="1" showErrorMessage="1" sqref="AF46:AF346 AG46:AI46" xr:uid="{00000000-0002-0000-0300-000001000000}">
      <formula1>$AF$22:$AF$25</formula1>
    </dataValidation>
    <dataValidation type="list" allowBlank="1" showInputMessage="1" showErrorMessage="1" sqref="M46:M346" xr:uid="{00000000-0002-0000-0300-000002000000}">
      <formula1>$M$22:$M$25</formula1>
    </dataValidation>
    <dataValidation type="list" allowBlank="1" showInputMessage="1" showErrorMessage="1" sqref="P46:P346" xr:uid="{00000000-0002-0000-0300-000003000000}">
      <formula1>$P$22:$P$30</formula1>
    </dataValidation>
    <dataValidation allowBlank="1" showInputMessage="1" showErrorMessage="1" errorTitle="間違い" error="まちがいです。" sqref="F46:H346" xr:uid="{00000000-0002-0000-0300-000004000000}"/>
    <dataValidation type="list" allowBlank="1" showInputMessage="1" showErrorMessage="1" sqref="AA46:AA346" xr:uid="{00000000-0002-0000-0300-000005000000}">
      <formula1>$AA$22:$AA$24</formula1>
    </dataValidation>
    <dataValidation type="list" allowBlank="1" showInputMessage="1" showErrorMessage="1" sqref="X46:X346" xr:uid="{00000000-0002-0000-0300-000006000000}">
      <formula1>$X$22:$X$24</formula1>
    </dataValidation>
    <dataValidation imeMode="disabled" allowBlank="1" showInputMessage="1" showErrorMessage="1" sqref="J46:L346" xr:uid="{00000000-0002-0000-0300-000007000000}"/>
    <dataValidation type="list" allowBlank="1" showInputMessage="1" showErrorMessage="1" sqref="Q46:Q346" xr:uid="{00000000-0002-0000-0300-000008000000}">
      <formula1>$Q$22:$Q$28</formula1>
    </dataValidation>
    <dataValidation type="list" allowBlank="1" showInputMessage="1" showErrorMessage="1" sqref="N46:N346" xr:uid="{00000000-0002-0000-0300-000009000000}">
      <formula1>$N$22:$N$32</formula1>
    </dataValidation>
    <dataValidation type="list" allowBlank="1" showInputMessage="1" showErrorMessage="1" sqref="O46:O346" xr:uid="{00000000-0002-0000-0300-00000A000000}">
      <formula1>$O$22:$O$31</formula1>
    </dataValidation>
    <dataValidation type="list" allowBlank="1" showInputMessage="1" showErrorMessage="1" sqref="AC46:AC346" xr:uid="{00000000-0002-0000-0300-00000B000000}">
      <formula1>$AC$22:$AC$28</formula1>
    </dataValidation>
    <dataValidation type="list" allowBlank="1" showInputMessage="1" showErrorMessage="1" promptTitle="　★　注意　★" prompt="その他　の場合_x000a_具体的内容を_x000a_→右欄に記入します" sqref="AD46:AD346" xr:uid="{00000000-0002-0000-0300-00000C000000}">
      <formula1>$AD$22:$AD$31</formula1>
    </dataValidation>
    <dataValidation type="list" allowBlank="1" showInputMessage="1" showErrorMessage="1" prompt="複数名で判断した場合のみ回答。" sqref="Z46:Z346" xr:uid="{60BEF23A-FF31-4C33-85BF-E9E9E59D9ACA}">
      <formula1>$Z$22:$Z$26</formula1>
    </dataValidation>
    <dataValidation type="list" allowBlank="1" showInputMessage="1" showErrorMessage="1" sqref="AH47:AH346" xr:uid="{7F4130C7-55A3-44D8-9FA3-4D7AE0F3B603}">
      <formula1>$AH$22:$AH$25</formula1>
    </dataValidation>
    <dataValidation type="list" allowBlank="1" showInputMessage="1" showErrorMessage="1" sqref="AG47:AG346" xr:uid="{145DB68C-E9B1-4C0D-8CB8-5EB608BC7D43}">
      <formula1>$AG$22:$AG$29</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8080"/>
  </sheetPr>
  <dimension ref="A1:GN1092"/>
  <sheetViews>
    <sheetView showGridLines="0" workbookViewId="0">
      <pane xSplit="4" ySplit="91" topLeftCell="E92" activePane="bottomRight" state="frozen"/>
      <selection activeCell="R47" sqref="R47"/>
      <selection pane="topRight" activeCell="R47" sqref="R47"/>
      <selection pane="bottomLeft" activeCell="R47" sqref="R47"/>
      <selection pane="bottomRight" activeCell="R47" sqref="R47"/>
    </sheetView>
  </sheetViews>
  <sheetFormatPr defaultColWidth="8.7265625" defaultRowHeight="13" zeroHeight="1"/>
  <cols>
    <col min="1" max="2" width="5.6328125" customWidth="1"/>
    <col min="3" max="3" width="6.26953125" customWidth="1"/>
    <col min="4" max="4" width="5.08984375" customWidth="1"/>
    <col min="5" max="5" width="12.453125" customWidth="1"/>
    <col min="6" max="6" width="29.08984375" customWidth="1"/>
    <col min="7" max="7" width="33.36328125" customWidth="1"/>
    <col min="8" max="8" width="23" customWidth="1"/>
    <col min="9" max="9" width="18" customWidth="1"/>
    <col min="10" max="10" width="14" customWidth="1"/>
    <col min="11" max="11" width="11" customWidth="1"/>
    <col min="12" max="15" width="7.453125" customWidth="1"/>
    <col min="16" max="18" width="8.90625" customWidth="1"/>
    <col min="19" max="20" width="7.453125" customWidth="1"/>
    <col min="21" max="23" width="15.6328125" customWidth="1"/>
    <col min="24" max="24" width="13.36328125" customWidth="1"/>
    <col min="25" max="25" width="19.6328125" customWidth="1"/>
    <col min="26" max="26" width="41.36328125" customWidth="1"/>
    <col min="27" max="27" width="19.6328125" customWidth="1"/>
    <col min="28" max="28" width="33.36328125" customWidth="1"/>
    <col min="29" max="30" width="25.7265625" customWidth="1"/>
    <col min="31" max="31" width="23" customWidth="1"/>
    <col min="32" max="32" width="14.26953125" customWidth="1"/>
    <col min="33" max="33" width="12.08984375" customWidth="1"/>
    <col min="34" max="34" width="13.26953125" customWidth="1"/>
    <col min="35" max="36" width="14.90625" customWidth="1"/>
    <col min="37" max="37" width="21.453125" customWidth="1"/>
    <col min="38" max="40" width="9.6328125" customWidth="1"/>
    <col min="41" max="41" width="18" customWidth="1"/>
    <col min="42" max="53" width="9.26953125" customWidth="1"/>
    <col min="54" max="54" width="7.6328125" customWidth="1"/>
    <col min="55" max="55" width="15.90625" customWidth="1"/>
    <col min="56" max="56" width="9.6328125" customWidth="1"/>
    <col min="57" max="57" width="13.36328125" customWidth="1"/>
    <col min="58" max="61" width="10.36328125" customWidth="1"/>
    <col min="62" max="62" width="11.90625" customWidth="1"/>
    <col min="63" max="63" width="7.7265625" customWidth="1"/>
    <col min="64" max="64" width="16" customWidth="1"/>
    <col min="65" max="66" width="10" customWidth="1"/>
    <col min="67" max="67" width="12.08984375" customWidth="1"/>
    <col min="68" max="68" width="12.1796875" customWidth="1"/>
    <col min="69" max="69" width="7.90625" customWidth="1"/>
    <col min="70" max="70" width="15.90625" customWidth="1"/>
    <col min="71" max="72" width="9.7265625" customWidth="1"/>
    <col min="73" max="73" width="7.6328125" customWidth="1"/>
    <col min="74" max="74" width="17.453125" customWidth="1"/>
    <col min="75" max="75" width="36.90625" customWidth="1"/>
    <col min="76" max="76" width="8.08984375" customWidth="1"/>
    <col min="77" max="80" width="10.36328125" customWidth="1"/>
    <col min="81" max="81" width="10.7265625" customWidth="1"/>
    <col min="82" max="82" width="18.453125" customWidth="1"/>
    <col min="83" max="83" width="15.26953125" customWidth="1"/>
    <col min="84" max="84" width="25.453125" customWidth="1"/>
    <col min="85" max="86" width="10.7265625" customWidth="1"/>
    <col min="87" max="87" width="27.26953125" customWidth="1"/>
    <col min="88" max="88" width="14.08984375" customWidth="1"/>
    <col min="89" max="89" width="18.36328125" customWidth="1"/>
    <col min="90" max="90" width="17.7265625" customWidth="1"/>
    <col min="91" max="91" width="21.453125" customWidth="1"/>
    <col min="92" max="92" width="19.26953125" customWidth="1"/>
    <col min="93" max="93" width="23.6328125" customWidth="1"/>
    <col min="94" max="94" width="21" customWidth="1"/>
    <col min="95" max="95" width="29.7265625" customWidth="1"/>
    <col min="96" max="96" width="35.08984375" customWidth="1"/>
    <col min="97" max="97" width="26.90625" customWidth="1"/>
    <col min="98" max="98" width="16.7265625" customWidth="1"/>
    <col min="99" max="99" width="19.26953125" customWidth="1"/>
    <col min="100" max="100" width="9" customWidth="1"/>
    <col min="101" max="101" width="15.6328125" customWidth="1"/>
    <col min="102" max="102" width="19.90625" customWidth="1"/>
    <col min="103" max="103" width="9" customWidth="1"/>
    <col min="104" max="104" width="15.6328125" customWidth="1"/>
    <col min="105" max="105" width="19.7265625" customWidth="1"/>
    <col min="106" max="106" width="9" customWidth="1"/>
    <col min="107" max="107" width="22.453125" customWidth="1"/>
    <col min="108" max="108" width="19.36328125" customWidth="1"/>
    <col min="109" max="109" width="26.453125" customWidth="1"/>
    <col min="110" max="110" width="34.90625" customWidth="1"/>
    <col min="111" max="111" width="15.6328125" customWidth="1"/>
    <col min="112" max="112" width="18.6328125" customWidth="1"/>
    <col min="113" max="113" width="26" customWidth="1"/>
    <col min="114" max="114" width="36.90625" customWidth="1"/>
    <col min="115" max="115" width="11.90625" customWidth="1"/>
    <col min="116" max="116" width="52.7265625" customWidth="1"/>
    <col min="117" max="117" width="29.08984375" customWidth="1"/>
    <col min="118" max="118" width="17.453125" customWidth="1"/>
    <col min="119" max="119" width="13.08984375" customWidth="1"/>
    <col min="120" max="120" width="18.7265625" customWidth="1"/>
    <col min="121" max="121" width="17.08984375" customWidth="1"/>
    <col min="122" max="122" width="23.54296875" customWidth="1"/>
    <col min="123" max="123" width="21.36328125" customWidth="1"/>
    <col min="124" max="124" width="9" customWidth="1"/>
    <col min="125" max="125" width="21.453125" customWidth="1"/>
    <col min="126" max="126" width="41.6328125" customWidth="1"/>
    <col min="127" max="127" width="25.08984375" customWidth="1"/>
    <col min="128" max="128" width="19.90625" customWidth="1"/>
    <col min="129" max="130" width="15.6328125" customWidth="1"/>
    <col min="131" max="131" width="46.81640625" customWidth="1"/>
    <col min="132" max="132" width="13.1796875" customWidth="1"/>
    <col min="133" max="141" width="11.6328125" customWidth="1"/>
    <col min="142" max="142" width="13.7265625" customWidth="1"/>
    <col min="143" max="143" width="15.36328125" customWidth="1"/>
    <col min="144" max="144" width="24.7265625" customWidth="1"/>
    <col min="145" max="145" width="20.36328125" customWidth="1"/>
    <col min="146" max="146" width="16.453125" customWidth="1"/>
    <col min="147" max="147" width="22.6328125" customWidth="1"/>
    <col min="148" max="148" width="20.26953125" customWidth="1"/>
    <col min="149" max="149" width="13.08984375" customWidth="1"/>
    <col min="150" max="150" width="31.7265625" customWidth="1"/>
    <col min="151" max="151" width="24.08984375" customWidth="1"/>
    <col min="152" max="152" width="88.54296875" customWidth="1"/>
    <col min="153" max="153" width="39.36328125" customWidth="1"/>
    <col min="154" max="159" width="17.26953125" customWidth="1"/>
    <col min="160" max="160" width="8.7265625" customWidth="1"/>
    <col min="161" max="166" width="10.7265625" hidden="1" customWidth="1"/>
    <col min="167" max="168" width="8.7265625" hidden="1" customWidth="1"/>
    <col min="169" max="175" width="9.81640625" hidden="1" customWidth="1"/>
    <col min="176" max="176" width="8.7265625" hidden="1" customWidth="1"/>
    <col min="177" max="183" width="9.453125" hidden="1" customWidth="1"/>
    <col min="184" max="196" width="8.7265625" hidden="1" customWidth="1"/>
  </cols>
  <sheetData>
    <row r="1" spans="1:152" s="91" customFormat="1" ht="14">
      <c r="A1" s="1696" t="str">
        <f>F85</f>
        <v>令和7年度</v>
      </c>
      <c r="B1" s="1697"/>
      <c r="C1" s="902" t="s">
        <v>293</v>
      </c>
      <c r="D1" s="571"/>
      <c r="E1" s="571"/>
      <c r="F1" s="572"/>
      <c r="G1" s="571"/>
      <c r="H1" s="572"/>
      <c r="I1" s="571"/>
      <c r="J1" s="572"/>
      <c r="K1" s="572"/>
      <c r="L1" s="572"/>
      <c r="M1" s="572"/>
      <c r="N1" s="572"/>
      <c r="O1" s="572"/>
      <c r="P1" s="572"/>
      <c r="Q1" s="572"/>
      <c r="R1" s="572"/>
      <c r="S1" s="572"/>
      <c r="T1" s="571"/>
      <c r="U1" s="571"/>
      <c r="V1" s="571"/>
      <c r="W1" s="571"/>
      <c r="X1" s="571"/>
      <c r="Y1" s="571"/>
      <c r="Z1" s="571"/>
      <c r="AA1" s="571"/>
      <c r="AB1" s="571"/>
      <c r="AC1" s="571"/>
      <c r="AD1" s="571"/>
      <c r="AE1" s="571"/>
      <c r="AF1" s="571"/>
      <c r="AG1" s="571"/>
      <c r="AH1" s="571"/>
      <c r="AI1" s="571"/>
      <c r="AJ1" s="571"/>
      <c r="AK1" s="572"/>
      <c r="AL1" s="572"/>
      <c r="AM1" s="572"/>
      <c r="AN1" s="572"/>
      <c r="AO1" s="572"/>
      <c r="AP1" s="572"/>
      <c r="AQ1" s="572"/>
      <c r="AR1" s="572"/>
      <c r="AS1" s="572"/>
      <c r="AT1" s="572"/>
      <c r="AU1" s="572"/>
      <c r="AV1" s="572"/>
      <c r="AW1" s="572"/>
      <c r="AX1" s="572"/>
      <c r="AY1" s="572"/>
      <c r="AZ1" s="572"/>
      <c r="BA1" s="572"/>
      <c r="BB1" s="572"/>
      <c r="BC1" s="572"/>
      <c r="BD1" s="572"/>
      <c r="BE1" s="572"/>
      <c r="BF1" s="572"/>
      <c r="BG1" s="572"/>
      <c r="BH1" s="572"/>
      <c r="BI1" s="572"/>
      <c r="BJ1" s="572"/>
      <c r="BK1" s="572"/>
      <c r="BL1" s="572"/>
      <c r="BM1" s="572"/>
      <c r="BN1" s="572"/>
      <c r="BO1" s="572"/>
      <c r="BP1" s="572"/>
      <c r="BQ1" s="572"/>
      <c r="BR1" s="572"/>
      <c r="BS1" s="572"/>
      <c r="BT1" s="572"/>
      <c r="BU1" s="572"/>
      <c r="BV1" s="572"/>
      <c r="BW1" s="571"/>
      <c r="BX1" s="571"/>
      <c r="BY1" s="571"/>
      <c r="BZ1" s="572"/>
      <c r="CA1" s="571"/>
      <c r="CB1" s="571"/>
      <c r="CC1" s="571"/>
      <c r="CD1" s="571"/>
      <c r="CE1" s="571"/>
      <c r="CF1" s="571"/>
      <c r="CG1" s="571"/>
      <c r="CH1" s="571"/>
      <c r="CI1" s="571"/>
      <c r="CJ1" s="571"/>
      <c r="CK1" s="571"/>
      <c r="CL1" s="571"/>
      <c r="CM1" s="571"/>
      <c r="CN1" s="571"/>
      <c r="CO1" s="571"/>
      <c r="CP1" s="571"/>
      <c r="CQ1" s="571"/>
      <c r="CR1" s="571"/>
      <c r="CS1" s="571"/>
      <c r="CT1" s="571"/>
      <c r="CU1" s="571"/>
      <c r="CV1" s="571"/>
      <c r="CW1" s="571"/>
      <c r="CX1" s="571"/>
      <c r="CY1" s="571"/>
      <c r="CZ1" s="571"/>
      <c r="DA1" s="571"/>
      <c r="DB1" s="571"/>
      <c r="DC1" s="571"/>
      <c r="DD1" s="571"/>
      <c r="DE1" s="571"/>
      <c r="DF1" s="571"/>
      <c r="DG1" s="571"/>
      <c r="DH1" s="571"/>
      <c r="DI1" s="571"/>
      <c r="DJ1" s="571"/>
      <c r="DK1" s="571"/>
      <c r="DL1" s="571"/>
      <c r="DM1" s="571"/>
      <c r="DN1" s="571"/>
      <c r="DO1" s="571"/>
      <c r="DP1" s="571"/>
      <c r="DQ1" s="571"/>
      <c r="DR1" s="571"/>
      <c r="DS1" s="571"/>
      <c r="DT1" s="571"/>
      <c r="DU1" s="571"/>
      <c r="DV1" s="571"/>
      <c r="DW1" s="571"/>
      <c r="DX1" s="571"/>
      <c r="DY1" s="571"/>
      <c r="DZ1" s="571"/>
      <c r="EA1" s="571"/>
      <c r="EB1" s="571"/>
      <c r="EC1" s="571"/>
      <c r="ED1" s="571"/>
      <c r="EE1" s="571"/>
      <c r="EF1" s="571"/>
      <c r="EG1" s="571"/>
      <c r="EH1" s="571"/>
      <c r="EI1" s="571"/>
      <c r="EJ1" s="571"/>
      <c r="EK1" s="571"/>
      <c r="EL1" s="571"/>
      <c r="EM1" s="571"/>
      <c r="EN1" s="571"/>
      <c r="EO1" s="571"/>
      <c r="EP1" s="571"/>
      <c r="EQ1" s="571"/>
      <c r="ER1" s="573" t="s">
        <v>941</v>
      </c>
      <c r="ES1" s="573"/>
      <c r="ET1" s="571"/>
      <c r="EU1" s="571"/>
      <c r="EV1" s="571"/>
    </row>
    <row r="2" spans="1:152" s="351" customFormat="1" ht="12" hidden="1">
      <c r="CE2" s="201"/>
      <c r="CT2" s="110"/>
      <c r="CW2" s="110"/>
      <c r="CZ2" s="110"/>
    </row>
    <row r="3" spans="1:152" s="351" customFormat="1" ht="12" hidden="1">
      <c r="F3" s="402"/>
      <c r="G3" s="402"/>
      <c r="H3" s="402"/>
      <c r="I3" s="402"/>
      <c r="J3" s="402"/>
      <c r="K3" s="402"/>
      <c r="L3" s="402"/>
      <c r="M3" s="402"/>
      <c r="N3" s="402"/>
      <c r="O3" s="402"/>
      <c r="P3" s="402"/>
      <c r="Q3" s="402"/>
      <c r="R3" s="402"/>
      <c r="S3" s="402"/>
      <c r="T3" s="402"/>
      <c r="U3" s="402"/>
      <c r="V3" s="402"/>
      <c r="W3" s="402"/>
      <c r="X3" s="402"/>
      <c r="Y3" s="402"/>
      <c r="Z3" s="402"/>
      <c r="AA3" s="402"/>
      <c r="AB3" s="402"/>
      <c r="AC3" s="402"/>
      <c r="AD3" s="402"/>
      <c r="AE3" s="402"/>
      <c r="AF3" s="402"/>
      <c r="AG3" s="402"/>
      <c r="AH3" s="402"/>
      <c r="AI3" s="402"/>
      <c r="AJ3" s="402"/>
      <c r="AK3" s="402"/>
      <c r="AL3" s="402"/>
      <c r="AM3" s="402"/>
      <c r="AN3" s="402"/>
      <c r="AO3" s="402"/>
      <c r="AP3" s="402"/>
      <c r="AQ3" s="402"/>
      <c r="AR3" s="402"/>
      <c r="AS3" s="402"/>
      <c r="AT3" s="402"/>
      <c r="AU3" s="402"/>
      <c r="AV3" s="402"/>
      <c r="AW3" s="402"/>
      <c r="AX3" s="402"/>
      <c r="AY3" s="402"/>
      <c r="AZ3" s="402"/>
      <c r="BA3" s="402"/>
      <c r="BB3" s="402"/>
      <c r="BC3" s="402"/>
      <c r="BD3" s="402"/>
      <c r="BE3" s="402"/>
      <c r="BF3" s="402"/>
      <c r="BG3" s="402"/>
      <c r="BH3" s="402"/>
      <c r="BI3" s="402"/>
      <c r="BJ3" s="402"/>
      <c r="BK3" s="402"/>
      <c r="BL3" s="402"/>
      <c r="BM3" s="402"/>
      <c r="BN3" s="402"/>
      <c r="BO3" s="402"/>
      <c r="BP3" s="402"/>
      <c r="BQ3" s="402"/>
      <c r="BR3" s="402"/>
      <c r="BS3" s="402"/>
      <c r="BT3" s="402"/>
      <c r="BU3" s="402"/>
      <c r="BV3" s="402"/>
      <c r="BW3" s="402"/>
      <c r="BX3" s="402"/>
      <c r="BY3" s="402"/>
      <c r="BZ3" s="402"/>
      <c r="CA3" s="402"/>
      <c r="CB3" s="402"/>
      <c r="CC3" s="402"/>
      <c r="CD3" s="402"/>
      <c r="CE3" s="403"/>
      <c r="CF3" s="402"/>
      <c r="CG3" s="402"/>
      <c r="CH3" s="402"/>
      <c r="CI3" s="402"/>
      <c r="CJ3" s="402"/>
      <c r="CK3" s="402"/>
      <c r="CL3" s="402"/>
      <c r="CM3" s="402"/>
      <c r="CN3" s="402"/>
      <c r="CO3" s="402"/>
      <c r="CP3" s="402"/>
      <c r="CQ3" s="402"/>
      <c r="CR3" s="402"/>
      <c r="CS3" s="402"/>
      <c r="CT3" s="404"/>
      <c r="CU3" s="402"/>
      <c r="CV3" s="402"/>
      <c r="CW3" s="404"/>
      <c r="CX3" s="402"/>
      <c r="CY3" s="402"/>
      <c r="CZ3" s="404"/>
      <c r="DA3" s="402"/>
      <c r="DB3" s="402"/>
      <c r="DC3" s="402"/>
      <c r="DD3" s="402"/>
      <c r="DE3" s="402"/>
      <c r="DF3" s="402"/>
      <c r="DG3" s="402"/>
      <c r="DH3" s="402"/>
      <c r="DI3" s="402"/>
      <c r="DJ3" s="402"/>
      <c r="DK3" s="402"/>
      <c r="DL3" s="402"/>
      <c r="DM3" s="402"/>
      <c r="DN3" s="402"/>
      <c r="DO3" s="402"/>
      <c r="DP3" s="402"/>
      <c r="DQ3" s="402"/>
      <c r="DR3" s="402"/>
      <c r="DS3" s="402"/>
      <c r="DT3" s="402"/>
      <c r="DU3" s="402"/>
      <c r="DV3" s="402"/>
      <c r="DW3" s="402"/>
      <c r="DX3" s="402"/>
      <c r="DY3" s="402"/>
      <c r="DZ3" s="402"/>
      <c r="EA3" s="402"/>
      <c r="EB3" s="402"/>
      <c r="EC3" s="402"/>
      <c r="ED3" s="402"/>
      <c r="EE3" s="402"/>
      <c r="EF3" s="402"/>
      <c r="EG3" s="402"/>
      <c r="EH3" s="402"/>
      <c r="EI3" s="402"/>
      <c r="EJ3" s="402"/>
      <c r="EK3" s="402"/>
      <c r="EL3" s="402"/>
      <c r="EM3" s="402"/>
      <c r="EN3" s="402"/>
      <c r="EO3" s="402"/>
      <c r="EP3" s="402"/>
      <c r="EQ3" s="402"/>
      <c r="ER3" s="402"/>
      <c r="ET3" s="402"/>
      <c r="EU3" s="402"/>
      <c r="EV3" s="402"/>
    </row>
    <row r="4" spans="1:152" s="351" customFormat="1" ht="12" hidden="1">
      <c r="F4" s="428">
        <f t="shared" ref="F4:G6" si="0">COUNTIF(F$91:F$2434,F63)</f>
        <v>0</v>
      </c>
      <c r="G4" s="428">
        <f t="shared" si="0"/>
        <v>0</v>
      </c>
      <c r="H4" s="406">
        <f>H19+H20</f>
        <v>0</v>
      </c>
      <c r="I4" s="359"/>
      <c r="J4" s="406">
        <f>J19+J20</f>
        <v>0</v>
      </c>
      <c r="K4" s="406">
        <f t="shared" ref="K4:R4" si="1">K19+K20</f>
        <v>0</v>
      </c>
      <c r="L4" s="406">
        <f t="shared" si="1"/>
        <v>0</v>
      </c>
      <c r="M4" s="406">
        <f t="shared" si="1"/>
        <v>0</v>
      </c>
      <c r="N4" s="406">
        <f t="shared" si="1"/>
        <v>0</v>
      </c>
      <c r="O4" s="406">
        <f t="shared" si="1"/>
        <v>0</v>
      </c>
      <c r="P4" s="406">
        <f t="shared" si="1"/>
        <v>0</v>
      </c>
      <c r="Q4" s="406">
        <f t="shared" si="1"/>
        <v>0</v>
      </c>
      <c r="R4" s="406">
        <f t="shared" si="1"/>
        <v>0</v>
      </c>
      <c r="S4" s="406">
        <f>S19+S20</f>
        <v>0</v>
      </c>
      <c r="T4" s="406">
        <f>T19+T20</f>
        <v>0</v>
      </c>
      <c r="X4" s="406">
        <f>X19+X20</f>
        <v>0</v>
      </c>
      <c r="Y4" s="405"/>
      <c r="Z4" s="406">
        <f>Z19+Z24+Z34+Z39</f>
        <v>0</v>
      </c>
      <c r="AA4" s="405"/>
      <c r="AB4" s="406">
        <f>AB19+AB22+AB34+AB37</f>
        <v>0</v>
      </c>
      <c r="AC4" s="405"/>
      <c r="AD4" s="406">
        <f>AD19+AD22+AD34+AD37</f>
        <v>0</v>
      </c>
      <c r="AE4" s="852"/>
      <c r="AF4" s="405"/>
      <c r="AG4" s="406">
        <f>AG19+AG20+AG34+AG35</f>
        <v>0</v>
      </c>
      <c r="AH4" s="406">
        <f>AH19+AH20+AH34+AH35</f>
        <v>0</v>
      </c>
      <c r="AI4" s="406">
        <f>AI19+AI34</f>
        <v>0</v>
      </c>
      <c r="AJ4" s="846"/>
      <c r="AK4" s="407"/>
      <c r="AL4" s="406">
        <f t="shared" ref="AL4:BB4" si="2">AL19+AL34</f>
        <v>0</v>
      </c>
      <c r="AM4" s="406">
        <f t="shared" si="2"/>
        <v>0</v>
      </c>
      <c r="AN4" s="406">
        <f t="shared" si="2"/>
        <v>0</v>
      </c>
      <c r="AO4" s="406">
        <f t="shared" si="2"/>
        <v>0</v>
      </c>
      <c r="AP4" s="406">
        <f t="shared" si="2"/>
        <v>0</v>
      </c>
      <c r="AQ4" s="406">
        <f t="shared" si="2"/>
        <v>0</v>
      </c>
      <c r="AR4" s="406">
        <f t="shared" si="2"/>
        <v>0</v>
      </c>
      <c r="AS4" s="406">
        <f t="shared" si="2"/>
        <v>0</v>
      </c>
      <c r="AT4" s="406">
        <f t="shared" si="2"/>
        <v>0</v>
      </c>
      <c r="AU4" s="406">
        <f t="shared" si="2"/>
        <v>0</v>
      </c>
      <c r="AV4" s="406">
        <f t="shared" si="2"/>
        <v>0</v>
      </c>
      <c r="AW4" s="406">
        <f t="shared" si="2"/>
        <v>0</v>
      </c>
      <c r="AX4" s="406">
        <f t="shared" si="2"/>
        <v>0</v>
      </c>
      <c r="AY4" s="406">
        <f t="shared" si="2"/>
        <v>0</v>
      </c>
      <c r="AZ4" s="406">
        <f t="shared" si="2"/>
        <v>0</v>
      </c>
      <c r="BA4" s="406">
        <f t="shared" si="2"/>
        <v>0</v>
      </c>
      <c r="BB4" s="406">
        <f t="shared" si="2"/>
        <v>0</v>
      </c>
      <c r="BC4" s="375"/>
      <c r="BD4" s="406">
        <f t="shared" ref="BD4:BK4" si="3">BD19+BD34</f>
        <v>0</v>
      </c>
      <c r="BE4" s="406">
        <f t="shared" si="3"/>
        <v>0</v>
      </c>
      <c r="BF4" s="406">
        <f t="shared" si="3"/>
        <v>0</v>
      </c>
      <c r="BG4" s="406">
        <f t="shared" si="3"/>
        <v>0</v>
      </c>
      <c r="BH4" s="406">
        <f t="shared" si="3"/>
        <v>0</v>
      </c>
      <c r="BI4" s="406">
        <f t="shared" si="3"/>
        <v>0</v>
      </c>
      <c r="BJ4" s="406">
        <f t="shared" si="3"/>
        <v>0</v>
      </c>
      <c r="BK4" s="406">
        <f t="shared" si="3"/>
        <v>0</v>
      </c>
      <c r="BL4" s="375"/>
      <c r="BM4" s="406">
        <f t="shared" ref="BM4:BQ4" si="4">BM19+BM34</f>
        <v>0</v>
      </c>
      <c r="BN4" s="406">
        <f t="shared" si="4"/>
        <v>0</v>
      </c>
      <c r="BO4" s="406">
        <f t="shared" si="4"/>
        <v>0</v>
      </c>
      <c r="BP4" s="406">
        <f t="shared" si="4"/>
        <v>0</v>
      </c>
      <c r="BQ4" s="406">
        <f t="shared" si="4"/>
        <v>0</v>
      </c>
      <c r="BR4" s="375"/>
      <c r="BS4" s="406">
        <f t="shared" ref="BS4:BU4" si="5">BS19+BS34</f>
        <v>0</v>
      </c>
      <c r="BT4" s="406">
        <f t="shared" si="5"/>
        <v>0</v>
      </c>
      <c r="BU4" s="406">
        <f t="shared" si="5"/>
        <v>0</v>
      </c>
      <c r="BV4" s="375"/>
      <c r="BX4" s="408"/>
      <c r="BY4" s="406">
        <f>BY19+BY34</f>
        <v>0</v>
      </c>
      <c r="BZ4" s="406">
        <f>BZ19+BZ34</f>
        <v>0</v>
      </c>
      <c r="CA4" s="406">
        <f>CA19+CA34</f>
        <v>0</v>
      </c>
      <c r="CB4" s="406">
        <f>CB19+CB34</f>
        <v>0</v>
      </c>
      <c r="CC4" s="406">
        <f>CC19+CC34</f>
        <v>0</v>
      </c>
      <c r="CD4" s="405"/>
      <c r="CE4" s="406">
        <f>CE19+CE34</f>
        <v>0</v>
      </c>
      <c r="CF4" s="405"/>
      <c r="CG4" s="406">
        <f t="shared" ref="CG4:CM6" si="6">CG19+CG34</f>
        <v>0</v>
      </c>
      <c r="CH4" s="406">
        <f t="shared" si="6"/>
        <v>0</v>
      </c>
      <c r="CI4" s="406">
        <f t="shared" si="6"/>
        <v>0</v>
      </c>
      <c r="CJ4" s="406">
        <f t="shared" si="6"/>
        <v>0</v>
      </c>
      <c r="CK4" s="406">
        <f t="shared" si="6"/>
        <v>0</v>
      </c>
      <c r="CL4" s="406">
        <f t="shared" si="6"/>
        <v>0</v>
      </c>
      <c r="CM4" s="406">
        <f t="shared" si="6"/>
        <v>0</v>
      </c>
      <c r="CN4" s="405"/>
      <c r="CO4" s="406">
        <f t="shared" ref="CO4:CP8" si="7">CO19+CO34</f>
        <v>0</v>
      </c>
      <c r="CP4" s="406">
        <f t="shared" si="7"/>
        <v>0</v>
      </c>
      <c r="CQ4" s="358"/>
      <c r="CR4" s="359"/>
      <c r="CS4" s="359"/>
      <c r="CT4" s="406">
        <f t="shared" ref="CT4:CT13" si="8">CT19+CT34</f>
        <v>0</v>
      </c>
      <c r="CV4" s="406">
        <f t="shared" ref="CV4:CW9" si="9">CV19+CV34</f>
        <v>0</v>
      </c>
      <c r="CW4" s="406">
        <f t="shared" si="9"/>
        <v>0</v>
      </c>
      <c r="CY4" s="406">
        <f t="shared" ref="CY4:CZ9" si="10">CY19+CY34</f>
        <v>0</v>
      </c>
      <c r="CZ4" s="406">
        <f t="shared" si="10"/>
        <v>0</v>
      </c>
      <c r="DB4" s="406">
        <f t="shared" ref="DB4:DB9" si="11">DB19+DB34</f>
        <v>0</v>
      </c>
      <c r="DC4" s="358"/>
      <c r="DD4" s="359"/>
      <c r="DE4" s="359"/>
      <c r="DF4" s="406">
        <f>DF19+DF34+DF49</f>
        <v>0</v>
      </c>
      <c r="DI4" s="406">
        <f t="shared" ref="DI4:DI10" si="12">DI19+DI34+DI49</f>
        <v>0</v>
      </c>
      <c r="DJ4" s="406" cm="1">
        <f t="array" ref="DJ4">SUMPRODUCT((DI$91:DI$2434=DI$63)*(DK$91:DK$2434=DK$63))</f>
        <v>0</v>
      </c>
      <c r="DK4" s="406">
        <f>DK19+DK34+DK49</f>
        <v>0</v>
      </c>
      <c r="DL4" s="358"/>
      <c r="DM4" s="359"/>
      <c r="DN4" s="406">
        <f t="shared" ref="DN4:DT4" si="13">DN19+DN34+DN49</f>
        <v>0</v>
      </c>
      <c r="DO4" s="406">
        <f t="shared" si="13"/>
        <v>0</v>
      </c>
      <c r="DP4" s="406">
        <f t="shared" si="13"/>
        <v>0</v>
      </c>
      <c r="DQ4" s="406">
        <f t="shared" si="13"/>
        <v>0</v>
      </c>
      <c r="DR4" s="406">
        <f t="shared" si="13"/>
        <v>0</v>
      </c>
      <c r="DS4" s="406">
        <f t="shared" si="13"/>
        <v>0</v>
      </c>
      <c r="DT4" s="406">
        <f t="shared" si="13"/>
        <v>0</v>
      </c>
      <c r="DV4" s="359"/>
      <c r="DW4" s="406">
        <f t="shared" ref="DW4:DY5" si="14">DW19+DW34+DW49</f>
        <v>0</v>
      </c>
      <c r="DX4" s="406">
        <f t="shared" si="14"/>
        <v>0</v>
      </c>
      <c r="DY4" s="406">
        <f t="shared" si="14"/>
        <v>0</v>
      </c>
      <c r="EB4" s="406">
        <f t="shared" ref="EB4:EK4" si="15">EB19+EB34+EB49</f>
        <v>0</v>
      </c>
      <c r="EC4" s="406">
        <f t="shared" si="15"/>
        <v>0</v>
      </c>
      <c r="ED4" s="406">
        <f t="shared" si="15"/>
        <v>0</v>
      </c>
      <c r="EE4" s="406">
        <f t="shared" si="15"/>
        <v>0</v>
      </c>
      <c r="EF4" s="406">
        <f t="shared" si="15"/>
        <v>0</v>
      </c>
      <c r="EG4" s="406">
        <f t="shared" si="15"/>
        <v>0</v>
      </c>
      <c r="EH4" s="406">
        <f t="shared" si="15"/>
        <v>0</v>
      </c>
      <c r="EI4" s="406">
        <f t="shared" si="15"/>
        <v>0</v>
      </c>
      <c r="EJ4" s="406">
        <f t="shared" si="15"/>
        <v>0</v>
      </c>
      <c r="EK4" s="406">
        <f t="shared" si="15"/>
        <v>0</v>
      </c>
      <c r="EL4" s="402"/>
      <c r="EM4" s="402"/>
      <c r="EO4" s="406">
        <f>EO19+EO34+EO49</f>
        <v>0</v>
      </c>
      <c r="ER4" s="409">
        <f>ER19+ER34+ER49</f>
        <v>0</v>
      </c>
      <c r="ET4" s="359"/>
      <c r="EU4" s="359"/>
      <c r="EV4" s="359"/>
    </row>
    <row r="5" spans="1:152" s="351" customFormat="1" ht="12" hidden="1">
      <c r="F5" s="428">
        <f t="shared" si="0"/>
        <v>0</v>
      </c>
      <c r="G5" s="428">
        <f t="shared" si="0"/>
        <v>0</v>
      </c>
      <c r="H5" s="406">
        <f>H34+H35</f>
        <v>0</v>
      </c>
      <c r="Z5" s="406">
        <f>Z20+Z25+Z35+Z40</f>
        <v>0</v>
      </c>
      <c r="AA5" s="405"/>
      <c r="AB5" s="406">
        <f>AB20+AB23+AB35+AB38</f>
        <v>0</v>
      </c>
      <c r="AD5" s="406">
        <f>AD20+AD23+AD35+AD38</f>
        <v>0</v>
      </c>
      <c r="AE5" s="402"/>
      <c r="AI5" s="351">
        <f t="shared" ref="AI5:AI6" si="16">AI20+AI35</f>
        <v>0</v>
      </c>
      <c r="BX5" s="408"/>
      <c r="CE5" s="406">
        <f>CE20+CE35</f>
        <v>0</v>
      </c>
      <c r="CG5" s="406">
        <f t="shared" si="6"/>
        <v>0</v>
      </c>
      <c r="CH5" s="406">
        <f t="shared" si="6"/>
        <v>0</v>
      </c>
      <c r="CI5" s="406">
        <f t="shared" si="6"/>
        <v>0</v>
      </c>
      <c r="CJ5" s="406">
        <f t="shared" si="6"/>
        <v>0</v>
      </c>
      <c r="CK5" s="406">
        <f t="shared" si="6"/>
        <v>0</v>
      </c>
      <c r="CL5" s="406">
        <f t="shared" si="6"/>
        <v>0</v>
      </c>
      <c r="CM5" s="406">
        <f t="shared" si="6"/>
        <v>0</v>
      </c>
      <c r="CN5" s="405"/>
      <c r="CO5" s="406">
        <f t="shared" si="7"/>
        <v>0</v>
      </c>
      <c r="CP5" s="406">
        <f t="shared" si="7"/>
        <v>0</v>
      </c>
      <c r="CQ5" s="358"/>
      <c r="CT5" s="406">
        <f t="shared" si="8"/>
        <v>0</v>
      </c>
      <c r="CV5" s="406">
        <f t="shared" si="9"/>
        <v>0</v>
      </c>
      <c r="CW5" s="406">
        <f t="shared" si="9"/>
        <v>0</v>
      </c>
      <c r="CY5" s="406">
        <f t="shared" si="10"/>
        <v>0</v>
      </c>
      <c r="CZ5" s="406">
        <f t="shared" si="10"/>
        <v>0</v>
      </c>
      <c r="DB5" s="406">
        <f t="shared" si="11"/>
        <v>0</v>
      </c>
      <c r="DF5" s="406">
        <f>DF20+DF35+DF50</f>
        <v>0</v>
      </c>
      <c r="DI5" s="406">
        <f t="shared" si="12"/>
        <v>0</v>
      </c>
      <c r="DJ5" s="406" cm="1">
        <f t="array" ref="DJ5">SUMPRODUCT((DI$91:DI$2434=DI$64)*(DK$91:DK$2434=DK$63))</f>
        <v>0</v>
      </c>
      <c r="DK5" s="406">
        <f>DK20+DK35+DK50</f>
        <v>0</v>
      </c>
      <c r="DN5" s="406">
        <f>DN20+DN35+DN50</f>
        <v>0</v>
      </c>
      <c r="DW5" s="406">
        <f t="shared" si="14"/>
        <v>0</v>
      </c>
      <c r="DX5" s="406">
        <f t="shared" si="14"/>
        <v>0</v>
      </c>
      <c r="DY5" s="406">
        <f t="shared" si="14"/>
        <v>0</v>
      </c>
      <c r="EB5" s="406">
        <f t="shared" ref="EB5:EK5" si="17">EB20+EB35+EB50</f>
        <v>0</v>
      </c>
      <c r="EC5" s="406">
        <f t="shared" si="17"/>
        <v>0</v>
      </c>
      <c r="ED5" s="406">
        <f t="shared" si="17"/>
        <v>0</v>
      </c>
      <c r="EE5" s="406">
        <f t="shared" si="17"/>
        <v>0</v>
      </c>
      <c r="EF5" s="406">
        <f t="shared" si="17"/>
        <v>0</v>
      </c>
      <c r="EG5" s="406">
        <f t="shared" si="17"/>
        <v>0</v>
      </c>
      <c r="EH5" s="406">
        <f t="shared" si="17"/>
        <v>0</v>
      </c>
      <c r="EI5" s="406">
        <f t="shared" si="17"/>
        <v>0</v>
      </c>
      <c r="EJ5" s="406">
        <f t="shared" si="17"/>
        <v>0</v>
      </c>
      <c r="EK5" s="406">
        <f t="shared" si="17"/>
        <v>0</v>
      </c>
      <c r="EL5" s="402"/>
      <c r="EM5" s="402"/>
      <c r="EO5" s="406">
        <f>EO20+EO35+EO50</f>
        <v>0</v>
      </c>
      <c r="ER5" s="368"/>
    </row>
    <row r="6" spans="1:152" s="351" customFormat="1" ht="12" hidden="1">
      <c r="F6" s="428">
        <f t="shared" si="0"/>
        <v>0</v>
      </c>
      <c r="G6" s="428">
        <f t="shared" si="0"/>
        <v>0</v>
      </c>
      <c r="H6" s="406">
        <f>H49+H50</f>
        <v>0</v>
      </c>
      <c r="Z6" s="406">
        <f>Z21+Z26+Z36+Z41</f>
        <v>0</v>
      </c>
      <c r="AB6" s="368"/>
      <c r="AD6" s="406">
        <f>AD21+AD24+AD36+AD39</f>
        <v>0</v>
      </c>
      <c r="AE6" s="402"/>
      <c r="AI6" s="351">
        <f t="shared" si="16"/>
        <v>0</v>
      </c>
      <c r="BX6" s="408"/>
      <c r="CE6" s="406">
        <f>CE21+CE36</f>
        <v>0</v>
      </c>
      <c r="CG6" s="406">
        <f t="shared" si="6"/>
        <v>0</v>
      </c>
      <c r="CH6" s="406">
        <f t="shared" si="6"/>
        <v>0</v>
      </c>
      <c r="CI6" s="406">
        <f t="shared" si="6"/>
        <v>0</v>
      </c>
      <c r="CJ6" s="406">
        <f t="shared" si="6"/>
        <v>0</v>
      </c>
      <c r="CK6" s="406">
        <f t="shared" si="6"/>
        <v>0</v>
      </c>
      <c r="CL6" s="406">
        <f t="shared" si="6"/>
        <v>0</v>
      </c>
      <c r="CM6" s="406">
        <f t="shared" si="6"/>
        <v>0</v>
      </c>
      <c r="CN6" s="405"/>
      <c r="CO6" s="406">
        <f t="shared" si="7"/>
        <v>0</v>
      </c>
      <c r="CP6" s="406">
        <f t="shared" si="7"/>
        <v>0</v>
      </c>
      <c r="CQ6" s="358"/>
      <c r="CT6" s="406">
        <f t="shared" si="8"/>
        <v>0</v>
      </c>
      <c r="CV6" s="406">
        <f t="shared" si="9"/>
        <v>0</v>
      </c>
      <c r="CW6" s="406">
        <f t="shared" si="9"/>
        <v>0</v>
      </c>
      <c r="CY6" s="406">
        <f t="shared" si="10"/>
        <v>0</v>
      </c>
      <c r="CZ6" s="406">
        <f t="shared" si="10"/>
        <v>0</v>
      </c>
      <c r="DB6" s="406">
        <f t="shared" si="11"/>
        <v>0</v>
      </c>
      <c r="DF6" s="406">
        <f>DF21+DF36+DF51</f>
        <v>0</v>
      </c>
      <c r="DI6" s="406">
        <f t="shared" si="12"/>
        <v>0</v>
      </c>
      <c r="DJ6" s="406" cm="1">
        <f t="array" ref="DJ6">SUMPRODUCT((DI$91:DI$2434=DI$65)*(DK$91:DK$2434=DK$63))</f>
        <v>0</v>
      </c>
      <c r="DK6" s="360"/>
      <c r="DW6" s="406">
        <f>DW21+DW36+DW51</f>
        <v>0</v>
      </c>
      <c r="EO6" s="406">
        <f>EO21+EO36+EO51</f>
        <v>0</v>
      </c>
    </row>
    <row r="7" spans="1:152" s="351" customFormat="1" ht="12" hidden="1">
      <c r="G7" s="391"/>
      <c r="H7" s="351" t="s">
        <v>416</v>
      </c>
      <c r="Z7" s="406">
        <f>Z22+Z27+Z37+Z42</f>
        <v>0</v>
      </c>
      <c r="BX7" s="408"/>
      <c r="CE7" s="406">
        <f>CE22+CE37</f>
        <v>0</v>
      </c>
      <c r="CH7" s="406">
        <f t="shared" ref="CH7:CM7" si="18">CH22+CH37</f>
        <v>0</v>
      </c>
      <c r="CI7" s="406">
        <f>CI22+CI37</f>
        <v>0</v>
      </c>
      <c r="CJ7" s="406">
        <f t="shared" si="18"/>
        <v>0</v>
      </c>
      <c r="CK7" s="406">
        <f t="shared" si="18"/>
        <v>0</v>
      </c>
      <c r="CL7" s="406">
        <f t="shared" si="18"/>
        <v>0</v>
      </c>
      <c r="CM7" s="406">
        <f t="shared" si="18"/>
        <v>0</v>
      </c>
      <c r="CN7" s="405"/>
      <c r="CO7" s="406">
        <f t="shared" si="7"/>
        <v>0</v>
      </c>
      <c r="CP7" s="406">
        <f t="shared" si="7"/>
        <v>0</v>
      </c>
      <c r="CQ7" s="358"/>
      <c r="CT7" s="406">
        <f t="shared" si="8"/>
        <v>0</v>
      </c>
      <c r="CV7" s="406">
        <f t="shared" si="9"/>
        <v>0</v>
      </c>
      <c r="CW7" s="406">
        <f t="shared" si="9"/>
        <v>0</v>
      </c>
      <c r="CY7" s="406">
        <f t="shared" si="10"/>
        <v>0</v>
      </c>
      <c r="CZ7" s="406">
        <f t="shared" si="10"/>
        <v>0</v>
      </c>
      <c r="DB7" s="406">
        <f t="shared" si="11"/>
        <v>0</v>
      </c>
      <c r="DF7" s="406">
        <f>DF22+DF37+DF52</f>
        <v>0</v>
      </c>
      <c r="DI7" s="406">
        <f t="shared" si="12"/>
        <v>0</v>
      </c>
      <c r="DJ7" s="406">
        <f>SUMPRODUCT((DI$91:DI$2434=DI$66)*(DK$91:DK$2434=DK$63))</f>
        <v>0</v>
      </c>
      <c r="DK7" s="358"/>
      <c r="DW7" s="406">
        <f>DW22+DW37+DW52</f>
        <v>0</v>
      </c>
    </row>
    <row r="8" spans="1:152" s="351" customFormat="1" ht="12" hidden="1">
      <c r="Z8" s="406">
        <f>Z23+Z28+Z38+Z43</f>
        <v>0</v>
      </c>
      <c r="BX8" s="408"/>
      <c r="CE8" s="361"/>
      <c r="CH8" s="406">
        <f t="shared" ref="CH8:CL9" si="19">CH23+CH38</f>
        <v>0</v>
      </c>
      <c r="CI8" s="406">
        <f t="shared" si="19"/>
        <v>0</v>
      </c>
      <c r="CJ8" s="406">
        <f t="shared" si="19"/>
        <v>0</v>
      </c>
      <c r="CK8" s="406">
        <f t="shared" si="19"/>
        <v>0</v>
      </c>
      <c r="CL8" s="406">
        <f t="shared" si="19"/>
        <v>0</v>
      </c>
      <c r="CM8" s="360"/>
      <c r="CN8" s="359"/>
      <c r="CO8" s="406">
        <f t="shared" si="7"/>
        <v>0</v>
      </c>
      <c r="CP8" s="406">
        <f t="shared" si="7"/>
        <v>0</v>
      </c>
      <c r="CQ8" s="358"/>
      <c r="CT8" s="406">
        <f t="shared" si="8"/>
        <v>0</v>
      </c>
      <c r="CV8" s="406">
        <f t="shared" si="9"/>
        <v>0</v>
      </c>
      <c r="CW8" s="406">
        <f t="shared" si="9"/>
        <v>0</v>
      </c>
      <c r="CY8" s="406">
        <f t="shared" si="10"/>
        <v>0</v>
      </c>
      <c r="CZ8" s="406">
        <f t="shared" si="10"/>
        <v>0</v>
      </c>
      <c r="DB8" s="406">
        <f t="shared" si="11"/>
        <v>0</v>
      </c>
      <c r="DF8" s="406">
        <f>DF23+DF38+DF53</f>
        <v>0</v>
      </c>
      <c r="DI8" s="406">
        <f t="shared" si="12"/>
        <v>0</v>
      </c>
      <c r="DJ8" s="406">
        <f>SUMPRODUCT((DI$91:DI$2434=DI$67)*(DK$91:DK$2434=DK$63))</f>
        <v>0</v>
      </c>
      <c r="DK8" s="358"/>
    </row>
    <row r="9" spans="1:152" s="351" customFormat="1" ht="12" hidden="1">
      <c r="BX9" s="408"/>
      <c r="CE9" s="201"/>
      <c r="CH9" s="406">
        <f t="shared" si="19"/>
        <v>0</v>
      </c>
      <c r="CI9" s="406">
        <f t="shared" si="19"/>
        <v>0</v>
      </c>
      <c r="CJ9" s="406">
        <f t="shared" si="19"/>
        <v>0</v>
      </c>
      <c r="CK9" s="406">
        <f t="shared" si="19"/>
        <v>0</v>
      </c>
      <c r="CL9" s="406">
        <f t="shared" si="19"/>
        <v>0</v>
      </c>
      <c r="CM9" s="358"/>
      <c r="CP9" s="406">
        <f>CP24+CP39</f>
        <v>0</v>
      </c>
      <c r="CQ9" s="358"/>
      <c r="CT9" s="406">
        <f t="shared" si="8"/>
        <v>0</v>
      </c>
      <c r="CV9" s="406">
        <f t="shared" si="9"/>
        <v>0</v>
      </c>
      <c r="CW9" s="406">
        <f t="shared" si="9"/>
        <v>0</v>
      </c>
      <c r="CY9" s="406">
        <f t="shared" si="10"/>
        <v>0</v>
      </c>
      <c r="CZ9" s="406">
        <f t="shared" si="10"/>
        <v>0</v>
      </c>
      <c r="DB9" s="406">
        <f t="shared" si="11"/>
        <v>0</v>
      </c>
      <c r="DI9" s="406">
        <f t="shared" si="12"/>
        <v>0</v>
      </c>
      <c r="DJ9" s="406">
        <f>SUMPRODUCT((DI$91:DI$2434=DI$68)*(DK$91:DK$2434=DK$63))</f>
        <v>0</v>
      </c>
    </row>
    <row r="10" spans="1:152" s="351" customFormat="1" ht="12" hidden="1">
      <c r="BX10" s="408"/>
      <c r="CE10" s="201"/>
      <c r="CH10" s="406">
        <f>CH25+CH40</f>
        <v>0</v>
      </c>
      <c r="CJ10" s="406">
        <f>CJ25+CJ40</f>
        <v>0</v>
      </c>
      <c r="CK10" s="406">
        <f>CK25+CK40</f>
        <v>0</v>
      </c>
      <c r="CP10" s="406">
        <f>CP25+CP40</f>
        <v>0</v>
      </c>
      <c r="CQ10" s="358"/>
      <c r="CT10" s="406">
        <f t="shared" si="8"/>
        <v>0</v>
      </c>
      <c r="CV10" s="406">
        <f t="shared" ref="CV10:CV15" si="20">CV25+CV40</f>
        <v>0</v>
      </c>
      <c r="CW10" s="406">
        <f>CW25+CW40</f>
        <v>0</v>
      </c>
      <c r="CY10" s="406">
        <f t="shared" ref="CY10:CY15" si="21">CY25+CY40</f>
        <v>0</v>
      </c>
      <c r="CZ10" s="406">
        <f>CZ25+CZ40</f>
        <v>0</v>
      </c>
      <c r="DB10" s="406">
        <f t="shared" ref="DB10:DB15" si="22">DB25+DB40</f>
        <v>0</v>
      </c>
      <c r="DI10" s="406">
        <f t="shared" si="12"/>
        <v>0</v>
      </c>
      <c r="DJ10" s="406" cm="1">
        <f t="array" ref="DJ10">SUMPRODUCT((DI$91:DI$2434=DI$69)*(DK$91:DK$2434=DK$63))</f>
        <v>0</v>
      </c>
    </row>
    <row r="11" spans="1:152" s="351" customFormat="1" ht="12" hidden="1">
      <c r="BX11" s="408"/>
      <c r="CJ11" s="406">
        <f>CJ26+CJ41</f>
        <v>0</v>
      </c>
      <c r="CK11" s="406">
        <f>CK26+CK41</f>
        <v>0</v>
      </c>
      <c r="CP11" s="406">
        <f>CP26+CP41</f>
        <v>0</v>
      </c>
      <c r="CQ11" s="358"/>
      <c r="CT11" s="406">
        <f t="shared" si="8"/>
        <v>0</v>
      </c>
      <c r="CV11" s="406">
        <f t="shared" si="20"/>
        <v>0</v>
      </c>
      <c r="CW11" s="406">
        <f>CW26+CW41</f>
        <v>0</v>
      </c>
      <c r="CY11" s="406">
        <f t="shared" si="21"/>
        <v>0</v>
      </c>
      <c r="CZ11" s="406">
        <f>CZ26+CZ41</f>
        <v>0</v>
      </c>
      <c r="DB11" s="406">
        <f t="shared" si="22"/>
        <v>0</v>
      </c>
      <c r="DJ11" s="351" t="s">
        <v>49</v>
      </c>
    </row>
    <row r="12" spans="1:152" s="351" customFormat="1" ht="12" hidden="1">
      <c r="BX12" s="408"/>
      <c r="CP12" s="406">
        <f>CP27+CP42</f>
        <v>0</v>
      </c>
      <c r="CT12" s="406">
        <f t="shared" si="8"/>
        <v>0</v>
      </c>
      <c r="CV12" s="406">
        <f t="shared" si="20"/>
        <v>0</v>
      </c>
      <c r="CW12" s="406">
        <f>CW27+CW42</f>
        <v>0</v>
      </c>
      <c r="CY12" s="406">
        <f t="shared" si="21"/>
        <v>0</v>
      </c>
      <c r="CZ12" s="406">
        <f>CZ27+CZ42</f>
        <v>0</v>
      </c>
      <c r="DB12" s="406">
        <f t="shared" si="22"/>
        <v>0</v>
      </c>
    </row>
    <row r="13" spans="1:152" s="351" customFormat="1" ht="12" hidden="1">
      <c r="BX13" s="408"/>
      <c r="CT13" s="406">
        <f t="shared" si="8"/>
        <v>0</v>
      </c>
      <c r="CV13" s="406">
        <f t="shared" si="20"/>
        <v>0</v>
      </c>
      <c r="CW13" s="406">
        <f>CW28+CW43</f>
        <v>0</v>
      </c>
      <c r="CY13" s="406">
        <f t="shared" si="21"/>
        <v>0</v>
      </c>
      <c r="CZ13" s="406">
        <f>CZ28+CZ43</f>
        <v>0</v>
      </c>
      <c r="DB13" s="406">
        <f t="shared" si="22"/>
        <v>0</v>
      </c>
    </row>
    <row r="14" spans="1:152" s="351" customFormat="1" ht="12" hidden="1">
      <c r="BX14" s="408"/>
      <c r="CV14" s="406">
        <f t="shared" si="20"/>
        <v>0</v>
      </c>
      <c r="CY14" s="406">
        <f t="shared" si="21"/>
        <v>0</v>
      </c>
      <c r="DB14" s="406">
        <f t="shared" si="22"/>
        <v>0</v>
      </c>
    </row>
    <row r="15" spans="1:152" s="351" customFormat="1" ht="12" hidden="1">
      <c r="BX15" s="408"/>
      <c r="CV15" s="406">
        <f t="shared" si="20"/>
        <v>0</v>
      </c>
      <c r="CY15" s="406">
        <f t="shared" si="21"/>
        <v>0</v>
      </c>
      <c r="DB15" s="406">
        <f t="shared" si="22"/>
        <v>0</v>
      </c>
    </row>
    <row r="16" spans="1:152" s="351" customFormat="1" ht="12" hidden="1">
      <c r="BX16" s="408"/>
      <c r="CV16" s="406">
        <f>CV31+CV46</f>
        <v>0</v>
      </c>
      <c r="CY16" s="406">
        <f>CY31+CY46</f>
        <v>0</v>
      </c>
      <c r="DB16" s="406">
        <f>DB31+DB46</f>
        <v>0</v>
      </c>
    </row>
    <row r="17" spans="6:152" s="351" customFormat="1" ht="12" hidden="1">
      <c r="BX17" s="408"/>
      <c r="CY17" s="361"/>
      <c r="DB17" s="361"/>
      <c r="DN17" s="195"/>
      <c r="DO17" s="195"/>
      <c r="DP17" s="195"/>
      <c r="DQ17" s="17"/>
      <c r="DR17" s="17"/>
      <c r="DS17" s="17"/>
      <c r="DT17" s="17"/>
      <c r="DU17" s="17"/>
      <c r="DV17" s="17"/>
    </row>
    <row r="18" spans="6:152" s="351" customFormat="1" ht="12" hidden="1">
      <c r="F18" s="411" t="s">
        <v>73</v>
      </c>
      <c r="G18" s="364" t="s">
        <v>1</v>
      </c>
      <c r="H18" s="411"/>
      <c r="I18" s="364"/>
      <c r="J18" s="364"/>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4"/>
      <c r="AP18" s="364"/>
      <c r="AQ18" s="364"/>
      <c r="AR18" s="364"/>
      <c r="AS18" s="364"/>
      <c r="AT18" s="364"/>
      <c r="AU18" s="364"/>
      <c r="AV18" s="364"/>
      <c r="AW18" s="364"/>
      <c r="AX18" s="364"/>
      <c r="AY18" s="364"/>
      <c r="AZ18" s="364"/>
      <c r="BA18" s="364"/>
      <c r="BB18" s="364"/>
      <c r="BC18" s="364"/>
      <c r="BD18" s="364"/>
      <c r="BE18" s="364"/>
      <c r="BF18" s="364"/>
      <c r="BG18" s="364"/>
      <c r="BH18" s="364"/>
      <c r="BI18" s="364"/>
      <c r="BJ18" s="364"/>
      <c r="BK18" s="364"/>
      <c r="BL18" s="364"/>
      <c r="BM18" s="364"/>
      <c r="BN18" s="364"/>
      <c r="BO18" s="364"/>
      <c r="BP18" s="364"/>
      <c r="BQ18" s="364"/>
      <c r="BR18" s="364"/>
      <c r="BS18" s="364"/>
      <c r="BT18" s="364"/>
      <c r="BU18" s="364"/>
      <c r="BV18" s="364"/>
      <c r="BW18" s="364"/>
      <c r="BX18" s="364"/>
      <c r="BY18" s="364"/>
      <c r="BZ18" s="364"/>
      <c r="CA18" s="364"/>
      <c r="CB18" s="364"/>
      <c r="CC18" s="364"/>
      <c r="CD18" s="364"/>
      <c r="CE18" s="411"/>
      <c r="CF18" s="364"/>
      <c r="CG18" s="364"/>
      <c r="CH18" s="364"/>
      <c r="CI18" s="364"/>
      <c r="CJ18" s="364"/>
      <c r="CK18" s="364"/>
      <c r="CL18" s="364"/>
      <c r="CM18" s="364"/>
      <c r="CN18" s="364"/>
      <c r="CO18" s="364"/>
      <c r="CP18" s="364"/>
      <c r="CQ18" s="364"/>
      <c r="CR18" s="364"/>
      <c r="CS18" s="364"/>
      <c r="CT18" s="412"/>
      <c r="CU18" s="364"/>
      <c r="CV18" s="364"/>
      <c r="CW18" s="412"/>
      <c r="CX18" s="364"/>
      <c r="CY18" s="364"/>
      <c r="CZ18" s="412"/>
      <c r="DA18" s="364"/>
      <c r="DB18" s="364"/>
      <c r="DC18" s="364"/>
      <c r="DD18" s="364"/>
      <c r="DE18" s="364"/>
      <c r="DF18" s="364"/>
      <c r="DG18" s="364"/>
      <c r="DH18" s="364"/>
      <c r="DI18" s="364"/>
      <c r="DJ18" s="364"/>
      <c r="DK18" s="364"/>
      <c r="DL18" s="364"/>
      <c r="DM18" s="364"/>
      <c r="DN18" s="364"/>
      <c r="DO18" s="364"/>
      <c r="DP18" s="364"/>
      <c r="DQ18" s="364"/>
      <c r="DR18" s="364"/>
      <c r="DS18" s="364"/>
      <c r="DT18" s="364"/>
      <c r="DU18" s="364"/>
      <c r="DV18" s="364"/>
      <c r="DW18" s="364"/>
      <c r="DX18" s="364"/>
      <c r="DY18" s="364"/>
      <c r="DZ18" s="364"/>
      <c r="EA18" s="364"/>
      <c r="EB18" s="364"/>
      <c r="EC18" s="364"/>
      <c r="ED18" s="364"/>
      <c r="EE18" s="364"/>
      <c r="EF18" s="364"/>
      <c r="EG18" s="364"/>
      <c r="EH18" s="364"/>
      <c r="EI18" s="364"/>
      <c r="EJ18" s="364"/>
      <c r="EK18" s="364"/>
      <c r="EL18" s="364"/>
      <c r="EM18" s="364"/>
      <c r="EN18" s="364"/>
      <c r="EO18" s="364"/>
      <c r="EP18" s="364"/>
      <c r="EQ18" s="364"/>
      <c r="ER18" s="364"/>
      <c r="ET18" s="364"/>
      <c r="EU18" s="364"/>
      <c r="EV18" s="364"/>
    </row>
    <row r="19" spans="6:152" s="351" customFormat="1" ht="12" hidden="1">
      <c r="F19" s="429">
        <f t="shared" ref="F19:G21" si="23">COUNTIF(F$91:F$2434,F63)</f>
        <v>0</v>
      </c>
      <c r="G19" s="429">
        <f t="shared" si="23"/>
        <v>0</v>
      </c>
      <c r="H19" s="369">
        <f>SUMPRODUCT(($F$91:$F$2434=$F$63)*($G$91:$G$2434=$G$63))</f>
        <v>0</v>
      </c>
      <c r="I19" s="359"/>
      <c r="J19" s="369">
        <f t="shared" ref="J19:T19" si="24">SUMPRODUCT(($F$91:$F$2434=$F$63)*($G$91:$G$2434=$G$63)*(J$91:J$2434))</f>
        <v>0</v>
      </c>
      <c r="K19" s="369">
        <f t="shared" si="24"/>
        <v>0</v>
      </c>
      <c r="L19" s="369">
        <f t="shared" si="24"/>
        <v>0</v>
      </c>
      <c r="M19" s="369">
        <f t="shared" si="24"/>
        <v>0</v>
      </c>
      <c r="N19" s="369">
        <f t="shared" si="24"/>
        <v>0</v>
      </c>
      <c r="O19" s="369">
        <f t="shared" si="24"/>
        <v>0</v>
      </c>
      <c r="P19" s="369">
        <f t="shared" si="24"/>
        <v>0</v>
      </c>
      <c r="Q19" s="369">
        <f t="shared" si="24"/>
        <v>0</v>
      </c>
      <c r="R19" s="369">
        <f t="shared" si="24"/>
        <v>0</v>
      </c>
      <c r="S19" s="369">
        <f t="shared" si="24"/>
        <v>0</v>
      </c>
      <c r="T19" s="369">
        <f t="shared" si="24"/>
        <v>0</v>
      </c>
      <c r="X19" s="369">
        <f>SUMPRODUCT(($F$91:$F$2434=$F$63)*($G$91:$G$2434=$G$63)*(X$91:X$2434))</f>
        <v>0</v>
      </c>
      <c r="Y19" s="405"/>
      <c r="Z19" s="369">
        <f>SUMPRODUCT(($F$91:$F$2434=$F$63)*($G$91:$G$2434=$G$63)*(Z$91:Z$2434=Z63))</f>
        <v>0</v>
      </c>
      <c r="AA19" s="413"/>
      <c r="AB19" s="369">
        <f>SUMPRODUCT(($F$91:$F$2434=$F$63)*($G$91:$G$2434=$G$63)*(AB$91:AB$2434=AB63))</f>
        <v>0</v>
      </c>
      <c r="AC19" s="405"/>
      <c r="AD19" s="369">
        <f>SUMPRODUCT(($F$91:$F$2434=$F$63)*($G$91:$G$2434=$G$63)*(AD$91:AD$2434=AD63))</f>
        <v>0</v>
      </c>
      <c r="AE19" s="853"/>
      <c r="AF19" s="405"/>
      <c r="AG19" s="369">
        <f>SUMPRODUCT(($F$91:$F$2434=$F$63)*($G$91:$G$2434=$G$63)*(AG$91:AG$2434))</f>
        <v>0</v>
      </c>
      <c r="AH19" s="369">
        <f>SUMPRODUCT(($F$91:$F$2434=$F$63)*($G$91:$G$2434=$G$63)*(AH$91:AH$2434))</f>
        <v>0</v>
      </c>
      <c r="AI19" s="415">
        <f>SUMPRODUCT(($G$91:$G$2434=$G$63)*(AI$91:AI$2434=AI63))</f>
        <v>0</v>
      </c>
      <c r="AJ19" s="847"/>
      <c r="AK19" s="414"/>
      <c r="AL19" s="415">
        <f t="shared" ref="AL19:BB19" si="25">SUMPRODUCT(($G$91:$G$2434=$G$63)*(AL$91:AL$2434=AL63))</f>
        <v>0</v>
      </c>
      <c r="AM19" s="415">
        <f t="shared" si="25"/>
        <v>0</v>
      </c>
      <c r="AN19" s="415">
        <f t="shared" si="25"/>
        <v>0</v>
      </c>
      <c r="AO19" s="415">
        <f t="shared" si="25"/>
        <v>0</v>
      </c>
      <c r="AP19" s="415">
        <f t="shared" si="25"/>
        <v>0</v>
      </c>
      <c r="AQ19" s="415">
        <f t="shared" si="25"/>
        <v>0</v>
      </c>
      <c r="AR19" s="415">
        <f t="shared" si="25"/>
        <v>0</v>
      </c>
      <c r="AS19" s="415">
        <f t="shared" si="25"/>
        <v>0</v>
      </c>
      <c r="AT19" s="415">
        <f t="shared" si="25"/>
        <v>0</v>
      </c>
      <c r="AU19" s="415">
        <f t="shared" si="25"/>
        <v>0</v>
      </c>
      <c r="AV19" s="415">
        <f t="shared" si="25"/>
        <v>0</v>
      </c>
      <c r="AW19" s="415">
        <f t="shared" si="25"/>
        <v>0</v>
      </c>
      <c r="AX19" s="415">
        <f t="shared" si="25"/>
        <v>0</v>
      </c>
      <c r="AY19" s="415">
        <f t="shared" si="25"/>
        <v>0</v>
      </c>
      <c r="AZ19" s="415">
        <f t="shared" si="25"/>
        <v>0</v>
      </c>
      <c r="BA19" s="415">
        <f t="shared" si="25"/>
        <v>0</v>
      </c>
      <c r="BB19" s="415">
        <f t="shared" si="25"/>
        <v>0</v>
      </c>
      <c r="BC19" s="410"/>
      <c r="BD19" s="415">
        <f t="shared" ref="BD19:BK19" si="26">SUMPRODUCT(($G$91:$G$2434=$G$63)*(BD$91:BD$2434=BD63))</f>
        <v>0</v>
      </c>
      <c r="BE19" s="415">
        <f t="shared" si="26"/>
        <v>0</v>
      </c>
      <c r="BF19" s="415">
        <f t="shared" si="26"/>
        <v>0</v>
      </c>
      <c r="BG19" s="415">
        <f t="shared" si="26"/>
        <v>0</v>
      </c>
      <c r="BH19" s="415">
        <f t="shared" si="26"/>
        <v>0</v>
      </c>
      <c r="BI19" s="415">
        <f t="shared" si="26"/>
        <v>0</v>
      </c>
      <c r="BJ19" s="415">
        <f t="shared" si="26"/>
        <v>0</v>
      </c>
      <c r="BK19" s="415">
        <f t="shared" si="26"/>
        <v>0</v>
      </c>
      <c r="BL19" s="410"/>
      <c r="BM19" s="415">
        <f>SUMPRODUCT(($G$91:$G$2434=$G$63)*(BM$91:BM$2434=BM63))</f>
        <v>0</v>
      </c>
      <c r="BN19" s="415">
        <f>SUMPRODUCT(($G$91:$G$2434=$G$63)*(BN$91:BN$2434=BN63))</f>
        <v>0</v>
      </c>
      <c r="BO19" s="415">
        <f>SUMPRODUCT(($G$91:$G$2434=$G$63)*(BO$91:BO$2434=BO63))</f>
        <v>0</v>
      </c>
      <c r="BP19" s="415">
        <f>SUMPRODUCT(($G$91:$G$2434=$G$63)*(BP$91:BP$2434=BP63))</f>
        <v>0</v>
      </c>
      <c r="BQ19" s="415">
        <f>SUMPRODUCT(($G$91:$G$2434=$G$63)*(BQ$91:BQ$2434=BQ63))</f>
        <v>0</v>
      </c>
      <c r="BR19" s="410"/>
      <c r="BS19" s="415">
        <f>SUMPRODUCT(($G$91:$G$2434=$G$63)*(BS$91:BS$2434=BS63))</f>
        <v>0</v>
      </c>
      <c r="BT19" s="415">
        <f>SUMPRODUCT(($G$91:$G$2434=$G$63)*(BT$91:BT$2434=BT63))</f>
        <v>0</v>
      </c>
      <c r="BU19" s="415">
        <f>SUMPRODUCT(($G$91:$G$2434=$G$63)*(BU$91:BU$2434=BU63))</f>
        <v>0</v>
      </c>
      <c r="BV19" s="410"/>
      <c r="BX19" s="408"/>
      <c r="BY19" s="415">
        <f>SUMPRODUCT(($G$91:$G$2434=$G$63)*(BY$91:BY$2434=BY63))</f>
        <v>0</v>
      </c>
      <c r="BZ19" s="415">
        <f>SUMPRODUCT(($G$91:$G$2434=$G$63)*(BZ$91:BZ$2434=BZ63))</f>
        <v>0</v>
      </c>
      <c r="CA19" s="415">
        <f>SUMPRODUCT(($G$91:$G$2434=$G$63)*(CA$91:CA$2434=CA63))</f>
        <v>0</v>
      </c>
      <c r="CB19" s="415">
        <f>SUMPRODUCT(($G$91:$G$2434=$G$63)*(CB$91:CB$2434=CB63))</f>
        <v>0</v>
      </c>
      <c r="CC19" s="415">
        <f>SUMPRODUCT(($G$91:$G$2434=$G$63)*(CC$91:CC$2434=CC63))</f>
        <v>0</v>
      </c>
      <c r="CD19" s="405"/>
      <c r="CE19" s="415">
        <f>SUMPRODUCT(($G$91:$G$2434=$G$63)*(CE$91:CE$2434=CE63))</f>
        <v>0</v>
      </c>
      <c r="CF19" s="405"/>
      <c r="CG19" s="415">
        <f t="shared" ref="CG19:CM21" si="27">SUMPRODUCT(($G$91:$G$2434=$G$63)*(CG$91:CG$2434=CG63))</f>
        <v>0</v>
      </c>
      <c r="CH19" s="415">
        <f t="shared" si="27"/>
        <v>0</v>
      </c>
      <c r="CI19" s="415">
        <f t="shared" si="27"/>
        <v>0</v>
      </c>
      <c r="CJ19" s="415">
        <f t="shared" si="27"/>
        <v>0</v>
      </c>
      <c r="CK19" s="415">
        <f t="shared" si="27"/>
        <v>0</v>
      </c>
      <c r="CL19" s="415">
        <f t="shared" si="27"/>
        <v>0</v>
      </c>
      <c r="CM19" s="415">
        <f t="shared" si="27"/>
        <v>0</v>
      </c>
      <c r="CN19" s="413"/>
      <c r="CO19" s="415">
        <f t="shared" ref="CO19:CP23" si="28">SUMPRODUCT(($G$91:$G$2434=$G$63)*(CO$91:CO$2434=CO63))</f>
        <v>0</v>
      </c>
      <c r="CP19" s="415">
        <f t="shared" si="28"/>
        <v>0</v>
      </c>
      <c r="CQ19" s="416"/>
      <c r="CR19" s="359"/>
      <c r="CS19" s="359"/>
      <c r="CT19" s="415">
        <f t="shared" ref="CT19:CT28" si="29">SUMPRODUCT(($G$91:$G$2434=$G$63)*(CT$91:CT$2434=CT63))</f>
        <v>0</v>
      </c>
      <c r="CV19" s="415">
        <f t="shared" ref="CV19:CW28" si="30">SUMPRODUCT(($G$91:$G$2434=$G$63)*(CV$91:CV$2434=CV63))</f>
        <v>0</v>
      </c>
      <c r="CW19" s="415">
        <f t="shared" si="30"/>
        <v>0</v>
      </c>
      <c r="CY19" s="415">
        <f t="shared" ref="CY19:CZ28" si="31">SUMPRODUCT(($G$91:$G$2434=$G$63)*(CY$91:CY$2434=CY63))</f>
        <v>0</v>
      </c>
      <c r="CZ19" s="415">
        <f t="shared" si="31"/>
        <v>0</v>
      </c>
      <c r="DB19" s="415">
        <f t="shared" ref="DB19:DB31" si="32">SUMPRODUCT(($G$91:$G$2434=$G$63)*(DB$91:DB$2434=DB63))</f>
        <v>0</v>
      </c>
      <c r="DC19" s="358"/>
      <c r="DD19" s="359"/>
      <c r="DE19" s="359"/>
      <c r="DF19" s="415">
        <f>SUMPRODUCT(($G$91:$G$2434=$G$63)*(DF$91:DF$2434=DF63))</f>
        <v>0</v>
      </c>
      <c r="DI19" s="415">
        <f t="shared" ref="DI19:DI25" si="33">SUMPRODUCT(($G$91:$G$2434=$G$63)*(DI$91:DI$2434=DI63))</f>
        <v>0</v>
      </c>
      <c r="DK19" s="415" cm="1">
        <f t="array" ref="DK19">SUMPRODUCT(($G$91:$G$2434=$G$63)*(DK$91:DK$2434=DK63))</f>
        <v>0</v>
      </c>
      <c r="DL19" s="358"/>
      <c r="DM19" s="359"/>
      <c r="DN19" s="415">
        <f t="shared" ref="DN19:DT19" si="34">SUMPRODUCT(($G$91:$G$2434=$G$63)*(DN$91:DN$2434=DN63))</f>
        <v>0</v>
      </c>
      <c r="DO19" s="415">
        <f t="shared" si="34"/>
        <v>0</v>
      </c>
      <c r="DP19" s="415">
        <f t="shared" si="34"/>
        <v>0</v>
      </c>
      <c r="DQ19" s="415">
        <f t="shared" si="34"/>
        <v>0</v>
      </c>
      <c r="DR19" s="415">
        <f t="shared" si="34"/>
        <v>0</v>
      </c>
      <c r="DS19" s="415">
        <f t="shared" si="34"/>
        <v>0</v>
      </c>
      <c r="DT19" s="415">
        <f t="shared" si="34"/>
        <v>0</v>
      </c>
      <c r="DV19" s="359"/>
      <c r="DW19" s="415">
        <f t="shared" ref="DW19:DY20" si="35">SUMPRODUCT(($G$91:$G$2434=$G$63)*(DW$91:DW$2434=DW63))</f>
        <v>0</v>
      </c>
      <c r="DX19" s="415">
        <f t="shared" si="35"/>
        <v>0</v>
      </c>
      <c r="DY19" s="415">
        <f t="shared" si="35"/>
        <v>0</v>
      </c>
      <c r="EB19" s="415">
        <f t="shared" ref="EB19:EK19" si="36">SUMPRODUCT(($G$91:$G$2434=$G$63)*(EB$91:EB$2434=EB63))</f>
        <v>0</v>
      </c>
      <c r="EC19" s="415">
        <f t="shared" si="36"/>
        <v>0</v>
      </c>
      <c r="ED19" s="415">
        <f t="shared" si="36"/>
        <v>0</v>
      </c>
      <c r="EE19" s="415">
        <f t="shared" si="36"/>
        <v>0</v>
      </c>
      <c r="EF19" s="415">
        <f t="shared" si="36"/>
        <v>0</v>
      </c>
      <c r="EG19" s="415">
        <f t="shared" si="36"/>
        <v>0</v>
      </c>
      <c r="EH19" s="415">
        <f t="shared" si="36"/>
        <v>0</v>
      </c>
      <c r="EI19" s="415">
        <f t="shared" si="36"/>
        <v>0</v>
      </c>
      <c r="EJ19" s="415">
        <f t="shared" si="36"/>
        <v>0</v>
      </c>
      <c r="EK19" s="415">
        <f t="shared" si="36"/>
        <v>0</v>
      </c>
      <c r="EL19" s="897"/>
      <c r="EM19" s="897"/>
      <c r="EO19" s="415">
        <f>SUMPRODUCT(($G$91:$G$2434=$G$63)*(EO$91:EO$2434=EO63))</f>
        <v>0</v>
      </c>
      <c r="ER19" s="417" cm="1">
        <f t="array" ref="ER19">SUMPRODUCT(($G$91:$G$2434=$G$63)*(ER$91:ER$2434=ER63))</f>
        <v>0</v>
      </c>
      <c r="ET19" s="359"/>
      <c r="EU19" s="359"/>
      <c r="EV19" s="359"/>
    </row>
    <row r="20" spans="6:152" s="351" customFormat="1" ht="12" hidden="1">
      <c r="F20" s="435">
        <f t="shared" si="23"/>
        <v>0</v>
      </c>
      <c r="G20" s="160">
        <f t="shared" si="23"/>
        <v>0</v>
      </c>
      <c r="H20" s="434">
        <f>SUMPRODUCT(($F$91:$F$2434=$F$64)*($G$91:$G$2434=$G$63))</f>
        <v>0</v>
      </c>
      <c r="J20" s="434">
        <f t="shared" ref="J20:T20" si="37">SUMPRODUCT(($F$91:$F$2434=$F$64)*($G$91:$G$2434=$G$63)*(J$91:J$2434))</f>
        <v>0</v>
      </c>
      <c r="K20" s="434">
        <f t="shared" si="37"/>
        <v>0</v>
      </c>
      <c r="L20" s="434">
        <f t="shared" si="37"/>
        <v>0</v>
      </c>
      <c r="M20" s="434">
        <f t="shared" si="37"/>
        <v>0</v>
      </c>
      <c r="N20" s="434">
        <f t="shared" si="37"/>
        <v>0</v>
      </c>
      <c r="O20" s="434">
        <f t="shared" si="37"/>
        <v>0</v>
      </c>
      <c r="P20" s="434">
        <f t="shared" si="37"/>
        <v>0</v>
      </c>
      <c r="Q20" s="434">
        <f t="shared" si="37"/>
        <v>0</v>
      </c>
      <c r="R20" s="434">
        <f t="shared" si="37"/>
        <v>0</v>
      </c>
      <c r="S20" s="434">
        <f t="shared" si="37"/>
        <v>0</v>
      </c>
      <c r="T20" s="434">
        <f t="shared" si="37"/>
        <v>0</v>
      </c>
      <c r="X20" s="418">
        <f>SUMPRODUCT(($F$91:$F$2434=$F$64)*($G$91:$G$2434=$G$63)*(X$91:X$2434))</f>
        <v>0</v>
      </c>
      <c r="Z20" s="369">
        <f>SUMPRODUCT(($F$91:$F$2434=$F$63)*($G$91:$G$2434=$G$63)*(Z$91:Z$2434=Z64))</f>
        <v>0</v>
      </c>
      <c r="AA20" s="413"/>
      <c r="AB20" s="369">
        <f>SUMPRODUCT(($F$91:$F$2434=$F$63)*($G$91:$G$2434=$G$63)*(AB$91:AB$2434=AB64))</f>
        <v>0</v>
      </c>
      <c r="AD20" s="369">
        <f>SUMPRODUCT(($F$91:$F$2434=$F$63)*($G$91:$G$2434=$G$63)*(AD$91:AD$2434=AD64))</f>
        <v>0</v>
      </c>
      <c r="AE20" s="854"/>
      <c r="AG20" s="418">
        <f>SUMPRODUCT(($F$91:$F$2434=$F$64)*($G$91:$G$2434=$G$63)*(AG$91:AG$2434))</f>
        <v>0</v>
      </c>
      <c r="AH20" s="418">
        <f>SUMPRODUCT(($F$91:$F$2434=$F$64)*($G$91:$G$2434=$G$63)*(AH$91:AH$2434))</f>
        <v>0</v>
      </c>
      <c r="AI20" s="848">
        <f>SUMPRODUCT(($G$91:$G$2434=$G$63)*(AI$91:AI$2434=AI64))</f>
        <v>0</v>
      </c>
      <c r="AJ20" s="848"/>
      <c r="BX20" s="408"/>
      <c r="CE20" s="415">
        <f>SUMPRODUCT(($G$91:$G$2434=$G$63)*(CE$91:CE$2434=CE64))</f>
        <v>0</v>
      </c>
      <c r="CG20" s="415">
        <f t="shared" si="27"/>
        <v>0</v>
      </c>
      <c r="CH20" s="415">
        <f t="shared" si="27"/>
        <v>0</v>
      </c>
      <c r="CI20" s="415">
        <f t="shared" si="27"/>
        <v>0</v>
      </c>
      <c r="CJ20" s="415">
        <f t="shared" si="27"/>
        <v>0</v>
      </c>
      <c r="CK20" s="415">
        <f t="shared" si="27"/>
        <v>0</v>
      </c>
      <c r="CL20" s="415">
        <f t="shared" si="27"/>
        <v>0</v>
      </c>
      <c r="CM20" s="415">
        <f t="shared" si="27"/>
        <v>0</v>
      </c>
      <c r="CN20" s="413"/>
      <c r="CO20" s="415">
        <f t="shared" si="28"/>
        <v>0</v>
      </c>
      <c r="CP20" s="415">
        <f t="shared" si="28"/>
        <v>0</v>
      </c>
      <c r="CQ20" s="416"/>
      <c r="CT20" s="415">
        <f t="shared" si="29"/>
        <v>0</v>
      </c>
      <c r="CV20" s="415">
        <f t="shared" si="30"/>
        <v>0</v>
      </c>
      <c r="CW20" s="415">
        <f t="shared" si="30"/>
        <v>0</v>
      </c>
      <c r="CY20" s="415">
        <f t="shared" si="31"/>
        <v>0</v>
      </c>
      <c r="CZ20" s="415">
        <f t="shared" si="31"/>
        <v>0</v>
      </c>
      <c r="DB20" s="415">
        <f t="shared" si="32"/>
        <v>0</v>
      </c>
      <c r="DF20" s="415">
        <f>SUMPRODUCT(($G$91:$G$2434=$G$63)*(DF$91:DF$2434=DF64))</f>
        <v>0</v>
      </c>
      <c r="DI20" s="415">
        <f t="shared" si="33"/>
        <v>0</v>
      </c>
      <c r="DK20" s="415">
        <f>SUMPRODUCT(($G$91:$G$2434=$G$63)*(DK$91:DK$2434=DK64))</f>
        <v>0</v>
      </c>
      <c r="DN20" s="415">
        <f>SUMPRODUCT(($G$91:$G$2434=$G$63)*(DN$91:DN$2434=DN64))</f>
        <v>0</v>
      </c>
      <c r="DW20" s="415">
        <f t="shared" si="35"/>
        <v>0</v>
      </c>
      <c r="DX20" s="415">
        <f t="shared" si="35"/>
        <v>0</v>
      </c>
      <c r="DY20" s="415">
        <f t="shared" si="35"/>
        <v>0</v>
      </c>
      <c r="EB20" s="415">
        <f t="shared" ref="EB20:EK20" si="38">SUMPRODUCT(($G$91:$G$2434=$G$63)*(EB$91:EB$2434=EB64))</f>
        <v>0</v>
      </c>
      <c r="EC20" s="415">
        <f t="shared" si="38"/>
        <v>0</v>
      </c>
      <c r="ED20" s="415">
        <f t="shared" si="38"/>
        <v>0</v>
      </c>
      <c r="EE20" s="415">
        <f t="shared" si="38"/>
        <v>0</v>
      </c>
      <c r="EF20" s="415">
        <f t="shared" si="38"/>
        <v>0</v>
      </c>
      <c r="EG20" s="415">
        <f t="shared" si="38"/>
        <v>0</v>
      </c>
      <c r="EH20" s="415">
        <f t="shared" si="38"/>
        <v>0</v>
      </c>
      <c r="EI20" s="415">
        <f t="shared" si="38"/>
        <v>0</v>
      </c>
      <c r="EJ20" s="415">
        <f t="shared" si="38"/>
        <v>0</v>
      </c>
      <c r="EK20" s="415">
        <f t="shared" si="38"/>
        <v>0</v>
      </c>
      <c r="EL20" s="897"/>
      <c r="EM20" s="897"/>
      <c r="EO20" s="415">
        <f>SUMPRODUCT(($G$91:$G$2434=$G$63)*(EO$91:EO$2434=EO64))</f>
        <v>0</v>
      </c>
      <c r="ER20" s="587"/>
    </row>
    <row r="21" spans="6:152" s="351" customFormat="1" ht="24" hidden="1">
      <c r="F21" s="160">
        <f t="shared" si="23"/>
        <v>0</v>
      </c>
      <c r="G21" s="160">
        <f t="shared" si="23"/>
        <v>0</v>
      </c>
      <c r="H21" s="427" t="s">
        <v>416</v>
      </c>
      <c r="J21" s="410"/>
      <c r="K21" s="410"/>
      <c r="L21" s="410"/>
      <c r="M21" s="410"/>
      <c r="N21" s="410"/>
      <c r="O21" s="410"/>
      <c r="P21" s="410"/>
      <c r="Q21" s="410"/>
      <c r="R21" s="410"/>
      <c r="S21" s="410"/>
      <c r="T21" s="410"/>
      <c r="X21" s="410"/>
      <c r="Z21" s="369">
        <f>SUMPRODUCT(($F$91:$F$2434=$F$63)*($G$91:$G$2434=$G$63)*(Z$91:Z$2434=Z65))</f>
        <v>0</v>
      </c>
      <c r="AA21" s="419"/>
      <c r="AB21" s="368"/>
      <c r="AD21" s="369">
        <f>SUMPRODUCT(($F$91:$F$2434=$F$63)*($G$91:$G$2434=$G$63)*(AD$91:AD$2434=AD65))</f>
        <v>0</v>
      </c>
      <c r="AE21" s="854"/>
      <c r="AI21" s="351">
        <f>SUMPRODUCT(($G$91:$G$2434=$G$63)*(AI$91:AI$2434=AI65))</f>
        <v>0</v>
      </c>
      <c r="BX21" s="408"/>
      <c r="CE21" s="415">
        <f>SUMPRODUCT(($G$91:$G$2434=$G$63)*(CE$91:CE$2434=CE65))</f>
        <v>0</v>
      </c>
      <c r="CG21" s="415">
        <f t="shared" si="27"/>
        <v>0</v>
      </c>
      <c r="CH21" s="415">
        <f t="shared" si="27"/>
        <v>0</v>
      </c>
      <c r="CI21" s="415">
        <f t="shared" si="27"/>
        <v>0</v>
      </c>
      <c r="CJ21" s="415">
        <f t="shared" si="27"/>
        <v>0</v>
      </c>
      <c r="CK21" s="415">
        <f t="shared" si="27"/>
        <v>0</v>
      </c>
      <c r="CL21" s="415">
        <f t="shared" si="27"/>
        <v>0</v>
      </c>
      <c r="CM21" s="415">
        <f t="shared" si="27"/>
        <v>0</v>
      </c>
      <c r="CN21" s="413"/>
      <c r="CO21" s="415">
        <f t="shared" si="28"/>
        <v>0</v>
      </c>
      <c r="CP21" s="415">
        <f t="shared" si="28"/>
        <v>0</v>
      </c>
      <c r="CQ21" s="416"/>
      <c r="CT21" s="415">
        <f t="shared" si="29"/>
        <v>0</v>
      </c>
      <c r="CV21" s="415">
        <f t="shared" si="30"/>
        <v>0</v>
      </c>
      <c r="CW21" s="415">
        <f t="shared" si="30"/>
        <v>0</v>
      </c>
      <c r="CY21" s="415">
        <f t="shared" si="31"/>
        <v>0</v>
      </c>
      <c r="CZ21" s="415">
        <f t="shared" si="31"/>
        <v>0</v>
      </c>
      <c r="DB21" s="415">
        <f t="shared" si="32"/>
        <v>0</v>
      </c>
      <c r="DF21" s="415">
        <f>SUMPRODUCT(($G$91:$G$2434=$G$63)*(DF$91:DF$2434=DF65))</f>
        <v>0</v>
      </c>
      <c r="DI21" s="415">
        <f t="shared" si="33"/>
        <v>0</v>
      </c>
      <c r="DW21" s="415">
        <f>SUMPRODUCT(($G$91:$G$2434=$G$63)*(DW$91:DW$2434=DW65))</f>
        <v>0</v>
      </c>
      <c r="EO21" s="415">
        <f>SUMPRODUCT(($G$91:$G$2434=$G$63)*(EO$91:EO$2434=EO65))</f>
        <v>0</v>
      </c>
    </row>
    <row r="22" spans="6:152" s="351" customFormat="1" ht="12" hidden="1">
      <c r="G22" s="391"/>
      <c r="J22" s="410"/>
      <c r="K22" s="410"/>
      <c r="L22" s="410"/>
      <c r="M22" s="410"/>
      <c r="N22" s="410"/>
      <c r="O22" s="410"/>
      <c r="P22" s="410"/>
      <c r="Q22" s="410"/>
      <c r="R22" s="410"/>
      <c r="S22" s="410"/>
      <c r="T22" s="410"/>
      <c r="X22" s="410"/>
      <c r="Z22" s="369">
        <f>SUMPRODUCT(($F$91:$F$2434=$F$63)*($G$91:$G$2434=$G$63)*(Z$91:Z$2434=Z66))</f>
        <v>0</v>
      </c>
      <c r="AA22" s="419"/>
      <c r="AB22" s="418">
        <f>SUMPRODUCT(($F$91:$F$2434=$F$64)*($G$91:$G$2434=$G$63)*(AB$91:AB$2434=AB63))</f>
        <v>0</v>
      </c>
      <c r="AD22" s="418">
        <f>SUMPRODUCT(($F$91:$F$2434=$F$64)*($G$91:$G$2434=$G$63)*(AD$91:AD$2434=AD63))</f>
        <v>0</v>
      </c>
      <c r="AE22" s="848"/>
      <c r="BX22" s="408"/>
      <c r="CE22" s="415">
        <f>SUMPRODUCT(($G$91:$G$2434=$G$63)*(CE$91:CE$2434=CE66))</f>
        <v>0</v>
      </c>
      <c r="CH22" s="415">
        <f>SUMPRODUCT(($G$91:$G$2434=$G$63)*(CH$91:CH$2434=CH66))</f>
        <v>0</v>
      </c>
      <c r="CI22" s="415" cm="1">
        <f t="array" ref="CI22">SUMPRODUCT(($G$91:$G$2434=$G$63)*(CI$91:CI$2434=CI66))</f>
        <v>0</v>
      </c>
      <c r="CJ22" s="415">
        <f>SUMPRODUCT(($G$91:$G$2434=$G$63)*(CJ$91:CJ$2434=CJ66))</f>
        <v>0</v>
      </c>
      <c r="CK22" s="415">
        <f>SUMPRODUCT(($G$91:$G$2434=$G$63)*(CK$91:CK$2434=CK66))</f>
        <v>0</v>
      </c>
      <c r="CL22" s="415">
        <f>SUMPRODUCT(($G$91:$G$2434=$G$63)*(CL$91:CL$2434=CL66))</f>
        <v>0</v>
      </c>
      <c r="CM22" s="415">
        <f>SUMPRODUCT(($G$91:$G$2434=$G$63)*(CM$91:CM$2434=CM66))</f>
        <v>0</v>
      </c>
      <c r="CN22" s="413"/>
      <c r="CO22" s="415">
        <f t="shared" si="28"/>
        <v>0</v>
      </c>
      <c r="CP22" s="415">
        <f t="shared" si="28"/>
        <v>0</v>
      </c>
      <c r="CQ22" s="416"/>
      <c r="CT22" s="415">
        <f t="shared" si="29"/>
        <v>0</v>
      </c>
      <c r="CV22" s="415">
        <f t="shared" si="30"/>
        <v>0</v>
      </c>
      <c r="CW22" s="415">
        <f t="shared" si="30"/>
        <v>0</v>
      </c>
      <c r="CY22" s="415">
        <f t="shared" si="31"/>
        <v>0</v>
      </c>
      <c r="CZ22" s="415">
        <f t="shared" si="31"/>
        <v>0</v>
      </c>
      <c r="DB22" s="415">
        <f t="shared" si="32"/>
        <v>0</v>
      </c>
      <c r="DF22" s="415">
        <f>SUMPRODUCT(($G$91:$G$2434=$G$63)*(DF$91:DF$2434=DF66))</f>
        <v>0</v>
      </c>
      <c r="DI22" s="415">
        <f t="shared" si="33"/>
        <v>0</v>
      </c>
      <c r="DW22" s="415">
        <f>SUMPRODUCT(($G$91:$G$2434=$G$63)*(DW$91:DW$2434=DW66))</f>
        <v>0</v>
      </c>
    </row>
    <row r="23" spans="6:152" s="351" customFormat="1" ht="12" hidden="1">
      <c r="Z23" s="369">
        <f>SUMPRODUCT(($F$91:$F$2434=$F$63)*($G$91:$G$2434=$G$63)*(Z$91:Z$2434=Z67))</f>
        <v>0</v>
      </c>
      <c r="AA23" s="419"/>
      <c r="AB23" s="418">
        <f>SUMPRODUCT(($F$91:$F$2434=$F$64)*($G$91:$G$2434=$G$63)*(AB$91:AB$2434=AB64))</f>
        <v>0</v>
      </c>
      <c r="AD23" s="418">
        <f>SUMPRODUCT(($F$91:$F$2434=$F$64)*($G$91:$G$2434=$G$63)*(AD$91:AD$2434=AD64))</f>
        <v>0</v>
      </c>
      <c r="AE23" s="848"/>
      <c r="BX23" s="408"/>
      <c r="CE23" s="892"/>
      <c r="CH23" s="415">
        <f>SUMPRODUCT(($G$91:$G$2434=$G$63)*(CH$91:CH$2434=CH67))</f>
        <v>0</v>
      </c>
      <c r="CI23" s="415" cm="1">
        <f t="array" ref="CI23">SUMPRODUCT(($G$91:$G$2434=$G$63)*(CI$91:CI$2434=CI67))</f>
        <v>0</v>
      </c>
      <c r="CJ23" s="415">
        <f t="shared" ref="CJ23:CL24" si="39">SUMPRODUCT(($G$91:$G$2434=$G$63)*(CJ$91:CJ$2434=CJ67))</f>
        <v>0</v>
      </c>
      <c r="CK23" s="415">
        <f t="shared" si="39"/>
        <v>0</v>
      </c>
      <c r="CL23" s="415">
        <f t="shared" si="39"/>
        <v>0</v>
      </c>
      <c r="CM23" s="626"/>
      <c r="CN23" s="625"/>
      <c r="CO23" s="415">
        <f t="shared" si="28"/>
        <v>0</v>
      </c>
      <c r="CP23" s="415">
        <f t="shared" si="28"/>
        <v>0</v>
      </c>
      <c r="CQ23" s="416"/>
      <c r="CT23" s="415">
        <f t="shared" si="29"/>
        <v>0</v>
      </c>
      <c r="CV23" s="415">
        <f t="shared" si="30"/>
        <v>0</v>
      </c>
      <c r="CW23" s="415">
        <f t="shared" si="30"/>
        <v>0</v>
      </c>
      <c r="CY23" s="415">
        <f t="shared" si="31"/>
        <v>0</v>
      </c>
      <c r="CZ23" s="415">
        <f t="shared" si="31"/>
        <v>0</v>
      </c>
      <c r="DB23" s="415">
        <f t="shared" si="32"/>
        <v>0</v>
      </c>
      <c r="DF23" s="415">
        <f>SUMPRODUCT(($G$91:$G$2434=$G$63)*(DF$91:DF$2434=DF67))</f>
        <v>0</v>
      </c>
      <c r="DI23" s="415">
        <f t="shared" si="33"/>
        <v>0</v>
      </c>
    </row>
    <row r="24" spans="6:152" s="351" customFormat="1" ht="12" hidden="1">
      <c r="Z24" s="418">
        <f>SUMPRODUCT(($F$91:$F$2434=$F$64)*($G$91:$G$2434=$G$63)*(Z$91:Z$2434=Z63))</f>
        <v>0</v>
      </c>
      <c r="AB24" s="368"/>
      <c r="AD24" s="418">
        <f>SUMPRODUCT(($F$91:$F$2434=$F$64)*($G$91:$G$2434=$G$63)*(AD$91:AD$2434=AD65))</f>
        <v>0</v>
      </c>
      <c r="AE24" s="848"/>
      <c r="BX24" s="408"/>
      <c r="CE24" s="201"/>
      <c r="CH24" s="415">
        <f>SUMPRODUCT(($G$91:$G$2434=$G$63)*(CH$91:CH$2434=CH68))</f>
        <v>0</v>
      </c>
      <c r="CI24" s="415" cm="1">
        <f t="array" ref="CI24">SUMPRODUCT(($G$91:$G$2434=$G$63)*(CI$91:CI$2434=CI68))</f>
        <v>0</v>
      </c>
      <c r="CJ24" s="415">
        <f t="shared" si="39"/>
        <v>0</v>
      </c>
      <c r="CK24" s="415">
        <f t="shared" si="39"/>
        <v>0</v>
      </c>
      <c r="CL24" s="415">
        <f t="shared" si="39"/>
        <v>0</v>
      </c>
      <c r="CM24" s="358"/>
      <c r="CN24" s="419"/>
      <c r="CP24" s="415">
        <f>SUMPRODUCT(($G$91:$G$2434=$G$63)*(CP$91:CP$2434=CP68))</f>
        <v>0</v>
      </c>
      <c r="CQ24" s="416"/>
      <c r="CT24" s="415">
        <f t="shared" si="29"/>
        <v>0</v>
      </c>
      <c r="CV24" s="415">
        <f t="shared" si="30"/>
        <v>0</v>
      </c>
      <c r="CW24" s="415">
        <f t="shared" si="30"/>
        <v>0</v>
      </c>
      <c r="CY24" s="415">
        <f t="shared" si="31"/>
        <v>0</v>
      </c>
      <c r="CZ24" s="415">
        <f t="shared" si="31"/>
        <v>0</v>
      </c>
      <c r="DB24" s="415">
        <f t="shared" si="32"/>
        <v>0</v>
      </c>
      <c r="DI24" s="415">
        <f t="shared" si="33"/>
        <v>0</v>
      </c>
    </row>
    <row r="25" spans="6:152" s="351" customFormat="1" ht="12" hidden="1">
      <c r="Z25" s="418">
        <f>SUMPRODUCT(($F$91:$F$2434=$F$64)*($G$91:$G$2434=$G$63)*(Z$91:Z$2434=Z64))</f>
        <v>0</v>
      </c>
      <c r="BX25" s="408"/>
      <c r="CE25" s="201"/>
      <c r="CH25" s="415">
        <f>SUMPRODUCT(($G$91:$G$2434=$G$63)*(CH$91:CH$2434=CH69))</f>
        <v>0</v>
      </c>
      <c r="CJ25" s="415">
        <f>SUMPRODUCT(($G$91:$G$2434=$G$63)*(CJ$91:CJ$2434=CJ69))</f>
        <v>0</v>
      </c>
      <c r="CK25" s="415">
        <f>SUMPRODUCT(($G$91:$G$2434=$G$63)*(CK$91:CK$2434=CK69))</f>
        <v>0</v>
      </c>
      <c r="CL25" s="419"/>
      <c r="CM25" s="419"/>
      <c r="CN25" s="419"/>
      <c r="CP25" s="415">
        <f>SUMPRODUCT(($G$91:$G$2434=$G$63)*(CP$91:CP$2434=CP69))</f>
        <v>0</v>
      </c>
      <c r="CQ25" s="416"/>
      <c r="CT25" s="415">
        <f t="shared" si="29"/>
        <v>0</v>
      </c>
      <c r="CV25" s="415">
        <f t="shared" si="30"/>
        <v>0</v>
      </c>
      <c r="CW25" s="415">
        <f t="shared" si="30"/>
        <v>0</v>
      </c>
      <c r="CY25" s="415">
        <f t="shared" si="31"/>
        <v>0</v>
      </c>
      <c r="CZ25" s="415">
        <f t="shared" si="31"/>
        <v>0</v>
      </c>
      <c r="DB25" s="415">
        <f t="shared" si="32"/>
        <v>0</v>
      </c>
      <c r="DI25" s="415">
        <f t="shared" si="33"/>
        <v>0</v>
      </c>
    </row>
    <row r="26" spans="6:152" s="351" customFormat="1" ht="12" hidden="1">
      <c r="Z26" s="418">
        <f>SUMPRODUCT(($F$91:$F$2434=$F$64)*($G$91:$G$2434=$G$63)*(Z$91:Z$2434=Z65))</f>
        <v>0</v>
      </c>
      <c r="BX26" s="408"/>
      <c r="CJ26" s="415">
        <f>SUMPRODUCT(($G$91:$G$2434=$G$63)*(CJ$91:CJ$2434=CJ70))</f>
        <v>0</v>
      </c>
      <c r="CK26" s="415">
        <f>SUMPRODUCT(($G$91:$G$2434=$G$63)*(CK$91:CK$2434=CK70))</f>
        <v>0</v>
      </c>
      <c r="CL26" s="419"/>
      <c r="CM26" s="419"/>
      <c r="CN26" s="419"/>
      <c r="CP26" s="415">
        <f>SUMPRODUCT(($G$91:$G$2434=$G$63)*(CP$91:CP$2434=CP70))</f>
        <v>0</v>
      </c>
      <c r="CQ26" s="416"/>
      <c r="CT26" s="415">
        <f t="shared" si="29"/>
        <v>0</v>
      </c>
      <c r="CV26" s="415">
        <f t="shared" si="30"/>
        <v>0</v>
      </c>
      <c r="CW26" s="415">
        <f t="shared" si="30"/>
        <v>0</v>
      </c>
      <c r="CY26" s="415">
        <f t="shared" si="31"/>
        <v>0</v>
      </c>
      <c r="CZ26" s="415">
        <f t="shared" si="31"/>
        <v>0</v>
      </c>
      <c r="DB26" s="415">
        <f t="shared" si="32"/>
        <v>0</v>
      </c>
    </row>
    <row r="27" spans="6:152" s="351" customFormat="1" ht="12" hidden="1">
      <c r="Z27" s="418">
        <f>SUMPRODUCT(($F$91:$F$2434=$F$64)*($G$91:$G$2434=$G$63)*(Z$91:Z$2434=Z66))</f>
        <v>0</v>
      </c>
      <c r="BX27" s="408"/>
      <c r="CP27" s="415">
        <f>SUMPRODUCT(($G$91:$G$2434=$G$63)*(CP$91:CP$2434=CP71))</f>
        <v>0</v>
      </c>
      <c r="CT27" s="415">
        <f t="shared" si="29"/>
        <v>0</v>
      </c>
      <c r="CV27" s="415">
        <f t="shared" si="30"/>
        <v>0</v>
      </c>
      <c r="CW27" s="415">
        <f t="shared" si="30"/>
        <v>0</v>
      </c>
      <c r="CY27" s="415">
        <f t="shared" si="31"/>
        <v>0</v>
      </c>
      <c r="CZ27" s="415">
        <f t="shared" si="31"/>
        <v>0</v>
      </c>
      <c r="DB27" s="415">
        <f t="shared" si="32"/>
        <v>0</v>
      </c>
    </row>
    <row r="28" spans="6:152" s="351" customFormat="1" ht="12" hidden="1">
      <c r="Z28" s="418">
        <f>SUMPRODUCT(($F$91:$F$2434=$F$64)*($G$91:$G$2434=$G$63)*(Z$91:Z$2434=Z67))</f>
        <v>0</v>
      </c>
      <c r="BX28" s="408"/>
      <c r="CT28" s="415">
        <f t="shared" si="29"/>
        <v>0</v>
      </c>
      <c r="CV28" s="415">
        <f t="shared" si="30"/>
        <v>0</v>
      </c>
      <c r="CW28" s="415">
        <f t="shared" si="30"/>
        <v>0</v>
      </c>
      <c r="CY28" s="415">
        <f t="shared" si="31"/>
        <v>0</v>
      </c>
      <c r="CZ28" s="415">
        <f t="shared" si="31"/>
        <v>0</v>
      </c>
      <c r="DB28" s="415">
        <f t="shared" si="32"/>
        <v>0</v>
      </c>
    </row>
    <row r="29" spans="6:152" s="351" customFormat="1" ht="12" hidden="1">
      <c r="BX29" s="408"/>
      <c r="CT29" s="419"/>
      <c r="CV29" s="415">
        <f>SUMPRODUCT(($G$91:$G$2434=$G$63)*(CV$91:CV$2434=CV73))</f>
        <v>0</v>
      </c>
      <c r="CW29" s="419"/>
      <c r="CY29" s="415">
        <f>SUMPRODUCT(($G$91:$G$2434=$G$63)*(CY$91:CY$2434=CY73))</f>
        <v>0</v>
      </c>
      <c r="CZ29" s="419"/>
      <c r="DB29" s="415">
        <f t="shared" si="32"/>
        <v>0</v>
      </c>
    </row>
    <row r="30" spans="6:152" s="351" customFormat="1" ht="12" hidden="1">
      <c r="BX30" s="408"/>
      <c r="CT30" s="419"/>
      <c r="CV30" s="415">
        <f>SUMPRODUCT(($G$91:$G$2434=$G$63)*(CV$91:CV$2434=CV74))</f>
        <v>0</v>
      </c>
      <c r="CW30" s="419"/>
      <c r="CY30" s="415">
        <f>SUMPRODUCT(($G$91:$G$2434=$G$63)*(CY$91:CY$2434=CY74))</f>
        <v>0</v>
      </c>
      <c r="CZ30" s="419"/>
      <c r="DB30" s="415">
        <f t="shared" si="32"/>
        <v>0</v>
      </c>
    </row>
    <row r="31" spans="6:152" s="351" customFormat="1" ht="12" hidden="1">
      <c r="BX31" s="408"/>
      <c r="CT31" s="419"/>
      <c r="CV31" s="415">
        <f>SUMPRODUCT(($G$91:$G$2434=$G$63)*(CV$91:CV$2434=CV75))</f>
        <v>0</v>
      </c>
      <c r="CW31" s="419"/>
      <c r="CY31" s="415">
        <f>SUMPRODUCT(($G$91:$G$2434=$G$63)*(CY$91:CY$2434=CY75))</f>
        <v>0</v>
      </c>
      <c r="CZ31" s="419"/>
      <c r="DB31" s="415">
        <f t="shared" si="32"/>
        <v>0</v>
      </c>
    </row>
    <row r="32" spans="6:152" s="351" customFormat="1" ht="12" hidden="1">
      <c r="BX32" s="408"/>
      <c r="DN32" s="195"/>
      <c r="DO32" s="195"/>
      <c r="DP32" s="195"/>
      <c r="DQ32" s="17"/>
      <c r="DR32" s="17"/>
      <c r="DS32" s="17"/>
      <c r="DT32" s="17"/>
      <c r="DU32" s="17"/>
      <c r="DV32" s="17"/>
    </row>
    <row r="33" spans="6:152" s="351" customFormat="1" ht="12" hidden="1">
      <c r="F33" s="372" t="s">
        <v>73</v>
      </c>
      <c r="G33" s="370" t="s">
        <v>2</v>
      </c>
      <c r="H33" s="372"/>
      <c r="I33" s="370"/>
      <c r="J33" s="370"/>
      <c r="K33" s="370"/>
      <c r="L33" s="370"/>
      <c r="M33" s="370"/>
      <c r="N33" s="370"/>
      <c r="O33" s="370"/>
      <c r="P33" s="370"/>
      <c r="Q33" s="370"/>
      <c r="R33" s="370"/>
      <c r="S33" s="370"/>
      <c r="T33" s="370"/>
      <c r="U33" s="370"/>
      <c r="V33" s="370"/>
      <c r="W33" s="370"/>
      <c r="X33" s="370"/>
      <c r="Y33" s="370"/>
      <c r="Z33" s="370"/>
      <c r="AA33" s="370"/>
      <c r="AB33" s="370"/>
      <c r="AC33" s="370"/>
      <c r="AD33" s="370"/>
      <c r="AE33" s="370"/>
      <c r="AF33" s="370"/>
      <c r="AG33" s="370"/>
      <c r="AH33" s="370"/>
      <c r="AI33" s="370"/>
      <c r="AJ33" s="370"/>
      <c r="AK33" s="370"/>
      <c r="AL33" s="370"/>
      <c r="AM33" s="370"/>
      <c r="AN33" s="370"/>
      <c r="AO33" s="370"/>
      <c r="AP33" s="370"/>
      <c r="AQ33" s="370"/>
      <c r="AR33" s="370"/>
      <c r="AS33" s="370"/>
      <c r="AT33" s="370"/>
      <c r="AU33" s="370"/>
      <c r="AV33" s="370"/>
      <c r="AW33" s="370"/>
      <c r="AX33" s="370"/>
      <c r="AY33" s="370"/>
      <c r="AZ33" s="370"/>
      <c r="BA33" s="370"/>
      <c r="BB33" s="370"/>
      <c r="BC33" s="370"/>
      <c r="BD33" s="370"/>
      <c r="BE33" s="370"/>
      <c r="BF33" s="370"/>
      <c r="BG33" s="370"/>
      <c r="BH33" s="370"/>
      <c r="BI33" s="370"/>
      <c r="BJ33" s="370"/>
      <c r="BK33" s="370"/>
      <c r="BL33" s="370"/>
      <c r="BM33" s="370"/>
      <c r="BN33" s="370"/>
      <c r="BO33" s="370"/>
      <c r="BP33" s="370"/>
      <c r="BQ33" s="370"/>
      <c r="BR33" s="370"/>
      <c r="BS33" s="370"/>
      <c r="BT33" s="370"/>
      <c r="BU33" s="370"/>
      <c r="BV33" s="370"/>
      <c r="BW33" s="370"/>
      <c r="BX33" s="370"/>
      <c r="BY33" s="370"/>
      <c r="BZ33" s="370"/>
      <c r="CA33" s="370"/>
      <c r="CB33" s="370"/>
      <c r="CC33" s="370"/>
      <c r="CD33" s="370"/>
      <c r="CE33" s="372"/>
      <c r="CF33" s="370"/>
      <c r="CG33" s="370"/>
      <c r="CH33" s="370"/>
      <c r="CI33" s="370"/>
      <c r="CJ33" s="370"/>
      <c r="CK33" s="370"/>
      <c r="CL33" s="370"/>
      <c r="CM33" s="370"/>
      <c r="CN33" s="370"/>
      <c r="CO33" s="370"/>
      <c r="CP33" s="370"/>
      <c r="CQ33" s="370"/>
      <c r="CR33" s="370"/>
      <c r="CS33" s="370"/>
      <c r="CT33" s="420"/>
      <c r="CU33" s="370"/>
      <c r="CV33" s="370"/>
      <c r="CW33" s="420"/>
      <c r="CX33" s="370"/>
      <c r="CY33" s="370"/>
      <c r="CZ33" s="420"/>
      <c r="DA33" s="370"/>
      <c r="DB33" s="370"/>
      <c r="DC33" s="370"/>
      <c r="DD33" s="370"/>
      <c r="DE33" s="370"/>
      <c r="DF33" s="370"/>
      <c r="DG33" s="370"/>
      <c r="DH33" s="370"/>
      <c r="DI33" s="370"/>
      <c r="DJ33" s="370"/>
      <c r="DK33" s="370"/>
      <c r="DL33" s="370"/>
      <c r="DM33" s="370"/>
      <c r="DN33" s="370"/>
      <c r="DO33" s="370"/>
      <c r="DP33" s="370"/>
      <c r="DQ33" s="370"/>
      <c r="DR33" s="370"/>
      <c r="DS33" s="370"/>
      <c r="DT33" s="370"/>
      <c r="DU33" s="370"/>
      <c r="DV33" s="370"/>
      <c r="DW33" s="370"/>
      <c r="DX33" s="370"/>
      <c r="DY33" s="370"/>
      <c r="DZ33" s="370"/>
      <c r="EA33" s="370"/>
      <c r="EB33" s="370"/>
      <c r="EC33" s="370"/>
      <c r="ED33" s="370"/>
      <c r="EE33" s="370"/>
      <c r="EF33" s="370"/>
      <c r="EG33" s="370"/>
      <c r="EH33" s="370"/>
      <c r="EI33" s="370"/>
      <c r="EJ33" s="370"/>
      <c r="EK33" s="370"/>
      <c r="EL33" s="370"/>
      <c r="EM33" s="370"/>
      <c r="EN33" s="370"/>
      <c r="EO33" s="370"/>
      <c r="EP33" s="370"/>
      <c r="EQ33" s="370"/>
      <c r="ER33" s="370"/>
      <c r="ET33" s="370"/>
      <c r="EU33" s="370"/>
      <c r="EV33" s="370"/>
    </row>
    <row r="34" spans="6:152" s="351" customFormat="1" ht="12" hidden="1">
      <c r="F34" s="430">
        <f t="shared" ref="F34:G36" si="40">COUNTIF(F$91:F$2434,F63)</f>
        <v>0</v>
      </c>
      <c r="G34" s="160">
        <f t="shared" si="40"/>
        <v>0</v>
      </c>
      <c r="H34" s="374">
        <f>SUMPRODUCT(($F$91:$F$2434=$F$63)*($G$91:$G$2434=$G$64))</f>
        <v>0</v>
      </c>
      <c r="J34" s="410"/>
      <c r="K34" s="410"/>
      <c r="L34" s="410"/>
      <c r="M34" s="410"/>
      <c r="N34" s="410"/>
      <c r="O34" s="410"/>
      <c r="P34" s="410"/>
      <c r="Q34" s="410"/>
      <c r="R34" s="410"/>
      <c r="S34" s="410"/>
      <c r="T34" s="410"/>
      <c r="X34" s="410"/>
      <c r="Y34" s="359"/>
      <c r="Z34" s="374">
        <f>SUMPRODUCT(($F$91:$F$2434=$F$63)*($G$91:$G$2434=$G$64)*(Z$91:Z$2434=Z63))</f>
        <v>0</v>
      </c>
      <c r="AA34" s="405"/>
      <c r="AB34" s="374">
        <f>SUMPRODUCT(($F$91:$F$2434=$F$63)*($G$91:$G$2434=$G$64)*(AB$91:AB$2434=AB63))</f>
        <v>0</v>
      </c>
      <c r="AC34" s="405"/>
      <c r="AD34" s="374">
        <f>SUMPRODUCT(($F$91:$F$2434=$F$63)*($G$91:$G$2434=$G$64)*(AD$91:AD$2434=AD63))</f>
        <v>0</v>
      </c>
      <c r="AE34" s="855"/>
      <c r="AF34" s="405"/>
      <c r="AG34" s="374">
        <f>SUMPRODUCT(($F$91:$F$2434=$F$63)*($G$91:$G$2434=$G$64)*(AG$91:AG$2434))</f>
        <v>0</v>
      </c>
      <c r="AH34" s="374">
        <f>SUMPRODUCT(($F$91:$F$2434=$F$63)*($G$91:$G$2434=$G$64)*(AH$91:AH$2434))</f>
        <v>0</v>
      </c>
      <c r="AI34" s="849">
        <f>SUMPRODUCT(($G$91:$G$2434=$G$64)*(AI$91:AI$2434=AI63))</f>
        <v>0</v>
      </c>
      <c r="AJ34" s="849"/>
      <c r="AK34" s="358"/>
      <c r="AL34" s="374">
        <f t="shared" ref="AL34:BB34" si="41">SUMPRODUCT(($G$91:$G$2434=$G$64)*(AL$91:AL$2434=AL63))</f>
        <v>0</v>
      </c>
      <c r="AM34" s="374">
        <f t="shared" si="41"/>
        <v>0</v>
      </c>
      <c r="AN34" s="374">
        <f t="shared" si="41"/>
        <v>0</v>
      </c>
      <c r="AO34" s="374">
        <f t="shared" si="41"/>
        <v>0</v>
      </c>
      <c r="AP34" s="374">
        <f t="shared" si="41"/>
        <v>0</v>
      </c>
      <c r="AQ34" s="374">
        <f t="shared" si="41"/>
        <v>0</v>
      </c>
      <c r="AR34" s="374">
        <f t="shared" si="41"/>
        <v>0</v>
      </c>
      <c r="AS34" s="374">
        <f t="shared" si="41"/>
        <v>0</v>
      </c>
      <c r="AT34" s="374">
        <f t="shared" si="41"/>
        <v>0</v>
      </c>
      <c r="AU34" s="374">
        <f t="shared" si="41"/>
        <v>0</v>
      </c>
      <c r="AV34" s="374">
        <f t="shared" si="41"/>
        <v>0</v>
      </c>
      <c r="AW34" s="374">
        <f t="shared" si="41"/>
        <v>0</v>
      </c>
      <c r="AX34" s="374">
        <f t="shared" si="41"/>
        <v>0</v>
      </c>
      <c r="AY34" s="374">
        <f t="shared" si="41"/>
        <v>0</v>
      </c>
      <c r="AZ34" s="374">
        <f t="shared" si="41"/>
        <v>0</v>
      </c>
      <c r="BA34" s="374">
        <f t="shared" si="41"/>
        <v>0</v>
      </c>
      <c r="BB34" s="374">
        <f t="shared" si="41"/>
        <v>0</v>
      </c>
      <c r="BD34" s="374">
        <f t="shared" ref="BD34:BK34" si="42">SUMPRODUCT(($G$91:$G$2434=$G$64)*(BD$91:BD$2434=BD63))</f>
        <v>0</v>
      </c>
      <c r="BE34" s="374">
        <f t="shared" si="42"/>
        <v>0</v>
      </c>
      <c r="BF34" s="374">
        <f t="shared" si="42"/>
        <v>0</v>
      </c>
      <c r="BG34" s="374">
        <f t="shared" si="42"/>
        <v>0</v>
      </c>
      <c r="BH34" s="374">
        <f t="shared" si="42"/>
        <v>0</v>
      </c>
      <c r="BI34" s="374">
        <f t="shared" si="42"/>
        <v>0</v>
      </c>
      <c r="BJ34" s="374">
        <f t="shared" si="42"/>
        <v>0</v>
      </c>
      <c r="BK34" s="374">
        <f t="shared" si="42"/>
        <v>0</v>
      </c>
      <c r="BM34" s="374">
        <f>SUMPRODUCT(($G$91:$G$2434=$G$64)*(BM$91:BM$2434=BM63))</f>
        <v>0</v>
      </c>
      <c r="BN34" s="374">
        <f>SUMPRODUCT(($G$91:$G$2434=$G$64)*(BN$91:BN$2434=BN63))</f>
        <v>0</v>
      </c>
      <c r="BO34" s="374">
        <f>SUMPRODUCT(($G$91:$G$2434=$G$64)*(BO$91:BO$2434=BO63))</f>
        <v>0</v>
      </c>
      <c r="BP34" s="374">
        <f>SUMPRODUCT(($G$91:$G$2434=$G$64)*(BP$91:BP$2434=BP63))</f>
        <v>0</v>
      </c>
      <c r="BQ34" s="374">
        <f>SUMPRODUCT(($G$91:$G$2434=$G$64)*(BQ$91:BQ$2434=BQ63))</f>
        <v>0</v>
      </c>
      <c r="BS34" s="374">
        <f>SUMPRODUCT(($G$91:$G$2434=$G$64)*(BS$91:BS$2434=BS63))</f>
        <v>0</v>
      </c>
      <c r="BT34" s="374">
        <f>SUMPRODUCT(($G$91:$G$2434=$G$64)*(BT$91:BT$2434=BT63))</f>
        <v>0</v>
      </c>
      <c r="BU34" s="374">
        <f>SUMPRODUCT(($G$91:$G$2434=$G$64)*(BU$91:BU$2434=BU63))</f>
        <v>0</v>
      </c>
      <c r="BX34" s="408"/>
      <c r="BY34" s="374">
        <f>SUMPRODUCT(($G$91:$G$2434=$G$64)*(BY$91:BY$2434=BY63))</f>
        <v>0</v>
      </c>
      <c r="BZ34" s="374">
        <f>SUMPRODUCT(($G$91:$G$2434=$G$64)*(BZ$91:BZ$2434=BZ63))</f>
        <v>0</v>
      </c>
      <c r="CA34" s="374">
        <f>SUMPRODUCT(($G$91:$G$2434=$G$64)*(CA$91:CA$2434=CA63))</f>
        <v>0</v>
      </c>
      <c r="CB34" s="374">
        <f>SUMPRODUCT(($G$91:$G$2434=$G$64)*(CB$91:CB$2434=CB63))</f>
        <v>0</v>
      </c>
      <c r="CC34" s="374">
        <f>SUMPRODUCT(($G$91:$G$2434=$G$64)*(CC$91:CC$2434=CC63))</f>
        <v>0</v>
      </c>
      <c r="CD34" s="405"/>
      <c r="CE34" s="374">
        <f>SUMPRODUCT(($G$91:$G$2434=$G$64)*(CE$91:CE$2434=CE63))</f>
        <v>0</v>
      </c>
      <c r="CF34" s="405"/>
      <c r="CG34" s="374">
        <f t="shared" ref="CG34:CM36" si="43">SUMPRODUCT(($G$91:$G$2434=$G$64)*(CG$91:CG$2434=CG63))</f>
        <v>0</v>
      </c>
      <c r="CH34" s="374">
        <f t="shared" si="43"/>
        <v>0</v>
      </c>
      <c r="CI34" s="374">
        <f t="shared" si="43"/>
        <v>0</v>
      </c>
      <c r="CJ34" s="374">
        <f t="shared" si="43"/>
        <v>0</v>
      </c>
      <c r="CK34" s="374">
        <f t="shared" si="43"/>
        <v>0</v>
      </c>
      <c r="CL34" s="374">
        <f t="shared" si="43"/>
        <v>0</v>
      </c>
      <c r="CM34" s="374">
        <f t="shared" si="43"/>
        <v>0</v>
      </c>
      <c r="CN34" s="405"/>
      <c r="CO34" s="374">
        <f t="shared" ref="CO34:CP38" si="44">SUMPRODUCT(($G$91:$G$2434=$G$64)*(CO$91:CO$2434=CO63))</f>
        <v>0</v>
      </c>
      <c r="CP34" s="374">
        <f t="shared" si="44"/>
        <v>0</v>
      </c>
      <c r="CQ34" s="358"/>
      <c r="CR34" s="359"/>
      <c r="CS34" s="359"/>
      <c r="CT34" s="374">
        <f t="shared" ref="CT34:CT43" si="45">SUMPRODUCT(($G$91:$G$2434=$G$64)*(CT$91:CT$2434=CT63))</f>
        <v>0</v>
      </c>
      <c r="CV34" s="374">
        <f t="shared" ref="CV34:CW43" si="46">SUMPRODUCT(($G$91:$G$2434=$G$64)*(CV$91:CV$2434=CV63))</f>
        <v>0</v>
      </c>
      <c r="CW34" s="374">
        <f t="shared" si="46"/>
        <v>0</v>
      </c>
      <c r="CY34" s="374">
        <f t="shared" ref="CY34:CZ43" si="47">SUMPRODUCT(($G$91:$G$2434=$G$64)*(CY$91:CY$2434=CY63))</f>
        <v>0</v>
      </c>
      <c r="CZ34" s="374">
        <f t="shared" si="47"/>
        <v>0</v>
      </c>
      <c r="DB34" s="374">
        <f t="shared" ref="DB34:DB46" si="48">SUMPRODUCT(($G$91:$G$2434=$G$64)*(DB$91:DB$2434=DB63))</f>
        <v>0</v>
      </c>
      <c r="DC34" s="358"/>
      <c r="DD34" s="359"/>
      <c r="DE34" s="359"/>
      <c r="DF34" s="374">
        <f>SUMPRODUCT(($G$91:$G$2434=$G$64)*(DF$91:DF$2434=DF63))</f>
        <v>0</v>
      </c>
      <c r="DI34" s="374">
        <f t="shared" ref="DI34:DI40" si="49">SUMPRODUCT(($G$91:$G$2434=$G$64)*(DI$91:DI$2434=DI63))</f>
        <v>0</v>
      </c>
      <c r="DK34" s="374">
        <f>SUMPRODUCT(($G$91:$G$2434=$G$64)*(DK$91:DK$2434=DK63))</f>
        <v>0</v>
      </c>
      <c r="DL34" s="358"/>
      <c r="DM34" s="359"/>
      <c r="DN34" s="374">
        <f t="shared" ref="DN34:DT34" si="50">SUMPRODUCT(($G$91:$G$2434=$G$64)*(DN$91:DN$2434=DN63))</f>
        <v>0</v>
      </c>
      <c r="DO34" s="374">
        <f t="shared" si="50"/>
        <v>0</v>
      </c>
      <c r="DP34" s="374">
        <f t="shared" si="50"/>
        <v>0</v>
      </c>
      <c r="DQ34" s="374">
        <f t="shared" si="50"/>
        <v>0</v>
      </c>
      <c r="DR34" s="374">
        <f t="shared" si="50"/>
        <v>0</v>
      </c>
      <c r="DS34" s="374">
        <f t="shared" si="50"/>
        <v>0</v>
      </c>
      <c r="DT34" s="374">
        <f t="shared" si="50"/>
        <v>0</v>
      </c>
      <c r="DV34" s="359"/>
      <c r="DW34" s="374">
        <f t="shared" ref="DW34:DY35" si="51">SUMPRODUCT(($G$91:$G$2434=$G$64)*(DW$91:DW$2434=DW63))</f>
        <v>0</v>
      </c>
      <c r="DX34" s="374">
        <f t="shared" si="51"/>
        <v>0</v>
      </c>
      <c r="DY34" s="374">
        <f t="shared" si="51"/>
        <v>0</v>
      </c>
      <c r="EB34" s="374">
        <f t="shared" ref="EB34:EK34" si="52">SUMPRODUCT(($G$91:$G$2434=$G$64)*(EB$91:EB$2434=EB63))</f>
        <v>0</v>
      </c>
      <c r="EC34" s="374">
        <f t="shared" si="52"/>
        <v>0</v>
      </c>
      <c r="ED34" s="374">
        <f t="shared" si="52"/>
        <v>0</v>
      </c>
      <c r="EE34" s="374">
        <f t="shared" si="52"/>
        <v>0</v>
      </c>
      <c r="EF34" s="374">
        <f t="shared" si="52"/>
        <v>0</v>
      </c>
      <c r="EG34" s="374">
        <f t="shared" si="52"/>
        <v>0</v>
      </c>
      <c r="EH34" s="374">
        <f t="shared" si="52"/>
        <v>0</v>
      </c>
      <c r="EI34" s="374">
        <f t="shared" si="52"/>
        <v>0</v>
      </c>
      <c r="EJ34" s="374">
        <f t="shared" si="52"/>
        <v>0</v>
      </c>
      <c r="EK34" s="374">
        <f t="shared" si="52"/>
        <v>0</v>
      </c>
      <c r="EL34" s="856"/>
      <c r="EM34" s="856"/>
      <c r="EO34" s="374">
        <f>SUMPRODUCT(($G$91:$G$2434=$G$64)*(EO$91:EO$2434=EO63))</f>
        <v>0</v>
      </c>
      <c r="ER34" s="409">
        <f>SUMPRODUCT(($G$91:$G$2434=$G$64)*(ER$91:ER$2434=ER63))</f>
        <v>0</v>
      </c>
      <c r="ET34" s="359"/>
      <c r="EU34" s="359"/>
      <c r="EV34" s="359"/>
    </row>
    <row r="35" spans="6:152" s="351" customFormat="1" ht="12" hidden="1">
      <c r="F35" s="431">
        <f t="shared" si="40"/>
        <v>0</v>
      </c>
      <c r="G35" s="430">
        <f t="shared" si="40"/>
        <v>0</v>
      </c>
      <c r="H35" s="421" cm="1">
        <f t="array" ref="H35">SUMPRODUCT(($F$91:$F$2434=$F$64)*($G$91:$G$2434=$G$64))</f>
        <v>0</v>
      </c>
      <c r="J35" s="410"/>
      <c r="K35" s="410"/>
      <c r="L35" s="410"/>
      <c r="M35" s="410"/>
      <c r="N35" s="410"/>
      <c r="O35" s="410"/>
      <c r="P35" s="410"/>
      <c r="Q35" s="410"/>
      <c r="R35" s="410"/>
      <c r="S35" s="410"/>
      <c r="T35" s="410"/>
      <c r="X35" s="410"/>
      <c r="Z35" s="374">
        <f>SUMPRODUCT(($F$91:$F$2434=$F$63)*($G$91:$G$2434=$G$64)*(Z$91:Z$2434=Z64))</f>
        <v>0</v>
      </c>
      <c r="AA35" s="405"/>
      <c r="AB35" s="374">
        <f>SUMPRODUCT(($F$91:$F$2434=$F$63)*($G$91:$G$2434=$G$64)*(AB$91:AB$2434=AB64))</f>
        <v>0</v>
      </c>
      <c r="AD35" s="374">
        <f>SUMPRODUCT(($F$91:$F$2434=$F$63)*($G$91:$G$2434=$G$64)*(AD$91:AD$2434=AD64))</f>
        <v>0</v>
      </c>
      <c r="AE35" s="856"/>
      <c r="AG35" s="421">
        <f>SUMPRODUCT(($F$91:$F$2434=$F$64)*($G$91:$G$2434=$G$64)*(AG$91:AG$2434))</f>
        <v>0</v>
      </c>
      <c r="AH35" s="421">
        <f>SUMPRODUCT(($F$91:$F$2434=$F$64)*($G$91:$G$2434=$G$64)*(AH$91:AH$2434))</f>
        <v>0</v>
      </c>
      <c r="AI35" s="850">
        <f>SUMPRODUCT(($G$91:$G$2434=$G$64)*(AI$91:AI$2434=AI64))</f>
        <v>0</v>
      </c>
      <c r="AJ35" s="850"/>
      <c r="BX35" s="408"/>
      <c r="CE35" s="374">
        <f>SUMPRODUCT(($G$91:$G$2434=$G$64)*(CE$91:CE$2434=CE64))</f>
        <v>0</v>
      </c>
      <c r="CG35" s="374">
        <f t="shared" si="43"/>
        <v>0</v>
      </c>
      <c r="CH35" s="374">
        <f t="shared" si="43"/>
        <v>0</v>
      </c>
      <c r="CI35" s="374">
        <f t="shared" si="43"/>
        <v>0</v>
      </c>
      <c r="CJ35" s="374">
        <f t="shared" si="43"/>
        <v>0</v>
      </c>
      <c r="CK35" s="374">
        <f t="shared" si="43"/>
        <v>0</v>
      </c>
      <c r="CL35" s="374">
        <f t="shared" si="43"/>
        <v>0</v>
      </c>
      <c r="CM35" s="374">
        <f t="shared" si="43"/>
        <v>0</v>
      </c>
      <c r="CN35" s="405"/>
      <c r="CO35" s="374">
        <f t="shared" si="44"/>
        <v>0</v>
      </c>
      <c r="CP35" s="374">
        <f t="shared" si="44"/>
        <v>0</v>
      </c>
      <c r="CQ35" s="358"/>
      <c r="CT35" s="374">
        <f t="shared" si="45"/>
        <v>0</v>
      </c>
      <c r="CV35" s="374">
        <f t="shared" si="46"/>
        <v>0</v>
      </c>
      <c r="CW35" s="374">
        <f t="shared" si="46"/>
        <v>0</v>
      </c>
      <c r="CY35" s="374">
        <f t="shared" si="47"/>
        <v>0</v>
      </c>
      <c r="CZ35" s="374">
        <f t="shared" si="47"/>
        <v>0</v>
      </c>
      <c r="DB35" s="374">
        <f t="shared" si="48"/>
        <v>0</v>
      </c>
      <c r="DF35" s="374">
        <f>SUMPRODUCT(($G$91:$G$2434=$G$64)*(DF$91:DF$2434=DF64))</f>
        <v>0</v>
      </c>
      <c r="DI35" s="374">
        <f t="shared" si="49"/>
        <v>0</v>
      </c>
      <c r="DK35" s="374">
        <f>SUMPRODUCT(($G$91:$G$2434=$G$64)*(DK$91:DK$2434=DK64))</f>
        <v>0</v>
      </c>
      <c r="DN35" s="374">
        <f>SUMPRODUCT(($G$91:$G$2434=$G$64)*(DN$91:DN$2434=DN64))</f>
        <v>0</v>
      </c>
      <c r="DW35" s="374">
        <f t="shared" si="51"/>
        <v>0</v>
      </c>
      <c r="DX35" s="374">
        <f t="shared" si="51"/>
        <v>0</v>
      </c>
      <c r="DY35" s="374">
        <f t="shared" si="51"/>
        <v>0</v>
      </c>
      <c r="EB35" s="374">
        <f t="shared" ref="EB35:EK35" si="53">SUMPRODUCT(($G$91:$G$2434=$G$64)*(EB$91:EB$2434=EB64))</f>
        <v>0</v>
      </c>
      <c r="EC35" s="374">
        <f t="shared" si="53"/>
        <v>0</v>
      </c>
      <c r="ED35" s="374">
        <f t="shared" si="53"/>
        <v>0</v>
      </c>
      <c r="EE35" s="374">
        <f t="shared" si="53"/>
        <v>0</v>
      </c>
      <c r="EF35" s="374">
        <f t="shared" si="53"/>
        <v>0</v>
      </c>
      <c r="EG35" s="374">
        <f t="shared" si="53"/>
        <v>0</v>
      </c>
      <c r="EH35" s="374">
        <f t="shared" si="53"/>
        <v>0</v>
      </c>
      <c r="EI35" s="374">
        <f t="shared" si="53"/>
        <v>0</v>
      </c>
      <c r="EJ35" s="374">
        <f t="shared" si="53"/>
        <v>0</v>
      </c>
      <c r="EK35" s="374">
        <f t="shared" si="53"/>
        <v>0</v>
      </c>
      <c r="EL35" s="856"/>
      <c r="EM35" s="856"/>
      <c r="EO35" s="374">
        <f>SUMPRODUCT(($G$91:$G$2434=$G$64)*(EO$91:EO$2434=EO64))</f>
        <v>0</v>
      </c>
      <c r="ER35" s="368"/>
    </row>
    <row r="36" spans="6:152" s="351" customFormat="1" ht="12" hidden="1">
      <c r="F36" s="160">
        <f t="shared" si="40"/>
        <v>0</v>
      </c>
      <c r="G36" s="160">
        <f t="shared" si="40"/>
        <v>0</v>
      </c>
      <c r="H36" s="358" t="s">
        <v>416</v>
      </c>
      <c r="J36" s="410"/>
      <c r="K36" s="410"/>
      <c r="L36" s="410"/>
      <c r="M36" s="410"/>
      <c r="N36" s="410"/>
      <c r="O36" s="410"/>
      <c r="P36" s="410"/>
      <c r="Q36" s="410"/>
      <c r="R36" s="410"/>
      <c r="S36" s="410"/>
      <c r="T36" s="410"/>
      <c r="X36" s="410"/>
      <c r="Z36" s="374">
        <f>SUMPRODUCT(($F$91:$F$2434=$F$63)*($G$91:$G$2434=$G$64)*(Z$91:Z$2434=Z65))</f>
        <v>0</v>
      </c>
      <c r="AB36" s="368"/>
      <c r="AD36" s="374">
        <f>SUMPRODUCT(($F$91:$F$2434=$F$63)*($G$91:$G$2434=$G$64)*(AD$91:AD$2434=AD65))</f>
        <v>0</v>
      </c>
      <c r="AE36" s="856"/>
      <c r="AI36" s="351">
        <f>SUMPRODUCT(($G$91:$G$2434=$G$64)*(AI$91:AI$2434=AI65))</f>
        <v>0</v>
      </c>
      <c r="BX36" s="408"/>
      <c r="CE36" s="374">
        <f>SUMPRODUCT(($G$91:$G$2434=$G$64)*(CE$91:CE$2434=CE65))</f>
        <v>0</v>
      </c>
      <c r="CG36" s="374">
        <f t="shared" si="43"/>
        <v>0</v>
      </c>
      <c r="CH36" s="374">
        <f t="shared" si="43"/>
        <v>0</v>
      </c>
      <c r="CI36" s="374">
        <f t="shared" si="43"/>
        <v>0</v>
      </c>
      <c r="CJ36" s="374">
        <f t="shared" si="43"/>
        <v>0</v>
      </c>
      <c r="CK36" s="374">
        <f t="shared" si="43"/>
        <v>0</v>
      </c>
      <c r="CL36" s="374">
        <f t="shared" si="43"/>
        <v>0</v>
      </c>
      <c r="CM36" s="374">
        <f t="shared" si="43"/>
        <v>0</v>
      </c>
      <c r="CN36" s="405"/>
      <c r="CO36" s="374">
        <f t="shared" si="44"/>
        <v>0</v>
      </c>
      <c r="CP36" s="374">
        <f t="shared" si="44"/>
        <v>0</v>
      </c>
      <c r="CQ36" s="358"/>
      <c r="CT36" s="374">
        <f t="shared" si="45"/>
        <v>0</v>
      </c>
      <c r="CV36" s="374">
        <f t="shared" si="46"/>
        <v>0</v>
      </c>
      <c r="CW36" s="374">
        <f t="shared" si="46"/>
        <v>0</v>
      </c>
      <c r="CY36" s="374">
        <f t="shared" si="47"/>
        <v>0</v>
      </c>
      <c r="CZ36" s="374">
        <f t="shared" si="47"/>
        <v>0</v>
      </c>
      <c r="DB36" s="374">
        <f t="shared" si="48"/>
        <v>0</v>
      </c>
      <c r="DF36" s="374">
        <f>SUMPRODUCT(($G$91:$G$2434=$G$64)*(DF$91:DF$2434=DF65))</f>
        <v>0</v>
      </c>
      <c r="DI36" s="374">
        <f t="shared" si="49"/>
        <v>0</v>
      </c>
      <c r="DW36" s="374">
        <f>SUMPRODUCT(($G$91:$G$2434=$G$64)*(DW$91:DW$2434=DW65))</f>
        <v>0</v>
      </c>
      <c r="EO36" s="374">
        <f>SUMPRODUCT(($G$91:$G$2434=$G$64)*(EO$91:EO$2434=EO65))</f>
        <v>0</v>
      </c>
    </row>
    <row r="37" spans="6:152" s="351" customFormat="1" ht="12" hidden="1">
      <c r="G37" s="391"/>
      <c r="J37" s="410"/>
      <c r="K37" s="410"/>
      <c r="L37" s="410"/>
      <c r="M37" s="410"/>
      <c r="N37" s="410"/>
      <c r="O37" s="410"/>
      <c r="P37" s="410"/>
      <c r="Q37" s="410"/>
      <c r="R37" s="410"/>
      <c r="S37" s="410"/>
      <c r="T37" s="410"/>
      <c r="X37" s="410"/>
      <c r="Z37" s="374">
        <f>SUMPRODUCT(($F$91:$F$2434=$F$63)*($G$91:$G$2434=$G$64)*(Z$91:Z$2434=Z66))</f>
        <v>0</v>
      </c>
      <c r="AB37" s="421">
        <f>SUMPRODUCT(($F$91:$F$2434=$F$64)*($G$91:$G$2434=$G$64)*(AB$91:AB$2434=AB63))</f>
        <v>0</v>
      </c>
      <c r="AD37" s="421">
        <f>SUMPRODUCT(($F$91:$F$2434=$F$64)*($G$91:$G$2434=$G$64)*(AD$91:AD$2434=AD63))</f>
        <v>0</v>
      </c>
      <c r="AE37" s="850"/>
      <c r="BX37" s="408"/>
      <c r="CE37" s="374">
        <f>SUMPRODUCT(($G$91:$G$2434=$G$64)*(CE$91:CE$2434=CE66))</f>
        <v>0</v>
      </c>
      <c r="CH37" s="374">
        <f>SUMPRODUCT(($G$91:$G$2434=$G$64)*(CH$91:CH$2434=CH66))</f>
        <v>0</v>
      </c>
      <c r="CI37" s="374" cm="1">
        <f t="array" ref="CI37">SUMPRODUCT(($G$91:$G$2434=$G$64)*(CI$91:CI$2434=CI66))</f>
        <v>0</v>
      </c>
      <c r="CJ37" s="374">
        <f>SUMPRODUCT(($G$91:$G$2434=$G$64)*(CJ$91:CJ$2434=CJ66))</f>
        <v>0</v>
      </c>
      <c r="CK37" s="374">
        <f>SUMPRODUCT(($G$91:$G$2434=$G$64)*(CK$91:CK$2434=CK66))</f>
        <v>0</v>
      </c>
      <c r="CL37" s="374">
        <f>SUMPRODUCT(($G$91:$G$2434=$G$64)*(CL$91:CL$2434=CL66))</f>
        <v>0</v>
      </c>
      <c r="CM37" s="374">
        <f>SUMPRODUCT(($G$91:$G$2434=$G$64)*(CM$91:CM$2434=CM66))</f>
        <v>0</v>
      </c>
      <c r="CN37" s="405"/>
      <c r="CO37" s="374">
        <f t="shared" si="44"/>
        <v>0</v>
      </c>
      <c r="CP37" s="374">
        <f t="shared" si="44"/>
        <v>0</v>
      </c>
      <c r="CQ37" s="358"/>
      <c r="CT37" s="374">
        <f t="shared" si="45"/>
        <v>0</v>
      </c>
      <c r="CV37" s="374">
        <f t="shared" si="46"/>
        <v>0</v>
      </c>
      <c r="CW37" s="374">
        <f t="shared" si="46"/>
        <v>0</v>
      </c>
      <c r="CY37" s="374">
        <f t="shared" si="47"/>
        <v>0</v>
      </c>
      <c r="CZ37" s="374">
        <f t="shared" si="47"/>
        <v>0</v>
      </c>
      <c r="DB37" s="374">
        <f t="shared" si="48"/>
        <v>0</v>
      </c>
      <c r="DF37" s="374">
        <f>SUMPRODUCT(($G$91:$G$2434=$G$64)*(DF$91:DF$2434=DF66))</f>
        <v>0</v>
      </c>
      <c r="DI37" s="374">
        <f t="shared" si="49"/>
        <v>0</v>
      </c>
      <c r="DW37" s="374">
        <f>SUMPRODUCT(($G$91:$G$2434=$G$64)*(DW$91:DW$2434=DW66))</f>
        <v>0</v>
      </c>
    </row>
    <row r="38" spans="6:152" s="351" customFormat="1" ht="12" hidden="1">
      <c r="Z38" s="374">
        <f>SUMPRODUCT(($F$91:$F$2434=$F$63)*($G$91:$G$2434=$G$64)*(Z$91:Z$2434=Z67))</f>
        <v>0</v>
      </c>
      <c r="AB38" s="421">
        <f>SUMPRODUCT(($F$91:$F$2434=$F$64)*($G$91:$G$2434=$G$64)*(AB$91:AB$2434=AB64))</f>
        <v>0</v>
      </c>
      <c r="AD38" s="421">
        <f>SUMPRODUCT(($F$91:$F$2434=$F$64)*($G$91:$G$2434=$G$64)*(AD$91:AD$2434=AD64))</f>
        <v>0</v>
      </c>
      <c r="AE38" s="850"/>
      <c r="BX38" s="408"/>
      <c r="CE38" s="361"/>
      <c r="CH38" s="374">
        <f>SUMPRODUCT(($G$91:$G$2434=$G$64)*(CH$91:CH$2434=CH67))</f>
        <v>0</v>
      </c>
      <c r="CI38" s="374" cm="1">
        <f t="array" ref="CI38">SUMPRODUCT(($G$91:$G$2434=$G$64)*(CI$91:CI$2434=CI67))</f>
        <v>0</v>
      </c>
      <c r="CJ38" s="374">
        <f t="shared" ref="CJ38:CL39" si="54">SUMPRODUCT(($G$91:$G$2434=$G$64)*(CJ$91:CJ$2434=CJ67))</f>
        <v>0</v>
      </c>
      <c r="CK38" s="374">
        <f t="shared" si="54"/>
        <v>0</v>
      </c>
      <c r="CL38" s="374">
        <f t="shared" si="54"/>
        <v>0</v>
      </c>
      <c r="CM38" s="360"/>
      <c r="CN38" s="359"/>
      <c r="CO38" s="374">
        <f t="shared" si="44"/>
        <v>0</v>
      </c>
      <c r="CP38" s="374">
        <f t="shared" si="44"/>
        <v>0</v>
      </c>
      <c r="CQ38" s="358"/>
      <c r="CT38" s="374">
        <f t="shared" si="45"/>
        <v>0</v>
      </c>
      <c r="CV38" s="374">
        <f t="shared" si="46"/>
        <v>0</v>
      </c>
      <c r="CW38" s="374">
        <f t="shared" si="46"/>
        <v>0</v>
      </c>
      <c r="CY38" s="374">
        <f t="shared" si="47"/>
        <v>0</v>
      </c>
      <c r="CZ38" s="374">
        <f t="shared" si="47"/>
        <v>0</v>
      </c>
      <c r="DB38" s="374">
        <f t="shared" si="48"/>
        <v>0</v>
      </c>
      <c r="DF38" s="374">
        <f>SUMPRODUCT(($G$91:$G$2434=$G$64)*(DF$91:DF$2434=DF67))</f>
        <v>0</v>
      </c>
      <c r="DI38" s="374">
        <f t="shared" si="49"/>
        <v>0</v>
      </c>
    </row>
    <row r="39" spans="6:152" s="351" customFormat="1" ht="12" hidden="1">
      <c r="Z39" s="421">
        <f>SUMPRODUCT(($F$91:$F$2434=$F$64)*($G$91:$G$2434=$G$64)*(Z$91:Z$2434=Z63))</f>
        <v>0</v>
      </c>
      <c r="AB39" s="368"/>
      <c r="AD39" s="421">
        <f>SUMPRODUCT(($F$91:$F$2434=$F$64)*($G$91:$G$2434=$G$64)*(AD$91:AD$2434=AD65))</f>
        <v>0</v>
      </c>
      <c r="AE39" s="850"/>
      <c r="BX39" s="408"/>
      <c r="CE39" s="201"/>
      <c r="CH39" s="374">
        <f>SUMPRODUCT(($G$91:$G$2434=$G$64)*(CH$91:CH$2434=CH68))</f>
        <v>0</v>
      </c>
      <c r="CI39" s="374" cm="1">
        <f t="array" ref="CI39">SUMPRODUCT(($G$91:$G$2434=$G$64)*(CI$91:CI$2434=CI68))</f>
        <v>0</v>
      </c>
      <c r="CJ39" s="374">
        <f t="shared" si="54"/>
        <v>0</v>
      </c>
      <c r="CK39" s="374">
        <f t="shared" si="54"/>
        <v>0</v>
      </c>
      <c r="CL39" s="374">
        <f t="shared" si="54"/>
        <v>0</v>
      </c>
      <c r="CM39" s="358"/>
      <c r="CP39" s="374">
        <f>SUMPRODUCT(($G$91:$G$2434=$G$64)*(CP$91:CP$2434=CP68))</f>
        <v>0</v>
      </c>
      <c r="CQ39" s="358"/>
      <c r="CT39" s="374">
        <f t="shared" si="45"/>
        <v>0</v>
      </c>
      <c r="CV39" s="374">
        <f t="shared" si="46"/>
        <v>0</v>
      </c>
      <c r="CW39" s="374">
        <f t="shared" si="46"/>
        <v>0</v>
      </c>
      <c r="CY39" s="374">
        <f t="shared" si="47"/>
        <v>0</v>
      </c>
      <c r="CZ39" s="374">
        <f t="shared" si="47"/>
        <v>0</v>
      </c>
      <c r="DB39" s="374">
        <f t="shared" si="48"/>
        <v>0</v>
      </c>
      <c r="DI39" s="374">
        <f t="shared" si="49"/>
        <v>0</v>
      </c>
    </row>
    <row r="40" spans="6:152" s="351" customFormat="1" ht="12" hidden="1">
      <c r="Z40" s="421">
        <f>SUMPRODUCT(($F$91:$F$2434=$F$64)*($G$91:$G$2434=$G$64)*(Z$91:Z$2434=Z64))</f>
        <v>0</v>
      </c>
      <c r="BX40" s="408"/>
      <c r="CE40" s="201"/>
      <c r="CH40" s="374">
        <f>SUMPRODUCT(($G$91:$G$2434=$G$64)*(CH$91:CH$2434=CH69))</f>
        <v>0</v>
      </c>
      <c r="CJ40" s="374">
        <f>SUMPRODUCT(($G$91:$G$2434=$G$64)*(CJ$91:CJ$2434=CJ69))</f>
        <v>0</v>
      </c>
      <c r="CK40" s="374">
        <f>SUMPRODUCT(($G$91:$G$2434=$G$64)*(CK$91:CK$2434=CK69))</f>
        <v>0</v>
      </c>
      <c r="CP40" s="374">
        <f>SUMPRODUCT(($G$91:$G$2434=$G$64)*(CP$91:CP$2434=CP69))</f>
        <v>0</v>
      </c>
      <c r="CQ40" s="358"/>
      <c r="CT40" s="374">
        <f t="shared" si="45"/>
        <v>0</v>
      </c>
      <c r="CV40" s="374">
        <f t="shared" si="46"/>
        <v>0</v>
      </c>
      <c r="CW40" s="374">
        <f t="shared" si="46"/>
        <v>0</v>
      </c>
      <c r="CY40" s="374">
        <f t="shared" si="47"/>
        <v>0</v>
      </c>
      <c r="CZ40" s="374">
        <f t="shared" si="47"/>
        <v>0</v>
      </c>
      <c r="DB40" s="374">
        <f t="shared" si="48"/>
        <v>0</v>
      </c>
      <c r="DI40" s="374">
        <f t="shared" si="49"/>
        <v>0</v>
      </c>
    </row>
    <row r="41" spans="6:152" s="351" customFormat="1" ht="12" hidden="1">
      <c r="Z41" s="421">
        <f>SUMPRODUCT(($F$91:$F$2434=$F$64)*($G$91:$G$2434=$G$64)*(Z$91:Z$2434=Z65))</f>
        <v>0</v>
      </c>
      <c r="BX41" s="408"/>
      <c r="CJ41" s="374">
        <f>SUMPRODUCT(($G$91:$G$2434=$G$64)*(CJ$91:CJ$2434=CJ70))</f>
        <v>0</v>
      </c>
      <c r="CK41" s="374">
        <f>SUMPRODUCT(($G$91:$G$2434=$G$64)*(CK$91:CK$2434=CK70))</f>
        <v>0</v>
      </c>
      <c r="CP41" s="374">
        <f>SUMPRODUCT(($G$91:$G$2434=$G$64)*(CP$91:CP$2434=CP70))</f>
        <v>0</v>
      </c>
      <c r="CQ41" s="358"/>
      <c r="CT41" s="374">
        <f t="shared" si="45"/>
        <v>0</v>
      </c>
      <c r="CV41" s="374">
        <f t="shared" si="46"/>
        <v>0</v>
      </c>
      <c r="CW41" s="374">
        <f t="shared" si="46"/>
        <v>0</v>
      </c>
      <c r="CY41" s="374">
        <f t="shared" si="47"/>
        <v>0</v>
      </c>
      <c r="CZ41" s="374">
        <f t="shared" si="47"/>
        <v>0</v>
      </c>
      <c r="DB41" s="374">
        <f t="shared" si="48"/>
        <v>0</v>
      </c>
    </row>
    <row r="42" spans="6:152" s="351" customFormat="1" ht="12" hidden="1">
      <c r="Z42" s="421">
        <f>SUMPRODUCT(($F$91:$F$2434=$F$64)*($G$91:$G$2434=$G$64)*(Z$91:Z$2434=Z66))</f>
        <v>0</v>
      </c>
      <c r="BX42" s="408"/>
      <c r="CP42" s="374">
        <f>SUMPRODUCT(($G$91:$G$2434=$G$64)*(CP$91:CP$2434=CP71))</f>
        <v>0</v>
      </c>
      <c r="CT42" s="374">
        <f t="shared" si="45"/>
        <v>0</v>
      </c>
      <c r="CV42" s="374">
        <f t="shared" si="46"/>
        <v>0</v>
      </c>
      <c r="CW42" s="374">
        <f t="shared" si="46"/>
        <v>0</v>
      </c>
      <c r="CY42" s="374">
        <f t="shared" si="47"/>
        <v>0</v>
      </c>
      <c r="CZ42" s="374">
        <f t="shared" si="47"/>
        <v>0</v>
      </c>
      <c r="DB42" s="374">
        <f t="shared" si="48"/>
        <v>0</v>
      </c>
    </row>
    <row r="43" spans="6:152" s="351" customFormat="1" ht="12" hidden="1">
      <c r="Z43" s="421">
        <f>SUMPRODUCT(($F$91:$F$2434=$F$64)*($G$91:$G$2434=$G$64)*(Z$91:Z$2434=Z67))</f>
        <v>0</v>
      </c>
      <c r="BX43" s="408"/>
      <c r="CT43" s="374">
        <f t="shared" si="45"/>
        <v>0</v>
      </c>
      <c r="CV43" s="374">
        <f t="shared" si="46"/>
        <v>0</v>
      </c>
      <c r="CW43" s="374">
        <f t="shared" si="46"/>
        <v>0</v>
      </c>
      <c r="CY43" s="374">
        <f t="shared" si="47"/>
        <v>0</v>
      </c>
      <c r="CZ43" s="374">
        <f t="shared" si="47"/>
        <v>0</v>
      </c>
      <c r="DB43" s="374">
        <f t="shared" si="48"/>
        <v>0</v>
      </c>
    </row>
    <row r="44" spans="6:152" s="351" customFormat="1" ht="12" hidden="1">
      <c r="BX44" s="408"/>
      <c r="CV44" s="374">
        <f>SUMPRODUCT(($G$91:$G$2434=$G$64)*(CV$91:CV$2434=CV73))</f>
        <v>0</v>
      </c>
      <c r="CY44" s="374">
        <f>SUMPRODUCT(($G$91:$G$2434=$G$64)*(CY$91:CY$2434=CY73))</f>
        <v>0</v>
      </c>
      <c r="DB44" s="374">
        <f t="shared" si="48"/>
        <v>0</v>
      </c>
    </row>
    <row r="45" spans="6:152" s="351" customFormat="1" ht="12" hidden="1">
      <c r="BX45" s="408"/>
      <c r="CV45" s="374">
        <f>SUMPRODUCT(($G$91:$G$2434=$G$64)*(CV$91:CV$2434=CV74))</f>
        <v>0</v>
      </c>
      <c r="CY45" s="374">
        <f>SUMPRODUCT(($G$91:$G$2434=$G$64)*(CY$91:CY$2434=CY74))</f>
        <v>0</v>
      </c>
      <c r="DB45" s="374">
        <f t="shared" si="48"/>
        <v>0</v>
      </c>
    </row>
    <row r="46" spans="6:152" s="351" customFormat="1" ht="12" hidden="1">
      <c r="BX46" s="408"/>
      <c r="CV46" s="374">
        <f>SUMPRODUCT(($G$91:$G$2434=$G$64)*(CV$91:CV$2434=CV75))</f>
        <v>0</v>
      </c>
      <c r="CY46" s="374">
        <f>SUMPRODUCT(($G$91:$G$2434=$G$64)*(CY$91:CY$2434=CY75))</f>
        <v>0</v>
      </c>
      <c r="DB46" s="374">
        <f t="shared" si="48"/>
        <v>0</v>
      </c>
    </row>
    <row r="47" spans="6:152" s="351" customFormat="1" ht="12" hidden="1">
      <c r="BX47" s="408"/>
      <c r="DN47" s="195"/>
      <c r="DO47" s="195"/>
      <c r="DP47" s="195"/>
      <c r="DQ47" s="17"/>
      <c r="DR47" s="17"/>
      <c r="DS47" s="17"/>
      <c r="DT47" s="17"/>
      <c r="DU47" s="17"/>
      <c r="DV47" s="17"/>
    </row>
    <row r="48" spans="6:152" s="351" customFormat="1" ht="12" hidden="1">
      <c r="F48" s="388" t="s">
        <v>417</v>
      </c>
      <c r="G48" s="381" t="s">
        <v>3</v>
      </c>
      <c r="H48" s="388" t="s">
        <v>416</v>
      </c>
      <c r="I48" s="381"/>
      <c r="J48" s="381"/>
      <c r="K48" s="381"/>
      <c r="L48" s="381"/>
      <c r="M48" s="381"/>
      <c r="N48" s="381"/>
      <c r="O48" s="381"/>
      <c r="P48" s="381"/>
      <c r="Q48" s="381"/>
      <c r="R48" s="381"/>
      <c r="S48" s="381"/>
      <c r="T48" s="381"/>
      <c r="U48" s="381"/>
      <c r="V48" s="381"/>
      <c r="W48" s="381"/>
      <c r="X48" s="381"/>
      <c r="Y48" s="381"/>
      <c r="Z48" s="381"/>
      <c r="AA48" s="381"/>
      <c r="AB48" s="381"/>
      <c r="AC48" s="381"/>
      <c r="AD48" s="381"/>
      <c r="AE48" s="381"/>
      <c r="AF48" s="381"/>
      <c r="AG48" s="381"/>
      <c r="AH48" s="381"/>
      <c r="AI48" s="381"/>
      <c r="AJ48" s="381"/>
      <c r="AK48" s="381"/>
      <c r="AL48" s="381"/>
      <c r="AM48" s="381"/>
      <c r="AN48" s="381"/>
      <c r="AO48" s="381"/>
      <c r="AP48" s="381"/>
      <c r="AQ48" s="381"/>
      <c r="AR48" s="381"/>
      <c r="AS48" s="381"/>
      <c r="AT48" s="381"/>
      <c r="AU48" s="381"/>
      <c r="AV48" s="381"/>
      <c r="AW48" s="381"/>
      <c r="AX48" s="381"/>
      <c r="AY48" s="381"/>
      <c r="AZ48" s="381"/>
      <c r="BA48" s="381"/>
      <c r="BB48" s="381"/>
      <c r="BC48" s="381"/>
      <c r="BD48" s="381"/>
      <c r="BE48" s="381"/>
      <c r="BF48" s="381"/>
      <c r="BG48" s="381"/>
      <c r="BH48" s="381"/>
      <c r="BI48" s="381"/>
      <c r="BJ48" s="381"/>
      <c r="BK48" s="381"/>
      <c r="BL48" s="381"/>
      <c r="BM48" s="381"/>
      <c r="BN48" s="381"/>
      <c r="BO48" s="381"/>
      <c r="BP48" s="381"/>
      <c r="BQ48" s="381"/>
      <c r="BR48" s="381"/>
      <c r="BS48" s="381"/>
      <c r="BT48" s="381"/>
      <c r="BU48" s="381"/>
      <c r="BV48" s="381"/>
      <c r="BW48" s="381"/>
      <c r="BX48" s="381"/>
      <c r="BY48" s="381"/>
      <c r="BZ48" s="381"/>
      <c r="CA48" s="381"/>
      <c r="CB48" s="381"/>
      <c r="CC48" s="381"/>
      <c r="CD48" s="381"/>
      <c r="CE48" s="422"/>
      <c r="CF48" s="381"/>
      <c r="CG48" s="381"/>
      <c r="CH48" s="381"/>
      <c r="CI48" s="381"/>
      <c r="CJ48" s="381"/>
      <c r="CK48" s="381"/>
      <c r="CL48" s="381"/>
      <c r="CM48" s="381"/>
      <c r="CN48" s="381"/>
      <c r="CO48" s="381"/>
      <c r="CP48" s="381"/>
      <c r="CQ48" s="381"/>
      <c r="CR48" s="381"/>
      <c r="CS48" s="381"/>
      <c r="CT48" s="423"/>
      <c r="CU48" s="381"/>
      <c r="CV48" s="381"/>
      <c r="CW48" s="423"/>
      <c r="CX48" s="381"/>
      <c r="CY48" s="381"/>
      <c r="CZ48" s="423"/>
      <c r="DA48" s="381"/>
      <c r="DB48" s="381"/>
      <c r="DC48" s="381"/>
      <c r="DD48" s="381"/>
      <c r="DE48" s="381"/>
      <c r="DF48" s="381"/>
      <c r="DG48" s="381"/>
      <c r="DH48" s="381"/>
      <c r="DI48" s="381"/>
      <c r="DJ48" s="381"/>
      <c r="DK48" s="381"/>
      <c r="DL48" s="381"/>
      <c r="DM48" s="381"/>
      <c r="DN48" s="381"/>
      <c r="DO48" s="381"/>
      <c r="DP48" s="381"/>
      <c r="DQ48" s="381"/>
      <c r="DR48" s="381"/>
      <c r="DS48" s="381"/>
      <c r="DT48" s="381"/>
      <c r="DU48" s="381"/>
      <c r="DV48" s="381"/>
      <c r="DW48" s="381"/>
      <c r="DX48" s="381"/>
      <c r="DY48" s="381"/>
      <c r="DZ48" s="381"/>
      <c r="EA48" s="381"/>
      <c r="EB48" s="381"/>
      <c r="EC48" s="381"/>
      <c r="ED48" s="381"/>
      <c r="EE48" s="381"/>
      <c r="EF48" s="381"/>
      <c r="EG48" s="381"/>
      <c r="EH48" s="381"/>
      <c r="EI48" s="381"/>
      <c r="EJ48" s="381"/>
      <c r="EK48" s="381"/>
      <c r="EL48" s="381"/>
      <c r="EM48" s="381"/>
      <c r="EN48" s="381"/>
      <c r="EO48" s="381"/>
      <c r="EP48" s="381"/>
      <c r="EQ48" s="381"/>
      <c r="ER48" s="381"/>
      <c r="ET48" s="381"/>
      <c r="EU48" s="381"/>
      <c r="EV48" s="381"/>
    </row>
    <row r="49" spans="4:153" s="351" customFormat="1" ht="12" hidden="1">
      <c r="F49" s="436">
        <f t="shared" ref="F49:G51" si="55">COUNTIF(F$91:F$2434,F63)</f>
        <v>0</v>
      </c>
      <c r="G49" s="433">
        <f t="shared" si="55"/>
        <v>0</v>
      </c>
      <c r="H49" s="436">
        <f>SUMPRODUCT(($F$91:$F$2434=$F$63)*($G$91:$G$2434=$G$65))</f>
        <v>0</v>
      </c>
      <c r="J49" s="410"/>
      <c r="K49" s="410"/>
      <c r="L49" s="410"/>
      <c r="M49" s="410"/>
      <c r="N49" s="410"/>
      <c r="O49" s="410"/>
      <c r="P49" s="410"/>
      <c r="Q49" s="410"/>
      <c r="R49" s="410"/>
      <c r="S49" s="410"/>
      <c r="T49" s="410"/>
      <c r="X49" s="410"/>
      <c r="AG49" s="375"/>
      <c r="AH49" s="375"/>
      <c r="AI49" s="375"/>
      <c r="AJ49" s="375"/>
      <c r="AK49" s="375"/>
      <c r="AL49" s="375"/>
      <c r="AM49" s="375"/>
      <c r="AN49" s="375"/>
      <c r="AO49" s="375"/>
      <c r="AP49" s="375"/>
      <c r="AQ49" s="375"/>
      <c r="AR49" s="375"/>
      <c r="AS49" s="375"/>
      <c r="AT49" s="375"/>
      <c r="AU49" s="375"/>
      <c r="AV49" s="375"/>
      <c r="AW49" s="375"/>
      <c r="AX49" s="375"/>
      <c r="AY49" s="375"/>
      <c r="AZ49" s="375"/>
      <c r="BA49" s="375"/>
      <c r="BB49" s="375"/>
      <c r="BC49" s="375"/>
      <c r="BD49" s="375"/>
      <c r="BE49" s="375"/>
      <c r="BF49" s="375"/>
      <c r="BG49" s="375"/>
      <c r="BH49" s="375"/>
      <c r="BI49" s="375"/>
      <c r="BJ49" s="375"/>
      <c r="BK49" s="375"/>
      <c r="BL49" s="375"/>
      <c r="BM49" s="375"/>
      <c r="BN49" s="375"/>
      <c r="BO49" s="375"/>
      <c r="BP49" s="375"/>
      <c r="BQ49" s="375"/>
      <c r="BR49" s="375"/>
      <c r="BS49" s="375"/>
      <c r="BT49" s="375"/>
      <c r="BU49" s="375"/>
      <c r="BV49" s="375"/>
      <c r="BX49" s="408"/>
      <c r="CE49" s="352"/>
      <c r="DD49" s="359"/>
      <c r="DE49" s="359"/>
      <c r="DF49" s="384">
        <f>SUMPRODUCT(($G$91:$G$2434=$G$65)*(DF$91:DF$2434=DF63))</f>
        <v>0</v>
      </c>
      <c r="DI49" s="384">
        <f t="shared" ref="DI49:DI55" si="56">SUMPRODUCT(($G$91:$G$2434=$G$65)*(DI$91:DI$2434=DI63))</f>
        <v>0</v>
      </c>
      <c r="DK49" s="384">
        <f>SUMPRODUCT(($G$91:$G$2434=$G$65)*(DK$91:DK$2434=DK63))</f>
        <v>0</v>
      </c>
      <c r="DL49" s="358"/>
      <c r="DM49" s="359"/>
      <c r="DN49" s="384">
        <f t="shared" ref="DN49:DT49" si="57">SUMPRODUCT(($G$91:$G$2434=$G$65)*(DN$91:DN$2434=DN63))</f>
        <v>0</v>
      </c>
      <c r="DO49" s="384">
        <f t="shared" si="57"/>
        <v>0</v>
      </c>
      <c r="DP49" s="384">
        <f t="shared" si="57"/>
        <v>0</v>
      </c>
      <c r="DQ49" s="384">
        <f t="shared" si="57"/>
        <v>0</v>
      </c>
      <c r="DR49" s="384">
        <f t="shared" si="57"/>
        <v>0</v>
      </c>
      <c r="DS49" s="384">
        <f t="shared" si="57"/>
        <v>0</v>
      </c>
      <c r="DT49" s="384">
        <f t="shared" si="57"/>
        <v>0</v>
      </c>
      <c r="DV49" s="359"/>
      <c r="DW49" s="384">
        <f t="shared" ref="DW49:DY50" si="58">SUMPRODUCT(($G$91:$G$2434=$G$65)*(DW$91:DW$2434=DW63))</f>
        <v>0</v>
      </c>
      <c r="DX49" s="384">
        <f t="shared" si="58"/>
        <v>0</v>
      </c>
      <c r="DY49" s="384">
        <f t="shared" si="58"/>
        <v>0</v>
      </c>
      <c r="EB49" s="384">
        <f t="shared" ref="EB49:EK49" si="59">SUMPRODUCT(($G$91:$G$2434=$G$65)*(EB$91:EB$2434=EB63))</f>
        <v>0</v>
      </c>
      <c r="EC49" s="384">
        <f t="shared" si="59"/>
        <v>0</v>
      </c>
      <c r="ED49" s="384">
        <f t="shared" si="59"/>
        <v>0</v>
      </c>
      <c r="EE49" s="384">
        <f t="shared" si="59"/>
        <v>0</v>
      </c>
      <c r="EF49" s="384">
        <f t="shared" si="59"/>
        <v>0</v>
      </c>
      <c r="EG49" s="384">
        <f t="shared" si="59"/>
        <v>0</v>
      </c>
      <c r="EH49" s="384">
        <f t="shared" si="59"/>
        <v>0</v>
      </c>
      <c r="EI49" s="384">
        <f t="shared" si="59"/>
        <v>0</v>
      </c>
      <c r="EJ49" s="384">
        <f t="shared" si="59"/>
        <v>0</v>
      </c>
      <c r="EK49" s="384">
        <f t="shared" si="59"/>
        <v>0</v>
      </c>
      <c r="EL49" s="898"/>
      <c r="EM49" s="898"/>
      <c r="EO49" s="384">
        <f>SUMPRODUCT(($G$91:$G$2434=$G$65)*(EO$91:EO$2434=EO63))</f>
        <v>0</v>
      </c>
      <c r="ER49" s="409">
        <f>SUMPRODUCT(($G$91:$G$2434=$G$65)*(ER$91:ER$2434=ER63))</f>
        <v>0</v>
      </c>
      <c r="ET49" s="359"/>
      <c r="EU49" s="359"/>
      <c r="EV49" s="359"/>
    </row>
    <row r="50" spans="4:153" s="351" customFormat="1" ht="12" hidden="1">
      <c r="F50" s="386">
        <f t="shared" si="55"/>
        <v>0</v>
      </c>
      <c r="G50" s="160">
        <f t="shared" si="55"/>
        <v>0</v>
      </c>
      <c r="H50" s="541">
        <f>SUMPRODUCT(($F$91:$F$2434=$F$64)*($G$91:$G$2434=$G$65))</f>
        <v>0</v>
      </c>
      <c r="J50" s="410"/>
      <c r="K50" s="410"/>
      <c r="L50" s="410"/>
      <c r="M50" s="410"/>
      <c r="N50" s="410"/>
      <c r="O50" s="410"/>
      <c r="P50" s="410"/>
      <c r="Q50" s="410"/>
      <c r="R50" s="410"/>
      <c r="S50" s="410"/>
      <c r="T50" s="410"/>
      <c r="X50" s="410"/>
      <c r="BX50" s="408"/>
      <c r="CE50" s="352"/>
      <c r="DF50" s="384">
        <f>SUMPRODUCT(($G$91:$G$2434=$G$65)*(DF$91:DF$2434=DF64))</f>
        <v>0</v>
      </c>
      <c r="DI50" s="384">
        <f t="shared" si="56"/>
        <v>0</v>
      </c>
      <c r="DK50" s="384">
        <f>SUMPRODUCT(($G$91:$G$2434=$G$65)*(DK$91:DK$2434=DK64))</f>
        <v>0</v>
      </c>
      <c r="DN50" s="384">
        <f>SUMPRODUCT(($G$91:$G$2434=$G$65)*(DN$91:DN$2434=DN64))</f>
        <v>0</v>
      </c>
      <c r="DW50" s="384">
        <f t="shared" si="58"/>
        <v>0</v>
      </c>
      <c r="DX50" s="384">
        <f t="shared" si="58"/>
        <v>0</v>
      </c>
      <c r="DY50" s="384">
        <f t="shared" si="58"/>
        <v>0</v>
      </c>
      <c r="EB50" s="384">
        <f t="shared" ref="EB50:EK50" si="60">SUMPRODUCT(($G$91:$G$2434=$G$65)*(EB$91:EB$2434=EB64))</f>
        <v>0</v>
      </c>
      <c r="EC50" s="384">
        <f t="shared" si="60"/>
        <v>0</v>
      </c>
      <c r="ED50" s="384">
        <f t="shared" si="60"/>
        <v>0</v>
      </c>
      <c r="EE50" s="384">
        <f t="shared" si="60"/>
        <v>0</v>
      </c>
      <c r="EF50" s="384">
        <f t="shared" si="60"/>
        <v>0</v>
      </c>
      <c r="EG50" s="384">
        <f t="shared" si="60"/>
        <v>0</v>
      </c>
      <c r="EH50" s="384">
        <f t="shared" si="60"/>
        <v>0</v>
      </c>
      <c r="EI50" s="384">
        <f t="shared" si="60"/>
        <v>0</v>
      </c>
      <c r="EJ50" s="384">
        <f t="shared" si="60"/>
        <v>0</v>
      </c>
      <c r="EK50" s="384">
        <f t="shared" si="60"/>
        <v>0</v>
      </c>
      <c r="EL50" s="898"/>
      <c r="EM50" s="898"/>
      <c r="EO50" s="384">
        <f>SUMPRODUCT(($G$91:$G$2434=$G$65)*(EO$91:EO$2434=EO64))</f>
        <v>0</v>
      </c>
      <c r="ER50" s="368"/>
    </row>
    <row r="51" spans="4:153" s="351" customFormat="1" ht="12" hidden="1">
      <c r="F51" s="368">
        <f t="shared" si="55"/>
        <v>0</v>
      </c>
      <c r="G51" s="432">
        <f t="shared" si="55"/>
        <v>0</v>
      </c>
      <c r="H51" s="360" t="s">
        <v>416</v>
      </c>
      <c r="J51" s="410"/>
      <c r="K51" s="410"/>
      <c r="L51" s="410"/>
      <c r="M51" s="410"/>
      <c r="N51" s="410"/>
      <c r="O51" s="410"/>
      <c r="P51" s="410"/>
      <c r="Q51" s="410"/>
      <c r="R51" s="410"/>
      <c r="S51" s="410"/>
      <c r="T51" s="410"/>
      <c r="X51" s="410"/>
      <c r="BX51" s="408"/>
      <c r="CE51" s="352"/>
      <c r="DF51" s="384">
        <f>SUMPRODUCT(($G$91:$G$2434=$G$65)*(DF$91:DF$2434=DF65))</f>
        <v>0</v>
      </c>
      <c r="DI51" s="384">
        <f t="shared" si="56"/>
        <v>0</v>
      </c>
      <c r="DW51" s="384">
        <f>SUMPRODUCT(($G$91:$G$2434=$G$65)*(DW$91:DW$2434=DW65))</f>
        <v>0</v>
      </c>
      <c r="EO51" s="384">
        <f>SUMPRODUCT(($G$91:$G$2434=$G$65)*(EO$91:EO$2434=EO65))</f>
        <v>0</v>
      </c>
    </row>
    <row r="52" spans="4:153" s="351" customFormat="1" ht="12" hidden="1">
      <c r="G52" s="391"/>
      <c r="J52" s="410"/>
      <c r="K52" s="410"/>
      <c r="L52" s="410"/>
      <c r="M52" s="410"/>
      <c r="N52" s="410"/>
      <c r="O52" s="410"/>
      <c r="P52" s="410"/>
      <c r="Q52" s="410"/>
      <c r="R52" s="410"/>
      <c r="S52" s="410"/>
      <c r="T52" s="410"/>
      <c r="X52" s="410"/>
      <c r="BX52" s="408"/>
      <c r="CE52" s="352"/>
      <c r="DF52" s="384">
        <f>SUMPRODUCT(($G$91:$G$2434=$G$65)*(DF$91:DF$2434=DF66))</f>
        <v>0</v>
      </c>
      <c r="DI52" s="384">
        <f t="shared" si="56"/>
        <v>0</v>
      </c>
      <c r="DW52" s="384">
        <f>SUMPRODUCT(($G$91:$G$2434=$G$65)*(DW$91:DW$2434=DW66))</f>
        <v>0</v>
      </c>
    </row>
    <row r="53" spans="4:153" s="351" customFormat="1" ht="12" hidden="1">
      <c r="BX53" s="408"/>
      <c r="CE53" s="352"/>
      <c r="DF53" s="384">
        <f>SUMPRODUCT(($G$91:$G$2434=$G$65)*(DF$91:DF$2434=DF67))</f>
        <v>0</v>
      </c>
      <c r="DI53" s="384">
        <f t="shared" si="56"/>
        <v>0</v>
      </c>
    </row>
    <row r="54" spans="4:153" s="351" customFormat="1" ht="12" hidden="1">
      <c r="BX54" s="408"/>
      <c r="CE54" s="352"/>
      <c r="DI54" s="384">
        <f t="shared" si="56"/>
        <v>0</v>
      </c>
    </row>
    <row r="55" spans="4:153" s="351" customFormat="1" ht="12" hidden="1">
      <c r="BX55" s="408"/>
      <c r="CE55" s="352"/>
      <c r="DI55" s="384">
        <f t="shared" si="56"/>
        <v>0</v>
      </c>
    </row>
    <row r="56" spans="4:153" s="351" customFormat="1" ht="12" hidden="1">
      <c r="BX56" s="408"/>
      <c r="CE56" s="352"/>
    </row>
    <row r="57" spans="4:153" s="351" customFormat="1" ht="12" hidden="1">
      <c r="BX57" s="408"/>
      <c r="CE57" s="201"/>
    </row>
    <row r="58" spans="4:153" s="351" customFormat="1" ht="12" hidden="1">
      <c r="BX58" s="408"/>
      <c r="CE58" s="201"/>
    </row>
    <row r="59" spans="4:153" s="351" customFormat="1" ht="12" hidden="1">
      <c r="BX59" s="408"/>
    </row>
    <row r="60" spans="4:153" s="351" customFormat="1" ht="12" hidden="1">
      <c r="BX60" s="408"/>
    </row>
    <row r="61" spans="4:153" s="351" customFormat="1" ht="12" hidden="1">
      <c r="BX61" s="408"/>
    </row>
    <row r="62" spans="4:153" s="351" customFormat="1" ht="12" hidden="1">
      <c r="BX62" s="408"/>
      <c r="DN62" s="195"/>
      <c r="DO62" s="195"/>
      <c r="DP62" s="195"/>
      <c r="DQ62" s="17"/>
      <c r="DR62" s="17"/>
      <c r="DS62" s="17"/>
      <c r="DT62" s="17"/>
      <c r="DU62" s="17"/>
      <c r="DV62" s="17"/>
    </row>
    <row r="63" spans="4:153" s="201" customFormat="1" ht="24" hidden="1">
      <c r="D63" s="102"/>
      <c r="E63" s="102"/>
      <c r="F63" s="107" t="s">
        <v>114</v>
      </c>
      <c r="G63" s="103" t="s">
        <v>488</v>
      </c>
      <c r="H63" s="437"/>
      <c r="J63" s="159">
        <v>1</v>
      </c>
      <c r="K63" s="159">
        <v>1</v>
      </c>
      <c r="L63" s="159">
        <v>1</v>
      </c>
      <c r="M63" s="159">
        <v>1</v>
      </c>
      <c r="N63" s="159">
        <v>1</v>
      </c>
      <c r="O63" s="159">
        <v>1</v>
      </c>
      <c r="P63" s="159">
        <v>1</v>
      </c>
      <c r="Q63" s="159">
        <v>1</v>
      </c>
      <c r="R63" s="159">
        <v>1</v>
      </c>
      <c r="S63" s="159">
        <v>1</v>
      </c>
      <c r="T63" s="159">
        <v>1</v>
      </c>
      <c r="X63" s="159">
        <v>1</v>
      </c>
      <c r="Z63" s="683" t="s">
        <v>1796</v>
      </c>
      <c r="AA63" s="424"/>
      <c r="AB63" s="159" t="s">
        <v>706</v>
      </c>
      <c r="AC63" s="280"/>
      <c r="AD63" s="159" t="s">
        <v>100</v>
      </c>
      <c r="AE63" s="398"/>
      <c r="AF63" s="398"/>
      <c r="AG63" s="264">
        <v>1</v>
      </c>
      <c r="AH63" s="159">
        <v>1</v>
      </c>
      <c r="AI63" s="160" t="s">
        <v>1293</v>
      </c>
      <c r="AL63" s="159" t="s">
        <v>1521</v>
      </c>
      <c r="AM63" s="159" t="s">
        <v>1521</v>
      </c>
      <c r="AN63" s="159" t="s">
        <v>1521</v>
      </c>
      <c r="AO63" s="159" t="s">
        <v>1521</v>
      </c>
      <c r="AP63" s="159" t="s">
        <v>1521</v>
      </c>
      <c r="AQ63" s="159" t="s">
        <v>1521</v>
      </c>
      <c r="AR63" s="159" t="s">
        <v>1521</v>
      </c>
      <c r="AS63" s="159" t="s">
        <v>1521</v>
      </c>
      <c r="AT63" s="159" t="s">
        <v>1521</v>
      </c>
      <c r="AU63" s="159" t="s">
        <v>1521</v>
      </c>
      <c r="AV63" s="159" t="s">
        <v>1521</v>
      </c>
      <c r="AW63" s="159" t="s">
        <v>1521</v>
      </c>
      <c r="AX63" s="159" t="s">
        <v>1521</v>
      </c>
      <c r="AY63" s="159" t="s">
        <v>1521</v>
      </c>
      <c r="AZ63" s="159" t="s">
        <v>1521</v>
      </c>
      <c r="BA63" s="159" t="s">
        <v>1521</v>
      </c>
      <c r="BB63" s="159" t="s">
        <v>1521</v>
      </c>
      <c r="BD63" s="159" t="s">
        <v>1521</v>
      </c>
      <c r="BE63" s="159" t="s">
        <v>1521</v>
      </c>
      <c r="BF63" s="159" t="s">
        <v>1521</v>
      </c>
      <c r="BG63" s="159" t="s">
        <v>1521</v>
      </c>
      <c r="BH63" s="159" t="s">
        <v>1521</v>
      </c>
      <c r="BI63" s="159" t="s">
        <v>1521</v>
      </c>
      <c r="BJ63" s="159" t="s">
        <v>1521</v>
      </c>
      <c r="BK63" s="159" t="s">
        <v>1521</v>
      </c>
      <c r="BM63" s="159" t="s">
        <v>1521</v>
      </c>
      <c r="BN63" s="159" t="s">
        <v>1521</v>
      </c>
      <c r="BO63" s="159" t="s">
        <v>1521</v>
      </c>
      <c r="BP63" s="159" t="s">
        <v>1521</v>
      </c>
      <c r="BQ63" s="159" t="s">
        <v>1521</v>
      </c>
      <c r="BS63" s="159" t="s">
        <v>1521</v>
      </c>
      <c r="BT63" s="159" t="s">
        <v>1521</v>
      </c>
      <c r="BU63" s="159" t="s">
        <v>1521</v>
      </c>
      <c r="BX63" s="425"/>
      <c r="BY63" s="104" t="s">
        <v>927</v>
      </c>
      <c r="BZ63" s="104" t="s">
        <v>927</v>
      </c>
      <c r="CA63" s="104" t="s">
        <v>927</v>
      </c>
      <c r="CB63" s="104" t="s">
        <v>927</v>
      </c>
      <c r="CC63" s="105" t="s">
        <v>927</v>
      </c>
      <c r="CD63" s="106"/>
      <c r="CE63" s="400" t="s">
        <v>1625</v>
      </c>
      <c r="CF63" s="106"/>
      <c r="CG63" s="107" t="s">
        <v>643</v>
      </c>
      <c r="CH63" s="84" t="s">
        <v>892</v>
      </c>
      <c r="CI63" s="84" t="s">
        <v>650</v>
      </c>
      <c r="CJ63" s="84" t="s">
        <v>651</v>
      </c>
      <c r="CK63" s="84" t="s">
        <v>652</v>
      </c>
      <c r="CL63" s="84" t="s">
        <v>983</v>
      </c>
      <c r="CM63" s="84" t="s">
        <v>1062</v>
      </c>
      <c r="CN63" s="396"/>
      <c r="CO63" s="159" t="s">
        <v>558</v>
      </c>
      <c r="CP63" s="84" t="s">
        <v>169</v>
      </c>
      <c r="CQ63" s="110"/>
      <c r="CT63" s="103" t="s">
        <v>707</v>
      </c>
      <c r="CV63" s="103" t="s">
        <v>1081</v>
      </c>
      <c r="CW63" s="103" t="s">
        <v>707</v>
      </c>
      <c r="CY63" s="103" t="s">
        <v>1081</v>
      </c>
      <c r="CZ63" s="103" t="s">
        <v>707</v>
      </c>
      <c r="DB63" s="103" t="s">
        <v>1081</v>
      </c>
      <c r="DC63" s="280"/>
      <c r="DD63" s="390"/>
      <c r="DE63" s="390"/>
      <c r="DF63" s="84" t="s">
        <v>69</v>
      </c>
      <c r="DI63" s="84" t="s">
        <v>399</v>
      </c>
      <c r="DK63" s="84" t="s">
        <v>647</v>
      </c>
      <c r="DL63" s="108"/>
      <c r="DM63" s="109"/>
      <c r="DN63" s="159" t="s">
        <v>863</v>
      </c>
      <c r="DO63" s="159" t="s">
        <v>939</v>
      </c>
      <c r="DP63" s="159" t="s">
        <v>939</v>
      </c>
      <c r="DQ63" s="159" t="s">
        <v>939</v>
      </c>
      <c r="DR63" s="159" t="s">
        <v>939</v>
      </c>
      <c r="DS63" s="159" t="s">
        <v>939</v>
      </c>
      <c r="DT63" s="159" t="s">
        <v>939</v>
      </c>
      <c r="DU63" s="17"/>
      <c r="DV63" s="17"/>
      <c r="DW63" s="84" t="s">
        <v>1684</v>
      </c>
      <c r="DX63" s="159" t="s">
        <v>647</v>
      </c>
      <c r="DY63" s="159" t="s">
        <v>647</v>
      </c>
      <c r="EB63" s="159" t="s">
        <v>647</v>
      </c>
      <c r="EC63" s="159" t="s">
        <v>647</v>
      </c>
      <c r="ED63" s="159" t="s">
        <v>647</v>
      </c>
      <c r="EE63" s="159" t="s">
        <v>647</v>
      </c>
      <c r="EF63" s="159" t="s">
        <v>647</v>
      </c>
      <c r="EG63" s="159" t="s">
        <v>647</v>
      </c>
      <c r="EH63" s="159" t="s">
        <v>647</v>
      </c>
      <c r="EI63" s="159" t="s">
        <v>647</v>
      </c>
      <c r="EJ63" s="159" t="s">
        <v>647</v>
      </c>
      <c r="EK63" s="159" t="s">
        <v>647</v>
      </c>
      <c r="EO63" s="159" t="s">
        <v>483</v>
      </c>
      <c r="ER63" s="159" t="s">
        <v>841</v>
      </c>
      <c r="ET63" s="390"/>
      <c r="EU63" s="390"/>
      <c r="EV63" s="390"/>
      <c r="EW63" s="103" t="s">
        <v>488</v>
      </c>
    </row>
    <row r="64" spans="4:153" s="201" customFormat="1" ht="24" hidden="1">
      <c r="D64" s="102"/>
      <c r="E64" s="102"/>
      <c r="F64" s="107" t="s">
        <v>744</v>
      </c>
      <c r="G64" s="103" t="s">
        <v>489</v>
      </c>
      <c r="H64" s="437"/>
      <c r="J64" s="159">
        <v>2</v>
      </c>
      <c r="K64" s="159">
        <v>2</v>
      </c>
      <c r="L64" s="159">
        <v>2</v>
      </c>
      <c r="M64" s="159">
        <v>2</v>
      </c>
      <c r="N64" s="159">
        <v>2</v>
      </c>
      <c r="O64" s="159">
        <v>2</v>
      </c>
      <c r="P64" s="159">
        <v>2</v>
      </c>
      <c r="Q64" s="159">
        <v>2</v>
      </c>
      <c r="R64" s="159">
        <v>2</v>
      </c>
      <c r="S64" s="159">
        <v>2</v>
      </c>
      <c r="T64" s="159">
        <v>2</v>
      </c>
      <c r="X64" s="159">
        <v>2</v>
      </c>
      <c r="Z64" s="683" t="s">
        <v>1797</v>
      </c>
      <c r="AA64" s="424"/>
      <c r="AB64" s="159" t="s">
        <v>1703</v>
      </c>
      <c r="AC64" s="280"/>
      <c r="AD64" s="159" t="s">
        <v>101</v>
      </c>
      <c r="AE64" s="398"/>
      <c r="AF64" s="398"/>
      <c r="AG64" s="264">
        <v>2</v>
      </c>
      <c r="AH64" s="159">
        <v>2</v>
      </c>
      <c r="AI64" s="160" t="s">
        <v>1294</v>
      </c>
      <c r="AL64" s="159" t="s">
        <v>1522</v>
      </c>
      <c r="AM64" s="159" t="s">
        <v>1522</v>
      </c>
      <c r="AN64" s="159" t="s">
        <v>1522</v>
      </c>
      <c r="AO64" s="159" t="s">
        <v>1522</v>
      </c>
      <c r="AP64" s="159" t="s">
        <v>1522</v>
      </c>
      <c r="AQ64" s="159" t="s">
        <v>1522</v>
      </c>
      <c r="AR64" s="159" t="s">
        <v>1522</v>
      </c>
      <c r="AS64" s="159" t="s">
        <v>1522</v>
      </c>
      <c r="AT64" s="159" t="s">
        <v>1522</v>
      </c>
      <c r="AU64" s="159" t="s">
        <v>1522</v>
      </c>
      <c r="AV64" s="159" t="s">
        <v>1522</v>
      </c>
      <c r="AW64" s="159" t="s">
        <v>1522</v>
      </c>
      <c r="AX64" s="159" t="s">
        <v>1522</v>
      </c>
      <c r="AY64" s="159" t="s">
        <v>1522</v>
      </c>
      <c r="AZ64" s="159" t="s">
        <v>1522</v>
      </c>
      <c r="BA64" s="159" t="s">
        <v>1522</v>
      </c>
      <c r="BB64" s="159" t="s">
        <v>1522</v>
      </c>
      <c r="BD64" s="159" t="s">
        <v>1522</v>
      </c>
      <c r="BE64" s="159" t="s">
        <v>1522</v>
      </c>
      <c r="BF64" s="159" t="s">
        <v>1522</v>
      </c>
      <c r="BG64" s="159" t="s">
        <v>1522</v>
      </c>
      <c r="BH64" s="159" t="s">
        <v>1522</v>
      </c>
      <c r="BI64" s="159" t="s">
        <v>1522</v>
      </c>
      <c r="BJ64" s="159" t="s">
        <v>1522</v>
      </c>
      <c r="BK64" s="159" t="s">
        <v>1522</v>
      </c>
      <c r="BM64" s="159" t="s">
        <v>1522</v>
      </c>
      <c r="BN64" s="159" t="s">
        <v>1522</v>
      </c>
      <c r="BO64" s="159" t="s">
        <v>1522</v>
      </c>
      <c r="BP64" s="159" t="s">
        <v>1522</v>
      </c>
      <c r="BQ64" s="159" t="s">
        <v>1522</v>
      </c>
      <c r="BS64" s="159" t="s">
        <v>1522</v>
      </c>
      <c r="BT64" s="159" t="s">
        <v>1522</v>
      </c>
      <c r="BU64" s="159" t="s">
        <v>1522</v>
      </c>
      <c r="BX64" s="425"/>
      <c r="BY64" s="84"/>
      <c r="BZ64" s="159"/>
      <c r="CA64" s="159"/>
      <c r="CB64" s="159"/>
      <c r="CC64" s="159"/>
      <c r="CE64" s="400" t="s">
        <v>1626</v>
      </c>
      <c r="CG64" s="107" t="s">
        <v>644</v>
      </c>
      <c r="CH64" s="84" t="s">
        <v>893</v>
      </c>
      <c r="CI64" s="84" t="s">
        <v>653</v>
      </c>
      <c r="CJ64" s="84" t="s">
        <v>654</v>
      </c>
      <c r="CK64" s="84" t="s">
        <v>655</v>
      </c>
      <c r="CL64" s="84" t="s">
        <v>984</v>
      </c>
      <c r="CM64" s="84" t="s">
        <v>1064</v>
      </c>
      <c r="CN64" s="396"/>
      <c r="CO64" s="159" t="s">
        <v>400</v>
      </c>
      <c r="CP64" s="84" t="s">
        <v>170</v>
      </c>
      <c r="CQ64" s="110"/>
      <c r="CT64" s="103" t="s">
        <v>708</v>
      </c>
      <c r="CV64" s="103" t="s">
        <v>1083</v>
      </c>
      <c r="CW64" s="103" t="s">
        <v>708</v>
      </c>
      <c r="CY64" s="103" t="s">
        <v>1083</v>
      </c>
      <c r="CZ64" s="103" t="s">
        <v>708</v>
      </c>
      <c r="DB64" s="103" t="s">
        <v>1083</v>
      </c>
      <c r="DC64" s="280"/>
      <c r="DD64" s="390"/>
      <c r="DE64" s="390"/>
      <c r="DF64" s="84" t="s">
        <v>928</v>
      </c>
      <c r="DI64" s="84" t="s">
        <v>729</v>
      </c>
      <c r="DK64" s="84" t="s">
        <v>648</v>
      </c>
      <c r="DL64" s="108"/>
      <c r="DM64" s="109"/>
      <c r="DN64" s="159" t="s">
        <v>482</v>
      </c>
      <c r="DO64" s="159"/>
      <c r="DP64" s="159"/>
      <c r="DQ64" s="159"/>
      <c r="DR64" s="159"/>
      <c r="DS64" s="159"/>
      <c r="DT64" s="159"/>
      <c r="DU64" s="280"/>
      <c r="DV64" s="390"/>
      <c r="DW64" s="84" t="s">
        <v>1683</v>
      </c>
      <c r="DX64" s="159" t="s">
        <v>648</v>
      </c>
      <c r="DY64" s="159" t="s">
        <v>648</v>
      </c>
      <c r="EB64" s="159" t="s">
        <v>648</v>
      </c>
      <c r="EC64" s="159" t="s">
        <v>648</v>
      </c>
      <c r="ED64" s="159" t="s">
        <v>648</v>
      </c>
      <c r="EE64" s="159" t="s">
        <v>648</v>
      </c>
      <c r="EF64" s="159" t="s">
        <v>648</v>
      </c>
      <c r="EG64" s="159" t="s">
        <v>648</v>
      </c>
      <c r="EH64" s="159" t="s">
        <v>648</v>
      </c>
      <c r="EI64" s="159" t="s">
        <v>648</v>
      </c>
      <c r="EJ64" s="159" t="s">
        <v>648</v>
      </c>
      <c r="EK64" s="159" t="s">
        <v>648</v>
      </c>
      <c r="EO64" s="159" t="s">
        <v>484</v>
      </c>
      <c r="ER64" s="159"/>
      <c r="ET64" s="390"/>
      <c r="EU64" s="390"/>
      <c r="EV64" s="390"/>
      <c r="EW64" s="103" t="s">
        <v>489</v>
      </c>
    </row>
    <row r="65" spans="1:159" s="201" customFormat="1" ht="12" hidden="1">
      <c r="D65" s="110"/>
      <c r="E65" s="110"/>
      <c r="F65" s="107" t="s">
        <v>115</v>
      </c>
      <c r="G65" s="103" t="s">
        <v>3</v>
      </c>
      <c r="H65" s="437"/>
      <c r="J65" s="159">
        <v>3</v>
      </c>
      <c r="K65" s="159">
        <v>3</v>
      </c>
      <c r="L65" s="159">
        <v>3</v>
      </c>
      <c r="M65" s="159">
        <v>3</v>
      </c>
      <c r="N65" s="159">
        <v>3</v>
      </c>
      <c r="O65" s="159">
        <v>3</v>
      </c>
      <c r="P65" s="159">
        <v>3</v>
      </c>
      <c r="Q65" s="159">
        <v>3</v>
      </c>
      <c r="R65" s="159">
        <v>3</v>
      </c>
      <c r="S65" s="159">
        <v>3</v>
      </c>
      <c r="T65" s="159">
        <v>3</v>
      </c>
      <c r="X65" s="159">
        <v>3</v>
      </c>
      <c r="Z65" s="683" t="s">
        <v>1798</v>
      </c>
      <c r="AA65" s="424"/>
      <c r="AB65" s="159"/>
      <c r="AD65" s="159" t="s">
        <v>102</v>
      </c>
      <c r="AE65" s="398"/>
      <c r="AF65" s="398"/>
      <c r="AG65" s="264">
        <v>3</v>
      </c>
      <c r="AH65" s="159">
        <v>3</v>
      </c>
      <c r="AI65" s="160" t="s">
        <v>1295</v>
      </c>
      <c r="AL65" s="159"/>
      <c r="AM65" s="159"/>
      <c r="AN65" s="159"/>
      <c r="AO65" s="159"/>
      <c r="AP65" s="159"/>
      <c r="AQ65" s="159"/>
      <c r="AR65" s="159"/>
      <c r="AS65" s="159"/>
      <c r="AT65" s="159"/>
      <c r="AU65" s="159"/>
      <c r="AV65" s="159"/>
      <c r="AW65" s="159"/>
      <c r="AX65" s="159"/>
      <c r="AY65" s="159"/>
      <c r="AZ65" s="159"/>
      <c r="BA65" s="159"/>
      <c r="BB65" s="159"/>
      <c r="BD65" s="159"/>
      <c r="BE65" s="159"/>
      <c r="BF65" s="159"/>
      <c r="BG65" s="159"/>
      <c r="BH65" s="159"/>
      <c r="BI65" s="159"/>
      <c r="BJ65" s="159"/>
      <c r="BK65" s="159"/>
      <c r="BM65" s="159"/>
      <c r="BN65" s="159"/>
      <c r="BO65" s="159"/>
      <c r="BP65" s="159"/>
      <c r="BQ65" s="159"/>
      <c r="BS65" s="159"/>
      <c r="BT65" s="159"/>
      <c r="BU65" s="159"/>
      <c r="BX65" s="425"/>
      <c r="CE65" s="400" t="s">
        <v>1627</v>
      </c>
      <c r="CG65" s="264" t="s">
        <v>5475</v>
      </c>
      <c r="CH65" s="84" t="s">
        <v>894</v>
      </c>
      <c r="CI65" s="84" t="s">
        <v>657</v>
      </c>
      <c r="CJ65" s="84" t="s">
        <v>658</v>
      </c>
      <c r="CK65" s="84" t="s">
        <v>659</v>
      </c>
      <c r="CL65" s="84" t="s">
        <v>985</v>
      </c>
      <c r="CM65" s="84" t="s">
        <v>1066</v>
      </c>
      <c r="CN65" s="396"/>
      <c r="CO65" s="159" t="s">
        <v>402</v>
      </c>
      <c r="CP65" s="84" t="s">
        <v>171</v>
      </c>
      <c r="CQ65" s="110"/>
      <c r="CT65" s="103" t="s">
        <v>709</v>
      </c>
      <c r="CV65" s="103" t="s">
        <v>1084</v>
      </c>
      <c r="CW65" s="103" t="s">
        <v>709</v>
      </c>
      <c r="CY65" s="103" t="s">
        <v>1084</v>
      </c>
      <c r="CZ65" s="103" t="s">
        <v>709</v>
      </c>
      <c r="DB65" s="103" t="s">
        <v>1084</v>
      </c>
      <c r="DC65" s="280"/>
      <c r="DD65" s="390"/>
      <c r="DE65" s="390"/>
      <c r="DF65" s="84" t="s">
        <v>933</v>
      </c>
      <c r="DI65" s="84" t="s">
        <v>730</v>
      </c>
      <c r="DK65" s="159"/>
      <c r="DN65" s="159"/>
      <c r="DW65" s="84" t="s">
        <v>656</v>
      </c>
      <c r="DX65" s="159"/>
      <c r="DY65" s="159"/>
      <c r="EB65" s="159"/>
      <c r="EC65" s="159"/>
      <c r="ED65" s="159"/>
      <c r="EE65" s="159"/>
      <c r="EF65" s="159"/>
      <c r="EG65" s="159"/>
      <c r="EH65" s="159"/>
      <c r="EI65" s="159"/>
      <c r="EJ65" s="159"/>
      <c r="EK65" s="159"/>
      <c r="EO65" s="159"/>
      <c r="ER65" s="346"/>
      <c r="EW65" s="103" t="s">
        <v>3</v>
      </c>
    </row>
    <row r="66" spans="1:159" s="201" customFormat="1" ht="24" hidden="1">
      <c r="D66" s="390"/>
      <c r="E66" s="390"/>
      <c r="F66" s="159"/>
      <c r="G66" s="111"/>
      <c r="J66" s="159">
        <v>4</v>
      </c>
      <c r="K66" s="159">
        <v>4</v>
      </c>
      <c r="L66" s="159">
        <v>4</v>
      </c>
      <c r="M66" s="159">
        <v>4</v>
      </c>
      <c r="N66" s="159">
        <v>4</v>
      </c>
      <c r="O66" s="159">
        <v>4</v>
      </c>
      <c r="P66" s="159">
        <v>4</v>
      </c>
      <c r="Q66" s="159">
        <v>4</v>
      </c>
      <c r="R66" s="159">
        <v>4</v>
      </c>
      <c r="S66" s="159">
        <v>4</v>
      </c>
      <c r="T66" s="159">
        <v>4</v>
      </c>
      <c r="X66" s="159">
        <v>4</v>
      </c>
      <c r="Z66" s="160" t="s">
        <v>1799</v>
      </c>
      <c r="AA66" s="165"/>
      <c r="AB66" s="159"/>
      <c r="AD66" s="159"/>
      <c r="AE66" s="398"/>
      <c r="AF66" s="398"/>
      <c r="AG66" s="264">
        <v>4</v>
      </c>
      <c r="AH66" s="159">
        <v>4</v>
      </c>
      <c r="AI66" s="160"/>
      <c r="BX66" s="425"/>
      <c r="CE66" s="400" t="s">
        <v>1628</v>
      </c>
      <c r="CG66" s="159"/>
      <c r="CH66" s="84" t="s">
        <v>895</v>
      </c>
      <c r="CI66" s="84" t="s">
        <v>943</v>
      </c>
      <c r="CJ66" s="84" t="s">
        <v>660</v>
      </c>
      <c r="CK66" s="84" t="s">
        <v>661</v>
      </c>
      <c r="CL66" s="84" t="s">
        <v>986</v>
      </c>
      <c r="CM66" s="84" t="s">
        <v>645</v>
      </c>
      <c r="CN66" s="396"/>
      <c r="CO66" s="159" t="s">
        <v>404</v>
      </c>
      <c r="CP66" s="84" t="s">
        <v>405</v>
      </c>
      <c r="CQ66" s="110"/>
      <c r="CT66" s="103" t="s">
        <v>710</v>
      </c>
      <c r="CV66" s="103" t="s">
        <v>401</v>
      </c>
      <c r="CW66" s="103" t="s">
        <v>710</v>
      </c>
      <c r="CY66" s="103" t="s">
        <v>401</v>
      </c>
      <c r="CZ66" s="103" t="s">
        <v>710</v>
      </c>
      <c r="DB66" s="103" t="s">
        <v>401</v>
      </c>
      <c r="DC66" s="280"/>
      <c r="DD66" s="390"/>
      <c r="DE66" s="390"/>
      <c r="DF66" s="84" t="s">
        <v>1134</v>
      </c>
      <c r="DI66" s="84" t="s">
        <v>406</v>
      </c>
      <c r="DW66" s="159" t="s">
        <v>649</v>
      </c>
      <c r="EO66" s="159"/>
      <c r="EW66" s="111"/>
    </row>
    <row r="67" spans="1:159" s="201" customFormat="1" ht="24" hidden="1">
      <c r="J67" s="159">
        <v>5</v>
      </c>
      <c r="K67" s="159">
        <v>5</v>
      </c>
      <c r="L67" s="159">
        <v>5</v>
      </c>
      <c r="M67" s="159">
        <v>5</v>
      </c>
      <c r="N67" s="159">
        <v>5</v>
      </c>
      <c r="O67" s="159">
        <v>5</v>
      </c>
      <c r="P67" s="159">
        <v>5</v>
      </c>
      <c r="Q67" s="159">
        <v>5</v>
      </c>
      <c r="R67" s="159">
        <v>5</v>
      </c>
      <c r="S67" s="159">
        <v>5</v>
      </c>
      <c r="T67" s="159">
        <v>5</v>
      </c>
      <c r="X67" s="159">
        <v>5</v>
      </c>
      <c r="Z67" s="160" t="s">
        <v>1800</v>
      </c>
      <c r="AA67" s="90"/>
      <c r="AB67" s="17"/>
      <c r="AC67" s="17"/>
      <c r="AG67" s="264">
        <v>5</v>
      </c>
      <c r="AH67" s="159">
        <v>5</v>
      </c>
      <c r="BX67" s="425"/>
      <c r="CE67" s="400"/>
      <c r="CH67" s="84" t="s">
        <v>896</v>
      </c>
      <c r="CI67" s="84" t="s">
        <v>5474</v>
      </c>
      <c r="CJ67" s="84" t="s">
        <v>662</v>
      </c>
      <c r="CK67" s="84" t="s">
        <v>663</v>
      </c>
      <c r="CL67" s="84" t="s">
        <v>987</v>
      </c>
      <c r="CM67" s="84"/>
      <c r="CN67" s="396"/>
      <c r="CO67" s="159" t="s">
        <v>407</v>
      </c>
      <c r="CP67" s="84" t="s">
        <v>408</v>
      </c>
      <c r="CQ67" s="110"/>
      <c r="CT67" s="103" t="s">
        <v>711</v>
      </c>
      <c r="CV67" s="103" t="s">
        <v>403</v>
      </c>
      <c r="CW67" s="103" t="s">
        <v>711</v>
      </c>
      <c r="CY67" s="103" t="s">
        <v>403</v>
      </c>
      <c r="CZ67" s="103" t="s">
        <v>711</v>
      </c>
      <c r="DB67" s="103" t="s">
        <v>403</v>
      </c>
      <c r="DF67" s="84" t="s">
        <v>1135</v>
      </c>
      <c r="DI67" s="84" t="s">
        <v>1155</v>
      </c>
      <c r="DW67" s="159"/>
    </row>
    <row r="68" spans="1:159" s="201" customFormat="1" ht="12" hidden="1">
      <c r="J68" s="159"/>
      <c r="K68" s="159"/>
      <c r="L68" s="159"/>
      <c r="M68" s="159"/>
      <c r="N68" s="159"/>
      <c r="O68" s="159"/>
      <c r="P68" s="159"/>
      <c r="Q68" s="159"/>
      <c r="R68" s="159"/>
      <c r="S68" s="159"/>
      <c r="T68" s="159"/>
      <c r="X68" s="159"/>
      <c r="Z68" s="159"/>
      <c r="AB68" s="17"/>
      <c r="AC68" s="17"/>
      <c r="AG68" s="264"/>
      <c r="AH68" s="159">
        <v>6</v>
      </c>
      <c r="BX68" s="425"/>
      <c r="CE68" s="399"/>
      <c r="CH68" s="84" t="s">
        <v>897</v>
      </c>
      <c r="CI68" s="84" t="s">
        <v>645</v>
      </c>
      <c r="CJ68" s="84" t="s">
        <v>665</v>
      </c>
      <c r="CK68" s="84" t="s">
        <v>666</v>
      </c>
      <c r="CL68" s="84" t="s">
        <v>988</v>
      </c>
      <c r="CM68" s="344"/>
      <c r="CN68" s="109"/>
      <c r="CO68" s="159"/>
      <c r="CP68" s="84" t="s">
        <v>409</v>
      </c>
      <c r="CQ68" s="110"/>
      <c r="CT68" s="103" t="s">
        <v>712</v>
      </c>
      <c r="CV68" s="103" t="s">
        <v>1085</v>
      </c>
      <c r="CW68" s="103" t="s">
        <v>712</v>
      </c>
      <c r="CY68" s="103" t="s">
        <v>1085</v>
      </c>
      <c r="CZ68" s="103" t="s">
        <v>712</v>
      </c>
      <c r="DB68" s="103" t="s">
        <v>1085</v>
      </c>
      <c r="DF68" s="84"/>
      <c r="DI68" s="84" t="s">
        <v>1136</v>
      </c>
    </row>
    <row r="69" spans="1:159" s="201" customFormat="1" ht="12" hidden="1">
      <c r="Z69" s="195"/>
      <c r="AA69" s="195"/>
      <c r="AB69" s="195"/>
      <c r="AC69" s="195"/>
      <c r="AG69" s="346"/>
      <c r="AH69" s="159">
        <v>7</v>
      </c>
      <c r="BX69" s="425"/>
      <c r="CH69" s="84" t="s">
        <v>645</v>
      </c>
      <c r="CI69" s="159"/>
      <c r="CJ69" s="84" t="s">
        <v>667</v>
      </c>
      <c r="CK69" s="84" t="s">
        <v>410</v>
      </c>
      <c r="CL69" s="84"/>
      <c r="CM69" s="280"/>
      <c r="CN69" s="110"/>
      <c r="CP69" s="84" t="s">
        <v>411</v>
      </c>
      <c r="CQ69" s="110"/>
      <c r="CT69" s="103" t="s">
        <v>713</v>
      </c>
      <c r="CV69" s="103" t="s">
        <v>1086</v>
      </c>
      <c r="CW69" s="103" t="s">
        <v>713</v>
      </c>
      <c r="CY69" s="103" t="s">
        <v>1086</v>
      </c>
      <c r="CZ69" s="103" t="s">
        <v>713</v>
      </c>
      <c r="DB69" s="103" t="s">
        <v>1086</v>
      </c>
      <c r="DC69" s="112"/>
      <c r="DD69" s="112"/>
      <c r="DE69" s="112"/>
      <c r="DF69" s="705"/>
      <c r="DI69" s="84" t="s">
        <v>1129</v>
      </c>
    </row>
    <row r="70" spans="1:159" s="201" customFormat="1" ht="12" hidden="1">
      <c r="Z70" s="195"/>
      <c r="AA70" s="195"/>
      <c r="AB70" s="195"/>
      <c r="AC70" s="195"/>
      <c r="AH70" s="159">
        <v>8</v>
      </c>
      <c r="BX70" s="425"/>
      <c r="CH70" s="113"/>
      <c r="CJ70" s="84" t="s">
        <v>645</v>
      </c>
      <c r="CK70" s="84" t="s">
        <v>412</v>
      </c>
      <c r="CL70" s="110"/>
      <c r="CM70" s="110"/>
      <c r="CN70" s="110"/>
      <c r="CP70" s="84" t="s">
        <v>413</v>
      </c>
      <c r="CQ70" s="110"/>
      <c r="CT70" s="103" t="s">
        <v>714</v>
      </c>
      <c r="CV70" s="103" t="s">
        <v>1087</v>
      </c>
      <c r="CW70" s="103" t="s">
        <v>714</v>
      </c>
      <c r="CY70" s="103" t="s">
        <v>1087</v>
      </c>
      <c r="CZ70" s="103" t="s">
        <v>714</v>
      </c>
      <c r="DB70" s="103" t="s">
        <v>1087</v>
      </c>
      <c r="DI70" s="84"/>
    </row>
    <row r="71" spans="1:159" s="201" customFormat="1" ht="12" hidden="1">
      <c r="Z71" s="195"/>
      <c r="AA71" s="195"/>
      <c r="AB71" s="195"/>
      <c r="AC71" s="195"/>
      <c r="AH71" s="159">
        <v>9</v>
      </c>
      <c r="BX71" s="425"/>
      <c r="CJ71" s="159"/>
      <c r="CK71" s="159"/>
      <c r="CP71" s="84" t="s">
        <v>174</v>
      </c>
      <c r="CT71" s="103" t="s">
        <v>664</v>
      </c>
      <c r="CV71" s="103" t="s">
        <v>1088</v>
      </c>
      <c r="CW71" s="103" t="s">
        <v>664</v>
      </c>
      <c r="CY71" s="103" t="s">
        <v>1088</v>
      </c>
      <c r="CZ71" s="103" t="s">
        <v>664</v>
      </c>
      <c r="DB71" s="103" t="s">
        <v>1088</v>
      </c>
    </row>
    <row r="72" spans="1:159" s="201" customFormat="1" ht="12" hidden="1">
      <c r="X72" s="195"/>
      <c r="Y72" s="195"/>
      <c r="Z72" s="17"/>
      <c r="AA72" s="17"/>
      <c r="AB72" s="17"/>
      <c r="AC72" s="17"/>
      <c r="AH72" s="159">
        <v>10</v>
      </c>
      <c r="BX72" s="425"/>
      <c r="CP72" s="84"/>
      <c r="CT72" s="103" t="s">
        <v>645</v>
      </c>
      <c r="CV72" s="103" t="s">
        <v>1089</v>
      </c>
      <c r="CW72" s="103" t="s">
        <v>645</v>
      </c>
      <c r="CY72" s="103" t="s">
        <v>1089</v>
      </c>
      <c r="CZ72" s="103" t="s">
        <v>645</v>
      </c>
      <c r="DB72" s="103" t="s">
        <v>1089</v>
      </c>
    </row>
    <row r="73" spans="1:159" s="201" customFormat="1" ht="12" hidden="1">
      <c r="X73" s="195"/>
      <c r="Y73" s="195"/>
      <c r="Z73" s="17"/>
      <c r="AA73" s="17"/>
      <c r="AB73" s="17"/>
      <c r="AC73" s="17"/>
      <c r="AH73" s="159"/>
      <c r="CT73" s="159"/>
      <c r="CV73" s="103" t="s">
        <v>1090</v>
      </c>
      <c r="CW73" s="159"/>
      <c r="CY73" s="103" t="s">
        <v>1090</v>
      </c>
      <c r="CZ73" s="159"/>
      <c r="DB73" s="103" t="s">
        <v>1090</v>
      </c>
    </row>
    <row r="74" spans="1:159" s="201" customFormat="1" ht="12" hidden="1">
      <c r="H74" s="352"/>
      <c r="I74" s="1224"/>
      <c r="J74" s="1224"/>
      <c r="K74" s="352"/>
      <c r="AB74" s="17"/>
      <c r="AC74" s="17"/>
      <c r="CV74" s="159" t="s">
        <v>1082</v>
      </c>
      <c r="CY74" s="159" t="s">
        <v>1082</v>
      </c>
      <c r="DB74" s="159" t="s">
        <v>1082</v>
      </c>
      <c r="DF74" s="19"/>
      <c r="DG74" s="20"/>
      <c r="DH74" s="20"/>
      <c r="DI74" s="20"/>
    </row>
    <row r="75" spans="1:159" s="201" customFormat="1" ht="12" hidden="1">
      <c r="A75" s="233"/>
      <c r="B75" s="233"/>
      <c r="C75" s="426"/>
      <c r="F75" s="185"/>
      <c r="H75" s="185"/>
      <c r="I75" s="1223"/>
      <c r="J75" s="1223"/>
      <c r="K75" s="185"/>
      <c r="L75" s="185"/>
      <c r="M75" s="185"/>
      <c r="N75" s="185"/>
      <c r="O75" s="185"/>
      <c r="P75" s="185"/>
      <c r="Q75" s="185"/>
      <c r="R75" s="185"/>
      <c r="S75" s="185"/>
      <c r="AK75" s="185"/>
      <c r="AL75" s="185"/>
      <c r="AM75" s="185"/>
      <c r="AN75" s="185"/>
      <c r="AO75" s="185"/>
      <c r="AP75" s="185"/>
      <c r="AQ75" s="185"/>
      <c r="AR75" s="185"/>
      <c r="AS75" s="185"/>
      <c r="AT75" s="185"/>
      <c r="AU75" s="185"/>
      <c r="AV75" s="185"/>
      <c r="AW75" s="185"/>
      <c r="AX75" s="185"/>
      <c r="AY75" s="185"/>
      <c r="AZ75" s="185"/>
      <c r="BA75" s="185"/>
      <c r="BB75" s="185"/>
      <c r="BC75" s="185"/>
      <c r="BD75" s="185"/>
      <c r="BE75" s="185"/>
      <c r="BF75" s="185"/>
      <c r="BG75" s="185"/>
      <c r="BH75" s="185"/>
      <c r="BI75" s="185"/>
      <c r="BJ75" s="185"/>
      <c r="BK75" s="185"/>
      <c r="BL75" s="185"/>
      <c r="BM75" s="185"/>
      <c r="BN75" s="185"/>
      <c r="BO75" s="185"/>
      <c r="BP75" s="185"/>
      <c r="BQ75" s="185"/>
      <c r="BR75" s="185"/>
      <c r="BS75" s="185"/>
      <c r="BT75" s="185"/>
      <c r="BU75" s="185"/>
      <c r="BV75" s="185"/>
      <c r="BZ75" s="185"/>
      <c r="CV75" s="103" t="s">
        <v>646</v>
      </c>
      <c r="CY75" s="103" t="s">
        <v>646</v>
      </c>
      <c r="DB75" s="103" t="s">
        <v>646</v>
      </c>
    </row>
    <row r="76" spans="1:159" s="201" customFormat="1" hidden="1">
      <c r="A76" s="233"/>
      <c r="B76" s="233"/>
      <c r="C76" s="426"/>
      <c r="F76" s="185"/>
      <c r="H76" s="185"/>
      <c r="I76" s="1223"/>
      <c r="J76" s="1223"/>
      <c r="K76" s="185"/>
      <c r="L76" s="185"/>
      <c r="M76" s="185"/>
      <c r="N76" s="185"/>
      <c r="O76" s="185"/>
      <c r="P76" s="185"/>
      <c r="Q76" s="185"/>
      <c r="R76" s="185"/>
      <c r="S76" s="185"/>
      <c r="AK76" s="185"/>
      <c r="AL76" s="185"/>
      <c r="AM76" s="185"/>
      <c r="AN76" s="185"/>
      <c r="AO76" s="185"/>
      <c r="AP76" s="185"/>
      <c r="AQ76" s="185"/>
      <c r="AR76" s="185"/>
      <c r="AS76" s="185"/>
      <c r="AT76" s="185"/>
      <c r="AU76" s="185"/>
      <c r="AV76" s="185"/>
      <c r="AW76" s="185"/>
      <c r="AX76" s="185"/>
      <c r="AY76" s="185"/>
      <c r="AZ76" s="185"/>
      <c r="BA76" s="185"/>
      <c r="BB76" s="185"/>
      <c r="BC76" s="185"/>
      <c r="BD76" s="185"/>
      <c r="BE76" s="185"/>
      <c r="BF76" s="185"/>
      <c r="BG76" s="185"/>
      <c r="BH76" s="185"/>
      <c r="BI76" s="185"/>
      <c r="BJ76" s="185"/>
      <c r="BK76" s="185"/>
      <c r="BL76" s="185"/>
      <c r="BM76" s="185"/>
      <c r="BN76" s="185"/>
      <c r="BO76" s="185"/>
      <c r="BP76" s="185"/>
      <c r="BQ76" s="185"/>
      <c r="BR76" s="185"/>
      <c r="BS76" s="185"/>
      <c r="BT76" s="185"/>
      <c r="BU76" s="185"/>
      <c r="BV76" s="185"/>
      <c r="BZ76" s="185"/>
      <c r="CV76" s="103"/>
      <c r="CY76" s="103"/>
      <c r="DB76" s="103"/>
      <c r="FB76" s="1276">
        <v>45748</v>
      </c>
      <c r="FC76" s="1277">
        <v>45748</v>
      </c>
    </row>
    <row r="77" spans="1:159" s="201" customFormat="1" hidden="1">
      <c r="A77" s="233"/>
      <c r="B77" s="233"/>
      <c r="C77" s="426"/>
      <c r="F77" s="185"/>
      <c r="H77" s="185"/>
      <c r="J77" s="185"/>
      <c r="K77" s="185"/>
      <c r="L77" s="185"/>
      <c r="M77" s="185"/>
      <c r="N77" s="185"/>
      <c r="O77" s="185"/>
      <c r="P77" s="185"/>
      <c r="Q77" s="185"/>
      <c r="R77" s="185"/>
      <c r="S77" s="185"/>
      <c r="AK77" s="185"/>
      <c r="AL77" s="185"/>
      <c r="AM77" s="185"/>
      <c r="AN77" s="185"/>
      <c r="AO77" s="185"/>
      <c r="AP77" s="185"/>
      <c r="AQ77" s="185"/>
      <c r="AR77" s="185"/>
      <c r="AS77" s="185"/>
      <c r="AT77" s="185"/>
      <c r="AU77" s="185"/>
      <c r="AV77" s="185"/>
      <c r="AW77" s="185"/>
      <c r="AX77" s="185"/>
      <c r="AY77" s="185"/>
      <c r="AZ77" s="185"/>
      <c r="BA77" s="185"/>
      <c r="BB77" s="185"/>
      <c r="BC77" s="185"/>
      <c r="BD77" s="185"/>
      <c r="BE77" s="185"/>
      <c r="BF77" s="185"/>
      <c r="BG77" s="185"/>
      <c r="BH77" s="185"/>
      <c r="BI77" s="185"/>
      <c r="BJ77" s="185"/>
      <c r="BK77" s="185"/>
      <c r="BL77" s="185"/>
      <c r="BM77" s="185"/>
      <c r="BN77" s="185"/>
      <c r="BO77" s="185"/>
      <c r="BP77" s="185"/>
      <c r="BQ77" s="185"/>
      <c r="BR77" s="185"/>
      <c r="BS77" s="185"/>
      <c r="BT77" s="185"/>
      <c r="BU77" s="185"/>
      <c r="BV77" s="185"/>
      <c r="BZ77" s="185"/>
      <c r="CV77" s="631"/>
      <c r="CY77" s="631"/>
      <c r="DB77" s="631"/>
      <c r="FB77" s="1276">
        <v>46112</v>
      </c>
      <c r="FC77" s="1277">
        <v>46112</v>
      </c>
    </row>
    <row r="78" spans="1:159" s="201" customFormat="1" ht="12" hidden="1">
      <c r="A78" s="233"/>
      <c r="B78" s="233"/>
      <c r="C78" s="426"/>
      <c r="F78" s="185"/>
      <c r="H78" s="185"/>
      <c r="J78" s="185"/>
      <c r="K78" s="185"/>
      <c r="L78" s="185"/>
      <c r="M78" s="185"/>
      <c r="N78" s="185"/>
      <c r="O78" s="185"/>
      <c r="P78" s="185"/>
      <c r="Q78" s="185"/>
      <c r="R78" s="185"/>
      <c r="S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5"/>
      <c r="BS78" s="185"/>
      <c r="BT78" s="185"/>
      <c r="BU78" s="185"/>
      <c r="BV78" s="185"/>
      <c r="BZ78" s="185"/>
      <c r="CV78" s="90"/>
      <c r="CY78" s="90"/>
      <c r="DB78" s="90"/>
    </row>
    <row r="79" spans="1:159" s="87" customFormat="1">
      <c r="B79" s="10"/>
      <c r="C79" s="10"/>
      <c r="G79" s="10"/>
      <c r="I79" s="10"/>
      <c r="J79" s="10"/>
      <c r="K79" s="10"/>
      <c r="L79" s="10"/>
      <c r="M79" s="10"/>
      <c r="N79" s="10"/>
      <c r="W79" s="1862" t="s">
        <v>141</v>
      </c>
      <c r="X79" s="1898" t="s">
        <v>1105</v>
      </c>
      <c r="Y79" s="1878" t="s">
        <v>142</v>
      </c>
      <c r="Z79" s="1879"/>
      <c r="AA79" s="93"/>
      <c r="AB79" s="91"/>
      <c r="AC79" s="91"/>
      <c r="BX79" s="1883" t="s">
        <v>1761</v>
      </c>
      <c r="BY79" s="1884"/>
      <c r="BZ79" s="1884"/>
      <c r="CA79" s="1884"/>
      <c r="CB79" s="1885"/>
      <c r="CI79" s="1880" t="s">
        <v>5537</v>
      </c>
      <c r="CL79" s="620"/>
      <c r="CM79" s="621"/>
      <c r="CN79" s="1845" t="s">
        <v>1356</v>
      </c>
      <c r="CO79" s="1852" t="s">
        <v>1157</v>
      </c>
      <c r="CP79" s="1852"/>
      <c r="CQ79" s="1852"/>
      <c r="CR79" s="1853"/>
      <c r="CS79" s="585"/>
      <c r="CT79" s="90"/>
      <c r="CW79" s="90"/>
      <c r="CZ79"/>
      <c r="DA79" s="174"/>
      <c r="DB79" s="174"/>
      <c r="DC79" s="174"/>
      <c r="DD79" s="174"/>
      <c r="DE79" s="88"/>
      <c r="DI79" s="88"/>
      <c r="DZ79" s="174"/>
      <c r="EA79" s="174"/>
      <c r="EB79" s="174"/>
      <c r="EC79" s="174"/>
      <c r="ED79" s="174"/>
      <c r="EE79" s="174"/>
      <c r="EF79" s="174"/>
      <c r="EG79" s="174"/>
      <c r="EH79" s="174"/>
      <c r="EI79" s="174"/>
      <c r="EJ79" s="174"/>
      <c r="EK79" s="174"/>
      <c r="EL79" s="174"/>
      <c r="EM79" s="174"/>
      <c r="EN79" s="10"/>
      <c r="EO79" s="10"/>
      <c r="ER79" s="10"/>
      <c r="ES79" s="10"/>
      <c r="ET79" s="10"/>
      <c r="EU79"/>
      <c r="EV79"/>
    </row>
    <row r="80" spans="1:159" s="87" customFormat="1" ht="12.75" customHeight="1">
      <c r="B80" s="10"/>
      <c r="C80" s="10"/>
      <c r="F80" s="164"/>
      <c r="G80" s="234"/>
      <c r="H80" s="164"/>
      <c r="I80" s="10"/>
      <c r="J80" s="10"/>
      <c r="K80" s="10"/>
      <c r="L80" s="10"/>
      <c r="M80" s="10"/>
      <c r="N80" s="10"/>
      <c r="W80" s="1863"/>
      <c r="X80" s="1899"/>
      <c r="Y80" s="1901" t="s">
        <v>702</v>
      </c>
      <c r="Z80" s="1902"/>
      <c r="AA80" s="10"/>
      <c r="AB80" s="91"/>
      <c r="AC80" s="91"/>
      <c r="AF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X80" s="1886"/>
      <c r="BY80" s="1887"/>
      <c r="BZ80" s="1887"/>
      <c r="CA80" s="1887"/>
      <c r="CB80" s="1888"/>
      <c r="CF80" s="88"/>
      <c r="CI80" s="1881"/>
      <c r="CJ80" s="147"/>
      <c r="CL80" s="620"/>
      <c r="CM80" s="621"/>
      <c r="CN80" s="1846"/>
      <c r="CO80" s="1837" t="s">
        <v>1351</v>
      </c>
      <c r="CP80" s="1837"/>
      <c r="CQ80" s="1837"/>
      <c r="CR80" s="1838"/>
      <c r="CS80" s="585"/>
      <c r="CT80" s="90"/>
      <c r="CW80" s="90"/>
      <c r="CZ80" s="90"/>
      <c r="DA80" s="174"/>
      <c r="DB80" s="174"/>
      <c r="DC80" s="174"/>
      <c r="DD80" s="174"/>
      <c r="DE80" s="93"/>
      <c r="DI80" s="92"/>
      <c r="DJ80" s="92"/>
      <c r="DK80" s="92"/>
      <c r="DL80" s="89"/>
      <c r="DM80" s="89"/>
      <c r="DZ80" s="174"/>
      <c r="EA80" s="174"/>
      <c r="EB80" s="174"/>
      <c r="EC80" s="174"/>
      <c r="ED80" s="174"/>
      <c r="EE80" s="174"/>
      <c r="EF80" s="174"/>
      <c r="EG80" s="174"/>
      <c r="EH80" s="174"/>
      <c r="EI80" s="174"/>
      <c r="EJ80" s="174"/>
      <c r="EK80" s="174"/>
      <c r="EL80" s="174"/>
      <c r="EM80" s="174"/>
      <c r="EN80" s="101"/>
      <c r="EO80" s="10"/>
      <c r="EP80" s="88"/>
      <c r="EQ80" s="88"/>
      <c r="ER80" s="10"/>
      <c r="ES80" s="10"/>
      <c r="ET80" s="10"/>
      <c r="EU80"/>
      <c r="EV80"/>
    </row>
    <row r="81" spans="1:196" s="87" customFormat="1" ht="12.75" customHeight="1">
      <c r="A81" s="1603" t="s">
        <v>5557</v>
      </c>
      <c r="B81" s="1604"/>
      <c r="C81" s="647" t="s">
        <v>1708</v>
      </c>
      <c r="G81" s="1048"/>
      <c r="I81" s="10"/>
      <c r="J81" s="10"/>
      <c r="K81" s="10"/>
      <c r="L81" s="10"/>
      <c r="M81" s="10"/>
      <c r="N81" s="10"/>
      <c r="W81" s="1863"/>
      <c r="X81" s="1900"/>
      <c r="Y81" s="1797" t="s">
        <v>703</v>
      </c>
      <c r="Z81" s="1798"/>
      <c r="AA81" s="138"/>
      <c r="AB81" s="93"/>
      <c r="AC81" s="93"/>
      <c r="AF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88"/>
      <c r="BN81" s="88"/>
      <c r="BO81" s="88"/>
      <c r="BP81" s="88"/>
      <c r="BQ81" s="88"/>
      <c r="BR81" s="88"/>
      <c r="BS81" s="88"/>
      <c r="BT81" s="88"/>
      <c r="BU81" s="88"/>
      <c r="BV81" s="88"/>
      <c r="BW81" s="88"/>
      <c r="BX81" s="1886"/>
      <c r="BY81" s="1887"/>
      <c r="BZ81" s="1887"/>
      <c r="CA81" s="1887"/>
      <c r="CB81" s="1888"/>
      <c r="CD81" s="1896" t="s">
        <v>1091</v>
      </c>
      <c r="CI81" s="1881"/>
      <c r="CJ81" s="147"/>
      <c r="CL81" s="620"/>
      <c r="CM81" s="621"/>
      <c r="CN81" s="1846"/>
      <c r="CO81" s="1837" t="s">
        <v>1355</v>
      </c>
      <c r="CP81" s="1837"/>
      <c r="CQ81" s="1837"/>
      <c r="CR81" s="1838"/>
      <c r="CS81" s="585"/>
      <c r="CT81" s="90"/>
      <c r="CW81" s="90"/>
      <c r="CZ81" s="90"/>
      <c r="DA81" s="174"/>
      <c r="DB81" s="174"/>
      <c r="DC81" s="174"/>
      <c r="DD81" s="174"/>
      <c r="DE81" s="174"/>
      <c r="DK81" s="92"/>
      <c r="DL81" s="89"/>
      <c r="DM81" s="89"/>
      <c r="DY81" s="183"/>
      <c r="DZ81" s="183"/>
      <c r="EA81" s="183"/>
      <c r="EB81" s="183"/>
      <c r="EC81" s="183"/>
      <c r="ED81" s="183"/>
      <c r="EE81" s="183"/>
      <c r="EF81" s="183"/>
      <c r="EG81" s="183"/>
      <c r="EH81" s="183"/>
      <c r="EI81" s="183"/>
      <c r="EJ81" s="183"/>
      <c r="EK81" s="183"/>
      <c r="EL81" s="183"/>
      <c r="EM81" s="183"/>
      <c r="EN81" s="138"/>
      <c r="EO81" s="10"/>
      <c r="EQ81" s="88"/>
      <c r="ER81" s="101"/>
      <c r="ES81" s="101"/>
      <c r="ET81" s="101"/>
      <c r="EU81"/>
      <c r="EV81"/>
    </row>
    <row r="82" spans="1:196" s="87" customFormat="1" ht="12.75" customHeight="1">
      <c r="A82" s="1603" t="s">
        <v>5558</v>
      </c>
      <c r="B82" s="1604"/>
      <c r="C82" s="647" t="s">
        <v>1783</v>
      </c>
      <c r="G82" s="1048"/>
      <c r="I82" s="10"/>
      <c r="J82" s="10"/>
      <c r="K82" s="10"/>
      <c r="L82" s="10"/>
      <c r="M82" s="10"/>
      <c r="N82" s="10"/>
      <c r="W82" s="1863"/>
      <c r="X82" s="1893" t="s">
        <v>926</v>
      </c>
      <c r="Y82" s="1793" t="s">
        <v>704</v>
      </c>
      <c r="Z82" s="1794"/>
      <c r="AA82" s="167"/>
      <c r="AB82" s="93"/>
      <c r="AC82" s="93"/>
      <c r="BX82" s="1886"/>
      <c r="BY82" s="1887"/>
      <c r="BZ82" s="1887"/>
      <c r="CA82" s="1887"/>
      <c r="CB82" s="1888"/>
      <c r="CD82" s="1897"/>
      <c r="CI82" s="1881"/>
      <c r="CJ82" s="147"/>
      <c r="CL82" s="620"/>
      <c r="CM82" s="621"/>
      <c r="CN82" s="1846"/>
      <c r="CO82" s="1837" t="s">
        <v>1352</v>
      </c>
      <c r="CP82" s="1839"/>
      <c r="CQ82" s="1839"/>
      <c r="CR82" s="1840"/>
      <c r="CS82" s="12"/>
      <c r="CT82" s="90"/>
      <c r="CW82" s="90"/>
      <c r="CZ82" s="90"/>
      <c r="DA82" s="175"/>
      <c r="DB82" s="175"/>
      <c r="DC82" s="175"/>
      <c r="DD82" s="175"/>
      <c r="DE82" s="172"/>
      <c r="DM82" s="181"/>
      <c r="DN82" s="181"/>
      <c r="DO82" s="181"/>
      <c r="DP82" s="181"/>
      <c r="DY82" s="183"/>
      <c r="DZ82" s="183"/>
      <c r="EA82" s="183"/>
      <c r="EB82" s="183"/>
      <c r="EC82" s="183"/>
      <c r="ED82" s="183"/>
      <c r="EE82" s="183"/>
      <c r="EF82" s="183"/>
      <c r="EG82" s="183"/>
      <c r="EH82" s="183"/>
      <c r="EI82" s="183"/>
      <c r="EJ82" s="183"/>
      <c r="EK82" s="183"/>
      <c r="EL82" s="183"/>
      <c r="EM82" s="183"/>
      <c r="EN82" s="138"/>
      <c r="EO82" s="10"/>
      <c r="ER82" s="10"/>
      <c r="ES82" s="101"/>
      <c r="ET82" s="101"/>
    </row>
    <row r="83" spans="1:196" s="91" customFormat="1" ht="12.75" customHeight="1" thickBot="1">
      <c r="A83" s="1603" t="s">
        <v>5559</v>
      </c>
      <c r="B83" s="1604"/>
      <c r="C83" s="647" t="s">
        <v>5478</v>
      </c>
      <c r="G83" s="1048"/>
      <c r="H83" s="87"/>
      <c r="I83" s="18"/>
      <c r="J83" s="18"/>
      <c r="K83" s="18"/>
      <c r="L83" s="18"/>
      <c r="M83" s="18"/>
      <c r="N83" s="18"/>
      <c r="W83" s="1863"/>
      <c r="X83" s="1894"/>
      <c r="Y83" s="1795"/>
      <c r="Z83" s="1796"/>
      <c r="AA83" s="167"/>
      <c r="AB83" s="93"/>
      <c r="AC83" s="93"/>
      <c r="BX83" s="1886"/>
      <c r="BY83" s="1887"/>
      <c r="BZ83" s="1887"/>
      <c r="CA83" s="1887"/>
      <c r="CB83" s="1888"/>
      <c r="CD83" s="1897"/>
      <c r="CE83"/>
      <c r="CF83"/>
      <c r="CI83" s="1881"/>
      <c r="CJ83" s="147"/>
      <c r="CL83" s="620"/>
      <c r="CM83" s="621"/>
      <c r="CN83" s="1847"/>
      <c r="CO83" s="1841" t="s">
        <v>1353</v>
      </c>
      <c r="CP83" s="1839"/>
      <c r="CQ83" s="1839"/>
      <c r="CR83" s="1840"/>
      <c r="CS83" s="12"/>
      <c r="CT83" s="18"/>
      <c r="CW83" s="18"/>
      <c r="CZ83" s="18"/>
      <c r="DA83" s="175"/>
      <c r="DB83" s="175"/>
      <c r="DC83" s="175"/>
      <c r="DD83" s="175"/>
      <c r="DE83" s="172"/>
      <c r="DM83" s="181"/>
      <c r="DN83" s="181"/>
      <c r="DO83" s="181"/>
      <c r="DP83" s="181"/>
      <c r="DT83" s="182"/>
      <c r="DU83" s="182"/>
      <c r="DV83" s="182"/>
      <c r="DY83" s="183"/>
      <c r="DZ83" s="183"/>
      <c r="EA83" s="183"/>
      <c r="EB83" s="183"/>
      <c r="EC83" s="183"/>
      <c r="ED83" s="183"/>
      <c r="EE83" s="183"/>
      <c r="EF83" s="183"/>
      <c r="EG83" s="183"/>
      <c r="EH83" s="183"/>
      <c r="EI83" s="183"/>
      <c r="EJ83" s="183"/>
      <c r="EK83" s="183"/>
      <c r="EL83" s="183"/>
      <c r="EM83" s="183"/>
      <c r="EN83" s="138"/>
      <c r="EO83" s="18"/>
      <c r="EQ83" s="101"/>
      <c r="ER83" s="18"/>
      <c r="ES83" s="101"/>
      <c r="ET83" s="101"/>
    </row>
    <row r="84" spans="1:196" s="91" customFormat="1" ht="12.75" customHeight="1" thickTop="1">
      <c r="A84" s="1603" t="s">
        <v>5560</v>
      </c>
      <c r="B84" s="1612"/>
      <c r="C84" s="647" t="s">
        <v>5561</v>
      </c>
      <c r="G84" s="15"/>
      <c r="H84" s="87"/>
      <c r="I84" s="18"/>
      <c r="J84" s="15"/>
      <c r="K84" s="15"/>
      <c r="L84" s="15"/>
      <c r="M84" s="15"/>
      <c r="N84" s="15"/>
      <c r="O84" s="15"/>
      <c r="P84" s="15"/>
      <c r="W84" s="1863"/>
      <c r="X84" s="1894"/>
      <c r="Y84" s="1889" t="s">
        <v>705</v>
      </c>
      <c r="Z84" s="1890"/>
      <c r="AA84" s="167"/>
      <c r="AB84" s="93"/>
      <c r="AC84" s="93"/>
      <c r="AE84" s="947"/>
      <c r="AI84" s="947"/>
      <c r="AJ84" s="947"/>
      <c r="BX84" s="1886"/>
      <c r="BY84" s="1887"/>
      <c r="BZ84" s="1887"/>
      <c r="CA84" s="1887"/>
      <c r="CB84" s="1888"/>
      <c r="CD84" s="1897"/>
      <c r="CE84"/>
      <c r="CF84"/>
      <c r="CI84" s="1881"/>
      <c r="CJ84" s="147"/>
      <c r="CL84" s="585"/>
      <c r="CM84" s="622"/>
      <c r="CN84" s="785" t="s">
        <v>169</v>
      </c>
      <c r="CO84" s="1842" t="s">
        <v>1354</v>
      </c>
      <c r="CP84" s="1843"/>
      <c r="CQ84" s="1843"/>
      <c r="CR84" s="1844"/>
      <c r="CS84" s="12"/>
      <c r="CT84" s="18"/>
      <c r="CW84" s="18"/>
      <c r="CZ84" s="18"/>
      <c r="DA84" s="179"/>
      <c r="DB84" s="179"/>
      <c r="DC84" s="179"/>
      <c r="DD84" s="177"/>
      <c r="DE84" s="177"/>
      <c r="DI84" s="175"/>
      <c r="DJ84" s="175"/>
      <c r="DK84" s="175"/>
      <c r="DL84" s="175"/>
      <c r="DM84" s="181"/>
      <c r="DN84" s="181"/>
      <c r="DO84" s="181"/>
      <c r="DP84" s="181"/>
      <c r="DT84" s="182"/>
      <c r="DU84" s="182"/>
      <c r="DV84" s="182"/>
      <c r="DY84" s="183"/>
      <c r="DZ84" s="183"/>
      <c r="EA84" s="183"/>
      <c r="EB84" s="183"/>
      <c r="EC84" s="183"/>
      <c r="ED84" s="183"/>
      <c r="EE84" s="183"/>
      <c r="EF84" s="183"/>
      <c r="EG84" s="183"/>
      <c r="EH84" s="183"/>
      <c r="EI84" s="183"/>
      <c r="EJ84" s="183"/>
      <c r="EK84" s="183"/>
      <c r="EL84" s="183"/>
      <c r="EM84" s="183"/>
      <c r="EN84" s="137"/>
      <c r="EQ84" s="183"/>
      <c r="ER84" s="18"/>
      <c r="ES84" s="101"/>
      <c r="ET84" s="101"/>
      <c r="EV84" s="1740" t="str">
        <f>IF(SUM(COUNTIF(EV91:EV1091,"&lt;&gt; "))&gt;0,"以下に注記があります"," ")</f>
        <v xml:space="preserve"> </v>
      </c>
    </row>
    <row r="85" spans="1:196" s="91" customFormat="1" ht="12.75" customHeight="1" thickBot="1">
      <c r="A85" s="1858" t="s">
        <v>180</v>
      </c>
      <c r="B85" s="1859"/>
      <c r="C85" s="1869" t="str">
        <f>【A票】【D票】!H8</f>
        <v>令和8年度</v>
      </c>
      <c r="D85" s="1870"/>
      <c r="E85" s="199" t="s">
        <v>181</v>
      </c>
      <c r="F85" s="258" t="str">
        <f>【A票】【D票】!J8</f>
        <v>令和7年度</v>
      </c>
      <c r="G85" s="15"/>
      <c r="H85" s="233"/>
      <c r="I85" s="96"/>
      <c r="J85" s="15"/>
      <c r="K85" s="15"/>
      <c r="L85" s="15"/>
      <c r="M85" s="15"/>
      <c r="N85" s="15"/>
      <c r="O85" s="15"/>
      <c r="P85" s="15"/>
      <c r="Q85" s="95"/>
      <c r="R85" s="95"/>
      <c r="S85" s="95"/>
      <c r="W85" s="1864"/>
      <c r="X85" s="1895"/>
      <c r="Y85" s="1891"/>
      <c r="Z85" s="1892"/>
      <c r="AA85" s="550"/>
      <c r="AB85" s="166"/>
      <c r="AC85" s="94"/>
      <c r="AG85" s="93"/>
      <c r="AH85" s="93"/>
      <c r="AI85" s="93"/>
      <c r="AJ85" s="93"/>
      <c r="AK85" s="93"/>
      <c r="AL85" s="93"/>
      <c r="AM85" s="93"/>
      <c r="AN85" s="93"/>
      <c r="AO85" s="93"/>
      <c r="AP85" s="93"/>
      <c r="AQ85" s="93"/>
      <c r="AR85" s="93"/>
      <c r="AS85" s="93"/>
      <c r="AT85" s="948"/>
      <c r="AU85" s="93"/>
      <c r="AV85" s="93"/>
      <c r="AW85" s="93"/>
      <c r="AX85" s="948"/>
      <c r="AY85" s="948"/>
      <c r="AZ85" s="93"/>
      <c r="BA85" s="948"/>
      <c r="BB85" s="93"/>
      <c r="BC85" s="93"/>
      <c r="BD85" s="93"/>
      <c r="BE85" s="93"/>
      <c r="BF85" s="93"/>
      <c r="BG85" s="93"/>
      <c r="BH85" s="93"/>
      <c r="BI85" s="948"/>
      <c r="BJ85" s="948"/>
      <c r="BK85" s="93"/>
      <c r="BL85" s="93"/>
      <c r="BM85" s="948"/>
      <c r="BN85" s="93"/>
      <c r="BO85" s="93"/>
      <c r="BP85" s="93"/>
      <c r="BQ85" s="93"/>
      <c r="BR85" s="93"/>
      <c r="BS85" s="93"/>
      <c r="BT85" s="93"/>
      <c r="BU85" s="93"/>
      <c r="BV85" s="93"/>
      <c r="BW85" s="94"/>
      <c r="BX85" s="196"/>
      <c r="BY85" s="866"/>
      <c r="BZ85" s="867"/>
      <c r="CA85" s="867"/>
      <c r="CB85" s="867"/>
      <c r="CD85" s="1897"/>
      <c r="CE85" s="946"/>
      <c r="CF85"/>
      <c r="CI85" s="1882"/>
      <c r="CJ85" s="597"/>
      <c r="CK85" s="95"/>
      <c r="CL85" s="624"/>
      <c r="CM85" s="623"/>
      <c r="CN85" s="786" t="s">
        <v>170</v>
      </c>
      <c r="CO85" s="787" t="s">
        <v>174</v>
      </c>
      <c r="CP85" s="788"/>
      <c r="CQ85" s="568"/>
      <c r="CR85" s="596"/>
      <c r="CS85" s="94"/>
      <c r="CT85" s="96"/>
      <c r="CU85" s="95"/>
      <c r="CV85" s="95"/>
      <c r="CW85" s="96"/>
      <c r="CX85" s="95"/>
      <c r="CY85" s="95"/>
      <c r="CZ85" s="96"/>
      <c r="DA85" s="180"/>
      <c r="DB85" s="180"/>
      <c r="DC85" s="176"/>
      <c r="DD85" s="178"/>
      <c r="DE85" s="178"/>
      <c r="DH85" s="949"/>
      <c r="DI85" s="1204" t="s">
        <v>5603</v>
      </c>
      <c r="DJ85" s="1203"/>
      <c r="DK85" s="1203"/>
      <c r="DL85" s="175"/>
      <c r="DM85" s="181"/>
      <c r="DN85" s="181"/>
      <c r="DO85" s="181"/>
      <c r="DP85" s="181"/>
      <c r="DW85" s="949"/>
      <c r="DX85" s="182"/>
      <c r="DY85" s="182"/>
      <c r="DZ85" s="182"/>
      <c r="EA85" s="178"/>
      <c r="EB85" s="949"/>
      <c r="EC85" s="182"/>
      <c r="ED85" s="182"/>
      <c r="EE85" s="182"/>
      <c r="EF85" s="182"/>
      <c r="EG85" s="182"/>
      <c r="EH85" s="182"/>
      <c r="EI85" s="182"/>
      <c r="EJ85" s="182"/>
      <c r="EK85" s="182"/>
      <c r="EL85" s="182"/>
      <c r="EO85" s="95"/>
      <c r="EP85" s="95"/>
      <c r="EQ85" s="950"/>
      <c r="ER85" s="96"/>
      <c r="ES85" s="101"/>
      <c r="ET85" s="243"/>
      <c r="EU85" s="184"/>
      <c r="EV85" s="1741"/>
      <c r="EW85" s="1354" t="s">
        <v>5646</v>
      </c>
      <c r="EX85" s="1237"/>
      <c r="EY85" s="1237"/>
      <c r="EZ85" s="1237"/>
      <c r="FA85" s="1237"/>
      <c r="FB85" s="1237"/>
      <c r="FC85" s="1238"/>
    </row>
    <row r="86" spans="1:196" s="1278" customFormat="1" ht="12.75" customHeight="1" thickTop="1">
      <c r="A86" s="1860" t="s">
        <v>767</v>
      </c>
      <c r="B86" s="1861"/>
      <c r="C86" s="1861"/>
      <c r="D86" s="1861"/>
      <c r="E86" s="1861"/>
      <c r="F86" s="835" t="s">
        <v>313</v>
      </c>
      <c r="G86" s="836"/>
      <c r="H86" s="220" t="s">
        <v>79</v>
      </c>
      <c r="I86" s="1752" t="s">
        <v>1755</v>
      </c>
      <c r="J86" s="1871" t="s">
        <v>768</v>
      </c>
      <c r="K86" s="1872"/>
      <c r="L86" s="1872"/>
      <c r="M86" s="1872"/>
      <c r="N86" s="1872"/>
      <c r="O86" s="1872"/>
      <c r="P86" s="1872"/>
      <c r="Q86" s="1773"/>
      <c r="R86" s="1773"/>
      <c r="S86" s="1773"/>
      <c r="T86" s="518"/>
      <c r="U86" s="518"/>
      <c r="V86" s="518"/>
      <c r="W86" s="518"/>
      <c r="X86" s="519"/>
      <c r="Y86" s="220" t="s">
        <v>827</v>
      </c>
      <c r="Z86" s="1773" t="s">
        <v>543</v>
      </c>
      <c r="AA86" s="1773"/>
      <c r="AB86" s="1773"/>
      <c r="AC86" s="220" t="s">
        <v>458</v>
      </c>
      <c r="AD86" s="1903" t="s">
        <v>813</v>
      </c>
      <c r="AE86" s="1904"/>
      <c r="AF86" s="1904"/>
      <c r="AG86" s="1904"/>
      <c r="AH86" s="1904"/>
      <c r="AI86" s="1904"/>
      <c r="AJ86" s="1904"/>
      <c r="AK86" s="1904"/>
      <c r="AL86" s="816"/>
      <c r="AM86" s="816"/>
      <c r="AN86" s="816"/>
      <c r="AO86" s="816"/>
      <c r="AP86" s="816"/>
      <c r="AQ86" s="816"/>
      <c r="AR86" s="816"/>
      <c r="AS86" s="816"/>
      <c r="AT86" s="816"/>
      <c r="AU86" s="816"/>
      <c r="AV86" s="816"/>
      <c r="AW86" s="816"/>
      <c r="AX86" s="816"/>
      <c r="AY86" s="816"/>
      <c r="AZ86" s="816"/>
      <c r="BA86" s="816"/>
      <c r="BB86" s="816"/>
      <c r="BC86" s="816"/>
      <c r="BD86" s="816"/>
      <c r="BE86" s="816"/>
      <c r="BF86" s="816"/>
      <c r="BG86" s="816"/>
      <c r="BH86" s="816"/>
      <c r="BI86" s="816"/>
      <c r="BJ86" s="816"/>
      <c r="BK86" s="816"/>
      <c r="BL86" s="816"/>
      <c r="BM86" s="816"/>
      <c r="BN86" s="816"/>
      <c r="BO86" s="816"/>
      <c r="BP86" s="816"/>
      <c r="BQ86" s="816"/>
      <c r="BR86" s="816"/>
      <c r="BS86" s="816"/>
      <c r="BT86" s="816"/>
      <c r="BU86" s="816"/>
      <c r="BV86" s="816"/>
      <c r="BW86" s="220" t="s">
        <v>459</v>
      </c>
      <c r="BX86" s="197"/>
      <c r="BY86" s="1908" t="s">
        <v>718</v>
      </c>
      <c r="BZ86" s="1909"/>
      <c r="CA86" s="1909"/>
      <c r="CB86" s="1909"/>
      <c r="CC86" s="1909"/>
      <c r="CD86" s="869"/>
      <c r="CE86" s="868"/>
      <c r="CF86" s="220" t="s">
        <v>460</v>
      </c>
      <c r="CG86" s="1832" t="s">
        <v>814</v>
      </c>
      <c r="CH86" s="1832"/>
      <c r="CI86" s="1832"/>
      <c r="CJ86" s="1832"/>
      <c r="CK86" s="1833"/>
      <c r="CL86" s="1833"/>
      <c r="CM86" s="1833"/>
      <c r="CN86" s="1833"/>
      <c r="CO86" s="1832"/>
      <c r="CP86" s="1833"/>
      <c r="CQ86" s="1833"/>
      <c r="CR86" s="220" t="s">
        <v>472</v>
      </c>
      <c r="CS86" s="220" t="s">
        <v>472</v>
      </c>
      <c r="CT86" s="1788" t="s">
        <v>554</v>
      </c>
      <c r="CU86" s="1788"/>
      <c r="CV86" s="1788"/>
      <c r="CW86" s="1788"/>
      <c r="CX86" s="1788"/>
      <c r="CY86" s="1788"/>
      <c r="CZ86" s="1788"/>
      <c r="DA86" s="1788"/>
      <c r="DB86" s="1788"/>
      <c r="DC86" s="220" t="s">
        <v>472</v>
      </c>
      <c r="DD86" s="220" t="s">
        <v>472</v>
      </c>
      <c r="DE86" s="220" t="s">
        <v>472</v>
      </c>
      <c r="DF86" s="1758" t="s">
        <v>816</v>
      </c>
      <c r="DG86" s="1758"/>
      <c r="DH86" s="1758"/>
      <c r="DI86" s="1758"/>
      <c r="DJ86" s="1758"/>
      <c r="DK86" s="1758"/>
      <c r="DL86" s="220" t="s">
        <v>473</v>
      </c>
      <c r="DM86" s="220" t="s">
        <v>473</v>
      </c>
      <c r="DN86" s="1758" t="s">
        <v>815</v>
      </c>
      <c r="DO86" s="1758"/>
      <c r="DP86" s="1758"/>
      <c r="DQ86" s="1758"/>
      <c r="DR86" s="1758"/>
      <c r="DS86" s="1758"/>
      <c r="DT86" s="1758"/>
      <c r="DU86" s="1758"/>
      <c r="DV86" s="220" t="s">
        <v>867</v>
      </c>
      <c r="DW86" s="1758" t="s">
        <v>815</v>
      </c>
      <c r="DX86" s="1758"/>
      <c r="DY86" s="510"/>
      <c r="DZ86" s="510"/>
      <c r="EA86" s="220" t="s">
        <v>867</v>
      </c>
      <c r="EB86" s="1758" t="s">
        <v>815</v>
      </c>
      <c r="EC86" s="1758"/>
      <c r="ED86" s="510"/>
      <c r="EE86" s="510"/>
      <c r="EF86" s="510"/>
      <c r="EG86" s="510"/>
      <c r="EH86" s="510"/>
      <c r="EI86" s="510"/>
      <c r="EJ86" s="510"/>
      <c r="EK86" s="510"/>
      <c r="EL86" s="510"/>
      <c r="EM86" s="220" t="s">
        <v>867</v>
      </c>
      <c r="EN86" s="220" t="s">
        <v>867</v>
      </c>
      <c r="EO86" s="1785" t="s">
        <v>415</v>
      </c>
      <c r="EP86" s="1758"/>
      <c r="EQ86" s="1768"/>
      <c r="ER86" s="1779" t="s">
        <v>840</v>
      </c>
      <c r="ES86" s="1774" t="s">
        <v>191</v>
      </c>
      <c r="ET86" s="220" t="s">
        <v>15</v>
      </c>
      <c r="EU86" s="220" t="s">
        <v>108</v>
      </c>
      <c r="EV86" s="1287" t="s">
        <v>108</v>
      </c>
      <c r="EW86" s="1267"/>
      <c r="EX86" s="1752" t="s">
        <v>5577</v>
      </c>
      <c r="EY86" s="1269" t="s">
        <v>5575</v>
      </c>
      <c r="EZ86" s="816" t="s">
        <v>5576</v>
      </c>
      <c r="FA86" s="1264" t="s">
        <v>816</v>
      </c>
      <c r="FB86" s="1264"/>
      <c r="FC86" s="1738" t="s">
        <v>415</v>
      </c>
      <c r="FD86" s="17"/>
      <c r="FE86" s="17"/>
      <c r="FF86" s="90"/>
    </row>
    <row r="87" spans="1:196" s="1278" customFormat="1" ht="13.5" customHeight="1">
      <c r="A87" s="1854" t="s">
        <v>864</v>
      </c>
      <c r="B87" s="1854" t="s">
        <v>310</v>
      </c>
      <c r="C87" s="1854" t="s">
        <v>947</v>
      </c>
      <c r="D87" s="1854" t="s">
        <v>828</v>
      </c>
      <c r="E87" s="1865" t="s">
        <v>183</v>
      </c>
      <c r="F87" s="1867" t="s">
        <v>75</v>
      </c>
      <c r="G87" s="259" t="s">
        <v>312</v>
      </c>
      <c r="H87" s="222" t="s">
        <v>80</v>
      </c>
      <c r="I87" s="1753"/>
      <c r="J87" s="1873" t="s">
        <v>490</v>
      </c>
      <c r="K87" s="1874"/>
      <c r="L87" s="1874"/>
      <c r="M87" s="1874"/>
      <c r="N87" s="1874"/>
      <c r="O87" s="1874"/>
      <c r="P87" s="1874"/>
      <c r="Q87" s="1874"/>
      <c r="R87" s="1874"/>
      <c r="S87" s="1874"/>
      <c r="T87" s="1874"/>
      <c r="U87" s="1874"/>
      <c r="V87" s="1874"/>
      <c r="W87" s="1874"/>
      <c r="X87" s="1875"/>
      <c r="Y87" s="221" t="s">
        <v>457</v>
      </c>
      <c r="Z87" s="1834" t="s">
        <v>448</v>
      </c>
      <c r="AA87" s="1748" t="s">
        <v>1756</v>
      </c>
      <c r="AB87" s="1850" t="s">
        <v>166</v>
      </c>
      <c r="AC87" s="221" t="s">
        <v>457</v>
      </c>
      <c r="AD87" s="1770" t="s">
        <v>812</v>
      </c>
      <c r="AE87" s="841"/>
      <c r="AF87" s="1750" t="s">
        <v>1757</v>
      </c>
      <c r="AG87" s="1910" t="s">
        <v>125</v>
      </c>
      <c r="AH87" s="1912" t="s">
        <v>126</v>
      </c>
      <c r="AI87" s="842"/>
      <c r="AJ87" s="842"/>
      <c r="AK87" s="1914" t="s">
        <v>1537</v>
      </c>
      <c r="AL87" s="1790" t="s">
        <v>1538</v>
      </c>
      <c r="AM87" s="1791"/>
      <c r="AN87" s="1791"/>
      <c r="AO87" s="1791"/>
      <c r="AP87" s="1791"/>
      <c r="AQ87" s="1791"/>
      <c r="AR87" s="1791"/>
      <c r="AS87" s="1791"/>
      <c r="AT87" s="1791"/>
      <c r="AU87" s="1791"/>
      <c r="AV87" s="1791"/>
      <c r="AW87" s="1791"/>
      <c r="AX87" s="1791"/>
      <c r="AY87" s="1791"/>
      <c r="AZ87" s="1791"/>
      <c r="BA87" s="1791"/>
      <c r="BB87" s="1791"/>
      <c r="BC87" s="1792"/>
      <c r="BD87" s="1790" t="s">
        <v>1539</v>
      </c>
      <c r="BE87" s="1791"/>
      <c r="BF87" s="1791"/>
      <c r="BG87" s="1791"/>
      <c r="BH87" s="1791"/>
      <c r="BI87" s="1791"/>
      <c r="BJ87" s="1791"/>
      <c r="BK87" s="1791"/>
      <c r="BL87" s="1792"/>
      <c r="BM87" s="1790" t="s">
        <v>1540</v>
      </c>
      <c r="BN87" s="1791"/>
      <c r="BO87" s="1791"/>
      <c r="BP87" s="1791"/>
      <c r="BQ87" s="1791"/>
      <c r="BR87" s="1792"/>
      <c r="BS87" s="1813" t="s">
        <v>1541</v>
      </c>
      <c r="BT87" s="1814"/>
      <c r="BU87" s="1814"/>
      <c r="BV87" s="1815"/>
      <c r="BW87" s="221" t="s">
        <v>457</v>
      </c>
      <c r="BX87" s="1905" t="s">
        <v>829</v>
      </c>
      <c r="BY87" s="1826" t="s">
        <v>717</v>
      </c>
      <c r="BZ87" s="1827"/>
      <c r="CA87" s="1827"/>
      <c r="CB87" s="1827"/>
      <c r="CC87" s="1828"/>
      <c r="CD87" s="1744" t="s">
        <v>1350</v>
      </c>
      <c r="CE87" s="1848" t="s">
        <v>1704</v>
      </c>
      <c r="CF87" s="221" t="s">
        <v>457</v>
      </c>
      <c r="CG87" s="1824" t="s">
        <v>434</v>
      </c>
      <c r="CH87" s="1801" t="s">
        <v>945</v>
      </c>
      <c r="CI87" s="1801" t="s">
        <v>5529</v>
      </c>
      <c r="CJ87" s="1819" t="s">
        <v>185</v>
      </c>
      <c r="CK87" s="1820"/>
      <c r="CL87" s="1820"/>
      <c r="CM87" s="1820"/>
      <c r="CN87" s="1821"/>
      <c r="CO87" s="1819" t="s">
        <v>143</v>
      </c>
      <c r="CP87" s="1821"/>
      <c r="CQ87" s="1822" t="s">
        <v>1073</v>
      </c>
      <c r="CR87" s="225" t="s">
        <v>184</v>
      </c>
      <c r="CS87" s="225" t="s">
        <v>184</v>
      </c>
      <c r="CT87" s="1758" t="s">
        <v>1072</v>
      </c>
      <c r="CU87" s="1758"/>
      <c r="CV87" s="1758"/>
      <c r="CW87" s="1758"/>
      <c r="CX87" s="1758"/>
      <c r="CY87" s="1758"/>
      <c r="CZ87" s="1758"/>
      <c r="DA87" s="1758"/>
      <c r="DB87" s="1758"/>
      <c r="DC87" s="221" t="s">
        <v>457</v>
      </c>
      <c r="DD87" s="221" t="s">
        <v>457</v>
      </c>
      <c r="DE87" s="221" t="s">
        <v>7</v>
      </c>
      <c r="DF87" s="1758" t="s">
        <v>946</v>
      </c>
      <c r="DG87" s="1758"/>
      <c r="DH87" s="1768"/>
      <c r="DI87" s="1758" t="s">
        <v>144</v>
      </c>
      <c r="DJ87" s="1758"/>
      <c r="DK87" s="1758"/>
      <c r="DL87" s="221" t="s">
        <v>457</v>
      </c>
      <c r="DM87" s="221" t="s">
        <v>457</v>
      </c>
      <c r="DN87" s="1758" t="s">
        <v>934</v>
      </c>
      <c r="DO87" s="1758"/>
      <c r="DP87" s="1758"/>
      <c r="DQ87" s="1758"/>
      <c r="DR87" s="1758"/>
      <c r="DS87" s="1758"/>
      <c r="DT87" s="1758"/>
      <c r="DU87" s="1758"/>
      <c r="DV87" s="221" t="s">
        <v>457</v>
      </c>
      <c r="DW87" s="1788" t="s">
        <v>455</v>
      </c>
      <c r="DX87" s="1788"/>
      <c r="DY87" s="1788"/>
      <c r="DZ87" s="1788"/>
      <c r="EA87" s="221" t="s">
        <v>457</v>
      </c>
      <c r="EB87" s="896" t="s">
        <v>1642</v>
      </c>
      <c r="EC87" s="895"/>
      <c r="ED87" s="895"/>
      <c r="EE87" s="895"/>
      <c r="EF87" s="895"/>
      <c r="EG87" s="895"/>
      <c r="EH87" s="895"/>
      <c r="EI87" s="895"/>
      <c r="EJ87" s="895"/>
      <c r="EK87" s="895"/>
      <c r="EL87" s="895"/>
      <c r="EM87" s="221" t="s">
        <v>7</v>
      </c>
      <c r="EN87" s="221" t="s">
        <v>7</v>
      </c>
      <c r="EO87" s="1783" t="s">
        <v>719</v>
      </c>
      <c r="EP87" s="511"/>
      <c r="EQ87" s="1746" t="s">
        <v>1542</v>
      </c>
      <c r="ER87" s="1780"/>
      <c r="ES87" s="1775"/>
      <c r="ET87" s="221" t="s">
        <v>7</v>
      </c>
      <c r="EU87" s="465" t="s">
        <v>282</v>
      </c>
      <c r="EV87" s="1288" t="s">
        <v>5601</v>
      </c>
      <c r="EW87" s="1268" t="s">
        <v>312</v>
      </c>
      <c r="EX87" s="1753"/>
      <c r="EY87" s="1748" t="s">
        <v>5578</v>
      </c>
      <c r="EZ87" s="1750" t="s">
        <v>5579</v>
      </c>
      <c r="FA87" s="1265" t="s">
        <v>946</v>
      </c>
      <c r="FB87" s="1266" t="s">
        <v>455</v>
      </c>
      <c r="FC87" s="1739"/>
      <c r="FD87" s="90"/>
      <c r="FE87" s="201" t="s">
        <v>5687</v>
      </c>
      <c r="FM87" s="1278" t="s">
        <v>5684</v>
      </c>
      <c r="FU87" s="1278" t="s">
        <v>5692</v>
      </c>
      <c r="FY87" s="1359"/>
    </row>
    <row r="88" spans="1:196" s="1278" customFormat="1" ht="48.75" customHeight="1">
      <c r="A88" s="1855"/>
      <c r="B88" s="1855"/>
      <c r="C88" s="1855"/>
      <c r="D88" s="1855"/>
      <c r="E88" s="1866"/>
      <c r="F88" s="1868"/>
      <c r="G88" s="463"/>
      <c r="H88" s="1755" t="s">
        <v>78</v>
      </c>
      <c r="I88" s="1753"/>
      <c r="J88" s="1748" t="s">
        <v>130</v>
      </c>
      <c r="K88" s="1748" t="s">
        <v>131</v>
      </c>
      <c r="L88" s="1748" t="s">
        <v>132</v>
      </c>
      <c r="M88" s="1748" t="s">
        <v>133</v>
      </c>
      <c r="N88" s="1748" t="s">
        <v>134</v>
      </c>
      <c r="O88" s="1748" t="s">
        <v>135</v>
      </c>
      <c r="P88" s="1748" t="s">
        <v>136</v>
      </c>
      <c r="Q88" s="1748" t="s">
        <v>137</v>
      </c>
      <c r="R88" s="1876" t="s">
        <v>145</v>
      </c>
      <c r="S88" s="1748" t="s">
        <v>138</v>
      </c>
      <c r="T88" s="1850" t="s">
        <v>139</v>
      </c>
      <c r="U88" s="98"/>
      <c r="V88" s="98"/>
      <c r="W88" s="99"/>
      <c r="X88" s="1907" t="s">
        <v>140</v>
      </c>
      <c r="Y88" s="1755" t="s">
        <v>188</v>
      </c>
      <c r="Z88" s="1835"/>
      <c r="AA88" s="1749"/>
      <c r="AB88" s="1851"/>
      <c r="AC88" s="1755" t="s">
        <v>76</v>
      </c>
      <c r="AD88" s="1770"/>
      <c r="AE88" s="841"/>
      <c r="AF88" s="1751"/>
      <c r="AG88" s="1911"/>
      <c r="AH88" s="1913"/>
      <c r="AI88" s="851" t="s">
        <v>1549</v>
      </c>
      <c r="AJ88" s="851" t="s">
        <v>1718</v>
      </c>
      <c r="AK88" s="1915"/>
      <c r="AL88" s="1771" t="s">
        <v>1499</v>
      </c>
      <c r="AM88" s="1771" t="s">
        <v>1500</v>
      </c>
      <c r="AN88" s="1771" t="s">
        <v>1501</v>
      </c>
      <c r="AO88" s="1771" t="s">
        <v>1502</v>
      </c>
      <c r="AP88" s="1771" t="s">
        <v>1503</v>
      </c>
      <c r="AQ88" s="1771" t="s">
        <v>1504</v>
      </c>
      <c r="AR88" s="1771" t="s">
        <v>1505</v>
      </c>
      <c r="AS88" s="1771" t="s">
        <v>1506</v>
      </c>
      <c r="AT88" s="1771" t="s">
        <v>1639</v>
      </c>
      <c r="AU88" s="1771" t="s">
        <v>1631</v>
      </c>
      <c r="AV88" s="1771" t="s">
        <v>1507</v>
      </c>
      <c r="AW88" s="1771" t="s">
        <v>1508</v>
      </c>
      <c r="AX88" s="1771" t="s">
        <v>1633</v>
      </c>
      <c r="AY88" s="1771" t="s">
        <v>1632</v>
      </c>
      <c r="AZ88" s="1771" t="s">
        <v>1634</v>
      </c>
      <c r="BA88" s="1771" t="s">
        <v>1635</v>
      </c>
      <c r="BB88" s="1789" t="s">
        <v>1636</v>
      </c>
      <c r="BC88" s="820"/>
      <c r="BD88" s="1771" t="s">
        <v>1509</v>
      </c>
      <c r="BE88" s="1771" t="s">
        <v>1510</v>
      </c>
      <c r="BF88" s="1771" t="s">
        <v>1511</v>
      </c>
      <c r="BG88" s="1771" t="s">
        <v>1512</v>
      </c>
      <c r="BH88" s="1771" t="s">
        <v>1513</v>
      </c>
      <c r="BI88" s="1771" t="s">
        <v>1637</v>
      </c>
      <c r="BJ88" s="1771" t="s">
        <v>1638</v>
      </c>
      <c r="BK88" s="1789" t="s">
        <v>1640</v>
      </c>
      <c r="BL88" s="820"/>
      <c r="BM88" s="1771" t="s">
        <v>1641</v>
      </c>
      <c r="BN88" s="1771" t="s">
        <v>1514</v>
      </c>
      <c r="BO88" s="1771" t="s">
        <v>1515</v>
      </c>
      <c r="BP88" s="1771" t="s">
        <v>1516</v>
      </c>
      <c r="BQ88" s="1829" t="s">
        <v>1517</v>
      </c>
      <c r="BR88" s="820"/>
      <c r="BS88" s="1856" t="s">
        <v>1518</v>
      </c>
      <c r="BT88" s="1771" t="s">
        <v>1519</v>
      </c>
      <c r="BU88" s="1829" t="s">
        <v>1520</v>
      </c>
      <c r="BV88" s="822"/>
      <c r="BW88" s="1755" t="s">
        <v>77</v>
      </c>
      <c r="BX88" s="1906"/>
      <c r="BY88" s="1799" t="s">
        <v>794</v>
      </c>
      <c r="BZ88" s="1746" t="s">
        <v>127</v>
      </c>
      <c r="CA88" s="1799" t="s">
        <v>795</v>
      </c>
      <c r="CB88" s="1799" t="s">
        <v>796</v>
      </c>
      <c r="CC88" s="1799" t="s">
        <v>797</v>
      </c>
      <c r="CD88" s="1745"/>
      <c r="CE88" s="1849"/>
      <c r="CF88" s="222" t="s">
        <v>82</v>
      </c>
      <c r="CG88" s="1825"/>
      <c r="CH88" s="1802"/>
      <c r="CI88" s="1802"/>
      <c r="CJ88" s="1801" t="s">
        <v>116</v>
      </c>
      <c r="CK88" s="1801" t="s">
        <v>117</v>
      </c>
      <c r="CL88" s="1801" t="s">
        <v>1102</v>
      </c>
      <c r="CM88" s="1822" t="s">
        <v>1103</v>
      </c>
      <c r="CN88" s="1817" t="s">
        <v>1079</v>
      </c>
      <c r="CO88" s="1801" t="s">
        <v>1104</v>
      </c>
      <c r="CP88" s="1801" t="s">
        <v>1071</v>
      </c>
      <c r="CQ88" s="1823"/>
      <c r="CR88" s="1810" t="s">
        <v>1080</v>
      </c>
      <c r="CS88" s="1810" t="s">
        <v>1078</v>
      </c>
      <c r="CT88" s="1811" t="s">
        <v>451</v>
      </c>
      <c r="CU88" s="1808" t="s">
        <v>43</v>
      </c>
      <c r="CV88" s="1808" t="s">
        <v>449</v>
      </c>
      <c r="CW88" s="1803" t="s">
        <v>450</v>
      </c>
      <c r="CX88" s="1807" t="s">
        <v>44</v>
      </c>
      <c r="CY88" s="1831" t="s">
        <v>452</v>
      </c>
      <c r="CZ88" s="1805" t="s">
        <v>453</v>
      </c>
      <c r="DA88" s="1816" t="s">
        <v>44</v>
      </c>
      <c r="DB88" s="1777" t="s">
        <v>454</v>
      </c>
      <c r="DC88" s="222" t="s">
        <v>186</v>
      </c>
      <c r="DD88" s="222" t="s">
        <v>187</v>
      </c>
      <c r="DE88" s="222" t="s">
        <v>82</v>
      </c>
      <c r="DF88" s="1761" t="s">
        <v>836</v>
      </c>
      <c r="DG88" s="570" t="s">
        <v>129</v>
      </c>
      <c r="DH88" s="1746" t="s">
        <v>1758</v>
      </c>
      <c r="DI88" s="1769" t="s">
        <v>837</v>
      </c>
      <c r="DJ88" s="1201" t="s">
        <v>5614</v>
      </c>
      <c r="DK88" s="1769" t="s">
        <v>838</v>
      </c>
      <c r="DL88" s="1755" t="s">
        <v>194</v>
      </c>
      <c r="DM88" s="1755" t="s">
        <v>189</v>
      </c>
      <c r="DN88" s="1763" t="s">
        <v>175</v>
      </c>
      <c r="DO88" s="1765" t="s">
        <v>420</v>
      </c>
      <c r="DP88" s="1766"/>
      <c r="DQ88" s="1766"/>
      <c r="DR88" s="1766"/>
      <c r="DS88" s="1766"/>
      <c r="DT88" s="1766"/>
      <c r="DU88" s="1767"/>
      <c r="DV88" s="1755" t="s">
        <v>190</v>
      </c>
      <c r="DW88" s="1783" t="s">
        <v>296</v>
      </c>
      <c r="DX88" s="567" t="s">
        <v>1685</v>
      </c>
      <c r="DY88" s="1744" t="s">
        <v>297</v>
      </c>
      <c r="DZ88" s="1744" t="s">
        <v>1759</v>
      </c>
      <c r="EA88" s="1755" t="s">
        <v>5610</v>
      </c>
      <c r="EB88" s="1759" t="s">
        <v>1644</v>
      </c>
      <c r="EC88" s="1759" t="s">
        <v>1646</v>
      </c>
      <c r="ED88" s="1759" t="s">
        <v>1648</v>
      </c>
      <c r="EE88" s="1759" t="s">
        <v>1650</v>
      </c>
      <c r="EF88" s="1759" t="s">
        <v>1652</v>
      </c>
      <c r="EG88" s="1759" t="s">
        <v>1654</v>
      </c>
      <c r="EH88" s="1759" t="s">
        <v>1656</v>
      </c>
      <c r="EI88" s="1759" t="s">
        <v>1658</v>
      </c>
      <c r="EJ88" s="1759" t="s">
        <v>1706</v>
      </c>
      <c r="EK88" s="1759" t="s">
        <v>1659</v>
      </c>
      <c r="EL88" s="899"/>
      <c r="EM88" s="1755" t="s">
        <v>1682</v>
      </c>
      <c r="EN88" s="1755" t="s">
        <v>83</v>
      </c>
      <c r="EO88" s="1784"/>
      <c r="EP88" s="1781" t="s">
        <v>1760</v>
      </c>
      <c r="EQ88" s="1776"/>
      <c r="ER88" s="1786" t="s">
        <v>146</v>
      </c>
      <c r="ES88" s="1775"/>
      <c r="ET88" s="222" t="s">
        <v>192</v>
      </c>
      <c r="EU88" s="466" t="s">
        <v>421</v>
      </c>
      <c r="EV88" s="1756" t="s">
        <v>5608</v>
      </c>
      <c r="EW88" s="463"/>
      <c r="EX88" s="1753"/>
      <c r="EY88" s="1749"/>
      <c r="EZ88" s="1751"/>
      <c r="FA88" s="1746" t="s">
        <v>5673</v>
      </c>
      <c r="FB88" s="1744" t="s">
        <v>5580</v>
      </c>
      <c r="FC88" s="1742" t="s">
        <v>5581</v>
      </c>
      <c r="FE88" s="289"/>
      <c r="FF88" s="289"/>
      <c r="FG88" s="289"/>
      <c r="FH88" s="1279" t="s">
        <v>5582</v>
      </c>
      <c r="FI88" s="1359" t="s">
        <v>5675</v>
      </c>
      <c r="FJ88" s="289"/>
      <c r="FK88" s="289"/>
      <c r="FL88" s="289"/>
      <c r="FM88" s="289"/>
      <c r="FN88" s="289"/>
      <c r="FO88" s="289"/>
      <c r="FP88" s="1279" t="s">
        <v>5582</v>
      </c>
      <c r="FQ88" s="1359" t="s">
        <v>5675</v>
      </c>
      <c r="FR88" s="289"/>
      <c r="FS88" s="289"/>
      <c r="FT88" s="289"/>
      <c r="FU88" s="289"/>
      <c r="FV88" s="289"/>
      <c r="FW88" s="289"/>
      <c r="FX88" s="1279" t="s">
        <v>5582</v>
      </c>
      <c r="FY88" s="1279" t="s">
        <v>5674</v>
      </c>
      <c r="FZ88" s="289"/>
      <c r="GA88" s="289"/>
      <c r="GB88" s="289"/>
      <c r="GC88" s="289"/>
      <c r="GD88" s="289"/>
      <c r="GE88" s="1355" t="s">
        <v>5651</v>
      </c>
      <c r="GF88" s="1356"/>
      <c r="GG88" s="1356"/>
      <c r="GH88" s="1355" t="s">
        <v>5651</v>
      </c>
      <c r="GI88" s="1356"/>
      <c r="GJ88" s="1355" t="s">
        <v>5651</v>
      </c>
      <c r="GK88" s="1356"/>
      <c r="GL88" s="1355" t="s">
        <v>5651</v>
      </c>
      <c r="GM88" s="1236" t="s">
        <v>5676</v>
      </c>
      <c r="GN88" s="289"/>
    </row>
    <row r="89" spans="1:196" s="1278" customFormat="1" ht="39.5" customHeight="1" thickBot="1">
      <c r="A89" s="1062" t="s">
        <v>865</v>
      </c>
      <c r="B89" s="1062" t="s">
        <v>865</v>
      </c>
      <c r="C89" s="1062"/>
      <c r="D89" s="97"/>
      <c r="E89" s="464"/>
      <c r="F89" s="1077" t="s">
        <v>531</v>
      </c>
      <c r="G89" s="1078" t="s">
        <v>557</v>
      </c>
      <c r="H89" s="1755"/>
      <c r="I89" s="1753"/>
      <c r="J89" s="1836"/>
      <c r="K89" s="1836"/>
      <c r="L89" s="1836"/>
      <c r="M89" s="1836"/>
      <c r="N89" s="1836"/>
      <c r="O89" s="1836"/>
      <c r="P89" s="1836"/>
      <c r="Q89" s="1836"/>
      <c r="R89" s="1877"/>
      <c r="S89" s="1836"/>
      <c r="T89" s="1851"/>
      <c r="U89" s="517" t="s">
        <v>42</v>
      </c>
      <c r="V89" s="517" t="s">
        <v>38</v>
      </c>
      <c r="W89" s="520" t="s">
        <v>39</v>
      </c>
      <c r="X89" s="1851"/>
      <c r="Y89" s="1755"/>
      <c r="Z89" s="1835"/>
      <c r="AA89" s="1749"/>
      <c r="AB89" s="1851"/>
      <c r="AC89" s="1755"/>
      <c r="AD89" s="1770"/>
      <c r="AE89" s="930" t="s">
        <v>1705</v>
      </c>
      <c r="AF89" s="1751"/>
      <c r="AG89" s="1911"/>
      <c r="AH89" s="1913"/>
      <c r="AI89" s="843"/>
      <c r="AJ89" s="843"/>
      <c r="AK89" s="1915"/>
      <c r="AL89" s="1772"/>
      <c r="AM89" s="1772"/>
      <c r="AN89" s="1772"/>
      <c r="AO89" s="1772"/>
      <c r="AP89" s="1772"/>
      <c r="AQ89" s="1772"/>
      <c r="AR89" s="1772"/>
      <c r="AS89" s="1772"/>
      <c r="AT89" s="1772"/>
      <c r="AU89" s="1772"/>
      <c r="AV89" s="1772"/>
      <c r="AW89" s="1772"/>
      <c r="AX89" s="1772"/>
      <c r="AY89" s="1772"/>
      <c r="AZ89" s="1772"/>
      <c r="BA89" s="1772"/>
      <c r="BB89" s="1772"/>
      <c r="BC89" s="916" t="s">
        <v>1523</v>
      </c>
      <c r="BD89" s="1772"/>
      <c r="BE89" s="1772"/>
      <c r="BF89" s="1772"/>
      <c r="BG89" s="1772"/>
      <c r="BH89" s="1772"/>
      <c r="BI89" s="1772"/>
      <c r="BJ89" s="1772"/>
      <c r="BK89" s="1772"/>
      <c r="BL89" s="916" t="s">
        <v>1753</v>
      </c>
      <c r="BM89" s="1772"/>
      <c r="BN89" s="1772"/>
      <c r="BO89" s="1772"/>
      <c r="BP89" s="1772"/>
      <c r="BQ89" s="1830"/>
      <c r="BR89" s="916" t="s">
        <v>1498</v>
      </c>
      <c r="BS89" s="1857"/>
      <c r="BT89" s="1772"/>
      <c r="BU89" s="1830"/>
      <c r="BV89" s="917" t="s">
        <v>1498</v>
      </c>
      <c r="BW89" s="1755"/>
      <c r="BX89" s="186">
        <v>0</v>
      </c>
      <c r="BY89" s="1800"/>
      <c r="BZ89" s="1800"/>
      <c r="CA89" s="1800"/>
      <c r="CB89" s="1800"/>
      <c r="CC89" s="1800"/>
      <c r="CD89" s="1745"/>
      <c r="CE89" s="1849"/>
      <c r="CF89" s="223"/>
      <c r="CG89" s="1825"/>
      <c r="CH89" s="1802"/>
      <c r="CI89" s="1802"/>
      <c r="CJ89" s="1802"/>
      <c r="CK89" s="1802"/>
      <c r="CL89" s="1802"/>
      <c r="CM89" s="1823"/>
      <c r="CN89" s="1818"/>
      <c r="CO89" s="1802"/>
      <c r="CP89" s="1802"/>
      <c r="CQ89" s="1823"/>
      <c r="CR89" s="1810"/>
      <c r="CS89" s="1810"/>
      <c r="CT89" s="1812"/>
      <c r="CU89" s="1809"/>
      <c r="CV89" s="1809"/>
      <c r="CW89" s="1804"/>
      <c r="CX89" s="1804"/>
      <c r="CY89" s="1804"/>
      <c r="CZ89" s="1806"/>
      <c r="DA89" s="1806"/>
      <c r="DB89" s="1778"/>
      <c r="DC89" s="223"/>
      <c r="DD89" s="223"/>
      <c r="DE89" s="223"/>
      <c r="DF89" s="1762"/>
      <c r="DG89" s="556" t="s">
        <v>128</v>
      </c>
      <c r="DH89" s="1747"/>
      <c r="DI89" s="1745"/>
      <c r="DJ89" s="1200" t="s">
        <v>5554</v>
      </c>
      <c r="DK89" s="1745"/>
      <c r="DL89" s="1755"/>
      <c r="DM89" s="1755"/>
      <c r="DN89" s="1764"/>
      <c r="DO89" s="513" t="s">
        <v>935</v>
      </c>
      <c r="DP89" s="513" t="s">
        <v>936</v>
      </c>
      <c r="DQ89" s="514" t="s">
        <v>937</v>
      </c>
      <c r="DR89" s="514" t="s">
        <v>938</v>
      </c>
      <c r="DS89" s="514" t="s">
        <v>559</v>
      </c>
      <c r="DT89" s="515" t="s">
        <v>862</v>
      </c>
      <c r="DU89" s="516" t="s">
        <v>45</v>
      </c>
      <c r="DV89" s="1755"/>
      <c r="DW89" s="1762"/>
      <c r="DX89" s="512" t="s">
        <v>885</v>
      </c>
      <c r="DY89" s="1745"/>
      <c r="DZ89" s="1745"/>
      <c r="EA89" s="1755"/>
      <c r="EB89" s="1760"/>
      <c r="EC89" s="1760"/>
      <c r="ED89" s="1760"/>
      <c r="EE89" s="1760"/>
      <c r="EF89" s="1760"/>
      <c r="EG89" s="1760"/>
      <c r="EH89" s="1760"/>
      <c r="EI89" s="1760"/>
      <c r="EJ89" s="1760"/>
      <c r="EK89" s="1760"/>
      <c r="EL89" s="516" t="s">
        <v>45</v>
      </c>
      <c r="EM89" s="1755"/>
      <c r="EN89" s="1755"/>
      <c r="EO89" s="1784"/>
      <c r="EP89" s="1782"/>
      <c r="EQ89" s="1776"/>
      <c r="ER89" s="1787"/>
      <c r="ES89" s="1775"/>
      <c r="ET89" s="223"/>
      <c r="EU89" s="466"/>
      <c r="EV89" s="1757"/>
      <c r="EW89" s="1078" t="s">
        <v>557</v>
      </c>
      <c r="EX89" s="1754"/>
      <c r="EY89" s="1749"/>
      <c r="EZ89" s="1751"/>
      <c r="FA89" s="1747"/>
      <c r="FB89" s="1745"/>
      <c r="FC89" s="1743"/>
      <c r="FE89" s="1280" t="s">
        <v>5678</v>
      </c>
      <c r="FF89" s="1280" t="s">
        <v>5680</v>
      </c>
      <c r="FG89" s="1280" t="s">
        <v>5679</v>
      </c>
      <c r="FH89" s="1281" t="s">
        <v>5681</v>
      </c>
      <c r="FI89" s="1280" t="s">
        <v>5682</v>
      </c>
      <c r="FJ89" s="1280" t="s">
        <v>5683</v>
      </c>
      <c r="FK89" s="1280" t="s">
        <v>5647</v>
      </c>
      <c r="FL89" s="289"/>
      <c r="FM89" s="1280" t="s">
        <v>5685</v>
      </c>
      <c r="FN89" s="1280" t="s">
        <v>5686</v>
      </c>
      <c r="FO89" s="1280" t="s">
        <v>5688</v>
      </c>
      <c r="FP89" s="1280" t="s">
        <v>5689</v>
      </c>
      <c r="FQ89" s="1280" t="s">
        <v>5690</v>
      </c>
      <c r="FR89" s="1280" t="s">
        <v>5691</v>
      </c>
      <c r="FS89" s="1280" t="s">
        <v>5648</v>
      </c>
      <c r="FT89" s="289"/>
      <c r="FU89" s="1282" t="s">
        <v>5693</v>
      </c>
      <c r="FV89" s="1282" t="s">
        <v>5694</v>
      </c>
      <c r="FW89" s="1282" t="s">
        <v>5695</v>
      </c>
      <c r="FX89" s="1282" t="s">
        <v>5696</v>
      </c>
      <c r="FY89" s="1282" t="s">
        <v>5697</v>
      </c>
      <c r="FZ89" s="1282" t="s">
        <v>5698</v>
      </c>
      <c r="GA89" s="1282" t="s">
        <v>5649</v>
      </c>
      <c r="GB89" s="289"/>
      <c r="GC89" s="1282" t="s">
        <v>5650</v>
      </c>
      <c r="GD89" s="1282" t="s">
        <v>5652</v>
      </c>
      <c r="GE89" s="1282" t="s">
        <v>5653</v>
      </c>
      <c r="GF89" s="1282" t="s">
        <v>5654</v>
      </c>
      <c r="GG89" s="1282" t="s">
        <v>5655</v>
      </c>
      <c r="GH89" s="1282" t="s">
        <v>5656</v>
      </c>
      <c r="GI89" s="1282" t="s">
        <v>5657</v>
      </c>
      <c r="GJ89" s="1282" t="s">
        <v>5658</v>
      </c>
      <c r="GK89" s="1282" t="s">
        <v>5659</v>
      </c>
      <c r="GL89" s="1282" t="s">
        <v>5660</v>
      </c>
      <c r="GM89" s="1282" t="s">
        <v>5661</v>
      </c>
      <c r="GN89" s="1357"/>
    </row>
    <row r="90" spans="1:196" s="90" customFormat="1" ht="16.5" hidden="1" customHeight="1" thickTop="1" thickBot="1">
      <c r="A90" s="1079" t="s">
        <v>640</v>
      </c>
      <c r="B90" s="1079" t="s">
        <v>309</v>
      </c>
      <c r="C90" s="1080" t="s">
        <v>947</v>
      </c>
      <c r="D90" s="1079" t="s">
        <v>210</v>
      </c>
      <c r="E90" s="1081" t="s">
        <v>211</v>
      </c>
      <c r="F90" s="1082" t="s">
        <v>212</v>
      </c>
      <c r="G90" s="1083" t="s">
        <v>213</v>
      </c>
      <c r="H90" s="1339" t="s">
        <v>282</v>
      </c>
      <c r="I90" s="1252" t="s">
        <v>214</v>
      </c>
      <c r="J90" s="924" t="s">
        <v>215</v>
      </c>
      <c r="K90" s="924" t="s">
        <v>216</v>
      </c>
      <c r="L90" s="924" t="s">
        <v>217</v>
      </c>
      <c r="M90" s="925" t="s">
        <v>218</v>
      </c>
      <c r="N90" s="925" t="s">
        <v>219</v>
      </c>
      <c r="O90" s="925" t="s">
        <v>220</v>
      </c>
      <c r="P90" s="925" t="s">
        <v>221</v>
      </c>
      <c r="Q90" s="925" t="s">
        <v>222</v>
      </c>
      <c r="R90" s="925" t="s">
        <v>223</v>
      </c>
      <c r="S90" s="925" t="s">
        <v>224</v>
      </c>
      <c r="T90" s="926" t="s">
        <v>701</v>
      </c>
      <c r="U90" s="927" t="s">
        <v>225</v>
      </c>
      <c r="V90" s="927" t="s">
        <v>226</v>
      </c>
      <c r="W90" s="928" t="s">
        <v>227</v>
      </c>
      <c r="X90" s="929" t="s">
        <v>646</v>
      </c>
      <c r="Y90" s="1340" t="s">
        <v>228</v>
      </c>
      <c r="Z90" s="922" t="s">
        <v>229</v>
      </c>
      <c r="AA90" s="1253" t="s">
        <v>230</v>
      </c>
      <c r="AB90" s="923" t="s">
        <v>231</v>
      </c>
      <c r="AC90" s="1341" t="s">
        <v>228</v>
      </c>
      <c r="AD90" s="931" t="s">
        <v>232</v>
      </c>
      <c r="AE90" s="931" t="s">
        <v>1717</v>
      </c>
      <c r="AF90" s="1254" t="s">
        <v>233</v>
      </c>
      <c r="AG90" s="932" t="s">
        <v>234</v>
      </c>
      <c r="AH90" s="932" t="s">
        <v>235</v>
      </c>
      <c r="AI90" s="932" t="s">
        <v>1549</v>
      </c>
      <c r="AJ90" s="932" t="s">
        <v>1719</v>
      </c>
      <c r="AK90" s="932" t="s">
        <v>1720</v>
      </c>
      <c r="AL90" s="933" t="s">
        <v>1721</v>
      </c>
      <c r="AM90" s="933" t="s">
        <v>1722</v>
      </c>
      <c r="AN90" s="933" t="s">
        <v>1723</v>
      </c>
      <c r="AO90" s="933" t="s">
        <v>1724</v>
      </c>
      <c r="AP90" s="933" t="s">
        <v>1725</v>
      </c>
      <c r="AQ90" s="933" t="s">
        <v>1726</v>
      </c>
      <c r="AR90" s="933" t="s">
        <v>1727</v>
      </c>
      <c r="AS90" s="933" t="s">
        <v>1728</v>
      </c>
      <c r="AT90" s="933" t="s">
        <v>1729</v>
      </c>
      <c r="AU90" s="933" t="s">
        <v>1730</v>
      </c>
      <c r="AV90" s="933" t="s">
        <v>1524</v>
      </c>
      <c r="AW90" s="933" t="s">
        <v>1731</v>
      </c>
      <c r="AX90" s="933" t="s">
        <v>1732</v>
      </c>
      <c r="AY90" s="933" t="s">
        <v>1733</v>
      </c>
      <c r="AZ90" s="933" t="s">
        <v>1734</v>
      </c>
      <c r="BA90" s="933" t="s">
        <v>1735</v>
      </c>
      <c r="BB90" s="933" t="s">
        <v>1736</v>
      </c>
      <c r="BC90" s="932" t="s">
        <v>1719</v>
      </c>
      <c r="BD90" s="933" t="s">
        <v>1737</v>
      </c>
      <c r="BE90" s="933" t="s">
        <v>1738</v>
      </c>
      <c r="BF90" s="1255" t="s">
        <v>1739</v>
      </c>
      <c r="BG90" s="933" t="s">
        <v>1740</v>
      </c>
      <c r="BH90" s="933" t="s">
        <v>1741</v>
      </c>
      <c r="BI90" s="933" t="s">
        <v>1742</v>
      </c>
      <c r="BJ90" s="933" t="s">
        <v>1743</v>
      </c>
      <c r="BK90" s="933" t="s">
        <v>1744</v>
      </c>
      <c r="BL90" s="933" t="s">
        <v>1719</v>
      </c>
      <c r="BM90" s="933" t="s">
        <v>1745</v>
      </c>
      <c r="BN90" s="933" t="s">
        <v>1746</v>
      </c>
      <c r="BO90" s="933" t="s">
        <v>1747</v>
      </c>
      <c r="BP90" s="933" t="s">
        <v>1748</v>
      </c>
      <c r="BQ90" s="933" t="s">
        <v>1749</v>
      </c>
      <c r="BR90" s="933" t="s">
        <v>1719</v>
      </c>
      <c r="BS90" s="933" t="s">
        <v>1750</v>
      </c>
      <c r="BT90" s="933" t="s">
        <v>1751</v>
      </c>
      <c r="BU90" s="933" t="s">
        <v>1752</v>
      </c>
      <c r="BV90" s="933" t="s">
        <v>1719</v>
      </c>
      <c r="BW90" s="1342" t="s">
        <v>228</v>
      </c>
      <c r="BX90" s="934" t="s">
        <v>193</v>
      </c>
      <c r="BY90" s="935" t="s">
        <v>236</v>
      </c>
      <c r="BZ90" s="935" t="s">
        <v>237</v>
      </c>
      <c r="CA90" s="935" t="s">
        <v>238</v>
      </c>
      <c r="CB90" s="935" t="s">
        <v>239</v>
      </c>
      <c r="CC90" s="935" t="s">
        <v>240</v>
      </c>
      <c r="CD90" s="935" t="s">
        <v>241</v>
      </c>
      <c r="CE90" s="936" t="s">
        <v>242</v>
      </c>
      <c r="CF90" s="1342" t="s">
        <v>243</v>
      </c>
      <c r="CG90" s="935" t="s">
        <v>244</v>
      </c>
      <c r="CH90" s="935" t="s">
        <v>245</v>
      </c>
      <c r="CI90" s="935" t="s">
        <v>246</v>
      </c>
      <c r="CJ90" s="935" t="s">
        <v>247</v>
      </c>
      <c r="CK90" s="935" t="s">
        <v>248</v>
      </c>
      <c r="CL90" s="935" t="s">
        <v>975</v>
      </c>
      <c r="CM90" s="935" t="s">
        <v>1060</v>
      </c>
      <c r="CN90" s="935" t="s">
        <v>1077</v>
      </c>
      <c r="CO90" s="935" t="s">
        <v>249</v>
      </c>
      <c r="CP90" s="935" t="s">
        <v>250</v>
      </c>
      <c r="CQ90" s="935" t="s">
        <v>251</v>
      </c>
      <c r="CR90" s="1343" t="s">
        <v>243</v>
      </c>
      <c r="CS90" s="1340" t="s">
        <v>243</v>
      </c>
      <c r="CT90" s="1344" t="s">
        <v>252</v>
      </c>
      <c r="CU90" s="1345" t="s">
        <v>253</v>
      </c>
      <c r="CV90" s="1345" t="s">
        <v>254</v>
      </c>
      <c r="CW90" s="1346" t="s">
        <v>255</v>
      </c>
      <c r="CX90" s="1346" t="s">
        <v>256</v>
      </c>
      <c r="CY90" s="1346" t="s">
        <v>257</v>
      </c>
      <c r="CZ90" s="1347" t="s">
        <v>258</v>
      </c>
      <c r="DA90" s="1347" t="s">
        <v>259</v>
      </c>
      <c r="DB90" s="1348" t="s">
        <v>260</v>
      </c>
      <c r="DC90" s="1340" t="s">
        <v>243</v>
      </c>
      <c r="DD90" s="1340" t="s">
        <v>243</v>
      </c>
      <c r="DE90" s="1341" t="s">
        <v>243</v>
      </c>
      <c r="DF90" s="935" t="s">
        <v>261</v>
      </c>
      <c r="DG90" s="934" t="s">
        <v>262</v>
      </c>
      <c r="DH90" s="1256" t="s">
        <v>263</v>
      </c>
      <c r="DI90" s="935" t="s">
        <v>264</v>
      </c>
      <c r="DJ90" s="934" t="s">
        <v>265</v>
      </c>
      <c r="DK90" s="935" t="s">
        <v>266</v>
      </c>
      <c r="DL90" s="1343" t="s">
        <v>243</v>
      </c>
      <c r="DM90" s="1341" t="s">
        <v>243</v>
      </c>
      <c r="DN90" s="937" t="s">
        <v>267</v>
      </c>
      <c r="DO90" s="934" t="s">
        <v>268</v>
      </c>
      <c r="DP90" s="934" t="s">
        <v>269</v>
      </c>
      <c r="DQ90" s="934" t="s">
        <v>270</v>
      </c>
      <c r="DR90" s="934" t="s">
        <v>271</v>
      </c>
      <c r="DS90" s="934" t="s">
        <v>272</v>
      </c>
      <c r="DT90" s="934" t="s">
        <v>701</v>
      </c>
      <c r="DU90" s="934" t="s">
        <v>273</v>
      </c>
      <c r="DV90" s="1343" t="s">
        <v>243</v>
      </c>
      <c r="DW90" s="938" t="s">
        <v>274</v>
      </c>
      <c r="DX90" s="939" t="s">
        <v>275</v>
      </c>
      <c r="DY90" s="940" t="s">
        <v>276</v>
      </c>
      <c r="DZ90" s="1257" t="s">
        <v>277</v>
      </c>
      <c r="EA90" s="1341" t="s">
        <v>243</v>
      </c>
      <c r="EB90" s="941" t="str">
        <f>EB88</f>
        <v>a) 養護者への定期的な声掛け、ねぎらい等による関係性の構築・維持づくり</v>
      </c>
      <c r="EC90" s="941" t="str">
        <f t="shared" ref="EC90:EK90" si="61">EC88</f>
        <v>b) 養護者の抱える生活課題等ついてのアセスメント</v>
      </c>
      <c r="ED90" s="941" t="str">
        <f t="shared" si="61"/>
        <v>c) 他部署多機関等との連携による支援チームの形成</v>
      </c>
      <c r="EE90" s="941" t="str">
        <f t="shared" si="61"/>
        <v>d) 養護者支援のゴールの設定、支援方法の確認</v>
      </c>
      <c r="EF90" s="941" t="str">
        <f t="shared" si="61"/>
        <v>e) 養護者への相談・助言</v>
      </c>
      <c r="EG90" s="941" t="str">
        <f t="shared" si="61"/>
        <v>f) 家族・親族・近隣住民等との関係性の調整</v>
      </c>
      <c r="EH90" s="941" t="str">
        <f t="shared" si="61"/>
        <v>g) 各種社会資源の紹介・つなぎ・調整</v>
      </c>
      <c r="EI90" s="941" t="str">
        <f t="shared" si="61"/>
        <v>h) 定期的な訪問によるモニタリング</v>
      </c>
      <c r="EJ90" s="941" t="str">
        <f t="shared" si="61"/>
        <v>i) 養護者支援の終結の判断</v>
      </c>
      <c r="EK90" s="941" t="str">
        <f t="shared" si="61"/>
        <v>j) その他</v>
      </c>
      <c r="EL90" s="1349" t="s">
        <v>1754</v>
      </c>
      <c r="EM90" s="1340" t="s">
        <v>228</v>
      </c>
      <c r="EN90" s="1340" t="s">
        <v>243</v>
      </c>
      <c r="EO90" s="1350" t="s">
        <v>278</v>
      </c>
      <c r="EP90" s="1351" t="s">
        <v>279</v>
      </c>
      <c r="EQ90" s="935" t="s">
        <v>280</v>
      </c>
      <c r="ER90" s="1352" t="s">
        <v>281</v>
      </c>
      <c r="ES90" s="1353" t="s">
        <v>210</v>
      </c>
      <c r="ET90" s="1340" t="s">
        <v>243</v>
      </c>
      <c r="EU90" s="1340" t="s">
        <v>243</v>
      </c>
      <c r="EV90" s="1289" t="s">
        <v>5602</v>
      </c>
      <c r="EW90" s="1083" t="s">
        <v>213</v>
      </c>
      <c r="EX90" s="1259" t="s">
        <v>214</v>
      </c>
      <c r="EY90" s="1260" t="s">
        <v>230</v>
      </c>
      <c r="EZ90" s="1260" t="s">
        <v>233</v>
      </c>
      <c r="FA90" s="1261" t="s">
        <v>263</v>
      </c>
      <c r="FB90" s="1262" t="s">
        <v>277</v>
      </c>
      <c r="FC90" s="1263" t="s">
        <v>279</v>
      </c>
      <c r="FE90" s="1280" t="s">
        <v>5583</v>
      </c>
      <c r="FF90" s="1280" t="s">
        <v>5584</v>
      </c>
      <c r="FG90" s="1283" t="s">
        <v>5585</v>
      </c>
      <c r="FH90" s="1284" t="s">
        <v>5586</v>
      </c>
      <c r="FI90" s="1358" t="s">
        <v>5587</v>
      </c>
      <c r="FJ90" s="1283" t="s">
        <v>5588</v>
      </c>
      <c r="FK90" s="1283" t="s">
        <v>5589</v>
      </c>
      <c r="FL90" s="1285"/>
      <c r="FM90" s="1280" t="s">
        <v>5583</v>
      </c>
      <c r="FN90" s="1280" t="s">
        <v>5584</v>
      </c>
      <c r="FO90" s="1283" t="s">
        <v>5585</v>
      </c>
      <c r="FP90" s="1283" t="s">
        <v>5586</v>
      </c>
      <c r="FQ90" s="1358" t="s">
        <v>5587</v>
      </c>
      <c r="FR90" s="1283" t="s">
        <v>5588</v>
      </c>
      <c r="FS90" s="1283" t="s">
        <v>5589</v>
      </c>
      <c r="FT90" s="1285"/>
      <c r="FU90" s="1280" t="s">
        <v>5583</v>
      </c>
      <c r="FV90" s="1280" t="s">
        <v>5584</v>
      </c>
      <c r="FW90" s="1283" t="s">
        <v>5585</v>
      </c>
      <c r="FX90" s="1283" t="s">
        <v>5586</v>
      </c>
      <c r="FY90" s="1358" t="s">
        <v>5587</v>
      </c>
      <c r="FZ90" s="1283" t="s">
        <v>5588</v>
      </c>
      <c r="GA90" s="1283" t="s">
        <v>5589</v>
      </c>
      <c r="GB90" s="1285"/>
      <c r="GC90" s="1283" t="s">
        <v>5590</v>
      </c>
      <c r="GD90" s="1283" t="s">
        <v>5591</v>
      </c>
      <c r="GE90" s="1283" t="s">
        <v>5592</v>
      </c>
      <c r="GF90" s="1283" t="s">
        <v>5593</v>
      </c>
      <c r="GG90" s="1283" t="s">
        <v>5594</v>
      </c>
      <c r="GH90" s="1283" t="s">
        <v>5595</v>
      </c>
      <c r="GI90" s="1283" t="s">
        <v>5596</v>
      </c>
      <c r="GJ90" s="1283" t="s">
        <v>5597</v>
      </c>
      <c r="GK90" s="1283" t="s">
        <v>5598</v>
      </c>
      <c r="GL90" s="1283" t="s">
        <v>5599</v>
      </c>
      <c r="GM90" s="1358" t="s">
        <v>5600</v>
      </c>
      <c r="GN90" s="1283" t="s">
        <v>5589</v>
      </c>
    </row>
    <row r="91" spans="1:196" s="100" customFormat="1" ht="6.5" hidden="1" customHeight="1" thickTop="1" thickBot="1">
      <c r="A91" s="1016"/>
      <c r="B91" s="1017"/>
      <c r="C91" s="1018"/>
      <c r="D91" s="1019"/>
      <c r="E91" s="1020"/>
      <c r="F91" s="1021"/>
      <c r="G91" s="1022"/>
      <c r="H91" s="1023" t="str">
        <f t="shared" ref="H91:H154" si="62">IF(AND(COUNTA(J91:T91,Z91,AB91,AD91,AG91,AH91,AK91,BY91:CE91,CG91:CQ91,CT91:DB91,DF91:DK91,DN91:DU91,DW91:DZ91,EO91:ER91)&gt;0,COUNTA(F91:G91)&lt;2),"左欄←は必須回答",IF(COUNTA(F91:G91)=1,"左欄←は必須回答",IF(AND(F91=F$65,OR(COUNTA(I91,Z91,AA91,AB91,AD91,AF91,AG91,AH91,AK91)&gt;0,COUNTA(J91:T91,X91)&gt;0)),"2人目以降の被虐待者のため問1～4まで記入不要"," ")))</f>
        <v xml:space="preserve"> </v>
      </c>
      <c r="I91" s="958"/>
      <c r="J91" s="1024"/>
      <c r="K91" s="1024"/>
      <c r="L91" s="1024"/>
      <c r="M91" s="1024"/>
      <c r="N91" s="1024"/>
      <c r="O91" s="1024"/>
      <c r="P91" s="1024"/>
      <c r="Q91" s="1024"/>
      <c r="R91" s="1024"/>
      <c r="S91" s="1024"/>
      <c r="T91" s="1025"/>
      <c r="U91" s="963"/>
      <c r="V91" s="963"/>
      <c r="W91" s="1015"/>
      <c r="X91" s="1025"/>
      <c r="Y91" s="1023" t="str">
        <f t="shared" ref="Y91:Y155" si="63">IF(OR(AND(AND(OR(F91=F$63,F91=F$64),G91&lt;&gt;""),OR(I91="",COUNTA(J91:T91,X91)&lt;1)),AND(COUNTA(F91:G91)=0,COUNTA(I91:T91,X91)&gt;0)),"問1問2記入漏れ、もしくは不要な回答あり",IF(AND(T91&gt;0,OR(COUNTA(U91:W91)&lt;1,COUNTA(U91:W91)&gt;T91)),"その他に人数→具体的内容記入",IF(AND(T91="",COUNTA(U91:W91)&lt;&gt;0),"具体的内容→その他の人数"," ")))</f>
        <v xml:space="preserve"> </v>
      </c>
      <c r="Z91" s="1026"/>
      <c r="AA91" s="958"/>
      <c r="AB91" s="1027"/>
      <c r="AC91" s="1023" t="str">
        <f t="shared" ref="AC91" si="64">IF(OR(AND(Z91&lt;&gt;Z$65,COUNTA(AB91)&gt;0),AND(Z91=Z$65,COUNTA(AB91)=0)),"C)立入調査による事実確認→3)警察の同行を記入 ",IF(AND(OR(F91=F$63,F91=F$64),AND(OR(Z91=$Z$63,Z91=$Z$64,Z91=$Z$65),COUNTA(Z91:AA91)&lt;2)),"問3記入漏れ",IF(AND(G91=G$65,OR(Z91=Z$66,Z91=Z$67)),"対象年度以前に事実確認をした虐待事例のみ回答"," ")))</f>
        <v xml:space="preserve"> </v>
      </c>
      <c r="AD91" s="1028"/>
      <c r="AE91" s="1011"/>
      <c r="AF91" s="958"/>
      <c r="AG91" s="1029"/>
      <c r="AH91" s="1030"/>
      <c r="AI91" s="1030"/>
      <c r="AJ91" s="1031"/>
      <c r="AK91" s="1031"/>
      <c r="AL91" s="1032"/>
      <c r="AM91" s="1032"/>
      <c r="AN91" s="1032"/>
      <c r="AO91" s="1032"/>
      <c r="AP91" s="1032"/>
      <c r="AQ91" s="1032"/>
      <c r="AR91" s="1032"/>
      <c r="AS91" s="1032"/>
      <c r="AT91" s="1032"/>
      <c r="AU91" s="1032"/>
      <c r="AV91" s="1032"/>
      <c r="AW91" s="1032"/>
      <c r="AX91" s="1032"/>
      <c r="AY91" s="1032"/>
      <c r="AZ91" s="1032"/>
      <c r="BA91" s="1032"/>
      <c r="BB91" s="1032"/>
      <c r="BC91" s="963"/>
      <c r="BD91" s="1032"/>
      <c r="BE91" s="1032"/>
      <c r="BF91" s="1032"/>
      <c r="BG91" s="1032"/>
      <c r="BH91" s="1032"/>
      <c r="BI91" s="1032"/>
      <c r="BJ91" s="1032"/>
      <c r="BK91" s="1032"/>
      <c r="BL91" s="963"/>
      <c r="BM91" s="1032"/>
      <c r="BN91" s="1032"/>
      <c r="BO91" s="1032"/>
      <c r="BP91" s="1032"/>
      <c r="BQ91" s="1032"/>
      <c r="BR91" s="963"/>
      <c r="BS91" s="1032"/>
      <c r="BT91" s="1032"/>
      <c r="BU91" s="1032"/>
      <c r="BV91" s="1033"/>
      <c r="BW91" s="1023" t="str">
        <f t="shared" ref="BW91" si="65">IF(AND(OR(Z91=Z$66,Z91=Z$67,Z91=""),COUNTA(AD91:AH91)&gt;0),"問3事実確認行っていない→記入不要",
IF(AND(OR(Z91=Z$63,Z91=Z$64,Z91=Z$65),OR(AD91=AD$63,AD91=""),COUNTA(AD91,AF91:AI91)&lt;5),"問3事実確認を行った→問4_1)～4_5）に回答漏れがあります",
IF(AND(AD91=AD$63,COUNTA(AL91:BB91,BD91:BK91,BM91:BQ91,BS91:BU91)&lt;33),"問4_6)_2～問4_6)_5虐待の発生要因の回答漏れがあります",
IF(AND(OR(AD91=AD$64,AD91=AD$65),COUNTA(AF91:AH91)&gt;0),"問4_1)虐待があったといえない→2)～5)記入不要",
IF(AND(G91=G$65,OR(AD91=AD$64,AD91=AD$65)),"要確認事項「対応時期」で選択肢cとした場合、虐待の事実が認められた事例のみ回答",
IF(AND(AD91=AD$65,AE91=""),"虐待の判断に至らなかった理由を記入",
IF(AND(F91=F$64,AG91=1),"被虐待者が複数いる事例を選択中→被虐待者人数確認"," ")))))))</f>
        <v xml:space="preserve"> </v>
      </c>
      <c r="BX91" s="1034"/>
      <c r="BY91" s="1024"/>
      <c r="BZ91" s="1024"/>
      <c r="CA91" s="1024"/>
      <c r="CB91" s="1024"/>
      <c r="CC91" s="1024"/>
      <c r="CD91" s="1011"/>
      <c r="CE91" s="1035"/>
      <c r="CF91" s="1023" t="str">
        <f t="shared" ref="CF91:CF155" si="66">IF(AND(AD91=AD$63,COUNTA(BY91:CC91)&lt;1),"問4_1)虐待を受けたと判断→問5に記入",IF(AND(OR(AD91=AD$64,AD91=AD$65,AND(OR(F91=F$63,F91=F$64),AD91="")),OR(COUNTA(BY91:CC91)&gt;0,COUNTA(CD91:CE91)&gt;0)),"虐待判断事例のみ回答",IF(AND(F91=F$65,COUNTA(BY91:CC91)&lt;1),"2人目以降の被虐待者につき、記入必要",IF(AND(COUNTA(F91:G91,I91:X91,Z91:AB91,AD91:AK91)=0,COUNTA(BY91:CE91)&gt;0),"虐待判断事例のみ回答"," "))))</f>
        <v xml:space="preserve"> </v>
      </c>
      <c r="CG91" s="1036"/>
      <c r="CH91" s="1024"/>
      <c r="CI91" s="1024"/>
      <c r="CJ91" s="1024"/>
      <c r="CK91" s="957"/>
      <c r="CL91" s="957"/>
      <c r="CM91" s="957"/>
      <c r="CN91" s="1037"/>
      <c r="CO91" s="1024"/>
      <c r="CP91" s="1038"/>
      <c r="CQ91" s="1039"/>
      <c r="CR91" s="1023" t="str" cm="1">
        <f t="array" ref="CR91">IF(AND(SUM(COUNTIF(CG91:CM91,{"*不明*","*その他*"})+COUNTIF(CO91:CP91,{"*不明*","*その他*"}))&gt;0,CQ91=""),"その他・不明の場合,10)具体的内容、理由を記入",IF(OR(AND(CI91=CI$65,COUNTA(CJ91:CM91)&lt;4),AND(OR(CI91=CI$63,CI91=CI$64,CI91=CI$66,CI91=CI$67,CI91=""),COUNTA(CJ91:CM91)&gt;0)),"3)介護保険認定済→要介護度、認知症自立度、寝たきり度、介護保険サービス記入",IF(OR(AND(OR(CM91=CM$63,CM91=CM$64),CN91=""),AND(OR(CM91=CM$65,CM91=CM$66),CN91&lt;&gt;"")),"7)介護保険サービス受けている/過去受けていた→具体的内容記入"," ")))</f>
        <v xml:space="preserve"> </v>
      </c>
      <c r="CS91" s="1023" t="str">
        <f t="shared" ref="CS91" si="67">IF(AND(CO91=CO$63,CP91=CP$63),"8)虐待者とのみ同居で、9)家族形態が単独世帯",IF(AND(CO91=CO$64,CP91=CP$63),"8)虐待者及び他家族と同居で、9)家族形態が単独世帯",IF(AND(CO91=CO$64,CP91=CP$64),"8)虐待者及び他家族と同居で、9)家族形態が夫婦のみ世帯"," ")))</f>
        <v xml:space="preserve"> </v>
      </c>
      <c r="CT91" s="1036"/>
      <c r="CU91" s="1011"/>
      <c r="CV91" s="1024"/>
      <c r="CW91" s="1024"/>
      <c r="CX91" s="1038"/>
      <c r="CY91" s="1024"/>
      <c r="CZ91" s="1024"/>
      <c r="DA91" s="1011"/>
      <c r="DB91" s="1024"/>
      <c r="DC91" s="1023" t="str">
        <f t="shared" ref="DC91" si="68">IF(OR(AND(OR(CT91=CT$71,CT91=CT$72),COUNTA(CU91)&lt;1),AND(OR(CW91=CW$71,CW91=CW$72),COUNTA(CX91)&lt;1),AND(OR(CZ91=CZ$71,CZ91=CZ$72),COUNTA(DA91)&lt;1)),"その他、不明→具体的内容",IF(OR(AND(AND(CT91&lt;&gt;CT$71,CT91&lt;&gt;CT$72),COUNTA(CU91)&gt;0),AND(AND(CW91&lt;&gt;CW$71,CW91&lt;&gt;CW$72),COUNTA(CX91)&gt;0),AND(AND(CZ91&lt;&gt;CZ$71,CZ91&lt;&gt;CZ$72),COUNTA(DA91)&gt;0)),"その他、不明→具体的内容"," "))</f>
        <v xml:space="preserve"> </v>
      </c>
      <c r="DD91" s="1023" t="str">
        <f t="shared" ref="DD91" si="69">IF(AND(CG91=CG$63,OR(CT91=CT$63,CW91=CW$63,CZ91=CZ$63)),"被虐待者が男性で虐待者が夫",IF(AND(CG91=CG$64,OR(CT91=CT$64,CW91=CW$64,CZ91=CZ$64)),"被虐待者が女性で虐待者が妻",IF(AND(COUNTA(CT91)-COUNTA(CV91)=0,COUNTA(CW91)-COUNTA(CY91)=0,COUNTA(CZ91)-COUNTA(DB91)=0)," ","続柄、年齢を記入")))</f>
        <v xml:space="preserve"> </v>
      </c>
      <c r="DE91" s="1271" t="str">
        <f>IF(OR(AND(AD91=AD$63,COUNTA(CG91,CH91,CI91,CO91,CP91,CT91,CV91)&lt;7),AND(OR(AD91=AD$64,AD91=AD$65,AND(OR(F91=F$63,F91=F$64),AD91="")),COUNTA(CG91,CH91,CI91,CO91,CP91,CT91,CV91,CW91,CY91,CZ91,DB91)&gt;0)),"問4_1)「虐待を受けたと判断」の場合→問6に記入",
IF(AND(F91=F$65,COUNTA(CG91:CI91,CO91:CP91,CT91,CV91)&lt;7),"2人目以降の被虐待者につき、記入必要",
IF(AND(AH91=1,COUNTA(CT91,CV91)&lt;2),"問4_4)虐待者1人で虐待者属性1人分の記入不足",
IF(AND(AH91=1,COUNTA(CW91,CY91)&gt;1),"問4_4)虐待者1人で虐待者属性2人目に記入あり",
IF(AND(AH91&lt;=2,COUNTA(CZ91,DB91)&gt;1),"問4_4)虐待者2人以下で3人目に記入あり",
IF(AND(AH91=2,COUNTA(CT91,CV91,CW91,CY91)&lt;4),"問4_4)虐待者2人で虐待者属性2人分の記入不足",
IF(AND(AH91&gt;=3,COUNTA(CT91,CV91,CW91,CY91,CZ91,DB91)&lt;6),"問4_4)虐待者3人以上で虐待者属性3人分の記入不足",
IF(AND(COUNTA(F91:G91,I91:X91,Z91:AB91,AD91:AK91)=0,COUNTA(CG91:CQ91,CT91:DB91)&gt;0),"虐待事例の場合のみ回答"," "))))))))</f>
        <v xml:space="preserve"> </v>
      </c>
      <c r="DF91" s="1040"/>
      <c r="DG91" s="1015"/>
      <c r="DH91" s="958"/>
      <c r="DI91" s="1027"/>
      <c r="DJ91" s="1015"/>
      <c r="DK91" s="1025"/>
      <c r="DL91" s="1023" t="str">
        <f>IF(AND(DF91=DF$63,COUNTA(DH91,DI91,DK91)&lt;&gt;3),"問7_1-1)で「a)分離」とした場合は1-2)～2-2)まで回答",
IF(AND(OR(DF91=DF$64,DF91=DF$65,DF91=DF$66,DF91=DF$67),COUNTA(DH91,DI91,DK91)&gt;0),"問7_1-1)で「a)分離」以外を選択した場合は1-2)～2-2)は回答不要",
IF(OR(AND(DF91=DF$67,COUNTA(DG91)=0),AND(DF91&lt;&gt;DF$67,COUNTA(DG91)&gt;0)),"その他→具体的内容",
IF(OR(AND(OR(DI91=DI$65,DI91=DI$69),COUNTA(DJ91)=0),AND(OR(DI91=DI$63,DI91=DI$64,DI91=DI$66,DI91=DI$67,DI91=DI$68),COUNTA(DJ91)&gt;0)),"「緊急一時保護」「その他」の場合、具体的内容を記入（※「緊急一時保護」の場合は保護先及び利用事業・制度等を記入）",
IF(AND(COUNTA(DI91:DK91)&lt;&gt;0,DF91=""),"問7_1-1)分離の有無を記入"," ")))))</f>
        <v xml:space="preserve"> </v>
      </c>
      <c r="DM91" s="1023" t="str">
        <f t="shared" ref="DM91" si="70">IF(OR(AND(DF91=DF$64,COUNTA(DN91)&lt;1),AND(OR(DF91=DF$63,DF91=DF$65,DF91=DF$66,DF91=DF$67),COUNTA(DN91)&gt;0)),"問7_1)｢分離をしていない場合｣のみ3)の対応内容を記入",IF(AND(DN91&lt;&gt;"",DF91=""),"問7_1-1)分離の有無を記入"," "))</f>
        <v xml:space="preserve"> </v>
      </c>
      <c r="DN91" s="1041"/>
      <c r="DO91" s="1024"/>
      <c r="DP91" s="1024"/>
      <c r="DQ91" s="1024"/>
      <c r="DR91" s="1024"/>
      <c r="DS91" s="1024"/>
      <c r="DT91" s="1025"/>
      <c r="DU91" s="1033"/>
      <c r="DV91" s="1023" t="str">
        <f t="shared" ref="DV91" si="71">IF(OR(AND(DN91="",COUNTA(DO91:DT91)&gt;0),AND(DN91=DN$64,COUNTA(DO91:DT91)&gt;0),AND(DN91=DN$63,COUNTA(DO91:DT91)&lt;1)),"経過観察以外の対応を行った場合→詳細内容を記入",IF(AND(COUNTA(DT91)=1,COUNTA(DU91)=0),"その他→具体的内容を記入",IF(AND(OR(CM91=CM$63,CM91=CM$64),DQ91=DQ$63),"問6_7)で「介護サービスを受けている」、「過去受けていたが判断時点では受けていない」→c）は不可",IF(AND(CM91=CM$65,DR91=DR$63),"問6_7)で「過去も含めて受けていない」→d)は不可",IF(AND(DQ91=DQ$63,DR91=DR$63),"c)とd)は同時に「有」にできません",IF(AND(OR(CI91=CI$63,CI91=CI$64,CI91=CI$66,CI91=CI$67),DR91=DR$63),"問6_3)で「認定済み」以外の回答→d)は不可"," "))))))</f>
        <v xml:space="preserve"> </v>
      </c>
      <c r="DW91" s="1028"/>
      <c r="DX91" s="1042"/>
      <c r="DY91" s="1024"/>
      <c r="DZ91" s="958"/>
      <c r="EA91" s="1023" t="str">
        <f>IF(AND(OR(DW91=DW$64,DW91=DW$65),DX91=""),"4-1)で「調査対象年度内に成年後見制度開始済」「利用手続き中」の場合、4-2)を回答",
IF(AND(OR(DW91=DW$63,DW91=DW$66,DW91=""),DX91&lt;&gt;""),"4-1)で「調査年度内に成年後見制度利用開始済」「利用手続き中」の場合のみ、4-2)に回答",
IF(AND(DW91&lt;&gt;"",DY91=""),"4-3)日常生活自立支援事業の開始の有無に記入",
" ")))</f>
        <v xml:space="preserve"> </v>
      </c>
      <c r="EB91" s="1043"/>
      <c r="EC91" s="1043"/>
      <c r="ED91" s="1043"/>
      <c r="EE91" s="1043"/>
      <c r="EF91" s="1043"/>
      <c r="EG91" s="1043"/>
      <c r="EH91" s="1043"/>
      <c r="EI91" s="1043"/>
      <c r="EJ91" s="1043"/>
      <c r="EK91" s="1044"/>
      <c r="EL91" s="982"/>
      <c r="EM91" s="1023" t="str">
        <f t="shared" ref="EM91" si="72">IF(AND(AD91=AD$63,COUNTA(EB91:EK91)&lt;10),"問7_5)養護者支援の取組記載漏れ"," ")</f>
        <v xml:space="preserve"> </v>
      </c>
      <c r="EN91" s="1023" t="str">
        <f t="shared" ref="EN91" si="73">IF(OR(AND(AD91=AD$63,COUNTA(DF91,DW91,DY91,EB91:EK91)&lt;13),AND(OR(AD91=AD$64,AD91=AD$65,AND(OR(F91=F$63,F91=F$64),AD91="")),COUNTA(DF91,DW91,DY91,EB91:EK91)&gt;0)),"問4_1)「虐待を受けたと判断」の場合→問7に記入",IF(AND(F91=F$65,COUNTA(DF91,DW91,DY91,EB91:EK91)&lt;13),"2人目以降の被虐待者につき、記入必要",IF(AND(COUNTA(F91:G91,I91:X91,Z91:AB91,AD91:AK91)=0,COUNTA(DF91:DK91,DN91:DU91,DW91:DZ91,EB91:EK91)&gt;0),"虐待事例の場合のみ回答"," ")))</f>
        <v xml:space="preserve"> </v>
      </c>
      <c r="EO91" s="1028"/>
      <c r="EP91" s="958"/>
      <c r="EQ91" s="1045"/>
      <c r="ER91" s="1024"/>
      <c r="ES91" s="1046"/>
      <c r="ET91" s="1023" t="str">
        <f t="shared" ref="ET91" si="74">IF(OR(AND(AD91=AD$63,COUNTA(EO91)&lt;1),AND(OR(AD91=AD$64,AD91=AD$65,AND(OR(F91=F$63,F91=F$64),AD91="")),COUNTA(EO91)&gt;0),AND(EO91=$EO$64,EP91="")),"問4_1)「虐待を受けたと判断」の場合→問8に記入",IF(AND(F91=F$65,COUNTA(EO91)&lt;1),"2人目以降の被虐待者につき、記入必要",IF(AND(COUNTA(F91:G91,I91:X91,Z91:AB91,AD91:AK91)=0,COUNTA(EO91)&gt;0),"虐待事例の場合のみ回答"," ")))</f>
        <v xml:space="preserve"> </v>
      </c>
      <c r="EU91" s="1047" t="str">
        <f t="shared" ref="EU91" si="75">IF(COUNTIF(H91," ")+COUNTIF(Y91," ")+COUNTIF(AC91," ")+COUNTIF(BW91," ")+COUNTIF(CF91," ")+COUNTIF(CR91," ")+COUNTIF(CS91," ")+COUNTIF(DC91:DE91," ")+COUNTIF(DL91:DM91," ")+COUNTIF(DV91," ")+COUNTIF(EA91," ")+COUNTIF(EM91:EN91," ")+COUNTIF(ET91, " ")&lt;17,"エラーが残っています","")</f>
        <v/>
      </c>
      <c r="EV91" s="1047" t="str">
        <f t="shared" ref="EV91:EV154" si="76">IF(FK91&gt;0,"冒頭の対応時期がa)本調査対象年度内に、通報等を受理した事例ですが、日付（年度）が範囲外の箇所があります。",
IF(FS91&gt;0,"冒頭の対応時期がb)対象年度以前に通報等を受理し、事実確認調査が対象年度となった事例ですが、日付（年度）が範囲外の箇所があります。",
IF(GA91&gt;0,"冒頭の対応時期がc)対象年度以前に通報受理・事実確認調査した虐待事例で、対応が対象年度となった事例ですが、日付（年度）が範囲外の箇所があります。",
IF(GN91&gt;0,"日付の前後関係が整合していません。問1相談通報日➡問3_2)事実確認開始日➡問4_2)虐待の事実が確認された期日➡問7_1-2）分離対応開始日、4-4)権利擁護対応開始日➡問8終結した期日になっているか、確認してください。",
" "))))</f>
        <v xml:space="preserve"> </v>
      </c>
      <c r="EW91" s="1022" t="str">
        <f t="shared" ref="EW91" si="77">IF(G91&lt;&gt;"",G91,"")</f>
        <v/>
      </c>
      <c r="EX91" s="958" t="str">
        <f t="shared" ref="EX91" si="78">IF(I91&lt;&gt;"",I91,"")</f>
        <v/>
      </c>
      <c r="EY91" s="958" t="str">
        <f t="shared" ref="EY91" si="79">IF(AA91&lt;&gt;"",AA91,"")</f>
        <v/>
      </c>
      <c r="EZ91" s="958" t="str">
        <f t="shared" ref="EZ91" si="80">IF(AF91&lt;&gt;"",AF91,"")</f>
        <v/>
      </c>
      <c r="FA91" s="958" t="str">
        <f t="shared" ref="FA91" si="81">IF(DH91&lt;&gt;"",DH91,"")</f>
        <v/>
      </c>
      <c r="FB91" s="958" t="str">
        <f t="shared" ref="FB91" si="82">IF(DZ91&lt;&gt;"",DZ91,"")</f>
        <v/>
      </c>
      <c r="FC91" s="1338" t="str">
        <f t="shared" ref="FC91" si="83">IF(EP91&lt;&gt;"",EP91,"")</f>
        <v/>
      </c>
      <c r="FD91" s="1286"/>
      <c r="FE91" s="1234" t="str">
        <f t="shared" ref="FE91" si="84">IF(AND(EX91&lt;&gt;"",$EW91=$EW$63,OR(EX91&lt;45748,EX91&gt;46112)),"●"," ")</f>
        <v xml:space="preserve"> </v>
      </c>
      <c r="FF91" s="1234" t="str">
        <f t="shared" ref="FF91" si="85">IF(AND(EY91&lt;&gt;"",$EW91=$EW$63,OR(EY91&lt;45748,EY91&gt;46112)),"●"," ")</f>
        <v xml:space="preserve"> </v>
      </c>
      <c r="FG91" s="1234" t="str">
        <f t="shared" ref="FG91" si="86">IF(AND(EZ91&lt;&gt;"",$EW91=$EW$63,OR(EZ91&lt;45748,EZ91&gt;46112)),"●"," ")</f>
        <v xml:space="preserve"> </v>
      </c>
      <c r="FH91" s="1234" t="str">
        <f t="shared" ref="FH91" si="87">IF(AND(FA91&lt;&gt;"",$EW91=$EW$63,$DF91=$DF$63,OR(FA91&lt;45748,FA91&gt;46112)),"●"," ")</f>
        <v xml:space="preserve"> </v>
      </c>
      <c r="FI91" s="1234" t="str">
        <f>IF(AND(FB91&lt;&gt;"",$EW91=$EW$63,FB91&gt;46112),"●"," ")</f>
        <v xml:space="preserve"> </v>
      </c>
      <c r="FJ91" s="1234" t="str">
        <f t="shared" ref="FJ91" si="88">IF(AND(FC91&lt;&gt;"",$EW91=$EW$63,OR(FC91&lt;45748,FC91&gt;46112)),"●"," ")</f>
        <v xml:space="preserve"> </v>
      </c>
      <c r="FK91" s="1234">
        <f>COUNTIF(FE91:FJ91,"●")</f>
        <v>0</v>
      </c>
      <c r="FL91" s="1227"/>
      <c r="FM91" s="1234" t="str">
        <f>IF(AND(EX91&lt;&gt;"",$EW91=$EW$64,EX91&gt;=45748),"●"," ")</f>
        <v xml:space="preserve"> </v>
      </c>
      <c r="FN91" s="1234" t="str">
        <f>IF(AND(EY91&lt;&gt;"",$EW91=$EW$64,EY91&gt;46112),"●"," ")</f>
        <v xml:space="preserve"> </v>
      </c>
      <c r="FO91" s="1234" t="str">
        <f t="shared" ref="FO91:FO92" si="89">IF(AND(EZ91&lt;&gt;"",$EW91=$EW$64,OR(EZ91&lt;45748,EZ91&gt;46112)),"●"," ")</f>
        <v xml:space="preserve"> </v>
      </c>
      <c r="FP91" s="1234" t="str">
        <f t="shared" ref="FP91:FP92" si="90">IF(AND(FA91&lt;&gt;"",$EW91=$EW$64,$DF91=$DF$63,OR(FA91&lt;45748,FA91&gt;46112)),"●"," ")</f>
        <v xml:space="preserve"> </v>
      </c>
      <c r="FQ91" s="1234" t="str">
        <f>IF(AND(FB91&lt;&gt;"",$EW91=$EW$64,FB91&gt;46112),"●"," ")</f>
        <v xml:space="preserve"> </v>
      </c>
      <c r="FR91" s="1234" t="str">
        <f t="shared" ref="FR91:FR92" si="91">IF(AND(FC91&lt;&gt;"",$EW91=$EW$64,OR(FC91&lt;45748,FC91&gt;46112)),"●"," ")</f>
        <v xml:space="preserve"> </v>
      </c>
      <c r="FS91" s="1234">
        <f t="shared" ref="FS91:FS96" si="92">COUNTIFS(FM91:FR91,"●")</f>
        <v>0</v>
      </c>
      <c r="FT91" s="1227"/>
      <c r="FU91" s="1234" t="str">
        <f t="shared" ref="FU91:FU92" si="93">IF(AND(EX91&lt;&gt;"",$EW91=$EW$65,OR(EX91&gt;=45748)),"●"," ")</f>
        <v xml:space="preserve"> </v>
      </c>
      <c r="FV91" s="1234" t="str">
        <f t="shared" ref="FV91:FV92" si="94">IF(AND(EY91&lt;&gt;"",$EW91=$EW$65,OR(EY91&gt;=45748)),"●"," ")</f>
        <v xml:space="preserve"> </v>
      </c>
      <c r="FW91" s="1234" t="str">
        <f t="shared" ref="FW91:FW92" si="95">IF(AND(EZ91&lt;&gt;"",$EW91=$EW$65,OR(EZ91&gt;=45748)),"●"," ")</f>
        <v xml:space="preserve"> </v>
      </c>
      <c r="FX91" s="1234" t="str">
        <f t="shared" ref="FX91" si="96">IF(AND(FA91&lt;&gt;"",$EW91=$EW$65,$DF91=$DF$63,OR(FA91&lt;45748,FA91&gt;46112)),"●"," ")</f>
        <v xml:space="preserve"> </v>
      </c>
      <c r="FY91" s="1234" t="str">
        <f>IF(AND(FB91&lt;&gt;"",$EW91=$EW$65,DW91=$DW$63,FB91&gt;46112),"●"," ")</f>
        <v xml:space="preserve"> </v>
      </c>
      <c r="FZ91" s="1234" t="str">
        <f t="shared" ref="FZ91:FZ92" si="97">IF(AND(FC91&lt;&gt;"",$EW91=$EW$65,OR(FC91&lt;45748,FC91&gt;46112)),"●"," ")</f>
        <v xml:space="preserve"> </v>
      </c>
      <c r="GA91" s="1234">
        <f>COUNTIFS(FU91:FZ91,"●")</f>
        <v>0</v>
      </c>
      <c r="GB91" s="1227"/>
      <c r="GC91" s="1234" t="str">
        <f>IF(AND(EY91&lt;&gt;"",EX91&lt;&gt;""),IF(EY91-EX91&lt;0,"●"," ")," ")</f>
        <v xml:space="preserve"> </v>
      </c>
      <c r="GD91" s="1234" t="str">
        <f>IF(AND(EZ91&lt;&gt;"",EX91&lt;&gt;""),IF(EZ91-EX91&lt;0,"●"," ")," ")</f>
        <v xml:space="preserve"> </v>
      </c>
      <c r="GE91" s="1234" t="str">
        <f>IF(AND(FA91&lt;&gt;"",EX91&lt;&gt;"",$DF91=$DF$63),IF(FA91-EX91&lt;0,"●"," ")," ")</f>
        <v xml:space="preserve"> </v>
      </c>
      <c r="GF91" s="1234" t="str">
        <f>IF(AND(FC91&lt;&gt;"",EX91&lt;&gt;""),IF(FC91-EX91&lt;0,"●"," ")," ")</f>
        <v xml:space="preserve"> </v>
      </c>
      <c r="GG91" s="1234" t="str">
        <f>IF(AND(EZ91&lt;&gt;"",EY91&lt;&gt;""),IF(EZ91-EY91&lt;0,"●"," ")," ")</f>
        <v xml:space="preserve"> </v>
      </c>
      <c r="GH91" s="1234" t="str">
        <f>IF(AND(FA91&lt;&gt;"",EY91&lt;&gt;"",$DF91=$DF$63),IF(FA91-EY91&lt;0,"●"," ")," ")</f>
        <v xml:space="preserve"> </v>
      </c>
      <c r="GI91" s="1234" t="str">
        <f>IF(AND(FC91&lt;&gt;"",EY91&lt;&gt;""),IF(FC91-EY91&lt;0,"●"," ")," ")</f>
        <v xml:space="preserve"> </v>
      </c>
      <c r="GJ91" s="1234" t="str">
        <f>IF(AND(FA91&lt;&gt;"",EZ91&lt;&gt;"",$DF91=$DF$63),IF(FA91-EZ91&lt;0,"●"," ")," ")</f>
        <v xml:space="preserve"> </v>
      </c>
      <c r="GK91" s="1234" t="str">
        <f>IF(AND(FC91&lt;&gt;"",EZ91&lt;&gt;""),IF(FC91-EZ91&lt;0,"●"," ")," ")</f>
        <v xml:space="preserve"> </v>
      </c>
      <c r="GL91" s="1234" t="str">
        <f>IF(AND(FC91&lt;&gt;"",FA91&lt;&gt;"",$DF91=$DF$63),IF(FC91-FA91&lt;0,"●"," ")," ")</f>
        <v xml:space="preserve"> </v>
      </c>
      <c r="GM91" s="1234" t="str">
        <f>IF(AND(FC91&lt;&gt;"",FB91&lt;&gt;""),IF(FC91-FB91&lt;0,"●"," ")," ")</f>
        <v xml:space="preserve"> </v>
      </c>
      <c r="GN91" s="1234">
        <f>COUNTIFS(GC91:GM91,"●")</f>
        <v>0</v>
      </c>
    </row>
    <row r="92" spans="1:196" s="100" customFormat="1" ht="30" customHeight="1" thickTop="1" thickBot="1">
      <c r="A92" s="1208">
        <f>【A票】【D票】!$D$10</f>
        <v>0</v>
      </c>
      <c r="B92" s="1212">
        <f>【A票】【D票】!$H$10</f>
        <v>0</v>
      </c>
      <c r="C92" s="1213" t="str">
        <f>【A票】【D票】!$K$10</f>
        <v xml:space="preserve"> </v>
      </c>
      <c r="D92" s="1214">
        <f t="shared" ref="D92:D155" si="98">ROW()-91</f>
        <v>1</v>
      </c>
      <c r="E92" s="914"/>
      <c r="F92" s="467"/>
      <c r="G92" s="468"/>
      <c r="H92" s="224" t="str">
        <f>IF(AND(COUNTA(J92:T92,Z92,AB92,AD92,AG92,AH92,AK92,BY92:CE92,CG92:CQ92,CT92:DB92,DF92:DK92,DN92:DU92,DW92:DZ92,EO92:ER92)&gt;0,COUNTA(F92:G92)&lt;2),"左欄←は必須回答",IF(COUNTA(F92:G92)=1,"左欄←は必須回答",IF(AND(F92=F$65,OR(COUNTA(I92,Z92,AA92,AB92,AD92,AF92,AG92,AH92,AK92)&gt;0,COUNTA(J92:T92,X92)&gt;0)),"2人目以降の被虐待者のため問1～4まで記入不要"," ")))</f>
        <v xml:space="preserve"> </v>
      </c>
      <c r="I92" s="704"/>
      <c r="J92" s="117"/>
      <c r="K92" s="117"/>
      <c r="L92" s="117"/>
      <c r="M92" s="117"/>
      <c r="N92" s="117"/>
      <c r="O92" s="117"/>
      <c r="P92" s="117"/>
      <c r="Q92" s="117"/>
      <c r="R92" s="117"/>
      <c r="S92" s="117"/>
      <c r="T92" s="254"/>
      <c r="U92" s="646"/>
      <c r="V92" s="646"/>
      <c r="W92" s="114"/>
      <c r="X92" s="254"/>
      <c r="Y92" s="224" t="str">
        <f t="shared" si="63"/>
        <v xml:space="preserve"> </v>
      </c>
      <c r="Z92" s="579"/>
      <c r="AA92" s="704"/>
      <c r="AB92" s="119"/>
      <c r="AC92" s="224" t="str">
        <f>IF(OR(AND(Z92&lt;&gt;Z$65,COUNTA(AB92)&gt;0),AND(Z92=Z$65,COUNTA(AB92)=0)),"C)立入調査による事実確認→3)警察の同行を記入 ",
IF(AND(OR(F92=F$63,F92=F$64),COUNTA(Z92:Z92)&lt;1),"問3記入漏れ",
IF(AND(OR(F92=F$63,F92=F$64),AND(OR(Z92=$Z$63,Z92=$Z$64,Z92=$Z$65),COUNTA(Z92:AA92)&lt;2)),"問3記入漏れ",
IF(AND(OR(F92=F$63,F92=F$64),AND(OR(Z92=$Z$66,Z92=$Z$67),COUNTA(AA92:AA92)=1)),"1)事実確認行っていない、日付不要",
IF(AND(G92=G$65,OR(Z92=Z$66,Z92=Z$67)),"対象年度以前に事実確認をした虐待事例のみ回答"," ")))))</f>
        <v xml:space="preserve"> </v>
      </c>
      <c r="AD92" s="115"/>
      <c r="AE92" s="473"/>
      <c r="AF92" s="704"/>
      <c r="AG92" s="727"/>
      <c r="AH92" s="727"/>
      <c r="AI92" s="727"/>
      <c r="AJ92" s="727"/>
      <c r="AK92" s="475"/>
      <c r="AL92" s="727"/>
      <c r="AM92" s="727"/>
      <c r="AN92" s="727"/>
      <c r="AO92" s="727"/>
      <c r="AP92" s="727"/>
      <c r="AQ92" s="727"/>
      <c r="AR92" s="727"/>
      <c r="AS92" s="727"/>
      <c r="AT92" s="727"/>
      <c r="AU92" s="727"/>
      <c r="AV92" s="727"/>
      <c r="AW92" s="727"/>
      <c r="AX92" s="727"/>
      <c r="AY92" s="727"/>
      <c r="AZ92" s="727"/>
      <c r="BA92" s="727"/>
      <c r="BB92" s="727"/>
      <c r="BC92" s="641"/>
      <c r="BD92" s="727"/>
      <c r="BE92" s="727"/>
      <c r="BF92" s="727"/>
      <c r="BG92" s="727"/>
      <c r="BH92" s="727"/>
      <c r="BI92" s="727"/>
      <c r="BJ92" s="727"/>
      <c r="BK92" s="727"/>
      <c r="BL92" s="641"/>
      <c r="BM92" s="727"/>
      <c r="BN92" s="727"/>
      <c r="BO92" s="727"/>
      <c r="BP92" s="727"/>
      <c r="BQ92" s="727"/>
      <c r="BR92" s="641"/>
      <c r="BS92" s="727"/>
      <c r="BT92" s="727"/>
      <c r="BU92" s="727"/>
      <c r="BV92" s="475"/>
      <c r="BW92" s="224" t="str">
        <f>IF(AND(OR(Z92=Z$66,Z92=Z$67,Z92=""),COUNTA(AD92:BV92)&gt;0),"問3事実確認行っていない→記入不要",
IF(AND(OR(Z92=Z$63,Z92=Z$64,Z92=Z$65),AD92=""),"問3事実確認を行った→問4_1)調査の結果に記入",
IF(AND(AD92=AD$63,COUNTA(AF92:AI92,AL92:BB92,BD92:BK92,BM92:BQ92,BS92:BU92)&lt;37),"問4_2)～問4_6)_5の回答漏れがあります",
IF(AND(OR(AD92=AD$64,AD92=AD$65),COUNTA(AF92:BV92)&gt;0),"問4_1)虐待があったといえない→2)～6)記入不要",
IF(AND(G92=G$65,OR(AD92=AD$64,AD92=AD$65)),"要確認事項「対応時期」で選択肢cとした場合、虐待の事実が認められた事例のみ回答",
IF(AND(AD92=AD$65,AE92=""),"虐待の判断に至らなかった理由を記入",
IF(AND(F92=F$64,AG92=1),"被虐待者が複数いる事例を選択中→被虐待者人数確認"," ")))))))</f>
        <v xml:space="preserve"> </v>
      </c>
      <c r="BX92" s="471">
        <f t="shared" ref="BX92:BX122" si="99">D92</f>
        <v>1</v>
      </c>
      <c r="BY92" s="117"/>
      <c r="BZ92" s="117"/>
      <c r="CA92" s="117"/>
      <c r="CB92" s="117"/>
      <c r="CC92" s="117"/>
      <c r="CD92" s="473"/>
      <c r="CE92" s="236"/>
      <c r="CF92" s="224" t="str">
        <f t="shared" si="66"/>
        <v xml:space="preserve"> </v>
      </c>
      <c r="CG92" s="116"/>
      <c r="CH92" s="117"/>
      <c r="CI92" s="117"/>
      <c r="CJ92" s="117"/>
      <c r="CK92" s="472"/>
      <c r="CL92" s="472"/>
      <c r="CM92" s="472"/>
      <c r="CN92" s="472"/>
      <c r="CO92" s="117"/>
      <c r="CP92" s="253"/>
      <c r="CQ92" s="120"/>
      <c r="CR92" s="224" t="str" cm="1">
        <f t="array" ref="CR92">IF(AND(SUM(COUNTIF(CG92:CM92,{"*不明*","*その他*"})+COUNTIF(CO92:CP92,{"*不明*","*その他*"}))&gt;0,CQ92=""),"その他・不明の場合,10)具体的内容、理由を記入",IF(OR(AND(CI92=CI$65,COUNTA(CJ92:CM92)&lt;4),AND(OR(CI92=CI$63,CI92=CI$64,CI92=CI$66,CI92=CI$67,CI92=CI$68,CI92=""),COUNTA(CJ92:CM92)&gt;0)),"3)介護保険認定済→要介護度、認知症自立度、寝たきり度、介護保険サービス記入",IF(OR(AND(OR(CM92=CM$63,CM92=CM$64),CN92=""),AND(OR(CM92=CM$65,CM92=CM$66),CN92&lt;&gt;"")),"7)介護保険サービス受けている/過去受けていた→具体的内容記入"," ")))</f>
        <v xml:space="preserve"> </v>
      </c>
      <c r="CS92" s="224" t="str">
        <f>IF(AND(CO92=CO$63,CP92=CP$63),"8)虐待者とのみ同居で、9)家族形態が単独世帯",IF(AND(CO92=CO$64,CP92=CP$63),"8)虐待者及び他家族と同居で、9)家族形態が単独世帯",IF(AND(CO92=CO$64,CP92=CP$64),"8)虐待者及び他家族と同居で、9)家族形態が夫婦のみ世帯"," ")))</f>
        <v xml:space="preserve"> </v>
      </c>
      <c r="CT92" s="116"/>
      <c r="CU92" s="473"/>
      <c r="CV92" s="117"/>
      <c r="CW92" s="117"/>
      <c r="CX92" s="253"/>
      <c r="CY92" s="117"/>
      <c r="CZ92" s="117"/>
      <c r="DA92" s="253"/>
      <c r="DB92" s="117"/>
      <c r="DC92" s="224" t="str">
        <f t="shared" ref="DC92:DC155" si="100">IF(OR(AND(OR(CT92=CT$71,CT92=CT$72),COUNTA(CU92)&lt;1),AND(OR(CW92=CW$71,CW92=CW$72),COUNTA(CX92)&lt;1),AND(OR(CZ92=CZ$71,CZ92=CZ$72),COUNTA(DA92)&lt;1)),"その他、不明→具体的内容",IF(OR(AND(AND(CT92&lt;&gt;CT$71,CT92&lt;&gt;CT$72),COUNTA(CU92)&gt;0),AND(AND(CW92&lt;&gt;CW$71,CW92&lt;&gt;CW$72),COUNTA(CX92)&gt;0),AND(AND(CZ92&lt;&gt;CZ$71,CZ92&lt;&gt;CZ$72),COUNTA(DA92)&gt;0)),"その他、不明→具体的内容"," "))</f>
        <v xml:space="preserve"> </v>
      </c>
      <c r="DD92" s="224" t="str">
        <f t="shared" ref="DD92:DD155" si="101">IF(AND(CG92=CG$63,OR(CT92=CT$63,CW92=CW$63,CZ92=CZ$63)),"被虐待者が男性で虐待者が夫",IF(AND(CG92=CG$64,OR(CT92=CT$64,CW92=CW$64,CZ92=CZ$64)),"被虐待者が女性で虐待者が妻",IF(AND(COUNTA(CT92)-COUNTA(CV92)=0,COUNTA(CW92)-COUNTA(CY92)=0,COUNTA(CZ92)-COUNTA(DB92)=0)," ","続柄、年齢を記入")))</f>
        <v xml:space="preserve"> </v>
      </c>
      <c r="DE92" s="224" t="str">
        <f>IF(OR(AND(AD92=AD$63,COUNTA(CG92,CH92,CI92,CO92,CP92,CT92,CV92)&lt;7),AND(OR(AD92=AD$64,AD92=AD$65,AND(OR(F92=F$63,F92=F$64),AD92="")),COUNTA(CG92,CH92,CI92,CO92,CP92,CT92,CV92,CW92,CY92,CZ92,DB92)&gt;0)),"問4_1)「虐待を受けたと判断」の場合→問6に記入",
IF(AND(F92=F$65,COUNTA(CG92:CI92,CO92:CP92,CT92,CV92)&lt;7),"2人目以降の被虐待者につき、記入必要",
IF(AND(AH92=1,COUNTA(CT92,CV92)&lt;2),"問4_4)虐待者1人で虐待者属性1人分の記入不足",
IF(AND(AH92=1,COUNTA(CW92,CY92)&gt;1),"問4_4)虐待者1人で虐待者属性2人目に記入あり",
IF(AND(AH92&lt;=2,COUNTA(CZ92,DB92)&gt;1),"問4_4)虐待者2人以下で3人目に記入あり",
IF(AND(AH92=2,COUNTA(CT92,CV92,CW92,CY92)&lt;4),"問4_4)虐待者2人で虐待者属性2人分の記入不足",
IF(AND(AH92&gt;=3,COUNTA(CT92,CV92,CW92,CY92,CZ92,DB92)&lt;6),"問4_4)虐待者3人以上で虐待者属性3人分の記入不足",
IF(AND(COUNTA(F92:G92,I92:X92,Z92:AB92,AD92:AK92)=0,COUNTA(CG92:CQ92,CT92:DB92)&gt;0),"虐待事例の場合のみ回答"," "))))))))</f>
        <v xml:space="preserve"> </v>
      </c>
      <c r="DF92" s="121"/>
      <c r="DG92" s="114"/>
      <c r="DH92" s="704"/>
      <c r="DI92" s="119"/>
      <c r="DJ92" s="187"/>
      <c r="DK92" s="254"/>
      <c r="DL92" s="224" t="str">
        <f>IF(AND(DF92=DF$63,COUNTA(DH92,DI92,DK92)&lt;&gt;3),"問7_1-1)で「a)分離」とした場合は1-2)～2-2)まで回答",
IF(AND(OR(DF92=DF$64,DF92=DF$65,DF92=DF$66,DF92=DF$67),COUNTA(DH92,DI92,DK92)&gt;0),"問7_1-1)で「a)分離」以外を選択した場合は1-2)～2-2)は回答不要",
IF(OR(AND(DF92=DF$67,COUNTA(DG92)=0),AND(DF92&lt;&gt;DF$67,COUNTA(DG92)&gt;0)),"その他→具体的内容",
IF(OR(AND(OR(DI92=DI$65,DI92=DI$69),COUNTA(DJ92)=0),AND(OR(DI92=DI$63,DI92=DI$64,DI92=DI$66,DI92=DI$67,DI92=DI$68),COUNTA(DJ92)&gt;0)),"「緊急一時保護」「その他」の場合、具体的内容を記入（※「緊急一時保護」の場合は保護先及び利用事業・制度等を記入）",
IF(AND(COUNTA(DI92:DK92)&lt;&gt;0,DF92=""),"問7_1-1)分離の有無を記入"," ")))))</f>
        <v xml:space="preserve"> </v>
      </c>
      <c r="DM92" s="224" t="str">
        <f>IF(OR(AND(DF92=DF$64,COUNTA(DN92)&lt;1),AND(OR(DF92=DF$63,DF92=DF$65,DF92=DF$66,DF92=DF$67),COUNTA(DN92)&gt;0)),"問7_1)｢分離をしていない場合｣のみ3)の対応内容を記入",IF(AND(DN92&lt;&gt;"",DF92=""),"問7_1-1)分離の有無を記入"," "))</f>
        <v xml:space="preserve"> </v>
      </c>
      <c r="DN92" s="474"/>
      <c r="DO92" s="117"/>
      <c r="DP92" s="117"/>
      <c r="DQ92" s="117"/>
      <c r="DR92" s="117"/>
      <c r="DS92" s="117"/>
      <c r="DT92" s="254"/>
      <c r="DU92" s="476"/>
      <c r="DV92" s="224" t="str">
        <f>IF(OR(AND(DN92="",COUNTA(DO92:DT92)&gt;0),AND(DN92=DN$64,COUNTA(DO92:DT92)&gt;0),AND(DN92=DN$63,COUNTA(DO92:DT92)&lt;1)),"経過観察以外の対応を行った場合→詳細内容を記入",
IF(AND(COUNTA(DT92)=1,COUNTA(DU92)=0),"その他→具体的内容を記入",
IF(AND(OR(CM92=CM$63,CM92=CM$64),DQ92=DQ$63),"問6_7)で「介護サービスを受けている」、「過去受けていたが判断時点では受けていない」→c）は不可",
IF(AND(CM92=CM$65,DR92=DR$63),"問6_7)で「過去も含めて受けていない」→d)は不可",IF(AND(DQ92=DQ$63,DR92=DR$63),"c)とd)は同時に「有」にできません",
IF(AND(OR(CI92=CI$63,CI92=CI$64,CI92=CI$66,CI92=CI$67,CI92=CI$68),DR92=DR$63),"問6_3)で「認定済み」以外の回答→d)は不可"," "))))))</f>
        <v xml:space="preserve"> </v>
      </c>
      <c r="DW92" s="115"/>
      <c r="DX92" s="470"/>
      <c r="DY92" s="117"/>
      <c r="DZ92" s="704"/>
      <c r="EA92" s="224" t="str">
        <f>IF(AND(OR(DW92=DW$64,DW92=DW$65),DX92=""),"4-1)で「調査対象年度内に成年後見制度開始済」「利用手続き中」の場合、4-2)を回答",
IF(AND(OR(DW92=DW$63,DW92=DW$66,DW92=""),DX92&lt;&gt;""),"4-1)で「調査年度内に成年後見制度利用開始済」「利用手続き中」の場合のみ、4-2)に回答",
IF(AND(DW92&lt;&gt;"",DY92=""),"4-3)日常生活自立支援事業の開始の有無に記入",
" ")))</f>
        <v xml:space="preserve"> </v>
      </c>
      <c r="EB92" s="906"/>
      <c r="EC92" s="904"/>
      <c r="ED92" s="904"/>
      <c r="EE92" s="904"/>
      <c r="EF92" s="904"/>
      <c r="EG92" s="904"/>
      <c r="EH92" s="904"/>
      <c r="EI92" s="904"/>
      <c r="EJ92" s="904"/>
      <c r="EK92" s="905"/>
      <c r="EL92" s="80"/>
      <c r="EM92" s="224" t="str">
        <f t="shared" ref="EM92:EM155" si="102">IF(AND(AD92=AD$63,COUNTA(EB92:EK92)&lt;10),"問7_5)養護者支援の取組記載漏れ"," ")</f>
        <v xml:space="preserve"> </v>
      </c>
      <c r="EN92" s="224" t="str">
        <f>IF(OR(AND(AD92=AD$63,COUNTA(DF92,DW92,DY92,EB92:EK92)&lt;13),AND(OR(AD92=AD$64,AD92=AD$65,AND(OR(F92=F$63,F92=F$64),AD92="")),COUNTA(DF92,DW92,DY92,EB92:EK92)&gt;0)),"問4_1)「虐待を受けたと判断」の場合→問7に記入",IF(AND(F92=F$65,COUNTA(DF92,DW92,DY92,EB92:EK92)&lt;13),"2人目以降の被虐待者につき、記入必要",IF(AND(COUNTA(F92:G92,I92:X92,Z92:AB92,AD92:AK92)=0,COUNTA(DF92:DK92,DN92:DU92,DW92:DZ92,EB92:EK92)&gt;0),"虐待事例の場合のみ回答"," ")))</f>
        <v xml:space="preserve"> </v>
      </c>
      <c r="EO92" s="115"/>
      <c r="EP92" s="1050"/>
      <c r="EQ92" s="473"/>
      <c r="ER92" s="117"/>
      <c r="ES92" s="1258">
        <f t="shared" ref="ES92:ES122" si="103">BX92</f>
        <v>1</v>
      </c>
      <c r="ET92" s="224" t="str">
        <f t="shared" ref="ET92:ET155" si="104">IF(OR(AND(AD92=AD$63,COUNTA(EO92)&lt;1),AND(OR(AD92=AD$64,AD92=AD$65,AND(OR(F92=F$63,F92=F$64),AD92="")),COUNTA(EO92)&gt;0),AND(EO92=$EO$64,EP92="")),"問4_1)「虐待を受けたと判断」の場合→問8に記入",IF(AND(F92=F$65,COUNTA(EO92)&lt;1),"2人目以降の被虐待者につき、記入必要",IF(AND(COUNTA(F92:G92,I92:X92,Z92:AB92,AD92:AK92)=0,COUNTA(EO92)&gt;0),"虐待事例の場合のみ回答"," ")))</f>
        <v xml:space="preserve"> </v>
      </c>
      <c r="EU92" s="477" t="str">
        <f t="shared" ref="EU92:EU155" si="105">IF(COUNTIF(H92," ")+COUNTIF(Y92," ")+COUNTIF(AC92," ")+COUNTIF(BW92," ")+COUNTIF(CF92," ")+COUNTIF(CR92," ")+COUNTIF(CS92," ")+COUNTIF(DC92:DE92," ")+COUNTIF(DL92:DM92," ")+COUNTIF(DV92," ")+COUNTIF(EA92," ")+COUNTIF(EM92:EN92," ")+COUNTIF(ET92, " ")&lt;17,"エラーが残っています","")</f>
        <v/>
      </c>
      <c r="EV92" s="1334" t="str">
        <f t="shared" si="76"/>
        <v xml:space="preserve"> </v>
      </c>
      <c r="EW92" s="1332" t="str">
        <f t="shared" ref="EW92:EW95" si="106">IF(G92&lt;&gt;"",G92,"")</f>
        <v/>
      </c>
      <c r="EX92" s="1275" t="str">
        <f t="shared" ref="EX92" si="107">IF(I92&lt;&gt;"",I92,"")</f>
        <v/>
      </c>
      <c r="EY92" s="1275" t="str">
        <f t="shared" ref="EY92" si="108">IF(AA92&lt;&gt;"",AA92,"")</f>
        <v/>
      </c>
      <c r="EZ92" s="1275" t="str">
        <f t="shared" ref="EZ92" si="109">IF(AF92&lt;&gt;"",AF92,"")</f>
        <v/>
      </c>
      <c r="FA92" s="1275" t="str">
        <f t="shared" ref="FA92" si="110">IF(DH92&lt;&gt;"",DH92,"")</f>
        <v/>
      </c>
      <c r="FB92" s="1275" t="str">
        <f t="shared" ref="FB92" si="111">IF(DZ92&lt;&gt;"",DZ92,"")</f>
        <v/>
      </c>
      <c r="FC92" s="1333" t="str">
        <f t="shared" ref="FC92" si="112">IF(EP92&lt;&gt;"",EP92,"")</f>
        <v/>
      </c>
      <c r="FE92" s="1234" t="str">
        <f t="shared" ref="FE92:FG93" si="113">IF(AND(EX92&lt;&gt;"",$EW92=$EW$63,OR(EX92&lt;45748,EX92&gt;46112)),"●"," ")</f>
        <v xml:space="preserve"> </v>
      </c>
      <c r="FF92" s="1234" t="str">
        <f t="shared" si="113"/>
        <v xml:space="preserve"> </v>
      </c>
      <c r="FG92" s="1234" t="str">
        <f t="shared" si="113"/>
        <v xml:space="preserve"> </v>
      </c>
      <c r="FH92" s="1234" t="str">
        <f>IF(AND(FA92&lt;&gt;"",$EW92=$EW$63,$DF92=$DF$63,OR(FA92&lt;45748,FA92&gt;46112)),"●"," ")</f>
        <v xml:space="preserve"> </v>
      </c>
      <c r="FI92" s="1234" t="str">
        <f>IF(AND(FB92&lt;&gt;"",$EW92=$EW$63,FB92&gt;46112),"●"," ")</f>
        <v xml:space="preserve"> </v>
      </c>
      <c r="FJ92" s="1234" t="str">
        <f>IF(AND(FC92&lt;&gt;"",$EW92=$EW$63,OR(FC92&lt;45748,FC92&gt;46112)),"●"," ")</f>
        <v xml:space="preserve"> </v>
      </c>
      <c r="FK92" s="1234">
        <f>COUNTIF(FE92:FJ92,"●")</f>
        <v>0</v>
      </c>
      <c r="FL92" s="1227"/>
      <c r="FM92" s="1234" t="str">
        <f>IF(AND(EX92&lt;&gt;"",$EW92=$EW$64,EX92&gt;=45748),"●"," ")</f>
        <v xml:space="preserve"> </v>
      </c>
      <c r="FN92" s="1234" t="str">
        <f>IF(AND(EY92&lt;&gt;"",$EW92=$EW$64,EY92&gt;46112),"●"," ")</f>
        <v xml:space="preserve"> </v>
      </c>
      <c r="FO92" s="1234" t="str">
        <f t="shared" si="89"/>
        <v xml:space="preserve"> </v>
      </c>
      <c r="FP92" s="1234" t="str">
        <f t="shared" si="90"/>
        <v xml:space="preserve"> </v>
      </c>
      <c r="FQ92" s="1234" t="str">
        <f>IF(AND(FB92&lt;&gt;"",$EW92=$EW$64,FB92&gt;46112),"●"," ")</f>
        <v xml:space="preserve"> </v>
      </c>
      <c r="FR92" s="1234" t="str">
        <f t="shared" si="91"/>
        <v xml:space="preserve"> </v>
      </c>
      <c r="FS92" s="1234">
        <f t="shared" si="92"/>
        <v>0</v>
      </c>
      <c r="FT92" s="1227"/>
      <c r="FU92" s="1234" t="str">
        <f t="shared" si="93"/>
        <v xml:space="preserve"> </v>
      </c>
      <c r="FV92" s="1234" t="str">
        <f t="shared" si="94"/>
        <v xml:space="preserve"> </v>
      </c>
      <c r="FW92" s="1234" t="str">
        <f t="shared" si="95"/>
        <v xml:space="preserve"> </v>
      </c>
      <c r="FX92" s="1234" t="str">
        <f>IF(AND(FA92&lt;&gt;"",$EW92=$EW$65,$DF92=$DF$63,OR(FA92&lt;45748,FA92&gt;46112)),"●"," ")</f>
        <v xml:space="preserve"> </v>
      </c>
      <c r="FY92" s="1234" t="str">
        <f>IF(AND(FB92&lt;&gt;"",$EW92=$EW$65,DW92=$DW$63,FB92&gt;46112),"●"," ")</f>
        <v xml:space="preserve"> </v>
      </c>
      <c r="FZ92" s="1234" t="str">
        <f t="shared" si="97"/>
        <v xml:space="preserve"> </v>
      </c>
      <c r="GA92" s="1234">
        <f>COUNTIFS(FU92:FZ92,"●")</f>
        <v>0</v>
      </c>
      <c r="GB92" s="1227"/>
      <c r="GC92" s="1234" t="str">
        <f>IF(AND(EY92&lt;&gt;"",EX92&lt;&gt;""),IF(EY92-EX92&lt;0,"●"," ")," ")</f>
        <v xml:space="preserve"> </v>
      </c>
      <c r="GD92" s="1234" t="str">
        <f>IF(AND(EZ92&lt;&gt;"",EX92&lt;&gt;""),IF(EZ92-EX92&lt;0,"●"," ")," ")</f>
        <v xml:space="preserve"> </v>
      </c>
      <c r="GE92" s="1234" t="str">
        <f>IF(AND(FA92&lt;&gt;"",EX92&lt;&gt;"",$DF92=$DF$63),IF(FA92-EX92&lt;0,"●"," ")," ")</f>
        <v xml:space="preserve"> </v>
      </c>
      <c r="GF92" s="1234" t="str">
        <f>IF(AND(FC92&lt;&gt;"",EX92&lt;&gt;""),IF(FC92-EX92&lt;0,"●"," ")," ")</f>
        <v xml:space="preserve"> </v>
      </c>
      <c r="GG92" s="1234" t="str">
        <f>IF(AND(EZ92&lt;&gt;"",EY92&lt;&gt;""),IF(EZ92-EY92&lt;0,"●"," ")," ")</f>
        <v xml:space="preserve"> </v>
      </c>
      <c r="GH92" s="1234" t="str">
        <f>IF(AND(FA92&lt;&gt;"",EY92&lt;&gt;"",$DF92=$DF$63),IF(FA92-EY92&lt;0,"●"," ")," ")</f>
        <v xml:space="preserve"> </v>
      </c>
      <c r="GI92" s="1234" t="str">
        <f>IF(AND(FC92&lt;&gt;"",EY92&lt;&gt;""),IF(FC92-EY92&lt;0,"●"," ")," ")</f>
        <v xml:space="preserve"> </v>
      </c>
      <c r="GJ92" s="1234" t="str">
        <f>IF(AND(FA92&lt;&gt;"",EZ92&lt;&gt;"",$DF92=$DF$63),IF(FA92-EZ92&lt;0,"●"," ")," ")</f>
        <v xml:space="preserve"> </v>
      </c>
      <c r="GK92" s="1234" t="str">
        <f>IF(AND(FC92&lt;&gt;"",EZ92&lt;&gt;""),IF(FC92-EZ92&lt;0,"●"," ")," ")</f>
        <v xml:space="preserve"> </v>
      </c>
      <c r="GL92" s="1234" t="str">
        <f>IF(AND(FC92&lt;&gt;"",FA92&lt;&gt;"",$DF92=$DF$63),IF(FC92-FA92&lt;0,"●"," ")," ")</f>
        <v xml:space="preserve"> </v>
      </c>
      <c r="GM92" s="1234" t="str">
        <f>IF(AND(FC92&lt;&gt;"",FB92&lt;&gt;""),IF(FC92-FB92&lt;0,"●"," ")," ")</f>
        <v xml:space="preserve"> </v>
      </c>
      <c r="GN92" s="1234">
        <f>COUNTIFS(GC92:GM92,"●")</f>
        <v>0</v>
      </c>
    </row>
    <row r="93" spans="1:196" s="100" customFormat="1" ht="28.5" customHeight="1" thickTop="1" thickBot="1">
      <c r="A93" s="1208">
        <f>【A票】【D票】!$D$10</f>
        <v>0</v>
      </c>
      <c r="B93" s="1212">
        <f>【A票】【D票】!$H$10</f>
        <v>0</v>
      </c>
      <c r="C93" s="1213" t="str">
        <f>【A票】【D票】!$K$10</f>
        <v xml:space="preserve"> </v>
      </c>
      <c r="D93" s="1214">
        <f t="shared" si="98"/>
        <v>2</v>
      </c>
      <c r="E93" s="1194"/>
      <c r="F93" s="467"/>
      <c r="G93" s="468"/>
      <c r="H93" s="224" t="str">
        <f t="shared" si="62"/>
        <v xml:space="preserve"> </v>
      </c>
      <c r="I93" s="704"/>
      <c r="J93" s="117"/>
      <c r="K93" s="117"/>
      <c r="L93" s="117"/>
      <c r="M93" s="117"/>
      <c r="N93" s="117"/>
      <c r="O93" s="117"/>
      <c r="P93" s="117"/>
      <c r="Q93" s="117"/>
      <c r="R93" s="117"/>
      <c r="S93" s="117"/>
      <c r="T93" s="254"/>
      <c r="U93" s="646"/>
      <c r="V93" s="646"/>
      <c r="W93" s="114"/>
      <c r="X93" s="254"/>
      <c r="Y93" s="224" t="str">
        <f t="shared" si="63"/>
        <v xml:space="preserve"> </v>
      </c>
      <c r="Z93" s="579"/>
      <c r="AA93" s="704"/>
      <c r="AB93" s="119"/>
      <c r="AC93" s="224" t="str">
        <f t="shared" ref="AC93:AC156" si="114">IF(OR(AND(Z93&lt;&gt;Z$65,COUNTA(AB93)&gt;0),AND(Z93=Z$65,COUNTA(AB93)=0)),"C)立入調査による事実確認→3)警察の同行を記入 ",
IF(AND(OR(F93=F$63,F93=F$64),COUNTA(Z93:Z93)&lt;1),"問3記入漏れ",
IF(AND(OR(F93=F$63,F93=F$64),AND(OR(Z93=$Z$63,Z93=$Z$64,Z93=$Z$65),COUNTA(Z93:AA93)&lt;2)),"問3記入漏れ",
IF(AND(OR(F93=F$63,F93=F$64),AND(OR(Z93=$Z$66,Z93=$Z$67),COUNTA(AA93:AA93)=1)),"1)事実確認行っていない、日付不要",
IF(AND(G93=G$65,OR(Z93=Z$66,Z93=Z$67)),"対象年度以前に事実確認をした虐待事例のみ回答"," ")))))</f>
        <v xml:space="preserve"> </v>
      </c>
      <c r="AD93" s="115"/>
      <c r="AE93" s="473"/>
      <c r="AF93" s="704"/>
      <c r="AG93" s="727"/>
      <c r="AH93" s="727"/>
      <c r="AI93" s="727"/>
      <c r="AJ93" s="727"/>
      <c r="AK93" s="475"/>
      <c r="AL93" s="727"/>
      <c r="AM93" s="727"/>
      <c r="AN93" s="727"/>
      <c r="AO93" s="727"/>
      <c r="AP93" s="727"/>
      <c r="AQ93" s="727"/>
      <c r="AR93" s="727"/>
      <c r="AS93" s="727"/>
      <c r="AT93" s="727"/>
      <c r="AU93" s="727"/>
      <c r="AV93" s="727"/>
      <c r="AW93" s="727"/>
      <c r="AX93" s="727"/>
      <c r="AY93" s="727"/>
      <c r="AZ93" s="727"/>
      <c r="BA93" s="727"/>
      <c r="BB93" s="727"/>
      <c r="BC93" s="641"/>
      <c r="BD93" s="727"/>
      <c r="BE93" s="727"/>
      <c r="BF93" s="727"/>
      <c r="BG93" s="727"/>
      <c r="BH93" s="727"/>
      <c r="BI93" s="727"/>
      <c r="BJ93" s="727"/>
      <c r="BK93" s="727"/>
      <c r="BL93" s="641"/>
      <c r="BM93" s="727"/>
      <c r="BN93" s="727"/>
      <c r="BO93" s="727"/>
      <c r="BP93" s="727"/>
      <c r="BQ93" s="727"/>
      <c r="BR93" s="641"/>
      <c r="BS93" s="727"/>
      <c r="BT93" s="727"/>
      <c r="BU93" s="727"/>
      <c r="BV93" s="475"/>
      <c r="BW93" s="224" t="str">
        <f t="shared" ref="BW93:BW156" si="115">IF(AND(OR(Z93=Z$66,Z93=Z$67,Z93=""),COUNTA(AD93:BV93)&gt;0),"問3事実確認行っていない→記入不要",
IF(AND(OR(Z93=Z$63,Z93=Z$64,Z93=Z$65),AD93=""),"問3事実確認を行った→問4_1)調査の結果に記入",
IF(AND(AD93=AD$63,COUNTA(AF93:AI93,AL93:BB93,BD93:BK93,BM93:BQ93,BS93:BU93)&lt;37),"問4_2)～問4_6)_5の回答漏れがあります",
IF(AND(OR(AD93=AD$64,AD93=AD$65),COUNTA(AF93:BV93)&gt;0),"問4_1)虐待があったといえない→2)～6)記入不要",
IF(AND(G93=G$65,OR(AD93=AD$64,AD93=AD$65)),"要確認事項「対応時期」で選択肢cとした場合、虐待の事実が認められた事例のみ回答",
IF(AND(AD93=AD$65,AE93=""),"虐待の判断に至らなかった理由を記入",
IF(AND(F93=F$64,AG93=1),"被虐待者が複数いる事例を選択中→被虐待者人数確認"," ")))))))</f>
        <v xml:space="preserve"> </v>
      </c>
      <c r="BX93" s="471">
        <f t="shared" si="99"/>
        <v>2</v>
      </c>
      <c r="BY93" s="117"/>
      <c r="BZ93" s="117"/>
      <c r="CA93" s="117"/>
      <c r="CB93" s="117"/>
      <c r="CC93" s="117"/>
      <c r="CD93" s="461"/>
      <c r="CE93" s="236"/>
      <c r="CF93" s="224" t="str">
        <f t="shared" si="66"/>
        <v xml:space="preserve"> </v>
      </c>
      <c r="CG93" s="116"/>
      <c r="CH93" s="117"/>
      <c r="CI93" s="117"/>
      <c r="CJ93" s="117"/>
      <c r="CK93" s="472"/>
      <c r="CL93" s="472"/>
      <c r="CM93" s="472"/>
      <c r="CN93" s="472"/>
      <c r="CO93" s="117"/>
      <c r="CP93" s="253"/>
      <c r="CQ93" s="120"/>
      <c r="CR93" s="224" t="str" cm="1">
        <f t="array" ref="CR93">IF(AND(SUM(COUNTIF(CG93:CM93,{"*不明*","*その他*"})+COUNTIF(CO93:CP93,{"*不明*","*その他*"}))&gt;0,CQ93=""),"その他・不明の場合,10)具体的内容、理由を記入",IF(OR(AND(CI93=CI$65,COUNTA(CJ93:CM93)&lt;4),AND(OR(CI93=CI$63,CI93=CI$64,CI93=CI$66,CI93=CI$67,CI93=CI$68,CI93=""),COUNTA(CJ93:CM93)&gt;0)),"3)介護保険認定済→要介護度、認知症自立度、寝たきり度、介護保険サービス記入",IF(OR(AND(OR(CM93=CM$63,CM93=CM$64),CN93=""),AND(OR(CM93=CM$65,CM93=CM$66),CN93&lt;&gt;"")),"7)介護保険サービス受けている/過去受けていた→具体的内容記入"," ")))</f>
        <v xml:space="preserve"> </v>
      </c>
      <c r="CS93" s="224" t="str">
        <f t="shared" ref="CS93:CS155" si="116">IF(AND(CO93=CO$63,CP93=CP$63),"8)虐待者とのみ同居で、9)家族形態が単独世帯",IF(AND(CO93=CO$64,CP93=CP$63),"8)虐待者及び他家族と同居で、9)家族形態が単独世帯",IF(AND(CO93=CO$64,CP93=CP$64),"8)虐待者及び他家族と同居で、9)家族形態が夫婦のみ世帯"," ")))</f>
        <v xml:space="preserve"> </v>
      </c>
      <c r="CT93" s="116"/>
      <c r="CU93" s="473"/>
      <c r="CV93" s="117"/>
      <c r="CW93" s="117"/>
      <c r="CX93" s="253"/>
      <c r="CY93" s="117"/>
      <c r="CZ93" s="117"/>
      <c r="DA93" s="253"/>
      <c r="DB93" s="117"/>
      <c r="DC93" s="224" t="str">
        <f t="shared" si="100"/>
        <v xml:space="preserve"> </v>
      </c>
      <c r="DD93" s="224" t="str">
        <f t="shared" si="101"/>
        <v xml:space="preserve"> </v>
      </c>
      <c r="DE93" s="224" t="str">
        <f t="shared" ref="DE93:DE156" si="117">IF(OR(AND(AD93=AD$63,COUNTA(CG93,CH93,CI93,CO93,CP93,CT93,CV93)&lt;7),AND(OR(AD93=AD$64,AD93=AD$65,AND(OR(F93=F$63,F93=F$64),AD93="")),COUNTA(CG93,CH93,CI93,CO93,CP93,CT93,CV93,CW93,CY93,CZ93,DB93)&gt;0)),"問4_1)「虐待を受けたと判断」の場合→問6に記入",
IF(AND(F93=F$65,COUNTA(CG93:CI93,CO93:CP93,CT93,CV93)&lt;7),"2人目以降の被虐待者につき、記入必要",
IF(AND(AH93=1,COUNTA(CT93,CV93)&lt;2),"問4_4)虐待者1人で虐待者属性1人分の記入不足",
IF(AND(AH93=1,COUNTA(CW93,CY93)&gt;1),"問4_4)虐待者1人で虐待者属性2人目に記入あり",
IF(AND(AH93&lt;=2,COUNTA(CZ93,DB93)&gt;1),"問4_4)虐待者2人以下で3人目に記入あり",
IF(AND(AH93=2,COUNTA(CT93,CV93,CW93,CY93)&lt;4),"問4_4)虐待者2人で虐待者属性2人分の記入不足",
IF(AND(AH93&gt;=3,COUNTA(CT93,CV93,CW93,CY93,CZ93,DB93)&lt;6),"問4_4)虐待者3人以上で虐待者属性3人分の記入不足",
IF(AND(COUNTA(F93:G93,I93:X93,Z93:AB93,AD93:AK93)=0,COUNTA(CG93:CQ93,CT93:DB93)&gt;0),"虐待事例の場合のみ回答"," "))))))))</f>
        <v xml:space="preserve"> </v>
      </c>
      <c r="DF93" s="121"/>
      <c r="DG93" s="114"/>
      <c r="DH93" s="704"/>
      <c r="DI93" s="119"/>
      <c r="DJ93" s="187"/>
      <c r="DK93" s="254"/>
      <c r="DL93" s="224" t="str">
        <f t="shared" ref="DL93:DL156" si="118">IF(AND(DF93=DF$63,COUNTA(DH93,DI93,DK93)&lt;&gt;3),"問7_1-1)で「a)分離」とした場合は1-2)～2-2)まで回答",
IF(AND(OR(DF93=DF$64,DF93=DF$65,DF93=DF$66,DF93=DF$67),COUNTA(DH93,DI93,DK93)&gt;0),"問7_1-1)で「a)分離」以外を選択した場合は1-2)～2-2)は回答不要",
IF(OR(AND(DF93=DF$67,COUNTA(DG93)=0),AND(DF93&lt;&gt;DF$67,COUNTA(DG93)&gt;0)),"その他→具体的内容",
IF(OR(AND(OR(DI93=DI$65,DI93=DI$69),COUNTA(DJ93)=0),AND(OR(DI93=DI$63,DI93=DI$64,DI93=DI$66,DI93=DI$67,DI93=DI$68),COUNTA(DJ93)&gt;0)),"「緊急一時保護」「その他」の場合、具体的内容を記入（※「緊急一時保護」の場合は保護先及び利用事業・制度等を記入）",
IF(AND(COUNTA(DI93:DK93)&lt;&gt;0,DF93=""),"問7_1-1)分離の有無を記入"," ")))))</f>
        <v xml:space="preserve"> </v>
      </c>
      <c r="DM93" s="224" t="str">
        <f t="shared" ref="DM93:DM155" si="119">IF(OR(AND(DF93=DF$64,COUNTA(DN93)&lt;1),AND(OR(DF93=DF$63,DF93=DF$65,DF93=DF$66,DF93=DF$67),COUNTA(DN93)&gt;0)),"問7_1)｢分離をしていない場合｣のみ3)の対応内容を記入",IF(AND(DN93&lt;&gt;"",DF93=""),"問7_1-1)分離の有無を記入"," "))</f>
        <v xml:space="preserve"> </v>
      </c>
      <c r="DN93" s="474"/>
      <c r="DO93" s="117"/>
      <c r="DP93" s="117"/>
      <c r="DQ93" s="117"/>
      <c r="DR93" s="117"/>
      <c r="DS93" s="117"/>
      <c r="DT93" s="254"/>
      <c r="DU93" s="476"/>
      <c r="DV93" s="224" t="str">
        <f t="shared" ref="DV93:DV156" si="120">IF(OR(AND(DN93="",COUNTA(DO93:DT93)&gt;0),AND(DN93=DN$64,COUNTA(DO93:DT93)&gt;0),AND(DN93=DN$63,COUNTA(DO93:DT93)&lt;1)),"経過観察以外の対応を行った場合→詳細内容を記入",
IF(AND(COUNTA(DT93)=1,COUNTA(DU93)=0),"その他→具体的内容を記入",
IF(AND(OR(CM93=CM$63,CM93=CM$64),DQ93=DQ$63),"問6_7)で「介護サービスを受けている」、「過去受けていたが判断時点では受けていない」→c）は不可",
IF(AND(CM93=CM$65,DR93=DR$63),"問6_7)で「過去も含めて受けていない」→d)は不可",IF(AND(DQ93=DQ$63,DR93=DR$63),"c)とd)は同時に「有」にできません",
IF(AND(OR(CI93=CI$63,CI93=CI$64,CI93=CI$66,CI93=CI$67,CI93=CI$68),DR93=DR$63),"問6_3)で「認定済み」以外の回答→d)は不可"," "))))))</f>
        <v xml:space="preserve"> </v>
      </c>
      <c r="DW93" s="115"/>
      <c r="DX93" s="470"/>
      <c r="DY93" s="117"/>
      <c r="DZ93" s="704"/>
      <c r="EA93" s="224" t="str">
        <f t="shared" ref="EA93:EA156" si="121">IF(AND(OR(DW93=DW$64,DW93=DW$65),DX93=""),"4-1)で「調査対象年度内に成年後見制度開始済」「利用手続き中」の場合、4-2)を回答",
IF(AND(OR(DW93=DW$63,DW93=DW$66,DW93=""),DX93&lt;&gt;""),"4-1)で「調査年度内に成年後見制度利用開始済」「利用手続き中」の場合のみ、4-2)に回答",
IF(AND(DW93&lt;&gt;"",DY93=""),"4-3)日常生活自立支援事業の開始の有無に記入",
" ")))</f>
        <v xml:space="preserve"> </v>
      </c>
      <c r="EB93" s="906"/>
      <c r="EC93" s="904"/>
      <c r="ED93" s="904"/>
      <c r="EE93" s="904"/>
      <c r="EF93" s="904"/>
      <c r="EG93" s="904"/>
      <c r="EH93" s="904"/>
      <c r="EI93" s="904"/>
      <c r="EJ93" s="904"/>
      <c r="EK93" s="905"/>
      <c r="EL93" s="80"/>
      <c r="EM93" s="224" t="str">
        <f t="shared" si="102"/>
        <v xml:space="preserve"> </v>
      </c>
      <c r="EN93" s="224" t="str">
        <f t="shared" ref="EN93:EN155" si="122">IF(OR(AND(AD93=AD$63,COUNTA(DF93,DW93,DY93,EB93:EK93)&lt;13),AND(OR(AD93=AD$64,AD93=AD$65,AND(OR(F93=F$63,F93=F$64),AD93="")),COUNTA(DF93,DW93,DY93,EB93:EK93)&gt;0)),"問4_1)「虐待を受けたと判断」の場合→問7に記入",IF(AND(F93=F$65,COUNTA(DF93,DW93,DY93,EB93:EK93)&lt;13),"2人目以降の被虐待者につき、記入必要",IF(AND(COUNTA(F93:G93,I93:X93,Z93:AB93,AD93:AK93)=0,COUNTA(DF93:DK93,DN93:DU93,DW93:DZ93,EB93:EK93)&gt;0),"虐待事例の場合のみ回答"," ")))</f>
        <v xml:space="preserve"> </v>
      </c>
      <c r="EO93" s="115"/>
      <c r="EP93" s="1050"/>
      <c r="EQ93" s="473"/>
      <c r="ER93" s="117"/>
      <c r="ES93" s="1258">
        <f t="shared" si="103"/>
        <v>2</v>
      </c>
      <c r="ET93" s="224" t="str">
        <f t="shared" si="104"/>
        <v xml:space="preserve"> </v>
      </c>
      <c r="EU93" s="477" t="str">
        <f t="shared" si="105"/>
        <v/>
      </c>
      <c r="EV93" s="1334" t="str">
        <f t="shared" si="76"/>
        <v xml:space="preserve"> </v>
      </c>
      <c r="EW93" s="1332" t="str">
        <f t="shared" si="106"/>
        <v/>
      </c>
      <c r="EX93" s="1275" t="str">
        <f>IF(I93&lt;&gt;"",I93,"")</f>
        <v/>
      </c>
      <c r="EY93" s="1275" t="str">
        <f>IF(AA93&lt;&gt;"",AA93,"")</f>
        <v/>
      </c>
      <c r="EZ93" s="1275" t="str">
        <f t="shared" ref="EZ93" si="123">IF(AF93&lt;&gt;"",AF93,"")</f>
        <v/>
      </c>
      <c r="FA93" s="1275" t="str">
        <f t="shared" ref="FA93" si="124">IF(DH93&lt;&gt;"",DH93,"")</f>
        <v/>
      </c>
      <c r="FB93" s="1275" t="str">
        <f t="shared" ref="FB93" si="125">IF(DZ93&lt;&gt;"",DZ93,"")</f>
        <v/>
      </c>
      <c r="FC93" s="1333" t="str">
        <f t="shared" ref="FC93" si="126">IF(EP93&lt;&gt;"",EP93,"")</f>
        <v/>
      </c>
      <c r="FE93" s="1234" t="str">
        <f t="shared" si="113"/>
        <v xml:space="preserve"> </v>
      </c>
      <c r="FF93" s="1234" t="str">
        <f t="shared" si="113"/>
        <v xml:space="preserve"> </v>
      </c>
      <c r="FG93" s="1234" t="str">
        <f t="shared" si="113"/>
        <v xml:space="preserve"> </v>
      </c>
      <c r="FH93" s="1234" t="str">
        <f>IF(AND(FA93&lt;&gt;"",$EW93=$EW$63,$DF93=$DF$63,OR(FA93&lt;45748,FA93&gt;46112)),"●"," ")</f>
        <v xml:space="preserve"> </v>
      </c>
      <c r="FI93" s="1234" t="str">
        <f t="shared" ref="FI93:FI156" si="127">IF(AND(FB93&lt;&gt;"",$EW93=$EW$63,FB93&gt;46112),"●"," ")</f>
        <v xml:space="preserve"> </v>
      </c>
      <c r="FJ93" s="1234" t="str">
        <f t="shared" ref="FJ93" si="128">IF(AND(FC93&lt;&gt;"",$EW93=$EW$63,OR(FC93&lt;45748,FC93&gt;46112)),"●"," ")</f>
        <v xml:space="preserve"> </v>
      </c>
      <c r="FK93" s="1234">
        <f t="shared" ref="FK93:FK156" si="129">COUNTIF(FE93:FJ93,"●")</f>
        <v>0</v>
      </c>
      <c r="FL93" s="1227"/>
      <c r="FM93" s="1234" t="str">
        <f t="shared" ref="FM93:FM156" si="130">IF(AND(EX93&lt;&gt;"",$EW93=$EW$64,EX93&gt;=45748),"●"," ")</f>
        <v xml:space="preserve"> </v>
      </c>
      <c r="FN93" s="1234" t="str">
        <f t="shared" ref="FN93:FN156" si="131">IF(AND(EY93&lt;&gt;"",$EW93=$EW$64,EY93&gt;46112),"●"," ")</f>
        <v xml:space="preserve"> </v>
      </c>
      <c r="FO93" s="1234" t="str">
        <f>IF(AND(EZ93&lt;&gt;"",$EW93=$EW$64,OR(EZ93&lt;45748,EZ93&gt;46112)),"●"," ")</f>
        <v xml:space="preserve"> </v>
      </c>
      <c r="FP93" s="1234" t="str">
        <f>IF(AND(FA93&lt;&gt;"",$EW93=$EW$64,$DF93=$DF$63,OR(FA93&lt;45748,FA93&gt;46112)),"●"," ")</f>
        <v xml:space="preserve"> </v>
      </c>
      <c r="FQ93" s="1234" t="str">
        <f t="shared" ref="FQ93:FQ156" si="132">IF(AND(FB93&lt;&gt;"",$EW93=$EW$64,FB93&gt;46112),"●"," ")</f>
        <v xml:space="preserve"> </v>
      </c>
      <c r="FR93" s="1234" t="str">
        <f>IF(AND(FC93&lt;&gt;"",$EW93=$EW$64,OR(FC93&lt;45748,FC93&gt;46112)),"●"," ")</f>
        <v xml:space="preserve"> </v>
      </c>
      <c r="FS93" s="1234">
        <f>COUNTIFS(FM93:FR93,"●")</f>
        <v>0</v>
      </c>
      <c r="FT93" s="1227"/>
      <c r="FU93" s="1234" t="str">
        <f>IF(AND(EX93&lt;&gt;"",$EW93=$EW$65,OR(EX93&gt;=45748)),"●"," ")</f>
        <v xml:space="preserve"> </v>
      </c>
      <c r="FV93" s="1234" t="str">
        <f>IF(AND(EY93&lt;&gt;"",$EW93=$EW$65,OR(EY93&gt;=45748)),"●"," ")</f>
        <v xml:space="preserve"> </v>
      </c>
      <c r="FW93" s="1234" t="str">
        <f>IF(AND(EZ93&lt;&gt;"",$EW93=$EW$65,OR(EZ93&gt;=45748)),"●"," ")</f>
        <v xml:space="preserve"> </v>
      </c>
      <c r="FX93" s="1234" t="str">
        <f t="shared" ref="FX93:FX156" si="133">IF(AND(FA93&lt;&gt;"",$EW93=$EW$65,$DF93=$DF$63,OR(FA93&lt;45748,FA93&gt;46112)),"●"," ")</f>
        <v xml:space="preserve"> </v>
      </c>
      <c r="FY93" s="1234" t="str">
        <f t="shared" ref="FY93:FY156" si="134">IF(AND(FB93&lt;&gt;"",$EW93=$EW$65,DW93=$DW$63,FB93&gt;46112),"●"," ")</f>
        <v xml:space="preserve"> </v>
      </c>
      <c r="FZ93" s="1234" t="str">
        <f>IF(AND(FC93&lt;&gt;"",$EW93=$EW$65,OR(FC93&lt;45748,FC93&gt;46112)),"●"," ")</f>
        <v xml:space="preserve"> </v>
      </c>
      <c r="GA93" s="1234">
        <f t="shared" ref="GA93:GA156" si="135">COUNTIFS(FU93:FZ93,"●")</f>
        <v>0</v>
      </c>
      <c r="GB93" s="1227"/>
      <c r="GC93" s="1234" t="str">
        <f t="shared" ref="GC93:GC156" si="136">IF(AND(EY93&lt;&gt;"",EX93&lt;&gt;""),IF(EY93-EX93&lt;0,"●"," ")," ")</f>
        <v xml:space="preserve"> </v>
      </c>
      <c r="GD93" s="1234" t="str">
        <f t="shared" ref="GD93:GD156" si="137">IF(AND(EZ93&lt;&gt;"",EX93&lt;&gt;""),IF(EZ93-EX93&lt;0,"●"," ")," ")</f>
        <v xml:space="preserve"> </v>
      </c>
      <c r="GE93" s="1234" t="str">
        <f t="shared" ref="GE93:GE156" si="138">IF(AND(FA93&lt;&gt;"",EX93&lt;&gt;"",$DF93=$DF$63),IF(FA93-EX93&lt;0,"●"," ")," ")</f>
        <v xml:space="preserve"> </v>
      </c>
      <c r="GF93" s="1234" t="str">
        <f t="shared" ref="GF93:GF156" si="139">IF(AND(FC93&lt;&gt;"",EX93&lt;&gt;""),IF(FC93-EX93&lt;0,"●"," ")," ")</f>
        <v xml:space="preserve"> </v>
      </c>
      <c r="GG93" s="1234" t="str">
        <f t="shared" ref="GG93:GG156" si="140">IF(AND(EZ93&lt;&gt;"",EY93&lt;&gt;""),IF(EZ93-EY93&lt;0,"●"," ")," ")</f>
        <v xml:space="preserve"> </v>
      </c>
      <c r="GH93" s="1234" t="str">
        <f t="shared" ref="GH93:GH156" si="141">IF(AND(FA93&lt;&gt;"",EY93&lt;&gt;"",$DF93=$DF$63),IF(FA93-EY93&lt;0,"●"," ")," ")</f>
        <v xml:space="preserve"> </v>
      </c>
      <c r="GI93" s="1234" t="str">
        <f t="shared" ref="GI93:GI156" si="142">IF(AND(FC93&lt;&gt;"",EY93&lt;&gt;""),IF(FC93-EY93&lt;0,"●"," ")," ")</f>
        <v xml:space="preserve"> </v>
      </c>
      <c r="GJ93" s="1234" t="str">
        <f t="shared" ref="GJ93:GJ156" si="143">IF(AND(FA93&lt;&gt;"",EZ93&lt;&gt;"",$DF93=$DF$63),IF(FA93-EZ93&lt;0,"●"," ")," ")</f>
        <v xml:space="preserve"> </v>
      </c>
      <c r="GK93" s="1234" t="str">
        <f t="shared" ref="GK93:GK156" si="144">IF(AND(FC93&lt;&gt;"",EZ93&lt;&gt;""),IF(FC93-EZ93&lt;0,"●"," ")," ")</f>
        <v xml:space="preserve"> </v>
      </c>
      <c r="GL93" s="1234" t="str">
        <f t="shared" ref="GL93:GL156" si="145">IF(AND(FC93&lt;&gt;"",FA93&lt;&gt;"",$DF93=$DF$63),IF(FC93-FA93&lt;0,"●"," ")," ")</f>
        <v xml:space="preserve"> </v>
      </c>
      <c r="GM93" s="1234" t="str">
        <f t="shared" ref="GM93:GM156" si="146">IF(AND(FC93&lt;&gt;"",FB93&lt;&gt;""),IF(FC93-FB93&lt;0,"●"," ")," ")</f>
        <v xml:space="preserve"> </v>
      </c>
      <c r="GN93" s="1234">
        <f t="shared" ref="GN93:GN156" si="147">COUNTIFS(GC93:GM93,"●")</f>
        <v>0</v>
      </c>
    </row>
    <row r="94" spans="1:196" s="100" customFormat="1" ht="27" customHeight="1" thickTop="1" thickBot="1">
      <c r="A94" s="1208">
        <f>【A票】【D票】!$D$10</f>
        <v>0</v>
      </c>
      <c r="B94" s="1212">
        <f>【A票】【D票】!$H$10</f>
        <v>0</v>
      </c>
      <c r="C94" s="1213" t="str">
        <f>【A票】【D票】!$K$10</f>
        <v xml:space="preserve"> </v>
      </c>
      <c r="D94" s="1214">
        <f t="shared" si="98"/>
        <v>3</v>
      </c>
      <c r="E94" s="914"/>
      <c r="F94" s="467"/>
      <c r="G94" s="468"/>
      <c r="H94" s="224" t="str">
        <f t="shared" si="62"/>
        <v xml:space="preserve"> </v>
      </c>
      <c r="I94" s="704"/>
      <c r="J94" s="117"/>
      <c r="K94" s="117"/>
      <c r="L94" s="117"/>
      <c r="M94" s="117"/>
      <c r="N94" s="117"/>
      <c r="O94" s="117"/>
      <c r="P94" s="117"/>
      <c r="Q94" s="117"/>
      <c r="R94" s="117"/>
      <c r="S94" s="117"/>
      <c r="T94" s="254"/>
      <c r="U94" s="646"/>
      <c r="V94" s="646"/>
      <c r="W94" s="114"/>
      <c r="X94" s="254"/>
      <c r="Y94" s="224" t="str">
        <f t="shared" si="63"/>
        <v xml:space="preserve"> </v>
      </c>
      <c r="Z94" s="579"/>
      <c r="AA94" s="704"/>
      <c r="AB94" s="119"/>
      <c r="AC94" s="224" t="str">
        <f t="shared" si="114"/>
        <v xml:space="preserve"> </v>
      </c>
      <c r="AD94" s="115"/>
      <c r="AE94" s="253"/>
      <c r="AF94" s="704"/>
      <c r="AG94" s="727"/>
      <c r="AH94" s="727"/>
      <c r="AI94" s="727"/>
      <c r="AJ94" s="727"/>
      <c r="AK94" s="475"/>
      <c r="AL94" s="727"/>
      <c r="AM94" s="727"/>
      <c r="AN94" s="727"/>
      <c r="AO94" s="727"/>
      <c r="AP94" s="727"/>
      <c r="AQ94" s="727"/>
      <c r="AR94" s="727"/>
      <c r="AS94" s="727"/>
      <c r="AT94" s="727"/>
      <c r="AU94" s="727"/>
      <c r="AV94" s="727"/>
      <c r="AW94" s="727"/>
      <c r="AX94" s="727"/>
      <c r="AY94" s="727"/>
      <c r="AZ94" s="727"/>
      <c r="BA94" s="727"/>
      <c r="BB94" s="727"/>
      <c r="BC94" s="641"/>
      <c r="BD94" s="727"/>
      <c r="BE94" s="727"/>
      <c r="BF94" s="727"/>
      <c r="BG94" s="727"/>
      <c r="BH94" s="727"/>
      <c r="BI94" s="727"/>
      <c r="BJ94" s="727"/>
      <c r="BK94" s="727"/>
      <c r="BL94" s="641"/>
      <c r="BM94" s="727"/>
      <c r="BN94" s="727"/>
      <c r="BO94" s="727"/>
      <c r="BP94" s="727"/>
      <c r="BQ94" s="727"/>
      <c r="BR94" s="641"/>
      <c r="BS94" s="727"/>
      <c r="BT94" s="727"/>
      <c r="BU94" s="727"/>
      <c r="BV94" s="475"/>
      <c r="BW94" s="224" t="str">
        <f t="shared" si="115"/>
        <v xml:space="preserve"> </v>
      </c>
      <c r="BX94" s="471">
        <f t="shared" si="99"/>
        <v>3</v>
      </c>
      <c r="BY94" s="117"/>
      <c r="BZ94" s="117"/>
      <c r="CA94" s="117"/>
      <c r="CB94" s="117"/>
      <c r="CC94" s="117"/>
      <c r="CD94" s="461"/>
      <c r="CE94" s="236"/>
      <c r="CF94" s="224" t="str">
        <f t="shared" si="66"/>
        <v xml:space="preserve"> </v>
      </c>
      <c r="CG94" s="116"/>
      <c r="CH94" s="117"/>
      <c r="CI94" s="117"/>
      <c r="CJ94" s="117"/>
      <c r="CK94" s="472"/>
      <c r="CL94" s="472"/>
      <c r="CM94" s="472"/>
      <c r="CN94" s="472"/>
      <c r="CO94" s="117"/>
      <c r="CP94" s="253"/>
      <c r="CQ94" s="120"/>
      <c r="CR94" s="224" t="str" cm="1">
        <f t="array" ref="CR94">IF(AND(SUM(COUNTIF(CG94:CM94,{"*不明*","*その他*"})+COUNTIF(CO94:CP94,{"*不明*","*その他*"}))&gt;0,CQ94=""),"その他・不明の場合,10)具体的内容、理由を記入",IF(OR(AND(CI94=CI$65,COUNTA(CJ94:CM94)&lt;4),AND(OR(CI94=CI$63,CI94=CI$64,CI94=CI$66,CI94=CI$67,CI94=CI$68,CI94=""),COUNTA(CJ94:CM94)&gt;0)),"3)介護保険認定済→要介護度、認知症自立度、寝たきり度、介護保険サービス記入",IF(OR(AND(OR(CM94=CM$63,CM94=CM$64),CN94=""),AND(OR(CM94=CM$65,CM94=CM$66),CN94&lt;&gt;"")),"7)介護保険サービス受けている/過去受けていた→具体的内容記入"," ")))</f>
        <v xml:space="preserve"> </v>
      </c>
      <c r="CS94" s="224" t="str">
        <f t="shared" si="116"/>
        <v xml:space="preserve"> </v>
      </c>
      <c r="CT94" s="116"/>
      <c r="CU94" s="473"/>
      <c r="CV94" s="117"/>
      <c r="CW94" s="117"/>
      <c r="CX94" s="253"/>
      <c r="CY94" s="117"/>
      <c r="CZ94" s="117"/>
      <c r="DA94" s="253"/>
      <c r="DB94" s="117"/>
      <c r="DC94" s="224" t="str">
        <f t="shared" si="100"/>
        <v xml:space="preserve"> </v>
      </c>
      <c r="DD94" s="224" t="str">
        <f t="shared" si="101"/>
        <v xml:space="preserve"> </v>
      </c>
      <c r="DE94" s="224" t="str">
        <f t="shared" si="117"/>
        <v xml:space="preserve"> </v>
      </c>
      <c r="DF94" s="121"/>
      <c r="DG94" s="114"/>
      <c r="DH94" s="704"/>
      <c r="DI94" s="119"/>
      <c r="DJ94" s="187"/>
      <c r="DK94" s="254"/>
      <c r="DL94" s="224" t="str">
        <f t="shared" si="118"/>
        <v xml:space="preserve"> </v>
      </c>
      <c r="DM94" s="224" t="str">
        <f t="shared" si="119"/>
        <v xml:space="preserve"> </v>
      </c>
      <c r="DN94" s="474"/>
      <c r="DO94" s="117"/>
      <c r="DP94" s="117"/>
      <c r="DQ94" s="117"/>
      <c r="DR94" s="117"/>
      <c r="DS94" s="117"/>
      <c r="DT94" s="254"/>
      <c r="DU94" s="476"/>
      <c r="DV94" s="224" t="str">
        <f t="shared" si="120"/>
        <v xml:space="preserve"> </v>
      </c>
      <c r="DW94" s="115"/>
      <c r="DX94" s="470"/>
      <c r="DY94" s="117"/>
      <c r="DZ94" s="704"/>
      <c r="EA94" s="224" t="str">
        <f t="shared" si="121"/>
        <v xml:space="preserve"> </v>
      </c>
      <c r="EB94" s="906"/>
      <c r="EC94" s="904"/>
      <c r="ED94" s="904"/>
      <c r="EE94" s="904"/>
      <c r="EF94" s="904"/>
      <c r="EG94" s="904"/>
      <c r="EH94" s="904"/>
      <c r="EI94" s="904"/>
      <c r="EJ94" s="904"/>
      <c r="EK94" s="905"/>
      <c r="EL94" s="80"/>
      <c r="EM94" s="224" t="str">
        <f t="shared" si="102"/>
        <v xml:space="preserve"> </v>
      </c>
      <c r="EN94" s="224" t="str">
        <f t="shared" si="122"/>
        <v xml:space="preserve"> </v>
      </c>
      <c r="EO94" s="115"/>
      <c r="EP94" s="1050"/>
      <c r="EQ94" s="253"/>
      <c r="ER94" s="117"/>
      <c r="ES94" s="1258">
        <f t="shared" si="103"/>
        <v>3</v>
      </c>
      <c r="ET94" s="224" t="str">
        <f t="shared" si="104"/>
        <v xml:space="preserve"> </v>
      </c>
      <c r="EU94" s="477" t="str">
        <f t="shared" si="105"/>
        <v/>
      </c>
      <c r="EV94" s="1334" t="str">
        <f t="shared" si="76"/>
        <v xml:space="preserve"> </v>
      </c>
      <c r="EW94" s="1332" t="str">
        <f t="shared" si="106"/>
        <v/>
      </c>
      <c r="EX94" s="1275" t="str">
        <f t="shared" ref="EX94:EX157" si="148">IF(I94&lt;&gt;"",I94,"")</f>
        <v/>
      </c>
      <c r="EY94" s="1275" t="str">
        <f t="shared" ref="EY94:EY157" si="149">IF(AA94&lt;&gt;"",AA94,"")</f>
        <v/>
      </c>
      <c r="EZ94" s="1275" t="str">
        <f t="shared" ref="EZ94:EZ157" si="150">IF(AF94&lt;&gt;"",AF94,"")</f>
        <v/>
      </c>
      <c r="FA94" s="1275" t="str">
        <f t="shared" ref="FA94:FA157" si="151">IF(DH94&lt;&gt;"",DH94,"")</f>
        <v/>
      </c>
      <c r="FB94" s="1275" t="str">
        <f t="shared" ref="FB94:FB157" si="152">IF(DZ94&lt;&gt;"",DZ94,"")</f>
        <v/>
      </c>
      <c r="FC94" s="1333" t="str">
        <f t="shared" ref="FC94:FC157" si="153">IF(EP94&lt;&gt;"",EP94,"")</f>
        <v/>
      </c>
      <c r="FE94" s="1234" t="str">
        <f t="shared" ref="FE94:FE157" si="154">IF(AND(EX94&lt;&gt;"",$EW94=$EW$63,OR(EX94&lt;45748,EX94&gt;46112)),"●"," ")</f>
        <v xml:space="preserve"> </v>
      </c>
      <c r="FF94" s="1234" t="str">
        <f t="shared" ref="FF94:FF157" si="155">IF(AND(EY94&lt;&gt;"",$EW94=$EW$63,OR(EY94&lt;45748,EY94&gt;46112)),"●"," ")</f>
        <v xml:space="preserve"> </v>
      </c>
      <c r="FG94" s="1234" t="str">
        <f t="shared" ref="FG94:FG157" si="156">IF(AND(EZ94&lt;&gt;"",$EW94=$EW$63,OR(EZ94&lt;45748,EZ94&gt;46112)),"●"," ")</f>
        <v xml:space="preserve"> </v>
      </c>
      <c r="FH94" s="1234" t="str">
        <f t="shared" ref="FH94:FH157" si="157">IF(AND(FA94&lt;&gt;"",$EW94=$EW$63,$DF94=$DF$63,OR(FA94&lt;45748,FA94&gt;46112)),"●"," ")</f>
        <v xml:space="preserve"> </v>
      </c>
      <c r="FI94" s="1234" t="str">
        <f t="shared" si="127"/>
        <v xml:space="preserve"> </v>
      </c>
      <c r="FJ94" s="1234" t="str">
        <f t="shared" ref="FJ94:FJ157" si="158">IF(AND(FC94&lt;&gt;"",$EW94=$EW$63,OR(FC94&lt;45748,FC94&gt;46112)),"●"," ")</f>
        <v xml:space="preserve"> </v>
      </c>
      <c r="FK94" s="1234">
        <f t="shared" si="129"/>
        <v>0</v>
      </c>
      <c r="FL94" s="1227"/>
      <c r="FM94" s="1234" t="str">
        <f t="shared" si="130"/>
        <v xml:space="preserve"> </v>
      </c>
      <c r="FN94" s="1234" t="str">
        <f t="shared" si="131"/>
        <v xml:space="preserve"> </v>
      </c>
      <c r="FO94" s="1234" t="str">
        <f t="shared" ref="FO94:FO157" si="159">IF(AND(EZ94&lt;&gt;"",$EW94=$EW$64,OR(EZ94&lt;45748,EZ94&gt;46112)),"●"," ")</f>
        <v xml:space="preserve"> </v>
      </c>
      <c r="FP94" s="1234" t="str">
        <f t="shared" ref="FP94:FP157" si="160">IF(AND(FA94&lt;&gt;"",$EW94=$EW$64,$DF94=$DF$63,OR(FA94&lt;45748,FA94&gt;46112)),"●"," ")</f>
        <v xml:space="preserve"> </v>
      </c>
      <c r="FQ94" s="1234" t="str">
        <f t="shared" si="132"/>
        <v xml:space="preserve"> </v>
      </c>
      <c r="FR94" s="1234" t="str">
        <f t="shared" ref="FR94:FR157" si="161">IF(AND(FC94&lt;&gt;"",$EW94=$EW$64,OR(FC94&lt;45748,FC94&gt;46112)),"●"," ")</f>
        <v xml:space="preserve"> </v>
      </c>
      <c r="FS94" s="1234">
        <f t="shared" si="92"/>
        <v>0</v>
      </c>
      <c r="FT94" s="1227"/>
      <c r="FU94" s="1234" t="str">
        <f t="shared" ref="FU94:FU157" si="162">IF(AND(EX94&lt;&gt;"",$EW94=$EW$65,OR(EX94&gt;=45748)),"●"," ")</f>
        <v xml:space="preserve"> </v>
      </c>
      <c r="FV94" s="1234" t="str">
        <f t="shared" ref="FV94:FV157" si="163">IF(AND(EY94&lt;&gt;"",$EW94=$EW$65,OR(EY94&gt;=45748)),"●"," ")</f>
        <v xml:space="preserve"> </v>
      </c>
      <c r="FW94" s="1234" t="str">
        <f t="shared" ref="FW94:FW157" si="164">IF(AND(EZ94&lt;&gt;"",$EW94=$EW$65,OR(EZ94&gt;=45748)),"●"," ")</f>
        <v xml:space="preserve"> </v>
      </c>
      <c r="FX94" s="1234" t="str">
        <f t="shared" si="133"/>
        <v xml:space="preserve"> </v>
      </c>
      <c r="FY94" s="1234" t="str">
        <f t="shared" si="134"/>
        <v xml:space="preserve"> </v>
      </c>
      <c r="FZ94" s="1234" t="str">
        <f t="shared" ref="FZ94:FZ157" si="165">IF(AND(FC94&lt;&gt;"",$EW94=$EW$65,OR(FC94&lt;45748,FC94&gt;46112)),"●"," ")</f>
        <v xml:space="preserve"> </v>
      </c>
      <c r="GA94" s="1234">
        <f t="shared" si="135"/>
        <v>0</v>
      </c>
      <c r="GB94" s="1227"/>
      <c r="GC94" s="1234" t="str">
        <f t="shared" si="136"/>
        <v xml:space="preserve"> </v>
      </c>
      <c r="GD94" s="1234" t="str">
        <f t="shared" si="137"/>
        <v xml:space="preserve"> </v>
      </c>
      <c r="GE94" s="1234" t="str">
        <f t="shared" si="138"/>
        <v xml:space="preserve"> </v>
      </c>
      <c r="GF94" s="1234" t="str">
        <f t="shared" si="139"/>
        <v xml:space="preserve"> </v>
      </c>
      <c r="GG94" s="1234" t="str">
        <f t="shared" si="140"/>
        <v xml:space="preserve"> </v>
      </c>
      <c r="GH94" s="1234" t="str">
        <f t="shared" si="141"/>
        <v xml:space="preserve"> </v>
      </c>
      <c r="GI94" s="1234" t="str">
        <f t="shared" si="142"/>
        <v xml:space="preserve"> </v>
      </c>
      <c r="GJ94" s="1234" t="str">
        <f t="shared" si="143"/>
        <v xml:space="preserve"> </v>
      </c>
      <c r="GK94" s="1234" t="str">
        <f t="shared" si="144"/>
        <v xml:space="preserve"> </v>
      </c>
      <c r="GL94" s="1234" t="str">
        <f t="shared" si="145"/>
        <v xml:space="preserve"> </v>
      </c>
      <c r="GM94" s="1234" t="str">
        <f t="shared" si="146"/>
        <v xml:space="preserve"> </v>
      </c>
      <c r="GN94" s="1234">
        <f t="shared" si="147"/>
        <v>0</v>
      </c>
    </row>
    <row r="95" spans="1:196" s="100" customFormat="1" ht="27" customHeight="1" thickTop="1" thickBot="1">
      <c r="A95" s="1208">
        <f>【A票】【D票】!$D$10</f>
        <v>0</v>
      </c>
      <c r="B95" s="1212">
        <f>【A票】【D票】!$H$10</f>
        <v>0</v>
      </c>
      <c r="C95" s="1213" t="str">
        <f>【A票】【D票】!$K$10</f>
        <v xml:space="preserve"> </v>
      </c>
      <c r="D95" s="1214">
        <f t="shared" si="98"/>
        <v>4</v>
      </c>
      <c r="E95" s="914"/>
      <c r="F95" s="467"/>
      <c r="G95" s="468"/>
      <c r="H95" s="224" t="str">
        <f t="shared" si="62"/>
        <v xml:space="preserve"> </v>
      </c>
      <c r="I95" s="704"/>
      <c r="J95" s="117"/>
      <c r="K95" s="117"/>
      <c r="L95" s="117"/>
      <c r="M95" s="117"/>
      <c r="N95" s="117"/>
      <c r="O95" s="117"/>
      <c r="P95" s="117"/>
      <c r="Q95" s="117"/>
      <c r="R95" s="117"/>
      <c r="S95" s="117"/>
      <c r="T95" s="254"/>
      <c r="U95" s="646"/>
      <c r="V95" s="646"/>
      <c r="W95" s="114"/>
      <c r="X95" s="254"/>
      <c r="Y95" s="224" t="str">
        <f t="shared" si="63"/>
        <v xml:space="preserve"> </v>
      </c>
      <c r="Z95" s="579"/>
      <c r="AA95" s="704"/>
      <c r="AB95" s="119"/>
      <c r="AC95" s="224" t="str">
        <f t="shared" si="114"/>
        <v xml:space="preserve"> </v>
      </c>
      <c r="AD95" s="115"/>
      <c r="AE95" s="253"/>
      <c r="AF95" s="704"/>
      <c r="AG95" s="727"/>
      <c r="AH95" s="727"/>
      <c r="AI95" s="727"/>
      <c r="AJ95" s="727"/>
      <c r="AK95" s="475"/>
      <c r="AL95" s="727"/>
      <c r="AM95" s="727"/>
      <c r="AN95" s="727"/>
      <c r="AO95" s="727"/>
      <c r="AP95" s="727"/>
      <c r="AQ95" s="727"/>
      <c r="AR95" s="727"/>
      <c r="AS95" s="727"/>
      <c r="AT95" s="727"/>
      <c r="AU95" s="727"/>
      <c r="AV95" s="727"/>
      <c r="AW95" s="727"/>
      <c r="AX95" s="727"/>
      <c r="AY95" s="727"/>
      <c r="AZ95" s="727"/>
      <c r="BA95" s="727"/>
      <c r="BB95" s="727"/>
      <c r="BC95" s="641"/>
      <c r="BD95" s="727"/>
      <c r="BE95" s="727"/>
      <c r="BF95" s="727"/>
      <c r="BG95" s="727"/>
      <c r="BH95" s="727"/>
      <c r="BI95" s="727"/>
      <c r="BJ95" s="727"/>
      <c r="BK95" s="727"/>
      <c r="BL95" s="641"/>
      <c r="BM95" s="727"/>
      <c r="BN95" s="727"/>
      <c r="BO95" s="727"/>
      <c r="BP95" s="727"/>
      <c r="BQ95" s="727"/>
      <c r="BR95" s="641"/>
      <c r="BS95" s="727"/>
      <c r="BT95" s="727"/>
      <c r="BU95" s="727"/>
      <c r="BV95" s="475"/>
      <c r="BW95" s="224" t="str">
        <f t="shared" si="115"/>
        <v xml:space="preserve"> </v>
      </c>
      <c r="BX95" s="471">
        <f t="shared" si="99"/>
        <v>4</v>
      </c>
      <c r="BY95" s="117"/>
      <c r="BZ95" s="117"/>
      <c r="CA95" s="117"/>
      <c r="CB95" s="117"/>
      <c r="CC95" s="117"/>
      <c r="CD95" s="461"/>
      <c r="CE95" s="236"/>
      <c r="CF95" s="224" t="str">
        <f t="shared" si="66"/>
        <v xml:space="preserve"> </v>
      </c>
      <c r="CG95" s="116"/>
      <c r="CH95" s="117"/>
      <c r="CI95" s="117"/>
      <c r="CJ95" s="117"/>
      <c r="CK95" s="472"/>
      <c r="CL95" s="472"/>
      <c r="CM95" s="472"/>
      <c r="CN95" s="472"/>
      <c r="CO95" s="117"/>
      <c r="CP95" s="253"/>
      <c r="CQ95" s="120"/>
      <c r="CR95" s="224" t="str" cm="1">
        <f t="array" ref="CR95">IF(AND(SUM(COUNTIF(CG95:CM95,{"*不明*","*その他*"})+COUNTIF(CO95:CP95,{"*不明*","*その他*"}))&gt;0,CQ95=""),"その他・不明の場合,10)具体的内容、理由を記入",IF(OR(AND(CI95=CI$65,COUNTA(CJ95:CM95)&lt;4),AND(OR(CI95=CI$63,CI95=CI$64,CI95=CI$66,CI95=CI$67,CI95=CI$68,CI95=""),COUNTA(CJ95:CM95)&gt;0)),"3)介護保険認定済→要介護度、認知症自立度、寝たきり度、介護保険サービス記入",IF(OR(AND(OR(CM95=CM$63,CM95=CM$64),CN95=""),AND(OR(CM95=CM$65,CM95=CM$66),CN95&lt;&gt;"")),"7)介護保険サービス受けている/過去受けていた→具体的内容記入"," ")))</f>
        <v xml:space="preserve"> </v>
      </c>
      <c r="CS95" s="224" t="str">
        <f t="shared" si="116"/>
        <v xml:space="preserve"> </v>
      </c>
      <c r="CT95" s="116"/>
      <c r="CU95" s="473"/>
      <c r="CV95" s="117"/>
      <c r="CW95" s="117"/>
      <c r="CX95" s="253"/>
      <c r="CY95" s="117"/>
      <c r="CZ95" s="117"/>
      <c r="DA95" s="253"/>
      <c r="DB95" s="117"/>
      <c r="DC95" s="224" t="str">
        <f t="shared" si="100"/>
        <v xml:space="preserve"> </v>
      </c>
      <c r="DD95" s="224" t="str">
        <f t="shared" si="101"/>
        <v xml:space="preserve"> </v>
      </c>
      <c r="DE95" s="224" t="str">
        <f t="shared" si="117"/>
        <v xml:space="preserve"> </v>
      </c>
      <c r="DF95" s="121"/>
      <c r="DG95" s="114"/>
      <c r="DH95" s="704"/>
      <c r="DI95" s="119"/>
      <c r="DJ95" s="187"/>
      <c r="DK95" s="254"/>
      <c r="DL95" s="224" t="str">
        <f t="shared" si="118"/>
        <v xml:space="preserve"> </v>
      </c>
      <c r="DM95" s="224" t="str">
        <f t="shared" si="119"/>
        <v xml:space="preserve"> </v>
      </c>
      <c r="DN95" s="474"/>
      <c r="DO95" s="117"/>
      <c r="DP95" s="117"/>
      <c r="DQ95" s="117"/>
      <c r="DR95" s="117"/>
      <c r="DS95" s="117"/>
      <c r="DT95" s="254"/>
      <c r="DU95" s="476"/>
      <c r="DV95" s="224" t="str">
        <f t="shared" si="120"/>
        <v xml:space="preserve"> </v>
      </c>
      <c r="DW95" s="115"/>
      <c r="DX95" s="470"/>
      <c r="DY95" s="117"/>
      <c r="DZ95" s="704"/>
      <c r="EA95" s="224" t="str">
        <f t="shared" si="121"/>
        <v xml:space="preserve"> </v>
      </c>
      <c r="EB95" s="906"/>
      <c r="EC95" s="904"/>
      <c r="ED95" s="904"/>
      <c r="EE95" s="904"/>
      <c r="EF95" s="904"/>
      <c r="EG95" s="904"/>
      <c r="EH95" s="904"/>
      <c r="EI95" s="904"/>
      <c r="EJ95" s="904"/>
      <c r="EK95" s="905"/>
      <c r="EL95" s="80"/>
      <c r="EM95" s="224" t="str">
        <f t="shared" si="102"/>
        <v xml:space="preserve"> </v>
      </c>
      <c r="EN95" s="224" t="str">
        <f t="shared" si="122"/>
        <v xml:space="preserve"> </v>
      </c>
      <c r="EO95" s="115"/>
      <c r="EP95" s="1050"/>
      <c r="EQ95" s="253"/>
      <c r="ER95" s="117"/>
      <c r="ES95" s="1258">
        <f t="shared" si="103"/>
        <v>4</v>
      </c>
      <c r="ET95" s="224" t="str">
        <f t="shared" si="104"/>
        <v xml:space="preserve"> </v>
      </c>
      <c r="EU95" s="477" t="str">
        <f t="shared" si="105"/>
        <v/>
      </c>
      <c r="EV95" s="1334" t="str">
        <f t="shared" si="76"/>
        <v xml:space="preserve"> </v>
      </c>
      <c r="EW95" s="1332" t="str">
        <f t="shared" si="106"/>
        <v/>
      </c>
      <c r="EX95" s="1275" t="str">
        <f t="shared" si="148"/>
        <v/>
      </c>
      <c r="EY95" s="1275" t="str">
        <f t="shared" si="149"/>
        <v/>
      </c>
      <c r="EZ95" s="1275" t="str">
        <f t="shared" si="150"/>
        <v/>
      </c>
      <c r="FA95" s="1275" t="str">
        <f t="shared" si="151"/>
        <v/>
      </c>
      <c r="FB95" s="1275" t="str">
        <f t="shared" si="152"/>
        <v/>
      </c>
      <c r="FC95" s="1333" t="str">
        <f t="shared" si="153"/>
        <v/>
      </c>
      <c r="FE95" s="1234" t="str">
        <f t="shared" si="154"/>
        <v xml:space="preserve"> </v>
      </c>
      <c r="FF95" s="1234" t="str">
        <f t="shared" si="155"/>
        <v xml:space="preserve"> </v>
      </c>
      <c r="FG95" s="1234" t="str">
        <f t="shared" si="156"/>
        <v xml:space="preserve"> </v>
      </c>
      <c r="FH95" s="1234" t="str">
        <f t="shared" si="157"/>
        <v xml:space="preserve"> </v>
      </c>
      <c r="FI95" s="1234" t="str">
        <f t="shared" si="127"/>
        <v xml:space="preserve"> </v>
      </c>
      <c r="FJ95" s="1234" t="str">
        <f t="shared" si="158"/>
        <v xml:space="preserve"> </v>
      </c>
      <c r="FK95" s="1234">
        <f t="shared" si="129"/>
        <v>0</v>
      </c>
      <c r="FL95" s="1227"/>
      <c r="FM95" s="1234" t="str">
        <f t="shared" si="130"/>
        <v xml:space="preserve"> </v>
      </c>
      <c r="FN95" s="1234" t="str">
        <f t="shared" si="131"/>
        <v xml:space="preserve"> </v>
      </c>
      <c r="FO95" s="1234" t="str">
        <f t="shared" si="159"/>
        <v xml:space="preserve"> </v>
      </c>
      <c r="FP95" s="1234" t="str">
        <f t="shared" si="160"/>
        <v xml:space="preserve"> </v>
      </c>
      <c r="FQ95" s="1234" t="str">
        <f t="shared" si="132"/>
        <v xml:space="preserve"> </v>
      </c>
      <c r="FR95" s="1234" t="str">
        <f t="shared" si="161"/>
        <v xml:space="preserve"> </v>
      </c>
      <c r="FS95" s="1234">
        <f t="shared" si="92"/>
        <v>0</v>
      </c>
      <c r="FT95" s="1227"/>
      <c r="FU95" s="1234" t="str">
        <f t="shared" si="162"/>
        <v xml:space="preserve"> </v>
      </c>
      <c r="FV95" s="1234" t="str">
        <f t="shared" si="163"/>
        <v xml:space="preserve"> </v>
      </c>
      <c r="FW95" s="1234" t="str">
        <f t="shared" si="164"/>
        <v xml:space="preserve"> </v>
      </c>
      <c r="FX95" s="1234" t="str">
        <f t="shared" si="133"/>
        <v xml:space="preserve"> </v>
      </c>
      <c r="FY95" s="1234" t="str">
        <f t="shared" si="134"/>
        <v xml:space="preserve"> </v>
      </c>
      <c r="FZ95" s="1234" t="str">
        <f t="shared" si="165"/>
        <v xml:space="preserve"> </v>
      </c>
      <c r="GA95" s="1234">
        <f t="shared" si="135"/>
        <v>0</v>
      </c>
      <c r="GB95" s="1227"/>
      <c r="GC95" s="1234" t="str">
        <f t="shared" si="136"/>
        <v xml:space="preserve"> </v>
      </c>
      <c r="GD95" s="1234" t="str">
        <f t="shared" si="137"/>
        <v xml:space="preserve"> </v>
      </c>
      <c r="GE95" s="1234" t="str">
        <f t="shared" si="138"/>
        <v xml:space="preserve"> </v>
      </c>
      <c r="GF95" s="1234" t="str">
        <f t="shared" si="139"/>
        <v xml:space="preserve"> </v>
      </c>
      <c r="GG95" s="1234" t="str">
        <f t="shared" si="140"/>
        <v xml:space="preserve"> </v>
      </c>
      <c r="GH95" s="1234" t="str">
        <f t="shared" si="141"/>
        <v xml:space="preserve"> </v>
      </c>
      <c r="GI95" s="1234" t="str">
        <f t="shared" si="142"/>
        <v xml:space="preserve"> </v>
      </c>
      <c r="GJ95" s="1234" t="str">
        <f t="shared" si="143"/>
        <v xml:space="preserve"> </v>
      </c>
      <c r="GK95" s="1234" t="str">
        <f t="shared" si="144"/>
        <v xml:space="preserve"> </v>
      </c>
      <c r="GL95" s="1234" t="str">
        <f t="shared" si="145"/>
        <v xml:space="preserve"> </v>
      </c>
      <c r="GM95" s="1234" t="str">
        <f t="shared" si="146"/>
        <v xml:space="preserve"> </v>
      </c>
      <c r="GN95" s="1234">
        <f t="shared" si="147"/>
        <v>0</v>
      </c>
    </row>
    <row r="96" spans="1:196" s="100" customFormat="1" ht="27" customHeight="1" thickTop="1" thickBot="1">
      <c r="A96" s="1208">
        <f>【A票】【D票】!$D$10</f>
        <v>0</v>
      </c>
      <c r="B96" s="1212">
        <f>【A票】【D票】!$H$10</f>
        <v>0</v>
      </c>
      <c r="C96" s="1213" t="str">
        <f>【A票】【D票】!$K$10</f>
        <v xml:space="preserve"> </v>
      </c>
      <c r="D96" s="1214">
        <f t="shared" si="98"/>
        <v>5</v>
      </c>
      <c r="E96" s="914"/>
      <c r="F96" s="467"/>
      <c r="G96" s="468"/>
      <c r="H96" s="224" t="str">
        <f t="shared" si="62"/>
        <v xml:space="preserve"> </v>
      </c>
      <c r="I96" s="704"/>
      <c r="J96" s="117"/>
      <c r="K96" s="117"/>
      <c r="L96" s="117"/>
      <c r="M96" s="117"/>
      <c r="N96" s="117"/>
      <c r="O96" s="117"/>
      <c r="P96" s="117"/>
      <c r="Q96" s="117"/>
      <c r="R96" s="117"/>
      <c r="S96" s="117"/>
      <c r="T96" s="254"/>
      <c r="U96" s="646"/>
      <c r="V96" s="646"/>
      <c r="W96" s="114"/>
      <c r="X96" s="254"/>
      <c r="Y96" s="224" t="str">
        <f t="shared" si="63"/>
        <v xml:space="preserve"> </v>
      </c>
      <c r="Z96" s="579"/>
      <c r="AA96" s="704"/>
      <c r="AB96" s="119"/>
      <c r="AC96" s="224" t="str">
        <f t="shared" si="114"/>
        <v xml:space="preserve"> </v>
      </c>
      <c r="AD96" s="115"/>
      <c r="AE96" s="253"/>
      <c r="AF96" s="704"/>
      <c r="AG96" s="727"/>
      <c r="AH96" s="727"/>
      <c r="AI96" s="727"/>
      <c r="AJ96" s="727"/>
      <c r="AK96" s="475"/>
      <c r="AL96" s="727"/>
      <c r="AM96" s="727"/>
      <c r="AN96" s="727"/>
      <c r="AO96" s="727"/>
      <c r="AP96" s="727"/>
      <c r="AQ96" s="727"/>
      <c r="AR96" s="727"/>
      <c r="AS96" s="727"/>
      <c r="AT96" s="727"/>
      <c r="AU96" s="727"/>
      <c r="AV96" s="727"/>
      <c r="AW96" s="727"/>
      <c r="AX96" s="727"/>
      <c r="AY96" s="727"/>
      <c r="AZ96" s="727"/>
      <c r="BA96" s="727"/>
      <c r="BB96" s="727"/>
      <c r="BC96" s="641"/>
      <c r="BD96" s="727"/>
      <c r="BE96" s="727"/>
      <c r="BF96" s="727"/>
      <c r="BG96" s="727"/>
      <c r="BH96" s="727"/>
      <c r="BI96" s="727"/>
      <c r="BJ96" s="727"/>
      <c r="BK96" s="727"/>
      <c r="BL96" s="641"/>
      <c r="BM96" s="727"/>
      <c r="BN96" s="727"/>
      <c r="BO96" s="727"/>
      <c r="BP96" s="727"/>
      <c r="BQ96" s="727"/>
      <c r="BR96" s="641"/>
      <c r="BS96" s="727"/>
      <c r="BT96" s="727"/>
      <c r="BU96" s="727"/>
      <c r="BV96" s="475"/>
      <c r="BW96" s="224" t="str">
        <f t="shared" si="115"/>
        <v xml:space="preserve"> </v>
      </c>
      <c r="BX96" s="471">
        <f t="shared" si="99"/>
        <v>5</v>
      </c>
      <c r="BY96" s="117"/>
      <c r="BZ96" s="117"/>
      <c r="CA96" s="117"/>
      <c r="CB96" s="117"/>
      <c r="CC96" s="117"/>
      <c r="CD96" s="461"/>
      <c r="CE96" s="236"/>
      <c r="CF96" s="224" t="str">
        <f t="shared" si="66"/>
        <v xml:space="preserve"> </v>
      </c>
      <c r="CG96" s="116"/>
      <c r="CH96" s="117"/>
      <c r="CI96" s="117"/>
      <c r="CJ96" s="117"/>
      <c r="CK96" s="472"/>
      <c r="CL96" s="472"/>
      <c r="CM96" s="472"/>
      <c r="CN96" s="472"/>
      <c r="CO96" s="117"/>
      <c r="CP96" s="253"/>
      <c r="CQ96" s="120"/>
      <c r="CR96" s="224" t="str" cm="1">
        <f t="array" ref="CR96">IF(AND(SUM(COUNTIF(CG96:CM96,{"*不明*","*その他*"})+COUNTIF(CO96:CP96,{"*不明*","*その他*"}))&gt;0,CQ96=""),"その他・不明の場合,10)具体的内容、理由を記入",IF(OR(AND(CI96=CI$65,COUNTA(CJ96:CM96)&lt;4),AND(OR(CI96=CI$63,CI96=CI$64,CI96=CI$66,CI96=CI$67,CI96=CI$68,CI96=""),COUNTA(CJ96:CM96)&gt;0)),"3)介護保険認定済→要介護度、認知症自立度、寝たきり度、介護保険サービス記入",IF(OR(AND(OR(CM96=CM$63,CM96=CM$64),CN96=""),AND(OR(CM96=CM$65,CM96=CM$66),CN96&lt;&gt;"")),"7)介護保険サービス受けている/過去受けていた→具体的内容記入"," ")))</f>
        <v xml:space="preserve"> </v>
      </c>
      <c r="CS96" s="224" t="str">
        <f t="shared" si="116"/>
        <v xml:space="preserve"> </v>
      </c>
      <c r="CT96" s="116"/>
      <c r="CU96" s="473"/>
      <c r="CV96" s="117"/>
      <c r="CW96" s="117"/>
      <c r="CX96" s="253"/>
      <c r="CY96" s="117"/>
      <c r="CZ96" s="117"/>
      <c r="DA96" s="253"/>
      <c r="DB96" s="117"/>
      <c r="DC96" s="224" t="str">
        <f t="shared" si="100"/>
        <v xml:space="preserve"> </v>
      </c>
      <c r="DD96" s="224" t="str">
        <f t="shared" si="101"/>
        <v xml:space="preserve"> </v>
      </c>
      <c r="DE96" s="224" t="str">
        <f t="shared" si="117"/>
        <v xml:space="preserve"> </v>
      </c>
      <c r="DF96" s="121"/>
      <c r="DG96" s="114"/>
      <c r="DH96" s="704"/>
      <c r="DI96" s="119"/>
      <c r="DJ96" s="187"/>
      <c r="DK96" s="254"/>
      <c r="DL96" s="224" t="str">
        <f t="shared" si="118"/>
        <v xml:space="preserve"> </v>
      </c>
      <c r="DM96" s="224" t="str">
        <f t="shared" si="119"/>
        <v xml:space="preserve"> </v>
      </c>
      <c r="DN96" s="474"/>
      <c r="DO96" s="117"/>
      <c r="DP96" s="117"/>
      <c r="DQ96" s="117"/>
      <c r="DR96" s="117"/>
      <c r="DS96" s="117"/>
      <c r="DT96" s="254"/>
      <c r="DU96" s="476"/>
      <c r="DV96" s="224" t="str">
        <f t="shared" si="120"/>
        <v xml:space="preserve"> </v>
      </c>
      <c r="DW96" s="115"/>
      <c r="DX96" s="470"/>
      <c r="DY96" s="117"/>
      <c r="DZ96" s="704"/>
      <c r="EA96" s="224" t="str">
        <f t="shared" si="121"/>
        <v xml:space="preserve"> </v>
      </c>
      <c r="EB96" s="906"/>
      <c r="EC96" s="904"/>
      <c r="ED96" s="904"/>
      <c r="EE96" s="904"/>
      <c r="EF96" s="904"/>
      <c r="EG96" s="904"/>
      <c r="EH96" s="904"/>
      <c r="EI96" s="904"/>
      <c r="EJ96" s="904"/>
      <c r="EK96" s="905"/>
      <c r="EL96" s="80"/>
      <c r="EM96" s="224" t="str">
        <f t="shared" si="102"/>
        <v xml:space="preserve"> </v>
      </c>
      <c r="EN96" s="224" t="str">
        <f t="shared" si="122"/>
        <v xml:space="preserve"> </v>
      </c>
      <c r="EO96" s="115"/>
      <c r="EP96" s="1050"/>
      <c r="EQ96" s="253"/>
      <c r="ER96" s="117"/>
      <c r="ES96" s="1258">
        <f t="shared" si="103"/>
        <v>5</v>
      </c>
      <c r="ET96" s="224" t="str">
        <f t="shared" si="104"/>
        <v xml:space="preserve"> </v>
      </c>
      <c r="EU96" s="477" t="str">
        <f t="shared" si="105"/>
        <v/>
      </c>
      <c r="EV96" s="1334" t="str">
        <f t="shared" si="76"/>
        <v xml:space="preserve"> </v>
      </c>
      <c r="EW96" s="1332" t="str">
        <f t="shared" ref="EW96:EW159" si="166">IF(G96&lt;&gt;"",G96,"")</f>
        <v/>
      </c>
      <c r="EX96" s="1275" t="str">
        <f t="shared" si="148"/>
        <v/>
      </c>
      <c r="EY96" s="1275" t="str">
        <f t="shared" si="149"/>
        <v/>
      </c>
      <c r="EZ96" s="1275" t="str">
        <f t="shared" si="150"/>
        <v/>
      </c>
      <c r="FA96" s="1275" t="str">
        <f t="shared" si="151"/>
        <v/>
      </c>
      <c r="FB96" s="1275" t="str">
        <f t="shared" si="152"/>
        <v/>
      </c>
      <c r="FC96" s="1333" t="str">
        <f t="shared" si="153"/>
        <v/>
      </c>
      <c r="FE96" s="1234" t="str">
        <f t="shared" si="154"/>
        <v xml:space="preserve"> </v>
      </c>
      <c r="FF96" s="1234" t="str">
        <f t="shared" si="155"/>
        <v xml:space="preserve"> </v>
      </c>
      <c r="FG96" s="1234" t="str">
        <f t="shared" si="156"/>
        <v xml:space="preserve"> </v>
      </c>
      <c r="FH96" s="1234" t="str">
        <f t="shared" si="157"/>
        <v xml:space="preserve"> </v>
      </c>
      <c r="FI96" s="1234" t="str">
        <f t="shared" si="127"/>
        <v xml:space="preserve"> </v>
      </c>
      <c r="FJ96" s="1234" t="str">
        <f t="shared" si="158"/>
        <v xml:space="preserve"> </v>
      </c>
      <c r="FK96" s="1234">
        <f t="shared" si="129"/>
        <v>0</v>
      </c>
      <c r="FL96" s="1227"/>
      <c r="FM96" s="1234" t="str">
        <f t="shared" si="130"/>
        <v xml:space="preserve"> </v>
      </c>
      <c r="FN96" s="1234" t="str">
        <f t="shared" si="131"/>
        <v xml:space="preserve"> </v>
      </c>
      <c r="FO96" s="1234" t="str">
        <f t="shared" si="159"/>
        <v xml:space="preserve"> </v>
      </c>
      <c r="FP96" s="1234" t="str">
        <f t="shared" si="160"/>
        <v xml:space="preserve"> </v>
      </c>
      <c r="FQ96" s="1234" t="str">
        <f t="shared" si="132"/>
        <v xml:space="preserve"> </v>
      </c>
      <c r="FR96" s="1234" t="str">
        <f t="shared" si="161"/>
        <v xml:space="preserve"> </v>
      </c>
      <c r="FS96" s="1234">
        <f t="shared" si="92"/>
        <v>0</v>
      </c>
      <c r="FT96" s="1227"/>
      <c r="FU96" s="1234" t="str">
        <f t="shared" si="162"/>
        <v xml:space="preserve"> </v>
      </c>
      <c r="FV96" s="1234" t="str">
        <f t="shared" si="163"/>
        <v xml:space="preserve"> </v>
      </c>
      <c r="FW96" s="1234" t="str">
        <f t="shared" si="164"/>
        <v xml:space="preserve"> </v>
      </c>
      <c r="FX96" s="1234" t="str">
        <f t="shared" si="133"/>
        <v xml:space="preserve"> </v>
      </c>
      <c r="FY96" s="1234" t="str">
        <f t="shared" si="134"/>
        <v xml:space="preserve"> </v>
      </c>
      <c r="FZ96" s="1234" t="str">
        <f t="shared" si="165"/>
        <v xml:space="preserve"> </v>
      </c>
      <c r="GA96" s="1234">
        <f t="shared" si="135"/>
        <v>0</v>
      </c>
      <c r="GB96" s="1227"/>
      <c r="GC96" s="1234" t="str">
        <f t="shared" si="136"/>
        <v xml:space="preserve"> </v>
      </c>
      <c r="GD96" s="1234" t="str">
        <f t="shared" si="137"/>
        <v xml:space="preserve"> </v>
      </c>
      <c r="GE96" s="1234" t="str">
        <f t="shared" si="138"/>
        <v xml:space="preserve"> </v>
      </c>
      <c r="GF96" s="1234" t="str">
        <f t="shared" si="139"/>
        <v xml:space="preserve"> </v>
      </c>
      <c r="GG96" s="1234" t="str">
        <f t="shared" si="140"/>
        <v xml:space="preserve"> </v>
      </c>
      <c r="GH96" s="1234" t="str">
        <f t="shared" si="141"/>
        <v xml:space="preserve"> </v>
      </c>
      <c r="GI96" s="1234" t="str">
        <f t="shared" si="142"/>
        <v xml:space="preserve"> </v>
      </c>
      <c r="GJ96" s="1234" t="str">
        <f t="shared" si="143"/>
        <v xml:space="preserve"> </v>
      </c>
      <c r="GK96" s="1234" t="str">
        <f t="shared" si="144"/>
        <v xml:space="preserve"> </v>
      </c>
      <c r="GL96" s="1234" t="str">
        <f t="shared" si="145"/>
        <v xml:space="preserve"> </v>
      </c>
      <c r="GM96" s="1234" t="str">
        <f t="shared" si="146"/>
        <v xml:space="preserve"> </v>
      </c>
      <c r="GN96" s="1234">
        <f t="shared" si="147"/>
        <v>0</v>
      </c>
    </row>
    <row r="97" spans="1:196" s="100" customFormat="1" ht="27" customHeight="1" thickTop="1" thickBot="1">
      <c r="A97" s="1208">
        <f>【A票】【D票】!$D$10</f>
        <v>0</v>
      </c>
      <c r="B97" s="1212">
        <f>【A票】【D票】!$H$10</f>
        <v>0</v>
      </c>
      <c r="C97" s="1213" t="str">
        <f>【A票】【D票】!$K$10</f>
        <v xml:space="preserve"> </v>
      </c>
      <c r="D97" s="1214">
        <f t="shared" si="98"/>
        <v>6</v>
      </c>
      <c r="E97" s="914"/>
      <c r="F97" s="467"/>
      <c r="G97" s="468"/>
      <c r="H97" s="224" t="str">
        <f t="shared" si="62"/>
        <v xml:space="preserve"> </v>
      </c>
      <c r="I97" s="704"/>
      <c r="J97" s="117"/>
      <c r="K97" s="117"/>
      <c r="L97" s="117"/>
      <c r="M97" s="117"/>
      <c r="N97" s="117"/>
      <c r="O97" s="117"/>
      <c r="P97" s="117"/>
      <c r="Q97" s="117"/>
      <c r="R97" s="117"/>
      <c r="S97" s="117"/>
      <c r="T97" s="254"/>
      <c r="U97" s="646"/>
      <c r="V97" s="646"/>
      <c r="W97" s="114"/>
      <c r="X97" s="254"/>
      <c r="Y97" s="224" t="str">
        <f t="shared" si="63"/>
        <v xml:space="preserve"> </v>
      </c>
      <c r="Z97" s="579"/>
      <c r="AA97" s="704"/>
      <c r="AB97" s="119"/>
      <c r="AC97" s="224" t="str">
        <f t="shared" si="114"/>
        <v xml:space="preserve"> </v>
      </c>
      <c r="AD97" s="115"/>
      <c r="AE97" s="253"/>
      <c r="AF97" s="704"/>
      <c r="AG97" s="727"/>
      <c r="AH97" s="727"/>
      <c r="AI97" s="727"/>
      <c r="AJ97" s="727"/>
      <c r="AK97" s="475"/>
      <c r="AL97" s="727"/>
      <c r="AM97" s="727"/>
      <c r="AN97" s="727"/>
      <c r="AO97" s="727"/>
      <c r="AP97" s="727"/>
      <c r="AQ97" s="727"/>
      <c r="AR97" s="727"/>
      <c r="AS97" s="727"/>
      <c r="AT97" s="727"/>
      <c r="AU97" s="727"/>
      <c r="AV97" s="727"/>
      <c r="AW97" s="727"/>
      <c r="AX97" s="727"/>
      <c r="AY97" s="727"/>
      <c r="AZ97" s="727"/>
      <c r="BA97" s="727"/>
      <c r="BB97" s="727"/>
      <c r="BC97" s="641"/>
      <c r="BD97" s="727"/>
      <c r="BE97" s="727"/>
      <c r="BF97" s="727"/>
      <c r="BG97" s="727"/>
      <c r="BH97" s="727"/>
      <c r="BI97" s="727"/>
      <c r="BJ97" s="727"/>
      <c r="BK97" s="727"/>
      <c r="BL97" s="641"/>
      <c r="BM97" s="727"/>
      <c r="BN97" s="727"/>
      <c r="BO97" s="727"/>
      <c r="BP97" s="727"/>
      <c r="BQ97" s="727"/>
      <c r="BR97" s="641"/>
      <c r="BS97" s="727"/>
      <c r="BT97" s="727"/>
      <c r="BU97" s="727"/>
      <c r="BV97" s="475"/>
      <c r="BW97" s="224" t="str">
        <f t="shared" si="115"/>
        <v xml:space="preserve"> </v>
      </c>
      <c r="BX97" s="471">
        <f t="shared" si="99"/>
        <v>6</v>
      </c>
      <c r="BY97" s="117"/>
      <c r="BZ97" s="117"/>
      <c r="CA97" s="117"/>
      <c r="CB97" s="117"/>
      <c r="CC97" s="117"/>
      <c r="CD97" s="461"/>
      <c r="CE97" s="236"/>
      <c r="CF97" s="224" t="str">
        <f t="shared" si="66"/>
        <v xml:space="preserve"> </v>
      </c>
      <c r="CG97" s="116"/>
      <c r="CH97" s="117"/>
      <c r="CI97" s="117"/>
      <c r="CJ97" s="117"/>
      <c r="CK97" s="472"/>
      <c r="CL97" s="472"/>
      <c r="CM97" s="472"/>
      <c r="CN97" s="472"/>
      <c r="CO97" s="117"/>
      <c r="CP97" s="253"/>
      <c r="CQ97" s="120"/>
      <c r="CR97" s="224" t="str" cm="1">
        <f t="array" ref="CR97">IF(AND(SUM(COUNTIF(CG97:CM97,{"*不明*","*その他*"})+COUNTIF(CO97:CP97,{"*不明*","*その他*"}))&gt;0,CQ97=""),"その他・不明の場合,10)具体的内容、理由を記入",IF(OR(AND(CI97=CI$65,COUNTA(CJ97:CM97)&lt;4),AND(OR(CI97=CI$63,CI97=CI$64,CI97=CI$66,CI97=CI$67,CI97=CI$68,CI97=""),COUNTA(CJ97:CM97)&gt;0)),"3)介護保険認定済→要介護度、認知症自立度、寝たきり度、介護保険サービス記入",IF(OR(AND(OR(CM97=CM$63,CM97=CM$64),CN97=""),AND(OR(CM97=CM$65,CM97=CM$66),CN97&lt;&gt;"")),"7)介護保険サービス受けている/過去受けていた→具体的内容記入"," ")))</f>
        <v xml:space="preserve"> </v>
      </c>
      <c r="CS97" s="224" t="str">
        <f t="shared" si="116"/>
        <v xml:space="preserve"> </v>
      </c>
      <c r="CT97" s="116"/>
      <c r="CU97" s="473"/>
      <c r="CV97" s="117"/>
      <c r="CW97" s="117"/>
      <c r="CX97" s="253"/>
      <c r="CY97" s="117"/>
      <c r="CZ97" s="117"/>
      <c r="DA97" s="253"/>
      <c r="DB97" s="117"/>
      <c r="DC97" s="224" t="str">
        <f t="shared" si="100"/>
        <v xml:space="preserve"> </v>
      </c>
      <c r="DD97" s="224" t="str">
        <f t="shared" si="101"/>
        <v xml:space="preserve"> </v>
      </c>
      <c r="DE97" s="224" t="str">
        <f t="shared" si="117"/>
        <v xml:space="preserve"> </v>
      </c>
      <c r="DF97" s="121"/>
      <c r="DG97" s="114"/>
      <c r="DH97" s="704"/>
      <c r="DI97" s="119"/>
      <c r="DJ97" s="187"/>
      <c r="DK97" s="254"/>
      <c r="DL97" s="224" t="str">
        <f t="shared" si="118"/>
        <v xml:space="preserve"> </v>
      </c>
      <c r="DM97" s="224" t="str">
        <f t="shared" si="119"/>
        <v xml:space="preserve"> </v>
      </c>
      <c r="DN97" s="474"/>
      <c r="DO97" s="117"/>
      <c r="DP97" s="117"/>
      <c r="DQ97" s="117"/>
      <c r="DR97" s="117"/>
      <c r="DS97" s="117"/>
      <c r="DT97" s="254"/>
      <c r="DU97" s="476"/>
      <c r="DV97" s="224" t="str">
        <f t="shared" si="120"/>
        <v xml:space="preserve"> </v>
      </c>
      <c r="DW97" s="115"/>
      <c r="DX97" s="470"/>
      <c r="DY97" s="117"/>
      <c r="DZ97" s="704"/>
      <c r="EA97" s="224" t="str">
        <f t="shared" si="121"/>
        <v xml:space="preserve"> </v>
      </c>
      <c r="EB97" s="906"/>
      <c r="EC97" s="904"/>
      <c r="ED97" s="904"/>
      <c r="EE97" s="904"/>
      <c r="EF97" s="904"/>
      <c r="EG97" s="904"/>
      <c r="EH97" s="904"/>
      <c r="EI97" s="904"/>
      <c r="EJ97" s="904"/>
      <c r="EK97" s="905"/>
      <c r="EL97" s="80"/>
      <c r="EM97" s="224" t="str">
        <f t="shared" si="102"/>
        <v xml:space="preserve"> </v>
      </c>
      <c r="EN97" s="224" t="str">
        <f t="shared" si="122"/>
        <v xml:space="preserve"> </v>
      </c>
      <c r="EO97" s="115"/>
      <c r="EP97" s="1050"/>
      <c r="EQ97" s="253"/>
      <c r="ER97" s="117"/>
      <c r="ES97" s="1258">
        <f t="shared" si="103"/>
        <v>6</v>
      </c>
      <c r="ET97" s="224" t="str">
        <f t="shared" si="104"/>
        <v xml:space="preserve"> </v>
      </c>
      <c r="EU97" s="477" t="str">
        <f t="shared" si="105"/>
        <v/>
      </c>
      <c r="EV97" s="1334" t="str">
        <f t="shared" si="76"/>
        <v xml:space="preserve"> </v>
      </c>
      <c r="EW97" s="1332" t="str">
        <f t="shared" si="166"/>
        <v/>
      </c>
      <c r="EX97" s="1275" t="str">
        <f t="shared" si="148"/>
        <v/>
      </c>
      <c r="EY97" s="1275" t="str">
        <f t="shared" si="149"/>
        <v/>
      </c>
      <c r="EZ97" s="1275" t="str">
        <f t="shared" si="150"/>
        <v/>
      </c>
      <c r="FA97" s="1275" t="str">
        <f t="shared" si="151"/>
        <v/>
      </c>
      <c r="FB97" s="1275" t="str">
        <f t="shared" si="152"/>
        <v/>
      </c>
      <c r="FC97" s="1333" t="str">
        <f t="shared" si="153"/>
        <v/>
      </c>
      <c r="FE97" s="1234" t="str">
        <f t="shared" si="154"/>
        <v xml:space="preserve"> </v>
      </c>
      <c r="FF97" s="1234" t="str">
        <f t="shared" si="155"/>
        <v xml:space="preserve"> </v>
      </c>
      <c r="FG97" s="1234" t="str">
        <f t="shared" si="156"/>
        <v xml:space="preserve"> </v>
      </c>
      <c r="FH97" s="1234" t="str">
        <f t="shared" si="157"/>
        <v xml:space="preserve"> </v>
      </c>
      <c r="FI97" s="1234" t="str">
        <f t="shared" si="127"/>
        <v xml:space="preserve"> </v>
      </c>
      <c r="FJ97" s="1234" t="str">
        <f t="shared" si="158"/>
        <v xml:space="preserve"> </v>
      </c>
      <c r="FK97" s="1234">
        <f t="shared" si="129"/>
        <v>0</v>
      </c>
      <c r="FL97" s="1227"/>
      <c r="FM97" s="1234" t="str">
        <f t="shared" si="130"/>
        <v xml:space="preserve"> </v>
      </c>
      <c r="FN97" s="1234" t="str">
        <f t="shared" si="131"/>
        <v xml:space="preserve"> </v>
      </c>
      <c r="FO97" s="1234" t="str">
        <f t="shared" si="159"/>
        <v xml:space="preserve"> </v>
      </c>
      <c r="FP97" s="1234" t="str">
        <f t="shared" si="160"/>
        <v xml:space="preserve"> </v>
      </c>
      <c r="FQ97" s="1234" t="str">
        <f t="shared" si="132"/>
        <v xml:space="preserve"> </v>
      </c>
      <c r="FR97" s="1234" t="str">
        <f t="shared" si="161"/>
        <v xml:space="preserve"> </v>
      </c>
      <c r="FS97" s="1234">
        <f t="shared" ref="FS97:FS160" si="167">COUNTIFS(FM97:FR97,"●")</f>
        <v>0</v>
      </c>
      <c r="FT97" s="1227"/>
      <c r="FU97" s="1234" t="str">
        <f t="shared" si="162"/>
        <v xml:space="preserve"> </v>
      </c>
      <c r="FV97" s="1234" t="str">
        <f t="shared" si="163"/>
        <v xml:space="preserve"> </v>
      </c>
      <c r="FW97" s="1234" t="str">
        <f t="shared" si="164"/>
        <v xml:space="preserve"> </v>
      </c>
      <c r="FX97" s="1234" t="str">
        <f t="shared" si="133"/>
        <v xml:space="preserve"> </v>
      </c>
      <c r="FY97" s="1234" t="str">
        <f t="shared" si="134"/>
        <v xml:space="preserve"> </v>
      </c>
      <c r="FZ97" s="1234" t="str">
        <f t="shared" si="165"/>
        <v xml:space="preserve"> </v>
      </c>
      <c r="GA97" s="1234">
        <f t="shared" si="135"/>
        <v>0</v>
      </c>
      <c r="GB97" s="1227"/>
      <c r="GC97" s="1234" t="str">
        <f t="shared" si="136"/>
        <v xml:space="preserve"> </v>
      </c>
      <c r="GD97" s="1234" t="str">
        <f t="shared" si="137"/>
        <v xml:space="preserve"> </v>
      </c>
      <c r="GE97" s="1234" t="str">
        <f t="shared" si="138"/>
        <v xml:space="preserve"> </v>
      </c>
      <c r="GF97" s="1234" t="str">
        <f t="shared" si="139"/>
        <v xml:space="preserve"> </v>
      </c>
      <c r="GG97" s="1234" t="str">
        <f t="shared" si="140"/>
        <v xml:space="preserve"> </v>
      </c>
      <c r="GH97" s="1234" t="str">
        <f t="shared" si="141"/>
        <v xml:space="preserve"> </v>
      </c>
      <c r="GI97" s="1234" t="str">
        <f t="shared" si="142"/>
        <v xml:space="preserve"> </v>
      </c>
      <c r="GJ97" s="1234" t="str">
        <f t="shared" si="143"/>
        <v xml:space="preserve"> </v>
      </c>
      <c r="GK97" s="1234" t="str">
        <f t="shared" si="144"/>
        <v xml:space="preserve"> </v>
      </c>
      <c r="GL97" s="1234" t="str">
        <f t="shared" si="145"/>
        <v xml:space="preserve"> </v>
      </c>
      <c r="GM97" s="1234" t="str">
        <f t="shared" si="146"/>
        <v xml:space="preserve"> </v>
      </c>
      <c r="GN97" s="1234">
        <f t="shared" si="147"/>
        <v>0</v>
      </c>
    </row>
    <row r="98" spans="1:196" s="100" customFormat="1" ht="27" customHeight="1" thickTop="1" thickBot="1">
      <c r="A98" s="1208">
        <f>【A票】【D票】!$D$10</f>
        <v>0</v>
      </c>
      <c r="B98" s="1212">
        <f>【A票】【D票】!$H$10</f>
        <v>0</v>
      </c>
      <c r="C98" s="1213" t="str">
        <f>【A票】【D票】!$K$10</f>
        <v xml:space="preserve"> </v>
      </c>
      <c r="D98" s="1214">
        <f t="shared" si="98"/>
        <v>7</v>
      </c>
      <c r="E98" s="914"/>
      <c r="F98" s="467"/>
      <c r="G98" s="468"/>
      <c r="H98" s="224" t="str">
        <f t="shared" si="62"/>
        <v xml:space="preserve"> </v>
      </c>
      <c r="I98" s="704"/>
      <c r="J98" s="117"/>
      <c r="K98" s="117"/>
      <c r="L98" s="117"/>
      <c r="M98" s="117"/>
      <c r="N98" s="117"/>
      <c r="O98" s="117"/>
      <c r="P98" s="117"/>
      <c r="Q98" s="117"/>
      <c r="R98" s="117"/>
      <c r="S98" s="117"/>
      <c r="T98" s="254"/>
      <c r="U98" s="641"/>
      <c r="V98" s="646"/>
      <c r="W98" s="114"/>
      <c r="X98" s="254"/>
      <c r="Y98" s="224" t="str">
        <f t="shared" si="63"/>
        <v xml:space="preserve"> </v>
      </c>
      <c r="Z98" s="579"/>
      <c r="AA98" s="704"/>
      <c r="AB98" s="119"/>
      <c r="AC98" s="224" t="str">
        <f t="shared" si="114"/>
        <v xml:space="preserve"> </v>
      </c>
      <c r="AD98" s="115"/>
      <c r="AE98" s="253"/>
      <c r="AF98" s="704"/>
      <c r="AG98" s="727"/>
      <c r="AH98" s="727"/>
      <c r="AI98" s="727"/>
      <c r="AJ98" s="727"/>
      <c r="AK98" s="591"/>
      <c r="AL98" s="727"/>
      <c r="AM98" s="727"/>
      <c r="AN98" s="727"/>
      <c r="AO98" s="727"/>
      <c r="AP98" s="727"/>
      <c r="AQ98" s="727"/>
      <c r="AR98" s="727"/>
      <c r="AS98" s="727"/>
      <c r="AT98" s="727"/>
      <c r="AU98" s="727"/>
      <c r="AV98" s="727"/>
      <c r="AW98" s="727"/>
      <c r="AX98" s="727"/>
      <c r="AY98" s="727"/>
      <c r="AZ98" s="727"/>
      <c r="BA98" s="727"/>
      <c r="BB98" s="727"/>
      <c r="BC98" s="821"/>
      <c r="BD98" s="727"/>
      <c r="BE98" s="727"/>
      <c r="BF98" s="727"/>
      <c r="BG98" s="727"/>
      <c r="BH98" s="727"/>
      <c r="BI98" s="727"/>
      <c r="BJ98" s="727"/>
      <c r="BK98" s="727"/>
      <c r="BL98" s="821"/>
      <c r="BM98" s="727"/>
      <c r="BN98" s="727"/>
      <c r="BO98" s="727"/>
      <c r="BP98" s="727"/>
      <c r="BQ98" s="727"/>
      <c r="BR98" s="821"/>
      <c r="BS98" s="727"/>
      <c r="BT98" s="727"/>
      <c r="BU98" s="727"/>
      <c r="BV98" s="591"/>
      <c r="BW98" s="224" t="str">
        <f t="shared" si="115"/>
        <v xml:space="preserve"> </v>
      </c>
      <c r="BX98" s="471">
        <f t="shared" si="99"/>
        <v>7</v>
      </c>
      <c r="BY98" s="117"/>
      <c r="BZ98" s="117"/>
      <c r="CA98" s="117"/>
      <c r="CB98" s="117"/>
      <c r="CC98" s="117"/>
      <c r="CD98" s="461"/>
      <c r="CE98" s="236"/>
      <c r="CF98" s="224" t="str">
        <f t="shared" si="66"/>
        <v xml:space="preserve"> </v>
      </c>
      <c r="CG98" s="116"/>
      <c r="CH98" s="117"/>
      <c r="CI98" s="117"/>
      <c r="CJ98" s="117"/>
      <c r="CK98" s="472"/>
      <c r="CL98" s="472"/>
      <c r="CM98" s="472"/>
      <c r="CN98" s="472"/>
      <c r="CO98" s="117"/>
      <c r="CP98" s="253"/>
      <c r="CQ98" s="120"/>
      <c r="CR98" s="224" t="str" cm="1">
        <f t="array" ref="CR98">IF(AND(SUM(COUNTIF(CG98:CM98,{"*不明*","*その他*"})+COUNTIF(CO98:CP98,{"*不明*","*その他*"}))&gt;0,CQ98=""),"その他・不明の場合,10)具体的内容、理由を記入",IF(OR(AND(CI98=CI$65,COUNTA(CJ98:CM98)&lt;4),AND(OR(CI98=CI$63,CI98=CI$64,CI98=CI$66,CI98=CI$67,CI98=CI$68,CI98=""),COUNTA(CJ98:CM98)&gt;0)),"3)介護保険認定済→要介護度、認知症自立度、寝たきり度、介護保険サービス記入",IF(OR(AND(OR(CM98=CM$63,CM98=CM$64),CN98=""),AND(OR(CM98=CM$65,CM98=CM$66),CN98&lt;&gt;"")),"7)介護保険サービス受けている/過去受けていた→具体的内容記入"," ")))</f>
        <v xml:space="preserve"> </v>
      </c>
      <c r="CS98" s="224" t="str">
        <f t="shared" si="116"/>
        <v xml:space="preserve"> </v>
      </c>
      <c r="CT98" s="116"/>
      <c r="CU98" s="253"/>
      <c r="CV98" s="117"/>
      <c r="CW98" s="117"/>
      <c r="CX98" s="253"/>
      <c r="CY98" s="117"/>
      <c r="CZ98" s="117"/>
      <c r="DA98" s="253"/>
      <c r="DB98" s="117"/>
      <c r="DC98" s="224" t="str">
        <f t="shared" si="100"/>
        <v xml:space="preserve"> </v>
      </c>
      <c r="DD98" s="224" t="str">
        <f t="shared" si="101"/>
        <v xml:space="preserve"> </v>
      </c>
      <c r="DE98" s="224" t="str">
        <f t="shared" si="117"/>
        <v xml:space="preserve"> </v>
      </c>
      <c r="DF98" s="121"/>
      <c r="DG98" s="114"/>
      <c r="DH98" s="704"/>
      <c r="DI98" s="119"/>
      <c r="DJ98" s="187"/>
      <c r="DK98" s="254"/>
      <c r="DL98" s="224" t="str">
        <f t="shared" si="118"/>
        <v xml:space="preserve"> </v>
      </c>
      <c r="DM98" s="224" t="str">
        <f t="shared" si="119"/>
        <v xml:space="preserve"> </v>
      </c>
      <c r="DN98" s="474"/>
      <c r="DO98" s="117"/>
      <c r="DP98" s="117"/>
      <c r="DQ98" s="117"/>
      <c r="DR98" s="117"/>
      <c r="DS98" s="117"/>
      <c r="DT98" s="254"/>
      <c r="DU98" s="476"/>
      <c r="DV98" s="224" t="str">
        <f t="shared" si="120"/>
        <v xml:space="preserve"> </v>
      </c>
      <c r="DW98" s="115"/>
      <c r="DX98" s="470"/>
      <c r="DY98" s="117"/>
      <c r="DZ98" s="704"/>
      <c r="EA98" s="224" t="str">
        <f t="shared" si="121"/>
        <v xml:space="preserve"> </v>
      </c>
      <c r="EB98" s="906"/>
      <c r="EC98" s="904"/>
      <c r="ED98" s="904"/>
      <c r="EE98" s="904"/>
      <c r="EF98" s="904"/>
      <c r="EG98" s="904"/>
      <c r="EH98" s="904"/>
      <c r="EI98" s="904"/>
      <c r="EJ98" s="904"/>
      <c r="EK98" s="905"/>
      <c r="EL98" s="80"/>
      <c r="EM98" s="224" t="str">
        <f t="shared" si="102"/>
        <v xml:space="preserve"> </v>
      </c>
      <c r="EN98" s="224" t="str">
        <f t="shared" si="122"/>
        <v xml:space="preserve"> </v>
      </c>
      <c r="EO98" s="115"/>
      <c r="EP98" s="1050"/>
      <c r="EQ98" s="253"/>
      <c r="ER98" s="117"/>
      <c r="ES98" s="1258">
        <f t="shared" si="103"/>
        <v>7</v>
      </c>
      <c r="ET98" s="224" t="str">
        <f t="shared" si="104"/>
        <v xml:space="preserve"> </v>
      </c>
      <c r="EU98" s="477" t="str">
        <f t="shared" si="105"/>
        <v/>
      </c>
      <c r="EV98" s="1334" t="str">
        <f t="shared" si="76"/>
        <v xml:space="preserve"> </v>
      </c>
      <c r="EW98" s="1332" t="str">
        <f t="shared" si="166"/>
        <v/>
      </c>
      <c r="EX98" s="1275" t="str">
        <f t="shared" si="148"/>
        <v/>
      </c>
      <c r="EY98" s="1275" t="str">
        <f t="shared" si="149"/>
        <v/>
      </c>
      <c r="EZ98" s="1275" t="str">
        <f t="shared" si="150"/>
        <v/>
      </c>
      <c r="FA98" s="1275" t="str">
        <f t="shared" si="151"/>
        <v/>
      </c>
      <c r="FB98" s="1275" t="str">
        <f t="shared" si="152"/>
        <v/>
      </c>
      <c r="FC98" s="1333" t="str">
        <f t="shared" si="153"/>
        <v/>
      </c>
      <c r="FE98" s="1234" t="str">
        <f t="shared" si="154"/>
        <v xml:space="preserve"> </v>
      </c>
      <c r="FF98" s="1234" t="str">
        <f t="shared" si="155"/>
        <v xml:space="preserve"> </v>
      </c>
      <c r="FG98" s="1234" t="str">
        <f t="shared" si="156"/>
        <v xml:space="preserve"> </v>
      </c>
      <c r="FH98" s="1234" t="str">
        <f t="shared" si="157"/>
        <v xml:space="preserve"> </v>
      </c>
      <c r="FI98" s="1234" t="str">
        <f t="shared" si="127"/>
        <v xml:space="preserve"> </v>
      </c>
      <c r="FJ98" s="1234" t="str">
        <f t="shared" si="158"/>
        <v xml:space="preserve"> </v>
      </c>
      <c r="FK98" s="1234">
        <f t="shared" si="129"/>
        <v>0</v>
      </c>
      <c r="FL98" s="1227"/>
      <c r="FM98" s="1234" t="str">
        <f t="shared" si="130"/>
        <v xml:space="preserve"> </v>
      </c>
      <c r="FN98" s="1234" t="str">
        <f t="shared" si="131"/>
        <v xml:space="preserve"> </v>
      </c>
      <c r="FO98" s="1234" t="str">
        <f t="shared" si="159"/>
        <v xml:space="preserve"> </v>
      </c>
      <c r="FP98" s="1234" t="str">
        <f t="shared" si="160"/>
        <v xml:space="preserve"> </v>
      </c>
      <c r="FQ98" s="1234" t="str">
        <f t="shared" si="132"/>
        <v xml:space="preserve"> </v>
      </c>
      <c r="FR98" s="1234" t="str">
        <f t="shared" si="161"/>
        <v xml:space="preserve"> </v>
      </c>
      <c r="FS98" s="1234">
        <f t="shared" si="167"/>
        <v>0</v>
      </c>
      <c r="FT98" s="1227"/>
      <c r="FU98" s="1234" t="str">
        <f t="shared" si="162"/>
        <v xml:space="preserve"> </v>
      </c>
      <c r="FV98" s="1234" t="str">
        <f t="shared" si="163"/>
        <v xml:space="preserve"> </v>
      </c>
      <c r="FW98" s="1234" t="str">
        <f t="shared" si="164"/>
        <v xml:space="preserve"> </v>
      </c>
      <c r="FX98" s="1234" t="str">
        <f t="shared" si="133"/>
        <v xml:space="preserve"> </v>
      </c>
      <c r="FY98" s="1234" t="str">
        <f t="shared" si="134"/>
        <v xml:space="preserve"> </v>
      </c>
      <c r="FZ98" s="1234" t="str">
        <f t="shared" si="165"/>
        <v xml:space="preserve"> </v>
      </c>
      <c r="GA98" s="1234">
        <f t="shared" si="135"/>
        <v>0</v>
      </c>
      <c r="GB98" s="1227"/>
      <c r="GC98" s="1234" t="str">
        <f t="shared" si="136"/>
        <v xml:space="preserve"> </v>
      </c>
      <c r="GD98" s="1234" t="str">
        <f t="shared" si="137"/>
        <v xml:space="preserve"> </v>
      </c>
      <c r="GE98" s="1234" t="str">
        <f t="shared" si="138"/>
        <v xml:space="preserve"> </v>
      </c>
      <c r="GF98" s="1234" t="str">
        <f t="shared" si="139"/>
        <v xml:space="preserve"> </v>
      </c>
      <c r="GG98" s="1234" t="str">
        <f t="shared" si="140"/>
        <v xml:space="preserve"> </v>
      </c>
      <c r="GH98" s="1234" t="str">
        <f t="shared" si="141"/>
        <v xml:space="preserve"> </v>
      </c>
      <c r="GI98" s="1234" t="str">
        <f t="shared" si="142"/>
        <v xml:space="preserve"> </v>
      </c>
      <c r="GJ98" s="1234" t="str">
        <f t="shared" si="143"/>
        <v xml:space="preserve"> </v>
      </c>
      <c r="GK98" s="1234" t="str">
        <f t="shared" si="144"/>
        <v xml:space="preserve"> </v>
      </c>
      <c r="GL98" s="1234" t="str">
        <f t="shared" si="145"/>
        <v xml:space="preserve"> </v>
      </c>
      <c r="GM98" s="1234" t="str">
        <f t="shared" si="146"/>
        <v xml:space="preserve"> </v>
      </c>
      <c r="GN98" s="1234">
        <f t="shared" si="147"/>
        <v>0</v>
      </c>
    </row>
    <row r="99" spans="1:196" s="100" customFormat="1" ht="27" customHeight="1" thickTop="1" thickBot="1">
      <c r="A99" s="1208">
        <f>【A票】【D票】!$D$10</f>
        <v>0</v>
      </c>
      <c r="B99" s="1212">
        <f>【A票】【D票】!$H$10</f>
        <v>0</v>
      </c>
      <c r="C99" s="1213" t="str">
        <f>【A票】【D票】!$K$10</f>
        <v xml:space="preserve"> </v>
      </c>
      <c r="D99" s="1214">
        <f t="shared" si="98"/>
        <v>8</v>
      </c>
      <c r="E99" s="914"/>
      <c r="F99" s="467"/>
      <c r="G99" s="468"/>
      <c r="H99" s="224" t="str">
        <f t="shared" si="62"/>
        <v xml:space="preserve"> </v>
      </c>
      <c r="I99" s="704"/>
      <c r="J99" s="117"/>
      <c r="K99" s="117"/>
      <c r="L99" s="117"/>
      <c r="M99" s="117"/>
      <c r="N99" s="117"/>
      <c r="O99" s="117"/>
      <c r="P99" s="117"/>
      <c r="Q99" s="117"/>
      <c r="R99" s="117"/>
      <c r="S99" s="117"/>
      <c r="T99" s="254"/>
      <c r="U99" s="646"/>
      <c r="V99" s="646"/>
      <c r="W99" s="114"/>
      <c r="X99" s="254"/>
      <c r="Y99" s="224" t="str">
        <f t="shared" si="63"/>
        <v xml:space="preserve"> </v>
      </c>
      <c r="Z99" s="579"/>
      <c r="AA99" s="704"/>
      <c r="AB99" s="119"/>
      <c r="AC99" s="224" t="str">
        <f t="shared" si="114"/>
        <v xml:space="preserve"> </v>
      </c>
      <c r="AD99" s="115"/>
      <c r="AE99" s="253"/>
      <c r="AF99" s="704"/>
      <c r="AG99" s="727"/>
      <c r="AH99" s="727"/>
      <c r="AI99" s="727"/>
      <c r="AJ99" s="727"/>
      <c r="AK99" s="591"/>
      <c r="AL99" s="727"/>
      <c r="AM99" s="727"/>
      <c r="AN99" s="727"/>
      <c r="AO99" s="727"/>
      <c r="AP99" s="727"/>
      <c r="AQ99" s="727"/>
      <c r="AR99" s="727"/>
      <c r="AS99" s="727"/>
      <c r="AT99" s="727"/>
      <c r="AU99" s="727"/>
      <c r="AV99" s="727"/>
      <c r="AW99" s="727"/>
      <c r="AX99" s="727"/>
      <c r="AY99" s="727"/>
      <c r="AZ99" s="727"/>
      <c r="BA99" s="727"/>
      <c r="BB99" s="727"/>
      <c r="BC99" s="821"/>
      <c r="BD99" s="727"/>
      <c r="BE99" s="727"/>
      <c r="BF99" s="727"/>
      <c r="BG99" s="727"/>
      <c r="BH99" s="727"/>
      <c r="BI99" s="727"/>
      <c r="BJ99" s="727"/>
      <c r="BK99" s="727"/>
      <c r="BL99" s="821"/>
      <c r="BM99" s="727"/>
      <c r="BN99" s="727"/>
      <c r="BO99" s="727"/>
      <c r="BP99" s="727"/>
      <c r="BQ99" s="727"/>
      <c r="BR99" s="821"/>
      <c r="BS99" s="727"/>
      <c r="BT99" s="727"/>
      <c r="BU99" s="727"/>
      <c r="BV99" s="591"/>
      <c r="BW99" s="224" t="str">
        <f t="shared" si="115"/>
        <v xml:space="preserve"> </v>
      </c>
      <c r="BX99" s="471">
        <f t="shared" si="99"/>
        <v>8</v>
      </c>
      <c r="BY99" s="117"/>
      <c r="BZ99" s="117"/>
      <c r="CA99" s="117"/>
      <c r="CB99" s="117"/>
      <c r="CC99" s="117"/>
      <c r="CD99" s="461"/>
      <c r="CE99" s="236"/>
      <c r="CF99" s="224" t="str">
        <f t="shared" si="66"/>
        <v xml:space="preserve"> </v>
      </c>
      <c r="CG99" s="116"/>
      <c r="CH99" s="117"/>
      <c r="CI99" s="117"/>
      <c r="CJ99" s="117"/>
      <c r="CK99" s="472"/>
      <c r="CL99" s="472"/>
      <c r="CM99" s="472"/>
      <c r="CN99" s="472"/>
      <c r="CO99" s="117"/>
      <c r="CP99" s="253"/>
      <c r="CQ99" s="120"/>
      <c r="CR99" s="224" t="str" cm="1">
        <f t="array" ref="CR99">IF(AND(SUM(COUNTIF(CG99:CM99,{"*不明*","*その他*"})+COUNTIF(CO99:CP99,{"*不明*","*その他*"}))&gt;0,CQ99=""),"その他・不明の場合,10)具体的内容、理由を記入",IF(OR(AND(CI99=CI$65,COUNTA(CJ99:CM99)&lt;4),AND(OR(CI99=CI$63,CI99=CI$64,CI99=CI$66,CI99=CI$67,CI99=CI$68,CI99=""),COUNTA(CJ99:CM99)&gt;0)),"3)介護保険認定済→要介護度、認知症自立度、寝たきり度、介護保険サービス記入",IF(OR(AND(OR(CM99=CM$63,CM99=CM$64),CN99=""),AND(OR(CM99=CM$65,CM99=CM$66),CN99&lt;&gt;"")),"7)介護保険サービス受けている/過去受けていた→具体的内容記入"," ")))</f>
        <v xml:space="preserve"> </v>
      </c>
      <c r="CS99" s="224" t="str">
        <f t="shared" si="116"/>
        <v xml:space="preserve"> </v>
      </c>
      <c r="CT99" s="116"/>
      <c r="CU99" s="253"/>
      <c r="CV99" s="117"/>
      <c r="CW99" s="117"/>
      <c r="CX99" s="253"/>
      <c r="CY99" s="117"/>
      <c r="CZ99" s="117"/>
      <c r="DA99" s="253"/>
      <c r="DB99" s="117"/>
      <c r="DC99" s="224" t="str">
        <f t="shared" si="100"/>
        <v xml:space="preserve"> </v>
      </c>
      <c r="DD99" s="224" t="str">
        <f t="shared" si="101"/>
        <v xml:space="preserve"> </v>
      </c>
      <c r="DE99" s="224" t="str">
        <f t="shared" si="117"/>
        <v xml:space="preserve"> </v>
      </c>
      <c r="DF99" s="121"/>
      <c r="DG99" s="114"/>
      <c r="DH99" s="704"/>
      <c r="DI99" s="119"/>
      <c r="DJ99" s="187"/>
      <c r="DK99" s="254"/>
      <c r="DL99" s="224" t="str">
        <f t="shared" si="118"/>
        <v xml:space="preserve"> </v>
      </c>
      <c r="DM99" s="224" t="str">
        <f t="shared" si="119"/>
        <v xml:space="preserve"> </v>
      </c>
      <c r="DN99" s="474"/>
      <c r="DO99" s="117"/>
      <c r="DP99" s="117"/>
      <c r="DQ99" s="117"/>
      <c r="DR99" s="117"/>
      <c r="DS99" s="117"/>
      <c r="DT99" s="254"/>
      <c r="DU99" s="476"/>
      <c r="DV99" s="224" t="str">
        <f t="shared" si="120"/>
        <v xml:space="preserve"> </v>
      </c>
      <c r="DW99" s="115"/>
      <c r="DX99" s="470"/>
      <c r="DY99" s="117"/>
      <c r="DZ99" s="704"/>
      <c r="EA99" s="224" t="str">
        <f t="shared" si="121"/>
        <v xml:space="preserve"> </v>
      </c>
      <c r="EB99" s="906"/>
      <c r="EC99" s="904"/>
      <c r="ED99" s="904"/>
      <c r="EE99" s="904"/>
      <c r="EF99" s="904"/>
      <c r="EG99" s="904"/>
      <c r="EH99" s="904"/>
      <c r="EI99" s="904"/>
      <c r="EJ99" s="904"/>
      <c r="EK99" s="905"/>
      <c r="EL99" s="80"/>
      <c r="EM99" s="224" t="str">
        <f t="shared" si="102"/>
        <v xml:space="preserve"> </v>
      </c>
      <c r="EN99" s="224" t="str">
        <f t="shared" si="122"/>
        <v xml:space="preserve"> </v>
      </c>
      <c r="EO99" s="115"/>
      <c r="EP99" s="1050"/>
      <c r="EQ99" s="253"/>
      <c r="ER99" s="117"/>
      <c r="ES99" s="1258">
        <f t="shared" si="103"/>
        <v>8</v>
      </c>
      <c r="ET99" s="224" t="str">
        <f t="shared" si="104"/>
        <v xml:space="preserve"> </v>
      </c>
      <c r="EU99" s="477" t="str">
        <f t="shared" si="105"/>
        <v/>
      </c>
      <c r="EV99" s="1334" t="str">
        <f t="shared" si="76"/>
        <v xml:space="preserve"> </v>
      </c>
      <c r="EW99" s="1332" t="str">
        <f t="shared" si="166"/>
        <v/>
      </c>
      <c r="EX99" s="1275" t="str">
        <f t="shared" si="148"/>
        <v/>
      </c>
      <c r="EY99" s="1275" t="str">
        <f t="shared" si="149"/>
        <v/>
      </c>
      <c r="EZ99" s="1275" t="str">
        <f t="shared" si="150"/>
        <v/>
      </c>
      <c r="FA99" s="1275" t="str">
        <f t="shared" si="151"/>
        <v/>
      </c>
      <c r="FB99" s="1275" t="str">
        <f t="shared" si="152"/>
        <v/>
      </c>
      <c r="FC99" s="1333" t="str">
        <f t="shared" si="153"/>
        <v/>
      </c>
      <c r="FE99" s="1234" t="str">
        <f t="shared" si="154"/>
        <v xml:space="preserve"> </v>
      </c>
      <c r="FF99" s="1234" t="str">
        <f t="shared" si="155"/>
        <v xml:space="preserve"> </v>
      </c>
      <c r="FG99" s="1234" t="str">
        <f t="shared" si="156"/>
        <v xml:space="preserve"> </v>
      </c>
      <c r="FH99" s="1234" t="str">
        <f t="shared" si="157"/>
        <v xml:space="preserve"> </v>
      </c>
      <c r="FI99" s="1234" t="str">
        <f t="shared" si="127"/>
        <v xml:space="preserve"> </v>
      </c>
      <c r="FJ99" s="1234" t="str">
        <f t="shared" si="158"/>
        <v xml:space="preserve"> </v>
      </c>
      <c r="FK99" s="1234">
        <f t="shared" si="129"/>
        <v>0</v>
      </c>
      <c r="FL99" s="1227"/>
      <c r="FM99" s="1234" t="str">
        <f t="shared" si="130"/>
        <v xml:space="preserve"> </v>
      </c>
      <c r="FN99" s="1234" t="str">
        <f t="shared" si="131"/>
        <v xml:space="preserve"> </v>
      </c>
      <c r="FO99" s="1234" t="str">
        <f t="shared" si="159"/>
        <v xml:space="preserve"> </v>
      </c>
      <c r="FP99" s="1234" t="str">
        <f t="shared" si="160"/>
        <v xml:space="preserve"> </v>
      </c>
      <c r="FQ99" s="1234" t="str">
        <f t="shared" si="132"/>
        <v xml:space="preserve"> </v>
      </c>
      <c r="FR99" s="1234" t="str">
        <f t="shared" si="161"/>
        <v xml:space="preserve"> </v>
      </c>
      <c r="FS99" s="1234">
        <f t="shared" si="167"/>
        <v>0</v>
      </c>
      <c r="FT99" s="1227"/>
      <c r="FU99" s="1234" t="str">
        <f t="shared" si="162"/>
        <v xml:space="preserve"> </v>
      </c>
      <c r="FV99" s="1234" t="str">
        <f t="shared" si="163"/>
        <v xml:space="preserve"> </v>
      </c>
      <c r="FW99" s="1234" t="str">
        <f t="shared" si="164"/>
        <v xml:space="preserve"> </v>
      </c>
      <c r="FX99" s="1234" t="str">
        <f t="shared" si="133"/>
        <v xml:space="preserve"> </v>
      </c>
      <c r="FY99" s="1234" t="str">
        <f t="shared" si="134"/>
        <v xml:space="preserve"> </v>
      </c>
      <c r="FZ99" s="1234" t="str">
        <f t="shared" si="165"/>
        <v xml:space="preserve"> </v>
      </c>
      <c r="GA99" s="1234">
        <f t="shared" si="135"/>
        <v>0</v>
      </c>
      <c r="GB99" s="1227"/>
      <c r="GC99" s="1234" t="str">
        <f t="shared" si="136"/>
        <v xml:space="preserve"> </v>
      </c>
      <c r="GD99" s="1234" t="str">
        <f t="shared" si="137"/>
        <v xml:space="preserve"> </v>
      </c>
      <c r="GE99" s="1234" t="str">
        <f t="shared" si="138"/>
        <v xml:space="preserve"> </v>
      </c>
      <c r="GF99" s="1234" t="str">
        <f t="shared" si="139"/>
        <v xml:space="preserve"> </v>
      </c>
      <c r="GG99" s="1234" t="str">
        <f t="shared" si="140"/>
        <v xml:space="preserve"> </v>
      </c>
      <c r="GH99" s="1234" t="str">
        <f t="shared" si="141"/>
        <v xml:space="preserve"> </v>
      </c>
      <c r="GI99" s="1234" t="str">
        <f t="shared" si="142"/>
        <v xml:space="preserve"> </v>
      </c>
      <c r="GJ99" s="1234" t="str">
        <f t="shared" si="143"/>
        <v xml:space="preserve"> </v>
      </c>
      <c r="GK99" s="1234" t="str">
        <f t="shared" si="144"/>
        <v xml:space="preserve"> </v>
      </c>
      <c r="GL99" s="1234" t="str">
        <f t="shared" si="145"/>
        <v xml:space="preserve"> </v>
      </c>
      <c r="GM99" s="1234" t="str">
        <f t="shared" si="146"/>
        <v xml:space="preserve"> </v>
      </c>
      <c r="GN99" s="1234">
        <f t="shared" si="147"/>
        <v>0</v>
      </c>
    </row>
    <row r="100" spans="1:196" s="100" customFormat="1" ht="27" customHeight="1" thickTop="1" thickBot="1">
      <c r="A100" s="1208">
        <f>【A票】【D票】!$D$10</f>
        <v>0</v>
      </c>
      <c r="B100" s="1212">
        <f>【A票】【D票】!$H$10</f>
        <v>0</v>
      </c>
      <c r="C100" s="1213" t="str">
        <f>【A票】【D票】!$K$10</f>
        <v xml:space="preserve"> </v>
      </c>
      <c r="D100" s="1214">
        <f t="shared" si="98"/>
        <v>9</v>
      </c>
      <c r="E100" s="914"/>
      <c r="F100" s="467"/>
      <c r="G100" s="468"/>
      <c r="H100" s="224" t="str">
        <f t="shared" si="62"/>
        <v xml:space="preserve"> </v>
      </c>
      <c r="I100" s="704"/>
      <c r="J100" s="117"/>
      <c r="K100" s="117"/>
      <c r="L100" s="117"/>
      <c r="M100" s="117"/>
      <c r="N100" s="117"/>
      <c r="O100" s="117"/>
      <c r="P100" s="117"/>
      <c r="Q100" s="117"/>
      <c r="R100" s="117"/>
      <c r="S100" s="117"/>
      <c r="T100" s="254"/>
      <c r="U100" s="646"/>
      <c r="V100" s="646"/>
      <c r="W100" s="114"/>
      <c r="X100" s="254"/>
      <c r="Y100" s="224" t="str">
        <f t="shared" si="63"/>
        <v xml:space="preserve"> </v>
      </c>
      <c r="Z100" s="579"/>
      <c r="AA100" s="704"/>
      <c r="AB100" s="119"/>
      <c r="AC100" s="224" t="str">
        <f t="shared" si="114"/>
        <v xml:space="preserve"> </v>
      </c>
      <c r="AD100" s="115"/>
      <c r="AE100" s="253"/>
      <c r="AF100" s="704"/>
      <c r="AG100" s="727"/>
      <c r="AH100" s="727"/>
      <c r="AI100" s="727"/>
      <c r="AJ100" s="727"/>
      <c r="AK100" s="591"/>
      <c r="AL100" s="727"/>
      <c r="AM100" s="727"/>
      <c r="AN100" s="727"/>
      <c r="AO100" s="727"/>
      <c r="AP100" s="727"/>
      <c r="AQ100" s="727"/>
      <c r="AR100" s="727"/>
      <c r="AS100" s="727"/>
      <c r="AT100" s="727"/>
      <c r="AU100" s="727"/>
      <c r="AV100" s="727"/>
      <c r="AW100" s="727"/>
      <c r="AX100" s="727"/>
      <c r="AY100" s="727"/>
      <c r="AZ100" s="727"/>
      <c r="BA100" s="727"/>
      <c r="BB100" s="727"/>
      <c r="BC100" s="821"/>
      <c r="BD100" s="727"/>
      <c r="BE100" s="727"/>
      <c r="BF100" s="727"/>
      <c r="BG100" s="727"/>
      <c r="BH100" s="727"/>
      <c r="BI100" s="727"/>
      <c r="BJ100" s="727"/>
      <c r="BK100" s="727"/>
      <c r="BL100" s="821"/>
      <c r="BM100" s="727"/>
      <c r="BN100" s="727"/>
      <c r="BO100" s="727"/>
      <c r="BP100" s="727"/>
      <c r="BQ100" s="727"/>
      <c r="BR100" s="821"/>
      <c r="BS100" s="727"/>
      <c r="BT100" s="727"/>
      <c r="BU100" s="727"/>
      <c r="BV100" s="591"/>
      <c r="BW100" s="224" t="str">
        <f t="shared" si="115"/>
        <v xml:space="preserve"> </v>
      </c>
      <c r="BX100" s="471">
        <f t="shared" si="99"/>
        <v>9</v>
      </c>
      <c r="BY100" s="117"/>
      <c r="BZ100" s="117"/>
      <c r="CA100" s="117"/>
      <c r="CB100" s="117"/>
      <c r="CC100" s="117"/>
      <c r="CD100" s="461"/>
      <c r="CE100" s="236"/>
      <c r="CF100" s="224" t="str">
        <f t="shared" si="66"/>
        <v xml:space="preserve"> </v>
      </c>
      <c r="CG100" s="116"/>
      <c r="CH100" s="117"/>
      <c r="CI100" s="117"/>
      <c r="CJ100" s="117"/>
      <c r="CK100" s="472"/>
      <c r="CL100" s="472"/>
      <c r="CM100" s="472"/>
      <c r="CN100" s="472"/>
      <c r="CO100" s="117"/>
      <c r="CP100" s="253"/>
      <c r="CQ100" s="120"/>
      <c r="CR100" s="224" t="str" cm="1">
        <f t="array" ref="CR100">IF(AND(SUM(COUNTIF(CG100:CM100,{"*不明*","*その他*"})+COUNTIF(CO100:CP100,{"*不明*","*その他*"}))&gt;0,CQ100=""),"その他・不明の場合,10)具体的内容、理由を記入",IF(OR(AND(CI100=CI$65,COUNTA(CJ100:CM100)&lt;4),AND(OR(CI100=CI$63,CI100=CI$64,CI100=CI$66,CI100=CI$67,CI100=CI$68,CI100=""),COUNTA(CJ100:CM100)&gt;0)),"3)介護保険認定済→要介護度、認知症自立度、寝たきり度、介護保険サービス記入",IF(OR(AND(OR(CM100=CM$63,CM100=CM$64),CN100=""),AND(OR(CM100=CM$65,CM100=CM$66),CN100&lt;&gt;"")),"7)介護保険サービス受けている/過去受けていた→具体的内容記入"," ")))</f>
        <v xml:space="preserve"> </v>
      </c>
      <c r="CS100" s="224" t="str">
        <f t="shared" si="116"/>
        <v xml:space="preserve"> </v>
      </c>
      <c r="CT100" s="116"/>
      <c r="CU100" s="253"/>
      <c r="CV100" s="117"/>
      <c r="CW100" s="117"/>
      <c r="CX100" s="253"/>
      <c r="CY100" s="117"/>
      <c r="CZ100" s="117"/>
      <c r="DA100" s="253"/>
      <c r="DB100" s="117"/>
      <c r="DC100" s="224" t="str">
        <f t="shared" si="100"/>
        <v xml:space="preserve"> </v>
      </c>
      <c r="DD100" s="224" t="str">
        <f t="shared" si="101"/>
        <v xml:space="preserve"> </v>
      </c>
      <c r="DE100" s="224" t="str">
        <f t="shared" si="117"/>
        <v xml:space="preserve"> </v>
      </c>
      <c r="DF100" s="121"/>
      <c r="DG100" s="114"/>
      <c r="DH100" s="704"/>
      <c r="DI100" s="119"/>
      <c r="DJ100" s="187"/>
      <c r="DK100" s="254"/>
      <c r="DL100" s="224" t="str">
        <f t="shared" si="118"/>
        <v xml:space="preserve"> </v>
      </c>
      <c r="DM100" s="224" t="str">
        <f t="shared" si="119"/>
        <v xml:space="preserve"> </v>
      </c>
      <c r="DN100" s="474"/>
      <c r="DO100" s="117"/>
      <c r="DP100" s="117"/>
      <c r="DQ100" s="117"/>
      <c r="DR100" s="117"/>
      <c r="DS100" s="117"/>
      <c r="DT100" s="254"/>
      <c r="DU100" s="476"/>
      <c r="DV100" s="224" t="str">
        <f t="shared" si="120"/>
        <v xml:space="preserve"> </v>
      </c>
      <c r="DW100" s="115"/>
      <c r="DX100" s="470"/>
      <c r="DY100" s="117"/>
      <c r="DZ100" s="704"/>
      <c r="EA100" s="224" t="str">
        <f t="shared" si="121"/>
        <v xml:space="preserve"> </v>
      </c>
      <c r="EB100" s="906"/>
      <c r="EC100" s="904"/>
      <c r="ED100" s="904"/>
      <c r="EE100" s="904"/>
      <c r="EF100" s="904"/>
      <c r="EG100" s="904"/>
      <c r="EH100" s="904"/>
      <c r="EI100" s="904"/>
      <c r="EJ100" s="904"/>
      <c r="EK100" s="905"/>
      <c r="EL100" s="80"/>
      <c r="EM100" s="224" t="str">
        <f t="shared" si="102"/>
        <v xml:space="preserve"> </v>
      </c>
      <c r="EN100" s="224" t="str">
        <f t="shared" si="122"/>
        <v xml:space="preserve"> </v>
      </c>
      <c r="EO100" s="115"/>
      <c r="EP100" s="1050"/>
      <c r="EQ100" s="253"/>
      <c r="ER100" s="117"/>
      <c r="ES100" s="1258">
        <f t="shared" si="103"/>
        <v>9</v>
      </c>
      <c r="ET100" s="224" t="str">
        <f t="shared" si="104"/>
        <v xml:space="preserve"> </v>
      </c>
      <c r="EU100" s="477" t="str">
        <f t="shared" si="105"/>
        <v/>
      </c>
      <c r="EV100" s="1334" t="str">
        <f t="shared" si="76"/>
        <v xml:space="preserve"> </v>
      </c>
      <c r="EW100" s="1332" t="str">
        <f t="shared" si="166"/>
        <v/>
      </c>
      <c r="EX100" s="1275" t="str">
        <f t="shared" si="148"/>
        <v/>
      </c>
      <c r="EY100" s="1275" t="str">
        <f t="shared" si="149"/>
        <v/>
      </c>
      <c r="EZ100" s="1275" t="str">
        <f t="shared" si="150"/>
        <v/>
      </c>
      <c r="FA100" s="1275" t="str">
        <f t="shared" si="151"/>
        <v/>
      </c>
      <c r="FB100" s="1275" t="str">
        <f t="shared" si="152"/>
        <v/>
      </c>
      <c r="FC100" s="1333" t="str">
        <f t="shared" si="153"/>
        <v/>
      </c>
      <c r="FE100" s="1234" t="str">
        <f t="shared" si="154"/>
        <v xml:space="preserve"> </v>
      </c>
      <c r="FF100" s="1234" t="str">
        <f t="shared" si="155"/>
        <v xml:space="preserve"> </v>
      </c>
      <c r="FG100" s="1234" t="str">
        <f t="shared" si="156"/>
        <v xml:space="preserve"> </v>
      </c>
      <c r="FH100" s="1234" t="str">
        <f t="shared" si="157"/>
        <v xml:space="preserve"> </v>
      </c>
      <c r="FI100" s="1234" t="str">
        <f t="shared" si="127"/>
        <v xml:space="preserve"> </v>
      </c>
      <c r="FJ100" s="1234" t="str">
        <f t="shared" si="158"/>
        <v xml:space="preserve"> </v>
      </c>
      <c r="FK100" s="1234">
        <f t="shared" si="129"/>
        <v>0</v>
      </c>
      <c r="FL100" s="1227"/>
      <c r="FM100" s="1234" t="str">
        <f t="shared" si="130"/>
        <v xml:space="preserve"> </v>
      </c>
      <c r="FN100" s="1234" t="str">
        <f t="shared" si="131"/>
        <v xml:space="preserve"> </v>
      </c>
      <c r="FO100" s="1234" t="str">
        <f t="shared" si="159"/>
        <v xml:space="preserve"> </v>
      </c>
      <c r="FP100" s="1234" t="str">
        <f t="shared" si="160"/>
        <v xml:space="preserve"> </v>
      </c>
      <c r="FQ100" s="1234" t="str">
        <f t="shared" si="132"/>
        <v xml:space="preserve"> </v>
      </c>
      <c r="FR100" s="1234" t="str">
        <f t="shared" si="161"/>
        <v xml:space="preserve"> </v>
      </c>
      <c r="FS100" s="1234">
        <f t="shared" si="167"/>
        <v>0</v>
      </c>
      <c r="FT100" s="1227"/>
      <c r="FU100" s="1234" t="str">
        <f t="shared" si="162"/>
        <v xml:space="preserve"> </v>
      </c>
      <c r="FV100" s="1234" t="str">
        <f t="shared" si="163"/>
        <v xml:space="preserve"> </v>
      </c>
      <c r="FW100" s="1234" t="str">
        <f t="shared" si="164"/>
        <v xml:space="preserve"> </v>
      </c>
      <c r="FX100" s="1234" t="str">
        <f t="shared" si="133"/>
        <v xml:space="preserve"> </v>
      </c>
      <c r="FY100" s="1234" t="str">
        <f t="shared" si="134"/>
        <v xml:space="preserve"> </v>
      </c>
      <c r="FZ100" s="1234" t="str">
        <f t="shared" si="165"/>
        <v xml:space="preserve"> </v>
      </c>
      <c r="GA100" s="1234">
        <f t="shared" si="135"/>
        <v>0</v>
      </c>
      <c r="GB100" s="1227"/>
      <c r="GC100" s="1234" t="str">
        <f t="shared" si="136"/>
        <v xml:space="preserve"> </v>
      </c>
      <c r="GD100" s="1234" t="str">
        <f t="shared" si="137"/>
        <v xml:space="preserve"> </v>
      </c>
      <c r="GE100" s="1234" t="str">
        <f t="shared" si="138"/>
        <v xml:space="preserve"> </v>
      </c>
      <c r="GF100" s="1234" t="str">
        <f t="shared" si="139"/>
        <v xml:space="preserve"> </v>
      </c>
      <c r="GG100" s="1234" t="str">
        <f t="shared" si="140"/>
        <v xml:space="preserve"> </v>
      </c>
      <c r="GH100" s="1234" t="str">
        <f t="shared" si="141"/>
        <v xml:space="preserve"> </v>
      </c>
      <c r="GI100" s="1234" t="str">
        <f t="shared" si="142"/>
        <v xml:space="preserve"> </v>
      </c>
      <c r="GJ100" s="1234" t="str">
        <f t="shared" si="143"/>
        <v xml:space="preserve"> </v>
      </c>
      <c r="GK100" s="1234" t="str">
        <f t="shared" si="144"/>
        <v xml:space="preserve"> </v>
      </c>
      <c r="GL100" s="1234" t="str">
        <f t="shared" si="145"/>
        <v xml:space="preserve"> </v>
      </c>
      <c r="GM100" s="1234" t="str">
        <f t="shared" si="146"/>
        <v xml:space="preserve"> </v>
      </c>
      <c r="GN100" s="1234">
        <f t="shared" si="147"/>
        <v>0</v>
      </c>
    </row>
    <row r="101" spans="1:196" s="100" customFormat="1" ht="27" customHeight="1" thickTop="1" thickBot="1">
      <c r="A101" s="1208">
        <f>【A票】【D票】!$D$10</f>
        <v>0</v>
      </c>
      <c r="B101" s="1212">
        <f>【A票】【D票】!$H$10</f>
        <v>0</v>
      </c>
      <c r="C101" s="1213" t="str">
        <f>【A票】【D票】!$K$10</f>
        <v xml:space="preserve"> </v>
      </c>
      <c r="D101" s="1214">
        <f t="shared" si="98"/>
        <v>10</v>
      </c>
      <c r="E101" s="914"/>
      <c r="F101" s="467"/>
      <c r="G101" s="468"/>
      <c r="H101" s="224" t="str">
        <f t="shared" si="62"/>
        <v xml:space="preserve"> </v>
      </c>
      <c r="I101" s="704"/>
      <c r="J101" s="117"/>
      <c r="K101" s="117"/>
      <c r="L101" s="117"/>
      <c r="M101" s="117"/>
      <c r="N101" s="117"/>
      <c r="O101" s="117"/>
      <c r="P101" s="117"/>
      <c r="Q101" s="117"/>
      <c r="R101" s="117"/>
      <c r="S101" s="117"/>
      <c r="T101" s="254"/>
      <c r="U101" s="646"/>
      <c r="V101" s="646"/>
      <c r="W101" s="114"/>
      <c r="X101" s="254"/>
      <c r="Y101" s="224" t="str">
        <f t="shared" si="63"/>
        <v xml:space="preserve"> </v>
      </c>
      <c r="Z101" s="579"/>
      <c r="AA101" s="704"/>
      <c r="AB101" s="119"/>
      <c r="AC101" s="224" t="str">
        <f t="shared" si="114"/>
        <v xml:space="preserve"> </v>
      </c>
      <c r="AD101" s="115"/>
      <c r="AE101" s="253"/>
      <c r="AF101" s="704"/>
      <c r="AG101" s="727"/>
      <c r="AH101" s="727"/>
      <c r="AI101" s="727"/>
      <c r="AJ101" s="727"/>
      <c r="AK101" s="591"/>
      <c r="AL101" s="727"/>
      <c r="AM101" s="727"/>
      <c r="AN101" s="727"/>
      <c r="AO101" s="727"/>
      <c r="AP101" s="727"/>
      <c r="AQ101" s="727"/>
      <c r="AR101" s="727"/>
      <c r="AS101" s="727"/>
      <c r="AT101" s="727"/>
      <c r="AU101" s="727"/>
      <c r="AV101" s="727"/>
      <c r="AW101" s="727"/>
      <c r="AX101" s="727"/>
      <c r="AY101" s="727"/>
      <c r="AZ101" s="727"/>
      <c r="BA101" s="727"/>
      <c r="BB101" s="727"/>
      <c r="BC101" s="821"/>
      <c r="BD101" s="727"/>
      <c r="BE101" s="727"/>
      <c r="BF101" s="727"/>
      <c r="BG101" s="727"/>
      <c r="BH101" s="727"/>
      <c r="BI101" s="727"/>
      <c r="BJ101" s="727"/>
      <c r="BK101" s="727"/>
      <c r="BL101" s="821"/>
      <c r="BM101" s="727"/>
      <c r="BN101" s="727"/>
      <c r="BO101" s="727"/>
      <c r="BP101" s="727"/>
      <c r="BQ101" s="727"/>
      <c r="BR101" s="821"/>
      <c r="BS101" s="727"/>
      <c r="BT101" s="727"/>
      <c r="BU101" s="727"/>
      <c r="BV101" s="591"/>
      <c r="BW101" s="224" t="str">
        <f t="shared" si="115"/>
        <v xml:space="preserve"> </v>
      </c>
      <c r="BX101" s="471">
        <f t="shared" si="99"/>
        <v>10</v>
      </c>
      <c r="BY101" s="117"/>
      <c r="BZ101" s="117"/>
      <c r="CA101" s="117"/>
      <c r="CB101" s="117"/>
      <c r="CC101" s="117"/>
      <c r="CD101" s="461"/>
      <c r="CE101" s="236"/>
      <c r="CF101" s="224" t="str">
        <f t="shared" si="66"/>
        <v xml:space="preserve"> </v>
      </c>
      <c r="CG101" s="116"/>
      <c r="CH101" s="117"/>
      <c r="CI101" s="117"/>
      <c r="CJ101" s="117"/>
      <c r="CK101" s="472"/>
      <c r="CL101" s="472"/>
      <c r="CM101" s="472"/>
      <c r="CN101" s="472"/>
      <c r="CO101" s="117"/>
      <c r="CP101" s="253"/>
      <c r="CQ101" s="120"/>
      <c r="CR101" s="224" t="str" cm="1">
        <f t="array" ref="CR101">IF(AND(SUM(COUNTIF(CG101:CM101,{"*不明*","*その他*"})+COUNTIF(CO101:CP101,{"*不明*","*その他*"}))&gt;0,CQ101=""),"その他・不明の場合,10)具体的内容、理由を記入",IF(OR(AND(CI101=CI$65,COUNTA(CJ101:CM101)&lt;4),AND(OR(CI101=CI$63,CI101=CI$64,CI101=CI$66,CI101=CI$67,CI101=CI$68,CI101=""),COUNTA(CJ101:CM101)&gt;0)),"3)介護保険認定済→要介護度、認知症自立度、寝たきり度、介護保険サービス記入",IF(OR(AND(OR(CM101=CM$63,CM101=CM$64),CN101=""),AND(OR(CM101=CM$65,CM101=CM$66),CN101&lt;&gt;"")),"7)介護保険サービス受けている/過去受けていた→具体的内容記入"," ")))</f>
        <v xml:space="preserve"> </v>
      </c>
      <c r="CS101" s="224" t="str">
        <f t="shared" si="116"/>
        <v xml:space="preserve"> </v>
      </c>
      <c r="CT101" s="116"/>
      <c r="CU101" s="253"/>
      <c r="CV101" s="117"/>
      <c r="CW101" s="117"/>
      <c r="CX101" s="253"/>
      <c r="CY101" s="117"/>
      <c r="CZ101" s="117"/>
      <c r="DA101" s="253"/>
      <c r="DB101" s="117"/>
      <c r="DC101" s="224" t="str">
        <f t="shared" si="100"/>
        <v xml:space="preserve"> </v>
      </c>
      <c r="DD101" s="224" t="str">
        <f t="shared" si="101"/>
        <v xml:space="preserve"> </v>
      </c>
      <c r="DE101" s="224" t="str">
        <f t="shared" si="117"/>
        <v xml:space="preserve"> </v>
      </c>
      <c r="DF101" s="121"/>
      <c r="DG101" s="114"/>
      <c r="DH101" s="704"/>
      <c r="DI101" s="119"/>
      <c r="DJ101" s="187"/>
      <c r="DK101" s="254"/>
      <c r="DL101" s="224" t="str">
        <f t="shared" si="118"/>
        <v xml:space="preserve"> </v>
      </c>
      <c r="DM101" s="224" t="str">
        <f t="shared" si="119"/>
        <v xml:space="preserve"> </v>
      </c>
      <c r="DN101" s="474"/>
      <c r="DO101" s="117"/>
      <c r="DP101" s="117"/>
      <c r="DQ101" s="117"/>
      <c r="DR101" s="117"/>
      <c r="DS101" s="117"/>
      <c r="DT101" s="254"/>
      <c r="DU101" s="476"/>
      <c r="DV101" s="224" t="str">
        <f t="shared" si="120"/>
        <v xml:space="preserve"> </v>
      </c>
      <c r="DW101" s="115"/>
      <c r="DX101" s="470"/>
      <c r="DY101" s="117"/>
      <c r="DZ101" s="704"/>
      <c r="EA101" s="224" t="str">
        <f t="shared" si="121"/>
        <v xml:space="preserve"> </v>
      </c>
      <c r="EB101" s="906"/>
      <c r="EC101" s="904"/>
      <c r="ED101" s="904"/>
      <c r="EE101" s="904"/>
      <c r="EF101" s="904"/>
      <c r="EG101" s="904"/>
      <c r="EH101" s="904"/>
      <c r="EI101" s="904"/>
      <c r="EJ101" s="904"/>
      <c r="EK101" s="905"/>
      <c r="EL101" s="80"/>
      <c r="EM101" s="224" t="str">
        <f t="shared" si="102"/>
        <v xml:space="preserve"> </v>
      </c>
      <c r="EN101" s="224" t="str">
        <f t="shared" si="122"/>
        <v xml:space="preserve"> </v>
      </c>
      <c r="EO101" s="115"/>
      <c r="EP101" s="1050"/>
      <c r="EQ101" s="253"/>
      <c r="ER101" s="117"/>
      <c r="ES101" s="1258">
        <f t="shared" si="103"/>
        <v>10</v>
      </c>
      <c r="ET101" s="224" t="str">
        <f t="shared" si="104"/>
        <v xml:space="preserve"> </v>
      </c>
      <c r="EU101" s="477" t="str">
        <f t="shared" si="105"/>
        <v/>
      </c>
      <c r="EV101" s="1334" t="str">
        <f t="shared" si="76"/>
        <v xml:space="preserve"> </v>
      </c>
      <c r="EW101" s="1332" t="str">
        <f t="shared" si="166"/>
        <v/>
      </c>
      <c r="EX101" s="1275" t="str">
        <f t="shared" si="148"/>
        <v/>
      </c>
      <c r="EY101" s="1275" t="str">
        <f t="shared" si="149"/>
        <v/>
      </c>
      <c r="EZ101" s="1275" t="str">
        <f t="shared" si="150"/>
        <v/>
      </c>
      <c r="FA101" s="1275" t="str">
        <f t="shared" si="151"/>
        <v/>
      </c>
      <c r="FB101" s="1275" t="str">
        <f t="shared" si="152"/>
        <v/>
      </c>
      <c r="FC101" s="1333" t="str">
        <f t="shared" si="153"/>
        <v/>
      </c>
      <c r="FE101" s="1234" t="str">
        <f t="shared" si="154"/>
        <v xml:space="preserve"> </v>
      </c>
      <c r="FF101" s="1234" t="str">
        <f t="shared" si="155"/>
        <v xml:space="preserve"> </v>
      </c>
      <c r="FG101" s="1234" t="str">
        <f t="shared" si="156"/>
        <v xml:space="preserve"> </v>
      </c>
      <c r="FH101" s="1234" t="str">
        <f t="shared" si="157"/>
        <v xml:space="preserve"> </v>
      </c>
      <c r="FI101" s="1234" t="str">
        <f t="shared" si="127"/>
        <v xml:space="preserve"> </v>
      </c>
      <c r="FJ101" s="1234" t="str">
        <f t="shared" si="158"/>
        <v xml:space="preserve"> </v>
      </c>
      <c r="FK101" s="1234">
        <f t="shared" si="129"/>
        <v>0</v>
      </c>
      <c r="FL101" s="1227"/>
      <c r="FM101" s="1234" t="str">
        <f t="shared" si="130"/>
        <v xml:space="preserve"> </v>
      </c>
      <c r="FN101" s="1234" t="str">
        <f t="shared" si="131"/>
        <v xml:space="preserve"> </v>
      </c>
      <c r="FO101" s="1234" t="str">
        <f t="shared" si="159"/>
        <v xml:space="preserve"> </v>
      </c>
      <c r="FP101" s="1234" t="str">
        <f t="shared" si="160"/>
        <v xml:space="preserve"> </v>
      </c>
      <c r="FQ101" s="1234" t="str">
        <f t="shared" si="132"/>
        <v xml:space="preserve"> </v>
      </c>
      <c r="FR101" s="1234" t="str">
        <f t="shared" si="161"/>
        <v xml:space="preserve"> </v>
      </c>
      <c r="FS101" s="1234">
        <f t="shared" si="167"/>
        <v>0</v>
      </c>
      <c r="FT101" s="1227"/>
      <c r="FU101" s="1234" t="str">
        <f t="shared" si="162"/>
        <v xml:space="preserve"> </v>
      </c>
      <c r="FV101" s="1234" t="str">
        <f t="shared" si="163"/>
        <v xml:space="preserve"> </v>
      </c>
      <c r="FW101" s="1234" t="str">
        <f t="shared" si="164"/>
        <v xml:space="preserve"> </v>
      </c>
      <c r="FX101" s="1234" t="str">
        <f t="shared" si="133"/>
        <v xml:space="preserve"> </v>
      </c>
      <c r="FY101" s="1234" t="str">
        <f t="shared" si="134"/>
        <v xml:space="preserve"> </v>
      </c>
      <c r="FZ101" s="1234" t="str">
        <f t="shared" si="165"/>
        <v xml:space="preserve"> </v>
      </c>
      <c r="GA101" s="1234">
        <f t="shared" si="135"/>
        <v>0</v>
      </c>
      <c r="GB101" s="1227"/>
      <c r="GC101" s="1234" t="str">
        <f t="shared" si="136"/>
        <v xml:space="preserve"> </v>
      </c>
      <c r="GD101" s="1234" t="str">
        <f t="shared" si="137"/>
        <v xml:space="preserve"> </v>
      </c>
      <c r="GE101" s="1234" t="str">
        <f t="shared" si="138"/>
        <v xml:space="preserve"> </v>
      </c>
      <c r="GF101" s="1234" t="str">
        <f t="shared" si="139"/>
        <v xml:space="preserve"> </v>
      </c>
      <c r="GG101" s="1234" t="str">
        <f t="shared" si="140"/>
        <v xml:space="preserve"> </v>
      </c>
      <c r="GH101" s="1234" t="str">
        <f t="shared" si="141"/>
        <v xml:space="preserve"> </v>
      </c>
      <c r="GI101" s="1234" t="str">
        <f t="shared" si="142"/>
        <v xml:space="preserve"> </v>
      </c>
      <c r="GJ101" s="1234" t="str">
        <f t="shared" si="143"/>
        <v xml:space="preserve"> </v>
      </c>
      <c r="GK101" s="1234" t="str">
        <f t="shared" si="144"/>
        <v xml:space="preserve"> </v>
      </c>
      <c r="GL101" s="1234" t="str">
        <f t="shared" si="145"/>
        <v xml:space="preserve"> </v>
      </c>
      <c r="GM101" s="1234" t="str">
        <f t="shared" si="146"/>
        <v xml:space="preserve"> </v>
      </c>
      <c r="GN101" s="1234">
        <f t="shared" si="147"/>
        <v>0</v>
      </c>
    </row>
    <row r="102" spans="1:196" s="100" customFormat="1" ht="27" customHeight="1" thickTop="1" thickBot="1">
      <c r="A102" s="1208">
        <f>【A票】【D票】!$D$10</f>
        <v>0</v>
      </c>
      <c r="B102" s="1212">
        <f>【A票】【D票】!$H$10</f>
        <v>0</v>
      </c>
      <c r="C102" s="1213" t="str">
        <f>【A票】【D票】!$K$10</f>
        <v xml:space="preserve"> </v>
      </c>
      <c r="D102" s="1214">
        <f t="shared" si="98"/>
        <v>11</v>
      </c>
      <c r="E102" s="914"/>
      <c r="F102" s="467"/>
      <c r="G102" s="468"/>
      <c r="H102" s="224" t="str">
        <f t="shared" si="62"/>
        <v xml:space="preserve"> </v>
      </c>
      <c r="I102" s="704"/>
      <c r="J102" s="117"/>
      <c r="K102" s="117"/>
      <c r="L102" s="117"/>
      <c r="M102" s="117"/>
      <c r="N102" s="117"/>
      <c r="O102" s="117"/>
      <c r="P102" s="117"/>
      <c r="Q102" s="117"/>
      <c r="R102" s="117"/>
      <c r="S102" s="117"/>
      <c r="T102" s="254"/>
      <c r="U102" s="646"/>
      <c r="V102" s="646"/>
      <c r="W102" s="114"/>
      <c r="X102" s="254"/>
      <c r="Y102" s="224" t="str">
        <f t="shared" si="63"/>
        <v xml:space="preserve"> </v>
      </c>
      <c r="Z102" s="579"/>
      <c r="AA102" s="704"/>
      <c r="AB102" s="119"/>
      <c r="AC102" s="224" t="str">
        <f t="shared" si="114"/>
        <v xml:space="preserve"> </v>
      </c>
      <c r="AD102" s="115"/>
      <c r="AE102" s="253"/>
      <c r="AF102" s="704"/>
      <c r="AG102" s="727"/>
      <c r="AH102" s="727"/>
      <c r="AI102" s="727"/>
      <c r="AJ102" s="727"/>
      <c r="AK102" s="591"/>
      <c r="AL102" s="727"/>
      <c r="AM102" s="727"/>
      <c r="AN102" s="727"/>
      <c r="AO102" s="727"/>
      <c r="AP102" s="727"/>
      <c r="AQ102" s="727"/>
      <c r="AR102" s="727"/>
      <c r="AS102" s="727"/>
      <c r="AT102" s="727"/>
      <c r="AU102" s="727"/>
      <c r="AV102" s="727"/>
      <c r="AW102" s="727"/>
      <c r="AX102" s="727"/>
      <c r="AY102" s="727"/>
      <c r="AZ102" s="727"/>
      <c r="BA102" s="727"/>
      <c r="BB102" s="727"/>
      <c r="BC102" s="821"/>
      <c r="BD102" s="727"/>
      <c r="BE102" s="727"/>
      <c r="BF102" s="727"/>
      <c r="BG102" s="727"/>
      <c r="BH102" s="727"/>
      <c r="BI102" s="727"/>
      <c r="BJ102" s="727"/>
      <c r="BK102" s="727"/>
      <c r="BL102" s="821"/>
      <c r="BM102" s="727"/>
      <c r="BN102" s="727"/>
      <c r="BO102" s="727"/>
      <c r="BP102" s="727"/>
      <c r="BQ102" s="727"/>
      <c r="BR102" s="821"/>
      <c r="BS102" s="727"/>
      <c r="BT102" s="727"/>
      <c r="BU102" s="727"/>
      <c r="BV102" s="591"/>
      <c r="BW102" s="224" t="str">
        <f t="shared" si="115"/>
        <v xml:space="preserve"> </v>
      </c>
      <c r="BX102" s="471">
        <f t="shared" si="99"/>
        <v>11</v>
      </c>
      <c r="BY102" s="117"/>
      <c r="BZ102" s="117"/>
      <c r="CA102" s="117"/>
      <c r="CB102" s="117"/>
      <c r="CC102" s="117"/>
      <c r="CD102" s="461"/>
      <c r="CE102" s="236"/>
      <c r="CF102" s="224" t="str">
        <f t="shared" si="66"/>
        <v xml:space="preserve"> </v>
      </c>
      <c r="CG102" s="116"/>
      <c r="CH102" s="117"/>
      <c r="CI102" s="117"/>
      <c r="CJ102" s="117"/>
      <c r="CK102" s="472"/>
      <c r="CL102" s="472"/>
      <c r="CM102" s="472"/>
      <c r="CN102" s="472"/>
      <c r="CO102" s="117"/>
      <c r="CP102" s="253"/>
      <c r="CQ102" s="120"/>
      <c r="CR102" s="224" t="str" cm="1">
        <f t="array" ref="CR102">IF(AND(SUM(COUNTIF(CG102:CM102,{"*不明*","*その他*"})+COUNTIF(CO102:CP102,{"*不明*","*その他*"}))&gt;0,CQ102=""),"その他・不明の場合,10)具体的内容、理由を記入",IF(OR(AND(CI102=CI$65,COUNTA(CJ102:CM102)&lt;4),AND(OR(CI102=CI$63,CI102=CI$64,CI102=CI$66,CI102=CI$67,CI102=CI$68,CI102=""),COUNTA(CJ102:CM102)&gt;0)),"3)介護保険認定済→要介護度、認知症自立度、寝たきり度、介護保険サービス記入",IF(OR(AND(OR(CM102=CM$63,CM102=CM$64),CN102=""),AND(OR(CM102=CM$65,CM102=CM$66),CN102&lt;&gt;"")),"7)介護保険サービス受けている/過去受けていた→具体的内容記入"," ")))</f>
        <v xml:space="preserve"> </v>
      </c>
      <c r="CS102" s="224" t="str">
        <f t="shared" si="116"/>
        <v xml:space="preserve"> </v>
      </c>
      <c r="CT102" s="116"/>
      <c r="CU102" s="253"/>
      <c r="CV102" s="117"/>
      <c r="CW102" s="117"/>
      <c r="CX102" s="253"/>
      <c r="CY102" s="117"/>
      <c r="CZ102" s="117"/>
      <c r="DA102" s="253"/>
      <c r="DB102" s="117"/>
      <c r="DC102" s="224" t="str">
        <f t="shared" si="100"/>
        <v xml:space="preserve"> </v>
      </c>
      <c r="DD102" s="224" t="str">
        <f t="shared" si="101"/>
        <v xml:space="preserve"> </v>
      </c>
      <c r="DE102" s="224" t="str">
        <f t="shared" si="117"/>
        <v xml:space="preserve"> </v>
      </c>
      <c r="DF102" s="121"/>
      <c r="DG102" s="114"/>
      <c r="DH102" s="704"/>
      <c r="DI102" s="119"/>
      <c r="DJ102" s="187"/>
      <c r="DK102" s="254"/>
      <c r="DL102" s="224" t="str">
        <f t="shared" si="118"/>
        <v xml:space="preserve"> </v>
      </c>
      <c r="DM102" s="224" t="str">
        <f t="shared" si="119"/>
        <v xml:space="preserve"> </v>
      </c>
      <c r="DN102" s="474"/>
      <c r="DO102" s="117"/>
      <c r="DP102" s="117"/>
      <c r="DQ102" s="117"/>
      <c r="DR102" s="117"/>
      <c r="DS102" s="117"/>
      <c r="DT102" s="254"/>
      <c r="DU102" s="476"/>
      <c r="DV102" s="224" t="str">
        <f t="shared" si="120"/>
        <v xml:space="preserve"> </v>
      </c>
      <c r="DW102" s="115"/>
      <c r="DX102" s="470"/>
      <c r="DY102" s="117"/>
      <c r="DZ102" s="704"/>
      <c r="EA102" s="224" t="str">
        <f t="shared" si="121"/>
        <v xml:space="preserve"> </v>
      </c>
      <c r="EB102" s="906"/>
      <c r="EC102" s="904"/>
      <c r="ED102" s="904"/>
      <c r="EE102" s="904"/>
      <c r="EF102" s="904"/>
      <c r="EG102" s="904"/>
      <c r="EH102" s="904"/>
      <c r="EI102" s="904"/>
      <c r="EJ102" s="904"/>
      <c r="EK102" s="905"/>
      <c r="EL102" s="80"/>
      <c r="EM102" s="224" t="str">
        <f t="shared" si="102"/>
        <v xml:space="preserve"> </v>
      </c>
      <c r="EN102" s="224" t="str">
        <f t="shared" si="122"/>
        <v xml:space="preserve"> </v>
      </c>
      <c r="EO102" s="115"/>
      <c r="EP102" s="1050"/>
      <c r="EQ102" s="253"/>
      <c r="ER102" s="117"/>
      <c r="ES102" s="1258">
        <f t="shared" si="103"/>
        <v>11</v>
      </c>
      <c r="ET102" s="224" t="str">
        <f t="shared" si="104"/>
        <v xml:space="preserve"> </v>
      </c>
      <c r="EU102" s="477" t="str">
        <f t="shared" si="105"/>
        <v/>
      </c>
      <c r="EV102" s="1334" t="str">
        <f t="shared" si="76"/>
        <v xml:space="preserve"> </v>
      </c>
      <c r="EW102" s="1332" t="str">
        <f t="shared" si="166"/>
        <v/>
      </c>
      <c r="EX102" s="1275" t="str">
        <f t="shared" si="148"/>
        <v/>
      </c>
      <c r="EY102" s="1275" t="str">
        <f t="shared" si="149"/>
        <v/>
      </c>
      <c r="EZ102" s="1275" t="str">
        <f t="shared" si="150"/>
        <v/>
      </c>
      <c r="FA102" s="1275" t="str">
        <f t="shared" si="151"/>
        <v/>
      </c>
      <c r="FB102" s="1275" t="str">
        <f t="shared" si="152"/>
        <v/>
      </c>
      <c r="FC102" s="1333" t="str">
        <f t="shared" si="153"/>
        <v/>
      </c>
      <c r="FE102" s="1234" t="str">
        <f t="shared" si="154"/>
        <v xml:space="preserve"> </v>
      </c>
      <c r="FF102" s="1234" t="str">
        <f t="shared" si="155"/>
        <v xml:space="preserve"> </v>
      </c>
      <c r="FG102" s="1234" t="str">
        <f t="shared" si="156"/>
        <v xml:space="preserve"> </v>
      </c>
      <c r="FH102" s="1234" t="str">
        <f t="shared" si="157"/>
        <v xml:space="preserve"> </v>
      </c>
      <c r="FI102" s="1234" t="str">
        <f t="shared" si="127"/>
        <v xml:space="preserve"> </v>
      </c>
      <c r="FJ102" s="1234" t="str">
        <f t="shared" si="158"/>
        <v xml:space="preserve"> </v>
      </c>
      <c r="FK102" s="1234">
        <f t="shared" si="129"/>
        <v>0</v>
      </c>
      <c r="FL102" s="1227"/>
      <c r="FM102" s="1234" t="str">
        <f t="shared" si="130"/>
        <v xml:space="preserve"> </v>
      </c>
      <c r="FN102" s="1234" t="str">
        <f t="shared" si="131"/>
        <v xml:space="preserve"> </v>
      </c>
      <c r="FO102" s="1234" t="str">
        <f t="shared" si="159"/>
        <v xml:space="preserve"> </v>
      </c>
      <c r="FP102" s="1234" t="str">
        <f t="shared" si="160"/>
        <v xml:space="preserve"> </v>
      </c>
      <c r="FQ102" s="1234" t="str">
        <f t="shared" si="132"/>
        <v xml:space="preserve"> </v>
      </c>
      <c r="FR102" s="1234" t="str">
        <f t="shared" si="161"/>
        <v xml:space="preserve"> </v>
      </c>
      <c r="FS102" s="1234">
        <f t="shared" si="167"/>
        <v>0</v>
      </c>
      <c r="FT102" s="1227"/>
      <c r="FU102" s="1234" t="str">
        <f t="shared" si="162"/>
        <v xml:space="preserve"> </v>
      </c>
      <c r="FV102" s="1234" t="str">
        <f t="shared" si="163"/>
        <v xml:space="preserve"> </v>
      </c>
      <c r="FW102" s="1234" t="str">
        <f t="shared" si="164"/>
        <v xml:space="preserve"> </v>
      </c>
      <c r="FX102" s="1234" t="str">
        <f t="shared" si="133"/>
        <v xml:space="preserve"> </v>
      </c>
      <c r="FY102" s="1234" t="str">
        <f t="shared" si="134"/>
        <v xml:space="preserve"> </v>
      </c>
      <c r="FZ102" s="1234" t="str">
        <f t="shared" si="165"/>
        <v xml:space="preserve"> </v>
      </c>
      <c r="GA102" s="1234">
        <f t="shared" si="135"/>
        <v>0</v>
      </c>
      <c r="GB102" s="1227"/>
      <c r="GC102" s="1234" t="str">
        <f t="shared" si="136"/>
        <v xml:space="preserve"> </v>
      </c>
      <c r="GD102" s="1234" t="str">
        <f t="shared" si="137"/>
        <v xml:space="preserve"> </v>
      </c>
      <c r="GE102" s="1234" t="str">
        <f t="shared" si="138"/>
        <v xml:space="preserve"> </v>
      </c>
      <c r="GF102" s="1234" t="str">
        <f t="shared" si="139"/>
        <v xml:space="preserve"> </v>
      </c>
      <c r="GG102" s="1234" t="str">
        <f t="shared" si="140"/>
        <v xml:space="preserve"> </v>
      </c>
      <c r="GH102" s="1234" t="str">
        <f t="shared" si="141"/>
        <v xml:space="preserve"> </v>
      </c>
      <c r="GI102" s="1234" t="str">
        <f t="shared" si="142"/>
        <v xml:space="preserve"> </v>
      </c>
      <c r="GJ102" s="1234" t="str">
        <f t="shared" si="143"/>
        <v xml:space="preserve"> </v>
      </c>
      <c r="GK102" s="1234" t="str">
        <f t="shared" si="144"/>
        <v xml:space="preserve"> </v>
      </c>
      <c r="GL102" s="1234" t="str">
        <f t="shared" si="145"/>
        <v xml:space="preserve"> </v>
      </c>
      <c r="GM102" s="1234" t="str">
        <f t="shared" si="146"/>
        <v xml:space="preserve"> </v>
      </c>
      <c r="GN102" s="1234">
        <f t="shared" si="147"/>
        <v>0</v>
      </c>
    </row>
    <row r="103" spans="1:196" s="100" customFormat="1" ht="27" customHeight="1" thickTop="1" thickBot="1">
      <c r="A103" s="1208">
        <f>【A票】【D票】!$D$10</f>
        <v>0</v>
      </c>
      <c r="B103" s="1212">
        <f>【A票】【D票】!$H$10</f>
        <v>0</v>
      </c>
      <c r="C103" s="1213" t="str">
        <f>【A票】【D票】!$K$10</f>
        <v xml:space="preserve"> </v>
      </c>
      <c r="D103" s="1214">
        <f t="shared" si="98"/>
        <v>12</v>
      </c>
      <c r="E103" s="914"/>
      <c r="F103" s="467"/>
      <c r="G103" s="468"/>
      <c r="H103" s="224" t="str">
        <f t="shared" si="62"/>
        <v xml:space="preserve"> </v>
      </c>
      <c r="I103" s="704"/>
      <c r="J103" s="117"/>
      <c r="K103" s="117"/>
      <c r="L103" s="117"/>
      <c r="M103" s="117"/>
      <c r="N103" s="117"/>
      <c r="O103" s="117"/>
      <c r="P103" s="117"/>
      <c r="Q103" s="117"/>
      <c r="R103" s="117"/>
      <c r="S103" s="117"/>
      <c r="T103" s="254"/>
      <c r="U103" s="646"/>
      <c r="V103" s="646"/>
      <c r="W103" s="114"/>
      <c r="X103" s="254"/>
      <c r="Y103" s="224" t="str">
        <f t="shared" si="63"/>
        <v xml:space="preserve"> </v>
      </c>
      <c r="Z103" s="579"/>
      <c r="AA103" s="704"/>
      <c r="AB103" s="119"/>
      <c r="AC103" s="224" t="str">
        <f t="shared" si="114"/>
        <v xml:space="preserve"> </v>
      </c>
      <c r="AD103" s="115"/>
      <c r="AE103" s="253"/>
      <c r="AF103" s="704"/>
      <c r="AG103" s="727"/>
      <c r="AH103" s="727"/>
      <c r="AI103" s="727"/>
      <c r="AJ103" s="727"/>
      <c r="AK103" s="591"/>
      <c r="AL103" s="727"/>
      <c r="AM103" s="727"/>
      <c r="AN103" s="727"/>
      <c r="AO103" s="727"/>
      <c r="AP103" s="727"/>
      <c r="AQ103" s="727"/>
      <c r="AR103" s="727"/>
      <c r="AS103" s="727"/>
      <c r="AT103" s="727"/>
      <c r="AU103" s="727"/>
      <c r="AV103" s="727"/>
      <c r="AW103" s="727"/>
      <c r="AX103" s="727"/>
      <c r="AY103" s="727"/>
      <c r="AZ103" s="727"/>
      <c r="BA103" s="727"/>
      <c r="BB103" s="727"/>
      <c r="BC103" s="821"/>
      <c r="BD103" s="727"/>
      <c r="BE103" s="727"/>
      <c r="BF103" s="727"/>
      <c r="BG103" s="727"/>
      <c r="BH103" s="727"/>
      <c r="BI103" s="727"/>
      <c r="BJ103" s="727"/>
      <c r="BK103" s="727"/>
      <c r="BL103" s="821"/>
      <c r="BM103" s="727"/>
      <c r="BN103" s="727"/>
      <c r="BO103" s="727"/>
      <c r="BP103" s="727"/>
      <c r="BQ103" s="727"/>
      <c r="BR103" s="821"/>
      <c r="BS103" s="727"/>
      <c r="BT103" s="727"/>
      <c r="BU103" s="727"/>
      <c r="BV103" s="591"/>
      <c r="BW103" s="224" t="str">
        <f t="shared" si="115"/>
        <v xml:space="preserve"> </v>
      </c>
      <c r="BX103" s="471">
        <f t="shared" si="99"/>
        <v>12</v>
      </c>
      <c r="BY103" s="117"/>
      <c r="BZ103" s="117"/>
      <c r="CA103" s="117"/>
      <c r="CB103" s="117"/>
      <c r="CC103" s="117"/>
      <c r="CD103" s="461"/>
      <c r="CE103" s="236"/>
      <c r="CF103" s="224" t="str">
        <f t="shared" si="66"/>
        <v xml:space="preserve"> </v>
      </c>
      <c r="CG103" s="116"/>
      <c r="CH103" s="117"/>
      <c r="CI103" s="117"/>
      <c r="CJ103" s="117"/>
      <c r="CK103" s="472"/>
      <c r="CL103" s="472"/>
      <c r="CM103" s="472"/>
      <c r="CN103" s="472"/>
      <c r="CO103" s="117"/>
      <c r="CP103" s="253"/>
      <c r="CQ103" s="120"/>
      <c r="CR103" s="224" t="str" cm="1">
        <f t="array" ref="CR103">IF(AND(SUM(COUNTIF(CG103:CM103,{"*不明*","*その他*"})+COUNTIF(CO103:CP103,{"*不明*","*その他*"}))&gt;0,CQ103=""),"その他・不明の場合,10)具体的内容、理由を記入",IF(OR(AND(CI103=CI$65,COUNTA(CJ103:CM103)&lt;4),AND(OR(CI103=CI$63,CI103=CI$64,CI103=CI$66,CI103=CI$67,CI103=CI$68,CI103=""),COUNTA(CJ103:CM103)&gt;0)),"3)介護保険認定済→要介護度、認知症自立度、寝たきり度、介護保険サービス記入",IF(OR(AND(OR(CM103=CM$63,CM103=CM$64),CN103=""),AND(OR(CM103=CM$65,CM103=CM$66),CN103&lt;&gt;"")),"7)介護保険サービス受けている/過去受けていた→具体的内容記入"," ")))</f>
        <v xml:space="preserve"> </v>
      </c>
      <c r="CS103" s="224" t="str">
        <f t="shared" si="116"/>
        <v xml:space="preserve"> </v>
      </c>
      <c r="CT103" s="116"/>
      <c r="CU103" s="253"/>
      <c r="CV103" s="117"/>
      <c r="CW103" s="117"/>
      <c r="CX103" s="253"/>
      <c r="CY103" s="117"/>
      <c r="CZ103" s="117"/>
      <c r="DA103" s="253"/>
      <c r="DB103" s="117"/>
      <c r="DC103" s="224" t="str">
        <f t="shared" si="100"/>
        <v xml:space="preserve"> </v>
      </c>
      <c r="DD103" s="224" t="str">
        <f t="shared" si="101"/>
        <v xml:space="preserve"> </v>
      </c>
      <c r="DE103" s="224" t="str">
        <f t="shared" si="117"/>
        <v xml:space="preserve"> </v>
      </c>
      <c r="DF103" s="121"/>
      <c r="DG103" s="114"/>
      <c r="DH103" s="704"/>
      <c r="DI103" s="119"/>
      <c r="DJ103" s="187"/>
      <c r="DK103" s="254"/>
      <c r="DL103" s="224" t="str">
        <f t="shared" si="118"/>
        <v xml:space="preserve"> </v>
      </c>
      <c r="DM103" s="224" t="str">
        <f t="shared" si="119"/>
        <v xml:space="preserve"> </v>
      </c>
      <c r="DN103" s="474"/>
      <c r="DO103" s="117"/>
      <c r="DP103" s="117"/>
      <c r="DQ103" s="117"/>
      <c r="DR103" s="117"/>
      <c r="DS103" s="117"/>
      <c r="DT103" s="254"/>
      <c r="DU103" s="476"/>
      <c r="DV103" s="224" t="str">
        <f t="shared" si="120"/>
        <v xml:space="preserve"> </v>
      </c>
      <c r="DW103" s="115"/>
      <c r="DX103" s="470"/>
      <c r="DY103" s="117"/>
      <c r="DZ103" s="704"/>
      <c r="EA103" s="224" t="str">
        <f t="shared" si="121"/>
        <v xml:space="preserve"> </v>
      </c>
      <c r="EB103" s="906"/>
      <c r="EC103" s="904"/>
      <c r="ED103" s="904"/>
      <c r="EE103" s="904"/>
      <c r="EF103" s="904"/>
      <c r="EG103" s="904"/>
      <c r="EH103" s="904"/>
      <c r="EI103" s="904"/>
      <c r="EJ103" s="904"/>
      <c r="EK103" s="905"/>
      <c r="EL103" s="80"/>
      <c r="EM103" s="224" t="str">
        <f t="shared" si="102"/>
        <v xml:space="preserve"> </v>
      </c>
      <c r="EN103" s="224" t="str">
        <f t="shared" si="122"/>
        <v xml:space="preserve"> </v>
      </c>
      <c r="EO103" s="115"/>
      <c r="EP103" s="1050"/>
      <c r="EQ103" s="253"/>
      <c r="ER103" s="117"/>
      <c r="ES103" s="1258">
        <f t="shared" si="103"/>
        <v>12</v>
      </c>
      <c r="ET103" s="224" t="str">
        <f t="shared" si="104"/>
        <v xml:space="preserve"> </v>
      </c>
      <c r="EU103" s="477" t="str">
        <f t="shared" si="105"/>
        <v/>
      </c>
      <c r="EV103" s="1334" t="str">
        <f t="shared" si="76"/>
        <v xml:space="preserve"> </v>
      </c>
      <c r="EW103" s="1332" t="str">
        <f t="shared" si="166"/>
        <v/>
      </c>
      <c r="EX103" s="1275" t="str">
        <f t="shared" si="148"/>
        <v/>
      </c>
      <c r="EY103" s="1275" t="str">
        <f t="shared" si="149"/>
        <v/>
      </c>
      <c r="EZ103" s="1275" t="str">
        <f t="shared" si="150"/>
        <v/>
      </c>
      <c r="FA103" s="1275" t="str">
        <f t="shared" si="151"/>
        <v/>
      </c>
      <c r="FB103" s="1275" t="str">
        <f t="shared" si="152"/>
        <v/>
      </c>
      <c r="FC103" s="1333" t="str">
        <f t="shared" si="153"/>
        <v/>
      </c>
      <c r="FE103" s="1234" t="str">
        <f t="shared" si="154"/>
        <v xml:space="preserve"> </v>
      </c>
      <c r="FF103" s="1234" t="str">
        <f t="shared" si="155"/>
        <v xml:space="preserve"> </v>
      </c>
      <c r="FG103" s="1234" t="str">
        <f t="shared" si="156"/>
        <v xml:space="preserve"> </v>
      </c>
      <c r="FH103" s="1234" t="str">
        <f t="shared" si="157"/>
        <v xml:space="preserve"> </v>
      </c>
      <c r="FI103" s="1234" t="str">
        <f t="shared" si="127"/>
        <v xml:space="preserve"> </v>
      </c>
      <c r="FJ103" s="1234" t="str">
        <f t="shared" si="158"/>
        <v xml:space="preserve"> </v>
      </c>
      <c r="FK103" s="1234">
        <f t="shared" si="129"/>
        <v>0</v>
      </c>
      <c r="FL103" s="1227"/>
      <c r="FM103" s="1234" t="str">
        <f t="shared" si="130"/>
        <v xml:space="preserve"> </v>
      </c>
      <c r="FN103" s="1234" t="str">
        <f t="shared" si="131"/>
        <v xml:space="preserve"> </v>
      </c>
      <c r="FO103" s="1234" t="str">
        <f t="shared" si="159"/>
        <v xml:space="preserve"> </v>
      </c>
      <c r="FP103" s="1234" t="str">
        <f t="shared" si="160"/>
        <v xml:space="preserve"> </v>
      </c>
      <c r="FQ103" s="1234" t="str">
        <f t="shared" si="132"/>
        <v xml:space="preserve"> </v>
      </c>
      <c r="FR103" s="1234" t="str">
        <f t="shared" si="161"/>
        <v xml:space="preserve"> </v>
      </c>
      <c r="FS103" s="1234">
        <f t="shared" si="167"/>
        <v>0</v>
      </c>
      <c r="FT103" s="1227"/>
      <c r="FU103" s="1234" t="str">
        <f t="shared" si="162"/>
        <v xml:space="preserve"> </v>
      </c>
      <c r="FV103" s="1234" t="str">
        <f t="shared" si="163"/>
        <v xml:space="preserve"> </v>
      </c>
      <c r="FW103" s="1234" t="str">
        <f t="shared" si="164"/>
        <v xml:space="preserve"> </v>
      </c>
      <c r="FX103" s="1234" t="str">
        <f t="shared" si="133"/>
        <v xml:space="preserve"> </v>
      </c>
      <c r="FY103" s="1234" t="str">
        <f t="shared" si="134"/>
        <v xml:space="preserve"> </v>
      </c>
      <c r="FZ103" s="1234" t="str">
        <f t="shared" si="165"/>
        <v xml:space="preserve"> </v>
      </c>
      <c r="GA103" s="1234">
        <f t="shared" si="135"/>
        <v>0</v>
      </c>
      <c r="GB103" s="1227"/>
      <c r="GC103" s="1234" t="str">
        <f t="shared" si="136"/>
        <v xml:space="preserve"> </v>
      </c>
      <c r="GD103" s="1234" t="str">
        <f t="shared" si="137"/>
        <v xml:space="preserve"> </v>
      </c>
      <c r="GE103" s="1234" t="str">
        <f t="shared" si="138"/>
        <v xml:space="preserve"> </v>
      </c>
      <c r="GF103" s="1234" t="str">
        <f t="shared" si="139"/>
        <v xml:space="preserve"> </v>
      </c>
      <c r="GG103" s="1234" t="str">
        <f t="shared" si="140"/>
        <v xml:space="preserve"> </v>
      </c>
      <c r="GH103" s="1234" t="str">
        <f t="shared" si="141"/>
        <v xml:space="preserve"> </v>
      </c>
      <c r="GI103" s="1234" t="str">
        <f t="shared" si="142"/>
        <v xml:space="preserve"> </v>
      </c>
      <c r="GJ103" s="1234" t="str">
        <f t="shared" si="143"/>
        <v xml:space="preserve"> </v>
      </c>
      <c r="GK103" s="1234" t="str">
        <f t="shared" si="144"/>
        <v xml:space="preserve"> </v>
      </c>
      <c r="GL103" s="1234" t="str">
        <f t="shared" si="145"/>
        <v xml:space="preserve"> </v>
      </c>
      <c r="GM103" s="1234" t="str">
        <f t="shared" si="146"/>
        <v xml:space="preserve"> </v>
      </c>
      <c r="GN103" s="1234">
        <f t="shared" si="147"/>
        <v>0</v>
      </c>
    </row>
    <row r="104" spans="1:196" s="100" customFormat="1" ht="27" customHeight="1" thickTop="1" thickBot="1">
      <c r="A104" s="1208">
        <f>【A票】【D票】!$D$10</f>
        <v>0</v>
      </c>
      <c r="B104" s="1212">
        <f>【A票】【D票】!$H$10</f>
        <v>0</v>
      </c>
      <c r="C104" s="1213" t="str">
        <f>【A票】【D票】!$K$10</f>
        <v xml:space="preserve"> </v>
      </c>
      <c r="D104" s="1214">
        <f t="shared" si="98"/>
        <v>13</v>
      </c>
      <c r="E104" s="914"/>
      <c r="F104" s="467"/>
      <c r="G104" s="468"/>
      <c r="H104" s="224" t="str">
        <f t="shared" si="62"/>
        <v xml:space="preserve"> </v>
      </c>
      <c r="I104" s="704"/>
      <c r="J104" s="117"/>
      <c r="K104" s="117"/>
      <c r="L104" s="117"/>
      <c r="M104" s="117"/>
      <c r="N104" s="117"/>
      <c r="O104" s="117"/>
      <c r="P104" s="117"/>
      <c r="Q104" s="117"/>
      <c r="R104" s="117"/>
      <c r="S104" s="117"/>
      <c r="T104" s="254"/>
      <c r="U104" s="646"/>
      <c r="V104" s="646"/>
      <c r="W104" s="114"/>
      <c r="X104" s="254"/>
      <c r="Y104" s="224" t="str">
        <f t="shared" si="63"/>
        <v xml:space="preserve"> </v>
      </c>
      <c r="Z104" s="579"/>
      <c r="AA104" s="704"/>
      <c r="AB104" s="119"/>
      <c r="AC104" s="224" t="str">
        <f t="shared" si="114"/>
        <v xml:space="preserve"> </v>
      </c>
      <c r="AD104" s="115"/>
      <c r="AE104" s="253"/>
      <c r="AF104" s="704"/>
      <c r="AG104" s="727"/>
      <c r="AH104" s="727"/>
      <c r="AI104" s="727"/>
      <c r="AJ104" s="727"/>
      <c r="AK104" s="591"/>
      <c r="AL104" s="727"/>
      <c r="AM104" s="727"/>
      <c r="AN104" s="727"/>
      <c r="AO104" s="727"/>
      <c r="AP104" s="727"/>
      <c r="AQ104" s="727"/>
      <c r="AR104" s="727"/>
      <c r="AS104" s="727"/>
      <c r="AT104" s="727"/>
      <c r="AU104" s="727"/>
      <c r="AV104" s="727"/>
      <c r="AW104" s="727"/>
      <c r="AX104" s="727"/>
      <c r="AY104" s="727"/>
      <c r="AZ104" s="727"/>
      <c r="BA104" s="727"/>
      <c r="BB104" s="727"/>
      <c r="BC104" s="821"/>
      <c r="BD104" s="727"/>
      <c r="BE104" s="727"/>
      <c r="BF104" s="727"/>
      <c r="BG104" s="727"/>
      <c r="BH104" s="727"/>
      <c r="BI104" s="727"/>
      <c r="BJ104" s="727"/>
      <c r="BK104" s="727"/>
      <c r="BL104" s="821"/>
      <c r="BM104" s="727"/>
      <c r="BN104" s="727"/>
      <c r="BO104" s="727"/>
      <c r="BP104" s="727"/>
      <c r="BQ104" s="727"/>
      <c r="BR104" s="821"/>
      <c r="BS104" s="727"/>
      <c r="BT104" s="727"/>
      <c r="BU104" s="727"/>
      <c r="BV104" s="591"/>
      <c r="BW104" s="224" t="str">
        <f t="shared" si="115"/>
        <v xml:space="preserve"> </v>
      </c>
      <c r="BX104" s="471">
        <f t="shared" si="99"/>
        <v>13</v>
      </c>
      <c r="BY104" s="117"/>
      <c r="BZ104" s="117"/>
      <c r="CA104" s="117"/>
      <c r="CB104" s="117"/>
      <c r="CC104" s="117"/>
      <c r="CD104" s="461"/>
      <c r="CE104" s="236"/>
      <c r="CF104" s="224" t="str">
        <f t="shared" si="66"/>
        <v xml:space="preserve"> </v>
      </c>
      <c r="CG104" s="116"/>
      <c r="CH104" s="117"/>
      <c r="CI104" s="117"/>
      <c r="CJ104" s="117"/>
      <c r="CK104" s="472"/>
      <c r="CL104" s="472"/>
      <c r="CM104" s="472"/>
      <c r="CN104" s="472"/>
      <c r="CO104" s="117"/>
      <c r="CP104" s="253"/>
      <c r="CQ104" s="120"/>
      <c r="CR104" s="224" t="str" cm="1">
        <f t="array" ref="CR104">IF(AND(SUM(COUNTIF(CG104:CM104,{"*不明*","*その他*"})+COUNTIF(CO104:CP104,{"*不明*","*その他*"}))&gt;0,CQ104=""),"その他・不明の場合,10)具体的内容、理由を記入",IF(OR(AND(CI104=CI$65,COUNTA(CJ104:CM104)&lt;4),AND(OR(CI104=CI$63,CI104=CI$64,CI104=CI$66,CI104=CI$67,CI104=CI$68,CI104=""),COUNTA(CJ104:CM104)&gt;0)),"3)介護保険認定済→要介護度、認知症自立度、寝たきり度、介護保険サービス記入",IF(OR(AND(OR(CM104=CM$63,CM104=CM$64),CN104=""),AND(OR(CM104=CM$65,CM104=CM$66),CN104&lt;&gt;"")),"7)介護保険サービス受けている/過去受けていた→具体的内容記入"," ")))</f>
        <v xml:space="preserve"> </v>
      </c>
      <c r="CS104" s="224" t="str">
        <f t="shared" si="116"/>
        <v xml:space="preserve"> </v>
      </c>
      <c r="CT104" s="116"/>
      <c r="CU104" s="253"/>
      <c r="CV104" s="117"/>
      <c r="CW104" s="117"/>
      <c r="CX104" s="253"/>
      <c r="CY104" s="117"/>
      <c r="CZ104" s="117"/>
      <c r="DA104" s="253"/>
      <c r="DB104" s="117"/>
      <c r="DC104" s="224" t="str">
        <f t="shared" si="100"/>
        <v xml:space="preserve"> </v>
      </c>
      <c r="DD104" s="224" t="str">
        <f t="shared" si="101"/>
        <v xml:space="preserve"> </v>
      </c>
      <c r="DE104" s="224" t="str">
        <f t="shared" si="117"/>
        <v xml:space="preserve"> </v>
      </c>
      <c r="DF104" s="121"/>
      <c r="DG104" s="114"/>
      <c r="DH104" s="704"/>
      <c r="DI104" s="119"/>
      <c r="DJ104" s="187"/>
      <c r="DK104" s="254"/>
      <c r="DL104" s="224" t="str">
        <f t="shared" si="118"/>
        <v xml:space="preserve"> </v>
      </c>
      <c r="DM104" s="224" t="str">
        <f t="shared" si="119"/>
        <v xml:space="preserve"> </v>
      </c>
      <c r="DN104" s="474"/>
      <c r="DO104" s="117"/>
      <c r="DP104" s="117"/>
      <c r="DQ104" s="117"/>
      <c r="DR104" s="117"/>
      <c r="DS104" s="117"/>
      <c r="DT104" s="254"/>
      <c r="DU104" s="476"/>
      <c r="DV104" s="224" t="str">
        <f t="shared" si="120"/>
        <v xml:space="preserve"> </v>
      </c>
      <c r="DW104" s="115"/>
      <c r="DX104" s="470"/>
      <c r="DY104" s="117"/>
      <c r="DZ104" s="704"/>
      <c r="EA104" s="224" t="str">
        <f t="shared" si="121"/>
        <v xml:space="preserve"> </v>
      </c>
      <c r="EB104" s="906"/>
      <c r="EC104" s="904"/>
      <c r="ED104" s="904"/>
      <c r="EE104" s="904"/>
      <c r="EF104" s="904"/>
      <c r="EG104" s="904"/>
      <c r="EH104" s="904"/>
      <c r="EI104" s="904"/>
      <c r="EJ104" s="904"/>
      <c r="EK104" s="905"/>
      <c r="EL104" s="80"/>
      <c r="EM104" s="224" t="str">
        <f t="shared" si="102"/>
        <v xml:space="preserve"> </v>
      </c>
      <c r="EN104" s="224" t="str">
        <f t="shared" si="122"/>
        <v xml:space="preserve"> </v>
      </c>
      <c r="EO104" s="115"/>
      <c r="EP104" s="1050"/>
      <c r="EQ104" s="253"/>
      <c r="ER104" s="117"/>
      <c r="ES104" s="1258">
        <f t="shared" si="103"/>
        <v>13</v>
      </c>
      <c r="ET104" s="224" t="str">
        <f t="shared" si="104"/>
        <v xml:space="preserve"> </v>
      </c>
      <c r="EU104" s="477" t="str">
        <f t="shared" si="105"/>
        <v/>
      </c>
      <c r="EV104" s="1334" t="str">
        <f t="shared" si="76"/>
        <v xml:space="preserve"> </v>
      </c>
      <c r="EW104" s="1332" t="str">
        <f t="shared" si="166"/>
        <v/>
      </c>
      <c r="EX104" s="1275" t="str">
        <f t="shared" si="148"/>
        <v/>
      </c>
      <c r="EY104" s="1275" t="str">
        <f t="shared" si="149"/>
        <v/>
      </c>
      <c r="EZ104" s="1275" t="str">
        <f t="shared" si="150"/>
        <v/>
      </c>
      <c r="FA104" s="1275" t="str">
        <f t="shared" si="151"/>
        <v/>
      </c>
      <c r="FB104" s="1275" t="str">
        <f t="shared" si="152"/>
        <v/>
      </c>
      <c r="FC104" s="1333" t="str">
        <f t="shared" si="153"/>
        <v/>
      </c>
      <c r="FE104" s="1234" t="str">
        <f t="shared" si="154"/>
        <v xml:space="preserve"> </v>
      </c>
      <c r="FF104" s="1234" t="str">
        <f t="shared" si="155"/>
        <v xml:space="preserve"> </v>
      </c>
      <c r="FG104" s="1234" t="str">
        <f t="shared" si="156"/>
        <v xml:space="preserve"> </v>
      </c>
      <c r="FH104" s="1234" t="str">
        <f t="shared" si="157"/>
        <v xml:space="preserve"> </v>
      </c>
      <c r="FI104" s="1234" t="str">
        <f t="shared" si="127"/>
        <v xml:space="preserve"> </v>
      </c>
      <c r="FJ104" s="1234" t="str">
        <f t="shared" si="158"/>
        <v xml:space="preserve"> </v>
      </c>
      <c r="FK104" s="1234">
        <f t="shared" si="129"/>
        <v>0</v>
      </c>
      <c r="FL104" s="1227"/>
      <c r="FM104" s="1234" t="str">
        <f t="shared" si="130"/>
        <v xml:space="preserve"> </v>
      </c>
      <c r="FN104" s="1234" t="str">
        <f t="shared" si="131"/>
        <v xml:space="preserve"> </v>
      </c>
      <c r="FO104" s="1234" t="str">
        <f t="shared" si="159"/>
        <v xml:space="preserve"> </v>
      </c>
      <c r="FP104" s="1234" t="str">
        <f t="shared" si="160"/>
        <v xml:space="preserve"> </v>
      </c>
      <c r="FQ104" s="1234" t="str">
        <f t="shared" si="132"/>
        <v xml:space="preserve"> </v>
      </c>
      <c r="FR104" s="1234" t="str">
        <f t="shared" si="161"/>
        <v xml:space="preserve"> </v>
      </c>
      <c r="FS104" s="1234">
        <f t="shared" si="167"/>
        <v>0</v>
      </c>
      <c r="FT104" s="1227"/>
      <c r="FU104" s="1234" t="str">
        <f t="shared" si="162"/>
        <v xml:space="preserve"> </v>
      </c>
      <c r="FV104" s="1234" t="str">
        <f t="shared" si="163"/>
        <v xml:space="preserve"> </v>
      </c>
      <c r="FW104" s="1234" t="str">
        <f t="shared" si="164"/>
        <v xml:space="preserve"> </v>
      </c>
      <c r="FX104" s="1234" t="str">
        <f t="shared" si="133"/>
        <v xml:space="preserve"> </v>
      </c>
      <c r="FY104" s="1234" t="str">
        <f t="shared" si="134"/>
        <v xml:space="preserve"> </v>
      </c>
      <c r="FZ104" s="1234" t="str">
        <f t="shared" si="165"/>
        <v xml:space="preserve"> </v>
      </c>
      <c r="GA104" s="1234">
        <f t="shared" si="135"/>
        <v>0</v>
      </c>
      <c r="GB104" s="1227"/>
      <c r="GC104" s="1234" t="str">
        <f t="shared" si="136"/>
        <v xml:space="preserve"> </v>
      </c>
      <c r="GD104" s="1234" t="str">
        <f t="shared" si="137"/>
        <v xml:space="preserve"> </v>
      </c>
      <c r="GE104" s="1234" t="str">
        <f t="shared" si="138"/>
        <v xml:space="preserve"> </v>
      </c>
      <c r="GF104" s="1234" t="str">
        <f t="shared" si="139"/>
        <v xml:space="preserve"> </v>
      </c>
      <c r="GG104" s="1234" t="str">
        <f t="shared" si="140"/>
        <v xml:space="preserve"> </v>
      </c>
      <c r="GH104" s="1234" t="str">
        <f t="shared" si="141"/>
        <v xml:space="preserve"> </v>
      </c>
      <c r="GI104" s="1234" t="str">
        <f t="shared" si="142"/>
        <v xml:space="preserve"> </v>
      </c>
      <c r="GJ104" s="1234" t="str">
        <f t="shared" si="143"/>
        <v xml:space="preserve"> </v>
      </c>
      <c r="GK104" s="1234" t="str">
        <f t="shared" si="144"/>
        <v xml:space="preserve"> </v>
      </c>
      <c r="GL104" s="1234" t="str">
        <f t="shared" si="145"/>
        <v xml:space="preserve"> </v>
      </c>
      <c r="GM104" s="1234" t="str">
        <f t="shared" si="146"/>
        <v xml:space="preserve"> </v>
      </c>
      <c r="GN104" s="1234">
        <f t="shared" si="147"/>
        <v>0</v>
      </c>
    </row>
    <row r="105" spans="1:196" s="100" customFormat="1" ht="27" customHeight="1" thickTop="1" thickBot="1">
      <c r="A105" s="1208">
        <f>【A票】【D票】!$D$10</f>
        <v>0</v>
      </c>
      <c r="B105" s="1212">
        <f>【A票】【D票】!$H$10</f>
        <v>0</v>
      </c>
      <c r="C105" s="1213" t="str">
        <f>【A票】【D票】!$K$10</f>
        <v xml:space="preserve"> </v>
      </c>
      <c r="D105" s="1214">
        <f t="shared" si="98"/>
        <v>14</v>
      </c>
      <c r="E105" s="914"/>
      <c r="F105" s="467"/>
      <c r="G105" s="468"/>
      <c r="H105" s="224" t="str">
        <f t="shared" si="62"/>
        <v xml:space="preserve"> </v>
      </c>
      <c r="I105" s="704"/>
      <c r="J105" s="117"/>
      <c r="K105" s="117"/>
      <c r="L105" s="117"/>
      <c r="M105" s="117"/>
      <c r="N105" s="117"/>
      <c r="O105" s="117"/>
      <c r="P105" s="117"/>
      <c r="Q105" s="117"/>
      <c r="R105" s="117"/>
      <c r="S105" s="117"/>
      <c r="T105" s="254"/>
      <c r="U105" s="646"/>
      <c r="V105" s="646"/>
      <c r="W105" s="114"/>
      <c r="X105" s="254"/>
      <c r="Y105" s="224" t="str">
        <f t="shared" si="63"/>
        <v xml:space="preserve"> </v>
      </c>
      <c r="Z105" s="579"/>
      <c r="AA105" s="704"/>
      <c r="AB105" s="119"/>
      <c r="AC105" s="224" t="str">
        <f t="shared" si="114"/>
        <v xml:space="preserve"> </v>
      </c>
      <c r="AD105" s="115"/>
      <c r="AE105" s="253"/>
      <c r="AF105" s="704"/>
      <c r="AG105" s="727"/>
      <c r="AH105" s="727"/>
      <c r="AI105" s="727"/>
      <c r="AJ105" s="727"/>
      <c r="AK105" s="591"/>
      <c r="AL105" s="727"/>
      <c r="AM105" s="727"/>
      <c r="AN105" s="727"/>
      <c r="AO105" s="727"/>
      <c r="AP105" s="727"/>
      <c r="AQ105" s="727"/>
      <c r="AR105" s="727"/>
      <c r="AS105" s="727"/>
      <c r="AT105" s="727"/>
      <c r="AU105" s="727"/>
      <c r="AV105" s="727"/>
      <c r="AW105" s="727"/>
      <c r="AX105" s="727"/>
      <c r="AY105" s="727"/>
      <c r="AZ105" s="727"/>
      <c r="BA105" s="727"/>
      <c r="BB105" s="727"/>
      <c r="BC105" s="821"/>
      <c r="BD105" s="727"/>
      <c r="BE105" s="727"/>
      <c r="BF105" s="727"/>
      <c r="BG105" s="727"/>
      <c r="BH105" s="727"/>
      <c r="BI105" s="727"/>
      <c r="BJ105" s="727"/>
      <c r="BK105" s="727"/>
      <c r="BL105" s="821"/>
      <c r="BM105" s="727"/>
      <c r="BN105" s="727"/>
      <c r="BO105" s="727"/>
      <c r="BP105" s="727"/>
      <c r="BQ105" s="727"/>
      <c r="BR105" s="821"/>
      <c r="BS105" s="727"/>
      <c r="BT105" s="727"/>
      <c r="BU105" s="727"/>
      <c r="BV105" s="591"/>
      <c r="BW105" s="224" t="str">
        <f t="shared" si="115"/>
        <v xml:space="preserve"> </v>
      </c>
      <c r="BX105" s="471">
        <f t="shared" si="99"/>
        <v>14</v>
      </c>
      <c r="BY105" s="117"/>
      <c r="BZ105" s="117"/>
      <c r="CA105" s="117"/>
      <c r="CB105" s="117"/>
      <c r="CC105" s="117"/>
      <c r="CD105" s="461"/>
      <c r="CE105" s="236"/>
      <c r="CF105" s="224" t="str">
        <f t="shared" si="66"/>
        <v xml:space="preserve"> </v>
      </c>
      <c r="CG105" s="116"/>
      <c r="CH105" s="117"/>
      <c r="CI105" s="117"/>
      <c r="CJ105" s="117"/>
      <c r="CK105" s="472"/>
      <c r="CL105" s="472"/>
      <c r="CM105" s="472"/>
      <c r="CN105" s="472"/>
      <c r="CO105" s="117"/>
      <c r="CP105" s="253"/>
      <c r="CQ105" s="120"/>
      <c r="CR105" s="224" t="str" cm="1">
        <f t="array" ref="CR105">IF(AND(SUM(COUNTIF(CG105:CM105,{"*不明*","*その他*"})+COUNTIF(CO105:CP105,{"*不明*","*その他*"}))&gt;0,CQ105=""),"その他・不明の場合,10)具体的内容、理由を記入",IF(OR(AND(CI105=CI$65,COUNTA(CJ105:CM105)&lt;4),AND(OR(CI105=CI$63,CI105=CI$64,CI105=CI$66,CI105=CI$67,CI105=CI$68,CI105=""),COUNTA(CJ105:CM105)&gt;0)),"3)介護保険認定済→要介護度、認知症自立度、寝たきり度、介護保険サービス記入",IF(OR(AND(OR(CM105=CM$63,CM105=CM$64),CN105=""),AND(OR(CM105=CM$65,CM105=CM$66),CN105&lt;&gt;"")),"7)介護保険サービス受けている/過去受けていた→具体的内容記入"," ")))</f>
        <v xml:space="preserve"> </v>
      </c>
      <c r="CS105" s="224" t="str">
        <f t="shared" si="116"/>
        <v xml:space="preserve"> </v>
      </c>
      <c r="CT105" s="116"/>
      <c r="CU105" s="253"/>
      <c r="CV105" s="117"/>
      <c r="CW105" s="117"/>
      <c r="CX105" s="253"/>
      <c r="CY105" s="117"/>
      <c r="CZ105" s="117"/>
      <c r="DA105" s="253"/>
      <c r="DB105" s="117"/>
      <c r="DC105" s="224" t="str">
        <f t="shared" si="100"/>
        <v xml:space="preserve"> </v>
      </c>
      <c r="DD105" s="224" t="str">
        <f t="shared" si="101"/>
        <v xml:space="preserve"> </v>
      </c>
      <c r="DE105" s="224" t="str">
        <f t="shared" si="117"/>
        <v xml:space="preserve"> </v>
      </c>
      <c r="DF105" s="121"/>
      <c r="DG105" s="114"/>
      <c r="DH105" s="704"/>
      <c r="DI105" s="119"/>
      <c r="DJ105" s="187"/>
      <c r="DK105" s="254"/>
      <c r="DL105" s="224" t="str">
        <f t="shared" si="118"/>
        <v xml:space="preserve"> </v>
      </c>
      <c r="DM105" s="224" t="str">
        <f t="shared" si="119"/>
        <v xml:space="preserve"> </v>
      </c>
      <c r="DN105" s="474"/>
      <c r="DO105" s="117"/>
      <c r="DP105" s="117"/>
      <c r="DQ105" s="117"/>
      <c r="DR105" s="117"/>
      <c r="DS105" s="117"/>
      <c r="DT105" s="254"/>
      <c r="DU105" s="476"/>
      <c r="DV105" s="224" t="str">
        <f t="shared" si="120"/>
        <v xml:space="preserve"> </v>
      </c>
      <c r="DW105" s="115"/>
      <c r="DX105" s="470"/>
      <c r="DY105" s="117"/>
      <c r="DZ105" s="704"/>
      <c r="EA105" s="224" t="str">
        <f t="shared" si="121"/>
        <v xml:space="preserve"> </v>
      </c>
      <c r="EB105" s="906"/>
      <c r="EC105" s="904"/>
      <c r="ED105" s="904"/>
      <c r="EE105" s="904"/>
      <c r="EF105" s="904"/>
      <c r="EG105" s="904"/>
      <c r="EH105" s="904"/>
      <c r="EI105" s="904"/>
      <c r="EJ105" s="904"/>
      <c r="EK105" s="905"/>
      <c r="EL105" s="80"/>
      <c r="EM105" s="224" t="str">
        <f t="shared" si="102"/>
        <v xml:space="preserve"> </v>
      </c>
      <c r="EN105" s="224" t="str">
        <f t="shared" si="122"/>
        <v xml:space="preserve"> </v>
      </c>
      <c r="EO105" s="115"/>
      <c r="EP105" s="1050"/>
      <c r="EQ105" s="253"/>
      <c r="ER105" s="117"/>
      <c r="ES105" s="1258">
        <f t="shared" si="103"/>
        <v>14</v>
      </c>
      <c r="ET105" s="224" t="str">
        <f t="shared" si="104"/>
        <v xml:space="preserve"> </v>
      </c>
      <c r="EU105" s="477" t="str">
        <f t="shared" si="105"/>
        <v/>
      </c>
      <c r="EV105" s="1334" t="str">
        <f t="shared" si="76"/>
        <v xml:space="preserve"> </v>
      </c>
      <c r="EW105" s="1332" t="str">
        <f t="shared" si="166"/>
        <v/>
      </c>
      <c r="EX105" s="1275" t="str">
        <f t="shared" si="148"/>
        <v/>
      </c>
      <c r="EY105" s="1275" t="str">
        <f t="shared" si="149"/>
        <v/>
      </c>
      <c r="EZ105" s="1275" t="str">
        <f t="shared" si="150"/>
        <v/>
      </c>
      <c r="FA105" s="1275" t="str">
        <f t="shared" si="151"/>
        <v/>
      </c>
      <c r="FB105" s="1275" t="str">
        <f t="shared" si="152"/>
        <v/>
      </c>
      <c r="FC105" s="1333" t="str">
        <f t="shared" si="153"/>
        <v/>
      </c>
      <c r="FE105" s="1234" t="str">
        <f t="shared" si="154"/>
        <v xml:space="preserve"> </v>
      </c>
      <c r="FF105" s="1234" t="str">
        <f t="shared" si="155"/>
        <v xml:space="preserve"> </v>
      </c>
      <c r="FG105" s="1234" t="str">
        <f t="shared" si="156"/>
        <v xml:space="preserve"> </v>
      </c>
      <c r="FH105" s="1234" t="str">
        <f t="shared" si="157"/>
        <v xml:space="preserve"> </v>
      </c>
      <c r="FI105" s="1234" t="str">
        <f t="shared" si="127"/>
        <v xml:space="preserve"> </v>
      </c>
      <c r="FJ105" s="1234" t="str">
        <f t="shared" si="158"/>
        <v xml:space="preserve"> </v>
      </c>
      <c r="FK105" s="1234">
        <f t="shared" si="129"/>
        <v>0</v>
      </c>
      <c r="FL105" s="1227"/>
      <c r="FM105" s="1234" t="str">
        <f t="shared" si="130"/>
        <v xml:space="preserve"> </v>
      </c>
      <c r="FN105" s="1234" t="str">
        <f t="shared" si="131"/>
        <v xml:space="preserve"> </v>
      </c>
      <c r="FO105" s="1234" t="str">
        <f t="shared" si="159"/>
        <v xml:space="preserve"> </v>
      </c>
      <c r="FP105" s="1234" t="str">
        <f t="shared" si="160"/>
        <v xml:space="preserve"> </v>
      </c>
      <c r="FQ105" s="1234" t="str">
        <f t="shared" si="132"/>
        <v xml:space="preserve"> </v>
      </c>
      <c r="FR105" s="1234" t="str">
        <f t="shared" si="161"/>
        <v xml:space="preserve"> </v>
      </c>
      <c r="FS105" s="1234">
        <f t="shared" si="167"/>
        <v>0</v>
      </c>
      <c r="FT105" s="1227"/>
      <c r="FU105" s="1234" t="str">
        <f t="shared" si="162"/>
        <v xml:space="preserve"> </v>
      </c>
      <c r="FV105" s="1234" t="str">
        <f t="shared" si="163"/>
        <v xml:space="preserve"> </v>
      </c>
      <c r="FW105" s="1234" t="str">
        <f t="shared" si="164"/>
        <v xml:space="preserve"> </v>
      </c>
      <c r="FX105" s="1234" t="str">
        <f t="shared" si="133"/>
        <v xml:space="preserve"> </v>
      </c>
      <c r="FY105" s="1234" t="str">
        <f t="shared" si="134"/>
        <v xml:space="preserve"> </v>
      </c>
      <c r="FZ105" s="1234" t="str">
        <f t="shared" si="165"/>
        <v xml:space="preserve"> </v>
      </c>
      <c r="GA105" s="1234">
        <f t="shared" si="135"/>
        <v>0</v>
      </c>
      <c r="GB105" s="1227"/>
      <c r="GC105" s="1234" t="str">
        <f t="shared" si="136"/>
        <v xml:space="preserve"> </v>
      </c>
      <c r="GD105" s="1234" t="str">
        <f t="shared" si="137"/>
        <v xml:space="preserve"> </v>
      </c>
      <c r="GE105" s="1234" t="str">
        <f t="shared" si="138"/>
        <v xml:space="preserve"> </v>
      </c>
      <c r="GF105" s="1234" t="str">
        <f t="shared" si="139"/>
        <v xml:space="preserve"> </v>
      </c>
      <c r="GG105" s="1234" t="str">
        <f t="shared" si="140"/>
        <v xml:space="preserve"> </v>
      </c>
      <c r="GH105" s="1234" t="str">
        <f t="shared" si="141"/>
        <v xml:space="preserve"> </v>
      </c>
      <c r="GI105" s="1234" t="str">
        <f t="shared" si="142"/>
        <v xml:space="preserve"> </v>
      </c>
      <c r="GJ105" s="1234" t="str">
        <f t="shared" si="143"/>
        <v xml:space="preserve"> </v>
      </c>
      <c r="GK105" s="1234" t="str">
        <f t="shared" si="144"/>
        <v xml:space="preserve"> </v>
      </c>
      <c r="GL105" s="1234" t="str">
        <f t="shared" si="145"/>
        <v xml:space="preserve"> </v>
      </c>
      <c r="GM105" s="1234" t="str">
        <f t="shared" si="146"/>
        <v xml:space="preserve"> </v>
      </c>
      <c r="GN105" s="1234">
        <f t="shared" si="147"/>
        <v>0</v>
      </c>
    </row>
    <row r="106" spans="1:196" s="100" customFormat="1" ht="27" customHeight="1" thickTop="1" thickBot="1">
      <c r="A106" s="1208">
        <f>【A票】【D票】!$D$10</f>
        <v>0</v>
      </c>
      <c r="B106" s="1212">
        <f>【A票】【D票】!$H$10</f>
        <v>0</v>
      </c>
      <c r="C106" s="1213" t="str">
        <f>【A票】【D票】!$K$10</f>
        <v xml:space="preserve"> </v>
      </c>
      <c r="D106" s="1214">
        <f t="shared" si="98"/>
        <v>15</v>
      </c>
      <c r="E106" s="914"/>
      <c r="F106" s="467"/>
      <c r="G106" s="468"/>
      <c r="H106" s="224" t="str">
        <f t="shared" si="62"/>
        <v xml:space="preserve"> </v>
      </c>
      <c r="I106" s="704"/>
      <c r="J106" s="117"/>
      <c r="K106" s="117"/>
      <c r="L106" s="117"/>
      <c r="M106" s="117"/>
      <c r="N106" s="117"/>
      <c r="O106" s="117"/>
      <c r="P106" s="117"/>
      <c r="Q106" s="117"/>
      <c r="R106" s="117"/>
      <c r="S106" s="117"/>
      <c r="T106" s="254"/>
      <c r="U106" s="646"/>
      <c r="V106" s="646"/>
      <c r="W106" s="114"/>
      <c r="X106" s="254"/>
      <c r="Y106" s="224" t="str">
        <f t="shared" si="63"/>
        <v xml:space="preserve"> </v>
      </c>
      <c r="Z106" s="579"/>
      <c r="AA106" s="704"/>
      <c r="AB106" s="119"/>
      <c r="AC106" s="224" t="str">
        <f t="shared" si="114"/>
        <v xml:space="preserve"> </v>
      </c>
      <c r="AD106" s="115"/>
      <c r="AE106" s="253"/>
      <c r="AF106" s="704"/>
      <c r="AG106" s="727"/>
      <c r="AH106" s="727"/>
      <c r="AI106" s="727"/>
      <c r="AJ106" s="727"/>
      <c r="AK106" s="591"/>
      <c r="AL106" s="727"/>
      <c r="AM106" s="727"/>
      <c r="AN106" s="727"/>
      <c r="AO106" s="727"/>
      <c r="AP106" s="727"/>
      <c r="AQ106" s="727"/>
      <c r="AR106" s="727"/>
      <c r="AS106" s="727"/>
      <c r="AT106" s="727"/>
      <c r="AU106" s="727"/>
      <c r="AV106" s="727"/>
      <c r="AW106" s="727"/>
      <c r="AX106" s="727"/>
      <c r="AY106" s="727"/>
      <c r="AZ106" s="727"/>
      <c r="BA106" s="727"/>
      <c r="BB106" s="727"/>
      <c r="BC106" s="821"/>
      <c r="BD106" s="727"/>
      <c r="BE106" s="727"/>
      <c r="BF106" s="727"/>
      <c r="BG106" s="727"/>
      <c r="BH106" s="727"/>
      <c r="BI106" s="727"/>
      <c r="BJ106" s="727"/>
      <c r="BK106" s="727"/>
      <c r="BL106" s="821"/>
      <c r="BM106" s="727"/>
      <c r="BN106" s="727"/>
      <c r="BO106" s="727"/>
      <c r="BP106" s="727"/>
      <c r="BQ106" s="727"/>
      <c r="BR106" s="821"/>
      <c r="BS106" s="727"/>
      <c r="BT106" s="727"/>
      <c r="BU106" s="727"/>
      <c r="BV106" s="591"/>
      <c r="BW106" s="224" t="str">
        <f t="shared" si="115"/>
        <v xml:space="preserve"> </v>
      </c>
      <c r="BX106" s="471">
        <f t="shared" si="99"/>
        <v>15</v>
      </c>
      <c r="BY106" s="117"/>
      <c r="BZ106" s="117"/>
      <c r="CA106" s="117"/>
      <c r="CB106" s="117"/>
      <c r="CC106" s="117"/>
      <c r="CD106" s="461"/>
      <c r="CE106" s="236"/>
      <c r="CF106" s="224" t="str">
        <f t="shared" si="66"/>
        <v xml:space="preserve"> </v>
      </c>
      <c r="CG106" s="116"/>
      <c r="CH106" s="117"/>
      <c r="CI106" s="117"/>
      <c r="CJ106" s="117"/>
      <c r="CK106" s="472"/>
      <c r="CL106" s="472"/>
      <c r="CM106" s="472"/>
      <c r="CN106" s="472"/>
      <c r="CO106" s="117"/>
      <c r="CP106" s="253"/>
      <c r="CQ106" s="120"/>
      <c r="CR106" s="224" t="str" cm="1">
        <f t="array" ref="CR106">IF(AND(SUM(COUNTIF(CG106:CM106,{"*不明*","*その他*"})+COUNTIF(CO106:CP106,{"*不明*","*その他*"}))&gt;0,CQ106=""),"その他・不明の場合,10)具体的内容、理由を記入",IF(OR(AND(CI106=CI$65,COUNTA(CJ106:CM106)&lt;4),AND(OR(CI106=CI$63,CI106=CI$64,CI106=CI$66,CI106=CI$67,CI106=CI$68,CI106=""),COUNTA(CJ106:CM106)&gt;0)),"3)介護保険認定済→要介護度、認知症自立度、寝たきり度、介護保険サービス記入",IF(OR(AND(OR(CM106=CM$63,CM106=CM$64),CN106=""),AND(OR(CM106=CM$65,CM106=CM$66),CN106&lt;&gt;"")),"7)介護保険サービス受けている/過去受けていた→具体的内容記入"," ")))</f>
        <v xml:space="preserve"> </v>
      </c>
      <c r="CS106" s="224" t="str">
        <f t="shared" si="116"/>
        <v xml:space="preserve"> </v>
      </c>
      <c r="CT106" s="116"/>
      <c r="CU106" s="253"/>
      <c r="CV106" s="117"/>
      <c r="CW106" s="117"/>
      <c r="CX106" s="253"/>
      <c r="CY106" s="117"/>
      <c r="CZ106" s="117"/>
      <c r="DA106" s="253"/>
      <c r="DB106" s="117"/>
      <c r="DC106" s="224" t="str">
        <f t="shared" si="100"/>
        <v xml:space="preserve"> </v>
      </c>
      <c r="DD106" s="224" t="str">
        <f t="shared" si="101"/>
        <v xml:space="preserve"> </v>
      </c>
      <c r="DE106" s="224" t="str">
        <f t="shared" si="117"/>
        <v xml:space="preserve"> </v>
      </c>
      <c r="DF106" s="121"/>
      <c r="DG106" s="114"/>
      <c r="DH106" s="704"/>
      <c r="DI106" s="119"/>
      <c r="DJ106" s="187"/>
      <c r="DK106" s="254"/>
      <c r="DL106" s="224" t="str">
        <f t="shared" si="118"/>
        <v xml:space="preserve"> </v>
      </c>
      <c r="DM106" s="224" t="str">
        <f t="shared" si="119"/>
        <v xml:space="preserve"> </v>
      </c>
      <c r="DN106" s="474"/>
      <c r="DO106" s="117"/>
      <c r="DP106" s="117"/>
      <c r="DQ106" s="117"/>
      <c r="DR106" s="117"/>
      <c r="DS106" s="117"/>
      <c r="DT106" s="254"/>
      <c r="DU106" s="476"/>
      <c r="DV106" s="224" t="str">
        <f t="shared" si="120"/>
        <v xml:space="preserve"> </v>
      </c>
      <c r="DW106" s="115"/>
      <c r="DX106" s="470"/>
      <c r="DY106" s="117"/>
      <c r="DZ106" s="704"/>
      <c r="EA106" s="224" t="str">
        <f t="shared" si="121"/>
        <v xml:space="preserve"> </v>
      </c>
      <c r="EB106" s="906"/>
      <c r="EC106" s="904"/>
      <c r="ED106" s="904"/>
      <c r="EE106" s="904"/>
      <c r="EF106" s="904"/>
      <c r="EG106" s="904"/>
      <c r="EH106" s="904"/>
      <c r="EI106" s="904"/>
      <c r="EJ106" s="904"/>
      <c r="EK106" s="905"/>
      <c r="EL106" s="80"/>
      <c r="EM106" s="224" t="str">
        <f t="shared" si="102"/>
        <v xml:space="preserve"> </v>
      </c>
      <c r="EN106" s="224" t="str">
        <f t="shared" si="122"/>
        <v xml:space="preserve"> </v>
      </c>
      <c r="EO106" s="115"/>
      <c r="EP106" s="1050"/>
      <c r="EQ106" s="253"/>
      <c r="ER106" s="117"/>
      <c r="ES106" s="1258">
        <f t="shared" si="103"/>
        <v>15</v>
      </c>
      <c r="ET106" s="224" t="str">
        <f t="shared" si="104"/>
        <v xml:space="preserve"> </v>
      </c>
      <c r="EU106" s="477" t="str">
        <f t="shared" si="105"/>
        <v/>
      </c>
      <c r="EV106" s="1334" t="str">
        <f t="shared" si="76"/>
        <v xml:space="preserve"> </v>
      </c>
      <c r="EW106" s="1332" t="str">
        <f t="shared" si="166"/>
        <v/>
      </c>
      <c r="EX106" s="1275" t="str">
        <f t="shared" si="148"/>
        <v/>
      </c>
      <c r="EY106" s="1275" t="str">
        <f t="shared" si="149"/>
        <v/>
      </c>
      <c r="EZ106" s="1275" t="str">
        <f t="shared" si="150"/>
        <v/>
      </c>
      <c r="FA106" s="1275" t="str">
        <f t="shared" si="151"/>
        <v/>
      </c>
      <c r="FB106" s="1275" t="str">
        <f t="shared" si="152"/>
        <v/>
      </c>
      <c r="FC106" s="1333" t="str">
        <f t="shared" si="153"/>
        <v/>
      </c>
      <c r="FE106" s="1234" t="str">
        <f t="shared" si="154"/>
        <v xml:space="preserve"> </v>
      </c>
      <c r="FF106" s="1234" t="str">
        <f t="shared" si="155"/>
        <v xml:space="preserve"> </v>
      </c>
      <c r="FG106" s="1234" t="str">
        <f t="shared" si="156"/>
        <v xml:space="preserve"> </v>
      </c>
      <c r="FH106" s="1234" t="str">
        <f t="shared" si="157"/>
        <v xml:space="preserve"> </v>
      </c>
      <c r="FI106" s="1234" t="str">
        <f t="shared" si="127"/>
        <v xml:space="preserve"> </v>
      </c>
      <c r="FJ106" s="1234" t="str">
        <f t="shared" si="158"/>
        <v xml:space="preserve"> </v>
      </c>
      <c r="FK106" s="1234">
        <f t="shared" si="129"/>
        <v>0</v>
      </c>
      <c r="FL106" s="1227"/>
      <c r="FM106" s="1234" t="str">
        <f t="shared" si="130"/>
        <v xml:space="preserve"> </v>
      </c>
      <c r="FN106" s="1234" t="str">
        <f t="shared" si="131"/>
        <v xml:space="preserve"> </v>
      </c>
      <c r="FO106" s="1234" t="str">
        <f t="shared" si="159"/>
        <v xml:space="preserve"> </v>
      </c>
      <c r="FP106" s="1234" t="str">
        <f t="shared" si="160"/>
        <v xml:space="preserve"> </v>
      </c>
      <c r="FQ106" s="1234" t="str">
        <f t="shared" si="132"/>
        <v xml:space="preserve"> </v>
      </c>
      <c r="FR106" s="1234" t="str">
        <f t="shared" si="161"/>
        <v xml:space="preserve"> </v>
      </c>
      <c r="FS106" s="1234">
        <f t="shared" si="167"/>
        <v>0</v>
      </c>
      <c r="FT106" s="1227"/>
      <c r="FU106" s="1234" t="str">
        <f t="shared" si="162"/>
        <v xml:space="preserve"> </v>
      </c>
      <c r="FV106" s="1234" t="str">
        <f t="shared" si="163"/>
        <v xml:space="preserve"> </v>
      </c>
      <c r="FW106" s="1234" t="str">
        <f t="shared" si="164"/>
        <v xml:space="preserve"> </v>
      </c>
      <c r="FX106" s="1234" t="str">
        <f t="shared" si="133"/>
        <v xml:space="preserve"> </v>
      </c>
      <c r="FY106" s="1234" t="str">
        <f t="shared" si="134"/>
        <v xml:space="preserve"> </v>
      </c>
      <c r="FZ106" s="1234" t="str">
        <f t="shared" si="165"/>
        <v xml:space="preserve"> </v>
      </c>
      <c r="GA106" s="1234">
        <f t="shared" si="135"/>
        <v>0</v>
      </c>
      <c r="GB106" s="1227"/>
      <c r="GC106" s="1234" t="str">
        <f t="shared" si="136"/>
        <v xml:space="preserve"> </v>
      </c>
      <c r="GD106" s="1234" t="str">
        <f t="shared" si="137"/>
        <v xml:space="preserve"> </v>
      </c>
      <c r="GE106" s="1234" t="str">
        <f t="shared" si="138"/>
        <v xml:space="preserve"> </v>
      </c>
      <c r="GF106" s="1234" t="str">
        <f t="shared" si="139"/>
        <v xml:space="preserve"> </v>
      </c>
      <c r="GG106" s="1234" t="str">
        <f t="shared" si="140"/>
        <v xml:space="preserve"> </v>
      </c>
      <c r="GH106" s="1234" t="str">
        <f t="shared" si="141"/>
        <v xml:space="preserve"> </v>
      </c>
      <c r="GI106" s="1234" t="str">
        <f t="shared" si="142"/>
        <v xml:space="preserve"> </v>
      </c>
      <c r="GJ106" s="1234" t="str">
        <f t="shared" si="143"/>
        <v xml:space="preserve"> </v>
      </c>
      <c r="GK106" s="1234" t="str">
        <f t="shared" si="144"/>
        <v xml:space="preserve"> </v>
      </c>
      <c r="GL106" s="1234" t="str">
        <f t="shared" si="145"/>
        <v xml:space="preserve"> </v>
      </c>
      <c r="GM106" s="1234" t="str">
        <f t="shared" si="146"/>
        <v xml:space="preserve"> </v>
      </c>
      <c r="GN106" s="1234">
        <f t="shared" si="147"/>
        <v>0</v>
      </c>
    </row>
    <row r="107" spans="1:196" s="100" customFormat="1" ht="27" customHeight="1" thickTop="1" thickBot="1">
      <c r="A107" s="1208">
        <f>【A票】【D票】!$D$10</f>
        <v>0</v>
      </c>
      <c r="B107" s="1212">
        <f>【A票】【D票】!$H$10</f>
        <v>0</v>
      </c>
      <c r="C107" s="1213" t="str">
        <f>【A票】【D票】!$K$10</f>
        <v xml:space="preserve"> </v>
      </c>
      <c r="D107" s="1214">
        <f t="shared" si="98"/>
        <v>16</v>
      </c>
      <c r="E107" s="914"/>
      <c r="F107" s="467"/>
      <c r="G107" s="468"/>
      <c r="H107" s="224" t="str">
        <f>IF(AND(COUNTA(J107:T107,Z107,AB107,AD107,AG107,AH107,AK107,BY107:CE107,CG107:CQ107,CT107:DB107,DF107:DK107,DN107:DU107,DW107:DZ107,EO107:ER107)&gt;0,COUNTA(F107:G107)&lt;2),"左欄←は必須回答",IF(COUNTA(F107:G107)=1,"左欄←は必須回答",IF(AND(F107=F$65,OR(COUNTA(I107,Z107,AA107,AB107,AD107,AF107,AG107,AH107,AK107)&gt;0,COUNTA(J107:T107,X107)&gt;0)),"2人目以降の被虐待者のため問1～4まで記入不要"," ")))</f>
        <v xml:space="preserve"> </v>
      </c>
      <c r="I107" s="704"/>
      <c r="J107" s="117"/>
      <c r="K107" s="117"/>
      <c r="L107" s="117"/>
      <c r="M107" s="117"/>
      <c r="N107" s="117"/>
      <c r="O107" s="117"/>
      <c r="P107" s="117"/>
      <c r="Q107" s="117"/>
      <c r="R107" s="117"/>
      <c r="S107" s="117"/>
      <c r="T107" s="254"/>
      <c r="U107" s="646"/>
      <c r="V107" s="646"/>
      <c r="W107" s="114"/>
      <c r="X107" s="254"/>
      <c r="Y107" s="224" t="str">
        <f>IF(OR(AND(AND(OR(F107=F$63,F107=F$64),G107&lt;&gt;""),OR(I107="",COUNTA(J107:T107,X107)&lt;1)),AND(COUNTA(F107:G107)=0,COUNTA(I107:T107,X107)&gt;0)),"問1問2記入漏れ、もしくは不要な回答あり",IF(AND(T107&gt;0,OR(COUNTA(U107:W107)&lt;1,COUNTA(U107:W107)&gt;T107)),"その他に人数→具体的内容記入",IF(AND(T107="",COUNTA(U107:W107)&lt;&gt;0),"具体的内容→その他の人数"," ")))</f>
        <v xml:space="preserve"> </v>
      </c>
      <c r="Z107" s="579"/>
      <c r="AA107" s="704"/>
      <c r="AB107" s="119"/>
      <c r="AC107" s="224" t="str">
        <f t="shared" si="114"/>
        <v xml:space="preserve"> </v>
      </c>
      <c r="AD107" s="115"/>
      <c r="AE107" s="253"/>
      <c r="AF107" s="704"/>
      <c r="AG107" s="727"/>
      <c r="AH107" s="727"/>
      <c r="AI107" s="727"/>
      <c r="AJ107" s="727"/>
      <c r="AK107" s="591"/>
      <c r="AL107" s="727"/>
      <c r="AM107" s="727"/>
      <c r="AN107" s="727"/>
      <c r="AO107" s="727"/>
      <c r="AP107" s="727"/>
      <c r="AQ107" s="727"/>
      <c r="AR107" s="727"/>
      <c r="AS107" s="727"/>
      <c r="AT107" s="727"/>
      <c r="AU107" s="727"/>
      <c r="AV107" s="727"/>
      <c r="AW107" s="727"/>
      <c r="AX107" s="727"/>
      <c r="AY107" s="727"/>
      <c r="AZ107" s="727"/>
      <c r="BA107" s="727"/>
      <c r="BB107" s="727"/>
      <c r="BC107" s="821"/>
      <c r="BD107" s="727"/>
      <c r="BE107" s="727"/>
      <c r="BF107" s="727"/>
      <c r="BG107" s="727"/>
      <c r="BH107" s="727"/>
      <c r="BI107" s="727"/>
      <c r="BJ107" s="727"/>
      <c r="BK107" s="727"/>
      <c r="BL107" s="821"/>
      <c r="BM107" s="727"/>
      <c r="BN107" s="727"/>
      <c r="BO107" s="727"/>
      <c r="BP107" s="727"/>
      <c r="BQ107" s="727"/>
      <c r="BR107" s="821"/>
      <c r="BS107" s="727"/>
      <c r="BT107" s="727"/>
      <c r="BU107" s="727"/>
      <c r="BV107" s="591"/>
      <c r="BW107" s="224" t="str">
        <f t="shared" si="115"/>
        <v xml:space="preserve"> </v>
      </c>
      <c r="BX107" s="471">
        <f t="shared" si="99"/>
        <v>16</v>
      </c>
      <c r="BY107" s="117"/>
      <c r="BZ107" s="117"/>
      <c r="CA107" s="117"/>
      <c r="CB107" s="117"/>
      <c r="CC107" s="117"/>
      <c r="CD107" s="461"/>
      <c r="CE107" s="236"/>
      <c r="CF107" s="224" t="str">
        <f>IF(AND(AD107=AD$63,COUNTA(BY107:CC107)&lt;1),"問4_1)虐待を受けたと判断→問5に記入",IF(AND(OR(AD107=AD$64,AD107=AD$65,AND(OR(F107=F$63,F107=F$64),AD107="")),OR(COUNTA(BY107:CC107)&gt;0,COUNTA(CD107:CE107)&gt;0)),"虐待判断事例のみ回答",IF(AND(F107=F$65,COUNTA(BY107:CC107)&lt;1),"2人目以降の被虐待者につき、記入必要",IF(AND(COUNTA(F107:G107,I107:X107,Z107:AB107,AD107:AK107)=0,COUNTA(BY107:CE107)&gt;0),"虐待判断事例のみ回答"," "))))</f>
        <v xml:space="preserve"> </v>
      </c>
      <c r="CG107" s="116"/>
      <c r="CH107" s="117"/>
      <c r="CI107" s="117"/>
      <c r="CJ107" s="117"/>
      <c r="CK107" s="472"/>
      <c r="CL107" s="472"/>
      <c r="CM107" s="472"/>
      <c r="CN107" s="472"/>
      <c r="CO107" s="117"/>
      <c r="CP107" s="253"/>
      <c r="CQ107" s="120"/>
      <c r="CR107" s="224" t="str" cm="1">
        <f t="array" ref="CR107">IF(AND(SUM(COUNTIF(CG107:CM107,{"*不明*","*その他*"})+COUNTIF(CO107:CP107,{"*不明*","*その他*"}))&gt;0,CQ107=""),"その他・不明の場合,10)具体的内容、理由を記入",IF(OR(AND(CI107=CI$65,COUNTA(CJ107:CM107)&lt;4),AND(OR(CI107=CI$63,CI107=CI$64,CI107=CI$66,CI107=CI$67,CI107=CI$68,CI107=""),COUNTA(CJ107:CM107)&gt;0)),"3)介護保険認定済→要介護度、認知症自立度、寝たきり度、介護保険サービス記入",IF(OR(AND(OR(CM107=CM$63,CM107=CM$64),CN107=""),AND(OR(CM107=CM$65,CM107=CM$66),CN107&lt;&gt;"")),"7)介護保険サービス受けている/過去受けていた→具体的内容記入"," ")))</f>
        <v xml:space="preserve"> </v>
      </c>
      <c r="CS107" s="224" t="str">
        <f>IF(AND(CO107=CO$63,CP107=CP$63),"8)虐待者とのみ同居で、9)家族形態が単独世帯",IF(AND(CO107=CO$64,CP107=CP$63),"8)虐待者及び他家族と同居で、9)家族形態が単独世帯",IF(AND(CO107=CO$64,CP107=CP$64),"8)虐待者及び他家族と同居で、9)家族形態が夫婦のみ世帯"," ")))</f>
        <v xml:space="preserve"> </v>
      </c>
      <c r="CT107" s="116"/>
      <c r="CU107" s="253"/>
      <c r="CV107" s="117"/>
      <c r="CW107" s="117"/>
      <c r="CX107" s="253"/>
      <c r="CY107" s="117"/>
      <c r="CZ107" s="117"/>
      <c r="DA107" s="253"/>
      <c r="DB107" s="117"/>
      <c r="DC107" s="224" t="str">
        <f>IF(OR(AND(OR(CT107=CT$71,CT107=CT$72),COUNTA(CU107)&lt;1),AND(OR(CW107=CW$71,CW107=CW$72),COUNTA(CX107)&lt;1),AND(OR(CZ107=CZ$71,CZ107=CZ$72),COUNTA(DA107)&lt;1)),"その他、不明→具体的内容",IF(OR(AND(AND(CT107&lt;&gt;CT$71,CT107&lt;&gt;CT$72),COUNTA(CU107)&gt;0),AND(AND(CW107&lt;&gt;CW$71,CW107&lt;&gt;CW$72),COUNTA(CX107)&gt;0),AND(AND(CZ107&lt;&gt;CZ$71,CZ107&lt;&gt;CZ$72),COUNTA(DA107)&gt;0)),"その他、不明→具体的内容"," "))</f>
        <v xml:space="preserve"> </v>
      </c>
      <c r="DD107" s="224" t="str">
        <f>IF(AND(CG107=CG$63,OR(CT107=CT$63,CW107=CW$63,CZ107=CZ$63)),"被虐待者が男性で虐待者が夫",IF(AND(CG107=CG$64,OR(CT107=CT$64,CW107=CW$64,CZ107=CZ$64)),"被虐待者が女性で虐待者が妻",IF(AND(COUNTA(CT107)-COUNTA(CV107)=0,COUNTA(CW107)-COUNTA(CY107)=0,COUNTA(CZ107)-COUNTA(DB107)=0)," ","続柄、年齢を記入")))</f>
        <v xml:space="preserve"> </v>
      </c>
      <c r="DE107" s="224" t="str">
        <f t="shared" si="117"/>
        <v xml:space="preserve"> </v>
      </c>
      <c r="DF107" s="121"/>
      <c r="DG107" s="114"/>
      <c r="DH107" s="704"/>
      <c r="DI107" s="119"/>
      <c r="DJ107" s="187"/>
      <c r="DK107" s="254"/>
      <c r="DL107" s="224" t="str">
        <f t="shared" si="118"/>
        <v xml:space="preserve"> </v>
      </c>
      <c r="DM107" s="224" t="str">
        <f>IF(OR(AND(DF107=DF$64,COUNTA(DN107)&lt;1),AND(OR(DF107=DF$63,DF107=DF$65,DF107=DF$66,DF107=DF$67),COUNTA(DN107)&gt;0)),"問7_1)｢分離をしていない場合｣のみ3)の対応内容を記入",IF(AND(DN107&lt;&gt;"",DF107=""),"問7_1-1)分離の有無を記入"," "))</f>
        <v xml:space="preserve"> </v>
      </c>
      <c r="DN107" s="474"/>
      <c r="DO107" s="117"/>
      <c r="DP107" s="117"/>
      <c r="DQ107" s="117"/>
      <c r="DR107" s="117"/>
      <c r="DS107" s="117"/>
      <c r="DT107" s="254"/>
      <c r="DU107" s="476"/>
      <c r="DV107" s="224" t="str">
        <f t="shared" si="120"/>
        <v xml:space="preserve"> </v>
      </c>
      <c r="DW107" s="115"/>
      <c r="DX107" s="470"/>
      <c r="DY107" s="117"/>
      <c r="DZ107" s="704"/>
      <c r="EA107" s="224" t="str">
        <f t="shared" si="121"/>
        <v xml:space="preserve"> </v>
      </c>
      <c r="EB107" s="906"/>
      <c r="EC107" s="904"/>
      <c r="ED107" s="904"/>
      <c r="EE107" s="904"/>
      <c r="EF107" s="904"/>
      <c r="EG107" s="904"/>
      <c r="EH107" s="904"/>
      <c r="EI107" s="904"/>
      <c r="EJ107" s="904"/>
      <c r="EK107" s="905"/>
      <c r="EL107" s="80"/>
      <c r="EM107" s="224" t="str">
        <f>IF(AND(AD107=AD$63,COUNTA(EB107:EK107)&lt;10),"問7_5)養護者支援の取組記載漏れ"," ")</f>
        <v xml:space="preserve"> </v>
      </c>
      <c r="EN107" s="224" t="str">
        <f>IF(OR(AND(AD107=AD$63,COUNTA(DF107,DW107,DY107,EB107:EK107)&lt;13),AND(OR(AD107=AD$64,AD107=AD$65,AND(OR(F107=F$63,F107=F$64),AD107="")),COUNTA(DF107,DW107,DY107,EB107:EK107)&gt;0)),"問4_1)「虐待を受けたと判断」の場合→問7に記入",IF(AND(F107=F$65,COUNTA(DF107,DW107,DY107,EB107:EK107)&lt;13),"2人目以降の被虐待者につき、記入必要",IF(AND(COUNTA(F107:G107,I107:X107,Z107:AB107,AD107:AK107)=0,COUNTA(DF107:DK107,DN107:DU107,DW107:DZ107,EB107:EK107)&gt;0),"虐待事例の場合のみ回答"," ")))</f>
        <v xml:space="preserve"> </v>
      </c>
      <c r="EO107" s="115"/>
      <c r="EP107" s="1050"/>
      <c r="EQ107" s="253"/>
      <c r="ER107" s="117"/>
      <c r="ES107" s="1258">
        <f t="shared" si="103"/>
        <v>16</v>
      </c>
      <c r="ET107" s="224" t="str">
        <f>IF(OR(AND(AD107=AD$63,COUNTA(EO107)&lt;1),AND(OR(AD107=AD$64,AD107=AD$65,AND(OR(F107=F$63,F107=F$64),AD107="")),COUNTA(EO107)&gt;0),AND(EO107=$EO$64,EP107="")),"問4_1)「虐待を受けたと判断」の場合→問8に記入",IF(AND(F107=F$65,COUNTA(EO107)&lt;1),"2人目以降の被虐待者につき、記入必要",IF(AND(COUNTA(F107:G107,I107:X107,Z107:AB107,AD107:AK107)=0,COUNTA(EO107)&gt;0),"虐待事例の場合のみ回答"," ")))</f>
        <v xml:space="preserve"> </v>
      </c>
      <c r="EU107" s="477" t="str">
        <f>IF(COUNTIF(H107," ")+COUNTIF(Y107," ")+COUNTIF(AC107," ")+COUNTIF(BW107," ")+COUNTIF(CF107," ")+COUNTIF(CR107," ")+COUNTIF(CS107," ")+COUNTIF(DC107:DE107," ")+COUNTIF(DL107:DM107," ")+COUNTIF(DV107," ")+COUNTIF(EA107," ")+COUNTIF(EM107:EN107," ")+COUNTIF(ET107, " ")&lt;17,"エラーが残っています","")</f>
        <v/>
      </c>
      <c r="EV107" s="1334" t="str">
        <f t="shared" si="76"/>
        <v xml:space="preserve"> </v>
      </c>
      <c r="EW107" s="1332" t="str">
        <f t="shared" si="166"/>
        <v/>
      </c>
      <c r="EX107" s="1275" t="str">
        <f t="shared" si="148"/>
        <v/>
      </c>
      <c r="EY107" s="1275" t="str">
        <f t="shared" si="149"/>
        <v/>
      </c>
      <c r="EZ107" s="1275" t="str">
        <f t="shared" si="150"/>
        <v/>
      </c>
      <c r="FA107" s="1275" t="str">
        <f t="shared" si="151"/>
        <v/>
      </c>
      <c r="FB107" s="1275" t="str">
        <f t="shared" si="152"/>
        <v/>
      </c>
      <c r="FC107" s="1333" t="str">
        <f t="shared" si="153"/>
        <v/>
      </c>
      <c r="FE107" s="1234" t="str">
        <f t="shared" si="154"/>
        <v xml:space="preserve"> </v>
      </c>
      <c r="FF107" s="1234" t="str">
        <f t="shared" si="155"/>
        <v xml:space="preserve"> </v>
      </c>
      <c r="FG107" s="1234" t="str">
        <f t="shared" si="156"/>
        <v xml:space="preserve"> </v>
      </c>
      <c r="FH107" s="1234" t="str">
        <f t="shared" si="157"/>
        <v xml:space="preserve"> </v>
      </c>
      <c r="FI107" s="1234" t="str">
        <f t="shared" si="127"/>
        <v xml:space="preserve"> </v>
      </c>
      <c r="FJ107" s="1234" t="str">
        <f t="shared" si="158"/>
        <v xml:space="preserve"> </v>
      </c>
      <c r="FK107" s="1234">
        <f t="shared" si="129"/>
        <v>0</v>
      </c>
      <c r="FL107" s="1227"/>
      <c r="FM107" s="1234" t="str">
        <f t="shared" si="130"/>
        <v xml:space="preserve"> </v>
      </c>
      <c r="FN107" s="1234" t="str">
        <f t="shared" si="131"/>
        <v xml:space="preserve"> </v>
      </c>
      <c r="FO107" s="1234" t="str">
        <f t="shared" si="159"/>
        <v xml:space="preserve"> </v>
      </c>
      <c r="FP107" s="1234" t="str">
        <f t="shared" si="160"/>
        <v xml:space="preserve"> </v>
      </c>
      <c r="FQ107" s="1234" t="str">
        <f t="shared" si="132"/>
        <v xml:space="preserve"> </v>
      </c>
      <c r="FR107" s="1234" t="str">
        <f t="shared" si="161"/>
        <v xml:space="preserve"> </v>
      </c>
      <c r="FS107" s="1234">
        <f t="shared" si="167"/>
        <v>0</v>
      </c>
      <c r="FT107" s="1227"/>
      <c r="FU107" s="1234" t="str">
        <f t="shared" si="162"/>
        <v xml:space="preserve"> </v>
      </c>
      <c r="FV107" s="1234" t="str">
        <f t="shared" si="163"/>
        <v xml:space="preserve"> </v>
      </c>
      <c r="FW107" s="1234" t="str">
        <f t="shared" si="164"/>
        <v xml:space="preserve"> </v>
      </c>
      <c r="FX107" s="1234" t="str">
        <f t="shared" si="133"/>
        <v xml:space="preserve"> </v>
      </c>
      <c r="FY107" s="1234" t="str">
        <f t="shared" si="134"/>
        <v xml:space="preserve"> </v>
      </c>
      <c r="FZ107" s="1234" t="str">
        <f t="shared" si="165"/>
        <v xml:space="preserve"> </v>
      </c>
      <c r="GA107" s="1234">
        <f t="shared" si="135"/>
        <v>0</v>
      </c>
      <c r="GB107" s="1227"/>
      <c r="GC107" s="1234" t="str">
        <f t="shared" si="136"/>
        <v xml:space="preserve"> </v>
      </c>
      <c r="GD107" s="1234" t="str">
        <f t="shared" si="137"/>
        <v xml:space="preserve"> </v>
      </c>
      <c r="GE107" s="1234" t="str">
        <f t="shared" si="138"/>
        <v xml:space="preserve"> </v>
      </c>
      <c r="GF107" s="1234" t="str">
        <f t="shared" si="139"/>
        <v xml:space="preserve"> </v>
      </c>
      <c r="GG107" s="1234" t="str">
        <f t="shared" si="140"/>
        <v xml:space="preserve"> </v>
      </c>
      <c r="GH107" s="1234" t="str">
        <f t="shared" si="141"/>
        <v xml:space="preserve"> </v>
      </c>
      <c r="GI107" s="1234" t="str">
        <f t="shared" si="142"/>
        <v xml:space="preserve"> </v>
      </c>
      <c r="GJ107" s="1234" t="str">
        <f t="shared" si="143"/>
        <v xml:space="preserve"> </v>
      </c>
      <c r="GK107" s="1234" t="str">
        <f t="shared" si="144"/>
        <v xml:space="preserve"> </v>
      </c>
      <c r="GL107" s="1234" t="str">
        <f t="shared" si="145"/>
        <v xml:space="preserve"> </v>
      </c>
      <c r="GM107" s="1234" t="str">
        <f t="shared" si="146"/>
        <v xml:space="preserve"> </v>
      </c>
      <c r="GN107" s="1234">
        <f t="shared" si="147"/>
        <v>0</v>
      </c>
    </row>
    <row r="108" spans="1:196" s="100" customFormat="1" ht="27" customHeight="1" thickTop="1" thickBot="1">
      <c r="A108" s="1208">
        <f>【A票】【D票】!$D$10</f>
        <v>0</v>
      </c>
      <c r="B108" s="1212">
        <f>【A票】【D票】!$H$10</f>
        <v>0</v>
      </c>
      <c r="C108" s="1213" t="str">
        <f>【A票】【D票】!$K$10</f>
        <v xml:space="preserve"> </v>
      </c>
      <c r="D108" s="1214">
        <f t="shared" si="98"/>
        <v>17</v>
      </c>
      <c r="E108" s="914"/>
      <c r="F108" s="467"/>
      <c r="G108" s="468"/>
      <c r="H108" s="224" t="str">
        <f t="shared" si="62"/>
        <v xml:space="preserve"> </v>
      </c>
      <c r="I108" s="704"/>
      <c r="J108" s="117"/>
      <c r="K108" s="117"/>
      <c r="L108" s="117"/>
      <c r="M108" s="117"/>
      <c r="N108" s="117"/>
      <c r="O108" s="117"/>
      <c r="P108" s="117"/>
      <c r="Q108" s="117"/>
      <c r="R108" s="117"/>
      <c r="S108" s="117"/>
      <c r="T108" s="254"/>
      <c r="U108" s="646"/>
      <c r="V108" s="646"/>
      <c r="W108" s="114"/>
      <c r="X108" s="254"/>
      <c r="Y108" s="224" t="str">
        <f t="shared" si="63"/>
        <v xml:space="preserve"> </v>
      </c>
      <c r="Z108" s="579"/>
      <c r="AA108" s="704"/>
      <c r="AB108" s="119"/>
      <c r="AC108" s="224" t="str">
        <f t="shared" si="114"/>
        <v xml:space="preserve"> </v>
      </c>
      <c r="AD108" s="115"/>
      <c r="AE108" s="253"/>
      <c r="AF108" s="704"/>
      <c r="AG108" s="727"/>
      <c r="AH108" s="727"/>
      <c r="AI108" s="727"/>
      <c r="AJ108" s="727"/>
      <c r="AK108" s="591"/>
      <c r="AL108" s="727"/>
      <c r="AM108" s="727"/>
      <c r="AN108" s="727"/>
      <c r="AO108" s="727"/>
      <c r="AP108" s="727"/>
      <c r="AQ108" s="727"/>
      <c r="AR108" s="727"/>
      <c r="AS108" s="727"/>
      <c r="AT108" s="727"/>
      <c r="AU108" s="727"/>
      <c r="AV108" s="727"/>
      <c r="AW108" s="727"/>
      <c r="AX108" s="727"/>
      <c r="AY108" s="727"/>
      <c r="AZ108" s="727"/>
      <c r="BA108" s="727"/>
      <c r="BB108" s="727"/>
      <c r="BC108" s="821"/>
      <c r="BD108" s="727"/>
      <c r="BE108" s="727"/>
      <c r="BF108" s="727"/>
      <c r="BG108" s="727"/>
      <c r="BH108" s="727"/>
      <c r="BI108" s="727"/>
      <c r="BJ108" s="727"/>
      <c r="BK108" s="727"/>
      <c r="BL108" s="821"/>
      <c r="BM108" s="727"/>
      <c r="BN108" s="727"/>
      <c r="BO108" s="727"/>
      <c r="BP108" s="727"/>
      <c r="BQ108" s="727"/>
      <c r="BR108" s="821"/>
      <c r="BS108" s="727"/>
      <c r="BT108" s="727"/>
      <c r="BU108" s="727"/>
      <c r="BV108" s="591"/>
      <c r="BW108" s="224" t="str">
        <f t="shared" si="115"/>
        <v xml:space="preserve"> </v>
      </c>
      <c r="BX108" s="471">
        <f t="shared" si="99"/>
        <v>17</v>
      </c>
      <c r="BY108" s="117"/>
      <c r="BZ108" s="117"/>
      <c r="CA108" s="117"/>
      <c r="CB108" s="117"/>
      <c r="CC108" s="117"/>
      <c r="CD108" s="461"/>
      <c r="CE108" s="236"/>
      <c r="CF108" s="224" t="str">
        <f t="shared" si="66"/>
        <v xml:space="preserve"> </v>
      </c>
      <c r="CG108" s="116"/>
      <c r="CH108" s="117"/>
      <c r="CI108" s="117"/>
      <c r="CJ108" s="117"/>
      <c r="CK108" s="472"/>
      <c r="CL108" s="472"/>
      <c r="CM108" s="472"/>
      <c r="CN108" s="472"/>
      <c r="CO108" s="117"/>
      <c r="CP108" s="253"/>
      <c r="CQ108" s="120"/>
      <c r="CR108" s="224" t="str" cm="1">
        <f t="array" ref="CR108">IF(AND(SUM(COUNTIF(CG108:CM108,{"*不明*","*その他*"})+COUNTIF(CO108:CP108,{"*不明*","*その他*"}))&gt;0,CQ108=""),"その他・不明の場合,10)具体的内容、理由を記入",IF(OR(AND(CI108=CI$65,COUNTA(CJ108:CM108)&lt;4),AND(OR(CI108=CI$63,CI108=CI$64,CI108=CI$66,CI108=CI$67,CI108=CI$68,CI108=""),COUNTA(CJ108:CM108)&gt;0)),"3)介護保険認定済→要介護度、認知症自立度、寝たきり度、介護保険サービス記入",IF(OR(AND(OR(CM108=CM$63,CM108=CM$64),CN108=""),AND(OR(CM108=CM$65,CM108=CM$66),CN108&lt;&gt;"")),"7)介護保険サービス受けている/過去受けていた→具体的内容記入"," ")))</f>
        <v xml:space="preserve"> </v>
      </c>
      <c r="CS108" s="224" t="str">
        <f t="shared" si="116"/>
        <v xml:space="preserve"> </v>
      </c>
      <c r="CT108" s="116"/>
      <c r="CU108" s="253"/>
      <c r="CV108" s="117"/>
      <c r="CW108" s="117"/>
      <c r="CX108" s="253"/>
      <c r="CY108" s="117"/>
      <c r="CZ108" s="117"/>
      <c r="DA108" s="253"/>
      <c r="DB108" s="117"/>
      <c r="DC108" s="224" t="str">
        <f t="shared" si="100"/>
        <v xml:space="preserve"> </v>
      </c>
      <c r="DD108" s="224" t="str">
        <f t="shared" si="101"/>
        <v xml:space="preserve"> </v>
      </c>
      <c r="DE108" s="224" t="str">
        <f t="shared" si="117"/>
        <v xml:space="preserve"> </v>
      </c>
      <c r="DF108" s="121"/>
      <c r="DG108" s="114"/>
      <c r="DH108" s="704"/>
      <c r="DI108" s="119"/>
      <c r="DJ108" s="187"/>
      <c r="DK108" s="254"/>
      <c r="DL108" s="224" t="str">
        <f t="shared" si="118"/>
        <v xml:space="preserve"> </v>
      </c>
      <c r="DM108" s="224" t="str">
        <f t="shared" si="119"/>
        <v xml:space="preserve"> </v>
      </c>
      <c r="DN108" s="474"/>
      <c r="DO108" s="117"/>
      <c r="DP108" s="117"/>
      <c r="DQ108" s="117"/>
      <c r="DR108" s="117"/>
      <c r="DS108" s="117"/>
      <c r="DT108" s="254"/>
      <c r="DU108" s="476"/>
      <c r="DV108" s="224" t="str">
        <f t="shared" si="120"/>
        <v xml:space="preserve"> </v>
      </c>
      <c r="DW108" s="115"/>
      <c r="DX108" s="470"/>
      <c r="DY108" s="117"/>
      <c r="DZ108" s="704"/>
      <c r="EA108" s="224" t="str">
        <f t="shared" si="121"/>
        <v xml:space="preserve"> </v>
      </c>
      <c r="EB108" s="906"/>
      <c r="EC108" s="904"/>
      <c r="ED108" s="904"/>
      <c r="EE108" s="904"/>
      <c r="EF108" s="904"/>
      <c r="EG108" s="904"/>
      <c r="EH108" s="904"/>
      <c r="EI108" s="904"/>
      <c r="EJ108" s="904"/>
      <c r="EK108" s="905"/>
      <c r="EL108" s="80"/>
      <c r="EM108" s="224" t="str">
        <f t="shared" si="102"/>
        <v xml:space="preserve"> </v>
      </c>
      <c r="EN108" s="224" t="str">
        <f t="shared" si="122"/>
        <v xml:space="preserve"> </v>
      </c>
      <c r="EO108" s="115"/>
      <c r="EP108" s="1050"/>
      <c r="EQ108" s="253"/>
      <c r="ER108" s="117"/>
      <c r="ES108" s="1258">
        <f t="shared" si="103"/>
        <v>17</v>
      </c>
      <c r="ET108" s="224" t="str">
        <f t="shared" si="104"/>
        <v xml:space="preserve"> </v>
      </c>
      <c r="EU108" s="477" t="str">
        <f t="shared" si="105"/>
        <v/>
      </c>
      <c r="EV108" s="1334" t="str">
        <f t="shared" si="76"/>
        <v xml:space="preserve"> </v>
      </c>
      <c r="EW108" s="1332" t="str">
        <f t="shared" si="166"/>
        <v/>
      </c>
      <c r="EX108" s="1275" t="str">
        <f t="shared" si="148"/>
        <v/>
      </c>
      <c r="EY108" s="1275" t="str">
        <f t="shared" si="149"/>
        <v/>
      </c>
      <c r="EZ108" s="1275" t="str">
        <f t="shared" si="150"/>
        <v/>
      </c>
      <c r="FA108" s="1275" t="str">
        <f t="shared" si="151"/>
        <v/>
      </c>
      <c r="FB108" s="1275" t="str">
        <f t="shared" si="152"/>
        <v/>
      </c>
      <c r="FC108" s="1333" t="str">
        <f t="shared" si="153"/>
        <v/>
      </c>
      <c r="FE108" s="1234" t="str">
        <f t="shared" si="154"/>
        <v xml:space="preserve"> </v>
      </c>
      <c r="FF108" s="1234" t="str">
        <f t="shared" si="155"/>
        <v xml:space="preserve"> </v>
      </c>
      <c r="FG108" s="1234" t="str">
        <f t="shared" si="156"/>
        <v xml:space="preserve"> </v>
      </c>
      <c r="FH108" s="1234" t="str">
        <f t="shared" si="157"/>
        <v xml:space="preserve"> </v>
      </c>
      <c r="FI108" s="1234" t="str">
        <f t="shared" si="127"/>
        <v xml:space="preserve"> </v>
      </c>
      <c r="FJ108" s="1234" t="str">
        <f t="shared" si="158"/>
        <v xml:space="preserve"> </v>
      </c>
      <c r="FK108" s="1234">
        <f t="shared" si="129"/>
        <v>0</v>
      </c>
      <c r="FL108" s="1227"/>
      <c r="FM108" s="1234" t="str">
        <f t="shared" si="130"/>
        <v xml:space="preserve"> </v>
      </c>
      <c r="FN108" s="1234" t="str">
        <f t="shared" si="131"/>
        <v xml:space="preserve"> </v>
      </c>
      <c r="FO108" s="1234" t="str">
        <f t="shared" si="159"/>
        <v xml:space="preserve"> </v>
      </c>
      <c r="FP108" s="1234" t="str">
        <f t="shared" si="160"/>
        <v xml:space="preserve"> </v>
      </c>
      <c r="FQ108" s="1234" t="str">
        <f t="shared" si="132"/>
        <v xml:space="preserve"> </v>
      </c>
      <c r="FR108" s="1234" t="str">
        <f t="shared" si="161"/>
        <v xml:space="preserve"> </v>
      </c>
      <c r="FS108" s="1234">
        <f t="shared" si="167"/>
        <v>0</v>
      </c>
      <c r="FT108" s="1227"/>
      <c r="FU108" s="1234" t="str">
        <f t="shared" si="162"/>
        <v xml:space="preserve"> </v>
      </c>
      <c r="FV108" s="1234" t="str">
        <f t="shared" si="163"/>
        <v xml:space="preserve"> </v>
      </c>
      <c r="FW108" s="1234" t="str">
        <f t="shared" si="164"/>
        <v xml:space="preserve"> </v>
      </c>
      <c r="FX108" s="1234" t="str">
        <f t="shared" si="133"/>
        <v xml:space="preserve"> </v>
      </c>
      <c r="FY108" s="1234" t="str">
        <f t="shared" si="134"/>
        <v xml:space="preserve"> </v>
      </c>
      <c r="FZ108" s="1234" t="str">
        <f t="shared" si="165"/>
        <v xml:space="preserve"> </v>
      </c>
      <c r="GA108" s="1234">
        <f t="shared" si="135"/>
        <v>0</v>
      </c>
      <c r="GB108" s="1227"/>
      <c r="GC108" s="1234" t="str">
        <f t="shared" si="136"/>
        <v xml:space="preserve"> </v>
      </c>
      <c r="GD108" s="1234" t="str">
        <f t="shared" si="137"/>
        <v xml:space="preserve"> </v>
      </c>
      <c r="GE108" s="1234" t="str">
        <f t="shared" si="138"/>
        <v xml:space="preserve"> </v>
      </c>
      <c r="GF108" s="1234" t="str">
        <f t="shared" si="139"/>
        <v xml:space="preserve"> </v>
      </c>
      <c r="GG108" s="1234" t="str">
        <f t="shared" si="140"/>
        <v xml:space="preserve"> </v>
      </c>
      <c r="GH108" s="1234" t="str">
        <f t="shared" si="141"/>
        <v xml:space="preserve"> </v>
      </c>
      <c r="GI108" s="1234" t="str">
        <f t="shared" si="142"/>
        <v xml:space="preserve"> </v>
      </c>
      <c r="GJ108" s="1234" t="str">
        <f t="shared" si="143"/>
        <v xml:space="preserve"> </v>
      </c>
      <c r="GK108" s="1234" t="str">
        <f t="shared" si="144"/>
        <v xml:space="preserve"> </v>
      </c>
      <c r="GL108" s="1234" t="str">
        <f t="shared" si="145"/>
        <v xml:space="preserve"> </v>
      </c>
      <c r="GM108" s="1234" t="str">
        <f t="shared" si="146"/>
        <v xml:space="preserve"> </v>
      </c>
      <c r="GN108" s="1234">
        <f t="shared" si="147"/>
        <v>0</v>
      </c>
    </row>
    <row r="109" spans="1:196" s="100" customFormat="1" ht="27" customHeight="1" thickTop="1" thickBot="1">
      <c r="A109" s="1208">
        <f>【A票】【D票】!$D$10</f>
        <v>0</v>
      </c>
      <c r="B109" s="1212">
        <f>【A票】【D票】!$H$10</f>
        <v>0</v>
      </c>
      <c r="C109" s="1213" t="str">
        <f>【A票】【D票】!$K$10</f>
        <v xml:space="preserve"> </v>
      </c>
      <c r="D109" s="1214">
        <f t="shared" si="98"/>
        <v>18</v>
      </c>
      <c r="E109" s="914"/>
      <c r="F109" s="467"/>
      <c r="G109" s="468"/>
      <c r="H109" s="224" t="str">
        <f t="shared" si="62"/>
        <v xml:space="preserve"> </v>
      </c>
      <c r="I109" s="704"/>
      <c r="J109" s="117"/>
      <c r="K109" s="117"/>
      <c r="L109" s="117"/>
      <c r="M109" s="117"/>
      <c r="N109" s="117"/>
      <c r="O109" s="117"/>
      <c r="P109" s="117"/>
      <c r="Q109" s="117"/>
      <c r="R109" s="117"/>
      <c r="S109" s="117"/>
      <c r="T109" s="254"/>
      <c r="U109" s="646"/>
      <c r="V109" s="646"/>
      <c r="W109" s="114"/>
      <c r="X109" s="254"/>
      <c r="Y109" s="224" t="str">
        <f t="shared" si="63"/>
        <v xml:space="preserve"> </v>
      </c>
      <c r="Z109" s="579"/>
      <c r="AA109" s="704"/>
      <c r="AB109" s="119"/>
      <c r="AC109" s="224" t="str">
        <f t="shared" si="114"/>
        <v xml:space="preserve"> </v>
      </c>
      <c r="AD109" s="115"/>
      <c r="AE109" s="253"/>
      <c r="AF109" s="704"/>
      <c r="AG109" s="727"/>
      <c r="AH109" s="727"/>
      <c r="AI109" s="727"/>
      <c r="AJ109" s="727"/>
      <c r="AK109" s="591"/>
      <c r="AL109" s="727"/>
      <c r="AM109" s="727"/>
      <c r="AN109" s="727"/>
      <c r="AO109" s="727"/>
      <c r="AP109" s="727"/>
      <c r="AQ109" s="727"/>
      <c r="AR109" s="727"/>
      <c r="AS109" s="727"/>
      <c r="AT109" s="727"/>
      <c r="AU109" s="727"/>
      <c r="AV109" s="727"/>
      <c r="AW109" s="727"/>
      <c r="AX109" s="727"/>
      <c r="AY109" s="727"/>
      <c r="AZ109" s="727"/>
      <c r="BA109" s="727"/>
      <c r="BB109" s="727"/>
      <c r="BC109" s="821"/>
      <c r="BD109" s="727"/>
      <c r="BE109" s="727"/>
      <c r="BF109" s="727"/>
      <c r="BG109" s="727"/>
      <c r="BH109" s="727"/>
      <c r="BI109" s="727"/>
      <c r="BJ109" s="727"/>
      <c r="BK109" s="727"/>
      <c r="BL109" s="821"/>
      <c r="BM109" s="727"/>
      <c r="BN109" s="727"/>
      <c r="BO109" s="727"/>
      <c r="BP109" s="727"/>
      <c r="BQ109" s="727"/>
      <c r="BR109" s="821"/>
      <c r="BS109" s="727"/>
      <c r="BT109" s="727"/>
      <c r="BU109" s="727"/>
      <c r="BV109" s="591"/>
      <c r="BW109" s="224" t="str">
        <f t="shared" si="115"/>
        <v xml:space="preserve"> </v>
      </c>
      <c r="BX109" s="471">
        <f t="shared" si="99"/>
        <v>18</v>
      </c>
      <c r="BY109" s="117"/>
      <c r="BZ109" s="117"/>
      <c r="CA109" s="117"/>
      <c r="CB109" s="117"/>
      <c r="CC109" s="117"/>
      <c r="CD109" s="461"/>
      <c r="CE109" s="236"/>
      <c r="CF109" s="224" t="str">
        <f t="shared" si="66"/>
        <v xml:space="preserve"> </v>
      </c>
      <c r="CG109" s="116"/>
      <c r="CH109" s="117"/>
      <c r="CI109" s="117"/>
      <c r="CJ109" s="117"/>
      <c r="CK109" s="472"/>
      <c r="CL109" s="472"/>
      <c r="CM109" s="472"/>
      <c r="CN109" s="472"/>
      <c r="CO109" s="117"/>
      <c r="CP109" s="253"/>
      <c r="CQ109" s="120"/>
      <c r="CR109" s="224" t="str" cm="1">
        <f t="array" ref="CR109">IF(AND(SUM(COUNTIF(CG109:CM109,{"*不明*","*その他*"})+COUNTIF(CO109:CP109,{"*不明*","*その他*"}))&gt;0,CQ109=""),"その他・不明の場合,10)具体的内容、理由を記入",IF(OR(AND(CI109=CI$65,COUNTA(CJ109:CM109)&lt;4),AND(OR(CI109=CI$63,CI109=CI$64,CI109=CI$66,CI109=CI$67,CI109=CI$68,CI109=""),COUNTA(CJ109:CM109)&gt;0)),"3)介護保険認定済→要介護度、認知症自立度、寝たきり度、介護保険サービス記入",IF(OR(AND(OR(CM109=CM$63,CM109=CM$64),CN109=""),AND(OR(CM109=CM$65,CM109=CM$66),CN109&lt;&gt;"")),"7)介護保険サービス受けている/過去受けていた→具体的内容記入"," ")))</f>
        <v xml:space="preserve"> </v>
      </c>
      <c r="CS109" s="224" t="str">
        <f t="shared" si="116"/>
        <v xml:space="preserve"> </v>
      </c>
      <c r="CT109" s="116"/>
      <c r="CU109" s="253"/>
      <c r="CV109" s="117"/>
      <c r="CW109" s="117"/>
      <c r="CX109" s="253"/>
      <c r="CY109" s="117"/>
      <c r="CZ109" s="117"/>
      <c r="DA109" s="253"/>
      <c r="DB109" s="117"/>
      <c r="DC109" s="224" t="str">
        <f t="shared" si="100"/>
        <v xml:space="preserve"> </v>
      </c>
      <c r="DD109" s="224" t="str">
        <f t="shared" si="101"/>
        <v xml:space="preserve"> </v>
      </c>
      <c r="DE109" s="224" t="str">
        <f t="shared" si="117"/>
        <v xml:space="preserve"> </v>
      </c>
      <c r="DF109" s="121"/>
      <c r="DG109" s="114"/>
      <c r="DH109" s="704"/>
      <c r="DI109" s="119"/>
      <c r="DJ109" s="187"/>
      <c r="DK109" s="254"/>
      <c r="DL109" s="224" t="str">
        <f t="shared" si="118"/>
        <v xml:space="preserve"> </v>
      </c>
      <c r="DM109" s="224" t="str">
        <f t="shared" si="119"/>
        <v xml:space="preserve"> </v>
      </c>
      <c r="DN109" s="474"/>
      <c r="DO109" s="117"/>
      <c r="DP109" s="117"/>
      <c r="DQ109" s="117"/>
      <c r="DR109" s="117"/>
      <c r="DS109" s="117"/>
      <c r="DT109" s="254"/>
      <c r="DU109" s="476"/>
      <c r="DV109" s="224" t="str">
        <f t="shared" si="120"/>
        <v xml:space="preserve"> </v>
      </c>
      <c r="DW109" s="115"/>
      <c r="DX109" s="470"/>
      <c r="DY109" s="117"/>
      <c r="DZ109" s="704"/>
      <c r="EA109" s="224" t="str">
        <f t="shared" si="121"/>
        <v xml:space="preserve"> </v>
      </c>
      <c r="EB109" s="906"/>
      <c r="EC109" s="904"/>
      <c r="ED109" s="904"/>
      <c r="EE109" s="904"/>
      <c r="EF109" s="904"/>
      <c r="EG109" s="904"/>
      <c r="EH109" s="904"/>
      <c r="EI109" s="904"/>
      <c r="EJ109" s="904"/>
      <c r="EK109" s="905"/>
      <c r="EL109" s="80"/>
      <c r="EM109" s="224" t="str">
        <f t="shared" si="102"/>
        <v xml:space="preserve"> </v>
      </c>
      <c r="EN109" s="224" t="str">
        <f t="shared" si="122"/>
        <v xml:space="preserve"> </v>
      </c>
      <c r="EO109" s="115"/>
      <c r="EP109" s="1050"/>
      <c r="EQ109" s="253"/>
      <c r="ER109" s="117"/>
      <c r="ES109" s="1258">
        <f t="shared" si="103"/>
        <v>18</v>
      </c>
      <c r="ET109" s="224" t="str">
        <f t="shared" si="104"/>
        <v xml:space="preserve"> </v>
      </c>
      <c r="EU109" s="477" t="str">
        <f t="shared" si="105"/>
        <v/>
      </c>
      <c r="EV109" s="1334" t="str">
        <f t="shared" si="76"/>
        <v xml:space="preserve"> </v>
      </c>
      <c r="EW109" s="1332" t="str">
        <f t="shared" si="166"/>
        <v/>
      </c>
      <c r="EX109" s="1275" t="str">
        <f t="shared" si="148"/>
        <v/>
      </c>
      <c r="EY109" s="1275" t="str">
        <f t="shared" si="149"/>
        <v/>
      </c>
      <c r="EZ109" s="1275" t="str">
        <f t="shared" si="150"/>
        <v/>
      </c>
      <c r="FA109" s="1275" t="str">
        <f t="shared" si="151"/>
        <v/>
      </c>
      <c r="FB109" s="1275" t="str">
        <f t="shared" si="152"/>
        <v/>
      </c>
      <c r="FC109" s="1333" t="str">
        <f t="shared" si="153"/>
        <v/>
      </c>
      <c r="FE109" s="1234" t="str">
        <f t="shared" si="154"/>
        <v xml:space="preserve"> </v>
      </c>
      <c r="FF109" s="1234" t="str">
        <f t="shared" si="155"/>
        <v xml:space="preserve"> </v>
      </c>
      <c r="FG109" s="1234" t="str">
        <f t="shared" si="156"/>
        <v xml:space="preserve"> </v>
      </c>
      <c r="FH109" s="1234" t="str">
        <f t="shared" si="157"/>
        <v xml:space="preserve"> </v>
      </c>
      <c r="FI109" s="1234" t="str">
        <f t="shared" si="127"/>
        <v xml:space="preserve"> </v>
      </c>
      <c r="FJ109" s="1234" t="str">
        <f t="shared" si="158"/>
        <v xml:space="preserve"> </v>
      </c>
      <c r="FK109" s="1234">
        <f t="shared" si="129"/>
        <v>0</v>
      </c>
      <c r="FL109" s="1227"/>
      <c r="FM109" s="1234" t="str">
        <f t="shared" si="130"/>
        <v xml:space="preserve"> </v>
      </c>
      <c r="FN109" s="1234" t="str">
        <f t="shared" si="131"/>
        <v xml:space="preserve"> </v>
      </c>
      <c r="FO109" s="1234" t="str">
        <f t="shared" si="159"/>
        <v xml:space="preserve"> </v>
      </c>
      <c r="FP109" s="1234" t="str">
        <f t="shared" si="160"/>
        <v xml:space="preserve"> </v>
      </c>
      <c r="FQ109" s="1234" t="str">
        <f t="shared" si="132"/>
        <v xml:space="preserve"> </v>
      </c>
      <c r="FR109" s="1234" t="str">
        <f t="shared" si="161"/>
        <v xml:space="preserve"> </v>
      </c>
      <c r="FS109" s="1234">
        <f t="shared" si="167"/>
        <v>0</v>
      </c>
      <c r="FT109" s="1227"/>
      <c r="FU109" s="1234" t="str">
        <f t="shared" si="162"/>
        <v xml:space="preserve"> </v>
      </c>
      <c r="FV109" s="1234" t="str">
        <f t="shared" si="163"/>
        <v xml:space="preserve"> </v>
      </c>
      <c r="FW109" s="1234" t="str">
        <f t="shared" si="164"/>
        <v xml:space="preserve"> </v>
      </c>
      <c r="FX109" s="1234" t="str">
        <f t="shared" si="133"/>
        <v xml:space="preserve"> </v>
      </c>
      <c r="FY109" s="1234" t="str">
        <f t="shared" si="134"/>
        <v xml:space="preserve"> </v>
      </c>
      <c r="FZ109" s="1234" t="str">
        <f t="shared" si="165"/>
        <v xml:space="preserve"> </v>
      </c>
      <c r="GA109" s="1234">
        <f t="shared" si="135"/>
        <v>0</v>
      </c>
      <c r="GB109" s="1227"/>
      <c r="GC109" s="1234" t="str">
        <f t="shared" si="136"/>
        <v xml:space="preserve"> </v>
      </c>
      <c r="GD109" s="1234" t="str">
        <f t="shared" si="137"/>
        <v xml:space="preserve"> </v>
      </c>
      <c r="GE109" s="1234" t="str">
        <f t="shared" si="138"/>
        <v xml:space="preserve"> </v>
      </c>
      <c r="GF109" s="1234" t="str">
        <f t="shared" si="139"/>
        <v xml:space="preserve"> </v>
      </c>
      <c r="GG109" s="1234" t="str">
        <f t="shared" si="140"/>
        <v xml:space="preserve"> </v>
      </c>
      <c r="GH109" s="1234" t="str">
        <f t="shared" si="141"/>
        <v xml:space="preserve"> </v>
      </c>
      <c r="GI109" s="1234" t="str">
        <f t="shared" si="142"/>
        <v xml:space="preserve"> </v>
      </c>
      <c r="GJ109" s="1234" t="str">
        <f t="shared" si="143"/>
        <v xml:space="preserve"> </v>
      </c>
      <c r="GK109" s="1234" t="str">
        <f t="shared" si="144"/>
        <v xml:space="preserve"> </v>
      </c>
      <c r="GL109" s="1234" t="str">
        <f t="shared" si="145"/>
        <v xml:space="preserve"> </v>
      </c>
      <c r="GM109" s="1234" t="str">
        <f t="shared" si="146"/>
        <v xml:space="preserve"> </v>
      </c>
      <c r="GN109" s="1234">
        <f t="shared" si="147"/>
        <v>0</v>
      </c>
    </row>
    <row r="110" spans="1:196" s="100" customFormat="1" ht="27" customHeight="1" thickTop="1" thickBot="1">
      <c r="A110" s="1208">
        <f>【A票】【D票】!$D$10</f>
        <v>0</v>
      </c>
      <c r="B110" s="1212">
        <f>【A票】【D票】!$H$10</f>
        <v>0</v>
      </c>
      <c r="C110" s="1213" t="str">
        <f>【A票】【D票】!$K$10</f>
        <v xml:space="preserve"> </v>
      </c>
      <c r="D110" s="1214">
        <f t="shared" si="98"/>
        <v>19</v>
      </c>
      <c r="E110" s="914"/>
      <c r="F110" s="467"/>
      <c r="G110" s="468"/>
      <c r="H110" s="224" t="str">
        <f t="shared" si="62"/>
        <v xml:space="preserve"> </v>
      </c>
      <c r="I110" s="704"/>
      <c r="J110" s="117"/>
      <c r="K110" s="117"/>
      <c r="L110" s="117"/>
      <c r="M110" s="117"/>
      <c r="N110" s="117"/>
      <c r="O110" s="117"/>
      <c r="P110" s="117"/>
      <c r="Q110" s="117"/>
      <c r="R110" s="117"/>
      <c r="S110" s="117"/>
      <c r="T110" s="254"/>
      <c r="U110" s="646"/>
      <c r="V110" s="646"/>
      <c r="W110" s="114"/>
      <c r="X110" s="254"/>
      <c r="Y110" s="224" t="str">
        <f t="shared" si="63"/>
        <v xml:space="preserve"> </v>
      </c>
      <c r="Z110" s="579"/>
      <c r="AA110" s="704"/>
      <c r="AB110" s="119"/>
      <c r="AC110" s="224" t="str">
        <f t="shared" si="114"/>
        <v xml:space="preserve"> </v>
      </c>
      <c r="AD110" s="115"/>
      <c r="AE110" s="253"/>
      <c r="AF110" s="704"/>
      <c r="AG110" s="727"/>
      <c r="AH110" s="727"/>
      <c r="AI110" s="727"/>
      <c r="AJ110" s="727"/>
      <c r="AK110" s="591"/>
      <c r="AL110" s="727"/>
      <c r="AM110" s="727"/>
      <c r="AN110" s="727"/>
      <c r="AO110" s="727"/>
      <c r="AP110" s="727"/>
      <c r="AQ110" s="727"/>
      <c r="AR110" s="727"/>
      <c r="AS110" s="727"/>
      <c r="AT110" s="727"/>
      <c r="AU110" s="727"/>
      <c r="AV110" s="727"/>
      <c r="AW110" s="727"/>
      <c r="AX110" s="727"/>
      <c r="AY110" s="727"/>
      <c r="AZ110" s="727"/>
      <c r="BA110" s="727"/>
      <c r="BB110" s="727"/>
      <c r="BC110" s="821"/>
      <c r="BD110" s="727"/>
      <c r="BE110" s="727"/>
      <c r="BF110" s="727"/>
      <c r="BG110" s="727"/>
      <c r="BH110" s="727"/>
      <c r="BI110" s="727"/>
      <c r="BJ110" s="727"/>
      <c r="BK110" s="727"/>
      <c r="BL110" s="821"/>
      <c r="BM110" s="727"/>
      <c r="BN110" s="727"/>
      <c r="BO110" s="727"/>
      <c r="BP110" s="727"/>
      <c r="BQ110" s="727"/>
      <c r="BR110" s="821"/>
      <c r="BS110" s="727"/>
      <c r="BT110" s="727"/>
      <c r="BU110" s="727"/>
      <c r="BV110" s="591"/>
      <c r="BW110" s="224" t="str">
        <f t="shared" si="115"/>
        <v xml:space="preserve"> </v>
      </c>
      <c r="BX110" s="471">
        <f t="shared" si="99"/>
        <v>19</v>
      </c>
      <c r="BY110" s="117"/>
      <c r="BZ110" s="117"/>
      <c r="CA110" s="117"/>
      <c r="CB110" s="117"/>
      <c r="CC110" s="117"/>
      <c r="CD110" s="461"/>
      <c r="CE110" s="236"/>
      <c r="CF110" s="224" t="str">
        <f t="shared" si="66"/>
        <v xml:space="preserve"> </v>
      </c>
      <c r="CG110" s="116"/>
      <c r="CH110" s="117"/>
      <c r="CI110" s="117"/>
      <c r="CJ110" s="117"/>
      <c r="CK110" s="472"/>
      <c r="CL110" s="472"/>
      <c r="CM110" s="472"/>
      <c r="CN110" s="472"/>
      <c r="CO110" s="117"/>
      <c r="CP110" s="253"/>
      <c r="CQ110" s="120"/>
      <c r="CR110" s="224" t="str" cm="1">
        <f t="array" ref="CR110">IF(AND(SUM(COUNTIF(CG110:CM110,{"*不明*","*その他*"})+COUNTIF(CO110:CP110,{"*不明*","*その他*"}))&gt;0,CQ110=""),"その他・不明の場合,10)具体的内容、理由を記入",IF(OR(AND(CI110=CI$65,COUNTA(CJ110:CM110)&lt;4),AND(OR(CI110=CI$63,CI110=CI$64,CI110=CI$66,CI110=CI$67,CI110=CI$68,CI110=""),COUNTA(CJ110:CM110)&gt;0)),"3)介護保険認定済→要介護度、認知症自立度、寝たきり度、介護保険サービス記入",IF(OR(AND(OR(CM110=CM$63,CM110=CM$64),CN110=""),AND(OR(CM110=CM$65,CM110=CM$66),CN110&lt;&gt;"")),"7)介護保険サービス受けている/過去受けていた→具体的内容記入"," ")))</f>
        <v xml:space="preserve"> </v>
      </c>
      <c r="CS110" s="224" t="str">
        <f t="shared" si="116"/>
        <v xml:space="preserve"> </v>
      </c>
      <c r="CT110" s="116"/>
      <c r="CU110" s="253"/>
      <c r="CV110" s="117"/>
      <c r="CW110" s="117"/>
      <c r="CX110" s="253"/>
      <c r="CY110" s="117"/>
      <c r="CZ110" s="117"/>
      <c r="DA110" s="253"/>
      <c r="DB110" s="117"/>
      <c r="DC110" s="224" t="str">
        <f t="shared" si="100"/>
        <v xml:space="preserve"> </v>
      </c>
      <c r="DD110" s="224" t="str">
        <f t="shared" si="101"/>
        <v xml:space="preserve"> </v>
      </c>
      <c r="DE110" s="224" t="str">
        <f t="shared" si="117"/>
        <v xml:space="preserve"> </v>
      </c>
      <c r="DF110" s="121"/>
      <c r="DG110" s="114"/>
      <c r="DH110" s="704"/>
      <c r="DI110" s="119"/>
      <c r="DJ110" s="187"/>
      <c r="DK110" s="254"/>
      <c r="DL110" s="224" t="str">
        <f t="shared" si="118"/>
        <v xml:space="preserve"> </v>
      </c>
      <c r="DM110" s="224" t="str">
        <f t="shared" si="119"/>
        <v xml:space="preserve"> </v>
      </c>
      <c r="DN110" s="474"/>
      <c r="DO110" s="117"/>
      <c r="DP110" s="117"/>
      <c r="DQ110" s="117"/>
      <c r="DR110" s="117"/>
      <c r="DS110" s="117"/>
      <c r="DT110" s="254"/>
      <c r="DU110" s="476"/>
      <c r="DV110" s="224" t="str">
        <f t="shared" si="120"/>
        <v xml:space="preserve"> </v>
      </c>
      <c r="DW110" s="115"/>
      <c r="DX110" s="470"/>
      <c r="DY110" s="117"/>
      <c r="DZ110" s="704"/>
      <c r="EA110" s="224" t="str">
        <f t="shared" si="121"/>
        <v xml:space="preserve"> </v>
      </c>
      <c r="EB110" s="906"/>
      <c r="EC110" s="904"/>
      <c r="ED110" s="904"/>
      <c r="EE110" s="904"/>
      <c r="EF110" s="904"/>
      <c r="EG110" s="904"/>
      <c r="EH110" s="904"/>
      <c r="EI110" s="904"/>
      <c r="EJ110" s="904"/>
      <c r="EK110" s="905"/>
      <c r="EL110" s="80"/>
      <c r="EM110" s="224" t="str">
        <f t="shared" si="102"/>
        <v xml:space="preserve"> </v>
      </c>
      <c r="EN110" s="224" t="str">
        <f t="shared" si="122"/>
        <v xml:space="preserve"> </v>
      </c>
      <c r="EO110" s="115"/>
      <c r="EP110" s="1050"/>
      <c r="EQ110" s="253"/>
      <c r="ER110" s="117"/>
      <c r="ES110" s="1258">
        <f t="shared" si="103"/>
        <v>19</v>
      </c>
      <c r="ET110" s="224" t="str">
        <f t="shared" si="104"/>
        <v xml:space="preserve"> </v>
      </c>
      <c r="EU110" s="477" t="str">
        <f t="shared" si="105"/>
        <v/>
      </c>
      <c r="EV110" s="1334" t="str">
        <f t="shared" si="76"/>
        <v xml:space="preserve"> </v>
      </c>
      <c r="EW110" s="1332" t="str">
        <f t="shared" si="166"/>
        <v/>
      </c>
      <c r="EX110" s="1275" t="str">
        <f t="shared" si="148"/>
        <v/>
      </c>
      <c r="EY110" s="1275" t="str">
        <f t="shared" si="149"/>
        <v/>
      </c>
      <c r="EZ110" s="1275" t="str">
        <f t="shared" si="150"/>
        <v/>
      </c>
      <c r="FA110" s="1275" t="str">
        <f t="shared" si="151"/>
        <v/>
      </c>
      <c r="FB110" s="1275" t="str">
        <f t="shared" si="152"/>
        <v/>
      </c>
      <c r="FC110" s="1333" t="str">
        <f t="shared" si="153"/>
        <v/>
      </c>
      <c r="FE110" s="1234" t="str">
        <f t="shared" si="154"/>
        <v xml:space="preserve"> </v>
      </c>
      <c r="FF110" s="1234" t="str">
        <f t="shared" si="155"/>
        <v xml:space="preserve"> </v>
      </c>
      <c r="FG110" s="1234" t="str">
        <f t="shared" si="156"/>
        <v xml:space="preserve"> </v>
      </c>
      <c r="FH110" s="1234" t="str">
        <f t="shared" si="157"/>
        <v xml:space="preserve"> </v>
      </c>
      <c r="FI110" s="1234" t="str">
        <f t="shared" si="127"/>
        <v xml:space="preserve"> </v>
      </c>
      <c r="FJ110" s="1234" t="str">
        <f t="shared" si="158"/>
        <v xml:space="preserve"> </v>
      </c>
      <c r="FK110" s="1234">
        <f t="shared" si="129"/>
        <v>0</v>
      </c>
      <c r="FL110" s="1227"/>
      <c r="FM110" s="1234" t="str">
        <f t="shared" si="130"/>
        <v xml:space="preserve"> </v>
      </c>
      <c r="FN110" s="1234" t="str">
        <f t="shared" si="131"/>
        <v xml:space="preserve"> </v>
      </c>
      <c r="FO110" s="1234" t="str">
        <f t="shared" si="159"/>
        <v xml:space="preserve"> </v>
      </c>
      <c r="FP110" s="1234" t="str">
        <f t="shared" si="160"/>
        <v xml:space="preserve"> </v>
      </c>
      <c r="FQ110" s="1234" t="str">
        <f t="shared" si="132"/>
        <v xml:space="preserve"> </v>
      </c>
      <c r="FR110" s="1234" t="str">
        <f t="shared" si="161"/>
        <v xml:space="preserve"> </v>
      </c>
      <c r="FS110" s="1234">
        <f t="shared" si="167"/>
        <v>0</v>
      </c>
      <c r="FT110" s="1227"/>
      <c r="FU110" s="1234" t="str">
        <f t="shared" si="162"/>
        <v xml:space="preserve"> </v>
      </c>
      <c r="FV110" s="1234" t="str">
        <f t="shared" si="163"/>
        <v xml:space="preserve"> </v>
      </c>
      <c r="FW110" s="1234" t="str">
        <f t="shared" si="164"/>
        <v xml:space="preserve"> </v>
      </c>
      <c r="FX110" s="1234" t="str">
        <f t="shared" si="133"/>
        <v xml:space="preserve"> </v>
      </c>
      <c r="FY110" s="1234" t="str">
        <f t="shared" si="134"/>
        <v xml:space="preserve"> </v>
      </c>
      <c r="FZ110" s="1234" t="str">
        <f t="shared" si="165"/>
        <v xml:space="preserve"> </v>
      </c>
      <c r="GA110" s="1234">
        <f t="shared" si="135"/>
        <v>0</v>
      </c>
      <c r="GB110" s="1227"/>
      <c r="GC110" s="1234" t="str">
        <f t="shared" si="136"/>
        <v xml:space="preserve"> </v>
      </c>
      <c r="GD110" s="1234" t="str">
        <f t="shared" si="137"/>
        <v xml:space="preserve"> </v>
      </c>
      <c r="GE110" s="1234" t="str">
        <f t="shared" si="138"/>
        <v xml:space="preserve"> </v>
      </c>
      <c r="GF110" s="1234" t="str">
        <f t="shared" si="139"/>
        <v xml:space="preserve"> </v>
      </c>
      <c r="GG110" s="1234" t="str">
        <f t="shared" si="140"/>
        <v xml:space="preserve"> </v>
      </c>
      <c r="GH110" s="1234" t="str">
        <f t="shared" si="141"/>
        <v xml:space="preserve"> </v>
      </c>
      <c r="GI110" s="1234" t="str">
        <f t="shared" si="142"/>
        <v xml:space="preserve"> </v>
      </c>
      <c r="GJ110" s="1234" t="str">
        <f t="shared" si="143"/>
        <v xml:space="preserve"> </v>
      </c>
      <c r="GK110" s="1234" t="str">
        <f t="shared" si="144"/>
        <v xml:space="preserve"> </v>
      </c>
      <c r="GL110" s="1234" t="str">
        <f t="shared" si="145"/>
        <v xml:space="preserve"> </v>
      </c>
      <c r="GM110" s="1234" t="str">
        <f t="shared" si="146"/>
        <v xml:space="preserve"> </v>
      </c>
      <c r="GN110" s="1234">
        <f t="shared" si="147"/>
        <v>0</v>
      </c>
    </row>
    <row r="111" spans="1:196" s="100" customFormat="1" ht="27" customHeight="1" thickTop="1" thickBot="1">
      <c r="A111" s="1208">
        <f>【A票】【D票】!$D$10</f>
        <v>0</v>
      </c>
      <c r="B111" s="1212">
        <f>【A票】【D票】!$H$10</f>
        <v>0</v>
      </c>
      <c r="C111" s="1213" t="str">
        <f>【A票】【D票】!$K$10</f>
        <v xml:space="preserve"> </v>
      </c>
      <c r="D111" s="1214">
        <f t="shared" si="98"/>
        <v>20</v>
      </c>
      <c r="E111" s="914"/>
      <c r="F111" s="467"/>
      <c r="G111" s="468"/>
      <c r="H111" s="224" t="str">
        <f t="shared" si="62"/>
        <v xml:space="preserve"> </v>
      </c>
      <c r="I111" s="704"/>
      <c r="J111" s="117"/>
      <c r="K111" s="117"/>
      <c r="L111" s="117"/>
      <c r="M111" s="117"/>
      <c r="N111" s="117"/>
      <c r="O111" s="117"/>
      <c r="P111" s="117"/>
      <c r="Q111" s="117"/>
      <c r="R111" s="117"/>
      <c r="S111" s="117"/>
      <c r="T111" s="254"/>
      <c r="U111" s="646"/>
      <c r="V111" s="646"/>
      <c r="W111" s="114"/>
      <c r="X111" s="254"/>
      <c r="Y111" s="224" t="str">
        <f t="shared" si="63"/>
        <v xml:space="preserve"> </v>
      </c>
      <c r="Z111" s="579"/>
      <c r="AA111" s="704"/>
      <c r="AB111" s="119"/>
      <c r="AC111" s="224" t="str">
        <f t="shared" si="114"/>
        <v xml:space="preserve"> </v>
      </c>
      <c r="AD111" s="115"/>
      <c r="AE111" s="253"/>
      <c r="AF111" s="704"/>
      <c r="AG111" s="727"/>
      <c r="AH111" s="727"/>
      <c r="AI111" s="727"/>
      <c r="AJ111" s="727"/>
      <c r="AK111" s="591"/>
      <c r="AL111" s="727"/>
      <c r="AM111" s="727"/>
      <c r="AN111" s="727"/>
      <c r="AO111" s="727"/>
      <c r="AP111" s="727"/>
      <c r="AQ111" s="727"/>
      <c r="AR111" s="727"/>
      <c r="AS111" s="727"/>
      <c r="AT111" s="727"/>
      <c r="AU111" s="727"/>
      <c r="AV111" s="727"/>
      <c r="AW111" s="727"/>
      <c r="AX111" s="727"/>
      <c r="AY111" s="727"/>
      <c r="AZ111" s="727"/>
      <c r="BA111" s="727"/>
      <c r="BB111" s="727"/>
      <c r="BC111" s="821"/>
      <c r="BD111" s="727"/>
      <c r="BE111" s="727"/>
      <c r="BF111" s="727"/>
      <c r="BG111" s="727"/>
      <c r="BH111" s="727"/>
      <c r="BI111" s="727"/>
      <c r="BJ111" s="727"/>
      <c r="BK111" s="727"/>
      <c r="BL111" s="821"/>
      <c r="BM111" s="727"/>
      <c r="BN111" s="727"/>
      <c r="BO111" s="727"/>
      <c r="BP111" s="727"/>
      <c r="BQ111" s="727"/>
      <c r="BR111" s="821"/>
      <c r="BS111" s="727"/>
      <c r="BT111" s="727"/>
      <c r="BU111" s="727"/>
      <c r="BV111" s="591"/>
      <c r="BW111" s="224" t="str">
        <f t="shared" si="115"/>
        <v xml:space="preserve"> </v>
      </c>
      <c r="BX111" s="471">
        <f t="shared" si="99"/>
        <v>20</v>
      </c>
      <c r="BY111" s="117"/>
      <c r="BZ111" s="117"/>
      <c r="CA111" s="117"/>
      <c r="CB111" s="117"/>
      <c r="CC111" s="117"/>
      <c r="CD111" s="461"/>
      <c r="CE111" s="236"/>
      <c r="CF111" s="224" t="str">
        <f t="shared" si="66"/>
        <v xml:space="preserve"> </v>
      </c>
      <c r="CG111" s="116"/>
      <c r="CH111" s="117"/>
      <c r="CI111" s="117"/>
      <c r="CJ111" s="117"/>
      <c r="CK111" s="472"/>
      <c r="CL111" s="472"/>
      <c r="CM111" s="472"/>
      <c r="CN111" s="472"/>
      <c r="CO111" s="117"/>
      <c r="CP111" s="253"/>
      <c r="CQ111" s="120"/>
      <c r="CR111" s="224" t="str" cm="1">
        <f t="array" ref="CR111">IF(AND(SUM(COUNTIF(CG111:CM111,{"*不明*","*その他*"})+COUNTIF(CO111:CP111,{"*不明*","*その他*"}))&gt;0,CQ111=""),"その他・不明の場合,10)具体的内容、理由を記入",IF(OR(AND(CI111=CI$65,COUNTA(CJ111:CM111)&lt;4),AND(OR(CI111=CI$63,CI111=CI$64,CI111=CI$66,CI111=CI$67,CI111=CI$68,CI111=""),COUNTA(CJ111:CM111)&gt;0)),"3)介護保険認定済→要介護度、認知症自立度、寝たきり度、介護保険サービス記入",IF(OR(AND(OR(CM111=CM$63,CM111=CM$64),CN111=""),AND(OR(CM111=CM$65,CM111=CM$66),CN111&lt;&gt;"")),"7)介護保険サービス受けている/過去受けていた→具体的内容記入"," ")))</f>
        <v xml:space="preserve"> </v>
      </c>
      <c r="CS111" s="224" t="str">
        <f t="shared" si="116"/>
        <v xml:space="preserve"> </v>
      </c>
      <c r="CT111" s="116"/>
      <c r="CU111" s="253"/>
      <c r="CV111" s="117"/>
      <c r="CW111" s="117"/>
      <c r="CX111" s="253"/>
      <c r="CY111" s="117"/>
      <c r="CZ111" s="117"/>
      <c r="DA111" s="253"/>
      <c r="DB111" s="117"/>
      <c r="DC111" s="224" t="str">
        <f t="shared" si="100"/>
        <v xml:space="preserve"> </v>
      </c>
      <c r="DD111" s="224" t="str">
        <f t="shared" si="101"/>
        <v xml:space="preserve"> </v>
      </c>
      <c r="DE111" s="224" t="str">
        <f t="shared" si="117"/>
        <v xml:space="preserve"> </v>
      </c>
      <c r="DF111" s="121"/>
      <c r="DG111" s="114"/>
      <c r="DH111" s="704"/>
      <c r="DI111" s="119"/>
      <c r="DJ111" s="187"/>
      <c r="DK111" s="254"/>
      <c r="DL111" s="224" t="str">
        <f t="shared" si="118"/>
        <v xml:space="preserve"> </v>
      </c>
      <c r="DM111" s="224" t="str">
        <f t="shared" si="119"/>
        <v xml:space="preserve"> </v>
      </c>
      <c r="DN111" s="474"/>
      <c r="DO111" s="117"/>
      <c r="DP111" s="117"/>
      <c r="DQ111" s="117"/>
      <c r="DR111" s="117"/>
      <c r="DS111" s="117"/>
      <c r="DT111" s="254"/>
      <c r="DU111" s="476"/>
      <c r="DV111" s="224" t="str">
        <f t="shared" si="120"/>
        <v xml:space="preserve"> </v>
      </c>
      <c r="DW111" s="115"/>
      <c r="DX111" s="470"/>
      <c r="DY111" s="117"/>
      <c r="DZ111" s="704"/>
      <c r="EA111" s="224" t="str">
        <f t="shared" si="121"/>
        <v xml:space="preserve"> </v>
      </c>
      <c r="EB111" s="906"/>
      <c r="EC111" s="904"/>
      <c r="ED111" s="904"/>
      <c r="EE111" s="904"/>
      <c r="EF111" s="904"/>
      <c r="EG111" s="904"/>
      <c r="EH111" s="904"/>
      <c r="EI111" s="904"/>
      <c r="EJ111" s="904"/>
      <c r="EK111" s="905"/>
      <c r="EL111" s="80"/>
      <c r="EM111" s="224" t="str">
        <f t="shared" si="102"/>
        <v xml:space="preserve"> </v>
      </c>
      <c r="EN111" s="224" t="str">
        <f t="shared" si="122"/>
        <v xml:space="preserve"> </v>
      </c>
      <c r="EO111" s="115"/>
      <c r="EP111" s="1050"/>
      <c r="EQ111" s="253"/>
      <c r="ER111" s="117"/>
      <c r="ES111" s="1258">
        <f t="shared" si="103"/>
        <v>20</v>
      </c>
      <c r="ET111" s="224" t="str">
        <f t="shared" si="104"/>
        <v xml:space="preserve"> </v>
      </c>
      <c r="EU111" s="477" t="str">
        <f t="shared" si="105"/>
        <v/>
      </c>
      <c r="EV111" s="1334" t="str">
        <f t="shared" si="76"/>
        <v xml:space="preserve"> </v>
      </c>
      <c r="EW111" s="1332" t="str">
        <f t="shared" si="166"/>
        <v/>
      </c>
      <c r="EX111" s="1275" t="str">
        <f t="shared" si="148"/>
        <v/>
      </c>
      <c r="EY111" s="1275" t="str">
        <f t="shared" si="149"/>
        <v/>
      </c>
      <c r="EZ111" s="1275" t="str">
        <f t="shared" si="150"/>
        <v/>
      </c>
      <c r="FA111" s="1275" t="str">
        <f t="shared" si="151"/>
        <v/>
      </c>
      <c r="FB111" s="1275" t="str">
        <f t="shared" si="152"/>
        <v/>
      </c>
      <c r="FC111" s="1333" t="str">
        <f t="shared" si="153"/>
        <v/>
      </c>
      <c r="FE111" s="1234" t="str">
        <f t="shared" si="154"/>
        <v xml:space="preserve"> </v>
      </c>
      <c r="FF111" s="1234" t="str">
        <f t="shared" si="155"/>
        <v xml:space="preserve"> </v>
      </c>
      <c r="FG111" s="1234" t="str">
        <f t="shared" si="156"/>
        <v xml:space="preserve"> </v>
      </c>
      <c r="FH111" s="1234" t="str">
        <f t="shared" si="157"/>
        <v xml:space="preserve"> </v>
      </c>
      <c r="FI111" s="1234" t="str">
        <f t="shared" si="127"/>
        <v xml:space="preserve"> </v>
      </c>
      <c r="FJ111" s="1234" t="str">
        <f t="shared" si="158"/>
        <v xml:space="preserve"> </v>
      </c>
      <c r="FK111" s="1234">
        <f t="shared" si="129"/>
        <v>0</v>
      </c>
      <c r="FL111" s="1227"/>
      <c r="FM111" s="1234" t="str">
        <f t="shared" si="130"/>
        <v xml:space="preserve"> </v>
      </c>
      <c r="FN111" s="1234" t="str">
        <f t="shared" si="131"/>
        <v xml:space="preserve"> </v>
      </c>
      <c r="FO111" s="1234" t="str">
        <f t="shared" si="159"/>
        <v xml:space="preserve"> </v>
      </c>
      <c r="FP111" s="1234" t="str">
        <f t="shared" si="160"/>
        <v xml:space="preserve"> </v>
      </c>
      <c r="FQ111" s="1234" t="str">
        <f t="shared" si="132"/>
        <v xml:space="preserve"> </v>
      </c>
      <c r="FR111" s="1234" t="str">
        <f t="shared" si="161"/>
        <v xml:space="preserve"> </v>
      </c>
      <c r="FS111" s="1234">
        <f t="shared" si="167"/>
        <v>0</v>
      </c>
      <c r="FT111" s="1227"/>
      <c r="FU111" s="1234" t="str">
        <f t="shared" si="162"/>
        <v xml:space="preserve"> </v>
      </c>
      <c r="FV111" s="1234" t="str">
        <f t="shared" si="163"/>
        <v xml:space="preserve"> </v>
      </c>
      <c r="FW111" s="1234" t="str">
        <f t="shared" si="164"/>
        <v xml:space="preserve"> </v>
      </c>
      <c r="FX111" s="1234" t="str">
        <f t="shared" si="133"/>
        <v xml:space="preserve"> </v>
      </c>
      <c r="FY111" s="1234" t="str">
        <f t="shared" si="134"/>
        <v xml:space="preserve"> </v>
      </c>
      <c r="FZ111" s="1234" t="str">
        <f t="shared" si="165"/>
        <v xml:space="preserve"> </v>
      </c>
      <c r="GA111" s="1234">
        <f t="shared" si="135"/>
        <v>0</v>
      </c>
      <c r="GB111" s="1227"/>
      <c r="GC111" s="1234" t="str">
        <f t="shared" si="136"/>
        <v xml:space="preserve"> </v>
      </c>
      <c r="GD111" s="1234" t="str">
        <f t="shared" si="137"/>
        <v xml:space="preserve"> </v>
      </c>
      <c r="GE111" s="1234" t="str">
        <f t="shared" si="138"/>
        <v xml:space="preserve"> </v>
      </c>
      <c r="GF111" s="1234" t="str">
        <f t="shared" si="139"/>
        <v xml:space="preserve"> </v>
      </c>
      <c r="GG111" s="1234" t="str">
        <f t="shared" si="140"/>
        <v xml:space="preserve"> </v>
      </c>
      <c r="GH111" s="1234" t="str">
        <f t="shared" si="141"/>
        <v xml:space="preserve"> </v>
      </c>
      <c r="GI111" s="1234" t="str">
        <f t="shared" si="142"/>
        <v xml:space="preserve"> </v>
      </c>
      <c r="GJ111" s="1234" t="str">
        <f t="shared" si="143"/>
        <v xml:space="preserve"> </v>
      </c>
      <c r="GK111" s="1234" t="str">
        <f t="shared" si="144"/>
        <v xml:space="preserve"> </v>
      </c>
      <c r="GL111" s="1234" t="str">
        <f t="shared" si="145"/>
        <v xml:space="preserve"> </v>
      </c>
      <c r="GM111" s="1234" t="str">
        <f t="shared" si="146"/>
        <v xml:space="preserve"> </v>
      </c>
      <c r="GN111" s="1234">
        <f t="shared" si="147"/>
        <v>0</v>
      </c>
    </row>
    <row r="112" spans="1:196" s="100" customFormat="1" ht="27" customHeight="1" thickTop="1" thickBot="1">
      <c r="A112" s="1208">
        <f>【A票】【D票】!$D$10</f>
        <v>0</v>
      </c>
      <c r="B112" s="1212">
        <f>【A票】【D票】!$H$10</f>
        <v>0</v>
      </c>
      <c r="C112" s="1213" t="str">
        <f>【A票】【D票】!$K$10</f>
        <v xml:space="preserve"> </v>
      </c>
      <c r="D112" s="1214">
        <f t="shared" si="98"/>
        <v>21</v>
      </c>
      <c r="E112" s="914"/>
      <c r="F112" s="467"/>
      <c r="G112" s="468"/>
      <c r="H112" s="224" t="str">
        <f t="shared" si="62"/>
        <v xml:space="preserve"> </v>
      </c>
      <c r="I112" s="704"/>
      <c r="J112" s="117"/>
      <c r="K112" s="117"/>
      <c r="L112" s="117"/>
      <c r="M112" s="117"/>
      <c r="N112" s="117"/>
      <c r="O112" s="117"/>
      <c r="P112" s="117"/>
      <c r="Q112" s="117"/>
      <c r="R112" s="117"/>
      <c r="S112" s="117"/>
      <c r="T112" s="254"/>
      <c r="U112" s="646"/>
      <c r="V112" s="646"/>
      <c r="W112" s="114"/>
      <c r="X112" s="254"/>
      <c r="Y112" s="224" t="str">
        <f t="shared" si="63"/>
        <v xml:space="preserve"> </v>
      </c>
      <c r="Z112" s="579"/>
      <c r="AA112" s="704"/>
      <c r="AB112" s="119"/>
      <c r="AC112" s="224" t="str">
        <f t="shared" si="114"/>
        <v xml:space="preserve"> </v>
      </c>
      <c r="AD112" s="115"/>
      <c r="AE112" s="253"/>
      <c r="AF112" s="704"/>
      <c r="AG112" s="727"/>
      <c r="AH112" s="727"/>
      <c r="AI112" s="727"/>
      <c r="AJ112" s="727"/>
      <c r="AK112" s="591"/>
      <c r="AL112" s="727"/>
      <c r="AM112" s="727"/>
      <c r="AN112" s="727"/>
      <c r="AO112" s="727"/>
      <c r="AP112" s="727"/>
      <c r="AQ112" s="727"/>
      <c r="AR112" s="727"/>
      <c r="AS112" s="727"/>
      <c r="AT112" s="727"/>
      <c r="AU112" s="727"/>
      <c r="AV112" s="727"/>
      <c r="AW112" s="727"/>
      <c r="AX112" s="727"/>
      <c r="AY112" s="727"/>
      <c r="AZ112" s="727"/>
      <c r="BA112" s="727"/>
      <c r="BB112" s="727"/>
      <c r="BC112" s="821"/>
      <c r="BD112" s="727"/>
      <c r="BE112" s="727"/>
      <c r="BF112" s="727"/>
      <c r="BG112" s="727"/>
      <c r="BH112" s="727"/>
      <c r="BI112" s="727"/>
      <c r="BJ112" s="727"/>
      <c r="BK112" s="727"/>
      <c r="BL112" s="821"/>
      <c r="BM112" s="727"/>
      <c r="BN112" s="727"/>
      <c r="BO112" s="727"/>
      <c r="BP112" s="727"/>
      <c r="BQ112" s="727"/>
      <c r="BR112" s="821"/>
      <c r="BS112" s="727"/>
      <c r="BT112" s="727"/>
      <c r="BU112" s="727"/>
      <c r="BV112" s="591"/>
      <c r="BW112" s="224" t="str">
        <f t="shared" si="115"/>
        <v xml:space="preserve"> </v>
      </c>
      <c r="BX112" s="471">
        <f t="shared" si="99"/>
        <v>21</v>
      </c>
      <c r="BY112" s="117"/>
      <c r="BZ112" s="117"/>
      <c r="CA112" s="117"/>
      <c r="CB112" s="117"/>
      <c r="CC112" s="117"/>
      <c r="CD112" s="461"/>
      <c r="CE112" s="236"/>
      <c r="CF112" s="224" t="str">
        <f t="shared" si="66"/>
        <v xml:space="preserve"> </v>
      </c>
      <c r="CG112" s="116"/>
      <c r="CH112" s="117"/>
      <c r="CI112" s="117"/>
      <c r="CJ112" s="117"/>
      <c r="CK112" s="472"/>
      <c r="CL112" s="472"/>
      <c r="CM112" s="472"/>
      <c r="CN112" s="472"/>
      <c r="CO112" s="117"/>
      <c r="CP112" s="253"/>
      <c r="CQ112" s="120"/>
      <c r="CR112" s="224" t="str" cm="1">
        <f t="array" ref="CR112">IF(AND(SUM(COUNTIF(CG112:CM112,{"*不明*","*その他*"})+COUNTIF(CO112:CP112,{"*不明*","*その他*"}))&gt;0,CQ112=""),"その他・不明の場合,10)具体的内容、理由を記入",IF(OR(AND(CI112=CI$65,COUNTA(CJ112:CM112)&lt;4),AND(OR(CI112=CI$63,CI112=CI$64,CI112=CI$66,CI112=CI$67,CI112=CI$68,CI112=""),COUNTA(CJ112:CM112)&gt;0)),"3)介護保険認定済→要介護度、認知症自立度、寝たきり度、介護保険サービス記入",IF(OR(AND(OR(CM112=CM$63,CM112=CM$64),CN112=""),AND(OR(CM112=CM$65,CM112=CM$66),CN112&lt;&gt;"")),"7)介護保険サービス受けている/過去受けていた→具体的内容記入"," ")))</f>
        <v xml:space="preserve"> </v>
      </c>
      <c r="CS112" s="224" t="str">
        <f t="shared" si="116"/>
        <v xml:space="preserve"> </v>
      </c>
      <c r="CT112" s="116"/>
      <c r="CU112" s="253"/>
      <c r="CV112" s="117"/>
      <c r="CW112" s="117"/>
      <c r="CX112" s="253"/>
      <c r="CY112" s="117"/>
      <c r="CZ112" s="117"/>
      <c r="DA112" s="253"/>
      <c r="DB112" s="117"/>
      <c r="DC112" s="224" t="str">
        <f t="shared" si="100"/>
        <v xml:space="preserve"> </v>
      </c>
      <c r="DD112" s="224" t="str">
        <f t="shared" si="101"/>
        <v xml:space="preserve"> </v>
      </c>
      <c r="DE112" s="224" t="str">
        <f t="shared" si="117"/>
        <v xml:space="preserve"> </v>
      </c>
      <c r="DF112" s="121"/>
      <c r="DG112" s="114"/>
      <c r="DH112" s="704"/>
      <c r="DI112" s="119"/>
      <c r="DJ112" s="187"/>
      <c r="DK112" s="254"/>
      <c r="DL112" s="224" t="str">
        <f t="shared" si="118"/>
        <v xml:space="preserve"> </v>
      </c>
      <c r="DM112" s="224" t="str">
        <f t="shared" si="119"/>
        <v xml:space="preserve"> </v>
      </c>
      <c r="DN112" s="474"/>
      <c r="DO112" s="117"/>
      <c r="DP112" s="117"/>
      <c r="DQ112" s="117"/>
      <c r="DR112" s="117"/>
      <c r="DS112" s="117"/>
      <c r="DT112" s="254"/>
      <c r="DU112" s="476"/>
      <c r="DV112" s="224" t="str">
        <f t="shared" si="120"/>
        <v xml:space="preserve"> </v>
      </c>
      <c r="DW112" s="115"/>
      <c r="DX112" s="470"/>
      <c r="DY112" s="117"/>
      <c r="DZ112" s="704"/>
      <c r="EA112" s="224" t="str">
        <f t="shared" si="121"/>
        <v xml:space="preserve"> </v>
      </c>
      <c r="EB112" s="906"/>
      <c r="EC112" s="904"/>
      <c r="ED112" s="904"/>
      <c r="EE112" s="904"/>
      <c r="EF112" s="904"/>
      <c r="EG112" s="904"/>
      <c r="EH112" s="904"/>
      <c r="EI112" s="904"/>
      <c r="EJ112" s="904"/>
      <c r="EK112" s="905"/>
      <c r="EL112" s="80"/>
      <c r="EM112" s="224" t="str">
        <f t="shared" si="102"/>
        <v xml:space="preserve"> </v>
      </c>
      <c r="EN112" s="224" t="str">
        <f t="shared" si="122"/>
        <v xml:space="preserve"> </v>
      </c>
      <c r="EO112" s="115"/>
      <c r="EP112" s="1050"/>
      <c r="EQ112" s="253"/>
      <c r="ER112" s="117"/>
      <c r="ES112" s="1258">
        <f t="shared" si="103"/>
        <v>21</v>
      </c>
      <c r="ET112" s="224" t="str">
        <f t="shared" si="104"/>
        <v xml:space="preserve"> </v>
      </c>
      <c r="EU112" s="477" t="str">
        <f t="shared" si="105"/>
        <v/>
      </c>
      <c r="EV112" s="1334" t="str">
        <f t="shared" si="76"/>
        <v xml:space="preserve"> </v>
      </c>
      <c r="EW112" s="1332" t="str">
        <f t="shared" si="166"/>
        <v/>
      </c>
      <c r="EX112" s="1275" t="str">
        <f t="shared" si="148"/>
        <v/>
      </c>
      <c r="EY112" s="1275" t="str">
        <f t="shared" si="149"/>
        <v/>
      </c>
      <c r="EZ112" s="1275" t="str">
        <f t="shared" si="150"/>
        <v/>
      </c>
      <c r="FA112" s="1275" t="str">
        <f t="shared" si="151"/>
        <v/>
      </c>
      <c r="FB112" s="1275" t="str">
        <f t="shared" si="152"/>
        <v/>
      </c>
      <c r="FC112" s="1333" t="str">
        <f t="shared" si="153"/>
        <v/>
      </c>
      <c r="FE112" s="1234" t="str">
        <f t="shared" si="154"/>
        <v xml:space="preserve"> </v>
      </c>
      <c r="FF112" s="1234" t="str">
        <f t="shared" si="155"/>
        <v xml:space="preserve"> </v>
      </c>
      <c r="FG112" s="1234" t="str">
        <f t="shared" si="156"/>
        <v xml:space="preserve"> </v>
      </c>
      <c r="FH112" s="1234" t="str">
        <f t="shared" si="157"/>
        <v xml:space="preserve"> </v>
      </c>
      <c r="FI112" s="1234" t="str">
        <f t="shared" si="127"/>
        <v xml:space="preserve"> </v>
      </c>
      <c r="FJ112" s="1234" t="str">
        <f t="shared" si="158"/>
        <v xml:space="preserve"> </v>
      </c>
      <c r="FK112" s="1234">
        <f t="shared" si="129"/>
        <v>0</v>
      </c>
      <c r="FL112" s="1227"/>
      <c r="FM112" s="1234" t="str">
        <f t="shared" si="130"/>
        <v xml:space="preserve"> </v>
      </c>
      <c r="FN112" s="1234" t="str">
        <f t="shared" si="131"/>
        <v xml:space="preserve"> </v>
      </c>
      <c r="FO112" s="1234" t="str">
        <f t="shared" si="159"/>
        <v xml:space="preserve"> </v>
      </c>
      <c r="FP112" s="1234" t="str">
        <f t="shared" si="160"/>
        <v xml:space="preserve"> </v>
      </c>
      <c r="FQ112" s="1234" t="str">
        <f t="shared" si="132"/>
        <v xml:space="preserve"> </v>
      </c>
      <c r="FR112" s="1234" t="str">
        <f t="shared" si="161"/>
        <v xml:space="preserve"> </v>
      </c>
      <c r="FS112" s="1234">
        <f t="shared" si="167"/>
        <v>0</v>
      </c>
      <c r="FT112" s="1227"/>
      <c r="FU112" s="1234" t="str">
        <f t="shared" si="162"/>
        <v xml:space="preserve"> </v>
      </c>
      <c r="FV112" s="1234" t="str">
        <f t="shared" si="163"/>
        <v xml:space="preserve"> </v>
      </c>
      <c r="FW112" s="1234" t="str">
        <f t="shared" si="164"/>
        <v xml:space="preserve"> </v>
      </c>
      <c r="FX112" s="1234" t="str">
        <f t="shared" si="133"/>
        <v xml:space="preserve"> </v>
      </c>
      <c r="FY112" s="1234" t="str">
        <f t="shared" si="134"/>
        <v xml:space="preserve"> </v>
      </c>
      <c r="FZ112" s="1234" t="str">
        <f t="shared" si="165"/>
        <v xml:space="preserve"> </v>
      </c>
      <c r="GA112" s="1234">
        <f t="shared" si="135"/>
        <v>0</v>
      </c>
      <c r="GB112" s="1227"/>
      <c r="GC112" s="1234" t="str">
        <f t="shared" si="136"/>
        <v xml:space="preserve"> </v>
      </c>
      <c r="GD112" s="1234" t="str">
        <f t="shared" si="137"/>
        <v xml:space="preserve"> </v>
      </c>
      <c r="GE112" s="1234" t="str">
        <f t="shared" si="138"/>
        <v xml:space="preserve"> </v>
      </c>
      <c r="GF112" s="1234" t="str">
        <f t="shared" si="139"/>
        <v xml:space="preserve"> </v>
      </c>
      <c r="GG112" s="1234" t="str">
        <f t="shared" si="140"/>
        <v xml:space="preserve"> </v>
      </c>
      <c r="GH112" s="1234" t="str">
        <f t="shared" si="141"/>
        <v xml:space="preserve"> </v>
      </c>
      <c r="GI112" s="1234" t="str">
        <f t="shared" si="142"/>
        <v xml:space="preserve"> </v>
      </c>
      <c r="GJ112" s="1234" t="str">
        <f t="shared" si="143"/>
        <v xml:space="preserve"> </v>
      </c>
      <c r="GK112" s="1234" t="str">
        <f t="shared" si="144"/>
        <v xml:space="preserve"> </v>
      </c>
      <c r="GL112" s="1234" t="str">
        <f t="shared" si="145"/>
        <v xml:space="preserve"> </v>
      </c>
      <c r="GM112" s="1234" t="str">
        <f t="shared" si="146"/>
        <v xml:space="preserve"> </v>
      </c>
      <c r="GN112" s="1234">
        <f t="shared" si="147"/>
        <v>0</v>
      </c>
    </row>
    <row r="113" spans="1:196" s="100" customFormat="1" ht="27" customHeight="1" thickTop="1" thickBot="1">
      <c r="A113" s="1208">
        <f>【A票】【D票】!$D$10</f>
        <v>0</v>
      </c>
      <c r="B113" s="1212">
        <f>【A票】【D票】!$H$10</f>
        <v>0</v>
      </c>
      <c r="C113" s="1213" t="str">
        <f>【A票】【D票】!$K$10</f>
        <v xml:space="preserve"> </v>
      </c>
      <c r="D113" s="1214">
        <f t="shared" si="98"/>
        <v>22</v>
      </c>
      <c r="E113" s="914"/>
      <c r="F113" s="467"/>
      <c r="G113" s="468"/>
      <c r="H113" s="224" t="str">
        <f t="shared" si="62"/>
        <v xml:space="preserve"> </v>
      </c>
      <c r="I113" s="704"/>
      <c r="J113" s="117"/>
      <c r="K113" s="117"/>
      <c r="L113" s="117"/>
      <c r="M113" s="117"/>
      <c r="N113" s="117"/>
      <c r="O113" s="117"/>
      <c r="P113" s="117"/>
      <c r="Q113" s="117"/>
      <c r="R113" s="117"/>
      <c r="S113" s="117"/>
      <c r="T113" s="254"/>
      <c r="U113" s="646"/>
      <c r="V113" s="646"/>
      <c r="W113" s="114"/>
      <c r="X113" s="254"/>
      <c r="Y113" s="224" t="str">
        <f t="shared" si="63"/>
        <v xml:space="preserve"> </v>
      </c>
      <c r="Z113" s="579"/>
      <c r="AA113" s="704"/>
      <c r="AB113" s="119"/>
      <c r="AC113" s="224" t="str">
        <f t="shared" si="114"/>
        <v xml:space="preserve"> </v>
      </c>
      <c r="AD113" s="115"/>
      <c r="AE113" s="253"/>
      <c r="AF113" s="704"/>
      <c r="AG113" s="727"/>
      <c r="AH113" s="727"/>
      <c r="AI113" s="727"/>
      <c r="AJ113" s="727"/>
      <c r="AK113" s="591"/>
      <c r="AL113" s="727"/>
      <c r="AM113" s="727"/>
      <c r="AN113" s="727"/>
      <c r="AO113" s="727"/>
      <c r="AP113" s="727"/>
      <c r="AQ113" s="727"/>
      <c r="AR113" s="727"/>
      <c r="AS113" s="727"/>
      <c r="AT113" s="727"/>
      <c r="AU113" s="727"/>
      <c r="AV113" s="727"/>
      <c r="AW113" s="727"/>
      <c r="AX113" s="727"/>
      <c r="AY113" s="727"/>
      <c r="AZ113" s="727"/>
      <c r="BA113" s="727"/>
      <c r="BB113" s="727"/>
      <c r="BC113" s="821"/>
      <c r="BD113" s="727"/>
      <c r="BE113" s="727"/>
      <c r="BF113" s="727"/>
      <c r="BG113" s="727"/>
      <c r="BH113" s="727"/>
      <c r="BI113" s="727"/>
      <c r="BJ113" s="727"/>
      <c r="BK113" s="727"/>
      <c r="BL113" s="821"/>
      <c r="BM113" s="727"/>
      <c r="BN113" s="727"/>
      <c r="BO113" s="727"/>
      <c r="BP113" s="727"/>
      <c r="BQ113" s="727"/>
      <c r="BR113" s="821"/>
      <c r="BS113" s="727"/>
      <c r="BT113" s="727"/>
      <c r="BU113" s="727"/>
      <c r="BV113" s="591"/>
      <c r="BW113" s="224" t="str">
        <f t="shared" si="115"/>
        <v xml:space="preserve"> </v>
      </c>
      <c r="BX113" s="471">
        <f t="shared" si="99"/>
        <v>22</v>
      </c>
      <c r="BY113" s="117"/>
      <c r="BZ113" s="117"/>
      <c r="CA113" s="117"/>
      <c r="CB113" s="117"/>
      <c r="CC113" s="117"/>
      <c r="CD113" s="461"/>
      <c r="CE113" s="236"/>
      <c r="CF113" s="224" t="str">
        <f t="shared" si="66"/>
        <v xml:space="preserve"> </v>
      </c>
      <c r="CG113" s="116"/>
      <c r="CH113" s="117"/>
      <c r="CI113" s="117"/>
      <c r="CJ113" s="117"/>
      <c r="CK113" s="472"/>
      <c r="CL113" s="472"/>
      <c r="CM113" s="472"/>
      <c r="CN113" s="472"/>
      <c r="CO113" s="117"/>
      <c r="CP113" s="253"/>
      <c r="CQ113" s="120"/>
      <c r="CR113" s="224" t="str" cm="1">
        <f t="array" ref="CR113">IF(AND(SUM(COUNTIF(CG113:CM113,{"*不明*","*その他*"})+COUNTIF(CO113:CP113,{"*不明*","*その他*"}))&gt;0,CQ113=""),"その他・不明の場合,10)具体的内容、理由を記入",IF(OR(AND(CI113=CI$65,COUNTA(CJ113:CM113)&lt;4),AND(OR(CI113=CI$63,CI113=CI$64,CI113=CI$66,CI113=CI$67,CI113=CI$68,CI113=""),COUNTA(CJ113:CM113)&gt;0)),"3)介護保険認定済→要介護度、認知症自立度、寝たきり度、介護保険サービス記入",IF(OR(AND(OR(CM113=CM$63,CM113=CM$64),CN113=""),AND(OR(CM113=CM$65,CM113=CM$66),CN113&lt;&gt;"")),"7)介護保険サービス受けている/過去受けていた→具体的内容記入"," ")))</f>
        <v xml:space="preserve"> </v>
      </c>
      <c r="CS113" s="224" t="str">
        <f t="shared" si="116"/>
        <v xml:space="preserve"> </v>
      </c>
      <c r="CT113" s="116"/>
      <c r="CU113" s="253"/>
      <c r="CV113" s="117"/>
      <c r="CW113" s="117"/>
      <c r="CX113" s="253"/>
      <c r="CY113" s="117"/>
      <c r="CZ113" s="117"/>
      <c r="DA113" s="253"/>
      <c r="DB113" s="117"/>
      <c r="DC113" s="224" t="str">
        <f t="shared" si="100"/>
        <v xml:space="preserve"> </v>
      </c>
      <c r="DD113" s="224" t="str">
        <f t="shared" si="101"/>
        <v xml:space="preserve"> </v>
      </c>
      <c r="DE113" s="224" t="str">
        <f t="shared" si="117"/>
        <v xml:space="preserve"> </v>
      </c>
      <c r="DF113" s="121"/>
      <c r="DG113" s="114"/>
      <c r="DH113" s="704"/>
      <c r="DI113" s="119"/>
      <c r="DJ113" s="187"/>
      <c r="DK113" s="254"/>
      <c r="DL113" s="224" t="str">
        <f t="shared" si="118"/>
        <v xml:space="preserve"> </v>
      </c>
      <c r="DM113" s="224" t="str">
        <f t="shared" si="119"/>
        <v xml:space="preserve"> </v>
      </c>
      <c r="DN113" s="474"/>
      <c r="DO113" s="117"/>
      <c r="DP113" s="117"/>
      <c r="DQ113" s="117"/>
      <c r="DR113" s="117"/>
      <c r="DS113" s="117"/>
      <c r="DT113" s="254"/>
      <c r="DU113" s="476"/>
      <c r="DV113" s="224" t="str">
        <f t="shared" si="120"/>
        <v xml:space="preserve"> </v>
      </c>
      <c r="DW113" s="115"/>
      <c r="DX113" s="470"/>
      <c r="DY113" s="117"/>
      <c r="DZ113" s="704"/>
      <c r="EA113" s="224" t="str">
        <f t="shared" si="121"/>
        <v xml:space="preserve"> </v>
      </c>
      <c r="EB113" s="906"/>
      <c r="EC113" s="904"/>
      <c r="ED113" s="904"/>
      <c r="EE113" s="904"/>
      <c r="EF113" s="904"/>
      <c r="EG113" s="904"/>
      <c r="EH113" s="904"/>
      <c r="EI113" s="904"/>
      <c r="EJ113" s="904"/>
      <c r="EK113" s="905"/>
      <c r="EL113" s="80"/>
      <c r="EM113" s="224" t="str">
        <f t="shared" si="102"/>
        <v xml:space="preserve"> </v>
      </c>
      <c r="EN113" s="224" t="str">
        <f t="shared" si="122"/>
        <v xml:space="preserve"> </v>
      </c>
      <c r="EO113" s="115"/>
      <c r="EP113" s="1050"/>
      <c r="EQ113" s="253"/>
      <c r="ER113" s="117"/>
      <c r="ES113" s="1258">
        <f t="shared" si="103"/>
        <v>22</v>
      </c>
      <c r="ET113" s="224" t="str">
        <f t="shared" si="104"/>
        <v xml:space="preserve"> </v>
      </c>
      <c r="EU113" s="477" t="str">
        <f t="shared" si="105"/>
        <v/>
      </c>
      <c r="EV113" s="1334" t="str">
        <f t="shared" si="76"/>
        <v xml:space="preserve"> </v>
      </c>
      <c r="EW113" s="1332" t="str">
        <f t="shared" si="166"/>
        <v/>
      </c>
      <c r="EX113" s="1275" t="str">
        <f t="shared" si="148"/>
        <v/>
      </c>
      <c r="EY113" s="1275" t="str">
        <f t="shared" si="149"/>
        <v/>
      </c>
      <c r="EZ113" s="1275" t="str">
        <f t="shared" si="150"/>
        <v/>
      </c>
      <c r="FA113" s="1275" t="str">
        <f t="shared" si="151"/>
        <v/>
      </c>
      <c r="FB113" s="1275" t="str">
        <f t="shared" si="152"/>
        <v/>
      </c>
      <c r="FC113" s="1333" t="str">
        <f t="shared" si="153"/>
        <v/>
      </c>
      <c r="FE113" s="1234" t="str">
        <f t="shared" si="154"/>
        <v xml:space="preserve"> </v>
      </c>
      <c r="FF113" s="1234" t="str">
        <f t="shared" si="155"/>
        <v xml:space="preserve"> </v>
      </c>
      <c r="FG113" s="1234" t="str">
        <f t="shared" si="156"/>
        <v xml:space="preserve"> </v>
      </c>
      <c r="FH113" s="1234" t="str">
        <f t="shared" si="157"/>
        <v xml:space="preserve"> </v>
      </c>
      <c r="FI113" s="1234" t="str">
        <f t="shared" si="127"/>
        <v xml:space="preserve"> </v>
      </c>
      <c r="FJ113" s="1234" t="str">
        <f t="shared" si="158"/>
        <v xml:space="preserve"> </v>
      </c>
      <c r="FK113" s="1234">
        <f t="shared" si="129"/>
        <v>0</v>
      </c>
      <c r="FL113" s="1227"/>
      <c r="FM113" s="1234" t="str">
        <f t="shared" si="130"/>
        <v xml:space="preserve"> </v>
      </c>
      <c r="FN113" s="1234" t="str">
        <f t="shared" si="131"/>
        <v xml:space="preserve"> </v>
      </c>
      <c r="FO113" s="1234" t="str">
        <f t="shared" si="159"/>
        <v xml:space="preserve"> </v>
      </c>
      <c r="FP113" s="1234" t="str">
        <f t="shared" si="160"/>
        <v xml:space="preserve"> </v>
      </c>
      <c r="FQ113" s="1234" t="str">
        <f t="shared" si="132"/>
        <v xml:space="preserve"> </v>
      </c>
      <c r="FR113" s="1234" t="str">
        <f t="shared" si="161"/>
        <v xml:space="preserve"> </v>
      </c>
      <c r="FS113" s="1234">
        <f t="shared" si="167"/>
        <v>0</v>
      </c>
      <c r="FT113" s="1227"/>
      <c r="FU113" s="1234" t="str">
        <f t="shared" si="162"/>
        <v xml:space="preserve"> </v>
      </c>
      <c r="FV113" s="1234" t="str">
        <f t="shared" si="163"/>
        <v xml:space="preserve"> </v>
      </c>
      <c r="FW113" s="1234" t="str">
        <f t="shared" si="164"/>
        <v xml:space="preserve"> </v>
      </c>
      <c r="FX113" s="1234" t="str">
        <f t="shared" si="133"/>
        <v xml:space="preserve"> </v>
      </c>
      <c r="FY113" s="1234" t="str">
        <f t="shared" si="134"/>
        <v xml:space="preserve"> </v>
      </c>
      <c r="FZ113" s="1234" t="str">
        <f t="shared" si="165"/>
        <v xml:space="preserve"> </v>
      </c>
      <c r="GA113" s="1234">
        <f t="shared" si="135"/>
        <v>0</v>
      </c>
      <c r="GB113" s="1227"/>
      <c r="GC113" s="1234" t="str">
        <f t="shared" si="136"/>
        <v xml:space="preserve"> </v>
      </c>
      <c r="GD113" s="1234" t="str">
        <f t="shared" si="137"/>
        <v xml:space="preserve"> </v>
      </c>
      <c r="GE113" s="1234" t="str">
        <f t="shared" si="138"/>
        <v xml:space="preserve"> </v>
      </c>
      <c r="GF113" s="1234" t="str">
        <f t="shared" si="139"/>
        <v xml:space="preserve"> </v>
      </c>
      <c r="GG113" s="1234" t="str">
        <f t="shared" si="140"/>
        <v xml:space="preserve"> </v>
      </c>
      <c r="GH113" s="1234" t="str">
        <f t="shared" si="141"/>
        <v xml:space="preserve"> </v>
      </c>
      <c r="GI113" s="1234" t="str">
        <f t="shared" si="142"/>
        <v xml:space="preserve"> </v>
      </c>
      <c r="GJ113" s="1234" t="str">
        <f t="shared" si="143"/>
        <v xml:space="preserve"> </v>
      </c>
      <c r="GK113" s="1234" t="str">
        <f t="shared" si="144"/>
        <v xml:space="preserve"> </v>
      </c>
      <c r="GL113" s="1234" t="str">
        <f t="shared" si="145"/>
        <v xml:space="preserve"> </v>
      </c>
      <c r="GM113" s="1234" t="str">
        <f t="shared" si="146"/>
        <v xml:space="preserve"> </v>
      </c>
      <c r="GN113" s="1234">
        <f t="shared" si="147"/>
        <v>0</v>
      </c>
    </row>
    <row r="114" spans="1:196" s="100" customFormat="1" ht="27" customHeight="1" thickTop="1" thickBot="1">
      <c r="A114" s="1208">
        <f>【A票】【D票】!$D$10</f>
        <v>0</v>
      </c>
      <c r="B114" s="1212">
        <f>【A票】【D票】!$H$10</f>
        <v>0</v>
      </c>
      <c r="C114" s="1213" t="str">
        <f>【A票】【D票】!$K$10</f>
        <v xml:space="preserve"> </v>
      </c>
      <c r="D114" s="1214">
        <f t="shared" si="98"/>
        <v>23</v>
      </c>
      <c r="E114" s="914"/>
      <c r="F114" s="467"/>
      <c r="G114" s="468"/>
      <c r="H114" s="224" t="str">
        <f t="shared" si="62"/>
        <v xml:space="preserve"> </v>
      </c>
      <c r="I114" s="704"/>
      <c r="J114" s="117"/>
      <c r="K114" s="117"/>
      <c r="L114" s="117"/>
      <c r="M114" s="117"/>
      <c r="N114" s="117"/>
      <c r="O114" s="117"/>
      <c r="P114" s="117"/>
      <c r="Q114" s="117"/>
      <c r="R114" s="117"/>
      <c r="S114" s="117"/>
      <c r="T114" s="254"/>
      <c r="U114" s="646"/>
      <c r="V114" s="646"/>
      <c r="W114" s="114"/>
      <c r="X114" s="254"/>
      <c r="Y114" s="224" t="str">
        <f t="shared" si="63"/>
        <v xml:space="preserve"> </v>
      </c>
      <c r="Z114" s="579"/>
      <c r="AA114" s="704"/>
      <c r="AB114" s="119"/>
      <c r="AC114" s="224" t="str">
        <f t="shared" si="114"/>
        <v xml:space="preserve"> </v>
      </c>
      <c r="AD114" s="115"/>
      <c r="AE114" s="253"/>
      <c r="AF114" s="704"/>
      <c r="AG114" s="727"/>
      <c r="AH114" s="727"/>
      <c r="AI114" s="727"/>
      <c r="AJ114" s="727"/>
      <c r="AK114" s="591"/>
      <c r="AL114" s="727"/>
      <c r="AM114" s="727"/>
      <c r="AN114" s="727"/>
      <c r="AO114" s="727"/>
      <c r="AP114" s="727"/>
      <c r="AQ114" s="727"/>
      <c r="AR114" s="727"/>
      <c r="AS114" s="727"/>
      <c r="AT114" s="727"/>
      <c r="AU114" s="727"/>
      <c r="AV114" s="727"/>
      <c r="AW114" s="727"/>
      <c r="AX114" s="727"/>
      <c r="AY114" s="727"/>
      <c r="AZ114" s="727"/>
      <c r="BA114" s="727"/>
      <c r="BB114" s="727"/>
      <c r="BC114" s="821"/>
      <c r="BD114" s="727"/>
      <c r="BE114" s="727"/>
      <c r="BF114" s="727"/>
      <c r="BG114" s="727"/>
      <c r="BH114" s="727"/>
      <c r="BI114" s="727"/>
      <c r="BJ114" s="727"/>
      <c r="BK114" s="727"/>
      <c r="BL114" s="821"/>
      <c r="BM114" s="727"/>
      <c r="BN114" s="727"/>
      <c r="BO114" s="727"/>
      <c r="BP114" s="727"/>
      <c r="BQ114" s="727"/>
      <c r="BR114" s="821"/>
      <c r="BS114" s="727"/>
      <c r="BT114" s="727"/>
      <c r="BU114" s="727"/>
      <c r="BV114" s="591"/>
      <c r="BW114" s="224" t="str">
        <f t="shared" si="115"/>
        <v xml:space="preserve"> </v>
      </c>
      <c r="BX114" s="471">
        <f t="shared" si="99"/>
        <v>23</v>
      </c>
      <c r="BY114" s="117"/>
      <c r="BZ114" s="117"/>
      <c r="CA114" s="117"/>
      <c r="CB114" s="117"/>
      <c r="CC114" s="117"/>
      <c r="CD114" s="461"/>
      <c r="CE114" s="236"/>
      <c r="CF114" s="224" t="str">
        <f t="shared" si="66"/>
        <v xml:space="preserve"> </v>
      </c>
      <c r="CG114" s="116"/>
      <c r="CH114" s="117"/>
      <c r="CI114" s="117"/>
      <c r="CJ114" s="117"/>
      <c r="CK114" s="472"/>
      <c r="CL114" s="472"/>
      <c r="CM114" s="472"/>
      <c r="CN114" s="472"/>
      <c r="CO114" s="117"/>
      <c r="CP114" s="253"/>
      <c r="CQ114" s="120"/>
      <c r="CR114" s="224" t="str" cm="1">
        <f t="array" ref="CR114">IF(AND(SUM(COUNTIF(CG114:CM114,{"*不明*","*その他*"})+COUNTIF(CO114:CP114,{"*不明*","*その他*"}))&gt;0,CQ114=""),"その他・不明の場合,10)具体的内容、理由を記入",IF(OR(AND(CI114=CI$65,COUNTA(CJ114:CM114)&lt;4),AND(OR(CI114=CI$63,CI114=CI$64,CI114=CI$66,CI114=CI$67,CI114=CI$68,CI114=""),COUNTA(CJ114:CM114)&gt;0)),"3)介護保険認定済→要介護度、認知症自立度、寝たきり度、介護保険サービス記入",IF(OR(AND(OR(CM114=CM$63,CM114=CM$64),CN114=""),AND(OR(CM114=CM$65,CM114=CM$66),CN114&lt;&gt;"")),"7)介護保険サービス受けている/過去受けていた→具体的内容記入"," ")))</f>
        <v xml:space="preserve"> </v>
      </c>
      <c r="CS114" s="224" t="str">
        <f t="shared" si="116"/>
        <v xml:space="preserve"> </v>
      </c>
      <c r="CT114" s="116"/>
      <c r="CU114" s="253"/>
      <c r="CV114" s="117"/>
      <c r="CW114" s="117"/>
      <c r="CX114" s="253"/>
      <c r="CY114" s="117"/>
      <c r="CZ114" s="117"/>
      <c r="DA114" s="253"/>
      <c r="DB114" s="117"/>
      <c r="DC114" s="224" t="str">
        <f t="shared" si="100"/>
        <v xml:space="preserve"> </v>
      </c>
      <c r="DD114" s="224" t="str">
        <f t="shared" si="101"/>
        <v xml:space="preserve"> </v>
      </c>
      <c r="DE114" s="224" t="str">
        <f t="shared" si="117"/>
        <v xml:space="preserve"> </v>
      </c>
      <c r="DF114" s="121"/>
      <c r="DG114" s="114"/>
      <c r="DH114" s="704"/>
      <c r="DI114" s="119"/>
      <c r="DJ114" s="187"/>
      <c r="DK114" s="254"/>
      <c r="DL114" s="224" t="str">
        <f t="shared" si="118"/>
        <v xml:space="preserve"> </v>
      </c>
      <c r="DM114" s="224" t="str">
        <f t="shared" si="119"/>
        <v xml:space="preserve"> </v>
      </c>
      <c r="DN114" s="474"/>
      <c r="DO114" s="117"/>
      <c r="DP114" s="117"/>
      <c r="DQ114" s="117"/>
      <c r="DR114" s="117"/>
      <c r="DS114" s="117"/>
      <c r="DT114" s="254"/>
      <c r="DU114" s="476"/>
      <c r="DV114" s="224" t="str">
        <f t="shared" si="120"/>
        <v xml:space="preserve"> </v>
      </c>
      <c r="DW114" s="115"/>
      <c r="DX114" s="470"/>
      <c r="DY114" s="117"/>
      <c r="DZ114" s="704"/>
      <c r="EA114" s="224" t="str">
        <f t="shared" si="121"/>
        <v xml:space="preserve"> </v>
      </c>
      <c r="EB114" s="906"/>
      <c r="EC114" s="904"/>
      <c r="ED114" s="904"/>
      <c r="EE114" s="904"/>
      <c r="EF114" s="904"/>
      <c r="EG114" s="904"/>
      <c r="EH114" s="904"/>
      <c r="EI114" s="904"/>
      <c r="EJ114" s="904"/>
      <c r="EK114" s="905"/>
      <c r="EL114" s="80"/>
      <c r="EM114" s="224" t="str">
        <f t="shared" si="102"/>
        <v xml:space="preserve"> </v>
      </c>
      <c r="EN114" s="224" t="str">
        <f t="shared" si="122"/>
        <v xml:space="preserve"> </v>
      </c>
      <c r="EO114" s="115"/>
      <c r="EP114" s="1050"/>
      <c r="EQ114" s="253"/>
      <c r="ER114" s="117"/>
      <c r="ES114" s="1258">
        <f t="shared" si="103"/>
        <v>23</v>
      </c>
      <c r="ET114" s="224" t="str">
        <f t="shared" si="104"/>
        <v xml:space="preserve"> </v>
      </c>
      <c r="EU114" s="477" t="str">
        <f t="shared" si="105"/>
        <v/>
      </c>
      <c r="EV114" s="1334" t="str">
        <f t="shared" si="76"/>
        <v xml:space="preserve"> </v>
      </c>
      <c r="EW114" s="1332" t="str">
        <f t="shared" si="166"/>
        <v/>
      </c>
      <c r="EX114" s="1275" t="str">
        <f t="shared" si="148"/>
        <v/>
      </c>
      <c r="EY114" s="1275" t="str">
        <f t="shared" si="149"/>
        <v/>
      </c>
      <c r="EZ114" s="1275" t="str">
        <f t="shared" si="150"/>
        <v/>
      </c>
      <c r="FA114" s="1275" t="str">
        <f t="shared" si="151"/>
        <v/>
      </c>
      <c r="FB114" s="1275" t="str">
        <f t="shared" si="152"/>
        <v/>
      </c>
      <c r="FC114" s="1333" t="str">
        <f t="shared" si="153"/>
        <v/>
      </c>
      <c r="FE114" s="1234" t="str">
        <f t="shared" si="154"/>
        <v xml:space="preserve"> </v>
      </c>
      <c r="FF114" s="1234" t="str">
        <f t="shared" si="155"/>
        <v xml:space="preserve"> </v>
      </c>
      <c r="FG114" s="1234" t="str">
        <f t="shared" si="156"/>
        <v xml:space="preserve"> </v>
      </c>
      <c r="FH114" s="1234" t="str">
        <f t="shared" si="157"/>
        <v xml:space="preserve"> </v>
      </c>
      <c r="FI114" s="1234" t="str">
        <f t="shared" si="127"/>
        <v xml:space="preserve"> </v>
      </c>
      <c r="FJ114" s="1234" t="str">
        <f t="shared" si="158"/>
        <v xml:space="preserve"> </v>
      </c>
      <c r="FK114" s="1234">
        <f t="shared" si="129"/>
        <v>0</v>
      </c>
      <c r="FL114" s="1227"/>
      <c r="FM114" s="1234" t="str">
        <f t="shared" si="130"/>
        <v xml:space="preserve"> </v>
      </c>
      <c r="FN114" s="1234" t="str">
        <f t="shared" si="131"/>
        <v xml:space="preserve"> </v>
      </c>
      <c r="FO114" s="1234" t="str">
        <f t="shared" si="159"/>
        <v xml:space="preserve"> </v>
      </c>
      <c r="FP114" s="1234" t="str">
        <f t="shared" si="160"/>
        <v xml:space="preserve"> </v>
      </c>
      <c r="FQ114" s="1234" t="str">
        <f t="shared" si="132"/>
        <v xml:space="preserve"> </v>
      </c>
      <c r="FR114" s="1234" t="str">
        <f t="shared" si="161"/>
        <v xml:space="preserve"> </v>
      </c>
      <c r="FS114" s="1234">
        <f t="shared" si="167"/>
        <v>0</v>
      </c>
      <c r="FT114" s="1227"/>
      <c r="FU114" s="1234" t="str">
        <f t="shared" si="162"/>
        <v xml:space="preserve"> </v>
      </c>
      <c r="FV114" s="1234" t="str">
        <f t="shared" si="163"/>
        <v xml:space="preserve"> </v>
      </c>
      <c r="FW114" s="1234" t="str">
        <f t="shared" si="164"/>
        <v xml:space="preserve"> </v>
      </c>
      <c r="FX114" s="1234" t="str">
        <f t="shared" si="133"/>
        <v xml:space="preserve"> </v>
      </c>
      <c r="FY114" s="1234" t="str">
        <f t="shared" si="134"/>
        <v xml:space="preserve"> </v>
      </c>
      <c r="FZ114" s="1234" t="str">
        <f t="shared" si="165"/>
        <v xml:space="preserve"> </v>
      </c>
      <c r="GA114" s="1234">
        <f t="shared" si="135"/>
        <v>0</v>
      </c>
      <c r="GB114" s="1227"/>
      <c r="GC114" s="1234" t="str">
        <f t="shared" si="136"/>
        <v xml:space="preserve"> </v>
      </c>
      <c r="GD114" s="1234" t="str">
        <f t="shared" si="137"/>
        <v xml:space="preserve"> </v>
      </c>
      <c r="GE114" s="1234" t="str">
        <f t="shared" si="138"/>
        <v xml:space="preserve"> </v>
      </c>
      <c r="GF114" s="1234" t="str">
        <f t="shared" si="139"/>
        <v xml:space="preserve"> </v>
      </c>
      <c r="GG114" s="1234" t="str">
        <f t="shared" si="140"/>
        <v xml:space="preserve"> </v>
      </c>
      <c r="GH114" s="1234" t="str">
        <f t="shared" si="141"/>
        <v xml:space="preserve"> </v>
      </c>
      <c r="GI114" s="1234" t="str">
        <f t="shared" si="142"/>
        <v xml:space="preserve"> </v>
      </c>
      <c r="GJ114" s="1234" t="str">
        <f t="shared" si="143"/>
        <v xml:space="preserve"> </v>
      </c>
      <c r="GK114" s="1234" t="str">
        <f t="shared" si="144"/>
        <v xml:space="preserve"> </v>
      </c>
      <c r="GL114" s="1234" t="str">
        <f t="shared" si="145"/>
        <v xml:space="preserve"> </v>
      </c>
      <c r="GM114" s="1234" t="str">
        <f t="shared" si="146"/>
        <v xml:space="preserve"> </v>
      </c>
      <c r="GN114" s="1234">
        <f t="shared" si="147"/>
        <v>0</v>
      </c>
    </row>
    <row r="115" spans="1:196" s="100" customFormat="1" ht="27" customHeight="1" thickTop="1" thickBot="1">
      <c r="A115" s="1208">
        <f>【A票】【D票】!$D$10</f>
        <v>0</v>
      </c>
      <c r="B115" s="1212">
        <f>【A票】【D票】!$H$10</f>
        <v>0</v>
      </c>
      <c r="C115" s="1213" t="str">
        <f>【A票】【D票】!$K$10</f>
        <v xml:space="preserve"> </v>
      </c>
      <c r="D115" s="1214">
        <f t="shared" si="98"/>
        <v>24</v>
      </c>
      <c r="E115" s="914"/>
      <c r="F115" s="467"/>
      <c r="G115" s="468"/>
      <c r="H115" s="224" t="str">
        <f t="shared" si="62"/>
        <v xml:space="preserve"> </v>
      </c>
      <c r="I115" s="704"/>
      <c r="J115" s="117"/>
      <c r="K115" s="117"/>
      <c r="L115" s="117"/>
      <c r="M115" s="117"/>
      <c r="N115" s="117"/>
      <c r="O115" s="117"/>
      <c r="P115" s="117"/>
      <c r="Q115" s="117"/>
      <c r="R115" s="117"/>
      <c r="S115" s="117"/>
      <c r="T115" s="254"/>
      <c r="U115" s="646"/>
      <c r="V115" s="646"/>
      <c r="W115" s="114"/>
      <c r="X115" s="254"/>
      <c r="Y115" s="224" t="str">
        <f t="shared" si="63"/>
        <v xml:space="preserve"> </v>
      </c>
      <c r="Z115" s="579"/>
      <c r="AA115" s="704"/>
      <c r="AB115" s="119"/>
      <c r="AC115" s="224" t="str">
        <f t="shared" si="114"/>
        <v xml:space="preserve"> </v>
      </c>
      <c r="AD115" s="115"/>
      <c r="AE115" s="253"/>
      <c r="AF115" s="704"/>
      <c r="AG115" s="727"/>
      <c r="AH115" s="727"/>
      <c r="AI115" s="727"/>
      <c r="AJ115" s="727"/>
      <c r="AK115" s="591"/>
      <c r="AL115" s="727"/>
      <c r="AM115" s="727"/>
      <c r="AN115" s="727"/>
      <c r="AO115" s="727"/>
      <c r="AP115" s="727"/>
      <c r="AQ115" s="727"/>
      <c r="AR115" s="727"/>
      <c r="AS115" s="727"/>
      <c r="AT115" s="727"/>
      <c r="AU115" s="727"/>
      <c r="AV115" s="727"/>
      <c r="AW115" s="727"/>
      <c r="AX115" s="727"/>
      <c r="AY115" s="727"/>
      <c r="AZ115" s="727"/>
      <c r="BA115" s="727"/>
      <c r="BB115" s="727"/>
      <c r="BC115" s="821"/>
      <c r="BD115" s="727"/>
      <c r="BE115" s="727"/>
      <c r="BF115" s="727"/>
      <c r="BG115" s="727"/>
      <c r="BH115" s="727"/>
      <c r="BI115" s="727"/>
      <c r="BJ115" s="727"/>
      <c r="BK115" s="727"/>
      <c r="BL115" s="821"/>
      <c r="BM115" s="727"/>
      <c r="BN115" s="727"/>
      <c r="BO115" s="727"/>
      <c r="BP115" s="727"/>
      <c r="BQ115" s="727"/>
      <c r="BR115" s="821"/>
      <c r="BS115" s="727"/>
      <c r="BT115" s="727"/>
      <c r="BU115" s="727"/>
      <c r="BV115" s="591"/>
      <c r="BW115" s="224" t="str">
        <f t="shared" si="115"/>
        <v xml:space="preserve"> </v>
      </c>
      <c r="BX115" s="471">
        <f t="shared" si="99"/>
        <v>24</v>
      </c>
      <c r="BY115" s="117"/>
      <c r="BZ115" s="117"/>
      <c r="CA115" s="117"/>
      <c r="CB115" s="117"/>
      <c r="CC115" s="117"/>
      <c r="CD115" s="461"/>
      <c r="CE115" s="236"/>
      <c r="CF115" s="224" t="str">
        <f t="shared" si="66"/>
        <v xml:space="preserve"> </v>
      </c>
      <c r="CG115" s="116"/>
      <c r="CH115" s="117"/>
      <c r="CI115" s="117"/>
      <c r="CJ115" s="117"/>
      <c r="CK115" s="472"/>
      <c r="CL115" s="472"/>
      <c r="CM115" s="472"/>
      <c r="CN115" s="472"/>
      <c r="CO115" s="117"/>
      <c r="CP115" s="253"/>
      <c r="CQ115" s="120"/>
      <c r="CR115" s="224" t="str" cm="1">
        <f t="array" ref="CR115">IF(AND(SUM(COUNTIF(CG115:CM115,{"*不明*","*その他*"})+COUNTIF(CO115:CP115,{"*不明*","*その他*"}))&gt;0,CQ115=""),"その他・不明の場合,10)具体的内容、理由を記入",IF(OR(AND(CI115=CI$65,COUNTA(CJ115:CM115)&lt;4),AND(OR(CI115=CI$63,CI115=CI$64,CI115=CI$66,CI115=CI$67,CI115=CI$68,CI115=""),COUNTA(CJ115:CM115)&gt;0)),"3)介護保険認定済→要介護度、認知症自立度、寝たきり度、介護保険サービス記入",IF(OR(AND(OR(CM115=CM$63,CM115=CM$64),CN115=""),AND(OR(CM115=CM$65,CM115=CM$66),CN115&lt;&gt;"")),"7)介護保険サービス受けている/過去受けていた→具体的内容記入"," ")))</f>
        <v xml:space="preserve"> </v>
      </c>
      <c r="CS115" s="224" t="str">
        <f t="shared" si="116"/>
        <v xml:space="preserve"> </v>
      </c>
      <c r="CT115" s="116"/>
      <c r="CU115" s="253"/>
      <c r="CV115" s="117"/>
      <c r="CW115" s="117"/>
      <c r="CX115" s="253"/>
      <c r="CY115" s="117"/>
      <c r="CZ115" s="117"/>
      <c r="DA115" s="253"/>
      <c r="DB115" s="117"/>
      <c r="DC115" s="224" t="str">
        <f t="shared" si="100"/>
        <v xml:space="preserve"> </v>
      </c>
      <c r="DD115" s="224" t="str">
        <f t="shared" si="101"/>
        <v xml:space="preserve"> </v>
      </c>
      <c r="DE115" s="224" t="str">
        <f t="shared" si="117"/>
        <v xml:space="preserve"> </v>
      </c>
      <c r="DF115" s="121"/>
      <c r="DG115" s="114"/>
      <c r="DH115" s="704"/>
      <c r="DI115" s="119"/>
      <c r="DJ115" s="187"/>
      <c r="DK115" s="254"/>
      <c r="DL115" s="224" t="str">
        <f t="shared" si="118"/>
        <v xml:space="preserve"> </v>
      </c>
      <c r="DM115" s="224" t="str">
        <f t="shared" si="119"/>
        <v xml:space="preserve"> </v>
      </c>
      <c r="DN115" s="474"/>
      <c r="DO115" s="117"/>
      <c r="DP115" s="117"/>
      <c r="DQ115" s="117"/>
      <c r="DR115" s="117"/>
      <c r="DS115" s="117"/>
      <c r="DT115" s="254"/>
      <c r="DU115" s="476"/>
      <c r="DV115" s="224" t="str">
        <f t="shared" si="120"/>
        <v xml:space="preserve"> </v>
      </c>
      <c r="DW115" s="115"/>
      <c r="DX115" s="470"/>
      <c r="DY115" s="117"/>
      <c r="DZ115" s="704"/>
      <c r="EA115" s="224" t="str">
        <f t="shared" si="121"/>
        <v xml:space="preserve"> </v>
      </c>
      <c r="EB115" s="906"/>
      <c r="EC115" s="904"/>
      <c r="ED115" s="904"/>
      <c r="EE115" s="904"/>
      <c r="EF115" s="904"/>
      <c r="EG115" s="904"/>
      <c r="EH115" s="904"/>
      <c r="EI115" s="904"/>
      <c r="EJ115" s="904"/>
      <c r="EK115" s="905"/>
      <c r="EL115" s="80"/>
      <c r="EM115" s="224" t="str">
        <f t="shared" si="102"/>
        <v xml:space="preserve"> </v>
      </c>
      <c r="EN115" s="224" t="str">
        <f t="shared" si="122"/>
        <v xml:space="preserve"> </v>
      </c>
      <c r="EO115" s="115"/>
      <c r="EP115" s="1050"/>
      <c r="EQ115" s="253"/>
      <c r="ER115" s="117"/>
      <c r="ES115" s="1258">
        <f t="shared" si="103"/>
        <v>24</v>
      </c>
      <c r="ET115" s="224" t="str">
        <f t="shared" si="104"/>
        <v xml:space="preserve"> </v>
      </c>
      <c r="EU115" s="477" t="str">
        <f t="shared" si="105"/>
        <v/>
      </c>
      <c r="EV115" s="1334" t="str">
        <f t="shared" si="76"/>
        <v xml:space="preserve"> </v>
      </c>
      <c r="EW115" s="1332" t="str">
        <f t="shared" si="166"/>
        <v/>
      </c>
      <c r="EX115" s="1275" t="str">
        <f t="shared" si="148"/>
        <v/>
      </c>
      <c r="EY115" s="1275" t="str">
        <f t="shared" si="149"/>
        <v/>
      </c>
      <c r="EZ115" s="1275" t="str">
        <f t="shared" si="150"/>
        <v/>
      </c>
      <c r="FA115" s="1275" t="str">
        <f t="shared" si="151"/>
        <v/>
      </c>
      <c r="FB115" s="1275" t="str">
        <f t="shared" si="152"/>
        <v/>
      </c>
      <c r="FC115" s="1333" t="str">
        <f t="shared" si="153"/>
        <v/>
      </c>
      <c r="FE115" s="1234" t="str">
        <f t="shared" si="154"/>
        <v xml:space="preserve"> </v>
      </c>
      <c r="FF115" s="1234" t="str">
        <f t="shared" si="155"/>
        <v xml:space="preserve"> </v>
      </c>
      <c r="FG115" s="1234" t="str">
        <f t="shared" si="156"/>
        <v xml:space="preserve"> </v>
      </c>
      <c r="FH115" s="1234" t="str">
        <f t="shared" si="157"/>
        <v xml:space="preserve"> </v>
      </c>
      <c r="FI115" s="1234" t="str">
        <f t="shared" si="127"/>
        <v xml:space="preserve"> </v>
      </c>
      <c r="FJ115" s="1234" t="str">
        <f t="shared" si="158"/>
        <v xml:space="preserve"> </v>
      </c>
      <c r="FK115" s="1234">
        <f t="shared" si="129"/>
        <v>0</v>
      </c>
      <c r="FL115" s="1227"/>
      <c r="FM115" s="1234" t="str">
        <f t="shared" si="130"/>
        <v xml:space="preserve"> </v>
      </c>
      <c r="FN115" s="1234" t="str">
        <f t="shared" si="131"/>
        <v xml:space="preserve"> </v>
      </c>
      <c r="FO115" s="1234" t="str">
        <f t="shared" si="159"/>
        <v xml:space="preserve"> </v>
      </c>
      <c r="FP115" s="1234" t="str">
        <f t="shared" si="160"/>
        <v xml:space="preserve"> </v>
      </c>
      <c r="FQ115" s="1234" t="str">
        <f t="shared" si="132"/>
        <v xml:space="preserve"> </v>
      </c>
      <c r="FR115" s="1234" t="str">
        <f t="shared" si="161"/>
        <v xml:space="preserve"> </v>
      </c>
      <c r="FS115" s="1234">
        <f t="shared" si="167"/>
        <v>0</v>
      </c>
      <c r="FT115" s="1227"/>
      <c r="FU115" s="1234" t="str">
        <f t="shared" si="162"/>
        <v xml:space="preserve"> </v>
      </c>
      <c r="FV115" s="1234" t="str">
        <f t="shared" si="163"/>
        <v xml:space="preserve"> </v>
      </c>
      <c r="FW115" s="1234" t="str">
        <f t="shared" si="164"/>
        <v xml:space="preserve"> </v>
      </c>
      <c r="FX115" s="1234" t="str">
        <f t="shared" si="133"/>
        <v xml:space="preserve"> </v>
      </c>
      <c r="FY115" s="1234" t="str">
        <f t="shared" si="134"/>
        <v xml:space="preserve"> </v>
      </c>
      <c r="FZ115" s="1234" t="str">
        <f t="shared" si="165"/>
        <v xml:space="preserve"> </v>
      </c>
      <c r="GA115" s="1234">
        <f t="shared" si="135"/>
        <v>0</v>
      </c>
      <c r="GB115" s="1227"/>
      <c r="GC115" s="1234" t="str">
        <f t="shared" si="136"/>
        <v xml:space="preserve"> </v>
      </c>
      <c r="GD115" s="1234" t="str">
        <f t="shared" si="137"/>
        <v xml:space="preserve"> </v>
      </c>
      <c r="GE115" s="1234" t="str">
        <f t="shared" si="138"/>
        <v xml:space="preserve"> </v>
      </c>
      <c r="GF115" s="1234" t="str">
        <f t="shared" si="139"/>
        <v xml:space="preserve"> </v>
      </c>
      <c r="GG115" s="1234" t="str">
        <f t="shared" si="140"/>
        <v xml:space="preserve"> </v>
      </c>
      <c r="GH115" s="1234" t="str">
        <f t="shared" si="141"/>
        <v xml:space="preserve"> </v>
      </c>
      <c r="GI115" s="1234" t="str">
        <f t="shared" si="142"/>
        <v xml:space="preserve"> </v>
      </c>
      <c r="GJ115" s="1234" t="str">
        <f t="shared" si="143"/>
        <v xml:space="preserve"> </v>
      </c>
      <c r="GK115" s="1234" t="str">
        <f t="shared" si="144"/>
        <v xml:space="preserve"> </v>
      </c>
      <c r="GL115" s="1234" t="str">
        <f t="shared" si="145"/>
        <v xml:space="preserve"> </v>
      </c>
      <c r="GM115" s="1234" t="str">
        <f t="shared" si="146"/>
        <v xml:space="preserve"> </v>
      </c>
      <c r="GN115" s="1234">
        <f t="shared" si="147"/>
        <v>0</v>
      </c>
    </row>
    <row r="116" spans="1:196" s="100" customFormat="1" ht="27" customHeight="1" thickTop="1" thickBot="1">
      <c r="A116" s="1208">
        <f>【A票】【D票】!$D$10</f>
        <v>0</v>
      </c>
      <c r="B116" s="1212">
        <f>【A票】【D票】!$H$10</f>
        <v>0</v>
      </c>
      <c r="C116" s="1213" t="str">
        <f>【A票】【D票】!$K$10</f>
        <v xml:space="preserve"> </v>
      </c>
      <c r="D116" s="1214">
        <f t="shared" si="98"/>
        <v>25</v>
      </c>
      <c r="E116" s="914"/>
      <c r="F116" s="467"/>
      <c r="G116" s="468"/>
      <c r="H116" s="224" t="str">
        <f t="shared" si="62"/>
        <v xml:space="preserve"> </v>
      </c>
      <c r="I116" s="704"/>
      <c r="J116" s="117"/>
      <c r="K116" s="117"/>
      <c r="L116" s="117"/>
      <c r="M116" s="117"/>
      <c r="N116" s="117"/>
      <c r="O116" s="117"/>
      <c r="P116" s="117"/>
      <c r="Q116" s="117"/>
      <c r="R116" s="117"/>
      <c r="S116" s="117"/>
      <c r="T116" s="254"/>
      <c r="U116" s="646"/>
      <c r="V116" s="646"/>
      <c r="W116" s="114"/>
      <c r="X116" s="254"/>
      <c r="Y116" s="224" t="str">
        <f t="shared" si="63"/>
        <v xml:space="preserve"> </v>
      </c>
      <c r="Z116" s="579"/>
      <c r="AA116" s="704"/>
      <c r="AB116" s="119"/>
      <c r="AC116" s="224" t="str">
        <f t="shared" si="114"/>
        <v xml:space="preserve"> </v>
      </c>
      <c r="AD116" s="115"/>
      <c r="AE116" s="253"/>
      <c r="AF116" s="704"/>
      <c r="AG116" s="727"/>
      <c r="AH116" s="727"/>
      <c r="AI116" s="727"/>
      <c r="AJ116" s="727"/>
      <c r="AK116" s="591"/>
      <c r="AL116" s="727"/>
      <c r="AM116" s="727"/>
      <c r="AN116" s="727"/>
      <c r="AO116" s="727"/>
      <c r="AP116" s="727"/>
      <c r="AQ116" s="727"/>
      <c r="AR116" s="727"/>
      <c r="AS116" s="727"/>
      <c r="AT116" s="727"/>
      <c r="AU116" s="727"/>
      <c r="AV116" s="727"/>
      <c r="AW116" s="727"/>
      <c r="AX116" s="727"/>
      <c r="AY116" s="727"/>
      <c r="AZ116" s="727"/>
      <c r="BA116" s="727"/>
      <c r="BB116" s="727"/>
      <c r="BC116" s="821"/>
      <c r="BD116" s="727"/>
      <c r="BE116" s="727"/>
      <c r="BF116" s="727"/>
      <c r="BG116" s="727"/>
      <c r="BH116" s="727"/>
      <c r="BI116" s="727"/>
      <c r="BJ116" s="727"/>
      <c r="BK116" s="727"/>
      <c r="BL116" s="821"/>
      <c r="BM116" s="727"/>
      <c r="BN116" s="727"/>
      <c r="BO116" s="727"/>
      <c r="BP116" s="727"/>
      <c r="BQ116" s="727"/>
      <c r="BR116" s="821"/>
      <c r="BS116" s="727"/>
      <c r="BT116" s="727"/>
      <c r="BU116" s="727"/>
      <c r="BV116" s="591"/>
      <c r="BW116" s="224" t="str">
        <f t="shared" si="115"/>
        <v xml:space="preserve"> </v>
      </c>
      <c r="BX116" s="471">
        <f t="shared" si="99"/>
        <v>25</v>
      </c>
      <c r="BY116" s="117"/>
      <c r="BZ116" s="117"/>
      <c r="CA116" s="117"/>
      <c r="CB116" s="117"/>
      <c r="CC116" s="117"/>
      <c r="CD116" s="461"/>
      <c r="CE116" s="236"/>
      <c r="CF116" s="224" t="str">
        <f t="shared" si="66"/>
        <v xml:space="preserve"> </v>
      </c>
      <c r="CG116" s="116"/>
      <c r="CH116" s="117"/>
      <c r="CI116" s="117"/>
      <c r="CJ116" s="117"/>
      <c r="CK116" s="472"/>
      <c r="CL116" s="472"/>
      <c r="CM116" s="472"/>
      <c r="CN116" s="472"/>
      <c r="CO116" s="117"/>
      <c r="CP116" s="253"/>
      <c r="CQ116" s="120"/>
      <c r="CR116" s="224" t="str" cm="1">
        <f t="array" ref="CR116">IF(AND(SUM(COUNTIF(CG116:CM116,{"*不明*","*その他*"})+COUNTIF(CO116:CP116,{"*不明*","*その他*"}))&gt;0,CQ116=""),"その他・不明の場合,10)具体的内容、理由を記入",IF(OR(AND(CI116=CI$65,COUNTA(CJ116:CM116)&lt;4),AND(OR(CI116=CI$63,CI116=CI$64,CI116=CI$66,CI116=CI$67,CI116=CI$68,CI116=""),COUNTA(CJ116:CM116)&gt;0)),"3)介護保険認定済→要介護度、認知症自立度、寝たきり度、介護保険サービス記入",IF(OR(AND(OR(CM116=CM$63,CM116=CM$64),CN116=""),AND(OR(CM116=CM$65,CM116=CM$66),CN116&lt;&gt;"")),"7)介護保険サービス受けている/過去受けていた→具体的内容記入"," ")))</f>
        <v xml:space="preserve"> </v>
      </c>
      <c r="CS116" s="224" t="str">
        <f t="shared" si="116"/>
        <v xml:space="preserve"> </v>
      </c>
      <c r="CT116" s="116"/>
      <c r="CU116" s="253"/>
      <c r="CV116" s="117"/>
      <c r="CW116" s="117"/>
      <c r="CX116" s="253"/>
      <c r="CY116" s="117"/>
      <c r="CZ116" s="117"/>
      <c r="DA116" s="253"/>
      <c r="DB116" s="117"/>
      <c r="DC116" s="224" t="str">
        <f t="shared" si="100"/>
        <v xml:space="preserve"> </v>
      </c>
      <c r="DD116" s="224" t="str">
        <f t="shared" si="101"/>
        <v xml:space="preserve"> </v>
      </c>
      <c r="DE116" s="224" t="str">
        <f t="shared" si="117"/>
        <v xml:space="preserve"> </v>
      </c>
      <c r="DF116" s="121"/>
      <c r="DG116" s="114"/>
      <c r="DH116" s="704"/>
      <c r="DI116" s="119"/>
      <c r="DJ116" s="187"/>
      <c r="DK116" s="254"/>
      <c r="DL116" s="224" t="str">
        <f t="shared" si="118"/>
        <v xml:space="preserve"> </v>
      </c>
      <c r="DM116" s="224" t="str">
        <f t="shared" si="119"/>
        <v xml:space="preserve"> </v>
      </c>
      <c r="DN116" s="474"/>
      <c r="DO116" s="117"/>
      <c r="DP116" s="117"/>
      <c r="DQ116" s="117"/>
      <c r="DR116" s="117"/>
      <c r="DS116" s="117"/>
      <c r="DT116" s="254"/>
      <c r="DU116" s="476"/>
      <c r="DV116" s="224" t="str">
        <f t="shared" si="120"/>
        <v xml:space="preserve"> </v>
      </c>
      <c r="DW116" s="115"/>
      <c r="DX116" s="470"/>
      <c r="DY116" s="117"/>
      <c r="DZ116" s="704"/>
      <c r="EA116" s="224" t="str">
        <f t="shared" si="121"/>
        <v xml:space="preserve"> </v>
      </c>
      <c r="EB116" s="906"/>
      <c r="EC116" s="904"/>
      <c r="ED116" s="904"/>
      <c r="EE116" s="904"/>
      <c r="EF116" s="904"/>
      <c r="EG116" s="904"/>
      <c r="EH116" s="904"/>
      <c r="EI116" s="904"/>
      <c r="EJ116" s="904"/>
      <c r="EK116" s="905"/>
      <c r="EL116" s="80"/>
      <c r="EM116" s="224" t="str">
        <f t="shared" si="102"/>
        <v xml:space="preserve"> </v>
      </c>
      <c r="EN116" s="224" t="str">
        <f t="shared" si="122"/>
        <v xml:space="preserve"> </v>
      </c>
      <c r="EO116" s="115"/>
      <c r="EP116" s="1050"/>
      <c r="EQ116" s="253"/>
      <c r="ER116" s="117"/>
      <c r="ES116" s="1258">
        <f t="shared" si="103"/>
        <v>25</v>
      </c>
      <c r="ET116" s="224" t="str">
        <f t="shared" si="104"/>
        <v xml:space="preserve"> </v>
      </c>
      <c r="EU116" s="477" t="str">
        <f t="shared" si="105"/>
        <v/>
      </c>
      <c r="EV116" s="1334" t="str">
        <f t="shared" si="76"/>
        <v xml:space="preserve"> </v>
      </c>
      <c r="EW116" s="1332" t="str">
        <f t="shared" si="166"/>
        <v/>
      </c>
      <c r="EX116" s="1275" t="str">
        <f t="shared" si="148"/>
        <v/>
      </c>
      <c r="EY116" s="1275" t="str">
        <f t="shared" si="149"/>
        <v/>
      </c>
      <c r="EZ116" s="1275" t="str">
        <f t="shared" si="150"/>
        <v/>
      </c>
      <c r="FA116" s="1275" t="str">
        <f t="shared" si="151"/>
        <v/>
      </c>
      <c r="FB116" s="1275" t="str">
        <f t="shared" si="152"/>
        <v/>
      </c>
      <c r="FC116" s="1333" t="str">
        <f t="shared" si="153"/>
        <v/>
      </c>
      <c r="FE116" s="1234" t="str">
        <f t="shared" si="154"/>
        <v xml:space="preserve"> </v>
      </c>
      <c r="FF116" s="1234" t="str">
        <f t="shared" si="155"/>
        <v xml:space="preserve"> </v>
      </c>
      <c r="FG116" s="1234" t="str">
        <f t="shared" si="156"/>
        <v xml:space="preserve"> </v>
      </c>
      <c r="FH116" s="1234" t="str">
        <f t="shared" si="157"/>
        <v xml:space="preserve"> </v>
      </c>
      <c r="FI116" s="1234" t="str">
        <f t="shared" si="127"/>
        <v xml:space="preserve"> </v>
      </c>
      <c r="FJ116" s="1234" t="str">
        <f t="shared" si="158"/>
        <v xml:space="preserve"> </v>
      </c>
      <c r="FK116" s="1234">
        <f t="shared" si="129"/>
        <v>0</v>
      </c>
      <c r="FL116" s="1227"/>
      <c r="FM116" s="1234" t="str">
        <f t="shared" si="130"/>
        <v xml:space="preserve"> </v>
      </c>
      <c r="FN116" s="1234" t="str">
        <f t="shared" si="131"/>
        <v xml:space="preserve"> </v>
      </c>
      <c r="FO116" s="1234" t="str">
        <f t="shared" si="159"/>
        <v xml:space="preserve"> </v>
      </c>
      <c r="FP116" s="1234" t="str">
        <f t="shared" si="160"/>
        <v xml:space="preserve"> </v>
      </c>
      <c r="FQ116" s="1234" t="str">
        <f t="shared" si="132"/>
        <v xml:space="preserve"> </v>
      </c>
      <c r="FR116" s="1234" t="str">
        <f t="shared" si="161"/>
        <v xml:space="preserve"> </v>
      </c>
      <c r="FS116" s="1234">
        <f t="shared" si="167"/>
        <v>0</v>
      </c>
      <c r="FT116" s="1227"/>
      <c r="FU116" s="1234" t="str">
        <f t="shared" si="162"/>
        <v xml:space="preserve"> </v>
      </c>
      <c r="FV116" s="1234" t="str">
        <f t="shared" si="163"/>
        <v xml:space="preserve"> </v>
      </c>
      <c r="FW116" s="1234" t="str">
        <f t="shared" si="164"/>
        <v xml:space="preserve"> </v>
      </c>
      <c r="FX116" s="1234" t="str">
        <f t="shared" si="133"/>
        <v xml:space="preserve"> </v>
      </c>
      <c r="FY116" s="1234" t="str">
        <f t="shared" si="134"/>
        <v xml:space="preserve"> </v>
      </c>
      <c r="FZ116" s="1234" t="str">
        <f t="shared" si="165"/>
        <v xml:space="preserve"> </v>
      </c>
      <c r="GA116" s="1234">
        <f t="shared" si="135"/>
        <v>0</v>
      </c>
      <c r="GB116" s="1227"/>
      <c r="GC116" s="1234" t="str">
        <f t="shared" si="136"/>
        <v xml:space="preserve"> </v>
      </c>
      <c r="GD116" s="1234" t="str">
        <f t="shared" si="137"/>
        <v xml:space="preserve"> </v>
      </c>
      <c r="GE116" s="1234" t="str">
        <f t="shared" si="138"/>
        <v xml:space="preserve"> </v>
      </c>
      <c r="GF116" s="1234" t="str">
        <f t="shared" si="139"/>
        <v xml:space="preserve"> </v>
      </c>
      <c r="GG116" s="1234" t="str">
        <f t="shared" si="140"/>
        <v xml:space="preserve"> </v>
      </c>
      <c r="GH116" s="1234" t="str">
        <f t="shared" si="141"/>
        <v xml:space="preserve"> </v>
      </c>
      <c r="GI116" s="1234" t="str">
        <f t="shared" si="142"/>
        <v xml:space="preserve"> </v>
      </c>
      <c r="GJ116" s="1234" t="str">
        <f t="shared" si="143"/>
        <v xml:space="preserve"> </v>
      </c>
      <c r="GK116" s="1234" t="str">
        <f t="shared" si="144"/>
        <v xml:space="preserve"> </v>
      </c>
      <c r="GL116" s="1234" t="str">
        <f t="shared" si="145"/>
        <v xml:space="preserve"> </v>
      </c>
      <c r="GM116" s="1234" t="str">
        <f t="shared" si="146"/>
        <v xml:space="preserve"> </v>
      </c>
      <c r="GN116" s="1234">
        <f t="shared" si="147"/>
        <v>0</v>
      </c>
    </row>
    <row r="117" spans="1:196" s="100" customFormat="1" ht="27" customHeight="1" thickTop="1" thickBot="1">
      <c r="A117" s="1208">
        <f>【A票】【D票】!$D$10</f>
        <v>0</v>
      </c>
      <c r="B117" s="1212">
        <f>【A票】【D票】!$H$10</f>
        <v>0</v>
      </c>
      <c r="C117" s="1213" t="str">
        <f>【A票】【D票】!$K$10</f>
        <v xml:space="preserve"> </v>
      </c>
      <c r="D117" s="1214">
        <f t="shared" si="98"/>
        <v>26</v>
      </c>
      <c r="E117" s="914"/>
      <c r="F117" s="467"/>
      <c r="G117" s="469"/>
      <c r="H117" s="224" t="str">
        <f t="shared" si="62"/>
        <v xml:space="preserve"> </v>
      </c>
      <c r="I117" s="704"/>
      <c r="J117" s="117"/>
      <c r="K117" s="117"/>
      <c r="L117" s="117"/>
      <c r="M117" s="117"/>
      <c r="N117" s="117"/>
      <c r="O117" s="117"/>
      <c r="P117" s="117"/>
      <c r="Q117" s="117"/>
      <c r="R117" s="117"/>
      <c r="S117" s="117"/>
      <c r="T117" s="254"/>
      <c r="U117" s="646"/>
      <c r="V117" s="646"/>
      <c r="W117" s="114"/>
      <c r="X117" s="254"/>
      <c r="Y117" s="224" t="str">
        <f t="shared" si="63"/>
        <v xml:space="preserve"> </v>
      </c>
      <c r="Z117" s="579"/>
      <c r="AA117" s="704"/>
      <c r="AB117" s="119"/>
      <c r="AC117" s="224" t="str">
        <f t="shared" si="114"/>
        <v xml:space="preserve"> </v>
      </c>
      <c r="AD117" s="115"/>
      <c r="AE117" s="253"/>
      <c r="AF117" s="704"/>
      <c r="AG117" s="727"/>
      <c r="AH117" s="727"/>
      <c r="AI117" s="727"/>
      <c r="AJ117" s="727"/>
      <c r="AK117" s="591"/>
      <c r="AL117" s="727"/>
      <c r="AM117" s="727"/>
      <c r="AN117" s="727"/>
      <c r="AO117" s="727"/>
      <c r="AP117" s="727"/>
      <c r="AQ117" s="727"/>
      <c r="AR117" s="727"/>
      <c r="AS117" s="727"/>
      <c r="AT117" s="727"/>
      <c r="AU117" s="727"/>
      <c r="AV117" s="727"/>
      <c r="AW117" s="727"/>
      <c r="AX117" s="727"/>
      <c r="AY117" s="727"/>
      <c r="AZ117" s="727"/>
      <c r="BA117" s="727"/>
      <c r="BB117" s="727"/>
      <c r="BC117" s="821"/>
      <c r="BD117" s="727"/>
      <c r="BE117" s="727"/>
      <c r="BF117" s="727"/>
      <c r="BG117" s="727"/>
      <c r="BH117" s="727"/>
      <c r="BI117" s="727"/>
      <c r="BJ117" s="727"/>
      <c r="BK117" s="727"/>
      <c r="BL117" s="821"/>
      <c r="BM117" s="727"/>
      <c r="BN117" s="727"/>
      <c r="BO117" s="727"/>
      <c r="BP117" s="727"/>
      <c r="BQ117" s="727"/>
      <c r="BR117" s="821"/>
      <c r="BS117" s="727"/>
      <c r="BT117" s="727"/>
      <c r="BU117" s="727"/>
      <c r="BV117" s="591"/>
      <c r="BW117" s="224" t="str">
        <f t="shared" si="115"/>
        <v xml:space="preserve"> </v>
      </c>
      <c r="BX117" s="471">
        <f t="shared" si="99"/>
        <v>26</v>
      </c>
      <c r="BY117" s="117"/>
      <c r="BZ117" s="117"/>
      <c r="CA117" s="117"/>
      <c r="CB117" s="117"/>
      <c r="CC117" s="117"/>
      <c r="CD117" s="461"/>
      <c r="CE117" s="236"/>
      <c r="CF117" s="224" t="str">
        <f t="shared" si="66"/>
        <v xml:space="preserve"> </v>
      </c>
      <c r="CG117" s="116"/>
      <c r="CH117" s="117"/>
      <c r="CI117" s="117"/>
      <c r="CJ117" s="117"/>
      <c r="CK117" s="472"/>
      <c r="CL117" s="472"/>
      <c r="CM117" s="472"/>
      <c r="CN117" s="472"/>
      <c r="CO117" s="117"/>
      <c r="CP117" s="253"/>
      <c r="CQ117" s="120"/>
      <c r="CR117" s="224" t="str" cm="1">
        <f t="array" ref="CR117">IF(AND(SUM(COUNTIF(CG117:CM117,{"*不明*","*その他*"})+COUNTIF(CO117:CP117,{"*不明*","*その他*"}))&gt;0,CQ117=""),"その他・不明の場合,10)具体的内容、理由を記入",IF(OR(AND(CI117=CI$65,COUNTA(CJ117:CM117)&lt;4),AND(OR(CI117=CI$63,CI117=CI$64,CI117=CI$66,CI117=CI$67,CI117=CI$68,CI117=""),COUNTA(CJ117:CM117)&gt;0)),"3)介護保険認定済→要介護度、認知症自立度、寝たきり度、介護保険サービス記入",IF(OR(AND(OR(CM117=CM$63,CM117=CM$64),CN117=""),AND(OR(CM117=CM$65,CM117=CM$66),CN117&lt;&gt;"")),"7)介護保険サービス受けている/過去受けていた→具体的内容記入"," ")))</f>
        <v xml:space="preserve"> </v>
      </c>
      <c r="CS117" s="224" t="str">
        <f t="shared" si="116"/>
        <v xml:space="preserve"> </v>
      </c>
      <c r="CT117" s="116"/>
      <c r="CU117" s="253"/>
      <c r="CV117" s="117"/>
      <c r="CW117" s="117"/>
      <c r="CX117" s="253"/>
      <c r="CY117" s="117"/>
      <c r="CZ117" s="117"/>
      <c r="DA117" s="253"/>
      <c r="DB117" s="117"/>
      <c r="DC117" s="224" t="str">
        <f t="shared" si="100"/>
        <v xml:space="preserve"> </v>
      </c>
      <c r="DD117" s="224" t="str">
        <f t="shared" si="101"/>
        <v xml:space="preserve"> </v>
      </c>
      <c r="DE117" s="224" t="str">
        <f t="shared" si="117"/>
        <v xml:space="preserve"> </v>
      </c>
      <c r="DF117" s="121"/>
      <c r="DG117" s="114"/>
      <c r="DH117" s="704"/>
      <c r="DI117" s="119"/>
      <c r="DJ117" s="187"/>
      <c r="DK117" s="254"/>
      <c r="DL117" s="224" t="str">
        <f t="shared" si="118"/>
        <v xml:space="preserve"> </v>
      </c>
      <c r="DM117" s="224" t="str">
        <f t="shared" si="119"/>
        <v xml:space="preserve"> </v>
      </c>
      <c r="DN117" s="474"/>
      <c r="DO117" s="117"/>
      <c r="DP117" s="117"/>
      <c r="DQ117" s="117"/>
      <c r="DR117" s="117"/>
      <c r="DS117" s="117"/>
      <c r="DT117" s="254"/>
      <c r="DU117" s="476"/>
      <c r="DV117" s="224" t="str">
        <f t="shared" si="120"/>
        <v xml:space="preserve"> </v>
      </c>
      <c r="DW117" s="115"/>
      <c r="DX117" s="470"/>
      <c r="DY117" s="117"/>
      <c r="DZ117" s="704"/>
      <c r="EA117" s="224" t="str">
        <f t="shared" si="121"/>
        <v xml:space="preserve"> </v>
      </c>
      <c r="EB117" s="906"/>
      <c r="EC117" s="904"/>
      <c r="ED117" s="904"/>
      <c r="EE117" s="904"/>
      <c r="EF117" s="904"/>
      <c r="EG117" s="904"/>
      <c r="EH117" s="904"/>
      <c r="EI117" s="904"/>
      <c r="EJ117" s="904"/>
      <c r="EK117" s="905"/>
      <c r="EL117" s="80"/>
      <c r="EM117" s="224" t="str">
        <f t="shared" si="102"/>
        <v xml:space="preserve"> </v>
      </c>
      <c r="EN117" s="224" t="str">
        <f t="shared" si="122"/>
        <v xml:space="preserve"> </v>
      </c>
      <c r="EO117" s="115"/>
      <c r="EP117" s="1050"/>
      <c r="EQ117" s="253"/>
      <c r="ER117" s="117"/>
      <c r="ES117" s="1258">
        <f t="shared" si="103"/>
        <v>26</v>
      </c>
      <c r="ET117" s="224" t="str">
        <f t="shared" si="104"/>
        <v xml:space="preserve"> </v>
      </c>
      <c r="EU117" s="477" t="str">
        <f t="shared" si="105"/>
        <v/>
      </c>
      <c r="EV117" s="1334" t="str">
        <f t="shared" si="76"/>
        <v xml:space="preserve"> </v>
      </c>
      <c r="EW117" s="1332" t="str">
        <f t="shared" si="166"/>
        <v/>
      </c>
      <c r="EX117" s="1275" t="str">
        <f t="shared" si="148"/>
        <v/>
      </c>
      <c r="EY117" s="1275" t="str">
        <f t="shared" si="149"/>
        <v/>
      </c>
      <c r="EZ117" s="1275" t="str">
        <f t="shared" si="150"/>
        <v/>
      </c>
      <c r="FA117" s="1275" t="str">
        <f t="shared" si="151"/>
        <v/>
      </c>
      <c r="FB117" s="1275" t="str">
        <f t="shared" si="152"/>
        <v/>
      </c>
      <c r="FC117" s="1333" t="str">
        <f t="shared" si="153"/>
        <v/>
      </c>
      <c r="FE117" s="1234" t="str">
        <f t="shared" si="154"/>
        <v xml:space="preserve"> </v>
      </c>
      <c r="FF117" s="1234" t="str">
        <f t="shared" si="155"/>
        <v xml:space="preserve"> </v>
      </c>
      <c r="FG117" s="1234" t="str">
        <f t="shared" si="156"/>
        <v xml:space="preserve"> </v>
      </c>
      <c r="FH117" s="1234" t="str">
        <f t="shared" si="157"/>
        <v xml:space="preserve"> </v>
      </c>
      <c r="FI117" s="1234" t="str">
        <f t="shared" si="127"/>
        <v xml:space="preserve"> </v>
      </c>
      <c r="FJ117" s="1234" t="str">
        <f t="shared" si="158"/>
        <v xml:space="preserve"> </v>
      </c>
      <c r="FK117" s="1234">
        <f t="shared" si="129"/>
        <v>0</v>
      </c>
      <c r="FL117" s="1227"/>
      <c r="FM117" s="1234" t="str">
        <f t="shared" si="130"/>
        <v xml:space="preserve"> </v>
      </c>
      <c r="FN117" s="1234" t="str">
        <f t="shared" si="131"/>
        <v xml:space="preserve"> </v>
      </c>
      <c r="FO117" s="1234" t="str">
        <f t="shared" si="159"/>
        <v xml:space="preserve"> </v>
      </c>
      <c r="FP117" s="1234" t="str">
        <f t="shared" si="160"/>
        <v xml:space="preserve"> </v>
      </c>
      <c r="FQ117" s="1234" t="str">
        <f t="shared" si="132"/>
        <v xml:space="preserve"> </v>
      </c>
      <c r="FR117" s="1234" t="str">
        <f t="shared" si="161"/>
        <v xml:space="preserve"> </v>
      </c>
      <c r="FS117" s="1234">
        <f t="shared" si="167"/>
        <v>0</v>
      </c>
      <c r="FT117" s="1227"/>
      <c r="FU117" s="1234" t="str">
        <f t="shared" si="162"/>
        <v xml:space="preserve"> </v>
      </c>
      <c r="FV117" s="1234" t="str">
        <f t="shared" si="163"/>
        <v xml:space="preserve"> </v>
      </c>
      <c r="FW117" s="1234" t="str">
        <f t="shared" si="164"/>
        <v xml:space="preserve"> </v>
      </c>
      <c r="FX117" s="1234" t="str">
        <f t="shared" si="133"/>
        <v xml:space="preserve"> </v>
      </c>
      <c r="FY117" s="1234" t="str">
        <f t="shared" si="134"/>
        <v xml:space="preserve"> </v>
      </c>
      <c r="FZ117" s="1234" t="str">
        <f t="shared" si="165"/>
        <v xml:space="preserve"> </v>
      </c>
      <c r="GA117" s="1234">
        <f t="shared" si="135"/>
        <v>0</v>
      </c>
      <c r="GB117" s="1227"/>
      <c r="GC117" s="1234" t="str">
        <f t="shared" si="136"/>
        <v xml:space="preserve"> </v>
      </c>
      <c r="GD117" s="1234" t="str">
        <f t="shared" si="137"/>
        <v xml:space="preserve"> </v>
      </c>
      <c r="GE117" s="1234" t="str">
        <f t="shared" si="138"/>
        <v xml:space="preserve"> </v>
      </c>
      <c r="GF117" s="1234" t="str">
        <f t="shared" si="139"/>
        <v xml:space="preserve"> </v>
      </c>
      <c r="GG117" s="1234" t="str">
        <f t="shared" si="140"/>
        <v xml:space="preserve"> </v>
      </c>
      <c r="GH117" s="1234" t="str">
        <f t="shared" si="141"/>
        <v xml:space="preserve"> </v>
      </c>
      <c r="GI117" s="1234" t="str">
        <f t="shared" si="142"/>
        <v xml:space="preserve"> </v>
      </c>
      <c r="GJ117" s="1234" t="str">
        <f t="shared" si="143"/>
        <v xml:space="preserve"> </v>
      </c>
      <c r="GK117" s="1234" t="str">
        <f t="shared" si="144"/>
        <v xml:space="preserve"> </v>
      </c>
      <c r="GL117" s="1234" t="str">
        <f t="shared" si="145"/>
        <v xml:space="preserve"> </v>
      </c>
      <c r="GM117" s="1234" t="str">
        <f t="shared" si="146"/>
        <v xml:space="preserve"> </v>
      </c>
      <c r="GN117" s="1234">
        <f t="shared" si="147"/>
        <v>0</v>
      </c>
    </row>
    <row r="118" spans="1:196" s="100" customFormat="1" ht="27" customHeight="1" thickTop="1" thickBot="1">
      <c r="A118" s="1208">
        <f>【A票】【D票】!$D$10</f>
        <v>0</v>
      </c>
      <c r="B118" s="1212">
        <f>【A票】【D票】!$H$10</f>
        <v>0</v>
      </c>
      <c r="C118" s="1213" t="str">
        <f>【A票】【D票】!$K$10</f>
        <v xml:space="preserve"> </v>
      </c>
      <c r="D118" s="1214">
        <f t="shared" si="98"/>
        <v>27</v>
      </c>
      <c r="E118" s="914"/>
      <c r="F118" s="467"/>
      <c r="G118" s="469"/>
      <c r="H118" s="224" t="str">
        <f t="shared" si="62"/>
        <v xml:space="preserve"> </v>
      </c>
      <c r="I118" s="704"/>
      <c r="J118" s="117"/>
      <c r="K118" s="117"/>
      <c r="L118" s="117"/>
      <c r="M118" s="117"/>
      <c r="N118" s="117"/>
      <c r="O118" s="117"/>
      <c r="P118" s="117"/>
      <c r="Q118" s="117"/>
      <c r="R118" s="117"/>
      <c r="S118" s="117"/>
      <c r="T118" s="254"/>
      <c r="U118" s="646"/>
      <c r="V118" s="646"/>
      <c r="W118" s="114"/>
      <c r="X118" s="254"/>
      <c r="Y118" s="224" t="str">
        <f t="shared" si="63"/>
        <v xml:space="preserve"> </v>
      </c>
      <c r="Z118" s="579"/>
      <c r="AA118" s="704"/>
      <c r="AB118" s="119"/>
      <c r="AC118" s="224" t="str">
        <f t="shared" si="114"/>
        <v xml:space="preserve"> </v>
      </c>
      <c r="AD118" s="115"/>
      <c r="AE118" s="253"/>
      <c r="AF118" s="704"/>
      <c r="AG118" s="727"/>
      <c r="AH118" s="727"/>
      <c r="AI118" s="727"/>
      <c r="AJ118" s="727"/>
      <c r="AK118" s="591"/>
      <c r="AL118" s="727"/>
      <c r="AM118" s="727"/>
      <c r="AN118" s="727"/>
      <c r="AO118" s="727"/>
      <c r="AP118" s="727"/>
      <c r="AQ118" s="727"/>
      <c r="AR118" s="727"/>
      <c r="AS118" s="727"/>
      <c r="AT118" s="727"/>
      <c r="AU118" s="727"/>
      <c r="AV118" s="727"/>
      <c r="AW118" s="727"/>
      <c r="AX118" s="727"/>
      <c r="AY118" s="727"/>
      <c r="AZ118" s="727"/>
      <c r="BA118" s="727"/>
      <c r="BB118" s="727"/>
      <c r="BC118" s="821"/>
      <c r="BD118" s="727"/>
      <c r="BE118" s="727"/>
      <c r="BF118" s="727"/>
      <c r="BG118" s="727"/>
      <c r="BH118" s="727"/>
      <c r="BI118" s="727"/>
      <c r="BJ118" s="727"/>
      <c r="BK118" s="727"/>
      <c r="BL118" s="821"/>
      <c r="BM118" s="727"/>
      <c r="BN118" s="727"/>
      <c r="BO118" s="727"/>
      <c r="BP118" s="727"/>
      <c r="BQ118" s="727"/>
      <c r="BR118" s="821"/>
      <c r="BS118" s="727"/>
      <c r="BT118" s="727"/>
      <c r="BU118" s="727"/>
      <c r="BV118" s="591"/>
      <c r="BW118" s="224" t="str">
        <f t="shared" si="115"/>
        <v xml:space="preserve"> </v>
      </c>
      <c r="BX118" s="471">
        <f t="shared" si="99"/>
        <v>27</v>
      </c>
      <c r="BY118" s="117"/>
      <c r="BZ118" s="117"/>
      <c r="CA118" s="117"/>
      <c r="CB118" s="117"/>
      <c r="CC118" s="117"/>
      <c r="CD118" s="461"/>
      <c r="CE118" s="236"/>
      <c r="CF118" s="224" t="str">
        <f t="shared" si="66"/>
        <v xml:space="preserve"> </v>
      </c>
      <c r="CG118" s="116"/>
      <c r="CH118" s="117"/>
      <c r="CI118" s="117"/>
      <c r="CJ118" s="117"/>
      <c r="CK118" s="472"/>
      <c r="CL118" s="472"/>
      <c r="CM118" s="472"/>
      <c r="CN118" s="472"/>
      <c r="CO118" s="117"/>
      <c r="CP118" s="253"/>
      <c r="CQ118" s="120"/>
      <c r="CR118" s="224" t="str" cm="1">
        <f t="array" ref="CR118">IF(AND(SUM(COUNTIF(CG118:CM118,{"*不明*","*その他*"})+COUNTIF(CO118:CP118,{"*不明*","*その他*"}))&gt;0,CQ118=""),"その他・不明の場合,10)具体的内容、理由を記入",IF(OR(AND(CI118=CI$65,COUNTA(CJ118:CM118)&lt;4),AND(OR(CI118=CI$63,CI118=CI$64,CI118=CI$66,CI118=CI$67,CI118=CI$68,CI118=""),COUNTA(CJ118:CM118)&gt;0)),"3)介護保険認定済→要介護度、認知症自立度、寝たきり度、介護保険サービス記入",IF(OR(AND(OR(CM118=CM$63,CM118=CM$64),CN118=""),AND(OR(CM118=CM$65,CM118=CM$66),CN118&lt;&gt;"")),"7)介護保険サービス受けている/過去受けていた→具体的内容記入"," ")))</f>
        <v xml:space="preserve"> </v>
      </c>
      <c r="CS118" s="224" t="str">
        <f t="shared" si="116"/>
        <v xml:space="preserve"> </v>
      </c>
      <c r="CT118" s="116"/>
      <c r="CU118" s="253"/>
      <c r="CV118" s="117"/>
      <c r="CW118" s="117"/>
      <c r="CX118" s="253"/>
      <c r="CY118" s="117"/>
      <c r="CZ118" s="117"/>
      <c r="DA118" s="253"/>
      <c r="DB118" s="117"/>
      <c r="DC118" s="224" t="str">
        <f t="shared" si="100"/>
        <v xml:space="preserve"> </v>
      </c>
      <c r="DD118" s="224" t="str">
        <f t="shared" si="101"/>
        <v xml:space="preserve"> </v>
      </c>
      <c r="DE118" s="224" t="str">
        <f t="shared" si="117"/>
        <v xml:space="preserve"> </v>
      </c>
      <c r="DF118" s="121"/>
      <c r="DG118" s="114"/>
      <c r="DH118" s="704"/>
      <c r="DI118" s="119"/>
      <c r="DJ118" s="187"/>
      <c r="DK118" s="254"/>
      <c r="DL118" s="224" t="str">
        <f t="shared" si="118"/>
        <v xml:space="preserve"> </v>
      </c>
      <c r="DM118" s="224" t="str">
        <f t="shared" si="119"/>
        <v xml:space="preserve"> </v>
      </c>
      <c r="DN118" s="474"/>
      <c r="DO118" s="117"/>
      <c r="DP118" s="117"/>
      <c r="DQ118" s="117"/>
      <c r="DR118" s="117"/>
      <c r="DS118" s="117"/>
      <c r="DT118" s="254"/>
      <c r="DU118" s="476"/>
      <c r="DV118" s="224" t="str">
        <f t="shared" si="120"/>
        <v xml:space="preserve"> </v>
      </c>
      <c r="DW118" s="115"/>
      <c r="DX118" s="470"/>
      <c r="DY118" s="117"/>
      <c r="DZ118" s="704"/>
      <c r="EA118" s="224" t="str">
        <f t="shared" si="121"/>
        <v xml:space="preserve"> </v>
      </c>
      <c r="EB118" s="906"/>
      <c r="EC118" s="904"/>
      <c r="ED118" s="904"/>
      <c r="EE118" s="904"/>
      <c r="EF118" s="904"/>
      <c r="EG118" s="904"/>
      <c r="EH118" s="904"/>
      <c r="EI118" s="904"/>
      <c r="EJ118" s="904"/>
      <c r="EK118" s="905"/>
      <c r="EL118" s="80"/>
      <c r="EM118" s="224" t="str">
        <f t="shared" si="102"/>
        <v xml:space="preserve"> </v>
      </c>
      <c r="EN118" s="224" t="str">
        <f t="shared" si="122"/>
        <v xml:space="preserve"> </v>
      </c>
      <c r="EO118" s="115"/>
      <c r="EP118" s="1050"/>
      <c r="EQ118" s="253"/>
      <c r="ER118" s="117"/>
      <c r="ES118" s="1258">
        <f t="shared" si="103"/>
        <v>27</v>
      </c>
      <c r="ET118" s="224" t="str">
        <f t="shared" si="104"/>
        <v xml:space="preserve"> </v>
      </c>
      <c r="EU118" s="477" t="str">
        <f t="shared" si="105"/>
        <v/>
      </c>
      <c r="EV118" s="1334" t="str">
        <f t="shared" si="76"/>
        <v xml:space="preserve"> </v>
      </c>
      <c r="EW118" s="1332" t="str">
        <f t="shared" si="166"/>
        <v/>
      </c>
      <c r="EX118" s="1275" t="str">
        <f t="shared" si="148"/>
        <v/>
      </c>
      <c r="EY118" s="1275" t="str">
        <f t="shared" si="149"/>
        <v/>
      </c>
      <c r="EZ118" s="1275" t="str">
        <f t="shared" si="150"/>
        <v/>
      </c>
      <c r="FA118" s="1275" t="str">
        <f t="shared" si="151"/>
        <v/>
      </c>
      <c r="FB118" s="1275" t="str">
        <f t="shared" si="152"/>
        <v/>
      </c>
      <c r="FC118" s="1333" t="str">
        <f t="shared" si="153"/>
        <v/>
      </c>
      <c r="FE118" s="1234" t="str">
        <f t="shared" si="154"/>
        <v xml:space="preserve"> </v>
      </c>
      <c r="FF118" s="1234" t="str">
        <f t="shared" si="155"/>
        <v xml:space="preserve"> </v>
      </c>
      <c r="FG118" s="1234" t="str">
        <f t="shared" si="156"/>
        <v xml:space="preserve"> </v>
      </c>
      <c r="FH118" s="1234" t="str">
        <f t="shared" si="157"/>
        <v xml:space="preserve"> </v>
      </c>
      <c r="FI118" s="1234" t="str">
        <f t="shared" si="127"/>
        <v xml:space="preserve"> </v>
      </c>
      <c r="FJ118" s="1234" t="str">
        <f t="shared" si="158"/>
        <v xml:space="preserve"> </v>
      </c>
      <c r="FK118" s="1234">
        <f t="shared" si="129"/>
        <v>0</v>
      </c>
      <c r="FL118" s="1227"/>
      <c r="FM118" s="1234" t="str">
        <f t="shared" si="130"/>
        <v xml:space="preserve"> </v>
      </c>
      <c r="FN118" s="1234" t="str">
        <f t="shared" si="131"/>
        <v xml:space="preserve"> </v>
      </c>
      <c r="FO118" s="1234" t="str">
        <f t="shared" si="159"/>
        <v xml:space="preserve"> </v>
      </c>
      <c r="FP118" s="1234" t="str">
        <f t="shared" si="160"/>
        <v xml:space="preserve"> </v>
      </c>
      <c r="FQ118" s="1234" t="str">
        <f t="shared" si="132"/>
        <v xml:space="preserve"> </v>
      </c>
      <c r="FR118" s="1234" t="str">
        <f t="shared" si="161"/>
        <v xml:space="preserve"> </v>
      </c>
      <c r="FS118" s="1234">
        <f t="shared" si="167"/>
        <v>0</v>
      </c>
      <c r="FT118" s="1227"/>
      <c r="FU118" s="1234" t="str">
        <f t="shared" si="162"/>
        <v xml:space="preserve"> </v>
      </c>
      <c r="FV118" s="1234" t="str">
        <f t="shared" si="163"/>
        <v xml:space="preserve"> </v>
      </c>
      <c r="FW118" s="1234" t="str">
        <f t="shared" si="164"/>
        <v xml:space="preserve"> </v>
      </c>
      <c r="FX118" s="1234" t="str">
        <f t="shared" si="133"/>
        <v xml:space="preserve"> </v>
      </c>
      <c r="FY118" s="1234" t="str">
        <f t="shared" si="134"/>
        <v xml:space="preserve"> </v>
      </c>
      <c r="FZ118" s="1234" t="str">
        <f t="shared" si="165"/>
        <v xml:space="preserve"> </v>
      </c>
      <c r="GA118" s="1234">
        <f t="shared" si="135"/>
        <v>0</v>
      </c>
      <c r="GB118" s="1227"/>
      <c r="GC118" s="1234" t="str">
        <f t="shared" si="136"/>
        <v xml:space="preserve"> </v>
      </c>
      <c r="GD118" s="1234" t="str">
        <f t="shared" si="137"/>
        <v xml:space="preserve"> </v>
      </c>
      <c r="GE118" s="1234" t="str">
        <f t="shared" si="138"/>
        <v xml:space="preserve"> </v>
      </c>
      <c r="GF118" s="1234" t="str">
        <f t="shared" si="139"/>
        <v xml:space="preserve"> </v>
      </c>
      <c r="GG118" s="1234" t="str">
        <f t="shared" si="140"/>
        <v xml:space="preserve"> </v>
      </c>
      <c r="GH118" s="1234" t="str">
        <f t="shared" si="141"/>
        <v xml:space="preserve"> </v>
      </c>
      <c r="GI118" s="1234" t="str">
        <f t="shared" si="142"/>
        <v xml:space="preserve"> </v>
      </c>
      <c r="GJ118" s="1234" t="str">
        <f t="shared" si="143"/>
        <v xml:space="preserve"> </v>
      </c>
      <c r="GK118" s="1234" t="str">
        <f t="shared" si="144"/>
        <v xml:space="preserve"> </v>
      </c>
      <c r="GL118" s="1234" t="str">
        <f t="shared" si="145"/>
        <v xml:space="preserve"> </v>
      </c>
      <c r="GM118" s="1234" t="str">
        <f t="shared" si="146"/>
        <v xml:space="preserve"> </v>
      </c>
      <c r="GN118" s="1234">
        <f t="shared" si="147"/>
        <v>0</v>
      </c>
    </row>
    <row r="119" spans="1:196" s="100" customFormat="1" ht="27" customHeight="1" thickTop="1" thickBot="1">
      <c r="A119" s="1208">
        <f>【A票】【D票】!$D$10</f>
        <v>0</v>
      </c>
      <c r="B119" s="1212">
        <f>【A票】【D票】!$H$10</f>
        <v>0</v>
      </c>
      <c r="C119" s="1213" t="str">
        <f>【A票】【D票】!$K$10</f>
        <v xml:space="preserve"> </v>
      </c>
      <c r="D119" s="1214">
        <f t="shared" si="98"/>
        <v>28</v>
      </c>
      <c r="E119" s="914"/>
      <c r="F119" s="467"/>
      <c r="G119" s="469"/>
      <c r="H119" s="224" t="str">
        <f t="shared" si="62"/>
        <v xml:space="preserve"> </v>
      </c>
      <c r="I119" s="704"/>
      <c r="J119" s="117"/>
      <c r="K119" s="117"/>
      <c r="L119" s="117"/>
      <c r="M119" s="117"/>
      <c r="N119" s="117"/>
      <c r="O119" s="117"/>
      <c r="P119" s="117"/>
      <c r="Q119" s="117"/>
      <c r="R119" s="117"/>
      <c r="S119" s="117"/>
      <c r="T119" s="254"/>
      <c r="U119" s="646"/>
      <c r="V119" s="646"/>
      <c r="W119" s="114"/>
      <c r="X119" s="254"/>
      <c r="Y119" s="224" t="str">
        <f t="shared" si="63"/>
        <v xml:space="preserve"> </v>
      </c>
      <c r="Z119" s="579"/>
      <c r="AA119" s="704"/>
      <c r="AB119" s="119"/>
      <c r="AC119" s="224" t="str">
        <f t="shared" si="114"/>
        <v xml:space="preserve"> </v>
      </c>
      <c r="AD119" s="115"/>
      <c r="AE119" s="253"/>
      <c r="AF119" s="704"/>
      <c r="AG119" s="727"/>
      <c r="AH119" s="727"/>
      <c r="AI119" s="727"/>
      <c r="AJ119" s="727"/>
      <c r="AK119" s="591"/>
      <c r="AL119" s="727"/>
      <c r="AM119" s="727"/>
      <c r="AN119" s="727"/>
      <c r="AO119" s="727"/>
      <c r="AP119" s="727"/>
      <c r="AQ119" s="727"/>
      <c r="AR119" s="727"/>
      <c r="AS119" s="727"/>
      <c r="AT119" s="727"/>
      <c r="AU119" s="727"/>
      <c r="AV119" s="727"/>
      <c r="AW119" s="727"/>
      <c r="AX119" s="727"/>
      <c r="AY119" s="727"/>
      <c r="AZ119" s="727"/>
      <c r="BA119" s="727"/>
      <c r="BB119" s="727"/>
      <c r="BC119" s="821"/>
      <c r="BD119" s="727"/>
      <c r="BE119" s="727"/>
      <c r="BF119" s="727"/>
      <c r="BG119" s="727"/>
      <c r="BH119" s="727"/>
      <c r="BI119" s="727"/>
      <c r="BJ119" s="727"/>
      <c r="BK119" s="727"/>
      <c r="BL119" s="821"/>
      <c r="BM119" s="727"/>
      <c r="BN119" s="727"/>
      <c r="BO119" s="727"/>
      <c r="BP119" s="727"/>
      <c r="BQ119" s="727"/>
      <c r="BR119" s="821"/>
      <c r="BS119" s="727"/>
      <c r="BT119" s="727"/>
      <c r="BU119" s="727"/>
      <c r="BV119" s="591"/>
      <c r="BW119" s="224" t="str">
        <f t="shared" si="115"/>
        <v xml:space="preserve"> </v>
      </c>
      <c r="BX119" s="471">
        <f t="shared" si="99"/>
        <v>28</v>
      </c>
      <c r="BY119" s="117"/>
      <c r="BZ119" s="117"/>
      <c r="CA119" s="117"/>
      <c r="CB119" s="117"/>
      <c r="CC119" s="117"/>
      <c r="CD119" s="461"/>
      <c r="CE119" s="236"/>
      <c r="CF119" s="224" t="str">
        <f t="shared" si="66"/>
        <v xml:space="preserve"> </v>
      </c>
      <c r="CG119" s="116"/>
      <c r="CH119" s="117"/>
      <c r="CI119" s="117"/>
      <c r="CJ119" s="117"/>
      <c r="CK119" s="472"/>
      <c r="CL119" s="472"/>
      <c r="CM119" s="472"/>
      <c r="CN119" s="472"/>
      <c r="CO119" s="117"/>
      <c r="CP119" s="253"/>
      <c r="CQ119" s="120"/>
      <c r="CR119" s="224" t="str" cm="1">
        <f t="array" ref="CR119">IF(AND(SUM(COUNTIF(CG119:CM119,{"*不明*","*その他*"})+COUNTIF(CO119:CP119,{"*不明*","*その他*"}))&gt;0,CQ119=""),"その他・不明の場合,10)具体的内容、理由を記入",IF(OR(AND(CI119=CI$65,COUNTA(CJ119:CM119)&lt;4),AND(OR(CI119=CI$63,CI119=CI$64,CI119=CI$66,CI119=CI$67,CI119=CI$68,CI119=""),COUNTA(CJ119:CM119)&gt;0)),"3)介護保険認定済→要介護度、認知症自立度、寝たきり度、介護保険サービス記入",IF(OR(AND(OR(CM119=CM$63,CM119=CM$64),CN119=""),AND(OR(CM119=CM$65,CM119=CM$66),CN119&lt;&gt;"")),"7)介護保険サービス受けている/過去受けていた→具体的内容記入"," ")))</f>
        <v xml:space="preserve"> </v>
      </c>
      <c r="CS119" s="224" t="str">
        <f t="shared" si="116"/>
        <v xml:space="preserve"> </v>
      </c>
      <c r="CT119" s="116"/>
      <c r="CU119" s="253"/>
      <c r="CV119" s="117"/>
      <c r="CW119" s="117"/>
      <c r="CX119" s="253"/>
      <c r="CY119" s="117"/>
      <c r="CZ119" s="117"/>
      <c r="DA119" s="253"/>
      <c r="DB119" s="117"/>
      <c r="DC119" s="224" t="str">
        <f t="shared" si="100"/>
        <v xml:space="preserve"> </v>
      </c>
      <c r="DD119" s="224" t="str">
        <f t="shared" si="101"/>
        <v xml:space="preserve"> </v>
      </c>
      <c r="DE119" s="224" t="str">
        <f t="shared" si="117"/>
        <v xml:space="preserve"> </v>
      </c>
      <c r="DF119" s="121"/>
      <c r="DG119" s="114"/>
      <c r="DH119" s="704"/>
      <c r="DI119" s="119"/>
      <c r="DJ119" s="187"/>
      <c r="DK119" s="254"/>
      <c r="DL119" s="224" t="str">
        <f t="shared" si="118"/>
        <v xml:space="preserve"> </v>
      </c>
      <c r="DM119" s="224" t="str">
        <f t="shared" si="119"/>
        <v xml:space="preserve"> </v>
      </c>
      <c r="DN119" s="474"/>
      <c r="DO119" s="117"/>
      <c r="DP119" s="117"/>
      <c r="DQ119" s="117"/>
      <c r="DR119" s="117"/>
      <c r="DS119" s="117"/>
      <c r="DT119" s="254"/>
      <c r="DU119" s="476"/>
      <c r="DV119" s="224" t="str">
        <f t="shared" si="120"/>
        <v xml:space="preserve"> </v>
      </c>
      <c r="DW119" s="115"/>
      <c r="DX119" s="470"/>
      <c r="DY119" s="117"/>
      <c r="DZ119" s="704"/>
      <c r="EA119" s="224" t="str">
        <f t="shared" si="121"/>
        <v xml:space="preserve"> </v>
      </c>
      <c r="EB119" s="906"/>
      <c r="EC119" s="904"/>
      <c r="ED119" s="904"/>
      <c r="EE119" s="904"/>
      <c r="EF119" s="904"/>
      <c r="EG119" s="904"/>
      <c r="EH119" s="904"/>
      <c r="EI119" s="904"/>
      <c r="EJ119" s="904"/>
      <c r="EK119" s="905"/>
      <c r="EL119" s="80"/>
      <c r="EM119" s="224" t="str">
        <f t="shared" si="102"/>
        <v xml:space="preserve"> </v>
      </c>
      <c r="EN119" s="224" t="str">
        <f t="shared" si="122"/>
        <v xml:space="preserve"> </v>
      </c>
      <c r="EO119" s="115"/>
      <c r="EP119" s="1050"/>
      <c r="EQ119" s="253"/>
      <c r="ER119" s="117"/>
      <c r="ES119" s="1258">
        <f t="shared" si="103"/>
        <v>28</v>
      </c>
      <c r="ET119" s="224" t="str">
        <f t="shared" si="104"/>
        <v xml:space="preserve"> </v>
      </c>
      <c r="EU119" s="477" t="str">
        <f t="shared" si="105"/>
        <v/>
      </c>
      <c r="EV119" s="1334" t="str">
        <f t="shared" si="76"/>
        <v xml:space="preserve"> </v>
      </c>
      <c r="EW119" s="1332" t="str">
        <f t="shared" si="166"/>
        <v/>
      </c>
      <c r="EX119" s="1275" t="str">
        <f t="shared" si="148"/>
        <v/>
      </c>
      <c r="EY119" s="1275" t="str">
        <f t="shared" si="149"/>
        <v/>
      </c>
      <c r="EZ119" s="1275" t="str">
        <f t="shared" si="150"/>
        <v/>
      </c>
      <c r="FA119" s="1275" t="str">
        <f t="shared" si="151"/>
        <v/>
      </c>
      <c r="FB119" s="1275" t="str">
        <f t="shared" si="152"/>
        <v/>
      </c>
      <c r="FC119" s="1333" t="str">
        <f t="shared" si="153"/>
        <v/>
      </c>
      <c r="FE119" s="1234" t="str">
        <f t="shared" si="154"/>
        <v xml:space="preserve"> </v>
      </c>
      <c r="FF119" s="1234" t="str">
        <f t="shared" si="155"/>
        <v xml:space="preserve"> </v>
      </c>
      <c r="FG119" s="1234" t="str">
        <f t="shared" si="156"/>
        <v xml:space="preserve"> </v>
      </c>
      <c r="FH119" s="1234" t="str">
        <f t="shared" si="157"/>
        <v xml:space="preserve"> </v>
      </c>
      <c r="FI119" s="1234" t="str">
        <f t="shared" si="127"/>
        <v xml:space="preserve"> </v>
      </c>
      <c r="FJ119" s="1234" t="str">
        <f t="shared" si="158"/>
        <v xml:space="preserve"> </v>
      </c>
      <c r="FK119" s="1234">
        <f t="shared" si="129"/>
        <v>0</v>
      </c>
      <c r="FL119" s="1227"/>
      <c r="FM119" s="1234" t="str">
        <f t="shared" si="130"/>
        <v xml:space="preserve"> </v>
      </c>
      <c r="FN119" s="1234" t="str">
        <f t="shared" si="131"/>
        <v xml:space="preserve"> </v>
      </c>
      <c r="FO119" s="1234" t="str">
        <f t="shared" si="159"/>
        <v xml:space="preserve"> </v>
      </c>
      <c r="FP119" s="1234" t="str">
        <f t="shared" si="160"/>
        <v xml:space="preserve"> </v>
      </c>
      <c r="FQ119" s="1234" t="str">
        <f t="shared" si="132"/>
        <v xml:space="preserve"> </v>
      </c>
      <c r="FR119" s="1234" t="str">
        <f t="shared" si="161"/>
        <v xml:space="preserve"> </v>
      </c>
      <c r="FS119" s="1234">
        <f t="shared" si="167"/>
        <v>0</v>
      </c>
      <c r="FT119" s="1227"/>
      <c r="FU119" s="1234" t="str">
        <f t="shared" si="162"/>
        <v xml:space="preserve"> </v>
      </c>
      <c r="FV119" s="1234" t="str">
        <f t="shared" si="163"/>
        <v xml:space="preserve"> </v>
      </c>
      <c r="FW119" s="1234" t="str">
        <f t="shared" si="164"/>
        <v xml:space="preserve"> </v>
      </c>
      <c r="FX119" s="1234" t="str">
        <f t="shared" si="133"/>
        <v xml:space="preserve"> </v>
      </c>
      <c r="FY119" s="1234" t="str">
        <f t="shared" si="134"/>
        <v xml:space="preserve"> </v>
      </c>
      <c r="FZ119" s="1234" t="str">
        <f t="shared" si="165"/>
        <v xml:space="preserve"> </v>
      </c>
      <c r="GA119" s="1234">
        <f t="shared" si="135"/>
        <v>0</v>
      </c>
      <c r="GB119" s="1227"/>
      <c r="GC119" s="1234" t="str">
        <f t="shared" si="136"/>
        <v xml:space="preserve"> </v>
      </c>
      <c r="GD119" s="1234" t="str">
        <f t="shared" si="137"/>
        <v xml:space="preserve"> </v>
      </c>
      <c r="GE119" s="1234" t="str">
        <f t="shared" si="138"/>
        <v xml:space="preserve"> </v>
      </c>
      <c r="GF119" s="1234" t="str">
        <f t="shared" si="139"/>
        <v xml:space="preserve"> </v>
      </c>
      <c r="GG119" s="1234" t="str">
        <f t="shared" si="140"/>
        <v xml:space="preserve"> </v>
      </c>
      <c r="GH119" s="1234" t="str">
        <f t="shared" si="141"/>
        <v xml:space="preserve"> </v>
      </c>
      <c r="GI119" s="1234" t="str">
        <f t="shared" si="142"/>
        <v xml:space="preserve"> </v>
      </c>
      <c r="GJ119" s="1234" t="str">
        <f t="shared" si="143"/>
        <v xml:space="preserve"> </v>
      </c>
      <c r="GK119" s="1234" t="str">
        <f t="shared" si="144"/>
        <v xml:space="preserve"> </v>
      </c>
      <c r="GL119" s="1234" t="str">
        <f t="shared" si="145"/>
        <v xml:space="preserve"> </v>
      </c>
      <c r="GM119" s="1234" t="str">
        <f t="shared" si="146"/>
        <v xml:space="preserve"> </v>
      </c>
      <c r="GN119" s="1234">
        <f t="shared" si="147"/>
        <v>0</v>
      </c>
    </row>
    <row r="120" spans="1:196" s="100" customFormat="1" ht="27" customHeight="1" thickTop="1" thickBot="1">
      <c r="A120" s="1208">
        <f>【A票】【D票】!$D$10</f>
        <v>0</v>
      </c>
      <c r="B120" s="1212">
        <f>【A票】【D票】!$H$10</f>
        <v>0</v>
      </c>
      <c r="C120" s="1213" t="str">
        <f>【A票】【D票】!$K$10</f>
        <v xml:space="preserve"> </v>
      </c>
      <c r="D120" s="1214">
        <f t="shared" si="98"/>
        <v>29</v>
      </c>
      <c r="E120" s="914"/>
      <c r="F120" s="467"/>
      <c r="G120" s="469"/>
      <c r="H120" s="224" t="str">
        <f t="shared" si="62"/>
        <v xml:space="preserve"> </v>
      </c>
      <c r="I120" s="704"/>
      <c r="J120" s="117"/>
      <c r="K120" s="117"/>
      <c r="L120" s="117"/>
      <c r="M120" s="117"/>
      <c r="N120" s="117"/>
      <c r="O120" s="117"/>
      <c r="P120" s="117"/>
      <c r="Q120" s="117"/>
      <c r="R120" s="117"/>
      <c r="S120" s="117"/>
      <c r="T120" s="254"/>
      <c r="U120" s="646"/>
      <c r="V120" s="646"/>
      <c r="W120" s="114"/>
      <c r="X120" s="254"/>
      <c r="Y120" s="224" t="str">
        <f t="shared" si="63"/>
        <v xml:space="preserve"> </v>
      </c>
      <c r="Z120" s="579"/>
      <c r="AA120" s="704"/>
      <c r="AB120" s="119"/>
      <c r="AC120" s="224" t="str">
        <f t="shared" si="114"/>
        <v xml:space="preserve"> </v>
      </c>
      <c r="AD120" s="115"/>
      <c r="AE120" s="253"/>
      <c r="AF120" s="704"/>
      <c r="AG120" s="727"/>
      <c r="AH120" s="727"/>
      <c r="AI120" s="727"/>
      <c r="AJ120" s="727"/>
      <c r="AK120" s="591"/>
      <c r="AL120" s="727"/>
      <c r="AM120" s="727"/>
      <c r="AN120" s="727"/>
      <c r="AO120" s="727"/>
      <c r="AP120" s="727"/>
      <c r="AQ120" s="727"/>
      <c r="AR120" s="727"/>
      <c r="AS120" s="727"/>
      <c r="AT120" s="727"/>
      <c r="AU120" s="727"/>
      <c r="AV120" s="727"/>
      <c r="AW120" s="727"/>
      <c r="AX120" s="727"/>
      <c r="AY120" s="727"/>
      <c r="AZ120" s="727"/>
      <c r="BA120" s="727"/>
      <c r="BB120" s="727"/>
      <c r="BC120" s="821"/>
      <c r="BD120" s="727"/>
      <c r="BE120" s="727"/>
      <c r="BF120" s="727"/>
      <c r="BG120" s="727"/>
      <c r="BH120" s="727"/>
      <c r="BI120" s="727"/>
      <c r="BJ120" s="727"/>
      <c r="BK120" s="727"/>
      <c r="BL120" s="821"/>
      <c r="BM120" s="727"/>
      <c r="BN120" s="727"/>
      <c r="BO120" s="727"/>
      <c r="BP120" s="727"/>
      <c r="BQ120" s="727"/>
      <c r="BR120" s="821"/>
      <c r="BS120" s="727"/>
      <c r="BT120" s="727"/>
      <c r="BU120" s="727"/>
      <c r="BV120" s="591"/>
      <c r="BW120" s="224" t="str">
        <f t="shared" si="115"/>
        <v xml:space="preserve"> </v>
      </c>
      <c r="BX120" s="471">
        <f t="shared" si="99"/>
        <v>29</v>
      </c>
      <c r="BY120" s="117"/>
      <c r="BZ120" s="117"/>
      <c r="CA120" s="117"/>
      <c r="CB120" s="117"/>
      <c r="CC120" s="117"/>
      <c r="CD120" s="461"/>
      <c r="CE120" s="236"/>
      <c r="CF120" s="224" t="str">
        <f t="shared" si="66"/>
        <v xml:space="preserve"> </v>
      </c>
      <c r="CG120" s="116"/>
      <c r="CH120" s="117"/>
      <c r="CI120" s="117"/>
      <c r="CJ120" s="117"/>
      <c r="CK120" s="472"/>
      <c r="CL120" s="472"/>
      <c r="CM120" s="472"/>
      <c r="CN120" s="472"/>
      <c r="CO120" s="117"/>
      <c r="CP120" s="253"/>
      <c r="CQ120" s="120"/>
      <c r="CR120" s="224" t="str" cm="1">
        <f t="array" ref="CR120">IF(AND(SUM(COUNTIF(CG120:CM120,{"*不明*","*その他*"})+COUNTIF(CO120:CP120,{"*不明*","*その他*"}))&gt;0,CQ120=""),"その他・不明の場合,10)具体的内容、理由を記入",IF(OR(AND(CI120=CI$65,COUNTA(CJ120:CM120)&lt;4),AND(OR(CI120=CI$63,CI120=CI$64,CI120=CI$66,CI120=CI$67,CI120=CI$68,CI120=""),COUNTA(CJ120:CM120)&gt;0)),"3)介護保険認定済→要介護度、認知症自立度、寝たきり度、介護保険サービス記入",IF(OR(AND(OR(CM120=CM$63,CM120=CM$64),CN120=""),AND(OR(CM120=CM$65,CM120=CM$66),CN120&lt;&gt;"")),"7)介護保険サービス受けている/過去受けていた→具体的内容記入"," ")))</f>
        <v xml:space="preserve"> </v>
      </c>
      <c r="CS120" s="224" t="str">
        <f t="shared" si="116"/>
        <v xml:space="preserve"> </v>
      </c>
      <c r="CT120" s="116"/>
      <c r="CU120" s="253"/>
      <c r="CV120" s="117"/>
      <c r="CW120" s="117"/>
      <c r="CX120" s="253"/>
      <c r="CY120" s="117"/>
      <c r="CZ120" s="117"/>
      <c r="DA120" s="253"/>
      <c r="DB120" s="117"/>
      <c r="DC120" s="224" t="str">
        <f t="shared" si="100"/>
        <v xml:space="preserve"> </v>
      </c>
      <c r="DD120" s="224" t="str">
        <f t="shared" si="101"/>
        <v xml:space="preserve"> </v>
      </c>
      <c r="DE120" s="224" t="str">
        <f t="shared" si="117"/>
        <v xml:space="preserve"> </v>
      </c>
      <c r="DF120" s="121"/>
      <c r="DG120" s="114"/>
      <c r="DH120" s="704"/>
      <c r="DI120" s="119"/>
      <c r="DJ120" s="187"/>
      <c r="DK120" s="254"/>
      <c r="DL120" s="224" t="str">
        <f t="shared" si="118"/>
        <v xml:space="preserve"> </v>
      </c>
      <c r="DM120" s="224" t="str">
        <f t="shared" si="119"/>
        <v xml:space="preserve"> </v>
      </c>
      <c r="DN120" s="474"/>
      <c r="DO120" s="117"/>
      <c r="DP120" s="117"/>
      <c r="DQ120" s="117"/>
      <c r="DR120" s="117"/>
      <c r="DS120" s="117"/>
      <c r="DT120" s="254"/>
      <c r="DU120" s="476"/>
      <c r="DV120" s="224" t="str">
        <f t="shared" si="120"/>
        <v xml:space="preserve"> </v>
      </c>
      <c r="DW120" s="115"/>
      <c r="DX120" s="470"/>
      <c r="DY120" s="117"/>
      <c r="DZ120" s="704"/>
      <c r="EA120" s="224" t="str">
        <f t="shared" si="121"/>
        <v xml:space="preserve"> </v>
      </c>
      <c r="EB120" s="906"/>
      <c r="EC120" s="904"/>
      <c r="ED120" s="904"/>
      <c r="EE120" s="904"/>
      <c r="EF120" s="904"/>
      <c r="EG120" s="904"/>
      <c r="EH120" s="904"/>
      <c r="EI120" s="904"/>
      <c r="EJ120" s="904"/>
      <c r="EK120" s="905"/>
      <c r="EL120" s="80"/>
      <c r="EM120" s="224" t="str">
        <f t="shared" si="102"/>
        <v xml:space="preserve"> </v>
      </c>
      <c r="EN120" s="224" t="str">
        <f t="shared" si="122"/>
        <v xml:space="preserve"> </v>
      </c>
      <c r="EO120" s="115"/>
      <c r="EP120" s="1050"/>
      <c r="EQ120" s="253"/>
      <c r="ER120" s="117"/>
      <c r="ES120" s="1258">
        <f t="shared" si="103"/>
        <v>29</v>
      </c>
      <c r="ET120" s="224" t="str">
        <f t="shared" si="104"/>
        <v xml:space="preserve"> </v>
      </c>
      <c r="EU120" s="477" t="str">
        <f t="shared" si="105"/>
        <v/>
      </c>
      <c r="EV120" s="1334" t="str">
        <f t="shared" si="76"/>
        <v xml:space="preserve"> </v>
      </c>
      <c r="EW120" s="1332" t="str">
        <f t="shared" si="166"/>
        <v/>
      </c>
      <c r="EX120" s="1275" t="str">
        <f t="shared" si="148"/>
        <v/>
      </c>
      <c r="EY120" s="1275" t="str">
        <f t="shared" si="149"/>
        <v/>
      </c>
      <c r="EZ120" s="1275" t="str">
        <f t="shared" si="150"/>
        <v/>
      </c>
      <c r="FA120" s="1275" t="str">
        <f t="shared" si="151"/>
        <v/>
      </c>
      <c r="FB120" s="1275" t="str">
        <f t="shared" si="152"/>
        <v/>
      </c>
      <c r="FC120" s="1333" t="str">
        <f t="shared" si="153"/>
        <v/>
      </c>
      <c r="FE120" s="1234" t="str">
        <f t="shared" si="154"/>
        <v xml:space="preserve"> </v>
      </c>
      <c r="FF120" s="1234" t="str">
        <f t="shared" si="155"/>
        <v xml:space="preserve"> </v>
      </c>
      <c r="FG120" s="1234" t="str">
        <f t="shared" si="156"/>
        <v xml:space="preserve"> </v>
      </c>
      <c r="FH120" s="1234" t="str">
        <f t="shared" si="157"/>
        <v xml:space="preserve"> </v>
      </c>
      <c r="FI120" s="1234" t="str">
        <f t="shared" si="127"/>
        <v xml:space="preserve"> </v>
      </c>
      <c r="FJ120" s="1234" t="str">
        <f t="shared" si="158"/>
        <v xml:space="preserve"> </v>
      </c>
      <c r="FK120" s="1234">
        <f t="shared" si="129"/>
        <v>0</v>
      </c>
      <c r="FL120" s="1227"/>
      <c r="FM120" s="1234" t="str">
        <f t="shared" si="130"/>
        <v xml:space="preserve"> </v>
      </c>
      <c r="FN120" s="1234" t="str">
        <f t="shared" si="131"/>
        <v xml:space="preserve"> </v>
      </c>
      <c r="FO120" s="1234" t="str">
        <f t="shared" si="159"/>
        <v xml:space="preserve"> </v>
      </c>
      <c r="FP120" s="1234" t="str">
        <f t="shared" si="160"/>
        <v xml:space="preserve"> </v>
      </c>
      <c r="FQ120" s="1234" t="str">
        <f t="shared" si="132"/>
        <v xml:space="preserve"> </v>
      </c>
      <c r="FR120" s="1234" t="str">
        <f t="shared" si="161"/>
        <v xml:space="preserve"> </v>
      </c>
      <c r="FS120" s="1234">
        <f t="shared" si="167"/>
        <v>0</v>
      </c>
      <c r="FT120" s="1227"/>
      <c r="FU120" s="1234" t="str">
        <f t="shared" si="162"/>
        <v xml:space="preserve"> </v>
      </c>
      <c r="FV120" s="1234" t="str">
        <f t="shared" si="163"/>
        <v xml:space="preserve"> </v>
      </c>
      <c r="FW120" s="1234" t="str">
        <f t="shared" si="164"/>
        <v xml:space="preserve"> </v>
      </c>
      <c r="FX120" s="1234" t="str">
        <f t="shared" si="133"/>
        <v xml:space="preserve"> </v>
      </c>
      <c r="FY120" s="1234" t="str">
        <f t="shared" si="134"/>
        <v xml:space="preserve"> </v>
      </c>
      <c r="FZ120" s="1234" t="str">
        <f t="shared" si="165"/>
        <v xml:space="preserve"> </v>
      </c>
      <c r="GA120" s="1234">
        <f t="shared" si="135"/>
        <v>0</v>
      </c>
      <c r="GB120" s="1227"/>
      <c r="GC120" s="1234" t="str">
        <f t="shared" si="136"/>
        <v xml:space="preserve"> </v>
      </c>
      <c r="GD120" s="1234" t="str">
        <f t="shared" si="137"/>
        <v xml:space="preserve"> </v>
      </c>
      <c r="GE120" s="1234" t="str">
        <f t="shared" si="138"/>
        <v xml:space="preserve"> </v>
      </c>
      <c r="GF120" s="1234" t="str">
        <f t="shared" si="139"/>
        <v xml:space="preserve"> </v>
      </c>
      <c r="GG120" s="1234" t="str">
        <f t="shared" si="140"/>
        <v xml:space="preserve"> </v>
      </c>
      <c r="GH120" s="1234" t="str">
        <f t="shared" si="141"/>
        <v xml:space="preserve"> </v>
      </c>
      <c r="GI120" s="1234" t="str">
        <f t="shared" si="142"/>
        <v xml:space="preserve"> </v>
      </c>
      <c r="GJ120" s="1234" t="str">
        <f t="shared" si="143"/>
        <v xml:space="preserve"> </v>
      </c>
      <c r="GK120" s="1234" t="str">
        <f t="shared" si="144"/>
        <v xml:space="preserve"> </v>
      </c>
      <c r="GL120" s="1234" t="str">
        <f t="shared" si="145"/>
        <v xml:space="preserve"> </v>
      </c>
      <c r="GM120" s="1234" t="str">
        <f t="shared" si="146"/>
        <v xml:space="preserve"> </v>
      </c>
      <c r="GN120" s="1234">
        <f t="shared" si="147"/>
        <v>0</v>
      </c>
    </row>
    <row r="121" spans="1:196" s="100" customFormat="1" ht="27" customHeight="1" thickTop="1" thickBot="1">
      <c r="A121" s="1208">
        <f>【A票】【D票】!$D$10</f>
        <v>0</v>
      </c>
      <c r="B121" s="1212">
        <f>【A票】【D票】!$H$10</f>
        <v>0</v>
      </c>
      <c r="C121" s="1213" t="str">
        <f>【A票】【D票】!$K$10</f>
        <v xml:space="preserve"> </v>
      </c>
      <c r="D121" s="1214">
        <f t="shared" si="98"/>
        <v>30</v>
      </c>
      <c r="E121" s="914"/>
      <c r="F121" s="467"/>
      <c r="G121" s="469"/>
      <c r="H121" s="224" t="str">
        <f t="shared" si="62"/>
        <v xml:space="preserve"> </v>
      </c>
      <c r="I121" s="704"/>
      <c r="J121" s="117"/>
      <c r="K121" s="117"/>
      <c r="L121" s="117"/>
      <c r="M121" s="117"/>
      <c r="N121" s="117"/>
      <c r="O121" s="117"/>
      <c r="P121" s="117"/>
      <c r="Q121" s="117"/>
      <c r="R121" s="117"/>
      <c r="S121" s="117"/>
      <c r="T121" s="254"/>
      <c r="U121" s="646"/>
      <c r="V121" s="646"/>
      <c r="W121" s="114"/>
      <c r="X121" s="254"/>
      <c r="Y121" s="224" t="str">
        <f t="shared" si="63"/>
        <v xml:space="preserve"> </v>
      </c>
      <c r="Z121" s="579"/>
      <c r="AA121" s="704"/>
      <c r="AB121" s="119"/>
      <c r="AC121" s="224" t="str">
        <f t="shared" si="114"/>
        <v xml:space="preserve"> </v>
      </c>
      <c r="AD121" s="115"/>
      <c r="AE121" s="253"/>
      <c r="AF121" s="704"/>
      <c r="AG121" s="727"/>
      <c r="AH121" s="727"/>
      <c r="AI121" s="727"/>
      <c r="AJ121" s="727"/>
      <c r="AK121" s="591"/>
      <c r="AL121" s="727"/>
      <c r="AM121" s="727"/>
      <c r="AN121" s="727"/>
      <c r="AO121" s="727"/>
      <c r="AP121" s="727"/>
      <c r="AQ121" s="727"/>
      <c r="AR121" s="727"/>
      <c r="AS121" s="727"/>
      <c r="AT121" s="727"/>
      <c r="AU121" s="727"/>
      <c r="AV121" s="727"/>
      <c r="AW121" s="727"/>
      <c r="AX121" s="727"/>
      <c r="AY121" s="727"/>
      <c r="AZ121" s="727"/>
      <c r="BA121" s="727"/>
      <c r="BB121" s="727"/>
      <c r="BC121" s="821"/>
      <c r="BD121" s="727"/>
      <c r="BE121" s="727"/>
      <c r="BF121" s="727"/>
      <c r="BG121" s="727"/>
      <c r="BH121" s="727"/>
      <c r="BI121" s="727"/>
      <c r="BJ121" s="727"/>
      <c r="BK121" s="727"/>
      <c r="BL121" s="821"/>
      <c r="BM121" s="727"/>
      <c r="BN121" s="727"/>
      <c r="BO121" s="727"/>
      <c r="BP121" s="727"/>
      <c r="BQ121" s="727"/>
      <c r="BR121" s="821"/>
      <c r="BS121" s="727"/>
      <c r="BT121" s="727"/>
      <c r="BU121" s="727"/>
      <c r="BV121" s="591"/>
      <c r="BW121" s="224" t="str">
        <f t="shared" si="115"/>
        <v xml:space="preserve"> </v>
      </c>
      <c r="BX121" s="471">
        <f t="shared" si="99"/>
        <v>30</v>
      </c>
      <c r="BY121" s="117"/>
      <c r="BZ121" s="117"/>
      <c r="CA121" s="117"/>
      <c r="CB121" s="117"/>
      <c r="CC121" s="117"/>
      <c r="CD121" s="461"/>
      <c r="CE121" s="236"/>
      <c r="CF121" s="224" t="str">
        <f t="shared" si="66"/>
        <v xml:space="preserve"> </v>
      </c>
      <c r="CG121" s="116"/>
      <c r="CH121" s="117"/>
      <c r="CI121" s="117"/>
      <c r="CJ121" s="117"/>
      <c r="CK121" s="472"/>
      <c r="CL121" s="472"/>
      <c r="CM121" s="472"/>
      <c r="CN121" s="472"/>
      <c r="CO121" s="117"/>
      <c r="CP121" s="253"/>
      <c r="CQ121" s="120"/>
      <c r="CR121" s="224" t="str" cm="1">
        <f t="array" ref="CR121">IF(AND(SUM(COUNTIF(CG121:CM121,{"*不明*","*その他*"})+COUNTIF(CO121:CP121,{"*不明*","*その他*"}))&gt;0,CQ121=""),"その他・不明の場合,10)具体的内容、理由を記入",IF(OR(AND(CI121=CI$65,COUNTA(CJ121:CM121)&lt;4),AND(OR(CI121=CI$63,CI121=CI$64,CI121=CI$66,CI121=CI$67,CI121=CI$68,CI121=""),COUNTA(CJ121:CM121)&gt;0)),"3)介護保険認定済→要介護度、認知症自立度、寝たきり度、介護保険サービス記入",IF(OR(AND(OR(CM121=CM$63,CM121=CM$64),CN121=""),AND(OR(CM121=CM$65,CM121=CM$66),CN121&lt;&gt;"")),"7)介護保険サービス受けている/過去受けていた→具体的内容記入"," ")))</f>
        <v xml:space="preserve"> </v>
      </c>
      <c r="CS121" s="224" t="str">
        <f t="shared" si="116"/>
        <v xml:space="preserve"> </v>
      </c>
      <c r="CT121" s="116"/>
      <c r="CU121" s="253"/>
      <c r="CV121" s="117"/>
      <c r="CW121" s="117"/>
      <c r="CX121" s="253"/>
      <c r="CY121" s="117"/>
      <c r="CZ121" s="117"/>
      <c r="DA121" s="253"/>
      <c r="DB121" s="117"/>
      <c r="DC121" s="224" t="str">
        <f t="shared" si="100"/>
        <v xml:space="preserve"> </v>
      </c>
      <c r="DD121" s="224" t="str">
        <f t="shared" si="101"/>
        <v xml:space="preserve"> </v>
      </c>
      <c r="DE121" s="224" t="str">
        <f t="shared" si="117"/>
        <v xml:space="preserve"> </v>
      </c>
      <c r="DF121" s="121"/>
      <c r="DG121" s="114"/>
      <c r="DH121" s="704"/>
      <c r="DI121" s="119"/>
      <c r="DJ121" s="187"/>
      <c r="DK121" s="254"/>
      <c r="DL121" s="224" t="str">
        <f t="shared" si="118"/>
        <v xml:space="preserve"> </v>
      </c>
      <c r="DM121" s="224" t="str">
        <f t="shared" si="119"/>
        <v xml:space="preserve"> </v>
      </c>
      <c r="DN121" s="474"/>
      <c r="DO121" s="117"/>
      <c r="DP121" s="117"/>
      <c r="DQ121" s="117"/>
      <c r="DR121" s="117"/>
      <c r="DS121" s="117"/>
      <c r="DT121" s="254"/>
      <c r="DU121" s="476"/>
      <c r="DV121" s="224" t="str">
        <f t="shared" si="120"/>
        <v xml:space="preserve"> </v>
      </c>
      <c r="DW121" s="115"/>
      <c r="DX121" s="470"/>
      <c r="DY121" s="117"/>
      <c r="DZ121" s="704"/>
      <c r="EA121" s="224" t="str">
        <f t="shared" si="121"/>
        <v xml:space="preserve"> </v>
      </c>
      <c r="EB121" s="906"/>
      <c r="EC121" s="904"/>
      <c r="ED121" s="904"/>
      <c r="EE121" s="904"/>
      <c r="EF121" s="904"/>
      <c r="EG121" s="904"/>
      <c r="EH121" s="904"/>
      <c r="EI121" s="904"/>
      <c r="EJ121" s="904"/>
      <c r="EK121" s="905"/>
      <c r="EL121" s="80"/>
      <c r="EM121" s="224" t="str">
        <f t="shared" si="102"/>
        <v xml:space="preserve"> </v>
      </c>
      <c r="EN121" s="224" t="str">
        <f t="shared" si="122"/>
        <v xml:space="preserve"> </v>
      </c>
      <c r="EO121" s="115"/>
      <c r="EP121" s="1050"/>
      <c r="EQ121" s="253"/>
      <c r="ER121" s="117"/>
      <c r="ES121" s="1258">
        <f t="shared" si="103"/>
        <v>30</v>
      </c>
      <c r="ET121" s="224" t="str">
        <f t="shared" si="104"/>
        <v xml:space="preserve"> </v>
      </c>
      <c r="EU121" s="477" t="str">
        <f t="shared" si="105"/>
        <v/>
      </c>
      <c r="EV121" s="1334" t="str">
        <f t="shared" si="76"/>
        <v xml:space="preserve"> </v>
      </c>
      <c r="EW121" s="1332" t="str">
        <f t="shared" si="166"/>
        <v/>
      </c>
      <c r="EX121" s="1275" t="str">
        <f t="shared" si="148"/>
        <v/>
      </c>
      <c r="EY121" s="1275" t="str">
        <f t="shared" si="149"/>
        <v/>
      </c>
      <c r="EZ121" s="1275" t="str">
        <f t="shared" si="150"/>
        <v/>
      </c>
      <c r="FA121" s="1275" t="str">
        <f t="shared" si="151"/>
        <v/>
      </c>
      <c r="FB121" s="1275" t="str">
        <f t="shared" si="152"/>
        <v/>
      </c>
      <c r="FC121" s="1333" t="str">
        <f t="shared" si="153"/>
        <v/>
      </c>
      <c r="FE121" s="1234" t="str">
        <f t="shared" si="154"/>
        <v xml:space="preserve"> </v>
      </c>
      <c r="FF121" s="1234" t="str">
        <f t="shared" si="155"/>
        <v xml:space="preserve"> </v>
      </c>
      <c r="FG121" s="1234" t="str">
        <f t="shared" si="156"/>
        <v xml:space="preserve"> </v>
      </c>
      <c r="FH121" s="1234" t="str">
        <f t="shared" si="157"/>
        <v xml:space="preserve"> </v>
      </c>
      <c r="FI121" s="1234" t="str">
        <f t="shared" si="127"/>
        <v xml:space="preserve"> </v>
      </c>
      <c r="FJ121" s="1234" t="str">
        <f t="shared" si="158"/>
        <v xml:space="preserve"> </v>
      </c>
      <c r="FK121" s="1234">
        <f t="shared" si="129"/>
        <v>0</v>
      </c>
      <c r="FL121" s="1227"/>
      <c r="FM121" s="1234" t="str">
        <f t="shared" si="130"/>
        <v xml:space="preserve"> </v>
      </c>
      <c r="FN121" s="1234" t="str">
        <f t="shared" si="131"/>
        <v xml:space="preserve"> </v>
      </c>
      <c r="FO121" s="1234" t="str">
        <f t="shared" si="159"/>
        <v xml:space="preserve"> </v>
      </c>
      <c r="FP121" s="1234" t="str">
        <f t="shared" si="160"/>
        <v xml:space="preserve"> </v>
      </c>
      <c r="FQ121" s="1234" t="str">
        <f t="shared" si="132"/>
        <v xml:space="preserve"> </v>
      </c>
      <c r="FR121" s="1234" t="str">
        <f t="shared" si="161"/>
        <v xml:space="preserve"> </v>
      </c>
      <c r="FS121" s="1234">
        <f t="shared" si="167"/>
        <v>0</v>
      </c>
      <c r="FT121" s="1227"/>
      <c r="FU121" s="1234" t="str">
        <f t="shared" si="162"/>
        <v xml:space="preserve"> </v>
      </c>
      <c r="FV121" s="1234" t="str">
        <f t="shared" si="163"/>
        <v xml:space="preserve"> </v>
      </c>
      <c r="FW121" s="1234" t="str">
        <f t="shared" si="164"/>
        <v xml:space="preserve"> </v>
      </c>
      <c r="FX121" s="1234" t="str">
        <f t="shared" si="133"/>
        <v xml:space="preserve"> </v>
      </c>
      <c r="FY121" s="1234" t="str">
        <f t="shared" si="134"/>
        <v xml:space="preserve"> </v>
      </c>
      <c r="FZ121" s="1234" t="str">
        <f t="shared" si="165"/>
        <v xml:space="preserve"> </v>
      </c>
      <c r="GA121" s="1234">
        <f t="shared" si="135"/>
        <v>0</v>
      </c>
      <c r="GB121" s="1227"/>
      <c r="GC121" s="1234" t="str">
        <f t="shared" si="136"/>
        <v xml:space="preserve"> </v>
      </c>
      <c r="GD121" s="1234" t="str">
        <f t="shared" si="137"/>
        <v xml:space="preserve"> </v>
      </c>
      <c r="GE121" s="1234" t="str">
        <f t="shared" si="138"/>
        <v xml:space="preserve"> </v>
      </c>
      <c r="GF121" s="1234" t="str">
        <f t="shared" si="139"/>
        <v xml:space="preserve"> </v>
      </c>
      <c r="GG121" s="1234" t="str">
        <f t="shared" si="140"/>
        <v xml:space="preserve"> </v>
      </c>
      <c r="GH121" s="1234" t="str">
        <f t="shared" si="141"/>
        <v xml:space="preserve"> </v>
      </c>
      <c r="GI121" s="1234" t="str">
        <f t="shared" si="142"/>
        <v xml:space="preserve"> </v>
      </c>
      <c r="GJ121" s="1234" t="str">
        <f t="shared" si="143"/>
        <v xml:space="preserve"> </v>
      </c>
      <c r="GK121" s="1234" t="str">
        <f t="shared" si="144"/>
        <v xml:space="preserve"> </v>
      </c>
      <c r="GL121" s="1234" t="str">
        <f t="shared" si="145"/>
        <v xml:space="preserve"> </v>
      </c>
      <c r="GM121" s="1234" t="str">
        <f t="shared" si="146"/>
        <v xml:space="preserve"> </v>
      </c>
      <c r="GN121" s="1234">
        <f t="shared" si="147"/>
        <v>0</v>
      </c>
    </row>
    <row r="122" spans="1:196" s="100" customFormat="1" ht="27" customHeight="1" thickTop="1" thickBot="1">
      <c r="A122" s="1208">
        <f>【A票】【D票】!$D$10</f>
        <v>0</v>
      </c>
      <c r="B122" s="1212">
        <f>【A票】【D票】!$H$10</f>
        <v>0</v>
      </c>
      <c r="C122" s="1213" t="str">
        <f>【A票】【D票】!$K$10</f>
        <v xml:space="preserve"> </v>
      </c>
      <c r="D122" s="1214">
        <f t="shared" si="98"/>
        <v>31</v>
      </c>
      <c r="E122" s="914"/>
      <c r="F122" s="467"/>
      <c r="G122" s="469"/>
      <c r="H122" s="224" t="str">
        <f t="shared" si="62"/>
        <v xml:space="preserve"> </v>
      </c>
      <c r="I122" s="704"/>
      <c r="J122" s="117"/>
      <c r="K122" s="117"/>
      <c r="L122" s="117"/>
      <c r="M122" s="117"/>
      <c r="N122" s="117"/>
      <c r="O122" s="117"/>
      <c r="P122" s="117"/>
      <c r="Q122" s="117"/>
      <c r="R122" s="117"/>
      <c r="S122" s="117"/>
      <c r="T122" s="254"/>
      <c r="U122" s="646"/>
      <c r="V122" s="646"/>
      <c r="W122" s="114"/>
      <c r="X122" s="254"/>
      <c r="Y122" s="224" t="str">
        <f t="shared" si="63"/>
        <v xml:space="preserve"> </v>
      </c>
      <c r="Z122" s="579"/>
      <c r="AA122" s="704"/>
      <c r="AB122" s="119"/>
      <c r="AC122" s="224" t="str">
        <f t="shared" si="114"/>
        <v xml:space="preserve"> </v>
      </c>
      <c r="AD122" s="115"/>
      <c r="AE122" s="253"/>
      <c r="AF122" s="704"/>
      <c r="AG122" s="727"/>
      <c r="AH122" s="727"/>
      <c r="AI122" s="727"/>
      <c r="AJ122" s="727"/>
      <c r="AK122" s="591"/>
      <c r="AL122" s="727"/>
      <c r="AM122" s="727"/>
      <c r="AN122" s="727"/>
      <c r="AO122" s="727"/>
      <c r="AP122" s="727"/>
      <c r="AQ122" s="727"/>
      <c r="AR122" s="727"/>
      <c r="AS122" s="727"/>
      <c r="AT122" s="727"/>
      <c r="AU122" s="727"/>
      <c r="AV122" s="727"/>
      <c r="AW122" s="727"/>
      <c r="AX122" s="727"/>
      <c r="AY122" s="727"/>
      <c r="AZ122" s="727"/>
      <c r="BA122" s="727"/>
      <c r="BB122" s="727"/>
      <c r="BC122" s="821"/>
      <c r="BD122" s="727"/>
      <c r="BE122" s="727"/>
      <c r="BF122" s="727"/>
      <c r="BG122" s="727"/>
      <c r="BH122" s="727"/>
      <c r="BI122" s="727"/>
      <c r="BJ122" s="727"/>
      <c r="BK122" s="727"/>
      <c r="BL122" s="821"/>
      <c r="BM122" s="727"/>
      <c r="BN122" s="727"/>
      <c r="BO122" s="727"/>
      <c r="BP122" s="727"/>
      <c r="BQ122" s="727"/>
      <c r="BR122" s="821"/>
      <c r="BS122" s="727"/>
      <c r="BT122" s="727"/>
      <c r="BU122" s="727"/>
      <c r="BV122" s="591"/>
      <c r="BW122" s="224" t="str">
        <f t="shared" si="115"/>
        <v xml:space="preserve"> </v>
      </c>
      <c r="BX122" s="471">
        <f t="shared" si="99"/>
        <v>31</v>
      </c>
      <c r="BY122" s="117"/>
      <c r="BZ122" s="117"/>
      <c r="CA122" s="117"/>
      <c r="CB122" s="117"/>
      <c r="CC122" s="117"/>
      <c r="CD122" s="461"/>
      <c r="CE122" s="236"/>
      <c r="CF122" s="224" t="str">
        <f t="shared" si="66"/>
        <v xml:space="preserve"> </v>
      </c>
      <c r="CG122" s="116"/>
      <c r="CH122" s="117"/>
      <c r="CI122" s="117"/>
      <c r="CJ122" s="117"/>
      <c r="CK122" s="472"/>
      <c r="CL122" s="472"/>
      <c r="CM122" s="472"/>
      <c r="CN122" s="472"/>
      <c r="CO122" s="117"/>
      <c r="CP122" s="253"/>
      <c r="CQ122" s="120"/>
      <c r="CR122" s="224" t="str" cm="1">
        <f t="array" ref="CR122">IF(AND(SUM(COUNTIF(CG122:CM122,{"*不明*","*その他*"})+COUNTIF(CO122:CP122,{"*不明*","*その他*"}))&gt;0,CQ122=""),"その他・不明の場合,10)具体的内容、理由を記入",IF(OR(AND(CI122=CI$65,COUNTA(CJ122:CM122)&lt;4),AND(OR(CI122=CI$63,CI122=CI$64,CI122=CI$66,CI122=CI$67,CI122=CI$68,CI122=""),COUNTA(CJ122:CM122)&gt;0)),"3)介護保険認定済→要介護度、認知症自立度、寝たきり度、介護保険サービス記入",IF(OR(AND(OR(CM122=CM$63,CM122=CM$64),CN122=""),AND(OR(CM122=CM$65,CM122=CM$66),CN122&lt;&gt;"")),"7)介護保険サービス受けている/過去受けていた→具体的内容記入"," ")))</f>
        <v xml:space="preserve"> </v>
      </c>
      <c r="CS122" s="224" t="str">
        <f t="shared" si="116"/>
        <v xml:space="preserve"> </v>
      </c>
      <c r="CT122" s="116"/>
      <c r="CU122" s="253"/>
      <c r="CV122" s="117"/>
      <c r="CW122" s="117"/>
      <c r="CX122" s="253"/>
      <c r="CY122" s="117"/>
      <c r="CZ122" s="117"/>
      <c r="DA122" s="253"/>
      <c r="DB122" s="117"/>
      <c r="DC122" s="224" t="str">
        <f t="shared" si="100"/>
        <v xml:space="preserve"> </v>
      </c>
      <c r="DD122" s="224" t="str">
        <f t="shared" si="101"/>
        <v xml:space="preserve"> </v>
      </c>
      <c r="DE122" s="224" t="str">
        <f t="shared" si="117"/>
        <v xml:space="preserve"> </v>
      </c>
      <c r="DF122" s="121"/>
      <c r="DG122" s="114"/>
      <c r="DH122" s="704"/>
      <c r="DI122" s="119"/>
      <c r="DJ122" s="187"/>
      <c r="DK122" s="254"/>
      <c r="DL122" s="224" t="str">
        <f t="shared" si="118"/>
        <v xml:space="preserve"> </v>
      </c>
      <c r="DM122" s="224" t="str">
        <f t="shared" si="119"/>
        <v xml:space="preserve"> </v>
      </c>
      <c r="DN122" s="474"/>
      <c r="DO122" s="117"/>
      <c r="DP122" s="117"/>
      <c r="DQ122" s="117"/>
      <c r="DR122" s="117"/>
      <c r="DS122" s="117"/>
      <c r="DT122" s="254"/>
      <c r="DU122" s="476"/>
      <c r="DV122" s="224" t="str">
        <f t="shared" si="120"/>
        <v xml:space="preserve"> </v>
      </c>
      <c r="DW122" s="115"/>
      <c r="DX122" s="470"/>
      <c r="DY122" s="117"/>
      <c r="DZ122" s="704"/>
      <c r="EA122" s="224" t="str">
        <f t="shared" si="121"/>
        <v xml:space="preserve"> </v>
      </c>
      <c r="EB122" s="906"/>
      <c r="EC122" s="904"/>
      <c r="ED122" s="904"/>
      <c r="EE122" s="904"/>
      <c r="EF122" s="904"/>
      <c r="EG122" s="904"/>
      <c r="EH122" s="904"/>
      <c r="EI122" s="904"/>
      <c r="EJ122" s="904"/>
      <c r="EK122" s="905"/>
      <c r="EL122" s="80"/>
      <c r="EM122" s="224" t="str">
        <f t="shared" si="102"/>
        <v xml:space="preserve"> </v>
      </c>
      <c r="EN122" s="224" t="str">
        <f t="shared" si="122"/>
        <v xml:space="preserve"> </v>
      </c>
      <c r="EO122" s="115"/>
      <c r="EP122" s="1050"/>
      <c r="EQ122" s="253"/>
      <c r="ER122" s="117"/>
      <c r="ES122" s="1258">
        <f t="shared" si="103"/>
        <v>31</v>
      </c>
      <c r="ET122" s="224" t="str">
        <f t="shared" si="104"/>
        <v xml:space="preserve"> </v>
      </c>
      <c r="EU122" s="477" t="str">
        <f t="shared" si="105"/>
        <v/>
      </c>
      <c r="EV122" s="1334" t="str">
        <f t="shared" si="76"/>
        <v xml:space="preserve"> </v>
      </c>
      <c r="EW122" s="1332" t="str">
        <f t="shared" si="166"/>
        <v/>
      </c>
      <c r="EX122" s="1275" t="str">
        <f t="shared" si="148"/>
        <v/>
      </c>
      <c r="EY122" s="1275" t="str">
        <f t="shared" si="149"/>
        <v/>
      </c>
      <c r="EZ122" s="1275" t="str">
        <f t="shared" si="150"/>
        <v/>
      </c>
      <c r="FA122" s="1275" t="str">
        <f t="shared" si="151"/>
        <v/>
      </c>
      <c r="FB122" s="1275" t="str">
        <f t="shared" si="152"/>
        <v/>
      </c>
      <c r="FC122" s="1333" t="str">
        <f t="shared" si="153"/>
        <v/>
      </c>
      <c r="FE122" s="1234" t="str">
        <f t="shared" si="154"/>
        <v xml:space="preserve"> </v>
      </c>
      <c r="FF122" s="1234" t="str">
        <f t="shared" si="155"/>
        <v xml:space="preserve"> </v>
      </c>
      <c r="FG122" s="1234" t="str">
        <f t="shared" si="156"/>
        <v xml:space="preserve"> </v>
      </c>
      <c r="FH122" s="1234" t="str">
        <f t="shared" si="157"/>
        <v xml:space="preserve"> </v>
      </c>
      <c r="FI122" s="1234" t="str">
        <f t="shared" si="127"/>
        <v xml:space="preserve"> </v>
      </c>
      <c r="FJ122" s="1234" t="str">
        <f t="shared" si="158"/>
        <v xml:space="preserve"> </v>
      </c>
      <c r="FK122" s="1234">
        <f t="shared" si="129"/>
        <v>0</v>
      </c>
      <c r="FL122" s="1227"/>
      <c r="FM122" s="1234" t="str">
        <f t="shared" si="130"/>
        <v xml:space="preserve"> </v>
      </c>
      <c r="FN122" s="1234" t="str">
        <f t="shared" si="131"/>
        <v xml:space="preserve"> </v>
      </c>
      <c r="FO122" s="1234" t="str">
        <f t="shared" si="159"/>
        <v xml:space="preserve"> </v>
      </c>
      <c r="FP122" s="1234" t="str">
        <f t="shared" si="160"/>
        <v xml:space="preserve"> </v>
      </c>
      <c r="FQ122" s="1234" t="str">
        <f t="shared" si="132"/>
        <v xml:space="preserve"> </v>
      </c>
      <c r="FR122" s="1234" t="str">
        <f t="shared" si="161"/>
        <v xml:space="preserve"> </v>
      </c>
      <c r="FS122" s="1234">
        <f t="shared" si="167"/>
        <v>0</v>
      </c>
      <c r="FT122" s="1227"/>
      <c r="FU122" s="1234" t="str">
        <f t="shared" si="162"/>
        <v xml:space="preserve"> </v>
      </c>
      <c r="FV122" s="1234" t="str">
        <f t="shared" si="163"/>
        <v xml:space="preserve"> </v>
      </c>
      <c r="FW122" s="1234" t="str">
        <f t="shared" si="164"/>
        <v xml:space="preserve"> </v>
      </c>
      <c r="FX122" s="1234" t="str">
        <f t="shared" si="133"/>
        <v xml:space="preserve"> </v>
      </c>
      <c r="FY122" s="1234" t="str">
        <f t="shared" si="134"/>
        <v xml:space="preserve"> </v>
      </c>
      <c r="FZ122" s="1234" t="str">
        <f t="shared" si="165"/>
        <v xml:space="preserve"> </v>
      </c>
      <c r="GA122" s="1234">
        <f t="shared" si="135"/>
        <v>0</v>
      </c>
      <c r="GB122" s="1227"/>
      <c r="GC122" s="1234" t="str">
        <f t="shared" si="136"/>
        <v xml:space="preserve"> </v>
      </c>
      <c r="GD122" s="1234" t="str">
        <f t="shared" si="137"/>
        <v xml:space="preserve"> </v>
      </c>
      <c r="GE122" s="1234" t="str">
        <f t="shared" si="138"/>
        <v xml:space="preserve"> </v>
      </c>
      <c r="GF122" s="1234" t="str">
        <f t="shared" si="139"/>
        <v xml:space="preserve"> </v>
      </c>
      <c r="GG122" s="1234" t="str">
        <f t="shared" si="140"/>
        <v xml:space="preserve"> </v>
      </c>
      <c r="GH122" s="1234" t="str">
        <f t="shared" si="141"/>
        <v xml:space="preserve"> </v>
      </c>
      <c r="GI122" s="1234" t="str">
        <f t="shared" si="142"/>
        <v xml:space="preserve"> </v>
      </c>
      <c r="GJ122" s="1234" t="str">
        <f t="shared" si="143"/>
        <v xml:space="preserve"> </v>
      </c>
      <c r="GK122" s="1234" t="str">
        <f t="shared" si="144"/>
        <v xml:space="preserve"> </v>
      </c>
      <c r="GL122" s="1234" t="str">
        <f t="shared" si="145"/>
        <v xml:space="preserve"> </v>
      </c>
      <c r="GM122" s="1234" t="str">
        <f t="shared" si="146"/>
        <v xml:space="preserve"> </v>
      </c>
      <c r="GN122" s="1234">
        <f t="shared" si="147"/>
        <v>0</v>
      </c>
    </row>
    <row r="123" spans="1:196" s="100" customFormat="1" ht="27" customHeight="1" thickTop="1" thickBot="1">
      <c r="A123" s="1208">
        <f>【A票】【D票】!$D$10</f>
        <v>0</v>
      </c>
      <c r="B123" s="1212">
        <f>【A票】【D票】!$H$10</f>
        <v>0</v>
      </c>
      <c r="C123" s="1213" t="str">
        <f>【A票】【D票】!$K$10</f>
        <v xml:space="preserve"> </v>
      </c>
      <c r="D123" s="1214">
        <f t="shared" si="98"/>
        <v>32</v>
      </c>
      <c r="E123" s="914"/>
      <c r="F123" s="467"/>
      <c r="G123" s="469"/>
      <c r="H123" s="224" t="str">
        <f t="shared" si="62"/>
        <v xml:space="preserve"> </v>
      </c>
      <c r="I123" s="704"/>
      <c r="J123" s="117"/>
      <c r="K123" s="117"/>
      <c r="L123" s="117"/>
      <c r="M123" s="117"/>
      <c r="N123" s="117"/>
      <c r="O123" s="117"/>
      <c r="P123" s="117"/>
      <c r="Q123" s="117"/>
      <c r="R123" s="117"/>
      <c r="S123" s="117"/>
      <c r="T123" s="254"/>
      <c r="U123" s="646"/>
      <c r="V123" s="646"/>
      <c r="W123" s="114"/>
      <c r="X123" s="254"/>
      <c r="Y123" s="224" t="str">
        <f t="shared" si="63"/>
        <v xml:space="preserve"> </v>
      </c>
      <c r="Z123" s="579"/>
      <c r="AA123" s="704"/>
      <c r="AB123" s="119"/>
      <c r="AC123" s="224" t="str">
        <f t="shared" si="114"/>
        <v xml:space="preserve"> </v>
      </c>
      <c r="AD123" s="115"/>
      <c r="AE123" s="253"/>
      <c r="AF123" s="704"/>
      <c r="AG123" s="727"/>
      <c r="AH123" s="727"/>
      <c r="AI123" s="727"/>
      <c r="AJ123" s="727"/>
      <c r="AK123" s="591"/>
      <c r="AL123" s="727"/>
      <c r="AM123" s="727"/>
      <c r="AN123" s="727"/>
      <c r="AO123" s="727"/>
      <c r="AP123" s="727"/>
      <c r="AQ123" s="727"/>
      <c r="AR123" s="727"/>
      <c r="AS123" s="727"/>
      <c r="AT123" s="727"/>
      <c r="AU123" s="727"/>
      <c r="AV123" s="727"/>
      <c r="AW123" s="727"/>
      <c r="AX123" s="727"/>
      <c r="AY123" s="727"/>
      <c r="AZ123" s="727"/>
      <c r="BA123" s="727"/>
      <c r="BB123" s="727"/>
      <c r="BC123" s="821"/>
      <c r="BD123" s="727"/>
      <c r="BE123" s="727"/>
      <c r="BF123" s="727"/>
      <c r="BG123" s="727"/>
      <c r="BH123" s="727"/>
      <c r="BI123" s="727"/>
      <c r="BJ123" s="727"/>
      <c r="BK123" s="727"/>
      <c r="BL123" s="821"/>
      <c r="BM123" s="727"/>
      <c r="BN123" s="727"/>
      <c r="BO123" s="727"/>
      <c r="BP123" s="727"/>
      <c r="BQ123" s="727"/>
      <c r="BR123" s="821"/>
      <c r="BS123" s="727"/>
      <c r="BT123" s="727"/>
      <c r="BU123" s="727"/>
      <c r="BV123" s="591"/>
      <c r="BW123" s="224" t="str">
        <f t="shared" si="115"/>
        <v xml:space="preserve"> </v>
      </c>
      <c r="BX123" s="471">
        <f t="shared" ref="BX123:BX156" si="168">D123</f>
        <v>32</v>
      </c>
      <c r="BY123" s="117"/>
      <c r="BZ123" s="117"/>
      <c r="CA123" s="117"/>
      <c r="CB123" s="117"/>
      <c r="CC123" s="117"/>
      <c r="CD123" s="461"/>
      <c r="CE123" s="236"/>
      <c r="CF123" s="224" t="str">
        <f t="shared" si="66"/>
        <v xml:space="preserve"> </v>
      </c>
      <c r="CG123" s="116"/>
      <c r="CH123" s="117"/>
      <c r="CI123" s="117"/>
      <c r="CJ123" s="117"/>
      <c r="CK123" s="472"/>
      <c r="CL123" s="472"/>
      <c r="CM123" s="472"/>
      <c r="CN123" s="472"/>
      <c r="CO123" s="117"/>
      <c r="CP123" s="253"/>
      <c r="CQ123" s="120"/>
      <c r="CR123" s="224" t="str" cm="1">
        <f t="array" ref="CR123">IF(AND(SUM(COUNTIF(CG123:CM123,{"*不明*","*その他*"})+COUNTIF(CO123:CP123,{"*不明*","*その他*"}))&gt;0,CQ123=""),"その他・不明の場合,10)具体的内容、理由を記入",IF(OR(AND(CI123=CI$65,COUNTA(CJ123:CM123)&lt;4),AND(OR(CI123=CI$63,CI123=CI$64,CI123=CI$66,CI123=CI$67,CI123=CI$68,CI123=""),COUNTA(CJ123:CM123)&gt;0)),"3)介護保険認定済→要介護度、認知症自立度、寝たきり度、介護保険サービス記入",IF(OR(AND(OR(CM123=CM$63,CM123=CM$64),CN123=""),AND(OR(CM123=CM$65,CM123=CM$66),CN123&lt;&gt;"")),"7)介護保険サービス受けている/過去受けていた→具体的内容記入"," ")))</f>
        <v xml:space="preserve"> </v>
      </c>
      <c r="CS123" s="224" t="str">
        <f t="shared" si="116"/>
        <v xml:space="preserve"> </v>
      </c>
      <c r="CT123" s="116"/>
      <c r="CU123" s="253"/>
      <c r="CV123" s="117"/>
      <c r="CW123" s="117"/>
      <c r="CX123" s="253"/>
      <c r="CY123" s="117"/>
      <c r="CZ123" s="117"/>
      <c r="DA123" s="253"/>
      <c r="DB123" s="117"/>
      <c r="DC123" s="224" t="str">
        <f t="shared" si="100"/>
        <v xml:space="preserve"> </v>
      </c>
      <c r="DD123" s="224" t="str">
        <f t="shared" si="101"/>
        <v xml:space="preserve"> </v>
      </c>
      <c r="DE123" s="224" t="str">
        <f t="shared" si="117"/>
        <v xml:space="preserve"> </v>
      </c>
      <c r="DF123" s="121"/>
      <c r="DG123" s="114"/>
      <c r="DH123" s="704"/>
      <c r="DI123" s="119"/>
      <c r="DJ123" s="187"/>
      <c r="DK123" s="254"/>
      <c r="DL123" s="224" t="str">
        <f t="shared" si="118"/>
        <v xml:space="preserve"> </v>
      </c>
      <c r="DM123" s="224" t="str">
        <f t="shared" si="119"/>
        <v xml:space="preserve"> </v>
      </c>
      <c r="DN123" s="474"/>
      <c r="DO123" s="117"/>
      <c r="DP123" s="117"/>
      <c r="DQ123" s="117"/>
      <c r="DR123" s="117"/>
      <c r="DS123" s="117"/>
      <c r="DT123" s="254"/>
      <c r="DU123" s="476"/>
      <c r="DV123" s="224" t="str">
        <f t="shared" si="120"/>
        <v xml:space="preserve"> </v>
      </c>
      <c r="DW123" s="115"/>
      <c r="DX123" s="470"/>
      <c r="DY123" s="117"/>
      <c r="DZ123" s="704"/>
      <c r="EA123" s="224" t="str">
        <f t="shared" si="121"/>
        <v xml:space="preserve"> </v>
      </c>
      <c r="EB123" s="906"/>
      <c r="EC123" s="904"/>
      <c r="ED123" s="904"/>
      <c r="EE123" s="904"/>
      <c r="EF123" s="904"/>
      <c r="EG123" s="904"/>
      <c r="EH123" s="904"/>
      <c r="EI123" s="904"/>
      <c r="EJ123" s="904"/>
      <c r="EK123" s="905"/>
      <c r="EL123" s="80"/>
      <c r="EM123" s="224" t="str">
        <f t="shared" si="102"/>
        <v xml:space="preserve"> </v>
      </c>
      <c r="EN123" s="224" t="str">
        <f t="shared" si="122"/>
        <v xml:space="preserve"> </v>
      </c>
      <c r="EO123" s="115"/>
      <c r="EP123" s="1050"/>
      <c r="EQ123" s="253"/>
      <c r="ER123" s="117"/>
      <c r="ES123" s="1258">
        <f t="shared" ref="ES123:ES154" si="169">BX123</f>
        <v>32</v>
      </c>
      <c r="ET123" s="224" t="str">
        <f t="shared" si="104"/>
        <v xml:space="preserve"> </v>
      </c>
      <c r="EU123" s="477" t="str">
        <f t="shared" si="105"/>
        <v/>
      </c>
      <c r="EV123" s="1334" t="str">
        <f t="shared" si="76"/>
        <v xml:space="preserve"> </v>
      </c>
      <c r="EW123" s="1332" t="str">
        <f t="shared" si="166"/>
        <v/>
      </c>
      <c r="EX123" s="1275" t="str">
        <f t="shared" si="148"/>
        <v/>
      </c>
      <c r="EY123" s="1275" t="str">
        <f t="shared" si="149"/>
        <v/>
      </c>
      <c r="EZ123" s="1275" t="str">
        <f t="shared" si="150"/>
        <v/>
      </c>
      <c r="FA123" s="1275" t="str">
        <f t="shared" si="151"/>
        <v/>
      </c>
      <c r="FB123" s="1275" t="str">
        <f t="shared" si="152"/>
        <v/>
      </c>
      <c r="FC123" s="1333" t="str">
        <f t="shared" si="153"/>
        <v/>
      </c>
      <c r="FE123" s="1234" t="str">
        <f t="shared" si="154"/>
        <v xml:space="preserve"> </v>
      </c>
      <c r="FF123" s="1234" t="str">
        <f t="shared" si="155"/>
        <v xml:space="preserve"> </v>
      </c>
      <c r="FG123" s="1234" t="str">
        <f t="shared" si="156"/>
        <v xml:space="preserve"> </v>
      </c>
      <c r="FH123" s="1234" t="str">
        <f t="shared" si="157"/>
        <v xml:space="preserve"> </v>
      </c>
      <c r="FI123" s="1234" t="str">
        <f t="shared" si="127"/>
        <v xml:space="preserve"> </v>
      </c>
      <c r="FJ123" s="1234" t="str">
        <f t="shared" si="158"/>
        <v xml:space="preserve"> </v>
      </c>
      <c r="FK123" s="1234">
        <f t="shared" si="129"/>
        <v>0</v>
      </c>
      <c r="FL123" s="1227"/>
      <c r="FM123" s="1234" t="str">
        <f t="shared" si="130"/>
        <v xml:space="preserve"> </v>
      </c>
      <c r="FN123" s="1234" t="str">
        <f t="shared" si="131"/>
        <v xml:space="preserve"> </v>
      </c>
      <c r="FO123" s="1234" t="str">
        <f t="shared" si="159"/>
        <v xml:space="preserve"> </v>
      </c>
      <c r="FP123" s="1234" t="str">
        <f t="shared" si="160"/>
        <v xml:space="preserve"> </v>
      </c>
      <c r="FQ123" s="1234" t="str">
        <f t="shared" si="132"/>
        <v xml:space="preserve"> </v>
      </c>
      <c r="FR123" s="1234" t="str">
        <f t="shared" si="161"/>
        <v xml:space="preserve"> </v>
      </c>
      <c r="FS123" s="1234">
        <f t="shared" si="167"/>
        <v>0</v>
      </c>
      <c r="FT123" s="1227"/>
      <c r="FU123" s="1234" t="str">
        <f t="shared" si="162"/>
        <v xml:space="preserve"> </v>
      </c>
      <c r="FV123" s="1234" t="str">
        <f t="shared" si="163"/>
        <v xml:space="preserve"> </v>
      </c>
      <c r="FW123" s="1234" t="str">
        <f t="shared" si="164"/>
        <v xml:space="preserve"> </v>
      </c>
      <c r="FX123" s="1234" t="str">
        <f t="shared" si="133"/>
        <v xml:space="preserve"> </v>
      </c>
      <c r="FY123" s="1234" t="str">
        <f t="shared" si="134"/>
        <v xml:space="preserve"> </v>
      </c>
      <c r="FZ123" s="1234" t="str">
        <f t="shared" si="165"/>
        <v xml:space="preserve"> </v>
      </c>
      <c r="GA123" s="1234">
        <f t="shared" si="135"/>
        <v>0</v>
      </c>
      <c r="GB123" s="1227"/>
      <c r="GC123" s="1234" t="str">
        <f t="shared" si="136"/>
        <v xml:space="preserve"> </v>
      </c>
      <c r="GD123" s="1234" t="str">
        <f t="shared" si="137"/>
        <v xml:space="preserve"> </v>
      </c>
      <c r="GE123" s="1234" t="str">
        <f t="shared" si="138"/>
        <v xml:space="preserve"> </v>
      </c>
      <c r="GF123" s="1234" t="str">
        <f t="shared" si="139"/>
        <v xml:space="preserve"> </v>
      </c>
      <c r="GG123" s="1234" t="str">
        <f t="shared" si="140"/>
        <v xml:space="preserve"> </v>
      </c>
      <c r="GH123" s="1234" t="str">
        <f t="shared" si="141"/>
        <v xml:space="preserve"> </v>
      </c>
      <c r="GI123" s="1234" t="str">
        <f t="shared" si="142"/>
        <v xml:space="preserve"> </v>
      </c>
      <c r="GJ123" s="1234" t="str">
        <f t="shared" si="143"/>
        <v xml:space="preserve"> </v>
      </c>
      <c r="GK123" s="1234" t="str">
        <f t="shared" si="144"/>
        <v xml:space="preserve"> </v>
      </c>
      <c r="GL123" s="1234" t="str">
        <f t="shared" si="145"/>
        <v xml:space="preserve"> </v>
      </c>
      <c r="GM123" s="1234" t="str">
        <f t="shared" si="146"/>
        <v xml:space="preserve"> </v>
      </c>
      <c r="GN123" s="1234">
        <f t="shared" si="147"/>
        <v>0</v>
      </c>
    </row>
    <row r="124" spans="1:196" s="100" customFormat="1" ht="27" customHeight="1" thickTop="1" thickBot="1">
      <c r="A124" s="1208">
        <f>【A票】【D票】!$D$10</f>
        <v>0</v>
      </c>
      <c r="B124" s="1212">
        <f>【A票】【D票】!$H$10</f>
        <v>0</v>
      </c>
      <c r="C124" s="1213" t="str">
        <f>【A票】【D票】!$K$10</f>
        <v xml:space="preserve"> </v>
      </c>
      <c r="D124" s="1214">
        <f t="shared" si="98"/>
        <v>33</v>
      </c>
      <c r="E124" s="914"/>
      <c r="F124" s="467"/>
      <c r="G124" s="469"/>
      <c r="H124" s="224" t="str">
        <f t="shared" si="62"/>
        <v xml:space="preserve"> </v>
      </c>
      <c r="I124" s="704"/>
      <c r="J124" s="117"/>
      <c r="K124" s="117"/>
      <c r="L124" s="117"/>
      <c r="M124" s="117"/>
      <c r="N124" s="117"/>
      <c r="O124" s="117"/>
      <c r="P124" s="117"/>
      <c r="Q124" s="117"/>
      <c r="R124" s="117"/>
      <c r="S124" s="117"/>
      <c r="T124" s="254"/>
      <c r="U124" s="646"/>
      <c r="V124" s="646"/>
      <c r="W124" s="114"/>
      <c r="X124" s="254"/>
      <c r="Y124" s="224" t="str">
        <f t="shared" si="63"/>
        <v xml:space="preserve"> </v>
      </c>
      <c r="Z124" s="579"/>
      <c r="AA124" s="704"/>
      <c r="AB124" s="119"/>
      <c r="AC124" s="224" t="str">
        <f t="shared" si="114"/>
        <v xml:space="preserve"> </v>
      </c>
      <c r="AD124" s="115"/>
      <c r="AE124" s="253"/>
      <c r="AF124" s="704"/>
      <c r="AG124" s="727"/>
      <c r="AH124" s="727"/>
      <c r="AI124" s="727"/>
      <c r="AJ124" s="727"/>
      <c r="AK124" s="591"/>
      <c r="AL124" s="727"/>
      <c r="AM124" s="727"/>
      <c r="AN124" s="727"/>
      <c r="AO124" s="727"/>
      <c r="AP124" s="727"/>
      <c r="AQ124" s="727"/>
      <c r="AR124" s="727"/>
      <c r="AS124" s="727"/>
      <c r="AT124" s="727"/>
      <c r="AU124" s="727"/>
      <c r="AV124" s="727"/>
      <c r="AW124" s="727"/>
      <c r="AX124" s="727"/>
      <c r="AY124" s="727"/>
      <c r="AZ124" s="727"/>
      <c r="BA124" s="727"/>
      <c r="BB124" s="727"/>
      <c r="BC124" s="821"/>
      <c r="BD124" s="727"/>
      <c r="BE124" s="727"/>
      <c r="BF124" s="727"/>
      <c r="BG124" s="727"/>
      <c r="BH124" s="727"/>
      <c r="BI124" s="727"/>
      <c r="BJ124" s="727"/>
      <c r="BK124" s="727"/>
      <c r="BL124" s="821"/>
      <c r="BM124" s="727"/>
      <c r="BN124" s="727"/>
      <c r="BO124" s="727"/>
      <c r="BP124" s="727"/>
      <c r="BQ124" s="727"/>
      <c r="BR124" s="821"/>
      <c r="BS124" s="727"/>
      <c r="BT124" s="727"/>
      <c r="BU124" s="727"/>
      <c r="BV124" s="591"/>
      <c r="BW124" s="224" t="str">
        <f t="shared" si="115"/>
        <v xml:space="preserve"> </v>
      </c>
      <c r="BX124" s="471">
        <f t="shared" si="168"/>
        <v>33</v>
      </c>
      <c r="BY124" s="117"/>
      <c r="BZ124" s="117"/>
      <c r="CA124" s="117"/>
      <c r="CB124" s="117"/>
      <c r="CC124" s="117"/>
      <c r="CD124" s="461"/>
      <c r="CE124" s="236"/>
      <c r="CF124" s="224" t="str">
        <f t="shared" si="66"/>
        <v xml:space="preserve"> </v>
      </c>
      <c r="CG124" s="116"/>
      <c r="CH124" s="117"/>
      <c r="CI124" s="117"/>
      <c r="CJ124" s="117"/>
      <c r="CK124" s="472"/>
      <c r="CL124" s="472"/>
      <c r="CM124" s="472"/>
      <c r="CN124" s="472"/>
      <c r="CO124" s="117"/>
      <c r="CP124" s="253"/>
      <c r="CQ124" s="120"/>
      <c r="CR124" s="224" t="str" cm="1">
        <f t="array" ref="CR124">IF(AND(SUM(COUNTIF(CG124:CM124,{"*不明*","*その他*"})+COUNTIF(CO124:CP124,{"*不明*","*その他*"}))&gt;0,CQ124=""),"その他・不明の場合,10)具体的内容、理由を記入",IF(OR(AND(CI124=CI$65,COUNTA(CJ124:CM124)&lt;4),AND(OR(CI124=CI$63,CI124=CI$64,CI124=CI$66,CI124=CI$67,CI124=CI$68,CI124=""),COUNTA(CJ124:CM124)&gt;0)),"3)介護保険認定済→要介護度、認知症自立度、寝たきり度、介護保険サービス記入",IF(OR(AND(OR(CM124=CM$63,CM124=CM$64),CN124=""),AND(OR(CM124=CM$65,CM124=CM$66),CN124&lt;&gt;"")),"7)介護保険サービス受けている/過去受けていた→具体的内容記入"," ")))</f>
        <v xml:space="preserve"> </v>
      </c>
      <c r="CS124" s="224" t="str">
        <f t="shared" si="116"/>
        <v xml:space="preserve"> </v>
      </c>
      <c r="CT124" s="116"/>
      <c r="CU124" s="253"/>
      <c r="CV124" s="117"/>
      <c r="CW124" s="117"/>
      <c r="CX124" s="253"/>
      <c r="CY124" s="117"/>
      <c r="CZ124" s="117"/>
      <c r="DA124" s="253"/>
      <c r="DB124" s="117"/>
      <c r="DC124" s="224" t="str">
        <f t="shared" si="100"/>
        <v xml:space="preserve"> </v>
      </c>
      <c r="DD124" s="224" t="str">
        <f t="shared" si="101"/>
        <v xml:space="preserve"> </v>
      </c>
      <c r="DE124" s="224" t="str">
        <f t="shared" si="117"/>
        <v xml:space="preserve"> </v>
      </c>
      <c r="DF124" s="121"/>
      <c r="DG124" s="114"/>
      <c r="DH124" s="704"/>
      <c r="DI124" s="119"/>
      <c r="DJ124" s="187"/>
      <c r="DK124" s="254"/>
      <c r="DL124" s="224" t="str">
        <f t="shared" si="118"/>
        <v xml:space="preserve"> </v>
      </c>
      <c r="DM124" s="224" t="str">
        <f t="shared" si="119"/>
        <v xml:space="preserve"> </v>
      </c>
      <c r="DN124" s="474"/>
      <c r="DO124" s="117"/>
      <c r="DP124" s="117"/>
      <c r="DQ124" s="117"/>
      <c r="DR124" s="117"/>
      <c r="DS124" s="117"/>
      <c r="DT124" s="254"/>
      <c r="DU124" s="476"/>
      <c r="DV124" s="224" t="str">
        <f t="shared" si="120"/>
        <v xml:space="preserve"> </v>
      </c>
      <c r="DW124" s="115"/>
      <c r="DX124" s="470"/>
      <c r="DY124" s="117"/>
      <c r="DZ124" s="704"/>
      <c r="EA124" s="224" t="str">
        <f t="shared" si="121"/>
        <v xml:space="preserve"> </v>
      </c>
      <c r="EB124" s="906"/>
      <c r="EC124" s="904"/>
      <c r="ED124" s="904"/>
      <c r="EE124" s="904"/>
      <c r="EF124" s="904"/>
      <c r="EG124" s="904"/>
      <c r="EH124" s="904"/>
      <c r="EI124" s="904"/>
      <c r="EJ124" s="904"/>
      <c r="EK124" s="905"/>
      <c r="EL124" s="80"/>
      <c r="EM124" s="224" t="str">
        <f t="shared" si="102"/>
        <v xml:space="preserve"> </v>
      </c>
      <c r="EN124" s="224" t="str">
        <f t="shared" si="122"/>
        <v xml:space="preserve"> </v>
      </c>
      <c r="EO124" s="115"/>
      <c r="EP124" s="1050"/>
      <c r="EQ124" s="253"/>
      <c r="ER124" s="117"/>
      <c r="ES124" s="1258">
        <f t="shared" si="169"/>
        <v>33</v>
      </c>
      <c r="ET124" s="224" t="str">
        <f t="shared" si="104"/>
        <v xml:space="preserve"> </v>
      </c>
      <c r="EU124" s="477" t="str">
        <f t="shared" si="105"/>
        <v/>
      </c>
      <c r="EV124" s="1334" t="str">
        <f t="shared" si="76"/>
        <v xml:space="preserve"> </v>
      </c>
      <c r="EW124" s="1332" t="str">
        <f t="shared" si="166"/>
        <v/>
      </c>
      <c r="EX124" s="1275" t="str">
        <f t="shared" si="148"/>
        <v/>
      </c>
      <c r="EY124" s="1275" t="str">
        <f t="shared" si="149"/>
        <v/>
      </c>
      <c r="EZ124" s="1275" t="str">
        <f t="shared" si="150"/>
        <v/>
      </c>
      <c r="FA124" s="1275" t="str">
        <f t="shared" si="151"/>
        <v/>
      </c>
      <c r="FB124" s="1275" t="str">
        <f t="shared" si="152"/>
        <v/>
      </c>
      <c r="FC124" s="1333" t="str">
        <f t="shared" si="153"/>
        <v/>
      </c>
      <c r="FE124" s="1234" t="str">
        <f t="shared" si="154"/>
        <v xml:space="preserve"> </v>
      </c>
      <c r="FF124" s="1234" t="str">
        <f t="shared" si="155"/>
        <v xml:space="preserve"> </v>
      </c>
      <c r="FG124" s="1234" t="str">
        <f t="shared" si="156"/>
        <v xml:space="preserve"> </v>
      </c>
      <c r="FH124" s="1234" t="str">
        <f t="shared" si="157"/>
        <v xml:space="preserve"> </v>
      </c>
      <c r="FI124" s="1234" t="str">
        <f t="shared" si="127"/>
        <v xml:space="preserve"> </v>
      </c>
      <c r="FJ124" s="1234" t="str">
        <f t="shared" si="158"/>
        <v xml:space="preserve"> </v>
      </c>
      <c r="FK124" s="1234">
        <f t="shared" si="129"/>
        <v>0</v>
      </c>
      <c r="FL124" s="1227"/>
      <c r="FM124" s="1234" t="str">
        <f t="shared" si="130"/>
        <v xml:space="preserve"> </v>
      </c>
      <c r="FN124" s="1234" t="str">
        <f t="shared" si="131"/>
        <v xml:space="preserve"> </v>
      </c>
      <c r="FO124" s="1234" t="str">
        <f t="shared" si="159"/>
        <v xml:space="preserve"> </v>
      </c>
      <c r="FP124" s="1234" t="str">
        <f t="shared" si="160"/>
        <v xml:space="preserve"> </v>
      </c>
      <c r="FQ124" s="1234" t="str">
        <f t="shared" si="132"/>
        <v xml:space="preserve"> </v>
      </c>
      <c r="FR124" s="1234" t="str">
        <f t="shared" si="161"/>
        <v xml:space="preserve"> </v>
      </c>
      <c r="FS124" s="1234">
        <f t="shared" si="167"/>
        <v>0</v>
      </c>
      <c r="FT124" s="1227"/>
      <c r="FU124" s="1234" t="str">
        <f t="shared" si="162"/>
        <v xml:space="preserve"> </v>
      </c>
      <c r="FV124" s="1234" t="str">
        <f t="shared" si="163"/>
        <v xml:space="preserve"> </v>
      </c>
      <c r="FW124" s="1234" t="str">
        <f t="shared" si="164"/>
        <v xml:space="preserve"> </v>
      </c>
      <c r="FX124" s="1234" t="str">
        <f t="shared" si="133"/>
        <v xml:space="preserve"> </v>
      </c>
      <c r="FY124" s="1234" t="str">
        <f t="shared" si="134"/>
        <v xml:space="preserve"> </v>
      </c>
      <c r="FZ124" s="1234" t="str">
        <f t="shared" si="165"/>
        <v xml:space="preserve"> </v>
      </c>
      <c r="GA124" s="1234">
        <f t="shared" si="135"/>
        <v>0</v>
      </c>
      <c r="GB124" s="1227"/>
      <c r="GC124" s="1234" t="str">
        <f t="shared" si="136"/>
        <v xml:space="preserve"> </v>
      </c>
      <c r="GD124" s="1234" t="str">
        <f t="shared" si="137"/>
        <v xml:space="preserve"> </v>
      </c>
      <c r="GE124" s="1234" t="str">
        <f t="shared" si="138"/>
        <v xml:space="preserve"> </v>
      </c>
      <c r="GF124" s="1234" t="str">
        <f t="shared" si="139"/>
        <v xml:space="preserve"> </v>
      </c>
      <c r="GG124" s="1234" t="str">
        <f t="shared" si="140"/>
        <v xml:space="preserve"> </v>
      </c>
      <c r="GH124" s="1234" t="str">
        <f t="shared" si="141"/>
        <v xml:space="preserve"> </v>
      </c>
      <c r="GI124" s="1234" t="str">
        <f t="shared" si="142"/>
        <v xml:space="preserve"> </v>
      </c>
      <c r="GJ124" s="1234" t="str">
        <f t="shared" si="143"/>
        <v xml:space="preserve"> </v>
      </c>
      <c r="GK124" s="1234" t="str">
        <f t="shared" si="144"/>
        <v xml:space="preserve"> </v>
      </c>
      <c r="GL124" s="1234" t="str">
        <f t="shared" si="145"/>
        <v xml:space="preserve"> </v>
      </c>
      <c r="GM124" s="1234" t="str">
        <f t="shared" si="146"/>
        <v xml:space="preserve"> </v>
      </c>
      <c r="GN124" s="1234">
        <f t="shared" si="147"/>
        <v>0</v>
      </c>
    </row>
    <row r="125" spans="1:196" s="100" customFormat="1" ht="27" customHeight="1" thickTop="1" thickBot="1">
      <c r="A125" s="1208">
        <f>【A票】【D票】!$D$10</f>
        <v>0</v>
      </c>
      <c r="B125" s="1212">
        <f>【A票】【D票】!$H$10</f>
        <v>0</v>
      </c>
      <c r="C125" s="1213" t="str">
        <f>【A票】【D票】!$K$10</f>
        <v xml:space="preserve"> </v>
      </c>
      <c r="D125" s="1214">
        <f t="shared" si="98"/>
        <v>34</v>
      </c>
      <c r="E125" s="914"/>
      <c r="F125" s="467"/>
      <c r="G125" s="469"/>
      <c r="H125" s="224" t="str">
        <f t="shared" si="62"/>
        <v xml:space="preserve"> </v>
      </c>
      <c r="I125" s="704"/>
      <c r="J125" s="117"/>
      <c r="K125" s="117"/>
      <c r="L125" s="117"/>
      <c r="M125" s="117"/>
      <c r="N125" s="117"/>
      <c r="O125" s="117"/>
      <c r="P125" s="117"/>
      <c r="Q125" s="117"/>
      <c r="R125" s="117"/>
      <c r="S125" s="117"/>
      <c r="T125" s="254"/>
      <c r="U125" s="646"/>
      <c r="V125" s="646"/>
      <c r="W125" s="114"/>
      <c r="X125" s="254"/>
      <c r="Y125" s="224" t="str">
        <f t="shared" si="63"/>
        <v xml:space="preserve"> </v>
      </c>
      <c r="Z125" s="579"/>
      <c r="AA125" s="704"/>
      <c r="AB125" s="119"/>
      <c r="AC125" s="224" t="str">
        <f t="shared" si="114"/>
        <v xml:space="preserve"> </v>
      </c>
      <c r="AD125" s="115"/>
      <c r="AE125" s="253"/>
      <c r="AF125" s="704"/>
      <c r="AG125" s="727"/>
      <c r="AH125" s="727"/>
      <c r="AI125" s="727"/>
      <c r="AJ125" s="727"/>
      <c r="AK125" s="591"/>
      <c r="AL125" s="727"/>
      <c r="AM125" s="727"/>
      <c r="AN125" s="727"/>
      <c r="AO125" s="727"/>
      <c r="AP125" s="727"/>
      <c r="AQ125" s="727"/>
      <c r="AR125" s="727"/>
      <c r="AS125" s="727"/>
      <c r="AT125" s="727"/>
      <c r="AU125" s="727"/>
      <c r="AV125" s="727"/>
      <c r="AW125" s="727"/>
      <c r="AX125" s="727"/>
      <c r="AY125" s="727"/>
      <c r="AZ125" s="727"/>
      <c r="BA125" s="727"/>
      <c r="BB125" s="727"/>
      <c r="BC125" s="821"/>
      <c r="BD125" s="727"/>
      <c r="BE125" s="727"/>
      <c r="BF125" s="727"/>
      <c r="BG125" s="727"/>
      <c r="BH125" s="727"/>
      <c r="BI125" s="727"/>
      <c r="BJ125" s="727"/>
      <c r="BK125" s="727"/>
      <c r="BL125" s="821"/>
      <c r="BM125" s="727"/>
      <c r="BN125" s="727"/>
      <c r="BO125" s="727"/>
      <c r="BP125" s="727"/>
      <c r="BQ125" s="727"/>
      <c r="BR125" s="821"/>
      <c r="BS125" s="727"/>
      <c r="BT125" s="727"/>
      <c r="BU125" s="727"/>
      <c r="BV125" s="591"/>
      <c r="BW125" s="224" t="str">
        <f t="shared" si="115"/>
        <v xml:space="preserve"> </v>
      </c>
      <c r="BX125" s="471">
        <f t="shared" si="168"/>
        <v>34</v>
      </c>
      <c r="BY125" s="117"/>
      <c r="BZ125" s="117"/>
      <c r="CA125" s="117"/>
      <c r="CB125" s="117"/>
      <c r="CC125" s="117"/>
      <c r="CD125" s="461"/>
      <c r="CE125" s="236"/>
      <c r="CF125" s="224" t="str">
        <f t="shared" si="66"/>
        <v xml:space="preserve"> </v>
      </c>
      <c r="CG125" s="116"/>
      <c r="CH125" s="117"/>
      <c r="CI125" s="117"/>
      <c r="CJ125" s="117"/>
      <c r="CK125" s="472"/>
      <c r="CL125" s="472"/>
      <c r="CM125" s="472"/>
      <c r="CN125" s="472"/>
      <c r="CO125" s="117"/>
      <c r="CP125" s="253"/>
      <c r="CQ125" s="120"/>
      <c r="CR125" s="224" t="str" cm="1">
        <f t="array" ref="CR125">IF(AND(SUM(COUNTIF(CG125:CM125,{"*不明*","*その他*"})+COUNTIF(CO125:CP125,{"*不明*","*その他*"}))&gt;0,CQ125=""),"その他・不明の場合,10)具体的内容、理由を記入",IF(OR(AND(CI125=CI$65,COUNTA(CJ125:CM125)&lt;4),AND(OR(CI125=CI$63,CI125=CI$64,CI125=CI$66,CI125=CI$67,CI125=CI$68,CI125=""),COUNTA(CJ125:CM125)&gt;0)),"3)介護保険認定済→要介護度、認知症自立度、寝たきり度、介護保険サービス記入",IF(OR(AND(OR(CM125=CM$63,CM125=CM$64),CN125=""),AND(OR(CM125=CM$65,CM125=CM$66),CN125&lt;&gt;"")),"7)介護保険サービス受けている/過去受けていた→具体的内容記入"," ")))</f>
        <v xml:space="preserve"> </v>
      </c>
      <c r="CS125" s="224" t="str">
        <f t="shared" si="116"/>
        <v xml:space="preserve"> </v>
      </c>
      <c r="CT125" s="116"/>
      <c r="CU125" s="253"/>
      <c r="CV125" s="117"/>
      <c r="CW125" s="117"/>
      <c r="CX125" s="253"/>
      <c r="CY125" s="117"/>
      <c r="CZ125" s="117"/>
      <c r="DA125" s="253"/>
      <c r="DB125" s="117"/>
      <c r="DC125" s="224" t="str">
        <f t="shared" si="100"/>
        <v xml:space="preserve"> </v>
      </c>
      <c r="DD125" s="224" t="str">
        <f t="shared" si="101"/>
        <v xml:space="preserve"> </v>
      </c>
      <c r="DE125" s="224" t="str">
        <f t="shared" si="117"/>
        <v xml:space="preserve"> </v>
      </c>
      <c r="DF125" s="121"/>
      <c r="DG125" s="114"/>
      <c r="DH125" s="704"/>
      <c r="DI125" s="119"/>
      <c r="DJ125" s="187"/>
      <c r="DK125" s="254"/>
      <c r="DL125" s="224" t="str">
        <f t="shared" si="118"/>
        <v xml:space="preserve"> </v>
      </c>
      <c r="DM125" s="224" t="str">
        <f t="shared" si="119"/>
        <v xml:space="preserve"> </v>
      </c>
      <c r="DN125" s="474"/>
      <c r="DO125" s="117"/>
      <c r="DP125" s="117"/>
      <c r="DQ125" s="117"/>
      <c r="DR125" s="117"/>
      <c r="DS125" s="117"/>
      <c r="DT125" s="254"/>
      <c r="DU125" s="476"/>
      <c r="DV125" s="224" t="str">
        <f t="shared" si="120"/>
        <v xml:space="preserve"> </v>
      </c>
      <c r="DW125" s="115"/>
      <c r="DX125" s="470"/>
      <c r="DY125" s="117"/>
      <c r="DZ125" s="704"/>
      <c r="EA125" s="224" t="str">
        <f t="shared" si="121"/>
        <v xml:space="preserve"> </v>
      </c>
      <c r="EB125" s="906"/>
      <c r="EC125" s="904"/>
      <c r="ED125" s="904"/>
      <c r="EE125" s="904"/>
      <c r="EF125" s="904"/>
      <c r="EG125" s="904"/>
      <c r="EH125" s="904"/>
      <c r="EI125" s="904"/>
      <c r="EJ125" s="904"/>
      <c r="EK125" s="905"/>
      <c r="EL125" s="80"/>
      <c r="EM125" s="224" t="str">
        <f t="shared" si="102"/>
        <v xml:space="preserve"> </v>
      </c>
      <c r="EN125" s="224" t="str">
        <f t="shared" si="122"/>
        <v xml:space="preserve"> </v>
      </c>
      <c r="EO125" s="115"/>
      <c r="EP125" s="1050"/>
      <c r="EQ125" s="253"/>
      <c r="ER125" s="117"/>
      <c r="ES125" s="1258">
        <f t="shared" si="169"/>
        <v>34</v>
      </c>
      <c r="ET125" s="224" t="str">
        <f t="shared" si="104"/>
        <v xml:space="preserve"> </v>
      </c>
      <c r="EU125" s="477" t="str">
        <f t="shared" si="105"/>
        <v/>
      </c>
      <c r="EV125" s="1334" t="str">
        <f t="shared" si="76"/>
        <v xml:space="preserve"> </v>
      </c>
      <c r="EW125" s="1332" t="str">
        <f t="shared" si="166"/>
        <v/>
      </c>
      <c r="EX125" s="1275" t="str">
        <f t="shared" si="148"/>
        <v/>
      </c>
      <c r="EY125" s="1275" t="str">
        <f t="shared" si="149"/>
        <v/>
      </c>
      <c r="EZ125" s="1275" t="str">
        <f t="shared" si="150"/>
        <v/>
      </c>
      <c r="FA125" s="1275" t="str">
        <f t="shared" si="151"/>
        <v/>
      </c>
      <c r="FB125" s="1275" t="str">
        <f t="shared" si="152"/>
        <v/>
      </c>
      <c r="FC125" s="1333" t="str">
        <f t="shared" si="153"/>
        <v/>
      </c>
      <c r="FE125" s="1234" t="str">
        <f t="shared" si="154"/>
        <v xml:space="preserve"> </v>
      </c>
      <c r="FF125" s="1234" t="str">
        <f t="shared" si="155"/>
        <v xml:space="preserve"> </v>
      </c>
      <c r="FG125" s="1234" t="str">
        <f t="shared" si="156"/>
        <v xml:space="preserve"> </v>
      </c>
      <c r="FH125" s="1234" t="str">
        <f t="shared" si="157"/>
        <v xml:space="preserve"> </v>
      </c>
      <c r="FI125" s="1234" t="str">
        <f t="shared" si="127"/>
        <v xml:space="preserve"> </v>
      </c>
      <c r="FJ125" s="1234" t="str">
        <f t="shared" si="158"/>
        <v xml:space="preserve"> </v>
      </c>
      <c r="FK125" s="1234">
        <f t="shared" si="129"/>
        <v>0</v>
      </c>
      <c r="FL125" s="1227"/>
      <c r="FM125" s="1234" t="str">
        <f t="shared" si="130"/>
        <v xml:space="preserve"> </v>
      </c>
      <c r="FN125" s="1234" t="str">
        <f t="shared" si="131"/>
        <v xml:space="preserve"> </v>
      </c>
      <c r="FO125" s="1234" t="str">
        <f t="shared" si="159"/>
        <v xml:space="preserve"> </v>
      </c>
      <c r="FP125" s="1234" t="str">
        <f t="shared" si="160"/>
        <v xml:space="preserve"> </v>
      </c>
      <c r="FQ125" s="1234" t="str">
        <f t="shared" si="132"/>
        <v xml:space="preserve"> </v>
      </c>
      <c r="FR125" s="1234" t="str">
        <f t="shared" si="161"/>
        <v xml:space="preserve"> </v>
      </c>
      <c r="FS125" s="1234">
        <f t="shared" si="167"/>
        <v>0</v>
      </c>
      <c r="FT125" s="1227"/>
      <c r="FU125" s="1234" t="str">
        <f t="shared" si="162"/>
        <v xml:space="preserve"> </v>
      </c>
      <c r="FV125" s="1234" t="str">
        <f t="shared" si="163"/>
        <v xml:space="preserve"> </v>
      </c>
      <c r="FW125" s="1234" t="str">
        <f t="shared" si="164"/>
        <v xml:space="preserve"> </v>
      </c>
      <c r="FX125" s="1234" t="str">
        <f t="shared" si="133"/>
        <v xml:space="preserve"> </v>
      </c>
      <c r="FY125" s="1234" t="str">
        <f t="shared" si="134"/>
        <v xml:space="preserve"> </v>
      </c>
      <c r="FZ125" s="1234" t="str">
        <f t="shared" si="165"/>
        <v xml:space="preserve"> </v>
      </c>
      <c r="GA125" s="1234">
        <f t="shared" si="135"/>
        <v>0</v>
      </c>
      <c r="GB125" s="1227"/>
      <c r="GC125" s="1234" t="str">
        <f t="shared" si="136"/>
        <v xml:space="preserve"> </v>
      </c>
      <c r="GD125" s="1234" t="str">
        <f t="shared" si="137"/>
        <v xml:space="preserve"> </v>
      </c>
      <c r="GE125" s="1234" t="str">
        <f t="shared" si="138"/>
        <v xml:space="preserve"> </v>
      </c>
      <c r="GF125" s="1234" t="str">
        <f t="shared" si="139"/>
        <v xml:space="preserve"> </v>
      </c>
      <c r="GG125" s="1234" t="str">
        <f t="shared" si="140"/>
        <v xml:space="preserve"> </v>
      </c>
      <c r="GH125" s="1234" t="str">
        <f t="shared" si="141"/>
        <v xml:space="preserve"> </v>
      </c>
      <c r="GI125" s="1234" t="str">
        <f t="shared" si="142"/>
        <v xml:space="preserve"> </v>
      </c>
      <c r="GJ125" s="1234" t="str">
        <f t="shared" si="143"/>
        <v xml:space="preserve"> </v>
      </c>
      <c r="GK125" s="1234" t="str">
        <f t="shared" si="144"/>
        <v xml:space="preserve"> </v>
      </c>
      <c r="GL125" s="1234" t="str">
        <f t="shared" si="145"/>
        <v xml:space="preserve"> </v>
      </c>
      <c r="GM125" s="1234" t="str">
        <f t="shared" si="146"/>
        <v xml:space="preserve"> </v>
      </c>
      <c r="GN125" s="1234">
        <f t="shared" si="147"/>
        <v>0</v>
      </c>
    </row>
    <row r="126" spans="1:196" s="100" customFormat="1" ht="27" customHeight="1" thickTop="1" thickBot="1">
      <c r="A126" s="1208">
        <f>【A票】【D票】!$D$10</f>
        <v>0</v>
      </c>
      <c r="B126" s="1212">
        <f>【A票】【D票】!$H$10</f>
        <v>0</v>
      </c>
      <c r="C126" s="1213" t="str">
        <f>【A票】【D票】!$K$10</f>
        <v xml:space="preserve"> </v>
      </c>
      <c r="D126" s="1214">
        <f t="shared" si="98"/>
        <v>35</v>
      </c>
      <c r="E126" s="914"/>
      <c r="F126" s="467"/>
      <c r="G126" s="469"/>
      <c r="H126" s="224" t="str">
        <f t="shared" si="62"/>
        <v xml:space="preserve"> </v>
      </c>
      <c r="I126" s="704"/>
      <c r="J126" s="117"/>
      <c r="K126" s="117"/>
      <c r="L126" s="117"/>
      <c r="M126" s="117"/>
      <c r="N126" s="117"/>
      <c r="O126" s="117"/>
      <c r="P126" s="117"/>
      <c r="Q126" s="117"/>
      <c r="R126" s="117"/>
      <c r="S126" s="117"/>
      <c r="T126" s="254"/>
      <c r="U126" s="646"/>
      <c r="V126" s="646"/>
      <c r="W126" s="114"/>
      <c r="X126" s="254"/>
      <c r="Y126" s="224" t="str">
        <f t="shared" si="63"/>
        <v xml:space="preserve"> </v>
      </c>
      <c r="Z126" s="579"/>
      <c r="AA126" s="704"/>
      <c r="AB126" s="119"/>
      <c r="AC126" s="224" t="str">
        <f t="shared" si="114"/>
        <v xml:space="preserve"> </v>
      </c>
      <c r="AD126" s="115"/>
      <c r="AE126" s="253"/>
      <c r="AF126" s="704"/>
      <c r="AG126" s="727"/>
      <c r="AH126" s="727"/>
      <c r="AI126" s="727"/>
      <c r="AJ126" s="727"/>
      <c r="AK126" s="591"/>
      <c r="AL126" s="727"/>
      <c r="AM126" s="727"/>
      <c r="AN126" s="727"/>
      <c r="AO126" s="727"/>
      <c r="AP126" s="727"/>
      <c r="AQ126" s="727"/>
      <c r="AR126" s="727"/>
      <c r="AS126" s="727"/>
      <c r="AT126" s="727"/>
      <c r="AU126" s="727"/>
      <c r="AV126" s="727"/>
      <c r="AW126" s="727"/>
      <c r="AX126" s="727"/>
      <c r="AY126" s="727"/>
      <c r="AZ126" s="727"/>
      <c r="BA126" s="727"/>
      <c r="BB126" s="727"/>
      <c r="BC126" s="821"/>
      <c r="BD126" s="727"/>
      <c r="BE126" s="727"/>
      <c r="BF126" s="727"/>
      <c r="BG126" s="727"/>
      <c r="BH126" s="727"/>
      <c r="BI126" s="727"/>
      <c r="BJ126" s="727"/>
      <c r="BK126" s="727"/>
      <c r="BL126" s="821"/>
      <c r="BM126" s="727"/>
      <c r="BN126" s="727"/>
      <c r="BO126" s="727"/>
      <c r="BP126" s="727"/>
      <c r="BQ126" s="727"/>
      <c r="BR126" s="821"/>
      <c r="BS126" s="727"/>
      <c r="BT126" s="727"/>
      <c r="BU126" s="727"/>
      <c r="BV126" s="591"/>
      <c r="BW126" s="224" t="str">
        <f t="shared" si="115"/>
        <v xml:space="preserve"> </v>
      </c>
      <c r="BX126" s="471">
        <f t="shared" si="168"/>
        <v>35</v>
      </c>
      <c r="BY126" s="117"/>
      <c r="BZ126" s="117"/>
      <c r="CA126" s="117"/>
      <c r="CB126" s="117"/>
      <c r="CC126" s="117"/>
      <c r="CD126" s="461"/>
      <c r="CE126" s="236"/>
      <c r="CF126" s="224" t="str">
        <f t="shared" si="66"/>
        <v xml:space="preserve"> </v>
      </c>
      <c r="CG126" s="116"/>
      <c r="CH126" s="117"/>
      <c r="CI126" s="117"/>
      <c r="CJ126" s="117"/>
      <c r="CK126" s="472"/>
      <c r="CL126" s="472"/>
      <c r="CM126" s="472"/>
      <c r="CN126" s="472"/>
      <c r="CO126" s="117"/>
      <c r="CP126" s="253"/>
      <c r="CQ126" s="120"/>
      <c r="CR126" s="224" t="str" cm="1">
        <f t="array" ref="CR126">IF(AND(SUM(COUNTIF(CG126:CM126,{"*不明*","*その他*"})+COUNTIF(CO126:CP126,{"*不明*","*その他*"}))&gt;0,CQ126=""),"その他・不明の場合,10)具体的内容、理由を記入",IF(OR(AND(CI126=CI$65,COUNTA(CJ126:CM126)&lt;4),AND(OR(CI126=CI$63,CI126=CI$64,CI126=CI$66,CI126=CI$67,CI126=CI$68,CI126=""),COUNTA(CJ126:CM126)&gt;0)),"3)介護保険認定済→要介護度、認知症自立度、寝たきり度、介護保険サービス記入",IF(OR(AND(OR(CM126=CM$63,CM126=CM$64),CN126=""),AND(OR(CM126=CM$65,CM126=CM$66),CN126&lt;&gt;"")),"7)介護保険サービス受けている/過去受けていた→具体的内容記入"," ")))</f>
        <v xml:space="preserve"> </v>
      </c>
      <c r="CS126" s="224" t="str">
        <f t="shared" si="116"/>
        <v xml:space="preserve"> </v>
      </c>
      <c r="CT126" s="116"/>
      <c r="CU126" s="253"/>
      <c r="CV126" s="117"/>
      <c r="CW126" s="117"/>
      <c r="CX126" s="253"/>
      <c r="CY126" s="117"/>
      <c r="CZ126" s="117"/>
      <c r="DA126" s="253"/>
      <c r="DB126" s="117"/>
      <c r="DC126" s="224" t="str">
        <f t="shared" si="100"/>
        <v xml:space="preserve"> </v>
      </c>
      <c r="DD126" s="224" t="str">
        <f t="shared" si="101"/>
        <v xml:space="preserve"> </v>
      </c>
      <c r="DE126" s="224" t="str">
        <f t="shared" si="117"/>
        <v xml:space="preserve"> </v>
      </c>
      <c r="DF126" s="121"/>
      <c r="DG126" s="114"/>
      <c r="DH126" s="704"/>
      <c r="DI126" s="119"/>
      <c r="DJ126" s="187"/>
      <c r="DK126" s="254"/>
      <c r="DL126" s="224" t="str">
        <f t="shared" si="118"/>
        <v xml:space="preserve"> </v>
      </c>
      <c r="DM126" s="224" t="str">
        <f t="shared" si="119"/>
        <v xml:space="preserve"> </v>
      </c>
      <c r="DN126" s="474"/>
      <c r="DO126" s="117"/>
      <c r="DP126" s="117"/>
      <c r="DQ126" s="117"/>
      <c r="DR126" s="117"/>
      <c r="DS126" s="117"/>
      <c r="DT126" s="254"/>
      <c r="DU126" s="476"/>
      <c r="DV126" s="224" t="str">
        <f t="shared" si="120"/>
        <v xml:space="preserve"> </v>
      </c>
      <c r="DW126" s="115"/>
      <c r="DX126" s="470"/>
      <c r="DY126" s="117"/>
      <c r="DZ126" s="704"/>
      <c r="EA126" s="224" t="str">
        <f t="shared" si="121"/>
        <v xml:space="preserve"> </v>
      </c>
      <c r="EB126" s="906"/>
      <c r="EC126" s="904"/>
      <c r="ED126" s="904"/>
      <c r="EE126" s="904"/>
      <c r="EF126" s="904"/>
      <c r="EG126" s="904"/>
      <c r="EH126" s="904"/>
      <c r="EI126" s="904"/>
      <c r="EJ126" s="904"/>
      <c r="EK126" s="905"/>
      <c r="EL126" s="80"/>
      <c r="EM126" s="224" t="str">
        <f t="shared" si="102"/>
        <v xml:space="preserve"> </v>
      </c>
      <c r="EN126" s="224" t="str">
        <f t="shared" si="122"/>
        <v xml:space="preserve"> </v>
      </c>
      <c r="EO126" s="115"/>
      <c r="EP126" s="1050"/>
      <c r="EQ126" s="253"/>
      <c r="ER126" s="117"/>
      <c r="ES126" s="1258">
        <f t="shared" si="169"/>
        <v>35</v>
      </c>
      <c r="ET126" s="224" t="str">
        <f t="shared" si="104"/>
        <v xml:space="preserve"> </v>
      </c>
      <c r="EU126" s="477" t="str">
        <f t="shared" si="105"/>
        <v/>
      </c>
      <c r="EV126" s="1334" t="str">
        <f t="shared" si="76"/>
        <v xml:space="preserve"> </v>
      </c>
      <c r="EW126" s="1332" t="str">
        <f t="shared" si="166"/>
        <v/>
      </c>
      <c r="EX126" s="1275" t="str">
        <f t="shared" si="148"/>
        <v/>
      </c>
      <c r="EY126" s="1275" t="str">
        <f t="shared" si="149"/>
        <v/>
      </c>
      <c r="EZ126" s="1275" t="str">
        <f t="shared" si="150"/>
        <v/>
      </c>
      <c r="FA126" s="1275" t="str">
        <f t="shared" si="151"/>
        <v/>
      </c>
      <c r="FB126" s="1275" t="str">
        <f t="shared" si="152"/>
        <v/>
      </c>
      <c r="FC126" s="1333" t="str">
        <f t="shared" si="153"/>
        <v/>
      </c>
      <c r="FE126" s="1234" t="str">
        <f t="shared" si="154"/>
        <v xml:space="preserve"> </v>
      </c>
      <c r="FF126" s="1234" t="str">
        <f t="shared" si="155"/>
        <v xml:space="preserve"> </v>
      </c>
      <c r="FG126" s="1234" t="str">
        <f t="shared" si="156"/>
        <v xml:space="preserve"> </v>
      </c>
      <c r="FH126" s="1234" t="str">
        <f t="shared" si="157"/>
        <v xml:space="preserve"> </v>
      </c>
      <c r="FI126" s="1234" t="str">
        <f t="shared" si="127"/>
        <v xml:space="preserve"> </v>
      </c>
      <c r="FJ126" s="1234" t="str">
        <f t="shared" si="158"/>
        <v xml:space="preserve"> </v>
      </c>
      <c r="FK126" s="1234">
        <f t="shared" si="129"/>
        <v>0</v>
      </c>
      <c r="FL126" s="1227"/>
      <c r="FM126" s="1234" t="str">
        <f t="shared" si="130"/>
        <v xml:space="preserve"> </v>
      </c>
      <c r="FN126" s="1234" t="str">
        <f t="shared" si="131"/>
        <v xml:space="preserve"> </v>
      </c>
      <c r="FO126" s="1234" t="str">
        <f t="shared" si="159"/>
        <v xml:space="preserve"> </v>
      </c>
      <c r="FP126" s="1234" t="str">
        <f t="shared" si="160"/>
        <v xml:space="preserve"> </v>
      </c>
      <c r="FQ126" s="1234" t="str">
        <f t="shared" si="132"/>
        <v xml:space="preserve"> </v>
      </c>
      <c r="FR126" s="1234" t="str">
        <f t="shared" si="161"/>
        <v xml:space="preserve"> </v>
      </c>
      <c r="FS126" s="1234">
        <f t="shared" si="167"/>
        <v>0</v>
      </c>
      <c r="FT126" s="1227"/>
      <c r="FU126" s="1234" t="str">
        <f t="shared" si="162"/>
        <v xml:space="preserve"> </v>
      </c>
      <c r="FV126" s="1234" t="str">
        <f t="shared" si="163"/>
        <v xml:space="preserve"> </v>
      </c>
      <c r="FW126" s="1234" t="str">
        <f t="shared" si="164"/>
        <v xml:space="preserve"> </v>
      </c>
      <c r="FX126" s="1234" t="str">
        <f t="shared" si="133"/>
        <v xml:space="preserve"> </v>
      </c>
      <c r="FY126" s="1234" t="str">
        <f t="shared" si="134"/>
        <v xml:space="preserve"> </v>
      </c>
      <c r="FZ126" s="1234" t="str">
        <f t="shared" si="165"/>
        <v xml:space="preserve"> </v>
      </c>
      <c r="GA126" s="1234">
        <f t="shared" si="135"/>
        <v>0</v>
      </c>
      <c r="GB126" s="1227"/>
      <c r="GC126" s="1234" t="str">
        <f t="shared" si="136"/>
        <v xml:space="preserve"> </v>
      </c>
      <c r="GD126" s="1234" t="str">
        <f t="shared" si="137"/>
        <v xml:space="preserve"> </v>
      </c>
      <c r="GE126" s="1234" t="str">
        <f t="shared" si="138"/>
        <v xml:space="preserve"> </v>
      </c>
      <c r="GF126" s="1234" t="str">
        <f t="shared" si="139"/>
        <v xml:space="preserve"> </v>
      </c>
      <c r="GG126" s="1234" t="str">
        <f t="shared" si="140"/>
        <v xml:space="preserve"> </v>
      </c>
      <c r="GH126" s="1234" t="str">
        <f t="shared" si="141"/>
        <v xml:space="preserve"> </v>
      </c>
      <c r="GI126" s="1234" t="str">
        <f t="shared" si="142"/>
        <v xml:space="preserve"> </v>
      </c>
      <c r="GJ126" s="1234" t="str">
        <f t="shared" si="143"/>
        <v xml:space="preserve"> </v>
      </c>
      <c r="GK126" s="1234" t="str">
        <f t="shared" si="144"/>
        <v xml:space="preserve"> </v>
      </c>
      <c r="GL126" s="1234" t="str">
        <f t="shared" si="145"/>
        <v xml:space="preserve"> </v>
      </c>
      <c r="GM126" s="1234" t="str">
        <f t="shared" si="146"/>
        <v xml:space="preserve"> </v>
      </c>
      <c r="GN126" s="1234">
        <f t="shared" si="147"/>
        <v>0</v>
      </c>
    </row>
    <row r="127" spans="1:196" s="100" customFormat="1" ht="27" customHeight="1" thickTop="1" thickBot="1">
      <c r="A127" s="1208">
        <f>【A票】【D票】!$D$10</f>
        <v>0</v>
      </c>
      <c r="B127" s="1212">
        <f>【A票】【D票】!$H$10</f>
        <v>0</v>
      </c>
      <c r="C127" s="1213" t="str">
        <f>【A票】【D票】!$K$10</f>
        <v xml:space="preserve"> </v>
      </c>
      <c r="D127" s="1214">
        <f t="shared" si="98"/>
        <v>36</v>
      </c>
      <c r="E127" s="914"/>
      <c r="F127" s="467"/>
      <c r="G127" s="469"/>
      <c r="H127" s="224" t="str">
        <f t="shared" si="62"/>
        <v xml:space="preserve"> </v>
      </c>
      <c r="I127" s="704"/>
      <c r="J127" s="117"/>
      <c r="K127" s="117"/>
      <c r="L127" s="117"/>
      <c r="M127" s="117"/>
      <c r="N127" s="117"/>
      <c r="O127" s="117"/>
      <c r="P127" s="117"/>
      <c r="Q127" s="117"/>
      <c r="R127" s="117"/>
      <c r="S127" s="117"/>
      <c r="T127" s="254"/>
      <c r="U127" s="646"/>
      <c r="V127" s="646"/>
      <c r="W127" s="114"/>
      <c r="X127" s="254"/>
      <c r="Y127" s="224" t="str">
        <f t="shared" si="63"/>
        <v xml:space="preserve"> </v>
      </c>
      <c r="Z127" s="579"/>
      <c r="AA127" s="704"/>
      <c r="AB127" s="119"/>
      <c r="AC127" s="224" t="str">
        <f t="shared" si="114"/>
        <v xml:space="preserve"> </v>
      </c>
      <c r="AD127" s="115"/>
      <c r="AE127" s="253"/>
      <c r="AF127" s="704"/>
      <c r="AG127" s="727"/>
      <c r="AH127" s="727"/>
      <c r="AI127" s="727"/>
      <c r="AJ127" s="727"/>
      <c r="AK127" s="591"/>
      <c r="AL127" s="727"/>
      <c r="AM127" s="727"/>
      <c r="AN127" s="727"/>
      <c r="AO127" s="727"/>
      <c r="AP127" s="727"/>
      <c r="AQ127" s="727"/>
      <c r="AR127" s="727"/>
      <c r="AS127" s="727"/>
      <c r="AT127" s="727"/>
      <c r="AU127" s="727"/>
      <c r="AV127" s="727"/>
      <c r="AW127" s="727"/>
      <c r="AX127" s="727"/>
      <c r="AY127" s="727"/>
      <c r="AZ127" s="727"/>
      <c r="BA127" s="727"/>
      <c r="BB127" s="727"/>
      <c r="BC127" s="821"/>
      <c r="BD127" s="727"/>
      <c r="BE127" s="727"/>
      <c r="BF127" s="727"/>
      <c r="BG127" s="727"/>
      <c r="BH127" s="727"/>
      <c r="BI127" s="727"/>
      <c r="BJ127" s="727"/>
      <c r="BK127" s="727"/>
      <c r="BL127" s="821"/>
      <c r="BM127" s="727"/>
      <c r="BN127" s="727"/>
      <c r="BO127" s="727"/>
      <c r="BP127" s="727"/>
      <c r="BQ127" s="727"/>
      <c r="BR127" s="821"/>
      <c r="BS127" s="727"/>
      <c r="BT127" s="727"/>
      <c r="BU127" s="727"/>
      <c r="BV127" s="591"/>
      <c r="BW127" s="224" t="str">
        <f t="shared" si="115"/>
        <v xml:space="preserve"> </v>
      </c>
      <c r="BX127" s="471">
        <f t="shared" si="168"/>
        <v>36</v>
      </c>
      <c r="BY127" s="117"/>
      <c r="BZ127" s="117"/>
      <c r="CA127" s="117"/>
      <c r="CB127" s="117"/>
      <c r="CC127" s="117"/>
      <c r="CD127" s="461"/>
      <c r="CE127" s="236"/>
      <c r="CF127" s="224" t="str">
        <f t="shared" si="66"/>
        <v xml:space="preserve"> </v>
      </c>
      <c r="CG127" s="116"/>
      <c r="CH127" s="117"/>
      <c r="CI127" s="117"/>
      <c r="CJ127" s="117"/>
      <c r="CK127" s="472"/>
      <c r="CL127" s="472"/>
      <c r="CM127" s="472"/>
      <c r="CN127" s="472"/>
      <c r="CO127" s="117"/>
      <c r="CP127" s="253"/>
      <c r="CQ127" s="120"/>
      <c r="CR127" s="224" t="str" cm="1">
        <f t="array" ref="CR127">IF(AND(SUM(COUNTIF(CG127:CM127,{"*不明*","*その他*"})+COUNTIF(CO127:CP127,{"*不明*","*その他*"}))&gt;0,CQ127=""),"その他・不明の場合,10)具体的内容、理由を記入",IF(OR(AND(CI127=CI$65,COUNTA(CJ127:CM127)&lt;4),AND(OR(CI127=CI$63,CI127=CI$64,CI127=CI$66,CI127=CI$67,CI127=CI$68,CI127=""),COUNTA(CJ127:CM127)&gt;0)),"3)介護保険認定済→要介護度、認知症自立度、寝たきり度、介護保険サービス記入",IF(OR(AND(OR(CM127=CM$63,CM127=CM$64),CN127=""),AND(OR(CM127=CM$65,CM127=CM$66),CN127&lt;&gt;"")),"7)介護保険サービス受けている/過去受けていた→具体的内容記入"," ")))</f>
        <v xml:space="preserve"> </v>
      </c>
      <c r="CS127" s="224" t="str">
        <f t="shared" si="116"/>
        <v xml:space="preserve"> </v>
      </c>
      <c r="CT127" s="116"/>
      <c r="CU127" s="253"/>
      <c r="CV127" s="117"/>
      <c r="CW127" s="117"/>
      <c r="CX127" s="253"/>
      <c r="CY127" s="117"/>
      <c r="CZ127" s="117"/>
      <c r="DA127" s="253"/>
      <c r="DB127" s="117"/>
      <c r="DC127" s="224" t="str">
        <f t="shared" si="100"/>
        <v xml:space="preserve"> </v>
      </c>
      <c r="DD127" s="224" t="str">
        <f t="shared" si="101"/>
        <v xml:space="preserve"> </v>
      </c>
      <c r="DE127" s="224" t="str">
        <f t="shared" si="117"/>
        <v xml:space="preserve"> </v>
      </c>
      <c r="DF127" s="121"/>
      <c r="DG127" s="114"/>
      <c r="DH127" s="704"/>
      <c r="DI127" s="119"/>
      <c r="DJ127" s="187"/>
      <c r="DK127" s="254"/>
      <c r="DL127" s="224" t="str">
        <f t="shared" si="118"/>
        <v xml:space="preserve"> </v>
      </c>
      <c r="DM127" s="224" t="str">
        <f t="shared" si="119"/>
        <v xml:space="preserve"> </v>
      </c>
      <c r="DN127" s="474"/>
      <c r="DO127" s="117"/>
      <c r="DP127" s="117"/>
      <c r="DQ127" s="117"/>
      <c r="DR127" s="117"/>
      <c r="DS127" s="117"/>
      <c r="DT127" s="254"/>
      <c r="DU127" s="476"/>
      <c r="DV127" s="224" t="str">
        <f t="shared" si="120"/>
        <v xml:space="preserve"> </v>
      </c>
      <c r="DW127" s="115"/>
      <c r="DX127" s="470"/>
      <c r="DY127" s="117"/>
      <c r="DZ127" s="704"/>
      <c r="EA127" s="224" t="str">
        <f t="shared" si="121"/>
        <v xml:space="preserve"> </v>
      </c>
      <c r="EB127" s="906"/>
      <c r="EC127" s="904"/>
      <c r="ED127" s="904"/>
      <c r="EE127" s="904"/>
      <c r="EF127" s="904"/>
      <c r="EG127" s="904"/>
      <c r="EH127" s="904"/>
      <c r="EI127" s="904"/>
      <c r="EJ127" s="904"/>
      <c r="EK127" s="905"/>
      <c r="EL127" s="80"/>
      <c r="EM127" s="224" t="str">
        <f t="shared" si="102"/>
        <v xml:space="preserve"> </v>
      </c>
      <c r="EN127" s="224" t="str">
        <f t="shared" si="122"/>
        <v xml:space="preserve"> </v>
      </c>
      <c r="EO127" s="115"/>
      <c r="EP127" s="1050"/>
      <c r="EQ127" s="253"/>
      <c r="ER127" s="117"/>
      <c r="ES127" s="1258">
        <f t="shared" si="169"/>
        <v>36</v>
      </c>
      <c r="ET127" s="224" t="str">
        <f t="shared" si="104"/>
        <v xml:space="preserve"> </v>
      </c>
      <c r="EU127" s="477" t="str">
        <f t="shared" si="105"/>
        <v/>
      </c>
      <c r="EV127" s="1334" t="str">
        <f t="shared" si="76"/>
        <v xml:space="preserve"> </v>
      </c>
      <c r="EW127" s="1332" t="str">
        <f t="shared" si="166"/>
        <v/>
      </c>
      <c r="EX127" s="1275" t="str">
        <f t="shared" si="148"/>
        <v/>
      </c>
      <c r="EY127" s="1275" t="str">
        <f t="shared" si="149"/>
        <v/>
      </c>
      <c r="EZ127" s="1275" t="str">
        <f t="shared" si="150"/>
        <v/>
      </c>
      <c r="FA127" s="1275" t="str">
        <f t="shared" si="151"/>
        <v/>
      </c>
      <c r="FB127" s="1275" t="str">
        <f t="shared" si="152"/>
        <v/>
      </c>
      <c r="FC127" s="1333" t="str">
        <f t="shared" si="153"/>
        <v/>
      </c>
      <c r="FE127" s="1234" t="str">
        <f t="shared" si="154"/>
        <v xml:space="preserve"> </v>
      </c>
      <c r="FF127" s="1234" t="str">
        <f t="shared" si="155"/>
        <v xml:space="preserve"> </v>
      </c>
      <c r="FG127" s="1234" t="str">
        <f t="shared" si="156"/>
        <v xml:space="preserve"> </v>
      </c>
      <c r="FH127" s="1234" t="str">
        <f t="shared" si="157"/>
        <v xml:space="preserve"> </v>
      </c>
      <c r="FI127" s="1234" t="str">
        <f t="shared" si="127"/>
        <v xml:space="preserve"> </v>
      </c>
      <c r="FJ127" s="1234" t="str">
        <f t="shared" si="158"/>
        <v xml:space="preserve"> </v>
      </c>
      <c r="FK127" s="1234">
        <f t="shared" si="129"/>
        <v>0</v>
      </c>
      <c r="FL127" s="1227"/>
      <c r="FM127" s="1234" t="str">
        <f t="shared" si="130"/>
        <v xml:space="preserve"> </v>
      </c>
      <c r="FN127" s="1234" t="str">
        <f t="shared" si="131"/>
        <v xml:space="preserve"> </v>
      </c>
      <c r="FO127" s="1234" t="str">
        <f t="shared" si="159"/>
        <v xml:space="preserve"> </v>
      </c>
      <c r="FP127" s="1234" t="str">
        <f t="shared" si="160"/>
        <v xml:space="preserve"> </v>
      </c>
      <c r="FQ127" s="1234" t="str">
        <f t="shared" si="132"/>
        <v xml:space="preserve"> </v>
      </c>
      <c r="FR127" s="1234" t="str">
        <f t="shared" si="161"/>
        <v xml:space="preserve"> </v>
      </c>
      <c r="FS127" s="1234">
        <f t="shared" si="167"/>
        <v>0</v>
      </c>
      <c r="FT127" s="1227"/>
      <c r="FU127" s="1234" t="str">
        <f t="shared" si="162"/>
        <v xml:space="preserve"> </v>
      </c>
      <c r="FV127" s="1234" t="str">
        <f t="shared" si="163"/>
        <v xml:space="preserve"> </v>
      </c>
      <c r="FW127" s="1234" t="str">
        <f t="shared" si="164"/>
        <v xml:space="preserve"> </v>
      </c>
      <c r="FX127" s="1234" t="str">
        <f t="shared" si="133"/>
        <v xml:space="preserve"> </v>
      </c>
      <c r="FY127" s="1234" t="str">
        <f t="shared" si="134"/>
        <v xml:space="preserve"> </v>
      </c>
      <c r="FZ127" s="1234" t="str">
        <f t="shared" si="165"/>
        <v xml:space="preserve"> </v>
      </c>
      <c r="GA127" s="1234">
        <f t="shared" si="135"/>
        <v>0</v>
      </c>
      <c r="GB127" s="1227"/>
      <c r="GC127" s="1234" t="str">
        <f t="shared" si="136"/>
        <v xml:space="preserve"> </v>
      </c>
      <c r="GD127" s="1234" t="str">
        <f t="shared" si="137"/>
        <v xml:space="preserve"> </v>
      </c>
      <c r="GE127" s="1234" t="str">
        <f t="shared" si="138"/>
        <v xml:space="preserve"> </v>
      </c>
      <c r="GF127" s="1234" t="str">
        <f t="shared" si="139"/>
        <v xml:space="preserve"> </v>
      </c>
      <c r="GG127" s="1234" t="str">
        <f t="shared" si="140"/>
        <v xml:space="preserve"> </v>
      </c>
      <c r="GH127" s="1234" t="str">
        <f t="shared" si="141"/>
        <v xml:space="preserve"> </v>
      </c>
      <c r="GI127" s="1234" t="str">
        <f t="shared" si="142"/>
        <v xml:space="preserve"> </v>
      </c>
      <c r="GJ127" s="1234" t="str">
        <f t="shared" si="143"/>
        <v xml:space="preserve"> </v>
      </c>
      <c r="GK127" s="1234" t="str">
        <f t="shared" si="144"/>
        <v xml:space="preserve"> </v>
      </c>
      <c r="GL127" s="1234" t="str">
        <f t="shared" si="145"/>
        <v xml:space="preserve"> </v>
      </c>
      <c r="GM127" s="1234" t="str">
        <f t="shared" si="146"/>
        <v xml:space="preserve"> </v>
      </c>
      <c r="GN127" s="1234">
        <f t="shared" si="147"/>
        <v>0</v>
      </c>
    </row>
    <row r="128" spans="1:196" s="100" customFormat="1" ht="27" customHeight="1" thickTop="1" thickBot="1">
      <c r="A128" s="1208">
        <f>【A票】【D票】!$D$10</f>
        <v>0</v>
      </c>
      <c r="B128" s="1212">
        <f>【A票】【D票】!$H$10</f>
        <v>0</v>
      </c>
      <c r="C128" s="1213" t="str">
        <f>【A票】【D票】!$K$10</f>
        <v xml:space="preserve"> </v>
      </c>
      <c r="D128" s="1214">
        <f t="shared" si="98"/>
        <v>37</v>
      </c>
      <c r="E128" s="914"/>
      <c r="F128" s="467"/>
      <c r="G128" s="469"/>
      <c r="H128" s="224" t="str">
        <f t="shared" si="62"/>
        <v xml:space="preserve"> </v>
      </c>
      <c r="I128" s="704"/>
      <c r="J128" s="117"/>
      <c r="K128" s="117"/>
      <c r="L128" s="117"/>
      <c r="M128" s="117"/>
      <c r="N128" s="117"/>
      <c r="O128" s="117"/>
      <c r="P128" s="117"/>
      <c r="Q128" s="117"/>
      <c r="R128" s="117"/>
      <c r="S128" s="117"/>
      <c r="T128" s="254"/>
      <c r="U128" s="646"/>
      <c r="V128" s="646"/>
      <c r="W128" s="114"/>
      <c r="X128" s="254"/>
      <c r="Y128" s="224" t="str">
        <f t="shared" si="63"/>
        <v xml:space="preserve"> </v>
      </c>
      <c r="Z128" s="579"/>
      <c r="AA128" s="704"/>
      <c r="AB128" s="119"/>
      <c r="AC128" s="224" t="str">
        <f t="shared" si="114"/>
        <v xml:space="preserve"> </v>
      </c>
      <c r="AD128" s="115"/>
      <c r="AE128" s="253"/>
      <c r="AF128" s="704"/>
      <c r="AG128" s="727"/>
      <c r="AH128" s="727"/>
      <c r="AI128" s="727"/>
      <c r="AJ128" s="727"/>
      <c r="AK128" s="591"/>
      <c r="AL128" s="727"/>
      <c r="AM128" s="727"/>
      <c r="AN128" s="727"/>
      <c r="AO128" s="727"/>
      <c r="AP128" s="727"/>
      <c r="AQ128" s="727"/>
      <c r="AR128" s="727"/>
      <c r="AS128" s="727"/>
      <c r="AT128" s="727"/>
      <c r="AU128" s="727"/>
      <c r="AV128" s="727"/>
      <c r="AW128" s="727"/>
      <c r="AX128" s="727"/>
      <c r="AY128" s="727"/>
      <c r="AZ128" s="727"/>
      <c r="BA128" s="727"/>
      <c r="BB128" s="727"/>
      <c r="BC128" s="821"/>
      <c r="BD128" s="727"/>
      <c r="BE128" s="727"/>
      <c r="BF128" s="727"/>
      <c r="BG128" s="727"/>
      <c r="BH128" s="727"/>
      <c r="BI128" s="727"/>
      <c r="BJ128" s="727"/>
      <c r="BK128" s="727"/>
      <c r="BL128" s="821"/>
      <c r="BM128" s="727"/>
      <c r="BN128" s="727"/>
      <c r="BO128" s="727"/>
      <c r="BP128" s="727"/>
      <c r="BQ128" s="727"/>
      <c r="BR128" s="821"/>
      <c r="BS128" s="727"/>
      <c r="BT128" s="727"/>
      <c r="BU128" s="727"/>
      <c r="BV128" s="591"/>
      <c r="BW128" s="224" t="str">
        <f t="shared" si="115"/>
        <v xml:space="preserve"> </v>
      </c>
      <c r="BX128" s="471">
        <f t="shared" si="168"/>
        <v>37</v>
      </c>
      <c r="BY128" s="117"/>
      <c r="BZ128" s="117"/>
      <c r="CA128" s="117"/>
      <c r="CB128" s="117"/>
      <c r="CC128" s="117"/>
      <c r="CD128" s="461"/>
      <c r="CE128" s="236"/>
      <c r="CF128" s="224" t="str">
        <f t="shared" si="66"/>
        <v xml:space="preserve"> </v>
      </c>
      <c r="CG128" s="116"/>
      <c r="CH128" s="117"/>
      <c r="CI128" s="117"/>
      <c r="CJ128" s="117"/>
      <c r="CK128" s="472"/>
      <c r="CL128" s="472"/>
      <c r="CM128" s="472"/>
      <c r="CN128" s="472"/>
      <c r="CO128" s="117"/>
      <c r="CP128" s="253"/>
      <c r="CQ128" s="120"/>
      <c r="CR128" s="224" t="str" cm="1">
        <f t="array" ref="CR128">IF(AND(SUM(COUNTIF(CG128:CM128,{"*不明*","*その他*"})+COUNTIF(CO128:CP128,{"*不明*","*その他*"}))&gt;0,CQ128=""),"その他・不明の場合,10)具体的内容、理由を記入",IF(OR(AND(CI128=CI$65,COUNTA(CJ128:CM128)&lt;4),AND(OR(CI128=CI$63,CI128=CI$64,CI128=CI$66,CI128=CI$67,CI128=CI$68,CI128=""),COUNTA(CJ128:CM128)&gt;0)),"3)介護保険認定済→要介護度、認知症自立度、寝たきり度、介護保険サービス記入",IF(OR(AND(OR(CM128=CM$63,CM128=CM$64),CN128=""),AND(OR(CM128=CM$65,CM128=CM$66),CN128&lt;&gt;"")),"7)介護保険サービス受けている/過去受けていた→具体的内容記入"," ")))</f>
        <v xml:space="preserve"> </v>
      </c>
      <c r="CS128" s="224" t="str">
        <f t="shared" si="116"/>
        <v xml:space="preserve"> </v>
      </c>
      <c r="CT128" s="116"/>
      <c r="CU128" s="253"/>
      <c r="CV128" s="117"/>
      <c r="CW128" s="117"/>
      <c r="CX128" s="253"/>
      <c r="CY128" s="117"/>
      <c r="CZ128" s="117"/>
      <c r="DA128" s="253"/>
      <c r="DB128" s="117"/>
      <c r="DC128" s="224" t="str">
        <f t="shared" si="100"/>
        <v xml:space="preserve"> </v>
      </c>
      <c r="DD128" s="224" t="str">
        <f t="shared" si="101"/>
        <v xml:space="preserve"> </v>
      </c>
      <c r="DE128" s="224" t="str">
        <f t="shared" si="117"/>
        <v xml:space="preserve"> </v>
      </c>
      <c r="DF128" s="121"/>
      <c r="DG128" s="114"/>
      <c r="DH128" s="704"/>
      <c r="DI128" s="119"/>
      <c r="DJ128" s="187"/>
      <c r="DK128" s="254"/>
      <c r="DL128" s="224" t="str">
        <f t="shared" si="118"/>
        <v xml:space="preserve"> </v>
      </c>
      <c r="DM128" s="224" t="str">
        <f t="shared" si="119"/>
        <v xml:space="preserve"> </v>
      </c>
      <c r="DN128" s="474"/>
      <c r="DO128" s="117"/>
      <c r="DP128" s="117"/>
      <c r="DQ128" s="117"/>
      <c r="DR128" s="117"/>
      <c r="DS128" s="117"/>
      <c r="DT128" s="254"/>
      <c r="DU128" s="476"/>
      <c r="DV128" s="224" t="str">
        <f t="shared" si="120"/>
        <v xml:space="preserve"> </v>
      </c>
      <c r="DW128" s="115"/>
      <c r="DX128" s="470"/>
      <c r="DY128" s="117"/>
      <c r="DZ128" s="704"/>
      <c r="EA128" s="224" t="str">
        <f t="shared" si="121"/>
        <v xml:space="preserve"> </v>
      </c>
      <c r="EB128" s="906"/>
      <c r="EC128" s="904"/>
      <c r="ED128" s="904"/>
      <c r="EE128" s="904"/>
      <c r="EF128" s="904"/>
      <c r="EG128" s="904"/>
      <c r="EH128" s="904"/>
      <c r="EI128" s="904"/>
      <c r="EJ128" s="904"/>
      <c r="EK128" s="905"/>
      <c r="EL128" s="80"/>
      <c r="EM128" s="224" t="str">
        <f t="shared" si="102"/>
        <v xml:space="preserve"> </v>
      </c>
      <c r="EN128" s="224" t="str">
        <f t="shared" si="122"/>
        <v xml:space="preserve"> </v>
      </c>
      <c r="EO128" s="115"/>
      <c r="EP128" s="1050"/>
      <c r="EQ128" s="253"/>
      <c r="ER128" s="117"/>
      <c r="ES128" s="1258">
        <f t="shared" si="169"/>
        <v>37</v>
      </c>
      <c r="ET128" s="224" t="str">
        <f t="shared" si="104"/>
        <v xml:space="preserve"> </v>
      </c>
      <c r="EU128" s="477" t="str">
        <f t="shared" si="105"/>
        <v/>
      </c>
      <c r="EV128" s="1334" t="str">
        <f t="shared" si="76"/>
        <v xml:space="preserve"> </v>
      </c>
      <c r="EW128" s="1332" t="str">
        <f t="shared" si="166"/>
        <v/>
      </c>
      <c r="EX128" s="1275" t="str">
        <f t="shared" si="148"/>
        <v/>
      </c>
      <c r="EY128" s="1275" t="str">
        <f t="shared" si="149"/>
        <v/>
      </c>
      <c r="EZ128" s="1275" t="str">
        <f t="shared" si="150"/>
        <v/>
      </c>
      <c r="FA128" s="1275" t="str">
        <f t="shared" si="151"/>
        <v/>
      </c>
      <c r="FB128" s="1275" t="str">
        <f t="shared" si="152"/>
        <v/>
      </c>
      <c r="FC128" s="1333" t="str">
        <f t="shared" si="153"/>
        <v/>
      </c>
      <c r="FE128" s="1234" t="str">
        <f t="shared" si="154"/>
        <v xml:space="preserve"> </v>
      </c>
      <c r="FF128" s="1234" t="str">
        <f t="shared" si="155"/>
        <v xml:space="preserve"> </v>
      </c>
      <c r="FG128" s="1234" t="str">
        <f t="shared" si="156"/>
        <v xml:space="preserve"> </v>
      </c>
      <c r="FH128" s="1234" t="str">
        <f t="shared" si="157"/>
        <v xml:space="preserve"> </v>
      </c>
      <c r="FI128" s="1234" t="str">
        <f t="shared" si="127"/>
        <v xml:space="preserve"> </v>
      </c>
      <c r="FJ128" s="1234" t="str">
        <f t="shared" si="158"/>
        <v xml:space="preserve"> </v>
      </c>
      <c r="FK128" s="1234">
        <f t="shared" si="129"/>
        <v>0</v>
      </c>
      <c r="FL128" s="1227"/>
      <c r="FM128" s="1234" t="str">
        <f t="shared" si="130"/>
        <v xml:space="preserve"> </v>
      </c>
      <c r="FN128" s="1234" t="str">
        <f t="shared" si="131"/>
        <v xml:space="preserve"> </v>
      </c>
      <c r="FO128" s="1234" t="str">
        <f t="shared" si="159"/>
        <v xml:space="preserve"> </v>
      </c>
      <c r="FP128" s="1234" t="str">
        <f t="shared" si="160"/>
        <v xml:space="preserve"> </v>
      </c>
      <c r="FQ128" s="1234" t="str">
        <f t="shared" si="132"/>
        <v xml:space="preserve"> </v>
      </c>
      <c r="FR128" s="1234" t="str">
        <f t="shared" si="161"/>
        <v xml:space="preserve"> </v>
      </c>
      <c r="FS128" s="1234">
        <f t="shared" si="167"/>
        <v>0</v>
      </c>
      <c r="FT128" s="1227"/>
      <c r="FU128" s="1234" t="str">
        <f t="shared" si="162"/>
        <v xml:space="preserve"> </v>
      </c>
      <c r="FV128" s="1234" t="str">
        <f t="shared" si="163"/>
        <v xml:space="preserve"> </v>
      </c>
      <c r="FW128" s="1234" t="str">
        <f t="shared" si="164"/>
        <v xml:space="preserve"> </v>
      </c>
      <c r="FX128" s="1234" t="str">
        <f t="shared" si="133"/>
        <v xml:space="preserve"> </v>
      </c>
      <c r="FY128" s="1234" t="str">
        <f t="shared" si="134"/>
        <v xml:space="preserve"> </v>
      </c>
      <c r="FZ128" s="1234" t="str">
        <f t="shared" si="165"/>
        <v xml:space="preserve"> </v>
      </c>
      <c r="GA128" s="1234">
        <f t="shared" si="135"/>
        <v>0</v>
      </c>
      <c r="GB128" s="1227"/>
      <c r="GC128" s="1234" t="str">
        <f t="shared" si="136"/>
        <v xml:space="preserve"> </v>
      </c>
      <c r="GD128" s="1234" t="str">
        <f t="shared" si="137"/>
        <v xml:space="preserve"> </v>
      </c>
      <c r="GE128" s="1234" t="str">
        <f t="shared" si="138"/>
        <v xml:space="preserve"> </v>
      </c>
      <c r="GF128" s="1234" t="str">
        <f t="shared" si="139"/>
        <v xml:space="preserve"> </v>
      </c>
      <c r="GG128" s="1234" t="str">
        <f t="shared" si="140"/>
        <v xml:space="preserve"> </v>
      </c>
      <c r="GH128" s="1234" t="str">
        <f t="shared" si="141"/>
        <v xml:space="preserve"> </v>
      </c>
      <c r="GI128" s="1234" t="str">
        <f t="shared" si="142"/>
        <v xml:space="preserve"> </v>
      </c>
      <c r="GJ128" s="1234" t="str">
        <f t="shared" si="143"/>
        <v xml:space="preserve"> </v>
      </c>
      <c r="GK128" s="1234" t="str">
        <f t="shared" si="144"/>
        <v xml:space="preserve"> </v>
      </c>
      <c r="GL128" s="1234" t="str">
        <f t="shared" si="145"/>
        <v xml:space="preserve"> </v>
      </c>
      <c r="GM128" s="1234" t="str">
        <f t="shared" si="146"/>
        <v xml:space="preserve"> </v>
      </c>
      <c r="GN128" s="1234">
        <f t="shared" si="147"/>
        <v>0</v>
      </c>
    </row>
    <row r="129" spans="1:196" s="100" customFormat="1" ht="27" customHeight="1" thickTop="1" thickBot="1">
      <c r="A129" s="1208">
        <f>【A票】【D票】!$D$10</f>
        <v>0</v>
      </c>
      <c r="B129" s="1212">
        <f>【A票】【D票】!$H$10</f>
        <v>0</v>
      </c>
      <c r="C129" s="1213" t="str">
        <f>【A票】【D票】!$K$10</f>
        <v xml:space="preserve"> </v>
      </c>
      <c r="D129" s="1214">
        <f t="shared" si="98"/>
        <v>38</v>
      </c>
      <c r="E129" s="914"/>
      <c r="F129" s="467"/>
      <c r="G129" s="469"/>
      <c r="H129" s="224" t="str">
        <f t="shared" si="62"/>
        <v xml:space="preserve"> </v>
      </c>
      <c r="I129" s="704"/>
      <c r="J129" s="117"/>
      <c r="K129" s="117"/>
      <c r="L129" s="117"/>
      <c r="M129" s="117"/>
      <c r="N129" s="117"/>
      <c r="O129" s="117"/>
      <c r="P129" s="117"/>
      <c r="Q129" s="117"/>
      <c r="R129" s="117"/>
      <c r="S129" s="117"/>
      <c r="T129" s="254"/>
      <c r="U129" s="646"/>
      <c r="V129" s="646"/>
      <c r="W129" s="114"/>
      <c r="X129" s="254"/>
      <c r="Y129" s="224" t="str">
        <f t="shared" si="63"/>
        <v xml:space="preserve"> </v>
      </c>
      <c r="Z129" s="579"/>
      <c r="AA129" s="704"/>
      <c r="AB129" s="119"/>
      <c r="AC129" s="224" t="str">
        <f t="shared" si="114"/>
        <v xml:space="preserve"> </v>
      </c>
      <c r="AD129" s="115"/>
      <c r="AE129" s="253"/>
      <c r="AF129" s="704"/>
      <c r="AG129" s="727"/>
      <c r="AH129" s="727"/>
      <c r="AI129" s="727"/>
      <c r="AJ129" s="727"/>
      <c r="AK129" s="591"/>
      <c r="AL129" s="727"/>
      <c r="AM129" s="727"/>
      <c r="AN129" s="727"/>
      <c r="AO129" s="727"/>
      <c r="AP129" s="727"/>
      <c r="AQ129" s="727"/>
      <c r="AR129" s="727"/>
      <c r="AS129" s="727"/>
      <c r="AT129" s="727"/>
      <c r="AU129" s="727"/>
      <c r="AV129" s="727"/>
      <c r="AW129" s="727"/>
      <c r="AX129" s="727"/>
      <c r="AY129" s="727"/>
      <c r="AZ129" s="727"/>
      <c r="BA129" s="727"/>
      <c r="BB129" s="727"/>
      <c r="BC129" s="821"/>
      <c r="BD129" s="727"/>
      <c r="BE129" s="727"/>
      <c r="BF129" s="727"/>
      <c r="BG129" s="727"/>
      <c r="BH129" s="727"/>
      <c r="BI129" s="727"/>
      <c r="BJ129" s="727"/>
      <c r="BK129" s="727"/>
      <c r="BL129" s="821"/>
      <c r="BM129" s="727"/>
      <c r="BN129" s="727"/>
      <c r="BO129" s="727"/>
      <c r="BP129" s="727"/>
      <c r="BQ129" s="727"/>
      <c r="BR129" s="821"/>
      <c r="BS129" s="727"/>
      <c r="BT129" s="727"/>
      <c r="BU129" s="727"/>
      <c r="BV129" s="591"/>
      <c r="BW129" s="224" t="str">
        <f t="shared" si="115"/>
        <v xml:space="preserve"> </v>
      </c>
      <c r="BX129" s="471">
        <f t="shared" si="168"/>
        <v>38</v>
      </c>
      <c r="BY129" s="117"/>
      <c r="BZ129" s="117"/>
      <c r="CA129" s="117"/>
      <c r="CB129" s="117"/>
      <c r="CC129" s="117"/>
      <c r="CD129" s="461"/>
      <c r="CE129" s="236"/>
      <c r="CF129" s="224" t="str">
        <f t="shared" si="66"/>
        <v xml:space="preserve"> </v>
      </c>
      <c r="CG129" s="116"/>
      <c r="CH129" s="117"/>
      <c r="CI129" s="117"/>
      <c r="CJ129" s="117"/>
      <c r="CK129" s="472"/>
      <c r="CL129" s="472"/>
      <c r="CM129" s="472"/>
      <c r="CN129" s="472"/>
      <c r="CO129" s="117"/>
      <c r="CP129" s="253"/>
      <c r="CQ129" s="120"/>
      <c r="CR129" s="224" t="str" cm="1">
        <f t="array" ref="CR129">IF(AND(SUM(COUNTIF(CG129:CM129,{"*不明*","*その他*"})+COUNTIF(CO129:CP129,{"*不明*","*その他*"}))&gt;0,CQ129=""),"その他・不明の場合,10)具体的内容、理由を記入",IF(OR(AND(CI129=CI$65,COUNTA(CJ129:CM129)&lt;4),AND(OR(CI129=CI$63,CI129=CI$64,CI129=CI$66,CI129=CI$67,CI129=CI$68,CI129=""),COUNTA(CJ129:CM129)&gt;0)),"3)介護保険認定済→要介護度、認知症自立度、寝たきり度、介護保険サービス記入",IF(OR(AND(OR(CM129=CM$63,CM129=CM$64),CN129=""),AND(OR(CM129=CM$65,CM129=CM$66),CN129&lt;&gt;"")),"7)介護保険サービス受けている/過去受けていた→具体的内容記入"," ")))</f>
        <v xml:space="preserve"> </v>
      </c>
      <c r="CS129" s="224" t="str">
        <f t="shared" si="116"/>
        <v xml:space="preserve"> </v>
      </c>
      <c r="CT129" s="116"/>
      <c r="CU129" s="253"/>
      <c r="CV129" s="117"/>
      <c r="CW129" s="117"/>
      <c r="CX129" s="253"/>
      <c r="CY129" s="117"/>
      <c r="CZ129" s="117"/>
      <c r="DA129" s="253"/>
      <c r="DB129" s="117"/>
      <c r="DC129" s="224" t="str">
        <f t="shared" si="100"/>
        <v xml:space="preserve"> </v>
      </c>
      <c r="DD129" s="224" t="str">
        <f t="shared" si="101"/>
        <v xml:space="preserve"> </v>
      </c>
      <c r="DE129" s="224" t="str">
        <f t="shared" si="117"/>
        <v xml:space="preserve"> </v>
      </c>
      <c r="DF129" s="121"/>
      <c r="DG129" s="114"/>
      <c r="DH129" s="704"/>
      <c r="DI129" s="119"/>
      <c r="DJ129" s="187"/>
      <c r="DK129" s="254"/>
      <c r="DL129" s="224" t="str">
        <f t="shared" si="118"/>
        <v xml:space="preserve"> </v>
      </c>
      <c r="DM129" s="224" t="str">
        <f t="shared" si="119"/>
        <v xml:space="preserve"> </v>
      </c>
      <c r="DN129" s="474"/>
      <c r="DO129" s="117"/>
      <c r="DP129" s="117"/>
      <c r="DQ129" s="117"/>
      <c r="DR129" s="117"/>
      <c r="DS129" s="117"/>
      <c r="DT129" s="254"/>
      <c r="DU129" s="476"/>
      <c r="DV129" s="224" t="str">
        <f t="shared" si="120"/>
        <v xml:space="preserve"> </v>
      </c>
      <c r="DW129" s="115"/>
      <c r="DX129" s="470"/>
      <c r="DY129" s="117"/>
      <c r="DZ129" s="704"/>
      <c r="EA129" s="224" t="str">
        <f t="shared" si="121"/>
        <v xml:space="preserve"> </v>
      </c>
      <c r="EB129" s="906"/>
      <c r="EC129" s="904"/>
      <c r="ED129" s="904"/>
      <c r="EE129" s="904"/>
      <c r="EF129" s="904"/>
      <c r="EG129" s="904"/>
      <c r="EH129" s="904"/>
      <c r="EI129" s="904"/>
      <c r="EJ129" s="904"/>
      <c r="EK129" s="905"/>
      <c r="EL129" s="80"/>
      <c r="EM129" s="224" t="str">
        <f t="shared" si="102"/>
        <v xml:space="preserve"> </v>
      </c>
      <c r="EN129" s="224" t="str">
        <f t="shared" si="122"/>
        <v xml:space="preserve"> </v>
      </c>
      <c r="EO129" s="115"/>
      <c r="EP129" s="1050"/>
      <c r="EQ129" s="253"/>
      <c r="ER129" s="117"/>
      <c r="ES129" s="1258">
        <f t="shared" si="169"/>
        <v>38</v>
      </c>
      <c r="ET129" s="224" t="str">
        <f t="shared" si="104"/>
        <v xml:space="preserve"> </v>
      </c>
      <c r="EU129" s="477" t="str">
        <f t="shared" si="105"/>
        <v/>
      </c>
      <c r="EV129" s="1334" t="str">
        <f t="shared" si="76"/>
        <v xml:space="preserve"> </v>
      </c>
      <c r="EW129" s="1332" t="str">
        <f t="shared" si="166"/>
        <v/>
      </c>
      <c r="EX129" s="1275" t="str">
        <f t="shared" si="148"/>
        <v/>
      </c>
      <c r="EY129" s="1275" t="str">
        <f t="shared" si="149"/>
        <v/>
      </c>
      <c r="EZ129" s="1275" t="str">
        <f t="shared" si="150"/>
        <v/>
      </c>
      <c r="FA129" s="1275" t="str">
        <f t="shared" si="151"/>
        <v/>
      </c>
      <c r="FB129" s="1275" t="str">
        <f t="shared" si="152"/>
        <v/>
      </c>
      <c r="FC129" s="1333" t="str">
        <f t="shared" si="153"/>
        <v/>
      </c>
      <c r="FE129" s="1234" t="str">
        <f t="shared" si="154"/>
        <v xml:space="preserve"> </v>
      </c>
      <c r="FF129" s="1234" t="str">
        <f t="shared" si="155"/>
        <v xml:space="preserve"> </v>
      </c>
      <c r="FG129" s="1234" t="str">
        <f t="shared" si="156"/>
        <v xml:space="preserve"> </v>
      </c>
      <c r="FH129" s="1234" t="str">
        <f t="shared" si="157"/>
        <v xml:space="preserve"> </v>
      </c>
      <c r="FI129" s="1234" t="str">
        <f t="shared" si="127"/>
        <v xml:space="preserve"> </v>
      </c>
      <c r="FJ129" s="1234" t="str">
        <f t="shared" si="158"/>
        <v xml:space="preserve"> </v>
      </c>
      <c r="FK129" s="1234">
        <f t="shared" si="129"/>
        <v>0</v>
      </c>
      <c r="FL129" s="1227"/>
      <c r="FM129" s="1234" t="str">
        <f t="shared" si="130"/>
        <v xml:space="preserve"> </v>
      </c>
      <c r="FN129" s="1234" t="str">
        <f t="shared" si="131"/>
        <v xml:space="preserve"> </v>
      </c>
      <c r="FO129" s="1234" t="str">
        <f t="shared" si="159"/>
        <v xml:space="preserve"> </v>
      </c>
      <c r="FP129" s="1234" t="str">
        <f t="shared" si="160"/>
        <v xml:space="preserve"> </v>
      </c>
      <c r="FQ129" s="1234" t="str">
        <f t="shared" si="132"/>
        <v xml:space="preserve"> </v>
      </c>
      <c r="FR129" s="1234" t="str">
        <f t="shared" si="161"/>
        <v xml:space="preserve"> </v>
      </c>
      <c r="FS129" s="1234">
        <f t="shared" si="167"/>
        <v>0</v>
      </c>
      <c r="FT129" s="1227"/>
      <c r="FU129" s="1234" t="str">
        <f t="shared" si="162"/>
        <v xml:space="preserve"> </v>
      </c>
      <c r="FV129" s="1234" t="str">
        <f t="shared" si="163"/>
        <v xml:space="preserve"> </v>
      </c>
      <c r="FW129" s="1234" t="str">
        <f t="shared" si="164"/>
        <v xml:space="preserve"> </v>
      </c>
      <c r="FX129" s="1234" t="str">
        <f t="shared" si="133"/>
        <v xml:space="preserve"> </v>
      </c>
      <c r="FY129" s="1234" t="str">
        <f t="shared" si="134"/>
        <v xml:space="preserve"> </v>
      </c>
      <c r="FZ129" s="1234" t="str">
        <f t="shared" si="165"/>
        <v xml:space="preserve"> </v>
      </c>
      <c r="GA129" s="1234">
        <f t="shared" si="135"/>
        <v>0</v>
      </c>
      <c r="GB129" s="1227"/>
      <c r="GC129" s="1234" t="str">
        <f t="shared" si="136"/>
        <v xml:space="preserve"> </v>
      </c>
      <c r="GD129" s="1234" t="str">
        <f t="shared" si="137"/>
        <v xml:space="preserve"> </v>
      </c>
      <c r="GE129" s="1234" t="str">
        <f t="shared" si="138"/>
        <v xml:space="preserve"> </v>
      </c>
      <c r="GF129" s="1234" t="str">
        <f t="shared" si="139"/>
        <v xml:space="preserve"> </v>
      </c>
      <c r="GG129" s="1234" t="str">
        <f t="shared" si="140"/>
        <v xml:space="preserve"> </v>
      </c>
      <c r="GH129" s="1234" t="str">
        <f t="shared" si="141"/>
        <v xml:space="preserve"> </v>
      </c>
      <c r="GI129" s="1234" t="str">
        <f t="shared" si="142"/>
        <v xml:space="preserve"> </v>
      </c>
      <c r="GJ129" s="1234" t="str">
        <f t="shared" si="143"/>
        <v xml:space="preserve"> </v>
      </c>
      <c r="GK129" s="1234" t="str">
        <f t="shared" si="144"/>
        <v xml:space="preserve"> </v>
      </c>
      <c r="GL129" s="1234" t="str">
        <f t="shared" si="145"/>
        <v xml:space="preserve"> </v>
      </c>
      <c r="GM129" s="1234" t="str">
        <f t="shared" si="146"/>
        <v xml:space="preserve"> </v>
      </c>
      <c r="GN129" s="1234">
        <f t="shared" si="147"/>
        <v>0</v>
      </c>
    </row>
    <row r="130" spans="1:196" s="100" customFormat="1" ht="27" customHeight="1" thickTop="1" thickBot="1">
      <c r="A130" s="1208">
        <f>【A票】【D票】!$D$10</f>
        <v>0</v>
      </c>
      <c r="B130" s="1212">
        <f>【A票】【D票】!$H$10</f>
        <v>0</v>
      </c>
      <c r="C130" s="1213" t="str">
        <f>【A票】【D票】!$K$10</f>
        <v xml:space="preserve"> </v>
      </c>
      <c r="D130" s="1214">
        <f t="shared" si="98"/>
        <v>39</v>
      </c>
      <c r="E130" s="914"/>
      <c r="F130" s="467"/>
      <c r="G130" s="469"/>
      <c r="H130" s="224" t="str">
        <f t="shared" si="62"/>
        <v xml:space="preserve"> </v>
      </c>
      <c r="I130" s="704"/>
      <c r="J130" s="117"/>
      <c r="K130" s="117"/>
      <c r="L130" s="117"/>
      <c r="M130" s="117"/>
      <c r="N130" s="117"/>
      <c r="O130" s="117"/>
      <c r="P130" s="117"/>
      <c r="Q130" s="117"/>
      <c r="R130" s="117"/>
      <c r="S130" s="117"/>
      <c r="T130" s="254"/>
      <c r="U130" s="646"/>
      <c r="V130" s="646"/>
      <c r="W130" s="114"/>
      <c r="X130" s="254"/>
      <c r="Y130" s="224" t="str">
        <f t="shared" si="63"/>
        <v xml:space="preserve"> </v>
      </c>
      <c r="Z130" s="579"/>
      <c r="AA130" s="704"/>
      <c r="AB130" s="119"/>
      <c r="AC130" s="224" t="str">
        <f t="shared" si="114"/>
        <v xml:space="preserve"> </v>
      </c>
      <c r="AD130" s="115"/>
      <c r="AE130" s="253"/>
      <c r="AF130" s="704"/>
      <c r="AG130" s="727"/>
      <c r="AH130" s="727"/>
      <c r="AI130" s="727"/>
      <c r="AJ130" s="727"/>
      <c r="AK130" s="591"/>
      <c r="AL130" s="727"/>
      <c r="AM130" s="727"/>
      <c r="AN130" s="727"/>
      <c r="AO130" s="727"/>
      <c r="AP130" s="727"/>
      <c r="AQ130" s="727"/>
      <c r="AR130" s="727"/>
      <c r="AS130" s="727"/>
      <c r="AT130" s="727"/>
      <c r="AU130" s="727"/>
      <c r="AV130" s="727"/>
      <c r="AW130" s="727"/>
      <c r="AX130" s="727"/>
      <c r="AY130" s="727"/>
      <c r="AZ130" s="727"/>
      <c r="BA130" s="727"/>
      <c r="BB130" s="727"/>
      <c r="BC130" s="821"/>
      <c r="BD130" s="727"/>
      <c r="BE130" s="727"/>
      <c r="BF130" s="727"/>
      <c r="BG130" s="727"/>
      <c r="BH130" s="727"/>
      <c r="BI130" s="727"/>
      <c r="BJ130" s="727"/>
      <c r="BK130" s="727"/>
      <c r="BL130" s="821"/>
      <c r="BM130" s="727"/>
      <c r="BN130" s="727"/>
      <c r="BO130" s="727"/>
      <c r="BP130" s="727"/>
      <c r="BQ130" s="727"/>
      <c r="BR130" s="821"/>
      <c r="BS130" s="727"/>
      <c r="BT130" s="727"/>
      <c r="BU130" s="727"/>
      <c r="BV130" s="591"/>
      <c r="BW130" s="224" t="str">
        <f t="shared" si="115"/>
        <v xml:space="preserve"> </v>
      </c>
      <c r="BX130" s="471">
        <f t="shared" si="168"/>
        <v>39</v>
      </c>
      <c r="BY130" s="117"/>
      <c r="BZ130" s="117"/>
      <c r="CA130" s="117"/>
      <c r="CB130" s="117"/>
      <c r="CC130" s="117"/>
      <c r="CD130" s="461"/>
      <c r="CE130" s="236"/>
      <c r="CF130" s="224" t="str">
        <f t="shared" si="66"/>
        <v xml:space="preserve"> </v>
      </c>
      <c r="CG130" s="116"/>
      <c r="CH130" s="117"/>
      <c r="CI130" s="117"/>
      <c r="CJ130" s="117"/>
      <c r="CK130" s="472"/>
      <c r="CL130" s="472"/>
      <c r="CM130" s="472"/>
      <c r="CN130" s="472"/>
      <c r="CO130" s="117"/>
      <c r="CP130" s="253"/>
      <c r="CQ130" s="120"/>
      <c r="CR130" s="224" t="str" cm="1">
        <f t="array" ref="CR130">IF(AND(SUM(COUNTIF(CG130:CM130,{"*不明*","*その他*"})+COUNTIF(CO130:CP130,{"*不明*","*その他*"}))&gt;0,CQ130=""),"その他・不明の場合,10)具体的内容、理由を記入",IF(OR(AND(CI130=CI$65,COUNTA(CJ130:CM130)&lt;4),AND(OR(CI130=CI$63,CI130=CI$64,CI130=CI$66,CI130=CI$67,CI130=CI$68,CI130=""),COUNTA(CJ130:CM130)&gt;0)),"3)介護保険認定済→要介護度、認知症自立度、寝たきり度、介護保険サービス記入",IF(OR(AND(OR(CM130=CM$63,CM130=CM$64),CN130=""),AND(OR(CM130=CM$65,CM130=CM$66),CN130&lt;&gt;"")),"7)介護保険サービス受けている/過去受けていた→具体的内容記入"," ")))</f>
        <v xml:space="preserve"> </v>
      </c>
      <c r="CS130" s="224" t="str">
        <f t="shared" si="116"/>
        <v xml:space="preserve"> </v>
      </c>
      <c r="CT130" s="116"/>
      <c r="CU130" s="253"/>
      <c r="CV130" s="117"/>
      <c r="CW130" s="117"/>
      <c r="CX130" s="253"/>
      <c r="CY130" s="117"/>
      <c r="CZ130" s="117"/>
      <c r="DA130" s="253"/>
      <c r="DB130" s="117"/>
      <c r="DC130" s="224" t="str">
        <f t="shared" si="100"/>
        <v xml:space="preserve"> </v>
      </c>
      <c r="DD130" s="224" t="str">
        <f t="shared" si="101"/>
        <v xml:space="preserve"> </v>
      </c>
      <c r="DE130" s="224" t="str">
        <f t="shared" si="117"/>
        <v xml:space="preserve"> </v>
      </c>
      <c r="DF130" s="121"/>
      <c r="DG130" s="114"/>
      <c r="DH130" s="704"/>
      <c r="DI130" s="119"/>
      <c r="DJ130" s="187"/>
      <c r="DK130" s="254"/>
      <c r="DL130" s="224" t="str">
        <f t="shared" si="118"/>
        <v xml:space="preserve"> </v>
      </c>
      <c r="DM130" s="224" t="str">
        <f t="shared" si="119"/>
        <v xml:space="preserve"> </v>
      </c>
      <c r="DN130" s="474"/>
      <c r="DO130" s="117"/>
      <c r="DP130" s="117"/>
      <c r="DQ130" s="117"/>
      <c r="DR130" s="117"/>
      <c r="DS130" s="117"/>
      <c r="DT130" s="254"/>
      <c r="DU130" s="476"/>
      <c r="DV130" s="224" t="str">
        <f t="shared" si="120"/>
        <v xml:space="preserve"> </v>
      </c>
      <c r="DW130" s="115"/>
      <c r="DX130" s="470"/>
      <c r="DY130" s="117"/>
      <c r="DZ130" s="704"/>
      <c r="EA130" s="224" t="str">
        <f t="shared" si="121"/>
        <v xml:space="preserve"> </v>
      </c>
      <c r="EB130" s="906"/>
      <c r="EC130" s="904"/>
      <c r="ED130" s="904"/>
      <c r="EE130" s="904"/>
      <c r="EF130" s="904"/>
      <c r="EG130" s="904"/>
      <c r="EH130" s="904"/>
      <c r="EI130" s="904"/>
      <c r="EJ130" s="904"/>
      <c r="EK130" s="905"/>
      <c r="EL130" s="80"/>
      <c r="EM130" s="224" t="str">
        <f t="shared" si="102"/>
        <v xml:space="preserve"> </v>
      </c>
      <c r="EN130" s="224" t="str">
        <f t="shared" si="122"/>
        <v xml:space="preserve"> </v>
      </c>
      <c r="EO130" s="115"/>
      <c r="EP130" s="1050"/>
      <c r="EQ130" s="253"/>
      <c r="ER130" s="117"/>
      <c r="ES130" s="1258">
        <f t="shared" si="169"/>
        <v>39</v>
      </c>
      <c r="ET130" s="224" t="str">
        <f t="shared" si="104"/>
        <v xml:space="preserve"> </v>
      </c>
      <c r="EU130" s="477" t="str">
        <f t="shared" si="105"/>
        <v/>
      </c>
      <c r="EV130" s="1334" t="str">
        <f t="shared" si="76"/>
        <v xml:space="preserve"> </v>
      </c>
      <c r="EW130" s="1332" t="str">
        <f t="shared" si="166"/>
        <v/>
      </c>
      <c r="EX130" s="1275" t="str">
        <f t="shared" si="148"/>
        <v/>
      </c>
      <c r="EY130" s="1275" t="str">
        <f t="shared" si="149"/>
        <v/>
      </c>
      <c r="EZ130" s="1275" t="str">
        <f t="shared" si="150"/>
        <v/>
      </c>
      <c r="FA130" s="1275" t="str">
        <f t="shared" si="151"/>
        <v/>
      </c>
      <c r="FB130" s="1275" t="str">
        <f t="shared" si="152"/>
        <v/>
      </c>
      <c r="FC130" s="1333" t="str">
        <f t="shared" si="153"/>
        <v/>
      </c>
      <c r="FE130" s="1234" t="str">
        <f t="shared" si="154"/>
        <v xml:space="preserve"> </v>
      </c>
      <c r="FF130" s="1234" t="str">
        <f t="shared" si="155"/>
        <v xml:space="preserve"> </v>
      </c>
      <c r="FG130" s="1234" t="str">
        <f t="shared" si="156"/>
        <v xml:space="preserve"> </v>
      </c>
      <c r="FH130" s="1234" t="str">
        <f t="shared" si="157"/>
        <v xml:space="preserve"> </v>
      </c>
      <c r="FI130" s="1234" t="str">
        <f t="shared" si="127"/>
        <v xml:space="preserve"> </v>
      </c>
      <c r="FJ130" s="1234" t="str">
        <f t="shared" si="158"/>
        <v xml:space="preserve"> </v>
      </c>
      <c r="FK130" s="1234">
        <f t="shared" si="129"/>
        <v>0</v>
      </c>
      <c r="FL130" s="1227"/>
      <c r="FM130" s="1234" t="str">
        <f t="shared" si="130"/>
        <v xml:space="preserve"> </v>
      </c>
      <c r="FN130" s="1234" t="str">
        <f t="shared" si="131"/>
        <v xml:space="preserve"> </v>
      </c>
      <c r="FO130" s="1234" t="str">
        <f t="shared" si="159"/>
        <v xml:space="preserve"> </v>
      </c>
      <c r="FP130" s="1234" t="str">
        <f t="shared" si="160"/>
        <v xml:space="preserve"> </v>
      </c>
      <c r="FQ130" s="1234" t="str">
        <f t="shared" si="132"/>
        <v xml:space="preserve"> </v>
      </c>
      <c r="FR130" s="1234" t="str">
        <f t="shared" si="161"/>
        <v xml:space="preserve"> </v>
      </c>
      <c r="FS130" s="1234">
        <f t="shared" si="167"/>
        <v>0</v>
      </c>
      <c r="FT130" s="1227"/>
      <c r="FU130" s="1234" t="str">
        <f t="shared" si="162"/>
        <v xml:space="preserve"> </v>
      </c>
      <c r="FV130" s="1234" t="str">
        <f t="shared" si="163"/>
        <v xml:space="preserve"> </v>
      </c>
      <c r="FW130" s="1234" t="str">
        <f t="shared" si="164"/>
        <v xml:space="preserve"> </v>
      </c>
      <c r="FX130" s="1234" t="str">
        <f t="shared" si="133"/>
        <v xml:space="preserve"> </v>
      </c>
      <c r="FY130" s="1234" t="str">
        <f t="shared" si="134"/>
        <v xml:space="preserve"> </v>
      </c>
      <c r="FZ130" s="1234" t="str">
        <f t="shared" si="165"/>
        <v xml:space="preserve"> </v>
      </c>
      <c r="GA130" s="1234">
        <f t="shared" si="135"/>
        <v>0</v>
      </c>
      <c r="GB130" s="1227"/>
      <c r="GC130" s="1234" t="str">
        <f t="shared" si="136"/>
        <v xml:space="preserve"> </v>
      </c>
      <c r="GD130" s="1234" t="str">
        <f t="shared" si="137"/>
        <v xml:space="preserve"> </v>
      </c>
      <c r="GE130" s="1234" t="str">
        <f t="shared" si="138"/>
        <v xml:space="preserve"> </v>
      </c>
      <c r="GF130" s="1234" t="str">
        <f t="shared" si="139"/>
        <v xml:space="preserve"> </v>
      </c>
      <c r="GG130" s="1234" t="str">
        <f t="shared" si="140"/>
        <v xml:space="preserve"> </v>
      </c>
      <c r="GH130" s="1234" t="str">
        <f t="shared" si="141"/>
        <v xml:space="preserve"> </v>
      </c>
      <c r="GI130" s="1234" t="str">
        <f t="shared" si="142"/>
        <v xml:space="preserve"> </v>
      </c>
      <c r="GJ130" s="1234" t="str">
        <f t="shared" si="143"/>
        <v xml:space="preserve"> </v>
      </c>
      <c r="GK130" s="1234" t="str">
        <f t="shared" si="144"/>
        <v xml:space="preserve"> </v>
      </c>
      <c r="GL130" s="1234" t="str">
        <f t="shared" si="145"/>
        <v xml:space="preserve"> </v>
      </c>
      <c r="GM130" s="1234" t="str">
        <f t="shared" si="146"/>
        <v xml:space="preserve"> </v>
      </c>
      <c r="GN130" s="1234">
        <f t="shared" si="147"/>
        <v>0</v>
      </c>
    </row>
    <row r="131" spans="1:196" s="100" customFormat="1" ht="27" customHeight="1" thickTop="1" thickBot="1">
      <c r="A131" s="1208">
        <f>【A票】【D票】!$D$10</f>
        <v>0</v>
      </c>
      <c r="B131" s="1212">
        <f>【A票】【D票】!$H$10</f>
        <v>0</v>
      </c>
      <c r="C131" s="1213" t="str">
        <f>【A票】【D票】!$K$10</f>
        <v xml:space="preserve"> </v>
      </c>
      <c r="D131" s="1214">
        <f t="shared" si="98"/>
        <v>40</v>
      </c>
      <c r="E131" s="914"/>
      <c r="F131" s="467"/>
      <c r="G131" s="469"/>
      <c r="H131" s="224" t="str">
        <f t="shared" si="62"/>
        <v xml:space="preserve"> </v>
      </c>
      <c r="I131" s="704"/>
      <c r="J131" s="117"/>
      <c r="K131" s="117"/>
      <c r="L131" s="117"/>
      <c r="M131" s="117"/>
      <c r="N131" s="117"/>
      <c r="O131" s="117"/>
      <c r="P131" s="117"/>
      <c r="Q131" s="117"/>
      <c r="R131" s="117"/>
      <c r="S131" s="117"/>
      <c r="T131" s="254"/>
      <c r="U131" s="646"/>
      <c r="V131" s="646"/>
      <c r="W131" s="114"/>
      <c r="X131" s="254"/>
      <c r="Y131" s="224" t="str">
        <f t="shared" si="63"/>
        <v xml:space="preserve"> </v>
      </c>
      <c r="Z131" s="579"/>
      <c r="AA131" s="704"/>
      <c r="AB131" s="119"/>
      <c r="AC131" s="224" t="str">
        <f t="shared" si="114"/>
        <v xml:space="preserve"> </v>
      </c>
      <c r="AD131" s="115"/>
      <c r="AE131" s="253"/>
      <c r="AF131" s="704"/>
      <c r="AG131" s="727"/>
      <c r="AH131" s="727"/>
      <c r="AI131" s="727"/>
      <c r="AJ131" s="727"/>
      <c r="AK131" s="591"/>
      <c r="AL131" s="727"/>
      <c r="AM131" s="727"/>
      <c r="AN131" s="727"/>
      <c r="AO131" s="727"/>
      <c r="AP131" s="727"/>
      <c r="AQ131" s="727"/>
      <c r="AR131" s="727"/>
      <c r="AS131" s="727"/>
      <c r="AT131" s="727"/>
      <c r="AU131" s="727"/>
      <c r="AV131" s="727"/>
      <c r="AW131" s="727"/>
      <c r="AX131" s="727"/>
      <c r="AY131" s="727"/>
      <c r="AZ131" s="727"/>
      <c r="BA131" s="727"/>
      <c r="BB131" s="727"/>
      <c r="BC131" s="821"/>
      <c r="BD131" s="727"/>
      <c r="BE131" s="727"/>
      <c r="BF131" s="727"/>
      <c r="BG131" s="727"/>
      <c r="BH131" s="727"/>
      <c r="BI131" s="727"/>
      <c r="BJ131" s="727"/>
      <c r="BK131" s="727"/>
      <c r="BL131" s="821"/>
      <c r="BM131" s="727"/>
      <c r="BN131" s="727"/>
      <c r="BO131" s="727"/>
      <c r="BP131" s="727"/>
      <c r="BQ131" s="727"/>
      <c r="BR131" s="821"/>
      <c r="BS131" s="727"/>
      <c r="BT131" s="727"/>
      <c r="BU131" s="727"/>
      <c r="BV131" s="591"/>
      <c r="BW131" s="224" t="str">
        <f t="shared" si="115"/>
        <v xml:space="preserve"> </v>
      </c>
      <c r="BX131" s="471">
        <f t="shared" si="168"/>
        <v>40</v>
      </c>
      <c r="BY131" s="117"/>
      <c r="BZ131" s="117"/>
      <c r="CA131" s="117"/>
      <c r="CB131" s="117"/>
      <c r="CC131" s="117"/>
      <c r="CD131" s="461"/>
      <c r="CE131" s="236"/>
      <c r="CF131" s="224" t="str">
        <f t="shared" si="66"/>
        <v xml:space="preserve"> </v>
      </c>
      <c r="CG131" s="116"/>
      <c r="CH131" s="117"/>
      <c r="CI131" s="117"/>
      <c r="CJ131" s="117"/>
      <c r="CK131" s="472"/>
      <c r="CL131" s="472"/>
      <c r="CM131" s="472"/>
      <c r="CN131" s="472"/>
      <c r="CO131" s="117"/>
      <c r="CP131" s="253"/>
      <c r="CQ131" s="120"/>
      <c r="CR131" s="224" t="str" cm="1">
        <f t="array" ref="CR131">IF(AND(SUM(COUNTIF(CG131:CM131,{"*不明*","*その他*"})+COUNTIF(CO131:CP131,{"*不明*","*その他*"}))&gt;0,CQ131=""),"その他・不明の場合,10)具体的内容、理由を記入",IF(OR(AND(CI131=CI$65,COUNTA(CJ131:CM131)&lt;4),AND(OR(CI131=CI$63,CI131=CI$64,CI131=CI$66,CI131=CI$67,CI131=CI$68,CI131=""),COUNTA(CJ131:CM131)&gt;0)),"3)介護保険認定済→要介護度、認知症自立度、寝たきり度、介護保険サービス記入",IF(OR(AND(OR(CM131=CM$63,CM131=CM$64),CN131=""),AND(OR(CM131=CM$65,CM131=CM$66),CN131&lt;&gt;"")),"7)介護保険サービス受けている/過去受けていた→具体的内容記入"," ")))</f>
        <v xml:space="preserve"> </v>
      </c>
      <c r="CS131" s="224" t="str">
        <f t="shared" si="116"/>
        <v xml:space="preserve"> </v>
      </c>
      <c r="CT131" s="116"/>
      <c r="CU131" s="253"/>
      <c r="CV131" s="117"/>
      <c r="CW131" s="117"/>
      <c r="CX131" s="253"/>
      <c r="CY131" s="117"/>
      <c r="CZ131" s="117"/>
      <c r="DA131" s="253"/>
      <c r="DB131" s="117"/>
      <c r="DC131" s="224" t="str">
        <f t="shared" si="100"/>
        <v xml:space="preserve"> </v>
      </c>
      <c r="DD131" s="224" t="str">
        <f t="shared" si="101"/>
        <v xml:space="preserve"> </v>
      </c>
      <c r="DE131" s="224" t="str">
        <f t="shared" si="117"/>
        <v xml:space="preserve"> </v>
      </c>
      <c r="DF131" s="121"/>
      <c r="DG131" s="114"/>
      <c r="DH131" s="704"/>
      <c r="DI131" s="119"/>
      <c r="DJ131" s="187"/>
      <c r="DK131" s="254"/>
      <c r="DL131" s="224" t="str">
        <f t="shared" si="118"/>
        <v xml:space="preserve"> </v>
      </c>
      <c r="DM131" s="224" t="str">
        <f t="shared" si="119"/>
        <v xml:space="preserve"> </v>
      </c>
      <c r="DN131" s="474"/>
      <c r="DO131" s="117"/>
      <c r="DP131" s="117"/>
      <c r="DQ131" s="117"/>
      <c r="DR131" s="117"/>
      <c r="DS131" s="117"/>
      <c r="DT131" s="254"/>
      <c r="DU131" s="476"/>
      <c r="DV131" s="224" t="str">
        <f t="shared" si="120"/>
        <v xml:space="preserve"> </v>
      </c>
      <c r="DW131" s="115"/>
      <c r="DX131" s="470"/>
      <c r="DY131" s="117"/>
      <c r="DZ131" s="704"/>
      <c r="EA131" s="224" t="str">
        <f t="shared" si="121"/>
        <v xml:space="preserve"> </v>
      </c>
      <c r="EB131" s="906"/>
      <c r="EC131" s="904"/>
      <c r="ED131" s="904"/>
      <c r="EE131" s="904"/>
      <c r="EF131" s="904"/>
      <c r="EG131" s="904"/>
      <c r="EH131" s="904"/>
      <c r="EI131" s="904"/>
      <c r="EJ131" s="904"/>
      <c r="EK131" s="905"/>
      <c r="EL131" s="80"/>
      <c r="EM131" s="224" t="str">
        <f t="shared" si="102"/>
        <v xml:space="preserve"> </v>
      </c>
      <c r="EN131" s="224" t="str">
        <f t="shared" si="122"/>
        <v xml:space="preserve"> </v>
      </c>
      <c r="EO131" s="115"/>
      <c r="EP131" s="1050"/>
      <c r="EQ131" s="253"/>
      <c r="ER131" s="117"/>
      <c r="ES131" s="1258">
        <f t="shared" si="169"/>
        <v>40</v>
      </c>
      <c r="ET131" s="224" t="str">
        <f t="shared" si="104"/>
        <v xml:space="preserve"> </v>
      </c>
      <c r="EU131" s="477" t="str">
        <f t="shared" si="105"/>
        <v/>
      </c>
      <c r="EV131" s="1334" t="str">
        <f t="shared" si="76"/>
        <v xml:space="preserve"> </v>
      </c>
      <c r="EW131" s="1332" t="str">
        <f t="shared" si="166"/>
        <v/>
      </c>
      <c r="EX131" s="1275" t="str">
        <f t="shared" si="148"/>
        <v/>
      </c>
      <c r="EY131" s="1275" t="str">
        <f t="shared" si="149"/>
        <v/>
      </c>
      <c r="EZ131" s="1275" t="str">
        <f t="shared" si="150"/>
        <v/>
      </c>
      <c r="FA131" s="1275" t="str">
        <f t="shared" si="151"/>
        <v/>
      </c>
      <c r="FB131" s="1275" t="str">
        <f t="shared" si="152"/>
        <v/>
      </c>
      <c r="FC131" s="1333" t="str">
        <f t="shared" si="153"/>
        <v/>
      </c>
      <c r="FE131" s="1234" t="str">
        <f t="shared" si="154"/>
        <v xml:space="preserve"> </v>
      </c>
      <c r="FF131" s="1234" t="str">
        <f t="shared" si="155"/>
        <v xml:space="preserve"> </v>
      </c>
      <c r="FG131" s="1234" t="str">
        <f t="shared" si="156"/>
        <v xml:space="preserve"> </v>
      </c>
      <c r="FH131" s="1234" t="str">
        <f t="shared" si="157"/>
        <v xml:space="preserve"> </v>
      </c>
      <c r="FI131" s="1234" t="str">
        <f t="shared" si="127"/>
        <v xml:space="preserve"> </v>
      </c>
      <c r="FJ131" s="1234" t="str">
        <f t="shared" si="158"/>
        <v xml:space="preserve"> </v>
      </c>
      <c r="FK131" s="1234">
        <f t="shared" si="129"/>
        <v>0</v>
      </c>
      <c r="FL131" s="1227"/>
      <c r="FM131" s="1234" t="str">
        <f t="shared" si="130"/>
        <v xml:space="preserve"> </v>
      </c>
      <c r="FN131" s="1234" t="str">
        <f t="shared" si="131"/>
        <v xml:space="preserve"> </v>
      </c>
      <c r="FO131" s="1234" t="str">
        <f t="shared" si="159"/>
        <v xml:space="preserve"> </v>
      </c>
      <c r="FP131" s="1234" t="str">
        <f t="shared" si="160"/>
        <v xml:space="preserve"> </v>
      </c>
      <c r="FQ131" s="1234" t="str">
        <f t="shared" si="132"/>
        <v xml:space="preserve"> </v>
      </c>
      <c r="FR131" s="1234" t="str">
        <f t="shared" si="161"/>
        <v xml:space="preserve"> </v>
      </c>
      <c r="FS131" s="1234">
        <f t="shared" si="167"/>
        <v>0</v>
      </c>
      <c r="FT131" s="1227"/>
      <c r="FU131" s="1234" t="str">
        <f t="shared" si="162"/>
        <v xml:space="preserve"> </v>
      </c>
      <c r="FV131" s="1234" t="str">
        <f t="shared" si="163"/>
        <v xml:space="preserve"> </v>
      </c>
      <c r="FW131" s="1234" t="str">
        <f t="shared" si="164"/>
        <v xml:space="preserve"> </v>
      </c>
      <c r="FX131" s="1234" t="str">
        <f t="shared" si="133"/>
        <v xml:space="preserve"> </v>
      </c>
      <c r="FY131" s="1234" t="str">
        <f t="shared" si="134"/>
        <v xml:space="preserve"> </v>
      </c>
      <c r="FZ131" s="1234" t="str">
        <f t="shared" si="165"/>
        <v xml:space="preserve"> </v>
      </c>
      <c r="GA131" s="1234">
        <f t="shared" si="135"/>
        <v>0</v>
      </c>
      <c r="GB131" s="1227"/>
      <c r="GC131" s="1234" t="str">
        <f t="shared" si="136"/>
        <v xml:space="preserve"> </v>
      </c>
      <c r="GD131" s="1234" t="str">
        <f t="shared" si="137"/>
        <v xml:space="preserve"> </v>
      </c>
      <c r="GE131" s="1234" t="str">
        <f t="shared" si="138"/>
        <v xml:space="preserve"> </v>
      </c>
      <c r="GF131" s="1234" t="str">
        <f t="shared" si="139"/>
        <v xml:space="preserve"> </v>
      </c>
      <c r="GG131" s="1234" t="str">
        <f t="shared" si="140"/>
        <v xml:space="preserve"> </v>
      </c>
      <c r="GH131" s="1234" t="str">
        <f t="shared" si="141"/>
        <v xml:space="preserve"> </v>
      </c>
      <c r="GI131" s="1234" t="str">
        <f t="shared" si="142"/>
        <v xml:space="preserve"> </v>
      </c>
      <c r="GJ131" s="1234" t="str">
        <f t="shared" si="143"/>
        <v xml:space="preserve"> </v>
      </c>
      <c r="GK131" s="1234" t="str">
        <f t="shared" si="144"/>
        <v xml:space="preserve"> </v>
      </c>
      <c r="GL131" s="1234" t="str">
        <f t="shared" si="145"/>
        <v xml:space="preserve"> </v>
      </c>
      <c r="GM131" s="1234" t="str">
        <f t="shared" si="146"/>
        <v xml:space="preserve"> </v>
      </c>
      <c r="GN131" s="1234">
        <f t="shared" si="147"/>
        <v>0</v>
      </c>
    </row>
    <row r="132" spans="1:196" s="100" customFormat="1" ht="27" customHeight="1" thickTop="1" thickBot="1">
      <c r="A132" s="1208">
        <f>【A票】【D票】!$D$10</f>
        <v>0</v>
      </c>
      <c r="B132" s="1212">
        <f>【A票】【D票】!$H$10</f>
        <v>0</v>
      </c>
      <c r="C132" s="1213" t="str">
        <f>【A票】【D票】!$K$10</f>
        <v xml:space="preserve"> </v>
      </c>
      <c r="D132" s="1214">
        <f t="shared" si="98"/>
        <v>41</v>
      </c>
      <c r="E132" s="914"/>
      <c r="F132" s="467"/>
      <c r="G132" s="469"/>
      <c r="H132" s="224" t="str">
        <f t="shared" si="62"/>
        <v xml:space="preserve"> </v>
      </c>
      <c r="I132" s="704"/>
      <c r="J132" s="117"/>
      <c r="K132" s="117"/>
      <c r="L132" s="117"/>
      <c r="M132" s="117"/>
      <c r="N132" s="117"/>
      <c r="O132" s="117"/>
      <c r="P132" s="117"/>
      <c r="Q132" s="117"/>
      <c r="R132" s="117"/>
      <c r="S132" s="117"/>
      <c r="T132" s="254"/>
      <c r="U132" s="646"/>
      <c r="V132" s="646"/>
      <c r="W132" s="114"/>
      <c r="X132" s="254"/>
      <c r="Y132" s="224" t="str">
        <f t="shared" si="63"/>
        <v xml:space="preserve"> </v>
      </c>
      <c r="Z132" s="579"/>
      <c r="AA132" s="704"/>
      <c r="AB132" s="119"/>
      <c r="AC132" s="224" t="str">
        <f t="shared" si="114"/>
        <v xml:space="preserve"> </v>
      </c>
      <c r="AD132" s="115"/>
      <c r="AE132" s="253"/>
      <c r="AF132" s="704"/>
      <c r="AG132" s="727"/>
      <c r="AH132" s="727"/>
      <c r="AI132" s="727"/>
      <c r="AJ132" s="727"/>
      <c r="AK132" s="591"/>
      <c r="AL132" s="727"/>
      <c r="AM132" s="727"/>
      <c r="AN132" s="727"/>
      <c r="AO132" s="727"/>
      <c r="AP132" s="727"/>
      <c r="AQ132" s="727"/>
      <c r="AR132" s="727"/>
      <c r="AS132" s="727"/>
      <c r="AT132" s="727"/>
      <c r="AU132" s="727"/>
      <c r="AV132" s="727"/>
      <c r="AW132" s="727"/>
      <c r="AX132" s="727"/>
      <c r="AY132" s="727"/>
      <c r="AZ132" s="727"/>
      <c r="BA132" s="727"/>
      <c r="BB132" s="727"/>
      <c r="BC132" s="821"/>
      <c r="BD132" s="727"/>
      <c r="BE132" s="727"/>
      <c r="BF132" s="727"/>
      <c r="BG132" s="727"/>
      <c r="BH132" s="727"/>
      <c r="BI132" s="727"/>
      <c r="BJ132" s="727"/>
      <c r="BK132" s="727"/>
      <c r="BL132" s="821"/>
      <c r="BM132" s="727"/>
      <c r="BN132" s="727"/>
      <c r="BO132" s="727"/>
      <c r="BP132" s="727"/>
      <c r="BQ132" s="727"/>
      <c r="BR132" s="821"/>
      <c r="BS132" s="727"/>
      <c r="BT132" s="727"/>
      <c r="BU132" s="727"/>
      <c r="BV132" s="591"/>
      <c r="BW132" s="224" t="str">
        <f t="shared" si="115"/>
        <v xml:space="preserve"> </v>
      </c>
      <c r="BX132" s="471">
        <f t="shared" si="168"/>
        <v>41</v>
      </c>
      <c r="BY132" s="117"/>
      <c r="BZ132" s="117"/>
      <c r="CA132" s="117"/>
      <c r="CB132" s="117"/>
      <c r="CC132" s="117"/>
      <c r="CD132" s="461"/>
      <c r="CE132" s="236"/>
      <c r="CF132" s="224" t="str">
        <f t="shared" si="66"/>
        <v xml:space="preserve"> </v>
      </c>
      <c r="CG132" s="116"/>
      <c r="CH132" s="117"/>
      <c r="CI132" s="117"/>
      <c r="CJ132" s="117"/>
      <c r="CK132" s="472"/>
      <c r="CL132" s="472"/>
      <c r="CM132" s="472"/>
      <c r="CN132" s="472"/>
      <c r="CO132" s="117"/>
      <c r="CP132" s="253"/>
      <c r="CQ132" s="120"/>
      <c r="CR132" s="224" t="str" cm="1">
        <f t="array" ref="CR132">IF(AND(SUM(COUNTIF(CG132:CM132,{"*不明*","*その他*"})+COUNTIF(CO132:CP132,{"*不明*","*その他*"}))&gt;0,CQ132=""),"その他・不明の場合,10)具体的内容、理由を記入",IF(OR(AND(CI132=CI$65,COUNTA(CJ132:CM132)&lt;4),AND(OR(CI132=CI$63,CI132=CI$64,CI132=CI$66,CI132=CI$67,CI132=CI$68,CI132=""),COUNTA(CJ132:CM132)&gt;0)),"3)介護保険認定済→要介護度、認知症自立度、寝たきり度、介護保険サービス記入",IF(OR(AND(OR(CM132=CM$63,CM132=CM$64),CN132=""),AND(OR(CM132=CM$65,CM132=CM$66),CN132&lt;&gt;"")),"7)介護保険サービス受けている/過去受けていた→具体的内容記入"," ")))</f>
        <v xml:space="preserve"> </v>
      </c>
      <c r="CS132" s="224" t="str">
        <f t="shared" si="116"/>
        <v xml:space="preserve"> </v>
      </c>
      <c r="CT132" s="116"/>
      <c r="CU132" s="253"/>
      <c r="CV132" s="117"/>
      <c r="CW132" s="117"/>
      <c r="CX132" s="253"/>
      <c r="CY132" s="117"/>
      <c r="CZ132" s="117"/>
      <c r="DA132" s="253"/>
      <c r="DB132" s="117"/>
      <c r="DC132" s="224" t="str">
        <f t="shared" si="100"/>
        <v xml:space="preserve"> </v>
      </c>
      <c r="DD132" s="224" t="str">
        <f t="shared" si="101"/>
        <v xml:space="preserve"> </v>
      </c>
      <c r="DE132" s="224" t="str">
        <f t="shared" si="117"/>
        <v xml:space="preserve"> </v>
      </c>
      <c r="DF132" s="121"/>
      <c r="DG132" s="114"/>
      <c r="DH132" s="704"/>
      <c r="DI132" s="119"/>
      <c r="DJ132" s="187"/>
      <c r="DK132" s="254"/>
      <c r="DL132" s="224" t="str">
        <f t="shared" si="118"/>
        <v xml:space="preserve"> </v>
      </c>
      <c r="DM132" s="224" t="str">
        <f t="shared" si="119"/>
        <v xml:space="preserve"> </v>
      </c>
      <c r="DN132" s="474"/>
      <c r="DO132" s="117"/>
      <c r="DP132" s="117"/>
      <c r="DQ132" s="117"/>
      <c r="DR132" s="117"/>
      <c r="DS132" s="117"/>
      <c r="DT132" s="254"/>
      <c r="DU132" s="476"/>
      <c r="DV132" s="224" t="str">
        <f t="shared" si="120"/>
        <v xml:space="preserve"> </v>
      </c>
      <c r="DW132" s="115"/>
      <c r="DX132" s="470"/>
      <c r="DY132" s="117"/>
      <c r="DZ132" s="704"/>
      <c r="EA132" s="224" t="str">
        <f t="shared" si="121"/>
        <v xml:space="preserve"> </v>
      </c>
      <c r="EB132" s="906"/>
      <c r="EC132" s="904"/>
      <c r="ED132" s="904"/>
      <c r="EE132" s="904"/>
      <c r="EF132" s="904"/>
      <c r="EG132" s="904"/>
      <c r="EH132" s="904"/>
      <c r="EI132" s="904"/>
      <c r="EJ132" s="904"/>
      <c r="EK132" s="905"/>
      <c r="EL132" s="80"/>
      <c r="EM132" s="224" t="str">
        <f t="shared" si="102"/>
        <v xml:space="preserve"> </v>
      </c>
      <c r="EN132" s="224" t="str">
        <f t="shared" si="122"/>
        <v xml:space="preserve"> </v>
      </c>
      <c r="EO132" s="115"/>
      <c r="EP132" s="1050"/>
      <c r="EQ132" s="253"/>
      <c r="ER132" s="117"/>
      <c r="ES132" s="1258">
        <f t="shared" si="169"/>
        <v>41</v>
      </c>
      <c r="ET132" s="224" t="str">
        <f t="shared" si="104"/>
        <v xml:space="preserve"> </v>
      </c>
      <c r="EU132" s="477" t="str">
        <f t="shared" si="105"/>
        <v/>
      </c>
      <c r="EV132" s="1334" t="str">
        <f t="shared" si="76"/>
        <v xml:space="preserve"> </v>
      </c>
      <c r="EW132" s="1332" t="str">
        <f t="shared" si="166"/>
        <v/>
      </c>
      <c r="EX132" s="1275" t="str">
        <f t="shared" si="148"/>
        <v/>
      </c>
      <c r="EY132" s="1275" t="str">
        <f t="shared" si="149"/>
        <v/>
      </c>
      <c r="EZ132" s="1275" t="str">
        <f t="shared" si="150"/>
        <v/>
      </c>
      <c r="FA132" s="1275" t="str">
        <f t="shared" si="151"/>
        <v/>
      </c>
      <c r="FB132" s="1275" t="str">
        <f t="shared" si="152"/>
        <v/>
      </c>
      <c r="FC132" s="1333" t="str">
        <f t="shared" si="153"/>
        <v/>
      </c>
      <c r="FE132" s="1234" t="str">
        <f t="shared" si="154"/>
        <v xml:space="preserve"> </v>
      </c>
      <c r="FF132" s="1234" t="str">
        <f t="shared" si="155"/>
        <v xml:space="preserve"> </v>
      </c>
      <c r="FG132" s="1234" t="str">
        <f t="shared" si="156"/>
        <v xml:space="preserve"> </v>
      </c>
      <c r="FH132" s="1234" t="str">
        <f t="shared" si="157"/>
        <v xml:space="preserve"> </v>
      </c>
      <c r="FI132" s="1234" t="str">
        <f t="shared" si="127"/>
        <v xml:space="preserve"> </v>
      </c>
      <c r="FJ132" s="1234" t="str">
        <f t="shared" si="158"/>
        <v xml:space="preserve"> </v>
      </c>
      <c r="FK132" s="1234">
        <f t="shared" si="129"/>
        <v>0</v>
      </c>
      <c r="FL132" s="1227"/>
      <c r="FM132" s="1234" t="str">
        <f t="shared" si="130"/>
        <v xml:space="preserve"> </v>
      </c>
      <c r="FN132" s="1234" t="str">
        <f t="shared" si="131"/>
        <v xml:space="preserve"> </v>
      </c>
      <c r="FO132" s="1234" t="str">
        <f t="shared" si="159"/>
        <v xml:space="preserve"> </v>
      </c>
      <c r="FP132" s="1234" t="str">
        <f t="shared" si="160"/>
        <v xml:space="preserve"> </v>
      </c>
      <c r="FQ132" s="1234" t="str">
        <f t="shared" si="132"/>
        <v xml:space="preserve"> </v>
      </c>
      <c r="FR132" s="1234" t="str">
        <f t="shared" si="161"/>
        <v xml:space="preserve"> </v>
      </c>
      <c r="FS132" s="1234">
        <f t="shared" si="167"/>
        <v>0</v>
      </c>
      <c r="FT132" s="1227"/>
      <c r="FU132" s="1234" t="str">
        <f t="shared" si="162"/>
        <v xml:space="preserve"> </v>
      </c>
      <c r="FV132" s="1234" t="str">
        <f t="shared" si="163"/>
        <v xml:space="preserve"> </v>
      </c>
      <c r="FW132" s="1234" t="str">
        <f t="shared" si="164"/>
        <v xml:space="preserve"> </v>
      </c>
      <c r="FX132" s="1234" t="str">
        <f t="shared" si="133"/>
        <v xml:space="preserve"> </v>
      </c>
      <c r="FY132" s="1234" t="str">
        <f t="shared" si="134"/>
        <v xml:space="preserve"> </v>
      </c>
      <c r="FZ132" s="1234" t="str">
        <f t="shared" si="165"/>
        <v xml:space="preserve"> </v>
      </c>
      <c r="GA132" s="1234">
        <f t="shared" si="135"/>
        <v>0</v>
      </c>
      <c r="GB132" s="1227"/>
      <c r="GC132" s="1234" t="str">
        <f t="shared" si="136"/>
        <v xml:space="preserve"> </v>
      </c>
      <c r="GD132" s="1234" t="str">
        <f t="shared" si="137"/>
        <v xml:space="preserve"> </v>
      </c>
      <c r="GE132" s="1234" t="str">
        <f t="shared" si="138"/>
        <v xml:space="preserve"> </v>
      </c>
      <c r="GF132" s="1234" t="str">
        <f t="shared" si="139"/>
        <v xml:space="preserve"> </v>
      </c>
      <c r="GG132" s="1234" t="str">
        <f t="shared" si="140"/>
        <v xml:space="preserve"> </v>
      </c>
      <c r="GH132" s="1234" t="str">
        <f t="shared" si="141"/>
        <v xml:space="preserve"> </v>
      </c>
      <c r="GI132" s="1234" t="str">
        <f t="shared" si="142"/>
        <v xml:space="preserve"> </v>
      </c>
      <c r="GJ132" s="1234" t="str">
        <f t="shared" si="143"/>
        <v xml:space="preserve"> </v>
      </c>
      <c r="GK132" s="1234" t="str">
        <f t="shared" si="144"/>
        <v xml:space="preserve"> </v>
      </c>
      <c r="GL132" s="1234" t="str">
        <f t="shared" si="145"/>
        <v xml:space="preserve"> </v>
      </c>
      <c r="GM132" s="1234" t="str">
        <f t="shared" si="146"/>
        <v xml:space="preserve"> </v>
      </c>
      <c r="GN132" s="1234">
        <f t="shared" si="147"/>
        <v>0</v>
      </c>
    </row>
    <row r="133" spans="1:196" s="100" customFormat="1" ht="27" customHeight="1" thickTop="1" thickBot="1">
      <c r="A133" s="1208">
        <f>【A票】【D票】!$D$10</f>
        <v>0</v>
      </c>
      <c r="B133" s="1212">
        <f>【A票】【D票】!$H$10</f>
        <v>0</v>
      </c>
      <c r="C133" s="1213" t="str">
        <f>【A票】【D票】!$K$10</f>
        <v xml:space="preserve"> </v>
      </c>
      <c r="D133" s="1214">
        <f t="shared" si="98"/>
        <v>42</v>
      </c>
      <c r="E133" s="914"/>
      <c r="F133" s="467"/>
      <c r="G133" s="469"/>
      <c r="H133" s="224" t="str">
        <f t="shared" si="62"/>
        <v xml:space="preserve"> </v>
      </c>
      <c r="I133" s="704"/>
      <c r="J133" s="117"/>
      <c r="K133" s="117"/>
      <c r="L133" s="117"/>
      <c r="M133" s="117"/>
      <c r="N133" s="117"/>
      <c r="O133" s="117"/>
      <c r="P133" s="117"/>
      <c r="Q133" s="117"/>
      <c r="R133" s="117"/>
      <c r="S133" s="117"/>
      <c r="T133" s="254"/>
      <c r="U133" s="646"/>
      <c r="V133" s="646"/>
      <c r="W133" s="114"/>
      <c r="X133" s="254"/>
      <c r="Y133" s="224" t="str">
        <f t="shared" si="63"/>
        <v xml:space="preserve"> </v>
      </c>
      <c r="Z133" s="579"/>
      <c r="AA133" s="704"/>
      <c r="AB133" s="119"/>
      <c r="AC133" s="224" t="str">
        <f t="shared" si="114"/>
        <v xml:space="preserve"> </v>
      </c>
      <c r="AD133" s="115"/>
      <c r="AE133" s="253"/>
      <c r="AF133" s="704"/>
      <c r="AG133" s="727"/>
      <c r="AH133" s="727"/>
      <c r="AI133" s="727"/>
      <c r="AJ133" s="727"/>
      <c r="AK133" s="591"/>
      <c r="AL133" s="727"/>
      <c r="AM133" s="727"/>
      <c r="AN133" s="727"/>
      <c r="AO133" s="727"/>
      <c r="AP133" s="727"/>
      <c r="AQ133" s="727"/>
      <c r="AR133" s="727"/>
      <c r="AS133" s="727"/>
      <c r="AT133" s="727"/>
      <c r="AU133" s="727"/>
      <c r="AV133" s="727"/>
      <c r="AW133" s="727"/>
      <c r="AX133" s="727"/>
      <c r="AY133" s="727"/>
      <c r="AZ133" s="727"/>
      <c r="BA133" s="727"/>
      <c r="BB133" s="727"/>
      <c r="BC133" s="821"/>
      <c r="BD133" s="727"/>
      <c r="BE133" s="727"/>
      <c r="BF133" s="727"/>
      <c r="BG133" s="727"/>
      <c r="BH133" s="727"/>
      <c r="BI133" s="727"/>
      <c r="BJ133" s="727"/>
      <c r="BK133" s="727"/>
      <c r="BL133" s="821"/>
      <c r="BM133" s="727"/>
      <c r="BN133" s="727"/>
      <c r="BO133" s="727"/>
      <c r="BP133" s="727"/>
      <c r="BQ133" s="727"/>
      <c r="BR133" s="821"/>
      <c r="BS133" s="727"/>
      <c r="BT133" s="727"/>
      <c r="BU133" s="727"/>
      <c r="BV133" s="591"/>
      <c r="BW133" s="224" t="str">
        <f t="shared" si="115"/>
        <v xml:space="preserve"> </v>
      </c>
      <c r="BX133" s="471">
        <f t="shared" si="168"/>
        <v>42</v>
      </c>
      <c r="BY133" s="117"/>
      <c r="BZ133" s="117"/>
      <c r="CA133" s="117"/>
      <c r="CB133" s="117"/>
      <c r="CC133" s="117"/>
      <c r="CD133" s="461"/>
      <c r="CE133" s="236"/>
      <c r="CF133" s="224" t="str">
        <f t="shared" si="66"/>
        <v xml:space="preserve"> </v>
      </c>
      <c r="CG133" s="116"/>
      <c r="CH133" s="117"/>
      <c r="CI133" s="117"/>
      <c r="CJ133" s="117"/>
      <c r="CK133" s="472"/>
      <c r="CL133" s="472"/>
      <c r="CM133" s="472"/>
      <c r="CN133" s="472"/>
      <c r="CO133" s="117"/>
      <c r="CP133" s="253"/>
      <c r="CQ133" s="120"/>
      <c r="CR133" s="224" t="str" cm="1">
        <f t="array" ref="CR133">IF(AND(SUM(COUNTIF(CG133:CM133,{"*不明*","*その他*"})+COUNTIF(CO133:CP133,{"*不明*","*その他*"}))&gt;0,CQ133=""),"その他・不明の場合,10)具体的内容、理由を記入",IF(OR(AND(CI133=CI$65,COUNTA(CJ133:CM133)&lt;4),AND(OR(CI133=CI$63,CI133=CI$64,CI133=CI$66,CI133=CI$67,CI133=CI$68,CI133=""),COUNTA(CJ133:CM133)&gt;0)),"3)介護保険認定済→要介護度、認知症自立度、寝たきり度、介護保険サービス記入",IF(OR(AND(OR(CM133=CM$63,CM133=CM$64),CN133=""),AND(OR(CM133=CM$65,CM133=CM$66),CN133&lt;&gt;"")),"7)介護保険サービス受けている/過去受けていた→具体的内容記入"," ")))</f>
        <v xml:space="preserve"> </v>
      </c>
      <c r="CS133" s="224" t="str">
        <f t="shared" si="116"/>
        <v xml:space="preserve"> </v>
      </c>
      <c r="CT133" s="116"/>
      <c r="CU133" s="253"/>
      <c r="CV133" s="117"/>
      <c r="CW133" s="117"/>
      <c r="CX133" s="253"/>
      <c r="CY133" s="117"/>
      <c r="CZ133" s="117"/>
      <c r="DA133" s="253"/>
      <c r="DB133" s="117"/>
      <c r="DC133" s="224" t="str">
        <f t="shared" si="100"/>
        <v xml:space="preserve"> </v>
      </c>
      <c r="DD133" s="224" t="str">
        <f t="shared" si="101"/>
        <v xml:space="preserve"> </v>
      </c>
      <c r="DE133" s="224" t="str">
        <f t="shared" si="117"/>
        <v xml:space="preserve"> </v>
      </c>
      <c r="DF133" s="121"/>
      <c r="DG133" s="114"/>
      <c r="DH133" s="704"/>
      <c r="DI133" s="119"/>
      <c r="DJ133" s="187"/>
      <c r="DK133" s="254"/>
      <c r="DL133" s="224" t="str">
        <f t="shared" si="118"/>
        <v xml:space="preserve"> </v>
      </c>
      <c r="DM133" s="224" t="str">
        <f t="shared" si="119"/>
        <v xml:space="preserve"> </v>
      </c>
      <c r="DN133" s="474"/>
      <c r="DO133" s="117"/>
      <c r="DP133" s="117"/>
      <c r="DQ133" s="117"/>
      <c r="DR133" s="117"/>
      <c r="DS133" s="117"/>
      <c r="DT133" s="254"/>
      <c r="DU133" s="476"/>
      <c r="DV133" s="224" t="str">
        <f t="shared" si="120"/>
        <v xml:space="preserve"> </v>
      </c>
      <c r="DW133" s="115"/>
      <c r="DX133" s="470"/>
      <c r="DY133" s="117"/>
      <c r="DZ133" s="704"/>
      <c r="EA133" s="224" t="str">
        <f t="shared" si="121"/>
        <v xml:space="preserve"> </v>
      </c>
      <c r="EB133" s="906"/>
      <c r="EC133" s="904"/>
      <c r="ED133" s="904"/>
      <c r="EE133" s="904"/>
      <c r="EF133" s="904"/>
      <c r="EG133" s="904"/>
      <c r="EH133" s="904"/>
      <c r="EI133" s="904"/>
      <c r="EJ133" s="904"/>
      <c r="EK133" s="905"/>
      <c r="EL133" s="80"/>
      <c r="EM133" s="224" t="str">
        <f t="shared" si="102"/>
        <v xml:space="preserve"> </v>
      </c>
      <c r="EN133" s="224" t="str">
        <f t="shared" si="122"/>
        <v xml:space="preserve"> </v>
      </c>
      <c r="EO133" s="115"/>
      <c r="EP133" s="1050"/>
      <c r="EQ133" s="253"/>
      <c r="ER133" s="117"/>
      <c r="ES133" s="1258">
        <f t="shared" si="169"/>
        <v>42</v>
      </c>
      <c r="ET133" s="224" t="str">
        <f t="shared" si="104"/>
        <v xml:space="preserve"> </v>
      </c>
      <c r="EU133" s="477" t="str">
        <f t="shared" si="105"/>
        <v/>
      </c>
      <c r="EV133" s="1334" t="str">
        <f t="shared" si="76"/>
        <v xml:space="preserve"> </v>
      </c>
      <c r="EW133" s="1332" t="str">
        <f t="shared" si="166"/>
        <v/>
      </c>
      <c r="EX133" s="1275" t="str">
        <f t="shared" si="148"/>
        <v/>
      </c>
      <c r="EY133" s="1275" t="str">
        <f t="shared" si="149"/>
        <v/>
      </c>
      <c r="EZ133" s="1275" t="str">
        <f t="shared" si="150"/>
        <v/>
      </c>
      <c r="FA133" s="1275" t="str">
        <f t="shared" si="151"/>
        <v/>
      </c>
      <c r="FB133" s="1275" t="str">
        <f t="shared" si="152"/>
        <v/>
      </c>
      <c r="FC133" s="1333" t="str">
        <f t="shared" si="153"/>
        <v/>
      </c>
      <c r="FE133" s="1234" t="str">
        <f t="shared" si="154"/>
        <v xml:space="preserve"> </v>
      </c>
      <c r="FF133" s="1234" t="str">
        <f t="shared" si="155"/>
        <v xml:space="preserve"> </v>
      </c>
      <c r="FG133" s="1234" t="str">
        <f t="shared" si="156"/>
        <v xml:space="preserve"> </v>
      </c>
      <c r="FH133" s="1234" t="str">
        <f t="shared" si="157"/>
        <v xml:space="preserve"> </v>
      </c>
      <c r="FI133" s="1234" t="str">
        <f t="shared" si="127"/>
        <v xml:space="preserve"> </v>
      </c>
      <c r="FJ133" s="1234" t="str">
        <f t="shared" si="158"/>
        <v xml:space="preserve"> </v>
      </c>
      <c r="FK133" s="1234">
        <f t="shared" si="129"/>
        <v>0</v>
      </c>
      <c r="FL133" s="1227"/>
      <c r="FM133" s="1234" t="str">
        <f t="shared" si="130"/>
        <v xml:space="preserve"> </v>
      </c>
      <c r="FN133" s="1234" t="str">
        <f t="shared" si="131"/>
        <v xml:space="preserve"> </v>
      </c>
      <c r="FO133" s="1234" t="str">
        <f t="shared" si="159"/>
        <v xml:space="preserve"> </v>
      </c>
      <c r="FP133" s="1234" t="str">
        <f t="shared" si="160"/>
        <v xml:space="preserve"> </v>
      </c>
      <c r="FQ133" s="1234" t="str">
        <f t="shared" si="132"/>
        <v xml:space="preserve"> </v>
      </c>
      <c r="FR133" s="1234" t="str">
        <f t="shared" si="161"/>
        <v xml:space="preserve"> </v>
      </c>
      <c r="FS133" s="1234">
        <f t="shared" si="167"/>
        <v>0</v>
      </c>
      <c r="FT133" s="1227"/>
      <c r="FU133" s="1234" t="str">
        <f t="shared" si="162"/>
        <v xml:space="preserve"> </v>
      </c>
      <c r="FV133" s="1234" t="str">
        <f t="shared" si="163"/>
        <v xml:space="preserve"> </v>
      </c>
      <c r="FW133" s="1234" t="str">
        <f t="shared" si="164"/>
        <v xml:space="preserve"> </v>
      </c>
      <c r="FX133" s="1234" t="str">
        <f t="shared" si="133"/>
        <v xml:space="preserve"> </v>
      </c>
      <c r="FY133" s="1234" t="str">
        <f t="shared" si="134"/>
        <v xml:space="preserve"> </v>
      </c>
      <c r="FZ133" s="1234" t="str">
        <f t="shared" si="165"/>
        <v xml:space="preserve"> </v>
      </c>
      <c r="GA133" s="1234">
        <f t="shared" si="135"/>
        <v>0</v>
      </c>
      <c r="GB133" s="1227"/>
      <c r="GC133" s="1234" t="str">
        <f t="shared" si="136"/>
        <v xml:space="preserve"> </v>
      </c>
      <c r="GD133" s="1234" t="str">
        <f t="shared" si="137"/>
        <v xml:space="preserve"> </v>
      </c>
      <c r="GE133" s="1234" t="str">
        <f t="shared" si="138"/>
        <v xml:space="preserve"> </v>
      </c>
      <c r="GF133" s="1234" t="str">
        <f t="shared" si="139"/>
        <v xml:space="preserve"> </v>
      </c>
      <c r="GG133" s="1234" t="str">
        <f t="shared" si="140"/>
        <v xml:space="preserve"> </v>
      </c>
      <c r="GH133" s="1234" t="str">
        <f t="shared" si="141"/>
        <v xml:space="preserve"> </v>
      </c>
      <c r="GI133" s="1234" t="str">
        <f t="shared" si="142"/>
        <v xml:space="preserve"> </v>
      </c>
      <c r="GJ133" s="1234" t="str">
        <f t="shared" si="143"/>
        <v xml:space="preserve"> </v>
      </c>
      <c r="GK133" s="1234" t="str">
        <f t="shared" si="144"/>
        <v xml:space="preserve"> </v>
      </c>
      <c r="GL133" s="1234" t="str">
        <f t="shared" si="145"/>
        <v xml:space="preserve"> </v>
      </c>
      <c r="GM133" s="1234" t="str">
        <f t="shared" si="146"/>
        <v xml:space="preserve"> </v>
      </c>
      <c r="GN133" s="1234">
        <f t="shared" si="147"/>
        <v>0</v>
      </c>
    </row>
    <row r="134" spans="1:196" s="100" customFormat="1" ht="27" customHeight="1" thickTop="1" thickBot="1">
      <c r="A134" s="1208">
        <f>【A票】【D票】!$D$10</f>
        <v>0</v>
      </c>
      <c r="B134" s="1212">
        <f>【A票】【D票】!$H$10</f>
        <v>0</v>
      </c>
      <c r="C134" s="1213" t="str">
        <f>【A票】【D票】!$K$10</f>
        <v xml:space="preserve"> </v>
      </c>
      <c r="D134" s="1214">
        <f t="shared" si="98"/>
        <v>43</v>
      </c>
      <c r="E134" s="914"/>
      <c r="F134" s="467"/>
      <c r="G134" s="469"/>
      <c r="H134" s="224" t="str">
        <f t="shared" si="62"/>
        <v xml:space="preserve"> </v>
      </c>
      <c r="I134" s="704"/>
      <c r="J134" s="117"/>
      <c r="K134" s="117"/>
      <c r="L134" s="117"/>
      <c r="M134" s="117"/>
      <c r="N134" s="117"/>
      <c r="O134" s="117"/>
      <c r="P134" s="117"/>
      <c r="Q134" s="117"/>
      <c r="R134" s="117"/>
      <c r="S134" s="117"/>
      <c r="T134" s="254"/>
      <c r="U134" s="646"/>
      <c r="V134" s="646"/>
      <c r="W134" s="114"/>
      <c r="X134" s="254"/>
      <c r="Y134" s="224" t="str">
        <f t="shared" si="63"/>
        <v xml:space="preserve"> </v>
      </c>
      <c r="Z134" s="579"/>
      <c r="AA134" s="704"/>
      <c r="AB134" s="119"/>
      <c r="AC134" s="224" t="str">
        <f t="shared" si="114"/>
        <v xml:space="preserve"> </v>
      </c>
      <c r="AD134" s="115"/>
      <c r="AE134" s="253"/>
      <c r="AF134" s="704"/>
      <c r="AG134" s="727"/>
      <c r="AH134" s="727"/>
      <c r="AI134" s="727"/>
      <c r="AJ134" s="727"/>
      <c r="AK134" s="591"/>
      <c r="AL134" s="727"/>
      <c r="AM134" s="727"/>
      <c r="AN134" s="727"/>
      <c r="AO134" s="727"/>
      <c r="AP134" s="727"/>
      <c r="AQ134" s="727"/>
      <c r="AR134" s="727"/>
      <c r="AS134" s="727"/>
      <c r="AT134" s="727"/>
      <c r="AU134" s="727"/>
      <c r="AV134" s="727"/>
      <c r="AW134" s="727"/>
      <c r="AX134" s="727"/>
      <c r="AY134" s="727"/>
      <c r="AZ134" s="727"/>
      <c r="BA134" s="727"/>
      <c r="BB134" s="727"/>
      <c r="BC134" s="821"/>
      <c r="BD134" s="727"/>
      <c r="BE134" s="727"/>
      <c r="BF134" s="727"/>
      <c r="BG134" s="727"/>
      <c r="BH134" s="727"/>
      <c r="BI134" s="727"/>
      <c r="BJ134" s="727"/>
      <c r="BK134" s="727"/>
      <c r="BL134" s="821"/>
      <c r="BM134" s="727"/>
      <c r="BN134" s="727"/>
      <c r="BO134" s="727"/>
      <c r="BP134" s="727"/>
      <c r="BQ134" s="727"/>
      <c r="BR134" s="821"/>
      <c r="BS134" s="727"/>
      <c r="BT134" s="727"/>
      <c r="BU134" s="727"/>
      <c r="BV134" s="591"/>
      <c r="BW134" s="224" t="str">
        <f t="shared" si="115"/>
        <v xml:space="preserve"> </v>
      </c>
      <c r="BX134" s="471">
        <f t="shared" si="168"/>
        <v>43</v>
      </c>
      <c r="BY134" s="117"/>
      <c r="BZ134" s="117"/>
      <c r="CA134" s="117"/>
      <c r="CB134" s="117"/>
      <c r="CC134" s="117"/>
      <c r="CD134" s="461"/>
      <c r="CE134" s="236"/>
      <c r="CF134" s="224" t="str">
        <f t="shared" si="66"/>
        <v xml:space="preserve"> </v>
      </c>
      <c r="CG134" s="116"/>
      <c r="CH134" s="117"/>
      <c r="CI134" s="117"/>
      <c r="CJ134" s="117"/>
      <c r="CK134" s="472"/>
      <c r="CL134" s="472"/>
      <c r="CM134" s="472"/>
      <c r="CN134" s="472"/>
      <c r="CO134" s="117"/>
      <c r="CP134" s="253"/>
      <c r="CQ134" s="120"/>
      <c r="CR134" s="224" t="str" cm="1">
        <f t="array" ref="CR134">IF(AND(SUM(COUNTIF(CG134:CM134,{"*不明*","*その他*"})+COUNTIF(CO134:CP134,{"*不明*","*その他*"}))&gt;0,CQ134=""),"その他・不明の場合,10)具体的内容、理由を記入",IF(OR(AND(CI134=CI$65,COUNTA(CJ134:CM134)&lt;4),AND(OR(CI134=CI$63,CI134=CI$64,CI134=CI$66,CI134=CI$67,CI134=CI$68,CI134=""),COUNTA(CJ134:CM134)&gt;0)),"3)介護保険認定済→要介護度、認知症自立度、寝たきり度、介護保険サービス記入",IF(OR(AND(OR(CM134=CM$63,CM134=CM$64),CN134=""),AND(OR(CM134=CM$65,CM134=CM$66),CN134&lt;&gt;"")),"7)介護保険サービス受けている/過去受けていた→具体的内容記入"," ")))</f>
        <v xml:space="preserve"> </v>
      </c>
      <c r="CS134" s="224" t="str">
        <f t="shared" si="116"/>
        <v xml:space="preserve"> </v>
      </c>
      <c r="CT134" s="116"/>
      <c r="CU134" s="253"/>
      <c r="CV134" s="117"/>
      <c r="CW134" s="117"/>
      <c r="CX134" s="253"/>
      <c r="CY134" s="117"/>
      <c r="CZ134" s="117"/>
      <c r="DA134" s="253"/>
      <c r="DB134" s="117"/>
      <c r="DC134" s="224" t="str">
        <f t="shared" si="100"/>
        <v xml:space="preserve"> </v>
      </c>
      <c r="DD134" s="224" t="str">
        <f t="shared" si="101"/>
        <v xml:space="preserve"> </v>
      </c>
      <c r="DE134" s="224" t="str">
        <f t="shared" si="117"/>
        <v xml:space="preserve"> </v>
      </c>
      <c r="DF134" s="121"/>
      <c r="DG134" s="114"/>
      <c r="DH134" s="704"/>
      <c r="DI134" s="119"/>
      <c r="DJ134" s="187"/>
      <c r="DK134" s="254"/>
      <c r="DL134" s="224" t="str">
        <f t="shared" si="118"/>
        <v xml:space="preserve"> </v>
      </c>
      <c r="DM134" s="224" t="str">
        <f t="shared" si="119"/>
        <v xml:space="preserve"> </v>
      </c>
      <c r="DN134" s="474"/>
      <c r="DO134" s="117"/>
      <c r="DP134" s="117"/>
      <c r="DQ134" s="117"/>
      <c r="DR134" s="117"/>
      <c r="DS134" s="117"/>
      <c r="DT134" s="254"/>
      <c r="DU134" s="476"/>
      <c r="DV134" s="224" t="str">
        <f t="shared" si="120"/>
        <v xml:space="preserve"> </v>
      </c>
      <c r="DW134" s="115"/>
      <c r="DX134" s="470"/>
      <c r="DY134" s="117"/>
      <c r="DZ134" s="704"/>
      <c r="EA134" s="224" t="str">
        <f t="shared" si="121"/>
        <v xml:space="preserve"> </v>
      </c>
      <c r="EB134" s="906"/>
      <c r="EC134" s="904"/>
      <c r="ED134" s="904"/>
      <c r="EE134" s="904"/>
      <c r="EF134" s="904"/>
      <c r="EG134" s="904"/>
      <c r="EH134" s="904"/>
      <c r="EI134" s="904"/>
      <c r="EJ134" s="904"/>
      <c r="EK134" s="905"/>
      <c r="EL134" s="80"/>
      <c r="EM134" s="224" t="str">
        <f t="shared" si="102"/>
        <v xml:space="preserve"> </v>
      </c>
      <c r="EN134" s="224" t="str">
        <f t="shared" si="122"/>
        <v xml:space="preserve"> </v>
      </c>
      <c r="EO134" s="115"/>
      <c r="EP134" s="1050"/>
      <c r="EQ134" s="253"/>
      <c r="ER134" s="117"/>
      <c r="ES134" s="1258">
        <f t="shared" si="169"/>
        <v>43</v>
      </c>
      <c r="ET134" s="224" t="str">
        <f t="shared" si="104"/>
        <v xml:space="preserve"> </v>
      </c>
      <c r="EU134" s="477" t="str">
        <f t="shared" si="105"/>
        <v/>
      </c>
      <c r="EV134" s="1334" t="str">
        <f t="shared" si="76"/>
        <v xml:space="preserve"> </v>
      </c>
      <c r="EW134" s="1332" t="str">
        <f t="shared" si="166"/>
        <v/>
      </c>
      <c r="EX134" s="1275" t="str">
        <f t="shared" si="148"/>
        <v/>
      </c>
      <c r="EY134" s="1275" t="str">
        <f t="shared" si="149"/>
        <v/>
      </c>
      <c r="EZ134" s="1275" t="str">
        <f t="shared" si="150"/>
        <v/>
      </c>
      <c r="FA134" s="1275" t="str">
        <f t="shared" si="151"/>
        <v/>
      </c>
      <c r="FB134" s="1275" t="str">
        <f t="shared" si="152"/>
        <v/>
      </c>
      <c r="FC134" s="1333" t="str">
        <f t="shared" si="153"/>
        <v/>
      </c>
      <c r="FE134" s="1234" t="str">
        <f t="shared" si="154"/>
        <v xml:space="preserve"> </v>
      </c>
      <c r="FF134" s="1234" t="str">
        <f t="shared" si="155"/>
        <v xml:space="preserve"> </v>
      </c>
      <c r="FG134" s="1234" t="str">
        <f t="shared" si="156"/>
        <v xml:space="preserve"> </v>
      </c>
      <c r="FH134" s="1234" t="str">
        <f t="shared" si="157"/>
        <v xml:space="preserve"> </v>
      </c>
      <c r="FI134" s="1234" t="str">
        <f t="shared" si="127"/>
        <v xml:space="preserve"> </v>
      </c>
      <c r="FJ134" s="1234" t="str">
        <f t="shared" si="158"/>
        <v xml:space="preserve"> </v>
      </c>
      <c r="FK134" s="1234">
        <f t="shared" si="129"/>
        <v>0</v>
      </c>
      <c r="FL134" s="1227"/>
      <c r="FM134" s="1234" t="str">
        <f t="shared" si="130"/>
        <v xml:space="preserve"> </v>
      </c>
      <c r="FN134" s="1234" t="str">
        <f t="shared" si="131"/>
        <v xml:space="preserve"> </v>
      </c>
      <c r="FO134" s="1234" t="str">
        <f t="shared" si="159"/>
        <v xml:space="preserve"> </v>
      </c>
      <c r="FP134" s="1234" t="str">
        <f t="shared" si="160"/>
        <v xml:space="preserve"> </v>
      </c>
      <c r="FQ134" s="1234" t="str">
        <f t="shared" si="132"/>
        <v xml:space="preserve"> </v>
      </c>
      <c r="FR134" s="1234" t="str">
        <f t="shared" si="161"/>
        <v xml:space="preserve"> </v>
      </c>
      <c r="FS134" s="1234">
        <f t="shared" si="167"/>
        <v>0</v>
      </c>
      <c r="FT134" s="1227"/>
      <c r="FU134" s="1234" t="str">
        <f t="shared" si="162"/>
        <v xml:space="preserve"> </v>
      </c>
      <c r="FV134" s="1234" t="str">
        <f t="shared" si="163"/>
        <v xml:space="preserve"> </v>
      </c>
      <c r="FW134" s="1234" t="str">
        <f t="shared" si="164"/>
        <v xml:space="preserve"> </v>
      </c>
      <c r="FX134" s="1234" t="str">
        <f t="shared" si="133"/>
        <v xml:space="preserve"> </v>
      </c>
      <c r="FY134" s="1234" t="str">
        <f t="shared" si="134"/>
        <v xml:space="preserve"> </v>
      </c>
      <c r="FZ134" s="1234" t="str">
        <f t="shared" si="165"/>
        <v xml:space="preserve"> </v>
      </c>
      <c r="GA134" s="1234">
        <f t="shared" si="135"/>
        <v>0</v>
      </c>
      <c r="GB134" s="1227"/>
      <c r="GC134" s="1234" t="str">
        <f t="shared" si="136"/>
        <v xml:space="preserve"> </v>
      </c>
      <c r="GD134" s="1234" t="str">
        <f t="shared" si="137"/>
        <v xml:space="preserve"> </v>
      </c>
      <c r="GE134" s="1234" t="str">
        <f t="shared" si="138"/>
        <v xml:space="preserve"> </v>
      </c>
      <c r="GF134" s="1234" t="str">
        <f t="shared" si="139"/>
        <v xml:space="preserve"> </v>
      </c>
      <c r="GG134" s="1234" t="str">
        <f t="shared" si="140"/>
        <v xml:space="preserve"> </v>
      </c>
      <c r="GH134" s="1234" t="str">
        <f t="shared" si="141"/>
        <v xml:space="preserve"> </v>
      </c>
      <c r="GI134" s="1234" t="str">
        <f t="shared" si="142"/>
        <v xml:space="preserve"> </v>
      </c>
      <c r="GJ134" s="1234" t="str">
        <f t="shared" si="143"/>
        <v xml:space="preserve"> </v>
      </c>
      <c r="GK134" s="1234" t="str">
        <f t="shared" si="144"/>
        <v xml:space="preserve"> </v>
      </c>
      <c r="GL134" s="1234" t="str">
        <f t="shared" si="145"/>
        <v xml:space="preserve"> </v>
      </c>
      <c r="GM134" s="1234" t="str">
        <f t="shared" si="146"/>
        <v xml:space="preserve"> </v>
      </c>
      <c r="GN134" s="1234">
        <f t="shared" si="147"/>
        <v>0</v>
      </c>
    </row>
    <row r="135" spans="1:196" s="100" customFormat="1" ht="27" customHeight="1" thickTop="1" thickBot="1">
      <c r="A135" s="1208">
        <f>【A票】【D票】!$D$10</f>
        <v>0</v>
      </c>
      <c r="B135" s="1212">
        <f>【A票】【D票】!$H$10</f>
        <v>0</v>
      </c>
      <c r="C135" s="1213" t="str">
        <f>【A票】【D票】!$K$10</f>
        <v xml:space="preserve"> </v>
      </c>
      <c r="D135" s="1214">
        <f t="shared" si="98"/>
        <v>44</v>
      </c>
      <c r="E135" s="914"/>
      <c r="F135" s="467"/>
      <c r="G135" s="469"/>
      <c r="H135" s="224" t="str">
        <f t="shared" si="62"/>
        <v xml:space="preserve"> </v>
      </c>
      <c r="I135" s="704"/>
      <c r="J135" s="117"/>
      <c r="K135" s="117"/>
      <c r="L135" s="117"/>
      <c r="M135" s="117"/>
      <c r="N135" s="117"/>
      <c r="O135" s="117"/>
      <c r="P135" s="117"/>
      <c r="Q135" s="117"/>
      <c r="R135" s="117"/>
      <c r="S135" s="117"/>
      <c r="T135" s="254"/>
      <c r="U135" s="646"/>
      <c r="V135" s="646"/>
      <c r="W135" s="114"/>
      <c r="X135" s="254"/>
      <c r="Y135" s="224" t="str">
        <f t="shared" si="63"/>
        <v xml:space="preserve"> </v>
      </c>
      <c r="Z135" s="579"/>
      <c r="AA135" s="704"/>
      <c r="AB135" s="119"/>
      <c r="AC135" s="224" t="str">
        <f t="shared" si="114"/>
        <v xml:space="preserve"> </v>
      </c>
      <c r="AD135" s="115"/>
      <c r="AE135" s="253"/>
      <c r="AF135" s="704"/>
      <c r="AG135" s="727"/>
      <c r="AH135" s="727"/>
      <c r="AI135" s="727"/>
      <c r="AJ135" s="727"/>
      <c r="AK135" s="591"/>
      <c r="AL135" s="727"/>
      <c r="AM135" s="727"/>
      <c r="AN135" s="727"/>
      <c r="AO135" s="727"/>
      <c r="AP135" s="727"/>
      <c r="AQ135" s="727"/>
      <c r="AR135" s="727"/>
      <c r="AS135" s="727"/>
      <c r="AT135" s="727"/>
      <c r="AU135" s="727"/>
      <c r="AV135" s="727"/>
      <c r="AW135" s="727"/>
      <c r="AX135" s="727"/>
      <c r="AY135" s="727"/>
      <c r="AZ135" s="727"/>
      <c r="BA135" s="727"/>
      <c r="BB135" s="727"/>
      <c r="BC135" s="821"/>
      <c r="BD135" s="727"/>
      <c r="BE135" s="727"/>
      <c r="BF135" s="727"/>
      <c r="BG135" s="727"/>
      <c r="BH135" s="727"/>
      <c r="BI135" s="727"/>
      <c r="BJ135" s="727"/>
      <c r="BK135" s="727"/>
      <c r="BL135" s="821"/>
      <c r="BM135" s="727"/>
      <c r="BN135" s="727"/>
      <c r="BO135" s="727"/>
      <c r="BP135" s="727"/>
      <c r="BQ135" s="727"/>
      <c r="BR135" s="821"/>
      <c r="BS135" s="727"/>
      <c r="BT135" s="727"/>
      <c r="BU135" s="727"/>
      <c r="BV135" s="591"/>
      <c r="BW135" s="224" t="str">
        <f t="shared" si="115"/>
        <v xml:space="preserve"> </v>
      </c>
      <c r="BX135" s="471">
        <f t="shared" si="168"/>
        <v>44</v>
      </c>
      <c r="BY135" s="117"/>
      <c r="BZ135" s="117"/>
      <c r="CA135" s="117"/>
      <c r="CB135" s="117"/>
      <c r="CC135" s="117"/>
      <c r="CD135" s="461"/>
      <c r="CE135" s="236"/>
      <c r="CF135" s="224" t="str">
        <f t="shared" si="66"/>
        <v xml:space="preserve"> </v>
      </c>
      <c r="CG135" s="116"/>
      <c r="CH135" s="117"/>
      <c r="CI135" s="117"/>
      <c r="CJ135" s="117"/>
      <c r="CK135" s="472"/>
      <c r="CL135" s="472"/>
      <c r="CM135" s="472"/>
      <c r="CN135" s="472"/>
      <c r="CO135" s="117"/>
      <c r="CP135" s="253"/>
      <c r="CQ135" s="120"/>
      <c r="CR135" s="224" t="str" cm="1">
        <f t="array" ref="CR135">IF(AND(SUM(COUNTIF(CG135:CM135,{"*不明*","*その他*"})+COUNTIF(CO135:CP135,{"*不明*","*その他*"}))&gt;0,CQ135=""),"その他・不明の場合,10)具体的内容、理由を記入",IF(OR(AND(CI135=CI$65,COUNTA(CJ135:CM135)&lt;4),AND(OR(CI135=CI$63,CI135=CI$64,CI135=CI$66,CI135=CI$67,CI135=CI$68,CI135=""),COUNTA(CJ135:CM135)&gt;0)),"3)介護保険認定済→要介護度、認知症自立度、寝たきり度、介護保険サービス記入",IF(OR(AND(OR(CM135=CM$63,CM135=CM$64),CN135=""),AND(OR(CM135=CM$65,CM135=CM$66),CN135&lt;&gt;"")),"7)介護保険サービス受けている/過去受けていた→具体的内容記入"," ")))</f>
        <v xml:space="preserve"> </v>
      </c>
      <c r="CS135" s="224" t="str">
        <f t="shared" si="116"/>
        <v xml:space="preserve"> </v>
      </c>
      <c r="CT135" s="116"/>
      <c r="CU135" s="253"/>
      <c r="CV135" s="117"/>
      <c r="CW135" s="117"/>
      <c r="CX135" s="253"/>
      <c r="CY135" s="117"/>
      <c r="CZ135" s="117"/>
      <c r="DA135" s="253"/>
      <c r="DB135" s="117"/>
      <c r="DC135" s="224" t="str">
        <f t="shared" si="100"/>
        <v xml:space="preserve"> </v>
      </c>
      <c r="DD135" s="224" t="str">
        <f t="shared" si="101"/>
        <v xml:space="preserve"> </v>
      </c>
      <c r="DE135" s="224" t="str">
        <f t="shared" si="117"/>
        <v xml:space="preserve"> </v>
      </c>
      <c r="DF135" s="121"/>
      <c r="DG135" s="114"/>
      <c r="DH135" s="704"/>
      <c r="DI135" s="119"/>
      <c r="DJ135" s="187"/>
      <c r="DK135" s="254"/>
      <c r="DL135" s="224" t="str">
        <f t="shared" si="118"/>
        <v xml:space="preserve"> </v>
      </c>
      <c r="DM135" s="224" t="str">
        <f t="shared" si="119"/>
        <v xml:space="preserve"> </v>
      </c>
      <c r="DN135" s="474"/>
      <c r="DO135" s="117"/>
      <c r="DP135" s="117"/>
      <c r="DQ135" s="117"/>
      <c r="DR135" s="117"/>
      <c r="DS135" s="117"/>
      <c r="DT135" s="254"/>
      <c r="DU135" s="476"/>
      <c r="DV135" s="224" t="str">
        <f t="shared" si="120"/>
        <v xml:space="preserve"> </v>
      </c>
      <c r="DW135" s="115"/>
      <c r="DX135" s="470"/>
      <c r="DY135" s="117"/>
      <c r="DZ135" s="704"/>
      <c r="EA135" s="224" t="str">
        <f t="shared" si="121"/>
        <v xml:space="preserve"> </v>
      </c>
      <c r="EB135" s="906"/>
      <c r="EC135" s="904"/>
      <c r="ED135" s="904"/>
      <c r="EE135" s="904"/>
      <c r="EF135" s="904"/>
      <c r="EG135" s="904"/>
      <c r="EH135" s="904"/>
      <c r="EI135" s="904"/>
      <c r="EJ135" s="904"/>
      <c r="EK135" s="905"/>
      <c r="EL135" s="80"/>
      <c r="EM135" s="224" t="str">
        <f t="shared" si="102"/>
        <v xml:space="preserve"> </v>
      </c>
      <c r="EN135" s="224" t="str">
        <f t="shared" si="122"/>
        <v xml:space="preserve"> </v>
      </c>
      <c r="EO135" s="115"/>
      <c r="EP135" s="1050"/>
      <c r="EQ135" s="253"/>
      <c r="ER135" s="117"/>
      <c r="ES135" s="1258">
        <f t="shared" si="169"/>
        <v>44</v>
      </c>
      <c r="ET135" s="224" t="str">
        <f t="shared" si="104"/>
        <v xml:space="preserve"> </v>
      </c>
      <c r="EU135" s="477" t="str">
        <f t="shared" si="105"/>
        <v/>
      </c>
      <c r="EV135" s="1334" t="str">
        <f t="shared" si="76"/>
        <v xml:space="preserve"> </v>
      </c>
      <c r="EW135" s="1332" t="str">
        <f t="shared" si="166"/>
        <v/>
      </c>
      <c r="EX135" s="1275" t="str">
        <f t="shared" si="148"/>
        <v/>
      </c>
      <c r="EY135" s="1275" t="str">
        <f t="shared" si="149"/>
        <v/>
      </c>
      <c r="EZ135" s="1275" t="str">
        <f t="shared" si="150"/>
        <v/>
      </c>
      <c r="FA135" s="1275" t="str">
        <f t="shared" si="151"/>
        <v/>
      </c>
      <c r="FB135" s="1275" t="str">
        <f t="shared" si="152"/>
        <v/>
      </c>
      <c r="FC135" s="1333" t="str">
        <f t="shared" si="153"/>
        <v/>
      </c>
      <c r="FE135" s="1234" t="str">
        <f t="shared" si="154"/>
        <v xml:space="preserve"> </v>
      </c>
      <c r="FF135" s="1234" t="str">
        <f t="shared" si="155"/>
        <v xml:space="preserve"> </v>
      </c>
      <c r="FG135" s="1234" t="str">
        <f t="shared" si="156"/>
        <v xml:space="preserve"> </v>
      </c>
      <c r="FH135" s="1234" t="str">
        <f t="shared" si="157"/>
        <v xml:space="preserve"> </v>
      </c>
      <c r="FI135" s="1234" t="str">
        <f t="shared" si="127"/>
        <v xml:space="preserve"> </v>
      </c>
      <c r="FJ135" s="1234" t="str">
        <f t="shared" si="158"/>
        <v xml:space="preserve"> </v>
      </c>
      <c r="FK135" s="1234">
        <f t="shared" si="129"/>
        <v>0</v>
      </c>
      <c r="FL135" s="1227"/>
      <c r="FM135" s="1234" t="str">
        <f t="shared" si="130"/>
        <v xml:space="preserve"> </v>
      </c>
      <c r="FN135" s="1234" t="str">
        <f t="shared" si="131"/>
        <v xml:space="preserve"> </v>
      </c>
      <c r="FO135" s="1234" t="str">
        <f t="shared" si="159"/>
        <v xml:space="preserve"> </v>
      </c>
      <c r="FP135" s="1234" t="str">
        <f t="shared" si="160"/>
        <v xml:space="preserve"> </v>
      </c>
      <c r="FQ135" s="1234" t="str">
        <f t="shared" si="132"/>
        <v xml:space="preserve"> </v>
      </c>
      <c r="FR135" s="1234" t="str">
        <f t="shared" si="161"/>
        <v xml:space="preserve"> </v>
      </c>
      <c r="FS135" s="1234">
        <f t="shared" si="167"/>
        <v>0</v>
      </c>
      <c r="FT135" s="1227"/>
      <c r="FU135" s="1234" t="str">
        <f t="shared" si="162"/>
        <v xml:space="preserve"> </v>
      </c>
      <c r="FV135" s="1234" t="str">
        <f t="shared" si="163"/>
        <v xml:space="preserve"> </v>
      </c>
      <c r="FW135" s="1234" t="str">
        <f t="shared" si="164"/>
        <v xml:space="preserve"> </v>
      </c>
      <c r="FX135" s="1234" t="str">
        <f t="shared" si="133"/>
        <v xml:space="preserve"> </v>
      </c>
      <c r="FY135" s="1234" t="str">
        <f t="shared" si="134"/>
        <v xml:space="preserve"> </v>
      </c>
      <c r="FZ135" s="1234" t="str">
        <f t="shared" si="165"/>
        <v xml:space="preserve"> </v>
      </c>
      <c r="GA135" s="1234">
        <f t="shared" si="135"/>
        <v>0</v>
      </c>
      <c r="GB135" s="1227"/>
      <c r="GC135" s="1234" t="str">
        <f t="shared" si="136"/>
        <v xml:space="preserve"> </v>
      </c>
      <c r="GD135" s="1234" t="str">
        <f t="shared" si="137"/>
        <v xml:space="preserve"> </v>
      </c>
      <c r="GE135" s="1234" t="str">
        <f t="shared" si="138"/>
        <v xml:space="preserve"> </v>
      </c>
      <c r="GF135" s="1234" t="str">
        <f t="shared" si="139"/>
        <v xml:space="preserve"> </v>
      </c>
      <c r="GG135" s="1234" t="str">
        <f t="shared" si="140"/>
        <v xml:space="preserve"> </v>
      </c>
      <c r="GH135" s="1234" t="str">
        <f t="shared" si="141"/>
        <v xml:space="preserve"> </v>
      </c>
      <c r="GI135" s="1234" t="str">
        <f t="shared" si="142"/>
        <v xml:space="preserve"> </v>
      </c>
      <c r="GJ135" s="1234" t="str">
        <f t="shared" si="143"/>
        <v xml:space="preserve"> </v>
      </c>
      <c r="GK135" s="1234" t="str">
        <f t="shared" si="144"/>
        <v xml:space="preserve"> </v>
      </c>
      <c r="GL135" s="1234" t="str">
        <f t="shared" si="145"/>
        <v xml:space="preserve"> </v>
      </c>
      <c r="GM135" s="1234" t="str">
        <f t="shared" si="146"/>
        <v xml:space="preserve"> </v>
      </c>
      <c r="GN135" s="1234">
        <f t="shared" si="147"/>
        <v>0</v>
      </c>
    </row>
    <row r="136" spans="1:196" s="100" customFormat="1" ht="27" customHeight="1" thickTop="1" thickBot="1">
      <c r="A136" s="1208">
        <f>【A票】【D票】!$D$10</f>
        <v>0</v>
      </c>
      <c r="B136" s="1212">
        <f>【A票】【D票】!$H$10</f>
        <v>0</v>
      </c>
      <c r="C136" s="1213" t="str">
        <f>【A票】【D票】!$K$10</f>
        <v xml:space="preserve"> </v>
      </c>
      <c r="D136" s="1214">
        <f t="shared" si="98"/>
        <v>45</v>
      </c>
      <c r="E136" s="914"/>
      <c r="F136" s="467"/>
      <c r="G136" s="469"/>
      <c r="H136" s="224" t="str">
        <f t="shared" si="62"/>
        <v xml:space="preserve"> </v>
      </c>
      <c r="I136" s="704"/>
      <c r="J136" s="117"/>
      <c r="K136" s="117"/>
      <c r="L136" s="117"/>
      <c r="M136" s="117"/>
      <c r="N136" s="117"/>
      <c r="O136" s="117"/>
      <c r="P136" s="117"/>
      <c r="Q136" s="117"/>
      <c r="R136" s="117"/>
      <c r="S136" s="117"/>
      <c r="T136" s="254"/>
      <c r="U136" s="646"/>
      <c r="V136" s="646"/>
      <c r="W136" s="114"/>
      <c r="X136" s="254"/>
      <c r="Y136" s="224" t="str">
        <f t="shared" si="63"/>
        <v xml:space="preserve"> </v>
      </c>
      <c r="Z136" s="579"/>
      <c r="AA136" s="704"/>
      <c r="AB136" s="119"/>
      <c r="AC136" s="224" t="str">
        <f t="shared" si="114"/>
        <v xml:space="preserve"> </v>
      </c>
      <c r="AD136" s="115"/>
      <c r="AE136" s="253"/>
      <c r="AF136" s="704"/>
      <c r="AG136" s="727"/>
      <c r="AH136" s="727"/>
      <c r="AI136" s="727"/>
      <c r="AJ136" s="727"/>
      <c r="AK136" s="591"/>
      <c r="AL136" s="727"/>
      <c r="AM136" s="727"/>
      <c r="AN136" s="727"/>
      <c r="AO136" s="727"/>
      <c r="AP136" s="727"/>
      <c r="AQ136" s="727"/>
      <c r="AR136" s="727"/>
      <c r="AS136" s="727"/>
      <c r="AT136" s="727"/>
      <c r="AU136" s="727"/>
      <c r="AV136" s="727"/>
      <c r="AW136" s="727"/>
      <c r="AX136" s="727"/>
      <c r="AY136" s="727"/>
      <c r="AZ136" s="727"/>
      <c r="BA136" s="727"/>
      <c r="BB136" s="727"/>
      <c r="BC136" s="821"/>
      <c r="BD136" s="727"/>
      <c r="BE136" s="727"/>
      <c r="BF136" s="727"/>
      <c r="BG136" s="727"/>
      <c r="BH136" s="727"/>
      <c r="BI136" s="727"/>
      <c r="BJ136" s="727"/>
      <c r="BK136" s="727"/>
      <c r="BL136" s="821"/>
      <c r="BM136" s="727"/>
      <c r="BN136" s="727"/>
      <c r="BO136" s="727"/>
      <c r="BP136" s="727"/>
      <c r="BQ136" s="727"/>
      <c r="BR136" s="821"/>
      <c r="BS136" s="727"/>
      <c r="BT136" s="727"/>
      <c r="BU136" s="727"/>
      <c r="BV136" s="591"/>
      <c r="BW136" s="224" t="str">
        <f t="shared" si="115"/>
        <v xml:space="preserve"> </v>
      </c>
      <c r="BX136" s="471">
        <f t="shared" si="168"/>
        <v>45</v>
      </c>
      <c r="BY136" s="117"/>
      <c r="BZ136" s="117"/>
      <c r="CA136" s="117"/>
      <c r="CB136" s="117"/>
      <c r="CC136" s="117"/>
      <c r="CD136" s="461"/>
      <c r="CE136" s="236"/>
      <c r="CF136" s="224" t="str">
        <f t="shared" si="66"/>
        <v xml:space="preserve"> </v>
      </c>
      <c r="CG136" s="116"/>
      <c r="CH136" s="117"/>
      <c r="CI136" s="117"/>
      <c r="CJ136" s="117"/>
      <c r="CK136" s="472"/>
      <c r="CL136" s="472"/>
      <c r="CM136" s="472"/>
      <c r="CN136" s="472"/>
      <c r="CO136" s="117"/>
      <c r="CP136" s="253"/>
      <c r="CQ136" s="120"/>
      <c r="CR136" s="224" t="str" cm="1">
        <f t="array" ref="CR136">IF(AND(SUM(COUNTIF(CG136:CM136,{"*不明*","*その他*"})+COUNTIF(CO136:CP136,{"*不明*","*その他*"}))&gt;0,CQ136=""),"その他・不明の場合,10)具体的内容、理由を記入",IF(OR(AND(CI136=CI$65,COUNTA(CJ136:CM136)&lt;4),AND(OR(CI136=CI$63,CI136=CI$64,CI136=CI$66,CI136=CI$67,CI136=CI$68,CI136=""),COUNTA(CJ136:CM136)&gt;0)),"3)介護保険認定済→要介護度、認知症自立度、寝たきり度、介護保険サービス記入",IF(OR(AND(OR(CM136=CM$63,CM136=CM$64),CN136=""),AND(OR(CM136=CM$65,CM136=CM$66),CN136&lt;&gt;"")),"7)介護保険サービス受けている/過去受けていた→具体的内容記入"," ")))</f>
        <v xml:space="preserve"> </v>
      </c>
      <c r="CS136" s="224" t="str">
        <f t="shared" si="116"/>
        <v xml:space="preserve"> </v>
      </c>
      <c r="CT136" s="116"/>
      <c r="CU136" s="253"/>
      <c r="CV136" s="117"/>
      <c r="CW136" s="117"/>
      <c r="CX136" s="253"/>
      <c r="CY136" s="117"/>
      <c r="CZ136" s="117"/>
      <c r="DA136" s="253"/>
      <c r="DB136" s="117"/>
      <c r="DC136" s="224" t="str">
        <f t="shared" si="100"/>
        <v xml:space="preserve"> </v>
      </c>
      <c r="DD136" s="224" t="str">
        <f t="shared" si="101"/>
        <v xml:space="preserve"> </v>
      </c>
      <c r="DE136" s="224" t="str">
        <f t="shared" si="117"/>
        <v xml:space="preserve"> </v>
      </c>
      <c r="DF136" s="121"/>
      <c r="DG136" s="114"/>
      <c r="DH136" s="704"/>
      <c r="DI136" s="119"/>
      <c r="DJ136" s="187"/>
      <c r="DK136" s="254"/>
      <c r="DL136" s="224" t="str">
        <f t="shared" si="118"/>
        <v xml:space="preserve"> </v>
      </c>
      <c r="DM136" s="224" t="str">
        <f t="shared" si="119"/>
        <v xml:space="preserve"> </v>
      </c>
      <c r="DN136" s="474"/>
      <c r="DO136" s="117"/>
      <c r="DP136" s="117"/>
      <c r="DQ136" s="117"/>
      <c r="DR136" s="117"/>
      <c r="DS136" s="117"/>
      <c r="DT136" s="254"/>
      <c r="DU136" s="476"/>
      <c r="DV136" s="224" t="str">
        <f t="shared" si="120"/>
        <v xml:space="preserve"> </v>
      </c>
      <c r="DW136" s="115"/>
      <c r="DX136" s="470"/>
      <c r="DY136" s="117"/>
      <c r="DZ136" s="704"/>
      <c r="EA136" s="224" t="str">
        <f t="shared" si="121"/>
        <v xml:space="preserve"> </v>
      </c>
      <c r="EB136" s="906"/>
      <c r="EC136" s="904"/>
      <c r="ED136" s="904"/>
      <c r="EE136" s="904"/>
      <c r="EF136" s="904"/>
      <c r="EG136" s="904"/>
      <c r="EH136" s="904"/>
      <c r="EI136" s="904"/>
      <c r="EJ136" s="904"/>
      <c r="EK136" s="905"/>
      <c r="EL136" s="80"/>
      <c r="EM136" s="224" t="str">
        <f t="shared" si="102"/>
        <v xml:space="preserve"> </v>
      </c>
      <c r="EN136" s="224" t="str">
        <f t="shared" si="122"/>
        <v xml:space="preserve"> </v>
      </c>
      <c r="EO136" s="115"/>
      <c r="EP136" s="1050"/>
      <c r="EQ136" s="253"/>
      <c r="ER136" s="117"/>
      <c r="ES136" s="1258">
        <f t="shared" si="169"/>
        <v>45</v>
      </c>
      <c r="ET136" s="224" t="str">
        <f t="shared" si="104"/>
        <v xml:space="preserve"> </v>
      </c>
      <c r="EU136" s="477" t="str">
        <f t="shared" si="105"/>
        <v/>
      </c>
      <c r="EV136" s="1334" t="str">
        <f t="shared" si="76"/>
        <v xml:space="preserve"> </v>
      </c>
      <c r="EW136" s="1332" t="str">
        <f t="shared" si="166"/>
        <v/>
      </c>
      <c r="EX136" s="1275" t="str">
        <f t="shared" si="148"/>
        <v/>
      </c>
      <c r="EY136" s="1275" t="str">
        <f t="shared" si="149"/>
        <v/>
      </c>
      <c r="EZ136" s="1275" t="str">
        <f t="shared" si="150"/>
        <v/>
      </c>
      <c r="FA136" s="1275" t="str">
        <f t="shared" si="151"/>
        <v/>
      </c>
      <c r="FB136" s="1275" t="str">
        <f t="shared" si="152"/>
        <v/>
      </c>
      <c r="FC136" s="1333" t="str">
        <f t="shared" si="153"/>
        <v/>
      </c>
      <c r="FE136" s="1234" t="str">
        <f t="shared" si="154"/>
        <v xml:space="preserve"> </v>
      </c>
      <c r="FF136" s="1234" t="str">
        <f t="shared" si="155"/>
        <v xml:space="preserve"> </v>
      </c>
      <c r="FG136" s="1234" t="str">
        <f t="shared" si="156"/>
        <v xml:space="preserve"> </v>
      </c>
      <c r="FH136" s="1234" t="str">
        <f t="shared" si="157"/>
        <v xml:space="preserve"> </v>
      </c>
      <c r="FI136" s="1234" t="str">
        <f t="shared" si="127"/>
        <v xml:space="preserve"> </v>
      </c>
      <c r="FJ136" s="1234" t="str">
        <f t="shared" si="158"/>
        <v xml:space="preserve"> </v>
      </c>
      <c r="FK136" s="1234">
        <f t="shared" si="129"/>
        <v>0</v>
      </c>
      <c r="FL136" s="1227"/>
      <c r="FM136" s="1234" t="str">
        <f t="shared" si="130"/>
        <v xml:space="preserve"> </v>
      </c>
      <c r="FN136" s="1234" t="str">
        <f t="shared" si="131"/>
        <v xml:space="preserve"> </v>
      </c>
      <c r="FO136" s="1234" t="str">
        <f t="shared" si="159"/>
        <v xml:space="preserve"> </v>
      </c>
      <c r="FP136" s="1234" t="str">
        <f t="shared" si="160"/>
        <v xml:space="preserve"> </v>
      </c>
      <c r="FQ136" s="1234" t="str">
        <f t="shared" si="132"/>
        <v xml:space="preserve"> </v>
      </c>
      <c r="FR136" s="1234" t="str">
        <f t="shared" si="161"/>
        <v xml:space="preserve"> </v>
      </c>
      <c r="FS136" s="1234">
        <f t="shared" si="167"/>
        <v>0</v>
      </c>
      <c r="FT136" s="1227"/>
      <c r="FU136" s="1234" t="str">
        <f t="shared" si="162"/>
        <v xml:space="preserve"> </v>
      </c>
      <c r="FV136" s="1234" t="str">
        <f t="shared" si="163"/>
        <v xml:space="preserve"> </v>
      </c>
      <c r="FW136" s="1234" t="str">
        <f t="shared" si="164"/>
        <v xml:space="preserve"> </v>
      </c>
      <c r="FX136" s="1234" t="str">
        <f t="shared" si="133"/>
        <v xml:space="preserve"> </v>
      </c>
      <c r="FY136" s="1234" t="str">
        <f t="shared" si="134"/>
        <v xml:space="preserve"> </v>
      </c>
      <c r="FZ136" s="1234" t="str">
        <f t="shared" si="165"/>
        <v xml:space="preserve"> </v>
      </c>
      <c r="GA136" s="1234">
        <f t="shared" si="135"/>
        <v>0</v>
      </c>
      <c r="GB136" s="1227"/>
      <c r="GC136" s="1234" t="str">
        <f t="shared" si="136"/>
        <v xml:space="preserve"> </v>
      </c>
      <c r="GD136" s="1234" t="str">
        <f t="shared" si="137"/>
        <v xml:space="preserve"> </v>
      </c>
      <c r="GE136" s="1234" t="str">
        <f t="shared" si="138"/>
        <v xml:space="preserve"> </v>
      </c>
      <c r="GF136" s="1234" t="str">
        <f t="shared" si="139"/>
        <v xml:space="preserve"> </v>
      </c>
      <c r="GG136" s="1234" t="str">
        <f t="shared" si="140"/>
        <v xml:space="preserve"> </v>
      </c>
      <c r="GH136" s="1234" t="str">
        <f t="shared" si="141"/>
        <v xml:space="preserve"> </v>
      </c>
      <c r="GI136" s="1234" t="str">
        <f t="shared" si="142"/>
        <v xml:space="preserve"> </v>
      </c>
      <c r="GJ136" s="1234" t="str">
        <f t="shared" si="143"/>
        <v xml:space="preserve"> </v>
      </c>
      <c r="GK136" s="1234" t="str">
        <f t="shared" si="144"/>
        <v xml:space="preserve"> </v>
      </c>
      <c r="GL136" s="1234" t="str">
        <f t="shared" si="145"/>
        <v xml:space="preserve"> </v>
      </c>
      <c r="GM136" s="1234" t="str">
        <f t="shared" si="146"/>
        <v xml:space="preserve"> </v>
      </c>
      <c r="GN136" s="1234">
        <f t="shared" si="147"/>
        <v>0</v>
      </c>
    </row>
    <row r="137" spans="1:196" s="100" customFormat="1" ht="27" customHeight="1" thickTop="1" thickBot="1">
      <c r="A137" s="1208">
        <f>【A票】【D票】!$D$10</f>
        <v>0</v>
      </c>
      <c r="B137" s="1212">
        <f>【A票】【D票】!$H$10</f>
        <v>0</v>
      </c>
      <c r="C137" s="1213" t="str">
        <f>【A票】【D票】!$K$10</f>
        <v xml:space="preserve"> </v>
      </c>
      <c r="D137" s="1214">
        <f t="shared" si="98"/>
        <v>46</v>
      </c>
      <c r="E137" s="914"/>
      <c r="F137" s="467"/>
      <c r="G137" s="469"/>
      <c r="H137" s="224" t="str">
        <f t="shared" si="62"/>
        <v xml:space="preserve"> </v>
      </c>
      <c r="I137" s="704"/>
      <c r="J137" s="117"/>
      <c r="K137" s="117"/>
      <c r="L137" s="117"/>
      <c r="M137" s="117"/>
      <c r="N137" s="117"/>
      <c r="O137" s="117"/>
      <c r="P137" s="117"/>
      <c r="Q137" s="117"/>
      <c r="R137" s="117"/>
      <c r="S137" s="117"/>
      <c r="T137" s="254"/>
      <c r="U137" s="646"/>
      <c r="V137" s="646"/>
      <c r="W137" s="114"/>
      <c r="X137" s="254"/>
      <c r="Y137" s="224" t="str">
        <f t="shared" si="63"/>
        <v xml:space="preserve"> </v>
      </c>
      <c r="Z137" s="579"/>
      <c r="AA137" s="704"/>
      <c r="AB137" s="119"/>
      <c r="AC137" s="224" t="str">
        <f t="shared" si="114"/>
        <v xml:space="preserve"> </v>
      </c>
      <c r="AD137" s="115"/>
      <c r="AE137" s="253"/>
      <c r="AF137" s="704"/>
      <c r="AG137" s="727"/>
      <c r="AH137" s="727"/>
      <c r="AI137" s="727"/>
      <c r="AJ137" s="727"/>
      <c r="AK137" s="591"/>
      <c r="AL137" s="727"/>
      <c r="AM137" s="727"/>
      <c r="AN137" s="727"/>
      <c r="AO137" s="727"/>
      <c r="AP137" s="727"/>
      <c r="AQ137" s="727"/>
      <c r="AR137" s="727"/>
      <c r="AS137" s="727"/>
      <c r="AT137" s="727"/>
      <c r="AU137" s="727"/>
      <c r="AV137" s="727"/>
      <c r="AW137" s="727"/>
      <c r="AX137" s="727"/>
      <c r="AY137" s="727"/>
      <c r="AZ137" s="727"/>
      <c r="BA137" s="727"/>
      <c r="BB137" s="727"/>
      <c r="BC137" s="821"/>
      <c r="BD137" s="727"/>
      <c r="BE137" s="727"/>
      <c r="BF137" s="727"/>
      <c r="BG137" s="727"/>
      <c r="BH137" s="727"/>
      <c r="BI137" s="727"/>
      <c r="BJ137" s="727"/>
      <c r="BK137" s="727"/>
      <c r="BL137" s="821"/>
      <c r="BM137" s="727"/>
      <c r="BN137" s="727"/>
      <c r="BO137" s="727"/>
      <c r="BP137" s="727"/>
      <c r="BQ137" s="727"/>
      <c r="BR137" s="821"/>
      <c r="BS137" s="727"/>
      <c r="BT137" s="727"/>
      <c r="BU137" s="727"/>
      <c r="BV137" s="591"/>
      <c r="BW137" s="224" t="str">
        <f t="shared" si="115"/>
        <v xml:space="preserve"> </v>
      </c>
      <c r="BX137" s="471">
        <f t="shared" si="168"/>
        <v>46</v>
      </c>
      <c r="BY137" s="117"/>
      <c r="BZ137" s="117"/>
      <c r="CA137" s="117"/>
      <c r="CB137" s="117"/>
      <c r="CC137" s="117"/>
      <c r="CD137" s="461"/>
      <c r="CE137" s="236"/>
      <c r="CF137" s="224" t="str">
        <f t="shared" si="66"/>
        <v xml:space="preserve"> </v>
      </c>
      <c r="CG137" s="116"/>
      <c r="CH137" s="117"/>
      <c r="CI137" s="117"/>
      <c r="CJ137" s="117"/>
      <c r="CK137" s="472"/>
      <c r="CL137" s="472"/>
      <c r="CM137" s="472"/>
      <c r="CN137" s="472"/>
      <c r="CO137" s="117"/>
      <c r="CP137" s="253"/>
      <c r="CQ137" s="120"/>
      <c r="CR137" s="224" t="str" cm="1">
        <f t="array" ref="CR137">IF(AND(SUM(COUNTIF(CG137:CM137,{"*不明*","*その他*"})+COUNTIF(CO137:CP137,{"*不明*","*その他*"}))&gt;0,CQ137=""),"その他・不明の場合,10)具体的内容、理由を記入",IF(OR(AND(CI137=CI$65,COUNTA(CJ137:CM137)&lt;4),AND(OR(CI137=CI$63,CI137=CI$64,CI137=CI$66,CI137=CI$67,CI137=CI$68,CI137=""),COUNTA(CJ137:CM137)&gt;0)),"3)介護保険認定済→要介護度、認知症自立度、寝たきり度、介護保険サービス記入",IF(OR(AND(OR(CM137=CM$63,CM137=CM$64),CN137=""),AND(OR(CM137=CM$65,CM137=CM$66),CN137&lt;&gt;"")),"7)介護保険サービス受けている/過去受けていた→具体的内容記入"," ")))</f>
        <v xml:space="preserve"> </v>
      </c>
      <c r="CS137" s="224" t="str">
        <f t="shared" si="116"/>
        <v xml:space="preserve"> </v>
      </c>
      <c r="CT137" s="116"/>
      <c r="CU137" s="253"/>
      <c r="CV137" s="117"/>
      <c r="CW137" s="117"/>
      <c r="CX137" s="253"/>
      <c r="CY137" s="117"/>
      <c r="CZ137" s="117"/>
      <c r="DA137" s="253"/>
      <c r="DB137" s="117"/>
      <c r="DC137" s="224" t="str">
        <f t="shared" si="100"/>
        <v xml:space="preserve"> </v>
      </c>
      <c r="DD137" s="224" t="str">
        <f t="shared" si="101"/>
        <v xml:space="preserve"> </v>
      </c>
      <c r="DE137" s="224" t="str">
        <f t="shared" si="117"/>
        <v xml:space="preserve"> </v>
      </c>
      <c r="DF137" s="121"/>
      <c r="DG137" s="114"/>
      <c r="DH137" s="704"/>
      <c r="DI137" s="119"/>
      <c r="DJ137" s="187"/>
      <c r="DK137" s="254"/>
      <c r="DL137" s="224" t="str">
        <f t="shared" si="118"/>
        <v xml:space="preserve"> </v>
      </c>
      <c r="DM137" s="224" t="str">
        <f t="shared" si="119"/>
        <v xml:space="preserve"> </v>
      </c>
      <c r="DN137" s="474"/>
      <c r="DO137" s="117"/>
      <c r="DP137" s="117"/>
      <c r="DQ137" s="117"/>
      <c r="DR137" s="117"/>
      <c r="DS137" s="117"/>
      <c r="DT137" s="254"/>
      <c r="DU137" s="476"/>
      <c r="DV137" s="224" t="str">
        <f t="shared" si="120"/>
        <v xml:space="preserve"> </v>
      </c>
      <c r="DW137" s="115"/>
      <c r="DX137" s="470"/>
      <c r="DY137" s="117"/>
      <c r="DZ137" s="704"/>
      <c r="EA137" s="224" t="str">
        <f t="shared" si="121"/>
        <v xml:space="preserve"> </v>
      </c>
      <c r="EB137" s="906"/>
      <c r="EC137" s="904"/>
      <c r="ED137" s="904"/>
      <c r="EE137" s="904"/>
      <c r="EF137" s="904"/>
      <c r="EG137" s="904"/>
      <c r="EH137" s="904"/>
      <c r="EI137" s="904"/>
      <c r="EJ137" s="904"/>
      <c r="EK137" s="905"/>
      <c r="EL137" s="80"/>
      <c r="EM137" s="224" t="str">
        <f t="shared" si="102"/>
        <v xml:space="preserve"> </v>
      </c>
      <c r="EN137" s="224" t="str">
        <f t="shared" si="122"/>
        <v xml:space="preserve"> </v>
      </c>
      <c r="EO137" s="115"/>
      <c r="EP137" s="1050"/>
      <c r="EQ137" s="253"/>
      <c r="ER137" s="117"/>
      <c r="ES137" s="1258">
        <f t="shared" si="169"/>
        <v>46</v>
      </c>
      <c r="ET137" s="224" t="str">
        <f t="shared" si="104"/>
        <v xml:space="preserve"> </v>
      </c>
      <c r="EU137" s="477" t="str">
        <f t="shared" si="105"/>
        <v/>
      </c>
      <c r="EV137" s="1334" t="str">
        <f t="shared" si="76"/>
        <v xml:space="preserve"> </v>
      </c>
      <c r="EW137" s="1332" t="str">
        <f t="shared" si="166"/>
        <v/>
      </c>
      <c r="EX137" s="1275" t="str">
        <f t="shared" si="148"/>
        <v/>
      </c>
      <c r="EY137" s="1275" t="str">
        <f t="shared" si="149"/>
        <v/>
      </c>
      <c r="EZ137" s="1275" t="str">
        <f t="shared" si="150"/>
        <v/>
      </c>
      <c r="FA137" s="1275" t="str">
        <f t="shared" si="151"/>
        <v/>
      </c>
      <c r="FB137" s="1275" t="str">
        <f t="shared" si="152"/>
        <v/>
      </c>
      <c r="FC137" s="1333" t="str">
        <f t="shared" si="153"/>
        <v/>
      </c>
      <c r="FE137" s="1234" t="str">
        <f t="shared" si="154"/>
        <v xml:space="preserve"> </v>
      </c>
      <c r="FF137" s="1234" t="str">
        <f t="shared" si="155"/>
        <v xml:space="preserve"> </v>
      </c>
      <c r="FG137" s="1234" t="str">
        <f t="shared" si="156"/>
        <v xml:space="preserve"> </v>
      </c>
      <c r="FH137" s="1234" t="str">
        <f t="shared" si="157"/>
        <v xml:space="preserve"> </v>
      </c>
      <c r="FI137" s="1234" t="str">
        <f t="shared" si="127"/>
        <v xml:space="preserve"> </v>
      </c>
      <c r="FJ137" s="1234" t="str">
        <f t="shared" si="158"/>
        <v xml:space="preserve"> </v>
      </c>
      <c r="FK137" s="1234">
        <f t="shared" si="129"/>
        <v>0</v>
      </c>
      <c r="FL137" s="1227"/>
      <c r="FM137" s="1234" t="str">
        <f t="shared" si="130"/>
        <v xml:space="preserve"> </v>
      </c>
      <c r="FN137" s="1234" t="str">
        <f t="shared" si="131"/>
        <v xml:space="preserve"> </v>
      </c>
      <c r="FO137" s="1234" t="str">
        <f t="shared" si="159"/>
        <v xml:space="preserve"> </v>
      </c>
      <c r="FP137" s="1234" t="str">
        <f t="shared" si="160"/>
        <v xml:space="preserve"> </v>
      </c>
      <c r="FQ137" s="1234" t="str">
        <f t="shared" si="132"/>
        <v xml:space="preserve"> </v>
      </c>
      <c r="FR137" s="1234" t="str">
        <f t="shared" si="161"/>
        <v xml:space="preserve"> </v>
      </c>
      <c r="FS137" s="1234">
        <f t="shared" si="167"/>
        <v>0</v>
      </c>
      <c r="FT137" s="1227"/>
      <c r="FU137" s="1234" t="str">
        <f t="shared" si="162"/>
        <v xml:space="preserve"> </v>
      </c>
      <c r="FV137" s="1234" t="str">
        <f t="shared" si="163"/>
        <v xml:space="preserve"> </v>
      </c>
      <c r="FW137" s="1234" t="str">
        <f t="shared" si="164"/>
        <v xml:space="preserve"> </v>
      </c>
      <c r="FX137" s="1234" t="str">
        <f t="shared" si="133"/>
        <v xml:space="preserve"> </v>
      </c>
      <c r="FY137" s="1234" t="str">
        <f t="shared" si="134"/>
        <v xml:space="preserve"> </v>
      </c>
      <c r="FZ137" s="1234" t="str">
        <f t="shared" si="165"/>
        <v xml:space="preserve"> </v>
      </c>
      <c r="GA137" s="1234">
        <f t="shared" si="135"/>
        <v>0</v>
      </c>
      <c r="GB137" s="1227"/>
      <c r="GC137" s="1234" t="str">
        <f t="shared" si="136"/>
        <v xml:space="preserve"> </v>
      </c>
      <c r="GD137" s="1234" t="str">
        <f t="shared" si="137"/>
        <v xml:space="preserve"> </v>
      </c>
      <c r="GE137" s="1234" t="str">
        <f t="shared" si="138"/>
        <v xml:space="preserve"> </v>
      </c>
      <c r="GF137" s="1234" t="str">
        <f t="shared" si="139"/>
        <v xml:space="preserve"> </v>
      </c>
      <c r="GG137" s="1234" t="str">
        <f t="shared" si="140"/>
        <v xml:space="preserve"> </v>
      </c>
      <c r="GH137" s="1234" t="str">
        <f t="shared" si="141"/>
        <v xml:space="preserve"> </v>
      </c>
      <c r="GI137" s="1234" t="str">
        <f t="shared" si="142"/>
        <v xml:space="preserve"> </v>
      </c>
      <c r="GJ137" s="1234" t="str">
        <f t="shared" si="143"/>
        <v xml:space="preserve"> </v>
      </c>
      <c r="GK137" s="1234" t="str">
        <f t="shared" si="144"/>
        <v xml:space="preserve"> </v>
      </c>
      <c r="GL137" s="1234" t="str">
        <f t="shared" si="145"/>
        <v xml:space="preserve"> </v>
      </c>
      <c r="GM137" s="1234" t="str">
        <f t="shared" si="146"/>
        <v xml:space="preserve"> </v>
      </c>
      <c r="GN137" s="1234">
        <f t="shared" si="147"/>
        <v>0</v>
      </c>
    </row>
    <row r="138" spans="1:196" s="100" customFormat="1" ht="27" customHeight="1" thickTop="1" thickBot="1">
      <c r="A138" s="1208">
        <f>【A票】【D票】!$D$10</f>
        <v>0</v>
      </c>
      <c r="B138" s="1212">
        <f>【A票】【D票】!$H$10</f>
        <v>0</v>
      </c>
      <c r="C138" s="1213" t="str">
        <f>【A票】【D票】!$K$10</f>
        <v xml:space="preserve"> </v>
      </c>
      <c r="D138" s="1214">
        <f t="shared" si="98"/>
        <v>47</v>
      </c>
      <c r="E138" s="914"/>
      <c r="F138" s="467"/>
      <c r="G138" s="469"/>
      <c r="H138" s="224" t="str">
        <f t="shared" si="62"/>
        <v xml:space="preserve"> </v>
      </c>
      <c r="I138" s="704"/>
      <c r="J138" s="117"/>
      <c r="K138" s="117"/>
      <c r="L138" s="117"/>
      <c r="M138" s="117"/>
      <c r="N138" s="117"/>
      <c r="O138" s="117"/>
      <c r="P138" s="117"/>
      <c r="Q138" s="117"/>
      <c r="R138" s="117"/>
      <c r="S138" s="117"/>
      <c r="T138" s="254"/>
      <c r="U138" s="646"/>
      <c r="V138" s="646"/>
      <c r="W138" s="114"/>
      <c r="X138" s="254"/>
      <c r="Y138" s="224" t="str">
        <f t="shared" si="63"/>
        <v xml:space="preserve"> </v>
      </c>
      <c r="Z138" s="579"/>
      <c r="AA138" s="704"/>
      <c r="AB138" s="119"/>
      <c r="AC138" s="224" t="str">
        <f t="shared" si="114"/>
        <v xml:space="preserve"> </v>
      </c>
      <c r="AD138" s="115"/>
      <c r="AE138" s="253"/>
      <c r="AF138" s="704"/>
      <c r="AG138" s="727"/>
      <c r="AH138" s="727"/>
      <c r="AI138" s="727"/>
      <c r="AJ138" s="727"/>
      <c r="AK138" s="591"/>
      <c r="AL138" s="727"/>
      <c r="AM138" s="727"/>
      <c r="AN138" s="727"/>
      <c r="AO138" s="727"/>
      <c r="AP138" s="727"/>
      <c r="AQ138" s="727"/>
      <c r="AR138" s="727"/>
      <c r="AS138" s="727"/>
      <c r="AT138" s="727"/>
      <c r="AU138" s="727"/>
      <c r="AV138" s="727"/>
      <c r="AW138" s="727"/>
      <c r="AX138" s="727"/>
      <c r="AY138" s="727"/>
      <c r="AZ138" s="727"/>
      <c r="BA138" s="727"/>
      <c r="BB138" s="727"/>
      <c r="BC138" s="821"/>
      <c r="BD138" s="727"/>
      <c r="BE138" s="727"/>
      <c r="BF138" s="727"/>
      <c r="BG138" s="727"/>
      <c r="BH138" s="727"/>
      <c r="BI138" s="727"/>
      <c r="BJ138" s="727"/>
      <c r="BK138" s="727"/>
      <c r="BL138" s="821"/>
      <c r="BM138" s="727"/>
      <c r="BN138" s="727"/>
      <c r="BO138" s="727"/>
      <c r="BP138" s="727"/>
      <c r="BQ138" s="727"/>
      <c r="BR138" s="821"/>
      <c r="BS138" s="727"/>
      <c r="BT138" s="727"/>
      <c r="BU138" s="727"/>
      <c r="BV138" s="591"/>
      <c r="BW138" s="224" t="str">
        <f t="shared" si="115"/>
        <v xml:space="preserve"> </v>
      </c>
      <c r="BX138" s="471">
        <f t="shared" si="168"/>
        <v>47</v>
      </c>
      <c r="BY138" s="117"/>
      <c r="BZ138" s="117"/>
      <c r="CA138" s="117"/>
      <c r="CB138" s="117"/>
      <c r="CC138" s="117"/>
      <c r="CD138" s="461"/>
      <c r="CE138" s="236"/>
      <c r="CF138" s="224" t="str">
        <f t="shared" si="66"/>
        <v xml:space="preserve"> </v>
      </c>
      <c r="CG138" s="116"/>
      <c r="CH138" s="117"/>
      <c r="CI138" s="117"/>
      <c r="CJ138" s="117"/>
      <c r="CK138" s="472"/>
      <c r="CL138" s="472"/>
      <c r="CM138" s="472"/>
      <c r="CN138" s="472"/>
      <c r="CO138" s="117"/>
      <c r="CP138" s="253"/>
      <c r="CQ138" s="120"/>
      <c r="CR138" s="224" t="str" cm="1">
        <f t="array" ref="CR138">IF(AND(SUM(COUNTIF(CG138:CM138,{"*不明*","*その他*"})+COUNTIF(CO138:CP138,{"*不明*","*その他*"}))&gt;0,CQ138=""),"その他・不明の場合,10)具体的内容、理由を記入",IF(OR(AND(CI138=CI$65,COUNTA(CJ138:CM138)&lt;4),AND(OR(CI138=CI$63,CI138=CI$64,CI138=CI$66,CI138=CI$67,CI138=CI$68,CI138=""),COUNTA(CJ138:CM138)&gt;0)),"3)介護保険認定済→要介護度、認知症自立度、寝たきり度、介護保険サービス記入",IF(OR(AND(OR(CM138=CM$63,CM138=CM$64),CN138=""),AND(OR(CM138=CM$65,CM138=CM$66),CN138&lt;&gt;"")),"7)介護保険サービス受けている/過去受けていた→具体的内容記入"," ")))</f>
        <v xml:space="preserve"> </v>
      </c>
      <c r="CS138" s="224" t="str">
        <f t="shared" si="116"/>
        <v xml:space="preserve"> </v>
      </c>
      <c r="CT138" s="116"/>
      <c r="CU138" s="253"/>
      <c r="CV138" s="117"/>
      <c r="CW138" s="117"/>
      <c r="CX138" s="253"/>
      <c r="CY138" s="117"/>
      <c r="CZ138" s="117"/>
      <c r="DA138" s="253"/>
      <c r="DB138" s="117"/>
      <c r="DC138" s="224" t="str">
        <f t="shared" si="100"/>
        <v xml:space="preserve"> </v>
      </c>
      <c r="DD138" s="224" t="str">
        <f t="shared" si="101"/>
        <v xml:space="preserve"> </v>
      </c>
      <c r="DE138" s="224" t="str">
        <f t="shared" si="117"/>
        <v xml:space="preserve"> </v>
      </c>
      <c r="DF138" s="121"/>
      <c r="DG138" s="114"/>
      <c r="DH138" s="704"/>
      <c r="DI138" s="119"/>
      <c r="DJ138" s="187"/>
      <c r="DK138" s="254"/>
      <c r="DL138" s="224" t="str">
        <f t="shared" si="118"/>
        <v xml:space="preserve"> </v>
      </c>
      <c r="DM138" s="224" t="str">
        <f t="shared" si="119"/>
        <v xml:space="preserve"> </v>
      </c>
      <c r="DN138" s="474"/>
      <c r="DO138" s="117"/>
      <c r="DP138" s="117"/>
      <c r="DQ138" s="117"/>
      <c r="DR138" s="117"/>
      <c r="DS138" s="117"/>
      <c r="DT138" s="254"/>
      <c r="DU138" s="476"/>
      <c r="DV138" s="224" t="str">
        <f t="shared" si="120"/>
        <v xml:space="preserve"> </v>
      </c>
      <c r="DW138" s="115"/>
      <c r="DX138" s="470"/>
      <c r="DY138" s="117"/>
      <c r="DZ138" s="704"/>
      <c r="EA138" s="224" t="str">
        <f t="shared" si="121"/>
        <v xml:space="preserve"> </v>
      </c>
      <c r="EB138" s="906"/>
      <c r="EC138" s="904"/>
      <c r="ED138" s="904"/>
      <c r="EE138" s="904"/>
      <c r="EF138" s="904"/>
      <c r="EG138" s="904"/>
      <c r="EH138" s="904"/>
      <c r="EI138" s="904"/>
      <c r="EJ138" s="904"/>
      <c r="EK138" s="905"/>
      <c r="EL138" s="80"/>
      <c r="EM138" s="224" t="str">
        <f t="shared" si="102"/>
        <v xml:space="preserve"> </v>
      </c>
      <c r="EN138" s="224" t="str">
        <f t="shared" si="122"/>
        <v xml:space="preserve"> </v>
      </c>
      <c r="EO138" s="115"/>
      <c r="EP138" s="1050"/>
      <c r="EQ138" s="253"/>
      <c r="ER138" s="117"/>
      <c r="ES138" s="1258">
        <f t="shared" si="169"/>
        <v>47</v>
      </c>
      <c r="ET138" s="224" t="str">
        <f t="shared" si="104"/>
        <v xml:space="preserve"> </v>
      </c>
      <c r="EU138" s="477" t="str">
        <f t="shared" si="105"/>
        <v/>
      </c>
      <c r="EV138" s="1334" t="str">
        <f t="shared" si="76"/>
        <v xml:space="preserve"> </v>
      </c>
      <c r="EW138" s="1332" t="str">
        <f t="shared" si="166"/>
        <v/>
      </c>
      <c r="EX138" s="1275" t="str">
        <f t="shared" si="148"/>
        <v/>
      </c>
      <c r="EY138" s="1275" t="str">
        <f t="shared" si="149"/>
        <v/>
      </c>
      <c r="EZ138" s="1275" t="str">
        <f t="shared" si="150"/>
        <v/>
      </c>
      <c r="FA138" s="1275" t="str">
        <f t="shared" si="151"/>
        <v/>
      </c>
      <c r="FB138" s="1275" t="str">
        <f t="shared" si="152"/>
        <v/>
      </c>
      <c r="FC138" s="1333" t="str">
        <f t="shared" si="153"/>
        <v/>
      </c>
      <c r="FE138" s="1234" t="str">
        <f t="shared" si="154"/>
        <v xml:space="preserve"> </v>
      </c>
      <c r="FF138" s="1234" t="str">
        <f t="shared" si="155"/>
        <v xml:space="preserve"> </v>
      </c>
      <c r="FG138" s="1234" t="str">
        <f t="shared" si="156"/>
        <v xml:space="preserve"> </v>
      </c>
      <c r="FH138" s="1234" t="str">
        <f t="shared" si="157"/>
        <v xml:space="preserve"> </v>
      </c>
      <c r="FI138" s="1234" t="str">
        <f t="shared" si="127"/>
        <v xml:space="preserve"> </v>
      </c>
      <c r="FJ138" s="1234" t="str">
        <f t="shared" si="158"/>
        <v xml:space="preserve"> </v>
      </c>
      <c r="FK138" s="1234">
        <f t="shared" si="129"/>
        <v>0</v>
      </c>
      <c r="FL138" s="1227"/>
      <c r="FM138" s="1234" t="str">
        <f t="shared" si="130"/>
        <v xml:space="preserve"> </v>
      </c>
      <c r="FN138" s="1234" t="str">
        <f t="shared" si="131"/>
        <v xml:space="preserve"> </v>
      </c>
      <c r="FO138" s="1234" t="str">
        <f t="shared" si="159"/>
        <v xml:space="preserve"> </v>
      </c>
      <c r="FP138" s="1234" t="str">
        <f t="shared" si="160"/>
        <v xml:space="preserve"> </v>
      </c>
      <c r="FQ138" s="1234" t="str">
        <f t="shared" si="132"/>
        <v xml:space="preserve"> </v>
      </c>
      <c r="FR138" s="1234" t="str">
        <f t="shared" si="161"/>
        <v xml:space="preserve"> </v>
      </c>
      <c r="FS138" s="1234">
        <f t="shared" si="167"/>
        <v>0</v>
      </c>
      <c r="FT138" s="1227"/>
      <c r="FU138" s="1234" t="str">
        <f t="shared" si="162"/>
        <v xml:space="preserve"> </v>
      </c>
      <c r="FV138" s="1234" t="str">
        <f t="shared" si="163"/>
        <v xml:space="preserve"> </v>
      </c>
      <c r="FW138" s="1234" t="str">
        <f t="shared" si="164"/>
        <v xml:space="preserve"> </v>
      </c>
      <c r="FX138" s="1234" t="str">
        <f t="shared" si="133"/>
        <v xml:space="preserve"> </v>
      </c>
      <c r="FY138" s="1234" t="str">
        <f t="shared" si="134"/>
        <v xml:space="preserve"> </v>
      </c>
      <c r="FZ138" s="1234" t="str">
        <f t="shared" si="165"/>
        <v xml:space="preserve"> </v>
      </c>
      <c r="GA138" s="1234">
        <f t="shared" si="135"/>
        <v>0</v>
      </c>
      <c r="GB138" s="1227"/>
      <c r="GC138" s="1234" t="str">
        <f t="shared" si="136"/>
        <v xml:space="preserve"> </v>
      </c>
      <c r="GD138" s="1234" t="str">
        <f t="shared" si="137"/>
        <v xml:space="preserve"> </v>
      </c>
      <c r="GE138" s="1234" t="str">
        <f t="shared" si="138"/>
        <v xml:space="preserve"> </v>
      </c>
      <c r="GF138" s="1234" t="str">
        <f t="shared" si="139"/>
        <v xml:space="preserve"> </v>
      </c>
      <c r="GG138" s="1234" t="str">
        <f t="shared" si="140"/>
        <v xml:space="preserve"> </v>
      </c>
      <c r="GH138" s="1234" t="str">
        <f t="shared" si="141"/>
        <v xml:space="preserve"> </v>
      </c>
      <c r="GI138" s="1234" t="str">
        <f t="shared" si="142"/>
        <v xml:space="preserve"> </v>
      </c>
      <c r="GJ138" s="1234" t="str">
        <f t="shared" si="143"/>
        <v xml:space="preserve"> </v>
      </c>
      <c r="GK138" s="1234" t="str">
        <f t="shared" si="144"/>
        <v xml:space="preserve"> </v>
      </c>
      <c r="GL138" s="1234" t="str">
        <f t="shared" si="145"/>
        <v xml:space="preserve"> </v>
      </c>
      <c r="GM138" s="1234" t="str">
        <f t="shared" si="146"/>
        <v xml:space="preserve"> </v>
      </c>
      <c r="GN138" s="1234">
        <f t="shared" si="147"/>
        <v>0</v>
      </c>
    </row>
    <row r="139" spans="1:196" s="100" customFormat="1" ht="27" customHeight="1" thickTop="1" thickBot="1">
      <c r="A139" s="1208">
        <f>【A票】【D票】!$D$10</f>
        <v>0</v>
      </c>
      <c r="B139" s="1212">
        <f>【A票】【D票】!$H$10</f>
        <v>0</v>
      </c>
      <c r="C139" s="1213" t="str">
        <f>【A票】【D票】!$K$10</f>
        <v xml:space="preserve"> </v>
      </c>
      <c r="D139" s="1214">
        <f t="shared" si="98"/>
        <v>48</v>
      </c>
      <c r="E139" s="914"/>
      <c r="F139" s="467"/>
      <c r="G139" s="469"/>
      <c r="H139" s="224" t="str">
        <f t="shared" si="62"/>
        <v xml:space="preserve"> </v>
      </c>
      <c r="I139" s="704"/>
      <c r="J139" s="117"/>
      <c r="K139" s="117"/>
      <c r="L139" s="117"/>
      <c r="M139" s="117"/>
      <c r="N139" s="117"/>
      <c r="O139" s="117"/>
      <c r="P139" s="117"/>
      <c r="Q139" s="117"/>
      <c r="R139" s="117"/>
      <c r="S139" s="117"/>
      <c r="T139" s="254"/>
      <c r="U139" s="646"/>
      <c r="V139" s="646"/>
      <c r="W139" s="114"/>
      <c r="X139" s="254"/>
      <c r="Y139" s="224" t="str">
        <f t="shared" si="63"/>
        <v xml:space="preserve"> </v>
      </c>
      <c r="Z139" s="579"/>
      <c r="AA139" s="704"/>
      <c r="AB139" s="119"/>
      <c r="AC139" s="224" t="str">
        <f t="shared" si="114"/>
        <v xml:space="preserve"> </v>
      </c>
      <c r="AD139" s="115"/>
      <c r="AE139" s="253"/>
      <c r="AF139" s="704"/>
      <c r="AG139" s="727"/>
      <c r="AH139" s="727"/>
      <c r="AI139" s="727"/>
      <c r="AJ139" s="727"/>
      <c r="AK139" s="591"/>
      <c r="AL139" s="727"/>
      <c r="AM139" s="727"/>
      <c r="AN139" s="727"/>
      <c r="AO139" s="727"/>
      <c r="AP139" s="727"/>
      <c r="AQ139" s="727"/>
      <c r="AR139" s="727"/>
      <c r="AS139" s="727"/>
      <c r="AT139" s="727"/>
      <c r="AU139" s="727"/>
      <c r="AV139" s="727"/>
      <c r="AW139" s="727"/>
      <c r="AX139" s="727"/>
      <c r="AY139" s="727"/>
      <c r="AZ139" s="727"/>
      <c r="BA139" s="727"/>
      <c r="BB139" s="727"/>
      <c r="BC139" s="821"/>
      <c r="BD139" s="727"/>
      <c r="BE139" s="727"/>
      <c r="BF139" s="727"/>
      <c r="BG139" s="727"/>
      <c r="BH139" s="727"/>
      <c r="BI139" s="727"/>
      <c r="BJ139" s="727"/>
      <c r="BK139" s="727"/>
      <c r="BL139" s="821"/>
      <c r="BM139" s="727"/>
      <c r="BN139" s="727"/>
      <c r="BO139" s="727"/>
      <c r="BP139" s="727"/>
      <c r="BQ139" s="727"/>
      <c r="BR139" s="821"/>
      <c r="BS139" s="727"/>
      <c r="BT139" s="727"/>
      <c r="BU139" s="727"/>
      <c r="BV139" s="591"/>
      <c r="BW139" s="224" t="str">
        <f t="shared" si="115"/>
        <v xml:space="preserve"> </v>
      </c>
      <c r="BX139" s="471">
        <f t="shared" si="168"/>
        <v>48</v>
      </c>
      <c r="BY139" s="117"/>
      <c r="BZ139" s="117"/>
      <c r="CA139" s="117"/>
      <c r="CB139" s="117"/>
      <c r="CC139" s="117"/>
      <c r="CD139" s="461"/>
      <c r="CE139" s="236"/>
      <c r="CF139" s="224" t="str">
        <f t="shared" si="66"/>
        <v xml:space="preserve"> </v>
      </c>
      <c r="CG139" s="116"/>
      <c r="CH139" s="117"/>
      <c r="CI139" s="117"/>
      <c r="CJ139" s="117"/>
      <c r="CK139" s="472"/>
      <c r="CL139" s="472"/>
      <c r="CM139" s="472"/>
      <c r="CN139" s="472"/>
      <c r="CO139" s="117"/>
      <c r="CP139" s="253"/>
      <c r="CQ139" s="120"/>
      <c r="CR139" s="224" t="str" cm="1">
        <f t="array" ref="CR139">IF(AND(SUM(COUNTIF(CG139:CM139,{"*不明*","*その他*"})+COUNTIF(CO139:CP139,{"*不明*","*その他*"}))&gt;0,CQ139=""),"その他・不明の場合,10)具体的内容、理由を記入",IF(OR(AND(CI139=CI$65,COUNTA(CJ139:CM139)&lt;4),AND(OR(CI139=CI$63,CI139=CI$64,CI139=CI$66,CI139=CI$67,CI139=CI$68,CI139=""),COUNTA(CJ139:CM139)&gt;0)),"3)介護保険認定済→要介護度、認知症自立度、寝たきり度、介護保険サービス記入",IF(OR(AND(OR(CM139=CM$63,CM139=CM$64),CN139=""),AND(OR(CM139=CM$65,CM139=CM$66),CN139&lt;&gt;"")),"7)介護保険サービス受けている/過去受けていた→具体的内容記入"," ")))</f>
        <v xml:space="preserve"> </v>
      </c>
      <c r="CS139" s="224" t="str">
        <f t="shared" si="116"/>
        <v xml:space="preserve"> </v>
      </c>
      <c r="CT139" s="116"/>
      <c r="CU139" s="253"/>
      <c r="CV139" s="117"/>
      <c r="CW139" s="117"/>
      <c r="CX139" s="253"/>
      <c r="CY139" s="117"/>
      <c r="CZ139" s="117"/>
      <c r="DA139" s="253"/>
      <c r="DB139" s="117"/>
      <c r="DC139" s="224" t="str">
        <f t="shared" si="100"/>
        <v xml:space="preserve"> </v>
      </c>
      <c r="DD139" s="224" t="str">
        <f t="shared" si="101"/>
        <v xml:space="preserve"> </v>
      </c>
      <c r="DE139" s="224" t="str">
        <f t="shared" si="117"/>
        <v xml:space="preserve"> </v>
      </c>
      <c r="DF139" s="121"/>
      <c r="DG139" s="114"/>
      <c r="DH139" s="704"/>
      <c r="DI139" s="119"/>
      <c r="DJ139" s="187"/>
      <c r="DK139" s="254"/>
      <c r="DL139" s="224" t="str">
        <f t="shared" si="118"/>
        <v xml:space="preserve"> </v>
      </c>
      <c r="DM139" s="224" t="str">
        <f t="shared" si="119"/>
        <v xml:space="preserve"> </v>
      </c>
      <c r="DN139" s="474"/>
      <c r="DO139" s="117"/>
      <c r="DP139" s="117"/>
      <c r="DQ139" s="117"/>
      <c r="DR139" s="117"/>
      <c r="DS139" s="117"/>
      <c r="DT139" s="254"/>
      <c r="DU139" s="476"/>
      <c r="DV139" s="224" t="str">
        <f t="shared" si="120"/>
        <v xml:space="preserve"> </v>
      </c>
      <c r="DW139" s="115"/>
      <c r="DX139" s="470"/>
      <c r="DY139" s="117"/>
      <c r="DZ139" s="704"/>
      <c r="EA139" s="224" t="str">
        <f t="shared" si="121"/>
        <v xml:space="preserve"> </v>
      </c>
      <c r="EB139" s="906"/>
      <c r="EC139" s="904"/>
      <c r="ED139" s="904"/>
      <c r="EE139" s="904"/>
      <c r="EF139" s="904"/>
      <c r="EG139" s="904"/>
      <c r="EH139" s="904"/>
      <c r="EI139" s="904"/>
      <c r="EJ139" s="904"/>
      <c r="EK139" s="905"/>
      <c r="EL139" s="80"/>
      <c r="EM139" s="224" t="str">
        <f t="shared" si="102"/>
        <v xml:space="preserve"> </v>
      </c>
      <c r="EN139" s="224" t="str">
        <f t="shared" si="122"/>
        <v xml:space="preserve"> </v>
      </c>
      <c r="EO139" s="115"/>
      <c r="EP139" s="1050"/>
      <c r="EQ139" s="253"/>
      <c r="ER139" s="117"/>
      <c r="ES139" s="1258">
        <f t="shared" si="169"/>
        <v>48</v>
      </c>
      <c r="ET139" s="224" t="str">
        <f t="shared" si="104"/>
        <v xml:space="preserve"> </v>
      </c>
      <c r="EU139" s="477" t="str">
        <f t="shared" si="105"/>
        <v/>
      </c>
      <c r="EV139" s="1334" t="str">
        <f t="shared" si="76"/>
        <v xml:space="preserve"> </v>
      </c>
      <c r="EW139" s="1332" t="str">
        <f t="shared" si="166"/>
        <v/>
      </c>
      <c r="EX139" s="1275" t="str">
        <f t="shared" si="148"/>
        <v/>
      </c>
      <c r="EY139" s="1275" t="str">
        <f t="shared" si="149"/>
        <v/>
      </c>
      <c r="EZ139" s="1275" t="str">
        <f t="shared" si="150"/>
        <v/>
      </c>
      <c r="FA139" s="1275" t="str">
        <f t="shared" si="151"/>
        <v/>
      </c>
      <c r="FB139" s="1275" t="str">
        <f t="shared" si="152"/>
        <v/>
      </c>
      <c r="FC139" s="1333" t="str">
        <f t="shared" si="153"/>
        <v/>
      </c>
      <c r="FE139" s="1234" t="str">
        <f t="shared" si="154"/>
        <v xml:space="preserve"> </v>
      </c>
      <c r="FF139" s="1234" t="str">
        <f t="shared" si="155"/>
        <v xml:space="preserve"> </v>
      </c>
      <c r="FG139" s="1234" t="str">
        <f t="shared" si="156"/>
        <v xml:space="preserve"> </v>
      </c>
      <c r="FH139" s="1234" t="str">
        <f t="shared" si="157"/>
        <v xml:space="preserve"> </v>
      </c>
      <c r="FI139" s="1234" t="str">
        <f t="shared" si="127"/>
        <v xml:space="preserve"> </v>
      </c>
      <c r="FJ139" s="1234" t="str">
        <f t="shared" si="158"/>
        <v xml:space="preserve"> </v>
      </c>
      <c r="FK139" s="1234">
        <f t="shared" si="129"/>
        <v>0</v>
      </c>
      <c r="FL139" s="1227"/>
      <c r="FM139" s="1234" t="str">
        <f t="shared" si="130"/>
        <v xml:space="preserve"> </v>
      </c>
      <c r="FN139" s="1234" t="str">
        <f t="shared" si="131"/>
        <v xml:space="preserve"> </v>
      </c>
      <c r="FO139" s="1234" t="str">
        <f t="shared" si="159"/>
        <v xml:space="preserve"> </v>
      </c>
      <c r="FP139" s="1234" t="str">
        <f t="shared" si="160"/>
        <v xml:space="preserve"> </v>
      </c>
      <c r="FQ139" s="1234" t="str">
        <f t="shared" si="132"/>
        <v xml:space="preserve"> </v>
      </c>
      <c r="FR139" s="1234" t="str">
        <f t="shared" si="161"/>
        <v xml:space="preserve"> </v>
      </c>
      <c r="FS139" s="1234">
        <f t="shared" si="167"/>
        <v>0</v>
      </c>
      <c r="FT139" s="1227"/>
      <c r="FU139" s="1234" t="str">
        <f t="shared" si="162"/>
        <v xml:space="preserve"> </v>
      </c>
      <c r="FV139" s="1234" t="str">
        <f t="shared" si="163"/>
        <v xml:space="preserve"> </v>
      </c>
      <c r="FW139" s="1234" t="str">
        <f t="shared" si="164"/>
        <v xml:space="preserve"> </v>
      </c>
      <c r="FX139" s="1234" t="str">
        <f t="shared" si="133"/>
        <v xml:space="preserve"> </v>
      </c>
      <c r="FY139" s="1234" t="str">
        <f t="shared" si="134"/>
        <v xml:space="preserve"> </v>
      </c>
      <c r="FZ139" s="1234" t="str">
        <f t="shared" si="165"/>
        <v xml:space="preserve"> </v>
      </c>
      <c r="GA139" s="1234">
        <f t="shared" si="135"/>
        <v>0</v>
      </c>
      <c r="GB139" s="1227"/>
      <c r="GC139" s="1234" t="str">
        <f t="shared" si="136"/>
        <v xml:space="preserve"> </v>
      </c>
      <c r="GD139" s="1234" t="str">
        <f t="shared" si="137"/>
        <v xml:space="preserve"> </v>
      </c>
      <c r="GE139" s="1234" t="str">
        <f t="shared" si="138"/>
        <v xml:space="preserve"> </v>
      </c>
      <c r="GF139" s="1234" t="str">
        <f t="shared" si="139"/>
        <v xml:space="preserve"> </v>
      </c>
      <c r="GG139" s="1234" t="str">
        <f t="shared" si="140"/>
        <v xml:space="preserve"> </v>
      </c>
      <c r="GH139" s="1234" t="str">
        <f t="shared" si="141"/>
        <v xml:space="preserve"> </v>
      </c>
      <c r="GI139" s="1234" t="str">
        <f t="shared" si="142"/>
        <v xml:space="preserve"> </v>
      </c>
      <c r="GJ139" s="1234" t="str">
        <f t="shared" si="143"/>
        <v xml:space="preserve"> </v>
      </c>
      <c r="GK139" s="1234" t="str">
        <f t="shared" si="144"/>
        <v xml:space="preserve"> </v>
      </c>
      <c r="GL139" s="1234" t="str">
        <f t="shared" si="145"/>
        <v xml:space="preserve"> </v>
      </c>
      <c r="GM139" s="1234" t="str">
        <f t="shared" si="146"/>
        <v xml:space="preserve"> </v>
      </c>
      <c r="GN139" s="1234">
        <f t="shared" si="147"/>
        <v>0</v>
      </c>
    </row>
    <row r="140" spans="1:196" s="100" customFormat="1" ht="27" customHeight="1" thickTop="1" thickBot="1">
      <c r="A140" s="1208">
        <f>【A票】【D票】!$D$10</f>
        <v>0</v>
      </c>
      <c r="B140" s="1212">
        <f>【A票】【D票】!$H$10</f>
        <v>0</v>
      </c>
      <c r="C140" s="1213" t="str">
        <f>【A票】【D票】!$K$10</f>
        <v xml:space="preserve"> </v>
      </c>
      <c r="D140" s="1214">
        <f t="shared" si="98"/>
        <v>49</v>
      </c>
      <c r="E140" s="914"/>
      <c r="F140" s="467"/>
      <c r="G140" s="469"/>
      <c r="H140" s="224" t="str">
        <f t="shared" si="62"/>
        <v xml:space="preserve"> </v>
      </c>
      <c r="I140" s="704"/>
      <c r="J140" s="117"/>
      <c r="K140" s="117"/>
      <c r="L140" s="117"/>
      <c r="M140" s="117"/>
      <c r="N140" s="117"/>
      <c r="O140" s="117"/>
      <c r="P140" s="117"/>
      <c r="Q140" s="117"/>
      <c r="R140" s="117"/>
      <c r="S140" s="117"/>
      <c r="T140" s="254"/>
      <c r="U140" s="646"/>
      <c r="V140" s="646"/>
      <c r="W140" s="114"/>
      <c r="X140" s="254"/>
      <c r="Y140" s="224" t="str">
        <f t="shared" si="63"/>
        <v xml:space="preserve"> </v>
      </c>
      <c r="Z140" s="579"/>
      <c r="AA140" s="704"/>
      <c r="AB140" s="119"/>
      <c r="AC140" s="224" t="str">
        <f t="shared" si="114"/>
        <v xml:space="preserve"> </v>
      </c>
      <c r="AD140" s="115"/>
      <c r="AE140" s="253"/>
      <c r="AF140" s="704"/>
      <c r="AG140" s="727"/>
      <c r="AH140" s="727"/>
      <c r="AI140" s="727"/>
      <c r="AJ140" s="727"/>
      <c r="AK140" s="591"/>
      <c r="AL140" s="727"/>
      <c r="AM140" s="727"/>
      <c r="AN140" s="727"/>
      <c r="AO140" s="727"/>
      <c r="AP140" s="727"/>
      <c r="AQ140" s="727"/>
      <c r="AR140" s="727"/>
      <c r="AS140" s="727"/>
      <c r="AT140" s="727"/>
      <c r="AU140" s="727"/>
      <c r="AV140" s="727"/>
      <c r="AW140" s="727"/>
      <c r="AX140" s="727"/>
      <c r="AY140" s="727"/>
      <c r="AZ140" s="727"/>
      <c r="BA140" s="727"/>
      <c r="BB140" s="727"/>
      <c r="BC140" s="821"/>
      <c r="BD140" s="727"/>
      <c r="BE140" s="727"/>
      <c r="BF140" s="727"/>
      <c r="BG140" s="727"/>
      <c r="BH140" s="727"/>
      <c r="BI140" s="727"/>
      <c r="BJ140" s="727"/>
      <c r="BK140" s="727"/>
      <c r="BL140" s="821"/>
      <c r="BM140" s="727"/>
      <c r="BN140" s="727"/>
      <c r="BO140" s="727"/>
      <c r="BP140" s="727"/>
      <c r="BQ140" s="727"/>
      <c r="BR140" s="821"/>
      <c r="BS140" s="727"/>
      <c r="BT140" s="727"/>
      <c r="BU140" s="727"/>
      <c r="BV140" s="591"/>
      <c r="BW140" s="224" t="str">
        <f t="shared" si="115"/>
        <v xml:space="preserve"> </v>
      </c>
      <c r="BX140" s="471">
        <f t="shared" si="168"/>
        <v>49</v>
      </c>
      <c r="BY140" s="117"/>
      <c r="BZ140" s="117"/>
      <c r="CA140" s="117"/>
      <c r="CB140" s="117"/>
      <c r="CC140" s="117"/>
      <c r="CD140" s="461"/>
      <c r="CE140" s="236"/>
      <c r="CF140" s="224" t="str">
        <f t="shared" si="66"/>
        <v xml:space="preserve"> </v>
      </c>
      <c r="CG140" s="116"/>
      <c r="CH140" s="117"/>
      <c r="CI140" s="117"/>
      <c r="CJ140" s="117"/>
      <c r="CK140" s="472"/>
      <c r="CL140" s="472"/>
      <c r="CM140" s="472"/>
      <c r="CN140" s="472"/>
      <c r="CO140" s="117"/>
      <c r="CP140" s="253"/>
      <c r="CQ140" s="120"/>
      <c r="CR140" s="224" t="str" cm="1">
        <f t="array" ref="CR140">IF(AND(SUM(COUNTIF(CG140:CM140,{"*不明*","*その他*"})+COUNTIF(CO140:CP140,{"*不明*","*その他*"}))&gt;0,CQ140=""),"その他・不明の場合,10)具体的内容、理由を記入",IF(OR(AND(CI140=CI$65,COUNTA(CJ140:CM140)&lt;4),AND(OR(CI140=CI$63,CI140=CI$64,CI140=CI$66,CI140=CI$67,CI140=CI$68,CI140=""),COUNTA(CJ140:CM140)&gt;0)),"3)介護保険認定済→要介護度、認知症自立度、寝たきり度、介護保険サービス記入",IF(OR(AND(OR(CM140=CM$63,CM140=CM$64),CN140=""),AND(OR(CM140=CM$65,CM140=CM$66),CN140&lt;&gt;"")),"7)介護保険サービス受けている/過去受けていた→具体的内容記入"," ")))</f>
        <v xml:space="preserve"> </v>
      </c>
      <c r="CS140" s="224" t="str">
        <f t="shared" si="116"/>
        <v xml:space="preserve"> </v>
      </c>
      <c r="CT140" s="116"/>
      <c r="CU140" s="253"/>
      <c r="CV140" s="117"/>
      <c r="CW140" s="117"/>
      <c r="CX140" s="253"/>
      <c r="CY140" s="117"/>
      <c r="CZ140" s="117"/>
      <c r="DA140" s="253"/>
      <c r="DB140" s="117"/>
      <c r="DC140" s="224" t="str">
        <f t="shared" si="100"/>
        <v xml:space="preserve"> </v>
      </c>
      <c r="DD140" s="224" t="str">
        <f t="shared" si="101"/>
        <v xml:space="preserve"> </v>
      </c>
      <c r="DE140" s="224" t="str">
        <f t="shared" si="117"/>
        <v xml:space="preserve"> </v>
      </c>
      <c r="DF140" s="121"/>
      <c r="DG140" s="114"/>
      <c r="DH140" s="704"/>
      <c r="DI140" s="119"/>
      <c r="DJ140" s="187"/>
      <c r="DK140" s="254"/>
      <c r="DL140" s="224" t="str">
        <f t="shared" si="118"/>
        <v xml:space="preserve"> </v>
      </c>
      <c r="DM140" s="224" t="str">
        <f t="shared" si="119"/>
        <v xml:space="preserve"> </v>
      </c>
      <c r="DN140" s="474"/>
      <c r="DO140" s="117"/>
      <c r="DP140" s="117"/>
      <c r="DQ140" s="117"/>
      <c r="DR140" s="117"/>
      <c r="DS140" s="117"/>
      <c r="DT140" s="254"/>
      <c r="DU140" s="476"/>
      <c r="DV140" s="224" t="str">
        <f t="shared" si="120"/>
        <v xml:space="preserve"> </v>
      </c>
      <c r="DW140" s="115"/>
      <c r="DX140" s="470"/>
      <c r="DY140" s="117"/>
      <c r="DZ140" s="704"/>
      <c r="EA140" s="224" t="str">
        <f t="shared" si="121"/>
        <v xml:space="preserve"> </v>
      </c>
      <c r="EB140" s="906"/>
      <c r="EC140" s="904"/>
      <c r="ED140" s="904"/>
      <c r="EE140" s="904"/>
      <c r="EF140" s="904"/>
      <c r="EG140" s="904"/>
      <c r="EH140" s="904"/>
      <c r="EI140" s="904"/>
      <c r="EJ140" s="904"/>
      <c r="EK140" s="905"/>
      <c r="EL140" s="80"/>
      <c r="EM140" s="224" t="str">
        <f t="shared" si="102"/>
        <v xml:space="preserve"> </v>
      </c>
      <c r="EN140" s="224" t="str">
        <f t="shared" si="122"/>
        <v xml:space="preserve"> </v>
      </c>
      <c r="EO140" s="115"/>
      <c r="EP140" s="1050"/>
      <c r="EQ140" s="253"/>
      <c r="ER140" s="117"/>
      <c r="ES140" s="1258">
        <f t="shared" si="169"/>
        <v>49</v>
      </c>
      <c r="ET140" s="224" t="str">
        <f t="shared" si="104"/>
        <v xml:space="preserve"> </v>
      </c>
      <c r="EU140" s="477" t="str">
        <f t="shared" si="105"/>
        <v/>
      </c>
      <c r="EV140" s="1334" t="str">
        <f t="shared" si="76"/>
        <v xml:space="preserve"> </v>
      </c>
      <c r="EW140" s="1332" t="str">
        <f t="shared" si="166"/>
        <v/>
      </c>
      <c r="EX140" s="1275" t="str">
        <f t="shared" si="148"/>
        <v/>
      </c>
      <c r="EY140" s="1275" t="str">
        <f t="shared" si="149"/>
        <v/>
      </c>
      <c r="EZ140" s="1275" t="str">
        <f t="shared" si="150"/>
        <v/>
      </c>
      <c r="FA140" s="1275" t="str">
        <f t="shared" si="151"/>
        <v/>
      </c>
      <c r="FB140" s="1275" t="str">
        <f t="shared" si="152"/>
        <v/>
      </c>
      <c r="FC140" s="1333" t="str">
        <f t="shared" si="153"/>
        <v/>
      </c>
      <c r="FE140" s="1234" t="str">
        <f t="shared" si="154"/>
        <v xml:space="preserve"> </v>
      </c>
      <c r="FF140" s="1234" t="str">
        <f t="shared" si="155"/>
        <v xml:space="preserve"> </v>
      </c>
      <c r="FG140" s="1234" t="str">
        <f t="shared" si="156"/>
        <v xml:space="preserve"> </v>
      </c>
      <c r="FH140" s="1234" t="str">
        <f t="shared" si="157"/>
        <v xml:space="preserve"> </v>
      </c>
      <c r="FI140" s="1234" t="str">
        <f t="shared" si="127"/>
        <v xml:space="preserve"> </v>
      </c>
      <c r="FJ140" s="1234" t="str">
        <f t="shared" si="158"/>
        <v xml:space="preserve"> </v>
      </c>
      <c r="FK140" s="1234">
        <f t="shared" si="129"/>
        <v>0</v>
      </c>
      <c r="FL140" s="1227"/>
      <c r="FM140" s="1234" t="str">
        <f t="shared" si="130"/>
        <v xml:space="preserve"> </v>
      </c>
      <c r="FN140" s="1234" t="str">
        <f t="shared" si="131"/>
        <v xml:space="preserve"> </v>
      </c>
      <c r="FO140" s="1234" t="str">
        <f t="shared" si="159"/>
        <v xml:space="preserve"> </v>
      </c>
      <c r="FP140" s="1234" t="str">
        <f t="shared" si="160"/>
        <v xml:space="preserve"> </v>
      </c>
      <c r="FQ140" s="1234" t="str">
        <f t="shared" si="132"/>
        <v xml:space="preserve"> </v>
      </c>
      <c r="FR140" s="1234" t="str">
        <f t="shared" si="161"/>
        <v xml:space="preserve"> </v>
      </c>
      <c r="FS140" s="1234">
        <f t="shared" si="167"/>
        <v>0</v>
      </c>
      <c r="FT140" s="1227"/>
      <c r="FU140" s="1234" t="str">
        <f t="shared" si="162"/>
        <v xml:space="preserve"> </v>
      </c>
      <c r="FV140" s="1234" t="str">
        <f t="shared" si="163"/>
        <v xml:space="preserve"> </v>
      </c>
      <c r="FW140" s="1234" t="str">
        <f t="shared" si="164"/>
        <v xml:space="preserve"> </v>
      </c>
      <c r="FX140" s="1234" t="str">
        <f t="shared" si="133"/>
        <v xml:space="preserve"> </v>
      </c>
      <c r="FY140" s="1234" t="str">
        <f t="shared" si="134"/>
        <v xml:space="preserve"> </v>
      </c>
      <c r="FZ140" s="1234" t="str">
        <f t="shared" si="165"/>
        <v xml:space="preserve"> </v>
      </c>
      <c r="GA140" s="1234">
        <f t="shared" si="135"/>
        <v>0</v>
      </c>
      <c r="GB140" s="1227"/>
      <c r="GC140" s="1234" t="str">
        <f t="shared" si="136"/>
        <v xml:space="preserve"> </v>
      </c>
      <c r="GD140" s="1234" t="str">
        <f t="shared" si="137"/>
        <v xml:space="preserve"> </v>
      </c>
      <c r="GE140" s="1234" t="str">
        <f t="shared" si="138"/>
        <v xml:space="preserve"> </v>
      </c>
      <c r="GF140" s="1234" t="str">
        <f t="shared" si="139"/>
        <v xml:space="preserve"> </v>
      </c>
      <c r="GG140" s="1234" t="str">
        <f t="shared" si="140"/>
        <v xml:space="preserve"> </v>
      </c>
      <c r="GH140" s="1234" t="str">
        <f t="shared" si="141"/>
        <v xml:space="preserve"> </v>
      </c>
      <c r="GI140" s="1234" t="str">
        <f t="shared" si="142"/>
        <v xml:space="preserve"> </v>
      </c>
      <c r="GJ140" s="1234" t="str">
        <f t="shared" si="143"/>
        <v xml:space="preserve"> </v>
      </c>
      <c r="GK140" s="1234" t="str">
        <f t="shared" si="144"/>
        <v xml:space="preserve"> </v>
      </c>
      <c r="GL140" s="1234" t="str">
        <f t="shared" si="145"/>
        <v xml:space="preserve"> </v>
      </c>
      <c r="GM140" s="1234" t="str">
        <f t="shared" si="146"/>
        <v xml:space="preserve"> </v>
      </c>
      <c r="GN140" s="1234">
        <f t="shared" si="147"/>
        <v>0</v>
      </c>
    </row>
    <row r="141" spans="1:196" s="100" customFormat="1" ht="27" customHeight="1" thickTop="1" thickBot="1">
      <c r="A141" s="1208">
        <f>【A票】【D票】!$D$10</f>
        <v>0</v>
      </c>
      <c r="B141" s="1212">
        <f>【A票】【D票】!$H$10</f>
        <v>0</v>
      </c>
      <c r="C141" s="1213" t="str">
        <f>【A票】【D票】!$K$10</f>
        <v xml:space="preserve"> </v>
      </c>
      <c r="D141" s="1214">
        <f t="shared" si="98"/>
        <v>50</v>
      </c>
      <c r="E141" s="914"/>
      <c r="F141" s="467"/>
      <c r="G141" s="469"/>
      <c r="H141" s="224" t="str">
        <f t="shared" si="62"/>
        <v xml:space="preserve"> </v>
      </c>
      <c r="I141" s="704"/>
      <c r="J141" s="117"/>
      <c r="K141" s="117"/>
      <c r="L141" s="117"/>
      <c r="M141" s="117"/>
      <c r="N141" s="117"/>
      <c r="O141" s="117"/>
      <c r="P141" s="117"/>
      <c r="Q141" s="117"/>
      <c r="R141" s="117"/>
      <c r="S141" s="117"/>
      <c r="T141" s="254"/>
      <c r="U141" s="646"/>
      <c r="V141" s="646"/>
      <c r="W141" s="114"/>
      <c r="X141" s="254"/>
      <c r="Y141" s="224" t="str">
        <f t="shared" si="63"/>
        <v xml:space="preserve"> </v>
      </c>
      <c r="Z141" s="579"/>
      <c r="AA141" s="704"/>
      <c r="AB141" s="119"/>
      <c r="AC141" s="224" t="str">
        <f t="shared" si="114"/>
        <v xml:space="preserve"> </v>
      </c>
      <c r="AD141" s="115"/>
      <c r="AE141" s="253"/>
      <c r="AF141" s="704"/>
      <c r="AG141" s="727"/>
      <c r="AH141" s="727"/>
      <c r="AI141" s="727"/>
      <c r="AJ141" s="727"/>
      <c r="AK141" s="591"/>
      <c r="AL141" s="727"/>
      <c r="AM141" s="727"/>
      <c r="AN141" s="727"/>
      <c r="AO141" s="727"/>
      <c r="AP141" s="727"/>
      <c r="AQ141" s="727"/>
      <c r="AR141" s="727"/>
      <c r="AS141" s="727"/>
      <c r="AT141" s="727"/>
      <c r="AU141" s="727"/>
      <c r="AV141" s="727"/>
      <c r="AW141" s="727"/>
      <c r="AX141" s="727"/>
      <c r="AY141" s="727"/>
      <c r="AZ141" s="727"/>
      <c r="BA141" s="727"/>
      <c r="BB141" s="727"/>
      <c r="BC141" s="821"/>
      <c r="BD141" s="727"/>
      <c r="BE141" s="727"/>
      <c r="BF141" s="727"/>
      <c r="BG141" s="727"/>
      <c r="BH141" s="727"/>
      <c r="BI141" s="727"/>
      <c r="BJ141" s="727"/>
      <c r="BK141" s="727"/>
      <c r="BL141" s="821"/>
      <c r="BM141" s="727"/>
      <c r="BN141" s="727"/>
      <c r="BO141" s="727"/>
      <c r="BP141" s="727"/>
      <c r="BQ141" s="727"/>
      <c r="BR141" s="821"/>
      <c r="BS141" s="727"/>
      <c r="BT141" s="727"/>
      <c r="BU141" s="727"/>
      <c r="BV141" s="591"/>
      <c r="BW141" s="224" t="str">
        <f t="shared" si="115"/>
        <v xml:space="preserve"> </v>
      </c>
      <c r="BX141" s="471">
        <f t="shared" si="168"/>
        <v>50</v>
      </c>
      <c r="BY141" s="117"/>
      <c r="BZ141" s="117"/>
      <c r="CA141" s="117"/>
      <c r="CB141" s="117"/>
      <c r="CC141" s="117"/>
      <c r="CD141" s="461"/>
      <c r="CE141" s="236"/>
      <c r="CF141" s="224" t="str">
        <f t="shared" si="66"/>
        <v xml:space="preserve"> </v>
      </c>
      <c r="CG141" s="116"/>
      <c r="CH141" s="117"/>
      <c r="CI141" s="117"/>
      <c r="CJ141" s="117"/>
      <c r="CK141" s="472"/>
      <c r="CL141" s="472"/>
      <c r="CM141" s="472"/>
      <c r="CN141" s="472"/>
      <c r="CO141" s="117"/>
      <c r="CP141" s="253"/>
      <c r="CQ141" s="120"/>
      <c r="CR141" s="224" t="str" cm="1">
        <f t="array" ref="CR141">IF(AND(SUM(COUNTIF(CG141:CM141,{"*不明*","*その他*"})+COUNTIF(CO141:CP141,{"*不明*","*その他*"}))&gt;0,CQ141=""),"その他・不明の場合,10)具体的内容、理由を記入",IF(OR(AND(CI141=CI$65,COUNTA(CJ141:CM141)&lt;4),AND(OR(CI141=CI$63,CI141=CI$64,CI141=CI$66,CI141=CI$67,CI141=CI$68,CI141=""),COUNTA(CJ141:CM141)&gt;0)),"3)介護保険認定済→要介護度、認知症自立度、寝たきり度、介護保険サービス記入",IF(OR(AND(OR(CM141=CM$63,CM141=CM$64),CN141=""),AND(OR(CM141=CM$65,CM141=CM$66),CN141&lt;&gt;"")),"7)介護保険サービス受けている/過去受けていた→具体的内容記入"," ")))</f>
        <v xml:space="preserve"> </v>
      </c>
      <c r="CS141" s="224" t="str">
        <f t="shared" si="116"/>
        <v xml:space="preserve"> </v>
      </c>
      <c r="CT141" s="116"/>
      <c r="CU141" s="253"/>
      <c r="CV141" s="117"/>
      <c r="CW141" s="117"/>
      <c r="CX141" s="253"/>
      <c r="CY141" s="117"/>
      <c r="CZ141" s="117"/>
      <c r="DA141" s="253"/>
      <c r="DB141" s="117"/>
      <c r="DC141" s="224" t="str">
        <f t="shared" si="100"/>
        <v xml:space="preserve"> </v>
      </c>
      <c r="DD141" s="224" t="str">
        <f t="shared" si="101"/>
        <v xml:space="preserve"> </v>
      </c>
      <c r="DE141" s="224" t="str">
        <f t="shared" si="117"/>
        <v xml:space="preserve"> </v>
      </c>
      <c r="DF141" s="121"/>
      <c r="DG141" s="114"/>
      <c r="DH141" s="704"/>
      <c r="DI141" s="119"/>
      <c r="DJ141" s="187"/>
      <c r="DK141" s="254"/>
      <c r="DL141" s="224" t="str">
        <f t="shared" si="118"/>
        <v xml:space="preserve"> </v>
      </c>
      <c r="DM141" s="224" t="str">
        <f t="shared" si="119"/>
        <v xml:space="preserve"> </v>
      </c>
      <c r="DN141" s="474"/>
      <c r="DO141" s="117"/>
      <c r="DP141" s="117"/>
      <c r="DQ141" s="117"/>
      <c r="DR141" s="117"/>
      <c r="DS141" s="117"/>
      <c r="DT141" s="254"/>
      <c r="DU141" s="476"/>
      <c r="DV141" s="224" t="str">
        <f t="shared" si="120"/>
        <v xml:space="preserve"> </v>
      </c>
      <c r="DW141" s="115"/>
      <c r="DX141" s="470"/>
      <c r="DY141" s="117"/>
      <c r="DZ141" s="704"/>
      <c r="EA141" s="224" t="str">
        <f t="shared" si="121"/>
        <v xml:space="preserve"> </v>
      </c>
      <c r="EB141" s="906"/>
      <c r="EC141" s="904"/>
      <c r="ED141" s="904"/>
      <c r="EE141" s="904"/>
      <c r="EF141" s="904"/>
      <c r="EG141" s="904"/>
      <c r="EH141" s="904"/>
      <c r="EI141" s="904"/>
      <c r="EJ141" s="904"/>
      <c r="EK141" s="905"/>
      <c r="EL141" s="80"/>
      <c r="EM141" s="224" t="str">
        <f t="shared" si="102"/>
        <v xml:space="preserve"> </v>
      </c>
      <c r="EN141" s="224" t="str">
        <f t="shared" si="122"/>
        <v xml:space="preserve"> </v>
      </c>
      <c r="EO141" s="115"/>
      <c r="EP141" s="1050"/>
      <c r="EQ141" s="253"/>
      <c r="ER141" s="117"/>
      <c r="ES141" s="1258">
        <f t="shared" si="169"/>
        <v>50</v>
      </c>
      <c r="ET141" s="224" t="str">
        <f t="shared" si="104"/>
        <v xml:space="preserve"> </v>
      </c>
      <c r="EU141" s="477" t="str">
        <f t="shared" si="105"/>
        <v/>
      </c>
      <c r="EV141" s="1334" t="str">
        <f t="shared" si="76"/>
        <v xml:space="preserve"> </v>
      </c>
      <c r="EW141" s="1332" t="str">
        <f t="shared" si="166"/>
        <v/>
      </c>
      <c r="EX141" s="1275" t="str">
        <f t="shared" si="148"/>
        <v/>
      </c>
      <c r="EY141" s="1275" t="str">
        <f t="shared" si="149"/>
        <v/>
      </c>
      <c r="EZ141" s="1275" t="str">
        <f t="shared" si="150"/>
        <v/>
      </c>
      <c r="FA141" s="1275" t="str">
        <f t="shared" si="151"/>
        <v/>
      </c>
      <c r="FB141" s="1275" t="str">
        <f t="shared" si="152"/>
        <v/>
      </c>
      <c r="FC141" s="1333" t="str">
        <f t="shared" si="153"/>
        <v/>
      </c>
      <c r="FE141" s="1234" t="str">
        <f t="shared" si="154"/>
        <v xml:space="preserve"> </v>
      </c>
      <c r="FF141" s="1234" t="str">
        <f t="shared" si="155"/>
        <v xml:space="preserve"> </v>
      </c>
      <c r="FG141" s="1234" t="str">
        <f t="shared" si="156"/>
        <v xml:space="preserve"> </v>
      </c>
      <c r="FH141" s="1234" t="str">
        <f t="shared" si="157"/>
        <v xml:space="preserve"> </v>
      </c>
      <c r="FI141" s="1234" t="str">
        <f t="shared" si="127"/>
        <v xml:space="preserve"> </v>
      </c>
      <c r="FJ141" s="1234" t="str">
        <f t="shared" si="158"/>
        <v xml:space="preserve"> </v>
      </c>
      <c r="FK141" s="1234">
        <f t="shared" si="129"/>
        <v>0</v>
      </c>
      <c r="FL141" s="1227"/>
      <c r="FM141" s="1234" t="str">
        <f t="shared" si="130"/>
        <v xml:space="preserve"> </v>
      </c>
      <c r="FN141" s="1234" t="str">
        <f t="shared" si="131"/>
        <v xml:space="preserve"> </v>
      </c>
      <c r="FO141" s="1234" t="str">
        <f t="shared" si="159"/>
        <v xml:space="preserve"> </v>
      </c>
      <c r="FP141" s="1234" t="str">
        <f t="shared" si="160"/>
        <v xml:space="preserve"> </v>
      </c>
      <c r="FQ141" s="1234" t="str">
        <f t="shared" si="132"/>
        <v xml:space="preserve"> </v>
      </c>
      <c r="FR141" s="1234" t="str">
        <f t="shared" si="161"/>
        <v xml:space="preserve"> </v>
      </c>
      <c r="FS141" s="1234">
        <f t="shared" si="167"/>
        <v>0</v>
      </c>
      <c r="FT141" s="1227"/>
      <c r="FU141" s="1234" t="str">
        <f t="shared" si="162"/>
        <v xml:space="preserve"> </v>
      </c>
      <c r="FV141" s="1234" t="str">
        <f t="shared" si="163"/>
        <v xml:space="preserve"> </v>
      </c>
      <c r="FW141" s="1234" t="str">
        <f t="shared" si="164"/>
        <v xml:space="preserve"> </v>
      </c>
      <c r="FX141" s="1234" t="str">
        <f t="shared" si="133"/>
        <v xml:space="preserve"> </v>
      </c>
      <c r="FY141" s="1234" t="str">
        <f t="shared" si="134"/>
        <v xml:space="preserve"> </v>
      </c>
      <c r="FZ141" s="1234" t="str">
        <f t="shared" si="165"/>
        <v xml:space="preserve"> </v>
      </c>
      <c r="GA141" s="1234">
        <f t="shared" si="135"/>
        <v>0</v>
      </c>
      <c r="GB141" s="1227"/>
      <c r="GC141" s="1234" t="str">
        <f t="shared" si="136"/>
        <v xml:space="preserve"> </v>
      </c>
      <c r="GD141" s="1234" t="str">
        <f t="shared" si="137"/>
        <v xml:space="preserve"> </v>
      </c>
      <c r="GE141" s="1234" t="str">
        <f t="shared" si="138"/>
        <v xml:space="preserve"> </v>
      </c>
      <c r="GF141" s="1234" t="str">
        <f t="shared" si="139"/>
        <v xml:space="preserve"> </v>
      </c>
      <c r="GG141" s="1234" t="str">
        <f t="shared" si="140"/>
        <v xml:space="preserve"> </v>
      </c>
      <c r="GH141" s="1234" t="str">
        <f t="shared" si="141"/>
        <v xml:space="preserve"> </v>
      </c>
      <c r="GI141" s="1234" t="str">
        <f t="shared" si="142"/>
        <v xml:space="preserve"> </v>
      </c>
      <c r="GJ141" s="1234" t="str">
        <f t="shared" si="143"/>
        <v xml:space="preserve"> </v>
      </c>
      <c r="GK141" s="1234" t="str">
        <f t="shared" si="144"/>
        <v xml:space="preserve"> </v>
      </c>
      <c r="GL141" s="1234" t="str">
        <f t="shared" si="145"/>
        <v xml:space="preserve"> </v>
      </c>
      <c r="GM141" s="1234" t="str">
        <f t="shared" si="146"/>
        <v xml:space="preserve"> </v>
      </c>
      <c r="GN141" s="1234">
        <f t="shared" si="147"/>
        <v>0</v>
      </c>
    </row>
    <row r="142" spans="1:196" s="100" customFormat="1" ht="27" customHeight="1" thickTop="1" thickBot="1">
      <c r="A142" s="1208">
        <f>【A票】【D票】!$D$10</f>
        <v>0</v>
      </c>
      <c r="B142" s="1212">
        <f>【A票】【D票】!$H$10</f>
        <v>0</v>
      </c>
      <c r="C142" s="1213" t="str">
        <f>【A票】【D票】!$K$10</f>
        <v xml:space="preserve"> </v>
      </c>
      <c r="D142" s="1214">
        <f t="shared" si="98"/>
        <v>51</v>
      </c>
      <c r="E142" s="914"/>
      <c r="F142" s="467"/>
      <c r="G142" s="469"/>
      <c r="H142" s="224" t="str">
        <f t="shared" si="62"/>
        <v xml:space="preserve"> </v>
      </c>
      <c r="I142" s="704"/>
      <c r="J142" s="117"/>
      <c r="K142" s="117"/>
      <c r="L142" s="117"/>
      <c r="M142" s="117"/>
      <c r="N142" s="117"/>
      <c r="O142" s="117"/>
      <c r="P142" s="117"/>
      <c r="Q142" s="117"/>
      <c r="R142" s="117"/>
      <c r="S142" s="117"/>
      <c r="T142" s="254"/>
      <c r="U142" s="646"/>
      <c r="V142" s="646"/>
      <c r="W142" s="114"/>
      <c r="X142" s="254"/>
      <c r="Y142" s="224" t="str">
        <f t="shared" si="63"/>
        <v xml:space="preserve"> </v>
      </c>
      <c r="Z142" s="579"/>
      <c r="AA142" s="704"/>
      <c r="AB142" s="119"/>
      <c r="AC142" s="224" t="str">
        <f t="shared" si="114"/>
        <v xml:space="preserve"> </v>
      </c>
      <c r="AD142" s="115"/>
      <c r="AE142" s="253"/>
      <c r="AF142" s="704"/>
      <c r="AG142" s="727"/>
      <c r="AH142" s="727"/>
      <c r="AI142" s="727"/>
      <c r="AJ142" s="727"/>
      <c r="AK142" s="591"/>
      <c r="AL142" s="727"/>
      <c r="AM142" s="727"/>
      <c r="AN142" s="727"/>
      <c r="AO142" s="727"/>
      <c r="AP142" s="727"/>
      <c r="AQ142" s="727"/>
      <c r="AR142" s="727"/>
      <c r="AS142" s="727"/>
      <c r="AT142" s="727"/>
      <c r="AU142" s="727"/>
      <c r="AV142" s="727"/>
      <c r="AW142" s="727"/>
      <c r="AX142" s="727"/>
      <c r="AY142" s="727"/>
      <c r="AZ142" s="727"/>
      <c r="BA142" s="727"/>
      <c r="BB142" s="727"/>
      <c r="BC142" s="821"/>
      <c r="BD142" s="727"/>
      <c r="BE142" s="727"/>
      <c r="BF142" s="727"/>
      <c r="BG142" s="727"/>
      <c r="BH142" s="727"/>
      <c r="BI142" s="727"/>
      <c r="BJ142" s="727"/>
      <c r="BK142" s="727"/>
      <c r="BL142" s="821"/>
      <c r="BM142" s="727"/>
      <c r="BN142" s="727"/>
      <c r="BO142" s="727"/>
      <c r="BP142" s="727"/>
      <c r="BQ142" s="727"/>
      <c r="BR142" s="821"/>
      <c r="BS142" s="727"/>
      <c r="BT142" s="727"/>
      <c r="BU142" s="727"/>
      <c r="BV142" s="591"/>
      <c r="BW142" s="224" t="str">
        <f t="shared" si="115"/>
        <v xml:space="preserve"> </v>
      </c>
      <c r="BX142" s="471">
        <f t="shared" si="168"/>
        <v>51</v>
      </c>
      <c r="BY142" s="117"/>
      <c r="BZ142" s="117"/>
      <c r="CA142" s="117"/>
      <c r="CB142" s="117"/>
      <c r="CC142" s="117"/>
      <c r="CD142" s="461"/>
      <c r="CE142" s="236"/>
      <c r="CF142" s="224" t="str">
        <f t="shared" si="66"/>
        <v xml:space="preserve"> </v>
      </c>
      <c r="CG142" s="116"/>
      <c r="CH142" s="117"/>
      <c r="CI142" s="117"/>
      <c r="CJ142" s="117"/>
      <c r="CK142" s="472"/>
      <c r="CL142" s="472"/>
      <c r="CM142" s="472"/>
      <c r="CN142" s="472"/>
      <c r="CO142" s="117"/>
      <c r="CP142" s="253"/>
      <c r="CQ142" s="120"/>
      <c r="CR142" s="224" t="str" cm="1">
        <f t="array" ref="CR142">IF(AND(SUM(COUNTIF(CG142:CM142,{"*不明*","*その他*"})+COUNTIF(CO142:CP142,{"*不明*","*その他*"}))&gt;0,CQ142=""),"その他・不明の場合,10)具体的内容、理由を記入",IF(OR(AND(CI142=CI$65,COUNTA(CJ142:CM142)&lt;4),AND(OR(CI142=CI$63,CI142=CI$64,CI142=CI$66,CI142=CI$67,CI142=CI$68,CI142=""),COUNTA(CJ142:CM142)&gt;0)),"3)介護保険認定済→要介護度、認知症自立度、寝たきり度、介護保険サービス記入",IF(OR(AND(OR(CM142=CM$63,CM142=CM$64),CN142=""),AND(OR(CM142=CM$65,CM142=CM$66),CN142&lt;&gt;"")),"7)介護保険サービス受けている/過去受けていた→具体的内容記入"," ")))</f>
        <v xml:space="preserve"> </v>
      </c>
      <c r="CS142" s="224" t="str">
        <f t="shared" si="116"/>
        <v xml:space="preserve"> </v>
      </c>
      <c r="CT142" s="116"/>
      <c r="CU142" s="253"/>
      <c r="CV142" s="117"/>
      <c r="CW142" s="117"/>
      <c r="CX142" s="253"/>
      <c r="CY142" s="117"/>
      <c r="CZ142" s="117"/>
      <c r="DA142" s="253"/>
      <c r="DB142" s="117"/>
      <c r="DC142" s="224" t="str">
        <f t="shared" si="100"/>
        <v xml:space="preserve"> </v>
      </c>
      <c r="DD142" s="224" t="str">
        <f t="shared" si="101"/>
        <v xml:space="preserve"> </v>
      </c>
      <c r="DE142" s="224" t="str">
        <f t="shared" si="117"/>
        <v xml:space="preserve"> </v>
      </c>
      <c r="DF142" s="121"/>
      <c r="DG142" s="114"/>
      <c r="DH142" s="704"/>
      <c r="DI142" s="119"/>
      <c r="DJ142" s="187"/>
      <c r="DK142" s="254"/>
      <c r="DL142" s="224" t="str">
        <f t="shared" si="118"/>
        <v xml:space="preserve"> </v>
      </c>
      <c r="DM142" s="224" t="str">
        <f t="shared" si="119"/>
        <v xml:space="preserve"> </v>
      </c>
      <c r="DN142" s="474"/>
      <c r="DO142" s="117"/>
      <c r="DP142" s="117"/>
      <c r="DQ142" s="117"/>
      <c r="DR142" s="117"/>
      <c r="DS142" s="117"/>
      <c r="DT142" s="254"/>
      <c r="DU142" s="476"/>
      <c r="DV142" s="224" t="str">
        <f t="shared" si="120"/>
        <v xml:space="preserve"> </v>
      </c>
      <c r="DW142" s="115"/>
      <c r="DX142" s="470"/>
      <c r="DY142" s="117"/>
      <c r="DZ142" s="704"/>
      <c r="EA142" s="224" t="str">
        <f t="shared" si="121"/>
        <v xml:space="preserve"> </v>
      </c>
      <c r="EB142" s="906"/>
      <c r="EC142" s="904"/>
      <c r="ED142" s="904"/>
      <c r="EE142" s="904"/>
      <c r="EF142" s="904"/>
      <c r="EG142" s="904"/>
      <c r="EH142" s="904"/>
      <c r="EI142" s="904"/>
      <c r="EJ142" s="904"/>
      <c r="EK142" s="905"/>
      <c r="EL142" s="80"/>
      <c r="EM142" s="224" t="str">
        <f t="shared" si="102"/>
        <v xml:space="preserve"> </v>
      </c>
      <c r="EN142" s="224" t="str">
        <f t="shared" si="122"/>
        <v xml:space="preserve"> </v>
      </c>
      <c r="EO142" s="115"/>
      <c r="EP142" s="1050"/>
      <c r="EQ142" s="253"/>
      <c r="ER142" s="117"/>
      <c r="ES142" s="1258">
        <f t="shared" si="169"/>
        <v>51</v>
      </c>
      <c r="ET142" s="224" t="str">
        <f t="shared" si="104"/>
        <v xml:space="preserve"> </v>
      </c>
      <c r="EU142" s="477" t="str">
        <f t="shared" si="105"/>
        <v/>
      </c>
      <c r="EV142" s="1334" t="str">
        <f t="shared" si="76"/>
        <v xml:space="preserve"> </v>
      </c>
      <c r="EW142" s="1332" t="str">
        <f t="shared" si="166"/>
        <v/>
      </c>
      <c r="EX142" s="1275" t="str">
        <f t="shared" si="148"/>
        <v/>
      </c>
      <c r="EY142" s="1275" t="str">
        <f t="shared" si="149"/>
        <v/>
      </c>
      <c r="EZ142" s="1275" t="str">
        <f t="shared" si="150"/>
        <v/>
      </c>
      <c r="FA142" s="1275" t="str">
        <f t="shared" si="151"/>
        <v/>
      </c>
      <c r="FB142" s="1275" t="str">
        <f t="shared" si="152"/>
        <v/>
      </c>
      <c r="FC142" s="1333" t="str">
        <f t="shared" si="153"/>
        <v/>
      </c>
      <c r="FE142" s="1234" t="str">
        <f t="shared" si="154"/>
        <v xml:space="preserve"> </v>
      </c>
      <c r="FF142" s="1234" t="str">
        <f t="shared" si="155"/>
        <v xml:space="preserve"> </v>
      </c>
      <c r="FG142" s="1234" t="str">
        <f t="shared" si="156"/>
        <v xml:space="preserve"> </v>
      </c>
      <c r="FH142" s="1234" t="str">
        <f t="shared" si="157"/>
        <v xml:space="preserve"> </v>
      </c>
      <c r="FI142" s="1234" t="str">
        <f t="shared" si="127"/>
        <v xml:space="preserve"> </v>
      </c>
      <c r="FJ142" s="1234" t="str">
        <f t="shared" si="158"/>
        <v xml:space="preserve"> </v>
      </c>
      <c r="FK142" s="1234">
        <f t="shared" si="129"/>
        <v>0</v>
      </c>
      <c r="FL142" s="1227"/>
      <c r="FM142" s="1234" t="str">
        <f t="shared" si="130"/>
        <v xml:space="preserve"> </v>
      </c>
      <c r="FN142" s="1234" t="str">
        <f t="shared" si="131"/>
        <v xml:space="preserve"> </v>
      </c>
      <c r="FO142" s="1234" t="str">
        <f t="shared" si="159"/>
        <v xml:space="preserve"> </v>
      </c>
      <c r="FP142" s="1234" t="str">
        <f t="shared" si="160"/>
        <v xml:space="preserve"> </v>
      </c>
      <c r="FQ142" s="1234" t="str">
        <f t="shared" si="132"/>
        <v xml:space="preserve"> </v>
      </c>
      <c r="FR142" s="1234" t="str">
        <f t="shared" si="161"/>
        <v xml:space="preserve"> </v>
      </c>
      <c r="FS142" s="1234">
        <f t="shared" si="167"/>
        <v>0</v>
      </c>
      <c r="FT142" s="1227"/>
      <c r="FU142" s="1234" t="str">
        <f t="shared" si="162"/>
        <v xml:space="preserve"> </v>
      </c>
      <c r="FV142" s="1234" t="str">
        <f t="shared" si="163"/>
        <v xml:space="preserve"> </v>
      </c>
      <c r="FW142" s="1234" t="str">
        <f t="shared" si="164"/>
        <v xml:space="preserve"> </v>
      </c>
      <c r="FX142" s="1234" t="str">
        <f t="shared" si="133"/>
        <v xml:space="preserve"> </v>
      </c>
      <c r="FY142" s="1234" t="str">
        <f t="shared" si="134"/>
        <v xml:space="preserve"> </v>
      </c>
      <c r="FZ142" s="1234" t="str">
        <f t="shared" si="165"/>
        <v xml:space="preserve"> </v>
      </c>
      <c r="GA142" s="1234">
        <f t="shared" si="135"/>
        <v>0</v>
      </c>
      <c r="GB142" s="1227"/>
      <c r="GC142" s="1234" t="str">
        <f t="shared" si="136"/>
        <v xml:space="preserve"> </v>
      </c>
      <c r="GD142" s="1234" t="str">
        <f t="shared" si="137"/>
        <v xml:space="preserve"> </v>
      </c>
      <c r="GE142" s="1234" t="str">
        <f t="shared" si="138"/>
        <v xml:space="preserve"> </v>
      </c>
      <c r="GF142" s="1234" t="str">
        <f t="shared" si="139"/>
        <v xml:space="preserve"> </v>
      </c>
      <c r="GG142" s="1234" t="str">
        <f t="shared" si="140"/>
        <v xml:space="preserve"> </v>
      </c>
      <c r="GH142" s="1234" t="str">
        <f t="shared" si="141"/>
        <v xml:space="preserve"> </v>
      </c>
      <c r="GI142" s="1234" t="str">
        <f t="shared" si="142"/>
        <v xml:space="preserve"> </v>
      </c>
      <c r="GJ142" s="1234" t="str">
        <f t="shared" si="143"/>
        <v xml:space="preserve"> </v>
      </c>
      <c r="GK142" s="1234" t="str">
        <f t="shared" si="144"/>
        <v xml:space="preserve"> </v>
      </c>
      <c r="GL142" s="1234" t="str">
        <f t="shared" si="145"/>
        <v xml:space="preserve"> </v>
      </c>
      <c r="GM142" s="1234" t="str">
        <f t="shared" si="146"/>
        <v xml:space="preserve"> </v>
      </c>
      <c r="GN142" s="1234">
        <f t="shared" si="147"/>
        <v>0</v>
      </c>
    </row>
    <row r="143" spans="1:196" s="100" customFormat="1" ht="27" customHeight="1" thickTop="1" thickBot="1">
      <c r="A143" s="1208">
        <f>【A票】【D票】!$D$10</f>
        <v>0</v>
      </c>
      <c r="B143" s="1212">
        <f>【A票】【D票】!$H$10</f>
        <v>0</v>
      </c>
      <c r="C143" s="1213" t="str">
        <f>【A票】【D票】!$K$10</f>
        <v xml:space="preserve"> </v>
      </c>
      <c r="D143" s="1214">
        <f t="shared" si="98"/>
        <v>52</v>
      </c>
      <c r="E143" s="914"/>
      <c r="F143" s="467"/>
      <c r="G143" s="469"/>
      <c r="H143" s="224" t="str">
        <f t="shared" si="62"/>
        <v xml:space="preserve"> </v>
      </c>
      <c r="I143" s="704"/>
      <c r="J143" s="117"/>
      <c r="K143" s="117"/>
      <c r="L143" s="117"/>
      <c r="M143" s="117"/>
      <c r="N143" s="117"/>
      <c r="O143" s="117"/>
      <c r="P143" s="117"/>
      <c r="Q143" s="117"/>
      <c r="R143" s="117"/>
      <c r="S143" s="117"/>
      <c r="T143" s="254"/>
      <c r="U143" s="646"/>
      <c r="V143" s="646"/>
      <c r="W143" s="114"/>
      <c r="X143" s="254"/>
      <c r="Y143" s="224" t="str">
        <f t="shared" si="63"/>
        <v xml:space="preserve"> </v>
      </c>
      <c r="Z143" s="579"/>
      <c r="AA143" s="704"/>
      <c r="AB143" s="119"/>
      <c r="AC143" s="224" t="str">
        <f t="shared" si="114"/>
        <v xml:space="preserve"> </v>
      </c>
      <c r="AD143" s="115"/>
      <c r="AE143" s="253"/>
      <c r="AF143" s="704"/>
      <c r="AG143" s="727"/>
      <c r="AH143" s="727"/>
      <c r="AI143" s="727"/>
      <c r="AJ143" s="727"/>
      <c r="AK143" s="591"/>
      <c r="AL143" s="727"/>
      <c r="AM143" s="727"/>
      <c r="AN143" s="727"/>
      <c r="AO143" s="727"/>
      <c r="AP143" s="727"/>
      <c r="AQ143" s="727"/>
      <c r="AR143" s="727"/>
      <c r="AS143" s="727"/>
      <c r="AT143" s="727"/>
      <c r="AU143" s="727"/>
      <c r="AV143" s="727"/>
      <c r="AW143" s="727"/>
      <c r="AX143" s="727"/>
      <c r="AY143" s="727"/>
      <c r="AZ143" s="727"/>
      <c r="BA143" s="727"/>
      <c r="BB143" s="727"/>
      <c r="BC143" s="821"/>
      <c r="BD143" s="727"/>
      <c r="BE143" s="727"/>
      <c r="BF143" s="727"/>
      <c r="BG143" s="727"/>
      <c r="BH143" s="727"/>
      <c r="BI143" s="727"/>
      <c r="BJ143" s="727"/>
      <c r="BK143" s="727"/>
      <c r="BL143" s="821"/>
      <c r="BM143" s="727"/>
      <c r="BN143" s="727"/>
      <c r="BO143" s="727"/>
      <c r="BP143" s="727"/>
      <c r="BQ143" s="727"/>
      <c r="BR143" s="821"/>
      <c r="BS143" s="727"/>
      <c r="BT143" s="727"/>
      <c r="BU143" s="727"/>
      <c r="BV143" s="591"/>
      <c r="BW143" s="224" t="str">
        <f t="shared" si="115"/>
        <v xml:space="preserve"> </v>
      </c>
      <c r="BX143" s="471">
        <f t="shared" si="168"/>
        <v>52</v>
      </c>
      <c r="BY143" s="117"/>
      <c r="BZ143" s="117"/>
      <c r="CA143" s="117"/>
      <c r="CB143" s="117"/>
      <c r="CC143" s="117"/>
      <c r="CD143" s="461"/>
      <c r="CE143" s="236"/>
      <c r="CF143" s="224" t="str">
        <f t="shared" si="66"/>
        <v xml:space="preserve"> </v>
      </c>
      <c r="CG143" s="116"/>
      <c r="CH143" s="117"/>
      <c r="CI143" s="117"/>
      <c r="CJ143" s="117"/>
      <c r="CK143" s="472"/>
      <c r="CL143" s="472"/>
      <c r="CM143" s="472"/>
      <c r="CN143" s="472"/>
      <c r="CO143" s="117"/>
      <c r="CP143" s="253"/>
      <c r="CQ143" s="120"/>
      <c r="CR143" s="224" t="str" cm="1">
        <f t="array" ref="CR143">IF(AND(SUM(COUNTIF(CG143:CM143,{"*不明*","*その他*"})+COUNTIF(CO143:CP143,{"*不明*","*その他*"}))&gt;0,CQ143=""),"その他・不明の場合,10)具体的内容、理由を記入",IF(OR(AND(CI143=CI$65,COUNTA(CJ143:CM143)&lt;4),AND(OR(CI143=CI$63,CI143=CI$64,CI143=CI$66,CI143=CI$67,CI143=CI$68,CI143=""),COUNTA(CJ143:CM143)&gt;0)),"3)介護保険認定済→要介護度、認知症自立度、寝たきり度、介護保険サービス記入",IF(OR(AND(OR(CM143=CM$63,CM143=CM$64),CN143=""),AND(OR(CM143=CM$65,CM143=CM$66),CN143&lt;&gt;"")),"7)介護保険サービス受けている/過去受けていた→具体的内容記入"," ")))</f>
        <v xml:space="preserve"> </v>
      </c>
      <c r="CS143" s="224" t="str">
        <f t="shared" si="116"/>
        <v xml:space="preserve"> </v>
      </c>
      <c r="CT143" s="116"/>
      <c r="CU143" s="253"/>
      <c r="CV143" s="117"/>
      <c r="CW143" s="117"/>
      <c r="CX143" s="253"/>
      <c r="CY143" s="117"/>
      <c r="CZ143" s="117"/>
      <c r="DA143" s="253"/>
      <c r="DB143" s="117"/>
      <c r="DC143" s="224" t="str">
        <f t="shared" si="100"/>
        <v xml:space="preserve"> </v>
      </c>
      <c r="DD143" s="224" t="str">
        <f t="shared" si="101"/>
        <v xml:space="preserve"> </v>
      </c>
      <c r="DE143" s="224" t="str">
        <f t="shared" si="117"/>
        <v xml:space="preserve"> </v>
      </c>
      <c r="DF143" s="121"/>
      <c r="DG143" s="114"/>
      <c r="DH143" s="704"/>
      <c r="DI143" s="119"/>
      <c r="DJ143" s="187"/>
      <c r="DK143" s="254"/>
      <c r="DL143" s="224" t="str">
        <f t="shared" si="118"/>
        <v xml:space="preserve"> </v>
      </c>
      <c r="DM143" s="224" t="str">
        <f t="shared" si="119"/>
        <v xml:space="preserve"> </v>
      </c>
      <c r="DN143" s="474"/>
      <c r="DO143" s="117"/>
      <c r="DP143" s="117"/>
      <c r="DQ143" s="117"/>
      <c r="DR143" s="117"/>
      <c r="DS143" s="117"/>
      <c r="DT143" s="254"/>
      <c r="DU143" s="476"/>
      <c r="DV143" s="224" t="str">
        <f t="shared" si="120"/>
        <v xml:space="preserve"> </v>
      </c>
      <c r="DW143" s="115"/>
      <c r="DX143" s="470"/>
      <c r="DY143" s="117"/>
      <c r="DZ143" s="704"/>
      <c r="EA143" s="224" t="str">
        <f t="shared" si="121"/>
        <v xml:space="preserve"> </v>
      </c>
      <c r="EB143" s="906"/>
      <c r="EC143" s="904"/>
      <c r="ED143" s="904"/>
      <c r="EE143" s="904"/>
      <c r="EF143" s="904"/>
      <c r="EG143" s="904"/>
      <c r="EH143" s="904"/>
      <c r="EI143" s="904"/>
      <c r="EJ143" s="904"/>
      <c r="EK143" s="905"/>
      <c r="EL143" s="80"/>
      <c r="EM143" s="224" t="str">
        <f t="shared" si="102"/>
        <v xml:space="preserve"> </v>
      </c>
      <c r="EN143" s="224" t="str">
        <f t="shared" si="122"/>
        <v xml:space="preserve"> </v>
      </c>
      <c r="EO143" s="115"/>
      <c r="EP143" s="1050"/>
      <c r="EQ143" s="253"/>
      <c r="ER143" s="117"/>
      <c r="ES143" s="1258">
        <f t="shared" si="169"/>
        <v>52</v>
      </c>
      <c r="ET143" s="224" t="str">
        <f t="shared" si="104"/>
        <v xml:space="preserve"> </v>
      </c>
      <c r="EU143" s="477" t="str">
        <f t="shared" si="105"/>
        <v/>
      </c>
      <c r="EV143" s="1334" t="str">
        <f t="shared" si="76"/>
        <v xml:space="preserve"> </v>
      </c>
      <c r="EW143" s="1332" t="str">
        <f t="shared" si="166"/>
        <v/>
      </c>
      <c r="EX143" s="1275" t="str">
        <f t="shared" si="148"/>
        <v/>
      </c>
      <c r="EY143" s="1275" t="str">
        <f t="shared" si="149"/>
        <v/>
      </c>
      <c r="EZ143" s="1275" t="str">
        <f t="shared" si="150"/>
        <v/>
      </c>
      <c r="FA143" s="1275" t="str">
        <f t="shared" si="151"/>
        <v/>
      </c>
      <c r="FB143" s="1275" t="str">
        <f t="shared" si="152"/>
        <v/>
      </c>
      <c r="FC143" s="1333" t="str">
        <f t="shared" si="153"/>
        <v/>
      </c>
      <c r="FE143" s="1234" t="str">
        <f t="shared" si="154"/>
        <v xml:space="preserve"> </v>
      </c>
      <c r="FF143" s="1234" t="str">
        <f t="shared" si="155"/>
        <v xml:space="preserve"> </v>
      </c>
      <c r="FG143" s="1234" t="str">
        <f t="shared" si="156"/>
        <v xml:space="preserve"> </v>
      </c>
      <c r="FH143" s="1234" t="str">
        <f t="shared" si="157"/>
        <v xml:space="preserve"> </v>
      </c>
      <c r="FI143" s="1234" t="str">
        <f t="shared" si="127"/>
        <v xml:space="preserve"> </v>
      </c>
      <c r="FJ143" s="1234" t="str">
        <f t="shared" si="158"/>
        <v xml:space="preserve"> </v>
      </c>
      <c r="FK143" s="1234">
        <f t="shared" si="129"/>
        <v>0</v>
      </c>
      <c r="FL143" s="1227"/>
      <c r="FM143" s="1234" t="str">
        <f t="shared" si="130"/>
        <v xml:space="preserve"> </v>
      </c>
      <c r="FN143" s="1234" t="str">
        <f t="shared" si="131"/>
        <v xml:space="preserve"> </v>
      </c>
      <c r="FO143" s="1234" t="str">
        <f t="shared" si="159"/>
        <v xml:space="preserve"> </v>
      </c>
      <c r="FP143" s="1234" t="str">
        <f t="shared" si="160"/>
        <v xml:space="preserve"> </v>
      </c>
      <c r="FQ143" s="1234" t="str">
        <f t="shared" si="132"/>
        <v xml:space="preserve"> </v>
      </c>
      <c r="FR143" s="1234" t="str">
        <f t="shared" si="161"/>
        <v xml:space="preserve"> </v>
      </c>
      <c r="FS143" s="1234">
        <f t="shared" si="167"/>
        <v>0</v>
      </c>
      <c r="FT143" s="1227"/>
      <c r="FU143" s="1234" t="str">
        <f t="shared" si="162"/>
        <v xml:space="preserve"> </v>
      </c>
      <c r="FV143" s="1234" t="str">
        <f t="shared" si="163"/>
        <v xml:space="preserve"> </v>
      </c>
      <c r="FW143" s="1234" t="str">
        <f t="shared" si="164"/>
        <v xml:space="preserve"> </v>
      </c>
      <c r="FX143" s="1234" t="str">
        <f t="shared" si="133"/>
        <v xml:space="preserve"> </v>
      </c>
      <c r="FY143" s="1234" t="str">
        <f t="shared" si="134"/>
        <v xml:space="preserve"> </v>
      </c>
      <c r="FZ143" s="1234" t="str">
        <f t="shared" si="165"/>
        <v xml:space="preserve"> </v>
      </c>
      <c r="GA143" s="1234">
        <f t="shared" si="135"/>
        <v>0</v>
      </c>
      <c r="GB143" s="1227"/>
      <c r="GC143" s="1234" t="str">
        <f t="shared" si="136"/>
        <v xml:space="preserve"> </v>
      </c>
      <c r="GD143" s="1234" t="str">
        <f t="shared" si="137"/>
        <v xml:space="preserve"> </v>
      </c>
      <c r="GE143" s="1234" t="str">
        <f t="shared" si="138"/>
        <v xml:space="preserve"> </v>
      </c>
      <c r="GF143" s="1234" t="str">
        <f t="shared" si="139"/>
        <v xml:space="preserve"> </v>
      </c>
      <c r="GG143" s="1234" t="str">
        <f t="shared" si="140"/>
        <v xml:space="preserve"> </v>
      </c>
      <c r="GH143" s="1234" t="str">
        <f t="shared" si="141"/>
        <v xml:space="preserve"> </v>
      </c>
      <c r="GI143" s="1234" t="str">
        <f t="shared" si="142"/>
        <v xml:space="preserve"> </v>
      </c>
      <c r="GJ143" s="1234" t="str">
        <f t="shared" si="143"/>
        <v xml:space="preserve"> </v>
      </c>
      <c r="GK143" s="1234" t="str">
        <f t="shared" si="144"/>
        <v xml:space="preserve"> </v>
      </c>
      <c r="GL143" s="1234" t="str">
        <f t="shared" si="145"/>
        <v xml:space="preserve"> </v>
      </c>
      <c r="GM143" s="1234" t="str">
        <f t="shared" si="146"/>
        <v xml:space="preserve"> </v>
      </c>
      <c r="GN143" s="1234">
        <f t="shared" si="147"/>
        <v>0</v>
      </c>
    </row>
    <row r="144" spans="1:196" s="100" customFormat="1" ht="27" customHeight="1" thickTop="1" thickBot="1">
      <c r="A144" s="1208">
        <f>【A票】【D票】!$D$10</f>
        <v>0</v>
      </c>
      <c r="B144" s="1212">
        <f>【A票】【D票】!$H$10</f>
        <v>0</v>
      </c>
      <c r="C144" s="1213" t="str">
        <f>【A票】【D票】!$K$10</f>
        <v xml:space="preserve"> </v>
      </c>
      <c r="D144" s="1214">
        <f t="shared" si="98"/>
        <v>53</v>
      </c>
      <c r="E144" s="914"/>
      <c r="F144" s="467"/>
      <c r="G144" s="469"/>
      <c r="H144" s="224" t="str">
        <f t="shared" si="62"/>
        <v xml:space="preserve"> </v>
      </c>
      <c r="I144" s="704"/>
      <c r="J144" s="117"/>
      <c r="K144" s="117"/>
      <c r="L144" s="117"/>
      <c r="M144" s="117"/>
      <c r="N144" s="117"/>
      <c r="O144" s="117"/>
      <c r="P144" s="117"/>
      <c r="Q144" s="117"/>
      <c r="R144" s="117"/>
      <c r="S144" s="117"/>
      <c r="T144" s="254"/>
      <c r="U144" s="646"/>
      <c r="V144" s="646"/>
      <c r="W144" s="114"/>
      <c r="X144" s="254"/>
      <c r="Y144" s="224" t="str">
        <f t="shared" si="63"/>
        <v xml:space="preserve"> </v>
      </c>
      <c r="Z144" s="579"/>
      <c r="AA144" s="704"/>
      <c r="AB144" s="119"/>
      <c r="AC144" s="224" t="str">
        <f t="shared" si="114"/>
        <v xml:space="preserve"> </v>
      </c>
      <c r="AD144" s="115"/>
      <c r="AE144" s="253"/>
      <c r="AF144" s="704"/>
      <c r="AG144" s="727"/>
      <c r="AH144" s="727"/>
      <c r="AI144" s="727"/>
      <c r="AJ144" s="727"/>
      <c r="AK144" s="591"/>
      <c r="AL144" s="727"/>
      <c r="AM144" s="727"/>
      <c r="AN144" s="727"/>
      <c r="AO144" s="727"/>
      <c r="AP144" s="727"/>
      <c r="AQ144" s="727"/>
      <c r="AR144" s="727"/>
      <c r="AS144" s="727"/>
      <c r="AT144" s="727"/>
      <c r="AU144" s="727"/>
      <c r="AV144" s="727"/>
      <c r="AW144" s="727"/>
      <c r="AX144" s="727"/>
      <c r="AY144" s="727"/>
      <c r="AZ144" s="727"/>
      <c r="BA144" s="727"/>
      <c r="BB144" s="727"/>
      <c r="BC144" s="821"/>
      <c r="BD144" s="727"/>
      <c r="BE144" s="727"/>
      <c r="BF144" s="727"/>
      <c r="BG144" s="727"/>
      <c r="BH144" s="727"/>
      <c r="BI144" s="727"/>
      <c r="BJ144" s="727"/>
      <c r="BK144" s="727"/>
      <c r="BL144" s="821"/>
      <c r="BM144" s="727"/>
      <c r="BN144" s="727"/>
      <c r="BO144" s="727"/>
      <c r="BP144" s="727"/>
      <c r="BQ144" s="727"/>
      <c r="BR144" s="821"/>
      <c r="BS144" s="727"/>
      <c r="BT144" s="727"/>
      <c r="BU144" s="727"/>
      <c r="BV144" s="591"/>
      <c r="BW144" s="224" t="str">
        <f t="shared" si="115"/>
        <v xml:space="preserve"> </v>
      </c>
      <c r="BX144" s="471">
        <f t="shared" si="168"/>
        <v>53</v>
      </c>
      <c r="BY144" s="117"/>
      <c r="BZ144" s="117"/>
      <c r="CA144" s="117"/>
      <c r="CB144" s="117"/>
      <c r="CC144" s="117"/>
      <c r="CD144" s="461"/>
      <c r="CE144" s="236"/>
      <c r="CF144" s="224" t="str">
        <f t="shared" si="66"/>
        <v xml:space="preserve"> </v>
      </c>
      <c r="CG144" s="116"/>
      <c r="CH144" s="117"/>
      <c r="CI144" s="117"/>
      <c r="CJ144" s="117"/>
      <c r="CK144" s="472"/>
      <c r="CL144" s="472"/>
      <c r="CM144" s="472"/>
      <c r="CN144" s="472"/>
      <c r="CO144" s="117"/>
      <c r="CP144" s="253"/>
      <c r="CQ144" s="120"/>
      <c r="CR144" s="224" t="str" cm="1">
        <f t="array" ref="CR144">IF(AND(SUM(COUNTIF(CG144:CM144,{"*不明*","*その他*"})+COUNTIF(CO144:CP144,{"*不明*","*その他*"}))&gt;0,CQ144=""),"その他・不明の場合,10)具体的内容、理由を記入",IF(OR(AND(CI144=CI$65,COUNTA(CJ144:CM144)&lt;4),AND(OR(CI144=CI$63,CI144=CI$64,CI144=CI$66,CI144=CI$67,CI144=CI$68,CI144=""),COUNTA(CJ144:CM144)&gt;0)),"3)介護保険認定済→要介護度、認知症自立度、寝たきり度、介護保険サービス記入",IF(OR(AND(OR(CM144=CM$63,CM144=CM$64),CN144=""),AND(OR(CM144=CM$65,CM144=CM$66),CN144&lt;&gt;"")),"7)介護保険サービス受けている/過去受けていた→具体的内容記入"," ")))</f>
        <v xml:space="preserve"> </v>
      </c>
      <c r="CS144" s="224" t="str">
        <f t="shared" si="116"/>
        <v xml:space="preserve"> </v>
      </c>
      <c r="CT144" s="116"/>
      <c r="CU144" s="253"/>
      <c r="CV144" s="117"/>
      <c r="CW144" s="117"/>
      <c r="CX144" s="253"/>
      <c r="CY144" s="117"/>
      <c r="CZ144" s="117"/>
      <c r="DA144" s="253"/>
      <c r="DB144" s="117"/>
      <c r="DC144" s="224" t="str">
        <f t="shared" si="100"/>
        <v xml:space="preserve"> </v>
      </c>
      <c r="DD144" s="224" t="str">
        <f t="shared" si="101"/>
        <v xml:space="preserve"> </v>
      </c>
      <c r="DE144" s="224" t="str">
        <f t="shared" si="117"/>
        <v xml:space="preserve"> </v>
      </c>
      <c r="DF144" s="121"/>
      <c r="DG144" s="114"/>
      <c r="DH144" s="704"/>
      <c r="DI144" s="119"/>
      <c r="DJ144" s="187"/>
      <c r="DK144" s="254"/>
      <c r="DL144" s="224" t="str">
        <f t="shared" si="118"/>
        <v xml:space="preserve"> </v>
      </c>
      <c r="DM144" s="224" t="str">
        <f t="shared" si="119"/>
        <v xml:space="preserve"> </v>
      </c>
      <c r="DN144" s="474"/>
      <c r="DO144" s="117"/>
      <c r="DP144" s="117"/>
      <c r="DQ144" s="117"/>
      <c r="DR144" s="117"/>
      <c r="DS144" s="117"/>
      <c r="DT144" s="254"/>
      <c r="DU144" s="476"/>
      <c r="DV144" s="224" t="str">
        <f t="shared" si="120"/>
        <v xml:space="preserve"> </v>
      </c>
      <c r="DW144" s="115"/>
      <c r="DX144" s="470"/>
      <c r="DY144" s="117"/>
      <c r="DZ144" s="704"/>
      <c r="EA144" s="224" t="str">
        <f t="shared" si="121"/>
        <v xml:space="preserve"> </v>
      </c>
      <c r="EB144" s="906"/>
      <c r="EC144" s="904"/>
      <c r="ED144" s="904"/>
      <c r="EE144" s="904"/>
      <c r="EF144" s="904"/>
      <c r="EG144" s="904"/>
      <c r="EH144" s="904"/>
      <c r="EI144" s="904"/>
      <c r="EJ144" s="904"/>
      <c r="EK144" s="905"/>
      <c r="EL144" s="80"/>
      <c r="EM144" s="224" t="str">
        <f t="shared" si="102"/>
        <v xml:space="preserve"> </v>
      </c>
      <c r="EN144" s="224" t="str">
        <f t="shared" si="122"/>
        <v xml:space="preserve"> </v>
      </c>
      <c r="EO144" s="115"/>
      <c r="EP144" s="1050"/>
      <c r="EQ144" s="253"/>
      <c r="ER144" s="117"/>
      <c r="ES144" s="1258">
        <f t="shared" si="169"/>
        <v>53</v>
      </c>
      <c r="ET144" s="224" t="str">
        <f t="shared" si="104"/>
        <v xml:space="preserve"> </v>
      </c>
      <c r="EU144" s="477" t="str">
        <f t="shared" si="105"/>
        <v/>
      </c>
      <c r="EV144" s="1334" t="str">
        <f t="shared" si="76"/>
        <v xml:space="preserve"> </v>
      </c>
      <c r="EW144" s="1332" t="str">
        <f t="shared" si="166"/>
        <v/>
      </c>
      <c r="EX144" s="1275" t="str">
        <f t="shared" si="148"/>
        <v/>
      </c>
      <c r="EY144" s="1275" t="str">
        <f t="shared" si="149"/>
        <v/>
      </c>
      <c r="EZ144" s="1275" t="str">
        <f t="shared" si="150"/>
        <v/>
      </c>
      <c r="FA144" s="1275" t="str">
        <f t="shared" si="151"/>
        <v/>
      </c>
      <c r="FB144" s="1275" t="str">
        <f t="shared" si="152"/>
        <v/>
      </c>
      <c r="FC144" s="1333" t="str">
        <f t="shared" si="153"/>
        <v/>
      </c>
      <c r="FE144" s="1234" t="str">
        <f t="shared" si="154"/>
        <v xml:space="preserve"> </v>
      </c>
      <c r="FF144" s="1234" t="str">
        <f t="shared" si="155"/>
        <v xml:space="preserve"> </v>
      </c>
      <c r="FG144" s="1234" t="str">
        <f t="shared" si="156"/>
        <v xml:space="preserve"> </v>
      </c>
      <c r="FH144" s="1234" t="str">
        <f t="shared" si="157"/>
        <v xml:space="preserve"> </v>
      </c>
      <c r="FI144" s="1234" t="str">
        <f t="shared" si="127"/>
        <v xml:space="preserve"> </v>
      </c>
      <c r="FJ144" s="1234" t="str">
        <f t="shared" si="158"/>
        <v xml:space="preserve"> </v>
      </c>
      <c r="FK144" s="1234">
        <f t="shared" si="129"/>
        <v>0</v>
      </c>
      <c r="FL144" s="1227"/>
      <c r="FM144" s="1234" t="str">
        <f t="shared" si="130"/>
        <v xml:space="preserve"> </v>
      </c>
      <c r="FN144" s="1234" t="str">
        <f t="shared" si="131"/>
        <v xml:space="preserve"> </v>
      </c>
      <c r="FO144" s="1234" t="str">
        <f t="shared" si="159"/>
        <v xml:space="preserve"> </v>
      </c>
      <c r="FP144" s="1234" t="str">
        <f t="shared" si="160"/>
        <v xml:space="preserve"> </v>
      </c>
      <c r="FQ144" s="1234" t="str">
        <f t="shared" si="132"/>
        <v xml:space="preserve"> </v>
      </c>
      <c r="FR144" s="1234" t="str">
        <f t="shared" si="161"/>
        <v xml:space="preserve"> </v>
      </c>
      <c r="FS144" s="1234">
        <f t="shared" si="167"/>
        <v>0</v>
      </c>
      <c r="FT144" s="1227"/>
      <c r="FU144" s="1234" t="str">
        <f t="shared" si="162"/>
        <v xml:space="preserve"> </v>
      </c>
      <c r="FV144" s="1234" t="str">
        <f t="shared" si="163"/>
        <v xml:space="preserve"> </v>
      </c>
      <c r="FW144" s="1234" t="str">
        <f t="shared" si="164"/>
        <v xml:space="preserve"> </v>
      </c>
      <c r="FX144" s="1234" t="str">
        <f t="shared" si="133"/>
        <v xml:space="preserve"> </v>
      </c>
      <c r="FY144" s="1234" t="str">
        <f t="shared" si="134"/>
        <v xml:space="preserve"> </v>
      </c>
      <c r="FZ144" s="1234" t="str">
        <f t="shared" si="165"/>
        <v xml:space="preserve"> </v>
      </c>
      <c r="GA144" s="1234">
        <f t="shared" si="135"/>
        <v>0</v>
      </c>
      <c r="GB144" s="1227"/>
      <c r="GC144" s="1234" t="str">
        <f t="shared" si="136"/>
        <v xml:space="preserve"> </v>
      </c>
      <c r="GD144" s="1234" t="str">
        <f t="shared" si="137"/>
        <v xml:space="preserve"> </v>
      </c>
      <c r="GE144" s="1234" t="str">
        <f t="shared" si="138"/>
        <v xml:space="preserve"> </v>
      </c>
      <c r="GF144" s="1234" t="str">
        <f t="shared" si="139"/>
        <v xml:space="preserve"> </v>
      </c>
      <c r="GG144" s="1234" t="str">
        <f t="shared" si="140"/>
        <v xml:space="preserve"> </v>
      </c>
      <c r="GH144" s="1234" t="str">
        <f t="shared" si="141"/>
        <v xml:space="preserve"> </v>
      </c>
      <c r="GI144" s="1234" t="str">
        <f t="shared" si="142"/>
        <v xml:space="preserve"> </v>
      </c>
      <c r="GJ144" s="1234" t="str">
        <f t="shared" si="143"/>
        <v xml:space="preserve"> </v>
      </c>
      <c r="GK144" s="1234" t="str">
        <f t="shared" si="144"/>
        <v xml:space="preserve"> </v>
      </c>
      <c r="GL144" s="1234" t="str">
        <f t="shared" si="145"/>
        <v xml:space="preserve"> </v>
      </c>
      <c r="GM144" s="1234" t="str">
        <f t="shared" si="146"/>
        <v xml:space="preserve"> </v>
      </c>
      <c r="GN144" s="1234">
        <f t="shared" si="147"/>
        <v>0</v>
      </c>
    </row>
    <row r="145" spans="1:196" s="100" customFormat="1" ht="27" customHeight="1" thickTop="1" thickBot="1">
      <c r="A145" s="1208">
        <f>【A票】【D票】!$D$10</f>
        <v>0</v>
      </c>
      <c r="B145" s="1212">
        <f>【A票】【D票】!$H$10</f>
        <v>0</v>
      </c>
      <c r="C145" s="1213" t="str">
        <f>【A票】【D票】!$K$10</f>
        <v xml:space="preserve"> </v>
      </c>
      <c r="D145" s="1214">
        <f t="shared" si="98"/>
        <v>54</v>
      </c>
      <c r="E145" s="914"/>
      <c r="F145" s="467"/>
      <c r="G145" s="469"/>
      <c r="H145" s="224" t="str">
        <f t="shared" si="62"/>
        <v xml:space="preserve"> </v>
      </c>
      <c r="I145" s="704"/>
      <c r="J145" s="117"/>
      <c r="K145" s="117"/>
      <c r="L145" s="117"/>
      <c r="M145" s="117"/>
      <c r="N145" s="117"/>
      <c r="O145" s="117"/>
      <c r="P145" s="117"/>
      <c r="Q145" s="117"/>
      <c r="R145" s="117"/>
      <c r="S145" s="117"/>
      <c r="T145" s="254"/>
      <c r="U145" s="646"/>
      <c r="V145" s="646"/>
      <c r="W145" s="114"/>
      <c r="X145" s="254"/>
      <c r="Y145" s="224" t="str">
        <f t="shared" si="63"/>
        <v xml:space="preserve"> </v>
      </c>
      <c r="Z145" s="579"/>
      <c r="AA145" s="704"/>
      <c r="AB145" s="119"/>
      <c r="AC145" s="224" t="str">
        <f t="shared" si="114"/>
        <v xml:space="preserve"> </v>
      </c>
      <c r="AD145" s="115"/>
      <c r="AE145" s="253"/>
      <c r="AF145" s="704"/>
      <c r="AG145" s="727"/>
      <c r="AH145" s="727"/>
      <c r="AI145" s="727"/>
      <c r="AJ145" s="727"/>
      <c r="AK145" s="591"/>
      <c r="AL145" s="727"/>
      <c r="AM145" s="727"/>
      <c r="AN145" s="727"/>
      <c r="AO145" s="727"/>
      <c r="AP145" s="727"/>
      <c r="AQ145" s="727"/>
      <c r="AR145" s="727"/>
      <c r="AS145" s="727"/>
      <c r="AT145" s="727"/>
      <c r="AU145" s="727"/>
      <c r="AV145" s="727"/>
      <c r="AW145" s="727"/>
      <c r="AX145" s="727"/>
      <c r="AY145" s="727"/>
      <c r="AZ145" s="727"/>
      <c r="BA145" s="727"/>
      <c r="BB145" s="727"/>
      <c r="BC145" s="821"/>
      <c r="BD145" s="727"/>
      <c r="BE145" s="727"/>
      <c r="BF145" s="727"/>
      <c r="BG145" s="727"/>
      <c r="BH145" s="727"/>
      <c r="BI145" s="727"/>
      <c r="BJ145" s="727"/>
      <c r="BK145" s="727"/>
      <c r="BL145" s="821"/>
      <c r="BM145" s="727"/>
      <c r="BN145" s="727"/>
      <c r="BO145" s="727"/>
      <c r="BP145" s="727"/>
      <c r="BQ145" s="727"/>
      <c r="BR145" s="821"/>
      <c r="BS145" s="727"/>
      <c r="BT145" s="727"/>
      <c r="BU145" s="727"/>
      <c r="BV145" s="591"/>
      <c r="BW145" s="224" t="str">
        <f t="shared" si="115"/>
        <v xml:space="preserve"> </v>
      </c>
      <c r="BX145" s="471">
        <f t="shared" si="168"/>
        <v>54</v>
      </c>
      <c r="BY145" s="117"/>
      <c r="BZ145" s="117"/>
      <c r="CA145" s="117"/>
      <c r="CB145" s="117"/>
      <c r="CC145" s="117"/>
      <c r="CD145" s="461"/>
      <c r="CE145" s="236"/>
      <c r="CF145" s="224" t="str">
        <f t="shared" si="66"/>
        <v xml:space="preserve"> </v>
      </c>
      <c r="CG145" s="116"/>
      <c r="CH145" s="117"/>
      <c r="CI145" s="117"/>
      <c r="CJ145" s="117"/>
      <c r="CK145" s="472"/>
      <c r="CL145" s="472"/>
      <c r="CM145" s="472"/>
      <c r="CN145" s="472"/>
      <c r="CO145" s="117"/>
      <c r="CP145" s="253"/>
      <c r="CQ145" s="120"/>
      <c r="CR145" s="224" t="str" cm="1">
        <f t="array" ref="CR145">IF(AND(SUM(COUNTIF(CG145:CM145,{"*不明*","*その他*"})+COUNTIF(CO145:CP145,{"*不明*","*その他*"}))&gt;0,CQ145=""),"その他・不明の場合,10)具体的内容、理由を記入",IF(OR(AND(CI145=CI$65,COUNTA(CJ145:CM145)&lt;4),AND(OR(CI145=CI$63,CI145=CI$64,CI145=CI$66,CI145=CI$67,CI145=CI$68,CI145=""),COUNTA(CJ145:CM145)&gt;0)),"3)介護保険認定済→要介護度、認知症自立度、寝たきり度、介護保険サービス記入",IF(OR(AND(OR(CM145=CM$63,CM145=CM$64),CN145=""),AND(OR(CM145=CM$65,CM145=CM$66),CN145&lt;&gt;"")),"7)介護保険サービス受けている/過去受けていた→具体的内容記入"," ")))</f>
        <v xml:space="preserve"> </v>
      </c>
      <c r="CS145" s="224" t="str">
        <f t="shared" si="116"/>
        <v xml:space="preserve"> </v>
      </c>
      <c r="CT145" s="116"/>
      <c r="CU145" s="253"/>
      <c r="CV145" s="117"/>
      <c r="CW145" s="117"/>
      <c r="CX145" s="253"/>
      <c r="CY145" s="117"/>
      <c r="CZ145" s="117"/>
      <c r="DA145" s="253"/>
      <c r="DB145" s="117"/>
      <c r="DC145" s="224" t="str">
        <f t="shared" si="100"/>
        <v xml:space="preserve"> </v>
      </c>
      <c r="DD145" s="224" t="str">
        <f t="shared" si="101"/>
        <v xml:space="preserve"> </v>
      </c>
      <c r="DE145" s="224" t="str">
        <f t="shared" si="117"/>
        <v xml:space="preserve"> </v>
      </c>
      <c r="DF145" s="121"/>
      <c r="DG145" s="114"/>
      <c r="DH145" s="704"/>
      <c r="DI145" s="119"/>
      <c r="DJ145" s="187"/>
      <c r="DK145" s="254"/>
      <c r="DL145" s="224" t="str">
        <f t="shared" si="118"/>
        <v xml:space="preserve"> </v>
      </c>
      <c r="DM145" s="224" t="str">
        <f t="shared" si="119"/>
        <v xml:space="preserve"> </v>
      </c>
      <c r="DN145" s="474"/>
      <c r="DO145" s="117"/>
      <c r="DP145" s="117"/>
      <c r="DQ145" s="117"/>
      <c r="DR145" s="117"/>
      <c r="DS145" s="117"/>
      <c r="DT145" s="254"/>
      <c r="DU145" s="476"/>
      <c r="DV145" s="224" t="str">
        <f t="shared" si="120"/>
        <v xml:space="preserve"> </v>
      </c>
      <c r="DW145" s="115"/>
      <c r="DX145" s="470"/>
      <c r="DY145" s="117"/>
      <c r="DZ145" s="704"/>
      <c r="EA145" s="224" t="str">
        <f t="shared" si="121"/>
        <v xml:space="preserve"> </v>
      </c>
      <c r="EB145" s="906"/>
      <c r="EC145" s="904"/>
      <c r="ED145" s="904"/>
      <c r="EE145" s="904"/>
      <c r="EF145" s="904"/>
      <c r="EG145" s="904"/>
      <c r="EH145" s="904"/>
      <c r="EI145" s="904"/>
      <c r="EJ145" s="904"/>
      <c r="EK145" s="905"/>
      <c r="EL145" s="80"/>
      <c r="EM145" s="224" t="str">
        <f t="shared" si="102"/>
        <v xml:space="preserve"> </v>
      </c>
      <c r="EN145" s="224" t="str">
        <f t="shared" si="122"/>
        <v xml:space="preserve"> </v>
      </c>
      <c r="EO145" s="115"/>
      <c r="EP145" s="1050"/>
      <c r="EQ145" s="253"/>
      <c r="ER145" s="117"/>
      <c r="ES145" s="1258">
        <f t="shared" si="169"/>
        <v>54</v>
      </c>
      <c r="ET145" s="224" t="str">
        <f t="shared" si="104"/>
        <v xml:space="preserve"> </v>
      </c>
      <c r="EU145" s="477" t="str">
        <f t="shared" si="105"/>
        <v/>
      </c>
      <c r="EV145" s="1334" t="str">
        <f t="shared" si="76"/>
        <v xml:space="preserve"> </v>
      </c>
      <c r="EW145" s="1332" t="str">
        <f t="shared" si="166"/>
        <v/>
      </c>
      <c r="EX145" s="1275" t="str">
        <f t="shared" si="148"/>
        <v/>
      </c>
      <c r="EY145" s="1275" t="str">
        <f t="shared" si="149"/>
        <v/>
      </c>
      <c r="EZ145" s="1275" t="str">
        <f t="shared" si="150"/>
        <v/>
      </c>
      <c r="FA145" s="1275" t="str">
        <f t="shared" si="151"/>
        <v/>
      </c>
      <c r="FB145" s="1275" t="str">
        <f t="shared" si="152"/>
        <v/>
      </c>
      <c r="FC145" s="1333" t="str">
        <f t="shared" si="153"/>
        <v/>
      </c>
      <c r="FE145" s="1234" t="str">
        <f t="shared" si="154"/>
        <v xml:space="preserve"> </v>
      </c>
      <c r="FF145" s="1234" t="str">
        <f t="shared" si="155"/>
        <v xml:space="preserve"> </v>
      </c>
      <c r="FG145" s="1234" t="str">
        <f t="shared" si="156"/>
        <v xml:space="preserve"> </v>
      </c>
      <c r="FH145" s="1234" t="str">
        <f t="shared" si="157"/>
        <v xml:space="preserve"> </v>
      </c>
      <c r="FI145" s="1234" t="str">
        <f t="shared" si="127"/>
        <v xml:space="preserve"> </v>
      </c>
      <c r="FJ145" s="1234" t="str">
        <f t="shared" si="158"/>
        <v xml:space="preserve"> </v>
      </c>
      <c r="FK145" s="1234">
        <f t="shared" si="129"/>
        <v>0</v>
      </c>
      <c r="FL145" s="1227"/>
      <c r="FM145" s="1234" t="str">
        <f t="shared" si="130"/>
        <v xml:space="preserve"> </v>
      </c>
      <c r="FN145" s="1234" t="str">
        <f t="shared" si="131"/>
        <v xml:space="preserve"> </v>
      </c>
      <c r="FO145" s="1234" t="str">
        <f t="shared" si="159"/>
        <v xml:space="preserve"> </v>
      </c>
      <c r="FP145" s="1234" t="str">
        <f t="shared" si="160"/>
        <v xml:space="preserve"> </v>
      </c>
      <c r="FQ145" s="1234" t="str">
        <f t="shared" si="132"/>
        <v xml:space="preserve"> </v>
      </c>
      <c r="FR145" s="1234" t="str">
        <f t="shared" si="161"/>
        <v xml:space="preserve"> </v>
      </c>
      <c r="FS145" s="1234">
        <f t="shared" si="167"/>
        <v>0</v>
      </c>
      <c r="FT145" s="1227"/>
      <c r="FU145" s="1234" t="str">
        <f t="shared" si="162"/>
        <v xml:space="preserve"> </v>
      </c>
      <c r="FV145" s="1234" t="str">
        <f t="shared" si="163"/>
        <v xml:space="preserve"> </v>
      </c>
      <c r="FW145" s="1234" t="str">
        <f t="shared" si="164"/>
        <v xml:space="preserve"> </v>
      </c>
      <c r="FX145" s="1234" t="str">
        <f t="shared" si="133"/>
        <v xml:space="preserve"> </v>
      </c>
      <c r="FY145" s="1234" t="str">
        <f t="shared" si="134"/>
        <v xml:space="preserve"> </v>
      </c>
      <c r="FZ145" s="1234" t="str">
        <f t="shared" si="165"/>
        <v xml:space="preserve"> </v>
      </c>
      <c r="GA145" s="1234">
        <f t="shared" si="135"/>
        <v>0</v>
      </c>
      <c r="GB145" s="1227"/>
      <c r="GC145" s="1234" t="str">
        <f t="shared" si="136"/>
        <v xml:space="preserve"> </v>
      </c>
      <c r="GD145" s="1234" t="str">
        <f t="shared" si="137"/>
        <v xml:space="preserve"> </v>
      </c>
      <c r="GE145" s="1234" t="str">
        <f t="shared" si="138"/>
        <v xml:space="preserve"> </v>
      </c>
      <c r="GF145" s="1234" t="str">
        <f t="shared" si="139"/>
        <v xml:space="preserve"> </v>
      </c>
      <c r="GG145" s="1234" t="str">
        <f t="shared" si="140"/>
        <v xml:space="preserve"> </v>
      </c>
      <c r="GH145" s="1234" t="str">
        <f t="shared" si="141"/>
        <v xml:space="preserve"> </v>
      </c>
      <c r="GI145" s="1234" t="str">
        <f t="shared" si="142"/>
        <v xml:space="preserve"> </v>
      </c>
      <c r="GJ145" s="1234" t="str">
        <f t="shared" si="143"/>
        <v xml:space="preserve"> </v>
      </c>
      <c r="GK145" s="1234" t="str">
        <f t="shared" si="144"/>
        <v xml:space="preserve"> </v>
      </c>
      <c r="GL145" s="1234" t="str">
        <f t="shared" si="145"/>
        <v xml:space="preserve"> </v>
      </c>
      <c r="GM145" s="1234" t="str">
        <f t="shared" si="146"/>
        <v xml:space="preserve"> </v>
      </c>
      <c r="GN145" s="1234">
        <f t="shared" si="147"/>
        <v>0</v>
      </c>
    </row>
    <row r="146" spans="1:196" s="100" customFormat="1" ht="27" customHeight="1" thickTop="1" thickBot="1">
      <c r="A146" s="1208">
        <f>【A票】【D票】!$D$10</f>
        <v>0</v>
      </c>
      <c r="B146" s="1212">
        <f>【A票】【D票】!$H$10</f>
        <v>0</v>
      </c>
      <c r="C146" s="1213" t="str">
        <f>【A票】【D票】!$K$10</f>
        <v xml:space="preserve"> </v>
      </c>
      <c r="D146" s="1214">
        <f t="shared" si="98"/>
        <v>55</v>
      </c>
      <c r="E146" s="914"/>
      <c r="F146" s="467"/>
      <c r="G146" s="469"/>
      <c r="H146" s="224" t="str">
        <f t="shared" si="62"/>
        <v xml:space="preserve"> </v>
      </c>
      <c r="I146" s="704"/>
      <c r="J146" s="117"/>
      <c r="K146" s="117"/>
      <c r="L146" s="117"/>
      <c r="M146" s="117"/>
      <c r="N146" s="117"/>
      <c r="O146" s="117"/>
      <c r="P146" s="117"/>
      <c r="Q146" s="117"/>
      <c r="R146" s="117"/>
      <c r="S146" s="117"/>
      <c r="T146" s="254"/>
      <c r="U146" s="646"/>
      <c r="V146" s="646"/>
      <c r="W146" s="114"/>
      <c r="X146" s="254"/>
      <c r="Y146" s="224" t="str">
        <f t="shared" si="63"/>
        <v xml:space="preserve"> </v>
      </c>
      <c r="Z146" s="579"/>
      <c r="AA146" s="704"/>
      <c r="AB146" s="119"/>
      <c r="AC146" s="224" t="str">
        <f t="shared" si="114"/>
        <v xml:space="preserve"> </v>
      </c>
      <c r="AD146" s="115"/>
      <c r="AE146" s="253"/>
      <c r="AF146" s="704"/>
      <c r="AG146" s="727"/>
      <c r="AH146" s="727"/>
      <c r="AI146" s="727"/>
      <c r="AJ146" s="727"/>
      <c r="AK146" s="591"/>
      <c r="AL146" s="727"/>
      <c r="AM146" s="727"/>
      <c r="AN146" s="727"/>
      <c r="AO146" s="727"/>
      <c r="AP146" s="727"/>
      <c r="AQ146" s="727"/>
      <c r="AR146" s="727"/>
      <c r="AS146" s="727"/>
      <c r="AT146" s="727"/>
      <c r="AU146" s="727"/>
      <c r="AV146" s="727"/>
      <c r="AW146" s="727"/>
      <c r="AX146" s="727"/>
      <c r="AY146" s="727"/>
      <c r="AZ146" s="727"/>
      <c r="BA146" s="727"/>
      <c r="BB146" s="727"/>
      <c r="BC146" s="821"/>
      <c r="BD146" s="727"/>
      <c r="BE146" s="727"/>
      <c r="BF146" s="727"/>
      <c r="BG146" s="727"/>
      <c r="BH146" s="727"/>
      <c r="BI146" s="727"/>
      <c r="BJ146" s="727"/>
      <c r="BK146" s="727"/>
      <c r="BL146" s="821"/>
      <c r="BM146" s="727"/>
      <c r="BN146" s="727"/>
      <c r="BO146" s="727"/>
      <c r="BP146" s="727"/>
      <c r="BQ146" s="727"/>
      <c r="BR146" s="821"/>
      <c r="BS146" s="727"/>
      <c r="BT146" s="727"/>
      <c r="BU146" s="727"/>
      <c r="BV146" s="591"/>
      <c r="BW146" s="224" t="str">
        <f t="shared" si="115"/>
        <v xml:space="preserve"> </v>
      </c>
      <c r="BX146" s="471">
        <f t="shared" si="168"/>
        <v>55</v>
      </c>
      <c r="BY146" s="117"/>
      <c r="BZ146" s="117"/>
      <c r="CA146" s="117"/>
      <c r="CB146" s="117"/>
      <c r="CC146" s="117"/>
      <c r="CD146" s="461"/>
      <c r="CE146" s="236"/>
      <c r="CF146" s="224" t="str">
        <f t="shared" si="66"/>
        <v xml:space="preserve"> </v>
      </c>
      <c r="CG146" s="116"/>
      <c r="CH146" s="117"/>
      <c r="CI146" s="117"/>
      <c r="CJ146" s="117"/>
      <c r="CK146" s="472"/>
      <c r="CL146" s="472"/>
      <c r="CM146" s="472"/>
      <c r="CN146" s="472"/>
      <c r="CO146" s="117"/>
      <c r="CP146" s="253"/>
      <c r="CQ146" s="120"/>
      <c r="CR146" s="224" t="str" cm="1">
        <f t="array" ref="CR146">IF(AND(SUM(COUNTIF(CG146:CM146,{"*不明*","*その他*"})+COUNTIF(CO146:CP146,{"*不明*","*その他*"}))&gt;0,CQ146=""),"その他・不明の場合,10)具体的内容、理由を記入",IF(OR(AND(CI146=CI$65,COUNTA(CJ146:CM146)&lt;4),AND(OR(CI146=CI$63,CI146=CI$64,CI146=CI$66,CI146=CI$67,CI146=CI$68,CI146=""),COUNTA(CJ146:CM146)&gt;0)),"3)介護保険認定済→要介護度、認知症自立度、寝たきり度、介護保険サービス記入",IF(OR(AND(OR(CM146=CM$63,CM146=CM$64),CN146=""),AND(OR(CM146=CM$65,CM146=CM$66),CN146&lt;&gt;"")),"7)介護保険サービス受けている/過去受けていた→具体的内容記入"," ")))</f>
        <v xml:space="preserve"> </v>
      </c>
      <c r="CS146" s="224" t="str">
        <f t="shared" si="116"/>
        <v xml:space="preserve"> </v>
      </c>
      <c r="CT146" s="116"/>
      <c r="CU146" s="253"/>
      <c r="CV146" s="117"/>
      <c r="CW146" s="117"/>
      <c r="CX146" s="253"/>
      <c r="CY146" s="117"/>
      <c r="CZ146" s="117"/>
      <c r="DA146" s="253"/>
      <c r="DB146" s="117"/>
      <c r="DC146" s="224" t="str">
        <f t="shared" si="100"/>
        <v xml:space="preserve"> </v>
      </c>
      <c r="DD146" s="224" t="str">
        <f t="shared" si="101"/>
        <v xml:space="preserve"> </v>
      </c>
      <c r="DE146" s="224" t="str">
        <f t="shared" si="117"/>
        <v xml:space="preserve"> </v>
      </c>
      <c r="DF146" s="121"/>
      <c r="DG146" s="114"/>
      <c r="DH146" s="704"/>
      <c r="DI146" s="119"/>
      <c r="DJ146" s="187"/>
      <c r="DK146" s="254"/>
      <c r="DL146" s="224" t="str">
        <f t="shared" si="118"/>
        <v xml:space="preserve"> </v>
      </c>
      <c r="DM146" s="224" t="str">
        <f t="shared" si="119"/>
        <v xml:space="preserve"> </v>
      </c>
      <c r="DN146" s="474"/>
      <c r="DO146" s="117"/>
      <c r="DP146" s="117"/>
      <c r="DQ146" s="117"/>
      <c r="DR146" s="117"/>
      <c r="DS146" s="117"/>
      <c r="DT146" s="254"/>
      <c r="DU146" s="476"/>
      <c r="DV146" s="224" t="str">
        <f t="shared" si="120"/>
        <v xml:space="preserve"> </v>
      </c>
      <c r="DW146" s="115"/>
      <c r="DX146" s="470"/>
      <c r="DY146" s="117"/>
      <c r="DZ146" s="704"/>
      <c r="EA146" s="224" t="str">
        <f t="shared" si="121"/>
        <v xml:space="preserve"> </v>
      </c>
      <c r="EB146" s="906"/>
      <c r="EC146" s="904"/>
      <c r="ED146" s="904"/>
      <c r="EE146" s="904"/>
      <c r="EF146" s="904"/>
      <c r="EG146" s="904"/>
      <c r="EH146" s="904"/>
      <c r="EI146" s="904"/>
      <c r="EJ146" s="904"/>
      <c r="EK146" s="905"/>
      <c r="EL146" s="80"/>
      <c r="EM146" s="224" t="str">
        <f t="shared" si="102"/>
        <v xml:space="preserve"> </v>
      </c>
      <c r="EN146" s="224" t="str">
        <f t="shared" si="122"/>
        <v xml:space="preserve"> </v>
      </c>
      <c r="EO146" s="115"/>
      <c r="EP146" s="1050"/>
      <c r="EQ146" s="253"/>
      <c r="ER146" s="117"/>
      <c r="ES146" s="1258">
        <f t="shared" si="169"/>
        <v>55</v>
      </c>
      <c r="ET146" s="224" t="str">
        <f t="shared" si="104"/>
        <v xml:space="preserve"> </v>
      </c>
      <c r="EU146" s="477" t="str">
        <f t="shared" si="105"/>
        <v/>
      </c>
      <c r="EV146" s="1334" t="str">
        <f t="shared" si="76"/>
        <v xml:space="preserve"> </v>
      </c>
      <c r="EW146" s="1332" t="str">
        <f t="shared" si="166"/>
        <v/>
      </c>
      <c r="EX146" s="1275" t="str">
        <f t="shared" si="148"/>
        <v/>
      </c>
      <c r="EY146" s="1275" t="str">
        <f t="shared" si="149"/>
        <v/>
      </c>
      <c r="EZ146" s="1275" t="str">
        <f t="shared" si="150"/>
        <v/>
      </c>
      <c r="FA146" s="1275" t="str">
        <f t="shared" si="151"/>
        <v/>
      </c>
      <c r="FB146" s="1275" t="str">
        <f t="shared" si="152"/>
        <v/>
      </c>
      <c r="FC146" s="1333" t="str">
        <f t="shared" si="153"/>
        <v/>
      </c>
      <c r="FE146" s="1234" t="str">
        <f t="shared" si="154"/>
        <v xml:space="preserve"> </v>
      </c>
      <c r="FF146" s="1234" t="str">
        <f t="shared" si="155"/>
        <v xml:space="preserve"> </v>
      </c>
      <c r="FG146" s="1234" t="str">
        <f t="shared" si="156"/>
        <v xml:space="preserve"> </v>
      </c>
      <c r="FH146" s="1234" t="str">
        <f t="shared" si="157"/>
        <v xml:space="preserve"> </v>
      </c>
      <c r="FI146" s="1234" t="str">
        <f t="shared" si="127"/>
        <v xml:space="preserve"> </v>
      </c>
      <c r="FJ146" s="1234" t="str">
        <f t="shared" si="158"/>
        <v xml:space="preserve"> </v>
      </c>
      <c r="FK146" s="1234">
        <f t="shared" si="129"/>
        <v>0</v>
      </c>
      <c r="FL146" s="1227"/>
      <c r="FM146" s="1234" t="str">
        <f t="shared" si="130"/>
        <v xml:space="preserve"> </v>
      </c>
      <c r="FN146" s="1234" t="str">
        <f t="shared" si="131"/>
        <v xml:space="preserve"> </v>
      </c>
      <c r="FO146" s="1234" t="str">
        <f t="shared" si="159"/>
        <v xml:space="preserve"> </v>
      </c>
      <c r="FP146" s="1234" t="str">
        <f t="shared" si="160"/>
        <v xml:space="preserve"> </v>
      </c>
      <c r="FQ146" s="1234" t="str">
        <f t="shared" si="132"/>
        <v xml:space="preserve"> </v>
      </c>
      <c r="FR146" s="1234" t="str">
        <f t="shared" si="161"/>
        <v xml:space="preserve"> </v>
      </c>
      <c r="FS146" s="1234">
        <f t="shared" si="167"/>
        <v>0</v>
      </c>
      <c r="FT146" s="1227"/>
      <c r="FU146" s="1234" t="str">
        <f t="shared" si="162"/>
        <v xml:space="preserve"> </v>
      </c>
      <c r="FV146" s="1234" t="str">
        <f t="shared" si="163"/>
        <v xml:space="preserve"> </v>
      </c>
      <c r="FW146" s="1234" t="str">
        <f t="shared" si="164"/>
        <v xml:space="preserve"> </v>
      </c>
      <c r="FX146" s="1234" t="str">
        <f t="shared" si="133"/>
        <v xml:space="preserve"> </v>
      </c>
      <c r="FY146" s="1234" t="str">
        <f t="shared" si="134"/>
        <v xml:space="preserve"> </v>
      </c>
      <c r="FZ146" s="1234" t="str">
        <f t="shared" si="165"/>
        <v xml:space="preserve"> </v>
      </c>
      <c r="GA146" s="1234">
        <f t="shared" si="135"/>
        <v>0</v>
      </c>
      <c r="GB146" s="1227"/>
      <c r="GC146" s="1234" t="str">
        <f t="shared" si="136"/>
        <v xml:space="preserve"> </v>
      </c>
      <c r="GD146" s="1234" t="str">
        <f t="shared" si="137"/>
        <v xml:space="preserve"> </v>
      </c>
      <c r="GE146" s="1234" t="str">
        <f t="shared" si="138"/>
        <v xml:space="preserve"> </v>
      </c>
      <c r="GF146" s="1234" t="str">
        <f t="shared" si="139"/>
        <v xml:space="preserve"> </v>
      </c>
      <c r="GG146" s="1234" t="str">
        <f t="shared" si="140"/>
        <v xml:space="preserve"> </v>
      </c>
      <c r="GH146" s="1234" t="str">
        <f t="shared" si="141"/>
        <v xml:space="preserve"> </v>
      </c>
      <c r="GI146" s="1234" t="str">
        <f t="shared" si="142"/>
        <v xml:space="preserve"> </v>
      </c>
      <c r="GJ146" s="1234" t="str">
        <f t="shared" si="143"/>
        <v xml:space="preserve"> </v>
      </c>
      <c r="GK146" s="1234" t="str">
        <f t="shared" si="144"/>
        <v xml:space="preserve"> </v>
      </c>
      <c r="GL146" s="1234" t="str">
        <f t="shared" si="145"/>
        <v xml:space="preserve"> </v>
      </c>
      <c r="GM146" s="1234" t="str">
        <f t="shared" si="146"/>
        <v xml:space="preserve"> </v>
      </c>
      <c r="GN146" s="1234">
        <f t="shared" si="147"/>
        <v>0</v>
      </c>
    </row>
    <row r="147" spans="1:196" s="100" customFormat="1" ht="27" customHeight="1" thickTop="1" thickBot="1">
      <c r="A147" s="1208">
        <f>【A票】【D票】!$D$10</f>
        <v>0</v>
      </c>
      <c r="B147" s="1212">
        <f>【A票】【D票】!$H$10</f>
        <v>0</v>
      </c>
      <c r="C147" s="1213" t="str">
        <f>【A票】【D票】!$K$10</f>
        <v xml:space="preserve"> </v>
      </c>
      <c r="D147" s="1214">
        <f t="shared" si="98"/>
        <v>56</v>
      </c>
      <c r="E147" s="914"/>
      <c r="F147" s="467"/>
      <c r="G147" s="469"/>
      <c r="H147" s="224" t="str">
        <f t="shared" si="62"/>
        <v xml:space="preserve"> </v>
      </c>
      <c r="I147" s="704"/>
      <c r="J147" s="117"/>
      <c r="K147" s="117"/>
      <c r="L147" s="117"/>
      <c r="M147" s="117"/>
      <c r="N147" s="117"/>
      <c r="O147" s="117"/>
      <c r="P147" s="117"/>
      <c r="Q147" s="117"/>
      <c r="R147" s="117"/>
      <c r="S147" s="117"/>
      <c r="T147" s="254"/>
      <c r="U147" s="646"/>
      <c r="V147" s="646"/>
      <c r="W147" s="114"/>
      <c r="X147" s="254"/>
      <c r="Y147" s="224" t="str">
        <f t="shared" si="63"/>
        <v xml:space="preserve"> </v>
      </c>
      <c r="Z147" s="579"/>
      <c r="AA147" s="704"/>
      <c r="AB147" s="119"/>
      <c r="AC147" s="224" t="str">
        <f t="shared" si="114"/>
        <v xml:space="preserve"> </v>
      </c>
      <c r="AD147" s="115"/>
      <c r="AE147" s="253"/>
      <c r="AF147" s="704"/>
      <c r="AG147" s="727"/>
      <c r="AH147" s="727"/>
      <c r="AI147" s="727"/>
      <c r="AJ147" s="727"/>
      <c r="AK147" s="591"/>
      <c r="AL147" s="727"/>
      <c r="AM147" s="727"/>
      <c r="AN147" s="727"/>
      <c r="AO147" s="727"/>
      <c r="AP147" s="727"/>
      <c r="AQ147" s="727"/>
      <c r="AR147" s="727"/>
      <c r="AS147" s="727"/>
      <c r="AT147" s="727"/>
      <c r="AU147" s="727"/>
      <c r="AV147" s="727"/>
      <c r="AW147" s="727"/>
      <c r="AX147" s="727"/>
      <c r="AY147" s="727"/>
      <c r="AZ147" s="727"/>
      <c r="BA147" s="727"/>
      <c r="BB147" s="727"/>
      <c r="BC147" s="821"/>
      <c r="BD147" s="727"/>
      <c r="BE147" s="727"/>
      <c r="BF147" s="727"/>
      <c r="BG147" s="727"/>
      <c r="BH147" s="727"/>
      <c r="BI147" s="727"/>
      <c r="BJ147" s="727"/>
      <c r="BK147" s="727"/>
      <c r="BL147" s="821"/>
      <c r="BM147" s="727"/>
      <c r="BN147" s="727"/>
      <c r="BO147" s="727"/>
      <c r="BP147" s="727"/>
      <c r="BQ147" s="727"/>
      <c r="BR147" s="821"/>
      <c r="BS147" s="727"/>
      <c r="BT147" s="727"/>
      <c r="BU147" s="727"/>
      <c r="BV147" s="591"/>
      <c r="BW147" s="224" t="str">
        <f t="shared" si="115"/>
        <v xml:space="preserve"> </v>
      </c>
      <c r="BX147" s="471">
        <f t="shared" si="168"/>
        <v>56</v>
      </c>
      <c r="BY147" s="117"/>
      <c r="BZ147" s="117"/>
      <c r="CA147" s="117"/>
      <c r="CB147" s="117"/>
      <c r="CC147" s="117"/>
      <c r="CD147" s="461"/>
      <c r="CE147" s="236"/>
      <c r="CF147" s="224" t="str">
        <f t="shared" si="66"/>
        <v xml:space="preserve"> </v>
      </c>
      <c r="CG147" s="116"/>
      <c r="CH147" s="117"/>
      <c r="CI147" s="117"/>
      <c r="CJ147" s="117"/>
      <c r="CK147" s="472"/>
      <c r="CL147" s="472"/>
      <c r="CM147" s="472"/>
      <c r="CN147" s="472"/>
      <c r="CO147" s="117"/>
      <c r="CP147" s="253"/>
      <c r="CQ147" s="120"/>
      <c r="CR147" s="224" t="str" cm="1">
        <f t="array" ref="CR147">IF(AND(SUM(COUNTIF(CG147:CM147,{"*不明*","*その他*"})+COUNTIF(CO147:CP147,{"*不明*","*その他*"}))&gt;0,CQ147=""),"その他・不明の場合,10)具体的内容、理由を記入",IF(OR(AND(CI147=CI$65,COUNTA(CJ147:CM147)&lt;4),AND(OR(CI147=CI$63,CI147=CI$64,CI147=CI$66,CI147=CI$67,CI147=CI$68,CI147=""),COUNTA(CJ147:CM147)&gt;0)),"3)介護保険認定済→要介護度、認知症自立度、寝たきり度、介護保険サービス記入",IF(OR(AND(OR(CM147=CM$63,CM147=CM$64),CN147=""),AND(OR(CM147=CM$65,CM147=CM$66),CN147&lt;&gt;"")),"7)介護保険サービス受けている/過去受けていた→具体的内容記入"," ")))</f>
        <v xml:space="preserve"> </v>
      </c>
      <c r="CS147" s="224" t="str">
        <f t="shared" si="116"/>
        <v xml:space="preserve"> </v>
      </c>
      <c r="CT147" s="116"/>
      <c r="CU147" s="253"/>
      <c r="CV147" s="117"/>
      <c r="CW147" s="117"/>
      <c r="CX147" s="253"/>
      <c r="CY147" s="117"/>
      <c r="CZ147" s="117"/>
      <c r="DA147" s="253"/>
      <c r="DB147" s="117"/>
      <c r="DC147" s="224" t="str">
        <f t="shared" si="100"/>
        <v xml:space="preserve"> </v>
      </c>
      <c r="DD147" s="224" t="str">
        <f t="shared" si="101"/>
        <v xml:space="preserve"> </v>
      </c>
      <c r="DE147" s="224" t="str">
        <f t="shared" si="117"/>
        <v xml:space="preserve"> </v>
      </c>
      <c r="DF147" s="121"/>
      <c r="DG147" s="114"/>
      <c r="DH147" s="704"/>
      <c r="DI147" s="119"/>
      <c r="DJ147" s="187"/>
      <c r="DK147" s="254"/>
      <c r="DL147" s="224" t="str">
        <f t="shared" si="118"/>
        <v xml:space="preserve"> </v>
      </c>
      <c r="DM147" s="224" t="str">
        <f t="shared" si="119"/>
        <v xml:space="preserve"> </v>
      </c>
      <c r="DN147" s="474"/>
      <c r="DO147" s="117"/>
      <c r="DP147" s="117"/>
      <c r="DQ147" s="117"/>
      <c r="DR147" s="117"/>
      <c r="DS147" s="117"/>
      <c r="DT147" s="254"/>
      <c r="DU147" s="476"/>
      <c r="DV147" s="224" t="str">
        <f t="shared" si="120"/>
        <v xml:space="preserve"> </v>
      </c>
      <c r="DW147" s="115"/>
      <c r="DX147" s="470"/>
      <c r="DY147" s="117"/>
      <c r="DZ147" s="704"/>
      <c r="EA147" s="224" t="str">
        <f t="shared" si="121"/>
        <v xml:space="preserve"> </v>
      </c>
      <c r="EB147" s="906"/>
      <c r="EC147" s="904"/>
      <c r="ED147" s="904"/>
      <c r="EE147" s="904"/>
      <c r="EF147" s="904"/>
      <c r="EG147" s="904"/>
      <c r="EH147" s="904"/>
      <c r="EI147" s="904"/>
      <c r="EJ147" s="904"/>
      <c r="EK147" s="905"/>
      <c r="EL147" s="80"/>
      <c r="EM147" s="224" t="str">
        <f t="shared" si="102"/>
        <v xml:space="preserve"> </v>
      </c>
      <c r="EN147" s="224" t="str">
        <f t="shared" si="122"/>
        <v xml:space="preserve"> </v>
      </c>
      <c r="EO147" s="115"/>
      <c r="EP147" s="1050"/>
      <c r="EQ147" s="253"/>
      <c r="ER147" s="117"/>
      <c r="ES147" s="1258">
        <f t="shared" si="169"/>
        <v>56</v>
      </c>
      <c r="ET147" s="224" t="str">
        <f t="shared" si="104"/>
        <v xml:space="preserve"> </v>
      </c>
      <c r="EU147" s="477" t="str">
        <f t="shared" si="105"/>
        <v/>
      </c>
      <c r="EV147" s="1334" t="str">
        <f t="shared" si="76"/>
        <v xml:space="preserve"> </v>
      </c>
      <c r="EW147" s="1332" t="str">
        <f t="shared" si="166"/>
        <v/>
      </c>
      <c r="EX147" s="1275" t="str">
        <f t="shared" si="148"/>
        <v/>
      </c>
      <c r="EY147" s="1275" t="str">
        <f t="shared" si="149"/>
        <v/>
      </c>
      <c r="EZ147" s="1275" t="str">
        <f t="shared" si="150"/>
        <v/>
      </c>
      <c r="FA147" s="1275" t="str">
        <f t="shared" si="151"/>
        <v/>
      </c>
      <c r="FB147" s="1275" t="str">
        <f t="shared" si="152"/>
        <v/>
      </c>
      <c r="FC147" s="1333" t="str">
        <f t="shared" si="153"/>
        <v/>
      </c>
      <c r="FE147" s="1234" t="str">
        <f t="shared" si="154"/>
        <v xml:space="preserve"> </v>
      </c>
      <c r="FF147" s="1234" t="str">
        <f t="shared" si="155"/>
        <v xml:space="preserve"> </v>
      </c>
      <c r="FG147" s="1234" t="str">
        <f t="shared" si="156"/>
        <v xml:space="preserve"> </v>
      </c>
      <c r="FH147" s="1234" t="str">
        <f t="shared" si="157"/>
        <v xml:space="preserve"> </v>
      </c>
      <c r="FI147" s="1234" t="str">
        <f t="shared" si="127"/>
        <v xml:space="preserve"> </v>
      </c>
      <c r="FJ147" s="1234" t="str">
        <f t="shared" si="158"/>
        <v xml:space="preserve"> </v>
      </c>
      <c r="FK147" s="1234">
        <f t="shared" si="129"/>
        <v>0</v>
      </c>
      <c r="FL147" s="1227"/>
      <c r="FM147" s="1234" t="str">
        <f t="shared" si="130"/>
        <v xml:space="preserve"> </v>
      </c>
      <c r="FN147" s="1234" t="str">
        <f t="shared" si="131"/>
        <v xml:space="preserve"> </v>
      </c>
      <c r="FO147" s="1234" t="str">
        <f t="shared" si="159"/>
        <v xml:space="preserve"> </v>
      </c>
      <c r="FP147" s="1234" t="str">
        <f t="shared" si="160"/>
        <v xml:space="preserve"> </v>
      </c>
      <c r="FQ147" s="1234" t="str">
        <f t="shared" si="132"/>
        <v xml:space="preserve"> </v>
      </c>
      <c r="FR147" s="1234" t="str">
        <f t="shared" si="161"/>
        <v xml:space="preserve"> </v>
      </c>
      <c r="FS147" s="1234">
        <f t="shared" si="167"/>
        <v>0</v>
      </c>
      <c r="FT147" s="1227"/>
      <c r="FU147" s="1234" t="str">
        <f t="shared" si="162"/>
        <v xml:space="preserve"> </v>
      </c>
      <c r="FV147" s="1234" t="str">
        <f t="shared" si="163"/>
        <v xml:space="preserve"> </v>
      </c>
      <c r="FW147" s="1234" t="str">
        <f t="shared" si="164"/>
        <v xml:space="preserve"> </v>
      </c>
      <c r="FX147" s="1234" t="str">
        <f t="shared" si="133"/>
        <v xml:space="preserve"> </v>
      </c>
      <c r="FY147" s="1234" t="str">
        <f t="shared" si="134"/>
        <v xml:space="preserve"> </v>
      </c>
      <c r="FZ147" s="1234" t="str">
        <f t="shared" si="165"/>
        <v xml:space="preserve"> </v>
      </c>
      <c r="GA147" s="1234">
        <f t="shared" si="135"/>
        <v>0</v>
      </c>
      <c r="GB147" s="1227"/>
      <c r="GC147" s="1234" t="str">
        <f t="shared" si="136"/>
        <v xml:space="preserve"> </v>
      </c>
      <c r="GD147" s="1234" t="str">
        <f t="shared" si="137"/>
        <v xml:space="preserve"> </v>
      </c>
      <c r="GE147" s="1234" t="str">
        <f t="shared" si="138"/>
        <v xml:space="preserve"> </v>
      </c>
      <c r="GF147" s="1234" t="str">
        <f t="shared" si="139"/>
        <v xml:space="preserve"> </v>
      </c>
      <c r="GG147" s="1234" t="str">
        <f t="shared" si="140"/>
        <v xml:space="preserve"> </v>
      </c>
      <c r="GH147" s="1234" t="str">
        <f t="shared" si="141"/>
        <v xml:space="preserve"> </v>
      </c>
      <c r="GI147" s="1234" t="str">
        <f t="shared" si="142"/>
        <v xml:space="preserve"> </v>
      </c>
      <c r="GJ147" s="1234" t="str">
        <f t="shared" si="143"/>
        <v xml:space="preserve"> </v>
      </c>
      <c r="GK147" s="1234" t="str">
        <f t="shared" si="144"/>
        <v xml:space="preserve"> </v>
      </c>
      <c r="GL147" s="1234" t="str">
        <f t="shared" si="145"/>
        <v xml:space="preserve"> </v>
      </c>
      <c r="GM147" s="1234" t="str">
        <f t="shared" si="146"/>
        <v xml:space="preserve"> </v>
      </c>
      <c r="GN147" s="1234">
        <f t="shared" si="147"/>
        <v>0</v>
      </c>
    </row>
    <row r="148" spans="1:196" s="100" customFormat="1" ht="27" customHeight="1" thickTop="1" thickBot="1">
      <c r="A148" s="1208">
        <f>【A票】【D票】!$D$10</f>
        <v>0</v>
      </c>
      <c r="B148" s="1212">
        <f>【A票】【D票】!$H$10</f>
        <v>0</v>
      </c>
      <c r="C148" s="1213" t="str">
        <f>【A票】【D票】!$K$10</f>
        <v xml:space="preserve"> </v>
      </c>
      <c r="D148" s="1214">
        <f t="shared" si="98"/>
        <v>57</v>
      </c>
      <c r="E148" s="914"/>
      <c r="F148" s="467"/>
      <c r="G148" s="469"/>
      <c r="H148" s="224" t="str">
        <f t="shared" si="62"/>
        <v xml:space="preserve"> </v>
      </c>
      <c r="I148" s="704"/>
      <c r="J148" s="117"/>
      <c r="K148" s="117"/>
      <c r="L148" s="117"/>
      <c r="M148" s="117"/>
      <c r="N148" s="117"/>
      <c r="O148" s="117"/>
      <c r="P148" s="117"/>
      <c r="Q148" s="117"/>
      <c r="R148" s="117"/>
      <c r="S148" s="117"/>
      <c r="T148" s="254"/>
      <c r="U148" s="646"/>
      <c r="V148" s="646"/>
      <c r="W148" s="114"/>
      <c r="X148" s="254"/>
      <c r="Y148" s="224" t="str">
        <f t="shared" si="63"/>
        <v xml:space="preserve"> </v>
      </c>
      <c r="Z148" s="579"/>
      <c r="AA148" s="704"/>
      <c r="AB148" s="119"/>
      <c r="AC148" s="224" t="str">
        <f t="shared" si="114"/>
        <v xml:space="preserve"> </v>
      </c>
      <c r="AD148" s="115"/>
      <c r="AE148" s="253"/>
      <c r="AF148" s="704"/>
      <c r="AG148" s="727"/>
      <c r="AH148" s="727"/>
      <c r="AI148" s="727"/>
      <c r="AJ148" s="727"/>
      <c r="AK148" s="591"/>
      <c r="AL148" s="727"/>
      <c r="AM148" s="727"/>
      <c r="AN148" s="727"/>
      <c r="AO148" s="727"/>
      <c r="AP148" s="727"/>
      <c r="AQ148" s="727"/>
      <c r="AR148" s="727"/>
      <c r="AS148" s="727"/>
      <c r="AT148" s="727"/>
      <c r="AU148" s="727"/>
      <c r="AV148" s="727"/>
      <c r="AW148" s="727"/>
      <c r="AX148" s="727"/>
      <c r="AY148" s="727"/>
      <c r="AZ148" s="727"/>
      <c r="BA148" s="727"/>
      <c r="BB148" s="727"/>
      <c r="BC148" s="821"/>
      <c r="BD148" s="727"/>
      <c r="BE148" s="727"/>
      <c r="BF148" s="727"/>
      <c r="BG148" s="727"/>
      <c r="BH148" s="727"/>
      <c r="BI148" s="727"/>
      <c r="BJ148" s="727"/>
      <c r="BK148" s="727"/>
      <c r="BL148" s="821"/>
      <c r="BM148" s="727"/>
      <c r="BN148" s="727"/>
      <c r="BO148" s="727"/>
      <c r="BP148" s="727"/>
      <c r="BQ148" s="727"/>
      <c r="BR148" s="821"/>
      <c r="BS148" s="727"/>
      <c r="BT148" s="727"/>
      <c r="BU148" s="727"/>
      <c r="BV148" s="591"/>
      <c r="BW148" s="224" t="str">
        <f t="shared" si="115"/>
        <v xml:space="preserve"> </v>
      </c>
      <c r="BX148" s="471">
        <f t="shared" si="168"/>
        <v>57</v>
      </c>
      <c r="BY148" s="117"/>
      <c r="BZ148" s="117"/>
      <c r="CA148" s="117"/>
      <c r="CB148" s="117"/>
      <c r="CC148" s="117"/>
      <c r="CD148" s="461"/>
      <c r="CE148" s="236"/>
      <c r="CF148" s="224" t="str">
        <f t="shared" si="66"/>
        <v xml:space="preserve"> </v>
      </c>
      <c r="CG148" s="116"/>
      <c r="CH148" s="117"/>
      <c r="CI148" s="117"/>
      <c r="CJ148" s="117"/>
      <c r="CK148" s="472"/>
      <c r="CL148" s="472"/>
      <c r="CM148" s="472"/>
      <c r="CN148" s="472"/>
      <c r="CO148" s="117"/>
      <c r="CP148" s="253"/>
      <c r="CQ148" s="120"/>
      <c r="CR148" s="224" t="str" cm="1">
        <f t="array" ref="CR148">IF(AND(SUM(COUNTIF(CG148:CM148,{"*不明*","*その他*"})+COUNTIF(CO148:CP148,{"*不明*","*その他*"}))&gt;0,CQ148=""),"その他・不明の場合,10)具体的内容、理由を記入",IF(OR(AND(CI148=CI$65,COUNTA(CJ148:CM148)&lt;4),AND(OR(CI148=CI$63,CI148=CI$64,CI148=CI$66,CI148=CI$67,CI148=CI$68,CI148=""),COUNTA(CJ148:CM148)&gt;0)),"3)介護保険認定済→要介護度、認知症自立度、寝たきり度、介護保険サービス記入",IF(OR(AND(OR(CM148=CM$63,CM148=CM$64),CN148=""),AND(OR(CM148=CM$65,CM148=CM$66),CN148&lt;&gt;"")),"7)介護保険サービス受けている/過去受けていた→具体的内容記入"," ")))</f>
        <v xml:space="preserve"> </v>
      </c>
      <c r="CS148" s="224" t="str">
        <f t="shared" si="116"/>
        <v xml:space="preserve"> </v>
      </c>
      <c r="CT148" s="116"/>
      <c r="CU148" s="253"/>
      <c r="CV148" s="117"/>
      <c r="CW148" s="117"/>
      <c r="CX148" s="253"/>
      <c r="CY148" s="117"/>
      <c r="CZ148" s="117"/>
      <c r="DA148" s="253"/>
      <c r="DB148" s="117"/>
      <c r="DC148" s="224" t="str">
        <f t="shared" si="100"/>
        <v xml:space="preserve"> </v>
      </c>
      <c r="DD148" s="224" t="str">
        <f t="shared" si="101"/>
        <v xml:space="preserve"> </v>
      </c>
      <c r="DE148" s="224" t="str">
        <f t="shared" si="117"/>
        <v xml:space="preserve"> </v>
      </c>
      <c r="DF148" s="121"/>
      <c r="DG148" s="114"/>
      <c r="DH148" s="704"/>
      <c r="DI148" s="119"/>
      <c r="DJ148" s="187"/>
      <c r="DK148" s="254"/>
      <c r="DL148" s="224" t="str">
        <f t="shared" si="118"/>
        <v xml:space="preserve"> </v>
      </c>
      <c r="DM148" s="224" t="str">
        <f t="shared" si="119"/>
        <v xml:space="preserve"> </v>
      </c>
      <c r="DN148" s="474"/>
      <c r="DO148" s="117"/>
      <c r="DP148" s="117"/>
      <c r="DQ148" s="117"/>
      <c r="DR148" s="117"/>
      <c r="DS148" s="117"/>
      <c r="DT148" s="254"/>
      <c r="DU148" s="476"/>
      <c r="DV148" s="224" t="str">
        <f t="shared" si="120"/>
        <v xml:space="preserve"> </v>
      </c>
      <c r="DW148" s="115"/>
      <c r="DX148" s="470"/>
      <c r="DY148" s="117"/>
      <c r="DZ148" s="704"/>
      <c r="EA148" s="224" t="str">
        <f t="shared" si="121"/>
        <v xml:space="preserve"> </v>
      </c>
      <c r="EB148" s="906"/>
      <c r="EC148" s="904"/>
      <c r="ED148" s="904"/>
      <c r="EE148" s="904"/>
      <c r="EF148" s="904"/>
      <c r="EG148" s="904"/>
      <c r="EH148" s="904"/>
      <c r="EI148" s="904"/>
      <c r="EJ148" s="904"/>
      <c r="EK148" s="905"/>
      <c r="EL148" s="80"/>
      <c r="EM148" s="224" t="str">
        <f t="shared" si="102"/>
        <v xml:space="preserve"> </v>
      </c>
      <c r="EN148" s="224" t="str">
        <f t="shared" si="122"/>
        <v xml:space="preserve"> </v>
      </c>
      <c r="EO148" s="115"/>
      <c r="EP148" s="1050"/>
      <c r="EQ148" s="253"/>
      <c r="ER148" s="117"/>
      <c r="ES148" s="1258">
        <f t="shared" si="169"/>
        <v>57</v>
      </c>
      <c r="ET148" s="224" t="str">
        <f t="shared" si="104"/>
        <v xml:space="preserve"> </v>
      </c>
      <c r="EU148" s="477" t="str">
        <f t="shared" si="105"/>
        <v/>
      </c>
      <c r="EV148" s="1334" t="str">
        <f t="shared" si="76"/>
        <v xml:space="preserve"> </v>
      </c>
      <c r="EW148" s="1332" t="str">
        <f t="shared" si="166"/>
        <v/>
      </c>
      <c r="EX148" s="1275" t="str">
        <f t="shared" si="148"/>
        <v/>
      </c>
      <c r="EY148" s="1275" t="str">
        <f t="shared" si="149"/>
        <v/>
      </c>
      <c r="EZ148" s="1275" t="str">
        <f t="shared" si="150"/>
        <v/>
      </c>
      <c r="FA148" s="1275" t="str">
        <f t="shared" si="151"/>
        <v/>
      </c>
      <c r="FB148" s="1275" t="str">
        <f t="shared" si="152"/>
        <v/>
      </c>
      <c r="FC148" s="1333" t="str">
        <f t="shared" si="153"/>
        <v/>
      </c>
      <c r="FE148" s="1234" t="str">
        <f t="shared" si="154"/>
        <v xml:space="preserve"> </v>
      </c>
      <c r="FF148" s="1234" t="str">
        <f t="shared" si="155"/>
        <v xml:space="preserve"> </v>
      </c>
      <c r="FG148" s="1234" t="str">
        <f t="shared" si="156"/>
        <v xml:space="preserve"> </v>
      </c>
      <c r="FH148" s="1234" t="str">
        <f t="shared" si="157"/>
        <v xml:space="preserve"> </v>
      </c>
      <c r="FI148" s="1234" t="str">
        <f t="shared" si="127"/>
        <v xml:space="preserve"> </v>
      </c>
      <c r="FJ148" s="1234" t="str">
        <f t="shared" si="158"/>
        <v xml:space="preserve"> </v>
      </c>
      <c r="FK148" s="1234">
        <f t="shared" si="129"/>
        <v>0</v>
      </c>
      <c r="FL148" s="1227"/>
      <c r="FM148" s="1234" t="str">
        <f t="shared" si="130"/>
        <v xml:space="preserve"> </v>
      </c>
      <c r="FN148" s="1234" t="str">
        <f t="shared" si="131"/>
        <v xml:space="preserve"> </v>
      </c>
      <c r="FO148" s="1234" t="str">
        <f t="shared" si="159"/>
        <v xml:space="preserve"> </v>
      </c>
      <c r="FP148" s="1234" t="str">
        <f t="shared" si="160"/>
        <v xml:space="preserve"> </v>
      </c>
      <c r="FQ148" s="1234" t="str">
        <f t="shared" si="132"/>
        <v xml:space="preserve"> </v>
      </c>
      <c r="FR148" s="1234" t="str">
        <f t="shared" si="161"/>
        <v xml:space="preserve"> </v>
      </c>
      <c r="FS148" s="1234">
        <f t="shared" si="167"/>
        <v>0</v>
      </c>
      <c r="FT148" s="1227"/>
      <c r="FU148" s="1234" t="str">
        <f t="shared" si="162"/>
        <v xml:space="preserve"> </v>
      </c>
      <c r="FV148" s="1234" t="str">
        <f t="shared" si="163"/>
        <v xml:space="preserve"> </v>
      </c>
      <c r="FW148" s="1234" t="str">
        <f t="shared" si="164"/>
        <v xml:space="preserve"> </v>
      </c>
      <c r="FX148" s="1234" t="str">
        <f t="shared" si="133"/>
        <v xml:space="preserve"> </v>
      </c>
      <c r="FY148" s="1234" t="str">
        <f t="shared" si="134"/>
        <v xml:space="preserve"> </v>
      </c>
      <c r="FZ148" s="1234" t="str">
        <f t="shared" si="165"/>
        <v xml:space="preserve"> </v>
      </c>
      <c r="GA148" s="1234">
        <f t="shared" si="135"/>
        <v>0</v>
      </c>
      <c r="GB148" s="1227"/>
      <c r="GC148" s="1234" t="str">
        <f t="shared" si="136"/>
        <v xml:space="preserve"> </v>
      </c>
      <c r="GD148" s="1234" t="str">
        <f t="shared" si="137"/>
        <v xml:space="preserve"> </v>
      </c>
      <c r="GE148" s="1234" t="str">
        <f t="shared" si="138"/>
        <v xml:space="preserve"> </v>
      </c>
      <c r="GF148" s="1234" t="str">
        <f t="shared" si="139"/>
        <v xml:space="preserve"> </v>
      </c>
      <c r="GG148" s="1234" t="str">
        <f t="shared" si="140"/>
        <v xml:space="preserve"> </v>
      </c>
      <c r="GH148" s="1234" t="str">
        <f t="shared" si="141"/>
        <v xml:space="preserve"> </v>
      </c>
      <c r="GI148" s="1234" t="str">
        <f t="shared" si="142"/>
        <v xml:space="preserve"> </v>
      </c>
      <c r="GJ148" s="1234" t="str">
        <f t="shared" si="143"/>
        <v xml:space="preserve"> </v>
      </c>
      <c r="GK148" s="1234" t="str">
        <f t="shared" si="144"/>
        <v xml:space="preserve"> </v>
      </c>
      <c r="GL148" s="1234" t="str">
        <f t="shared" si="145"/>
        <v xml:space="preserve"> </v>
      </c>
      <c r="GM148" s="1234" t="str">
        <f t="shared" si="146"/>
        <v xml:space="preserve"> </v>
      </c>
      <c r="GN148" s="1234">
        <f t="shared" si="147"/>
        <v>0</v>
      </c>
    </row>
    <row r="149" spans="1:196" s="100" customFormat="1" ht="27" customHeight="1" thickTop="1" thickBot="1">
      <c r="A149" s="1208">
        <f>【A票】【D票】!$D$10</f>
        <v>0</v>
      </c>
      <c r="B149" s="1212">
        <f>【A票】【D票】!$H$10</f>
        <v>0</v>
      </c>
      <c r="C149" s="1213" t="str">
        <f>【A票】【D票】!$K$10</f>
        <v xml:space="preserve"> </v>
      </c>
      <c r="D149" s="1214">
        <f t="shared" si="98"/>
        <v>58</v>
      </c>
      <c r="E149" s="914"/>
      <c r="F149" s="467"/>
      <c r="G149" s="469"/>
      <c r="H149" s="224" t="str">
        <f t="shared" si="62"/>
        <v xml:space="preserve"> </v>
      </c>
      <c r="I149" s="704"/>
      <c r="J149" s="117"/>
      <c r="K149" s="117"/>
      <c r="L149" s="117"/>
      <c r="M149" s="117"/>
      <c r="N149" s="117"/>
      <c r="O149" s="117"/>
      <c r="P149" s="117"/>
      <c r="Q149" s="117"/>
      <c r="R149" s="117"/>
      <c r="S149" s="117"/>
      <c r="T149" s="254"/>
      <c r="U149" s="646"/>
      <c r="V149" s="646"/>
      <c r="W149" s="114"/>
      <c r="X149" s="254"/>
      <c r="Y149" s="224" t="str">
        <f t="shared" si="63"/>
        <v xml:space="preserve"> </v>
      </c>
      <c r="Z149" s="579"/>
      <c r="AA149" s="704"/>
      <c r="AB149" s="119"/>
      <c r="AC149" s="224" t="str">
        <f t="shared" si="114"/>
        <v xml:space="preserve"> </v>
      </c>
      <c r="AD149" s="115"/>
      <c r="AE149" s="253"/>
      <c r="AF149" s="704"/>
      <c r="AG149" s="727"/>
      <c r="AH149" s="727"/>
      <c r="AI149" s="727"/>
      <c r="AJ149" s="727"/>
      <c r="AK149" s="591"/>
      <c r="AL149" s="727"/>
      <c r="AM149" s="727"/>
      <c r="AN149" s="727"/>
      <c r="AO149" s="727"/>
      <c r="AP149" s="727"/>
      <c r="AQ149" s="727"/>
      <c r="AR149" s="727"/>
      <c r="AS149" s="727"/>
      <c r="AT149" s="727"/>
      <c r="AU149" s="727"/>
      <c r="AV149" s="727"/>
      <c r="AW149" s="727"/>
      <c r="AX149" s="727"/>
      <c r="AY149" s="727"/>
      <c r="AZ149" s="727"/>
      <c r="BA149" s="727"/>
      <c r="BB149" s="727"/>
      <c r="BC149" s="821"/>
      <c r="BD149" s="727"/>
      <c r="BE149" s="727"/>
      <c r="BF149" s="727"/>
      <c r="BG149" s="727"/>
      <c r="BH149" s="727"/>
      <c r="BI149" s="727"/>
      <c r="BJ149" s="727"/>
      <c r="BK149" s="727"/>
      <c r="BL149" s="821"/>
      <c r="BM149" s="727"/>
      <c r="BN149" s="727"/>
      <c r="BO149" s="727"/>
      <c r="BP149" s="727"/>
      <c r="BQ149" s="727"/>
      <c r="BR149" s="821"/>
      <c r="BS149" s="727"/>
      <c r="BT149" s="727"/>
      <c r="BU149" s="727"/>
      <c r="BV149" s="591"/>
      <c r="BW149" s="224" t="str">
        <f t="shared" si="115"/>
        <v xml:space="preserve"> </v>
      </c>
      <c r="BX149" s="471">
        <f t="shared" si="168"/>
        <v>58</v>
      </c>
      <c r="BY149" s="117"/>
      <c r="BZ149" s="117"/>
      <c r="CA149" s="117"/>
      <c r="CB149" s="117"/>
      <c r="CC149" s="117"/>
      <c r="CD149" s="461"/>
      <c r="CE149" s="236"/>
      <c r="CF149" s="224" t="str">
        <f t="shared" si="66"/>
        <v xml:space="preserve"> </v>
      </c>
      <c r="CG149" s="116"/>
      <c r="CH149" s="117"/>
      <c r="CI149" s="117"/>
      <c r="CJ149" s="117"/>
      <c r="CK149" s="472"/>
      <c r="CL149" s="472"/>
      <c r="CM149" s="472"/>
      <c r="CN149" s="472"/>
      <c r="CO149" s="117"/>
      <c r="CP149" s="253"/>
      <c r="CQ149" s="120"/>
      <c r="CR149" s="224" t="str" cm="1">
        <f t="array" ref="CR149">IF(AND(SUM(COUNTIF(CG149:CM149,{"*不明*","*その他*"})+COUNTIF(CO149:CP149,{"*不明*","*その他*"}))&gt;0,CQ149=""),"その他・不明の場合,10)具体的内容、理由を記入",IF(OR(AND(CI149=CI$65,COUNTA(CJ149:CM149)&lt;4),AND(OR(CI149=CI$63,CI149=CI$64,CI149=CI$66,CI149=CI$67,CI149=CI$68,CI149=""),COUNTA(CJ149:CM149)&gt;0)),"3)介護保険認定済→要介護度、認知症自立度、寝たきり度、介護保険サービス記入",IF(OR(AND(OR(CM149=CM$63,CM149=CM$64),CN149=""),AND(OR(CM149=CM$65,CM149=CM$66),CN149&lt;&gt;"")),"7)介護保険サービス受けている/過去受けていた→具体的内容記入"," ")))</f>
        <v xml:space="preserve"> </v>
      </c>
      <c r="CS149" s="224" t="str">
        <f t="shared" si="116"/>
        <v xml:space="preserve"> </v>
      </c>
      <c r="CT149" s="116"/>
      <c r="CU149" s="253"/>
      <c r="CV149" s="117"/>
      <c r="CW149" s="117"/>
      <c r="CX149" s="253"/>
      <c r="CY149" s="117"/>
      <c r="CZ149" s="117"/>
      <c r="DA149" s="253"/>
      <c r="DB149" s="117"/>
      <c r="DC149" s="224" t="str">
        <f t="shared" si="100"/>
        <v xml:space="preserve"> </v>
      </c>
      <c r="DD149" s="224" t="str">
        <f t="shared" si="101"/>
        <v xml:space="preserve"> </v>
      </c>
      <c r="DE149" s="224" t="str">
        <f t="shared" si="117"/>
        <v xml:space="preserve"> </v>
      </c>
      <c r="DF149" s="121"/>
      <c r="DG149" s="114"/>
      <c r="DH149" s="704"/>
      <c r="DI149" s="119"/>
      <c r="DJ149" s="187"/>
      <c r="DK149" s="254"/>
      <c r="DL149" s="224" t="str">
        <f t="shared" si="118"/>
        <v xml:space="preserve"> </v>
      </c>
      <c r="DM149" s="224" t="str">
        <f t="shared" si="119"/>
        <v xml:space="preserve"> </v>
      </c>
      <c r="DN149" s="474"/>
      <c r="DO149" s="117"/>
      <c r="DP149" s="117"/>
      <c r="DQ149" s="117"/>
      <c r="DR149" s="117"/>
      <c r="DS149" s="117"/>
      <c r="DT149" s="254"/>
      <c r="DU149" s="476"/>
      <c r="DV149" s="224" t="str">
        <f t="shared" si="120"/>
        <v xml:space="preserve"> </v>
      </c>
      <c r="DW149" s="115"/>
      <c r="DX149" s="470"/>
      <c r="DY149" s="117"/>
      <c r="DZ149" s="704"/>
      <c r="EA149" s="224" t="str">
        <f t="shared" si="121"/>
        <v xml:space="preserve"> </v>
      </c>
      <c r="EB149" s="906"/>
      <c r="EC149" s="904"/>
      <c r="ED149" s="904"/>
      <c r="EE149" s="904"/>
      <c r="EF149" s="904"/>
      <c r="EG149" s="904"/>
      <c r="EH149" s="904"/>
      <c r="EI149" s="904"/>
      <c r="EJ149" s="904"/>
      <c r="EK149" s="905"/>
      <c r="EL149" s="80"/>
      <c r="EM149" s="224" t="str">
        <f t="shared" si="102"/>
        <v xml:space="preserve"> </v>
      </c>
      <c r="EN149" s="224" t="str">
        <f t="shared" si="122"/>
        <v xml:space="preserve"> </v>
      </c>
      <c r="EO149" s="115"/>
      <c r="EP149" s="1050"/>
      <c r="EQ149" s="253"/>
      <c r="ER149" s="117"/>
      <c r="ES149" s="1258">
        <f t="shared" si="169"/>
        <v>58</v>
      </c>
      <c r="ET149" s="224" t="str">
        <f t="shared" si="104"/>
        <v xml:space="preserve"> </v>
      </c>
      <c r="EU149" s="477" t="str">
        <f t="shared" si="105"/>
        <v/>
      </c>
      <c r="EV149" s="1334" t="str">
        <f t="shared" si="76"/>
        <v xml:space="preserve"> </v>
      </c>
      <c r="EW149" s="1332" t="str">
        <f t="shared" si="166"/>
        <v/>
      </c>
      <c r="EX149" s="1275" t="str">
        <f t="shared" si="148"/>
        <v/>
      </c>
      <c r="EY149" s="1275" t="str">
        <f t="shared" si="149"/>
        <v/>
      </c>
      <c r="EZ149" s="1275" t="str">
        <f t="shared" si="150"/>
        <v/>
      </c>
      <c r="FA149" s="1275" t="str">
        <f t="shared" si="151"/>
        <v/>
      </c>
      <c r="FB149" s="1275" t="str">
        <f t="shared" si="152"/>
        <v/>
      </c>
      <c r="FC149" s="1333" t="str">
        <f t="shared" si="153"/>
        <v/>
      </c>
      <c r="FE149" s="1234" t="str">
        <f t="shared" si="154"/>
        <v xml:space="preserve"> </v>
      </c>
      <c r="FF149" s="1234" t="str">
        <f t="shared" si="155"/>
        <v xml:space="preserve"> </v>
      </c>
      <c r="FG149" s="1234" t="str">
        <f t="shared" si="156"/>
        <v xml:space="preserve"> </v>
      </c>
      <c r="FH149" s="1234" t="str">
        <f t="shared" si="157"/>
        <v xml:space="preserve"> </v>
      </c>
      <c r="FI149" s="1234" t="str">
        <f t="shared" si="127"/>
        <v xml:space="preserve"> </v>
      </c>
      <c r="FJ149" s="1234" t="str">
        <f t="shared" si="158"/>
        <v xml:space="preserve"> </v>
      </c>
      <c r="FK149" s="1234">
        <f t="shared" si="129"/>
        <v>0</v>
      </c>
      <c r="FL149" s="1227"/>
      <c r="FM149" s="1234" t="str">
        <f t="shared" si="130"/>
        <v xml:space="preserve"> </v>
      </c>
      <c r="FN149" s="1234" t="str">
        <f t="shared" si="131"/>
        <v xml:space="preserve"> </v>
      </c>
      <c r="FO149" s="1234" t="str">
        <f t="shared" si="159"/>
        <v xml:space="preserve"> </v>
      </c>
      <c r="FP149" s="1234" t="str">
        <f t="shared" si="160"/>
        <v xml:space="preserve"> </v>
      </c>
      <c r="FQ149" s="1234" t="str">
        <f t="shared" si="132"/>
        <v xml:space="preserve"> </v>
      </c>
      <c r="FR149" s="1234" t="str">
        <f t="shared" si="161"/>
        <v xml:space="preserve"> </v>
      </c>
      <c r="FS149" s="1234">
        <f t="shared" si="167"/>
        <v>0</v>
      </c>
      <c r="FT149" s="1227"/>
      <c r="FU149" s="1234" t="str">
        <f t="shared" si="162"/>
        <v xml:space="preserve"> </v>
      </c>
      <c r="FV149" s="1234" t="str">
        <f t="shared" si="163"/>
        <v xml:space="preserve"> </v>
      </c>
      <c r="FW149" s="1234" t="str">
        <f t="shared" si="164"/>
        <v xml:space="preserve"> </v>
      </c>
      <c r="FX149" s="1234" t="str">
        <f t="shared" si="133"/>
        <v xml:space="preserve"> </v>
      </c>
      <c r="FY149" s="1234" t="str">
        <f t="shared" si="134"/>
        <v xml:space="preserve"> </v>
      </c>
      <c r="FZ149" s="1234" t="str">
        <f t="shared" si="165"/>
        <v xml:space="preserve"> </v>
      </c>
      <c r="GA149" s="1234">
        <f t="shared" si="135"/>
        <v>0</v>
      </c>
      <c r="GB149" s="1227"/>
      <c r="GC149" s="1234" t="str">
        <f t="shared" si="136"/>
        <v xml:space="preserve"> </v>
      </c>
      <c r="GD149" s="1234" t="str">
        <f t="shared" si="137"/>
        <v xml:space="preserve"> </v>
      </c>
      <c r="GE149" s="1234" t="str">
        <f t="shared" si="138"/>
        <v xml:space="preserve"> </v>
      </c>
      <c r="GF149" s="1234" t="str">
        <f t="shared" si="139"/>
        <v xml:space="preserve"> </v>
      </c>
      <c r="GG149" s="1234" t="str">
        <f t="shared" si="140"/>
        <v xml:space="preserve"> </v>
      </c>
      <c r="GH149" s="1234" t="str">
        <f t="shared" si="141"/>
        <v xml:space="preserve"> </v>
      </c>
      <c r="GI149" s="1234" t="str">
        <f t="shared" si="142"/>
        <v xml:space="preserve"> </v>
      </c>
      <c r="GJ149" s="1234" t="str">
        <f t="shared" si="143"/>
        <v xml:space="preserve"> </v>
      </c>
      <c r="GK149" s="1234" t="str">
        <f t="shared" si="144"/>
        <v xml:space="preserve"> </v>
      </c>
      <c r="GL149" s="1234" t="str">
        <f t="shared" si="145"/>
        <v xml:space="preserve"> </v>
      </c>
      <c r="GM149" s="1234" t="str">
        <f t="shared" si="146"/>
        <v xml:space="preserve"> </v>
      </c>
      <c r="GN149" s="1234">
        <f t="shared" si="147"/>
        <v>0</v>
      </c>
    </row>
    <row r="150" spans="1:196" s="100" customFormat="1" ht="27" customHeight="1" thickTop="1" thickBot="1">
      <c r="A150" s="1208">
        <f>【A票】【D票】!$D$10</f>
        <v>0</v>
      </c>
      <c r="B150" s="1212">
        <f>【A票】【D票】!$H$10</f>
        <v>0</v>
      </c>
      <c r="C150" s="1213" t="str">
        <f>【A票】【D票】!$K$10</f>
        <v xml:space="preserve"> </v>
      </c>
      <c r="D150" s="1214">
        <f t="shared" si="98"/>
        <v>59</v>
      </c>
      <c r="E150" s="914"/>
      <c r="F150" s="467"/>
      <c r="G150" s="469"/>
      <c r="H150" s="224" t="str">
        <f t="shared" si="62"/>
        <v xml:space="preserve"> </v>
      </c>
      <c r="I150" s="704"/>
      <c r="J150" s="117"/>
      <c r="K150" s="117"/>
      <c r="L150" s="117"/>
      <c r="M150" s="117"/>
      <c r="N150" s="117"/>
      <c r="O150" s="117"/>
      <c r="P150" s="117"/>
      <c r="Q150" s="117"/>
      <c r="R150" s="117"/>
      <c r="S150" s="117"/>
      <c r="T150" s="254"/>
      <c r="U150" s="646"/>
      <c r="V150" s="646"/>
      <c r="W150" s="114"/>
      <c r="X150" s="254"/>
      <c r="Y150" s="224" t="str">
        <f t="shared" si="63"/>
        <v xml:space="preserve"> </v>
      </c>
      <c r="Z150" s="579"/>
      <c r="AA150" s="704"/>
      <c r="AB150" s="119"/>
      <c r="AC150" s="224" t="str">
        <f t="shared" si="114"/>
        <v xml:space="preserve"> </v>
      </c>
      <c r="AD150" s="115"/>
      <c r="AE150" s="253"/>
      <c r="AF150" s="704"/>
      <c r="AG150" s="727"/>
      <c r="AH150" s="727"/>
      <c r="AI150" s="727"/>
      <c r="AJ150" s="727"/>
      <c r="AK150" s="591"/>
      <c r="AL150" s="727"/>
      <c r="AM150" s="727"/>
      <c r="AN150" s="727"/>
      <c r="AO150" s="727"/>
      <c r="AP150" s="727"/>
      <c r="AQ150" s="727"/>
      <c r="AR150" s="727"/>
      <c r="AS150" s="727"/>
      <c r="AT150" s="727"/>
      <c r="AU150" s="727"/>
      <c r="AV150" s="727"/>
      <c r="AW150" s="727"/>
      <c r="AX150" s="727"/>
      <c r="AY150" s="727"/>
      <c r="AZ150" s="727"/>
      <c r="BA150" s="727"/>
      <c r="BB150" s="727"/>
      <c r="BC150" s="821"/>
      <c r="BD150" s="727"/>
      <c r="BE150" s="727"/>
      <c r="BF150" s="727"/>
      <c r="BG150" s="727"/>
      <c r="BH150" s="727"/>
      <c r="BI150" s="727"/>
      <c r="BJ150" s="727"/>
      <c r="BK150" s="727"/>
      <c r="BL150" s="821"/>
      <c r="BM150" s="727"/>
      <c r="BN150" s="727"/>
      <c r="BO150" s="727"/>
      <c r="BP150" s="727"/>
      <c r="BQ150" s="727"/>
      <c r="BR150" s="821"/>
      <c r="BS150" s="727"/>
      <c r="BT150" s="727"/>
      <c r="BU150" s="727"/>
      <c r="BV150" s="591"/>
      <c r="BW150" s="224" t="str">
        <f t="shared" si="115"/>
        <v xml:space="preserve"> </v>
      </c>
      <c r="BX150" s="471">
        <f t="shared" si="168"/>
        <v>59</v>
      </c>
      <c r="BY150" s="117"/>
      <c r="BZ150" s="117"/>
      <c r="CA150" s="117"/>
      <c r="CB150" s="117"/>
      <c r="CC150" s="117"/>
      <c r="CD150" s="461"/>
      <c r="CE150" s="236"/>
      <c r="CF150" s="224" t="str">
        <f t="shared" si="66"/>
        <v xml:space="preserve"> </v>
      </c>
      <c r="CG150" s="116"/>
      <c r="CH150" s="117"/>
      <c r="CI150" s="117"/>
      <c r="CJ150" s="117"/>
      <c r="CK150" s="472"/>
      <c r="CL150" s="472"/>
      <c r="CM150" s="472"/>
      <c r="CN150" s="472"/>
      <c r="CO150" s="117"/>
      <c r="CP150" s="253"/>
      <c r="CQ150" s="120"/>
      <c r="CR150" s="224" t="str" cm="1">
        <f t="array" ref="CR150">IF(AND(SUM(COUNTIF(CG150:CM150,{"*不明*","*その他*"})+COUNTIF(CO150:CP150,{"*不明*","*その他*"}))&gt;0,CQ150=""),"その他・不明の場合,10)具体的内容、理由を記入",IF(OR(AND(CI150=CI$65,COUNTA(CJ150:CM150)&lt;4),AND(OR(CI150=CI$63,CI150=CI$64,CI150=CI$66,CI150=CI$67,CI150=CI$68,CI150=""),COUNTA(CJ150:CM150)&gt;0)),"3)介護保険認定済→要介護度、認知症自立度、寝たきり度、介護保険サービス記入",IF(OR(AND(OR(CM150=CM$63,CM150=CM$64),CN150=""),AND(OR(CM150=CM$65,CM150=CM$66),CN150&lt;&gt;"")),"7)介護保険サービス受けている/過去受けていた→具体的内容記入"," ")))</f>
        <v xml:space="preserve"> </v>
      </c>
      <c r="CS150" s="224" t="str">
        <f t="shared" si="116"/>
        <v xml:space="preserve"> </v>
      </c>
      <c r="CT150" s="116"/>
      <c r="CU150" s="253"/>
      <c r="CV150" s="117"/>
      <c r="CW150" s="117"/>
      <c r="CX150" s="253"/>
      <c r="CY150" s="117"/>
      <c r="CZ150" s="117"/>
      <c r="DA150" s="253"/>
      <c r="DB150" s="117"/>
      <c r="DC150" s="224" t="str">
        <f t="shared" si="100"/>
        <v xml:space="preserve"> </v>
      </c>
      <c r="DD150" s="224" t="str">
        <f t="shared" si="101"/>
        <v xml:space="preserve"> </v>
      </c>
      <c r="DE150" s="224" t="str">
        <f t="shared" si="117"/>
        <v xml:space="preserve"> </v>
      </c>
      <c r="DF150" s="121"/>
      <c r="DG150" s="114"/>
      <c r="DH150" s="704"/>
      <c r="DI150" s="119"/>
      <c r="DJ150" s="187"/>
      <c r="DK150" s="254"/>
      <c r="DL150" s="224" t="str">
        <f t="shared" si="118"/>
        <v xml:space="preserve"> </v>
      </c>
      <c r="DM150" s="224" t="str">
        <f t="shared" si="119"/>
        <v xml:space="preserve"> </v>
      </c>
      <c r="DN150" s="474"/>
      <c r="DO150" s="117"/>
      <c r="DP150" s="117"/>
      <c r="DQ150" s="117"/>
      <c r="DR150" s="117"/>
      <c r="DS150" s="117"/>
      <c r="DT150" s="254"/>
      <c r="DU150" s="476"/>
      <c r="DV150" s="224" t="str">
        <f t="shared" si="120"/>
        <v xml:space="preserve"> </v>
      </c>
      <c r="DW150" s="115"/>
      <c r="DX150" s="470"/>
      <c r="DY150" s="117"/>
      <c r="DZ150" s="704"/>
      <c r="EA150" s="224" t="str">
        <f t="shared" si="121"/>
        <v xml:space="preserve"> </v>
      </c>
      <c r="EB150" s="906"/>
      <c r="EC150" s="904"/>
      <c r="ED150" s="904"/>
      <c r="EE150" s="904"/>
      <c r="EF150" s="904"/>
      <c r="EG150" s="904"/>
      <c r="EH150" s="904"/>
      <c r="EI150" s="904"/>
      <c r="EJ150" s="904"/>
      <c r="EK150" s="905"/>
      <c r="EL150" s="80"/>
      <c r="EM150" s="224" t="str">
        <f t="shared" si="102"/>
        <v xml:space="preserve"> </v>
      </c>
      <c r="EN150" s="224" t="str">
        <f t="shared" si="122"/>
        <v xml:space="preserve"> </v>
      </c>
      <c r="EO150" s="115"/>
      <c r="EP150" s="1050"/>
      <c r="EQ150" s="253"/>
      <c r="ER150" s="117"/>
      <c r="ES150" s="1258">
        <f t="shared" si="169"/>
        <v>59</v>
      </c>
      <c r="ET150" s="224" t="str">
        <f t="shared" si="104"/>
        <v xml:space="preserve"> </v>
      </c>
      <c r="EU150" s="477" t="str">
        <f t="shared" si="105"/>
        <v/>
      </c>
      <c r="EV150" s="1334" t="str">
        <f t="shared" si="76"/>
        <v xml:space="preserve"> </v>
      </c>
      <c r="EW150" s="1332" t="str">
        <f t="shared" si="166"/>
        <v/>
      </c>
      <c r="EX150" s="1275" t="str">
        <f t="shared" si="148"/>
        <v/>
      </c>
      <c r="EY150" s="1275" t="str">
        <f t="shared" si="149"/>
        <v/>
      </c>
      <c r="EZ150" s="1275" t="str">
        <f t="shared" si="150"/>
        <v/>
      </c>
      <c r="FA150" s="1275" t="str">
        <f t="shared" si="151"/>
        <v/>
      </c>
      <c r="FB150" s="1275" t="str">
        <f t="shared" si="152"/>
        <v/>
      </c>
      <c r="FC150" s="1333" t="str">
        <f t="shared" si="153"/>
        <v/>
      </c>
      <c r="FE150" s="1234" t="str">
        <f t="shared" si="154"/>
        <v xml:space="preserve"> </v>
      </c>
      <c r="FF150" s="1234" t="str">
        <f t="shared" si="155"/>
        <v xml:space="preserve"> </v>
      </c>
      <c r="FG150" s="1234" t="str">
        <f t="shared" si="156"/>
        <v xml:space="preserve"> </v>
      </c>
      <c r="FH150" s="1234" t="str">
        <f t="shared" si="157"/>
        <v xml:space="preserve"> </v>
      </c>
      <c r="FI150" s="1234" t="str">
        <f t="shared" si="127"/>
        <v xml:space="preserve"> </v>
      </c>
      <c r="FJ150" s="1234" t="str">
        <f t="shared" si="158"/>
        <v xml:space="preserve"> </v>
      </c>
      <c r="FK150" s="1234">
        <f t="shared" si="129"/>
        <v>0</v>
      </c>
      <c r="FL150" s="1227"/>
      <c r="FM150" s="1234" t="str">
        <f t="shared" si="130"/>
        <v xml:space="preserve"> </v>
      </c>
      <c r="FN150" s="1234" t="str">
        <f t="shared" si="131"/>
        <v xml:space="preserve"> </v>
      </c>
      <c r="FO150" s="1234" t="str">
        <f t="shared" si="159"/>
        <v xml:space="preserve"> </v>
      </c>
      <c r="FP150" s="1234" t="str">
        <f t="shared" si="160"/>
        <v xml:space="preserve"> </v>
      </c>
      <c r="FQ150" s="1234" t="str">
        <f t="shared" si="132"/>
        <v xml:space="preserve"> </v>
      </c>
      <c r="FR150" s="1234" t="str">
        <f t="shared" si="161"/>
        <v xml:space="preserve"> </v>
      </c>
      <c r="FS150" s="1234">
        <f t="shared" si="167"/>
        <v>0</v>
      </c>
      <c r="FT150" s="1227"/>
      <c r="FU150" s="1234" t="str">
        <f t="shared" si="162"/>
        <v xml:space="preserve"> </v>
      </c>
      <c r="FV150" s="1234" t="str">
        <f t="shared" si="163"/>
        <v xml:space="preserve"> </v>
      </c>
      <c r="FW150" s="1234" t="str">
        <f t="shared" si="164"/>
        <v xml:space="preserve"> </v>
      </c>
      <c r="FX150" s="1234" t="str">
        <f t="shared" si="133"/>
        <v xml:space="preserve"> </v>
      </c>
      <c r="FY150" s="1234" t="str">
        <f t="shared" si="134"/>
        <v xml:space="preserve"> </v>
      </c>
      <c r="FZ150" s="1234" t="str">
        <f t="shared" si="165"/>
        <v xml:space="preserve"> </v>
      </c>
      <c r="GA150" s="1234">
        <f t="shared" si="135"/>
        <v>0</v>
      </c>
      <c r="GB150" s="1227"/>
      <c r="GC150" s="1234" t="str">
        <f t="shared" si="136"/>
        <v xml:space="preserve"> </v>
      </c>
      <c r="GD150" s="1234" t="str">
        <f t="shared" si="137"/>
        <v xml:space="preserve"> </v>
      </c>
      <c r="GE150" s="1234" t="str">
        <f t="shared" si="138"/>
        <v xml:space="preserve"> </v>
      </c>
      <c r="GF150" s="1234" t="str">
        <f t="shared" si="139"/>
        <v xml:space="preserve"> </v>
      </c>
      <c r="GG150" s="1234" t="str">
        <f t="shared" si="140"/>
        <v xml:space="preserve"> </v>
      </c>
      <c r="GH150" s="1234" t="str">
        <f t="shared" si="141"/>
        <v xml:space="preserve"> </v>
      </c>
      <c r="GI150" s="1234" t="str">
        <f t="shared" si="142"/>
        <v xml:space="preserve"> </v>
      </c>
      <c r="GJ150" s="1234" t="str">
        <f t="shared" si="143"/>
        <v xml:space="preserve"> </v>
      </c>
      <c r="GK150" s="1234" t="str">
        <f t="shared" si="144"/>
        <v xml:space="preserve"> </v>
      </c>
      <c r="GL150" s="1234" t="str">
        <f t="shared" si="145"/>
        <v xml:space="preserve"> </v>
      </c>
      <c r="GM150" s="1234" t="str">
        <f t="shared" si="146"/>
        <v xml:space="preserve"> </v>
      </c>
      <c r="GN150" s="1234">
        <f t="shared" si="147"/>
        <v>0</v>
      </c>
    </row>
    <row r="151" spans="1:196" s="100" customFormat="1" ht="27" customHeight="1" thickTop="1" thickBot="1">
      <c r="A151" s="1208">
        <f>【A票】【D票】!$D$10</f>
        <v>0</v>
      </c>
      <c r="B151" s="1212">
        <f>【A票】【D票】!$H$10</f>
        <v>0</v>
      </c>
      <c r="C151" s="1213" t="str">
        <f>【A票】【D票】!$K$10</f>
        <v xml:space="preserve"> </v>
      </c>
      <c r="D151" s="1214">
        <f t="shared" si="98"/>
        <v>60</v>
      </c>
      <c r="E151" s="914"/>
      <c r="F151" s="467"/>
      <c r="G151" s="469"/>
      <c r="H151" s="224" t="str">
        <f t="shared" si="62"/>
        <v xml:space="preserve"> </v>
      </c>
      <c r="I151" s="704"/>
      <c r="J151" s="117"/>
      <c r="K151" s="117"/>
      <c r="L151" s="117"/>
      <c r="M151" s="117"/>
      <c r="N151" s="117"/>
      <c r="O151" s="117"/>
      <c r="P151" s="117"/>
      <c r="Q151" s="117"/>
      <c r="R151" s="117"/>
      <c r="S151" s="117"/>
      <c r="T151" s="254"/>
      <c r="U151" s="646"/>
      <c r="V151" s="646"/>
      <c r="W151" s="114"/>
      <c r="X151" s="254"/>
      <c r="Y151" s="224" t="str">
        <f t="shared" si="63"/>
        <v xml:space="preserve"> </v>
      </c>
      <c r="Z151" s="579"/>
      <c r="AA151" s="704"/>
      <c r="AB151" s="119"/>
      <c r="AC151" s="224" t="str">
        <f t="shared" si="114"/>
        <v xml:space="preserve"> </v>
      </c>
      <c r="AD151" s="115"/>
      <c r="AE151" s="253"/>
      <c r="AF151" s="704"/>
      <c r="AG151" s="727"/>
      <c r="AH151" s="727"/>
      <c r="AI151" s="727"/>
      <c r="AJ151" s="727"/>
      <c r="AK151" s="591"/>
      <c r="AL151" s="727"/>
      <c r="AM151" s="727"/>
      <c r="AN151" s="727"/>
      <c r="AO151" s="727"/>
      <c r="AP151" s="727"/>
      <c r="AQ151" s="727"/>
      <c r="AR151" s="727"/>
      <c r="AS151" s="727"/>
      <c r="AT151" s="727"/>
      <c r="AU151" s="727"/>
      <c r="AV151" s="727"/>
      <c r="AW151" s="727"/>
      <c r="AX151" s="727"/>
      <c r="AY151" s="727"/>
      <c r="AZ151" s="727"/>
      <c r="BA151" s="727"/>
      <c r="BB151" s="727"/>
      <c r="BC151" s="821"/>
      <c r="BD151" s="727"/>
      <c r="BE151" s="727"/>
      <c r="BF151" s="727"/>
      <c r="BG151" s="727"/>
      <c r="BH151" s="727"/>
      <c r="BI151" s="727"/>
      <c r="BJ151" s="727"/>
      <c r="BK151" s="727"/>
      <c r="BL151" s="821"/>
      <c r="BM151" s="727"/>
      <c r="BN151" s="727"/>
      <c r="BO151" s="727"/>
      <c r="BP151" s="727"/>
      <c r="BQ151" s="727"/>
      <c r="BR151" s="821"/>
      <c r="BS151" s="727"/>
      <c r="BT151" s="727"/>
      <c r="BU151" s="727"/>
      <c r="BV151" s="591"/>
      <c r="BW151" s="224" t="str">
        <f t="shared" si="115"/>
        <v xml:space="preserve"> </v>
      </c>
      <c r="BX151" s="471">
        <f t="shared" si="168"/>
        <v>60</v>
      </c>
      <c r="BY151" s="117"/>
      <c r="BZ151" s="117"/>
      <c r="CA151" s="117"/>
      <c r="CB151" s="117"/>
      <c r="CC151" s="117"/>
      <c r="CD151" s="461"/>
      <c r="CE151" s="236"/>
      <c r="CF151" s="224" t="str">
        <f t="shared" si="66"/>
        <v xml:space="preserve"> </v>
      </c>
      <c r="CG151" s="116"/>
      <c r="CH151" s="117"/>
      <c r="CI151" s="117"/>
      <c r="CJ151" s="117"/>
      <c r="CK151" s="472"/>
      <c r="CL151" s="472"/>
      <c r="CM151" s="472"/>
      <c r="CN151" s="472"/>
      <c r="CO151" s="117"/>
      <c r="CP151" s="253"/>
      <c r="CQ151" s="120"/>
      <c r="CR151" s="224" t="str" cm="1">
        <f t="array" ref="CR151">IF(AND(SUM(COUNTIF(CG151:CM151,{"*不明*","*その他*"})+COUNTIF(CO151:CP151,{"*不明*","*その他*"}))&gt;0,CQ151=""),"その他・不明の場合,10)具体的内容、理由を記入",IF(OR(AND(CI151=CI$65,COUNTA(CJ151:CM151)&lt;4),AND(OR(CI151=CI$63,CI151=CI$64,CI151=CI$66,CI151=CI$67,CI151=CI$68,CI151=""),COUNTA(CJ151:CM151)&gt;0)),"3)介護保険認定済→要介護度、認知症自立度、寝たきり度、介護保険サービス記入",IF(OR(AND(OR(CM151=CM$63,CM151=CM$64),CN151=""),AND(OR(CM151=CM$65,CM151=CM$66),CN151&lt;&gt;"")),"7)介護保険サービス受けている/過去受けていた→具体的内容記入"," ")))</f>
        <v xml:space="preserve"> </v>
      </c>
      <c r="CS151" s="224" t="str">
        <f t="shared" si="116"/>
        <v xml:space="preserve"> </v>
      </c>
      <c r="CT151" s="116"/>
      <c r="CU151" s="253"/>
      <c r="CV151" s="117"/>
      <c r="CW151" s="117"/>
      <c r="CX151" s="253"/>
      <c r="CY151" s="117"/>
      <c r="CZ151" s="117"/>
      <c r="DA151" s="253"/>
      <c r="DB151" s="117"/>
      <c r="DC151" s="224" t="str">
        <f t="shared" si="100"/>
        <v xml:space="preserve"> </v>
      </c>
      <c r="DD151" s="224" t="str">
        <f t="shared" si="101"/>
        <v xml:space="preserve"> </v>
      </c>
      <c r="DE151" s="224" t="str">
        <f t="shared" si="117"/>
        <v xml:space="preserve"> </v>
      </c>
      <c r="DF151" s="121"/>
      <c r="DG151" s="114"/>
      <c r="DH151" s="704"/>
      <c r="DI151" s="119"/>
      <c r="DJ151" s="187"/>
      <c r="DK151" s="254"/>
      <c r="DL151" s="224" t="str">
        <f t="shared" si="118"/>
        <v xml:space="preserve"> </v>
      </c>
      <c r="DM151" s="224" t="str">
        <f t="shared" si="119"/>
        <v xml:space="preserve"> </v>
      </c>
      <c r="DN151" s="474"/>
      <c r="DO151" s="117"/>
      <c r="DP151" s="117"/>
      <c r="DQ151" s="117"/>
      <c r="DR151" s="117"/>
      <c r="DS151" s="117"/>
      <c r="DT151" s="254"/>
      <c r="DU151" s="476"/>
      <c r="DV151" s="224" t="str">
        <f t="shared" si="120"/>
        <v xml:space="preserve"> </v>
      </c>
      <c r="DW151" s="115"/>
      <c r="DX151" s="470"/>
      <c r="DY151" s="117"/>
      <c r="DZ151" s="704"/>
      <c r="EA151" s="224" t="str">
        <f t="shared" si="121"/>
        <v xml:space="preserve"> </v>
      </c>
      <c r="EB151" s="906"/>
      <c r="EC151" s="904"/>
      <c r="ED151" s="904"/>
      <c r="EE151" s="904"/>
      <c r="EF151" s="904"/>
      <c r="EG151" s="904"/>
      <c r="EH151" s="904"/>
      <c r="EI151" s="904"/>
      <c r="EJ151" s="904"/>
      <c r="EK151" s="905"/>
      <c r="EL151" s="80"/>
      <c r="EM151" s="224" t="str">
        <f t="shared" si="102"/>
        <v xml:space="preserve"> </v>
      </c>
      <c r="EN151" s="224" t="str">
        <f t="shared" si="122"/>
        <v xml:space="preserve"> </v>
      </c>
      <c r="EO151" s="115"/>
      <c r="EP151" s="1050"/>
      <c r="EQ151" s="253"/>
      <c r="ER151" s="117"/>
      <c r="ES151" s="1258">
        <f t="shared" si="169"/>
        <v>60</v>
      </c>
      <c r="ET151" s="224" t="str">
        <f t="shared" si="104"/>
        <v xml:space="preserve"> </v>
      </c>
      <c r="EU151" s="477" t="str">
        <f t="shared" si="105"/>
        <v/>
      </c>
      <c r="EV151" s="1334" t="str">
        <f t="shared" si="76"/>
        <v xml:space="preserve"> </v>
      </c>
      <c r="EW151" s="1332" t="str">
        <f t="shared" si="166"/>
        <v/>
      </c>
      <c r="EX151" s="1275" t="str">
        <f t="shared" si="148"/>
        <v/>
      </c>
      <c r="EY151" s="1275" t="str">
        <f t="shared" si="149"/>
        <v/>
      </c>
      <c r="EZ151" s="1275" t="str">
        <f t="shared" si="150"/>
        <v/>
      </c>
      <c r="FA151" s="1275" t="str">
        <f t="shared" si="151"/>
        <v/>
      </c>
      <c r="FB151" s="1275" t="str">
        <f t="shared" si="152"/>
        <v/>
      </c>
      <c r="FC151" s="1333" t="str">
        <f t="shared" si="153"/>
        <v/>
      </c>
      <c r="FE151" s="1234" t="str">
        <f t="shared" si="154"/>
        <v xml:space="preserve"> </v>
      </c>
      <c r="FF151" s="1234" t="str">
        <f t="shared" si="155"/>
        <v xml:space="preserve"> </v>
      </c>
      <c r="FG151" s="1234" t="str">
        <f t="shared" si="156"/>
        <v xml:space="preserve"> </v>
      </c>
      <c r="FH151" s="1234" t="str">
        <f t="shared" si="157"/>
        <v xml:space="preserve"> </v>
      </c>
      <c r="FI151" s="1234" t="str">
        <f t="shared" si="127"/>
        <v xml:space="preserve"> </v>
      </c>
      <c r="FJ151" s="1234" t="str">
        <f t="shared" si="158"/>
        <v xml:space="preserve"> </v>
      </c>
      <c r="FK151" s="1234">
        <f t="shared" si="129"/>
        <v>0</v>
      </c>
      <c r="FL151" s="1227"/>
      <c r="FM151" s="1234" t="str">
        <f t="shared" si="130"/>
        <v xml:space="preserve"> </v>
      </c>
      <c r="FN151" s="1234" t="str">
        <f t="shared" si="131"/>
        <v xml:space="preserve"> </v>
      </c>
      <c r="FO151" s="1234" t="str">
        <f t="shared" si="159"/>
        <v xml:space="preserve"> </v>
      </c>
      <c r="FP151" s="1234" t="str">
        <f t="shared" si="160"/>
        <v xml:space="preserve"> </v>
      </c>
      <c r="FQ151" s="1234" t="str">
        <f t="shared" si="132"/>
        <v xml:space="preserve"> </v>
      </c>
      <c r="FR151" s="1234" t="str">
        <f t="shared" si="161"/>
        <v xml:space="preserve"> </v>
      </c>
      <c r="FS151" s="1234">
        <f t="shared" si="167"/>
        <v>0</v>
      </c>
      <c r="FT151" s="1227"/>
      <c r="FU151" s="1234" t="str">
        <f t="shared" si="162"/>
        <v xml:space="preserve"> </v>
      </c>
      <c r="FV151" s="1234" t="str">
        <f t="shared" si="163"/>
        <v xml:space="preserve"> </v>
      </c>
      <c r="FW151" s="1234" t="str">
        <f t="shared" si="164"/>
        <v xml:space="preserve"> </v>
      </c>
      <c r="FX151" s="1234" t="str">
        <f t="shared" si="133"/>
        <v xml:space="preserve"> </v>
      </c>
      <c r="FY151" s="1234" t="str">
        <f t="shared" si="134"/>
        <v xml:space="preserve"> </v>
      </c>
      <c r="FZ151" s="1234" t="str">
        <f t="shared" si="165"/>
        <v xml:space="preserve"> </v>
      </c>
      <c r="GA151" s="1234">
        <f t="shared" si="135"/>
        <v>0</v>
      </c>
      <c r="GB151" s="1227"/>
      <c r="GC151" s="1234" t="str">
        <f t="shared" si="136"/>
        <v xml:space="preserve"> </v>
      </c>
      <c r="GD151" s="1234" t="str">
        <f t="shared" si="137"/>
        <v xml:space="preserve"> </v>
      </c>
      <c r="GE151" s="1234" t="str">
        <f t="shared" si="138"/>
        <v xml:space="preserve"> </v>
      </c>
      <c r="GF151" s="1234" t="str">
        <f t="shared" si="139"/>
        <v xml:space="preserve"> </v>
      </c>
      <c r="GG151" s="1234" t="str">
        <f t="shared" si="140"/>
        <v xml:space="preserve"> </v>
      </c>
      <c r="GH151" s="1234" t="str">
        <f t="shared" si="141"/>
        <v xml:space="preserve"> </v>
      </c>
      <c r="GI151" s="1234" t="str">
        <f t="shared" si="142"/>
        <v xml:space="preserve"> </v>
      </c>
      <c r="GJ151" s="1234" t="str">
        <f t="shared" si="143"/>
        <v xml:space="preserve"> </v>
      </c>
      <c r="GK151" s="1234" t="str">
        <f t="shared" si="144"/>
        <v xml:space="preserve"> </v>
      </c>
      <c r="GL151" s="1234" t="str">
        <f t="shared" si="145"/>
        <v xml:space="preserve"> </v>
      </c>
      <c r="GM151" s="1234" t="str">
        <f t="shared" si="146"/>
        <v xml:space="preserve"> </v>
      </c>
      <c r="GN151" s="1234">
        <f t="shared" si="147"/>
        <v>0</v>
      </c>
    </row>
    <row r="152" spans="1:196" s="100" customFormat="1" ht="27" customHeight="1" thickTop="1" thickBot="1">
      <c r="A152" s="1208">
        <f>【A票】【D票】!$D$10</f>
        <v>0</v>
      </c>
      <c r="B152" s="1212">
        <f>【A票】【D票】!$H$10</f>
        <v>0</v>
      </c>
      <c r="C152" s="1213" t="str">
        <f>【A票】【D票】!$K$10</f>
        <v xml:space="preserve"> </v>
      </c>
      <c r="D152" s="1214">
        <f t="shared" si="98"/>
        <v>61</v>
      </c>
      <c r="E152" s="914"/>
      <c r="F152" s="467"/>
      <c r="G152" s="469"/>
      <c r="H152" s="224" t="str">
        <f t="shared" si="62"/>
        <v xml:space="preserve"> </v>
      </c>
      <c r="I152" s="704"/>
      <c r="J152" s="117"/>
      <c r="K152" s="117"/>
      <c r="L152" s="117"/>
      <c r="M152" s="117"/>
      <c r="N152" s="117"/>
      <c r="O152" s="117"/>
      <c r="P152" s="117"/>
      <c r="Q152" s="117"/>
      <c r="R152" s="117"/>
      <c r="S152" s="117"/>
      <c r="T152" s="254"/>
      <c r="U152" s="646"/>
      <c r="V152" s="646"/>
      <c r="W152" s="114"/>
      <c r="X152" s="254"/>
      <c r="Y152" s="224" t="str">
        <f t="shared" si="63"/>
        <v xml:space="preserve"> </v>
      </c>
      <c r="Z152" s="579"/>
      <c r="AA152" s="704"/>
      <c r="AB152" s="119"/>
      <c r="AC152" s="224" t="str">
        <f t="shared" si="114"/>
        <v xml:space="preserve"> </v>
      </c>
      <c r="AD152" s="115"/>
      <c r="AE152" s="253"/>
      <c r="AF152" s="704"/>
      <c r="AG152" s="727"/>
      <c r="AH152" s="727"/>
      <c r="AI152" s="727"/>
      <c r="AJ152" s="727"/>
      <c r="AK152" s="591"/>
      <c r="AL152" s="727"/>
      <c r="AM152" s="727"/>
      <c r="AN152" s="727"/>
      <c r="AO152" s="727"/>
      <c r="AP152" s="727"/>
      <c r="AQ152" s="727"/>
      <c r="AR152" s="727"/>
      <c r="AS152" s="727"/>
      <c r="AT152" s="727"/>
      <c r="AU152" s="727"/>
      <c r="AV152" s="727"/>
      <c r="AW152" s="727"/>
      <c r="AX152" s="727"/>
      <c r="AY152" s="727"/>
      <c r="AZ152" s="727"/>
      <c r="BA152" s="727"/>
      <c r="BB152" s="727"/>
      <c r="BC152" s="821"/>
      <c r="BD152" s="727"/>
      <c r="BE152" s="727"/>
      <c r="BF152" s="727"/>
      <c r="BG152" s="727"/>
      <c r="BH152" s="727"/>
      <c r="BI152" s="727"/>
      <c r="BJ152" s="727"/>
      <c r="BK152" s="727"/>
      <c r="BL152" s="821"/>
      <c r="BM152" s="727"/>
      <c r="BN152" s="727"/>
      <c r="BO152" s="727"/>
      <c r="BP152" s="727"/>
      <c r="BQ152" s="727"/>
      <c r="BR152" s="821"/>
      <c r="BS152" s="727"/>
      <c r="BT152" s="727"/>
      <c r="BU152" s="727"/>
      <c r="BV152" s="591"/>
      <c r="BW152" s="224" t="str">
        <f t="shared" si="115"/>
        <v xml:space="preserve"> </v>
      </c>
      <c r="BX152" s="471">
        <f t="shared" si="168"/>
        <v>61</v>
      </c>
      <c r="BY152" s="117"/>
      <c r="BZ152" s="117"/>
      <c r="CA152" s="117"/>
      <c r="CB152" s="117"/>
      <c r="CC152" s="117"/>
      <c r="CD152" s="461"/>
      <c r="CE152" s="236"/>
      <c r="CF152" s="224" t="str">
        <f t="shared" si="66"/>
        <v xml:space="preserve"> </v>
      </c>
      <c r="CG152" s="116"/>
      <c r="CH152" s="117"/>
      <c r="CI152" s="117"/>
      <c r="CJ152" s="117"/>
      <c r="CK152" s="472"/>
      <c r="CL152" s="472"/>
      <c r="CM152" s="472"/>
      <c r="CN152" s="472"/>
      <c r="CO152" s="117"/>
      <c r="CP152" s="253"/>
      <c r="CQ152" s="120"/>
      <c r="CR152" s="224" t="str" cm="1">
        <f t="array" ref="CR152">IF(AND(SUM(COUNTIF(CG152:CM152,{"*不明*","*その他*"})+COUNTIF(CO152:CP152,{"*不明*","*その他*"}))&gt;0,CQ152=""),"その他・不明の場合,10)具体的内容、理由を記入",IF(OR(AND(CI152=CI$65,COUNTA(CJ152:CM152)&lt;4),AND(OR(CI152=CI$63,CI152=CI$64,CI152=CI$66,CI152=CI$67,CI152=CI$68,CI152=""),COUNTA(CJ152:CM152)&gt;0)),"3)介護保険認定済→要介護度、認知症自立度、寝たきり度、介護保険サービス記入",IF(OR(AND(OR(CM152=CM$63,CM152=CM$64),CN152=""),AND(OR(CM152=CM$65,CM152=CM$66),CN152&lt;&gt;"")),"7)介護保険サービス受けている/過去受けていた→具体的内容記入"," ")))</f>
        <v xml:space="preserve"> </v>
      </c>
      <c r="CS152" s="224" t="str">
        <f t="shared" si="116"/>
        <v xml:space="preserve"> </v>
      </c>
      <c r="CT152" s="116"/>
      <c r="CU152" s="253"/>
      <c r="CV152" s="117"/>
      <c r="CW152" s="117"/>
      <c r="CX152" s="253"/>
      <c r="CY152" s="117"/>
      <c r="CZ152" s="117"/>
      <c r="DA152" s="253"/>
      <c r="DB152" s="117"/>
      <c r="DC152" s="224" t="str">
        <f t="shared" si="100"/>
        <v xml:space="preserve"> </v>
      </c>
      <c r="DD152" s="224" t="str">
        <f t="shared" si="101"/>
        <v xml:space="preserve"> </v>
      </c>
      <c r="DE152" s="224" t="str">
        <f t="shared" si="117"/>
        <v xml:space="preserve"> </v>
      </c>
      <c r="DF152" s="121"/>
      <c r="DG152" s="114"/>
      <c r="DH152" s="704"/>
      <c r="DI152" s="119"/>
      <c r="DJ152" s="187"/>
      <c r="DK152" s="254"/>
      <c r="DL152" s="224" t="str">
        <f t="shared" si="118"/>
        <v xml:space="preserve"> </v>
      </c>
      <c r="DM152" s="224" t="str">
        <f t="shared" si="119"/>
        <v xml:space="preserve"> </v>
      </c>
      <c r="DN152" s="474"/>
      <c r="DO152" s="117"/>
      <c r="DP152" s="117"/>
      <c r="DQ152" s="117"/>
      <c r="DR152" s="117"/>
      <c r="DS152" s="117"/>
      <c r="DT152" s="254"/>
      <c r="DU152" s="476"/>
      <c r="DV152" s="224" t="str">
        <f t="shared" si="120"/>
        <v xml:space="preserve"> </v>
      </c>
      <c r="DW152" s="115"/>
      <c r="DX152" s="470"/>
      <c r="DY152" s="117"/>
      <c r="DZ152" s="704"/>
      <c r="EA152" s="224" t="str">
        <f t="shared" si="121"/>
        <v xml:space="preserve"> </v>
      </c>
      <c r="EB152" s="906"/>
      <c r="EC152" s="904"/>
      <c r="ED152" s="904"/>
      <c r="EE152" s="904"/>
      <c r="EF152" s="904"/>
      <c r="EG152" s="904"/>
      <c r="EH152" s="904"/>
      <c r="EI152" s="904"/>
      <c r="EJ152" s="904"/>
      <c r="EK152" s="905"/>
      <c r="EL152" s="80"/>
      <c r="EM152" s="224" t="str">
        <f t="shared" si="102"/>
        <v xml:space="preserve"> </v>
      </c>
      <c r="EN152" s="224" t="str">
        <f t="shared" si="122"/>
        <v xml:space="preserve"> </v>
      </c>
      <c r="EO152" s="115"/>
      <c r="EP152" s="1050"/>
      <c r="EQ152" s="253"/>
      <c r="ER152" s="117"/>
      <c r="ES152" s="1258">
        <f t="shared" si="169"/>
        <v>61</v>
      </c>
      <c r="ET152" s="224" t="str">
        <f t="shared" si="104"/>
        <v xml:space="preserve"> </v>
      </c>
      <c r="EU152" s="477" t="str">
        <f t="shared" si="105"/>
        <v/>
      </c>
      <c r="EV152" s="1334" t="str">
        <f t="shared" si="76"/>
        <v xml:space="preserve"> </v>
      </c>
      <c r="EW152" s="1332" t="str">
        <f t="shared" si="166"/>
        <v/>
      </c>
      <c r="EX152" s="1275" t="str">
        <f t="shared" si="148"/>
        <v/>
      </c>
      <c r="EY152" s="1275" t="str">
        <f t="shared" si="149"/>
        <v/>
      </c>
      <c r="EZ152" s="1275" t="str">
        <f t="shared" si="150"/>
        <v/>
      </c>
      <c r="FA152" s="1275" t="str">
        <f t="shared" si="151"/>
        <v/>
      </c>
      <c r="FB152" s="1275" t="str">
        <f t="shared" si="152"/>
        <v/>
      </c>
      <c r="FC152" s="1333" t="str">
        <f t="shared" si="153"/>
        <v/>
      </c>
      <c r="FE152" s="1234" t="str">
        <f t="shared" si="154"/>
        <v xml:space="preserve"> </v>
      </c>
      <c r="FF152" s="1234" t="str">
        <f t="shared" si="155"/>
        <v xml:space="preserve"> </v>
      </c>
      <c r="FG152" s="1234" t="str">
        <f t="shared" si="156"/>
        <v xml:space="preserve"> </v>
      </c>
      <c r="FH152" s="1234" t="str">
        <f t="shared" si="157"/>
        <v xml:space="preserve"> </v>
      </c>
      <c r="FI152" s="1234" t="str">
        <f t="shared" si="127"/>
        <v xml:space="preserve"> </v>
      </c>
      <c r="FJ152" s="1234" t="str">
        <f t="shared" si="158"/>
        <v xml:space="preserve"> </v>
      </c>
      <c r="FK152" s="1234">
        <f t="shared" si="129"/>
        <v>0</v>
      </c>
      <c r="FL152" s="1227"/>
      <c r="FM152" s="1234" t="str">
        <f t="shared" si="130"/>
        <v xml:space="preserve"> </v>
      </c>
      <c r="FN152" s="1234" t="str">
        <f t="shared" si="131"/>
        <v xml:space="preserve"> </v>
      </c>
      <c r="FO152" s="1234" t="str">
        <f t="shared" si="159"/>
        <v xml:space="preserve"> </v>
      </c>
      <c r="FP152" s="1234" t="str">
        <f t="shared" si="160"/>
        <v xml:space="preserve"> </v>
      </c>
      <c r="FQ152" s="1234" t="str">
        <f t="shared" si="132"/>
        <v xml:space="preserve"> </v>
      </c>
      <c r="FR152" s="1234" t="str">
        <f t="shared" si="161"/>
        <v xml:space="preserve"> </v>
      </c>
      <c r="FS152" s="1234">
        <f t="shared" si="167"/>
        <v>0</v>
      </c>
      <c r="FT152" s="1227"/>
      <c r="FU152" s="1234" t="str">
        <f t="shared" si="162"/>
        <v xml:space="preserve"> </v>
      </c>
      <c r="FV152" s="1234" t="str">
        <f t="shared" si="163"/>
        <v xml:space="preserve"> </v>
      </c>
      <c r="FW152" s="1234" t="str">
        <f t="shared" si="164"/>
        <v xml:space="preserve"> </v>
      </c>
      <c r="FX152" s="1234" t="str">
        <f t="shared" si="133"/>
        <v xml:space="preserve"> </v>
      </c>
      <c r="FY152" s="1234" t="str">
        <f t="shared" si="134"/>
        <v xml:space="preserve"> </v>
      </c>
      <c r="FZ152" s="1234" t="str">
        <f t="shared" si="165"/>
        <v xml:space="preserve"> </v>
      </c>
      <c r="GA152" s="1234">
        <f t="shared" si="135"/>
        <v>0</v>
      </c>
      <c r="GB152" s="1227"/>
      <c r="GC152" s="1234" t="str">
        <f t="shared" si="136"/>
        <v xml:space="preserve"> </v>
      </c>
      <c r="GD152" s="1234" t="str">
        <f t="shared" si="137"/>
        <v xml:space="preserve"> </v>
      </c>
      <c r="GE152" s="1234" t="str">
        <f t="shared" si="138"/>
        <v xml:space="preserve"> </v>
      </c>
      <c r="GF152" s="1234" t="str">
        <f t="shared" si="139"/>
        <v xml:space="preserve"> </v>
      </c>
      <c r="GG152" s="1234" t="str">
        <f t="shared" si="140"/>
        <v xml:space="preserve"> </v>
      </c>
      <c r="GH152" s="1234" t="str">
        <f t="shared" si="141"/>
        <v xml:space="preserve"> </v>
      </c>
      <c r="GI152" s="1234" t="str">
        <f t="shared" si="142"/>
        <v xml:space="preserve"> </v>
      </c>
      <c r="GJ152" s="1234" t="str">
        <f t="shared" si="143"/>
        <v xml:space="preserve"> </v>
      </c>
      <c r="GK152" s="1234" t="str">
        <f t="shared" si="144"/>
        <v xml:space="preserve"> </v>
      </c>
      <c r="GL152" s="1234" t="str">
        <f t="shared" si="145"/>
        <v xml:space="preserve"> </v>
      </c>
      <c r="GM152" s="1234" t="str">
        <f t="shared" si="146"/>
        <v xml:space="preserve"> </v>
      </c>
      <c r="GN152" s="1234">
        <f t="shared" si="147"/>
        <v>0</v>
      </c>
    </row>
    <row r="153" spans="1:196" s="100" customFormat="1" ht="27" customHeight="1" thickTop="1" thickBot="1">
      <c r="A153" s="1208">
        <f>【A票】【D票】!$D$10</f>
        <v>0</v>
      </c>
      <c r="B153" s="1212">
        <f>【A票】【D票】!$H$10</f>
        <v>0</v>
      </c>
      <c r="C153" s="1213" t="str">
        <f>【A票】【D票】!$K$10</f>
        <v xml:space="preserve"> </v>
      </c>
      <c r="D153" s="1214">
        <f t="shared" si="98"/>
        <v>62</v>
      </c>
      <c r="E153" s="914"/>
      <c r="F153" s="467"/>
      <c r="G153" s="469"/>
      <c r="H153" s="224" t="str">
        <f t="shared" si="62"/>
        <v xml:space="preserve"> </v>
      </c>
      <c r="I153" s="704"/>
      <c r="J153" s="117"/>
      <c r="K153" s="117"/>
      <c r="L153" s="117"/>
      <c r="M153" s="117"/>
      <c r="N153" s="117"/>
      <c r="O153" s="117"/>
      <c r="P153" s="117"/>
      <c r="Q153" s="117"/>
      <c r="R153" s="117"/>
      <c r="S153" s="117"/>
      <c r="T153" s="254"/>
      <c r="U153" s="646"/>
      <c r="V153" s="646"/>
      <c r="W153" s="114"/>
      <c r="X153" s="254"/>
      <c r="Y153" s="224" t="str">
        <f t="shared" si="63"/>
        <v xml:space="preserve"> </v>
      </c>
      <c r="Z153" s="579"/>
      <c r="AA153" s="704"/>
      <c r="AB153" s="119"/>
      <c r="AC153" s="224" t="str">
        <f t="shared" si="114"/>
        <v xml:space="preserve"> </v>
      </c>
      <c r="AD153" s="115"/>
      <c r="AE153" s="253"/>
      <c r="AF153" s="704"/>
      <c r="AG153" s="727"/>
      <c r="AH153" s="727"/>
      <c r="AI153" s="727"/>
      <c r="AJ153" s="727"/>
      <c r="AK153" s="591"/>
      <c r="AL153" s="727"/>
      <c r="AM153" s="727"/>
      <c r="AN153" s="727"/>
      <c r="AO153" s="727"/>
      <c r="AP153" s="727"/>
      <c r="AQ153" s="727"/>
      <c r="AR153" s="727"/>
      <c r="AS153" s="727"/>
      <c r="AT153" s="727"/>
      <c r="AU153" s="727"/>
      <c r="AV153" s="727"/>
      <c r="AW153" s="727"/>
      <c r="AX153" s="727"/>
      <c r="AY153" s="727"/>
      <c r="AZ153" s="727"/>
      <c r="BA153" s="727"/>
      <c r="BB153" s="727"/>
      <c r="BC153" s="821"/>
      <c r="BD153" s="727"/>
      <c r="BE153" s="727"/>
      <c r="BF153" s="727"/>
      <c r="BG153" s="727"/>
      <c r="BH153" s="727"/>
      <c r="BI153" s="727"/>
      <c r="BJ153" s="727"/>
      <c r="BK153" s="727"/>
      <c r="BL153" s="821"/>
      <c r="BM153" s="727"/>
      <c r="BN153" s="727"/>
      <c r="BO153" s="727"/>
      <c r="BP153" s="727"/>
      <c r="BQ153" s="727"/>
      <c r="BR153" s="821"/>
      <c r="BS153" s="727"/>
      <c r="BT153" s="727"/>
      <c r="BU153" s="727"/>
      <c r="BV153" s="591"/>
      <c r="BW153" s="224" t="str">
        <f t="shared" si="115"/>
        <v xml:space="preserve"> </v>
      </c>
      <c r="BX153" s="471">
        <f t="shared" si="168"/>
        <v>62</v>
      </c>
      <c r="BY153" s="117"/>
      <c r="BZ153" s="117"/>
      <c r="CA153" s="117"/>
      <c r="CB153" s="117"/>
      <c r="CC153" s="117"/>
      <c r="CD153" s="461"/>
      <c r="CE153" s="236"/>
      <c r="CF153" s="224" t="str">
        <f t="shared" si="66"/>
        <v xml:space="preserve"> </v>
      </c>
      <c r="CG153" s="116"/>
      <c r="CH153" s="117"/>
      <c r="CI153" s="117"/>
      <c r="CJ153" s="117"/>
      <c r="CK153" s="472"/>
      <c r="CL153" s="472"/>
      <c r="CM153" s="472"/>
      <c r="CN153" s="472"/>
      <c r="CO153" s="117"/>
      <c r="CP153" s="253"/>
      <c r="CQ153" s="120"/>
      <c r="CR153" s="224" t="str" cm="1">
        <f t="array" ref="CR153">IF(AND(SUM(COUNTIF(CG153:CM153,{"*不明*","*その他*"})+COUNTIF(CO153:CP153,{"*不明*","*その他*"}))&gt;0,CQ153=""),"その他・不明の場合,10)具体的内容、理由を記入",IF(OR(AND(CI153=CI$65,COUNTA(CJ153:CM153)&lt;4),AND(OR(CI153=CI$63,CI153=CI$64,CI153=CI$66,CI153=CI$67,CI153=CI$68,CI153=""),COUNTA(CJ153:CM153)&gt;0)),"3)介護保険認定済→要介護度、認知症自立度、寝たきり度、介護保険サービス記入",IF(OR(AND(OR(CM153=CM$63,CM153=CM$64),CN153=""),AND(OR(CM153=CM$65,CM153=CM$66),CN153&lt;&gt;"")),"7)介護保険サービス受けている/過去受けていた→具体的内容記入"," ")))</f>
        <v xml:space="preserve"> </v>
      </c>
      <c r="CS153" s="224" t="str">
        <f t="shared" si="116"/>
        <v xml:space="preserve"> </v>
      </c>
      <c r="CT153" s="116"/>
      <c r="CU153" s="253"/>
      <c r="CV153" s="117"/>
      <c r="CW153" s="117"/>
      <c r="CX153" s="253"/>
      <c r="CY153" s="117"/>
      <c r="CZ153" s="117"/>
      <c r="DA153" s="253"/>
      <c r="DB153" s="117"/>
      <c r="DC153" s="224" t="str">
        <f t="shared" si="100"/>
        <v xml:space="preserve"> </v>
      </c>
      <c r="DD153" s="224" t="str">
        <f t="shared" si="101"/>
        <v xml:space="preserve"> </v>
      </c>
      <c r="DE153" s="224" t="str">
        <f t="shared" si="117"/>
        <v xml:space="preserve"> </v>
      </c>
      <c r="DF153" s="121"/>
      <c r="DG153" s="114"/>
      <c r="DH153" s="704"/>
      <c r="DI153" s="119"/>
      <c r="DJ153" s="187"/>
      <c r="DK153" s="254"/>
      <c r="DL153" s="224" t="str">
        <f t="shared" si="118"/>
        <v xml:space="preserve"> </v>
      </c>
      <c r="DM153" s="224" t="str">
        <f t="shared" si="119"/>
        <v xml:space="preserve"> </v>
      </c>
      <c r="DN153" s="474"/>
      <c r="DO153" s="117"/>
      <c r="DP153" s="117"/>
      <c r="DQ153" s="117"/>
      <c r="DR153" s="117"/>
      <c r="DS153" s="117"/>
      <c r="DT153" s="254"/>
      <c r="DU153" s="476"/>
      <c r="DV153" s="224" t="str">
        <f t="shared" si="120"/>
        <v xml:space="preserve"> </v>
      </c>
      <c r="DW153" s="115"/>
      <c r="DX153" s="470"/>
      <c r="DY153" s="117"/>
      <c r="DZ153" s="704"/>
      <c r="EA153" s="224" t="str">
        <f t="shared" si="121"/>
        <v xml:space="preserve"> </v>
      </c>
      <c r="EB153" s="906"/>
      <c r="EC153" s="904"/>
      <c r="ED153" s="904"/>
      <c r="EE153" s="904"/>
      <c r="EF153" s="904"/>
      <c r="EG153" s="904"/>
      <c r="EH153" s="904"/>
      <c r="EI153" s="904"/>
      <c r="EJ153" s="904"/>
      <c r="EK153" s="905"/>
      <c r="EL153" s="80"/>
      <c r="EM153" s="224" t="str">
        <f t="shared" si="102"/>
        <v xml:space="preserve"> </v>
      </c>
      <c r="EN153" s="224" t="str">
        <f t="shared" si="122"/>
        <v xml:space="preserve"> </v>
      </c>
      <c r="EO153" s="115"/>
      <c r="EP153" s="1050"/>
      <c r="EQ153" s="253"/>
      <c r="ER153" s="117"/>
      <c r="ES153" s="1258">
        <f t="shared" si="169"/>
        <v>62</v>
      </c>
      <c r="ET153" s="224" t="str">
        <f t="shared" si="104"/>
        <v xml:space="preserve"> </v>
      </c>
      <c r="EU153" s="477" t="str">
        <f t="shared" si="105"/>
        <v/>
      </c>
      <c r="EV153" s="1334" t="str">
        <f t="shared" si="76"/>
        <v xml:space="preserve"> </v>
      </c>
      <c r="EW153" s="1332" t="str">
        <f t="shared" si="166"/>
        <v/>
      </c>
      <c r="EX153" s="1275" t="str">
        <f t="shared" si="148"/>
        <v/>
      </c>
      <c r="EY153" s="1275" t="str">
        <f t="shared" si="149"/>
        <v/>
      </c>
      <c r="EZ153" s="1275" t="str">
        <f t="shared" si="150"/>
        <v/>
      </c>
      <c r="FA153" s="1275" t="str">
        <f t="shared" si="151"/>
        <v/>
      </c>
      <c r="FB153" s="1275" t="str">
        <f t="shared" si="152"/>
        <v/>
      </c>
      <c r="FC153" s="1333" t="str">
        <f t="shared" si="153"/>
        <v/>
      </c>
      <c r="FE153" s="1234" t="str">
        <f t="shared" si="154"/>
        <v xml:space="preserve"> </v>
      </c>
      <c r="FF153" s="1234" t="str">
        <f t="shared" si="155"/>
        <v xml:space="preserve"> </v>
      </c>
      <c r="FG153" s="1234" t="str">
        <f t="shared" si="156"/>
        <v xml:space="preserve"> </v>
      </c>
      <c r="FH153" s="1234" t="str">
        <f t="shared" si="157"/>
        <v xml:space="preserve"> </v>
      </c>
      <c r="FI153" s="1234" t="str">
        <f t="shared" si="127"/>
        <v xml:space="preserve"> </v>
      </c>
      <c r="FJ153" s="1234" t="str">
        <f t="shared" si="158"/>
        <v xml:space="preserve"> </v>
      </c>
      <c r="FK153" s="1234">
        <f t="shared" si="129"/>
        <v>0</v>
      </c>
      <c r="FL153" s="1227"/>
      <c r="FM153" s="1234" t="str">
        <f t="shared" si="130"/>
        <v xml:space="preserve"> </v>
      </c>
      <c r="FN153" s="1234" t="str">
        <f t="shared" si="131"/>
        <v xml:space="preserve"> </v>
      </c>
      <c r="FO153" s="1234" t="str">
        <f t="shared" si="159"/>
        <v xml:space="preserve"> </v>
      </c>
      <c r="FP153" s="1234" t="str">
        <f t="shared" si="160"/>
        <v xml:space="preserve"> </v>
      </c>
      <c r="FQ153" s="1234" t="str">
        <f t="shared" si="132"/>
        <v xml:space="preserve"> </v>
      </c>
      <c r="FR153" s="1234" t="str">
        <f t="shared" si="161"/>
        <v xml:space="preserve"> </v>
      </c>
      <c r="FS153" s="1234">
        <f t="shared" si="167"/>
        <v>0</v>
      </c>
      <c r="FT153" s="1227"/>
      <c r="FU153" s="1234" t="str">
        <f t="shared" si="162"/>
        <v xml:space="preserve"> </v>
      </c>
      <c r="FV153" s="1234" t="str">
        <f t="shared" si="163"/>
        <v xml:space="preserve"> </v>
      </c>
      <c r="FW153" s="1234" t="str">
        <f t="shared" si="164"/>
        <v xml:space="preserve"> </v>
      </c>
      <c r="FX153" s="1234" t="str">
        <f t="shared" si="133"/>
        <v xml:space="preserve"> </v>
      </c>
      <c r="FY153" s="1234" t="str">
        <f t="shared" si="134"/>
        <v xml:space="preserve"> </v>
      </c>
      <c r="FZ153" s="1234" t="str">
        <f t="shared" si="165"/>
        <v xml:space="preserve"> </v>
      </c>
      <c r="GA153" s="1234">
        <f t="shared" si="135"/>
        <v>0</v>
      </c>
      <c r="GB153" s="1227"/>
      <c r="GC153" s="1234" t="str">
        <f t="shared" si="136"/>
        <v xml:space="preserve"> </v>
      </c>
      <c r="GD153" s="1234" t="str">
        <f t="shared" si="137"/>
        <v xml:space="preserve"> </v>
      </c>
      <c r="GE153" s="1234" t="str">
        <f t="shared" si="138"/>
        <v xml:space="preserve"> </v>
      </c>
      <c r="GF153" s="1234" t="str">
        <f t="shared" si="139"/>
        <v xml:space="preserve"> </v>
      </c>
      <c r="GG153" s="1234" t="str">
        <f t="shared" si="140"/>
        <v xml:space="preserve"> </v>
      </c>
      <c r="GH153" s="1234" t="str">
        <f t="shared" si="141"/>
        <v xml:space="preserve"> </v>
      </c>
      <c r="GI153" s="1234" t="str">
        <f t="shared" si="142"/>
        <v xml:space="preserve"> </v>
      </c>
      <c r="GJ153" s="1234" t="str">
        <f t="shared" si="143"/>
        <v xml:space="preserve"> </v>
      </c>
      <c r="GK153" s="1234" t="str">
        <f t="shared" si="144"/>
        <v xml:space="preserve"> </v>
      </c>
      <c r="GL153" s="1234" t="str">
        <f t="shared" si="145"/>
        <v xml:space="preserve"> </v>
      </c>
      <c r="GM153" s="1234" t="str">
        <f t="shared" si="146"/>
        <v xml:space="preserve"> </v>
      </c>
      <c r="GN153" s="1234">
        <f t="shared" si="147"/>
        <v>0</v>
      </c>
    </row>
    <row r="154" spans="1:196" s="100" customFormat="1" ht="27" customHeight="1" thickTop="1" thickBot="1">
      <c r="A154" s="1208">
        <f>【A票】【D票】!$D$10</f>
        <v>0</v>
      </c>
      <c r="B154" s="1212">
        <f>【A票】【D票】!$H$10</f>
        <v>0</v>
      </c>
      <c r="C154" s="1213" t="str">
        <f>【A票】【D票】!$K$10</f>
        <v xml:space="preserve"> </v>
      </c>
      <c r="D154" s="1214">
        <f t="shared" si="98"/>
        <v>63</v>
      </c>
      <c r="E154" s="914"/>
      <c r="F154" s="467"/>
      <c r="G154" s="469"/>
      <c r="H154" s="224" t="str">
        <f t="shared" si="62"/>
        <v xml:space="preserve"> </v>
      </c>
      <c r="I154" s="704"/>
      <c r="J154" s="117"/>
      <c r="K154" s="117"/>
      <c r="L154" s="117"/>
      <c r="M154" s="117"/>
      <c r="N154" s="117"/>
      <c r="O154" s="117"/>
      <c r="P154" s="117"/>
      <c r="Q154" s="117"/>
      <c r="R154" s="117"/>
      <c r="S154" s="117"/>
      <c r="T154" s="254"/>
      <c r="U154" s="646"/>
      <c r="V154" s="646"/>
      <c r="W154" s="114"/>
      <c r="X154" s="254"/>
      <c r="Y154" s="224" t="str">
        <f t="shared" si="63"/>
        <v xml:space="preserve"> </v>
      </c>
      <c r="Z154" s="579"/>
      <c r="AA154" s="704"/>
      <c r="AB154" s="119"/>
      <c r="AC154" s="224" t="str">
        <f t="shared" si="114"/>
        <v xml:space="preserve"> </v>
      </c>
      <c r="AD154" s="115"/>
      <c r="AE154" s="253"/>
      <c r="AF154" s="704"/>
      <c r="AG154" s="727"/>
      <c r="AH154" s="727"/>
      <c r="AI154" s="727"/>
      <c r="AJ154" s="727"/>
      <c r="AK154" s="591"/>
      <c r="AL154" s="727"/>
      <c r="AM154" s="727"/>
      <c r="AN154" s="727"/>
      <c r="AO154" s="727"/>
      <c r="AP154" s="727"/>
      <c r="AQ154" s="727"/>
      <c r="AR154" s="727"/>
      <c r="AS154" s="727"/>
      <c r="AT154" s="727"/>
      <c r="AU154" s="727"/>
      <c r="AV154" s="727"/>
      <c r="AW154" s="727"/>
      <c r="AX154" s="727"/>
      <c r="AY154" s="727"/>
      <c r="AZ154" s="727"/>
      <c r="BA154" s="727"/>
      <c r="BB154" s="727"/>
      <c r="BC154" s="821"/>
      <c r="BD154" s="727"/>
      <c r="BE154" s="727"/>
      <c r="BF154" s="727"/>
      <c r="BG154" s="727"/>
      <c r="BH154" s="727"/>
      <c r="BI154" s="727"/>
      <c r="BJ154" s="727"/>
      <c r="BK154" s="727"/>
      <c r="BL154" s="821"/>
      <c r="BM154" s="727"/>
      <c r="BN154" s="727"/>
      <c r="BO154" s="727"/>
      <c r="BP154" s="727"/>
      <c r="BQ154" s="727"/>
      <c r="BR154" s="821"/>
      <c r="BS154" s="727"/>
      <c r="BT154" s="727"/>
      <c r="BU154" s="727"/>
      <c r="BV154" s="591"/>
      <c r="BW154" s="224" t="str">
        <f t="shared" si="115"/>
        <v xml:space="preserve"> </v>
      </c>
      <c r="BX154" s="471">
        <f t="shared" si="168"/>
        <v>63</v>
      </c>
      <c r="BY154" s="117"/>
      <c r="BZ154" s="117"/>
      <c r="CA154" s="117"/>
      <c r="CB154" s="117"/>
      <c r="CC154" s="117"/>
      <c r="CD154" s="461"/>
      <c r="CE154" s="236"/>
      <c r="CF154" s="224" t="str">
        <f t="shared" si="66"/>
        <v xml:space="preserve"> </v>
      </c>
      <c r="CG154" s="116"/>
      <c r="CH154" s="117"/>
      <c r="CI154" s="117"/>
      <c r="CJ154" s="117"/>
      <c r="CK154" s="472"/>
      <c r="CL154" s="472"/>
      <c r="CM154" s="472"/>
      <c r="CN154" s="472"/>
      <c r="CO154" s="117"/>
      <c r="CP154" s="253"/>
      <c r="CQ154" s="120"/>
      <c r="CR154" s="224" t="str" cm="1">
        <f t="array" ref="CR154">IF(AND(SUM(COUNTIF(CG154:CM154,{"*不明*","*その他*"})+COUNTIF(CO154:CP154,{"*不明*","*その他*"}))&gt;0,CQ154=""),"その他・不明の場合,10)具体的内容、理由を記入",IF(OR(AND(CI154=CI$65,COUNTA(CJ154:CM154)&lt;4),AND(OR(CI154=CI$63,CI154=CI$64,CI154=CI$66,CI154=CI$67,CI154=CI$68,CI154=""),COUNTA(CJ154:CM154)&gt;0)),"3)介護保険認定済→要介護度、認知症自立度、寝たきり度、介護保険サービス記入",IF(OR(AND(OR(CM154=CM$63,CM154=CM$64),CN154=""),AND(OR(CM154=CM$65,CM154=CM$66),CN154&lt;&gt;"")),"7)介護保険サービス受けている/過去受けていた→具体的内容記入"," ")))</f>
        <v xml:space="preserve"> </v>
      </c>
      <c r="CS154" s="224" t="str">
        <f t="shared" si="116"/>
        <v xml:space="preserve"> </v>
      </c>
      <c r="CT154" s="116"/>
      <c r="CU154" s="253"/>
      <c r="CV154" s="117"/>
      <c r="CW154" s="117"/>
      <c r="CX154" s="253"/>
      <c r="CY154" s="117"/>
      <c r="CZ154" s="117"/>
      <c r="DA154" s="253"/>
      <c r="DB154" s="117"/>
      <c r="DC154" s="224" t="str">
        <f t="shared" si="100"/>
        <v xml:space="preserve"> </v>
      </c>
      <c r="DD154" s="224" t="str">
        <f t="shared" si="101"/>
        <v xml:space="preserve"> </v>
      </c>
      <c r="DE154" s="224" t="str">
        <f t="shared" si="117"/>
        <v xml:space="preserve"> </v>
      </c>
      <c r="DF154" s="121"/>
      <c r="DG154" s="114"/>
      <c r="DH154" s="704"/>
      <c r="DI154" s="119"/>
      <c r="DJ154" s="187"/>
      <c r="DK154" s="254"/>
      <c r="DL154" s="224" t="str">
        <f t="shared" si="118"/>
        <v xml:space="preserve"> </v>
      </c>
      <c r="DM154" s="224" t="str">
        <f t="shared" si="119"/>
        <v xml:space="preserve"> </v>
      </c>
      <c r="DN154" s="474"/>
      <c r="DO154" s="117"/>
      <c r="DP154" s="117"/>
      <c r="DQ154" s="117"/>
      <c r="DR154" s="117"/>
      <c r="DS154" s="117"/>
      <c r="DT154" s="254"/>
      <c r="DU154" s="476"/>
      <c r="DV154" s="224" t="str">
        <f t="shared" si="120"/>
        <v xml:space="preserve"> </v>
      </c>
      <c r="DW154" s="115"/>
      <c r="DX154" s="470"/>
      <c r="DY154" s="117"/>
      <c r="DZ154" s="704"/>
      <c r="EA154" s="224" t="str">
        <f t="shared" si="121"/>
        <v xml:space="preserve"> </v>
      </c>
      <c r="EB154" s="906"/>
      <c r="EC154" s="904"/>
      <c r="ED154" s="904"/>
      <c r="EE154" s="904"/>
      <c r="EF154" s="904"/>
      <c r="EG154" s="904"/>
      <c r="EH154" s="904"/>
      <c r="EI154" s="904"/>
      <c r="EJ154" s="904"/>
      <c r="EK154" s="905"/>
      <c r="EL154" s="80"/>
      <c r="EM154" s="224" t="str">
        <f t="shared" si="102"/>
        <v xml:space="preserve"> </v>
      </c>
      <c r="EN154" s="224" t="str">
        <f t="shared" si="122"/>
        <v xml:space="preserve"> </v>
      </c>
      <c r="EO154" s="115"/>
      <c r="EP154" s="1050"/>
      <c r="EQ154" s="253"/>
      <c r="ER154" s="117"/>
      <c r="ES154" s="1258">
        <f t="shared" si="169"/>
        <v>63</v>
      </c>
      <c r="ET154" s="224" t="str">
        <f t="shared" si="104"/>
        <v xml:space="preserve"> </v>
      </c>
      <c r="EU154" s="477" t="str">
        <f t="shared" si="105"/>
        <v/>
      </c>
      <c r="EV154" s="1334" t="str">
        <f t="shared" si="76"/>
        <v xml:space="preserve"> </v>
      </c>
      <c r="EW154" s="1332" t="str">
        <f t="shared" si="166"/>
        <v/>
      </c>
      <c r="EX154" s="1275" t="str">
        <f t="shared" si="148"/>
        <v/>
      </c>
      <c r="EY154" s="1275" t="str">
        <f t="shared" si="149"/>
        <v/>
      </c>
      <c r="EZ154" s="1275" t="str">
        <f t="shared" si="150"/>
        <v/>
      </c>
      <c r="FA154" s="1275" t="str">
        <f t="shared" si="151"/>
        <v/>
      </c>
      <c r="FB154" s="1275" t="str">
        <f t="shared" si="152"/>
        <v/>
      </c>
      <c r="FC154" s="1333" t="str">
        <f t="shared" si="153"/>
        <v/>
      </c>
      <c r="FE154" s="1234" t="str">
        <f t="shared" si="154"/>
        <v xml:space="preserve"> </v>
      </c>
      <c r="FF154" s="1234" t="str">
        <f t="shared" si="155"/>
        <v xml:space="preserve"> </v>
      </c>
      <c r="FG154" s="1234" t="str">
        <f t="shared" si="156"/>
        <v xml:space="preserve"> </v>
      </c>
      <c r="FH154" s="1234" t="str">
        <f t="shared" si="157"/>
        <v xml:space="preserve"> </v>
      </c>
      <c r="FI154" s="1234" t="str">
        <f t="shared" si="127"/>
        <v xml:space="preserve"> </v>
      </c>
      <c r="FJ154" s="1234" t="str">
        <f t="shared" si="158"/>
        <v xml:space="preserve"> </v>
      </c>
      <c r="FK154" s="1234">
        <f t="shared" si="129"/>
        <v>0</v>
      </c>
      <c r="FL154" s="1227"/>
      <c r="FM154" s="1234" t="str">
        <f t="shared" si="130"/>
        <v xml:space="preserve"> </v>
      </c>
      <c r="FN154" s="1234" t="str">
        <f t="shared" si="131"/>
        <v xml:space="preserve"> </v>
      </c>
      <c r="FO154" s="1234" t="str">
        <f t="shared" si="159"/>
        <v xml:space="preserve"> </v>
      </c>
      <c r="FP154" s="1234" t="str">
        <f t="shared" si="160"/>
        <v xml:space="preserve"> </v>
      </c>
      <c r="FQ154" s="1234" t="str">
        <f t="shared" si="132"/>
        <v xml:space="preserve"> </v>
      </c>
      <c r="FR154" s="1234" t="str">
        <f t="shared" si="161"/>
        <v xml:space="preserve"> </v>
      </c>
      <c r="FS154" s="1234">
        <f t="shared" si="167"/>
        <v>0</v>
      </c>
      <c r="FT154" s="1227"/>
      <c r="FU154" s="1234" t="str">
        <f t="shared" si="162"/>
        <v xml:space="preserve"> </v>
      </c>
      <c r="FV154" s="1234" t="str">
        <f t="shared" si="163"/>
        <v xml:space="preserve"> </v>
      </c>
      <c r="FW154" s="1234" t="str">
        <f t="shared" si="164"/>
        <v xml:space="preserve"> </v>
      </c>
      <c r="FX154" s="1234" t="str">
        <f t="shared" si="133"/>
        <v xml:space="preserve"> </v>
      </c>
      <c r="FY154" s="1234" t="str">
        <f t="shared" si="134"/>
        <v xml:space="preserve"> </v>
      </c>
      <c r="FZ154" s="1234" t="str">
        <f t="shared" si="165"/>
        <v xml:space="preserve"> </v>
      </c>
      <c r="GA154" s="1234">
        <f t="shared" si="135"/>
        <v>0</v>
      </c>
      <c r="GB154" s="1227"/>
      <c r="GC154" s="1234" t="str">
        <f t="shared" si="136"/>
        <v xml:space="preserve"> </v>
      </c>
      <c r="GD154" s="1234" t="str">
        <f t="shared" si="137"/>
        <v xml:space="preserve"> </v>
      </c>
      <c r="GE154" s="1234" t="str">
        <f t="shared" si="138"/>
        <v xml:space="preserve"> </v>
      </c>
      <c r="GF154" s="1234" t="str">
        <f t="shared" si="139"/>
        <v xml:space="preserve"> </v>
      </c>
      <c r="GG154" s="1234" t="str">
        <f t="shared" si="140"/>
        <v xml:space="preserve"> </v>
      </c>
      <c r="GH154" s="1234" t="str">
        <f t="shared" si="141"/>
        <v xml:space="preserve"> </v>
      </c>
      <c r="GI154" s="1234" t="str">
        <f t="shared" si="142"/>
        <v xml:space="preserve"> </v>
      </c>
      <c r="GJ154" s="1234" t="str">
        <f t="shared" si="143"/>
        <v xml:space="preserve"> </v>
      </c>
      <c r="GK154" s="1234" t="str">
        <f t="shared" si="144"/>
        <v xml:space="preserve"> </v>
      </c>
      <c r="GL154" s="1234" t="str">
        <f t="shared" si="145"/>
        <v xml:space="preserve"> </v>
      </c>
      <c r="GM154" s="1234" t="str">
        <f t="shared" si="146"/>
        <v xml:space="preserve"> </v>
      </c>
      <c r="GN154" s="1234">
        <f t="shared" si="147"/>
        <v>0</v>
      </c>
    </row>
    <row r="155" spans="1:196" s="100" customFormat="1" ht="27" customHeight="1" thickTop="1" thickBot="1">
      <c r="A155" s="1208">
        <f>【A票】【D票】!$D$10</f>
        <v>0</v>
      </c>
      <c r="B155" s="1212">
        <f>【A票】【D票】!$H$10</f>
        <v>0</v>
      </c>
      <c r="C155" s="1213" t="str">
        <f>【A票】【D票】!$K$10</f>
        <v xml:space="preserve"> </v>
      </c>
      <c r="D155" s="1214">
        <f t="shared" si="98"/>
        <v>64</v>
      </c>
      <c r="E155" s="914"/>
      <c r="F155" s="467"/>
      <c r="G155" s="469"/>
      <c r="H155" s="224" t="str">
        <f t="shared" ref="H155:H186" si="170">IF(AND(COUNTA(J155:T155,Z155,AB155,AD155,AG155,AH155,AK155,BY155:CE155,CG155:CQ155,CT155:DB155,DF155:DK155,DN155:DU155,DW155:DZ155,EO155:ER155)&gt;0,COUNTA(F155:G155)&lt;2),"左欄←は必須回答",IF(COUNTA(F155:G155)=1,"左欄←は必須回答",IF(AND(F155=F$65,OR(COUNTA(I155,Z155,AA155,AB155,AD155,AF155,AG155,AH155,AK155)&gt;0,COUNTA(J155:T155,X155)&gt;0)),"2人目以降の被虐待者のため問1～4まで記入不要"," ")))</f>
        <v xml:space="preserve"> </v>
      </c>
      <c r="I155" s="704"/>
      <c r="J155" s="117"/>
      <c r="K155" s="117"/>
      <c r="L155" s="117"/>
      <c r="M155" s="117"/>
      <c r="N155" s="117"/>
      <c r="O155" s="117"/>
      <c r="P155" s="117"/>
      <c r="Q155" s="117"/>
      <c r="R155" s="117"/>
      <c r="S155" s="117"/>
      <c r="T155" s="254"/>
      <c r="U155" s="646"/>
      <c r="V155" s="646"/>
      <c r="W155" s="114"/>
      <c r="X155" s="254"/>
      <c r="Y155" s="224" t="str">
        <f t="shared" si="63"/>
        <v xml:space="preserve"> </v>
      </c>
      <c r="Z155" s="579"/>
      <c r="AA155" s="704"/>
      <c r="AB155" s="119"/>
      <c r="AC155" s="224" t="str">
        <f t="shared" si="114"/>
        <v xml:space="preserve"> </v>
      </c>
      <c r="AD155" s="115"/>
      <c r="AE155" s="253"/>
      <c r="AF155" s="704"/>
      <c r="AG155" s="727"/>
      <c r="AH155" s="727"/>
      <c r="AI155" s="727"/>
      <c r="AJ155" s="727"/>
      <c r="AK155" s="591"/>
      <c r="AL155" s="727"/>
      <c r="AM155" s="727"/>
      <c r="AN155" s="727"/>
      <c r="AO155" s="727"/>
      <c r="AP155" s="727"/>
      <c r="AQ155" s="727"/>
      <c r="AR155" s="727"/>
      <c r="AS155" s="727"/>
      <c r="AT155" s="727"/>
      <c r="AU155" s="727"/>
      <c r="AV155" s="727"/>
      <c r="AW155" s="727"/>
      <c r="AX155" s="727"/>
      <c r="AY155" s="727"/>
      <c r="AZ155" s="727"/>
      <c r="BA155" s="727"/>
      <c r="BB155" s="727"/>
      <c r="BC155" s="821"/>
      <c r="BD155" s="727"/>
      <c r="BE155" s="727"/>
      <c r="BF155" s="727"/>
      <c r="BG155" s="727"/>
      <c r="BH155" s="727"/>
      <c r="BI155" s="727"/>
      <c r="BJ155" s="727"/>
      <c r="BK155" s="727"/>
      <c r="BL155" s="821"/>
      <c r="BM155" s="727"/>
      <c r="BN155" s="727"/>
      <c r="BO155" s="727"/>
      <c r="BP155" s="727"/>
      <c r="BQ155" s="727"/>
      <c r="BR155" s="821"/>
      <c r="BS155" s="727"/>
      <c r="BT155" s="727"/>
      <c r="BU155" s="727"/>
      <c r="BV155" s="591"/>
      <c r="BW155" s="224" t="str">
        <f t="shared" si="115"/>
        <v xml:space="preserve"> </v>
      </c>
      <c r="BX155" s="471">
        <f t="shared" si="168"/>
        <v>64</v>
      </c>
      <c r="BY155" s="117"/>
      <c r="BZ155" s="117"/>
      <c r="CA155" s="117"/>
      <c r="CB155" s="117"/>
      <c r="CC155" s="117"/>
      <c r="CD155" s="461"/>
      <c r="CE155" s="236"/>
      <c r="CF155" s="224" t="str">
        <f t="shared" si="66"/>
        <v xml:space="preserve"> </v>
      </c>
      <c r="CG155" s="116"/>
      <c r="CH155" s="117"/>
      <c r="CI155" s="117"/>
      <c r="CJ155" s="117"/>
      <c r="CK155" s="472"/>
      <c r="CL155" s="472"/>
      <c r="CM155" s="472"/>
      <c r="CN155" s="472"/>
      <c r="CO155" s="117"/>
      <c r="CP155" s="253"/>
      <c r="CQ155" s="120"/>
      <c r="CR155" s="224" t="str" cm="1">
        <f t="array" ref="CR155">IF(AND(SUM(COUNTIF(CG155:CM155,{"*不明*","*その他*"})+COUNTIF(CO155:CP155,{"*不明*","*その他*"}))&gt;0,CQ155=""),"その他・不明の場合,10)具体的内容、理由を記入",IF(OR(AND(CI155=CI$65,COUNTA(CJ155:CM155)&lt;4),AND(OR(CI155=CI$63,CI155=CI$64,CI155=CI$66,CI155=CI$67,CI155=CI$68,CI155=""),COUNTA(CJ155:CM155)&gt;0)),"3)介護保険認定済→要介護度、認知症自立度、寝たきり度、介護保険サービス記入",IF(OR(AND(OR(CM155=CM$63,CM155=CM$64),CN155=""),AND(OR(CM155=CM$65,CM155=CM$66),CN155&lt;&gt;"")),"7)介護保険サービス受けている/過去受けていた→具体的内容記入"," ")))</f>
        <v xml:space="preserve"> </v>
      </c>
      <c r="CS155" s="224" t="str">
        <f t="shared" si="116"/>
        <v xml:space="preserve"> </v>
      </c>
      <c r="CT155" s="116"/>
      <c r="CU155" s="253"/>
      <c r="CV155" s="117"/>
      <c r="CW155" s="117"/>
      <c r="CX155" s="253"/>
      <c r="CY155" s="117"/>
      <c r="CZ155" s="117"/>
      <c r="DA155" s="253"/>
      <c r="DB155" s="117"/>
      <c r="DC155" s="224" t="str">
        <f t="shared" si="100"/>
        <v xml:space="preserve"> </v>
      </c>
      <c r="DD155" s="224" t="str">
        <f t="shared" si="101"/>
        <v xml:space="preserve"> </v>
      </c>
      <c r="DE155" s="224" t="str">
        <f t="shared" si="117"/>
        <v xml:space="preserve"> </v>
      </c>
      <c r="DF155" s="121"/>
      <c r="DG155" s="114"/>
      <c r="DH155" s="704"/>
      <c r="DI155" s="119"/>
      <c r="DJ155" s="187"/>
      <c r="DK155" s="254"/>
      <c r="DL155" s="224" t="str">
        <f t="shared" si="118"/>
        <v xml:space="preserve"> </v>
      </c>
      <c r="DM155" s="224" t="str">
        <f t="shared" si="119"/>
        <v xml:space="preserve"> </v>
      </c>
      <c r="DN155" s="474"/>
      <c r="DO155" s="117"/>
      <c r="DP155" s="117"/>
      <c r="DQ155" s="117"/>
      <c r="DR155" s="117"/>
      <c r="DS155" s="117"/>
      <c r="DT155" s="254"/>
      <c r="DU155" s="476"/>
      <c r="DV155" s="224" t="str">
        <f t="shared" si="120"/>
        <v xml:space="preserve"> </v>
      </c>
      <c r="DW155" s="115"/>
      <c r="DX155" s="470"/>
      <c r="DY155" s="117"/>
      <c r="DZ155" s="704"/>
      <c r="EA155" s="224" t="str">
        <f t="shared" si="121"/>
        <v xml:space="preserve"> </v>
      </c>
      <c r="EB155" s="906"/>
      <c r="EC155" s="904"/>
      <c r="ED155" s="904"/>
      <c r="EE155" s="904"/>
      <c r="EF155" s="904"/>
      <c r="EG155" s="904"/>
      <c r="EH155" s="904"/>
      <c r="EI155" s="904"/>
      <c r="EJ155" s="904"/>
      <c r="EK155" s="905"/>
      <c r="EL155" s="80"/>
      <c r="EM155" s="224" t="str">
        <f t="shared" si="102"/>
        <v xml:space="preserve"> </v>
      </c>
      <c r="EN155" s="224" t="str">
        <f t="shared" si="122"/>
        <v xml:space="preserve"> </v>
      </c>
      <c r="EO155" s="115"/>
      <c r="EP155" s="1050"/>
      <c r="EQ155" s="253"/>
      <c r="ER155" s="117"/>
      <c r="ES155" s="1258">
        <f t="shared" ref="ES155:ES186" si="171">BX155</f>
        <v>64</v>
      </c>
      <c r="ET155" s="224" t="str">
        <f t="shared" si="104"/>
        <v xml:space="preserve"> </v>
      </c>
      <c r="EU155" s="477" t="str">
        <f t="shared" si="105"/>
        <v/>
      </c>
      <c r="EV155" s="1334" t="str">
        <f t="shared" ref="EV155:EV218" si="172">IF(FK155&gt;0,"冒頭の対応時期がa)本調査対象年度内に、通報等を受理した事例ですが、日付（年度）が範囲外の箇所があります。",
IF(FS155&gt;0,"冒頭の対応時期がb)対象年度以前に通報等を受理し、事実確認調査が対象年度となった事例ですが、日付（年度）が範囲外の箇所があります。",
IF(GA155&gt;0,"冒頭の対応時期がc)対象年度以前に通報受理・事実確認調査した虐待事例で、対応が対象年度となった事例ですが、日付（年度）が範囲外の箇所があります。",
IF(GN155&gt;0,"日付の前後関係が整合していません。問1相談通報日➡問3_2)事実確認開始日➡問4_2)虐待の事実が確認された期日➡問7_1-2）分離対応開始日、4-4)権利擁護対応開始日➡問8終結した期日になっているか、確認してください。",
" "))))</f>
        <v xml:space="preserve"> </v>
      </c>
      <c r="EW155" s="1332" t="str">
        <f t="shared" si="166"/>
        <v/>
      </c>
      <c r="EX155" s="1275" t="str">
        <f t="shared" si="148"/>
        <v/>
      </c>
      <c r="EY155" s="1275" t="str">
        <f t="shared" si="149"/>
        <v/>
      </c>
      <c r="EZ155" s="1275" t="str">
        <f t="shared" si="150"/>
        <v/>
      </c>
      <c r="FA155" s="1275" t="str">
        <f t="shared" si="151"/>
        <v/>
      </c>
      <c r="FB155" s="1275" t="str">
        <f t="shared" si="152"/>
        <v/>
      </c>
      <c r="FC155" s="1333" t="str">
        <f t="shared" si="153"/>
        <v/>
      </c>
      <c r="FE155" s="1234" t="str">
        <f t="shared" si="154"/>
        <v xml:space="preserve"> </v>
      </c>
      <c r="FF155" s="1234" t="str">
        <f t="shared" si="155"/>
        <v xml:space="preserve"> </v>
      </c>
      <c r="FG155" s="1234" t="str">
        <f t="shared" si="156"/>
        <v xml:space="preserve"> </v>
      </c>
      <c r="FH155" s="1234" t="str">
        <f t="shared" si="157"/>
        <v xml:space="preserve"> </v>
      </c>
      <c r="FI155" s="1234" t="str">
        <f t="shared" si="127"/>
        <v xml:space="preserve"> </v>
      </c>
      <c r="FJ155" s="1234" t="str">
        <f t="shared" si="158"/>
        <v xml:space="preserve"> </v>
      </c>
      <c r="FK155" s="1234">
        <f t="shared" si="129"/>
        <v>0</v>
      </c>
      <c r="FL155" s="1227"/>
      <c r="FM155" s="1234" t="str">
        <f t="shared" si="130"/>
        <v xml:space="preserve"> </v>
      </c>
      <c r="FN155" s="1234" t="str">
        <f t="shared" si="131"/>
        <v xml:space="preserve"> </v>
      </c>
      <c r="FO155" s="1234" t="str">
        <f t="shared" si="159"/>
        <v xml:space="preserve"> </v>
      </c>
      <c r="FP155" s="1234" t="str">
        <f t="shared" si="160"/>
        <v xml:space="preserve"> </v>
      </c>
      <c r="FQ155" s="1234" t="str">
        <f t="shared" si="132"/>
        <v xml:space="preserve"> </v>
      </c>
      <c r="FR155" s="1234" t="str">
        <f t="shared" si="161"/>
        <v xml:space="preserve"> </v>
      </c>
      <c r="FS155" s="1234">
        <f t="shared" si="167"/>
        <v>0</v>
      </c>
      <c r="FT155" s="1227"/>
      <c r="FU155" s="1234" t="str">
        <f t="shared" si="162"/>
        <v xml:space="preserve"> </v>
      </c>
      <c r="FV155" s="1234" t="str">
        <f t="shared" si="163"/>
        <v xml:space="preserve"> </v>
      </c>
      <c r="FW155" s="1234" t="str">
        <f t="shared" si="164"/>
        <v xml:space="preserve"> </v>
      </c>
      <c r="FX155" s="1234" t="str">
        <f t="shared" si="133"/>
        <v xml:space="preserve"> </v>
      </c>
      <c r="FY155" s="1234" t="str">
        <f t="shared" si="134"/>
        <v xml:space="preserve"> </v>
      </c>
      <c r="FZ155" s="1234" t="str">
        <f t="shared" si="165"/>
        <v xml:space="preserve"> </v>
      </c>
      <c r="GA155" s="1234">
        <f t="shared" si="135"/>
        <v>0</v>
      </c>
      <c r="GB155" s="1227"/>
      <c r="GC155" s="1234" t="str">
        <f t="shared" si="136"/>
        <v xml:space="preserve"> </v>
      </c>
      <c r="GD155" s="1234" t="str">
        <f t="shared" si="137"/>
        <v xml:space="preserve"> </v>
      </c>
      <c r="GE155" s="1234" t="str">
        <f t="shared" si="138"/>
        <v xml:space="preserve"> </v>
      </c>
      <c r="GF155" s="1234" t="str">
        <f t="shared" si="139"/>
        <v xml:space="preserve"> </v>
      </c>
      <c r="GG155" s="1234" t="str">
        <f t="shared" si="140"/>
        <v xml:space="preserve"> </v>
      </c>
      <c r="GH155" s="1234" t="str">
        <f t="shared" si="141"/>
        <v xml:space="preserve"> </v>
      </c>
      <c r="GI155" s="1234" t="str">
        <f t="shared" si="142"/>
        <v xml:space="preserve"> </v>
      </c>
      <c r="GJ155" s="1234" t="str">
        <f t="shared" si="143"/>
        <v xml:space="preserve"> </v>
      </c>
      <c r="GK155" s="1234" t="str">
        <f t="shared" si="144"/>
        <v xml:space="preserve"> </v>
      </c>
      <c r="GL155" s="1234" t="str">
        <f t="shared" si="145"/>
        <v xml:space="preserve"> </v>
      </c>
      <c r="GM155" s="1234" t="str">
        <f t="shared" si="146"/>
        <v xml:space="preserve"> </v>
      </c>
      <c r="GN155" s="1234">
        <f t="shared" si="147"/>
        <v>0</v>
      </c>
    </row>
    <row r="156" spans="1:196" s="100" customFormat="1" ht="27" customHeight="1" thickTop="1" thickBot="1">
      <c r="A156" s="1208">
        <f>【A票】【D票】!$D$10</f>
        <v>0</v>
      </c>
      <c r="B156" s="1212">
        <f>【A票】【D票】!$H$10</f>
        <v>0</v>
      </c>
      <c r="C156" s="1213" t="str">
        <f>【A票】【D票】!$K$10</f>
        <v xml:space="preserve"> </v>
      </c>
      <c r="D156" s="1214">
        <f t="shared" ref="D156:D406" si="173">ROW()-91</f>
        <v>65</v>
      </c>
      <c r="E156" s="914"/>
      <c r="F156" s="467"/>
      <c r="G156" s="469"/>
      <c r="H156" s="224" t="str">
        <f t="shared" si="170"/>
        <v xml:space="preserve"> </v>
      </c>
      <c r="I156" s="704"/>
      <c r="J156" s="117"/>
      <c r="K156" s="117"/>
      <c r="L156" s="117"/>
      <c r="M156" s="117"/>
      <c r="N156" s="117"/>
      <c r="O156" s="117"/>
      <c r="P156" s="117"/>
      <c r="Q156" s="117"/>
      <c r="R156" s="117"/>
      <c r="S156" s="117"/>
      <c r="T156" s="254"/>
      <c r="U156" s="646"/>
      <c r="V156" s="646"/>
      <c r="W156" s="114"/>
      <c r="X156" s="254"/>
      <c r="Y156" s="224" t="str">
        <f t="shared" ref="Y156:Y186" si="174">IF(OR(AND(AND(OR(F156=F$63,F156=F$64),G156&lt;&gt;""),OR(I156="",COUNTA(J156:T156,X156)&lt;1)),AND(COUNTA(F156:G156)=0,COUNTA(I156:T156,X156)&gt;0)),"問1問2記入漏れ、もしくは不要な回答あり",IF(AND(T156&gt;0,OR(COUNTA(U156:W156)&lt;1,COUNTA(U156:W156)&gt;T156)),"その他に人数→具体的内容記入",IF(AND(T156="",COUNTA(U156:W156)&lt;&gt;0),"具体的内容→その他の人数"," ")))</f>
        <v xml:space="preserve"> </v>
      </c>
      <c r="Z156" s="579"/>
      <c r="AA156" s="704"/>
      <c r="AB156" s="119"/>
      <c r="AC156" s="224" t="str">
        <f t="shared" si="114"/>
        <v xml:space="preserve"> </v>
      </c>
      <c r="AD156" s="115"/>
      <c r="AE156" s="253"/>
      <c r="AF156" s="704"/>
      <c r="AG156" s="727"/>
      <c r="AH156" s="727"/>
      <c r="AI156" s="727"/>
      <c r="AJ156" s="727"/>
      <c r="AK156" s="591"/>
      <c r="AL156" s="727"/>
      <c r="AM156" s="727"/>
      <c r="AN156" s="727"/>
      <c r="AO156" s="727"/>
      <c r="AP156" s="727"/>
      <c r="AQ156" s="727"/>
      <c r="AR156" s="727"/>
      <c r="AS156" s="727"/>
      <c r="AT156" s="727"/>
      <c r="AU156" s="727"/>
      <c r="AV156" s="727"/>
      <c r="AW156" s="727"/>
      <c r="AX156" s="727"/>
      <c r="AY156" s="727"/>
      <c r="AZ156" s="727"/>
      <c r="BA156" s="727"/>
      <c r="BB156" s="727"/>
      <c r="BC156" s="821"/>
      <c r="BD156" s="727"/>
      <c r="BE156" s="727"/>
      <c r="BF156" s="727"/>
      <c r="BG156" s="727"/>
      <c r="BH156" s="727"/>
      <c r="BI156" s="727"/>
      <c r="BJ156" s="727"/>
      <c r="BK156" s="727"/>
      <c r="BL156" s="821"/>
      <c r="BM156" s="727"/>
      <c r="BN156" s="727"/>
      <c r="BO156" s="727"/>
      <c r="BP156" s="727"/>
      <c r="BQ156" s="727"/>
      <c r="BR156" s="821"/>
      <c r="BS156" s="727"/>
      <c r="BT156" s="727"/>
      <c r="BU156" s="727"/>
      <c r="BV156" s="591"/>
      <c r="BW156" s="224" t="str">
        <f t="shared" si="115"/>
        <v xml:space="preserve"> </v>
      </c>
      <c r="BX156" s="471">
        <f t="shared" si="168"/>
        <v>65</v>
      </c>
      <c r="BY156" s="117"/>
      <c r="BZ156" s="117"/>
      <c r="CA156" s="117"/>
      <c r="CB156" s="117"/>
      <c r="CC156" s="117"/>
      <c r="CD156" s="461"/>
      <c r="CE156" s="236"/>
      <c r="CF156" s="224" t="str">
        <f t="shared" ref="CF156:CF186" si="175">IF(AND(AD156=AD$63,COUNTA(BY156:CC156)&lt;1),"問4_1)虐待を受けたと判断→問5に記入",IF(AND(OR(AD156=AD$64,AD156=AD$65,AND(OR(F156=F$63,F156=F$64),AD156="")),OR(COUNTA(BY156:CC156)&gt;0,COUNTA(CD156:CE156)&gt;0)),"虐待判断事例のみ回答",IF(AND(F156=F$65,COUNTA(BY156:CC156)&lt;1),"2人目以降の被虐待者につき、記入必要",IF(AND(COUNTA(F156:G156,I156:X156,Z156:AB156,AD156:AK156)=0,COUNTA(BY156:CE156)&gt;0),"虐待判断事例のみ回答"," "))))</f>
        <v xml:space="preserve"> </v>
      </c>
      <c r="CG156" s="116"/>
      <c r="CH156" s="117"/>
      <c r="CI156" s="117"/>
      <c r="CJ156" s="117"/>
      <c r="CK156" s="472"/>
      <c r="CL156" s="472"/>
      <c r="CM156" s="472"/>
      <c r="CN156" s="472"/>
      <c r="CO156" s="117"/>
      <c r="CP156" s="253"/>
      <c r="CQ156" s="120"/>
      <c r="CR156" s="224" t="str" cm="1">
        <f t="array" ref="CR156">IF(AND(SUM(COUNTIF(CG156:CM156,{"*不明*","*その他*"})+COUNTIF(CO156:CP156,{"*不明*","*その他*"}))&gt;0,CQ156=""),"その他・不明の場合,10)具体的内容、理由を記入",IF(OR(AND(CI156=CI$65,COUNTA(CJ156:CM156)&lt;4),AND(OR(CI156=CI$63,CI156=CI$64,CI156=CI$66,CI156=CI$67,CI156=CI$68,CI156=""),COUNTA(CJ156:CM156)&gt;0)),"3)介護保険認定済→要介護度、認知症自立度、寝たきり度、介護保険サービス記入",IF(OR(AND(OR(CM156=CM$63,CM156=CM$64),CN156=""),AND(OR(CM156=CM$65,CM156=CM$66),CN156&lt;&gt;"")),"7)介護保険サービス受けている/過去受けていた→具体的内容記入"," ")))</f>
        <v xml:space="preserve"> </v>
      </c>
      <c r="CS156" s="224" t="str">
        <f t="shared" ref="CS156:CS186" si="176">IF(AND(CO156=CO$63,CP156=CP$63),"8)虐待者とのみ同居で、9)家族形態が単独世帯",IF(AND(CO156=CO$64,CP156=CP$63),"8)虐待者及び他家族と同居で、9)家族形態が単独世帯",IF(AND(CO156=CO$64,CP156=CP$64),"8)虐待者及び他家族と同居で、9)家族形態が夫婦のみ世帯"," ")))</f>
        <v xml:space="preserve"> </v>
      </c>
      <c r="CT156" s="116"/>
      <c r="CU156" s="253"/>
      <c r="CV156" s="117"/>
      <c r="CW156" s="117"/>
      <c r="CX156" s="253"/>
      <c r="CY156" s="117"/>
      <c r="CZ156" s="117"/>
      <c r="DA156" s="253"/>
      <c r="DB156" s="117"/>
      <c r="DC156" s="224" t="str">
        <f t="shared" ref="DC156:DC186" si="177">IF(OR(AND(OR(CT156=CT$71,CT156=CT$72),COUNTA(CU156)&lt;1),AND(OR(CW156=CW$71,CW156=CW$72),COUNTA(CX156)&lt;1),AND(OR(CZ156=CZ$71,CZ156=CZ$72),COUNTA(DA156)&lt;1)),"その他、不明→具体的内容",IF(OR(AND(AND(CT156&lt;&gt;CT$71,CT156&lt;&gt;CT$72),COUNTA(CU156)&gt;0),AND(AND(CW156&lt;&gt;CW$71,CW156&lt;&gt;CW$72),COUNTA(CX156)&gt;0),AND(AND(CZ156&lt;&gt;CZ$71,CZ156&lt;&gt;CZ$72),COUNTA(DA156)&gt;0)),"その他、不明→具体的内容"," "))</f>
        <v xml:space="preserve"> </v>
      </c>
      <c r="DD156" s="224" t="str">
        <f t="shared" ref="DD156:DD186" si="178">IF(AND(CG156=CG$63,OR(CT156=CT$63,CW156=CW$63,CZ156=CZ$63)),"被虐待者が男性で虐待者が夫",IF(AND(CG156=CG$64,OR(CT156=CT$64,CW156=CW$64,CZ156=CZ$64)),"被虐待者が女性で虐待者が妻",IF(AND(COUNTA(CT156)-COUNTA(CV156)=0,COUNTA(CW156)-COUNTA(CY156)=0,COUNTA(CZ156)-COUNTA(DB156)=0)," ","続柄、年齢を記入")))</f>
        <v xml:space="preserve"> </v>
      </c>
      <c r="DE156" s="224" t="str">
        <f t="shared" si="117"/>
        <v xml:space="preserve"> </v>
      </c>
      <c r="DF156" s="121"/>
      <c r="DG156" s="114"/>
      <c r="DH156" s="704"/>
      <c r="DI156" s="119"/>
      <c r="DJ156" s="187"/>
      <c r="DK156" s="254"/>
      <c r="DL156" s="224" t="str">
        <f t="shared" si="118"/>
        <v xml:space="preserve"> </v>
      </c>
      <c r="DM156" s="224" t="str">
        <f t="shared" ref="DM156:DM186" si="179">IF(OR(AND(DF156=DF$64,COUNTA(DN156)&lt;1),AND(OR(DF156=DF$63,DF156=DF$65,DF156=DF$66,DF156=DF$67),COUNTA(DN156)&gt;0)),"問7_1)｢分離をしていない場合｣のみ3)の対応内容を記入",IF(AND(DN156&lt;&gt;"",DF156=""),"問7_1-1)分離の有無を記入"," "))</f>
        <v xml:space="preserve"> </v>
      </c>
      <c r="DN156" s="474"/>
      <c r="DO156" s="117"/>
      <c r="DP156" s="117"/>
      <c r="DQ156" s="117"/>
      <c r="DR156" s="117"/>
      <c r="DS156" s="117"/>
      <c r="DT156" s="254"/>
      <c r="DU156" s="476"/>
      <c r="DV156" s="224" t="str">
        <f t="shared" si="120"/>
        <v xml:space="preserve"> </v>
      </c>
      <c r="DW156" s="115"/>
      <c r="DX156" s="470"/>
      <c r="DY156" s="117"/>
      <c r="DZ156" s="704"/>
      <c r="EA156" s="224" t="str">
        <f t="shared" si="121"/>
        <v xml:space="preserve"> </v>
      </c>
      <c r="EB156" s="906"/>
      <c r="EC156" s="904"/>
      <c r="ED156" s="904"/>
      <c r="EE156" s="904"/>
      <c r="EF156" s="904"/>
      <c r="EG156" s="904"/>
      <c r="EH156" s="904"/>
      <c r="EI156" s="904"/>
      <c r="EJ156" s="904"/>
      <c r="EK156" s="905"/>
      <c r="EL156" s="80"/>
      <c r="EM156" s="224" t="str">
        <f t="shared" ref="EM156:EM186" si="180">IF(AND(AD156=AD$63,COUNTA(EB156:EK156)&lt;10),"問7_5)養護者支援の取組記載漏れ"," ")</f>
        <v xml:space="preserve"> </v>
      </c>
      <c r="EN156" s="224" t="str">
        <f t="shared" ref="EN156:EN186" si="181">IF(OR(AND(AD156=AD$63,COUNTA(DF156,DW156,DY156,EB156:EK156)&lt;13),AND(OR(AD156=AD$64,AD156=AD$65,AND(OR(F156=F$63,F156=F$64),AD156="")),COUNTA(DF156,DW156,DY156,EB156:EK156)&gt;0)),"問4_1)「虐待を受けたと判断」の場合→問7に記入",IF(AND(F156=F$65,COUNTA(DF156,DW156,DY156,EB156:EK156)&lt;13),"2人目以降の被虐待者につき、記入必要",IF(AND(COUNTA(F156:G156,I156:X156,Z156:AB156,AD156:AK156)=0,COUNTA(DF156:DK156,DN156:DU156,DW156:DZ156,EB156:EK156)&gt;0),"虐待事例の場合のみ回答"," ")))</f>
        <v xml:space="preserve"> </v>
      </c>
      <c r="EO156" s="115"/>
      <c r="EP156" s="1050"/>
      <c r="EQ156" s="253"/>
      <c r="ER156" s="117"/>
      <c r="ES156" s="1258">
        <f t="shared" si="171"/>
        <v>65</v>
      </c>
      <c r="ET156" s="224" t="str">
        <f t="shared" ref="ET156:ET186" si="182">IF(OR(AND(AD156=AD$63,COUNTA(EO156)&lt;1),AND(OR(AD156=AD$64,AD156=AD$65,AND(OR(F156=F$63,F156=F$64),AD156="")),COUNTA(EO156)&gt;0),AND(EO156=$EO$64,EP156="")),"問4_1)「虐待を受けたと判断」の場合→問8に記入",IF(AND(F156=F$65,COUNTA(EO156)&lt;1),"2人目以降の被虐待者につき、記入必要",IF(AND(COUNTA(F156:G156,I156:X156,Z156:AB156,AD156:AK156)=0,COUNTA(EO156)&gt;0),"虐待事例の場合のみ回答"," ")))</f>
        <v xml:space="preserve"> </v>
      </c>
      <c r="EU156" s="477" t="str">
        <f t="shared" ref="EU156:EU186" si="183">IF(COUNTIF(H156," ")+COUNTIF(Y156," ")+COUNTIF(AC156," ")+COUNTIF(BW156," ")+COUNTIF(CF156," ")+COUNTIF(CR156," ")+COUNTIF(CS156," ")+COUNTIF(DC156:DE156," ")+COUNTIF(DL156:DM156," ")+COUNTIF(DV156," ")+COUNTIF(EA156," ")+COUNTIF(EM156:EN156," ")+COUNTIF(ET156, " ")&lt;17,"エラーが残っています","")</f>
        <v/>
      </c>
      <c r="EV156" s="1334" t="str">
        <f t="shared" si="172"/>
        <v xml:space="preserve"> </v>
      </c>
      <c r="EW156" s="1332" t="str">
        <f t="shared" si="166"/>
        <v/>
      </c>
      <c r="EX156" s="1275" t="str">
        <f t="shared" si="148"/>
        <v/>
      </c>
      <c r="EY156" s="1275" t="str">
        <f t="shared" si="149"/>
        <v/>
      </c>
      <c r="EZ156" s="1275" t="str">
        <f t="shared" si="150"/>
        <v/>
      </c>
      <c r="FA156" s="1275" t="str">
        <f t="shared" si="151"/>
        <v/>
      </c>
      <c r="FB156" s="1275" t="str">
        <f t="shared" si="152"/>
        <v/>
      </c>
      <c r="FC156" s="1333" t="str">
        <f t="shared" si="153"/>
        <v/>
      </c>
      <c r="FE156" s="1234" t="str">
        <f t="shared" si="154"/>
        <v xml:space="preserve"> </v>
      </c>
      <c r="FF156" s="1234" t="str">
        <f t="shared" si="155"/>
        <v xml:space="preserve"> </v>
      </c>
      <c r="FG156" s="1234" t="str">
        <f t="shared" si="156"/>
        <v xml:space="preserve"> </v>
      </c>
      <c r="FH156" s="1234" t="str">
        <f t="shared" si="157"/>
        <v xml:space="preserve"> </v>
      </c>
      <c r="FI156" s="1234" t="str">
        <f t="shared" si="127"/>
        <v xml:space="preserve"> </v>
      </c>
      <c r="FJ156" s="1234" t="str">
        <f t="shared" si="158"/>
        <v xml:space="preserve"> </v>
      </c>
      <c r="FK156" s="1234">
        <f t="shared" si="129"/>
        <v>0</v>
      </c>
      <c r="FL156" s="1227"/>
      <c r="FM156" s="1234" t="str">
        <f t="shared" si="130"/>
        <v xml:space="preserve"> </v>
      </c>
      <c r="FN156" s="1234" t="str">
        <f t="shared" si="131"/>
        <v xml:space="preserve"> </v>
      </c>
      <c r="FO156" s="1234" t="str">
        <f t="shared" si="159"/>
        <v xml:space="preserve"> </v>
      </c>
      <c r="FP156" s="1234" t="str">
        <f t="shared" si="160"/>
        <v xml:space="preserve"> </v>
      </c>
      <c r="FQ156" s="1234" t="str">
        <f t="shared" si="132"/>
        <v xml:space="preserve"> </v>
      </c>
      <c r="FR156" s="1234" t="str">
        <f t="shared" si="161"/>
        <v xml:space="preserve"> </v>
      </c>
      <c r="FS156" s="1234">
        <f t="shared" si="167"/>
        <v>0</v>
      </c>
      <c r="FT156" s="1227"/>
      <c r="FU156" s="1234" t="str">
        <f t="shared" si="162"/>
        <v xml:space="preserve"> </v>
      </c>
      <c r="FV156" s="1234" t="str">
        <f t="shared" si="163"/>
        <v xml:space="preserve"> </v>
      </c>
      <c r="FW156" s="1234" t="str">
        <f t="shared" si="164"/>
        <v xml:space="preserve"> </v>
      </c>
      <c r="FX156" s="1234" t="str">
        <f t="shared" si="133"/>
        <v xml:space="preserve"> </v>
      </c>
      <c r="FY156" s="1234" t="str">
        <f t="shared" si="134"/>
        <v xml:space="preserve"> </v>
      </c>
      <c r="FZ156" s="1234" t="str">
        <f t="shared" si="165"/>
        <v xml:space="preserve"> </v>
      </c>
      <c r="GA156" s="1234">
        <f t="shared" si="135"/>
        <v>0</v>
      </c>
      <c r="GB156" s="1227"/>
      <c r="GC156" s="1234" t="str">
        <f t="shared" si="136"/>
        <v xml:space="preserve"> </v>
      </c>
      <c r="GD156" s="1234" t="str">
        <f t="shared" si="137"/>
        <v xml:space="preserve"> </v>
      </c>
      <c r="GE156" s="1234" t="str">
        <f t="shared" si="138"/>
        <v xml:space="preserve"> </v>
      </c>
      <c r="GF156" s="1234" t="str">
        <f t="shared" si="139"/>
        <v xml:space="preserve"> </v>
      </c>
      <c r="GG156" s="1234" t="str">
        <f t="shared" si="140"/>
        <v xml:space="preserve"> </v>
      </c>
      <c r="GH156" s="1234" t="str">
        <f t="shared" si="141"/>
        <v xml:space="preserve"> </v>
      </c>
      <c r="GI156" s="1234" t="str">
        <f t="shared" si="142"/>
        <v xml:space="preserve"> </v>
      </c>
      <c r="GJ156" s="1234" t="str">
        <f t="shared" si="143"/>
        <v xml:space="preserve"> </v>
      </c>
      <c r="GK156" s="1234" t="str">
        <f t="shared" si="144"/>
        <v xml:space="preserve"> </v>
      </c>
      <c r="GL156" s="1234" t="str">
        <f t="shared" si="145"/>
        <v xml:space="preserve"> </v>
      </c>
      <c r="GM156" s="1234" t="str">
        <f t="shared" si="146"/>
        <v xml:space="preserve"> </v>
      </c>
      <c r="GN156" s="1234">
        <f t="shared" si="147"/>
        <v>0</v>
      </c>
    </row>
    <row r="157" spans="1:196" s="100" customFormat="1" ht="27" customHeight="1" thickTop="1" thickBot="1">
      <c r="A157" s="1208">
        <f>【A票】【D票】!$D$10</f>
        <v>0</v>
      </c>
      <c r="B157" s="1212">
        <f>【A票】【D票】!$H$10</f>
        <v>0</v>
      </c>
      <c r="C157" s="1213" t="str">
        <f>【A票】【D票】!$K$10</f>
        <v xml:space="preserve"> </v>
      </c>
      <c r="D157" s="1214">
        <f t="shared" si="173"/>
        <v>66</v>
      </c>
      <c r="E157" s="914"/>
      <c r="F157" s="467"/>
      <c r="G157" s="469"/>
      <c r="H157" s="224" t="str">
        <f t="shared" si="170"/>
        <v xml:space="preserve"> </v>
      </c>
      <c r="I157" s="704"/>
      <c r="J157" s="117"/>
      <c r="K157" s="117"/>
      <c r="L157" s="117"/>
      <c r="M157" s="117"/>
      <c r="N157" s="117"/>
      <c r="O157" s="117"/>
      <c r="P157" s="117"/>
      <c r="Q157" s="117"/>
      <c r="R157" s="117"/>
      <c r="S157" s="117"/>
      <c r="T157" s="254"/>
      <c r="U157" s="646"/>
      <c r="V157" s="646"/>
      <c r="W157" s="114"/>
      <c r="X157" s="254"/>
      <c r="Y157" s="224" t="str">
        <f t="shared" si="174"/>
        <v xml:space="preserve"> </v>
      </c>
      <c r="Z157" s="579"/>
      <c r="AA157" s="704"/>
      <c r="AB157" s="119"/>
      <c r="AC157" s="224" t="str">
        <f t="shared" ref="AC157:AC220" si="184">IF(OR(AND(Z157&lt;&gt;Z$65,COUNTA(AB157)&gt;0),AND(Z157=Z$65,COUNTA(AB157)=0)),"C)立入調査による事実確認→3)警察の同行を記入 ",
IF(AND(OR(F157=F$63,F157=F$64),COUNTA(Z157:Z157)&lt;1),"問3記入漏れ",
IF(AND(OR(F157=F$63,F157=F$64),AND(OR(Z157=$Z$63,Z157=$Z$64,Z157=$Z$65),COUNTA(Z157:AA157)&lt;2)),"問3記入漏れ",
IF(AND(OR(F157=F$63,F157=F$64),AND(OR(Z157=$Z$66,Z157=$Z$67),COUNTA(AA157:AA157)=1)),"1)事実確認行っていない、日付不要",
IF(AND(G157=G$65,OR(Z157=Z$66,Z157=Z$67)),"対象年度以前に事実確認をした虐待事例のみ回答"," ")))))</f>
        <v xml:space="preserve"> </v>
      </c>
      <c r="AD157" s="115"/>
      <c r="AE157" s="253"/>
      <c r="AF157" s="704"/>
      <c r="AG157" s="727"/>
      <c r="AH157" s="727"/>
      <c r="AI157" s="727"/>
      <c r="AJ157" s="727"/>
      <c r="AK157" s="591"/>
      <c r="AL157" s="727"/>
      <c r="AM157" s="727"/>
      <c r="AN157" s="727"/>
      <c r="AO157" s="727"/>
      <c r="AP157" s="727"/>
      <c r="AQ157" s="727"/>
      <c r="AR157" s="727"/>
      <c r="AS157" s="727"/>
      <c r="AT157" s="727"/>
      <c r="AU157" s="727"/>
      <c r="AV157" s="727"/>
      <c r="AW157" s="727"/>
      <c r="AX157" s="727"/>
      <c r="AY157" s="727"/>
      <c r="AZ157" s="727"/>
      <c r="BA157" s="727"/>
      <c r="BB157" s="727"/>
      <c r="BC157" s="821"/>
      <c r="BD157" s="727"/>
      <c r="BE157" s="727"/>
      <c r="BF157" s="727"/>
      <c r="BG157" s="727"/>
      <c r="BH157" s="727"/>
      <c r="BI157" s="727"/>
      <c r="BJ157" s="727"/>
      <c r="BK157" s="727"/>
      <c r="BL157" s="821"/>
      <c r="BM157" s="727"/>
      <c r="BN157" s="727"/>
      <c r="BO157" s="727"/>
      <c r="BP157" s="727"/>
      <c r="BQ157" s="727"/>
      <c r="BR157" s="821"/>
      <c r="BS157" s="727"/>
      <c r="BT157" s="727"/>
      <c r="BU157" s="727"/>
      <c r="BV157" s="591"/>
      <c r="BW157" s="224" t="str">
        <f t="shared" ref="BW157:BW187" si="185">IF(AND(OR(Z157=Z$66,Z157=Z$67,Z157=""),COUNTA(AD157:BV157)&gt;0),"問3事実確認行っていない→記入不要",
IF(AND(OR(Z157=Z$63,Z157=Z$64,Z157=Z$65),AD157=""),"問3事実確認を行った→問4_1)調査の結果に記入",
IF(AND(AD157=AD$63,COUNTA(AF157:AI157,AL157:BB157,BD157:BK157,BM157:BQ157,BS157:BU157)&lt;37),"問4_2)～問4_6)_5の回答漏れがあります",
IF(AND(OR(AD157=AD$64,AD157=AD$65),COUNTA(AF157:BV157)&gt;0),"問4_1)虐待があったといえない→2)～6)記入不要",
IF(AND(G157=G$65,OR(AD157=AD$64,AD157=AD$65)),"要確認事項「対応時期」で選択肢cとした場合、虐待の事実が認められた事例のみ回答",
IF(AND(AD157=AD$65,AE157=""),"虐待の判断に至らなかった理由を記入",
IF(AND(F157=F$64,AG157=1),"被虐待者が複数いる事例を選択中→被虐待者人数確認"," ")))))))</f>
        <v xml:space="preserve"> </v>
      </c>
      <c r="BX157" s="471">
        <f t="shared" ref="BX157:BX186" si="186">D157</f>
        <v>66</v>
      </c>
      <c r="BY157" s="117"/>
      <c r="BZ157" s="117"/>
      <c r="CA157" s="117"/>
      <c r="CB157" s="117"/>
      <c r="CC157" s="117"/>
      <c r="CD157" s="461"/>
      <c r="CE157" s="236"/>
      <c r="CF157" s="224" t="str">
        <f t="shared" si="175"/>
        <v xml:space="preserve"> </v>
      </c>
      <c r="CG157" s="116"/>
      <c r="CH157" s="117"/>
      <c r="CI157" s="117"/>
      <c r="CJ157" s="117"/>
      <c r="CK157" s="472"/>
      <c r="CL157" s="472"/>
      <c r="CM157" s="472"/>
      <c r="CN157" s="472"/>
      <c r="CO157" s="117"/>
      <c r="CP157" s="253"/>
      <c r="CQ157" s="120"/>
      <c r="CR157" s="224" t="str" cm="1">
        <f t="array" ref="CR157">IF(AND(SUM(COUNTIF(CG157:CM157,{"*不明*","*その他*"})+COUNTIF(CO157:CP157,{"*不明*","*その他*"}))&gt;0,CQ157=""),"その他・不明の場合,10)具体的内容、理由を記入",IF(OR(AND(CI157=CI$65,COUNTA(CJ157:CM157)&lt;4),AND(OR(CI157=CI$63,CI157=CI$64,CI157=CI$66,CI157=CI$67,CI157=CI$68,CI157=""),COUNTA(CJ157:CM157)&gt;0)),"3)介護保険認定済→要介護度、認知症自立度、寝たきり度、介護保険サービス記入",IF(OR(AND(OR(CM157=CM$63,CM157=CM$64),CN157=""),AND(OR(CM157=CM$65,CM157=CM$66),CN157&lt;&gt;"")),"7)介護保険サービス受けている/過去受けていた→具体的内容記入"," ")))</f>
        <v xml:space="preserve"> </v>
      </c>
      <c r="CS157" s="224" t="str">
        <f t="shared" si="176"/>
        <v xml:space="preserve"> </v>
      </c>
      <c r="CT157" s="116"/>
      <c r="CU157" s="253"/>
      <c r="CV157" s="117"/>
      <c r="CW157" s="117"/>
      <c r="CX157" s="253"/>
      <c r="CY157" s="117"/>
      <c r="CZ157" s="117"/>
      <c r="DA157" s="253"/>
      <c r="DB157" s="117"/>
      <c r="DC157" s="224" t="str">
        <f t="shared" si="177"/>
        <v xml:space="preserve"> </v>
      </c>
      <c r="DD157" s="224" t="str">
        <f t="shared" si="178"/>
        <v xml:space="preserve"> </v>
      </c>
      <c r="DE157" s="224" t="str">
        <f t="shared" ref="DE157:DE220" si="187">IF(OR(AND(AD157=AD$63,COUNTA(CG157,CH157,CI157,CO157,CP157,CT157,CV157)&lt;7),AND(OR(AD157=AD$64,AD157=AD$65,AND(OR(F157=F$63,F157=F$64),AD157="")),COUNTA(CG157,CH157,CI157,CO157,CP157,CT157,CV157,CW157,CY157,CZ157,DB157)&gt;0)),"問4_1)「虐待を受けたと判断」の場合→問6に記入",
IF(AND(F157=F$65,COUNTA(CG157:CI157,CO157:CP157,CT157,CV157)&lt;7),"2人目以降の被虐待者につき、記入必要",
IF(AND(AH157=1,COUNTA(CT157,CV157)&lt;2),"問4_4)虐待者1人で虐待者属性1人分の記入不足",
IF(AND(AH157=1,COUNTA(CW157,CY157)&gt;1),"問4_4)虐待者1人で虐待者属性2人目に記入あり",
IF(AND(AH157&lt;=2,COUNTA(CZ157,DB157)&gt;1),"問4_4)虐待者2人以下で3人目に記入あり",
IF(AND(AH157=2,COUNTA(CT157,CV157,CW157,CY157)&lt;4),"問4_4)虐待者2人で虐待者属性2人分の記入不足",
IF(AND(AH157&gt;=3,COUNTA(CT157,CV157,CW157,CY157,CZ157,DB157)&lt;6),"問4_4)虐待者3人以上で虐待者属性3人分の記入不足",
IF(AND(COUNTA(F157:G157,I157:X157,Z157:AB157,AD157:AK157)=0,COUNTA(CG157:CQ157,CT157:DB157)&gt;0),"虐待事例の場合のみ回答"," "))))))))</f>
        <v xml:space="preserve"> </v>
      </c>
      <c r="DF157" s="121"/>
      <c r="DG157" s="114"/>
      <c r="DH157" s="704"/>
      <c r="DI157" s="119"/>
      <c r="DJ157" s="187"/>
      <c r="DK157" s="254"/>
      <c r="DL157" s="224" t="str">
        <f t="shared" ref="DL157:DL220" si="188">IF(AND(DF157=DF$63,COUNTA(DH157,DI157,DK157)&lt;&gt;3),"問7_1-1)で「a)分離」とした場合は1-2)～2-2)まで回答",
IF(AND(OR(DF157=DF$64,DF157=DF$65,DF157=DF$66,DF157=DF$67),COUNTA(DH157,DI157,DK157)&gt;0),"問7_1-1)で「a)分離」以外を選択した場合は1-2)～2-2)は回答不要",
IF(OR(AND(DF157=DF$67,COUNTA(DG157)=0),AND(DF157&lt;&gt;DF$67,COUNTA(DG157)&gt;0)),"その他→具体的内容",
IF(OR(AND(OR(DI157=DI$65,DI157=DI$69),COUNTA(DJ157)=0),AND(OR(DI157=DI$63,DI157=DI$64,DI157=DI$66,DI157=DI$67,DI157=DI$68),COUNTA(DJ157)&gt;0)),"「緊急一時保護」「その他」の場合、具体的内容を記入（※「緊急一時保護」の場合は保護先及び利用事業・制度等を記入）",
IF(AND(COUNTA(DI157:DK157)&lt;&gt;0,DF157=""),"問7_1-1)分離の有無を記入"," ")))))</f>
        <v xml:space="preserve"> </v>
      </c>
      <c r="DM157" s="224" t="str">
        <f t="shared" si="179"/>
        <v xml:space="preserve"> </v>
      </c>
      <c r="DN157" s="474"/>
      <c r="DO157" s="117"/>
      <c r="DP157" s="117"/>
      <c r="DQ157" s="117"/>
      <c r="DR157" s="117"/>
      <c r="DS157" s="117"/>
      <c r="DT157" s="254"/>
      <c r="DU157" s="476"/>
      <c r="DV157" s="224" t="str">
        <f t="shared" ref="DV157:DV220" si="189">IF(OR(AND(DN157="",COUNTA(DO157:DT157)&gt;0),AND(DN157=DN$64,COUNTA(DO157:DT157)&gt;0),AND(DN157=DN$63,COUNTA(DO157:DT157)&lt;1)),"経過観察以外の対応を行った場合→詳細内容を記入",
IF(AND(COUNTA(DT157)=1,COUNTA(DU157)=0),"その他→具体的内容を記入",
IF(AND(OR(CM157=CM$63,CM157=CM$64),DQ157=DQ$63),"問6_7)で「介護サービスを受けている」、「過去受けていたが判断時点では受けていない」→c）は不可",
IF(AND(CM157=CM$65,DR157=DR$63),"問6_7)で「過去も含めて受けていない」→d)は不可",IF(AND(DQ157=DQ$63,DR157=DR$63),"c)とd)は同時に「有」にできません",
IF(AND(OR(CI157=CI$63,CI157=CI$64,CI157=CI$66,CI157=CI$67,CI157=CI$68),DR157=DR$63),"問6_3)で「認定済み」以外の回答→d)は不可"," "))))))</f>
        <v xml:space="preserve"> </v>
      </c>
      <c r="DW157" s="115"/>
      <c r="DX157" s="470"/>
      <c r="DY157" s="117"/>
      <c r="DZ157" s="704"/>
      <c r="EA157" s="224" t="str">
        <f t="shared" ref="EA157:EA220" si="190">IF(AND(OR(DW157=DW$64,DW157=DW$65),DX157=""),"4-1)で「調査対象年度内に成年後見制度開始済」「利用手続き中」の場合、4-2)を回答",
IF(AND(OR(DW157=DW$63,DW157=DW$66,DW157=""),DX157&lt;&gt;""),"4-1)で「調査年度内に成年後見制度利用開始済」「利用手続き中」の場合のみ、4-2)に回答",
IF(AND(DW157&lt;&gt;"",DY157=""),"4-3)日常生活自立支援事業の開始の有無に記入",
" ")))</f>
        <v xml:space="preserve"> </v>
      </c>
      <c r="EB157" s="906"/>
      <c r="EC157" s="904"/>
      <c r="ED157" s="904"/>
      <c r="EE157" s="904"/>
      <c r="EF157" s="904"/>
      <c r="EG157" s="904"/>
      <c r="EH157" s="904"/>
      <c r="EI157" s="904"/>
      <c r="EJ157" s="904"/>
      <c r="EK157" s="905"/>
      <c r="EL157" s="80"/>
      <c r="EM157" s="224" t="str">
        <f t="shared" si="180"/>
        <v xml:space="preserve"> </v>
      </c>
      <c r="EN157" s="224" t="str">
        <f t="shared" si="181"/>
        <v xml:space="preserve"> </v>
      </c>
      <c r="EO157" s="115"/>
      <c r="EP157" s="1050"/>
      <c r="EQ157" s="253"/>
      <c r="ER157" s="117"/>
      <c r="ES157" s="1258">
        <f t="shared" si="171"/>
        <v>66</v>
      </c>
      <c r="ET157" s="224" t="str">
        <f t="shared" si="182"/>
        <v xml:space="preserve"> </v>
      </c>
      <c r="EU157" s="477" t="str">
        <f t="shared" si="183"/>
        <v/>
      </c>
      <c r="EV157" s="1334" t="str">
        <f t="shared" si="172"/>
        <v xml:space="preserve"> </v>
      </c>
      <c r="EW157" s="1332" t="str">
        <f t="shared" si="166"/>
        <v/>
      </c>
      <c r="EX157" s="1275" t="str">
        <f t="shared" si="148"/>
        <v/>
      </c>
      <c r="EY157" s="1275" t="str">
        <f t="shared" si="149"/>
        <v/>
      </c>
      <c r="EZ157" s="1275" t="str">
        <f t="shared" si="150"/>
        <v/>
      </c>
      <c r="FA157" s="1275" t="str">
        <f t="shared" si="151"/>
        <v/>
      </c>
      <c r="FB157" s="1275" t="str">
        <f t="shared" si="152"/>
        <v/>
      </c>
      <c r="FC157" s="1333" t="str">
        <f t="shared" si="153"/>
        <v/>
      </c>
      <c r="FE157" s="1234" t="str">
        <f t="shared" si="154"/>
        <v xml:space="preserve"> </v>
      </c>
      <c r="FF157" s="1234" t="str">
        <f t="shared" si="155"/>
        <v xml:space="preserve"> </v>
      </c>
      <c r="FG157" s="1234" t="str">
        <f t="shared" si="156"/>
        <v xml:space="preserve"> </v>
      </c>
      <c r="FH157" s="1234" t="str">
        <f t="shared" si="157"/>
        <v xml:space="preserve"> </v>
      </c>
      <c r="FI157" s="1234" t="str">
        <f t="shared" ref="FI157:FI220" si="191">IF(AND(FB157&lt;&gt;"",$EW157=$EW$63,FB157&gt;46112),"●"," ")</f>
        <v xml:space="preserve"> </v>
      </c>
      <c r="FJ157" s="1234" t="str">
        <f t="shared" si="158"/>
        <v xml:space="preserve"> </v>
      </c>
      <c r="FK157" s="1234">
        <f t="shared" ref="FK157:FK220" si="192">COUNTIF(FE157:FJ157,"●")</f>
        <v>0</v>
      </c>
      <c r="FL157" s="1227"/>
      <c r="FM157" s="1234" t="str">
        <f t="shared" ref="FM157:FM220" si="193">IF(AND(EX157&lt;&gt;"",$EW157=$EW$64,EX157&gt;=45748),"●"," ")</f>
        <v xml:space="preserve"> </v>
      </c>
      <c r="FN157" s="1234" t="str">
        <f t="shared" ref="FN157:FN220" si="194">IF(AND(EY157&lt;&gt;"",$EW157=$EW$64,EY157&gt;46112),"●"," ")</f>
        <v xml:space="preserve"> </v>
      </c>
      <c r="FO157" s="1234" t="str">
        <f t="shared" si="159"/>
        <v xml:space="preserve"> </v>
      </c>
      <c r="FP157" s="1234" t="str">
        <f t="shared" si="160"/>
        <v xml:space="preserve"> </v>
      </c>
      <c r="FQ157" s="1234" t="str">
        <f t="shared" ref="FQ157:FQ220" si="195">IF(AND(FB157&lt;&gt;"",$EW157=$EW$64,FB157&gt;46112),"●"," ")</f>
        <v xml:space="preserve"> </v>
      </c>
      <c r="FR157" s="1234" t="str">
        <f t="shared" si="161"/>
        <v xml:space="preserve"> </v>
      </c>
      <c r="FS157" s="1234">
        <f t="shared" si="167"/>
        <v>0</v>
      </c>
      <c r="FT157" s="1227"/>
      <c r="FU157" s="1234" t="str">
        <f t="shared" si="162"/>
        <v xml:space="preserve"> </v>
      </c>
      <c r="FV157" s="1234" t="str">
        <f t="shared" si="163"/>
        <v xml:space="preserve"> </v>
      </c>
      <c r="FW157" s="1234" t="str">
        <f t="shared" si="164"/>
        <v xml:space="preserve"> </v>
      </c>
      <c r="FX157" s="1234" t="str">
        <f t="shared" ref="FX157:FX220" si="196">IF(AND(FA157&lt;&gt;"",$EW157=$EW$65,$DF157=$DF$63,OR(FA157&lt;45748,FA157&gt;46112)),"●"," ")</f>
        <v xml:space="preserve"> </v>
      </c>
      <c r="FY157" s="1234" t="str">
        <f t="shared" ref="FY157:FY220" si="197">IF(AND(FB157&lt;&gt;"",$EW157=$EW$65,DW157=$DW$63,FB157&gt;46112),"●"," ")</f>
        <v xml:space="preserve"> </v>
      </c>
      <c r="FZ157" s="1234" t="str">
        <f t="shared" si="165"/>
        <v xml:space="preserve"> </v>
      </c>
      <c r="GA157" s="1234">
        <f t="shared" ref="GA157:GA220" si="198">COUNTIFS(FU157:FZ157,"●")</f>
        <v>0</v>
      </c>
      <c r="GB157" s="1227"/>
      <c r="GC157" s="1234" t="str">
        <f t="shared" ref="GC157:GC220" si="199">IF(AND(EY157&lt;&gt;"",EX157&lt;&gt;""),IF(EY157-EX157&lt;0,"●"," ")," ")</f>
        <v xml:space="preserve"> </v>
      </c>
      <c r="GD157" s="1234" t="str">
        <f t="shared" ref="GD157:GD220" si="200">IF(AND(EZ157&lt;&gt;"",EX157&lt;&gt;""),IF(EZ157-EX157&lt;0,"●"," ")," ")</f>
        <v xml:space="preserve"> </v>
      </c>
      <c r="GE157" s="1234" t="str">
        <f t="shared" ref="GE157:GE220" si="201">IF(AND(FA157&lt;&gt;"",EX157&lt;&gt;"",$DF157=$DF$63),IF(FA157-EX157&lt;0,"●"," ")," ")</f>
        <v xml:space="preserve"> </v>
      </c>
      <c r="GF157" s="1234" t="str">
        <f t="shared" ref="GF157:GF220" si="202">IF(AND(FC157&lt;&gt;"",EX157&lt;&gt;""),IF(FC157-EX157&lt;0,"●"," ")," ")</f>
        <v xml:space="preserve"> </v>
      </c>
      <c r="GG157" s="1234" t="str">
        <f t="shared" ref="GG157:GG220" si="203">IF(AND(EZ157&lt;&gt;"",EY157&lt;&gt;""),IF(EZ157-EY157&lt;0,"●"," ")," ")</f>
        <v xml:space="preserve"> </v>
      </c>
      <c r="GH157" s="1234" t="str">
        <f t="shared" ref="GH157:GH220" si="204">IF(AND(FA157&lt;&gt;"",EY157&lt;&gt;"",$DF157=$DF$63),IF(FA157-EY157&lt;0,"●"," ")," ")</f>
        <v xml:space="preserve"> </v>
      </c>
      <c r="GI157" s="1234" t="str">
        <f t="shared" ref="GI157:GI220" si="205">IF(AND(FC157&lt;&gt;"",EY157&lt;&gt;""),IF(FC157-EY157&lt;0,"●"," ")," ")</f>
        <v xml:space="preserve"> </v>
      </c>
      <c r="GJ157" s="1234" t="str">
        <f t="shared" ref="GJ157:GJ220" si="206">IF(AND(FA157&lt;&gt;"",EZ157&lt;&gt;"",$DF157=$DF$63),IF(FA157-EZ157&lt;0,"●"," ")," ")</f>
        <v xml:space="preserve"> </v>
      </c>
      <c r="GK157" s="1234" t="str">
        <f t="shared" ref="GK157:GK220" si="207">IF(AND(FC157&lt;&gt;"",EZ157&lt;&gt;""),IF(FC157-EZ157&lt;0,"●"," ")," ")</f>
        <v xml:space="preserve"> </v>
      </c>
      <c r="GL157" s="1234" t="str">
        <f t="shared" ref="GL157:GL220" si="208">IF(AND(FC157&lt;&gt;"",FA157&lt;&gt;"",$DF157=$DF$63),IF(FC157-FA157&lt;0,"●"," ")," ")</f>
        <v xml:space="preserve"> </v>
      </c>
      <c r="GM157" s="1234" t="str">
        <f t="shared" ref="GM157:GM220" si="209">IF(AND(FC157&lt;&gt;"",FB157&lt;&gt;""),IF(FC157-FB157&lt;0,"●"," ")," ")</f>
        <v xml:space="preserve"> </v>
      </c>
      <c r="GN157" s="1234">
        <f t="shared" ref="GN157:GN220" si="210">COUNTIFS(GC157:GM157,"●")</f>
        <v>0</v>
      </c>
    </row>
    <row r="158" spans="1:196" s="100" customFormat="1" ht="27" customHeight="1" thickTop="1" thickBot="1">
      <c r="A158" s="1208">
        <f>【A票】【D票】!$D$10</f>
        <v>0</v>
      </c>
      <c r="B158" s="1212">
        <f>【A票】【D票】!$H$10</f>
        <v>0</v>
      </c>
      <c r="C158" s="1213" t="str">
        <f>【A票】【D票】!$K$10</f>
        <v xml:space="preserve"> </v>
      </c>
      <c r="D158" s="1214">
        <f t="shared" si="173"/>
        <v>67</v>
      </c>
      <c r="E158" s="914"/>
      <c r="F158" s="467"/>
      <c r="G158" s="469"/>
      <c r="H158" s="224" t="str">
        <f t="shared" si="170"/>
        <v xml:space="preserve"> </v>
      </c>
      <c r="I158" s="704"/>
      <c r="J158" s="117"/>
      <c r="K158" s="117"/>
      <c r="L158" s="117"/>
      <c r="M158" s="117"/>
      <c r="N158" s="117"/>
      <c r="O158" s="117"/>
      <c r="P158" s="117"/>
      <c r="Q158" s="117"/>
      <c r="R158" s="117"/>
      <c r="S158" s="117"/>
      <c r="T158" s="254"/>
      <c r="U158" s="646"/>
      <c r="V158" s="646"/>
      <c r="W158" s="114"/>
      <c r="X158" s="254"/>
      <c r="Y158" s="224" t="str">
        <f t="shared" si="174"/>
        <v xml:space="preserve"> </v>
      </c>
      <c r="Z158" s="579"/>
      <c r="AA158" s="704"/>
      <c r="AB158" s="119"/>
      <c r="AC158" s="224" t="str">
        <f t="shared" si="184"/>
        <v xml:space="preserve"> </v>
      </c>
      <c r="AD158" s="115"/>
      <c r="AE158" s="253"/>
      <c r="AF158" s="704"/>
      <c r="AG158" s="727"/>
      <c r="AH158" s="727"/>
      <c r="AI158" s="727"/>
      <c r="AJ158" s="727"/>
      <c r="AK158" s="591"/>
      <c r="AL158" s="727"/>
      <c r="AM158" s="727"/>
      <c r="AN158" s="727"/>
      <c r="AO158" s="727"/>
      <c r="AP158" s="727"/>
      <c r="AQ158" s="727"/>
      <c r="AR158" s="727"/>
      <c r="AS158" s="727"/>
      <c r="AT158" s="727"/>
      <c r="AU158" s="727"/>
      <c r="AV158" s="727"/>
      <c r="AW158" s="727"/>
      <c r="AX158" s="727"/>
      <c r="AY158" s="727"/>
      <c r="AZ158" s="727"/>
      <c r="BA158" s="727"/>
      <c r="BB158" s="727"/>
      <c r="BC158" s="821"/>
      <c r="BD158" s="727"/>
      <c r="BE158" s="727"/>
      <c r="BF158" s="727"/>
      <c r="BG158" s="727"/>
      <c r="BH158" s="727"/>
      <c r="BI158" s="727"/>
      <c r="BJ158" s="727"/>
      <c r="BK158" s="727"/>
      <c r="BL158" s="821"/>
      <c r="BM158" s="727"/>
      <c r="BN158" s="727"/>
      <c r="BO158" s="727"/>
      <c r="BP158" s="727"/>
      <c r="BQ158" s="727"/>
      <c r="BR158" s="821"/>
      <c r="BS158" s="727"/>
      <c r="BT158" s="727"/>
      <c r="BU158" s="727"/>
      <c r="BV158" s="591"/>
      <c r="BW158" s="224" t="str">
        <f t="shared" si="185"/>
        <v xml:space="preserve"> </v>
      </c>
      <c r="BX158" s="471">
        <f t="shared" si="186"/>
        <v>67</v>
      </c>
      <c r="BY158" s="117"/>
      <c r="BZ158" s="117"/>
      <c r="CA158" s="117"/>
      <c r="CB158" s="117"/>
      <c r="CC158" s="117"/>
      <c r="CD158" s="461"/>
      <c r="CE158" s="236"/>
      <c r="CF158" s="224" t="str">
        <f t="shared" si="175"/>
        <v xml:space="preserve"> </v>
      </c>
      <c r="CG158" s="116"/>
      <c r="CH158" s="117"/>
      <c r="CI158" s="117"/>
      <c r="CJ158" s="117"/>
      <c r="CK158" s="472"/>
      <c r="CL158" s="472"/>
      <c r="CM158" s="472"/>
      <c r="CN158" s="472"/>
      <c r="CO158" s="117"/>
      <c r="CP158" s="253"/>
      <c r="CQ158" s="120"/>
      <c r="CR158" s="224" t="str" cm="1">
        <f t="array" ref="CR158">IF(AND(SUM(COUNTIF(CG158:CM158,{"*不明*","*その他*"})+COUNTIF(CO158:CP158,{"*不明*","*その他*"}))&gt;0,CQ158=""),"その他・不明の場合,10)具体的内容、理由を記入",IF(OR(AND(CI158=CI$65,COUNTA(CJ158:CM158)&lt;4),AND(OR(CI158=CI$63,CI158=CI$64,CI158=CI$66,CI158=CI$67,CI158=CI$68,CI158=""),COUNTA(CJ158:CM158)&gt;0)),"3)介護保険認定済→要介護度、認知症自立度、寝たきり度、介護保険サービス記入",IF(OR(AND(OR(CM158=CM$63,CM158=CM$64),CN158=""),AND(OR(CM158=CM$65,CM158=CM$66),CN158&lt;&gt;"")),"7)介護保険サービス受けている/過去受けていた→具体的内容記入"," ")))</f>
        <v xml:space="preserve"> </v>
      </c>
      <c r="CS158" s="224" t="str">
        <f t="shared" si="176"/>
        <v xml:space="preserve"> </v>
      </c>
      <c r="CT158" s="116"/>
      <c r="CU158" s="253"/>
      <c r="CV158" s="117"/>
      <c r="CW158" s="117"/>
      <c r="CX158" s="253"/>
      <c r="CY158" s="117"/>
      <c r="CZ158" s="117"/>
      <c r="DA158" s="253"/>
      <c r="DB158" s="117"/>
      <c r="DC158" s="224" t="str">
        <f t="shared" si="177"/>
        <v xml:space="preserve"> </v>
      </c>
      <c r="DD158" s="224" t="str">
        <f t="shared" si="178"/>
        <v xml:space="preserve"> </v>
      </c>
      <c r="DE158" s="224" t="str">
        <f t="shared" si="187"/>
        <v xml:space="preserve"> </v>
      </c>
      <c r="DF158" s="121"/>
      <c r="DG158" s="114"/>
      <c r="DH158" s="704"/>
      <c r="DI158" s="119"/>
      <c r="DJ158" s="187"/>
      <c r="DK158" s="254"/>
      <c r="DL158" s="224" t="str">
        <f t="shared" si="188"/>
        <v xml:space="preserve"> </v>
      </c>
      <c r="DM158" s="224" t="str">
        <f t="shared" si="179"/>
        <v xml:space="preserve"> </v>
      </c>
      <c r="DN158" s="474"/>
      <c r="DO158" s="117"/>
      <c r="DP158" s="117"/>
      <c r="DQ158" s="117"/>
      <c r="DR158" s="117"/>
      <c r="DS158" s="117"/>
      <c r="DT158" s="254"/>
      <c r="DU158" s="476"/>
      <c r="DV158" s="224" t="str">
        <f t="shared" si="189"/>
        <v xml:space="preserve"> </v>
      </c>
      <c r="DW158" s="115"/>
      <c r="DX158" s="470"/>
      <c r="DY158" s="117"/>
      <c r="DZ158" s="704"/>
      <c r="EA158" s="224" t="str">
        <f t="shared" si="190"/>
        <v xml:space="preserve"> </v>
      </c>
      <c r="EB158" s="906"/>
      <c r="EC158" s="904"/>
      <c r="ED158" s="904"/>
      <c r="EE158" s="904"/>
      <c r="EF158" s="904"/>
      <c r="EG158" s="904"/>
      <c r="EH158" s="904"/>
      <c r="EI158" s="904"/>
      <c r="EJ158" s="904"/>
      <c r="EK158" s="905"/>
      <c r="EL158" s="80"/>
      <c r="EM158" s="224" t="str">
        <f t="shared" si="180"/>
        <v xml:space="preserve"> </v>
      </c>
      <c r="EN158" s="224" t="str">
        <f t="shared" si="181"/>
        <v xml:space="preserve"> </v>
      </c>
      <c r="EO158" s="115"/>
      <c r="EP158" s="1050"/>
      <c r="EQ158" s="253"/>
      <c r="ER158" s="117"/>
      <c r="ES158" s="1258">
        <f t="shared" si="171"/>
        <v>67</v>
      </c>
      <c r="ET158" s="224" t="str">
        <f t="shared" si="182"/>
        <v xml:space="preserve"> </v>
      </c>
      <c r="EU158" s="477" t="str">
        <f t="shared" si="183"/>
        <v/>
      </c>
      <c r="EV158" s="1334" t="str">
        <f t="shared" si="172"/>
        <v xml:space="preserve"> </v>
      </c>
      <c r="EW158" s="1332" t="str">
        <f t="shared" si="166"/>
        <v/>
      </c>
      <c r="EX158" s="1275" t="str">
        <f t="shared" ref="EX158:EX221" si="211">IF(I158&lt;&gt;"",I158,"")</f>
        <v/>
      </c>
      <c r="EY158" s="1275" t="str">
        <f t="shared" ref="EY158:EY221" si="212">IF(AA158&lt;&gt;"",AA158,"")</f>
        <v/>
      </c>
      <c r="EZ158" s="1275" t="str">
        <f t="shared" ref="EZ158:EZ221" si="213">IF(AF158&lt;&gt;"",AF158,"")</f>
        <v/>
      </c>
      <c r="FA158" s="1275" t="str">
        <f t="shared" ref="FA158:FA221" si="214">IF(DH158&lt;&gt;"",DH158,"")</f>
        <v/>
      </c>
      <c r="FB158" s="1275" t="str">
        <f t="shared" ref="FB158:FB221" si="215">IF(DZ158&lt;&gt;"",DZ158,"")</f>
        <v/>
      </c>
      <c r="FC158" s="1333" t="str">
        <f t="shared" ref="FC158:FC221" si="216">IF(EP158&lt;&gt;"",EP158,"")</f>
        <v/>
      </c>
      <c r="FE158" s="1234" t="str">
        <f t="shared" ref="FE158:FE221" si="217">IF(AND(EX158&lt;&gt;"",$EW158=$EW$63,OR(EX158&lt;45748,EX158&gt;46112)),"●"," ")</f>
        <v xml:space="preserve"> </v>
      </c>
      <c r="FF158" s="1234" t="str">
        <f t="shared" ref="FF158:FF221" si="218">IF(AND(EY158&lt;&gt;"",$EW158=$EW$63,OR(EY158&lt;45748,EY158&gt;46112)),"●"," ")</f>
        <v xml:space="preserve"> </v>
      </c>
      <c r="FG158" s="1234" t="str">
        <f t="shared" ref="FG158:FG221" si="219">IF(AND(EZ158&lt;&gt;"",$EW158=$EW$63,OR(EZ158&lt;45748,EZ158&gt;46112)),"●"," ")</f>
        <v xml:space="preserve"> </v>
      </c>
      <c r="FH158" s="1234" t="str">
        <f t="shared" ref="FH158:FH221" si="220">IF(AND(FA158&lt;&gt;"",$EW158=$EW$63,$DF158=$DF$63,OR(FA158&lt;45748,FA158&gt;46112)),"●"," ")</f>
        <v xml:space="preserve"> </v>
      </c>
      <c r="FI158" s="1234" t="str">
        <f t="shared" si="191"/>
        <v xml:space="preserve"> </v>
      </c>
      <c r="FJ158" s="1234" t="str">
        <f t="shared" ref="FJ158:FJ221" si="221">IF(AND(FC158&lt;&gt;"",$EW158=$EW$63,OR(FC158&lt;45748,FC158&gt;46112)),"●"," ")</f>
        <v xml:space="preserve"> </v>
      </c>
      <c r="FK158" s="1234">
        <f t="shared" si="192"/>
        <v>0</v>
      </c>
      <c r="FL158" s="1227"/>
      <c r="FM158" s="1234" t="str">
        <f t="shared" si="193"/>
        <v xml:space="preserve"> </v>
      </c>
      <c r="FN158" s="1234" t="str">
        <f t="shared" si="194"/>
        <v xml:space="preserve"> </v>
      </c>
      <c r="FO158" s="1234" t="str">
        <f t="shared" ref="FO158:FO221" si="222">IF(AND(EZ158&lt;&gt;"",$EW158=$EW$64,OR(EZ158&lt;45748,EZ158&gt;46112)),"●"," ")</f>
        <v xml:space="preserve"> </v>
      </c>
      <c r="FP158" s="1234" t="str">
        <f t="shared" ref="FP158:FP221" si="223">IF(AND(FA158&lt;&gt;"",$EW158=$EW$64,$DF158=$DF$63,OR(FA158&lt;45748,FA158&gt;46112)),"●"," ")</f>
        <v xml:space="preserve"> </v>
      </c>
      <c r="FQ158" s="1234" t="str">
        <f t="shared" si="195"/>
        <v xml:space="preserve"> </v>
      </c>
      <c r="FR158" s="1234" t="str">
        <f t="shared" ref="FR158:FR221" si="224">IF(AND(FC158&lt;&gt;"",$EW158=$EW$64,OR(FC158&lt;45748,FC158&gt;46112)),"●"," ")</f>
        <v xml:space="preserve"> </v>
      </c>
      <c r="FS158" s="1234">
        <f t="shared" si="167"/>
        <v>0</v>
      </c>
      <c r="FT158" s="1227"/>
      <c r="FU158" s="1234" t="str">
        <f t="shared" ref="FU158:FU221" si="225">IF(AND(EX158&lt;&gt;"",$EW158=$EW$65,OR(EX158&gt;=45748)),"●"," ")</f>
        <v xml:space="preserve"> </v>
      </c>
      <c r="FV158" s="1234" t="str">
        <f t="shared" ref="FV158:FV221" si="226">IF(AND(EY158&lt;&gt;"",$EW158=$EW$65,OR(EY158&gt;=45748)),"●"," ")</f>
        <v xml:space="preserve"> </v>
      </c>
      <c r="FW158" s="1234" t="str">
        <f t="shared" ref="FW158:FW221" si="227">IF(AND(EZ158&lt;&gt;"",$EW158=$EW$65,OR(EZ158&gt;=45748)),"●"," ")</f>
        <v xml:space="preserve"> </v>
      </c>
      <c r="FX158" s="1234" t="str">
        <f t="shared" si="196"/>
        <v xml:space="preserve"> </v>
      </c>
      <c r="FY158" s="1234" t="str">
        <f t="shared" si="197"/>
        <v xml:space="preserve"> </v>
      </c>
      <c r="FZ158" s="1234" t="str">
        <f t="shared" ref="FZ158:FZ221" si="228">IF(AND(FC158&lt;&gt;"",$EW158=$EW$65,OR(FC158&lt;45748,FC158&gt;46112)),"●"," ")</f>
        <v xml:space="preserve"> </v>
      </c>
      <c r="GA158" s="1234">
        <f t="shared" si="198"/>
        <v>0</v>
      </c>
      <c r="GB158" s="1227"/>
      <c r="GC158" s="1234" t="str">
        <f t="shared" si="199"/>
        <v xml:space="preserve"> </v>
      </c>
      <c r="GD158" s="1234" t="str">
        <f t="shared" si="200"/>
        <v xml:space="preserve"> </v>
      </c>
      <c r="GE158" s="1234" t="str">
        <f t="shared" si="201"/>
        <v xml:space="preserve"> </v>
      </c>
      <c r="GF158" s="1234" t="str">
        <f t="shared" si="202"/>
        <v xml:space="preserve"> </v>
      </c>
      <c r="GG158" s="1234" t="str">
        <f t="shared" si="203"/>
        <v xml:space="preserve"> </v>
      </c>
      <c r="GH158" s="1234" t="str">
        <f t="shared" si="204"/>
        <v xml:space="preserve"> </v>
      </c>
      <c r="GI158" s="1234" t="str">
        <f t="shared" si="205"/>
        <v xml:space="preserve"> </v>
      </c>
      <c r="GJ158" s="1234" t="str">
        <f t="shared" si="206"/>
        <v xml:space="preserve"> </v>
      </c>
      <c r="GK158" s="1234" t="str">
        <f t="shared" si="207"/>
        <v xml:space="preserve"> </v>
      </c>
      <c r="GL158" s="1234" t="str">
        <f t="shared" si="208"/>
        <v xml:space="preserve"> </v>
      </c>
      <c r="GM158" s="1234" t="str">
        <f t="shared" si="209"/>
        <v xml:space="preserve"> </v>
      </c>
      <c r="GN158" s="1234">
        <f t="shared" si="210"/>
        <v>0</v>
      </c>
    </row>
    <row r="159" spans="1:196" s="100" customFormat="1" ht="27" customHeight="1" thickTop="1" thickBot="1">
      <c r="A159" s="1208">
        <f>【A票】【D票】!$D$10</f>
        <v>0</v>
      </c>
      <c r="B159" s="1212">
        <f>【A票】【D票】!$H$10</f>
        <v>0</v>
      </c>
      <c r="C159" s="1213" t="str">
        <f>【A票】【D票】!$K$10</f>
        <v xml:space="preserve"> </v>
      </c>
      <c r="D159" s="1214">
        <f t="shared" si="173"/>
        <v>68</v>
      </c>
      <c r="E159" s="914"/>
      <c r="F159" s="467"/>
      <c r="G159" s="469"/>
      <c r="H159" s="224" t="str">
        <f t="shared" si="170"/>
        <v xml:space="preserve"> </v>
      </c>
      <c r="I159" s="704"/>
      <c r="J159" s="117"/>
      <c r="K159" s="117"/>
      <c r="L159" s="117"/>
      <c r="M159" s="117"/>
      <c r="N159" s="117"/>
      <c r="O159" s="117"/>
      <c r="P159" s="117"/>
      <c r="Q159" s="117"/>
      <c r="R159" s="117"/>
      <c r="S159" s="117"/>
      <c r="T159" s="254"/>
      <c r="U159" s="646"/>
      <c r="V159" s="646"/>
      <c r="W159" s="114"/>
      <c r="X159" s="254"/>
      <c r="Y159" s="224" t="str">
        <f t="shared" si="174"/>
        <v xml:space="preserve"> </v>
      </c>
      <c r="Z159" s="579"/>
      <c r="AA159" s="704"/>
      <c r="AB159" s="119"/>
      <c r="AC159" s="224" t="str">
        <f t="shared" si="184"/>
        <v xml:space="preserve"> </v>
      </c>
      <c r="AD159" s="115"/>
      <c r="AE159" s="253"/>
      <c r="AF159" s="704"/>
      <c r="AG159" s="727"/>
      <c r="AH159" s="727"/>
      <c r="AI159" s="727"/>
      <c r="AJ159" s="727"/>
      <c r="AK159" s="591"/>
      <c r="AL159" s="727"/>
      <c r="AM159" s="727"/>
      <c r="AN159" s="727"/>
      <c r="AO159" s="727"/>
      <c r="AP159" s="727"/>
      <c r="AQ159" s="727"/>
      <c r="AR159" s="727"/>
      <c r="AS159" s="727"/>
      <c r="AT159" s="727"/>
      <c r="AU159" s="727"/>
      <c r="AV159" s="727"/>
      <c r="AW159" s="727"/>
      <c r="AX159" s="727"/>
      <c r="AY159" s="727"/>
      <c r="AZ159" s="727"/>
      <c r="BA159" s="727"/>
      <c r="BB159" s="727"/>
      <c r="BC159" s="821"/>
      <c r="BD159" s="727"/>
      <c r="BE159" s="727"/>
      <c r="BF159" s="727"/>
      <c r="BG159" s="727"/>
      <c r="BH159" s="727"/>
      <c r="BI159" s="727"/>
      <c r="BJ159" s="727"/>
      <c r="BK159" s="727"/>
      <c r="BL159" s="821"/>
      <c r="BM159" s="727"/>
      <c r="BN159" s="727"/>
      <c r="BO159" s="727"/>
      <c r="BP159" s="727"/>
      <c r="BQ159" s="727"/>
      <c r="BR159" s="821"/>
      <c r="BS159" s="727"/>
      <c r="BT159" s="727"/>
      <c r="BU159" s="727"/>
      <c r="BV159" s="591"/>
      <c r="BW159" s="224" t="str">
        <f t="shared" si="185"/>
        <v xml:space="preserve"> </v>
      </c>
      <c r="BX159" s="471">
        <f t="shared" si="186"/>
        <v>68</v>
      </c>
      <c r="BY159" s="117"/>
      <c r="BZ159" s="117"/>
      <c r="CA159" s="117"/>
      <c r="CB159" s="117"/>
      <c r="CC159" s="117"/>
      <c r="CD159" s="461"/>
      <c r="CE159" s="236"/>
      <c r="CF159" s="224" t="str">
        <f t="shared" si="175"/>
        <v xml:space="preserve"> </v>
      </c>
      <c r="CG159" s="116"/>
      <c r="CH159" s="117"/>
      <c r="CI159" s="117"/>
      <c r="CJ159" s="117"/>
      <c r="CK159" s="472"/>
      <c r="CL159" s="472"/>
      <c r="CM159" s="472"/>
      <c r="CN159" s="472"/>
      <c r="CO159" s="117"/>
      <c r="CP159" s="253"/>
      <c r="CQ159" s="120"/>
      <c r="CR159" s="224" t="str" cm="1">
        <f t="array" ref="CR159">IF(AND(SUM(COUNTIF(CG159:CM159,{"*不明*","*その他*"})+COUNTIF(CO159:CP159,{"*不明*","*その他*"}))&gt;0,CQ159=""),"その他・不明の場合,10)具体的内容、理由を記入",IF(OR(AND(CI159=CI$65,COUNTA(CJ159:CM159)&lt;4),AND(OR(CI159=CI$63,CI159=CI$64,CI159=CI$66,CI159=CI$67,CI159=CI$68,CI159=""),COUNTA(CJ159:CM159)&gt;0)),"3)介護保険認定済→要介護度、認知症自立度、寝たきり度、介護保険サービス記入",IF(OR(AND(OR(CM159=CM$63,CM159=CM$64),CN159=""),AND(OR(CM159=CM$65,CM159=CM$66),CN159&lt;&gt;"")),"7)介護保険サービス受けている/過去受けていた→具体的内容記入"," ")))</f>
        <v xml:space="preserve"> </v>
      </c>
      <c r="CS159" s="224" t="str">
        <f t="shared" si="176"/>
        <v xml:space="preserve"> </v>
      </c>
      <c r="CT159" s="116"/>
      <c r="CU159" s="253"/>
      <c r="CV159" s="117"/>
      <c r="CW159" s="117"/>
      <c r="CX159" s="253"/>
      <c r="CY159" s="117"/>
      <c r="CZ159" s="117"/>
      <c r="DA159" s="253"/>
      <c r="DB159" s="117"/>
      <c r="DC159" s="224" t="str">
        <f t="shared" si="177"/>
        <v xml:space="preserve"> </v>
      </c>
      <c r="DD159" s="224" t="str">
        <f t="shared" si="178"/>
        <v xml:space="preserve"> </v>
      </c>
      <c r="DE159" s="224" t="str">
        <f t="shared" si="187"/>
        <v xml:space="preserve"> </v>
      </c>
      <c r="DF159" s="121"/>
      <c r="DG159" s="114"/>
      <c r="DH159" s="704"/>
      <c r="DI159" s="119"/>
      <c r="DJ159" s="187"/>
      <c r="DK159" s="254"/>
      <c r="DL159" s="224" t="str">
        <f t="shared" si="188"/>
        <v xml:space="preserve"> </v>
      </c>
      <c r="DM159" s="224" t="str">
        <f t="shared" si="179"/>
        <v xml:space="preserve"> </v>
      </c>
      <c r="DN159" s="474"/>
      <c r="DO159" s="117"/>
      <c r="DP159" s="117"/>
      <c r="DQ159" s="117"/>
      <c r="DR159" s="117"/>
      <c r="DS159" s="117"/>
      <c r="DT159" s="254"/>
      <c r="DU159" s="476"/>
      <c r="DV159" s="224" t="str">
        <f t="shared" si="189"/>
        <v xml:space="preserve"> </v>
      </c>
      <c r="DW159" s="115"/>
      <c r="DX159" s="470"/>
      <c r="DY159" s="117"/>
      <c r="DZ159" s="704"/>
      <c r="EA159" s="224" t="str">
        <f t="shared" si="190"/>
        <v xml:space="preserve"> </v>
      </c>
      <c r="EB159" s="906"/>
      <c r="EC159" s="904"/>
      <c r="ED159" s="904"/>
      <c r="EE159" s="904"/>
      <c r="EF159" s="904"/>
      <c r="EG159" s="904"/>
      <c r="EH159" s="904"/>
      <c r="EI159" s="904"/>
      <c r="EJ159" s="904"/>
      <c r="EK159" s="905"/>
      <c r="EL159" s="80"/>
      <c r="EM159" s="224" t="str">
        <f t="shared" si="180"/>
        <v xml:space="preserve"> </v>
      </c>
      <c r="EN159" s="224" t="str">
        <f t="shared" si="181"/>
        <v xml:space="preserve"> </v>
      </c>
      <c r="EO159" s="115"/>
      <c r="EP159" s="1050"/>
      <c r="EQ159" s="253"/>
      <c r="ER159" s="117"/>
      <c r="ES159" s="1258">
        <f t="shared" si="171"/>
        <v>68</v>
      </c>
      <c r="ET159" s="224" t="str">
        <f t="shared" si="182"/>
        <v xml:space="preserve"> </v>
      </c>
      <c r="EU159" s="477" t="str">
        <f t="shared" si="183"/>
        <v/>
      </c>
      <c r="EV159" s="1334" t="str">
        <f t="shared" si="172"/>
        <v xml:space="preserve"> </v>
      </c>
      <c r="EW159" s="1332" t="str">
        <f t="shared" si="166"/>
        <v/>
      </c>
      <c r="EX159" s="1275" t="str">
        <f t="shared" si="211"/>
        <v/>
      </c>
      <c r="EY159" s="1275" t="str">
        <f t="shared" si="212"/>
        <v/>
      </c>
      <c r="EZ159" s="1275" t="str">
        <f t="shared" si="213"/>
        <v/>
      </c>
      <c r="FA159" s="1275" t="str">
        <f t="shared" si="214"/>
        <v/>
      </c>
      <c r="FB159" s="1275" t="str">
        <f t="shared" si="215"/>
        <v/>
      </c>
      <c r="FC159" s="1333" t="str">
        <f t="shared" si="216"/>
        <v/>
      </c>
      <c r="FE159" s="1234" t="str">
        <f t="shared" si="217"/>
        <v xml:space="preserve"> </v>
      </c>
      <c r="FF159" s="1234" t="str">
        <f t="shared" si="218"/>
        <v xml:space="preserve"> </v>
      </c>
      <c r="FG159" s="1234" t="str">
        <f t="shared" si="219"/>
        <v xml:space="preserve"> </v>
      </c>
      <c r="FH159" s="1234" t="str">
        <f t="shared" si="220"/>
        <v xml:space="preserve"> </v>
      </c>
      <c r="FI159" s="1234" t="str">
        <f t="shared" si="191"/>
        <v xml:space="preserve"> </v>
      </c>
      <c r="FJ159" s="1234" t="str">
        <f t="shared" si="221"/>
        <v xml:space="preserve"> </v>
      </c>
      <c r="FK159" s="1234">
        <f t="shared" si="192"/>
        <v>0</v>
      </c>
      <c r="FL159" s="1227"/>
      <c r="FM159" s="1234" t="str">
        <f t="shared" si="193"/>
        <v xml:space="preserve"> </v>
      </c>
      <c r="FN159" s="1234" t="str">
        <f t="shared" si="194"/>
        <v xml:space="preserve"> </v>
      </c>
      <c r="FO159" s="1234" t="str">
        <f t="shared" si="222"/>
        <v xml:space="preserve"> </v>
      </c>
      <c r="FP159" s="1234" t="str">
        <f t="shared" si="223"/>
        <v xml:space="preserve"> </v>
      </c>
      <c r="FQ159" s="1234" t="str">
        <f t="shared" si="195"/>
        <v xml:space="preserve"> </v>
      </c>
      <c r="FR159" s="1234" t="str">
        <f t="shared" si="224"/>
        <v xml:space="preserve"> </v>
      </c>
      <c r="FS159" s="1234">
        <f t="shared" si="167"/>
        <v>0</v>
      </c>
      <c r="FT159" s="1227"/>
      <c r="FU159" s="1234" t="str">
        <f t="shared" si="225"/>
        <v xml:space="preserve"> </v>
      </c>
      <c r="FV159" s="1234" t="str">
        <f t="shared" si="226"/>
        <v xml:space="preserve"> </v>
      </c>
      <c r="FW159" s="1234" t="str">
        <f t="shared" si="227"/>
        <v xml:space="preserve"> </v>
      </c>
      <c r="FX159" s="1234" t="str">
        <f t="shared" si="196"/>
        <v xml:space="preserve"> </v>
      </c>
      <c r="FY159" s="1234" t="str">
        <f t="shared" si="197"/>
        <v xml:space="preserve"> </v>
      </c>
      <c r="FZ159" s="1234" t="str">
        <f t="shared" si="228"/>
        <v xml:space="preserve"> </v>
      </c>
      <c r="GA159" s="1234">
        <f t="shared" si="198"/>
        <v>0</v>
      </c>
      <c r="GB159" s="1227"/>
      <c r="GC159" s="1234" t="str">
        <f t="shared" si="199"/>
        <v xml:space="preserve"> </v>
      </c>
      <c r="GD159" s="1234" t="str">
        <f t="shared" si="200"/>
        <v xml:space="preserve"> </v>
      </c>
      <c r="GE159" s="1234" t="str">
        <f t="shared" si="201"/>
        <v xml:space="preserve"> </v>
      </c>
      <c r="GF159" s="1234" t="str">
        <f t="shared" si="202"/>
        <v xml:space="preserve"> </v>
      </c>
      <c r="GG159" s="1234" t="str">
        <f t="shared" si="203"/>
        <v xml:space="preserve"> </v>
      </c>
      <c r="GH159" s="1234" t="str">
        <f t="shared" si="204"/>
        <v xml:space="preserve"> </v>
      </c>
      <c r="GI159" s="1234" t="str">
        <f t="shared" si="205"/>
        <v xml:space="preserve"> </v>
      </c>
      <c r="GJ159" s="1234" t="str">
        <f t="shared" si="206"/>
        <v xml:space="preserve"> </v>
      </c>
      <c r="GK159" s="1234" t="str">
        <f t="shared" si="207"/>
        <v xml:space="preserve"> </v>
      </c>
      <c r="GL159" s="1234" t="str">
        <f t="shared" si="208"/>
        <v xml:space="preserve"> </v>
      </c>
      <c r="GM159" s="1234" t="str">
        <f t="shared" si="209"/>
        <v xml:space="preserve"> </v>
      </c>
      <c r="GN159" s="1234">
        <f t="shared" si="210"/>
        <v>0</v>
      </c>
    </row>
    <row r="160" spans="1:196" s="100" customFormat="1" ht="27" customHeight="1" thickTop="1" thickBot="1">
      <c r="A160" s="1208">
        <f>【A票】【D票】!$D$10</f>
        <v>0</v>
      </c>
      <c r="B160" s="1212">
        <f>【A票】【D票】!$H$10</f>
        <v>0</v>
      </c>
      <c r="C160" s="1213" t="str">
        <f>【A票】【D票】!$K$10</f>
        <v xml:space="preserve"> </v>
      </c>
      <c r="D160" s="1214">
        <f t="shared" si="173"/>
        <v>69</v>
      </c>
      <c r="E160" s="914"/>
      <c r="F160" s="467"/>
      <c r="G160" s="469"/>
      <c r="H160" s="224" t="str">
        <f t="shared" si="170"/>
        <v xml:space="preserve"> </v>
      </c>
      <c r="I160" s="704"/>
      <c r="J160" s="117"/>
      <c r="K160" s="117"/>
      <c r="L160" s="117"/>
      <c r="M160" s="117"/>
      <c r="N160" s="117"/>
      <c r="O160" s="117"/>
      <c r="P160" s="117"/>
      <c r="Q160" s="117"/>
      <c r="R160" s="117"/>
      <c r="S160" s="117"/>
      <c r="T160" s="254"/>
      <c r="U160" s="646"/>
      <c r="V160" s="646"/>
      <c r="W160" s="114"/>
      <c r="X160" s="254"/>
      <c r="Y160" s="224" t="str">
        <f t="shared" si="174"/>
        <v xml:space="preserve"> </v>
      </c>
      <c r="Z160" s="579"/>
      <c r="AA160" s="704"/>
      <c r="AB160" s="119"/>
      <c r="AC160" s="224" t="str">
        <f t="shared" si="184"/>
        <v xml:space="preserve"> </v>
      </c>
      <c r="AD160" s="115"/>
      <c r="AE160" s="253"/>
      <c r="AF160" s="704"/>
      <c r="AG160" s="727"/>
      <c r="AH160" s="727"/>
      <c r="AI160" s="727"/>
      <c r="AJ160" s="727"/>
      <c r="AK160" s="591"/>
      <c r="AL160" s="727"/>
      <c r="AM160" s="727"/>
      <c r="AN160" s="727"/>
      <c r="AO160" s="727"/>
      <c r="AP160" s="727"/>
      <c r="AQ160" s="727"/>
      <c r="AR160" s="727"/>
      <c r="AS160" s="727"/>
      <c r="AT160" s="727"/>
      <c r="AU160" s="727"/>
      <c r="AV160" s="727"/>
      <c r="AW160" s="727"/>
      <c r="AX160" s="727"/>
      <c r="AY160" s="727"/>
      <c r="AZ160" s="727"/>
      <c r="BA160" s="727"/>
      <c r="BB160" s="727"/>
      <c r="BC160" s="821"/>
      <c r="BD160" s="727"/>
      <c r="BE160" s="727"/>
      <c r="BF160" s="727"/>
      <c r="BG160" s="727"/>
      <c r="BH160" s="727"/>
      <c r="BI160" s="727"/>
      <c r="BJ160" s="727"/>
      <c r="BK160" s="727"/>
      <c r="BL160" s="821"/>
      <c r="BM160" s="727"/>
      <c r="BN160" s="727"/>
      <c r="BO160" s="727"/>
      <c r="BP160" s="727"/>
      <c r="BQ160" s="727"/>
      <c r="BR160" s="821"/>
      <c r="BS160" s="727"/>
      <c r="BT160" s="727"/>
      <c r="BU160" s="727"/>
      <c r="BV160" s="591"/>
      <c r="BW160" s="224" t="str">
        <f t="shared" si="185"/>
        <v xml:space="preserve"> </v>
      </c>
      <c r="BX160" s="471">
        <f t="shared" si="186"/>
        <v>69</v>
      </c>
      <c r="BY160" s="117"/>
      <c r="BZ160" s="117"/>
      <c r="CA160" s="117"/>
      <c r="CB160" s="117"/>
      <c r="CC160" s="117"/>
      <c r="CD160" s="461"/>
      <c r="CE160" s="236"/>
      <c r="CF160" s="224" t="str">
        <f t="shared" si="175"/>
        <v xml:space="preserve"> </v>
      </c>
      <c r="CG160" s="116"/>
      <c r="CH160" s="117"/>
      <c r="CI160" s="117"/>
      <c r="CJ160" s="117"/>
      <c r="CK160" s="472"/>
      <c r="CL160" s="472"/>
      <c r="CM160" s="472"/>
      <c r="CN160" s="472"/>
      <c r="CO160" s="117"/>
      <c r="CP160" s="253"/>
      <c r="CQ160" s="120"/>
      <c r="CR160" s="224" t="str" cm="1">
        <f t="array" ref="CR160">IF(AND(SUM(COUNTIF(CG160:CM160,{"*不明*","*その他*"})+COUNTIF(CO160:CP160,{"*不明*","*その他*"}))&gt;0,CQ160=""),"その他・不明の場合,10)具体的内容、理由を記入",IF(OR(AND(CI160=CI$65,COUNTA(CJ160:CM160)&lt;4),AND(OR(CI160=CI$63,CI160=CI$64,CI160=CI$66,CI160=CI$67,CI160=CI$68,CI160=""),COUNTA(CJ160:CM160)&gt;0)),"3)介護保険認定済→要介護度、認知症自立度、寝たきり度、介護保険サービス記入",IF(OR(AND(OR(CM160=CM$63,CM160=CM$64),CN160=""),AND(OR(CM160=CM$65,CM160=CM$66),CN160&lt;&gt;"")),"7)介護保険サービス受けている/過去受けていた→具体的内容記入"," ")))</f>
        <v xml:space="preserve"> </v>
      </c>
      <c r="CS160" s="224" t="str">
        <f t="shared" si="176"/>
        <v xml:space="preserve"> </v>
      </c>
      <c r="CT160" s="116"/>
      <c r="CU160" s="253"/>
      <c r="CV160" s="117"/>
      <c r="CW160" s="117"/>
      <c r="CX160" s="253"/>
      <c r="CY160" s="117"/>
      <c r="CZ160" s="117"/>
      <c r="DA160" s="253"/>
      <c r="DB160" s="117"/>
      <c r="DC160" s="224" t="str">
        <f t="shared" si="177"/>
        <v xml:space="preserve"> </v>
      </c>
      <c r="DD160" s="224" t="str">
        <f t="shared" si="178"/>
        <v xml:space="preserve"> </v>
      </c>
      <c r="DE160" s="224" t="str">
        <f t="shared" si="187"/>
        <v xml:space="preserve"> </v>
      </c>
      <c r="DF160" s="121"/>
      <c r="DG160" s="114"/>
      <c r="DH160" s="704"/>
      <c r="DI160" s="119"/>
      <c r="DJ160" s="187"/>
      <c r="DK160" s="254"/>
      <c r="DL160" s="224" t="str">
        <f t="shared" si="188"/>
        <v xml:space="preserve"> </v>
      </c>
      <c r="DM160" s="224" t="str">
        <f t="shared" si="179"/>
        <v xml:space="preserve"> </v>
      </c>
      <c r="DN160" s="474"/>
      <c r="DO160" s="117"/>
      <c r="DP160" s="117"/>
      <c r="DQ160" s="117"/>
      <c r="DR160" s="117"/>
      <c r="DS160" s="117"/>
      <c r="DT160" s="254"/>
      <c r="DU160" s="476"/>
      <c r="DV160" s="224" t="str">
        <f t="shared" si="189"/>
        <v xml:space="preserve"> </v>
      </c>
      <c r="DW160" s="115"/>
      <c r="DX160" s="470"/>
      <c r="DY160" s="117"/>
      <c r="DZ160" s="704"/>
      <c r="EA160" s="224" t="str">
        <f t="shared" si="190"/>
        <v xml:space="preserve"> </v>
      </c>
      <c r="EB160" s="906"/>
      <c r="EC160" s="904"/>
      <c r="ED160" s="904"/>
      <c r="EE160" s="904"/>
      <c r="EF160" s="904"/>
      <c r="EG160" s="904"/>
      <c r="EH160" s="904"/>
      <c r="EI160" s="904"/>
      <c r="EJ160" s="904"/>
      <c r="EK160" s="905"/>
      <c r="EL160" s="80"/>
      <c r="EM160" s="224" t="str">
        <f t="shared" si="180"/>
        <v xml:space="preserve"> </v>
      </c>
      <c r="EN160" s="224" t="str">
        <f t="shared" si="181"/>
        <v xml:space="preserve"> </v>
      </c>
      <c r="EO160" s="115"/>
      <c r="EP160" s="1050"/>
      <c r="EQ160" s="253"/>
      <c r="ER160" s="117"/>
      <c r="ES160" s="1258">
        <f t="shared" si="171"/>
        <v>69</v>
      </c>
      <c r="ET160" s="224" t="str">
        <f t="shared" si="182"/>
        <v xml:space="preserve"> </v>
      </c>
      <c r="EU160" s="477" t="str">
        <f t="shared" si="183"/>
        <v/>
      </c>
      <c r="EV160" s="1334" t="str">
        <f t="shared" si="172"/>
        <v xml:space="preserve"> </v>
      </c>
      <c r="EW160" s="1332" t="str">
        <f t="shared" ref="EW160:EW223" si="229">IF(G160&lt;&gt;"",G160,"")</f>
        <v/>
      </c>
      <c r="EX160" s="1275" t="str">
        <f t="shared" si="211"/>
        <v/>
      </c>
      <c r="EY160" s="1275" t="str">
        <f t="shared" si="212"/>
        <v/>
      </c>
      <c r="EZ160" s="1275" t="str">
        <f t="shared" si="213"/>
        <v/>
      </c>
      <c r="FA160" s="1275" t="str">
        <f t="shared" si="214"/>
        <v/>
      </c>
      <c r="FB160" s="1275" t="str">
        <f t="shared" si="215"/>
        <v/>
      </c>
      <c r="FC160" s="1333" t="str">
        <f t="shared" si="216"/>
        <v/>
      </c>
      <c r="FE160" s="1234" t="str">
        <f t="shared" si="217"/>
        <v xml:space="preserve"> </v>
      </c>
      <c r="FF160" s="1234" t="str">
        <f t="shared" si="218"/>
        <v xml:space="preserve"> </v>
      </c>
      <c r="FG160" s="1234" t="str">
        <f t="shared" si="219"/>
        <v xml:space="preserve"> </v>
      </c>
      <c r="FH160" s="1234" t="str">
        <f t="shared" si="220"/>
        <v xml:space="preserve"> </v>
      </c>
      <c r="FI160" s="1234" t="str">
        <f t="shared" si="191"/>
        <v xml:space="preserve"> </v>
      </c>
      <c r="FJ160" s="1234" t="str">
        <f t="shared" si="221"/>
        <v xml:space="preserve"> </v>
      </c>
      <c r="FK160" s="1234">
        <f t="shared" si="192"/>
        <v>0</v>
      </c>
      <c r="FL160" s="1227"/>
      <c r="FM160" s="1234" t="str">
        <f t="shared" si="193"/>
        <v xml:space="preserve"> </v>
      </c>
      <c r="FN160" s="1234" t="str">
        <f t="shared" si="194"/>
        <v xml:space="preserve"> </v>
      </c>
      <c r="FO160" s="1234" t="str">
        <f t="shared" si="222"/>
        <v xml:space="preserve"> </v>
      </c>
      <c r="FP160" s="1234" t="str">
        <f t="shared" si="223"/>
        <v xml:space="preserve"> </v>
      </c>
      <c r="FQ160" s="1234" t="str">
        <f t="shared" si="195"/>
        <v xml:space="preserve"> </v>
      </c>
      <c r="FR160" s="1234" t="str">
        <f t="shared" si="224"/>
        <v xml:space="preserve"> </v>
      </c>
      <c r="FS160" s="1234">
        <f t="shared" si="167"/>
        <v>0</v>
      </c>
      <c r="FT160" s="1227"/>
      <c r="FU160" s="1234" t="str">
        <f t="shared" si="225"/>
        <v xml:space="preserve"> </v>
      </c>
      <c r="FV160" s="1234" t="str">
        <f t="shared" si="226"/>
        <v xml:space="preserve"> </v>
      </c>
      <c r="FW160" s="1234" t="str">
        <f t="shared" si="227"/>
        <v xml:space="preserve"> </v>
      </c>
      <c r="FX160" s="1234" t="str">
        <f t="shared" si="196"/>
        <v xml:space="preserve"> </v>
      </c>
      <c r="FY160" s="1234" t="str">
        <f t="shared" si="197"/>
        <v xml:space="preserve"> </v>
      </c>
      <c r="FZ160" s="1234" t="str">
        <f t="shared" si="228"/>
        <v xml:space="preserve"> </v>
      </c>
      <c r="GA160" s="1234">
        <f t="shared" si="198"/>
        <v>0</v>
      </c>
      <c r="GB160" s="1227"/>
      <c r="GC160" s="1234" t="str">
        <f t="shared" si="199"/>
        <v xml:space="preserve"> </v>
      </c>
      <c r="GD160" s="1234" t="str">
        <f t="shared" si="200"/>
        <v xml:space="preserve"> </v>
      </c>
      <c r="GE160" s="1234" t="str">
        <f t="shared" si="201"/>
        <v xml:space="preserve"> </v>
      </c>
      <c r="GF160" s="1234" t="str">
        <f t="shared" si="202"/>
        <v xml:space="preserve"> </v>
      </c>
      <c r="GG160" s="1234" t="str">
        <f t="shared" si="203"/>
        <v xml:space="preserve"> </v>
      </c>
      <c r="GH160" s="1234" t="str">
        <f t="shared" si="204"/>
        <v xml:space="preserve"> </v>
      </c>
      <c r="GI160" s="1234" t="str">
        <f t="shared" si="205"/>
        <v xml:space="preserve"> </v>
      </c>
      <c r="GJ160" s="1234" t="str">
        <f t="shared" si="206"/>
        <v xml:space="preserve"> </v>
      </c>
      <c r="GK160" s="1234" t="str">
        <f t="shared" si="207"/>
        <v xml:space="preserve"> </v>
      </c>
      <c r="GL160" s="1234" t="str">
        <f t="shared" si="208"/>
        <v xml:space="preserve"> </v>
      </c>
      <c r="GM160" s="1234" t="str">
        <f t="shared" si="209"/>
        <v xml:space="preserve"> </v>
      </c>
      <c r="GN160" s="1234">
        <f t="shared" si="210"/>
        <v>0</v>
      </c>
    </row>
    <row r="161" spans="1:196" s="100" customFormat="1" ht="27" customHeight="1" thickTop="1" thickBot="1">
      <c r="A161" s="1208">
        <f>【A票】【D票】!$D$10</f>
        <v>0</v>
      </c>
      <c r="B161" s="1212">
        <f>【A票】【D票】!$H$10</f>
        <v>0</v>
      </c>
      <c r="C161" s="1213" t="str">
        <f>【A票】【D票】!$K$10</f>
        <v xml:space="preserve"> </v>
      </c>
      <c r="D161" s="1214">
        <f t="shared" si="173"/>
        <v>70</v>
      </c>
      <c r="E161" s="914"/>
      <c r="F161" s="467"/>
      <c r="G161" s="469"/>
      <c r="H161" s="224" t="str">
        <f t="shared" si="170"/>
        <v xml:space="preserve"> </v>
      </c>
      <c r="I161" s="704"/>
      <c r="J161" s="117"/>
      <c r="K161" s="117"/>
      <c r="L161" s="117"/>
      <c r="M161" s="117"/>
      <c r="N161" s="117"/>
      <c r="O161" s="117"/>
      <c r="P161" s="117"/>
      <c r="Q161" s="117"/>
      <c r="R161" s="117"/>
      <c r="S161" s="117"/>
      <c r="T161" s="254"/>
      <c r="U161" s="646"/>
      <c r="V161" s="646"/>
      <c r="W161" s="114"/>
      <c r="X161" s="254"/>
      <c r="Y161" s="224" t="str">
        <f t="shared" si="174"/>
        <v xml:space="preserve"> </v>
      </c>
      <c r="Z161" s="579"/>
      <c r="AA161" s="704"/>
      <c r="AB161" s="119"/>
      <c r="AC161" s="224" t="str">
        <f t="shared" si="184"/>
        <v xml:space="preserve"> </v>
      </c>
      <c r="AD161" s="115"/>
      <c r="AE161" s="253"/>
      <c r="AF161" s="704"/>
      <c r="AG161" s="727"/>
      <c r="AH161" s="727"/>
      <c r="AI161" s="727"/>
      <c r="AJ161" s="727"/>
      <c r="AK161" s="591"/>
      <c r="AL161" s="727"/>
      <c r="AM161" s="727"/>
      <c r="AN161" s="727"/>
      <c r="AO161" s="727"/>
      <c r="AP161" s="727"/>
      <c r="AQ161" s="727"/>
      <c r="AR161" s="727"/>
      <c r="AS161" s="727"/>
      <c r="AT161" s="727"/>
      <c r="AU161" s="727"/>
      <c r="AV161" s="727"/>
      <c r="AW161" s="727"/>
      <c r="AX161" s="727"/>
      <c r="AY161" s="727"/>
      <c r="AZ161" s="727"/>
      <c r="BA161" s="727"/>
      <c r="BB161" s="727"/>
      <c r="BC161" s="821"/>
      <c r="BD161" s="727"/>
      <c r="BE161" s="727"/>
      <c r="BF161" s="727"/>
      <c r="BG161" s="727"/>
      <c r="BH161" s="727"/>
      <c r="BI161" s="727"/>
      <c r="BJ161" s="727"/>
      <c r="BK161" s="727"/>
      <c r="BL161" s="821"/>
      <c r="BM161" s="727"/>
      <c r="BN161" s="727"/>
      <c r="BO161" s="727"/>
      <c r="BP161" s="727"/>
      <c r="BQ161" s="727"/>
      <c r="BR161" s="821"/>
      <c r="BS161" s="727"/>
      <c r="BT161" s="727"/>
      <c r="BU161" s="727"/>
      <c r="BV161" s="591"/>
      <c r="BW161" s="224" t="str">
        <f t="shared" si="185"/>
        <v xml:space="preserve"> </v>
      </c>
      <c r="BX161" s="471">
        <f t="shared" si="186"/>
        <v>70</v>
      </c>
      <c r="BY161" s="117"/>
      <c r="BZ161" s="117"/>
      <c r="CA161" s="117"/>
      <c r="CB161" s="117"/>
      <c r="CC161" s="117"/>
      <c r="CD161" s="461"/>
      <c r="CE161" s="236"/>
      <c r="CF161" s="224" t="str">
        <f t="shared" si="175"/>
        <v xml:space="preserve"> </v>
      </c>
      <c r="CG161" s="116"/>
      <c r="CH161" s="117"/>
      <c r="CI161" s="117"/>
      <c r="CJ161" s="117"/>
      <c r="CK161" s="472"/>
      <c r="CL161" s="472"/>
      <c r="CM161" s="472"/>
      <c r="CN161" s="472"/>
      <c r="CO161" s="117"/>
      <c r="CP161" s="253"/>
      <c r="CQ161" s="120"/>
      <c r="CR161" s="224" t="str" cm="1">
        <f t="array" ref="CR161">IF(AND(SUM(COUNTIF(CG161:CM161,{"*不明*","*その他*"})+COUNTIF(CO161:CP161,{"*不明*","*その他*"}))&gt;0,CQ161=""),"その他・不明の場合,10)具体的内容、理由を記入",IF(OR(AND(CI161=CI$65,COUNTA(CJ161:CM161)&lt;4),AND(OR(CI161=CI$63,CI161=CI$64,CI161=CI$66,CI161=CI$67,CI161=CI$68,CI161=""),COUNTA(CJ161:CM161)&gt;0)),"3)介護保険認定済→要介護度、認知症自立度、寝たきり度、介護保険サービス記入",IF(OR(AND(OR(CM161=CM$63,CM161=CM$64),CN161=""),AND(OR(CM161=CM$65,CM161=CM$66),CN161&lt;&gt;"")),"7)介護保険サービス受けている/過去受けていた→具体的内容記入"," ")))</f>
        <v xml:space="preserve"> </v>
      </c>
      <c r="CS161" s="224" t="str">
        <f t="shared" si="176"/>
        <v xml:space="preserve"> </v>
      </c>
      <c r="CT161" s="116"/>
      <c r="CU161" s="253"/>
      <c r="CV161" s="117"/>
      <c r="CW161" s="117"/>
      <c r="CX161" s="253"/>
      <c r="CY161" s="117"/>
      <c r="CZ161" s="117"/>
      <c r="DA161" s="253"/>
      <c r="DB161" s="117"/>
      <c r="DC161" s="224" t="str">
        <f t="shared" si="177"/>
        <v xml:space="preserve"> </v>
      </c>
      <c r="DD161" s="224" t="str">
        <f t="shared" si="178"/>
        <v xml:space="preserve"> </v>
      </c>
      <c r="DE161" s="224" t="str">
        <f t="shared" si="187"/>
        <v xml:space="preserve"> </v>
      </c>
      <c r="DF161" s="121"/>
      <c r="DG161" s="114"/>
      <c r="DH161" s="704"/>
      <c r="DI161" s="119"/>
      <c r="DJ161" s="187"/>
      <c r="DK161" s="254"/>
      <c r="DL161" s="224" t="str">
        <f t="shared" si="188"/>
        <v xml:space="preserve"> </v>
      </c>
      <c r="DM161" s="224" t="str">
        <f t="shared" si="179"/>
        <v xml:space="preserve"> </v>
      </c>
      <c r="DN161" s="474"/>
      <c r="DO161" s="117"/>
      <c r="DP161" s="117"/>
      <c r="DQ161" s="117"/>
      <c r="DR161" s="117"/>
      <c r="DS161" s="117"/>
      <c r="DT161" s="254"/>
      <c r="DU161" s="476"/>
      <c r="DV161" s="224" t="str">
        <f t="shared" si="189"/>
        <v xml:space="preserve"> </v>
      </c>
      <c r="DW161" s="115"/>
      <c r="DX161" s="470"/>
      <c r="DY161" s="117"/>
      <c r="DZ161" s="704"/>
      <c r="EA161" s="224" t="str">
        <f t="shared" si="190"/>
        <v xml:space="preserve"> </v>
      </c>
      <c r="EB161" s="906"/>
      <c r="EC161" s="904"/>
      <c r="ED161" s="904"/>
      <c r="EE161" s="904"/>
      <c r="EF161" s="904"/>
      <c r="EG161" s="904"/>
      <c r="EH161" s="904"/>
      <c r="EI161" s="904"/>
      <c r="EJ161" s="904"/>
      <c r="EK161" s="905"/>
      <c r="EL161" s="80"/>
      <c r="EM161" s="224" t="str">
        <f t="shared" si="180"/>
        <v xml:space="preserve"> </v>
      </c>
      <c r="EN161" s="224" t="str">
        <f t="shared" si="181"/>
        <v xml:space="preserve"> </v>
      </c>
      <c r="EO161" s="115"/>
      <c r="EP161" s="1050"/>
      <c r="EQ161" s="253"/>
      <c r="ER161" s="117"/>
      <c r="ES161" s="1258">
        <f t="shared" si="171"/>
        <v>70</v>
      </c>
      <c r="ET161" s="224" t="str">
        <f t="shared" si="182"/>
        <v xml:space="preserve"> </v>
      </c>
      <c r="EU161" s="477" t="str">
        <f t="shared" si="183"/>
        <v/>
      </c>
      <c r="EV161" s="1334" t="str">
        <f t="shared" si="172"/>
        <v xml:space="preserve"> </v>
      </c>
      <c r="EW161" s="1332" t="str">
        <f t="shared" si="229"/>
        <v/>
      </c>
      <c r="EX161" s="1275" t="str">
        <f t="shared" si="211"/>
        <v/>
      </c>
      <c r="EY161" s="1275" t="str">
        <f t="shared" si="212"/>
        <v/>
      </c>
      <c r="EZ161" s="1275" t="str">
        <f t="shared" si="213"/>
        <v/>
      </c>
      <c r="FA161" s="1275" t="str">
        <f t="shared" si="214"/>
        <v/>
      </c>
      <c r="FB161" s="1275" t="str">
        <f t="shared" si="215"/>
        <v/>
      </c>
      <c r="FC161" s="1333" t="str">
        <f t="shared" si="216"/>
        <v/>
      </c>
      <c r="FE161" s="1234" t="str">
        <f t="shared" si="217"/>
        <v xml:space="preserve"> </v>
      </c>
      <c r="FF161" s="1234" t="str">
        <f t="shared" si="218"/>
        <v xml:space="preserve"> </v>
      </c>
      <c r="FG161" s="1234" t="str">
        <f t="shared" si="219"/>
        <v xml:space="preserve"> </v>
      </c>
      <c r="FH161" s="1234" t="str">
        <f t="shared" si="220"/>
        <v xml:space="preserve"> </v>
      </c>
      <c r="FI161" s="1234" t="str">
        <f t="shared" si="191"/>
        <v xml:space="preserve"> </v>
      </c>
      <c r="FJ161" s="1234" t="str">
        <f t="shared" si="221"/>
        <v xml:space="preserve"> </v>
      </c>
      <c r="FK161" s="1234">
        <f t="shared" si="192"/>
        <v>0</v>
      </c>
      <c r="FL161" s="1227"/>
      <c r="FM161" s="1234" t="str">
        <f t="shared" si="193"/>
        <v xml:space="preserve"> </v>
      </c>
      <c r="FN161" s="1234" t="str">
        <f t="shared" si="194"/>
        <v xml:space="preserve"> </v>
      </c>
      <c r="FO161" s="1234" t="str">
        <f t="shared" si="222"/>
        <v xml:space="preserve"> </v>
      </c>
      <c r="FP161" s="1234" t="str">
        <f t="shared" si="223"/>
        <v xml:space="preserve"> </v>
      </c>
      <c r="FQ161" s="1234" t="str">
        <f t="shared" si="195"/>
        <v xml:space="preserve"> </v>
      </c>
      <c r="FR161" s="1234" t="str">
        <f t="shared" si="224"/>
        <v xml:space="preserve"> </v>
      </c>
      <c r="FS161" s="1234">
        <f t="shared" ref="FS161:FS224" si="230">COUNTIFS(FM161:FR161,"●")</f>
        <v>0</v>
      </c>
      <c r="FT161" s="1227"/>
      <c r="FU161" s="1234" t="str">
        <f t="shared" si="225"/>
        <v xml:space="preserve"> </v>
      </c>
      <c r="FV161" s="1234" t="str">
        <f t="shared" si="226"/>
        <v xml:space="preserve"> </v>
      </c>
      <c r="FW161" s="1234" t="str">
        <f t="shared" si="227"/>
        <v xml:space="preserve"> </v>
      </c>
      <c r="FX161" s="1234" t="str">
        <f t="shared" si="196"/>
        <v xml:space="preserve"> </v>
      </c>
      <c r="FY161" s="1234" t="str">
        <f t="shared" si="197"/>
        <v xml:space="preserve"> </v>
      </c>
      <c r="FZ161" s="1234" t="str">
        <f t="shared" si="228"/>
        <v xml:space="preserve"> </v>
      </c>
      <c r="GA161" s="1234">
        <f t="shared" si="198"/>
        <v>0</v>
      </c>
      <c r="GB161" s="1227"/>
      <c r="GC161" s="1234" t="str">
        <f t="shared" si="199"/>
        <v xml:space="preserve"> </v>
      </c>
      <c r="GD161" s="1234" t="str">
        <f t="shared" si="200"/>
        <v xml:space="preserve"> </v>
      </c>
      <c r="GE161" s="1234" t="str">
        <f t="shared" si="201"/>
        <v xml:space="preserve"> </v>
      </c>
      <c r="GF161" s="1234" t="str">
        <f t="shared" si="202"/>
        <v xml:space="preserve"> </v>
      </c>
      <c r="GG161" s="1234" t="str">
        <f t="shared" si="203"/>
        <v xml:space="preserve"> </v>
      </c>
      <c r="GH161" s="1234" t="str">
        <f t="shared" si="204"/>
        <v xml:space="preserve"> </v>
      </c>
      <c r="GI161" s="1234" t="str">
        <f t="shared" si="205"/>
        <v xml:space="preserve"> </v>
      </c>
      <c r="GJ161" s="1234" t="str">
        <f t="shared" si="206"/>
        <v xml:space="preserve"> </v>
      </c>
      <c r="GK161" s="1234" t="str">
        <f t="shared" si="207"/>
        <v xml:space="preserve"> </v>
      </c>
      <c r="GL161" s="1234" t="str">
        <f t="shared" si="208"/>
        <v xml:space="preserve"> </v>
      </c>
      <c r="GM161" s="1234" t="str">
        <f t="shared" si="209"/>
        <v xml:space="preserve"> </v>
      </c>
      <c r="GN161" s="1234">
        <f t="shared" si="210"/>
        <v>0</v>
      </c>
    </row>
    <row r="162" spans="1:196" s="100" customFormat="1" ht="27" customHeight="1" thickTop="1" thickBot="1">
      <c r="A162" s="1208">
        <f>【A票】【D票】!$D$10</f>
        <v>0</v>
      </c>
      <c r="B162" s="1212">
        <f>【A票】【D票】!$H$10</f>
        <v>0</v>
      </c>
      <c r="C162" s="1213" t="str">
        <f>【A票】【D票】!$K$10</f>
        <v xml:space="preserve"> </v>
      </c>
      <c r="D162" s="1214">
        <f t="shared" si="173"/>
        <v>71</v>
      </c>
      <c r="E162" s="914"/>
      <c r="F162" s="467"/>
      <c r="G162" s="469"/>
      <c r="H162" s="224" t="str">
        <f t="shared" si="170"/>
        <v xml:space="preserve"> </v>
      </c>
      <c r="I162" s="704"/>
      <c r="J162" s="117"/>
      <c r="K162" s="117"/>
      <c r="L162" s="117"/>
      <c r="M162" s="117"/>
      <c r="N162" s="117"/>
      <c r="O162" s="117"/>
      <c r="P162" s="117"/>
      <c r="Q162" s="117"/>
      <c r="R162" s="117"/>
      <c r="S162" s="117"/>
      <c r="T162" s="254"/>
      <c r="U162" s="646"/>
      <c r="V162" s="646"/>
      <c r="W162" s="114"/>
      <c r="X162" s="254"/>
      <c r="Y162" s="224" t="str">
        <f t="shared" si="174"/>
        <v xml:space="preserve"> </v>
      </c>
      <c r="Z162" s="579"/>
      <c r="AA162" s="704"/>
      <c r="AB162" s="119"/>
      <c r="AC162" s="224" t="str">
        <f t="shared" si="184"/>
        <v xml:space="preserve"> </v>
      </c>
      <c r="AD162" s="115"/>
      <c r="AE162" s="253"/>
      <c r="AF162" s="704"/>
      <c r="AG162" s="727"/>
      <c r="AH162" s="727"/>
      <c r="AI162" s="727"/>
      <c r="AJ162" s="727"/>
      <c r="AK162" s="591"/>
      <c r="AL162" s="727"/>
      <c r="AM162" s="727"/>
      <c r="AN162" s="727"/>
      <c r="AO162" s="727"/>
      <c r="AP162" s="727"/>
      <c r="AQ162" s="727"/>
      <c r="AR162" s="727"/>
      <c r="AS162" s="727"/>
      <c r="AT162" s="727"/>
      <c r="AU162" s="727"/>
      <c r="AV162" s="727"/>
      <c r="AW162" s="727"/>
      <c r="AX162" s="727"/>
      <c r="AY162" s="727"/>
      <c r="AZ162" s="727"/>
      <c r="BA162" s="727"/>
      <c r="BB162" s="727"/>
      <c r="BC162" s="821"/>
      <c r="BD162" s="727"/>
      <c r="BE162" s="727"/>
      <c r="BF162" s="727"/>
      <c r="BG162" s="727"/>
      <c r="BH162" s="727"/>
      <c r="BI162" s="727"/>
      <c r="BJ162" s="727"/>
      <c r="BK162" s="727"/>
      <c r="BL162" s="821"/>
      <c r="BM162" s="727"/>
      <c r="BN162" s="727"/>
      <c r="BO162" s="727"/>
      <c r="BP162" s="727"/>
      <c r="BQ162" s="727"/>
      <c r="BR162" s="821"/>
      <c r="BS162" s="727"/>
      <c r="BT162" s="727"/>
      <c r="BU162" s="727"/>
      <c r="BV162" s="591"/>
      <c r="BW162" s="224" t="str">
        <f t="shared" si="185"/>
        <v xml:space="preserve"> </v>
      </c>
      <c r="BX162" s="471">
        <f t="shared" si="186"/>
        <v>71</v>
      </c>
      <c r="BY162" s="117"/>
      <c r="BZ162" s="117"/>
      <c r="CA162" s="117"/>
      <c r="CB162" s="117"/>
      <c r="CC162" s="117"/>
      <c r="CD162" s="461"/>
      <c r="CE162" s="236"/>
      <c r="CF162" s="224" t="str">
        <f t="shared" si="175"/>
        <v xml:space="preserve"> </v>
      </c>
      <c r="CG162" s="116"/>
      <c r="CH162" s="117"/>
      <c r="CI162" s="117"/>
      <c r="CJ162" s="117"/>
      <c r="CK162" s="472"/>
      <c r="CL162" s="472"/>
      <c r="CM162" s="472"/>
      <c r="CN162" s="472"/>
      <c r="CO162" s="117"/>
      <c r="CP162" s="253"/>
      <c r="CQ162" s="120"/>
      <c r="CR162" s="224" t="str" cm="1">
        <f t="array" ref="CR162">IF(AND(SUM(COUNTIF(CG162:CM162,{"*不明*","*その他*"})+COUNTIF(CO162:CP162,{"*不明*","*その他*"}))&gt;0,CQ162=""),"その他・不明の場合,10)具体的内容、理由を記入",IF(OR(AND(CI162=CI$65,COUNTA(CJ162:CM162)&lt;4),AND(OR(CI162=CI$63,CI162=CI$64,CI162=CI$66,CI162=CI$67,CI162=CI$68,CI162=""),COUNTA(CJ162:CM162)&gt;0)),"3)介護保険認定済→要介護度、認知症自立度、寝たきり度、介護保険サービス記入",IF(OR(AND(OR(CM162=CM$63,CM162=CM$64),CN162=""),AND(OR(CM162=CM$65,CM162=CM$66),CN162&lt;&gt;"")),"7)介護保険サービス受けている/過去受けていた→具体的内容記入"," ")))</f>
        <v xml:space="preserve"> </v>
      </c>
      <c r="CS162" s="224" t="str">
        <f t="shared" si="176"/>
        <v xml:space="preserve"> </v>
      </c>
      <c r="CT162" s="116"/>
      <c r="CU162" s="253"/>
      <c r="CV162" s="117"/>
      <c r="CW162" s="117"/>
      <c r="CX162" s="253"/>
      <c r="CY162" s="117"/>
      <c r="CZ162" s="117"/>
      <c r="DA162" s="253"/>
      <c r="DB162" s="117"/>
      <c r="DC162" s="224" t="str">
        <f t="shared" si="177"/>
        <v xml:space="preserve"> </v>
      </c>
      <c r="DD162" s="224" t="str">
        <f t="shared" si="178"/>
        <v xml:space="preserve"> </v>
      </c>
      <c r="DE162" s="224" t="str">
        <f t="shared" si="187"/>
        <v xml:space="preserve"> </v>
      </c>
      <c r="DF162" s="121"/>
      <c r="DG162" s="114"/>
      <c r="DH162" s="704"/>
      <c r="DI162" s="119"/>
      <c r="DJ162" s="187"/>
      <c r="DK162" s="254"/>
      <c r="DL162" s="224" t="str">
        <f t="shared" si="188"/>
        <v xml:space="preserve"> </v>
      </c>
      <c r="DM162" s="224" t="str">
        <f t="shared" si="179"/>
        <v xml:space="preserve"> </v>
      </c>
      <c r="DN162" s="474"/>
      <c r="DO162" s="117"/>
      <c r="DP162" s="117"/>
      <c r="DQ162" s="117"/>
      <c r="DR162" s="117"/>
      <c r="DS162" s="117"/>
      <c r="DT162" s="254"/>
      <c r="DU162" s="476"/>
      <c r="DV162" s="224" t="str">
        <f t="shared" si="189"/>
        <v xml:space="preserve"> </v>
      </c>
      <c r="DW162" s="115"/>
      <c r="DX162" s="470"/>
      <c r="DY162" s="117"/>
      <c r="DZ162" s="704"/>
      <c r="EA162" s="224" t="str">
        <f t="shared" si="190"/>
        <v xml:space="preserve"> </v>
      </c>
      <c r="EB162" s="906"/>
      <c r="EC162" s="904"/>
      <c r="ED162" s="904"/>
      <c r="EE162" s="904"/>
      <c r="EF162" s="904"/>
      <c r="EG162" s="904"/>
      <c r="EH162" s="904"/>
      <c r="EI162" s="904"/>
      <c r="EJ162" s="904"/>
      <c r="EK162" s="905"/>
      <c r="EL162" s="80"/>
      <c r="EM162" s="224" t="str">
        <f t="shared" si="180"/>
        <v xml:space="preserve"> </v>
      </c>
      <c r="EN162" s="224" t="str">
        <f t="shared" si="181"/>
        <v xml:space="preserve"> </v>
      </c>
      <c r="EO162" s="115"/>
      <c r="EP162" s="1050"/>
      <c r="EQ162" s="253"/>
      <c r="ER162" s="117"/>
      <c r="ES162" s="1258">
        <f t="shared" si="171"/>
        <v>71</v>
      </c>
      <c r="ET162" s="224" t="str">
        <f t="shared" si="182"/>
        <v xml:space="preserve"> </v>
      </c>
      <c r="EU162" s="477" t="str">
        <f t="shared" si="183"/>
        <v/>
      </c>
      <c r="EV162" s="1334" t="str">
        <f t="shared" si="172"/>
        <v xml:space="preserve"> </v>
      </c>
      <c r="EW162" s="1332" t="str">
        <f t="shared" si="229"/>
        <v/>
      </c>
      <c r="EX162" s="1275" t="str">
        <f t="shared" si="211"/>
        <v/>
      </c>
      <c r="EY162" s="1275" t="str">
        <f t="shared" si="212"/>
        <v/>
      </c>
      <c r="EZ162" s="1275" t="str">
        <f t="shared" si="213"/>
        <v/>
      </c>
      <c r="FA162" s="1275" t="str">
        <f t="shared" si="214"/>
        <v/>
      </c>
      <c r="FB162" s="1275" t="str">
        <f t="shared" si="215"/>
        <v/>
      </c>
      <c r="FC162" s="1333" t="str">
        <f t="shared" si="216"/>
        <v/>
      </c>
      <c r="FE162" s="1234" t="str">
        <f t="shared" si="217"/>
        <v xml:space="preserve"> </v>
      </c>
      <c r="FF162" s="1234" t="str">
        <f t="shared" si="218"/>
        <v xml:space="preserve"> </v>
      </c>
      <c r="FG162" s="1234" t="str">
        <f t="shared" si="219"/>
        <v xml:space="preserve"> </v>
      </c>
      <c r="FH162" s="1234" t="str">
        <f t="shared" si="220"/>
        <v xml:space="preserve"> </v>
      </c>
      <c r="FI162" s="1234" t="str">
        <f t="shared" si="191"/>
        <v xml:space="preserve"> </v>
      </c>
      <c r="FJ162" s="1234" t="str">
        <f t="shared" si="221"/>
        <v xml:space="preserve"> </v>
      </c>
      <c r="FK162" s="1234">
        <f t="shared" si="192"/>
        <v>0</v>
      </c>
      <c r="FL162" s="1227"/>
      <c r="FM162" s="1234" t="str">
        <f t="shared" si="193"/>
        <v xml:space="preserve"> </v>
      </c>
      <c r="FN162" s="1234" t="str">
        <f t="shared" si="194"/>
        <v xml:space="preserve"> </v>
      </c>
      <c r="FO162" s="1234" t="str">
        <f t="shared" si="222"/>
        <v xml:space="preserve"> </v>
      </c>
      <c r="FP162" s="1234" t="str">
        <f t="shared" si="223"/>
        <v xml:space="preserve"> </v>
      </c>
      <c r="FQ162" s="1234" t="str">
        <f t="shared" si="195"/>
        <v xml:space="preserve"> </v>
      </c>
      <c r="FR162" s="1234" t="str">
        <f t="shared" si="224"/>
        <v xml:space="preserve"> </v>
      </c>
      <c r="FS162" s="1234">
        <f t="shared" si="230"/>
        <v>0</v>
      </c>
      <c r="FT162" s="1227"/>
      <c r="FU162" s="1234" t="str">
        <f t="shared" si="225"/>
        <v xml:space="preserve"> </v>
      </c>
      <c r="FV162" s="1234" t="str">
        <f t="shared" si="226"/>
        <v xml:space="preserve"> </v>
      </c>
      <c r="FW162" s="1234" t="str">
        <f t="shared" si="227"/>
        <v xml:space="preserve"> </v>
      </c>
      <c r="FX162" s="1234" t="str">
        <f t="shared" si="196"/>
        <v xml:space="preserve"> </v>
      </c>
      <c r="FY162" s="1234" t="str">
        <f t="shared" si="197"/>
        <v xml:space="preserve"> </v>
      </c>
      <c r="FZ162" s="1234" t="str">
        <f t="shared" si="228"/>
        <v xml:space="preserve"> </v>
      </c>
      <c r="GA162" s="1234">
        <f t="shared" si="198"/>
        <v>0</v>
      </c>
      <c r="GB162" s="1227"/>
      <c r="GC162" s="1234" t="str">
        <f t="shared" si="199"/>
        <v xml:space="preserve"> </v>
      </c>
      <c r="GD162" s="1234" t="str">
        <f t="shared" si="200"/>
        <v xml:space="preserve"> </v>
      </c>
      <c r="GE162" s="1234" t="str">
        <f t="shared" si="201"/>
        <v xml:space="preserve"> </v>
      </c>
      <c r="GF162" s="1234" t="str">
        <f t="shared" si="202"/>
        <v xml:space="preserve"> </v>
      </c>
      <c r="GG162" s="1234" t="str">
        <f t="shared" si="203"/>
        <v xml:space="preserve"> </v>
      </c>
      <c r="GH162" s="1234" t="str">
        <f t="shared" si="204"/>
        <v xml:space="preserve"> </v>
      </c>
      <c r="GI162" s="1234" t="str">
        <f t="shared" si="205"/>
        <v xml:space="preserve"> </v>
      </c>
      <c r="GJ162" s="1234" t="str">
        <f t="shared" si="206"/>
        <v xml:space="preserve"> </v>
      </c>
      <c r="GK162" s="1234" t="str">
        <f t="shared" si="207"/>
        <v xml:space="preserve"> </v>
      </c>
      <c r="GL162" s="1234" t="str">
        <f t="shared" si="208"/>
        <v xml:space="preserve"> </v>
      </c>
      <c r="GM162" s="1234" t="str">
        <f t="shared" si="209"/>
        <v xml:space="preserve"> </v>
      </c>
      <c r="GN162" s="1234">
        <f t="shared" si="210"/>
        <v>0</v>
      </c>
    </row>
    <row r="163" spans="1:196" s="100" customFormat="1" ht="27" customHeight="1" thickTop="1" thickBot="1">
      <c r="A163" s="1208">
        <f>【A票】【D票】!$D$10</f>
        <v>0</v>
      </c>
      <c r="B163" s="1212">
        <f>【A票】【D票】!$H$10</f>
        <v>0</v>
      </c>
      <c r="C163" s="1213" t="str">
        <f>【A票】【D票】!$K$10</f>
        <v xml:space="preserve"> </v>
      </c>
      <c r="D163" s="1214">
        <f t="shared" si="173"/>
        <v>72</v>
      </c>
      <c r="E163" s="914"/>
      <c r="F163" s="467"/>
      <c r="G163" s="469"/>
      <c r="H163" s="224" t="str">
        <f t="shared" si="170"/>
        <v xml:space="preserve"> </v>
      </c>
      <c r="I163" s="704"/>
      <c r="J163" s="117"/>
      <c r="K163" s="117"/>
      <c r="L163" s="117"/>
      <c r="M163" s="117"/>
      <c r="N163" s="117"/>
      <c r="O163" s="117"/>
      <c r="P163" s="117"/>
      <c r="Q163" s="117"/>
      <c r="R163" s="117"/>
      <c r="S163" s="117"/>
      <c r="T163" s="254"/>
      <c r="U163" s="646"/>
      <c r="V163" s="646"/>
      <c r="W163" s="114"/>
      <c r="X163" s="254"/>
      <c r="Y163" s="224" t="str">
        <f t="shared" si="174"/>
        <v xml:space="preserve"> </v>
      </c>
      <c r="Z163" s="579"/>
      <c r="AA163" s="704"/>
      <c r="AB163" s="119"/>
      <c r="AC163" s="224" t="str">
        <f t="shared" si="184"/>
        <v xml:space="preserve"> </v>
      </c>
      <c r="AD163" s="115"/>
      <c r="AE163" s="253"/>
      <c r="AF163" s="704"/>
      <c r="AG163" s="727"/>
      <c r="AH163" s="727"/>
      <c r="AI163" s="727"/>
      <c r="AJ163" s="727"/>
      <c r="AK163" s="591"/>
      <c r="AL163" s="727"/>
      <c r="AM163" s="727"/>
      <c r="AN163" s="727"/>
      <c r="AO163" s="727"/>
      <c r="AP163" s="727"/>
      <c r="AQ163" s="727"/>
      <c r="AR163" s="727"/>
      <c r="AS163" s="727"/>
      <c r="AT163" s="727"/>
      <c r="AU163" s="727"/>
      <c r="AV163" s="727"/>
      <c r="AW163" s="727"/>
      <c r="AX163" s="727"/>
      <c r="AY163" s="727"/>
      <c r="AZ163" s="727"/>
      <c r="BA163" s="727"/>
      <c r="BB163" s="727"/>
      <c r="BC163" s="821"/>
      <c r="BD163" s="727"/>
      <c r="BE163" s="727"/>
      <c r="BF163" s="727"/>
      <c r="BG163" s="727"/>
      <c r="BH163" s="727"/>
      <c r="BI163" s="727"/>
      <c r="BJ163" s="727"/>
      <c r="BK163" s="727"/>
      <c r="BL163" s="821"/>
      <c r="BM163" s="727"/>
      <c r="BN163" s="727"/>
      <c r="BO163" s="727"/>
      <c r="BP163" s="727"/>
      <c r="BQ163" s="727"/>
      <c r="BR163" s="821"/>
      <c r="BS163" s="727"/>
      <c r="BT163" s="727"/>
      <c r="BU163" s="727"/>
      <c r="BV163" s="591"/>
      <c r="BW163" s="224" t="str">
        <f t="shared" si="185"/>
        <v xml:space="preserve"> </v>
      </c>
      <c r="BX163" s="471">
        <f t="shared" si="186"/>
        <v>72</v>
      </c>
      <c r="BY163" s="117"/>
      <c r="BZ163" s="117"/>
      <c r="CA163" s="117"/>
      <c r="CB163" s="117"/>
      <c r="CC163" s="117"/>
      <c r="CD163" s="461"/>
      <c r="CE163" s="236"/>
      <c r="CF163" s="224" t="str">
        <f t="shared" si="175"/>
        <v xml:space="preserve"> </v>
      </c>
      <c r="CG163" s="116"/>
      <c r="CH163" s="117"/>
      <c r="CI163" s="117"/>
      <c r="CJ163" s="117"/>
      <c r="CK163" s="472"/>
      <c r="CL163" s="472"/>
      <c r="CM163" s="472"/>
      <c r="CN163" s="472"/>
      <c r="CO163" s="117"/>
      <c r="CP163" s="253"/>
      <c r="CQ163" s="120"/>
      <c r="CR163" s="224" t="str" cm="1">
        <f t="array" ref="CR163">IF(AND(SUM(COUNTIF(CG163:CM163,{"*不明*","*その他*"})+COUNTIF(CO163:CP163,{"*不明*","*その他*"}))&gt;0,CQ163=""),"その他・不明の場合,10)具体的内容、理由を記入",IF(OR(AND(CI163=CI$65,COUNTA(CJ163:CM163)&lt;4),AND(OR(CI163=CI$63,CI163=CI$64,CI163=CI$66,CI163=CI$67,CI163=CI$68,CI163=""),COUNTA(CJ163:CM163)&gt;0)),"3)介護保険認定済→要介護度、認知症自立度、寝たきり度、介護保険サービス記入",IF(OR(AND(OR(CM163=CM$63,CM163=CM$64),CN163=""),AND(OR(CM163=CM$65,CM163=CM$66),CN163&lt;&gt;"")),"7)介護保険サービス受けている/過去受けていた→具体的内容記入"," ")))</f>
        <v xml:space="preserve"> </v>
      </c>
      <c r="CS163" s="224" t="str">
        <f t="shared" si="176"/>
        <v xml:space="preserve"> </v>
      </c>
      <c r="CT163" s="116"/>
      <c r="CU163" s="253"/>
      <c r="CV163" s="117"/>
      <c r="CW163" s="117"/>
      <c r="CX163" s="253"/>
      <c r="CY163" s="117"/>
      <c r="CZ163" s="117"/>
      <c r="DA163" s="253"/>
      <c r="DB163" s="117"/>
      <c r="DC163" s="224" t="str">
        <f t="shared" si="177"/>
        <v xml:space="preserve"> </v>
      </c>
      <c r="DD163" s="224" t="str">
        <f t="shared" si="178"/>
        <v xml:space="preserve"> </v>
      </c>
      <c r="DE163" s="224" t="str">
        <f t="shared" si="187"/>
        <v xml:space="preserve"> </v>
      </c>
      <c r="DF163" s="121"/>
      <c r="DG163" s="114"/>
      <c r="DH163" s="704"/>
      <c r="DI163" s="119"/>
      <c r="DJ163" s="187"/>
      <c r="DK163" s="254"/>
      <c r="DL163" s="224" t="str">
        <f t="shared" si="188"/>
        <v xml:space="preserve"> </v>
      </c>
      <c r="DM163" s="224" t="str">
        <f t="shared" si="179"/>
        <v xml:space="preserve"> </v>
      </c>
      <c r="DN163" s="474"/>
      <c r="DO163" s="117"/>
      <c r="DP163" s="117"/>
      <c r="DQ163" s="117"/>
      <c r="DR163" s="117"/>
      <c r="DS163" s="117"/>
      <c r="DT163" s="254"/>
      <c r="DU163" s="476"/>
      <c r="DV163" s="224" t="str">
        <f t="shared" si="189"/>
        <v xml:space="preserve"> </v>
      </c>
      <c r="DW163" s="115"/>
      <c r="DX163" s="470"/>
      <c r="DY163" s="117"/>
      <c r="DZ163" s="704"/>
      <c r="EA163" s="224" t="str">
        <f t="shared" si="190"/>
        <v xml:space="preserve"> </v>
      </c>
      <c r="EB163" s="906"/>
      <c r="EC163" s="904"/>
      <c r="ED163" s="904"/>
      <c r="EE163" s="904"/>
      <c r="EF163" s="904"/>
      <c r="EG163" s="904"/>
      <c r="EH163" s="904"/>
      <c r="EI163" s="904"/>
      <c r="EJ163" s="904"/>
      <c r="EK163" s="905"/>
      <c r="EL163" s="80"/>
      <c r="EM163" s="224" t="str">
        <f t="shared" si="180"/>
        <v xml:space="preserve"> </v>
      </c>
      <c r="EN163" s="224" t="str">
        <f t="shared" si="181"/>
        <v xml:space="preserve"> </v>
      </c>
      <c r="EO163" s="115"/>
      <c r="EP163" s="1050"/>
      <c r="EQ163" s="253"/>
      <c r="ER163" s="117"/>
      <c r="ES163" s="1258">
        <f t="shared" si="171"/>
        <v>72</v>
      </c>
      <c r="ET163" s="224" t="str">
        <f t="shared" si="182"/>
        <v xml:space="preserve"> </v>
      </c>
      <c r="EU163" s="477" t="str">
        <f t="shared" si="183"/>
        <v/>
      </c>
      <c r="EV163" s="1334" t="str">
        <f t="shared" si="172"/>
        <v xml:space="preserve"> </v>
      </c>
      <c r="EW163" s="1332" t="str">
        <f t="shared" si="229"/>
        <v/>
      </c>
      <c r="EX163" s="1275" t="str">
        <f t="shared" si="211"/>
        <v/>
      </c>
      <c r="EY163" s="1275" t="str">
        <f t="shared" si="212"/>
        <v/>
      </c>
      <c r="EZ163" s="1275" t="str">
        <f t="shared" si="213"/>
        <v/>
      </c>
      <c r="FA163" s="1275" t="str">
        <f t="shared" si="214"/>
        <v/>
      </c>
      <c r="FB163" s="1275" t="str">
        <f t="shared" si="215"/>
        <v/>
      </c>
      <c r="FC163" s="1333" t="str">
        <f t="shared" si="216"/>
        <v/>
      </c>
      <c r="FE163" s="1234" t="str">
        <f t="shared" si="217"/>
        <v xml:space="preserve"> </v>
      </c>
      <c r="FF163" s="1234" t="str">
        <f t="shared" si="218"/>
        <v xml:space="preserve"> </v>
      </c>
      <c r="FG163" s="1234" t="str">
        <f t="shared" si="219"/>
        <v xml:space="preserve"> </v>
      </c>
      <c r="FH163" s="1234" t="str">
        <f t="shared" si="220"/>
        <v xml:space="preserve"> </v>
      </c>
      <c r="FI163" s="1234" t="str">
        <f t="shared" si="191"/>
        <v xml:space="preserve"> </v>
      </c>
      <c r="FJ163" s="1234" t="str">
        <f t="shared" si="221"/>
        <v xml:space="preserve"> </v>
      </c>
      <c r="FK163" s="1234">
        <f t="shared" si="192"/>
        <v>0</v>
      </c>
      <c r="FL163" s="1227"/>
      <c r="FM163" s="1234" t="str">
        <f t="shared" si="193"/>
        <v xml:space="preserve"> </v>
      </c>
      <c r="FN163" s="1234" t="str">
        <f t="shared" si="194"/>
        <v xml:space="preserve"> </v>
      </c>
      <c r="FO163" s="1234" t="str">
        <f t="shared" si="222"/>
        <v xml:space="preserve"> </v>
      </c>
      <c r="FP163" s="1234" t="str">
        <f t="shared" si="223"/>
        <v xml:space="preserve"> </v>
      </c>
      <c r="FQ163" s="1234" t="str">
        <f t="shared" si="195"/>
        <v xml:space="preserve"> </v>
      </c>
      <c r="FR163" s="1234" t="str">
        <f t="shared" si="224"/>
        <v xml:space="preserve"> </v>
      </c>
      <c r="FS163" s="1234">
        <f t="shared" si="230"/>
        <v>0</v>
      </c>
      <c r="FT163" s="1227"/>
      <c r="FU163" s="1234" t="str">
        <f t="shared" si="225"/>
        <v xml:space="preserve"> </v>
      </c>
      <c r="FV163" s="1234" t="str">
        <f t="shared" si="226"/>
        <v xml:space="preserve"> </v>
      </c>
      <c r="FW163" s="1234" t="str">
        <f t="shared" si="227"/>
        <v xml:space="preserve"> </v>
      </c>
      <c r="FX163" s="1234" t="str">
        <f t="shared" si="196"/>
        <v xml:space="preserve"> </v>
      </c>
      <c r="FY163" s="1234" t="str">
        <f t="shared" si="197"/>
        <v xml:space="preserve"> </v>
      </c>
      <c r="FZ163" s="1234" t="str">
        <f t="shared" si="228"/>
        <v xml:space="preserve"> </v>
      </c>
      <c r="GA163" s="1234">
        <f t="shared" si="198"/>
        <v>0</v>
      </c>
      <c r="GB163" s="1227"/>
      <c r="GC163" s="1234" t="str">
        <f t="shared" si="199"/>
        <v xml:space="preserve"> </v>
      </c>
      <c r="GD163" s="1234" t="str">
        <f t="shared" si="200"/>
        <v xml:space="preserve"> </v>
      </c>
      <c r="GE163" s="1234" t="str">
        <f t="shared" si="201"/>
        <v xml:space="preserve"> </v>
      </c>
      <c r="GF163" s="1234" t="str">
        <f t="shared" si="202"/>
        <v xml:space="preserve"> </v>
      </c>
      <c r="GG163" s="1234" t="str">
        <f t="shared" si="203"/>
        <v xml:space="preserve"> </v>
      </c>
      <c r="GH163" s="1234" t="str">
        <f t="shared" si="204"/>
        <v xml:space="preserve"> </v>
      </c>
      <c r="GI163" s="1234" t="str">
        <f t="shared" si="205"/>
        <v xml:space="preserve"> </v>
      </c>
      <c r="GJ163" s="1234" t="str">
        <f t="shared" si="206"/>
        <v xml:space="preserve"> </v>
      </c>
      <c r="GK163" s="1234" t="str">
        <f t="shared" si="207"/>
        <v xml:space="preserve"> </v>
      </c>
      <c r="GL163" s="1234" t="str">
        <f t="shared" si="208"/>
        <v xml:space="preserve"> </v>
      </c>
      <c r="GM163" s="1234" t="str">
        <f t="shared" si="209"/>
        <v xml:space="preserve"> </v>
      </c>
      <c r="GN163" s="1234">
        <f t="shared" si="210"/>
        <v>0</v>
      </c>
    </row>
    <row r="164" spans="1:196" s="100" customFormat="1" ht="27" customHeight="1" thickTop="1" thickBot="1">
      <c r="A164" s="1208">
        <f>【A票】【D票】!$D$10</f>
        <v>0</v>
      </c>
      <c r="B164" s="1212">
        <f>【A票】【D票】!$H$10</f>
        <v>0</v>
      </c>
      <c r="C164" s="1213" t="str">
        <f>【A票】【D票】!$K$10</f>
        <v xml:space="preserve"> </v>
      </c>
      <c r="D164" s="1214">
        <f t="shared" si="173"/>
        <v>73</v>
      </c>
      <c r="E164" s="914"/>
      <c r="F164" s="467"/>
      <c r="G164" s="469"/>
      <c r="H164" s="224" t="str">
        <f t="shared" si="170"/>
        <v xml:space="preserve"> </v>
      </c>
      <c r="I164" s="704"/>
      <c r="J164" s="117"/>
      <c r="K164" s="117"/>
      <c r="L164" s="117"/>
      <c r="M164" s="117"/>
      <c r="N164" s="117"/>
      <c r="O164" s="117"/>
      <c r="P164" s="117"/>
      <c r="Q164" s="117"/>
      <c r="R164" s="117"/>
      <c r="S164" s="117"/>
      <c r="T164" s="254"/>
      <c r="U164" s="646"/>
      <c r="V164" s="646"/>
      <c r="W164" s="114"/>
      <c r="X164" s="254"/>
      <c r="Y164" s="224" t="str">
        <f t="shared" si="174"/>
        <v xml:space="preserve"> </v>
      </c>
      <c r="Z164" s="579"/>
      <c r="AA164" s="704"/>
      <c r="AB164" s="119"/>
      <c r="AC164" s="224" t="str">
        <f t="shared" si="184"/>
        <v xml:space="preserve"> </v>
      </c>
      <c r="AD164" s="115"/>
      <c r="AE164" s="253"/>
      <c r="AF164" s="704"/>
      <c r="AG164" s="727"/>
      <c r="AH164" s="727"/>
      <c r="AI164" s="727"/>
      <c r="AJ164" s="727"/>
      <c r="AK164" s="591"/>
      <c r="AL164" s="727"/>
      <c r="AM164" s="727"/>
      <c r="AN164" s="727"/>
      <c r="AO164" s="727"/>
      <c r="AP164" s="727"/>
      <c r="AQ164" s="727"/>
      <c r="AR164" s="727"/>
      <c r="AS164" s="727"/>
      <c r="AT164" s="727"/>
      <c r="AU164" s="727"/>
      <c r="AV164" s="727"/>
      <c r="AW164" s="727"/>
      <c r="AX164" s="727"/>
      <c r="AY164" s="727"/>
      <c r="AZ164" s="727"/>
      <c r="BA164" s="727"/>
      <c r="BB164" s="727"/>
      <c r="BC164" s="821"/>
      <c r="BD164" s="727"/>
      <c r="BE164" s="727"/>
      <c r="BF164" s="727"/>
      <c r="BG164" s="727"/>
      <c r="BH164" s="727"/>
      <c r="BI164" s="727"/>
      <c r="BJ164" s="727"/>
      <c r="BK164" s="727"/>
      <c r="BL164" s="821"/>
      <c r="BM164" s="727"/>
      <c r="BN164" s="727"/>
      <c r="BO164" s="727"/>
      <c r="BP164" s="727"/>
      <c r="BQ164" s="727"/>
      <c r="BR164" s="821"/>
      <c r="BS164" s="727"/>
      <c r="BT164" s="727"/>
      <c r="BU164" s="727"/>
      <c r="BV164" s="591"/>
      <c r="BW164" s="224" t="str">
        <f t="shared" si="185"/>
        <v xml:space="preserve"> </v>
      </c>
      <c r="BX164" s="471">
        <f t="shared" si="186"/>
        <v>73</v>
      </c>
      <c r="BY164" s="117"/>
      <c r="BZ164" s="117"/>
      <c r="CA164" s="117"/>
      <c r="CB164" s="117"/>
      <c r="CC164" s="117"/>
      <c r="CD164" s="461"/>
      <c r="CE164" s="236"/>
      <c r="CF164" s="224" t="str">
        <f t="shared" si="175"/>
        <v xml:space="preserve"> </v>
      </c>
      <c r="CG164" s="116"/>
      <c r="CH164" s="117"/>
      <c r="CI164" s="117"/>
      <c r="CJ164" s="117"/>
      <c r="CK164" s="472"/>
      <c r="CL164" s="472"/>
      <c r="CM164" s="472"/>
      <c r="CN164" s="472"/>
      <c r="CO164" s="117"/>
      <c r="CP164" s="253"/>
      <c r="CQ164" s="120"/>
      <c r="CR164" s="224" t="str" cm="1">
        <f t="array" ref="CR164">IF(AND(SUM(COUNTIF(CG164:CM164,{"*不明*","*その他*"})+COUNTIF(CO164:CP164,{"*不明*","*その他*"}))&gt;0,CQ164=""),"その他・不明の場合,10)具体的内容、理由を記入",IF(OR(AND(CI164=CI$65,COUNTA(CJ164:CM164)&lt;4),AND(OR(CI164=CI$63,CI164=CI$64,CI164=CI$66,CI164=CI$67,CI164=CI$68,CI164=""),COUNTA(CJ164:CM164)&gt;0)),"3)介護保険認定済→要介護度、認知症自立度、寝たきり度、介護保険サービス記入",IF(OR(AND(OR(CM164=CM$63,CM164=CM$64),CN164=""),AND(OR(CM164=CM$65,CM164=CM$66),CN164&lt;&gt;"")),"7)介護保険サービス受けている/過去受けていた→具体的内容記入"," ")))</f>
        <v xml:space="preserve"> </v>
      </c>
      <c r="CS164" s="224" t="str">
        <f t="shared" si="176"/>
        <v xml:space="preserve"> </v>
      </c>
      <c r="CT164" s="116"/>
      <c r="CU164" s="253"/>
      <c r="CV164" s="117"/>
      <c r="CW164" s="117"/>
      <c r="CX164" s="253"/>
      <c r="CY164" s="117"/>
      <c r="CZ164" s="117"/>
      <c r="DA164" s="253"/>
      <c r="DB164" s="117"/>
      <c r="DC164" s="224" t="str">
        <f t="shared" si="177"/>
        <v xml:space="preserve"> </v>
      </c>
      <c r="DD164" s="224" t="str">
        <f t="shared" si="178"/>
        <v xml:space="preserve"> </v>
      </c>
      <c r="DE164" s="224" t="str">
        <f t="shared" si="187"/>
        <v xml:space="preserve"> </v>
      </c>
      <c r="DF164" s="121"/>
      <c r="DG164" s="114"/>
      <c r="DH164" s="704"/>
      <c r="DI164" s="119"/>
      <c r="DJ164" s="187"/>
      <c r="DK164" s="254"/>
      <c r="DL164" s="224" t="str">
        <f t="shared" si="188"/>
        <v xml:space="preserve"> </v>
      </c>
      <c r="DM164" s="224" t="str">
        <f t="shared" si="179"/>
        <v xml:space="preserve"> </v>
      </c>
      <c r="DN164" s="474"/>
      <c r="DO164" s="117"/>
      <c r="DP164" s="117"/>
      <c r="DQ164" s="117"/>
      <c r="DR164" s="117"/>
      <c r="DS164" s="117"/>
      <c r="DT164" s="254"/>
      <c r="DU164" s="476"/>
      <c r="DV164" s="224" t="str">
        <f t="shared" si="189"/>
        <v xml:space="preserve"> </v>
      </c>
      <c r="DW164" s="115"/>
      <c r="DX164" s="470"/>
      <c r="DY164" s="117"/>
      <c r="DZ164" s="704"/>
      <c r="EA164" s="224" t="str">
        <f t="shared" si="190"/>
        <v xml:space="preserve"> </v>
      </c>
      <c r="EB164" s="906"/>
      <c r="EC164" s="904"/>
      <c r="ED164" s="904"/>
      <c r="EE164" s="904"/>
      <c r="EF164" s="904"/>
      <c r="EG164" s="904"/>
      <c r="EH164" s="904"/>
      <c r="EI164" s="904"/>
      <c r="EJ164" s="904"/>
      <c r="EK164" s="905"/>
      <c r="EL164" s="80"/>
      <c r="EM164" s="224" t="str">
        <f t="shared" si="180"/>
        <v xml:space="preserve"> </v>
      </c>
      <c r="EN164" s="224" t="str">
        <f t="shared" si="181"/>
        <v xml:space="preserve"> </v>
      </c>
      <c r="EO164" s="115"/>
      <c r="EP164" s="1050"/>
      <c r="EQ164" s="253"/>
      <c r="ER164" s="117"/>
      <c r="ES164" s="1258">
        <f t="shared" si="171"/>
        <v>73</v>
      </c>
      <c r="ET164" s="224" t="str">
        <f t="shared" si="182"/>
        <v xml:space="preserve"> </v>
      </c>
      <c r="EU164" s="477" t="str">
        <f t="shared" si="183"/>
        <v/>
      </c>
      <c r="EV164" s="1334" t="str">
        <f t="shared" si="172"/>
        <v xml:space="preserve"> </v>
      </c>
      <c r="EW164" s="1332" t="str">
        <f t="shared" si="229"/>
        <v/>
      </c>
      <c r="EX164" s="1275" t="str">
        <f t="shared" si="211"/>
        <v/>
      </c>
      <c r="EY164" s="1275" t="str">
        <f t="shared" si="212"/>
        <v/>
      </c>
      <c r="EZ164" s="1275" t="str">
        <f t="shared" si="213"/>
        <v/>
      </c>
      <c r="FA164" s="1275" t="str">
        <f t="shared" si="214"/>
        <v/>
      </c>
      <c r="FB164" s="1275" t="str">
        <f t="shared" si="215"/>
        <v/>
      </c>
      <c r="FC164" s="1333" t="str">
        <f t="shared" si="216"/>
        <v/>
      </c>
      <c r="FE164" s="1234" t="str">
        <f t="shared" si="217"/>
        <v xml:space="preserve"> </v>
      </c>
      <c r="FF164" s="1234" t="str">
        <f t="shared" si="218"/>
        <v xml:space="preserve"> </v>
      </c>
      <c r="FG164" s="1234" t="str">
        <f t="shared" si="219"/>
        <v xml:space="preserve"> </v>
      </c>
      <c r="FH164" s="1234" t="str">
        <f t="shared" si="220"/>
        <v xml:space="preserve"> </v>
      </c>
      <c r="FI164" s="1234" t="str">
        <f t="shared" si="191"/>
        <v xml:space="preserve"> </v>
      </c>
      <c r="FJ164" s="1234" t="str">
        <f t="shared" si="221"/>
        <v xml:space="preserve"> </v>
      </c>
      <c r="FK164" s="1234">
        <f t="shared" si="192"/>
        <v>0</v>
      </c>
      <c r="FL164" s="1227"/>
      <c r="FM164" s="1234" t="str">
        <f t="shared" si="193"/>
        <v xml:space="preserve"> </v>
      </c>
      <c r="FN164" s="1234" t="str">
        <f t="shared" si="194"/>
        <v xml:space="preserve"> </v>
      </c>
      <c r="FO164" s="1234" t="str">
        <f t="shared" si="222"/>
        <v xml:space="preserve"> </v>
      </c>
      <c r="FP164" s="1234" t="str">
        <f t="shared" si="223"/>
        <v xml:space="preserve"> </v>
      </c>
      <c r="FQ164" s="1234" t="str">
        <f t="shared" si="195"/>
        <v xml:space="preserve"> </v>
      </c>
      <c r="FR164" s="1234" t="str">
        <f t="shared" si="224"/>
        <v xml:space="preserve"> </v>
      </c>
      <c r="FS164" s="1234">
        <f t="shared" si="230"/>
        <v>0</v>
      </c>
      <c r="FT164" s="1227"/>
      <c r="FU164" s="1234" t="str">
        <f t="shared" si="225"/>
        <v xml:space="preserve"> </v>
      </c>
      <c r="FV164" s="1234" t="str">
        <f t="shared" si="226"/>
        <v xml:space="preserve"> </v>
      </c>
      <c r="FW164" s="1234" t="str">
        <f t="shared" si="227"/>
        <v xml:space="preserve"> </v>
      </c>
      <c r="FX164" s="1234" t="str">
        <f t="shared" si="196"/>
        <v xml:space="preserve"> </v>
      </c>
      <c r="FY164" s="1234" t="str">
        <f t="shared" si="197"/>
        <v xml:space="preserve"> </v>
      </c>
      <c r="FZ164" s="1234" t="str">
        <f t="shared" si="228"/>
        <v xml:space="preserve"> </v>
      </c>
      <c r="GA164" s="1234">
        <f t="shared" si="198"/>
        <v>0</v>
      </c>
      <c r="GB164" s="1227"/>
      <c r="GC164" s="1234" t="str">
        <f t="shared" si="199"/>
        <v xml:space="preserve"> </v>
      </c>
      <c r="GD164" s="1234" t="str">
        <f t="shared" si="200"/>
        <v xml:space="preserve"> </v>
      </c>
      <c r="GE164" s="1234" t="str">
        <f t="shared" si="201"/>
        <v xml:space="preserve"> </v>
      </c>
      <c r="GF164" s="1234" t="str">
        <f t="shared" si="202"/>
        <v xml:space="preserve"> </v>
      </c>
      <c r="GG164" s="1234" t="str">
        <f t="shared" si="203"/>
        <v xml:space="preserve"> </v>
      </c>
      <c r="GH164" s="1234" t="str">
        <f t="shared" si="204"/>
        <v xml:space="preserve"> </v>
      </c>
      <c r="GI164" s="1234" t="str">
        <f t="shared" si="205"/>
        <v xml:space="preserve"> </v>
      </c>
      <c r="GJ164" s="1234" t="str">
        <f t="shared" si="206"/>
        <v xml:space="preserve"> </v>
      </c>
      <c r="GK164" s="1234" t="str">
        <f t="shared" si="207"/>
        <v xml:space="preserve"> </v>
      </c>
      <c r="GL164" s="1234" t="str">
        <f t="shared" si="208"/>
        <v xml:space="preserve"> </v>
      </c>
      <c r="GM164" s="1234" t="str">
        <f t="shared" si="209"/>
        <v xml:space="preserve"> </v>
      </c>
      <c r="GN164" s="1234">
        <f t="shared" si="210"/>
        <v>0</v>
      </c>
    </row>
    <row r="165" spans="1:196" s="100" customFormat="1" ht="27" customHeight="1" thickTop="1" thickBot="1">
      <c r="A165" s="1208">
        <f>【A票】【D票】!$D$10</f>
        <v>0</v>
      </c>
      <c r="B165" s="1212">
        <f>【A票】【D票】!$H$10</f>
        <v>0</v>
      </c>
      <c r="C165" s="1213" t="str">
        <f>【A票】【D票】!$K$10</f>
        <v xml:space="preserve"> </v>
      </c>
      <c r="D165" s="1214">
        <f t="shared" si="173"/>
        <v>74</v>
      </c>
      <c r="E165" s="914"/>
      <c r="F165" s="467"/>
      <c r="G165" s="469"/>
      <c r="H165" s="224" t="str">
        <f t="shared" si="170"/>
        <v xml:space="preserve"> </v>
      </c>
      <c r="I165" s="704"/>
      <c r="J165" s="117"/>
      <c r="K165" s="117"/>
      <c r="L165" s="117"/>
      <c r="M165" s="117"/>
      <c r="N165" s="117"/>
      <c r="O165" s="117"/>
      <c r="P165" s="117"/>
      <c r="Q165" s="117"/>
      <c r="R165" s="117"/>
      <c r="S165" s="117"/>
      <c r="T165" s="254"/>
      <c r="U165" s="646"/>
      <c r="V165" s="646"/>
      <c r="W165" s="114"/>
      <c r="X165" s="254"/>
      <c r="Y165" s="224" t="str">
        <f t="shared" si="174"/>
        <v xml:space="preserve"> </v>
      </c>
      <c r="Z165" s="579"/>
      <c r="AA165" s="704"/>
      <c r="AB165" s="119"/>
      <c r="AC165" s="224" t="str">
        <f t="shared" si="184"/>
        <v xml:space="preserve"> </v>
      </c>
      <c r="AD165" s="115"/>
      <c r="AE165" s="253"/>
      <c r="AF165" s="704"/>
      <c r="AG165" s="727"/>
      <c r="AH165" s="727"/>
      <c r="AI165" s="727"/>
      <c r="AJ165" s="727"/>
      <c r="AK165" s="591"/>
      <c r="AL165" s="727"/>
      <c r="AM165" s="727"/>
      <c r="AN165" s="727"/>
      <c r="AO165" s="727"/>
      <c r="AP165" s="727"/>
      <c r="AQ165" s="727"/>
      <c r="AR165" s="727"/>
      <c r="AS165" s="727"/>
      <c r="AT165" s="727"/>
      <c r="AU165" s="727"/>
      <c r="AV165" s="727"/>
      <c r="AW165" s="727"/>
      <c r="AX165" s="727"/>
      <c r="AY165" s="727"/>
      <c r="AZ165" s="727"/>
      <c r="BA165" s="727"/>
      <c r="BB165" s="727"/>
      <c r="BC165" s="821"/>
      <c r="BD165" s="727"/>
      <c r="BE165" s="727"/>
      <c r="BF165" s="727"/>
      <c r="BG165" s="727"/>
      <c r="BH165" s="727"/>
      <c r="BI165" s="727"/>
      <c r="BJ165" s="727"/>
      <c r="BK165" s="727"/>
      <c r="BL165" s="821"/>
      <c r="BM165" s="727"/>
      <c r="BN165" s="727"/>
      <c r="BO165" s="727"/>
      <c r="BP165" s="727"/>
      <c r="BQ165" s="727"/>
      <c r="BR165" s="821"/>
      <c r="BS165" s="727"/>
      <c r="BT165" s="727"/>
      <c r="BU165" s="727"/>
      <c r="BV165" s="591"/>
      <c r="BW165" s="224" t="str">
        <f t="shared" si="185"/>
        <v xml:space="preserve"> </v>
      </c>
      <c r="BX165" s="471">
        <f t="shared" si="186"/>
        <v>74</v>
      </c>
      <c r="BY165" s="117"/>
      <c r="BZ165" s="117"/>
      <c r="CA165" s="117"/>
      <c r="CB165" s="117"/>
      <c r="CC165" s="117"/>
      <c r="CD165" s="461"/>
      <c r="CE165" s="236"/>
      <c r="CF165" s="224" t="str">
        <f t="shared" si="175"/>
        <v xml:space="preserve"> </v>
      </c>
      <c r="CG165" s="116"/>
      <c r="CH165" s="117"/>
      <c r="CI165" s="117"/>
      <c r="CJ165" s="117"/>
      <c r="CK165" s="472"/>
      <c r="CL165" s="472"/>
      <c r="CM165" s="472"/>
      <c r="CN165" s="472"/>
      <c r="CO165" s="117"/>
      <c r="CP165" s="253"/>
      <c r="CQ165" s="120"/>
      <c r="CR165" s="224" t="str" cm="1">
        <f t="array" ref="CR165">IF(AND(SUM(COUNTIF(CG165:CM165,{"*不明*","*その他*"})+COUNTIF(CO165:CP165,{"*不明*","*その他*"}))&gt;0,CQ165=""),"その他・不明の場合,10)具体的内容、理由を記入",IF(OR(AND(CI165=CI$65,COUNTA(CJ165:CM165)&lt;4),AND(OR(CI165=CI$63,CI165=CI$64,CI165=CI$66,CI165=CI$67,CI165=CI$68,CI165=""),COUNTA(CJ165:CM165)&gt;0)),"3)介護保険認定済→要介護度、認知症自立度、寝たきり度、介護保険サービス記入",IF(OR(AND(OR(CM165=CM$63,CM165=CM$64),CN165=""),AND(OR(CM165=CM$65,CM165=CM$66),CN165&lt;&gt;"")),"7)介護保険サービス受けている/過去受けていた→具体的内容記入"," ")))</f>
        <v xml:space="preserve"> </v>
      </c>
      <c r="CS165" s="224" t="str">
        <f t="shared" si="176"/>
        <v xml:space="preserve"> </v>
      </c>
      <c r="CT165" s="116"/>
      <c r="CU165" s="253"/>
      <c r="CV165" s="117"/>
      <c r="CW165" s="117"/>
      <c r="CX165" s="253"/>
      <c r="CY165" s="117"/>
      <c r="CZ165" s="117"/>
      <c r="DA165" s="253"/>
      <c r="DB165" s="117"/>
      <c r="DC165" s="224" t="str">
        <f t="shared" si="177"/>
        <v xml:space="preserve"> </v>
      </c>
      <c r="DD165" s="224" t="str">
        <f t="shared" si="178"/>
        <v xml:space="preserve"> </v>
      </c>
      <c r="DE165" s="224" t="str">
        <f t="shared" si="187"/>
        <v xml:space="preserve"> </v>
      </c>
      <c r="DF165" s="121"/>
      <c r="DG165" s="114"/>
      <c r="DH165" s="704"/>
      <c r="DI165" s="119"/>
      <c r="DJ165" s="187"/>
      <c r="DK165" s="254"/>
      <c r="DL165" s="224" t="str">
        <f t="shared" si="188"/>
        <v xml:space="preserve"> </v>
      </c>
      <c r="DM165" s="224" t="str">
        <f t="shared" si="179"/>
        <v xml:space="preserve"> </v>
      </c>
      <c r="DN165" s="474"/>
      <c r="DO165" s="117"/>
      <c r="DP165" s="117"/>
      <c r="DQ165" s="117"/>
      <c r="DR165" s="117"/>
      <c r="DS165" s="117"/>
      <c r="DT165" s="254"/>
      <c r="DU165" s="476"/>
      <c r="DV165" s="224" t="str">
        <f t="shared" si="189"/>
        <v xml:space="preserve"> </v>
      </c>
      <c r="DW165" s="115"/>
      <c r="DX165" s="470"/>
      <c r="DY165" s="117"/>
      <c r="DZ165" s="704"/>
      <c r="EA165" s="224" t="str">
        <f t="shared" si="190"/>
        <v xml:space="preserve"> </v>
      </c>
      <c r="EB165" s="906"/>
      <c r="EC165" s="904"/>
      <c r="ED165" s="904"/>
      <c r="EE165" s="904"/>
      <c r="EF165" s="904"/>
      <c r="EG165" s="904"/>
      <c r="EH165" s="904"/>
      <c r="EI165" s="904"/>
      <c r="EJ165" s="904"/>
      <c r="EK165" s="905"/>
      <c r="EL165" s="80"/>
      <c r="EM165" s="224" t="str">
        <f t="shared" si="180"/>
        <v xml:space="preserve"> </v>
      </c>
      <c r="EN165" s="224" t="str">
        <f t="shared" si="181"/>
        <v xml:space="preserve"> </v>
      </c>
      <c r="EO165" s="115"/>
      <c r="EP165" s="1050"/>
      <c r="EQ165" s="253"/>
      <c r="ER165" s="117"/>
      <c r="ES165" s="1258">
        <f t="shared" si="171"/>
        <v>74</v>
      </c>
      <c r="ET165" s="224" t="str">
        <f t="shared" si="182"/>
        <v xml:space="preserve"> </v>
      </c>
      <c r="EU165" s="477" t="str">
        <f t="shared" si="183"/>
        <v/>
      </c>
      <c r="EV165" s="1334" t="str">
        <f t="shared" si="172"/>
        <v xml:space="preserve"> </v>
      </c>
      <c r="EW165" s="1332" t="str">
        <f t="shared" si="229"/>
        <v/>
      </c>
      <c r="EX165" s="1275" t="str">
        <f t="shared" si="211"/>
        <v/>
      </c>
      <c r="EY165" s="1275" t="str">
        <f t="shared" si="212"/>
        <v/>
      </c>
      <c r="EZ165" s="1275" t="str">
        <f t="shared" si="213"/>
        <v/>
      </c>
      <c r="FA165" s="1275" t="str">
        <f t="shared" si="214"/>
        <v/>
      </c>
      <c r="FB165" s="1275" t="str">
        <f t="shared" si="215"/>
        <v/>
      </c>
      <c r="FC165" s="1333" t="str">
        <f t="shared" si="216"/>
        <v/>
      </c>
      <c r="FE165" s="1234" t="str">
        <f t="shared" si="217"/>
        <v xml:space="preserve"> </v>
      </c>
      <c r="FF165" s="1234" t="str">
        <f t="shared" si="218"/>
        <v xml:space="preserve"> </v>
      </c>
      <c r="FG165" s="1234" t="str">
        <f t="shared" si="219"/>
        <v xml:space="preserve"> </v>
      </c>
      <c r="FH165" s="1234" t="str">
        <f t="shared" si="220"/>
        <v xml:space="preserve"> </v>
      </c>
      <c r="FI165" s="1234" t="str">
        <f t="shared" si="191"/>
        <v xml:space="preserve"> </v>
      </c>
      <c r="FJ165" s="1234" t="str">
        <f t="shared" si="221"/>
        <v xml:space="preserve"> </v>
      </c>
      <c r="FK165" s="1234">
        <f t="shared" si="192"/>
        <v>0</v>
      </c>
      <c r="FL165" s="1227"/>
      <c r="FM165" s="1234" t="str">
        <f t="shared" si="193"/>
        <v xml:space="preserve"> </v>
      </c>
      <c r="FN165" s="1234" t="str">
        <f t="shared" si="194"/>
        <v xml:space="preserve"> </v>
      </c>
      <c r="FO165" s="1234" t="str">
        <f t="shared" si="222"/>
        <v xml:space="preserve"> </v>
      </c>
      <c r="FP165" s="1234" t="str">
        <f t="shared" si="223"/>
        <v xml:space="preserve"> </v>
      </c>
      <c r="FQ165" s="1234" t="str">
        <f t="shared" si="195"/>
        <v xml:space="preserve"> </v>
      </c>
      <c r="FR165" s="1234" t="str">
        <f t="shared" si="224"/>
        <v xml:space="preserve"> </v>
      </c>
      <c r="FS165" s="1234">
        <f t="shared" si="230"/>
        <v>0</v>
      </c>
      <c r="FT165" s="1227"/>
      <c r="FU165" s="1234" t="str">
        <f t="shared" si="225"/>
        <v xml:space="preserve"> </v>
      </c>
      <c r="FV165" s="1234" t="str">
        <f t="shared" si="226"/>
        <v xml:space="preserve"> </v>
      </c>
      <c r="FW165" s="1234" t="str">
        <f t="shared" si="227"/>
        <v xml:space="preserve"> </v>
      </c>
      <c r="FX165" s="1234" t="str">
        <f t="shared" si="196"/>
        <v xml:space="preserve"> </v>
      </c>
      <c r="FY165" s="1234" t="str">
        <f t="shared" si="197"/>
        <v xml:space="preserve"> </v>
      </c>
      <c r="FZ165" s="1234" t="str">
        <f t="shared" si="228"/>
        <v xml:space="preserve"> </v>
      </c>
      <c r="GA165" s="1234">
        <f t="shared" si="198"/>
        <v>0</v>
      </c>
      <c r="GB165" s="1227"/>
      <c r="GC165" s="1234" t="str">
        <f t="shared" si="199"/>
        <v xml:space="preserve"> </v>
      </c>
      <c r="GD165" s="1234" t="str">
        <f t="shared" si="200"/>
        <v xml:space="preserve"> </v>
      </c>
      <c r="GE165" s="1234" t="str">
        <f t="shared" si="201"/>
        <v xml:space="preserve"> </v>
      </c>
      <c r="GF165" s="1234" t="str">
        <f t="shared" si="202"/>
        <v xml:space="preserve"> </v>
      </c>
      <c r="GG165" s="1234" t="str">
        <f t="shared" si="203"/>
        <v xml:space="preserve"> </v>
      </c>
      <c r="GH165" s="1234" t="str">
        <f t="shared" si="204"/>
        <v xml:space="preserve"> </v>
      </c>
      <c r="GI165" s="1234" t="str">
        <f t="shared" si="205"/>
        <v xml:space="preserve"> </v>
      </c>
      <c r="GJ165" s="1234" t="str">
        <f t="shared" si="206"/>
        <v xml:space="preserve"> </v>
      </c>
      <c r="GK165" s="1234" t="str">
        <f t="shared" si="207"/>
        <v xml:space="preserve"> </v>
      </c>
      <c r="GL165" s="1234" t="str">
        <f t="shared" si="208"/>
        <v xml:space="preserve"> </v>
      </c>
      <c r="GM165" s="1234" t="str">
        <f t="shared" si="209"/>
        <v xml:space="preserve"> </v>
      </c>
      <c r="GN165" s="1234">
        <f t="shared" si="210"/>
        <v>0</v>
      </c>
    </row>
    <row r="166" spans="1:196" s="100" customFormat="1" ht="27" customHeight="1" thickTop="1" thickBot="1">
      <c r="A166" s="1208">
        <f>【A票】【D票】!$D$10</f>
        <v>0</v>
      </c>
      <c r="B166" s="1212">
        <f>【A票】【D票】!$H$10</f>
        <v>0</v>
      </c>
      <c r="C166" s="1213" t="str">
        <f>【A票】【D票】!$K$10</f>
        <v xml:space="preserve"> </v>
      </c>
      <c r="D166" s="1214">
        <f t="shared" si="173"/>
        <v>75</v>
      </c>
      <c r="E166" s="914"/>
      <c r="F166" s="467"/>
      <c r="G166" s="469"/>
      <c r="H166" s="224" t="str">
        <f t="shared" si="170"/>
        <v xml:space="preserve"> </v>
      </c>
      <c r="I166" s="704"/>
      <c r="J166" s="117"/>
      <c r="K166" s="117"/>
      <c r="L166" s="117"/>
      <c r="M166" s="117"/>
      <c r="N166" s="117"/>
      <c r="O166" s="117"/>
      <c r="P166" s="117"/>
      <c r="Q166" s="117"/>
      <c r="R166" s="117"/>
      <c r="S166" s="117"/>
      <c r="T166" s="254"/>
      <c r="U166" s="646"/>
      <c r="V166" s="646"/>
      <c r="W166" s="114"/>
      <c r="X166" s="254"/>
      <c r="Y166" s="224" t="str">
        <f t="shared" si="174"/>
        <v xml:space="preserve"> </v>
      </c>
      <c r="Z166" s="579"/>
      <c r="AA166" s="704"/>
      <c r="AB166" s="119"/>
      <c r="AC166" s="224" t="str">
        <f t="shared" si="184"/>
        <v xml:space="preserve"> </v>
      </c>
      <c r="AD166" s="115"/>
      <c r="AE166" s="253"/>
      <c r="AF166" s="704"/>
      <c r="AG166" s="727"/>
      <c r="AH166" s="727"/>
      <c r="AI166" s="727"/>
      <c r="AJ166" s="727"/>
      <c r="AK166" s="591"/>
      <c r="AL166" s="727"/>
      <c r="AM166" s="727"/>
      <c r="AN166" s="727"/>
      <c r="AO166" s="727"/>
      <c r="AP166" s="727"/>
      <c r="AQ166" s="727"/>
      <c r="AR166" s="727"/>
      <c r="AS166" s="727"/>
      <c r="AT166" s="727"/>
      <c r="AU166" s="727"/>
      <c r="AV166" s="727"/>
      <c r="AW166" s="727"/>
      <c r="AX166" s="727"/>
      <c r="AY166" s="727"/>
      <c r="AZ166" s="727"/>
      <c r="BA166" s="727"/>
      <c r="BB166" s="727"/>
      <c r="BC166" s="821"/>
      <c r="BD166" s="727"/>
      <c r="BE166" s="727"/>
      <c r="BF166" s="727"/>
      <c r="BG166" s="727"/>
      <c r="BH166" s="727"/>
      <c r="BI166" s="727"/>
      <c r="BJ166" s="727"/>
      <c r="BK166" s="727"/>
      <c r="BL166" s="821"/>
      <c r="BM166" s="727"/>
      <c r="BN166" s="727"/>
      <c r="BO166" s="727"/>
      <c r="BP166" s="727"/>
      <c r="BQ166" s="727"/>
      <c r="BR166" s="821"/>
      <c r="BS166" s="727"/>
      <c r="BT166" s="727"/>
      <c r="BU166" s="727"/>
      <c r="BV166" s="591"/>
      <c r="BW166" s="224" t="str">
        <f t="shared" si="185"/>
        <v xml:space="preserve"> </v>
      </c>
      <c r="BX166" s="471">
        <f t="shared" si="186"/>
        <v>75</v>
      </c>
      <c r="BY166" s="117"/>
      <c r="BZ166" s="117"/>
      <c r="CA166" s="117"/>
      <c r="CB166" s="117"/>
      <c r="CC166" s="117"/>
      <c r="CD166" s="461"/>
      <c r="CE166" s="236"/>
      <c r="CF166" s="224" t="str">
        <f t="shared" si="175"/>
        <v xml:space="preserve"> </v>
      </c>
      <c r="CG166" s="116"/>
      <c r="CH166" s="117"/>
      <c r="CI166" s="117"/>
      <c r="CJ166" s="117"/>
      <c r="CK166" s="472"/>
      <c r="CL166" s="472"/>
      <c r="CM166" s="472"/>
      <c r="CN166" s="472"/>
      <c r="CO166" s="117"/>
      <c r="CP166" s="253"/>
      <c r="CQ166" s="120"/>
      <c r="CR166" s="224" t="str" cm="1">
        <f t="array" ref="CR166">IF(AND(SUM(COUNTIF(CG166:CM166,{"*不明*","*その他*"})+COUNTIF(CO166:CP166,{"*不明*","*その他*"}))&gt;0,CQ166=""),"その他・不明の場合,10)具体的内容、理由を記入",IF(OR(AND(CI166=CI$65,COUNTA(CJ166:CM166)&lt;4),AND(OR(CI166=CI$63,CI166=CI$64,CI166=CI$66,CI166=CI$67,CI166=CI$68,CI166=""),COUNTA(CJ166:CM166)&gt;0)),"3)介護保険認定済→要介護度、認知症自立度、寝たきり度、介護保険サービス記入",IF(OR(AND(OR(CM166=CM$63,CM166=CM$64),CN166=""),AND(OR(CM166=CM$65,CM166=CM$66),CN166&lt;&gt;"")),"7)介護保険サービス受けている/過去受けていた→具体的内容記入"," ")))</f>
        <v xml:space="preserve"> </v>
      </c>
      <c r="CS166" s="224" t="str">
        <f t="shared" si="176"/>
        <v xml:space="preserve"> </v>
      </c>
      <c r="CT166" s="116"/>
      <c r="CU166" s="253"/>
      <c r="CV166" s="117"/>
      <c r="CW166" s="117"/>
      <c r="CX166" s="253"/>
      <c r="CY166" s="117"/>
      <c r="CZ166" s="117"/>
      <c r="DA166" s="253"/>
      <c r="DB166" s="117"/>
      <c r="DC166" s="224" t="str">
        <f t="shared" si="177"/>
        <v xml:space="preserve"> </v>
      </c>
      <c r="DD166" s="224" t="str">
        <f t="shared" si="178"/>
        <v xml:space="preserve"> </v>
      </c>
      <c r="DE166" s="224" t="str">
        <f t="shared" si="187"/>
        <v xml:space="preserve"> </v>
      </c>
      <c r="DF166" s="121"/>
      <c r="DG166" s="114"/>
      <c r="DH166" s="704"/>
      <c r="DI166" s="119"/>
      <c r="DJ166" s="187"/>
      <c r="DK166" s="254"/>
      <c r="DL166" s="224" t="str">
        <f t="shared" si="188"/>
        <v xml:space="preserve"> </v>
      </c>
      <c r="DM166" s="224" t="str">
        <f t="shared" si="179"/>
        <v xml:space="preserve"> </v>
      </c>
      <c r="DN166" s="474"/>
      <c r="DO166" s="117"/>
      <c r="DP166" s="117"/>
      <c r="DQ166" s="117"/>
      <c r="DR166" s="117"/>
      <c r="DS166" s="117"/>
      <c r="DT166" s="254"/>
      <c r="DU166" s="476"/>
      <c r="DV166" s="224" t="str">
        <f t="shared" si="189"/>
        <v xml:space="preserve"> </v>
      </c>
      <c r="DW166" s="115"/>
      <c r="DX166" s="470"/>
      <c r="DY166" s="117"/>
      <c r="DZ166" s="704"/>
      <c r="EA166" s="224" t="str">
        <f t="shared" si="190"/>
        <v xml:space="preserve"> </v>
      </c>
      <c r="EB166" s="906"/>
      <c r="EC166" s="904"/>
      <c r="ED166" s="904"/>
      <c r="EE166" s="904"/>
      <c r="EF166" s="904"/>
      <c r="EG166" s="904"/>
      <c r="EH166" s="904"/>
      <c r="EI166" s="904"/>
      <c r="EJ166" s="904"/>
      <c r="EK166" s="905"/>
      <c r="EL166" s="80"/>
      <c r="EM166" s="224" t="str">
        <f t="shared" si="180"/>
        <v xml:space="preserve"> </v>
      </c>
      <c r="EN166" s="224" t="str">
        <f t="shared" si="181"/>
        <v xml:space="preserve"> </v>
      </c>
      <c r="EO166" s="115"/>
      <c r="EP166" s="1050"/>
      <c r="EQ166" s="253"/>
      <c r="ER166" s="117"/>
      <c r="ES166" s="1258">
        <f t="shared" si="171"/>
        <v>75</v>
      </c>
      <c r="ET166" s="224" t="str">
        <f t="shared" si="182"/>
        <v xml:space="preserve"> </v>
      </c>
      <c r="EU166" s="477" t="str">
        <f t="shared" si="183"/>
        <v/>
      </c>
      <c r="EV166" s="1334" t="str">
        <f t="shared" si="172"/>
        <v xml:space="preserve"> </v>
      </c>
      <c r="EW166" s="1332" t="str">
        <f t="shared" si="229"/>
        <v/>
      </c>
      <c r="EX166" s="1275" t="str">
        <f t="shared" si="211"/>
        <v/>
      </c>
      <c r="EY166" s="1275" t="str">
        <f t="shared" si="212"/>
        <v/>
      </c>
      <c r="EZ166" s="1275" t="str">
        <f t="shared" si="213"/>
        <v/>
      </c>
      <c r="FA166" s="1275" t="str">
        <f t="shared" si="214"/>
        <v/>
      </c>
      <c r="FB166" s="1275" t="str">
        <f t="shared" si="215"/>
        <v/>
      </c>
      <c r="FC166" s="1333" t="str">
        <f t="shared" si="216"/>
        <v/>
      </c>
      <c r="FE166" s="1234" t="str">
        <f t="shared" si="217"/>
        <v xml:space="preserve"> </v>
      </c>
      <c r="FF166" s="1234" t="str">
        <f t="shared" si="218"/>
        <v xml:space="preserve"> </v>
      </c>
      <c r="FG166" s="1234" t="str">
        <f t="shared" si="219"/>
        <v xml:space="preserve"> </v>
      </c>
      <c r="FH166" s="1234" t="str">
        <f t="shared" si="220"/>
        <v xml:space="preserve"> </v>
      </c>
      <c r="FI166" s="1234" t="str">
        <f t="shared" si="191"/>
        <v xml:space="preserve"> </v>
      </c>
      <c r="FJ166" s="1234" t="str">
        <f t="shared" si="221"/>
        <v xml:space="preserve"> </v>
      </c>
      <c r="FK166" s="1234">
        <f t="shared" si="192"/>
        <v>0</v>
      </c>
      <c r="FL166" s="1227"/>
      <c r="FM166" s="1234" t="str">
        <f t="shared" si="193"/>
        <v xml:space="preserve"> </v>
      </c>
      <c r="FN166" s="1234" t="str">
        <f t="shared" si="194"/>
        <v xml:space="preserve"> </v>
      </c>
      <c r="FO166" s="1234" t="str">
        <f t="shared" si="222"/>
        <v xml:space="preserve"> </v>
      </c>
      <c r="FP166" s="1234" t="str">
        <f t="shared" si="223"/>
        <v xml:space="preserve"> </v>
      </c>
      <c r="FQ166" s="1234" t="str">
        <f t="shared" si="195"/>
        <v xml:space="preserve"> </v>
      </c>
      <c r="FR166" s="1234" t="str">
        <f t="shared" si="224"/>
        <v xml:space="preserve"> </v>
      </c>
      <c r="FS166" s="1234">
        <f t="shared" si="230"/>
        <v>0</v>
      </c>
      <c r="FT166" s="1227"/>
      <c r="FU166" s="1234" t="str">
        <f t="shared" si="225"/>
        <v xml:space="preserve"> </v>
      </c>
      <c r="FV166" s="1234" t="str">
        <f t="shared" si="226"/>
        <v xml:space="preserve"> </v>
      </c>
      <c r="FW166" s="1234" t="str">
        <f t="shared" si="227"/>
        <v xml:space="preserve"> </v>
      </c>
      <c r="FX166" s="1234" t="str">
        <f t="shared" si="196"/>
        <v xml:space="preserve"> </v>
      </c>
      <c r="FY166" s="1234" t="str">
        <f t="shared" si="197"/>
        <v xml:space="preserve"> </v>
      </c>
      <c r="FZ166" s="1234" t="str">
        <f t="shared" si="228"/>
        <v xml:space="preserve"> </v>
      </c>
      <c r="GA166" s="1234">
        <f t="shared" si="198"/>
        <v>0</v>
      </c>
      <c r="GB166" s="1227"/>
      <c r="GC166" s="1234" t="str">
        <f t="shared" si="199"/>
        <v xml:space="preserve"> </v>
      </c>
      <c r="GD166" s="1234" t="str">
        <f t="shared" si="200"/>
        <v xml:space="preserve"> </v>
      </c>
      <c r="GE166" s="1234" t="str">
        <f t="shared" si="201"/>
        <v xml:space="preserve"> </v>
      </c>
      <c r="GF166" s="1234" t="str">
        <f t="shared" si="202"/>
        <v xml:space="preserve"> </v>
      </c>
      <c r="GG166" s="1234" t="str">
        <f t="shared" si="203"/>
        <v xml:space="preserve"> </v>
      </c>
      <c r="GH166" s="1234" t="str">
        <f t="shared" si="204"/>
        <v xml:space="preserve"> </v>
      </c>
      <c r="GI166" s="1234" t="str">
        <f t="shared" si="205"/>
        <v xml:space="preserve"> </v>
      </c>
      <c r="GJ166" s="1234" t="str">
        <f t="shared" si="206"/>
        <v xml:space="preserve"> </v>
      </c>
      <c r="GK166" s="1234" t="str">
        <f t="shared" si="207"/>
        <v xml:space="preserve"> </v>
      </c>
      <c r="GL166" s="1234" t="str">
        <f t="shared" si="208"/>
        <v xml:space="preserve"> </v>
      </c>
      <c r="GM166" s="1234" t="str">
        <f t="shared" si="209"/>
        <v xml:space="preserve"> </v>
      </c>
      <c r="GN166" s="1234">
        <f t="shared" si="210"/>
        <v>0</v>
      </c>
    </row>
    <row r="167" spans="1:196" s="100" customFormat="1" ht="27" customHeight="1" thickTop="1" thickBot="1">
      <c r="A167" s="1208">
        <f>【A票】【D票】!$D$10</f>
        <v>0</v>
      </c>
      <c r="B167" s="1212">
        <f>【A票】【D票】!$H$10</f>
        <v>0</v>
      </c>
      <c r="C167" s="1213" t="str">
        <f>【A票】【D票】!$K$10</f>
        <v xml:space="preserve"> </v>
      </c>
      <c r="D167" s="1214">
        <f t="shared" si="173"/>
        <v>76</v>
      </c>
      <c r="E167" s="914"/>
      <c r="F167" s="467"/>
      <c r="G167" s="469"/>
      <c r="H167" s="224" t="str">
        <f t="shared" si="170"/>
        <v xml:space="preserve"> </v>
      </c>
      <c r="I167" s="704"/>
      <c r="J167" s="117"/>
      <c r="K167" s="117"/>
      <c r="L167" s="117"/>
      <c r="M167" s="117"/>
      <c r="N167" s="117"/>
      <c r="O167" s="117"/>
      <c r="P167" s="117"/>
      <c r="Q167" s="117"/>
      <c r="R167" s="117"/>
      <c r="S167" s="117"/>
      <c r="T167" s="254"/>
      <c r="U167" s="646"/>
      <c r="V167" s="646"/>
      <c r="W167" s="114"/>
      <c r="X167" s="254"/>
      <c r="Y167" s="224" t="str">
        <f t="shared" si="174"/>
        <v xml:space="preserve"> </v>
      </c>
      <c r="Z167" s="579"/>
      <c r="AA167" s="704"/>
      <c r="AB167" s="119"/>
      <c r="AC167" s="224" t="str">
        <f t="shared" si="184"/>
        <v xml:space="preserve"> </v>
      </c>
      <c r="AD167" s="115"/>
      <c r="AE167" s="253"/>
      <c r="AF167" s="704"/>
      <c r="AG167" s="727"/>
      <c r="AH167" s="727"/>
      <c r="AI167" s="727"/>
      <c r="AJ167" s="727"/>
      <c r="AK167" s="591"/>
      <c r="AL167" s="727"/>
      <c r="AM167" s="727"/>
      <c r="AN167" s="727"/>
      <c r="AO167" s="727"/>
      <c r="AP167" s="727"/>
      <c r="AQ167" s="727"/>
      <c r="AR167" s="727"/>
      <c r="AS167" s="727"/>
      <c r="AT167" s="727"/>
      <c r="AU167" s="727"/>
      <c r="AV167" s="727"/>
      <c r="AW167" s="727"/>
      <c r="AX167" s="727"/>
      <c r="AY167" s="727"/>
      <c r="AZ167" s="727"/>
      <c r="BA167" s="727"/>
      <c r="BB167" s="727"/>
      <c r="BC167" s="821"/>
      <c r="BD167" s="727"/>
      <c r="BE167" s="727"/>
      <c r="BF167" s="727"/>
      <c r="BG167" s="727"/>
      <c r="BH167" s="727"/>
      <c r="BI167" s="727"/>
      <c r="BJ167" s="727"/>
      <c r="BK167" s="727"/>
      <c r="BL167" s="821"/>
      <c r="BM167" s="727"/>
      <c r="BN167" s="727"/>
      <c r="BO167" s="727"/>
      <c r="BP167" s="727"/>
      <c r="BQ167" s="727"/>
      <c r="BR167" s="821"/>
      <c r="BS167" s="727"/>
      <c r="BT167" s="727"/>
      <c r="BU167" s="727"/>
      <c r="BV167" s="591"/>
      <c r="BW167" s="224" t="str">
        <f t="shared" si="185"/>
        <v xml:space="preserve"> </v>
      </c>
      <c r="BX167" s="471">
        <f t="shared" si="186"/>
        <v>76</v>
      </c>
      <c r="BY167" s="117"/>
      <c r="BZ167" s="117"/>
      <c r="CA167" s="117"/>
      <c r="CB167" s="117"/>
      <c r="CC167" s="117"/>
      <c r="CD167" s="461"/>
      <c r="CE167" s="236"/>
      <c r="CF167" s="224" t="str">
        <f t="shared" si="175"/>
        <v xml:space="preserve"> </v>
      </c>
      <c r="CG167" s="116"/>
      <c r="CH167" s="117"/>
      <c r="CI167" s="117"/>
      <c r="CJ167" s="117"/>
      <c r="CK167" s="472"/>
      <c r="CL167" s="472"/>
      <c r="CM167" s="472"/>
      <c r="CN167" s="472"/>
      <c r="CO167" s="117"/>
      <c r="CP167" s="253"/>
      <c r="CQ167" s="120"/>
      <c r="CR167" s="224" t="str" cm="1">
        <f t="array" ref="CR167">IF(AND(SUM(COUNTIF(CG167:CM167,{"*不明*","*その他*"})+COUNTIF(CO167:CP167,{"*不明*","*その他*"}))&gt;0,CQ167=""),"その他・不明の場合,10)具体的内容、理由を記入",IF(OR(AND(CI167=CI$65,COUNTA(CJ167:CM167)&lt;4),AND(OR(CI167=CI$63,CI167=CI$64,CI167=CI$66,CI167=CI$67,CI167=CI$68,CI167=""),COUNTA(CJ167:CM167)&gt;0)),"3)介護保険認定済→要介護度、認知症自立度、寝たきり度、介護保険サービス記入",IF(OR(AND(OR(CM167=CM$63,CM167=CM$64),CN167=""),AND(OR(CM167=CM$65,CM167=CM$66),CN167&lt;&gt;"")),"7)介護保険サービス受けている/過去受けていた→具体的内容記入"," ")))</f>
        <v xml:space="preserve"> </v>
      </c>
      <c r="CS167" s="224" t="str">
        <f t="shared" si="176"/>
        <v xml:space="preserve"> </v>
      </c>
      <c r="CT167" s="116"/>
      <c r="CU167" s="253"/>
      <c r="CV167" s="117"/>
      <c r="CW167" s="117"/>
      <c r="CX167" s="253"/>
      <c r="CY167" s="117"/>
      <c r="CZ167" s="117"/>
      <c r="DA167" s="253"/>
      <c r="DB167" s="117"/>
      <c r="DC167" s="224" t="str">
        <f t="shared" si="177"/>
        <v xml:space="preserve"> </v>
      </c>
      <c r="DD167" s="224" t="str">
        <f t="shared" si="178"/>
        <v xml:space="preserve"> </v>
      </c>
      <c r="DE167" s="224" t="str">
        <f t="shared" si="187"/>
        <v xml:space="preserve"> </v>
      </c>
      <c r="DF167" s="121"/>
      <c r="DG167" s="114"/>
      <c r="DH167" s="704"/>
      <c r="DI167" s="119"/>
      <c r="DJ167" s="187"/>
      <c r="DK167" s="254"/>
      <c r="DL167" s="224" t="str">
        <f t="shared" si="188"/>
        <v xml:space="preserve"> </v>
      </c>
      <c r="DM167" s="224" t="str">
        <f t="shared" si="179"/>
        <v xml:space="preserve"> </v>
      </c>
      <c r="DN167" s="474"/>
      <c r="DO167" s="117"/>
      <c r="DP167" s="117"/>
      <c r="DQ167" s="117"/>
      <c r="DR167" s="117"/>
      <c r="DS167" s="117"/>
      <c r="DT167" s="254"/>
      <c r="DU167" s="476"/>
      <c r="DV167" s="224" t="str">
        <f t="shared" si="189"/>
        <v xml:space="preserve"> </v>
      </c>
      <c r="DW167" s="115"/>
      <c r="DX167" s="470"/>
      <c r="DY167" s="117"/>
      <c r="DZ167" s="704"/>
      <c r="EA167" s="224" t="str">
        <f t="shared" si="190"/>
        <v xml:space="preserve"> </v>
      </c>
      <c r="EB167" s="906"/>
      <c r="EC167" s="904"/>
      <c r="ED167" s="904"/>
      <c r="EE167" s="904"/>
      <c r="EF167" s="904"/>
      <c r="EG167" s="904"/>
      <c r="EH167" s="904"/>
      <c r="EI167" s="904"/>
      <c r="EJ167" s="904"/>
      <c r="EK167" s="905"/>
      <c r="EL167" s="80"/>
      <c r="EM167" s="224" t="str">
        <f t="shared" si="180"/>
        <v xml:space="preserve"> </v>
      </c>
      <c r="EN167" s="224" t="str">
        <f t="shared" si="181"/>
        <v xml:space="preserve"> </v>
      </c>
      <c r="EO167" s="115"/>
      <c r="EP167" s="1050"/>
      <c r="EQ167" s="253"/>
      <c r="ER167" s="117"/>
      <c r="ES167" s="1258">
        <f t="shared" si="171"/>
        <v>76</v>
      </c>
      <c r="ET167" s="224" t="str">
        <f t="shared" si="182"/>
        <v xml:space="preserve"> </v>
      </c>
      <c r="EU167" s="477" t="str">
        <f t="shared" si="183"/>
        <v/>
      </c>
      <c r="EV167" s="1334" t="str">
        <f t="shared" si="172"/>
        <v xml:space="preserve"> </v>
      </c>
      <c r="EW167" s="1332" t="str">
        <f t="shared" si="229"/>
        <v/>
      </c>
      <c r="EX167" s="1275" t="str">
        <f t="shared" si="211"/>
        <v/>
      </c>
      <c r="EY167" s="1275" t="str">
        <f t="shared" si="212"/>
        <v/>
      </c>
      <c r="EZ167" s="1275" t="str">
        <f t="shared" si="213"/>
        <v/>
      </c>
      <c r="FA167" s="1275" t="str">
        <f t="shared" si="214"/>
        <v/>
      </c>
      <c r="FB167" s="1275" t="str">
        <f t="shared" si="215"/>
        <v/>
      </c>
      <c r="FC167" s="1333" t="str">
        <f t="shared" si="216"/>
        <v/>
      </c>
      <c r="FE167" s="1234" t="str">
        <f t="shared" si="217"/>
        <v xml:space="preserve"> </v>
      </c>
      <c r="FF167" s="1234" t="str">
        <f t="shared" si="218"/>
        <v xml:space="preserve"> </v>
      </c>
      <c r="FG167" s="1234" t="str">
        <f t="shared" si="219"/>
        <v xml:space="preserve"> </v>
      </c>
      <c r="FH167" s="1234" t="str">
        <f t="shared" si="220"/>
        <v xml:space="preserve"> </v>
      </c>
      <c r="FI167" s="1234" t="str">
        <f t="shared" si="191"/>
        <v xml:space="preserve"> </v>
      </c>
      <c r="FJ167" s="1234" t="str">
        <f t="shared" si="221"/>
        <v xml:space="preserve"> </v>
      </c>
      <c r="FK167" s="1234">
        <f t="shared" si="192"/>
        <v>0</v>
      </c>
      <c r="FL167" s="1227"/>
      <c r="FM167" s="1234" t="str">
        <f t="shared" si="193"/>
        <v xml:space="preserve"> </v>
      </c>
      <c r="FN167" s="1234" t="str">
        <f t="shared" si="194"/>
        <v xml:space="preserve"> </v>
      </c>
      <c r="FO167" s="1234" t="str">
        <f t="shared" si="222"/>
        <v xml:space="preserve"> </v>
      </c>
      <c r="FP167" s="1234" t="str">
        <f t="shared" si="223"/>
        <v xml:space="preserve"> </v>
      </c>
      <c r="FQ167" s="1234" t="str">
        <f t="shared" si="195"/>
        <v xml:space="preserve"> </v>
      </c>
      <c r="FR167" s="1234" t="str">
        <f t="shared" si="224"/>
        <v xml:space="preserve"> </v>
      </c>
      <c r="FS167" s="1234">
        <f t="shared" si="230"/>
        <v>0</v>
      </c>
      <c r="FT167" s="1227"/>
      <c r="FU167" s="1234" t="str">
        <f t="shared" si="225"/>
        <v xml:space="preserve"> </v>
      </c>
      <c r="FV167" s="1234" t="str">
        <f t="shared" si="226"/>
        <v xml:space="preserve"> </v>
      </c>
      <c r="FW167" s="1234" t="str">
        <f t="shared" si="227"/>
        <v xml:space="preserve"> </v>
      </c>
      <c r="FX167" s="1234" t="str">
        <f t="shared" si="196"/>
        <v xml:space="preserve"> </v>
      </c>
      <c r="FY167" s="1234" t="str">
        <f t="shared" si="197"/>
        <v xml:space="preserve"> </v>
      </c>
      <c r="FZ167" s="1234" t="str">
        <f t="shared" si="228"/>
        <v xml:space="preserve"> </v>
      </c>
      <c r="GA167" s="1234">
        <f t="shared" si="198"/>
        <v>0</v>
      </c>
      <c r="GB167" s="1227"/>
      <c r="GC167" s="1234" t="str">
        <f t="shared" si="199"/>
        <v xml:space="preserve"> </v>
      </c>
      <c r="GD167" s="1234" t="str">
        <f t="shared" si="200"/>
        <v xml:space="preserve"> </v>
      </c>
      <c r="GE167" s="1234" t="str">
        <f t="shared" si="201"/>
        <v xml:space="preserve"> </v>
      </c>
      <c r="GF167" s="1234" t="str">
        <f t="shared" si="202"/>
        <v xml:space="preserve"> </v>
      </c>
      <c r="GG167" s="1234" t="str">
        <f t="shared" si="203"/>
        <v xml:space="preserve"> </v>
      </c>
      <c r="GH167" s="1234" t="str">
        <f t="shared" si="204"/>
        <v xml:space="preserve"> </v>
      </c>
      <c r="GI167" s="1234" t="str">
        <f t="shared" si="205"/>
        <v xml:space="preserve"> </v>
      </c>
      <c r="GJ167" s="1234" t="str">
        <f t="shared" si="206"/>
        <v xml:space="preserve"> </v>
      </c>
      <c r="GK167" s="1234" t="str">
        <f t="shared" si="207"/>
        <v xml:space="preserve"> </v>
      </c>
      <c r="GL167" s="1234" t="str">
        <f t="shared" si="208"/>
        <v xml:space="preserve"> </v>
      </c>
      <c r="GM167" s="1234" t="str">
        <f t="shared" si="209"/>
        <v xml:space="preserve"> </v>
      </c>
      <c r="GN167" s="1234">
        <f t="shared" si="210"/>
        <v>0</v>
      </c>
    </row>
    <row r="168" spans="1:196" s="100" customFormat="1" ht="27" customHeight="1" thickTop="1" thickBot="1">
      <c r="A168" s="1208">
        <f>【A票】【D票】!$D$10</f>
        <v>0</v>
      </c>
      <c r="B168" s="1212">
        <f>【A票】【D票】!$H$10</f>
        <v>0</v>
      </c>
      <c r="C168" s="1213" t="str">
        <f>【A票】【D票】!$K$10</f>
        <v xml:space="preserve"> </v>
      </c>
      <c r="D168" s="1214">
        <f t="shared" si="173"/>
        <v>77</v>
      </c>
      <c r="E168" s="914"/>
      <c r="F168" s="467"/>
      <c r="G168" s="469"/>
      <c r="H168" s="224" t="str">
        <f t="shared" si="170"/>
        <v xml:space="preserve"> </v>
      </c>
      <c r="I168" s="704"/>
      <c r="J168" s="117"/>
      <c r="K168" s="117"/>
      <c r="L168" s="117"/>
      <c r="M168" s="117"/>
      <c r="N168" s="117"/>
      <c r="O168" s="117"/>
      <c r="P168" s="117"/>
      <c r="Q168" s="117"/>
      <c r="R168" s="117"/>
      <c r="S168" s="117"/>
      <c r="T168" s="254"/>
      <c r="U168" s="646"/>
      <c r="V168" s="646"/>
      <c r="W168" s="114"/>
      <c r="X168" s="254"/>
      <c r="Y168" s="224" t="str">
        <f t="shared" si="174"/>
        <v xml:space="preserve"> </v>
      </c>
      <c r="Z168" s="579"/>
      <c r="AA168" s="704"/>
      <c r="AB168" s="119"/>
      <c r="AC168" s="224" t="str">
        <f t="shared" si="184"/>
        <v xml:space="preserve"> </v>
      </c>
      <c r="AD168" s="115"/>
      <c r="AE168" s="253"/>
      <c r="AF168" s="704"/>
      <c r="AG168" s="727"/>
      <c r="AH168" s="727"/>
      <c r="AI168" s="727"/>
      <c r="AJ168" s="727"/>
      <c r="AK168" s="591"/>
      <c r="AL168" s="727"/>
      <c r="AM168" s="727"/>
      <c r="AN168" s="727"/>
      <c r="AO168" s="727"/>
      <c r="AP168" s="727"/>
      <c r="AQ168" s="727"/>
      <c r="AR168" s="727"/>
      <c r="AS168" s="727"/>
      <c r="AT168" s="727"/>
      <c r="AU168" s="727"/>
      <c r="AV168" s="727"/>
      <c r="AW168" s="727"/>
      <c r="AX168" s="727"/>
      <c r="AY168" s="727"/>
      <c r="AZ168" s="727"/>
      <c r="BA168" s="727"/>
      <c r="BB168" s="727"/>
      <c r="BC168" s="821"/>
      <c r="BD168" s="727"/>
      <c r="BE168" s="727"/>
      <c r="BF168" s="727"/>
      <c r="BG168" s="727"/>
      <c r="BH168" s="727"/>
      <c r="BI168" s="727"/>
      <c r="BJ168" s="727"/>
      <c r="BK168" s="727"/>
      <c r="BL168" s="821"/>
      <c r="BM168" s="727"/>
      <c r="BN168" s="727"/>
      <c r="BO168" s="727"/>
      <c r="BP168" s="727"/>
      <c r="BQ168" s="727"/>
      <c r="BR168" s="821"/>
      <c r="BS168" s="727"/>
      <c r="BT168" s="727"/>
      <c r="BU168" s="727"/>
      <c r="BV168" s="591"/>
      <c r="BW168" s="224" t="str">
        <f t="shared" si="185"/>
        <v xml:space="preserve"> </v>
      </c>
      <c r="BX168" s="471">
        <f t="shared" si="186"/>
        <v>77</v>
      </c>
      <c r="BY168" s="117"/>
      <c r="BZ168" s="117"/>
      <c r="CA168" s="117"/>
      <c r="CB168" s="117"/>
      <c r="CC168" s="117"/>
      <c r="CD168" s="461"/>
      <c r="CE168" s="236"/>
      <c r="CF168" s="224" t="str">
        <f t="shared" si="175"/>
        <v xml:space="preserve"> </v>
      </c>
      <c r="CG168" s="116"/>
      <c r="CH168" s="117"/>
      <c r="CI168" s="117"/>
      <c r="CJ168" s="117"/>
      <c r="CK168" s="472"/>
      <c r="CL168" s="472"/>
      <c r="CM168" s="472"/>
      <c r="CN168" s="472"/>
      <c r="CO168" s="117"/>
      <c r="CP168" s="253"/>
      <c r="CQ168" s="120"/>
      <c r="CR168" s="224" t="str" cm="1">
        <f t="array" ref="CR168">IF(AND(SUM(COUNTIF(CG168:CM168,{"*不明*","*その他*"})+COUNTIF(CO168:CP168,{"*不明*","*その他*"}))&gt;0,CQ168=""),"その他・不明の場合,10)具体的内容、理由を記入",IF(OR(AND(CI168=CI$65,COUNTA(CJ168:CM168)&lt;4),AND(OR(CI168=CI$63,CI168=CI$64,CI168=CI$66,CI168=CI$67,CI168=CI$68,CI168=""),COUNTA(CJ168:CM168)&gt;0)),"3)介護保険認定済→要介護度、認知症自立度、寝たきり度、介護保険サービス記入",IF(OR(AND(OR(CM168=CM$63,CM168=CM$64),CN168=""),AND(OR(CM168=CM$65,CM168=CM$66),CN168&lt;&gt;"")),"7)介護保険サービス受けている/過去受けていた→具体的内容記入"," ")))</f>
        <v xml:space="preserve"> </v>
      </c>
      <c r="CS168" s="224" t="str">
        <f t="shared" si="176"/>
        <v xml:space="preserve"> </v>
      </c>
      <c r="CT168" s="116"/>
      <c r="CU168" s="253"/>
      <c r="CV168" s="117"/>
      <c r="CW168" s="117"/>
      <c r="CX168" s="253"/>
      <c r="CY168" s="117"/>
      <c r="CZ168" s="117"/>
      <c r="DA168" s="253"/>
      <c r="DB168" s="117"/>
      <c r="DC168" s="224" t="str">
        <f t="shared" si="177"/>
        <v xml:space="preserve"> </v>
      </c>
      <c r="DD168" s="224" t="str">
        <f t="shared" si="178"/>
        <v xml:space="preserve"> </v>
      </c>
      <c r="DE168" s="224" t="str">
        <f t="shared" si="187"/>
        <v xml:space="preserve"> </v>
      </c>
      <c r="DF168" s="121"/>
      <c r="DG168" s="114"/>
      <c r="DH168" s="704"/>
      <c r="DI168" s="119"/>
      <c r="DJ168" s="187"/>
      <c r="DK168" s="254"/>
      <c r="DL168" s="224" t="str">
        <f t="shared" si="188"/>
        <v xml:space="preserve"> </v>
      </c>
      <c r="DM168" s="224" t="str">
        <f t="shared" si="179"/>
        <v xml:space="preserve"> </v>
      </c>
      <c r="DN168" s="474"/>
      <c r="DO168" s="117"/>
      <c r="DP168" s="117"/>
      <c r="DQ168" s="117"/>
      <c r="DR168" s="117"/>
      <c r="DS168" s="117"/>
      <c r="DT168" s="254"/>
      <c r="DU168" s="476"/>
      <c r="DV168" s="224" t="str">
        <f t="shared" si="189"/>
        <v xml:space="preserve"> </v>
      </c>
      <c r="DW168" s="115"/>
      <c r="DX168" s="470"/>
      <c r="DY168" s="117"/>
      <c r="DZ168" s="704"/>
      <c r="EA168" s="224" t="str">
        <f t="shared" si="190"/>
        <v xml:space="preserve"> </v>
      </c>
      <c r="EB168" s="906"/>
      <c r="EC168" s="904"/>
      <c r="ED168" s="904"/>
      <c r="EE168" s="904"/>
      <c r="EF168" s="904"/>
      <c r="EG168" s="904"/>
      <c r="EH168" s="904"/>
      <c r="EI168" s="904"/>
      <c r="EJ168" s="904"/>
      <c r="EK168" s="905"/>
      <c r="EL168" s="80"/>
      <c r="EM168" s="224" t="str">
        <f t="shared" si="180"/>
        <v xml:space="preserve"> </v>
      </c>
      <c r="EN168" s="224" t="str">
        <f t="shared" si="181"/>
        <v xml:space="preserve"> </v>
      </c>
      <c r="EO168" s="115"/>
      <c r="EP168" s="1050"/>
      <c r="EQ168" s="253"/>
      <c r="ER168" s="117"/>
      <c r="ES168" s="1258">
        <f t="shared" si="171"/>
        <v>77</v>
      </c>
      <c r="ET168" s="224" t="str">
        <f t="shared" si="182"/>
        <v xml:space="preserve"> </v>
      </c>
      <c r="EU168" s="477" t="str">
        <f t="shared" si="183"/>
        <v/>
      </c>
      <c r="EV168" s="1334" t="str">
        <f t="shared" si="172"/>
        <v xml:space="preserve"> </v>
      </c>
      <c r="EW168" s="1332" t="str">
        <f t="shared" si="229"/>
        <v/>
      </c>
      <c r="EX168" s="1275" t="str">
        <f t="shared" si="211"/>
        <v/>
      </c>
      <c r="EY168" s="1275" t="str">
        <f t="shared" si="212"/>
        <v/>
      </c>
      <c r="EZ168" s="1275" t="str">
        <f t="shared" si="213"/>
        <v/>
      </c>
      <c r="FA168" s="1275" t="str">
        <f t="shared" si="214"/>
        <v/>
      </c>
      <c r="FB168" s="1275" t="str">
        <f t="shared" si="215"/>
        <v/>
      </c>
      <c r="FC168" s="1333" t="str">
        <f t="shared" si="216"/>
        <v/>
      </c>
      <c r="FE168" s="1234" t="str">
        <f t="shared" si="217"/>
        <v xml:space="preserve"> </v>
      </c>
      <c r="FF168" s="1234" t="str">
        <f t="shared" si="218"/>
        <v xml:space="preserve"> </v>
      </c>
      <c r="FG168" s="1234" t="str">
        <f t="shared" si="219"/>
        <v xml:space="preserve"> </v>
      </c>
      <c r="FH168" s="1234" t="str">
        <f t="shared" si="220"/>
        <v xml:space="preserve"> </v>
      </c>
      <c r="FI168" s="1234" t="str">
        <f t="shared" si="191"/>
        <v xml:space="preserve"> </v>
      </c>
      <c r="FJ168" s="1234" t="str">
        <f t="shared" si="221"/>
        <v xml:space="preserve"> </v>
      </c>
      <c r="FK168" s="1234">
        <f t="shared" si="192"/>
        <v>0</v>
      </c>
      <c r="FL168" s="1227"/>
      <c r="FM168" s="1234" t="str">
        <f t="shared" si="193"/>
        <v xml:space="preserve"> </v>
      </c>
      <c r="FN168" s="1234" t="str">
        <f t="shared" si="194"/>
        <v xml:space="preserve"> </v>
      </c>
      <c r="FO168" s="1234" t="str">
        <f t="shared" si="222"/>
        <v xml:space="preserve"> </v>
      </c>
      <c r="FP168" s="1234" t="str">
        <f t="shared" si="223"/>
        <v xml:space="preserve"> </v>
      </c>
      <c r="FQ168" s="1234" t="str">
        <f t="shared" si="195"/>
        <v xml:space="preserve"> </v>
      </c>
      <c r="FR168" s="1234" t="str">
        <f t="shared" si="224"/>
        <v xml:space="preserve"> </v>
      </c>
      <c r="FS168" s="1234">
        <f t="shared" si="230"/>
        <v>0</v>
      </c>
      <c r="FT168" s="1227"/>
      <c r="FU168" s="1234" t="str">
        <f t="shared" si="225"/>
        <v xml:space="preserve"> </v>
      </c>
      <c r="FV168" s="1234" t="str">
        <f t="shared" si="226"/>
        <v xml:space="preserve"> </v>
      </c>
      <c r="FW168" s="1234" t="str">
        <f t="shared" si="227"/>
        <v xml:space="preserve"> </v>
      </c>
      <c r="FX168" s="1234" t="str">
        <f t="shared" si="196"/>
        <v xml:space="preserve"> </v>
      </c>
      <c r="FY168" s="1234" t="str">
        <f t="shared" si="197"/>
        <v xml:space="preserve"> </v>
      </c>
      <c r="FZ168" s="1234" t="str">
        <f t="shared" si="228"/>
        <v xml:space="preserve"> </v>
      </c>
      <c r="GA168" s="1234">
        <f t="shared" si="198"/>
        <v>0</v>
      </c>
      <c r="GB168" s="1227"/>
      <c r="GC168" s="1234" t="str">
        <f t="shared" si="199"/>
        <v xml:space="preserve"> </v>
      </c>
      <c r="GD168" s="1234" t="str">
        <f t="shared" si="200"/>
        <v xml:space="preserve"> </v>
      </c>
      <c r="GE168" s="1234" t="str">
        <f t="shared" si="201"/>
        <v xml:space="preserve"> </v>
      </c>
      <c r="GF168" s="1234" t="str">
        <f t="shared" si="202"/>
        <v xml:space="preserve"> </v>
      </c>
      <c r="GG168" s="1234" t="str">
        <f t="shared" si="203"/>
        <v xml:space="preserve"> </v>
      </c>
      <c r="GH168" s="1234" t="str">
        <f t="shared" si="204"/>
        <v xml:space="preserve"> </v>
      </c>
      <c r="GI168" s="1234" t="str">
        <f t="shared" si="205"/>
        <v xml:space="preserve"> </v>
      </c>
      <c r="GJ168" s="1234" t="str">
        <f t="shared" si="206"/>
        <v xml:space="preserve"> </v>
      </c>
      <c r="GK168" s="1234" t="str">
        <f t="shared" si="207"/>
        <v xml:space="preserve"> </v>
      </c>
      <c r="GL168" s="1234" t="str">
        <f t="shared" si="208"/>
        <v xml:space="preserve"> </v>
      </c>
      <c r="GM168" s="1234" t="str">
        <f t="shared" si="209"/>
        <v xml:space="preserve"> </v>
      </c>
      <c r="GN168" s="1234">
        <f t="shared" si="210"/>
        <v>0</v>
      </c>
    </row>
    <row r="169" spans="1:196" s="100" customFormat="1" ht="27" customHeight="1" thickTop="1" thickBot="1">
      <c r="A169" s="1208">
        <f>【A票】【D票】!$D$10</f>
        <v>0</v>
      </c>
      <c r="B169" s="1212">
        <f>【A票】【D票】!$H$10</f>
        <v>0</v>
      </c>
      <c r="C169" s="1213" t="str">
        <f>【A票】【D票】!$K$10</f>
        <v xml:space="preserve"> </v>
      </c>
      <c r="D169" s="1214">
        <f t="shared" si="173"/>
        <v>78</v>
      </c>
      <c r="E169" s="914"/>
      <c r="F169" s="467"/>
      <c r="G169" s="469"/>
      <c r="H169" s="224" t="str">
        <f t="shared" si="170"/>
        <v xml:space="preserve"> </v>
      </c>
      <c r="I169" s="704"/>
      <c r="J169" s="117"/>
      <c r="K169" s="117"/>
      <c r="L169" s="117"/>
      <c r="M169" s="117"/>
      <c r="N169" s="117"/>
      <c r="O169" s="117"/>
      <c r="P169" s="117"/>
      <c r="Q169" s="117"/>
      <c r="R169" s="117"/>
      <c r="S169" s="117"/>
      <c r="T169" s="254"/>
      <c r="U169" s="646"/>
      <c r="V169" s="646"/>
      <c r="W169" s="114"/>
      <c r="X169" s="254"/>
      <c r="Y169" s="224" t="str">
        <f t="shared" si="174"/>
        <v xml:space="preserve"> </v>
      </c>
      <c r="Z169" s="579"/>
      <c r="AA169" s="704"/>
      <c r="AB169" s="119"/>
      <c r="AC169" s="224" t="str">
        <f t="shared" si="184"/>
        <v xml:space="preserve"> </v>
      </c>
      <c r="AD169" s="115"/>
      <c r="AE169" s="253"/>
      <c r="AF169" s="704"/>
      <c r="AG169" s="727"/>
      <c r="AH169" s="727"/>
      <c r="AI169" s="727"/>
      <c r="AJ169" s="727"/>
      <c r="AK169" s="591"/>
      <c r="AL169" s="727"/>
      <c r="AM169" s="727"/>
      <c r="AN169" s="727"/>
      <c r="AO169" s="727"/>
      <c r="AP169" s="727"/>
      <c r="AQ169" s="727"/>
      <c r="AR169" s="727"/>
      <c r="AS169" s="727"/>
      <c r="AT169" s="727"/>
      <c r="AU169" s="727"/>
      <c r="AV169" s="727"/>
      <c r="AW169" s="727"/>
      <c r="AX169" s="727"/>
      <c r="AY169" s="727"/>
      <c r="AZ169" s="727"/>
      <c r="BA169" s="727"/>
      <c r="BB169" s="727"/>
      <c r="BC169" s="821"/>
      <c r="BD169" s="727"/>
      <c r="BE169" s="727"/>
      <c r="BF169" s="727"/>
      <c r="BG169" s="727"/>
      <c r="BH169" s="727"/>
      <c r="BI169" s="727"/>
      <c r="BJ169" s="727"/>
      <c r="BK169" s="727"/>
      <c r="BL169" s="821"/>
      <c r="BM169" s="727"/>
      <c r="BN169" s="727"/>
      <c r="BO169" s="727"/>
      <c r="BP169" s="727"/>
      <c r="BQ169" s="727"/>
      <c r="BR169" s="821"/>
      <c r="BS169" s="727"/>
      <c r="BT169" s="727"/>
      <c r="BU169" s="727"/>
      <c r="BV169" s="591"/>
      <c r="BW169" s="224" t="str">
        <f t="shared" si="185"/>
        <v xml:space="preserve"> </v>
      </c>
      <c r="BX169" s="471">
        <f t="shared" si="186"/>
        <v>78</v>
      </c>
      <c r="BY169" s="117"/>
      <c r="BZ169" s="117"/>
      <c r="CA169" s="117"/>
      <c r="CB169" s="117"/>
      <c r="CC169" s="117"/>
      <c r="CD169" s="461"/>
      <c r="CE169" s="236"/>
      <c r="CF169" s="224" t="str">
        <f t="shared" si="175"/>
        <v xml:space="preserve"> </v>
      </c>
      <c r="CG169" s="116"/>
      <c r="CH169" s="117"/>
      <c r="CI169" s="117"/>
      <c r="CJ169" s="117"/>
      <c r="CK169" s="472"/>
      <c r="CL169" s="472"/>
      <c r="CM169" s="472"/>
      <c r="CN169" s="472"/>
      <c r="CO169" s="117"/>
      <c r="CP169" s="253"/>
      <c r="CQ169" s="120"/>
      <c r="CR169" s="224" t="str" cm="1">
        <f t="array" ref="CR169">IF(AND(SUM(COUNTIF(CG169:CM169,{"*不明*","*その他*"})+COUNTIF(CO169:CP169,{"*不明*","*その他*"}))&gt;0,CQ169=""),"その他・不明の場合,10)具体的内容、理由を記入",IF(OR(AND(CI169=CI$65,COUNTA(CJ169:CM169)&lt;4),AND(OR(CI169=CI$63,CI169=CI$64,CI169=CI$66,CI169=CI$67,CI169=CI$68,CI169=""),COUNTA(CJ169:CM169)&gt;0)),"3)介護保険認定済→要介護度、認知症自立度、寝たきり度、介護保険サービス記入",IF(OR(AND(OR(CM169=CM$63,CM169=CM$64),CN169=""),AND(OR(CM169=CM$65,CM169=CM$66),CN169&lt;&gt;"")),"7)介護保険サービス受けている/過去受けていた→具体的内容記入"," ")))</f>
        <v xml:space="preserve"> </v>
      </c>
      <c r="CS169" s="224" t="str">
        <f t="shared" si="176"/>
        <v xml:space="preserve"> </v>
      </c>
      <c r="CT169" s="116"/>
      <c r="CU169" s="253"/>
      <c r="CV169" s="117"/>
      <c r="CW169" s="117"/>
      <c r="CX169" s="253"/>
      <c r="CY169" s="117"/>
      <c r="CZ169" s="117"/>
      <c r="DA169" s="253"/>
      <c r="DB169" s="117"/>
      <c r="DC169" s="224" t="str">
        <f t="shared" si="177"/>
        <v xml:space="preserve"> </v>
      </c>
      <c r="DD169" s="224" t="str">
        <f t="shared" si="178"/>
        <v xml:space="preserve"> </v>
      </c>
      <c r="DE169" s="224" t="str">
        <f t="shared" si="187"/>
        <v xml:space="preserve"> </v>
      </c>
      <c r="DF169" s="121"/>
      <c r="DG169" s="114"/>
      <c r="DH169" s="704"/>
      <c r="DI169" s="119"/>
      <c r="DJ169" s="187"/>
      <c r="DK169" s="254"/>
      <c r="DL169" s="224" t="str">
        <f t="shared" si="188"/>
        <v xml:space="preserve"> </v>
      </c>
      <c r="DM169" s="224" t="str">
        <f t="shared" si="179"/>
        <v xml:space="preserve"> </v>
      </c>
      <c r="DN169" s="474"/>
      <c r="DO169" s="117"/>
      <c r="DP169" s="117"/>
      <c r="DQ169" s="117"/>
      <c r="DR169" s="117"/>
      <c r="DS169" s="117"/>
      <c r="DT169" s="254"/>
      <c r="DU169" s="476"/>
      <c r="DV169" s="224" t="str">
        <f t="shared" si="189"/>
        <v xml:space="preserve"> </v>
      </c>
      <c r="DW169" s="115"/>
      <c r="DX169" s="470"/>
      <c r="DY169" s="117"/>
      <c r="DZ169" s="704"/>
      <c r="EA169" s="224" t="str">
        <f t="shared" si="190"/>
        <v xml:space="preserve"> </v>
      </c>
      <c r="EB169" s="906"/>
      <c r="EC169" s="904"/>
      <c r="ED169" s="904"/>
      <c r="EE169" s="904"/>
      <c r="EF169" s="904"/>
      <c r="EG169" s="904"/>
      <c r="EH169" s="904"/>
      <c r="EI169" s="904"/>
      <c r="EJ169" s="904"/>
      <c r="EK169" s="905"/>
      <c r="EL169" s="80"/>
      <c r="EM169" s="224" t="str">
        <f t="shared" si="180"/>
        <v xml:space="preserve"> </v>
      </c>
      <c r="EN169" s="224" t="str">
        <f t="shared" si="181"/>
        <v xml:space="preserve"> </v>
      </c>
      <c r="EO169" s="115"/>
      <c r="EP169" s="1050"/>
      <c r="EQ169" s="253"/>
      <c r="ER169" s="117"/>
      <c r="ES169" s="1258">
        <f t="shared" si="171"/>
        <v>78</v>
      </c>
      <c r="ET169" s="224" t="str">
        <f t="shared" si="182"/>
        <v xml:space="preserve"> </v>
      </c>
      <c r="EU169" s="477" t="str">
        <f t="shared" si="183"/>
        <v/>
      </c>
      <c r="EV169" s="1334" t="str">
        <f t="shared" si="172"/>
        <v xml:space="preserve"> </v>
      </c>
      <c r="EW169" s="1332" t="str">
        <f t="shared" si="229"/>
        <v/>
      </c>
      <c r="EX169" s="1275" t="str">
        <f t="shared" si="211"/>
        <v/>
      </c>
      <c r="EY169" s="1275" t="str">
        <f t="shared" si="212"/>
        <v/>
      </c>
      <c r="EZ169" s="1275" t="str">
        <f t="shared" si="213"/>
        <v/>
      </c>
      <c r="FA169" s="1275" t="str">
        <f t="shared" si="214"/>
        <v/>
      </c>
      <c r="FB169" s="1275" t="str">
        <f t="shared" si="215"/>
        <v/>
      </c>
      <c r="FC169" s="1333" t="str">
        <f t="shared" si="216"/>
        <v/>
      </c>
      <c r="FE169" s="1234" t="str">
        <f t="shared" si="217"/>
        <v xml:space="preserve"> </v>
      </c>
      <c r="FF169" s="1234" t="str">
        <f t="shared" si="218"/>
        <v xml:space="preserve"> </v>
      </c>
      <c r="FG169" s="1234" t="str">
        <f t="shared" si="219"/>
        <v xml:space="preserve"> </v>
      </c>
      <c r="FH169" s="1234" t="str">
        <f t="shared" si="220"/>
        <v xml:space="preserve"> </v>
      </c>
      <c r="FI169" s="1234" t="str">
        <f t="shared" si="191"/>
        <v xml:space="preserve"> </v>
      </c>
      <c r="FJ169" s="1234" t="str">
        <f t="shared" si="221"/>
        <v xml:space="preserve"> </v>
      </c>
      <c r="FK169" s="1234">
        <f t="shared" si="192"/>
        <v>0</v>
      </c>
      <c r="FL169" s="1227"/>
      <c r="FM169" s="1234" t="str">
        <f t="shared" si="193"/>
        <v xml:space="preserve"> </v>
      </c>
      <c r="FN169" s="1234" t="str">
        <f t="shared" si="194"/>
        <v xml:space="preserve"> </v>
      </c>
      <c r="FO169" s="1234" t="str">
        <f t="shared" si="222"/>
        <v xml:space="preserve"> </v>
      </c>
      <c r="FP169" s="1234" t="str">
        <f t="shared" si="223"/>
        <v xml:space="preserve"> </v>
      </c>
      <c r="FQ169" s="1234" t="str">
        <f t="shared" si="195"/>
        <v xml:space="preserve"> </v>
      </c>
      <c r="FR169" s="1234" t="str">
        <f t="shared" si="224"/>
        <v xml:space="preserve"> </v>
      </c>
      <c r="FS169" s="1234">
        <f t="shared" si="230"/>
        <v>0</v>
      </c>
      <c r="FT169" s="1227"/>
      <c r="FU169" s="1234" t="str">
        <f t="shared" si="225"/>
        <v xml:space="preserve"> </v>
      </c>
      <c r="FV169" s="1234" t="str">
        <f t="shared" si="226"/>
        <v xml:space="preserve"> </v>
      </c>
      <c r="FW169" s="1234" t="str">
        <f t="shared" si="227"/>
        <v xml:space="preserve"> </v>
      </c>
      <c r="FX169" s="1234" t="str">
        <f t="shared" si="196"/>
        <v xml:space="preserve"> </v>
      </c>
      <c r="FY169" s="1234" t="str">
        <f t="shared" si="197"/>
        <v xml:space="preserve"> </v>
      </c>
      <c r="FZ169" s="1234" t="str">
        <f t="shared" si="228"/>
        <v xml:space="preserve"> </v>
      </c>
      <c r="GA169" s="1234">
        <f t="shared" si="198"/>
        <v>0</v>
      </c>
      <c r="GB169" s="1227"/>
      <c r="GC169" s="1234" t="str">
        <f t="shared" si="199"/>
        <v xml:space="preserve"> </v>
      </c>
      <c r="GD169" s="1234" t="str">
        <f t="shared" si="200"/>
        <v xml:space="preserve"> </v>
      </c>
      <c r="GE169" s="1234" t="str">
        <f t="shared" si="201"/>
        <v xml:space="preserve"> </v>
      </c>
      <c r="GF169" s="1234" t="str">
        <f t="shared" si="202"/>
        <v xml:space="preserve"> </v>
      </c>
      <c r="GG169" s="1234" t="str">
        <f t="shared" si="203"/>
        <v xml:space="preserve"> </v>
      </c>
      <c r="GH169" s="1234" t="str">
        <f t="shared" si="204"/>
        <v xml:space="preserve"> </v>
      </c>
      <c r="GI169" s="1234" t="str">
        <f t="shared" si="205"/>
        <v xml:space="preserve"> </v>
      </c>
      <c r="GJ169" s="1234" t="str">
        <f t="shared" si="206"/>
        <v xml:space="preserve"> </v>
      </c>
      <c r="GK169" s="1234" t="str">
        <f t="shared" si="207"/>
        <v xml:space="preserve"> </v>
      </c>
      <c r="GL169" s="1234" t="str">
        <f t="shared" si="208"/>
        <v xml:space="preserve"> </v>
      </c>
      <c r="GM169" s="1234" t="str">
        <f t="shared" si="209"/>
        <v xml:space="preserve"> </v>
      </c>
      <c r="GN169" s="1234">
        <f t="shared" si="210"/>
        <v>0</v>
      </c>
    </row>
    <row r="170" spans="1:196" s="100" customFormat="1" ht="27" customHeight="1" thickTop="1" thickBot="1">
      <c r="A170" s="1208">
        <f>【A票】【D票】!$D$10</f>
        <v>0</v>
      </c>
      <c r="B170" s="1212">
        <f>【A票】【D票】!$H$10</f>
        <v>0</v>
      </c>
      <c r="C170" s="1213" t="str">
        <f>【A票】【D票】!$K$10</f>
        <v xml:space="preserve"> </v>
      </c>
      <c r="D170" s="1214">
        <f t="shared" si="173"/>
        <v>79</v>
      </c>
      <c r="E170" s="914"/>
      <c r="F170" s="467"/>
      <c r="G170" s="469"/>
      <c r="H170" s="224" t="str">
        <f t="shared" si="170"/>
        <v xml:space="preserve"> </v>
      </c>
      <c r="I170" s="704"/>
      <c r="J170" s="117"/>
      <c r="K170" s="117"/>
      <c r="L170" s="117"/>
      <c r="M170" s="117"/>
      <c r="N170" s="117"/>
      <c r="O170" s="117"/>
      <c r="P170" s="117"/>
      <c r="Q170" s="117"/>
      <c r="R170" s="117"/>
      <c r="S170" s="117"/>
      <c r="T170" s="254"/>
      <c r="U170" s="646"/>
      <c r="V170" s="646"/>
      <c r="W170" s="114"/>
      <c r="X170" s="254"/>
      <c r="Y170" s="224" t="str">
        <f t="shared" si="174"/>
        <v xml:space="preserve"> </v>
      </c>
      <c r="Z170" s="579"/>
      <c r="AA170" s="704"/>
      <c r="AB170" s="119"/>
      <c r="AC170" s="224" t="str">
        <f t="shared" si="184"/>
        <v xml:space="preserve"> </v>
      </c>
      <c r="AD170" s="115"/>
      <c r="AE170" s="253"/>
      <c r="AF170" s="704"/>
      <c r="AG170" s="727"/>
      <c r="AH170" s="727"/>
      <c r="AI170" s="727"/>
      <c r="AJ170" s="727"/>
      <c r="AK170" s="591"/>
      <c r="AL170" s="727"/>
      <c r="AM170" s="727"/>
      <c r="AN170" s="727"/>
      <c r="AO170" s="727"/>
      <c r="AP170" s="727"/>
      <c r="AQ170" s="727"/>
      <c r="AR170" s="727"/>
      <c r="AS170" s="727"/>
      <c r="AT170" s="727"/>
      <c r="AU170" s="727"/>
      <c r="AV170" s="727"/>
      <c r="AW170" s="727"/>
      <c r="AX170" s="727"/>
      <c r="AY170" s="727"/>
      <c r="AZ170" s="727"/>
      <c r="BA170" s="727"/>
      <c r="BB170" s="727"/>
      <c r="BC170" s="821"/>
      <c r="BD170" s="727"/>
      <c r="BE170" s="727"/>
      <c r="BF170" s="727"/>
      <c r="BG170" s="727"/>
      <c r="BH170" s="727"/>
      <c r="BI170" s="727"/>
      <c r="BJ170" s="727"/>
      <c r="BK170" s="727"/>
      <c r="BL170" s="821"/>
      <c r="BM170" s="727"/>
      <c r="BN170" s="727"/>
      <c r="BO170" s="727"/>
      <c r="BP170" s="727"/>
      <c r="BQ170" s="727"/>
      <c r="BR170" s="821"/>
      <c r="BS170" s="727"/>
      <c r="BT170" s="727"/>
      <c r="BU170" s="727"/>
      <c r="BV170" s="591"/>
      <c r="BW170" s="224" t="str">
        <f t="shared" si="185"/>
        <v xml:space="preserve"> </v>
      </c>
      <c r="BX170" s="471">
        <f t="shared" si="186"/>
        <v>79</v>
      </c>
      <c r="BY170" s="117"/>
      <c r="BZ170" s="117"/>
      <c r="CA170" s="117"/>
      <c r="CB170" s="117"/>
      <c r="CC170" s="117"/>
      <c r="CD170" s="461"/>
      <c r="CE170" s="236"/>
      <c r="CF170" s="224" t="str">
        <f t="shared" si="175"/>
        <v xml:space="preserve"> </v>
      </c>
      <c r="CG170" s="116"/>
      <c r="CH170" s="117"/>
      <c r="CI170" s="117"/>
      <c r="CJ170" s="117"/>
      <c r="CK170" s="472"/>
      <c r="CL170" s="472"/>
      <c r="CM170" s="472"/>
      <c r="CN170" s="472"/>
      <c r="CO170" s="117"/>
      <c r="CP170" s="253"/>
      <c r="CQ170" s="120"/>
      <c r="CR170" s="224" t="str" cm="1">
        <f t="array" ref="CR170">IF(AND(SUM(COUNTIF(CG170:CM170,{"*不明*","*その他*"})+COUNTIF(CO170:CP170,{"*不明*","*その他*"}))&gt;0,CQ170=""),"その他・不明の場合,10)具体的内容、理由を記入",IF(OR(AND(CI170=CI$65,COUNTA(CJ170:CM170)&lt;4),AND(OR(CI170=CI$63,CI170=CI$64,CI170=CI$66,CI170=CI$67,CI170=CI$68,CI170=""),COUNTA(CJ170:CM170)&gt;0)),"3)介護保険認定済→要介護度、認知症自立度、寝たきり度、介護保険サービス記入",IF(OR(AND(OR(CM170=CM$63,CM170=CM$64),CN170=""),AND(OR(CM170=CM$65,CM170=CM$66),CN170&lt;&gt;"")),"7)介護保険サービス受けている/過去受けていた→具体的内容記入"," ")))</f>
        <v xml:space="preserve"> </v>
      </c>
      <c r="CS170" s="224" t="str">
        <f t="shared" si="176"/>
        <v xml:space="preserve"> </v>
      </c>
      <c r="CT170" s="116"/>
      <c r="CU170" s="253"/>
      <c r="CV170" s="117"/>
      <c r="CW170" s="117"/>
      <c r="CX170" s="253"/>
      <c r="CY170" s="117"/>
      <c r="CZ170" s="117"/>
      <c r="DA170" s="253"/>
      <c r="DB170" s="117"/>
      <c r="DC170" s="224" t="str">
        <f t="shared" si="177"/>
        <v xml:space="preserve"> </v>
      </c>
      <c r="DD170" s="224" t="str">
        <f t="shared" si="178"/>
        <v xml:space="preserve"> </v>
      </c>
      <c r="DE170" s="224" t="str">
        <f t="shared" si="187"/>
        <v xml:space="preserve"> </v>
      </c>
      <c r="DF170" s="121"/>
      <c r="DG170" s="114"/>
      <c r="DH170" s="704"/>
      <c r="DI170" s="119"/>
      <c r="DJ170" s="187"/>
      <c r="DK170" s="254"/>
      <c r="DL170" s="224" t="str">
        <f t="shared" si="188"/>
        <v xml:space="preserve"> </v>
      </c>
      <c r="DM170" s="224" t="str">
        <f t="shared" si="179"/>
        <v xml:space="preserve"> </v>
      </c>
      <c r="DN170" s="474"/>
      <c r="DO170" s="117"/>
      <c r="DP170" s="117"/>
      <c r="DQ170" s="117"/>
      <c r="DR170" s="117"/>
      <c r="DS170" s="117"/>
      <c r="DT170" s="254"/>
      <c r="DU170" s="476"/>
      <c r="DV170" s="224" t="str">
        <f t="shared" si="189"/>
        <v xml:space="preserve"> </v>
      </c>
      <c r="DW170" s="115"/>
      <c r="DX170" s="470"/>
      <c r="DY170" s="117"/>
      <c r="DZ170" s="704"/>
      <c r="EA170" s="224" t="str">
        <f t="shared" si="190"/>
        <v xml:space="preserve"> </v>
      </c>
      <c r="EB170" s="906"/>
      <c r="EC170" s="904"/>
      <c r="ED170" s="904"/>
      <c r="EE170" s="904"/>
      <c r="EF170" s="904"/>
      <c r="EG170" s="904"/>
      <c r="EH170" s="904"/>
      <c r="EI170" s="904"/>
      <c r="EJ170" s="904"/>
      <c r="EK170" s="905"/>
      <c r="EL170" s="80"/>
      <c r="EM170" s="224" t="str">
        <f t="shared" si="180"/>
        <v xml:space="preserve"> </v>
      </c>
      <c r="EN170" s="224" t="str">
        <f t="shared" si="181"/>
        <v xml:space="preserve"> </v>
      </c>
      <c r="EO170" s="115"/>
      <c r="EP170" s="1050"/>
      <c r="EQ170" s="253"/>
      <c r="ER170" s="117"/>
      <c r="ES170" s="1258">
        <f t="shared" si="171"/>
        <v>79</v>
      </c>
      <c r="ET170" s="224" t="str">
        <f t="shared" si="182"/>
        <v xml:space="preserve"> </v>
      </c>
      <c r="EU170" s="477" t="str">
        <f t="shared" si="183"/>
        <v/>
      </c>
      <c r="EV170" s="1334" t="str">
        <f t="shared" si="172"/>
        <v xml:space="preserve"> </v>
      </c>
      <c r="EW170" s="1332" t="str">
        <f t="shared" si="229"/>
        <v/>
      </c>
      <c r="EX170" s="1275" t="str">
        <f t="shared" si="211"/>
        <v/>
      </c>
      <c r="EY170" s="1275" t="str">
        <f t="shared" si="212"/>
        <v/>
      </c>
      <c r="EZ170" s="1275" t="str">
        <f t="shared" si="213"/>
        <v/>
      </c>
      <c r="FA170" s="1275" t="str">
        <f t="shared" si="214"/>
        <v/>
      </c>
      <c r="FB170" s="1275" t="str">
        <f t="shared" si="215"/>
        <v/>
      </c>
      <c r="FC170" s="1333" t="str">
        <f t="shared" si="216"/>
        <v/>
      </c>
      <c r="FE170" s="1234" t="str">
        <f t="shared" si="217"/>
        <v xml:space="preserve"> </v>
      </c>
      <c r="FF170" s="1234" t="str">
        <f t="shared" si="218"/>
        <v xml:space="preserve"> </v>
      </c>
      <c r="FG170" s="1234" t="str">
        <f t="shared" si="219"/>
        <v xml:space="preserve"> </v>
      </c>
      <c r="FH170" s="1234" t="str">
        <f t="shared" si="220"/>
        <v xml:space="preserve"> </v>
      </c>
      <c r="FI170" s="1234" t="str">
        <f t="shared" si="191"/>
        <v xml:space="preserve"> </v>
      </c>
      <c r="FJ170" s="1234" t="str">
        <f t="shared" si="221"/>
        <v xml:space="preserve"> </v>
      </c>
      <c r="FK170" s="1234">
        <f t="shared" si="192"/>
        <v>0</v>
      </c>
      <c r="FL170" s="1227"/>
      <c r="FM170" s="1234" t="str">
        <f t="shared" si="193"/>
        <v xml:space="preserve"> </v>
      </c>
      <c r="FN170" s="1234" t="str">
        <f t="shared" si="194"/>
        <v xml:space="preserve"> </v>
      </c>
      <c r="FO170" s="1234" t="str">
        <f t="shared" si="222"/>
        <v xml:space="preserve"> </v>
      </c>
      <c r="FP170" s="1234" t="str">
        <f t="shared" si="223"/>
        <v xml:space="preserve"> </v>
      </c>
      <c r="FQ170" s="1234" t="str">
        <f t="shared" si="195"/>
        <v xml:space="preserve"> </v>
      </c>
      <c r="FR170" s="1234" t="str">
        <f t="shared" si="224"/>
        <v xml:space="preserve"> </v>
      </c>
      <c r="FS170" s="1234">
        <f t="shared" si="230"/>
        <v>0</v>
      </c>
      <c r="FT170" s="1227"/>
      <c r="FU170" s="1234" t="str">
        <f t="shared" si="225"/>
        <v xml:space="preserve"> </v>
      </c>
      <c r="FV170" s="1234" t="str">
        <f t="shared" si="226"/>
        <v xml:space="preserve"> </v>
      </c>
      <c r="FW170" s="1234" t="str">
        <f t="shared" si="227"/>
        <v xml:space="preserve"> </v>
      </c>
      <c r="FX170" s="1234" t="str">
        <f t="shared" si="196"/>
        <v xml:space="preserve"> </v>
      </c>
      <c r="FY170" s="1234" t="str">
        <f t="shared" si="197"/>
        <v xml:space="preserve"> </v>
      </c>
      <c r="FZ170" s="1234" t="str">
        <f t="shared" si="228"/>
        <v xml:space="preserve"> </v>
      </c>
      <c r="GA170" s="1234">
        <f t="shared" si="198"/>
        <v>0</v>
      </c>
      <c r="GB170" s="1227"/>
      <c r="GC170" s="1234" t="str">
        <f t="shared" si="199"/>
        <v xml:space="preserve"> </v>
      </c>
      <c r="GD170" s="1234" t="str">
        <f t="shared" si="200"/>
        <v xml:space="preserve"> </v>
      </c>
      <c r="GE170" s="1234" t="str">
        <f t="shared" si="201"/>
        <v xml:space="preserve"> </v>
      </c>
      <c r="GF170" s="1234" t="str">
        <f t="shared" si="202"/>
        <v xml:space="preserve"> </v>
      </c>
      <c r="GG170" s="1234" t="str">
        <f t="shared" si="203"/>
        <v xml:space="preserve"> </v>
      </c>
      <c r="GH170" s="1234" t="str">
        <f t="shared" si="204"/>
        <v xml:space="preserve"> </v>
      </c>
      <c r="GI170" s="1234" t="str">
        <f t="shared" si="205"/>
        <v xml:space="preserve"> </v>
      </c>
      <c r="GJ170" s="1234" t="str">
        <f t="shared" si="206"/>
        <v xml:space="preserve"> </v>
      </c>
      <c r="GK170" s="1234" t="str">
        <f t="shared" si="207"/>
        <v xml:space="preserve"> </v>
      </c>
      <c r="GL170" s="1234" t="str">
        <f t="shared" si="208"/>
        <v xml:space="preserve"> </v>
      </c>
      <c r="GM170" s="1234" t="str">
        <f t="shared" si="209"/>
        <v xml:space="preserve"> </v>
      </c>
      <c r="GN170" s="1234">
        <f t="shared" si="210"/>
        <v>0</v>
      </c>
    </row>
    <row r="171" spans="1:196" s="100" customFormat="1" ht="27" customHeight="1" thickTop="1" thickBot="1">
      <c r="A171" s="1208">
        <f>【A票】【D票】!$D$10</f>
        <v>0</v>
      </c>
      <c r="B171" s="1212">
        <f>【A票】【D票】!$H$10</f>
        <v>0</v>
      </c>
      <c r="C171" s="1213" t="str">
        <f>【A票】【D票】!$K$10</f>
        <v xml:space="preserve"> </v>
      </c>
      <c r="D171" s="1214">
        <f t="shared" si="173"/>
        <v>80</v>
      </c>
      <c r="E171" s="914"/>
      <c r="F171" s="467"/>
      <c r="G171" s="469"/>
      <c r="H171" s="224" t="str">
        <f t="shared" si="170"/>
        <v xml:space="preserve"> </v>
      </c>
      <c r="I171" s="704"/>
      <c r="J171" s="117"/>
      <c r="K171" s="117"/>
      <c r="L171" s="117"/>
      <c r="M171" s="117"/>
      <c r="N171" s="117"/>
      <c r="O171" s="117"/>
      <c r="P171" s="117"/>
      <c r="Q171" s="117"/>
      <c r="R171" s="117"/>
      <c r="S171" s="117"/>
      <c r="T171" s="254"/>
      <c r="U171" s="646"/>
      <c r="V171" s="646"/>
      <c r="W171" s="114"/>
      <c r="X171" s="254"/>
      <c r="Y171" s="224" t="str">
        <f t="shared" si="174"/>
        <v xml:space="preserve"> </v>
      </c>
      <c r="Z171" s="579"/>
      <c r="AA171" s="704"/>
      <c r="AB171" s="119"/>
      <c r="AC171" s="224" t="str">
        <f t="shared" si="184"/>
        <v xml:space="preserve"> </v>
      </c>
      <c r="AD171" s="115"/>
      <c r="AE171" s="253"/>
      <c r="AF171" s="704"/>
      <c r="AG171" s="727"/>
      <c r="AH171" s="727"/>
      <c r="AI171" s="727"/>
      <c r="AJ171" s="727"/>
      <c r="AK171" s="591"/>
      <c r="AL171" s="727"/>
      <c r="AM171" s="727"/>
      <c r="AN171" s="727"/>
      <c r="AO171" s="727"/>
      <c r="AP171" s="727"/>
      <c r="AQ171" s="727"/>
      <c r="AR171" s="727"/>
      <c r="AS171" s="727"/>
      <c r="AT171" s="727"/>
      <c r="AU171" s="727"/>
      <c r="AV171" s="727"/>
      <c r="AW171" s="727"/>
      <c r="AX171" s="727"/>
      <c r="AY171" s="727"/>
      <c r="AZ171" s="727"/>
      <c r="BA171" s="727"/>
      <c r="BB171" s="727"/>
      <c r="BC171" s="821"/>
      <c r="BD171" s="727"/>
      <c r="BE171" s="727"/>
      <c r="BF171" s="727"/>
      <c r="BG171" s="727"/>
      <c r="BH171" s="727"/>
      <c r="BI171" s="727"/>
      <c r="BJ171" s="727"/>
      <c r="BK171" s="727"/>
      <c r="BL171" s="821"/>
      <c r="BM171" s="727"/>
      <c r="BN171" s="727"/>
      <c r="BO171" s="727"/>
      <c r="BP171" s="727"/>
      <c r="BQ171" s="727"/>
      <c r="BR171" s="821"/>
      <c r="BS171" s="727"/>
      <c r="BT171" s="727"/>
      <c r="BU171" s="727"/>
      <c r="BV171" s="591"/>
      <c r="BW171" s="224" t="str">
        <f t="shared" si="185"/>
        <v xml:space="preserve"> </v>
      </c>
      <c r="BX171" s="471">
        <f t="shared" si="186"/>
        <v>80</v>
      </c>
      <c r="BY171" s="117"/>
      <c r="BZ171" s="117"/>
      <c r="CA171" s="117"/>
      <c r="CB171" s="117"/>
      <c r="CC171" s="117"/>
      <c r="CD171" s="461"/>
      <c r="CE171" s="236"/>
      <c r="CF171" s="224" t="str">
        <f t="shared" si="175"/>
        <v xml:space="preserve"> </v>
      </c>
      <c r="CG171" s="116"/>
      <c r="CH171" s="117"/>
      <c r="CI171" s="117"/>
      <c r="CJ171" s="117"/>
      <c r="CK171" s="472"/>
      <c r="CL171" s="472"/>
      <c r="CM171" s="472"/>
      <c r="CN171" s="472"/>
      <c r="CO171" s="117"/>
      <c r="CP171" s="253"/>
      <c r="CQ171" s="120"/>
      <c r="CR171" s="224" t="str" cm="1">
        <f t="array" ref="CR171">IF(AND(SUM(COUNTIF(CG171:CM171,{"*不明*","*その他*"})+COUNTIF(CO171:CP171,{"*不明*","*その他*"}))&gt;0,CQ171=""),"その他・不明の場合,10)具体的内容、理由を記入",IF(OR(AND(CI171=CI$65,COUNTA(CJ171:CM171)&lt;4),AND(OR(CI171=CI$63,CI171=CI$64,CI171=CI$66,CI171=CI$67,CI171=CI$68,CI171=""),COUNTA(CJ171:CM171)&gt;0)),"3)介護保険認定済→要介護度、認知症自立度、寝たきり度、介護保険サービス記入",IF(OR(AND(OR(CM171=CM$63,CM171=CM$64),CN171=""),AND(OR(CM171=CM$65,CM171=CM$66),CN171&lt;&gt;"")),"7)介護保険サービス受けている/過去受けていた→具体的内容記入"," ")))</f>
        <v xml:space="preserve"> </v>
      </c>
      <c r="CS171" s="224" t="str">
        <f t="shared" si="176"/>
        <v xml:space="preserve"> </v>
      </c>
      <c r="CT171" s="116"/>
      <c r="CU171" s="253"/>
      <c r="CV171" s="117"/>
      <c r="CW171" s="117"/>
      <c r="CX171" s="253"/>
      <c r="CY171" s="117"/>
      <c r="CZ171" s="117"/>
      <c r="DA171" s="253"/>
      <c r="DB171" s="117"/>
      <c r="DC171" s="224" t="str">
        <f t="shared" si="177"/>
        <v xml:space="preserve"> </v>
      </c>
      <c r="DD171" s="224" t="str">
        <f t="shared" si="178"/>
        <v xml:space="preserve"> </v>
      </c>
      <c r="DE171" s="224" t="str">
        <f t="shared" si="187"/>
        <v xml:space="preserve"> </v>
      </c>
      <c r="DF171" s="121"/>
      <c r="DG171" s="114"/>
      <c r="DH171" s="704"/>
      <c r="DI171" s="119"/>
      <c r="DJ171" s="187"/>
      <c r="DK171" s="254"/>
      <c r="DL171" s="224" t="str">
        <f t="shared" si="188"/>
        <v xml:space="preserve"> </v>
      </c>
      <c r="DM171" s="224" t="str">
        <f t="shared" si="179"/>
        <v xml:space="preserve"> </v>
      </c>
      <c r="DN171" s="474"/>
      <c r="DO171" s="117"/>
      <c r="DP171" s="117"/>
      <c r="DQ171" s="117"/>
      <c r="DR171" s="117"/>
      <c r="DS171" s="117"/>
      <c r="DT171" s="254"/>
      <c r="DU171" s="476"/>
      <c r="DV171" s="224" t="str">
        <f t="shared" si="189"/>
        <v xml:space="preserve"> </v>
      </c>
      <c r="DW171" s="115"/>
      <c r="DX171" s="470"/>
      <c r="DY171" s="117"/>
      <c r="DZ171" s="704"/>
      <c r="EA171" s="224" t="str">
        <f t="shared" si="190"/>
        <v xml:space="preserve"> </v>
      </c>
      <c r="EB171" s="906"/>
      <c r="EC171" s="904"/>
      <c r="ED171" s="904"/>
      <c r="EE171" s="904"/>
      <c r="EF171" s="904"/>
      <c r="EG171" s="904"/>
      <c r="EH171" s="904"/>
      <c r="EI171" s="904"/>
      <c r="EJ171" s="904"/>
      <c r="EK171" s="905"/>
      <c r="EL171" s="80"/>
      <c r="EM171" s="224" t="str">
        <f t="shared" si="180"/>
        <v xml:space="preserve"> </v>
      </c>
      <c r="EN171" s="224" t="str">
        <f t="shared" si="181"/>
        <v xml:space="preserve"> </v>
      </c>
      <c r="EO171" s="115"/>
      <c r="EP171" s="1050"/>
      <c r="EQ171" s="253"/>
      <c r="ER171" s="117"/>
      <c r="ES171" s="1258">
        <f t="shared" si="171"/>
        <v>80</v>
      </c>
      <c r="ET171" s="224" t="str">
        <f t="shared" si="182"/>
        <v xml:space="preserve"> </v>
      </c>
      <c r="EU171" s="477" t="str">
        <f t="shared" si="183"/>
        <v/>
      </c>
      <c r="EV171" s="1334" t="str">
        <f t="shared" si="172"/>
        <v xml:space="preserve"> </v>
      </c>
      <c r="EW171" s="1332" t="str">
        <f t="shared" si="229"/>
        <v/>
      </c>
      <c r="EX171" s="1275" t="str">
        <f t="shared" si="211"/>
        <v/>
      </c>
      <c r="EY171" s="1275" t="str">
        <f t="shared" si="212"/>
        <v/>
      </c>
      <c r="EZ171" s="1275" t="str">
        <f t="shared" si="213"/>
        <v/>
      </c>
      <c r="FA171" s="1275" t="str">
        <f t="shared" si="214"/>
        <v/>
      </c>
      <c r="FB171" s="1275" t="str">
        <f t="shared" si="215"/>
        <v/>
      </c>
      <c r="FC171" s="1333" t="str">
        <f t="shared" si="216"/>
        <v/>
      </c>
      <c r="FE171" s="1234" t="str">
        <f t="shared" si="217"/>
        <v xml:space="preserve"> </v>
      </c>
      <c r="FF171" s="1234" t="str">
        <f t="shared" si="218"/>
        <v xml:space="preserve"> </v>
      </c>
      <c r="FG171" s="1234" t="str">
        <f t="shared" si="219"/>
        <v xml:space="preserve"> </v>
      </c>
      <c r="FH171" s="1234" t="str">
        <f t="shared" si="220"/>
        <v xml:space="preserve"> </v>
      </c>
      <c r="FI171" s="1234" t="str">
        <f t="shared" si="191"/>
        <v xml:space="preserve"> </v>
      </c>
      <c r="FJ171" s="1234" t="str">
        <f t="shared" si="221"/>
        <v xml:space="preserve"> </v>
      </c>
      <c r="FK171" s="1234">
        <f t="shared" si="192"/>
        <v>0</v>
      </c>
      <c r="FL171" s="1227"/>
      <c r="FM171" s="1234" t="str">
        <f t="shared" si="193"/>
        <v xml:space="preserve"> </v>
      </c>
      <c r="FN171" s="1234" t="str">
        <f t="shared" si="194"/>
        <v xml:space="preserve"> </v>
      </c>
      <c r="FO171" s="1234" t="str">
        <f t="shared" si="222"/>
        <v xml:space="preserve"> </v>
      </c>
      <c r="FP171" s="1234" t="str">
        <f t="shared" si="223"/>
        <v xml:space="preserve"> </v>
      </c>
      <c r="FQ171" s="1234" t="str">
        <f t="shared" si="195"/>
        <v xml:space="preserve"> </v>
      </c>
      <c r="FR171" s="1234" t="str">
        <f t="shared" si="224"/>
        <v xml:space="preserve"> </v>
      </c>
      <c r="FS171" s="1234">
        <f t="shared" si="230"/>
        <v>0</v>
      </c>
      <c r="FT171" s="1227"/>
      <c r="FU171" s="1234" t="str">
        <f t="shared" si="225"/>
        <v xml:space="preserve"> </v>
      </c>
      <c r="FV171" s="1234" t="str">
        <f t="shared" si="226"/>
        <v xml:space="preserve"> </v>
      </c>
      <c r="FW171" s="1234" t="str">
        <f t="shared" si="227"/>
        <v xml:space="preserve"> </v>
      </c>
      <c r="FX171" s="1234" t="str">
        <f t="shared" si="196"/>
        <v xml:space="preserve"> </v>
      </c>
      <c r="FY171" s="1234" t="str">
        <f t="shared" si="197"/>
        <v xml:space="preserve"> </v>
      </c>
      <c r="FZ171" s="1234" t="str">
        <f t="shared" si="228"/>
        <v xml:space="preserve"> </v>
      </c>
      <c r="GA171" s="1234">
        <f t="shared" si="198"/>
        <v>0</v>
      </c>
      <c r="GB171" s="1227"/>
      <c r="GC171" s="1234" t="str">
        <f t="shared" si="199"/>
        <v xml:space="preserve"> </v>
      </c>
      <c r="GD171" s="1234" t="str">
        <f t="shared" si="200"/>
        <v xml:space="preserve"> </v>
      </c>
      <c r="GE171" s="1234" t="str">
        <f t="shared" si="201"/>
        <v xml:space="preserve"> </v>
      </c>
      <c r="GF171" s="1234" t="str">
        <f t="shared" si="202"/>
        <v xml:space="preserve"> </v>
      </c>
      <c r="GG171" s="1234" t="str">
        <f t="shared" si="203"/>
        <v xml:space="preserve"> </v>
      </c>
      <c r="GH171" s="1234" t="str">
        <f t="shared" si="204"/>
        <v xml:space="preserve"> </v>
      </c>
      <c r="GI171" s="1234" t="str">
        <f t="shared" si="205"/>
        <v xml:space="preserve"> </v>
      </c>
      <c r="GJ171" s="1234" t="str">
        <f t="shared" si="206"/>
        <v xml:space="preserve"> </v>
      </c>
      <c r="GK171" s="1234" t="str">
        <f t="shared" si="207"/>
        <v xml:space="preserve"> </v>
      </c>
      <c r="GL171" s="1234" t="str">
        <f t="shared" si="208"/>
        <v xml:space="preserve"> </v>
      </c>
      <c r="GM171" s="1234" t="str">
        <f t="shared" si="209"/>
        <v xml:space="preserve"> </v>
      </c>
      <c r="GN171" s="1234">
        <f t="shared" si="210"/>
        <v>0</v>
      </c>
    </row>
    <row r="172" spans="1:196" s="100" customFormat="1" ht="27" customHeight="1" thickTop="1" thickBot="1">
      <c r="A172" s="1208">
        <f>【A票】【D票】!$D$10</f>
        <v>0</v>
      </c>
      <c r="B172" s="1212">
        <f>【A票】【D票】!$H$10</f>
        <v>0</v>
      </c>
      <c r="C172" s="1213" t="str">
        <f>【A票】【D票】!$K$10</f>
        <v xml:space="preserve"> </v>
      </c>
      <c r="D172" s="1214">
        <f t="shared" si="173"/>
        <v>81</v>
      </c>
      <c r="E172" s="914"/>
      <c r="F172" s="467"/>
      <c r="G172" s="469"/>
      <c r="H172" s="224" t="str">
        <f t="shared" si="170"/>
        <v xml:space="preserve"> </v>
      </c>
      <c r="I172" s="704"/>
      <c r="J172" s="117"/>
      <c r="K172" s="117"/>
      <c r="L172" s="117"/>
      <c r="M172" s="117"/>
      <c r="N172" s="117"/>
      <c r="O172" s="117"/>
      <c r="P172" s="117"/>
      <c r="Q172" s="117"/>
      <c r="R172" s="117"/>
      <c r="S172" s="117"/>
      <c r="T172" s="254"/>
      <c r="U172" s="646"/>
      <c r="V172" s="646"/>
      <c r="W172" s="114"/>
      <c r="X172" s="254"/>
      <c r="Y172" s="224" t="str">
        <f t="shared" si="174"/>
        <v xml:space="preserve"> </v>
      </c>
      <c r="Z172" s="579"/>
      <c r="AA172" s="704"/>
      <c r="AB172" s="119"/>
      <c r="AC172" s="224" t="str">
        <f t="shared" si="184"/>
        <v xml:space="preserve"> </v>
      </c>
      <c r="AD172" s="115"/>
      <c r="AE172" s="253"/>
      <c r="AF172" s="704"/>
      <c r="AG172" s="727"/>
      <c r="AH172" s="727"/>
      <c r="AI172" s="727"/>
      <c r="AJ172" s="727"/>
      <c r="AK172" s="591"/>
      <c r="AL172" s="727"/>
      <c r="AM172" s="727"/>
      <c r="AN172" s="727"/>
      <c r="AO172" s="727"/>
      <c r="AP172" s="727"/>
      <c r="AQ172" s="727"/>
      <c r="AR172" s="727"/>
      <c r="AS172" s="727"/>
      <c r="AT172" s="727"/>
      <c r="AU172" s="727"/>
      <c r="AV172" s="727"/>
      <c r="AW172" s="727"/>
      <c r="AX172" s="727"/>
      <c r="AY172" s="727"/>
      <c r="AZ172" s="727"/>
      <c r="BA172" s="727"/>
      <c r="BB172" s="727"/>
      <c r="BC172" s="821"/>
      <c r="BD172" s="727"/>
      <c r="BE172" s="727"/>
      <c r="BF172" s="727"/>
      <c r="BG172" s="727"/>
      <c r="BH172" s="727"/>
      <c r="BI172" s="727"/>
      <c r="BJ172" s="727"/>
      <c r="BK172" s="727"/>
      <c r="BL172" s="821"/>
      <c r="BM172" s="727"/>
      <c r="BN172" s="727"/>
      <c r="BO172" s="727"/>
      <c r="BP172" s="727"/>
      <c r="BQ172" s="727"/>
      <c r="BR172" s="821"/>
      <c r="BS172" s="727"/>
      <c r="BT172" s="727"/>
      <c r="BU172" s="727"/>
      <c r="BV172" s="591"/>
      <c r="BW172" s="224" t="str">
        <f t="shared" si="185"/>
        <v xml:space="preserve"> </v>
      </c>
      <c r="BX172" s="471">
        <f t="shared" si="186"/>
        <v>81</v>
      </c>
      <c r="BY172" s="117"/>
      <c r="BZ172" s="117"/>
      <c r="CA172" s="117"/>
      <c r="CB172" s="117"/>
      <c r="CC172" s="117"/>
      <c r="CD172" s="461"/>
      <c r="CE172" s="236"/>
      <c r="CF172" s="224" t="str">
        <f t="shared" si="175"/>
        <v xml:space="preserve"> </v>
      </c>
      <c r="CG172" s="116"/>
      <c r="CH172" s="117"/>
      <c r="CI172" s="117"/>
      <c r="CJ172" s="117"/>
      <c r="CK172" s="472"/>
      <c r="CL172" s="472"/>
      <c r="CM172" s="472"/>
      <c r="CN172" s="472"/>
      <c r="CO172" s="117"/>
      <c r="CP172" s="253"/>
      <c r="CQ172" s="120"/>
      <c r="CR172" s="224" t="str" cm="1">
        <f t="array" ref="CR172">IF(AND(SUM(COUNTIF(CG172:CM172,{"*不明*","*その他*"})+COUNTIF(CO172:CP172,{"*不明*","*その他*"}))&gt;0,CQ172=""),"その他・不明の場合,10)具体的内容、理由を記入",IF(OR(AND(CI172=CI$65,COUNTA(CJ172:CM172)&lt;4),AND(OR(CI172=CI$63,CI172=CI$64,CI172=CI$66,CI172=CI$67,CI172=CI$68,CI172=""),COUNTA(CJ172:CM172)&gt;0)),"3)介護保険認定済→要介護度、認知症自立度、寝たきり度、介護保険サービス記入",IF(OR(AND(OR(CM172=CM$63,CM172=CM$64),CN172=""),AND(OR(CM172=CM$65,CM172=CM$66),CN172&lt;&gt;"")),"7)介護保険サービス受けている/過去受けていた→具体的内容記入"," ")))</f>
        <v xml:space="preserve"> </v>
      </c>
      <c r="CS172" s="224" t="str">
        <f t="shared" si="176"/>
        <v xml:space="preserve"> </v>
      </c>
      <c r="CT172" s="116"/>
      <c r="CU172" s="253"/>
      <c r="CV172" s="117"/>
      <c r="CW172" s="117"/>
      <c r="CX172" s="253"/>
      <c r="CY172" s="117"/>
      <c r="CZ172" s="117"/>
      <c r="DA172" s="253"/>
      <c r="DB172" s="117"/>
      <c r="DC172" s="224" t="str">
        <f t="shared" si="177"/>
        <v xml:space="preserve"> </v>
      </c>
      <c r="DD172" s="224" t="str">
        <f t="shared" si="178"/>
        <v xml:space="preserve"> </v>
      </c>
      <c r="DE172" s="224" t="str">
        <f t="shared" si="187"/>
        <v xml:space="preserve"> </v>
      </c>
      <c r="DF172" s="121"/>
      <c r="DG172" s="114"/>
      <c r="DH172" s="704"/>
      <c r="DI172" s="119"/>
      <c r="DJ172" s="187"/>
      <c r="DK172" s="254"/>
      <c r="DL172" s="224" t="str">
        <f t="shared" si="188"/>
        <v xml:space="preserve"> </v>
      </c>
      <c r="DM172" s="224" t="str">
        <f t="shared" si="179"/>
        <v xml:space="preserve"> </v>
      </c>
      <c r="DN172" s="474"/>
      <c r="DO172" s="117"/>
      <c r="DP172" s="117"/>
      <c r="DQ172" s="117"/>
      <c r="DR172" s="117"/>
      <c r="DS172" s="117"/>
      <c r="DT172" s="254"/>
      <c r="DU172" s="476"/>
      <c r="DV172" s="224" t="str">
        <f t="shared" si="189"/>
        <v xml:space="preserve"> </v>
      </c>
      <c r="DW172" s="115"/>
      <c r="DX172" s="470"/>
      <c r="DY172" s="117"/>
      <c r="DZ172" s="704"/>
      <c r="EA172" s="224" t="str">
        <f t="shared" si="190"/>
        <v xml:space="preserve"> </v>
      </c>
      <c r="EB172" s="906"/>
      <c r="EC172" s="904"/>
      <c r="ED172" s="904"/>
      <c r="EE172" s="904"/>
      <c r="EF172" s="904"/>
      <c r="EG172" s="904"/>
      <c r="EH172" s="904"/>
      <c r="EI172" s="904"/>
      <c r="EJ172" s="904"/>
      <c r="EK172" s="905"/>
      <c r="EL172" s="80"/>
      <c r="EM172" s="224" t="str">
        <f t="shared" si="180"/>
        <v xml:space="preserve"> </v>
      </c>
      <c r="EN172" s="224" t="str">
        <f t="shared" si="181"/>
        <v xml:space="preserve"> </v>
      </c>
      <c r="EO172" s="115"/>
      <c r="EP172" s="1050"/>
      <c r="EQ172" s="253"/>
      <c r="ER172" s="117"/>
      <c r="ES172" s="1258">
        <f t="shared" si="171"/>
        <v>81</v>
      </c>
      <c r="ET172" s="224" t="str">
        <f t="shared" si="182"/>
        <v xml:space="preserve"> </v>
      </c>
      <c r="EU172" s="477" t="str">
        <f t="shared" si="183"/>
        <v/>
      </c>
      <c r="EV172" s="1334" t="str">
        <f t="shared" si="172"/>
        <v xml:space="preserve"> </v>
      </c>
      <c r="EW172" s="1332" t="str">
        <f t="shared" si="229"/>
        <v/>
      </c>
      <c r="EX172" s="1275" t="str">
        <f t="shared" si="211"/>
        <v/>
      </c>
      <c r="EY172" s="1275" t="str">
        <f t="shared" si="212"/>
        <v/>
      </c>
      <c r="EZ172" s="1275" t="str">
        <f t="shared" si="213"/>
        <v/>
      </c>
      <c r="FA172" s="1275" t="str">
        <f t="shared" si="214"/>
        <v/>
      </c>
      <c r="FB172" s="1275" t="str">
        <f t="shared" si="215"/>
        <v/>
      </c>
      <c r="FC172" s="1333" t="str">
        <f t="shared" si="216"/>
        <v/>
      </c>
      <c r="FE172" s="1234" t="str">
        <f t="shared" si="217"/>
        <v xml:space="preserve"> </v>
      </c>
      <c r="FF172" s="1234" t="str">
        <f t="shared" si="218"/>
        <v xml:space="preserve"> </v>
      </c>
      <c r="FG172" s="1234" t="str">
        <f t="shared" si="219"/>
        <v xml:space="preserve"> </v>
      </c>
      <c r="FH172" s="1234" t="str">
        <f t="shared" si="220"/>
        <v xml:space="preserve"> </v>
      </c>
      <c r="FI172" s="1234" t="str">
        <f t="shared" si="191"/>
        <v xml:space="preserve"> </v>
      </c>
      <c r="FJ172" s="1234" t="str">
        <f t="shared" si="221"/>
        <v xml:space="preserve"> </v>
      </c>
      <c r="FK172" s="1234">
        <f t="shared" si="192"/>
        <v>0</v>
      </c>
      <c r="FL172" s="1227"/>
      <c r="FM172" s="1234" t="str">
        <f t="shared" si="193"/>
        <v xml:space="preserve"> </v>
      </c>
      <c r="FN172" s="1234" t="str">
        <f t="shared" si="194"/>
        <v xml:space="preserve"> </v>
      </c>
      <c r="FO172" s="1234" t="str">
        <f t="shared" si="222"/>
        <v xml:space="preserve"> </v>
      </c>
      <c r="FP172" s="1234" t="str">
        <f t="shared" si="223"/>
        <v xml:space="preserve"> </v>
      </c>
      <c r="FQ172" s="1234" t="str">
        <f t="shared" si="195"/>
        <v xml:space="preserve"> </v>
      </c>
      <c r="FR172" s="1234" t="str">
        <f t="shared" si="224"/>
        <v xml:space="preserve"> </v>
      </c>
      <c r="FS172" s="1234">
        <f t="shared" si="230"/>
        <v>0</v>
      </c>
      <c r="FT172" s="1227"/>
      <c r="FU172" s="1234" t="str">
        <f t="shared" si="225"/>
        <v xml:space="preserve"> </v>
      </c>
      <c r="FV172" s="1234" t="str">
        <f t="shared" si="226"/>
        <v xml:space="preserve"> </v>
      </c>
      <c r="FW172" s="1234" t="str">
        <f t="shared" si="227"/>
        <v xml:space="preserve"> </v>
      </c>
      <c r="FX172" s="1234" t="str">
        <f t="shared" si="196"/>
        <v xml:space="preserve"> </v>
      </c>
      <c r="FY172" s="1234" t="str">
        <f t="shared" si="197"/>
        <v xml:space="preserve"> </v>
      </c>
      <c r="FZ172" s="1234" t="str">
        <f t="shared" si="228"/>
        <v xml:space="preserve"> </v>
      </c>
      <c r="GA172" s="1234">
        <f t="shared" si="198"/>
        <v>0</v>
      </c>
      <c r="GB172" s="1227"/>
      <c r="GC172" s="1234" t="str">
        <f t="shared" si="199"/>
        <v xml:space="preserve"> </v>
      </c>
      <c r="GD172" s="1234" t="str">
        <f t="shared" si="200"/>
        <v xml:space="preserve"> </v>
      </c>
      <c r="GE172" s="1234" t="str">
        <f t="shared" si="201"/>
        <v xml:space="preserve"> </v>
      </c>
      <c r="GF172" s="1234" t="str">
        <f t="shared" si="202"/>
        <v xml:space="preserve"> </v>
      </c>
      <c r="GG172" s="1234" t="str">
        <f t="shared" si="203"/>
        <v xml:space="preserve"> </v>
      </c>
      <c r="GH172" s="1234" t="str">
        <f t="shared" si="204"/>
        <v xml:space="preserve"> </v>
      </c>
      <c r="GI172" s="1234" t="str">
        <f t="shared" si="205"/>
        <v xml:space="preserve"> </v>
      </c>
      <c r="GJ172" s="1234" t="str">
        <f t="shared" si="206"/>
        <v xml:space="preserve"> </v>
      </c>
      <c r="GK172" s="1234" t="str">
        <f t="shared" si="207"/>
        <v xml:space="preserve"> </v>
      </c>
      <c r="GL172" s="1234" t="str">
        <f t="shared" si="208"/>
        <v xml:space="preserve"> </v>
      </c>
      <c r="GM172" s="1234" t="str">
        <f t="shared" si="209"/>
        <v xml:space="preserve"> </v>
      </c>
      <c r="GN172" s="1234">
        <f t="shared" si="210"/>
        <v>0</v>
      </c>
    </row>
    <row r="173" spans="1:196" s="100" customFormat="1" ht="27" customHeight="1" thickTop="1" thickBot="1">
      <c r="A173" s="1208">
        <f>【A票】【D票】!$D$10</f>
        <v>0</v>
      </c>
      <c r="B173" s="1212">
        <f>【A票】【D票】!$H$10</f>
        <v>0</v>
      </c>
      <c r="C173" s="1213" t="str">
        <f>【A票】【D票】!$K$10</f>
        <v xml:space="preserve"> </v>
      </c>
      <c r="D173" s="1214">
        <f t="shared" si="173"/>
        <v>82</v>
      </c>
      <c r="E173" s="914"/>
      <c r="F173" s="467"/>
      <c r="G173" s="469"/>
      <c r="H173" s="224" t="str">
        <f t="shared" si="170"/>
        <v xml:space="preserve"> </v>
      </c>
      <c r="I173" s="704"/>
      <c r="J173" s="117"/>
      <c r="K173" s="117"/>
      <c r="L173" s="117"/>
      <c r="M173" s="117"/>
      <c r="N173" s="117"/>
      <c r="O173" s="117"/>
      <c r="P173" s="117"/>
      <c r="Q173" s="117"/>
      <c r="R173" s="117"/>
      <c r="S173" s="117"/>
      <c r="T173" s="254"/>
      <c r="U173" s="646"/>
      <c r="V173" s="646"/>
      <c r="W173" s="114"/>
      <c r="X173" s="254"/>
      <c r="Y173" s="224" t="str">
        <f t="shared" si="174"/>
        <v xml:space="preserve"> </v>
      </c>
      <c r="Z173" s="579"/>
      <c r="AA173" s="704"/>
      <c r="AB173" s="119"/>
      <c r="AC173" s="224" t="str">
        <f t="shared" si="184"/>
        <v xml:space="preserve"> </v>
      </c>
      <c r="AD173" s="115"/>
      <c r="AE173" s="253"/>
      <c r="AF173" s="704"/>
      <c r="AG173" s="727"/>
      <c r="AH173" s="727"/>
      <c r="AI173" s="727"/>
      <c r="AJ173" s="727"/>
      <c r="AK173" s="591"/>
      <c r="AL173" s="727"/>
      <c r="AM173" s="727"/>
      <c r="AN173" s="727"/>
      <c r="AO173" s="727"/>
      <c r="AP173" s="727"/>
      <c r="AQ173" s="727"/>
      <c r="AR173" s="727"/>
      <c r="AS173" s="727"/>
      <c r="AT173" s="727"/>
      <c r="AU173" s="727"/>
      <c r="AV173" s="727"/>
      <c r="AW173" s="727"/>
      <c r="AX173" s="727"/>
      <c r="AY173" s="727"/>
      <c r="AZ173" s="727"/>
      <c r="BA173" s="727"/>
      <c r="BB173" s="727"/>
      <c r="BC173" s="821"/>
      <c r="BD173" s="727"/>
      <c r="BE173" s="727"/>
      <c r="BF173" s="727"/>
      <c r="BG173" s="727"/>
      <c r="BH173" s="727"/>
      <c r="BI173" s="727"/>
      <c r="BJ173" s="727"/>
      <c r="BK173" s="727"/>
      <c r="BL173" s="821"/>
      <c r="BM173" s="727"/>
      <c r="BN173" s="727"/>
      <c r="BO173" s="727"/>
      <c r="BP173" s="727"/>
      <c r="BQ173" s="727"/>
      <c r="BR173" s="821"/>
      <c r="BS173" s="727"/>
      <c r="BT173" s="727"/>
      <c r="BU173" s="727"/>
      <c r="BV173" s="591"/>
      <c r="BW173" s="224" t="str">
        <f t="shared" si="185"/>
        <v xml:space="preserve"> </v>
      </c>
      <c r="BX173" s="471">
        <f t="shared" si="186"/>
        <v>82</v>
      </c>
      <c r="BY173" s="117"/>
      <c r="BZ173" s="117"/>
      <c r="CA173" s="117"/>
      <c r="CB173" s="117"/>
      <c r="CC173" s="117"/>
      <c r="CD173" s="461"/>
      <c r="CE173" s="236"/>
      <c r="CF173" s="224" t="str">
        <f t="shared" si="175"/>
        <v xml:space="preserve"> </v>
      </c>
      <c r="CG173" s="116"/>
      <c r="CH173" s="117"/>
      <c r="CI173" s="117"/>
      <c r="CJ173" s="117"/>
      <c r="CK173" s="472"/>
      <c r="CL173" s="472"/>
      <c r="CM173" s="472"/>
      <c r="CN173" s="472"/>
      <c r="CO173" s="117"/>
      <c r="CP173" s="253"/>
      <c r="CQ173" s="120"/>
      <c r="CR173" s="224" t="str" cm="1">
        <f t="array" ref="CR173">IF(AND(SUM(COUNTIF(CG173:CM173,{"*不明*","*その他*"})+COUNTIF(CO173:CP173,{"*不明*","*その他*"}))&gt;0,CQ173=""),"その他・不明の場合,10)具体的内容、理由を記入",IF(OR(AND(CI173=CI$65,COUNTA(CJ173:CM173)&lt;4),AND(OR(CI173=CI$63,CI173=CI$64,CI173=CI$66,CI173=CI$67,CI173=CI$68,CI173=""),COUNTA(CJ173:CM173)&gt;0)),"3)介護保険認定済→要介護度、認知症自立度、寝たきり度、介護保険サービス記入",IF(OR(AND(OR(CM173=CM$63,CM173=CM$64),CN173=""),AND(OR(CM173=CM$65,CM173=CM$66),CN173&lt;&gt;"")),"7)介護保険サービス受けている/過去受けていた→具体的内容記入"," ")))</f>
        <v xml:space="preserve"> </v>
      </c>
      <c r="CS173" s="224" t="str">
        <f t="shared" si="176"/>
        <v xml:space="preserve"> </v>
      </c>
      <c r="CT173" s="116"/>
      <c r="CU173" s="253"/>
      <c r="CV173" s="117"/>
      <c r="CW173" s="117"/>
      <c r="CX173" s="253"/>
      <c r="CY173" s="117"/>
      <c r="CZ173" s="117"/>
      <c r="DA173" s="253"/>
      <c r="DB173" s="117"/>
      <c r="DC173" s="224" t="str">
        <f t="shared" si="177"/>
        <v xml:space="preserve"> </v>
      </c>
      <c r="DD173" s="224" t="str">
        <f t="shared" si="178"/>
        <v xml:space="preserve"> </v>
      </c>
      <c r="DE173" s="224" t="str">
        <f t="shared" si="187"/>
        <v xml:space="preserve"> </v>
      </c>
      <c r="DF173" s="121"/>
      <c r="DG173" s="114"/>
      <c r="DH173" s="704"/>
      <c r="DI173" s="119"/>
      <c r="DJ173" s="187"/>
      <c r="DK173" s="254"/>
      <c r="DL173" s="224" t="str">
        <f t="shared" si="188"/>
        <v xml:space="preserve"> </v>
      </c>
      <c r="DM173" s="224" t="str">
        <f t="shared" si="179"/>
        <v xml:space="preserve"> </v>
      </c>
      <c r="DN173" s="474"/>
      <c r="DO173" s="117"/>
      <c r="DP173" s="117"/>
      <c r="DQ173" s="117"/>
      <c r="DR173" s="117"/>
      <c r="DS173" s="117"/>
      <c r="DT173" s="254"/>
      <c r="DU173" s="476"/>
      <c r="DV173" s="224" t="str">
        <f t="shared" si="189"/>
        <v xml:space="preserve"> </v>
      </c>
      <c r="DW173" s="115"/>
      <c r="DX173" s="470"/>
      <c r="DY173" s="117"/>
      <c r="DZ173" s="704"/>
      <c r="EA173" s="224" t="str">
        <f t="shared" si="190"/>
        <v xml:space="preserve"> </v>
      </c>
      <c r="EB173" s="906"/>
      <c r="EC173" s="904"/>
      <c r="ED173" s="904"/>
      <c r="EE173" s="904"/>
      <c r="EF173" s="904"/>
      <c r="EG173" s="904"/>
      <c r="EH173" s="904"/>
      <c r="EI173" s="904"/>
      <c r="EJ173" s="904"/>
      <c r="EK173" s="905"/>
      <c r="EL173" s="80"/>
      <c r="EM173" s="224" t="str">
        <f t="shared" si="180"/>
        <v xml:space="preserve"> </v>
      </c>
      <c r="EN173" s="224" t="str">
        <f t="shared" si="181"/>
        <v xml:space="preserve"> </v>
      </c>
      <c r="EO173" s="115"/>
      <c r="EP173" s="1050"/>
      <c r="EQ173" s="253"/>
      <c r="ER173" s="117"/>
      <c r="ES173" s="1258">
        <f t="shared" si="171"/>
        <v>82</v>
      </c>
      <c r="ET173" s="224" t="str">
        <f t="shared" si="182"/>
        <v xml:space="preserve"> </v>
      </c>
      <c r="EU173" s="477" t="str">
        <f t="shared" si="183"/>
        <v/>
      </c>
      <c r="EV173" s="1334" t="str">
        <f t="shared" si="172"/>
        <v xml:space="preserve"> </v>
      </c>
      <c r="EW173" s="1332" t="str">
        <f t="shared" si="229"/>
        <v/>
      </c>
      <c r="EX173" s="1275" t="str">
        <f t="shared" si="211"/>
        <v/>
      </c>
      <c r="EY173" s="1275" t="str">
        <f t="shared" si="212"/>
        <v/>
      </c>
      <c r="EZ173" s="1275" t="str">
        <f t="shared" si="213"/>
        <v/>
      </c>
      <c r="FA173" s="1275" t="str">
        <f t="shared" si="214"/>
        <v/>
      </c>
      <c r="FB173" s="1275" t="str">
        <f t="shared" si="215"/>
        <v/>
      </c>
      <c r="FC173" s="1333" t="str">
        <f t="shared" si="216"/>
        <v/>
      </c>
      <c r="FE173" s="1234" t="str">
        <f t="shared" si="217"/>
        <v xml:space="preserve"> </v>
      </c>
      <c r="FF173" s="1234" t="str">
        <f t="shared" si="218"/>
        <v xml:space="preserve"> </v>
      </c>
      <c r="FG173" s="1234" t="str">
        <f t="shared" si="219"/>
        <v xml:space="preserve"> </v>
      </c>
      <c r="FH173" s="1234" t="str">
        <f t="shared" si="220"/>
        <v xml:space="preserve"> </v>
      </c>
      <c r="FI173" s="1234" t="str">
        <f t="shared" si="191"/>
        <v xml:space="preserve"> </v>
      </c>
      <c r="FJ173" s="1234" t="str">
        <f t="shared" si="221"/>
        <v xml:space="preserve"> </v>
      </c>
      <c r="FK173" s="1234">
        <f t="shared" si="192"/>
        <v>0</v>
      </c>
      <c r="FL173" s="1227"/>
      <c r="FM173" s="1234" t="str">
        <f t="shared" si="193"/>
        <v xml:space="preserve"> </v>
      </c>
      <c r="FN173" s="1234" t="str">
        <f t="shared" si="194"/>
        <v xml:space="preserve"> </v>
      </c>
      <c r="FO173" s="1234" t="str">
        <f t="shared" si="222"/>
        <v xml:space="preserve"> </v>
      </c>
      <c r="FP173" s="1234" t="str">
        <f t="shared" si="223"/>
        <v xml:space="preserve"> </v>
      </c>
      <c r="FQ173" s="1234" t="str">
        <f t="shared" si="195"/>
        <v xml:space="preserve"> </v>
      </c>
      <c r="FR173" s="1234" t="str">
        <f t="shared" si="224"/>
        <v xml:space="preserve"> </v>
      </c>
      <c r="FS173" s="1234">
        <f t="shared" si="230"/>
        <v>0</v>
      </c>
      <c r="FT173" s="1227"/>
      <c r="FU173" s="1234" t="str">
        <f t="shared" si="225"/>
        <v xml:space="preserve"> </v>
      </c>
      <c r="FV173" s="1234" t="str">
        <f t="shared" si="226"/>
        <v xml:space="preserve"> </v>
      </c>
      <c r="FW173" s="1234" t="str">
        <f t="shared" si="227"/>
        <v xml:space="preserve"> </v>
      </c>
      <c r="FX173" s="1234" t="str">
        <f t="shared" si="196"/>
        <v xml:space="preserve"> </v>
      </c>
      <c r="FY173" s="1234" t="str">
        <f t="shared" si="197"/>
        <v xml:space="preserve"> </v>
      </c>
      <c r="FZ173" s="1234" t="str">
        <f t="shared" si="228"/>
        <v xml:space="preserve"> </v>
      </c>
      <c r="GA173" s="1234">
        <f t="shared" si="198"/>
        <v>0</v>
      </c>
      <c r="GB173" s="1227"/>
      <c r="GC173" s="1234" t="str">
        <f t="shared" si="199"/>
        <v xml:space="preserve"> </v>
      </c>
      <c r="GD173" s="1234" t="str">
        <f t="shared" si="200"/>
        <v xml:space="preserve"> </v>
      </c>
      <c r="GE173" s="1234" t="str">
        <f t="shared" si="201"/>
        <v xml:space="preserve"> </v>
      </c>
      <c r="GF173" s="1234" t="str">
        <f t="shared" si="202"/>
        <v xml:space="preserve"> </v>
      </c>
      <c r="GG173" s="1234" t="str">
        <f t="shared" si="203"/>
        <v xml:space="preserve"> </v>
      </c>
      <c r="GH173" s="1234" t="str">
        <f t="shared" si="204"/>
        <v xml:space="preserve"> </v>
      </c>
      <c r="GI173" s="1234" t="str">
        <f t="shared" si="205"/>
        <v xml:space="preserve"> </v>
      </c>
      <c r="GJ173" s="1234" t="str">
        <f t="shared" si="206"/>
        <v xml:space="preserve"> </v>
      </c>
      <c r="GK173" s="1234" t="str">
        <f t="shared" si="207"/>
        <v xml:space="preserve"> </v>
      </c>
      <c r="GL173" s="1234" t="str">
        <f t="shared" si="208"/>
        <v xml:space="preserve"> </v>
      </c>
      <c r="GM173" s="1234" t="str">
        <f t="shared" si="209"/>
        <v xml:space="preserve"> </v>
      </c>
      <c r="GN173" s="1234">
        <f t="shared" si="210"/>
        <v>0</v>
      </c>
    </row>
    <row r="174" spans="1:196" s="100" customFormat="1" ht="27" customHeight="1" thickTop="1" thickBot="1">
      <c r="A174" s="1208">
        <f>【A票】【D票】!$D$10</f>
        <v>0</v>
      </c>
      <c r="B174" s="1212">
        <f>【A票】【D票】!$H$10</f>
        <v>0</v>
      </c>
      <c r="C174" s="1213" t="str">
        <f>【A票】【D票】!$K$10</f>
        <v xml:space="preserve"> </v>
      </c>
      <c r="D174" s="1214">
        <f t="shared" si="173"/>
        <v>83</v>
      </c>
      <c r="E174" s="914"/>
      <c r="F174" s="467"/>
      <c r="G174" s="469"/>
      <c r="H174" s="224" t="str">
        <f t="shared" si="170"/>
        <v xml:space="preserve"> </v>
      </c>
      <c r="I174" s="704"/>
      <c r="J174" s="117"/>
      <c r="K174" s="117"/>
      <c r="L174" s="117"/>
      <c r="M174" s="117"/>
      <c r="N174" s="117"/>
      <c r="O174" s="117"/>
      <c r="P174" s="117"/>
      <c r="Q174" s="117"/>
      <c r="R174" s="117"/>
      <c r="S174" s="117"/>
      <c r="T174" s="254"/>
      <c r="U174" s="646"/>
      <c r="V174" s="646"/>
      <c r="W174" s="114"/>
      <c r="X174" s="254"/>
      <c r="Y174" s="224" t="str">
        <f t="shared" si="174"/>
        <v xml:space="preserve"> </v>
      </c>
      <c r="Z174" s="579"/>
      <c r="AA174" s="704"/>
      <c r="AB174" s="119"/>
      <c r="AC174" s="224" t="str">
        <f t="shared" si="184"/>
        <v xml:space="preserve"> </v>
      </c>
      <c r="AD174" s="115"/>
      <c r="AE174" s="253"/>
      <c r="AF174" s="704"/>
      <c r="AG174" s="727"/>
      <c r="AH174" s="727"/>
      <c r="AI174" s="727"/>
      <c r="AJ174" s="727"/>
      <c r="AK174" s="591"/>
      <c r="AL174" s="727"/>
      <c r="AM174" s="727"/>
      <c r="AN174" s="727"/>
      <c r="AO174" s="727"/>
      <c r="AP174" s="727"/>
      <c r="AQ174" s="727"/>
      <c r="AR174" s="727"/>
      <c r="AS174" s="727"/>
      <c r="AT174" s="727"/>
      <c r="AU174" s="727"/>
      <c r="AV174" s="727"/>
      <c r="AW174" s="727"/>
      <c r="AX174" s="727"/>
      <c r="AY174" s="727"/>
      <c r="AZ174" s="727"/>
      <c r="BA174" s="727"/>
      <c r="BB174" s="727"/>
      <c r="BC174" s="821"/>
      <c r="BD174" s="727"/>
      <c r="BE174" s="727"/>
      <c r="BF174" s="727"/>
      <c r="BG174" s="727"/>
      <c r="BH174" s="727"/>
      <c r="BI174" s="727"/>
      <c r="BJ174" s="727"/>
      <c r="BK174" s="727"/>
      <c r="BL174" s="821"/>
      <c r="BM174" s="727"/>
      <c r="BN174" s="727"/>
      <c r="BO174" s="727"/>
      <c r="BP174" s="727"/>
      <c r="BQ174" s="727"/>
      <c r="BR174" s="821"/>
      <c r="BS174" s="727"/>
      <c r="BT174" s="727"/>
      <c r="BU174" s="727"/>
      <c r="BV174" s="591"/>
      <c r="BW174" s="224" t="str">
        <f t="shared" si="185"/>
        <v xml:space="preserve"> </v>
      </c>
      <c r="BX174" s="471">
        <f t="shared" si="186"/>
        <v>83</v>
      </c>
      <c r="BY174" s="117"/>
      <c r="BZ174" s="117"/>
      <c r="CA174" s="117"/>
      <c r="CB174" s="117"/>
      <c r="CC174" s="117"/>
      <c r="CD174" s="461"/>
      <c r="CE174" s="236"/>
      <c r="CF174" s="224" t="str">
        <f t="shared" si="175"/>
        <v xml:space="preserve"> </v>
      </c>
      <c r="CG174" s="116"/>
      <c r="CH174" s="117"/>
      <c r="CI174" s="117"/>
      <c r="CJ174" s="117"/>
      <c r="CK174" s="472"/>
      <c r="CL174" s="472"/>
      <c r="CM174" s="472"/>
      <c r="CN174" s="472"/>
      <c r="CO174" s="117"/>
      <c r="CP174" s="253"/>
      <c r="CQ174" s="120"/>
      <c r="CR174" s="224" t="str" cm="1">
        <f t="array" ref="CR174">IF(AND(SUM(COUNTIF(CG174:CM174,{"*不明*","*その他*"})+COUNTIF(CO174:CP174,{"*不明*","*その他*"}))&gt;0,CQ174=""),"その他・不明の場合,10)具体的内容、理由を記入",IF(OR(AND(CI174=CI$65,COUNTA(CJ174:CM174)&lt;4),AND(OR(CI174=CI$63,CI174=CI$64,CI174=CI$66,CI174=CI$67,CI174=CI$68,CI174=""),COUNTA(CJ174:CM174)&gt;0)),"3)介護保険認定済→要介護度、認知症自立度、寝たきり度、介護保険サービス記入",IF(OR(AND(OR(CM174=CM$63,CM174=CM$64),CN174=""),AND(OR(CM174=CM$65,CM174=CM$66),CN174&lt;&gt;"")),"7)介護保険サービス受けている/過去受けていた→具体的内容記入"," ")))</f>
        <v xml:space="preserve"> </v>
      </c>
      <c r="CS174" s="224" t="str">
        <f t="shared" si="176"/>
        <v xml:space="preserve"> </v>
      </c>
      <c r="CT174" s="116"/>
      <c r="CU174" s="253"/>
      <c r="CV174" s="117"/>
      <c r="CW174" s="117"/>
      <c r="CX174" s="253"/>
      <c r="CY174" s="117"/>
      <c r="CZ174" s="117"/>
      <c r="DA174" s="253"/>
      <c r="DB174" s="117"/>
      <c r="DC174" s="224" t="str">
        <f t="shared" si="177"/>
        <v xml:space="preserve"> </v>
      </c>
      <c r="DD174" s="224" t="str">
        <f t="shared" si="178"/>
        <v xml:space="preserve"> </v>
      </c>
      <c r="DE174" s="224" t="str">
        <f t="shared" si="187"/>
        <v xml:space="preserve"> </v>
      </c>
      <c r="DF174" s="121"/>
      <c r="DG174" s="114"/>
      <c r="DH174" s="704"/>
      <c r="DI174" s="119"/>
      <c r="DJ174" s="187"/>
      <c r="DK174" s="254"/>
      <c r="DL174" s="224" t="str">
        <f t="shared" si="188"/>
        <v xml:space="preserve"> </v>
      </c>
      <c r="DM174" s="224" t="str">
        <f t="shared" si="179"/>
        <v xml:space="preserve"> </v>
      </c>
      <c r="DN174" s="474"/>
      <c r="DO174" s="117"/>
      <c r="DP174" s="117"/>
      <c r="DQ174" s="117"/>
      <c r="DR174" s="117"/>
      <c r="DS174" s="117"/>
      <c r="DT174" s="254"/>
      <c r="DU174" s="476"/>
      <c r="DV174" s="224" t="str">
        <f t="shared" si="189"/>
        <v xml:space="preserve"> </v>
      </c>
      <c r="DW174" s="115"/>
      <c r="DX174" s="470"/>
      <c r="DY174" s="117"/>
      <c r="DZ174" s="704"/>
      <c r="EA174" s="224" t="str">
        <f t="shared" si="190"/>
        <v xml:space="preserve"> </v>
      </c>
      <c r="EB174" s="906"/>
      <c r="EC174" s="904"/>
      <c r="ED174" s="904"/>
      <c r="EE174" s="904"/>
      <c r="EF174" s="904"/>
      <c r="EG174" s="904"/>
      <c r="EH174" s="904"/>
      <c r="EI174" s="904"/>
      <c r="EJ174" s="904"/>
      <c r="EK174" s="905"/>
      <c r="EL174" s="80"/>
      <c r="EM174" s="224" t="str">
        <f t="shared" si="180"/>
        <v xml:space="preserve"> </v>
      </c>
      <c r="EN174" s="224" t="str">
        <f t="shared" si="181"/>
        <v xml:space="preserve"> </v>
      </c>
      <c r="EO174" s="115"/>
      <c r="EP174" s="1050"/>
      <c r="EQ174" s="253"/>
      <c r="ER174" s="117"/>
      <c r="ES174" s="1258">
        <f t="shared" si="171"/>
        <v>83</v>
      </c>
      <c r="ET174" s="224" t="str">
        <f t="shared" si="182"/>
        <v xml:space="preserve"> </v>
      </c>
      <c r="EU174" s="477" t="str">
        <f t="shared" si="183"/>
        <v/>
      </c>
      <c r="EV174" s="1334" t="str">
        <f t="shared" si="172"/>
        <v xml:space="preserve"> </v>
      </c>
      <c r="EW174" s="1332" t="str">
        <f t="shared" si="229"/>
        <v/>
      </c>
      <c r="EX174" s="1275" t="str">
        <f t="shared" si="211"/>
        <v/>
      </c>
      <c r="EY174" s="1275" t="str">
        <f t="shared" si="212"/>
        <v/>
      </c>
      <c r="EZ174" s="1275" t="str">
        <f t="shared" si="213"/>
        <v/>
      </c>
      <c r="FA174" s="1275" t="str">
        <f t="shared" si="214"/>
        <v/>
      </c>
      <c r="FB174" s="1275" t="str">
        <f t="shared" si="215"/>
        <v/>
      </c>
      <c r="FC174" s="1333" t="str">
        <f t="shared" si="216"/>
        <v/>
      </c>
      <c r="FE174" s="1234" t="str">
        <f t="shared" si="217"/>
        <v xml:space="preserve"> </v>
      </c>
      <c r="FF174" s="1234" t="str">
        <f t="shared" si="218"/>
        <v xml:space="preserve"> </v>
      </c>
      <c r="FG174" s="1234" t="str">
        <f t="shared" si="219"/>
        <v xml:space="preserve"> </v>
      </c>
      <c r="FH174" s="1234" t="str">
        <f t="shared" si="220"/>
        <v xml:space="preserve"> </v>
      </c>
      <c r="FI174" s="1234" t="str">
        <f t="shared" si="191"/>
        <v xml:space="preserve"> </v>
      </c>
      <c r="FJ174" s="1234" t="str">
        <f t="shared" si="221"/>
        <v xml:space="preserve"> </v>
      </c>
      <c r="FK174" s="1234">
        <f t="shared" si="192"/>
        <v>0</v>
      </c>
      <c r="FL174" s="1227"/>
      <c r="FM174" s="1234" t="str">
        <f t="shared" si="193"/>
        <v xml:space="preserve"> </v>
      </c>
      <c r="FN174" s="1234" t="str">
        <f t="shared" si="194"/>
        <v xml:space="preserve"> </v>
      </c>
      <c r="FO174" s="1234" t="str">
        <f t="shared" si="222"/>
        <v xml:space="preserve"> </v>
      </c>
      <c r="FP174" s="1234" t="str">
        <f t="shared" si="223"/>
        <v xml:space="preserve"> </v>
      </c>
      <c r="FQ174" s="1234" t="str">
        <f t="shared" si="195"/>
        <v xml:space="preserve"> </v>
      </c>
      <c r="FR174" s="1234" t="str">
        <f t="shared" si="224"/>
        <v xml:space="preserve"> </v>
      </c>
      <c r="FS174" s="1234">
        <f t="shared" si="230"/>
        <v>0</v>
      </c>
      <c r="FT174" s="1227"/>
      <c r="FU174" s="1234" t="str">
        <f t="shared" si="225"/>
        <v xml:space="preserve"> </v>
      </c>
      <c r="FV174" s="1234" t="str">
        <f t="shared" si="226"/>
        <v xml:space="preserve"> </v>
      </c>
      <c r="FW174" s="1234" t="str">
        <f t="shared" si="227"/>
        <v xml:space="preserve"> </v>
      </c>
      <c r="FX174" s="1234" t="str">
        <f t="shared" si="196"/>
        <v xml:space="preserve"> </v>
      </c>
      <c r="FY174" s="1234" t="str">
        <f t="shared" si="197"/>
        <v xml:space="preserve"> </v>
      </c>
      <c r="FZ174" s="1234" t="str">
        <f t="shared" si="228"/>
        <v xml:space="preserve"> </v>
      </c>
      <c r="GA174" s="1234">
        <f t="shared" si="198"/>
        <v>0</v>
      </c>
      <c r="GB174" s="1227"/>
      <c r="GC174" s="1234" t="str">
        <f t="shared" si="199"/>
        <v xml:space="preserve"> </v>
      </c>
      <c r="GD174" s="1234" t="str">
        <f t="shared" si="200"/>
        <v xml:space="preserve"> </v>
      </c>
      <c r="GE174" s="1234" t="str">
        <f t="shared" si="201"/>
        <v xml:space="preserve"> </v>
      </c>
      <c r="GF174" s="1234" t="str">
        <f t="shared" si="202"/>
        <v xml:space="preserve"> </v>
      </c>
      <c r="GG174" s="1234" t="str">
        <f t="shared" si="203"/>
        <v xml:space="preserve"> </v>
      </c>
      <c r="GH174" s="1234" t="str">
        <f t="shared" si="204"/>
        <v xml:space="preserve"> </v>
      </c>
      <c r="GI174" s="1234" t="str">
        <f t="shared" si="205"/>
        <v xml:space="preserve"> </v>
      </c>
      <c r="GJ174" s="1234" t="str">
        <f t="shared" si="206"/>
        <v xml:space="preserve"> </v>
      </c>
      <c r="GK174" s="1234" t="str">
        <f t="shared" si="207"/>
        <v xml:space="preserve"> </v>
      </c>
      <c r="GL174" s="1234" t="str">
        <f t="shared" si="208"/>
        <v xml:space="preserve"> </v>
      </c>
      <c r="GM174" s="1234" t="str">
        <f t="shared" si="209"/>
        <v xml:space="preserve"> </v>
      </c>
      <c r="GN174" s="1234">
        <f t="shared" si="210"/>
        <v>0</v>
      </c>
    </row>
    <row r="175" spans="1:196" s="100" customFormat="1" ht="27" customHeight="1" thickTop="1" thickBot="1">
      <c r="A175" s="1208">
        <f>【A票】【D票】!$D$10</f>
        <v>0</v>
      </c>
      <c r="B175" s="1212">
        <f>【A票】【D票】!$H$10</f>
        <v>0</v>
      </c>
      <c r="C175" s="1213" t="str">
        <f>【A票】【D票】!$K$10</f>
        <v xml:space="preserve"> </v>
      </c>
      <c r="D175" s="1214">
        <f t="shared" si="173"/>
        <v>84</v>
      </c>
      <c r="E175" s="914"/>
      <c r="F175" s="467"/>
      <c r="G175" s="469"/>
      <c r="H175" s="224" t="str">
        <f t="shared" si="170"/>
        <v xml:space="preserve"> </v>
      </c>
      <c r="I175" s="704"/>
      <c r="J175" s="117"/>
      <c r="K175" s="117"/>
      <c r="L175" s="117"/>
      <c r="M175" s="117"/>
      <c r="N175" s="117"/>
      <c r="O175" s="117"/>
      <c r="P175" s="117"/>
      <c r="Q175" s="117"/>
      <c r="R175" s="117"/>
      <c r="S175" s="117"/>
      <c r="T175" s="254"/>
      <c r="U175" s="646"/>
      <c r="V175" s="646"/>
      <c r="W175" s="114"/>
      <c r="X175" s="254"/>
      <c r="Y175" s="224" t="str">
        <f t="shared" si="174"/>
        <v xml:space="preserve"> </v>
      </c>
      <c r="Z175" s="579"/>
      <c r="AA175" s="704"/>
      <c r="AB175" s="119"/>
      <c r="AC175" s="224" t="str">
        <f t="shared" si="184"/>
        <v xml:space="preserve"> </v>
      </c>
      <c r="AD175" s="115"/>
      <c r="AE175" s="253"/>
      <c r="AF175" s="704"/>
      <c r="AG175" s="727"/>
      <c r="AH175" s="727"/>
      <c r="AI175" s="727"/>
      <c r="AJ175" s="727"/>
      <c r="AK175" s="591"/>
      <c r="AL175" s="727"/>
      <c r="AM175" s="727"/>
      <c r="AN175" s="727"/>
      <c r="AO175" s="727"/>
      <c r="AP175" s="727"/>
      <c r="AQ175" s="727"/>
      <c r="AR175" s="727"/>
      <c r="AS175" s="727"/>
      <c r="AT175" s="727"/>
      <c r="AU175" s="727"/>
      <c r="AV175" s="727"/>
      <c r="AW175" s="727"/>
      <c r="AX175" s="727"/>
      <c r="AY175" s="727"/>
      <c r="AZ175" s="727"/>
      <c r="BA175" s="727"/>
      <c r="BB175" s="727"/>
      <c r="BC175" s="821"/>
      <c r="BD175" s="727"/>
      <c r="BE175" s="727"/>
      <c r="BF175" s="727"/>
      <c r="BG175" s="727"/>
      <c r="BH175" s="727"/>
      <c r="BI175" s="727"/>
      <c r="BJ175" s="727"/>
      <c r="BK175" s="727"/>
      <c r="BL175" s="821"/>
      <c r="BM175" s="727"/>
      <c r="BN175" s="727"/>
      <c r="BO175" s="727"/>
      <c r="BP175" s="727"/>
      <c r="BQ175" s="727"/>
      <c r="BR175" s="821"/>
      <c r="BS175" s="727"/>
      <c r="BT175" s="727"/>
      <c r="BU175" s="727"/>
      <c r="BV175" s="591"/>
      <c r="BW175" s="224" t="str">
        <f t="shared" si="185"/>
        <v xml:space="preserve"> </v>
      </c>
      <c r="BX175" s="471">
        <f t="shared" si="186"/>
        <v>84</v>
      </c>
      <c r="BY175" s="117"/>
      <c r="BZ175" s="117"/>
      <c r="CA175" s="117"/>
      <c r="CB175" s="117"/>
      <c r="CC175" s="117"/>
      <c r="CD175" s="461"/>
      <c r="CE175" s="236"/>
      <c r="CF175" s="224" t="str">
        <f t="shared" si="175"/>
        <v xml:space="preserve"> </v>
      </c>
      <c r="CG175" s="116"/>
      <c r="CH175" s="117"/>
      <c r="CI175" s="117"/>
      <c r="CJ175" s="117"/>
      <c r="CK175" s="472"/>
      <c r="CL175" s="472"/>
      <c r="CM175" s="472"/>
      <c r="CN175" s="472"/>
      <c r="CO175" s="117"/>
      <c r="CP175" s="253"/>
      <c r="CQ175" s="120"/>
      <c r="CR175" s="224" t="str" cm="1">
        <f t="array" ref="CR175">IF(AND(SUM(COUNTIF(CG175:CM175,{"*不明*","*その他*"})+COUNTIF(CO175:CP175,{"*不明*","*その他*"}))&gt;0,CQ175=""),"その他・不明の場合,10)具体的内容、理由を記入",IF(OR(AND(CI175=CI$65,COUNTA(CJ175:CM175)&lt;4),AND(OR(CI175=CI$63,CI175=CI$64,CI175=CI$66,CI175=CI$67,CI175=CI$68,CI175=""),COUNTA(CJ175:CM175)&gt;0)),"3)介護保険認定済→要介護度、認知症自立度、寝たきり度、介護保険サービス記入",IF(OR(AND(OR(CM175=CM$63,CM175=CM$64),CN175=""),AND(OR(CM175=CM$65,CM175=CM$66),CN175&lt;&gt;"")),"7)介護保険サービス受けている/過去受けていた→具体的内容記入"," ")))</f>
        <v xml:space="preserve"> </v>
      </c>
      <c r="CS175" s="224" t="str">
        <f t="shared" si="176"/>
        <v xml:space="preserve"> </v>
      </c>
      <c r="CT175" s="116"/>
      <c r="CU175" s="253"/>
      <c r="CV175" s="117"/>
      <c r="CW175" s="117"/>
      <c r="CX175" s="253"/>
      <c r="CY175" s="117"/>
      <c r="CZ175" s="117"/>
      <c r="DA175" s="253"/>
      <c r="DB175" s="117"/>
      <c r="DC175" s="224" t="str">
        <f t="shared" si="177"/>
        <v xml:space="preserve"> </v>
      </c>
      <c r="DD175" s="224" t="str">
        <f t="shared" si="178"/>
        <v xml:space="preserve"> </v>
      </c>
      <c r="DE175" s="224" t="str">
        <f t="shared" si="187"/>
        <v xml:space="preserve"> </v>
      </c>
      <c r="DF175" s="121"/>
      <c r="DG175" s="114"/>
      <c r="DH175" s="704"/>
      <c r="DI175" s="119"/>
      <c r="DJ175" s="187"/>
      <c r="DK175" s="254"/>
      <c r="DL175" s="224" t="str">
        <f t="shared" si="188"/>
        <v xml:space="preserve"> </v>
      </c>
      <c r="DM175" s="224" t="str">
        <f t="shared" si="179"/>
        <v xml:space="preserve"> </v>
      </c>
      <c r="DN175" s="474"/>
      <c r="DO175" s="117"/>
      <c r="DP175" s="117"/>
      <c r="DQ175" s="117"/>
      <c r="DR175" s="117"/>
      <c r="DS175" s="117"/>
      <c r="DT175" s="254"/>
      <c r="DU175" s="476"/>
      <c r="DV175" s="224" t="str">
        <f t="shared" si="189"/>
        <v xml:space="preserve"> </v>
      </c>
      <c r="DW175" s="115"/>
      <c r="DX175" s="470"/>
      <c r="DY175" s="117"/>
      <c r="DZ175" s="704"/>
      <c r="EA175" s="224" t="str">
        <f t="shared" si="190"/>
        <v xml:space="preserve"> </v>
      </c>
      <c r="EB175" s="906"/>
      <c r="EC175" s="904"/>
      <c r="ED175" s="904"/>
      <c r="EE175" s="904"/>
      <c r="EF175" s="904"/>
      <c r="EG175" s="904"/>
      <c r="EH175" s="904"/>
      <c r="EI175" s="904"/>
      <c r="EJ175" s="904"/>
      <c r="EK175" s="905"/>
      <c r="EL175" s="80"/>
      <c r="EM175" s="224" t="str">
        <f t="shared" si="180"/>
        <v xml:space="preserve"> </v>
      </c>
      <c r="EN175" s="224" t="str">
        <f t="shared" si="181"/>
        <v xml:space="preserve"> </v>
      </c>
      <c r="EO175" s="115"/>
      <c r="EP175" s="1050"/>
      <c r="EQ175" s="253"/>
      <c r="ER175" s="117"/>
      <c r="ES175" s="1258">
        <f t="shared" si="171"/>
        <v>84</v>
      </c>
      <c r="ET175" s="224" t="str">
        <f t="shared" si="182"/>
        <v xml:space="preserve"> </v>
      </c>
      <c r="EU175" s="477" t="str">
        <f t="shared" si="183"/>
        <v/>
      </c>
      <c r="EV175" s="1334" t="str">
        <f t="shared" si="172"/>
        <v xml:space="preserve"> </v>
      </c>
      <c r="EW175" s="1332" t="str">
        <f t="shared" si="229"/>
        <v/>
      </c>
      <c r="EX175" s="1275" t="str">
        <f t="shared" si="211"/>
        <v/>
      </c>
      <c r="EY175" s="1275" t="str">
        <f t="shared" si="212"/>
        <v/>
      </c>
      <c r="EZ175" s="1275" t="str">
        <f t="shared" si="213"/>
        <v/>
      </c>
      <c r="FA175" s="1275" t="str">
        <f t="shared" si="214"/>
        <v/>
      </c>
      <c r="FB175" s="1275" t="str">
        <f t="shared" si="215"/>
        <v/>
      </c>
      <c r="FC175" s="1333" t="str">
        <f t="shared" si="216"/>
        <v/>
      </c>
      <c r="FE175" s="1234" t="str">
        <f t="shared" si="217"/>
        <v xml:space="preserve"> </v>
      </c>
      <c r="FF175" s="1234" t="str">
        <f t="shared" si="218"/>
        <v xml:space="preserve"> </v>
      </c>
      <c r="FG175" s="1234" t="str">
        <f t="shared" si="219"/>
        <v xml:space="preserve"> </v>
      </c>
      <c r="FH175" s="1234" t="str">
        <f t="shared" si="220"/>
        <v xml:space="preserve"> </v>
      </c>
      <c r="FI175" s="1234" t="str">
        <f t="shared" si="191"/>
        <v xml:space="preserve"> </v>
      </c>
      <c r="FJ175" s="1234" t="str">
        <f t="shared" si="221"/>
        <v xml:space="preserve"> </v>
      </c>
      <c r="FK175" s="1234">
        <f t="shared" si="192"/>
        <v>0</v>
      </c>
      <c r="FL175" s="1227"/>
      <c r="FM175" s="1234" t="str">
        <f t="shared" si="193"/>
        <v xml:space="preserve"> </v>
      </c>
      <c r="FN175" s="1234" t="str">
        <f t="shared" si="194"/>
        <v xml:space="preserve"> </v>
      </c>
      <c r="FO175" s="1234" t="str">
        <f t="shared" si="222"/>
        <v xml:space="preserve"> </v>
      </c>
      <c r="FP175" s="1234" t="str">
        <f t="shared" si="223"/>
        <v xml:space="preserve"> </v>
      </c>
      <c r="FQ175" s="1234" t="str">
        <f t="shared" si="195"/>
        <v xml:space="preserve"> </v>
      </c>
      <c r="FR175" s="1234" t="str">
        <f t="shared" si="224"/>
        <v xml:space="preserve"> </v>
      </c>
      <c r="FS175" s="1234">
        <f t="shared" si="230"/>
        <v>0</v>
      </c>
      <c r="FT175" s="1227"/>
      <c r="FU175" s="1234" t="str">
        <f t="shared" si="225"/>
        <v xml:space="preserve"> </v>
      </c>
      <c r="FV175" s="1234" t="str">
        <f t="shared" si="226"/>
        <v xml:space="preserve"> </v>
      </c>
      <c r="FW175" s="1234" t="str">
        <f t="shared" si="227"/>
        <v xml:space="preserve"> </v>
      </c>
      <c r="FX175" s="1234" t="str">
        <f t="shared" si="196"/>
        <v xml:space="preserve"> </v>
      </c>
      <c r="FY175" s="1234" t="str">
        <f t="shared" si="197"/>
        <v xml:space="preserve"> </v>
      </c>
      <c r="FZ175" s="1234" t="str">
        <f t="shared" si="228"/>
        <v xml:space="preserve"> </v>
      </c>
      <c r="GA175" s="1234">
        <f t="shared" si="198"/>
        <v>0</v>
      </c>
      <c r="GB175" s="1227"/>
      <c r="GC175" s="1234" t="str">
        <f t="shared" si="199"/>
        <v xml:space="preserve"> </v>
      </c>
      <c r="GD175" s="1234" t="str">
        <f t="shared" si="200"/>
        <v xml:space="preserve"> </v>
      </c>
      <c r="GE175" s="1234" t="str">
        <f t="shared" si="201"/>
        <v xml:space="preserve"> </v>
      </c>
      <c r="GF175" s="1234" t="str">
        <f t="shared" si="202"/>
        <v xml:space="preserve"> </v>
      </c>
      <c r="GG175" s="1234" t="str">
        <f t="shared" si="203"/>
        <v xml:space="preserve"> </v>
      </c>
      <c r="GH175" s="1234" t="str">
        <f t="shared" si="204"/>
        <v xml:space="preserve"> </v>
      </c>
      <c r="GI175" s="1234" t="str">
        <f t="shared" si="205"/>
        <v xml:space="preserve"> </v>
      </c>
      <c r="GJ175" s="1234" t="str">
        <f t="shared" si="206"/>
        <v xml:space="preserve"> </v>
      </c>
      <c r="GK175" s="1234" t="str">
        <f t="shared" si="207"/>
        <v xml:space="preserve"> </v>
      </c>
      <c r="GL175" s="1234" t="str">
        <f t="shared" si="208"/>
        <v xml:space="preserve"> </v>
      </c>
      <c r="GM175" s="1234" t="str">
        <f t="shared" si="209"/>
        <v xml:space="preserve"> </v>
      </c>
      <c r="GN175" s="1234">
        <f t="shared" si="210"/>
        <v>0</v>
      </c>
    </row>
    <row r="176" spans="1:196" s="100" customFormat="1" ht="27" customHeight="1" thickTop="1" thickBot="1">
      <c r="A176" s="1208">
        <f>【A票】【D票】!$D$10</f>
        <v>0</v>
      </c>
      <c r="B176" s="1212">
        <f>【A票】【D票】!$H$10</f>
        <v>0</v>
      </c>
      <c r="C176" s="1213" t="str">
        <f>【A票】【D票】!$K$10</f>
        <v xml:space="preserve"> </v>
      </c>
      <c r="D176" s="1214">
        <f t="shared" si="173"/>
        <v>85</v>
      </c>
      <c r="E176" s="914"/>
      <c r="F176" s="467"/>
      <c r="G176" s="469"/>
      <c r="H176" s="224" t="str">
        <f t="shared" si="170"/>
        <v xml:space="preserve"> </v>
      </c>
      <c r="I176" s="704"/>
      <c r="J176" s="117"/>
      <c r="K176" s="117"/>
      <c r="L176" s="117"/>
      <c r="M176" s="117"/>
      <c r="N176" s="117"/>
      <c r="O176" s="117"/>
      <c r="P176" s="117"/>
      <c r="Q176" s="117"/>
      <c r="R176" s="117"/>
      <c r="S176" s="117"/>
      <c r="T176" s="254"/>
      <c r="U176" s="646"/>
      <c r="V176" s="646"/>
      <c r="W176" s="114"/>
      <c r="X176" s="254"/>
      <c r="Y176" s="224" t="str">
        <f t="shared" si="174"/>
        <v xml:space="preserve"> </v>
      </c>
      <c r="Z176" s="579"/>
      <c r="AA176" s="704"/>
      <c r="AB176" s="119"/>
      <c r="AC176" s="224" t="str">
        <f t="shared" si="184"/>
        <v xml:space="preserve"> </v>
      </c>
      <c r="AD176" s="115"/>
      <c r="AE176" s="253"/>
      <c r="AF176" s="704"/>
      <c r="AG176" s="727"/>
      <c r="AH176" s="727"/>
      <c r="AI176" s="727"/>
      <c r="AJ176" s="727"/>
      <c r="AK176" s="591"/>
      <c r="AL176" s="727"/>
      <c r="AM176" s="727"/>
      <c r="AN176" s="727"/>
      <c r="AO176" s="727"/>
      <c r="AP176" s="727"/>
      <c r="AQ176" s="727"/>
      <c r="AR176" s="727"/>
      <c r="AS176" s="727"/>
      <c r="AT176" s="727"/>
      <c r="AU176" s="727"/>
      <c r="AV176" s="727"/>
      <c r="AW176" s="727"/>
      <c r="AX176" s="727"/>
      <c r="AY176" s="727"/>
      <c r="AZ176" s="727"/>
      <c r="BA176" s="727"/>
      <c r="BB176" s="727"/>
      <c r="BC176" s="821"/>
      <c r="BD176" s="727"/>
      <c r="BE176" s="727"/>
      <c r="BF176" s="727"/>
      <c r="BG176" s="727"/>
      <c r="BH176" s="727"/>
      <c r="BI176" s="727"/>
      <c r="BJ176" s="727"/>
      <c r="BK176" s="727"/>
      <c r="BL176" s="821"/>
      <c r="BM176" s="727"/>
      <c r="BN176" s="727"/>
      <c r="BO176" s="727"/>
      <c r="BP176" s="727"/>
      <c r="BQ176" s="727"/>
      <c r="BR176" s="821"/>
      <c r="BS176" s="727"/>
      <c r="BT176" s="727"/>
      <c r="BU176" s="727"/>
      <c r="BV176" s="591"/>
      <c r="BW176" s="224" t="str">
        <f t="shared" si="185"/>
        <v xml:space="preserve"> </v>
      </c>
      <c r="BX176" s="471">
        <f t="shared" si="186"/>
        <v>85</v>
      </c>
      <c r="BY176" s="117"/>
      <c r="BZ176" s="117"/>
      <c r="CA176" s="117"/>
      <c r="CB176" s="117"/>
      <c r="CC176" s="117"/>
      <c r="CD176" s="461"/>
      <c r="CE176" s="236"/>
      <c r="CF176" s="224" t="str">
        <f t="shared" si="175"/>
        <v xml:space="preserve"> </v>
      </c>
      <c r="CG176" s="116"/>
      <c r="CH176" s="117"/>
      <c r="CI176" s="117"/>
      <c r="CJ176" s="117"/>
      <c r="CK176" s="472"/>
      <c r="CL176" s="472"/>
      <c r="CM176" s="472"/>
      <c r="CN176" s="472"/>
      <c r="CO176" s="117"/>
      <c r="CP176" s="253"/>
      <c r="CQ176" s="120"/>
      <c r="CR176" s="224" t="str" cm="1">
        <f t="array" ref="CR176">IF(AND(SUM(COUNTIF(CG176:CM176,{"*不明*","*その他*"})+COUNTIF(CO176:CP176,{"*不明*","*その他*"}))&gt;0,CQ176=""),"その他・不明の場合,10)具体的内容、理由を記入",IF(OR(AND(CI176=CI$65,COUNTA(CJ176:CM176)&lt;4),AND(OR(CI176=CI$63,CI176=CI$64,CI176=CI$66,CI176=CI$67,CI176=CI$68,CI176=""),COUNTA(CJ176:CM176)&gt;0)),"3)介護保険認定済→要介護度、認知症自立度、寝たきり度、介護保険サービス記入",IF(OR(AND(OR(CM176=CM$63,CM176=CM$64),CN176=""),AND(OR(CM176=CM$65,CM176=CM$66),CN176&lt;&gt;"")),"7)介護保険サービス受けている/過去受けていた→具体的内容記入"," ")))</f>
        <v xml:space="preserve"> </v>
      </c>
      <c r="CS176" s="224" t="str">
        <f t="shared" si="176"/>
        <v xml:space="preserve"> </v>
      </c>
      <c r="CT176" s="116"/>
      <c r="CU176" s="253"/>
      <c r="CV176" s="117"/>
      <c r="CW176" s="117"/>
      <c r="CX176" s="253"/>
      <c r="CY176" s="117"/>
      <c r="CZ176" s="117"/>
      <c r="DA176" s="253"/>
      <c r="DB176" s="117"/>
      <c r="DC176" s="224" t="str">
        <f t="shared" si="177"/>
        <v xml:space="preserve"> </v>
      </c>
      <c r="DD176" s="224" t="str">
        <f t="shared" si="178"/>
        <v xml:space="preserve"> </v>
      </c>
      <c r="DE176" s="224" t="str">
        <f t="shared" si="187"/>
        <v xml:space="preserve"> </v>
      </c>
      <c r="DF176" s="121"/>
      <c r="DG176" s="114"/>
      <c r="DH176" s="704"/>
      <c r="DI176" s="119"/>
      <c r="DJ176" s="187"/>
      <c r="DK176" s="254"/>
      <c r="DL176" s="224" t="str">
        <f t="shared" si="188"/>
        <v xml:space="preserve"> </v>
      </c>
      <c r="DM176" s="224" t="str">
        <f t="shared" si="179"/>
        <v xml:space="preserve"> </v>
      </c>
      <c r="DN176" s="474"/>
      <c r="DO176" s="117"/>
      <c r="DP176" s="117"/>
      <c r="DQ176" s="117"/>
      <c r="DR176" s="117"/>
      <c r="DS176" s="117"/>
      <c r="DT176" s="254"/>
      <c r="DU176" s="476"/>
      <c r="DV176" s="224" t="str">
        <f t="shared" si="189"/>
        <v xml:space="preserve"> </v>
      </c>
      <c r="DW176" s="115"/>
      <c r="DX176" s="470"/>
      <c r="DY176" s="117"/>
      <c r="DZ176" s="704"/>
      <c r="EA176" s="224" t="str">
        <f t="shared" si="190"/>
        <v xml:space="preserve"> </v>
      </c>
      <c r="EB176" s="906"/>
      <c r="EC176" s="904"/>
      <c r="ED176" s="904"/>
      <c r="EE176" s="904"/>
      <c r="EF176" s="904"/>
      <c r="EG176" s="904"/>
      <c r="EH176" s="904"/>
      <c r="EI176" s="904"/>
      <c r="EJ176" s="904"/>
      <c r="EK176" s="905"/>
      <c r="EL176" s="80"/>
      <c r="EM176" s="224" t="str">
        <f t="shared" si="180"/>
        <v xml:space="preserve"> </v>
      </c>
      <c r="EN176" s="224" t="str">
        <f t="shared" si="181"/>
        <v xml:space="preserve"> </v>
      </c>
      <c r="EO176" s="115"/>
      <c r="EP176" s="1050"/>
      <c r="EQ176" s="253"/>
      <c r="ER176" s="117"/>
      <c r="ES176" s="1258">
        <f t="shared" si="171"/>
        <v>85</v>
      </c>
      <c r="ET176" s="224" t="str">
        <f t="shared" si="182"/>
        <v xml:space="preserve"> </v>
      </c>
      <c r="EU176" s="477" t="str">
        <f t="shared" si="183"/>
        <v/>
      </c>
      <c r="EV176" s="1334" t="str">
        <f t="shared" si="172"/>
        <v xml:space="preserve"> </v>
      </c>
      <c r="EW176" s="1332" t="str">
        <f t="shared" si="229"/>
        <v/>
      </c>
      <c r="EX176" s="1275" t="str">
        <f t="shared" si="211"/>
        <v/>
      </c>
      <c r="EY176" s="1275" t="str">
        <f t="shared" si="212"/>
        <v/>
      </c>
      <c r="EZ176" s="1275" t="str">
        <f t="shared" si="213"/>
        <v/>
      </c>
      <c r="FA176" s="1275" t="str">
        <f t="shared" si="214"/>
        <v/>
      </c>
      <c r="FB176" s="1275" t="str">
        <f t="shared" si="215"/>
        <v/>
      </c>
      <c r="FC176" s="1333" t="str">
        <f t="shared" si="216"/>
        <v/>
      </c>
      <c r="FE176" s="1234" t="str">
        <f t="shared" si="217"/>
        <v xml:space="preserve"> </v>
      </c>
      <c r="FF176" s="1234" t="str">
        <f t="shared" si="218"/>
        <v xml:space="preserve"> </v>
      </c>
      <c r="FG176" s="1234" t="str">
        <f t="shared" si="219"/>
        <v xml:space="preserve"> </v>
      </c>
      <c r="FH176" s="1234" t="str">
        <f t="shared" si="220"/>
        <v xml:space="preserve"> </v>
      </c>
      <c r="FI176" s="1234" t="str">
        <f t="shared" si="191"/>
        <v xml:space="preserve"> </v>
      </c>
      <c r="FJ176" s="1234" t="str">
        <f t="shared" si="221"/>
        <v xml:space="preserve"> </v>
      </c>
      <c r="FK176" s="1234">
        <f t="shared" si="192"/>
        <v>0</v>
      </c>
      <c r="FL176" s="1227"/>
      <c r="FM176" s="1234" t="str">
        <f t="shared" si="193"/>
        <v xml:space="preserve"> </v>
      </c>
      <c r="FN176" s="1234" t="str">
        <f t="shared" si="194"/>
        <v xml:space="preserve"> </v>
      </c>
      <c r="FO176" s="1234" t="str">
        <f t="shared" si="222"/>
        <v xml:space="preserve"> </v>
      </c>
      <c r="FP176" s="1234" t="str">
        <f t="shared" si="223"/>
        <v xml:space="preserve"> </v>
      </c>
      <c r="FQ176" s="1234" t="str">
        <f t="shared" si="195"/>
        <v xml:space="preserve"> </v>
      </c>
      <c r="FR176" s="1234" t="str">
        <f t="shared" si="224"/>
        <v xml:space="preserve"> </v>
      </c>
      <c r="FS176" s="1234">
        <f t="shared" si="230"/>
        <v>0</v>
      </c>
      <c r="FT176" s="1227"/>
      <c r="FU176" s="1234" t="str">
        <f t="shared" si="225"/>
        <v xml:space="preserve"> </v>
      </c>
      <c r="FV176" s="1234" t="str">
        <f t="shared" si="226"/>
        <v xml:space="preserve"> </v>
      </c>
      <c r="FW176" s="1234" t="str">
        <f t="shared" si="227"/>
        <v xml:space="preserve"> </v>
      </c>
      <c r="FX176" s="1234" t="str">
        <f t="shared" si="196"/>
        <v xml:space="preserve"> </v>
      </c>
      <c r="FY176" s="1234" t="str">
        <f t="shared" si="197"/>
        <v xml:space="preserve"> </v>
      </c>
      <c r="FZ176" s="1234" t="str">
        <f t="shared" si="228"/>
        <v xml:space="preserve"> </v>
      </c>
      <c r="GA176" s="1234">
        <f t="shared" si="198"/>
        <v>0</v>
      </c>
      <c r="GB176" s="1227"/>
      <c r="GC176" s="1234" t="str">
        <f t="shared" si="199"/>
        <v xml:space="preserve"> </v>
      </c>
      <c r="GD176" s="1234" t="str">
        <f t="shared" si="200"/>
        <v xml:space="preserve"> </v>
      </c>
      <c r="GE176" s="1234" t="str">
        <f t="shared" si="201"/>
        <v xml:space="preserve"> </v>
      </c>
      <c r="GF176" s="1234" t="str">
        <f t="shared" si="202"/>
        <v xml:space="preserve"> </v>
      </c>
      <c r="GG176" s="1234" t="str">
        <f t="shared" si="203"/>
        <v xml:space="preserve"> </v>
      </c>
      <c r="GH176" s="1234" t="str">
        <f t="shared" si="204"/>
        <v xml:space="preserve"> </v>
      </c>
      <c r="GI176" s="1234" t="str">
        <f t="shared" si="205"/>
        <v xml:space="preserve"> </v>
      </c>
      <c r="GJ176" s="1234" t="str">
        <f t="shared" si="206"/>
        <v xml:space="preserve"> </v>
      </c>
      <c r="GK176" s="1234" t="str">
        <f t="shared" si="207"/>
        <v xml:space="preserve"> </v>
      </c>
      <c r="GL176" s="1234" t="str">
        <f t="shared" si="208"/>
        <v xml:space="preserve"> </v>
      </c>
      <c r="GM176" s="1234" t="str">
        <f t="shared" si="209"/>
        <v xml:space="preserve"> </v>
      </c>
      <c r="GN176" s="1234">
        <f t="shared" si="210"/>
        <v>0</v>
      </c>
    </row>
    <row r="177" spans="1:196" s="100" customFormat="1" ht="27" customHeight="1" thickTop="1" thickBot="1">
      <c r="A177" s="1208">
        <f>【A票】【D票】!$D$10</f>
        <v>0</v>
      </c>
      <c r="B177" s="1212">
        <f>【A票】【D票】!$H$10</f>
        <v>0</v>
      </c>
      <c r="C177" s="1213" t="str">
        <f>【A票】【D票】!$K$10</f>
        <v xml:space="preserve"> </v>
      </c>
      <c r="D177" s="1214">
        <f t="shared" si="173"/>
        <v>86</v>
      </c>
      <c r="E177" s="914"/>
      <c r="F177" s="467"/>
      <c r="G177" s="469"/>
      <c r="H177" s="224" t="str">
        <f t="shared" si="170"/>
        <v xml:space="preserve"> </v>
      </c>
      <c r="I177" s="704"/>
      <c r="J177" s="117"/>
      <c r="K177" s="117"/>
      <c r="L177" s="117"/>
      <c r="M177" s="117"/>
      <c r="N177" s="117"/>
      <c r="O177" s="117"/>
      <c r="P177" s="117"/>
      <c r="Q177" s="117"/>
      <c r="R177" s="117"/>
      <c r="S177" s="117"/>
      <c r="T177" s="254"/>
      <c r="U177" s="646"/>
      <c r="V177" s="646"/>
      <c r="W177" s="114"/>
      <c r="X177" s="254"/>
      <c r="Y177" s="224" t="str">
        <f t="shared" si="174"/>
        <v xml:space="preserve"> </v>
      </c>
      <c r="Z177" s="579"/>
      <c r="AA177" s="704"/>
      <c r="AB177" s="119"/>
      <c r="AC177" s="224" t="str">
        <f t="shared" si="184"/>
        <v xml:space="preserve"> </v>
      </c>
      <c r="AD177" s="115"/>
      <c r="AE177" s="253"/>
      <c r="AF177" s="704"/>
      <c r="AG177" s="727"/>
      <c r="AH177" s="727"/>
      <c r="AI177" s="727"/>
      <c r="AJ177" s="727"/>
      <c r="AK177" s="591"/>
      <c r="AL177" s="727"/>
      <c r="AM177" s="727"/>
      <c r="AN177" s="727"/>
      <c r="AO177" s="727"/>
      <c r="AP177" s="727"/>
      <c r="AQ177" s="727"/>
      <c r="AR177" s="727"/>
      <c r="AS177" s="727"/>
      <c r="AT177" s="727"/>
      <c r="AU177" s="727"/>
      <c r="AV177" s="727"/>
      <c r="AW177" s="727"/>
      <c r="AX177" s="727"/>
      <c r="AY177" s="727"/>
      <c r="AZ177" s="727"/>
      <c r="BA177" s="727"/>
      <c r="BB177" s="727"/>
      <c r="BC177" s="821"/>
      <c r="BD177" s="727"/>
      <c r="BE177" s="727"/>
      <c r="BF177" s="727"/>
      <c r="BG177" s="727"/>
      <c r="BH177" s="727"/>
      <c r="BI177" s="727"/>
      <c r="BJ177" s="727"/>
      <c r="BK177" s="727"/>
      <c r="BL177" s="821"/>
      <c r="BM177" s="727"/>
      <c r="BN177" s="727"/>
      <c r="BO177" s="727"/>
      <c r="BP177" s="727"/>
      <c r="BQ177" s="727"/>
      <c r="BR177" s="821"/>
      <c r="BS177" s="727"/>
      <c r="BT177" s="727"/>
      <c r="BU177" s="727"/>
      <c r="BV177" s="591"/>
      <c r="BW177" s="224" t="str">
        <f t="shared" si="185"/>
        <v xml:space="preserve"> </v>
      </c>
      <c r="BX177" s="471">
        <f t="shared" si="186"/>
        <v>86</v>
      </c>
      <c r="BY177" s="117"/>
      <c r="BZ177" s="117"/>
      <c r="CA177" s="117"/>
      <c r="CB177" s="117"/>
      <c r="CC177" s="117"/>
      <c r="CD177" s="461"/>
      <c r="CE177" s="236"/>
      <c r="CF177" s="224" t="str">
        <f t="shared" si="175"/>
        <v xml:space="preserve"> </v>
      </c>
      <c r="CG177" s="116"/>
      <c r="CH177" s="117"/>
      <c r="CI177" s="117"/>
      <c r="CJ177" s="117"/>
      <c r="CK177" s="472"/>
      <c r="CL177" s="472"/>
      <c r="CM177" s="472"/>
      <c r="CN177" s="472"/>
      <c r="CO177" s="117"/>
      <c r="CP177" s="253"/>
      <c r="CQ177" s="120"/>
      <c r="CR177" s="224" t="str" cm="1">
        <f t="array" ref="CR177">IF(AND(SUM(COUNTIF(CG177:CM177,{"*不明*","*その他*"})+COUNTIF(CO177:CP177,{"*不明*","*その他*"}))&gt;0,CQ177=""),"その他・不明の場合,10)具体的内容、理由を記入",IF(OR(AND(CI177=CI$65,COUNTA(CJ177:CM177)&lt;4),AND(OR(CI177=CI$63,CI177=CI$64,CI177=CI$66,CI177=CI$67,CI177=CI$68,CI177=""),COUNTA(CJ177:CM177)&gt;0)),"3)介護保険認定済→要介護度、認知症自立度、寝たきり度、介護保険サービス記入",IF(OR(AND(OR(CM177=CM$63,CM177=CM$64),CN177=""),AND(OR(CM177=CM$65,CM177=CM$66),CN177&lt;&gt;"")),"7)介護保険サービス受けている/過去受けていた→具体的内容記入"," ")))</f>
        <v xml:space="preserve"> </v>
      </c>
      <c r="CS177" s="224" t="str">
        <f t="shared" si="176"/>
        <v xml:space="preserve"> </v>
      </c>
      <c r="CT177" s="116"/>
      <c r="CU177" s="253"/>
      <c r="CV177" s="117"/>
      <c r="CW177" s="117"/>
      <c r="CX177" s="253"/>
      <c r="CY177" s="117"/>
      <c r="CZ177" s="117"/>
      <c r="DA177" s="253"/>
      <c r="DB177" s="117"/>
      <c r="DC177" s="224" t="str">
        <f t="shared" si="177"/>
        <v xml:space="preserve"> </v>
      </c>
      <c r="DD177" s="224" t="str">
        <f t="shared" si="178"/>
        <v xml:space="preserve"> </v>
      </c>
      <c r="DE177" s="224" t="str">
        <f t="shared" si="187"/>
        <v xml:space="preserve"> </v>
      </c>
      <c r="DF177" s="121"/>
      <c r="DG177" s="114"/>
      <c r="DH177" s="704"/>
      <c r="DI177" s="119"/>
      <c r="DJ177" s="187"/>
      <c r="DK177" s="254"/>
      <c r="DL177" s="224" t="str">
        <f t="shared" si="188"/>
        <v xml:space="preserve"> </v>
      </c>
      <c r="DM177" s="224" t="str">
        <f t="shared" si="179"/>
        <v xml:space="preserve"> </v>
      </c>
      <c r="DN177" s="474"/>
      <c r="DO177" s="117"/>
      <c r="DP177" s="117"/>
      <c r="DQ177" s="117"/>
      <c r="DR177" s="117"/>
      <c r="DS177" s="117"/>
      <c r="DT177" s="254"/>
      <c r="DU177" s="476"/>
      <c r="DV177" s="224" t="str">
        <f t="shared" si="189"/>
        <v xml:space="preserve"> </v>
      </c>
      <c r="DW177" s="115"/>
      <c r="DX177" s="470"/>
      <c r="DY177" s="117"/>
      <c r="DZ177" s="704"/>
      <c r="EA177" s="224" t="str">
        <f t="shared" si="190"/>
        <v xml:space="preserve"> </v>
      </c>
      <c r="EB177" s="906"/>
      <c r="EC177" s="904"/>
      <c r="ED177" s="904"/>
      <c r="EE177" s="904"/>
      <c r="EF177" s="904"/>
      <c r="EG177" s="904"/>
      <c r="EH177" s="904"/>
      <c r="EI177" s="904"/>
      <c r="EJ177" s="904"/>
      <c r="EK177" s="905"/>
      <c r="EL177" s="80"/>
      <c r="EM177" s="224" t="str">
        <f t="shared" si="180"/>
        <v xml:space="preserve"> </v>
      </c>
      <c r="EN177" s="224" t="str">
        <f t="shared" si="181"/>
        <v xml:space="preserve"> </v>
      </c>
      <c r="EO177" s="115"/>
      <c r="EP177" s="1050"/>
      <c r="EQ177" s="253"/>
      <c r="ER177" s="117"/>
      <c r="ES177" s="1258">
        <f t="shared" si="171"/>
        <v>86</v>
      </c>
      <c r="ET177" s="224" t="str">
        <f t="shared" si="182"/>
        <v xml:space="preserve"> </v>
      </c>
      <c r="EU177" s="477" t="str">
        <f t="shared" si="183"/>
        <v/>
      </c>
      <c r="EV177" s="1334" t="str">
        <f t="shared" si="172"/>
        <v xml:space="preserve"> </v>
      </c>
      <c r="EW177" s="1332" t="str">
        <f t="shared" si="229"/>
        <v/>
      </c>
      <c r="EX177" s="1275" t="str">
        <f t="shared" si="211"/>
        <v/>
      </c>
      <c r="EY177" s="1275" t="str">
        <f t="shared" si="212"/>
        <v/>
      </c>
      <c r="EZ177" s="1275" t="str">
        <f t="shared" si="213"/>
        <v/>
      </c>
      <c r="FA177" s="1275" t="str">
        <f t="shared" si="214"/>
        <v/>
      </c>
      <c r="FB177" s="1275" t="str">
        <f t="shared" si="215"/>
        <v/>
      </c>
      <c r="FC177" s="1333" t="str">
        <f t="shared" si="216"/>
        <v/>
      </c>
      <c r="FE177" s="1234" t="str">
        <f t="shared" si="217"/>
        <v xml:space="preserve"> </v>
      </c>
      <c r="FF177" s="1234" t="str">
        <f t="shared" si="218"/>
        <v xml:space="preserve"> </v>
      </c>
      <c r="FG177" s="1234" t="str">
        <f t="shared" si="219"/>
        <v xml:space="preserve"> </v>
      </c>
      <c r="FH177" s="1234" t="str">
        <f t="shared" si="220"/>
        <v xml:space="preserve"> </v>
      </c>
      <c r="FI177" s="1234" t="str">
        <f t="shared" si="191"/>
        <v xml:space="preserve"> </v>
      </c>
      <c r="FJ177" s="1234" t="str">
        <f t="shared" si="221"/>
        <v xml:space="preserve"> </v>
      </c>
      <c r="FK177" s="1234">
        <f t="shared" si="192"/>
        <v>0</v>
      </c>
      <c r="FL177" s="1227"/>
      <c r="FM177" s="1234" t="str">
        <f t="shared" si="193"/>
        <v xml:space="preserve"> </v>
      </c>
      <c r="FN177" s="1234" t="str">
        <f t="shared" si="194"/>
        <v xml:space="preserve"> </v>
      </c>
      <c r="FO177" s="1234" t="str">
        <f t="shared" si="222"/>
        <v xml:space="preserve"> </v>
      </c>
      <c r="FP177" s="1234" t="str">
        <f t="shared" si="223"/>
        <v xml:space="preserve"> </v>
      </c>
      <c r="FQ177" s="1234" t="str">
        <f t="shared" si="195"/>
        <v xml:space="preserve"> </v>
      </c>
      <c r="FR177" s="1234" t="str">
        <f t="shared" si="224"/>
        <v xml:space="preserve"> </v>
      </c>
      <c r="FS177" s="1234">
        <f t="shared" si="230"/>
        <v>0</v>
      </c>
      <c r="FT177" s="1227"/>
      <c r="FU177" s="1234" t="str">
        <f t="shared" si="225"/>
        <v xml:space="preserve"> </v>
      </c>
      <c r="FV177" s="1234" t="str">
        <f t="shared" si="226"/>
        <v xml:space="preserve"> </v>
      </c>
      <c r="FW177" s="1234" t="str">
        <f t="shared" si="227"/>
        <v xml:space="preserve"> </v>
      </c>
      <c r="FX177" s="1234" t="str">
        <f t="shared" si="196"/>
        <v xml:space="preserve"> </v>
      </c>
      <c r="FY177" s="1234" t="str">
        <f t="shared" si="197"/>
        <v xml:space="preserve"> </v>
      </c>
      <c r="FZ177" s="1234" t="str">
        <f t="shared" si="228"/>
        <v xml:space="preserve"> </v>
      </c>
      <c r="GA177" s="1234">
        <f t="shared" si="198"/>
        <v>0</v>
      </c>
      <c r="GB177" s="1227"/>
      <c r="GC177" s="1234" t="str">
        <f t="shared" si="199"/>
        <v xml:space="preserve"> </v>
      </c>
      <c r="GD177" s="1234" t="str">
        <f t="shared" si="200"/>
        <v xml:space="preserve"> </v>
      </c>
      <c r="GE177" s="1234" t="str">
        <f t="shared" si="201"/>
        <v xml:space="preserve"> </v>
      </c>
      <c r="GF177" s="1234" t="str">
        <f t="shared" si="202"/>
        <v xml:space="preserve"> </v>
      </c>
      <c r="GG177" s="1234" t="str">
        <f t="shared" si="203"/>
        <v xml:space="preserve"> </v>
      </c>
      <c r="GH177" s="1234" t="str">
        <f t="shared" si="204"/>
        <v xml:space="preserve"> </v>
      </c>
      <c r="GI177" s="1234" t="str">
        <f t="shared" si="205"/>
        <v xml:space="preserve"> </v>
      </c>
      <c r="GJ177" s="1234" t="str">
        <f t="shared" si="206"/>
        <v xml:space="preserve"> </v>
      </c>
      <c r="GK177" s="1234" t="str">
        <f t="shared" si="207"/>
        <v xml:space="preserve"> </v>
      </c>
      <c r="GL177" s="1234" t="str">
        <f t="shared" si="208"/>
        <v xml:space="preserve"> </v>
      </c>
      <c r="GM177" s="1234" t="str">
        <f t="shared" si="209"/>
        <v xml:space="preserve"> </v>
      </c>
      <c r="GN177" s="1234">
        <f t="shared" si="210"/>
        <v>0</v>
      </c>
    </row>
    <row r="178" spans="1:196" s="100" customFormat="1" ht="27" customHeight="1" thickTop="1" thickBot="1">
      <c r="A178" s="1208">
        <f>【A票】【D票】!$D$10</f>
        <v>0</v>
      </c>
      <c r="B178" s="1212">
        <f>【A票】【D票】!$H$10</f>
        <v>0</v>
      </c>
      <c r="C178" s="1213" t="str">
        <f>【A票】【D票】!$K$10</f>
        <v xml:space="preserve"> </v>
      </c>
      <c r="D178" s="1214">
        <f t="shared" si="173"/>
        <v>87</v>
      </c>
      <c r="E178" s="914"/>
      <c r="F178" s="467"/>
      <c r="G178" s="469"/>
      <c r="H178" s="224" t="str">
        <f t="shared" si="170"/>
        <v xml:space="preserve"> </v>
      </c>
      <c r="I178" s="704"/>
      <c r="J178" s="117"/>
      <c r="K178" s="117"/>
      <c r="L178" s="117"/>
      <c r="M178" s="117"/>
      <c r="N178" s="117"/>
      <c r="O178" s="117"/>
      <c r="P178" s="117"/>
      <c r="Q178" s="117"/>
      <c r="R178" s="117"/>
      <c r="S178" s="117"/>
      <c r="T178" s="254"/>
      <c r="U178" s="646"/>
      <c r="V178" s="646"/>
      <c r="W178" s="114"/>
      <c r="X178" s="254"/>
      <c r="Y178" s="224" t="str">
        <f t="shared" si="174"/>
        <v xml:space="preserve"> </v>
      </c>
      <c r="Z178" s="579"/>
      <c r="AA178" s="704"/>
      <c r="AB178" s="119"/>
      <c r="AC178" s="224" t="str">
        <f t="shared" si="184"/>
        <v xml:space="preserve"> </v>
      </c>
      <c r="AD178" s="115"/>
      <c r="AE178" s="253"/>
      <c r="AF178" s="704"/>
      <c r="AG178" s="727"/>
      <c r="AH178" s="727"/>
      <c r="AI178" s="727"/>
      <c r="AJ178" s="727"/>
      <c r="AK178" s="591"/>
      <c r="AL178" s="727"/>
      <c r="AM178" s="727"/>
      <c r="AN178" s="727"/>
      <c r="AO178" s="727"/>
      <c r="AP178" s="727"/>
      <c r="AQ178" s="727"/>
      <c r="AR178" s="727"/>
      <c r="AS178" s="727"/>
      <c r="AT178" s="727"/>
      <c r="AU178" s="727"/>
      <c r="AV178" s="727"/>
      <c r="AW178" s="727"/>
      <c r="AX178" s="727"/>
      <c r="AY178" s="727"/>
      <c r="AZ178" s="727"/>
      <c r="BA178" s="727"/>
      <c r="BB178" s="727"/>
      <c r="BC178" s="821"/>
      <c r="BD178" s="727"/>
      <c r="BE178" s="727"/>
      <c r="BF178" s="727"/>
      <c r="BG178" s="727"/>
      <c r="BH178" s="727"/>
      <c r="BI178" s="727"/>
      <c r="BJ178" s="727"/>
      <c r="BK178" s="727"/>
      <c r="BL178" s="821"/>
      <c r="BM178" s="727"/>
      <c r="BN178" s="727"/>
      <c r="BO178" s="727"/>
      <c r="BP178" s="727"/>
      <c r="BQ178" s="727"/>
      <c r="BR178" s="821"/>
      <c r="BS178" s="727"/>
      <c r="BT178" s="727"/>
      <c r="BU178" s="727"/>
      <c r="BV178" s="591"/>
      <c r="BW178" s="224" t="str">
        <f t="shared" si="185"/>
        <v xml:space="preserve"> </v>
      </c>
      <c r="BX178" s="471">
        <f t="shared" si="186"/>
        <v>87</v>
      </c>
      <c r="BY178" s="117"/>
      <c r="BZ178" s="117"/>
      <c r="CA178" s="117"/>
      <c r="CB178" s="117"/>
      <c r="CC178" s="117"/>
      <c r="CD178" s="461"/>
      <c r="CE178" s="236"/>
      <c r="CF178" s="224" t="str">
        <f t="shared" si="175"/>
        <v xml:space="preserve"> </v>
      </c>
      <c r="CG178" s="116"/>
      <c r="CH178" s="117"/>
      <c r="CI178" s="117"/>
      <c r="CJ178" s="117"/>
      <c r="CK178" s="472"/>
      <c r="CL178" s="472"/>
      <c r="CM178" s="472"/>
      <c r="CN178" s="472"/>
      <c r="CO178" s="117"/>
      <c r="CP178" s="253"/>
      <c r="CQ178" s="120"/>
      <c r="CR178" s="224" t="str" cm="1">
        <f t="array" ref="CR178">IF(AND(SUM(COUNTIF(CG178:CM178,{"*不明*","*その他*"})+COUNTIF(CO178:CP178,{"*不明*","*その他*"}))&gt;0,CQ178=""),"その他・不明の場合,10)具体的内容、理由を記入",IF(OR(AND(CI178=CI$65,COUNTA(CJ178:CM178)&lt;4),AND(OR(CI178=CI$63,CI178=CI$64,CI178=CI$66,CI178=CI$67,CI178=CI$68,CI178=""),COUNTA(CJ178:CM178)&gt;0)),"3)介護保険認定済→要介護度、認知症自立度、寝たきり度、介護保険サービス記入",IF(OR(AND(OR(CM178=CM$63,CM178=CM$64),CN178=""),AND(OR(CM178=CM$65,CM178=CM$66),CN178&lt;&gt;"")),"7)介護保険サービス受けている/過去受けていた→具体的内容記入"," ")))</f>
        <v xml:space="preserve"> </v>
      </c>
      <c r="CS178" s="224" t="str">
        <f t="shared" si="176"/>
        <v xml:space="preserve"> </v>
      </c>
      <c r="CT178" s="116"/>
      <c r="CU178" s="253"/>
      <c r="CV178" s="117"/>
      <c r="CW178" s="117"/>
      <c r="CX178" s="253"/>
      <c r="CY178" s="117"/>
      <c r="CZ178" s="117"/>
      <c r="DA178" s="253"/>
      <c r="DB178" s="117"/>
      <c r="DC178" s="224" t="str">
        <f t="shared" si="177"/>
        <v xml:space="preserve"> </v>
      </c>
      <c r="DD178" s="224" t="str">
        <f t="shared" si="178"/>
        <v xml:space="preserve"> </v>
      </c>
      <c r="DE178" s="224" t="str">
        <f t="shared" si="187"/>
        <v xml:space="preserve"> </v>
      </c>
      <c r="DF178" s="121"/>
      <c r="DG178" s="114"/>
      <c r="DH178" s="704"/>
      <c r="DI178" s="119"/>
      <c r="DJ178" s="187"/>
      <c r="DK178" s="254"/>
      <c r="DL178" s="224" t="str">
        <f t="shared" si="188"/>
        <v xml:space="preserve"> </v>
      </c>
      <c r="DM178" s="224" t="str">
        <f t="shared" si="179"/>
        <v xml:space="preserve"> </v>
      </c>
      <c r="DN178" s="474"/>
      <c r="DO178" s="117"/>
      <c r="DP178" s="117"/>
      <c r="DQ178" s="117"/>
      <c r="DR178" s="117"/>
      <c r="DS178" s="117"/>
      <c r="DT178" s="254"/>
      <c r="DU178" s="476"/>
      <c r="DV178" s="224" t="str">
        <f t="shared" si="189"/>
        <v xml:space="preserve"> </v>
      </c>
      <c r="DW178" s="115"/>
      <c r="DX178" s="470"/>
      <c r="DY178" s="117"/>
      <c r="DZ178" s="704"/>
      <c r="EA178" s="224" t="str">
        <f t="shared" si="190"/>
        <v xml:space="preserve"> </v>
      </c>
      <c r="EB178" s="906"/>
      <c r="EC178" s="904"/>
      <c r="ED178" s="904"/>
      <c r="EE178" s="904"/>
      <c r="EF178" s="904"/>
      <c r="EG178" s="904"/>
      <c r="EH178" s="904"/>
      <c r="EI178" s="904"/>
      <c r="EJ178" s="904"/>
      <c r="EK178" s="905"/>
      <c r="EL178" s="80"/>
      <c r="EM178" s="224" t="str">
        <f t="shared" si="180"/>
        <v xml:space="preserve"> </v>
      </c>
      <c r="EN178" s="224" t="str">
        <f t="shared" si="181"/>
        <v xml:space="preserve"> </v>
      </c>
      <c r="EO178" s="115"/>
      <c r="EP178" s="1050"/>
      <c r="EQ178" s="253"/>
      <c r="ER178" s="117"/>
      <c r="ES178" s="1258">
        <f t="shared" si="171"/>
        <v>87</v>
      </c>
      <c r="ET178" s="224" t="str">
        <f t="shared" si="182"/>
        <v xml:space="preserve"> </v>
      </c>
      <c r="EU178" s="477" t="str">
        <f t="shared" si="183"/>
        <v/>
      </c>
      <c r="EV178" s="1334" t="str">
        <f t="shared" si="172"/>
        <v xml:space="preserve"> </v>
      </c>
      <c r="EW178" s="1332" t="str">
        <f t="shared" si="229"/>
        <v/>
      </c>
      <c r="EX178" s="1275" t="str">
        <f t="shared" si="211"/>
        <v/>
      </c>
      <c r="EY178" s="1275" t="str">
        <f t="shared" si="212"/>
        <v/>
      </c>
      <c r="EZ178" s="1275" t="str">
        <f t="shared" si="213"/>
        <v/>
      </c>
      <c r="FA178" s="1275" t="str">
        <f t="shared" si="214"/>
        <v/>
      </c>
      <c r="FB178" s="1275" t="str">
        <f t="shared" si="215"/>
        <v/>
      </c>
      <c r="FC178" s="1333" t="str">
        <f t="shared" si="216"/>
        <v/>
      </c>
      <c r="FE178" s="1234" t="str">
        <f t="shared" si="217"/>
        <v xml:space="preserve"> </v>
      </c>
      <c r="FF178" s="1234" t="str">
        <f t="shared" si="218"/>
        <v xml:space="preserve"> </v>
      </c>
      <c r="FG178" s="1234" t="str">
        <f t="shared" si="219"/>
        <v xml:space="preserve"> </v>
      </c>
      <c r="FH178" s="1234" t="str">
        <f t="shared" si="220"/>
        <v xml:space="preserve"> </v>
      </c>
      <c r="FI178" s="1234" t="str">
        <f t="shared" si="191"/>
        <v xml:space="preserve"> </v>
      </c>
      <c r="FJ178" s="1234" t="str">
        <f t="shared" si="221"/>
        <v xml:space="preserve"> </v>
      </c>
      <c r="FK178" s="1234">
        <f t="shared" si="192"/>
        <v>0</v>
      </c>
      <c r="FL178" s="1227"/>
      <c r="FM178" s="1234" t="str">
        <f t="shared" si="193"/>
        <v xml:space="preserve"> </v>
      </c>
      <c r="FN178" s="1234" t="str">
        <f t="shared" si="194"/>
        <v xml:space="preserve"> </v>
      </c>
      <c r="FO178" s="1234" t="str">
        <f t="shared" si="222"/>
        <v xml:space="preserve"> </v>
      </c>
      <c r="FP178" s="1234" t="str">
        <f t="shared" si="223"/>
        <v xml:space="preserve"> </v>
      </c>
      <c r="FQ178" s="1234" t="str">
        <f t="shared" si="195"/>
        <v xml:space="preserve"> </v>
      </c>
      <c r="FR178" s="1234" t="str">
        <f t="shared" si="224"/>
        <v xml:space="preserve"> </v>
      </c>
      <c r="FS178" s="1234">
        <f t="shared" si="230"/>
        <v>0</v>
      </c>
      <c r="FT178" s="1227"/>
      <c r="FU178" s="1234" t="str">
        <f t="shared" si="225"/>
        <v xml:space="preserve"> </v>
      </c>
      <c r="FV178" s="1234" t="str">
        <f t="shared" si="226"/>
        <v xml:space="preserve"> </v>
      </c>
      <c r="FW178" s="1234" t="str">
        <f t="shared" si="227"/>
        <v xml:space="preserve"> </v>
      </c>
      <c r="FX178" s="1234" t="str">
        <f t="shared" si="196"/>
        <v xml:space="preserve"> </v>
      </c>
      <c r="FY178" s="1234" t="str">
        <f t="shared" si="197"/>
        <v xml:space="preserve"> </v>
      </c>
      <c r="FZ178" s="1234" t="str">
        <f t="shared" si="228"/>
        <v xml:space="preserve"> </v>
      </c>
      <c r="GA178" s="1234">
        <f t="shared" si="198"/>
        <v>0</v>
      </c>
      <c r="GB178" s="1227"/>
      <c r="GC178" s="1234" t="str">
        <f t="shared" si="199"/>
        <v xml:space="preserve"> </v>
      </c>
      <c r="GD178" s="1234" t="str">
        <f t="shared" si="200"/>
        <v xml:space="preserve"> </v>
      </c>
      <c r="GE178" s="1234" t="str">
        <f t="shared" si="201"/>
        <v xml:space="preserve"> </v>
      </c>
      <c r="GF178" s="1234" t="str">
        <f t="shared" si="202"/>
        <v xml:space="preserve"> </v>
      </c>
      <c r="GG178" s="1234" t="str">
        <f t="shared" si="203"/>
        <v xml:space="preserve"> </v>
      </c>
      <c r="GH178" s="1234" t="str">
        <f t="shared" si="204"/>
        <v xml:space="preserve"> </v>
      </c>
      <c r="GI178" s="1234" t="str">
        <f t="shared" si="205"/>
        <v xml:space="preserve"> </v>
      </c>
      <c r="GJ178" s="1234" t="str">
        <f t="shared" si="206"/>
        <v xml:space="preserve"> </v>
      </c>
      <c r="GK178" s="1234" t="str">
        <f t="shared" si="207"/>
        <v xml:space="preserve"> </v>
      </c>
      <c r="GL178" s="1234" t="str">
        <f t="shared" si="208"/>
        <v xml:space="preserve"> </v>
      </c>
      <c r="GM178" s="1234" t="str">
        <f t="shared" si="209"/>
        <v xml:space="preserve"> </v>
      </c>
      <c r="GN178" s="1234">
        <f t="shared" si="210"/>
        <v>0</v>
      </c>
    </row>
    <row r="179" spans="1:196" s="100" customFormat="1" ht="27" customHeight="1" thickTop="1" thickBot="1">
      <c r="A179" s="1208">
        <f>【A票】【D票】!$D$10</f>
        <v>0</v>
      </c>
      <c r="B179" s="1212">
        <f>【A票】【D票】!$H$10</f>
        <v>0</v>
      </c>
      <c r="C179" s="1213" t="str">
        <f>【A票】【D票】!$K$10</f>
        <v xml:space="preserve"> </v>
      </c>
      <c r="D179" s="1214">
        <f t="shared" si="173"/>
        <v>88</v>
      </c>
      <c r="E179" s="914"/>
      <c r="F179" s="467"/>
      <c r="G179" s="469"/>
      <c r="H179" s="224" t="str">
        <f t="shared" si="170"/>
        <v xml:space="preserve"> </v>
      </c>
      <c r="I179" s="704"/>
      <c r="J179" s="117"/>
      <c r="K179" s="117"/>
      <c r="L179" s="117"/>
      <c r="M179" s="117"/>
      <c r="N179" s="117"/>
      <c r="O179" s="117"/>
      <c r="P179" s="117"/>
      <c r="Q179" s="117"/>
      <c r="R179" s="117"/>
      <c r="S179" s="117"/>
      <c r="T179" s="254"/>
      <c r="U179" s="646"/>
      <c r="V179" s="646"/>
      <c r="W179" s="114"/>
      <c r="X179" s="254"/>
      <c r="Y179" s="224" t="str">
        <f t="shared" si="174"/>
        <v xml:space="preserve"> </v>
      </c>
      <c r="Z179" s="579"/>
      <c r="AA179" s="704"/>
      <c r="AB179" s="119"/>
      <c r="AC179" s="224" t="str">
        <f t="shared" si="184"/>
        <v xml:space="preserve"> </v>
      </c>
      <c r="AD179" s="115"/>
      <c r="AE179" s="253"/>
      <c r="AF179" s="704"/>
      <c r="AG179" s="727"/>
      <c r="AH179" s="727"/>
      <c r="AI179" s="727"/>
      <c r="AJ179" s="727"/>
      <c r="AK179" s="591"/>
      <c r="AL179" s="727"/>
      <c r="AM179" s="727"/>
      <c r="AN179" s="727"/>
      <c r="AO179" s="727"/>
      <c r="AP179" s="727"/>
      <c r="AQ179" s="727"/>
      <c r="AR179" s="727"/>
      <c r="AS179" s="727"/>
      <c r="AT179" s="727"/>
      <c r="AU179" s="727"/>
      <c r="AV179" s="727"/>
      <c r="AW179" s="727"/>
      <c r="AX179" s="727"/>
      <c r="AY179" s="727"/>
      <c r="AZ179" s="727"/>
      <c r="BA179" s="727"/>
      <c r="BB179" s="727"/>
      <c r="BC179" s="821"/>
      <c r="BD179" s="727"/>
      <c r="BE179" s="727"/>
      <c r="BF179" s="727"/>
      <c r="BG179" s="727"/>
      <c r="BH179" s="727"/>
      <c r="BI179" s="727"/>
      <c r="BJ179" s="727"/>
      <c r="BK179" s="727"/>
      <c r="BL179" s="821"/>
      <c r="BM179" s="727"/>
      <c r="BN179" s="727"/>
      <c r="BO179" s="727"/>
      <c r="BP179" s="727"/>
      <c r="BQ179" s="727"/>
      <c r="BR179" s="821"/>
      <c r="BS179" s="727"/>
      <c r="BT179" s="727"/>
      <c r="BU179" s="727"/>
      <c r="BV179" s="591"/>
      <c r="BW179" s="224" t="str">
        <f t="shared" si="185"/>
        <v xml:space="preserve"> </v>
      </c>
      <c r="BX179" s="471">
        <f t="shared" si="186"/>
        <v>88</v>
      </c>
      <c r="BY179" s="117"/>
      <c r="BZ179" s="117"/>
      <c r="CA179" s="117"/>
      <c r="CB179" s="117"/>
      <c r="CC179" s="117"/>
      <c r="CD179" s="461"/>
      <c r="CE179" s="236"/>
      <c r="CF179" s="224" t="str">
        <f t="shared" si="175"/>
        <v xml:space="preserve"> </v>
      </c>
      <c r="CG179" s="116"/>
      <c r="CH179" s="117"/>
      <c r="CI179" s="117"/>
      <c r="CJ179" s="117"/>
      <c r="CK179" s="472"/>
      <c r="CL179" s="472"/>
      <c r="CM179" s="472"/>
      <c r="CN179" s="472"/>
      <c r="CO179" s="117"/>
      <c r="CP179" s="253"/>
      <c r="CQ179" s="120"/>
      <c r="CR179" s="224" t="str" cm="1">
        <f t="array" ref="CR179">IF(AND(SUM(COUNTIF(CG179:CM179,{"*不明*","*その他*"})+COUNTIF(CO179:CP179,{"*不明*","*その他*"}))&gt;0,CQ179=""),"その他・不明の場合,10)具体的内容、理由を記入",IF(OR(AND(CI179=CI$65,COUNTA(CJ179:CM179)&lt;4),AND(OR(CI179=CI$63,CI179=CI$64,CI179=CI$66,CI179=CI$67,CI179=CI$68,CI179=""),COUNTA(CJ179:CM179)&gt;0)),"3)介護保険認定済→要介護度、認知症自立度、寝たきり度、介護保険サービス記入",IF(OR(AND(OR(CM179=CM$63,CM179=CM$64),CN179=""),AND(OR(CM179=CM$65,CM179=CM$66),CN179&lt;&gt;"")),"7)介護保険サービス受けている/過去受けていた→具体的内容記入"," ")))</f>
        <v xml:space="preserve"> </v>
      </c>
      <c r="CS179" s="224" t="str">
        <f t="shared" si="176"/>
        <v xml:space="preserve"> </v>
      </c>
      <c r="CT179" s="116"/>
      <c r="CU179" s="253"/>
      <c r="CV179" s="117"/>
      <c r="CW179" s="117"/>
      <c r="CX179" s="253"/>
      <c r="CY179" s="117"/>
      <c r="CZ179" s="117"/>
      <c r="DA179" s="253"/>
      <c r="DB179" s="117"/>
      <c r="DC179" s="224" t="str">
        <f t="shared" si="177"/>
        <v xml:space="preserve"> </v>
      </c>
      <c r="DD179" s="224" t="str">
        <f t="shared" si="178"/>
        <v xml:space="preserve"> </v>
      </c>
      <c r="DE179" s="224" t="str">
        <f t="shared" si="187"/>
        <v xml:space="preserve"> </v>
      </c>
      <c r="DF179" s="121"/>
      <c r="DG179" s="114"/>
      <c r="DH179" s="704"/>
      <c r="DI179" s="119"/>
      <c r="DJ179" s="187"/>
      <c r="DK179" s="254"/>
      <c r="DL179" s="224" t="str">
        <f t="shared" si="188"/>
        <v xml:space="preserve"> </v>
      </c>
      <c r="DM179" s="224" t="str">
        <f t="shared" si="179"/>
        <v xml:space="preserve"> </v>
      </c>
      <c r="DN179" s="474"/>
      <c r="DO179" s="117"/>
      <c r="DP179" s="117"/>
      <c r="DQ179" s="117"/>
      <c r="DR179" s="117"/>
      <c r="DS179" s="117"/>
      <c r="DT179" s="254"/>
      <c r="DU179" s="476"/>
      <c r="DV179" s="224" t="str">
        <f t="shared" si="189"/>
        <v xml:space="preserve"> </v>
      </c>
      <c r="DW179" s="115"/>
      <c r="DX179" s="470"/>
      <c r="DY179" s="117"/>
      <c r="DZ179" s="704"/>
      <c r="EA179" s="224" t="str">
        <f t="shared" si="190"/>
        <v xml:space="preserve"> </v>
      </c>
      <c r="EB179" s="906"/>
      <c r="EC179" s="904"/>
      <c r="ED179" s="904"/>
      <c r="EE179" s="904"/>
      <c r="EF179" s="904"/>
      <c r="EG179" s="904"/>
      <c r="EH179" s="904"/>
      <c r="EI179" s="904"/>
      <c r="EJ179" s="904"/>
      <c r="EK179" s="905"/>
      <c r="EL179" s="80"/>
      <c r="EM179" s="224" t="str">
        <f t="shared" si="180"/>
        <v xml:space="preserve"> </v>
      </c>
      <c r="EN179" s="224" t="str">
        <f t="shared" si="181"/>
        <v xml:space="preserve"> </v>
      </c>
      <c r="EO179" s="115"/>
      <c r="EP179" s="1050"/>
      <c r="EQ179" s="253"/>
      <c r="ER179" s="117"/>
      <c r="ES179" s="1258">
        <f t="shared" si="171"/>
        <v>88</v>
      </c>
      <c r="ET179" s="224" t="str">
        <f t="shared" si="182"/>
        <v xml:space="preserve"> </v>
      </c>
      <c r="EU179" s="477" t="str">
        <f t="shared" si="183"/>
        <v/>
      </c>
      <c r="EV179" s="1334" t="str">
        <f t="shared" si="172"/>
        <v xml:space="preserve"> </v>
      </c>
      <c r="EW179" s="1332" t="str">
        <f t="shared" si="229"/>
        <v/>
      </c>
      <c r="EX179" s="1275" t="str">
        <f t="shared" si="211"/>
        <v/>
      </c>
      <c r="EY179" s="1275" t="str">
        <f t="shared" si="212"/>
        <v/>
      </c>
      <c r="EZ179" s="1275" t="str">
        <f t="shared" si="213"/>
        <v/>
      </c>
      <c r="FA179" s="1275" t="str">
        <f t="shared" si="214"/>
        <v/>
      </c>
      <c r="FB179" s="1275" t="str">
        <f t="shared" si="215"/>
        <v/>
      </c>
      <c r="FC179" s="1333" t="str">
        <f t="shared" si="216"/>
        <v/>
      </c>
      <c r="FE179" s="1234" t="str">
        <f t="shared" si="217"/>
        <v xml:space="preserve"> </v>
      </c>
      <c r="FF179" s="1234" t="str">
        <f t="shared" si="218"/>
        <v xml:space="preserve"> </v>
      </c>
      <c r="FG179" s="1234" t="str">
        <f t="shared" si="219"/>
        <v xml:space="preserve"> </v>
      </c>
      <c r="FH179" s="1234" t="str">
        <f t="shared" si="220"/>
        <v xml:space="preserve"> </v>
      </c>
      <c r="FI179" s="1234" t="str">
        <f t="shared" si="191"/>
        <v xml:space="preserve"> </v>
      </c>
      <c r="FJ179" s="1234" t="str">
        <f t="shared" si="221"/>
        <v xml:space="preserve"> </v>
      </c>
      <c r="FK179" s="1234">
        <f t="shared" si="192"/>
        <v>0</v>
      </c>
      <c r="FL179" s="1227"/>
      <c r="FM179" s="1234" t="str">
        <f t="shared" si="193"/>
        <v xml:space="preserve"> </v>
      </c>
      <c r="FN179" s="1234" t="str">
        <f t="shared" si="194"/>
        <v xml:space="preserve"> </v>
      </c>
      <c r="FO179" s="1234" t="str">
        <f t="shared" si="222"/>
        <v xml:space="preserve"> </v>
      </c>
      <c r="FP179" s="1234" t="str">
        <f t="shared" si="223"/>
        <v xml:space="preserve"> </v>
      </c>
      <c r="FQ179" s="1234" t="str">
        <f t="shared" si="195"/>
        <v xml:space="preserve"> </v>
      </c>
      <c r="FR179" s="1234" t="str">
        <f t="shared" si="224"/>
        <v xml:space="preserve"> </v>
      </c>
      <c r="FS179" s="1234">
        <f t="shared" si="230"/>
        <v>0</v>
      </c>
      <c r="FT179" s="1227"/>
      <c r="FU179" s="1234" t="str">
        <f t="shared" si="225"/>
        <v xml:space="preserve"> </v>
      </c>
      <c r="FV179" s="1234" t="str">
        <f t="shared" si="226"/>
        <v xml:space="preserve"> </v>
      </c>
      <c r="FW179" s="1234" t="str">
        <f t="shared" si="227"/>
        <v xml:space="preserve"> </v>
      </c>
      <c r="FX179" s="1234" t="str">
        <f t="shared" si="196"/>
        <v xml:space="preserve"> </v>
      </c>
      <c r="FY179" s="1234" t="str">
        <f t="shared" si="197"/>
        <v xml:space="preserve"> </v>
      </c>
      <c r="FZ179" s="1234" t="str">
        <f t="shared" si="228"/>
        <v xml:space="preserve"> </v>
      </c>
      <c r="GA179" s="1234">
        <f t="shared" si="198"/>
        <v>0</v>
      </c>
      <c r="GB179" s="1227"/>
      <c r="GC179" s="1234" t="str">
        <f t="shared" si="199"/>
        <v xml:space="preserve"> </v>
      </c>
      <c r="GD179" s="1234" t="str">
        <f t="shared" si="200"/>
        <v xml:space="preserve"> </v>
      </c>
      <c r="GE179" s="1234" t="str">
        <f t="shared" si="201"/>
        <v xml:space="preserve"> </v>
      </c>
      <c r="GF179" s="1234" t="str">
        <f t="shared" si="202"/>
        <v xml:space="preserve"> </v>
      </c>
      <c r="GG179" s="1234" t="str">
        <f t="shared" si="203"/>
        <v xml:space="preserve"> </v>
      </c>
      <c r="GH179" s="1234" t="str">
        <f t="shared" si="204"/>
        <v xml:space="preserve"> </v>
      </c>
      <c r="GI179" s="1234" t="str">
        <f t="shared" si="205"/>
        <v xml:space="preserve"> </v>
      </c>
      <c r="GJ179" s="1234" t="str">
        <f t="shared" si="206"/>
        <v xml:space="preserve"> </v>
      </c>
      <c r="GK179" s="1234" t="str">
        <f t="shared" si="207"/>
        <v xml:space="preserve"> </v>
      </c>
      <c r="GL179" s="1234" t="str">
        <f t="shared" si="208"/>
        <v xml:space="preserve"> </v>
      </c>
      <c r="GM179" s="1234" t="str">
        <f t="shared" si="209"/>
        <v xml:space="preserve"> </v>
      </c>
      <c r="GN179" s="1234">
        <f t="shared" si="210"/>
        <v>0</v>
      </c>
    </row>
    <row r="180" spans="1:196" s="100" customFormat="1" ht="27" customHeight="1" thickTop="1" thickBot="1">
      <c r="A180" s="1208">
        <f>【A票】【D票】!$D$10</f>
        <v>0</v>
      </c>
      <c r="B180" s="1212">
        <f>【A票】【D票】!$H$10</f>
        <v>0</v>
      </c>
      <c r="C180" s="1213" t="str">
        <f>【A票】【D票】!$K$10</f>
        <v xml:space="preserve"> </v>
      </c>
      <c r="D180" s="1214">
        <f t="shared" si="173"/>
        <v>89</v>
      </c>
      <c r="E180" s="914"/>
      <c r="F180" s="467"/>
      <c r="G180" s="469"/>
      <c r="H180" s="224" t="str">
        <f t="shared" si="170"/>
        <v xml:space="preserve"> </v>
      </c>
      <c r="I180" s="704"/>
      <c r="J180" s="117"/>
      <c r="K180" s="117"/>
      <c r="L180" s="117"/>
      <c r="M180" s="117"/>
      <c r="N180" s="117"/>
      <c r="O180" s="117"/>
      <c r="P180" s="117"/>
      <c r="Q180" s="117"/>
      <c r="R180" s="117"/>
      <c r="S180" s="117"/>
      <c r="T180" s="254"/>
      <c r="U180" s="646"/>
      <c r="V180" s="646"/>
      <c r="W180" s="114"/>
      <c r="X180" s="254"/>
      <c r="Y180" s="224" t="str">
        <f t="shared" si="174"/>
        <v xml:space="preserve"> </v>
      </c>
      <c r="Z180" s="579"/>
      <c r="AA180" s="704"/>
      <c r="AB180" s="119"/>
      <c r="AC180" s="224" t="str">
        <f t="shared" si="184"/>
        <v xml:space="preserve"> </v>
      </c>
      <c r="AD180" s="115"/>
      <c r="AE180" s="253"/>
      <c r="AF180" s="704"/>
      <c r="AG180" s="727"/>
      <c r="AH180" s="727"/>
      <c r="AI180" s="727"/>
      <c r="AJ180" s="727"/>
      <c r="AK180" s="591"/>
      <c r="AL180" s="727"/>
      <c r="AM180" s="727"/>
      <c r="AN180" s="727"/>
      <c r="AO180" s="727"/>
      <c r="AP180" s="727"/>
      <c r="AQ180" s="727"/>
      <c r="AR180" s="727"/>
      <c r="AS180" s="727"/>
      <c r="AT180" s="727"/>
      <c r="AU180" s="727"/>
      <c r="AV180" s="727"/>
      <c r="AW180" s="727"/>
      <c r="AX180" s="727"/>
      <c r="AY180" s="727"/>
      <c r="AZ180" s="727"/>
      <c r="BA180" s="727"/>
      <c r="BB180" s="727"/>
      <c r="BC180" s="821"/>
      <c r="BD180" s="727"/>
      <c r="BE180" s="727"/>
      <c r="BF180" s="727"/>
      <c r="BG180" s="727"/>
      <c r="BH180" s="727"/>
      <c r="BI180" s="727"/>
      <c r="BJ180" s="727"/>
      <c r="BK180" s="727"/>
      <c r="BL180" s="821"/>
      <c r="BM180" s="727"/>
      <c r="BN180" s="727"/>
      <c r="BO180" s="727"/>
      <c r="BP180" s="727"/>
      <c r="BQ180" s="727"/>
      <c r="BR180" s="821"/>
      <c r="BS180" s="727"/>
      <c r="BT180" s="727"/>
      <c r="BU180" s="727"/>
      <c r="BV180" s="591"/>
      <c r="BW180" s="224" t="str">
        <f t="shared" si="185"/>
        <v xml:space="preserve"> </v>
      </c>
      <c r="BX180" s="471">
        <f t="shared" si="186"/>
        <v>89</v>
      </c>
      <c r="BY180" s="117"/>
      <c r="BZ180" s="117"/>
      <c r="CA180" s="117"/>
      <c r="CB180" s="117"/>
      <c r="CC180" s="117"/>
      <c r="CD180" s="461"/>
      <c r="CE180" s="236"/>
      <c r="CF180" s="224" t="str">
        <f t="shared" si="175"/>
        <v xml:space="preserve"> </v>
      </c>
      <c r="CG180" s="116"/>
      <c r="CH180" s="117"/>
      <c r="CI180" s="117"/>
      <c r="CJ180" s="117"/>
      <c r="CK180" s="472"/>
      <c r="CL180" s="472"/>
      <c r="CM180" s="472"/>
      <c r="CN180" s="472"/>
      <c r="CO180" s="117"/>
      <c r="CP180" s="253"/>
      <c r="CQ180" s="120"/>
      <c r="CR180" s="224" t="str" cm="1">
        <f t="array" ref="CR180">IF(AND(SUM(COUNTIF(CG180:CM180,{"*不明*","*その他*"})+COUNTIF(CO180:CP180,{"*不明*","*その他*"}))&gt;0,CQ180=""),"その他・不明の場合,10)具体的内容、理由を記入",IF(OR(AND(CI180=CI$65,COUNTA(CJ180:CM180)&lt;4),AND(OR(CI180=CI$63,CI180=CI$64,CI180=CI$66,CI180=CI$67,CI180=CI$68,CI180=""),COUNTA(CJ180:CM180)&gt;0)),"3)介護保険認定済→要介護度、認知症自立度、寝たきり度、介護保険サービス記入",IF(OR(AND(OR(CM180=CM$63,CM180=CM$64),CN180=""),AND(OR(CM180=CM$65,CM180=CM$66),CN180&lt;&gt;"")),"7)介護保険サービス受けている/過去受けていた→具体的内容記入"," ")))</f>
        <v xml:space="preserve"> </v>
      </c>
      <c r="CS180" s="224" t="str">
        <f t="shared" si="176"/>
        <v xml:space="preserve"> </v>
      </c>
      <c r="CT180" s="116"/>
      <c r="CU180" s="253"/>
      <c r="CV180" s="117"/>
      <c r="CW180" s="117"/>
      <c r="CX180" s="253"/>
      <c r="CY180" s="117"/>
      <c r="CZ180" s="117"/>
      <c r="DA180" s="253"/>
      <c r="DB180" s="117"/>
      <c r="DC180" s="224" t="str">
        <f t="shared" si="177"/>
        <v xml:space="preserve"> </v>
      </c>
      <c r="DD180" s="224" t="str">
        <f t="shared" si="178"/>
        <v xml:space="preserve"> </v>
      </c>
      <c r="DE180" s="224" t="str">
        <f t="shared" si="187"/>
        <v xml:space="preserve"> </v>
      </c>
      <c r="DF180" s="121"/>
      <c r="DG180" s="114"/>
      <c r="DH180" s="704"/>
      <c r="DI180" s="119"/>
      <c r="DJ180" s="187"/>
      <c r="DK180" s="254"/>
      <c r="DL180" s="224" t="str">
        <f t="shared" si="188"/>
        <v xml:space="preserve"> </v>
      </c>
      <c r="DM180" s="224" t="str">
        <f t="shared" si="179"/>
        <v xml:space="preserve"> </v>
      </c>
      <c r="DN180" s="474"/>
      <c r="DO180" s="117"/>
      <c r="DP180" s="117"/>
      <c r="DQ180" s="117"/>
      <c r="DR180" s="117"/>
      <c r="DS180" s="117"/>
      <c r="DT180" s="254"/>
      <c r="DU180" s="476"/>
      <c r="DV180" s="224" t="str">
        <f t="shared" si="189"/>
        <v xml:space="preserve"> </v>
      </c>
      <c r="DW180" s="115"/>
      <c r="DX180" s="470"/>
      <c r="DY180" s="117"/>
      <c r="DZ180" s="704"/>
      <c r="EA180" s="224" t="str">
        <f t="shared" si="190"/>
        <v xml:space="preserve"> </v>
      </c>
      <c r="EB180" s="906"/>
      <c r="EC180" s="904"/>
      <c r="ED180" s="904"/>
      <c r="EE180" s="904"/>
      <c r="EF180" s="904"/>
      <c r="EG180" s="904"/>
      <c r="EH180" s="904"/>
      <c r="EI180" s="904"/>
      <c r="EJ180" s="904"/>
      <c r="EK180" s="905"/>
      <c r="EL180" s="80"/>
      <c r="EM180" s="224" t="str">
        <f t="shared" si="180"/>
        <v xml:space="preserve"> </v>
      </c>
      <c r="EN180" s="224" t="str">
        <f t="shared" si="181"/>
        <v xml:space="preserve"> </v>
      </c>
      <c r="EO180" s="115"/>
      <c r="EP180" s="1050"/>
      <c r="EQ180" s="253"/>
      <c r="ER180" s="117"/>
      <c r="ES180" s="1258">
        <f t="shared" si="171"/>
        <v>89</v>
      </c>
      <c r="ET180" s="224" t="str">
        <f t="shared" si="182"/>
        <v xml:space="preserve"> </v>
      </c>
      <c r="EU180" s="477" t="str">
        <f t="shared" si="183"/>
        <v/>
      </c>
      <c r="EV180" s="1334" t="str">
        <f t="shared" si="172"/>
        <v xml:space="preserve"> </v>
      </c>
      <c r="EW180" s="1332" t="str">
        <f t="shared" si="229"/>
        <v/>
      </c>
      <c r="EX180" s="1275" t="str">
        <f t="shared" si="211"/>
        <v/>
      </c>
      <c r="EY180" s="1275" t="str">
        <f t="shared" si="212"/>
        <v/>
      </c>
      <c r="EZ180" s="1275" t="str">
        <f t="shared" si="213"/>
        <v/>
      </c>
      <c r="FA180" s="1275" t="str">
        <f t="shared" si="214"/>
        <v/>
      </c>
      <c r="FB180" s="1275" t="str">
        <f t="shared" si="215"/>
        <v/>
      </c>
      <c r="FC180" s="1333" t="str">
        <f t="shared" si="216"/>
        <v/>
      </c>
      <c r="FE180" s="1234" t="str">
        <f t="shared" si="217"/>
        <v xml:space="preserve"> </v>
      </c>
      <c r="FF180" s="1234" t="str">
        <f t="shared" si="218"/>
        <v xml:space="preserve"> </v>
      </c>
      <c r="FG180" s="1234" t="str">
        <f t="shared" si="219"/>
        <v xml:space="preserve"> </v>
      </c>
      <c r="FH180" s="1234" t="str">
        <f t="shared" si="220"/>
        <v xml:space="preserve"> </v>
      </c>
      <c r="FI180" s="1234" t="str">
        <f t="shared" si="191"/>
        <v xml:space="preserve"> </v>
      </c>
      <c r="FJ180" s="1234" t="str">
        <f t="shared" si="221"/>
        <v xml:space="preserve"> </v>
      </c>
      <c r="FK180" s="1234">
        <f t="shared" si="192"/>
        <v>0</v>
      </c>
      <c r="FL180" s="1227"/>
      <c r="FM180" s="1234" t="str">
        <f t="shared" si="193"/>
        <v xml:space="preserve"> </v>
      </c>
      <c r="FN180" s="1234" t="str">
        <f t="shared" si="194"/>
        <v xml:space="preserve"> </v>
      </c>
      <c r="FO180" s="1234" t="str">
        <f t="shared" si="222"/>
        <v xml:space="preserve"> </v>
      </c>
      <c r="FP180" s="1234" t="str">
        <f t="shared" si="223"/>
        <v xml:space="preserve"> </v>
      </c>
      <c r="FQ180" s="1234" t="str">
        <f t="shared" si="195"/>
        <v xml:space="preserve"> </v>
      </c>
      <c r="FR180" s="1234" t="str">
        <f t="shared" si="224"/>
        <v xml:space="preserve"> </v>
      </c>
      <c r="FS180" s="1234">
        <f t="shared" si="230"/>
        <v>0</v>
      </c>
      <c r="FT180" s="1227"/>
      <c r="FU180" s="1234" t="str">
        <f t="shared" si="225"/>
        <v xml:space="preserve"> </v>
      </c>
      <c r="FV180" s="1234" t="str">
        <f t="shared" si="226"/>
        <v xml:space="preserve"> </v>
      </c>
      <c r="FW180" s="1234" t="str">
        <f t="shared" si="227"/>
        <v xml:space="preserve"> </v>
      </c>
      <c r="FX180" s="1234" t="str">
        <f t="shared" si="196"/>
        <v xml:space="preserve"> </v>
      </c>
      <c r="FY180" s="1234" t="str">
        <f t="shared" si="197"/>
        <v xml:space="preserve"> </v>
      </c>
      <c r="FZ180" s="1234" t="str">
        <f t="shared" si="228"/>
        <v xml:space="preserve"> </v>
      </c>
      <c r="GA180" s="1234">
        <f t="shared" si="198"/>
        <v>0</v>
      </c>
      <c r="GB180" s="1227"/>
      <c r="GC180" s="1234" t="str">
        <f t="shared" si="199"/>
        <v xml:space="preserve"> </v>
      </c>
      <c r="GD180" s="1234" t="str">
        <f t="shared" si="200"/>
        <v xml:space="preserve"> </v>
      </c>
      <c r="GE180" s="1234" t="str">
        <f t="shared" si="201"/>
        <v xml:space="preserve"> </v>
      </c>
      <c r="GF180" s="1234" t="str">
        <f t="shared" si="202"/>
        <v xml:space="preserve"> </v>
      </c>
      <c r="GG180" s="1234" t="str">
        <f t="shared" si="203"/>
        <v xml:space="preserve"> </v>
      </c>
      <c r="GH180" s="1234" t="str">
        <f t="shared" si="204"/>
        <v xml:space="preserve"> </v>
      </c>
      <c r="GI180" s="1234" t="str">
        <f t="shared" si="205"/>
        <v xml:space="preserve"> </v>
      </c>
      <c r="GJ180" s="1234" t="str">
        <f t="shared" si="206"/>
        <v xml:space="preserve"> </v>
      </c>
      <c r="GK180" s="1234" t="str">
        <f t="shared" si="207"/>
        <v xml:space="preserve"> </v>
      </c>
      <c r="GL180" s="1234" t="str">
        <f t="shared" si="208"/>
        <v xml:space="preserve"> </v>
      </c>
      <c r="GM180" s="1234" t="str">
        <f t="shared" si="209"/>
        <v xml:space="preserve"> </v>
      </c>
      <c r="GN180" s="1234">
        <f t="shared" si="210"/>
        <v>0</v>
      </c>
    </row>
    <row r="181" spans="1:196" s="100" customFormat="1" ht="27" customHeight="1" thickTop="1" thickBot="1">
      <c r="A181" s="1208">
        <f>【A票】【D票】!$D$10</f>
        <v>0</v>
      </c>
      <c r="B181" s="1212">
        <f>【A票】【D票】!$H$10</f>
        <v>0</v>
      </c>
      <c r="C181" s="1213" t="str">
        <f>【A票】【D票】!$K$10</f>
        <v xml:space="preserve"> </v>
      </c>
      <c r="D181" s="1214">
        <f t="shared" si="173"/>
        <v>90</v>
      </c>
      <c r="E181" s="914"/>
      <c r="F181" s="467"/>
      <c r="G181" s="469"/>
      <c r="H181" s="224" t="str">
        <f t="shared" si="170"/>
        <v xml:space="preserve"> </v>
      </c>
      <c r="I181" s="704"/>
      <c r="J181" s="117"/>
      <c r="K181" s="117"/>
      <c r="L181" s="117"/>
      <c r="M181" s="117"/>
      <c r="N181" s="117"/>
      <c r="O181" s="117"/>
      <c r="P181" s="117"/>
      <c r="Q181" s="117"/>
      <c r="R181" s="117"/>
      <c r="S181" s="117"/>
      <c r="T181" s="254"/>
      <c r="U181" s="646"/>
      <c r="V181" s="646"/>
      <c r="W181" s="114"/>
      <c r="X181" s="254"/>
      <c r="Y181" s="224" t="str">
        <f t="shared" si="174"/>
        <v xml:space="preserve"> </v>
      </c>
      <c r="Z181" s="579"/>
      <c r="AA181" s="704"/>
      <c r="AB181" s="119"/>
      <c r="AC181" s="224" t="str">
        <f t="shared" si="184"/>
        <v xml:space="preserve"> </v>
      </c>
      <c r="AD181" s="115"/>
      <c r="AE181" s="253"/>
      <c r="AF181" s="704"/>
      <c r="AG181" s="727"/>
      <c r="AH181" s="727"/>
      <c r="AI181" s="727"/>
      <c r="AJ181" s="727"/>
      <c r="AK181" s="591"/>
      <c r="AL181" s="727"/>
      <c r="AM181" s="727"/>
      <c r="AN181" s="727"/>
      <c r="AO181" s="727"/>
      <c r="AP181" s="727"/>
      <c r="AQ181" s="727"/>
      <c r="AR181" s="727"/>
      <c r="AS181" s="727"/>
      <c r="AT181" s="727"/>
      <c r="AU181" s="727"/>
      <c r="AV181" s="727"/>
      <c r="AW181" s="727"/>
      <c r="AX181" s="727"/>
      <c r="AY181" s="727"/>
      <c r="AZ181" s="727"/>
      <c r="BA181" s="727"/>
      <c r="BB181" s="727"/>
      <c r="BC181" s="821"/>
      <c r="BD181" s="727"/>
      <c r="BE181" s="727"/>
      <c r="BF181" s="727"/>
      <c r="BG181" s="727"/>
      <c r="BH181" s="727"/>
      <c r="BI181" s="727"/>
      <c r="BJ181" s="727"/>
      <c r="BK181" s="727"/>
      <c r="BL181" s="821"/>
      <c r="BM181" s="727"/>
      <c r="BN181" s="727"/>
      <c r="BO181" s="727"/>
      <c r="BP181" s="727"/>
      <c r="BQ181" s="727"/>
      <c r="BR181" s="821"/>
      <c r="BS181" s="727"/>
      <c r="BT181" s="727"/>
      <c r="BU181" s="727"/>
      <c r="BV181" s="591"/>
      <c r="BW181" s="224" t="str">
        <f t="shared" si="185"/>
        <v xml:space="preserve"> </v>
      </c>
      <c r="BX181" s="471">
        <f t="shared" si="186"/>
        <v>90</v>
      </c>
      <c r="BY181" s="117"/>
      <c r="BZ181" s="117"/>
      <c r="CA181" s="117"/>
      <c r="CB181" s="117"/>
      <c r="CC181" s="117"/>
      <c r="CD181" s="461"/>
      <c r="CE181" s="236"/>
      <c r="CF181" s="224" t="str">
        <f t="shared" si="175"/>
        <v xml:space="preserve"> </v>
      </c>
      <c r="CG181" s="116"/>
      <c r="CH181" s="117"/>
      <c r="CI181" s="117"/>
      <c r="CJ181" s="117"/>
      <c r="CK181" s="472"/>
      <c r="CL181" s="472"/>
      <c r="CM181" s="472"/>
      <c r="CN181" s="472"/>
      <c r="CO181" s="117"/>
      <c r="CP181" s="253"/>
      <c r="CQ181" s="120"/>
      <c r="CR181" s="224" t="str" cm="1">
        <f t="array" ref="CR181">IF(AND(SUM(COUNTIF(CG181:CM181,{"*不明*","*その他*"})+COUNTIF(CO181:CP181,{"*不明*","*その他*"}))&gt;0,CQ181=""),"その他・不明の場合,10)具体的内容、理由を記入",IF(OR(AND(CI181=CI$65,COUNTA(CJ181:CM181)&lt;4),AND(OR(CI181=CI$63,CI181=CI$64,CI181=CI$66,CI181=CI$67,CI181=CI$68,CI181=""),COUNTA(CJ181:CM181)&gt;0)),"3)介護保険認定済→要介護度、認知症自立度、寝たきり度、介護保険サービス記入",IF(OR(AND(OR(CM181=CM$63,CM181=CM$64),CN181=""),AND(OR(CM181=CM$65,CM181=CM$66),CN181&lt;&gt;"")),"7)介護保険サービス受けている/過去受けていた→具体的内容記入"," ")))</f>
        <v xml:space="preserve"> </v>
      </c>
      <c r="CS181" s="224" t="str">
        <f t="shared" si="176"/>
        <v xml:space="preserve"> </v>
      </c>
      <c r="CT181" s="116"/>
      <c r="CU181" s="253"/>
      <c r="CV181" s="117"/>
      <c r="CW181" s="117"/>
      <c r="CX181" s="253"/>
      <c r="CY181" s="117"/>
      <c r="CZ181" s="117"/>
      <c r="DA181" s="253"/>
      <c r="DB181" s="117"/>
      <c r="DC181" s="224" t="str">
        <f t="shared" si="177"/>
        <v xml:space="preserve"> </v>
      </c>
      <c r="DD181" s="224" t="str">
        <f t="shared" si="178"/>
        <v xml:space="preserve"> </v>
      </c>
      <c r="DE181" s="224" t="str">
        <f t="shared" si="187"/>
        <v xml:space="preserve"> </v>
      </c>
      <c r="DF181" s="121"/>
      <c r="DG181" s="114"/>
      <c r="DH181" s="704"/>
      <c r="DI181" s="119"/>
      <c r="DJ181" s="187"/>
      <c r="DK181" s="254"/>
      <c r="DL181" s="224" t="str">
        <f t="shared" si="188"/>
        <v xml:space="preserve"> </v>
      </c>
      <c r="DM181" s="224" t="str">
        <f t="shared" si="179"/>
        <v xml:space="preserve"> </v>
      </c>
      <c r="DN181" s="474"/>
      <c r="DO181" s="117"/>
      <c r="DP181" s="117"/>
      <c r="DQ181" s="117"/>
      <c r="DR181" s="117"/>
      <c r="DS181" s="117"/>
      <c r="DT181" s="254"/>
      <c r="DU181" s="476"/>
      <c r="DV181" s="224" t="str">
        <f t="shared" si="189"/>
        <v xml:space="preserve"> </v>
      </c>
      <c r="DW181" s="115"/>
      <c r="DX181" s="470"/>
      <c r="DY181" s="117"/>
      <c r="DZ181" s="704"/>
      <c r="EA181" s="224" t="str">
        <f t="shared" si="190"/>
        <v xml:space="preserve"> </v>
      </c>
      <c r="EB181" s="906"/>
      <c r="EC181" s="904"/>
      <c r="ED181" s="904"/>
      <c r="EE181" s="904"/>
      <c r="EF181" s="904"/>
      <c r="EG181" s="904"/>
      <c r="EH181" s="904"/>
      <c r="EI181" s="904"/>
      <c r="EJ181" s="904"/>
      <c r="EK181" s="905"/>
      <c r="EL181" s="80"/>
      <c r="EM181" s="224" t="str">
        <f t="shared" si="180"/>
        <v xml:space="preserve"> </v>
      </c>
      <c r="EN181" s="224" t="str">
        <f t="shared" si="181"/>
        <v xml:space="preserve"> </v>
      </c>
      <c r="EO181" s="115"/>
      <c r="EP181" s="1050"/>
      <c r="EQ181" s="253"/>
      <c r="ER181" s="117"/>
      <c r="ES181" s="1258">
        <f t="shared" si="171"/>
        <v>90</v>
      </c>
      <c r="ET181" s="224" t="str">
        <f t="shared" si="182"/>
        <v xml:space="preserve"> </v>
      </c>
      <c r="EU181" s="477" t="str">
        <f t="shared" si="183"/>
        <v/>
      </c>
      <c r="EV181" s="1334" t="str">
        <f t="shared" si="172"/>
        <v xml:space="preserve"> </v>
      </c>
      <c r="EW181" s="1332" t="str">
        <f t="shared" si="229"/>
        <v/>
      </c>
      <c r="EX181" s="1275" t="str">
        <f t="shared" si="211"/>
        <v/>
      </c>
      <c r="EY181" s="1275" t="str">
        <f t="shared" si="212"/>
        <v/>
      </c>
      <c r="EZ181" s="1275" t="str">
        <f t="shared" si="213"/>
        <v/>
      </c>
      <c r="FA181" s="1275" t="str">
        <f t="shared" si="214"/>
        <v/>
      </c>
      <c r="FB181" s="1275" t="str">
        <f t="shared" si="215"/>
        <v/>
      </c>
      <c r="FC181" s="1333" t="str">
        <f t="shared" si="216"/>
        <v/>
      </c>
      <c r="FE181" s="1234" t="str">
        <f t="shared" si="217"/>
        <v xml:space="preserve"> </v>
      </c>
      <c r="FF181" s="1234" t="str">
        <f t="shared" si="218"/>
        <v xml:space="preserve"> </v>
      </c>
      <c r="FG181" s="1234" t="str">
        <f t="shared" si="219"/>
        <v xml:space="preserve"> </v>
      </c>
      <c r="FH181" s="1234" t="str">
        <f t="shared" si="220"/>
        <v xml:space="preserve"> </v>
      </c>
      <c r="FI181" s="1234" t="str">
        <f t="shared" si="191"/>
        <v xml:space="preserve"> </v>
      </c>
      <c r="FJ181" s="1234" t="str">
        <f t="shared" si="221"/>
        <v xml:space="preserve"> </v>
      </c>
      <c r="FK181" s="1234">
        <f t="shared" si="192"/>
        <v>0</v>
      </c>
      <c r="FL181" s="1227"/>
      <c r="FM181" s="1234" t="str">
        <f t="shared" si="193"/>
        <v xml:space="preserve"> </v>
      </c>
      <c r="FN181" s="1234" t="str">
        <f t="shared" si="194"/>
        <v xml:space="preserve"> </v>
      </c>
      <c r="FO181" s="1234" t="str">
        <f t="shared" si="222"/>
        <v xml:space="preserve"> </v>
      </c>
      <c r="FP181" s="1234" t="str">
        <f t="shared" si="223"/>
        <v xml:space="preserve"> </v>
      </c>
      <c r="FQ181" s="1234" t="str">
        <f t="shared" si="195"/>
        <v xml:space="preserve"> </v>
      </c>
      <c r="FR181" s="1234" t="str">
        <f t="shared" si="224"/>
        <v xml:space="preserve"> </v>
      </c>
      <c r="FS181" s="1234">
        <f t="shared" si="230"/>
        <v>0</v>
      </c>
      <c r="FT181" s="1227"/>
      <c r="FU181" s="1234" t="str">
        <f t="shared" si="225"/>
        <v xml:space="preserve"> </v>
      </c>
      <c r="FV181" s="1234" t="str">
        <f t="shared" si="226"/>
        <v xml:space="preserve"> </v>
      </c>
      <c r="FW181" s="1234" t="str">
        <f t="shared" si="227"/>
        <v xml:space="preserve"> </v>
      </c>
      <c r="FX181" s="1234" t="str">
        <f t="shared" si="196"/>
        <v xml:space="preserve"> </v>
      </c>
      <c r="FY181" s="1234" t="str">
        <f t="shared" si="197"/>
        <v xml:space="preserve"> </v>
      </c>
      <c r="FZ181" s="1234" t="str">
        <f t="shared" si="228"/>
        <v xml:space="preserve"> </v>
      </c>
      <c r="GA181" s="1234">
        <f t="shared" si="198"/>
        <v>0</v>
      </c>
      <c r="GB181" s="1227"/>
      <c r="GC181" s="1234" t="str">
        <f t="shared" si="199"/>
        <v xml:space="preserve"> </v>
      </c>
      <c r="GD181" s="1234" t="str">
        <f t="shared" si="200"/>
        <v xml:space="preserve"> </v>
      </c>
      <c r="GE181" s="1234" t="str">
        <f t="shared" si="201"/>
        <v xml:space="preserve"> </v>
      </c>
      <c r="GF181" s="1234" t="str">
        <f t="shared" si="202"/>
        <v xml:space="preserve"> </v>
      </c>
      <c r="GG181" s="1234" t="str">
        <f t="shared" si="203"/>
        <v xml:space="preserve"> </v>
      </c>
      <c r="GH181" s="1234" t="str">
        <f t="shared" si="204"/>
        <v xml:space="preserve"> </v>
      </c>
      <c r="GI181" s="1234" t="str">
        <f t="shared" si="205"/>
        <v xml:space="preserve"> </v>
      </c>
      <c r="GJ181" s="1234" t="str">
        <f t="shared" si="206"/>
        <v xml:space="preserve"> </v>
      </c>
      <c r="GK181" s="1234" t="str">
        <f t="shared" si="207"/>
        <v xml:space="preserve"> </v>
      </c>
      <c r="GL181" s="1234" t="str">
        <f t="shared" si="208"/>
        <v xml:space="preserve"> </v>
      </c>
      <c r="GM181" s="1234" t="str">
        <f t="shared" si="209"/>
        <v xml:space="preserve"> </v>
      </c>
      <c r="GN181" s="1234">
        <f t="shared" si="210"/>
        <v>0</v>
      </c>
    </row>
    <row r="182" spans="1:196" s="100" customFormat="1" ht="27" customHeight="1" thickTop="1" thickBot="1">
      <c r="A182" s="1208">
        <f>【A票】【D票】!$D$10</f>
        <v>0</v>
      </c>
      <c r="B182" s="1212">
        <f>【A票】【D票】!$H$10</f>
        <v>0</v>
      </c>
      <c r="C182" s="1213" t="str">
        <f>【A票】【D票】!$K$10</f>
        <v xml:space="preserve"> </v>
      </c>
      <c r="D182" s="1214">
        <f t="shared" si="173"/>
        <v>91</v>
      </c>
      <c r="E182" s="914"/>
      <c r="F182" s="467"/>
      <c r="G182" s="469"/>
      <c r="H182" s="224" t="str">
        <f t="shared" si="170"/>
        <v xml:space="preserve"> </v>
      </c>
      <c r="I182" s="704"/>
      <c r="J182" s="117"/>
      <c r="K182" s="117"/>
      <c r="L182" s="117"/>
      <c r="M182" s="117"/>
      <c r="N182" s="117"/>
      <c r="O182" s="117"/>
      <c r="P182" s="117"/>
      <c r="Q182" s="117"/>
      <c r="R182" s="117"/>
      <c r="S182" s="117"/>
      <c r="T182" s="254"/>
      <c r="U182" s="646"/>
      <c r="V182" s="646"/>
      <c r="W182" s="114"/>
      <c r="X182" s="254"/>
      <c r="Y182" s="224" t="str">
        <f t="shared" si="174"/>
        <v xml:space="preserve"> </v>
      </c>
      <c r="Z182" s="579"/>
      <c r="AA182" s="704"/>
      <c r="AB182" s="119"/>
      <c r="AC182" s="224" t="str">
        <f t="shared" si="184"/>
        <v xml:space="preserve"> </v>
      </c>
      <c r="AD182" s="115"/>
      <c r="AE182" s="253"/>
      <c r="AF182" s="704"/>
      <c r="AG182" s="727"/>
      <c r="AH182" s="727"/>
      <c r="AI182" s="727"/>
      <c r="AJ182" s="727"/>
      <c r="AK182" s="591"/>
      <c r="AL182" s="727"/>
      <c r="AM182" s="727"/>
      <c r="AN182" s="727"/>
      <c r="AO182" s="727"/>
      <c r="AP182" s="727"/>
      <c r="AQ182" s="727"/>
      <c r="AR182" s="727"/>
      <c r="AS182" s="727"/>
      <c r="AT182" s="727"/>
      <c r="AU182" s="727"/>
      <c r="AV182" s="727"/>
      <c r="AW182" s="727"/>
      <c r="AX182" s="727"/>
      <c r="AY182" s="727"/>
      <c r="AZ182" s="727"/>
      <c r="BA182" s="727"/>
      <c r="BB182" s="727"/>
      <c r="BC182" s="821"/>
      <c r="BD182" s="727"/>
      <c r="BE182" s="727"/>
      <c r="BF182" s="727"/>
      <c r="BG182" s="727"/>
      <c r="BH182" s="727"/>
      <c r="BI182" s="727"/>
      <c r="BJ182" s="727"/>
      <c r="BK182" s="727"/>
      <c r="BL182" s="821"/>
      <c r="BM182" s="727"/>
      <c r="BN182" s="727"/>
      <c r="BO182" s="727"/>
      <c r="BP182" s="727"/>
      <c r="BQ182" s="727"/>
      <c r="BR182" s="821"/>
      <c r="BS182" s="727"/>
      <c r="BT182" s="727"/>
      <c r="BU182" s="727"/>
      <c r="BV182" s="591"/>
      <c r="BW182" s="224" t="str">
        <f t="shared" si="185"/>
        <v xml:space="preserve"> </v>
      </c>
      <c r="BX182" s="471">
        <f t="shared" si="186"/>
        <v>91</v>
      </c>
      <c r="BY182" s="117"/>
      <c r="BZ182" s="117"/>
      <c r="CA182" s="117"/>
      <c r="CB182" s="117"/>
      <c r="CC182" s="117"/>
      <c r="CD182" s="461"/>
      <c r="CE182" s="236"/>
      <c r="CF182" s="224" t="str">
        <f t="shared" si="175"/>
        <v xml:space="preserve"> </v>
      </c>
      <c r="CG182" s="116"/>
      <c r="CH182" s="117"/>
      <c r="CI182" s="117"/>
      <c r="CJ182" s="117"/>
      <c r="CK182" s="472"/>
      <c r="CL182" s="472"/>
      <c r="CM182" s="472"/>
      <c r="CN182" s="472"/>
      <c r="CO182" s="117"/>
      <c r="CP182" s="253"/>
      <c r="CQ182" s="120"/>
      <c r="CR182" s="224" t="str" cm="1">
        <f t="array" ref="CR182">IF(AND(SUM(COUNTIF(CG182:CM182,{"*不明*","*その他*"})+COUNTIF(CO182:CP182,{"*不明*","*その他*"}))&gt;0,CQ182=""),"その他・不明の場合,10)具体的内容、理由を記入",IF(OR(AND(CI182=CI$65,COUNTA(CJ182:CM182)&lt;4),AND(OR(CI182=CI$63,CI182=CI$64,CI182=CI$66,CI182=CI$67,CI182=CI$68,CI182=""),COUNTA(CJ182:CM182)&gt;0)),"3)介護保険認定済→要介護度、認知症自立度、寝たきり度、介護保険サービス記入",IF(OR(AND(OR(CM182=CM$63,CM182=CM$64),CN182=""),AND(OR(CM182=CM$65,CM182=CM$66),CN182&lt;&gt;"")),"7)介護保険サービス受けている/過去受けていた→具体的内容記入"," ")))</f>
        <v xml:space="preserve"> </v>
      </c>
      <c r="CS182" s="224" t="str">
        <f t="shared" si="176"/>
        <v xml:space="preserve"> </v>
      </c>
      <c r="CT182" s="116"/>
      <c r="CU182" s="253"/>
      <c r="CV182" s="117"/>
      <c r="CW182" s="117"/>
      <c r="CX182" s="253"/>
      <c r="CY182" s="117"/>
      <c r="CZ182" s="117"/>
      <c r="DA182" s="253"/>
      <c r="DB182" s="117"/>
      <c r="DC182" s="224" t="str">
        <f t="shared" si="177"/>
        <v xml:space="preserve"> </v>
      </c>
      <c r="DD182" s="224" t="str">
        <f t="shared" si="178"/>
        <v xml:space="preserve"> </v>
      </c>
      <c r="DE182" s="224" t="str">
        <f t="shared" si="187"/>
        <v xml:space="preserve"> </v>
      </c>
      <c r="DF182" s="121"/>
      <c r="DG182" s="114"/>
      <c r="DH182" s="704"/>
      <c r="DI182" s="119"/>
      <c r="DJ182" s="187"/>
      <c r="DK182" s="254"/>
      <c r="DL182" s="224" t="str">
        <f t="shared" si="188"/>
        <v xml:space="preserve"> </v>
      </c>
      <c r="DM182" s="224" t="str">
        <f t="shared" si="179"/>
        <v xml:space="preserve"> </v>
      </c>
      <c r="DN182" s="474"/>
      <c r="DO182" s="117"/>
      <c r="DP182" s="117"/>
      <c r="DQ182" s="117"/>
      <c r="DR182" s="117"/>
      <c r="DS182" s="117"/>
      <c r="DT182" s="254"/>
      <c r="DU182" s="476"/>
      <c r="DV182" s="224" t="str">
        <f t="shared" si="189"/>
        <v xml:space="preserve"> </v>
      </c>
      <c r="DW182" s="115"/>
      <c r="DX182" s="470"/>
      <c r="DY182" s="117"/>
      <c r="DZ182" s="704"/>
      <c r="EA182" s="224" t="str">
        <f t="shared" si="190"/>
        <v xml:space="preserve"> </v>
      </c>
      <c r="EB182" s="906"/>
      <c r="EC182" s="904"/>
      <c r="ED182" s="904"/>
      <c r="EE182" s="904"/>
      <c r="EF182" s="904"/>
      <c r="EG182" s="904"/>
      <c r="EH182" s="904"/>
      <c r="EI182" s="904"/>
      <c r="EJ182" s="904"/>
      <c r="EK182" s="905"/>
      <c r="EL182" s="80"/>
      <c r="EM182" s="224" t="str">
        <f t="shared" si="180"/>
        <v xml:space="preserve"> </v>
      </c>
      <c r="EN182" s="224" t="str">
        <f t="shared" si="181"/>
        <v xml:space="preserve"> </v>
      </c>
      <c r="EO182" s="115"/>
      <c r="EP182" s="1050"/>
      <c r="EQ182" s="253"/>
      <c r="ER182" s="117"/>
      <c r="ES182" s="1258">
        <f t="shared" si="171"/>
        <v>91</v>
      </c>
      <c r="ET182" s="224" t="str">
        <f t="shared" si="182"/>
        <v xml:space="preserve"> </v>
      </c>
      <c r="EU182" s="477" t="str">
        <f t="shared" si="183"/>
        <v/>
      </c>
      <c r="EV182" s="1334" t="str">
        <f t="shared" si="172"/>
        <v xml:space="preserve"> </v>
      </c>
      <c r="EW182" s="1332" t="str">
        <f t="shared" si="229"/>
        <v/>
      </c>
      <c r="EX182" s="1275" t="str">
        <f t="shared" si="211"/>
        <v/>
      </c>
      <c r="EY182" s="1275" t="str">
        <f t="shared" si="212"/>
        <v/>
      </c>
      <c r="EZ182" s="1275" t="str">
        <f t="shared" si="213"/>
        <v/>
      </c>
      <c r="FA182" s="1275" t="str">
        <f t="shared" si="214"/>
        <v/>
      </c>
      <c r="FB182" s="1275" t="str">
        <f t="shared" si="215"/>
        <v/>
      </c>
      <c r="FC182" s="1333" t="str">
        <f t="shared" si="216"/>
        <v/>
      </c>
      <c r="FE182" s="1234" t="str">
        <f t="shared" si="217"/>
        <v xml:space="preserve"> </v>
      </c>
      <c r="FF182" s="1234" t="str">
        <f t="shared" si="218"/>
        <v xml:space="preserve"> </v>
      </c>
      <c r="FG182" s="1234" t="str">
        <f t="shared" si="219"/>
        <v xml:space="preserve"> </v>
      </c>
      <c r="FH182" s="1234" t="str">
        <f t="shared" si="220"/>
        <v xml:space="preserve"> </v>
      </c>
      <c r="FI182" s="1234" t="str">
        <f t="shared" si="191"/>
        <v xml:space="preserve"> </v>
      </c>
      <c r="FJ182" s="1234" t="str">
        <f t="shared" si="221"/>
        <v xml:space="preserve"> </v>
      </c>
      <c r="FK182" s="1234">
        <f t="shared" si="192"/>
        <v>0</v>
      </c>
      <c r="FL182" s="1227"/>
      <c r="FM182" s="1234" t="str">
        <f t="shared" si="193"/>
        <v xml:space="preserve"> </v>
      </c>
      <c r="FN182" s="1234" t="str">
        <f t="shared" si="194"/>
        <v xml:space="preserve"> </v>
      </c>
      <c r="FO182" s="1234" t="str">
        <f t="shared" si="222"/>
        <v xml:space="preserve"> </v>
      </c>
      <c r="FP182" s="1234" t="str">
        <f t="shared" si="223"/>
        <v xml:space="preserve"> </v>
      </c>
      <c r="FQ182" s="1234" t="str">
        <f t="shared" si="195"/>
        <v xml:space="preserve"> </v>
      </c>
      <c r="FR182" s="1234" t="str">
        <f t="shared" si="224"/>
        <v xml:space="preserve"> </v>
      </c>
      <c r="FS182" s="1234">
        <f t="shared" si="230"/>
        <v>0</v>
      </c>
      <c r="FT182" s="1227"/>
      <c r="FU182" s="1234" t="str">
        <f t="shared" si="225"/>
        <v xml:space="preserve"> </v>
      </c>
      <c r="FV182" s="1234" t="str">
        <f t="shared" si="226"/>
        <v xml:space="preserve"> </v>
      </c>
      <c r="FW182" s="1234" t="str">
        <f t="shared" si="227"/>
        <v xml:space="preserve"> </v>
      </c>
      <c r="FX182" s="1234" t="str">
        <f t="shared" si="196"/>
        <v xml:space="preserve"> </v>
      </c>
      <c r="FY182" s="1234" t="str">
        <f t="shared" si="197"/>
        <v xml:space="preserve"> </v>
      </c>
      <c r="FZ182" s="1234" t="str">
        <f t="shared" si="228"/>
        <v xml:space="preserve"> </v>
      </c>
      <c r="GA182" s="1234">
        <f t="shared" si="198"/>
        <v>0</v>
      </c>
      <c r="GB182" s="1227"/>
      <c r="GC182" s="1234" t="str">
        <f t="shared" si="199"/>
        <v xml:space="preserve"> </v>
      </c>
      <c r="GD182" s="1234" t="str">
        <f t="shared" si="200"/>
        <v xml:space="preserve"> </v>
      </c>
      <c r="GE182" s="1234" t="str">
        <f t="shared" si="201"/>
        <v xml:space="preserve"> </v>
      </c>
      <c r="GF182" s="1234" t="str">
        <f t="shared" si="202"/>
        <v xml:space="preserve"> </v>
      </c>
      <c r="GG182" s="1234" t="str">
        <f t="shared" si="203"/>
        <v xml:space="preserve"> </v>
      </c>
      <c r="GH182" s="1234" t="str">
        <f t="shared" si="204"/>
        <v xml:space="preserve"> </v>
      </c>
      <c r="GI182" s="1234" t="str">
        <f t="shared" si="205"/>
        <v xml:space="preserve"> </v>
      </c>
      <c r="GJ182" s="1234" t="str">
        <f t="shared" si="206"/>
        <v xml:space="preserve"> </v>
      </c>
      <c r="GK182" s="1234" t="str">
        <f t="shared" si="207"/>
        <v xml:space="preserve"> </v>
      </c>
      <c r="GL182" s="1234" t="str">
        <f t="shared" si="208"/>
        <v xml:space="preserve"> </v>
      </c>
      <c r="GM182" s="1234" t="str">
        <f t="shared" si="209"/>
        <v xml:space="preserve"> </v>
      </c>
      <c r="GN182" s="1234">
        <f t="shared" si="210"/>
        <v>0</v>
      </c>
    </row>
    <row r="183" spans="1:196" s="100" customFormat="1" ht="27" customHeight="1" thickTop="1" thickBot="1">
      <c r="A183" s="1208">
        <f>【A票】【D票】!$D$10</f>
        <v>0</v>
      </c>
      <c r="B183" s="1212">
        <f>【A票】【D票】!$H$10</f>
        <v>0</v>
      </c>
      <c r="C183" s="1213" t="str">
        <f>【A票】【D票】!$K$10</f>
        <v xml:space="preserve"> </v>
      </c>
      <c r="D183" s="1214">
        <f t="shared" si="173"/>
        <v>92</v>
      </c>
      <c r="E183" s="914"/>
      <c r="F183" s="467"/>
      <c r="G183" s="469"/>
      <c r="H183" s="224" t="str">
        <f t="shared" si="170"/>
        <v xml:space="preserve"> </v>
      </c>
      <c r="I183" s="704"/>
      <c r="J183" s="117"/>
      <c r="K183" s="117"/>
      <c r="L183" s="117"/>
      <c r="M183" s="117"/>
      <c r="N183" s="117"/>
      <c r="O183" s="117"/>
      <c r="P183" s="117"/>
      <c r="Q183" s="117"/>
      <c r="R183" s="117"/>
      <c r="S183" s="117"/>
      <c r="T183" s="254"/>
      <c r="U183" s="646"/>
      <c r="V183" s="646"/>
      <c r="W183" s="114"/>
      <c r="X183" s="254"/>
      <c r="Y183" s="224" t="str">
        <f t="shared" si="174"/>
        <v xml:space="preserve"> </v>
      </c>
      <c r="Z183" s="579"/>
      <c r="AA183" s="704"/>
      <c r="AB183" s="119"/>
      <c r="AC183" s="224" t="str">
        <f t="shared" si="184"/>
        <v xml:space="preserve"> </v>
      </c>
      <c r="AD183" s="115"/>
      <c r="AE183" s="253"/>
      <c r="AF183" s="704"/>
      <c r="AG183" s="727"/>
      <c r="AH183" s="727"/>
      <c r="AI183" s="727"/>
      <c r="AJ183" s="727"/>
      <c r="AK183" s="591"/>
      <c r="AL183" s="727"/>
      <c r="AM183" s="727"/>
      <c r="AN183" s="727"/>
      <c r="AO183" s="727"/>
      <c r="AP183" s="727"/>
      <c r="AQ183" s="727"/>
      <c r="AR183" s="727"/>
      <c r="AS183" s="727"/>
      <c r="AT183" s="727"/>
      <c r="AU183" s="727"/>
      <c r="AV183" s="727"/>
      <c r="AW183" s="727"/>
      <c r="AX183" s="727"/>
      <c r="AY183" s="727"/>
      <c r="AZ183" s="727"/>
      <c r="BA183" s="727"/>
      <c r="BB183" s="727"/>
      <c r="BC183" s="821"/>
      <c r="BD183" s="727"/>
      <c r="BE183" s="727"/>
      <c r="BF183" s="727"/>
      <c r="BG183" s="727"/>
      <c r="BH183" s="727"/>
      <c r="BI183" s="727"/>
      <c r="BJ183" s="727"/>
      <c r="BK183" s="727"/>
      <c r="BL183" s="821"/>
      <c r="BM183" s="727"/>
      <c r="BN183" s="727"/>
      <c r="BO183" s="727"/>
      <c r="BP183" s="727"/>
      <c r="BQ183" s="727"/>
      <c r="BR183" s="821"/>
      <c r="BS183" s="727"/>
      <c r="BT183" s="727"/>
      <c r="BU183" s="727"/>
      <c r="BV183" s="591"/>
      <c r="BW183" s="224" t="str">
        <f t="shared" si="185"/>
        <v xml:space="preserve"> </v>
      </c>
      <c r="BX183" s="471">
        <f t="shared" si="186"/>
        <v>92</v>
      </c>
      <c r="BY183" s="117"/>
      <c r="BZ183" s="117"/>
      <c r="CA183" s="117"/>
      <c r="CB183" s="117"/>
      <c r="CC183" s="117"/>
      <c r="CD183" s="461"/>
      <c r="CE183" s="236"/>
      <c r="CF183" s="224" t="str">
        <f t="shared" si="175"/>
        <v xml:space="preserve"> </v>
      </c>
      <c r="CG183" s="116"/>
      <c r="CH183" s="117"/>
      <c r="CI183" s="117"/>
      <c r="CJ183" s="117"/>
      <c r="CK183" s="472"/>
      <c r="CL183" s="472"/>
      <c r="CM183" s="472"/>
      <c r="CN183" s="472"/>
      <c r="CO183" s="117"/>
      <c r="CP183" s="253"/>
      <c r="CQ183" s="120"/>
      <c r="CR183" s="224" t="str" cm="1">
        <f t="array" ref="CR183">IF(AND(SUM(COUNTIF(CG183:CM183,{"*不明*","*その他*"})+COUNTIF(CO183:CP183,{"*不明*","*その他*"}))&gt;0,CQ183=""),"その他・不明の場合,10)具体的内容、理由を記入",IF(OR(AND(CI183=CI$65,COUNTA(CJ183:CM183)&lt;4),AND(OR(CI183=CI$63,CI183=CI$64,CI183=CI$66,CI183=CI$67,CI183=CI$68,CI183=""),COUNTA(CJ183:CM183)&gt;0)),"3)介護保険認定済→要介護度、認知症自立度、寝たきり度、介護保険サービス記入",IF(OR(AND(OR(CM183=CM$63,CM183=CM$64),CN183=""),AND(OR(CM183=CM$65,CM183=CM$66),CN183&lt;&gt;"")),"7)介護保険サービス受けている/過去受けていた→具体的内容記入"," ")))</f>
        <v xml:space="preserve"> </v>
      </c>
      <c r="CS183" s="224" t="str">
        <f t="shared" si="176"/>
        <v xml:space="preserve"> </v>
      </c>
      <c r="CT183" s="116"/>
      <c r="CU183" s="253"/>
      <c r="CV183" s="117"/>
      <c r="CW183" s="117"/>
      <c r="CX183" s="253"/>
      <c r="CY183" s="117"/>
      <c r="CZ183" s="117"/>
      <c r="DA183" s="253"/>
      <c r="DB183" s="117"/>
      <c r="DC183" s="224" t="str">
        <f t="shared" si="177"/>
        <v xml:space="preserve"> </v>
      </c>
      <c r="DD183" s="224" t="str">
        <f t="shared" si="178"/>
        <v xml:space="preserve"> </v>
      </c>
      <c r="DE183" s="224" t="str">
        <f t="shared" si="187"/>
        <v xml:space="preserve"> </v>
      </c>
      <c r="DF183" s="121"/>
      <c r="DG183" s="114"/>
      <c r="DH183" s="704"/>
      <c r="DI183" s="119"/>
      <c r="DJ183" s="187"/>
      <c r="DK183" s="254"/>
      <c r="DL183" s="224" t="str">
        <f t="shared" si="188"/>
        <v xml:space="preserve"> </v>
      </c>
      <c r="DM183" s="224" t="str">
        <f t="shared" si="179"/>
        <v xml:space="preserve"> </v>
      </c>
      <c r="DN183" s="474"/>
      <c r="DO183" s="117"/>
      <c r="DP183" s="117"/>
      <c r="DQ183" s="117"/>
      <c r="DR183" s="117"/>
      <c r="DS183" s="117"/>
      <c r="DT183" s="254"/>
      <c r="DU183" s="476"/>
      <c r="DV183" s="224" t="str">
        <f t="shared" si="189"/>
        <v xml:space="preserve"> </v>
      </c>
      <c r="DW183" s="115"/>
      <c r="DX183" s="470"/>
      <c r="DY183" s="117"/>
      <c r="DZ183" s="704"/>
      <c r="EA183" s="224" t="str">
        <f t="shared" si="190"/>
        <v xml:space="preserve"> </v>
      </c>
      <c r="EB183" s="906"/>
      <c r="EC183" s="904"/>
      <c r="ED183" s="904"/>
      <c r="EE183" s="904"/>
      <c r="EF183" s="904"/>
      <c r="EG183" s="904"/>
      <c r="EH183" s="904"/>
      <c r="EI183" s="904"/>
      <c r="EJ183" s="904"/>
      <c r="EK183" s="905"/>
      <c r="EL183" s="80"/>
      <c r="EM183" s="224" t="str">
        <f t="shared" si="180"/>
        <v xml:space="preserve"> </v>
      </c>
      <c r="EN183" s="224" t="str">
        <f t="shared" si="181"/>
        <v xml:space="preserve"> </v>
      </c>
      <c r="EO183" s="115"/>
      <c r="EP183" s="1050"/>
      <c r="EQ183" s="253"/>
      <c r="ER183" s="117"/>
      <c r="ES183" s="1258">
        <f t="shared" si="171"/>
        <v>92</v>
      </c>
      <c r="ET183" s="224" t="str">
        <f t="shared" si="182"/>
        <v xml:space="preserve"> </v>
      </c>
      <c r="EU183" s="477" t="str">
        <f t="shared" si="183"/>
        <v/>
      </c>
      <c r="EV183" s="1334" t="str">
        <f t="shared" si="172"/>
        <v xml:space="preserve"> </v>
      </c>
      <c r="EW183" s="1332" t="str">
        <f t="shared" si="229"/>
        <v/>
      </c>
      <c r="EX183" s="1275" t="str">
        <f t="shared" si="211"/>
        <v/>
      </c>
      <c r="EY183" s="1275" t="str">
        <f t="shared" si="212"/>
        <v/>
      </c>
      <c r="EZ183" s="1275" t="str">
        <f t="shared" si="213"/>
        <v/>
      </c>
      <c r="FA183" s="1275" t="str">
        <f t="shared" si="214"/>
        <v/>
      </c>
      <c r="FB183" s="1275" t="str">
        <f t="shared" si="215"/>
        <v/>
      </c>
      <c r="FC183" s="1333" t="str">
        <f t="shared" si="216"/>
        <v/>
      </c>
      <c r="FE183" s="1234" t="str">
        <f t="shared" si="217"/>
        <v xml:space="preserve"> </v>
      </c>
      <c r="FF183" s="1234" t="str">
        <f t="shared" si="218"/>
        <v xml:space="preserve"> </v>
      </c>
      <c r="FG183" s="1234" t="str">
        <f t="shared" si="219"/>
        <v xml:space="preserve"> </v>
      </c>
      <c r="FH183" s="1234" t="str">
        <f t="shared" si="220"/>
        <v xml:space="preserve"> </v>
      </c>
      <c r="FI183" s="1234" t="str">
        <f t="shared" si="191"/>
        <v xml:space="preserve"> </v>
      </c>
      <c r="FJ183" s="1234" t="str">
        <f t="shared" si="221"/>
        <v xml:space="preserve"> </v>
      </c>
      <c r="FK183" s="1234">
        <f t="shared" si="192"/>
        <v>0</v>
      </c>
      <c r="FL183" s="1227"/>
      <c r="FM183" s="1234" t="str">
        <f t="shared" si="193"/>
        <v xml:space="preserve"> </v>
      </c>
      <c r="FN183" s="1234" t="str">
        <f t="shared" si="194"/>
        <v xml:space="preserve"> </v>
      </c>
      <c r="FO183" s="1234" t="str">
        <f t="shared" si="222"/>
        <v xml:space="preserve"> </v>
      </c>
      <c r="FP183" s="1234" t="str">
        <f t="shared" si="223"/>
        <v xml:space="preserve"> </v>
      </c>
      <c r="FQ183" s="1234" t="str">
        <f t="shared" si="195"/>
        <v xml:space="preserve"> </v>
      </c>
      <c r="FR183" s="1234" t="str">
        <f t="shared" si="224"/>
        <v xml:space="preserve"> </v>
      </c>
      <c r="FS183" s="1234">
        <f t="shared" si="230"/>
        <v>0</v>
      </c>
      <c r="FT183" s="1227"/>
      <c r="FU183" s="1234" t="str">
        <f t="shared" si="225"/>
        <v xml:space="preserve"> </v>
      </c>
      <c r="FV183" s="1234" t="str">
        <f t="shared" si="226"/>
        <v xml:space="preserve"> </v>
      </c>
      <c r="FW183" s="1234" t="str">
        <f t="shared" si="227"/>
        <v xml:space="preserve"> </v>
      </c>
      <c r="FX183" s="1234" t="str">
        <f t="shared" si="196"/>
        <v xml:space="preserve"> </v>
      </c>
      <c r="FY183" s="1234" t="str">
        <f t="shared" si="197"/>
        <v xml:space="preserve"> </v>
      </c>
      <c r="FZ183" s="1234" t="str">
        <f t="shared" si="228"/>
        <v xml:space="preserve"> </v>
      </c>
      <c r="GA183" s="1234">
        <f t="shared" si="198"/>
        <v>0</v>
      </c>
      <c r="GB183" s="1227"/>
      <c r="GC183" s="1234" t="str">
        <f t="shared" si="199"/>
        <v xml:space="preserve"> </v>
      </c>
      <c r="GD183" s="1234" t="str">
        <f t="shared" si="200"/>
        <v xml:space="preserve"> </v>
      </c>
      <c r="GE183" s="1234" t="str">
        <f t="shared" si="201"/>
        <v xml:space="preserve"> </v>
      </c>
      <c r="GF183" s="1234" t="str">
        <f t="shared" si="202"/>
        <v xml:space="preserve"> </v>
      </c>
      <c r="GG183" s="1234" t="str">
        <f t="shared" si="203"/>
        <v xml:space="preserve"> </v>
      </c>
      <c r="GH183" s="1234" t="str">
        <f t="shared" si="204"/>
        <v xml:space="preserve"> </v>
      </c>
      <c r="GI183" s="1234" t="str">
        <f t="shared" si="205"/>
        <v xml:space="preserve"> </v>
      </c>
      <c r="GJ183" s="1234" t="str">
        <f t="shared" si="206"/>
        <v xml:space="preserve"> </v>
      </c>
      <c r="GK183" s="1234" t="str">
        <f t="shared" si="207"/>
        <v xml:space="preserve"> </v>
      </c>
      <c r="GL183" s="1234" t="str">
        <f t="shared" si="208"/>
        <v xml:space="preserve"> </v>
      </c>
      <c r="GM183" s="1234" t="str">
        <f t="shared" si="209"/>
        <v xml:space="preserve"> </v>
      </c>
      <c r="GN183" s="1234">
        <f t="shared" si="210"/>
        <v>0</v>
      </c>
    </row>
    <row r="184" spans="1:196" s="100" customFormat="1" ht="27" customHeight="1" thickTop="1" thickBot="1">
      <c r="A184" s="1208">
        <f>【A票】【D票】!$D$10</f>
        <v>0</v>
      </c>
      <c r="B184" s="1212">
        <f>【A票】【D票】!$H$10</f>
        <v>0</v>
      </c>
      <c r="C184" s="1213" t="str">
        <f>【A票】【D票】!$K$10</f>
        <v xml:space="preserve"> </v>
      </c>
      <c r="D184" s="1214">
        <f t="shared" si="173"/>
        <v>93</v>
      </c>
      <c r="E184" s="914"/>
      <c r="F184" s="467"/>
      <c r="G184" s="469"/>
      <c r="H184" s="224" t="str">
        <f t="shared" si="170"/>
        <v xml:space="preserve"> </v>
      </c>
      <c r="I184" s="704"/>
      <c r="J184" s="117"/>
      <c r="K184" s="117"/>
      <c r="L184" s="117"/>
      <c r="M184" s="117"/>
      <c r="N184" s="117"/>
      <c r="O184" s="117"/>
      <c r="P184" s="117"/>
      <c r="Q184" s="117"/>
      <c r="R184" s="117"/>
      <c r="S184" s="117"/>
      <c r="T184" s="254"/>
      <c r="U184" s="646"/>
      <c r="V184" s="646"/>
      <c r="W184" s="114"/>
      <c r="X184" s="254"/>
      <c r="Y184" s="224" t="str">
        <f t="shared" si="174"/>
        <v xml:space="preserve"> </v>
      </c>
      <c r="Z184" s="579"/>
      <c r="AA184" s="704"/>
      <c r="AB184" s="119"/>
      <c r="AC184" s="224" t="str">
        <f t="shared" si="184"/>
        <v xml:space="preserve"> </v>
      </c>
      <c r="AD184" s="115"/>
      <c r="AE184" s="253"/>
      <c r="AF184" s="704"/>
      <c r="AG184" s="727"/>
      <c r="AH184" s="727"/>
      <c r="AI184" s="727"/>
      <c r="AJ184" s="727"/>
      <c r="AK184" s="591"/>
      <c r="AL184" s="727"/>
      <c r="AM184" s="727"/>
      <c r="AN184" s="727"/>
      <c r="AO184" s="727"/>
      <c r="AP184" s="727"/>
      <c r="AQ184" s="727"/>
      <c r="AR184" s="727"/>
      <c r="AS184" s="727"/>
      <c r="AT184" s="727"/>
      <c r="AU184" s="727"/>
      <c r="AV184" s="727"/>
      <c r="AW184" s="727"/>
      <c r="AX184" s="727"/>
      <c r="AY184" s="727"/>
      <c r="AZ184" s="727"/>
      <c r="BA184" s="727"/>
      <c r="BB184" s="727"/>
      <c r="BC184" s="821"/>
      <c r="BD184" s="727"/>
      <c r="BE184" s="727"/>
      <c r="BF184" s="727"/>
      <c r="BG184" s="727"/>
      <c r="BH184" s="727"/>
      <c r="BI184" s="727"/>
      <c r="BJ184" s="727"/>
      <c r="BK184" s="727"/>
      <c r="BL184" s="821"/>
      <c r="BM184" s="727"/>
      <c r="BN184" s="727"/>
      <c r="BO184" s="727"/>
      <c r="BP184" s="727"/>
      <c r="BQ184" s="727"/>
      <c r="BR184" s="821"/>
      <c r="BS184" s="727"/>
      <c r="BT184" s="727"/>
      <c r="BU184" s="727"/>
      <c r="BV184" s="591"/>
      <c r="BW184" s="224" t="str">
        <f t="shared" si="185"/>
        <v xml:space="preserve"> </v>
      </c>
      <c r="BX184" s="471">
        <f t="shared" si="186"/>
        <v>93</v>
      </c>
      <c r="BY184" s="117"/>
      <c r="BZ184" s="117"/>
      <c r="CA184" s="117"/>
      <c r="CB184" s="117"/>
      <c r="CC184" s="117"/>
      <c r="CD184" s="461"/>
      <c r="CE184" s="236"/>
      <c r="CF184" s="224" t="str">
        <f t="shared" si="175"/>
        <v xml:space="preserve"> </v>
      </c>
      <c r="CG184" s="116"/>
      <c r="CH184" s="117"/>
      <c r="CI184" s="117"/>
      <c r="CJ184" s="117"/>
      <c r="CK184" s="472"/>
      <c r="CL184" s="472"/>
      <c r="CM184" s="472"/>
      <c r="CN184" s="472"/>
      <c r="CO184" s="117"/>
      <c r="CP184" s="253"/>
      <c r="CQ184" s="120"/>
      <c r="CR184" s="224" t="str" cm="1">
        <f t="array" ref="CR184">IF(AND(SUM(COUNTIF(CG184:CM184,{"*不明*","*その他*"})+COUNTIF(CO184:CP184,{"*不明*","*その他*"}))&gt;0,CQ184=""),"その他・不明の場合,10)具体的内容、理由を記入",IF(OR(AND(CI184=CI$65,COUNTA(CJ184:CM184)&lt;4),AND(OR(CI184=CI$63,CI184=CI$64,CI184=CI$66,CI184=CI$67,CI184=CI$68,CI184=""),COUNTA(CJ184:CM184)&gt;0)),"3)介護保険認定済→要介護度、認知症自立度、寝たきり度、介護保険サービス記入",IF(OR(AND(OR(CM184=CM$63,CM184=CM$64),CN184=""),AND(OR(CM184=CM$65,CM184=CM$66),CN184&lt;&gt;"")),"7)介護保険サービス受けている/過去受けていた→具体的内容記入"," ")))</f>
        <v xml:space="preserve"> </v>
      </c>
      <c r="CS184" s="224" t="str">
        <f t="shared" si="176"/>
        <v xml:space="preserve"> </v>
      </c>
      <c r="CT184" s="116"/>
      <c r="CU184" s="253"/>
      <c r="CV184" s="117"/>
      <c r="CW184" s="117"/>
      <c r="CX184" s="253"/>
      <c r="CY184" s="117"/>
      <c r="CZ184" s="117"/>
      <c r="DA184" s="253"/>
      <c r="DB184" s="117"/>
      <c r="DC184" s="224" t="str">
        <f t="shared" si="177"/>
        <v xml:space="preserve"> </v>
      </c>
      <c r="DD184" s="224" t="str">
        <f t="shared" si="178"/>
        <v xml:space="preserve"> </v>
      </c>
      <c r="DE184" s="224" t="str">
        <f t="shared" si="187"/>
        <v xml:space="preserve"> </v>
      </c>
      <c r="DF184" s="121"/>
      <c r="DG184" s="114"/>
      <c r="DH184" s="704"/>
      <c r="DI184" s="119"/>
      <c r="DJ184" s="187"/>
      <c r="DK184" s="254"/>
      <c r="DL184" s="224" t="str">
        <f t="shared" si="188"/>
        <v xml:space="preserve"> </v>
      </c>
      <c r="DM184" s="224" t="str">
        <f t="shared" si="179"/>
        <v xml:space="preserve"> </v>
      </c>
      <c r="DN184" s="474"/>
      <c r="DO184" s="117"/>
      <c r="DP184" s="117"/>
      <c r="DQ184" s="117"/>
      <c r="DR184" s="117"/>
      <c r="DS184" s="117"/>
      <c r="DT184" s="254"/>
      <c r="DU184" s="476"/>
      <c r="DV184" s="224" t="str">
        <f t="shared" si="189"/>
        <v xml:space="preserve"> </v>
      </c>
      <c r="DW184" s="115"/>
      <c r="DX184" s="470"/>
      <c r="DY184" s="117"/>
      <c r="DZ184" s="704"/>
      <c r="EA184" s="224" t="str">
        <f t="shared" si="190"/>
        <v xml:space="preserve"> </v>
      </c>
      <c r="EB184" s="906"/>
      <c r="EC184" s="904"/>
      <c r="ED184" s="904"/>
      <c r="EE184" s="904"/>
      <c r="EF184" s="904"/>
      <c r="EG184" s="904"/>
      <c r="EH184" s="904"/>
      <c r="EI184" s="904"/>
      <c r="EJ184" s="904"/>
      <c r="EK184" s="905"/>
      <c r="EL184" s="80"/>
      <c r="EM184" s="224" t="str">
        <f t="shared" si="180"/>
        <v xml:space="preserve"> </v>
      </c>
      <c r="EN184" s="224" t="str">
        <f t="shared" si="181"/>
        <v xml:space="preserve"> </v>
      </c>
      <c r="EO184" s="115"/>
      <c r="EP184" s="1050"/>
      <c r="EQ184" s="253"/>
      <c r="ER184" s="117"/>
      <c r="ES184" s="1258">
        <f t="shared" si="171"/>
        <v>93</v>
      </c>
      <c r="ET184" s="224" t="str">
        <f t="shared" si="182"/>
        <v xml:space="preserve"> </v>
      </c>
      <c r="EU184" s="477" t="str">
        <f t="shared" si="183"/>
        <v/>
      </c>
      <c r="EV184" s="1334" t="str">
        <f t="shared" si="172"/>
        <v xml:space="preserve"> </v>
      </c>
      <c r="EW184" s="1332" t="str">
        <f t="shared" si="229"/>
        <v/>
      </c>
      <c r="EX184" s="1275" t="str">
        <f t="shared" si="211"/>
        <v/>
      </c>
      <c r="EY184" s="1275" t="str">
        <f t="shared" si="212"/>
        <v/>
      </c>
      <c r="EZ184" s="1275" t="str">
        <f t="shared" si="213"/>
        <v/>
      </c>
      <c r="FA184" s="1275" t="str">
        <f t="shared" si="214"/>
        <v/>
      </c>
      <c r="FB184" s="1275" t="str">
        <f t="shared" si="215"/>
        <v/>
      </c>
      <c r="FC184" s="1333" t="str">
        <f t="shared" si="216"/>
        <v/>
      </c>
      <c r="FE184" s="1234" t="str">
        <f t="shared" si="217"/>
        <v xml:space="preserve"> </v>
      </c>
      <c r="FF184" s="1234" t="str">
        <f t="shared" si="218"/>
        <v xml:space="preserve"> </v>
      </c>
      <c r="FG184" s="1234" t="str">
        <f t="shared" si="219"/>
        <v xml:space="preserve"> </v>
      </c>
      <c r="FH184" s="1234" t="str">
        <f t="shared" si="220"/>
        <v xml:space="preserve"> </v>
      </c>
      <c r="FI184" s="1234" t="str">
        <f t="shared" si="191"/>
        <v xml:space="preserve"> </v>
      </c>
      <c r="FJ184" s="1234" t="str">
        <f t="shared" si="221"/>
        <v xml:space="preserve"> </v>
      </c>
      <c r="FK184" s="1234">
        <f t="shared" si="192"/>
        <v>0</v>
      </c>
      <c r="FL184" s="1227"/>
      <c r="FM184" s="1234" t="str">
        <f t="shared" si="193"/>
        <v xml:space="preserve"> </v>
      </c>
      <c r="FN184" s="1234" t="str">
        <f t="shared" si="194"/>
        <v xml:space="preserve"> </v>
      </c>
      <c r="FO184" s="1234" t="str">
        <f t="shared" si="222"/>
        <v xml:space="preserve"> </v>
      </c>
      <c r="FP184" s="1234" t="str">
        <f t="shared" si="223"/>
        <v xml:space="preserve"> </v>
      </c>
      <c r="FQ184" s="1234" t="str">
        <f t="shared" si="195"/>
        <v xml:space="preserve"> </v>
      </c>
      <c r="FR184" s="1234" t="str">
        <f t="shared" si="224"/>
        <v xml:space="preserve"> </v>
      </c>
      <c r="FS184" s="1234">
        <f t="shared" si="230"/>
        <v>0</v>
      </c>
      <c r="FT184" s="1227"/>
      <c r="FU184" s="1234" t="str">
        <f t="shared" si="225"/>
        <v xml:space="preserve"> </v>
      </c>
      <c r="FV184" s="1234" t="str">
        <f t="shared" si="226"/>
        <v xml:space="preserve"> </v>
      </c>
      <c r="FW184" s="1234" t="str">
        <f t="shared" si="227"/>
        <v xml:space="preserve"> </v>
      </c>
      <c r="FX184" s="1234" t="str">
        <f t="shared" si="196"/>
        <v xml:space="preserve"> </v>
      </c>
      <c r="FY184" s="1234" t="str">
        <f t="shared" si="197"/>
        <v xml:space="preserve"> </v>
      </c>
      <c r="FZ184" s="1234" t="str">
        <f t="shared" si="228"/>
        <v xml:space="preserve"> </v>
      </c>
      <c r="GA184" s="1234">
        <f t="shared" si="198"/>
        <v>0</v>
      </c>
      <c r="GB184" s="1227"/>
      <c r="GC184" s="1234" t="str">
        <f t="shared" si="199"/>
        <v xml:space="preserve"> </v>
      </c>
      <c r="GD184" s="1234" t="str">
        <f t="shared" si="200"/>
        <v xml:space="preserve"> </v>
      </c>
      <c r="GE184" s="1234" t="str">
        <f t="shared" si="201"/>
        <v xml:space="preserve"> </v>
      </c>
      <c r="GF184" s="1234" t="str">
        <f t="shared" si="202"/>
        <v xml:space="preserve"> </v>
      </c>
      <c r="GG184" s="1234" t="str">
        <f t="shared" si="203"/>
        <v xml:space="preserve"> </v>
      </c>
      <c r="GH184" s="1234" t="str">
        <f t="shared" si="204"/>
        <v xml:space="preserve"> </v>
      </c>
      <c r="GI184" s="1234" t="str">
        <f t="shared" si="205"/>
        <v xml:space="preserve"> </v>
      </c>
      <c r="GJ184" s="1234" t="str">
        <f t="shared" si="206"/>
        <v xml:space="preserve"> </v>
      </c>
      <c r="GK184" s="1234" t="str">
        <f t="shared" si="207"/>
        <v xml:space="preserve"> </v>
      </c>
      <c r="GL184" s="1234" t="str">
        <f t="shared" si="208"/>
        <v xml:space="preserve"> </v>
      </c>
      <c r="GM184" s="1234" t="str">
        <f t="shared" si="209"/>
        <v xml:space="preserve"> </v>
      </c>
      <c r="GN184" s="1234">
        <f t="shared" si="210"/>
        <v>0</v>
      </c>
    </row>
    <row r="185" spans="1:196" s="100" customFormat="1" ht="27" customHeight="1" thickTop="1" thickBot="1">
      <c r="A185" s="1208">
        <f>【A票】【D票】!$D$10</f>
        <v>0</v>
      </c>
      <c r="B185" s="1212">
        <f>【A票】【D票】!$H$10</f>
        <v>0</v>
      </c>
      <c r="C185" s="1213" t="str">
        <f>【A票】【D票】!$K$10</f>
        <v xml:space="preserve"> </v>
      </c>
      <c r="D185" s="1214">
        <f t="shared" si="173"/>
        <v>94</v>
      </c>
      <c r="E185" s="914"/>
      <c r="F185" s="467"/>
      <c r="G185" s="469"/>
      <c r="H185" s="224" t="str">
        <f t="shared" si="170"/>
        <v xml:space="preserve"> </v>
      </c>
      <c r="I185" s="704"/>
      <c r="J185" s="117"/>
      <c r="K185" s="117"/>
      <c r="L185" s="117"/>
      <c r="M185" s="117"/>
      <c r="N185" s="117"/>
      <c r="O185" s="117"/>
      <c r="P185" s="117"/>
      <c r="Q185" s="117"/>
      <c r="R185" s="117"/>
      <c r="S185" s="117"/>
      <c r="T185" s="254"/>
      <c r="U185" s="646"/>
      <c r="V185" s="646"/>
      <c r="W185" s="114"/>
      <c r="X185" s="254"/>
      <c r="Y185" s="224" t="str">
        <f t="shared" si="174"/>
        <v xml:space="preserve"> </v>
      </c>
      <c r="Z185" s="579"/>
      <c r="AA185" s="704"/>
      <c r="AB185" s="119"/>
      <c r="AC185" s="224" t="str">
        <f t="shared" si="184"/>
        <v xml:space="preserve"> </v>
      </c>
      <c r="AD185" s="115"/>
      <c r="AE185" s="253"/>
      <c r="AF185" s="704"/>
      <c r="AG185" s="727"/>
      <c r="AH185" s="727"/>
      <c r="AI185" s="727"/>
      <c r="AJ185" s="727"/>
      <c r="AK185" s="591"/>
      <c r="AL185" s="727"/>
      <c r="AM185" s="727"/>
      <c r="AN185" s="727"/>
      <c r="AO185" s="727"/>
      <c r="AP185" s="727"/>
      <c r="AQ185" s="727"/>
      <c r="AR185" s="727"/>
      <c r="AS185" s="727"/>
      <c r="AT185" s="727"/>
      <c r="AU185" s="727"/>
      <c r="AV185" s="727"/>
      <c r="AW185" s="727"/>
      <c r="AX185" s="727"/>
      <c r="AY185" s="727"/>
      <c r="AZ185" s="727"/>
      <c r="BA185" s="727"/>
      <c r="BB185" s="727"/>
      <c r="BC185" s="821"/>
      <c r="BD185" s="727"/>
      <c r="BE185" s="727"/>
      <c r="BF185" s="727"/>
      <c r="BG185" s="727"/>
      <c r="BH185" s="727"/>
      <c r="BI185" s="727"/>
      <c r="BJ185" s="727"/>
      <c r="BK185" s="727"/>
      <c r="BL185" s="821"/>
      <c r="BM185" s="727"/>
      <c r="BN185" s="727"/>
      <c r="BO185" s="727"/>
      <c r="BP185" s="727"/>
      <c r="BQ185" s="727"/>
      <c r="BR185" s="821"/>
      <c r="BS185" s="727"/>
      <c r="BT185" s="727"/>
      <c r="BU185" s="727"/>
      <c r="BV185" s="591"/>
      <c r="BW185" s="224" t="str">
        <f t="shared" si="185"/>
        <v xml:space="preserve"> </v>
      </c>
      <c r="BX185" s="471">
        <f t="shared" si="186"/>
        <v>94</v>
      </c>
      <c r="BY185" s="117"/>
      <c r="BZ185" s="117"/>
      <c r="CA185" s="117"/>
      <c r="CB185" s="117"/>
      <c r="CC185" s="117"/>
      <c r="CD185" s="461"/>
      <c r="CE185" s="236"/>
      <c r="CF185" s="224" t="str">
        <f t="shared" si="175"/>
        <v xml:space="preserve"> </v>
      </c>
      <c r="CG185" s="116"/>
      <c r="CH185" s="117"/>
      <c r="CI185" s="117"/>
      <c r="CJ185" s="117"/>
      <c r="CK185" s="472"/>
      <c r="CL185" s="472"/>
      <c r="CM185" s="472"/>
      <c r="CN185" s="472"/>
      <c r="CO185" s="117"/>
      <c r="CP185" s="253"/>
      <c r="CQ185" s="120"/>
      <c r="CR185" s="224" t="str" cm="1">
        <f t="array" ref="CR185">IF(AND(SUM(COUNTIF(CG185:CM185,{"*不明*","*その他*"})+COUNTIF(CO185:CP185,{"*不明*","*その他*"}))&gt;0,CQ185=""),"その他・不明の場合,10)具体的内容、理由を記入",IF(OR(AND(CI185=CI$65,COUNTA(CJ185:CM185)&lt;4),AND(OR(CI185=CI$63,CI185=CI$64,CI185=CI$66,CI185=CI$67,CI185=CI$68,CI185=""),COUNTA(CJ185:CM185)&gt;0)),"3)介護保険認定済→要介護度、認知症自立度、寝たきり度、介護保険サービス記入",IF(OR(AND(OR(CM185=CM$63,CM185=CM$64),CN185=""),AND(OR(CM185=CM$65,CM185=CM$66),CN185&lt;&gt;"")),"7)介護保険サービス受けている/過去受けていた→具体的内容記入"," ")))</f>
        <v xml:space="preserve"> </v>
      </c>
      <c r="CS185" s="224" t="str">
        <f t="shared" si="176"/>
        <v xml:space="preserve"> </v>
      </c>
      <c r="CT185" s="116"/>
      <c r="CU185" s="253"/>
      <c r="CV185" s="117"/>
      <c r="CW185" s="117"/>
      <c r="CX185" s="253"/>
      <c r="CY185" s="117"/>
      <c r="CZ185" s="117"/>
      <c r="DA185" s="253"/>
      <c r="DB185" s="117"/>
      <c r="DC185" s="224" t="str">
        <f t="shared" si="177"/>
        <v xml:space="preserve"> </v>
      </c>
      <c r="DD185" s="224" t="str">
        <f t="shared" si="178"/>
        <v xml:space="preserve"> </v>
      </c>
      <c r="DE185" s="224" t="str">
        <f t="shared" si="187"/>
        <v xml:space="preserve"> </v>
      </c>
      <c r="DF185" s="121"/>
      <c r="DG185" s="114"/>
      <c r="DH185" s="704"/>
      <c r="DI185" s="119"/>
      <c r="DJ185" s="187"/>
      <c r="DK185" s="254"/>
      <c r="DL185" s="224" t="str">
        <f t="shared" si="188"/>
        <v xml:space="preserve"> </v>
      </c>
      <c r="DM185" s="224" t="str">
        <f t="shared" si="179"/>
        <v xml:space="preserve"> </v>
      </c>
      <c r="DN185" s="474"/>
      <c r="DO185" s="117"/>
      <c r="DP185" s="117"/>
      <c r="DQ185" s="117"/>
      <c r="DR185" s="117"/>
      <c r="DS185" s="117"/>
      <c r="DT185" s="254"/>
      <c r="DU185" s="476"/>
      <c r="DV185" s="224" t="str">
        <f t="shared" si="189"/>
        <v xml:space="preserve"> </v>
      </c>
      <c r="DW185" s="115"/>
      <c r="DX185" s="470"/>
      <c r="DY185" s="117"/>
      <c r="DZ185" s="704"/>
      <c r="EA185" s="224" t="str">
        <f t="shared" si="190"/>
        <v xml:space="preserve"> </v>
      </c>
      <c r="EB185" s="906"/>
      <c r="EC185" s="904"/>
      <c r="ED185" s="904"/>
      <c r="EE185" s="904"/>
      <c r="EF185" s="904"/>
      <c r="EG185" s="904"/>
      <c r="EH185" s="904"/>
      <c r="EI185" s="904"/>
      <c r="EJ185" s="904"/>
      <c r="EK185" s="905"/>
      <c r="EL185" s="80"/>
      <c r="EM185" s="224" t="str">
        <f t="shared" si="180"/>
        <v xml:space="preserve"> </v>
      </c>
      <c r="EN185" s="224" t="str">
        <f t="shared" si="181"/>
        <v xml:space="preserve"> </v>
      </c>
      <c r="EO185" s="115"/>
      <c r="EP185" s="1050"/>
      <c r="EQ185" s="253"/>
      <c r="ER185" s="117"/>
      <c r="ES185" s="1258">
        <f t="shared" si="171"/>
        <v>94</v>
      </c>
      <c r="ET185" s="224" t="str">
        <f t="shared" si="182"/>
        <v xml:space="preserve"> </v>
      </c>
      <c r="EU185" s="477" t="str">
        <f t="shared" si="183"/>
        <v/>
      </c>
      <c r="EV185" s="1334" t="str">
        <f t="shared" si="172"/>
        <v xml:space="preserve"> </v>
      </c>
      <c r="EW185" s="1332" t="str">
        <f t="shared" si="229"/>
        <v/>
      </c>
      <c r="EX185" s="1275" t="str">
        <f t="shared" si="211"/>
        <v/>
      </c>
      <c r="EY185" s="1275" t="str">
        <f t="shared" si="212"/>
        <v/>
      </c>
      <c r="EZ185" s="1275" t="str">
        <f t="shared" si="213"/>
        <v/>
      </c>
      <c r="FA185" s="1275" t="str">
        <f t="shared" si="214"/>
        <v/>
      </c>
      <c r="FB185" s="1275" t="str">
        <f t="shared" si="215"/>
        <v/>
      </c>
      <c r="FC185" s="1333" t="str">
        <f t="shared" si="216"/>
        <v/>
      </c>
      <c r="FE185" s="1234" t="str">
        <f t="shared" si="217"/>
        <v xml:space="preserve"> </v>
      </c>
      <c r="FF185" s="1234" t="str">
        <f t="shared" si="218"/>
        <v xml:space="preserve"> </v>
      </c>
      <c r="FG185" s="1234" t="str">
        <f t="shared" si="219"/>
        <v xml:space="preserve"> </v>
      </c>
      <c r="FH185" s="1234" t="str">
        <f t="shared" si="220"/>
        <v xml:space="preserve"> </v>
      </c>
      <c r="FI185" s="1234" t="str">
        <f t="shared" si="191"/>
        <v xml:space="preserve"> </v>
      </c>
      <c r="FJ185" s="1234" t="str">
        <f t="shared" si="221"/>
        <v xml:space="preserve"> </v>
      </c>
      <c r="FK185" s="1234">
        <f t="shared" si="192"/>
        <v>0</v>
      </c>
      <c r="FL185" s="1227"/>
      <c r="FM185" s="1234" t="str">
        <f t="shared" si="193"/>
        <v xml:space="preserve"> </v>
      </c>
      <c r="FN185" s="1234" t="str">
        <f t="shared" si="194"/>
        <v xml:space="preserve"> </v>
      </c>
      <c r="FO185" s="1234" t="str">
        <f t="shared" si="222"/>
        <v xml:space="preserve"> </v>
      </c>
      <c r="FP185" s="1234" t="str">
        <f t="shared" si="223"/>
        <v xml:space="preserve"> </v>
      </c>
      <c r="FQ185" s="1234" t="str">
        <f t="shared" si="195"/>
        <v xml:space="preserve"> </v>
      </c>
      <c r="FR185" s="1234" t="str">
        <f t="shared" si="224"/>
        <v xml:space="preserve"> </v>
      </c>
      <c r="FS185" s="1234">
        <f t="shared" si="230"/>
        <v>0</v>
      </c>
      <c r="FT185" s="1227"/>
      <c r="FU185" s="1234" t="str">
        <f t="shared" si="225"/>
        <v xml:space="preserve"> </v>
      </c>
      <c r="FV185" s="1234" t="str">
        <f t="shared" si="226"/>
        <v xml:space="preserve"> </v>
      </c>
      <c r="FW185" s="1234" t="str">
        <f t="shared" si="227"/>
        <v xml:space="preserve"> </v>
      </c>
      <c r="FX185" s="1234" t="str">
        <f t="shared" si="196"/>
        <v xml:space="preserve"> </v>
      </c>
      <c r="FY185" s="1234" t="str">
        <f t="shared" si="197"/>
        <v xml:space="preserve"> </v>
      </c>
      <c r="FZ185" s="1234" t="str">
        <f t="shared" si="228"/>
        <v xml:space="preserve"> </v>
      </c>
      <c r="GA185" s="1234">
        <f t="shared" si="198"/>
        <v>0</v>
      </c>
      <c r="GB185" s="1227"/>
      <c r="GC185" s="1234" t="str">
        <f t="shared" si="199"/>
        <v xml:space="preserve"> </v>
      </c>
      <c r="GD185" s="1234" t="str">
        <f t="shared" si="200"/>
        <v xml:space="preserve"> </v>
      </c>
      <c r="GE185" s="1234" t="str">
        <f t="shared" si="201"/>
        <v xml:space="preserve"> </v>
      </c>
      <c r="GF185" s="1234" t="str">
        <f t="shared" si="202"/>
        <v xml:space="preserve"> </v>
      </c>
      <c r="GG185" s="1234" t="str">
        <f t="shared" si="203"/>
        <v xml:space="preserve"> </v>
      </c>
      <c r="GH185" s="1234" t="str">
        <f t="shared" si="204"/>
        <v xml:space="preserve"> </v>
      </c>
      <c r="GI185" s="1234" t="str">
        <f t="shared" si="205"/>
        <v xml:space="preserve"> </v>
      </c>
      <c r="GJ185" s="1234" t="str">
        <f t="shared" si="206"/>
        <v xml:space="preserve"> </v>
      </c>
      <c r="GK185" s="1234" t="str">
        <f t="shared" si="207"/>
        <v xml:space="preserve"> </v>
      </c>
      <c r="GL185" s="1234" t="str">
        <f t="shared" si="208"/>
        <v xml:space="preserve"> </v>
      </c>
      <c r="GM185" s="1234" t="str">
        <f t="shared" si="209"/>
        <v xml:space="preserve"> </v>
      </c>
      <c r="GN185" s="1234">
        <f t="shared" si="210"/>
        <v>0</v>
      </c>
    </row>
    <row r="186" spans="1:196" s="100" customFormat="1" ht="27" customHeight="1" thickTop="1" thickBot="1">
      <c r="A186" s="1208">
        <f>【A票】【D票】!$D$10</f>
        <v>0</v>
      </c>
      <c r="B186" s="1212">
        <f>【A票】【D票】!$H$10</f>
        <v>0</v>
      </c>
      <c r="C186" s="1213" t="str">
        <f>【A票】【D票】!$K$10</f>
        <v xml:space="preserve"> </v>
      </c>
      <c r="D186" s="1214">
        <f t="shared" si="173"/>
        <v>95</v>
      </c>
      <c r="E186" s="914"/>
      <c r="F186" s="467"/>
      <c r="G186" s="469"/>
      <c r="H186" s="224" t="str">
        <f t="shared" si="170"/>
        <v xml:space="preserve"> </v>
      </c>
      <c r="I186" s="704"/>
      <c r="J186" s="117"/>
      <c r="K186" s="117"/>
      <c r="L186" s="117"/>
      <c r="M186" s="117"/>
      <c r="N186" s="117"/>
      <c r="O186" s="117"/>
      <c r="P186" s="117"/>
      <c r="Q186" s="117"/>
      <c r="R186" s="117"/>
      <c r="S186" s="117"/>
      <c r="T186" s="254"/>
      <c r="U186" s="646"/>
      <c r="V186" s="646"/>
      <c r="W186" s="114"/>
      <c r="X186" s="254"/>
      <c r="Y186" s="224" t="str">
        <f t="shared" si="174"/>
        <v xml:space="preserve"> </v>
      </c>
      <c r="Z186" s="579"/>
      <c r="AA186" s="704"/>
      <c r="AB186" s="119"/>
      <c r="AC186" s="224" t="str">
        <f t="shared" si="184"/>
        <v xml:space="preserve"> </v>
      </c>
      <c r="AD186" s="115"/>
      <c r="AE186" s="253"/>
      <c r="AF186" s="704"/>
      <c r="AG186" s="727"/>
      <c r="AH186" s="727"/>
      <c r="AI186" s="727"/>
      <c r="AJ186" s="727"/>
      <c r="AK186" s="591"/>
      <c r="AL186" s="727"/>
      <c r="AM186" s="727"/>
      <c r="AN186" s="727"/>
      <c r="AO186" s="727"/>
      <c r="AP186" s="727"/>
      <c r="AQ186" s="727"/>
      <c r="AR186" s="727"/>
      <c r="AS186" s="727"/>
      <c r="AT186" s="727"/>
      <c r="AU186" s="727"/>
      <c r="AV186" s="727"/>
      <c r="AW186" s="727"/>
      <c r="AX186" s="727"/>
      <c r="AY186" s="727"/>
      <c r="AZ186" s="727"/>
      <c r="BA186" s="727"/>
      <c r="BB186" s="727"/>
      <c r="BC186" s="821"/>
      <c r="BD186" s="727"/>
      <c r="BE186" s="727"/>
      <c r="BF186" s="727"/>
      <c r="BG186" s="727"/>
      <c r="BH186" s="727"/>
      <c r="BI186" s="727"/>
      <c r="BJ186" s="727"/>
      <c r="BK186" s="727"/>
      <c r="BL186" s="821"/>
      <c r="BM186" s="727"/>
      <c r="BN186" s="727"/>
      <c r="BO186" s="727"/>
      <c r="BP186" s="727"/>
      <c r="BQ186" s="727"/>
      <c r="BR186" s="821"/>
      <c r="BS186" s="727"/>
      <c r="BT186" s="727"/>
      <c r="BU186" s="727"/>
      <c r="BV186" s="591"/>
      <c r="BW186" s="224" t="str">
        <f t="shared" si="185"/>
        <v xml:space="preserve"> </v>
      </c>
      <c r="BX186" s="471">
        <f t="shared" si="186"/>
        <v>95</v>
      </c>
      <c r="BY186" s="117"/>
      <c r="BZ186" s="117"/>
      <c r="CA186" s="117"/>
      <c r="CB186" s="117"/>
      <c r="CC186" s="117"/>
      <c r="CD186" s="461"/>
      <c r="CE186" s="236"/>
      <c r="CF186" s="224" t="str">
        <f t="shared" si="175"/>
        <v xml:space="preserve"> </v>
      </c>
      <c r="CG186" s="116"/>
      <c r="CH186" s="117"/>
      <c r="CI186" s="117"/>
      <c r="CJ186" s="117"/>
      <c r="CK186" s="472"/>
      <c r="CL186" s="472"/>
      <c r="CM186" s="472"/>
      <c r="CN186" s="472"/>
      <c r="CO186" s="117"/>
      <c r="CP186" s="253"/>
      <c r="CQ186" s="120"/>
      <c r="CR186" s="224" t="str" cm="1">
        <f t="array" ref="CR186">IF(AND(SUM(COUNTIF(CG186:CM186,{"*不明*","*その他*"})+COUNTIF(CO186:CP186,{"*不明*","*その他*"}))&gt;0,CQ186=""),"その他・不明の場合,10)具体的内容、理由を記入",IF(OR(AND(CI186=CI$65,COUNTA(CJ186:CM186)&lt;4),AND(OR(CI186=CI$63,CI186=CI$64,CI186=CI$66,CI186=CI$67,CI186=CI$68,CI186=""),COUNTA(CJ186:CM186)&gt;0)),"3)介護保険認定済→要介護度、認知症自立度、寝たきり度、介護保険サービス記入",IF(OR(AND(OR(CM186=CM$63,CM186=CM$64),CN186=""),AND(OR(CM186=CM$65,CM186=CM$66),CN186&lt;&gt;"")),"7)介護保険サービス受けている/過去受けていた→具体的内容記入"," ")))</f>
        <v xml:space="preserve"> </v>
      </c>
      <c r="CS186" s="224" t="str">
        <f t="shared" si="176"/>
        <v xml:space="preserve"> </v>
      </c>
      <c r="CT186" s="116"/>
      <c r="CU186" s="253"/>
      <c r="CV186" s="117"/>
      <c r="CW186" s="117"/>
      <c r="CX186" s="253"/>
      <c r="CY186" s="117"/>
      <c r="CZ186" s="117"/>
      <c r="DA186" s="253"/>
      <c r="DB186" s="117"/>
      <c r="DC186" s="224" t="str">
        <f t="shared" si="177"/>
        <v xml:space="preserve"> </v>
      </c>
      <c r="DD186" s="224" t="str">
        <f t="shared" si="178"/>
        <v xml:space="preserve"> </v>
      </c>
      <c r="DE186" s="224" t="str">
        <f t="shared" si="187"/>
        <v xml:space="preserve"> </v>
      </c>
      <c r="DF186" s="121"/>
      <c r="DG186" s="114"/>
      <c r="DH186" s="704"/>
      <c r="DI186" s="119"/>
      <c r="DJ186" s="187"/>
      <c r="DK186" s="254"/>
      <c r="DL186" s="224" t="str">
        <f t="shared" si="188"/>
        <v xml:space="preserve"> </v>
      </c>
      <c r="DM186" s="224" t="str">
        <f t="shared" si="179"/>
        <v xml:space="preserve"> </v>
      </c>
      <c r="DN186" s="474"/>
      <c r="DO186" s="117"/>
      <c r="DP186" s="117"/>
      <c r="DQ186" s="117"/>
      <c r="DR186" s="117"/>
      <c r="DS186" s="117"/>
      <c r="DT186" s="254"/>
      <c r="DU186" s="476"/>
      <c r="DV186" s="224" t="str">
        <f t="shared" si="189"/>
        <v xml:space="preserve"> </v>
      </c>
      <c r="DW186" s="115"/>
      <c r="DX186" s="470"/>
      <c r="DY186" s="117"/>
      <c r="DZ186" s="704"/>
      <c r="EA186" s="224" t="str">
        <f t="shared" si="190"/>
        <v xml:space="preserve"> </v>
      </c>
      <c r="EB186" s="906"/>
      <c r="EC186" s="904"/>
      <c r="ED186" s="904"/>
      <c r="EE186" s="904"/>
      <c r="EF186" s="904"/>
      <c r="EG186" s="904"/>
      <c r="EH186" s="904"/>
      <c r="EI186" s="904"/>
      <c r="EJ186" s="904"/>
      <c r="EK186" s="905"/>
      <c r="EL186" s="80"/>
      <c r="EM186" s="224" t="str">
        <f t="shared" si="180"/>
        <v xml:space="preserve"> </v>
      </c>
      <c r="EN186" s="224" t="str">
        <f t="shared" si="181"/>
        <v xml:space="preserve"> </v>
      </c>
      <c r="EO186" s="115"/>
      <c r="EP186" s="1050"/>
      <c r="EQ186" s="253"/>
      <c r="ER186" s="117"/>
      <c r="ES186" s="1258">
        <f t="shared" si="171"/>
        <v>95</v>
      </c>
      <c r="ET186" s="224" t="str">
        <f t="shared" si="182"/>
        <v xml:space="preserve"> </v>
      </c>
      <c r="EU186" s="477" t="str">
        <f t="shared" si="183"/>
        <v/>
      </c>
      <c r="EV186" s="1334" t="str">
        <f t="shared" si="172"/>
        <v xml:space="preserve"> </v>
      </c>
      <c r="EW186" s="1332" t="str">
        <f t="shared" si="229"/>
        <v/>
      </c>
      <c r="EX186" s="1275" t="str">
        <f t="shared" si="211"/>
        <v/>
      </c>
      <c r="EY186" s="1275" t="str">
        <f t="shared" si="212"/>
        <v/>
      </c>
      <c r="EZ186" s="1275" t="str">
        <f t="shared" si="213"/>
        <v/>
      </c>
      <c r="FA186" s="1275" t="str">
        <f t="shared" si="214"/>
        <v/>
      </c>
      <c r="FB186" s="1275" t="str">
        <f t="shared" si="215"/>
        <v/>
      </c>
      <c r="FC186" s="1333" t="str">
        <f t="shared" si="216"/>
        <v/>
      </c>
      <c r="FE186" s="1234" t="str">
        <f t="shared" si="217"/>
        <v xml:space="preserve"> </v>
      </c>
      <c r="FF186" s="1234" t="str">
        <f t="shared" si="218"/>
        <v xml:space="preserve"> </v>
      </c>
      <c r="FG186" s="1234" t="str">
        <f t="shared" si="219"/>
        <v xml:space="preserve"> </v>
      </c>
      <c r="FH186" s="1234" t="str">
        <f t="shared" si="220"/>
        <v xml:space="preserve"> </v>
      </c>
      <c r="FI186" s="1234" t="str">
        <f t="shared" si="191"/>
        <v xml:space="preserve"> </v>
      </c>
      <c r="FJ186" s="1234" t="str">
        <f t="shared" si="221"/>
        <v xml:space="preserve"> </v>
      </c>
      <c r="FK186" s="1234">
        <f t="shared" si="192"/>
        <v>0</v>
      </c>
      <c r="FL186" s="1227"/>
      <c r="FM186" s="1234" t="str">
        <f t="shared" si="193"/>
        <v xml:space="preserve"> </v>
      </c>
      <c r="FN186" s="1234" t="str">
        <f t="shared" si="194"/>
        <v xml:space="preserve"> </v>
      </c>
      <c r="FO186" s="1234" t="str">
        <f t="shared" si="222"/>
        <v xml:space="preserve"> </v>
      </c>
      <c r="FP186" s="1234" t="str">
        <f t="shared" si="223"/>
        <v xml:space="preserve"> </v>
      </c>
      <c r="FQ186" s="1234" t="str">
        <f t="shared" si="195"/>
        <v xml:space="preserve"> </v>
      </c>
      <c r="FR186" s="1234" t="str">
        <f t="shared" si="224"/>
        <v xml:space="preserve"> </v>
      </c>
      <c r="FS186" s="1234">
        <f t="shared" si="230"/>
        <v>0</v>
      </c>
      <c r="FT186" s="1227"/>
      <c r="FU186" s="1234" t="str">
        <f t="shared" si="225"/>
        <v xml:space="preserve"> </v>
      </c>
      <c r="FV186" s="1234" t="str">
        <f t="shared" si="226"/>
        <v xml:space="preserve"> </v>
      </c>
      <c r="FW186" s="1234" t="str">
        <f t="shared" si="227"/>
        <v xml:space="preserve"> </v>
      </c>
      <c r="FX186" s="1234" t="str">
        <f t="shared" si="196"/>
        <v xml:space="preserve"> </v>
      </c>
      <c r="FY186" s="1234" t="str">
        <f t="shared" si="197"/>
        <v xml:space="preserve"> </v>
      </c>
      <c r="FZ186" s="1234" t="str">
        <f t="shared" si="228"/>
        <v xml:space="preserve"> </v>
      </c>
      <c r="GA186" s="1234">
        <f t="shared" si="198"/>
        <v>0</v>
      </c>
      <c r="GB186" s="1227"/>
      <c r="GC186" s="1234" t="str">
        <f t="shared" si="199"/>
        <v xml:space="preserve"> </v>
      </c>
      <c r="GD186" s="1234" t="str">
        <f t="shared" si="200"/>
        <v xml:space="preserve"> </v>
      </c>
      <c r="GE186" s="1234" t="str">
        <f t="shared" si="201"/>
        <v xml:space="preserve"> </v>
      </c>
      <c r="GF186" s="1234" t="str">
        <f t="shared" si="202"/>
        <v xml:space="preserve"> </v>
      </c>
      <c r="GG186" s="1234" t="str">
        <f t="shared" si="203"/>
        <v xml:space="preserve"> </v>
      </c>
      <c r="GH186" s="1234" t="str">
        <f t="shared" si="204"/>
        <v xml:space="preserve"> </v>
      </c>
      <c r="GI186" s="1234" t="str">
        <f t="shared" si="205"/>
        <v xml:space="preserve"> </v>
      </c>
      <c r="GJ186" s="1234" t="str">
        <f t="shared" si="206"/>
        <v xml:space="preserve"> </v>
      </c>
      <c r="GK186" s="1234" t="str">
        <f t="shared" si="207"/>
        <v xml:space="preserve"> </v>
      </c>
      <c r="GL186" s="1234" t="str">
        <f t="shared" si="208"/>
        <v xml:space="preserve"> </v>
      </c>
      <c r="GM186" s="1234" t="str">
        <f t="shared" si="209"/>
        <v xml:space="preserve"> </v>
      </c>
      <c r="GN186" s="1234">
        <f t="shared" si="210"/>
        <v>0</v>
      </c>
    </row>
    <row r="187" spans="1:196" s="100" customFormat="1" ht="27" customHeight="1" thickTop="1" thickBot="1">
      <c r="A187" s="1208">
        <f>【A票】【D票】!$D$10</f>
        <v>0</v>
      </c>
      <c r="B187" s="1212">
        <f>【A票】【D票】!$H$10</f>
        <v>0</v>
      </c>
      <c r="C187" s="1213" t="str">
        <f>【A票】【D票】!$K$10</f>
        <v xml:space="preserve"> </v>
      </c>
      <c r="D187" s="1214">
        <f t="shared" si="173"/>
        <v>96</v>
      </c>
      <c r="E187" s="914"/>
      <c r="F187" s="467"/>
      <c r="G187" s="469"/>
      <c r="H187" s="224" t="str">
        <f t="shared" ref="H187:H250" si="231">IF(AND(COUNTA(J187:T187,Z187,AB187,AD187,AG187,AH187,AK187,BY187:CE187,CG187:CQ187,CT187:DB187,DF187:DK187,DN187:DU187,DW187:DZ187,EO187:ER187)&gt;0,COUNTA(F187:G187)&lt;2),"左欄←は必須回答",IF(COUNTA(F187:G187)=1,"左欄←は必須回答",IF(AND(F187=F$65,OR(COUNTA(I187,Z187,AA187,AB187,AD187,AF187,AG187,AH187,AK187)&gt;0,COUNTA(J187:T187,X187)&gt;0)),"2人目以降の被虐待者のため問1～4まで記入不要"," ")))</f>
        <v xml:space="preserve"> </v>
      </c>
      <c r="I187" s="704"/>
      <c r="J187" s="117"/>
      <c r="K187" s="117"/>
      <c r="L187" s="117"/>
      <c r="M187" s="117"/>
      <c r="N187" s="117"/>
      <c r="O187" s="117"/>
      <c r="P187" s="117"/>
      <c r="Q187" s="117"/>
      <c r="R187" s="117"/>
      <c r="S187" s="117"/>
      <c r="T187" s="254"/>
      <c r="U187" s="646"/>
      <c r="V187" s="646"/>
      <c r="W187" s="114"/>
      <c r="X187" s="254"/>
      <c r="Y187" s="224" t="str">
        <f t="shared" ref="Y187:Y250" si="232">IF(OR(AND(AND(OR(F187=F$63,F187=F$64),G187&lt;&gt;""),OR(I187="",COUNTA(J187:T187,X187)&lt;1)),AND(COUNTA(F187:G187)=0,COUNTA(I187:T187,X187)&gt;0)),"問1問2記入漏れ、もしくは不要な回答あり",IF(AND(T187&gt;0,OR(COUNTA(U187:W187)&lt;1,COUNTA(U187:W187)&gt;T187)),"その他に人数→具体的内容記入",IF(AND(T187="",COUNTA(U187:W187)&lt;&gt;0),"具体的内容→その他の人数"," ")))</f>
        <v xml:space="preserve"> </v>
      </c>
      <c r="Z187" s="579"/>
      <c r="AA187" s="704"/>
      <c r="AB187" s="119"/>
      <c r="AC187" s="224" t="str">
        <f t="shared" si="184"/>
        <v xml:space="preserve"> </v>
      </c>
      <c r="AD187" s="115"/>
      <c r="AE187" s="253"/>
      <c r="AF187" s="704"/>
      <c r="AG187" s="727"/>
      <c r="AH187" s="727"/>
      <c r="AI187" s="727"/>
      <c r="AJ187" s="727"/>
      <c r="AK187" s="591"/>
      <c r="AL187" s="727"/>
      <c r="AM187" s="727"/>
      <c r="AN187" s="727"/>
      <c r="AO187" s="727"/>
      <c r="AP187" s="727"/>
      <c r="AQ187" s="727"/>
      <c r="AR187" s="727"/>
      <c r="AS187" s="727"/>
      <c r="AT187" s="727"/>
      <c r="AU187" s="727"/>
      <c r="AV187" s="727"/>
      <c r="AW187" s="727"/>
      <c r="AX187" s="727"/>
      <c r="AY187" s="727"/>
      <c r="AZ187" s="727"/>
      <c r="BA187" s="727"/>
      <c r="BB187" s="727"/>
      <c r="BC187" s="821"/>
      <c r="BD187" s="727"/>
      <c r="BE187" s="727"/>
      <c r="BF187" s="727"/>
      <c r="BG187" s="727"/>
      <c r="BH187" s="727"/>
      <c r="BI187" s="727"/>
      <c r="BJ187" s="727"/>
      <c r="BK187" s="727"/>
      <c r="BL187" s="821"/>
      <c r="BM187" s="727"/>
      <c r="BN187" s="727"/>
      <c r="BO187" s="727"/>
      <c r="BP187" s="727"/>
      <c r="BQ187" s="727"/>
      <c r="BR187" s="821"/>
      <c r="BS187" s="727"/>
      <c r="BT187" s="727"/>
      <c r="BU187" s="727"/>
      <c r="BV187" s="591"/>
      <c r="BW187" s="224" t="str">
        <f t="shared" si="185"/>
        <v xml:space="preserve"> </v>
      </c>
      <c r="BX187" s="471">
        <f t="shared" ref="BX187:BX250" si="233">D187</f>
        <v>96</v>
      </c>
      <c r="BY187" s="117"/>
      <c r="BZ187" s="117"/>
      <c r="CA187" s="117"/>
      <c r="CB187" s="117"/>
      <c r="CC187" s="117"/>
      <c r="CD187" s="461"/>
      <c r="CE187" s="236"/>
      <c r="CF187" s="224" t="str">
        <f t="shared" ref="CF187:CF250" si="234">IF(AND(AD187=AD$63,COUNTA(BY187:CC187)&lt;1),"問4_1)虐待を受けたと判断→問5に記入",IF(AND(OR(AD187=AD$64,AD187=AD$65,AND(OR(F187=F$63,F187=F$64),AD187="")),OR(COUNTA(BY187:CC187)&gt;0,COUNTA(CD187:CE187)&gt;0)),"虐待判断事例のみ回答",IF(AND(F187=F$65,COUNTA(BY187:CC187)&lt;1),"2人目以降の被虐待者につき、記入必要",IF(AND(COUNTA(F187:G187,I187:X187,Z187:AB187,AD187:AK187)=0,COUNTA(BY187:CE187)&gt;0),"虐待判断事例のみ回答"," "))))</f>
        <v xml:space="preserve"> </v>
      </c>
      <c r="CG187" s="116"/>
      <c r="CH187" s="117"/>
      <c r="CI187" s="117"/>
      <c r="CJ187" s="117"/>
      <c r="CK187" s="472"/>
      <c r="CL187" s="472"/>
      <c r="CM187" s="472"/>
      <c r="CN187" s="472"/>
      <c r="CO187" s="117"/>
      <c r="CP187" s="253"/>
      <c r="CQ187" s="120"/>
      <c r="CR187" s="224" t="str" cm="1">
        <f t="array" ref="CR187">IF(AND(SUM(COUNTIF(CG187:CM187,{"*不明*","*その他*"})+COUNTIF(CO187:CP187,{"*不明*","*その他*"}))&gt;0,CQ187=""),"その他・不明の場合,10)具体的内容、理由を記入",IF(OR(AND(CI187=CI$65,COUNTA(CJ187:CM187)&lt;4),AND(OR(CI187=CI$63,CI187=CI$64,CI187=CI$66,CI187=CI$67,CI187=CI$68,CI187=""),COUNTA(CJ187:CM187)&gt;0)),"3)介護保険認定済→要介護度、認知症自立度、寝たきり度、介護保険サービス記入",IF(OR(AND(OR(CM187=CM$63,CM187=CM$64),CN187=""),AND(OR(CM187=CM$65,CM187=CM$66),CN187&lt;&gt;"")),"7)介護保険サービス受けている/過去受けていた→具体的内容記入"," ")))</f>
        <v xml:space="preserve"> </v>
      </c>
      <c r="CS187" s="224" t="str">
        <f t="shared" ref="CS187:CS250" si="235">IF(AND(CO187=CO$63,CP187=CP$63),"8)虐待者とのみ同居で、9)家族形態が単独世帯",IF(AND(CO187=CO$64,CP187=CP$63),"8)虐待者及び他家族と同居で、9)家族形態が単独世帯",IF(AND(CO187=CO$64,CP187=CP$64),"8)虐待者及び他家族と同居で、9)家族形態が夫婦のみ世帯"," ")))</f>
        <v xml:space="preserve"> </v>
      </c>
      <c r="CT187" s="116"/>
      <c r="CU187" s="253"/>
      <c r="CV187" s="117"/>
      <c r="CW187" s="117"/>
      <c r="CX187" s="253"/>
      <c r="CY187" s="117"/>
      <c r="CZ187" s="117"/>
      <c r="DA187" s="253"/>
      <c r="DB187" s="117"/>
      <c r="DC187" s="224" t="str">
        <f t="shared" ref="DC187:DC250" si="236">IF(OR(AND(OR(CT187=CT$71,CT187=CT$72),COUNTA(CU187)&lt;1),AND(OR(CW187=CW$71,CW187=CW$72),COUNTA(CX187)&lt;1),AND(OR(CZ187=CZ$71,CZ187=CZ$72),COUNTA(DA187)&lt;1)),"その他、不明→具体的内容",IF(OR(AND(AND(CT187&lt;&gt;CT$71,CT187&lt;&gt;CT$72),COUNTA(CU187)&gt;0),AND(AND(CW187&lt;&gt;CW$71,CW187&lt;&gt;CW$72),COUNTA(CX187)&gt;0),AND(AND(CZ187&lt;&gt;CZ$71,CZ187&lt;&gt;CZ$72),COUNTA(DA187)&gt;0)),"その他、不明→具体的内容"," "))</f>
        <v xml:space="preserve"> </v>
      </c>
      <c r="DD187" s="224" t="str">
        <f t="shared" ref="DD187:DD250" si="237">IF(AND(CG187=CG$63,OR(CT187=CT$63,CW187=CW$63,CZ187=CZ$63)),"被虐待者が男性で虐待者が夫",IF(AND(CG187=CG$64,OR(CT187=CT$64,CW187=CW$64,CZ187=CZ$64)),"被虐待者が女性で虐待者が妻",IF(AND(COUNTA(CT187)-COUNTA(CV187)=0,COUNTA(CW187)-COUNTA(CY187)=0,COUNTA(CZ187)-COUNTA(DB187)=0)," ","続柄、年齢を記入")))</f>
        <v xml:space="preserve"> </v>
      </c>
      <c r="DE187" s="224" t="str">
        <f t="shared" si="187"/>
        <v xml:space="preserve"> </v>
      </c>
      <c r="DF187" s="121"/>
      <c r="DG187" s="114"/>
      <c r="DH187" s="704"/>
      <c r="DI187" s="119"/>
      <c r="DJ187" s="187"/>
      <c r="DK187" s="254"/>
      <c r="DL187" s="224" t="str">
        <f t="shared" si="188"/>
        <v xml:space="preserve"> </v>
      </c>
      <c r="DM187" s="224" t="str">
        <f t="shared" ref="DM187:DM250" si="238">IF(OR(AND(DF187=DF$64,COUNTA(DN187)&lt;1),AND(OR(DF187=DF$63,DF187=DF$65,DF187=DF$66,DF187=DF$67),COUNTA(DN187)&gt;0)),"問7_1)｢分離をしていない場合｣のみ3)の対応内容を記入",IF(AND(DN187&lt;&gt;"",DF187=""),"問7_1-1)分離の有無を記入"," "))</f>
        <v xml:space="preserve"> </v>
      </c>
      <c r="DN187" s="474"/>
      <c r="DO187" s="117"/>
      <c r="DP187" s="117"/>
      <c r="DQ187" s="117"/>
      <c r="DR187" s="117"/>
      <c r="DS187" s="117"/>
      <c r="DT187" s="254"/>
      <c r="DU187" s="476"/>
      <c r="DV187" s="224" t="str">
        <f t="shared" si="189"/>
        <v xml:space="preserve"> </v>
      </c>
      <c r="DW187" s="115"/>
      <c r="DX187" s="470"/>
      <c r="DY187" s="117"/>
      <c r="DZ187" s="704"/>
      <c r="EA187" s="224" t="str">
        <f t="shared" si="190"/>
        <v xml:space="preserve"> </v>
      </c>
      <c r="EB187" s="906"/>
      <c r="EC187" s="904"/>
      <c r="ED187" s="904"/>
      <c r="EE187" s="904"/>
      <c r="EF187" s="904"/>
      <c r="EG187" s="904"/>
      <c r="EH187" s="904"/>
      <c r="EI187" s="904"/>
      <c r="EJ187" s="904"/>
      <c r="EK187" s="905"/>
      <c r="EL187" s="80"/>
      <c r="EM187" s="224" t="str">
        <f t="shared" ref="EM187:EM250" si="239">IF(AND(AD187=AD$63,COUNTA(EB187:EK187)&lt;10),"問7_5)養護者支援の取組記載漏れ"," ")</f>
        <v xml:space="preserve"> </v>
      </c>
      <c r="EN187" s="224" t="str">
        <f t="shared" ref="EN187:EN250" si="240">IF(OR(AND(AD187=AD$63,COUNTA(DF187,DW187,DY187,EB187:EK187)&lt;13),AND(OR(AD187=AD$64,AD187=AD$65,AND(OR(F187=F$63,F187=F$64),AD187="")),COUNTA(DF187,DW187,DY187,EB187:EK187)&gt;0)),"問4_1)「虐待を受けたと判断」の場合→問7に記入",IF(AND(F187=F$65,COUNTA(DF187,DW187,DY187,EB187:EK187)&lt;13),"2人目以降の被虐待者につき、記入必要",IF(AND(COUNTA(F187:G187,I187:X187,Z187:AB187,AD187:AK187)=0,COUNTA(DF187:DK187,DN187:DU187,DW187:DZ187,EB187:EK187)&gt;0),"虐待事例の場合のみ回答"," ")))</f>
        <v xml:space="preserve"> </v>
      </c>
      <c r="EO187" s="115"/>
      <c r="EP187" s="1050"/>
      <c r="EQ187" s="253"/>
      <c r="ER187" s="117"/>
      <c r="ES187" s="1258">
        <f t="shared" ref="ES187:ES250" si="241">BX187</f>
        <v>96</v>
      </c>
      <c r="ET187" s="224" t="str">
        <f t="shared" ref="ET187:ET250" si="242">IF(OR(AND(AD187=AD$63,COUNTA(EO187)&lt;1),AND(OR(AD187=AD$64,AD187=AD$65,AND(OR(F187=F$63,F187=F$64),AD187="")),COUNTA(EO187)&gt;0),AND(EO187=$EO$64,EP187="")),"問4_1)「虐待を受けたと判断」の場合→問8に記入",IF(AND(F187=F$65,COUNTA(EO187)&lt;1),"2人目以降の被虐待者につき、記入必要",IF(AND(COUNTA(F187:G187,I187:X187,Z187:AB187,AD187:AK187)=0,COUNTA(EO187)&gt;0),"虐待事例の場合のみ回答"," ")))</f>
        <v xml:space="preserve"> </v>
      </c>
      <c r="EU187" s="477" t="str">
        <f t="shared" ref="EU187:EU250" si="243">IF(COUNTIF(H187," ")+COUNTIF(Y187," ")+COUNTIF(AC187," ")+COUNTIF(BW187," ")+COUNTIF(CF187," ")+COUNTIF(CR187," ")+COUNTIF(CS187," ")+COUNTIF(DC187:DE187," ")+COUNTIF(DL187:DM187," ")+COUNTIF(DV187," ")+COUNTIF(EA187," ")+COUNTIF(EM187:EN187," ")+COUNTIF(ET187, " ")&lt;17,"エラーが残っています","")</f>
        <v/>
      </c>
      <c r="EV187" s="1334" t="str">
        <f t="shared" si="172"/>
        <v xml:space="preserve"> </v>
      </c>
      <c r="EW187" s="1332" t="str">
        <f t="shared" si="229"/>
        <v/>
      </c>
      <c r="EX187" s="1275" t="str">
        <f t="shared" si="211"/>
        <v/>
      </c>
      <c r="EY187" s="1275" t="str">
        <f t="shared" si="212"/>
        <v/>
      </c>
      <c r="EZ187" s="1275" t="str">
        <f t="shared" si="213"/>
        <v/>
      </c>
      <c r="FA187" s="1275" t="str">
        <f t="shared" si="214"/>
        <v/>
      </c>
      <c r="FB187" s="1275" t="str">
        <f t="shared" si="215"/>
        <v/>
      </c>
      <c r="FC187" s="1333" t="str">
        <f t="shared" si="216"/>
        <v/>
      </c>
      <c r="FE187" s="1234" t="str">
        <f t="shared" si="217"/>
        <v xml:space="preserve"> </v>
      </c>
      <c r="FF187" s="1234" t="str">
        <f t="shared" si="218"/>
        <v xml:space="preserve"> </v>
      </c>
      <c r="FG187" s="1234" t="str">
        <f t="shared" si="219"/>
        <v xml:space="preserve"> </v>
      </c>
      <c r="FH187" s="1234" t="str">
        <f t="shared" si="220"/>
        <v xml:space="preserve"> </v>
      </c>
      <c r="FI187" s="1234" t="str">
        <f t="shared" si="191"/>
        <v xml:space="preserve"> </v>
      </c>
      <c r="FJ187" s="1234" t="str">
        <f t="shared" si="221"/>
        <v xml:space="preserve"> </v>
      </c>
      <c r="FK187" s="1234">
        <f t="shared" si="192"/>
        <v>0</v>
      </c>
      <c r="FL187" s="1227"/>
      <c r="FM187" s="1234" t="str">
        <f t="shared" si="193"/>
        <v xml:space="preserve"> </v>
      </c>
      <c r="FN187" s="1234" t="str">
        <f t="shared" si="194"/>
        <v xml:space="preserve"> </v>
      </c>
      <c r="FO187" s="1234" t="str">
        <f t="shared" si="222"/>
        <v xml:space="preserve"> </v>
      </c>
      <c r="FP187" s="1234" t="str">
        <f t="shared" si="223"/>
        <v xml:space="preserve"> </v>
      </c>
      <c r="FQ187" s="1234" t="str">
        <f t="shared" si="195"/>
        <v xml:space="preserve"> </v>
      </c>
      <c r="FR187" s="1234" t="str">
        <f t="shared" si="224"/>
        <v xml:space="preserve"> </v>
      </c>
      <c r="FS187" s="1234">
        <f t="shared" si="230"/>
        <v>0</v>
      </c>
      <c r="FT187" s="1227"/>
      <c r="FU187" s="1234" t="str">
        <f t="shared" si="225"/>
        <v xml:space="preserve"> </v>
      </c>
      <c r="FV187" s="1234" t="str">
        <f t="shared" si="226"/>
        <v xml:space="preserve"> </v>
      </c>
      <c r="FW187" s="1234" t="str">
        <f t="shared" si="227"/>
        <v xml:space="preserve"> </v>
      </c>
      <c r="FX187" s="1234" t="str">
        <f t="shared" si="196"/>
        <v xml:space="preserve"> </v>
      </c>
      <c r="FY187" s="1234" t="str">
        <f t="shared" si="197"/>
        <v xml:space="preserve"> </v>
      </c>
      <c r="FZ187" s="1234" t="str">
        <f t="shared" si="228"/>
        <v xml:space="preserve"> </v>
      </c>
      <c r="GA187" s="1234">
        <f t="shared" si="198"/>
        <v>0</v>
      </c>
      <c r="GB187" s="1227"/>
      <c r="GC187" s="1234" t="str">
        <f t="shared" si="199"/>
        <v xml:space="preserve"> </v>
      </c>
      <c r="GD187" s="1234" t="str">
        <f t="shared" si="200"/>
        <v xml:space="preserve"> </v>
      </c>
      <c r="GE187" s="1234" t="str">
        <f t="shared" si="201"/>
        <v xml:space="preserve"> </v>
      </c>
      <c r="GF187" s="1234" t="str">
        <f t="shared" si="202"/>
        <v xml:space="preserve"> </v>
      </c>
      <c r="GG187" s="1234" t="str">
        <f t="shared" si="203"/>
        <v xml:space="preserve"> </v>
      </c>
      <c r="GH187" s="1234" t="str">
        <f t="shared" si="204"/>
        <v xml:space="preserve"> </v>
      </c>
      <c r="GI187" s="1234" t="str">
        <f t="shared" si="205"/>
        <v xml:space="preserve"> </v>
      </c>
      <c r="GJ187" s="1234" t="str">
        <f t="shared" si="206"/>
        <v xml:space="preserve"> </v>
      </c>
      <c r="GK187" s="1234" t="str">
        <f t="shared" si="207"/>
        <v xml:space="preserve"> </v>
      </c>
      <c r="GL187" s="1234" t="str">
        <f t="shared" si="208"/>
        <v xml:space="preserve"> </v>
      </c>
      <c r="GM187" s="1234" t="str">
        <f t="shared" si="209"/>
        <v xml:space="preserve"> </v>
      </c>
      <c r="GN187" s="1234">
        <f t="shared" si="210"/>
        <v>0</v>
      </c>
    </row>
    <row r="188" spans="1:196" s="100" customFormat="1" ht="27" customHeight="1" thickTop="1" thickBot="1">
      <c r="A188" s="1208">
        <f>【A票】【D票】!$D$10</f>
        <v>0</v>
      </c>
      <c r="B188" s="1212">
        <f>【A票】【D票】!$H$10</f>
        <v>0</v>
      </c>
      <c r="C188" s="1213" t="str">
        <f>【A票】【D票】!$K$10</f>
        <v xml:space="preserve"> </v>
      </c>
      <c r="D188" s="1214">
        <f t="shared" si="173"/>
        <v>97</v>
      </c>
      <c r="E188" s="914"/>
      <c r="F188" s="467"/>
      <c r="G188" s="469"/>
      <c r="H188" s="224" t="str">
        <f t="shared" si="231"/>
        <v xml:space="preserve"> </v>
      </c>
      <c r="I188" s="704"/>
      <c r="J188" s="117"/>
      <c r="K188" s="117"/>
      <c r="L188" s="117"/>
      <c r="M188" s="117"/>
      <c r="N188" s="117"/>
      <c r="O188" s="117"/>
      <c r="P188" s="117"/>
      <c r="Q188" s="117"/>
      <c r="R188" s="117"/>
      <c r="S188" s="117"/>
      <c r="T188" s="254"/>
      <c r="U188" s="646"/>
      <c r="V188" s="646"/>
      <c r="W188" s="114"/>
      <c r="X188" s="254"/>
      <c r="Y188" s="224" t="str">
        <f t="shared" si="232"/>
        <v xml:space="preserve"> </v>
      </c>
      <c r="Z188" s="579"/>
      <c r="AA188" s="704"/>
      <c r="AB188" s="119"/>
      <c r="AC188" s="224" t="str">
        <f t="shared" si="184"/>
        <v xml:space="preserve"> </v>
      </c>
      <c r="AD188" s="115"/>
      <c r="AE188" s="253"/>
      <c r="AF188" s="704"/>
      <c r="AG188" s="727"/>
      <c r="AH188" s="727"/>
      <c r="AI188" s="727"/>
      <c r="AJ188" s="727"/>
      <c r="AK188" s="591"/>
      <c r="AL188" s="727"/>
      <c r="AM188" s="727"/>
      <c r="AN188" s="727"/>
      <c r="AO188" s="727"/>
      <c r="AP188" s="727"/>
      <c r="AQ188" s="727"/>
      <c r="AR188" s="727"/>
      <c r="AS188" s="727"/>
      <c r="AT188" s="727"/>
      <c r="AU188" s="727"/>
      <c r="AV188" s="727"/>
      <c r="AW188" s="727"/>
      <c r="AX188" s="727"/>
      <c r="AY188" s="727"/>
      <c r="AZ188" s="727"/>
      <c r="BA188" s="727"/>
      <c r="BB188" s="727"/>
      <c r="BC188" s="821"/>
      <c r="BD188" s="727"/>
      <c r="BE188" s="727"/>
      <c r="BF188" s="727"/>
      <c r="BG188" s="727"/>
      <c r="BH188" s="727"/>
      <c r="BI188" s="727"/>
      <c r="BJ188" s="727"/>
      <c r="BK188" s="727"/>
      <c r="BL188" s="821"/>
      <c r="BM188" s="727"/>
      <c r="BN188" s="727"/>
      <c r="BO188" s="727"/>
      <c r="BP188" s="727"/>
      <c r="BQ188" s="727"/>
      <c r="BR188" s="821"/>
      <c r="BS188" s="727"/>
      <c r="BT188" s="727"/>
      <c r="BU188" s="727"/>
      <c r="BV188" s="591"/>
      <c r="BW188" s="224" t="str">
        <f t="shared" ref="BW188:BW251" si="244">IF(AND(OR(Z188=Z$66,Z188=Z$67,Z188=""),COUNTA(AD188:BV188)&gt;0),"問3事実確認行っていない→記入不要",
IF(AND(OR(Z188=Z$63,Z188=Z$64,Z188=Z$65),AD188=""),"問3事実確認を行った→問4_1)調査の結果に記入",
IF(AND(AD188=AD$63,COUNTA(AF188:AI188,AL188:BB188,BD188:BK188,BM188:BQ188,BS188:BU188)&lt;37),"問4_2)～問4_6)_5の回答漏れがあります",
IF(AND(OR(AD188=AD$64,AD188=AD$65),COUNTA(AF188:BV188)&gt;0),"問4_1)虐待があったといえない→2)～6)記入不要",
IF(AND(G188=G$65,OR(AD188=AD$64,AD188=AD$65)),"要確認事項「対応時期」で選択肢cとした場合、虐待の事実が認められた事例のみ回答",
IF(AND(AD188=AD$65,AE188=""),"虐待の判断に至らなかった理由を記入",
IF(AND(F188=F$64,AG188=1),"被虐待者が複数いる事例を選択中→被虐待者人数確認"," ")))))))</f>
        <v xml:space="preserve"> </v>
      </c>
      <c r="BX188" s="471">
        <f t="shared" si="233"/>
        <v>97</v>
      </c>
      <c r="BY188" s="117"/>
      <c r="BZ188" s="117"/>
      <c r="CA188" s="117"/>
      <c r="CB188" s="117"/>
      <c r="CC188" s="117"/>
      <c r="CD188" s="461"/>
      <c r="CE188" s="236"/>
      <c r="CF188" s="224" t="str">
        <f t="shared" si="234"/>
        <v xml:space="preserve"> </v>
      </c>
      <c r="CG188" s="116"/>
      <c r="CH188" s="117"/>
      <c r="CI188" s="117"/>
      <c r="CJ188" s="117"/>
      <c r="CK188" s="472"/>
      <c r="CL188" s="472"/>
      <c r="CM188" s="472"/>
      <c r="CN188" s="472"/>
      <c r="CO188" s="117"/>
      <c r="CP188" s="253"/>
      <c r="CQ188" s="120"/>
      <c r="CR188" s="224" t="str" cm="1">
        <f t="array" ref="CR188">IF(AND(SUM(COUNTIF(CG188:CM188,{"*不明*","*その他*"})+COUNTIF(CO188:CP188,{"*不明*","*その他*"}))&gt;0,CQ188=""),"その他・不明の場合,10)具体的内容、理由を記入",IF(OR(AND(CI188=CI$65,COUNTA(CJ188:CM188)&lt;4),AND(OR(CI188=CI$63,CI188=CI$64,CI188=CI$66,CI188=CI$67,CI188=CI$68,CI188=""),COUNTA(CJ188:CM188)&gt;0)),"3)介護保険認定済→要介護度、認知症自立度、寝たきり度、介護保険サービス記入",IF(OR(AND(OR(CM188=CM$63,CM188=CM$64),CN188=""),AND(OR(CM188=CM$65,CM188=CM$66),CN188&lt;&gt;"")),"7)介護保険サービス受けている/過去受けていた→具体的内容記入"," ")))</f>
        <v xml:space="preserve"> </v>
      </c>
      <c r="CS188" s="224" t="str">
        <f t="shared" si="235"/>
        <v xml:space="preserve"> </v>
      </c>
      <c r="CT188" s="116"/>
      <c r="CU188" s="253"/>
      <c r="CV188" s="117"/>
      <c r="CW188" s="117"/>
      <c r="CX188" s="253"/>
      <c r="CY188" s="117"/>
      <c r="CZ188" s="117"/>
      <c r="DA188" s="253"/>
      <c r="DB188" s="117"/>
      <c r="DC188" s="224" t="str">
        <f t="shared" si="236"/>
        <v xml:space="preserve"> </v>
      </c>
      <c r="DD188" s="224" t="str">
        <f t="shared" si="237"/>
        <v xml:space="preserve"> </v>
      </c>
      <c r="DE188" s="224" t="str">
        <f t="shared" si="187"/>
        <v xml:space="preserve"> </v>
      </c>
      <c r="DF188" s="121"/>
      <c r="DG188" s="114"/>
      <c r="DH188" s="704"/>
      <c r="DI188" s="119"/>
      <c r="DJ188" s="187"/>
      <c r="DK188" s="254"/>
      <c r="DL188" s="224" t="str">
        <f t="shared" si="188"/>
        <v xml:space="preserve"> </v>
      </c>
      <c r="DM188" s="224" t="str">
        <f t="shared" si="238"/>
        <v xml:space="preserve"> </v>
      </c>
      <c r="DN188" s="474"/>
      <c r="DO188" s="117"/>
      <c r="DP188" s="117"/>
      <c r="DQ188" s="117"/>
      <c r="DR188" s="117"/>
      <c r="DS188" s="117"/>
      <c r="DT188" s="254"/>
      <c r="DU188" s="476"/>
      <c r="DV188" s="224" t="str">
        <f t="shared" si="189"/>
        <v xml:space="preserve"> </v>
      </c>
      <c r="DW188" s="115"/>
      <c r="DX188" s="470"/>
      <c r="DY188" s="117"/>
      <c r="DZ188" s="704"/>
      <c r="EA188" s="224" t="str">
        <f t="shared" si="190"/>
        <v xml:space="preserve"> </v>
      </c>
      <c r="EB188" s="906"/>
      <c r="EC188" s="904"/>
      <c r="ED188" s="904"/>
      <c r="EE188" s="904"/>
      <c r="EF188" s="904"/>
      <c r="EG188" s="904"/>
      <c r="EH188" s="904"/>
      <c r="EI188" s="904"/>
      <c r="EJ188" s="904"/>
      <c r="EK188" s="905"/>
      <c r="EL188" s="80"/>
      <c r="EM188" s="224" t="str">
        <f t="shared" si="239"/>
        <v xml:space="preserve"> </v>
      </c>
      <c r="EN188" s="224" t="str">
        <f t="shared" si="240"/>
        <v xml:space="preserve"> </v>
      </c>
      <c r="EO188" s="115"/>
      <c r="EP188" s="1050"/>
      <c r="EQ188" s="253"/>
      <c r="ER188" s="117"/>
      <c r="ES188" s="1258">
        <f t="shared" si="241"/>
        <v>97</v>
      </c>
      <c r="ET188" s="224" t="str">
        <f t="shared" si="242"/>
        <v xml:space="preserve"> </v>
      </c>
      <c r="EU188" s="477" t="str">
        <f t="shared" si="243"/>
        <v/>
      </c>
      <c r="EV188" s="1334" t="str">
        <f t="shared" si="172"/>
        <v xml:space="preserve"> </v>
      </c>
      <c r="EW188" s="1332" t="str">
        <f t="shared" si="229"/>
        <v/>
      </c>
      <c r="EX188" s="1275" t="str">
        <f t="shared" si="211"/>
        <v/>
      </c>
      <c r="EY188" s="1275" t="str">
        <f t="shared" si="212"/>
        <v/>
      </c>
      <c r="EZ188" s="1275" t="str">
        <f t="shared" si="213"/>
        <v/>
      </c>
      <c r="FA188" s="1275" t="str">
        <f t="shared" si="214"/>
        <v/>
      </c>
      <c r="FB188" s="1275" t="str">
        <f t="shared" si="215"/>
        <v/>
      </c>
      <c r="FC188" s="1333" t="str">
        <f t="shared" si="216"/>
        <v/>
      </c>
      <c r="FE188" s="1234" t="str">
        <f t="shared" si="217"/>
        <v xml:space="preserve"> </v>
      </c>
      <c r="FF188" s="1234" t="str">
        <f t="shared" si="218"/>
        <v xml:space="preserve"> </v>
      </c>
      <c r="FG188" s="1234" t="str">
        <f t="shared" si="219"/>
        <v xml:space="preserve"> </v>
      </c>
      <c r="FH188" s="1234" t="str">
        <f t="shared" si="220"/>
        <v xml:space="preserve"> </v>
      </c>
      <c r="FI188" s="1234" t="str">
        <f t="shared" si="191"/>
        <v xml:space="preserve"> </v>
      </c>
      <c r="FJ188" s="1234" t="str">
        <f t="shared" si="221"/>
        <v xml:space="preserve"> </v>
      </c>
      <c r="FK188" s="1234">
        <f t="shared" si="192"/>
        <v>0</v>
      </c>
      <c r="FL188" s="1227"/>
      <c r="FM188" s="1234" t="str">
        <f t="shared" si="193"/>
        <v xml:space="preserve"> </v>
      </c>
      <c r="FN188" s="1234" t="str">
        <f t="shared" si="194"/>
        <v xml:space="preserve"> </v>
      </c>
      <c r="FO188" s="1234" t="str">
        <f t="shared" si="222"/>
        <v xml:space="preserve"> </v>
      </c>
      <c r="FP188" s="1234" t="str">
        <f t="shared" si="223"/>
        <v xml:space="preserve"> </v>
      </c>
      <c r="FQ188" s="1234" t="str">
        <f t="shared" si="195"/>
        <v xml:space="preserve"> </v>
      </c>
      <c r="FR188" s="1234" t="str">
        <f t="shared" si="224"/>
        <v xml:space="preserve"> </v>
      </c>
      <c r="FS188" s="1234">
        <f t="shared" si="230"/>
        <v>0</v>
      </c>
      <c r="FT188" s="1227"/>
      <c r="FU188" s="1234" t="str">
        <f t="shared" si="225"/>
        <v xml:space="preserve"> </v>
      </c>
      <c r="FV188" s="1234" t="str">
        <f t="shared" si="226"/>
        <v xml:space="preserve"> </v>
      </c>
      <c r="FW188" s="1234" t="str">
        <f t="shared" si="227"/>
        <v xml:space="preserve"> </v>
      </c>
      <c r="FX188" s="1234" t="str">
        <f t="shared" si="196"/>
        <v xml:space="preserve"> </v>
      </c>
      <c r="FY188" s="1234" t="str">
        <f t="shared" si="197"/>
        <v xml:space="preserve"> </v>
      </c>
      <c r="FZ188" s="1234" t="str">
        <f t="shared" si="228"/>
        <v xml:space="preserve"> </v>
      </c>
      <c r="GA188" s="1234">
        <f t="shared" si="198"/>
        <v>0</v>
      </c>
      <c r="GB188" s="1227"/>
      <c r="GC188" s="1234" t="str">
        <f t="shared" si="199"/>
        <v xml:space="preserve"> </v>
      </c>
      <c r="GD188" s="1234" t="str">
        <f t="shared" si="200"/>
        <v xml:space="preserve"> </v>
      </c>
      <c r="GE188" s="1234" t="str">
        <f t="shared" si="201"/>
        <v xml:space="preserve"> </v>
      </c>
      <c r="GF188" s="1234" t="str">
        <f t="shared" si="202"/>
        <v xml:space="preserve"> </v>
      </c>
      <c r="GG188" s="1234" t="str">
        <f t="shared" si="203"/>
        <v xml:space="preserve"> </v>
      </c>
      <c r="GH188" s="1234" t="str">
        <f t="shared" si="204"/>
        <v xml:space="preserve"> </v>
      </c>
      <c r="GI188" s="1234" t="str">
        <f t="shared" si="205"/>
        <v xml:space="preserve"> </v>
      </c>
      <c r="GJ188" s="1234" t="str">
        <f t="shared" si="206"/>
        <v xml:space="preserve"> </v>
      </c>
      <c r="GK188" s="1234" t="str">
        <f t="shared" si="207"/>
        <v xml:space="preserve"> </v>
      </c>
      <c r="GL188" s="1234" t="str">
        <f t="shared" si="208"/>
        <v xml:space="preserve"> </v>
      </c>
      <c r="GM188" s="1234" t="str">
        <f t="shared" si="209"/>
        <v xml:space="preserve"> </v>
      </c>
      <c r="GN188" s="1234">
        <f t="shared" si="210"/>
        <v>0</v>
      </c>
    </row>
    <row r="189" spans="1:196" s="100" customFormat="1" ht="27" customHeight="1" thickTop="1" thickBot="1">
      <c r="A189" s="1208">
        <f>【A票】【D票】!$D$10</f>
        <v>0</v>
      </c>
      <c r="B189" s="1212">
        <f>【A票】【D票】!$H$10</f>
        <v>0</v>
      </c>
      <c r="C189" s="1213" t="str">
        <f>【A票】【D票】!$K$10</f>
        <v xml:space="preserve"> </v>
      </c>
      <c r="D189" s="1214">
        <f t="shared" si="173"/>
        <v>98</v>
      </c>
      <c r="E189" s="914"/>
      <c r="F189" s="467"/>
      <c r="G189" s="469"/>
      <c r="H189" s="224" t="str">
        <f t="shared" si="231"/>
        <v xml:space="preserve"> </v>
      </c>
      <c r="I189" s="704"/>
      <c r="J189" s="117"/>
      <c r="K189" s="117"/>
      <c r="L189" s="117"/>
      <c r="M189" s="117"/>
      <c r="N189" s="117"/>
      <c r="O189" s="117"/>
      <c r="P189" s="117"/>
      <c r="Q189" s="117"/>
      <c r="R189" s="117"/>
      <c r="S189" s="117"/>
      <c r="T189" s="254"/>
      <c r="U189" s="646"/>
      <c r="V189" s="646"/>
      <c r="W189" s="114"/>
      <c r="X189" s="254"/>
      <c r="Y189" s="224" t="str">
        <f t="shared" si="232"/>
        <v xml:space="preserve"> </v>
      </c>
      <c r="Z189" s="579"/>
      <c r="AA189" s="704"/>
      <c r="AB189" s="119"/>
      <c r="AC189" s="224" t="str">
        <f t="shared" si="184"/>
        <v xml:space="preserve"> </v>
      </c>
      <c r="AD189" s="115"/>
      <c r="AE189" s="253"/>
      <c r="AF189" s="704"/>
      <c r="AG189" s="727"/>
      <c r="AH189" s="727"/>
      <c r="AI189" s="727"/>
      <c r="AJ189" s="727"/>
      <c r="AK189" s="591"/>
      <c r="AL189" s="727"/>
      <c r="AM189" s="727"/>
      <c r="AN189" s="727"/>
      <c r="AO189" s="727"/>
      <c r="AP189" s="727"/>
      <c r="AQ189" s="727"/>
      <c r="AR189" s="727"/>
      <c r="AS189" s="727"/>
      <c r="AT189" s="727"/>
      <c r="AU189" s="727"/>
      <c r="AV189" s="727"/>
      <c r="AW189" s="727"/>
      <c r="AX189" s="727"/>
      <c r="AY189" s="727"/>
      <c r="AZ189" s="727"/>
      <c r="BA189" s="727"/>
      <c r="BB189" s="727"/>
      <c r="BC189" s="821"/>
      <c r="BD189" s="727"/>
      <c r="BE189" s="727"/>
      <c r="BF189" s="727"/>
      <c r="BG189" s="727"/>
      <c r="BH189" s="727"/>
      <c r="BI189" s="727"/>
      <c r="BJ189" s="727"/>
      <c r="BK189" s="727"/>
      <c r="BL189" s="821"/>
      <c r="BM189" s="727"/>
      <c r="BN189" s="727"/>
      <c r="BO189" s="727"/>
      <c r="BP189" s="727"/>
      <c r="BQ189" s="727"/>
      <c r="BR189" s="821"/>
      <c r="BS189" s="727"/>
      <c r="BT189" s="727"/>
      <c r="BU189" s="727"/>
      <c r="BV189" s="591"/>
      <c r="BW189" s="224" t="str">
        <f t="shared" si="244"/>
        <v xml:space="preserve"> </v>
      </c>
      <c r="BX189" s="471">
        <f t="shared" si="233"/>
        <v>98</v>
      </c>
      <c r="BY189" s="117"/>
      <c r="BZ189" s="117"/>
      <c r="CA189" s="117"/>
      <c r="CB189" s="117"/>
      <c r="CC189" s="117"/>
      <c r="CD189" s="461"/>
      <c r="CE189" s="236"/>
      <c r="CF189" s="224" t="str">
        <f t="shared" si="234"/>
        <v xml:space="preserve"> </v>
      </c>
      <c r="CG189" s="116"/>
      <c r="CH189" s="117"/>
      <c r="CI189" s="117"/>
      <c r="CJ189" s="117"/>
      <c r="CK189" s="472"/>
      <c r="CL189" s="472"/>
      <c r="CM189" s="472"/>
      <c r="CN189" s="472"/>
      <c r="CO189" s="117"/>
      <c r="CP189" s="253"/>
      <c r="CQ189" s="120"/>
      <c r="CR189" s="224" t="str" cm="1">
        <f t="array" ref="CR189">IF(AND(SUM(COUNTIF(CG189:CM189,{"*不明*","*その他*"})+COUNTIF(CO189:CP189,{"*不明*","*その他*"}))&gt;0,CQ189=""),"その他・不明の場合,10)具体的内容、理由を記入",IF(OR(AND(CI189=CI$65,COUNTA(CJ189:CM189)&lt;4),AND(OR(CI189=CI$63,CI189=CI$64,CI189=CI$66,CI189=CI$67,CI189=CI$68,CI189=""),COUNTA(CJ189:CM189)&gt;0)),"3)介護保険認定済→要介護度、認知症自立度、寝たきり度、介護保険サービス記入",IF(OR(AND(OR(CM189=CM$63,CM189=CM$64),CN189=""),AND(OR(CM189=CM$65,CM189=CM$66),CN189&lt;&gt;"")),"7)介護保険サービス受けている/過去受けていた→具体的内容記入"," ")))</f>
        <v xml:space="preserve"> </v>
      </c>
      <c r="CS189" s="224" t="str">
        <f t="shared" si="235"/>
        <v xml:space="preserve"> </v>
      </c>
      <c r="CT189" s="116"/>
      <c r="CU189" s="253"/>
      <c r="CV189" s="117"/>
      <c r="CW189" s="117"/>
      <c r="CX189" s="253"/>
      <c r="CY189" s="117"/>
      <c r="CZ189" s="117"/>
      <c r="DA189" s="253"/>
      <c r="DB189" s="117"/>
      <c r="DC189" s="224" t="str">
        <f t="shared" si="236"/>
        <v xml:space="preserve"> </v>
      </c>
      <c r="DD189" s="224" t="str">
        <f t="shared" si="237"/>
        <v xml:space="preserve"> </v>
      </c>
      <c r="DE189" s="224" t="str">
        <f t="shared" si="187"/>
        <v xml:space="preserve"> </v>
      </c>
      <c r="DF189" s="121"/>
      <c r="DG189" s="114"/>
      <c r="DH189" s="704"/>
      <c r="DI189" s="119"/>
      <c r="DJ189" s="187"/>
      <c r="DK189" s="254"/>
      <c r="DL189" s="224" t="str">
        <f t="shared" si="188"/>
        <v xml:space="preserve"> </v>
      </c>
      <c r="DM189" s="224" t="str">
        <f t="shared" si="238"/>
        <v xml:space="preserve"> </v>
      </c>
      <c r="DN189" s="474"/>
      <c r="DO189" s="117"/>
      <c r="DP189" s="117"/>
      <c r="DQ189" s="117"/>
      <c r="DR189" s="117"/>
      <c r="DS189" s="117"/>
      <c r="DT189" s="254"/>
      <c r="DU189" s="476"/>
      <c r="DV189" s="224" t="str">
        <f t="shared" si="189"/>
        <v xml:space="preserve"> </v>
      </c>
      <c r="DW189" s="115"/>
      <c r="DX189" s="470"/>
      <c r="DY189" s="117"/>
      <c r="DZ189" s="704"/>
      <c r="EA189" s="224" t="str">
        <f t="shared" si="190"/>
        <v xml:space="preserve"> </v>
      </c>
      <c r="EB189" s="906"/>
      <c r="EC189" s="904"/>
      <c r="ED189" s="904"/>
      <c r="EE189" s="904"/>
      <c r="EF189" s="904"/>
      <c r="EG189" s="904"/>
      <c r="EH189" s="904"/>
      <c r="EI189" s="904"/>
      <c r="EJ189" s="904"/>
      <c r="EK189" s="905"/>
      <c r="EL189" s="80"/>
      <c r="EM189" s="224" t="str">
        <f t="shared" si="239"/>
        <v xml:space="preserve"> </v>
      </c>
      <c r="EN189" s="224" t="str">
        <f t="shared" si="240"/>
        <v xml:space="preserve"> </v>
      </c>
      <c r="EO189" s="115"/>
      <c r="EP189" s="1050"/>
      <c r="EQ189" s="253"/>
      <c r="ER189" s="117"/>
      <c r="ES189" s="1258">
        <f t="shared" si="241"/>
        <v>98</v>
      </c>
      <c r="ET189" s="224" t="str">
        <f t="shared" si="242"/>
        <v xml:space="preserve"> </v>
      </c>
      <c r="EU189" s="477" t="str">
        <f t="shared" si="243"/>
        <v/>
      </c>
      <c r="EV189" s="1334" t="str">
        <f t="shared" si="172"/>
        <v xml:space="preserve"> </v>
      </c>
      <c r="EW189" s="1332" t="str">
        <f t="shared" si="229"/>
        <v/>
      </c>
      <c r="EX189" s="1275" t="str">
        <f t="shared" si="211"/>
        <v/>
      </c>
      <c r="EY189" s="1275" t="str">
        <f t="shared" si="212"/>
        <v/>
      </c>
      <c r="EZ189" s="1275" t="str">
        <f t="shared" si="213"/>
        <v/>
      </c>
      <c r="FA189" s="1275" t="str">
        <f t="shared" si="214"/>
        <v/>
      </c>
      <c r="FB189" s="1275" t="str">
        <f t="shared" si="215"/>
        <v/>
      </c>
      <c r="FC189" s="1333" t="str">
        <f t="shared" si="216"/>
        <v/>
      </c>
      <c r="FE189" s="1234" t="str">
        <f t="shared" si="217"/>
        <v xml:space="preserve"> </v>
      </c>
      <c r="FF189" s="1234" t="str">
        <f t="shared" si="218"/>
        <v xml:space="preserve"> </v>
      </c>
      <c r="FG189" s="1234" t="str">
        <f t="shared" si="219"/>
        <v xml:space="preserve"> </v>
      </c>
      <c r="FH189" s="1234" t="str">
        <f t="shared" si="220"/>
        <v xml:space="preserve"> </v>
      </c>
      <c r="FI189" s="1234" t="str">
        <f t="shared" si="191"/>
        <v xml:space="preserve"> </v>
      </c>
      <c r="FJ189" s="1234" t="str">
        <f t="shared" si="221"/>
        <v xml:space="preserve"> </v>
      </c>
      <c r="FK189" s="1234">
        <f t="shared" si="192"/>
        <v>0</v>
      </c>
      <c r="FL189" s="1227"/>
      <c r="FM189" s="1234" t="str">
        <f t="shared" si="193"/>
        <v xml:space="preserve"> </v>
      </c>
      <c r="FN189" s="1234" t="str">
        <f t="shared" si="194"/>
        <v xml:space="preserve"> </v>
      </c>
      <c r="FO189" s="1234" t="str">
        <f t="shared" si="222"/>
        <v xml:space="preserve"> </v>
      </c>
      <c r="FP189" s="1234" t="str">
        <f t="shared" si="223"/>
        <v xml:space="preserve"> </v>
      </c>
      <c r="FQ189" s="1234" t="str">
        <f t="shared" si="195"/>
        <v xml:space="preserve"> </v>
      </c>
      <c r="FR189" s="1234" t="str">
        <f t="shared" si="224"/>
        <v xml:space="preserve"> </v>
      </c>
      <c r="FS189" s="1234">
        <f t="shared" si="230"/>
        <v>0</v>
      </c>
      <c r="FT189" s="1227"/>
      <c r="FU189" s="1234" t="str">
        <f t="shared" si="225"/>
        <v xml:space="preserve"> </v>
      </c>
      <c r="FV189" s="1234" t="str">
        <f t="shared" si="226"/>
        <v xml:space="preserve"> </v>
      </c>
      <c r="FW189" s="1234" t="str">
        <f t="shared" si="227"/>
        <v xml:space="preserve"> </v>
      </c>
      <c r="FX189" s="1234" t="str">
        <f t="shared" si="196"/>
        <v xml:space="preserve"> </v>
      </c>
      <c r="FY189" s="1234" t="str">
        <f t="shared" si="197"/>
        <v xml:space="preserve"> </v>
      </c>
      <c r="FZ189" s="1234" t="str">
        <f t="shared" si="228"/>
        <v xml:space="preserve"> </v>
      </c>
      <c r="GA189" s="1234">
        <f t="shared" si="198"/>
        <v>0</v>
      </c>
      <c r="GB189" s="1227"/>
      <c r="GC189" s="1234" t="str">
        <f t="shared" si="199"/>
        <v xml:space="preserve"> </v>
      </c>
      <c r="GD189" s="1234" t="str">
        <f t="shared" si="200"/>
        <v xml:space="preserve"> </v>
      </c>
      <c r="GE189" s="1234" t="str">
        <f t="shared" si="201"/>
        <v xml:space="preserve"> </v>
      </c>
      <c r="GF189" s="1234" t="str">
        <f t="shared" si="202"/>
        <v xml:space="preserve"> </v>
      </c>
      <c r="GG189" s="1234" t="str">
        <f t="shared" si="203"/>
        <v xml:space="preserve"> </v>
      </c>
      <c r="GH189" s="1234" t="str">
        <f t="shared" si="204"/>
        <v xml:space="preserve"> </v>
      </c>
      <c r="GI189" s="1234" t="str">
        <f t="shared" si="205"/>
        <v xml:space="preserve"> </v>
      </c>
      <c r="GJ189" s="1234" t="str">
        <f t="shared" si="206"/>
        <v xml:space="preserve"> </v>
      </c>
      <c r="GK189" s="1234" t="str">
        <f t="shared" si="207"/>
        <v xml:space="preserve"> </v>
      </c>
      <c r="GL189" s="1234" t="str">
        <f t="shared" si="208"/>
        <v xml:space="preserve"> </v>
      </c>
      <c r="GM189" s="1234" t="str">
        <f t="shared" si="209"/>
        <v xml:space="preserve"> </v>
      </c>
      <c r="GN189" s="1234">
        <f t="shared" si="210"/>
        <v>0</v>
      </c>
    </row>
    <row r="190" spans="1:196" s="100" customFormat="1" ht="27" customHeight="1" thickTop="1" thickBot="1">
      <c r="A190" s="1208">
        <f>【A票】【D票】!$D$10</f>
        <v>0</v>
      </c>
      <c r="B190" s="1212">
        <f>【A票】【D票】!$H$10</f>
        <v>0</v>
      </c>
      <c r="C190" s="1213" t="str">
        <f>【A票】【D票】!$K$10</f>
        <v xml:space="preserve"> </v>
      </c>
      <c r="D190" s="1214">
        <f t="shared" si="173"/>
        <v>99</v>
      </c>
      <c r="E190" s="914"/>
      <c r="F190" s="467"/>
      <c r="G190" s="469"/>
      <c r="H190" s="224" t="str">
        <f t="shared" si="231"/>
        <v xml:space="preserve"> </v>
      </c>
      <c r="I190" s="704"/>
      <c r="J190" s="117"/>
      <c r="K190" s="117"/>
      <c r="L190" s="117"/>
      <c r="M190" s="117"/>
      <c r="N190" s="117"/>
      <c r="O190" s="117"/>
      <c r="P190" s="117"/>
      <c r="Q190" s="117"/>
      <c r="R190" s="117"/>
      <c r="S190" s="117"/>
      <c r="T190" s="254"/>
      <c r="U190" s="646"/>
      <c r="V190" s="646"/>
      <c r="W190" s="114"/>
      <c r="X190" s="254"/>
      <c r="Y190" s="224" t="str">
        <f t="shared" si="232"/>
        <v xml:space="preserve"> </v>
      </c>
      <c r="Z190" s="579"/>
      <c r="AA190" s="704"/>
      <c r="AB190" s="119"/>
      <c r="AC190" s="224" t="str">
        <f t="shared" si="184"/>
        <v xml:space="preserve"> </v>
      </c>
      <c r="AD190" s="115"/>
      <c r="AE190" s="253"/>
      <c r="AF190" s="704"/>
      <c r="AG190" s="727"/>
      <c r="AH190" s="727"/>
      <c r="AI190" s="727"/>
      <c r="AJ190" s="727"/>
      <c r="AK190" s="591"/>
      <c r="AL190" s="727"/>
      <c r="AM190" s="727"/>
      <c r="AN190" s="727"/>
      <c r="AO190" s="727"/>
      <c r="AP190" s="727"/>
      <c r="AQ190" s="727"/>
      <c r="AR190" s="727"/>
      <c r="AS190" s="727"/>
      <c r="AT190" s="727"/>
      <c r="AU190" s="727"/>
      <c r="AV190" s="727"/>
      <c r="AW190" s="727"/>
      <c r="AX190" s="727"/>
      <c r="AY190" s="727"/>
      <c r="AZ190" s="727"/>
      <c r="BA190" s="727"/>
      <c r="BB190" s="727"/>
      <c r="BC190" s="821"/>
      <c r="BD190" s="727"/>
      <c r="BE190" s="727"/>
      <c r="BF190" s="727"/>
      <c r="BG190" s="727"/>
      <c r="BH190" s="727"/>
      <c r="BI190" s="727"/>
      <c r="BJ190" s="727"/>
      <c r="BK190" s="727"/>
      <c r="BL190" s="821"/>
      <c r="BM190" s="727"/>
      <c r="BN190" s="727"/>
      <c r="BO190" s="727"/>
      <c r="BP190" s="727"/>
      <c r="BQ190" s="727"/>
      <c r="BR190" s="821"/>
      <c r="BS190" s="727"/>
      <c r="BT190" s="727"/>
      <c r="BU190" s="727"/>
      <c r="BV190" s="591"/>
      <c r="BW190" s="224" t="str">
        <f t="shared" si="244"/>
        <v xml:space="preserve"> </v>
      </c>
      <c r="BX190" s="471">
        <f t="shared" si="233"/>
        <v>99</v>
      </c>
      <c r="BY190" s="117"/>
      <c r="BZ190" s="117"/>
      <c r="CA190" s="117"/>
      <c r="CB190" s="117"/>
      <c r="CC190" s="117"/>
      <c r="CD190" s="461"/>
      <c r="CE190" s="236"/>
      <c r="CF190" s="224" t="str">
        <f t="shared" si="234"/>
        <v xml:space="preserve"> </v>
      </c>
      <c r="CG190" s="116"/>
      <c r="CH190" s="117"/>
      <c r="CI190" s="117"/>
      <c r="CJ190" s="117"/>
      <c r="CK190" s="472"/>
      <c r="CL190" s="472"/>
      <c r="CM190" s="472"/>
      <c r="CN190" s="472"/>
      <c r="CO190" s="117"/>
      <c r="CP190" s="253"/>
      <c r="CQ190" s="120"/>
      <c r="CR190" s="224" t="str" cm="1">
        <f t="array" ref="CR190">IF(AND(SUM(COUNTIF(CG190:CM190,{"*不明*","*その他*"})+COUNTIF(CO190:CP190,{"*不明*","*その他*"}))&gt;0,CQ190=""),"その他・不明の場合,10)具体的内容、理由を記入",IF(OR(AND(CI190=CI$65,COUNTA(CJ190:CM190)&lt;4),AND(OR(CI190=CI$63,CI190=CI$64,CI190=CI$66,CI190=CI$67,CI190=CI$68,CI190=""),COUNTA(CJ190:CM190)&gt;0)),"3)介護保険認定済→要介護度、認知症自立度、寝たきり度、介護保険サービス記入",IF(OR(AND(OR(CM190=CM$63,CM190=CM$64),CN190=""),AND(OR(CM190=CM$65,CM190=CM$66),CN190&lt;&gt;"")),"7)介護保険サービス受けている/過去受けていた→具体的内容記入"," ")))</f>
        <v xml:space="preserve"> </v>
      </c>
      <c r="CS190" s="224" t="str">
        <f t="shared" si="235"/>
        <v xml:space="preserve"> </v>
      </c>
      <c r="CT190" s="116"/>
      <c r="CU190" s="253"/>
      <c r="CV190" s="117"/>
      <c r="CW190" s="117"/>
      <c r="CX190" s="253"/>
      <c r="CY190" s="117"/>
      <c r="CZ190" s="117"/>
      <c r="DA190" s="253"/>
      <c r="DB190" s="117"/>
      <c r="DC190" s="224" t="str">
        <f t="shared" si="236"/>
        <v xml:space="preserve"> </v>
      </c>
      <c r="DD190" s="224" t="str">
        <f t="shared" si="237"/>
        <v xml:space="preserve"> </v>
      </c>
      <c r="DE190" s="224" t="str">
        <f t="shared" si="187"/>
        <v xml:space="preserve"> </v>
      </c>
      <c r="DF190" s="121"/>
      <c r="DG190" s="114"/>
      <c r="DH190" s="704"/>
      <c r="DI190" s="119"/>
      <c r="DJ190" s="187"/>
      <c r="DK190" s="254"/>
      <c r="DL190" s="224" t="str">
        <f t="shared" si="188"/>
        <v xml:space="preserve"> </v>
      </c>
      <c r="DM190" s="224" t="str">
        <f t="shared" si="238"/>
        <v xml:space="preserve"> </v>
      </c>
      <c r="DN190" s="474"/>
      <c r="DO190" s="117"/>
      <c r="DP190" s="117"/>
      <c r="DQ190" s="117"/>
      <c r="DR190" s="117"/>
      <c r="DS190" s="117"/>
      <c r="DT190" s="254"/>
      <c r="DU190" s="476"/>
      <c r="DV190" s="224" t="str">
        <f t="shared" si="189"/>
        <v xml:space="preserve"> </v>
      </c>
      <c r="DW190" s="115"/>
      <c r="DX190" s="470"/>
      <c r="DY190" s="117"/>
      <c r="DZ190" s="704"/>
      <c r="EA190" s="224" t="str">
        <f t="shared" si="190"/>
        <v xml:space="preserve"> </v>
      </c>
      <c r="EB190" s="906"/>
      <c r="EC190" s="904"/>
      <c r="ED190" s="904"/>
      <c r="EE190" s="904"/>
      <c r="EF190" s="904"/>
      <c r="EG190" s="904"/>
      <c r="EH190" s="904"/>
      <c r="EI190" s="904"/>
      <c r="EJ190" s="904"/>
      <c r="EK190" s="905"/>
      <c r="EL190" s="80"/>
      <c r="EM190" s="224" t="str">
        <f t="shared" si="239"/>
        <v xml:space="preserve"> </v>
      </c>
      <c r="EN190" s="224" t="str">
        <f t="shared" si="240"/>
        <v xml:space="preserve"> </v>
      </c>
      <c r="EO190" s="115"/>
      <c r="EP190" s="1050"/>
      <c r="EQ190" s="253"/>
      <c r="ER190" s="117"/>
      <c r="ES190" s="1258">
        <f t="shared" si="241"/>
        <v>99</v>
      </c>
      <c r="ET190" s="224" t="str">
        <f t="shared" si="242"/>
        <v xml:space="preserve"> </v>
      </c>
      <c r="EU190" s="477" t="str">
        <f t="shared" si="243"/>
        <v/>
      </c>
      <c r="EV190" s="1334" t="str">
        <f t="shared" si="172"/>
        <v xml:space="preserve"> </v>
      </c>
      <c r="EW190" s="1332" t="str">
        <f t="shared" si="229"/>
        <v/>
      </c>
      <c r="EX190" s="1275" t="str">
        <f t="shared" si="211"/>
        <v/>
      </c>
      <c r="EY190" s="1275" t="str">
        <f t="shared" si="212"/>
        <v/>
      </c>
      <c r="EZ190" s="1275" t="str">
        <f t="shared" si="213"/>
        <v/>
      </c>
      <c r="FA190" s="1275" t="str">
        <f t="shared" si="214"/>
        <v/>
      </c>
      <c r="FB190" s="1275" t="str">
        <f t="shared" si="215"/>
        <v/>
      </c>
      <c r="FC190" s="1333" t="str">
        <f t="shared" si="216"/>
        <v/>
      </c>
      <c r="FE190" s="1234" t="str">
        <f t="shared" si="217"/>
        <v xml:space="preserve"> </v>
      </c>
      <c r="FF190" s="1234" t="str">
        <f t="shared" si="218"/>
        <v xml:space="preserve"> </v>
      </c>
      <c r="FG190" s="1234" t="str">
        <f t="shared" si="219"/>
        <v xml:space="preserve"> </v>
      </c>
      <c r="FH190" s="1234" t="str">
        <f t="shared" si="220"/>
        <v xml:space="preserve"> </v>
      </c>
      <c r="FI190" s="1234" t="str">
        <f t="shared" si="191"/>
        <v xml:space="preserve"> </v>
      </c>
      <c r="FJ190" s="1234" t="str">
        <f t="shared" si="221"/>
        <v xml:space="preserve"> </v>
      </c>
      <c r="FK190" s="1234">
        <f t="shared" si="192"/>
        <v>0</v>
      </c>
      <c r="FL190" s="1227"/>
      <c r="FM190" s="1234" t="str">
        <f t="shared" si="193"/>
        <v xml:space="preserve"> </v>
      </c>
      <c r="FN190" s="1234" t="str">
        <f t="shared" si="194"/>
        <v xml:space="preserve"> </v>
      </c>
      <c r="FO190" s="1234" t="str">
        <f t="shared" si="222"/>
        <v xml:space="preserve"> </v>
      </c>
      <c r="FP190" s="1234" t="str">
        <f t="shared" si="223"/>
        <v xml:space="preserve"> </v>
      </c>
      <c r="FQ190" s="1234" t="str">
        <f t="shared" si="195"/>
        <v xml:space="preserve"> </v>
      </c>
      <c r="FR190" s="1234" t="str">
        <f t="shared" si="224"/>
        <v xml:space="preserve"> </v>
      </c>
      <c r="FS190" s="1234">
        <f t="shared" si="230"/>
        <v>0</v>
      </c>
      <c r="FT190" s="1227"/>
      <c r="FU190" s="1234" t="str">
        <f t="shared" si="225"/>
        <v xml:space="preserve"> </v>
      </c>
      <c r="FV190" s="1234" t="str">
        <f t="shared" si="226"/>
        <v xml:space="preserve"> </v>
      </c>
      <c r="FW190" s="1234" t="str">
        <f t="shared" si="227"/>
        <v xml:space="preserve"> </v>
      </c>
      <c r="FX190" s="1234" t="str">
        <f t="shared" si="196"/>
        <v xml:space="preserve"> </v>
      </c>
      <c r="FY190" s="1234" t="str">
        <f t="shared" si="197"/>
        <v xml:space="preserve"> </v>
      </c>
      <c r="FZ190" s="1234" t="str">
        <f t="shared" si="228"/>
        <v xml:space="preserve"> </v>
      </c>
      <c r="GA190" s="1234">
        <f t="shared" si="198"/>
        <v>0</v>
      </c>
      <c r="GB190" s="1227"/>
      <c r="GC190" s="1234" t="str">
        <f t="shared" si="199"/>
        <v xml:space="preserve"> </v>
      </c>
      <c r="GD190" s="1234" t="str">
        <f t="shared" si="200"/>
        <v xml:space="preserve"> </v>
      </c>
      <c r="GE190" s="1234" t="str">
        <f t="shared" si="201"/>
        <v xml:space="preserve"> </v>
      </c>
      <c r="GF190" s="1234" t="str">
        <f t="shared" si="202"/>
        <v xml:space="preserve"> </v>
      </c>
      <c r="GG190" s="1234" t="str">
        <f t="shared" si="203"/>
        <v xml:space="preserve"> </v>
      </c>
      <c r="GH190" s="1234" t="str">
        <f t="shared" si="204"/>
        <v xml:space="preserve"> </v>
      </c>
      <c r="GI190" s="1234" t="str">
        <f t="shared" si="205"/>
        <v xml:space="preserve"> </v>
      </c>
      <c r="GJ190" s="1234" t="str">
        <f t="shared" si="206"/>
        <v xml:space="preserve"> </v>
      </c>
      <c r="GK190" s="1234" t="str">
        <f t="shared" si="207"/>
        <v xml:space="preserve"> </v>
      </c>
      <c r="GL190" s="1234" t="str">
        <f t="shared" si="208"/>
        <v xml:space="preserve"> </v>
      </c>
      <c r="GM190" s="1234" t="str">
        <f t="shared" si="209"/>
        <v xml:space="preserve"> </v>
      </c>
      <c r="GN190" s="1234">
        <f t="shared" si="210"/>
        <v>0</v>
      </c>
    </row>
    <row r="191" spans="1:196" s="100" customFormat="1" ht="27" customHeight="1" thickTop="1" thickBot="1">
      <c r="A191" s="1208">
        <f>【A票】【D票】!$D$10</f>
        <v>0</v>
      </c>
      <c r="B191" s="1212">
        <f>【A票】【D票】!$H$10</f>
        <v>0</v>
      </c>
      <c r="C191" s="1213" t="str">
        <f>【A票】【D票】!$K$10</f>
        <v xml:space="preserve"> </v>
      </c>
      <c r="D191" s="1214">
        <f t="shared" si="173"/>
        <v>100</v>
      </c>
      <c r="E191" s="914"/>
      <c r="F191" s="467"/>
      <c r="G191" s="469"/>
      <c r="H191" s="224" t="str">
        <f t="shared" si="231"/>
        <v xml:space="preserve"> </v>
      </c>
      <c r="I191" s="704"/>
      <c r="J191" s="117"/>
      <c r="K191" s="117"/>
      <c r="L191" s="117"/>
      <c r="M191" s="117"/>
      <c r="N191" s="117"/>
      <c r="O191" s="117"/>
      <c r="P191" s="117"/>
      <c r="Q191" s="117"/>
      <c r="R191" s="117"/>
      <c r="S191" s="117"/>
      <c r="T191" s="254"/>
      <c r="U191" s="646"/>
      <c r="V191" s="646"/>
      <c r="W191" s="114"/>
      <c r="X191" s="254"/>
      <c r="Y191" s="224" t="str">
        <f t="shared" si="232"/>
        <v xml:space="preserve"> </v>
      </c>
      <c r="Z191" s="579"/>
      <c r="AA191" s="704"/>
      <c r="AB191" s="119"/>
      <c r="AC191" s="224" t="str">
        <f t="shared" si="184"/>
        <v xml:space="preserve"> </v>
      </c>
      <c r="AD191" s="115"/>
      <c r="AE191" s="253"/>
      <c r="AF191" s="704"/>
      <c r="AG191" s="727"/>
      <c r="AH191" s="727"/>
      <c r="AI191" s="727"/>
      <c r="AJ191" s="727"/>
      <c r="AK191" s="591"/>
      <c r="AL191" s="727"/>
      <c r="AM191" s="727"/>
      <c r="AN191" s="727"/>
      <c r="AO191" s="727"/>
      <c r="AP191" s="727"/>
      <c r="AQ191" s="727"/>
      <c r="AR191" s="727"/>
      <c r="AS191" s="727"/>
      <c r="AT191" s="727"/>
      <c r="AU191" s="727"/>
      <c r="AV191" s="727"/>
      <c r="AW191" s="727"/>
      <c r="AX191" s="727"/>
      <c r="AY191" s="727"/>
      <c r="AZ191" s="727"/>
      <c r="BA191" s="727"/>
      <c r="BB191" s="727"/>
      <c r="BC191" s="821"/>
      <c r="BD191" s="727"/>
      <c r="BE191" s="727"/>
      <c r="BF191" s="727"/>
      <c r="BG191" s="727"/>
      <c r="BH191" s="727"/>
      <c r="BI191" s="727"/>
      <c r="BJ191" s="727"/>
      <c r="BK191" s="727"/>
      <c r="BL191" s="821"/>
      <c r="BM191" s="727"/>
      <c r="BN191" s="727"/>
      <c r="BO191" s="727"/>
      <c r="BP191" s="727"/>
      <c r="BQ191" s="727"/>
      <c r="BR191" s="821"/>
      <c r="BS191" s="727"/>
      <c r="BT191" s="727"/>
      <c r="BU191" s="727"/>
      <c r="BV191" s="591"/>
      <c r="BW191" s="224" t="str">
        <f t="shared" si="244"/>
        <v xml:space="preserve"> </v>
      </c>
      <c r="BX191" s="471">
        <f t="shared" si="233"/>
        <v>100</v>
      </c>
      <c r="BY191" s="117"/>
      <c r="BZ191" s="117"/>
      <c r="CA191" s="117"/>
      <c r="CB191" s="117"/>
      <c r="CC191" s="117"/>
      <c r="CD191" s="461"/>
      <c r="CE191" s="236"/>
      <c r="CF191" s="224" t="str">
        <f t="shared" si="234"/>
        <v xml:space="preserve"> </v>
      </c>
      <c r="CG191" s="116"/>
      <c r="CH191" s="117"/>
      <c r="CI191" s="117"/>
      <c r="CJ191" s="117"/>
      <c r="CK191" s="472"/>
      <c r="CL191" s="472"/>
      <c r="CM191" s="472"/>
      <c r="CN191" s="472"/>
      <c r="CO191" s="117"/>
      <c r="CP191" s="253"/>
      <c r="CQ191" s="120"/>
      <c r="CR191" s="224" t="str" cm="1">
        <f t="array" ref="CR191">IF(AND(SUM(COUNTIF(CG191:CM191,{"*不明*","*その他*"})+COUNTIF(CO191:CP191,{"*不明*","*その他*"}))&gt;0,CQ191=""),"その他・不明の場合,10)具体的内容、理由を記入",IF(OR(AND(CI191=CI$65,COUNTA(CJ191:CM191)&lt;4),AND(OR(CI191=CI$63,CI191=CI$64,CI191=CI$66,CI191=CI$67,CI191=CI$68,CI191=""),COUNTA(CJ191:CM191)&gt;0)),"3)介護保険認定済→要介護度、認知症自立度、寝たきり度、介護保険サービス記入",IF(OR(AND(OR(CM191=CM$63,CM191=CM$64),CN191=""),AND(OR(CM191=CM$65,CM191=CM$66),CN191&lt;&gt;"")),"7)介護保険サービス受けている/過去受けていた→具体的内容記入"," ")))</f>
        <v xml:space="preserve"> </v>
      </c>
      <c r="CS191" s="224" t="str">
        <f t="shared" si="235"/>
        <v xml:space="preserve"> </v>
      </c>
      <c r="CT191" s="116"/>
      <c r="CU191" s="253"/>
      <c r="CV191" s="117"/>
      <c r="CW191" s="117"/>
      <c r="CX191" s="253"/>
      <c r="CY191" s="117"/>
      <c r="CZ191" s="117"/>
      <c r="DA191" s="253"/>
      <c r="DB191" s="117"/>
      <c r="DC191" s="224" t="str">
        <f t="shared" si="236"/>
        <v xml:space="preserve"> </v>
      </c>
      <c r="DD191" s="224" t="str">
        <f t="shared" si="237"/>
        <v xml:space="preserve"> </v>
      </c>
      <c r="DE191" s="224" t="str">
        <f t="shared" si="187"/>
        <v xml:space="preserve"> </v>
      </c>
      <c r="DF191" s="121"/>
      <c r="DG191" s="114"/>
      <c r="DH191" s="704"/>
      <c r="DI191" s="119"/>
      <c r="DJ191" s="187"/>
      <c r="DK191" s="254"/>
      <c r="DL191" s="224" t="str">
        <f t="shared" si="188"/>
        <v xml:space="preserve"> </v>
      </c>
      <c r="DM191" s="224" t="str">
        <f t="shared" si="238"/>
        <v xml:space="preserve"> </v>
      </c>
      <c r="DN191" s="474"/>
      <c r="DO191" s="117"/>
      <c r="DP191" s="117"/>
      <c r="DQ191" s="117"/>
      <c r="DR191" s="117"/>
      <c r="DS191" s="117"/>
      <c r="DT191" s="254"/>
      <c r="DU191" s="476"/>
      <c r="DV191" s="224" t="str">
        <f t="shared" si="189"/>
        <v xml:space="preserve"> </v>
      </c>
      <c r="DW191" s="115"/>
      <c r="DX191" s="470"/>
      <c r="DY191" s="117"/>
      <c r="DZ191" s="704"/>
      <c r="EA191" s="224" t="str">
        <f t="shared" si="190"/>
        <v xml:space="preserve"> </v>
      </c>
      <c r="EB191" s="906"/>
      <c r="EC191" s="904"/>
      <c r="ED191" s="904"/>
      <c r="EE191" s="904"/>
      <c r="EF191" s="904"/>
      <c r="EG191" s="904"/>
      <c r="EH191" s="904"/>
      <c r="EI191" s="904"/>
      <c r="EJ191" s="904"/>
      <c r="EK191" s="905"/>
      <c r="EL191" s="80"/>
      <c r="EM191" s="224" t="str">
        <f t="shared" si="239"/>
        <v xml:space="preserve"> </v>
      </c>
      <c r="EN191" s="224" t="str">
        <f t="shared" si="240"/>
        <v xml:space="preserve"> </v>
      </c>
      <c r="EO191" s="115"/>
      <c r="EP191" s="1050"/>
      <c r="EQ191" s="253"/>
      <c r="ER191" s="117"/>
      <c r="ES191" s="1258">
        <f t="shared" si="241"/>
        <v>100</v>
      </c>
      <c r="ET191" s="224" t="str">
        <f t="shared" si="242"/>
        <v xml:space="preserve"> </v>
      </c>
      <c r="EU191" s="477" t="str">
        <f t="shared" si="243"/>
        <v/>
      </c>
      <c r="EV191" s="1334" t="str">
        <f t="shared" si="172"/>
        <v xml:space="preserve"> </v>
      </c>
      <c r="EW191" s="1332" t="str">
        <f t="shared" si="229"/>
        <v/>
      </c>
      <c r="EX191" s="1275" t="str">
        <f t="shared" si="211"/>
        <v/>
      </c>
      <c r="EY191" s="1275" t="str">
        <f t="shared" si="212"/>
        <v/>
      </c>
      <c r="EZ191" s="1275" t="str">
        <f t="shared" si="213"/>
        <v/>
      </c>
      <c r="FA191" s="1275" t="str">
        <f t="shared" si="214"/>
        <v/>
      </c>
      <c r="FB191" s="1275" t="str">
        <f t="shared" si="215"/>
        <v/>
      </c>
      <c r="FC191" s="1333" t="str">
        <f t="shared" si="216"/>
        <v/>
      </c>
      <c r="FE191" s="1234" t="str">
        <f t="shared" si="217"/>
        <v xml:space="preserve"> </v>
      </c>
      <c r="FF191" s="1234" t="str">
        <f t="shared" si="218"/>
        <v xml:space="preserve"> </v>
      </c>
      <c r="FG191" s="1234" t="str">
        <f t="shared" si="219"/>
        <v xml:space="preserve"> </v>
      </c>
      <c r="FH191" s="1234" t="str">
        <f t="shared" si="220"/>
        <v xml:space="preserve"> </v>
      </c>
      <c r="FI191" s="1234" t="str">
        <f t="shared" si="191"/>
        <v xml:space="preserve"> </v>
      </c>
      <c r="FJ191" s="1234" t="str">
        <f t="shared" si="221"/>
        <v xml:space="preserve"> </v>
      </c>
      <c r="FK191" s="1234">
        <f t="shared" si="192"/>
        <v>0</v>
      </c>
      <c r="FL191" s="1227"/>
      <c r="FM191" s="1234" t="str">
        <f t="shared" si="193"/>
        <v xml:space="preserve"> </v>
      </c>
      <c r="FN191" s="1234" t="str">
        <f t="shared" si="194"/>
        <v xml:space="preserve"> </v>
      </c>
      <c r="FO191" s="1234" t="str">
        <f t="shared" si="222"/>
        <v xml:space="preserve"> </v>
      </c>
      <c r="FP191" s="1234" t="str">
        <f t="shared" si="223"/>
        <v xml:space="preserve"> </v>
      </c>
      <c r="FQ191" s="1234" t="str">
        <f t="shared" si="195"/>
        <v xml:space="preserve"> </v>
      </c>
      <c r="FR191" s="1234" t="str">
        <f t="shared" si="224"/>
        <v xml:space="preserve"> </v>
      </c>
      <c r="FS191" s="1234">
        <f t="shared" si="230"/>
        <v>0</v>
      </c>
      <c r="FT191" s="1227"/>
      <c r="FU191" s="1234" t="str">
        <f t="shared" si="225"/>
        <v xml:space="preserve"> </v>
      </c>
      <c r="FV191" s="1234" t="str">
        <f t="shared" si="226"/>
        <v xml:space="preserve"> </v>
      </c>
      <c r="FW191" s="1234" t="str">
        <f t="shared" si="227"/>
        <v xml:space="preserve"> </v>
      </c>
      <c r="FX191" s="1234" t="str">
        <f t="shared" si="196"/>
        <v xml:space="preserve"> </v>
      </c>
      <c r="FY191" s="1234" t="str">
        <f t="shared" si="197"/>
        <v xml:space="preserve"> </v>
      </c>
      <c r="FZ191" s="1234" t="str">
        <f t="shared" si="228"/>
        <v xml:space="preserve"> </v>
      </c>
      <c r="GA191" s="1234">
        <f t="shared" si="198"/>
        <v>0</v>
      </c>
      <c r="GB191" s="1227"/>
      <c r="GC191" s="1234" t="str">
        <f t="shared" si="199"/>
        <v xml:space="preserve"> </v>
      </c>
      <c r="GD191" s="1234" t="str">
        <f t="shared" si="200"/>
        <v xml:space="preserve"> </v>
      </c>
      <c r="GE191" s="1234" t="str">
        <f t="shared" si="201"/>
        <v xml:space="preserve"> </v>
      </c>
      <c r="GF191" s="1234" t="str">
        <f t="shared" si="202"/>
        <v xml:space="preserve"> </v>
      </c>
      <c r="GG191" s="1234" t="str">
        <f t="shared" si="203"/>
        <v xml:space="preserve"> </v>
      </c>
      <c r="GH191" s="1234" t="str">
        <f t="shared" si="204"/>
        <v xml:space="preserve"> </v>
      </c>
      <c r="GI191" s="1234" t="str">
        <f t="shared" si="205"/>
        <v xml:space="preserve"> </v>
      </c>
      <c r="GJ191" s="1234" t="str">
        <f t="shared" si="206"/>
        <v xml:space="preserve"> </v>
      </c>
      <c r="GK191" s="1234" t="str">
        <f t="shared" si="207"/>
        <v xml:space="preserve"> </v>
      </c>
      <c r="GL191" s="1234" t="str">
        <f t="shared" si="208"/>
        <v xml:space="preserve"> </v>
      </c>
      <c r="GM191" s="1234" t="str">
        <f t="shared" si="209"/>
        <v xml:space="preserve"> </v>
      </c>
      <c r="GN191" s="1234">
        <f t="shared" si="210"/>
        <v>0</v>
      </c>
    </row>
    <row r="192" spans="1:196" s="100" customFormat="1" ht="27" customHeight="1" thickTop="1" thickBot="1">
      <c r="A192" s="1208">
        <f>【A票】【D票】!$D$10</f>
        <v>0</v>
      </c>
      <c r="B192" s="1212">
        <f>【A票】【D票】!$H$10</f>
        <v>0</v>
      </c>
      <c r="C192" s="1213" t="str">
        <f>【A票】【D票】!$K$10</f>
        <v xml:space="preserve"> </v>
      </c>
      <c r="D192" s="1214">
        <f t="shared" si="173"/>
        <v>101</v>
      </c>
      <c r="E192" s="914"/>
      <c r="F192" s="467"/>
      <c r="G192" s="469"/>
      <c r="H192" s="224" t="str">
        <f t="shared" si="231"/>
        <v xml:space="preserve"> </v>
      </c>
      <c r="I192" s="704"/>
      <c r="J192" s="117"/>
      <c r="K192" s="117"/>
      <c r="L192" s="117"/>
      <c r="M192" s="117"/>
      <c r="N192" s="117"/>
      <c r="O192" s="117"/>
      <c r="P192" s="117"/>
      <c r="Q192" s="117"/>
      <c r="R192" s="117"/>
      <c r="S192" s="117"/>
      <c r="T192" s="254"/>
      <c r="U192" s="646"/>
      <c r="V192" s="646"/>
      <c r="W192" s="114"/>
      <c r="X192" s="254"/>
      <c r="Y192" s="224" t="str">
        <f t="shared" si="232"/>
        <v xml:space="preserve"> </v>
      </c>
      <c r="Z192" s="579"/>
      <c r="AA192" s="704"/>
      <c r="AB192" s="119"/>
      <c r="AC192" s="224" t="str">
        <f t="shared" si="184"/>
        <v xml:space="preserve"> </v>
      </c>
      <c r="AD192" s="115"/>
      <c r="AE192" s="253"/>
      <c r="AF192" s="704"/>
      <c r="AG192" s="727"/>
      <c r="AH192" s="727"/>
      <c r="AI192" s="727"/>
      <c r="AJ192" s="727"/>
      <c r="AK192" s="591"/>
      <c r="AL192" s="727"/>
      <c r="AM192" s="727"/>
      <c r="AN192" s="727"/>
      <c r="AO192" s="727"/>
      <c r="AP192" s="727"/>
      <c r="AQ192" s="727"/>
      <c r="AR192" s="727"/>
      <c r="AS192" s="727"/>
      <c r="AT192" s="727"/>
      <c r="AU192" s="727"/>
      <c r="AV192" s="727"/>
      <c r="AW192" s="727"/>
      <c r="AX192" s="727"/>
      <c r="AY192" s="727"/>
      <c r="AZ192" s="727"/>
      <c r="BA192" s="727"/>
      <c r="BB192" s="727"/>
      <c r="BC192" s="821"/>
      <c r="BD192" s="727"/>
      <c r="BE192" s="727"/>
      <c r="BF192" s="727"/>
      <c r="BG192" s="727"/>
      <c r="BH192" s="727"/>
      <c r="BI192" s="727"/>
      <c r="BJ192" s="727"/>
      <c r="BK192" s="727"/>
      <c r="BL192" s="821"/>
      <c r="BM192" s="727"/>
      <c r="BN192" s="727"/>
      <c r="BO192" s="727"/>
      <c r="BP192" s="727"/>
      <c r="BQ192" s="727"/>
      <c r="BR192" s="821"/>
      <c r="BS192" s="727"/>
      <c r="BT192" s="727"/>
      <c r="BU192" s="727"/>
      <c r="BV192" s="591"/>
      <c r="BW192" s="224" t="str">
        <f t="shared" si="244"/>
        <v xml:space="preserve"> </v>
      </c>
      <c r="BX192" s="471">
        <f t="shared" si="233"/>
        <v>101</v>
      </c>
      <c r="BY192" s="117"/>
      <c r="BZ192" s="117"/>
      <c r="CA192" s="117"/>
      <c r="CB192" s="117"/>
      <c r="CC192" s="117"/>
      <c r="CD192" s="461"/>
      <c r="CE192" s="236"/>
      <c r="CF192" s="224" t="str">
        <f t="shared" si="234"/>
        <v xml:space="preserve"> </v>
      </c>
      <c r="CG192" s="116"/>
      <c r="CH192" s="117"/>
      <c r="CI192" s="117"/>
      <c r="CJ192" s="117"/>
      <c r="CK192" s="472"/>
      <c r="CL192" s="472"/>
      <c r="CM192" s="472"/>
      <c r="CN192" s="472"/>
      <c r="CO192" s="117"/>
      <c r="CP192" s="253"/>
      <c r="CQ192" s="120"/>
      <c r="CR192" s="224" t="str" cm="1">
        <f t="array" ref="CR192">IF(AND(SUM(COUNTIF(CG192:CM192,{"*不明*","*その他*"})+COUNTIF(CO192:CP192,{"*不明*","*その他*"}))&gt;0,CQ192=""),"その他・不明の場合,10)具体的内容、理由を記入",IF(OR(AND(CI192=CI$65,COUNTA(CJ192:CM192)&lt;4),AND(OR(CI192=CI$63,CI192=CI$64,CI192=CI$66,CI192=CI$67,CI192=CI$68,CI192=""),COUNTA(CJ192:CM192)&gt;0)),"3)介護保険認定済→要介護度、認知症自立度、寝たきり度、介護保険サービス記入",IF(OR(AND(OR(CM192=CM$63,CM192=CM$64),CN192=""),AND(OR(CM192=CM$65,CM192=CM$66),CN192&lt;&gt;"")),"7)介護保険サービス受けている/過去受けていた→具体的内容記入"," ")))</f>
        <v xml:space="preserve"> </v>
      </c>
      <c r="CS192" s="224" t="str">
        <f t="shared" si="235"/>
        <v xml:space="preserve"> </v>
      </c>
      <c r="CT192" s="116"/>
      <c r="CU192" s="253"/>
      <c r="CV192" s="117"/>
      <c r="CW192" s="117"/>
      <c r="CX192" s="253"/>
      <c r="CY192" s="117"/>
      <c r="CZ192" s="117"/>
      <c r="DA192" s="253"/>
      <c r="DB192" s="117"/>
      <c r="DC192" s="224" t="str">
        <f t="shared" si="236"/>
        <v xml:space="preserve"> </v>
      </c>
      <c r="DD192" s="224" t="str">
        <f t="shared" si="237"/>
        <v xml:space="preserve"> </v>
      </c>
      <c r="DE192" s="224" t="str">
        <f t="shared" si="187"/>
        <v xml:space="preserve"> </v>
      </c>
      <c r="DF192" s="121"/>
      <c r="DG192" s="114"/>
      <c r="DH192" s="704"/>
      <c r="DI192" s="119"/>
      <c r="DJ192" s="187"/>
      <c r="DK192" s="254"/>
      <c r="DL192" s="224" t="str">
        <f t="shared" si="188"/>
        <v xml:space="preserve"> </v>
      </c>
      <c r="DM192" s="224" t="str">
        <f t="shared" si="238"/>
        <v xml:space="preserve"> </v>
      </c>
      <c r="DN192" s="474"/>
      <c r="DO192" s="117"/>
      <c r="DP192" s="117"/>
      <c r="DQ192" s="117"/>
      <c r="DR192" s="117"/>
      <c r="DS192" s="117"/>
      <c r="DT192" s="254"/>
      <c r="DU192" s="476"/>
      <c r="DV192" s="224" t="str">
        <f t="shared" si="189"/>
        <v xml:space="preserve"> </v>
      </c>
      <c r="DW192" s="115"/>
      <c r="DX192" s="470"/>
      <c r="DY192" s="117"/>
      <c r="DZ192" s="704"/>
      <c r="EA192" s="224" t="str">
        <f t="shared" si="190"/>
        <v xml:space="preserve"> </v>
      </c>
      <c r="EB192" s="906"/>
      <c r="EC192" s="904"/>
      <c r="ED192" s="904"/>
      <c r="EE192" s="904"/>
      <c r="EF192" s="904"/>
      <c r="EG192" s="904"/>
      <c r="EH192" s="904"/>
      <c r="EI192" s="904"/>
      <c r="EJ192" s="904"/>
      <c r="EK192" s="905"/>
      <c r="EL192" s="80"/>
      <c r="EM192" s="224" t="str">
        <f t="shared" si="239"/>
        <v xml:space="preserve"> </v>
      </c>
      <c r="EN192" s="224" t="str">
        <f t="shared" si="240"/>
        <v xml:space="preserve"> </v>
      </c>
      <c r="EO192" s="115"/>
      <c r="EP192" s="1050"/>
      <c r="EQ192" s="253"/>
      <c r="ER192" s="117"/>
      <c r="ES192" s="1258">
        <f t="shared" si="241"/>
        <v>101</v>
      </c>
      <c r="ET192" s="224" t="str">
        <f t="shared" si="242"/>
        <v xml:space="preserve"> </v>
      </c>
      <c r="EU192" s="477" t="str">
        <f t="shared" si="243"/>
        <v/>
      </c>
      <c r="EV192" s="1334" t="str">
        <f t="shared" si="172"/>
        <v xml:space="preserve"> </v>
      </c>
      <c r="EW192" s="1332" t="str">
        <f t="shared" si="229"/>
        <v/>
      </c>
      <c r="EX192" s="1275" t="str">
        <f t="shared" si="211"/>
        <v/>
      </c>
      <c r="EY192" s="1275" t="str">
        <f t="shared" si="212"/>
        <v/>
      </c>
      <c r="EZ192" s="1275" t="str">
        <f t="shared" si="213"/>
        <v/>
      </c>
      <c r="FA192" s="1275" t="str">
        <f t="shared" si="214"/>
        <v/>
      </c>
      <c r="FB192" s="1275" t="str">
        <f t="shared" si="215"/>
        <v/>
      </c>
      <c r="FC192" s="1333" t="str">
        <f t="shared" si="216"/>
        <v/>
      </c>
      <c r="FE192" s="1234" t="str">
        <f t="shared" si="217"/>
        <v xml:space="preserve"> </v>
      </c>
      <c r="FF192" s="1234" t="str">
        <f t="shared" si="218"/>
        <v xml:space="preserve"> </v>
      </c>
      <c r="FG192" s="1234" t="str">
        <f t="shared" si="219"/>
        <v xml:space="preserve"> </v>
      </c>
      <c r="FH192" s="1234" t="str">
        <f t="shared" si="220"/>
        <v xml:space="preserve"> </v>
      </c>
      <c r="FI192" s="1234" t="str">
        <f t="shared" si="191"/>
        <v xml:space="preserve"> </v>
      </c>
      <c r="FJ192" s="1234" t="str">
        <f t="shared" si="221"/>
        <v xml:space="preserve"> </v>
      </c>
      <c r="FK192" s="1234">
        <f t="shared" si="192"/>
        <v>0</v>
      </c>
      <c r="FL192" s="1227"/>
      <c r="FM192" s="1234" t="str">
        <f t="shared" si="193"/>
        <v xml:space="preserve"> </v>
      </c>
      <c r="FN192" s="1234" t="str">
        <f t="shared" si="194"/>
        <v xml:space="preserve"> </v>
      </c>
      <c r="FO192" s="1234" t="str">
        <f t="shared" si="222"/>
        <v xml:space="preserve"> </v>
      </c>
      <c r="FP192" s="1234" t="str">
        <f t="shared" si="223"/>
        <v xml:space="preserve"> </v>
      </c>
      <c r="FQ192" s="1234" t="str">
        <f t="shared" si="195"/>
        <v xml:space="preserve"> </v>
      </c>
      <c r="FR192" s="1234" t="str">
        <f t="shared" si="224"/>
        <v xml:space="preserve"> </v>
      </c>
      <c r="FS192" s="1234">
        <f t="shared" si="230"/>
        <v>0</v>
      </c>
      <c r="FT192" s="1227"/>
      <c r="FU192" s="1234" t="str">
        <f t="shared" si="225"/>
        <v xml:space="preserve"> </v>
      </c>
      <c r="FV192" s="1234" t="str">
        <f t="shared" si="226"/>
        <v xml:space="preserve"> </v>
      </c>
      <c r="FW192" s="1234" t="str">
        <f t="shared" si="227"/>
        <v xml:space="preserve"> </v>
      </c>
      <c r="FX192" s="1234" t="str">
        <f t="shared" si="196"/>
        <v xml:space="preserve"> </v>
      </c>
      <c r="FY192" s="1234" t="str">
        <f t="shared" si="197"/>
        <v xml:space="preserve"> </v>
      </c>
      <c r="FZ192" s="1234" t="str">
        <f t="shared" si="228"/>
        <v xml:space="preserve"> </v>
      </c>
      <c r="GA192" s="1234">
        <f t="shared" si="198"/>
        <v>0</v>
      </c>
      <c r="GB192" s="1227"/>
      <c r="GC192" s="1234" t="str">
        <f t="shared" si="199"/>
        <v xml:space="preserve"> </v>
      </c>
      <c r="GD192" s="1234" t="str">
        <f t="shared" si="200"/>
        <v xml:space="preserve"> </v>
      </c>
      <c r="GE192" s="1234" t="str">
        <f t="shared" si="201"/>
        <v xml:space="preserve"> </v>
      </c>
      <c r="GF192" s="1234" t="str">
        <f t="shared" si="202"/>
        <v xml:space="preserve"> </v>
      </c>
      <c r="GG192" s="1234" t="str">
        <f t="shared" si="203"/>
        <v xml:space="preserve"> </v>
      </c>
      <c r="GH192" s="1234" t="str">
        <f t="shared" si="204"/>
        <v xml:space="preserve"> </v>
      </c>
      <c r="GI192" s="1234" t="str">
        <f t="shared" si="205"/>
        <v xml:space="preserve"> </v>
      </c>
      <c r="GJ192" s="1234" t="str">
        <f t="shared" si="206"/>
        <v xml:space="preserve"> </v>
      </c>
      <c r="GK192" s="1234" t="str">
        <f t="shared" si="207"/>
        <v xml:space="preserve"> </v>
      </c>
      <c r="GL192" s="1234" t="str">
        <f t="shared" si="208"/>
        <v xml:space="preserve"> </v>
      </c>
      <c r="GM192" s="1234" t="str">
        <f t="shared" si="209"/>
        <v xml:space="preserve"> </v>
      </c>
      <c r="GN192" s="1234">
        <f t="shared" si="210"/>
        <v>0</v>
      </c>
    </row>
    <row r="193" spans="1:196" s="100" customFormat="1" ht="27" customHeight="1" thickTop="1" thickBot="1">
      <c r="A193" s="1208">
        <f>【A票】【D票】!$D$10</f>
        <v>0</v>
      </c>
      <c r="B193" s="1212">
        <f>【A票】【D票】!$H$10</f>
        <v>0</v>
      </c>
      <c r="C193" s="1213" t="str">
        <f>【A票】【D票】!$K$10</f>
        <v xml:space="preserve"> </v>
      </c>
      <c r="D193" s="1214">
        <f t="shared" si="173"/>
        <v>102</v>
      </c>
      <c r="E193" s="914"/>
      <c r="F193" s="467"/>
      <c r="G193" s="469"/>
      <c r="H193" s="224" t="str">
        <f t="shared" si="231"/>
        <v xml:space="preserve"> </v>
      </c>
      <c r="I193" s="704"/>
      <c r="J193" s="117"/>
      <c r="K193" s="117"/>
      <c r="L193" s="117"/>
      <c r="M193" s="117"/>
      <c r="N193" s="117"/>
      <c r="O193" s="117"/>
      <c r="P193" s="117"/>
      <c r="Q193" s="117"/>
      <c r="R193" s="117"/>
      <c r="S193" s="117"/>
      <c r="T193" s="254"/>
      <c r="U193" s="646"/>
      <c r="V193" s="646"/>
      <c r="W193" s="114"/>
      <c r="X193" s="254"/>
      <c r="Y193" s="224" t="str">
        <f t="shared" si="232"/>
        <v xml:space="preserve"> </v>
      </c>
      <c r="Z193" s="579"/>
      <c r="AA193" s="704"/>
      <c r="AB193" s="119"/>
      <c r="AC193" s="224" t="str">
        <f t="shared" si="184"/>
        <v xml:space="preserve"> </v>
      </c>
      <c r="AD193" s="115"/>
      <c r="AE193" s="253"/>
      <c r="AF193" s="704"/>
      <c r="AG193" s="727"/>
      <c r="AH193" s="727"/>
      <c r="AI193" s="727"/>
      <c r="AJ193" s="727"/>
      <c r="AK193" s="591"/>
      <c r="AL193" s="727"/>
      <c r="AM193" s="727"/>
      <c r="AN193" s="727"/>
      <c r="AO193" s="727"/>
      <c r="AP193" s="727"/>
      <c r="AQ193" s="727"/>
      <c r="AR193" s="727"/>
      <c r="AS193" s="727"/>
      <c r="AT193" s="727"/>
      <c r="AU193" s="727"/>
      <c r="AV193" s="727"/>
      <c r="AW193" s="727"/>
      <c r="AX193" s="727"/>
      <c r="AY193" s="727"/>
      <c r="AZ193" s="727"/>
      <c r="BA193" s="727"/>
      <c r="BB193" s="727"/>
      <c r="BC193" s="821"/>
      <c r="BD193" s="727"/>
      <c r="BE193" s="727"/>
      <c r="BF193" s="727"/>
      <c r="BG193" s="727"/>
      <c r="BH193" s="727"/>
      <c r="BI193" s="727"/>
      <c r="BJ193" s="727"/>
      <c r="BK193" s="727"/>
      <c r="BL193" s="821"/>
      <c r="BM193" s="727"/>
      <c r="BN193" s="727"/>
      <c r="BO193" s="727"/>
      <c r="BP193" s="727"/>
      <c r="BQ193" s="727"/>
      <c r="BR193" s="821"/>
      <c r="BS193" s="727"/>
      <c r="BT193" s="727"/>
      <c r="BU193" s="727"/>
      <c r="BV193" s="591"/>
      <c r="BW193" s="224" t="str">
        <f t="shared" si="244"/>
        <v xml:space="preserve"> </v>
      </c>
      <c r="BX193" s="471">
        <f t="shared" si="233"/>
        <v>102</v>
      </c>
      <c r="BY193" s="117"/>
      <c r="BZ193" s="117"/>
      <c r="CA193" s="117"/>
      <c r="CB193" s="117"/>
      <c r="CC193" s="117"/>
      <c r="CD193" s="461"/>
      <c r="CE193" s="236"/>
      <c r="CF193" s="224" t="str">
        <f t="shared" si="234"/>
        <v xml:space="preserve"> </v>
      </c>
      <c r="CG193" s="116"/>
      <c r="CH193" s="117"/>
      <c r="CI193" s="117"/>
      <c r="CJ193" s="117"/>
      <c r="CK193" s="472"/>
      <c r="CL193" s="472"/>
      <c r="CM193" s="472"/>
      <c r="CN193" s="472"/>
      <c r="CO193" s="117"/>
      <c r="CP193" s="253"/>
      <c r="CQ193" s="120"/>
      <c r="CR193" s="224" t="str" cm="1">
        <f t="array" ref="CR193">IF(AND(SUM(COUNTIF(CG193:CM193,{"*不明*","*その他*"})+COUNTIF(CO193:CP193,{"*不明*","*その他*"}))&gt;0,CQ193=""),"その他・不明の場合,10)具体的内容、理由を記入",IF(OR(AND(CI193=CI$65,COUNTA(CJ193:CM193)&lt;4),AND(OR(CI193=CI$63,CI193=CI$64,CI193=CI$66,CI193=CI$67,CI193=CI$68,CI193=""),COUNTA(CJ193:CM193)&gt;0)),"3)介護保険認定済→要介護度、認知症自立度、寝たきり度、介護保険サービス記入",IF(OR(AND(OR(CM193=CM$63,CM193=CM$64),CN193=""),AND(OR(CM193=CM$65,CM193=CM$66),CN193&lt;&gt;"")),"7)介護保険サービス受けている/過去受けていた→具体的内容記入"," ")))</f>
        <v xml:space="preserve"> </v>
      </c>
      <c r="CS193" s="224" t="str">
        <f t="shared" si="235"/>
        <v xml:space="preserve"> </v>
      </c>
      <c r="CT193" s="116"/>
      <c r="CU193" s="253"/>
      <c r="CV193" s="117"/>
      <c r="CW193" s="117"/>
      <c r="CX193" s="253"/>
      <c r="CY193" s="117"/>
      <c r="CZ193" s="117"/>
      <c r="DA193" s="253"/>
      <c r="DB193" s="117"/>
      <c r="DC193" s="224" t="str">
        <f t="shared" si="236"/>
        <v xml:space="preserve"> </v>
      </c>
      <c r="DD193" s="224" t="str">
        <f t="shared" si="237"/>
        <v xml:space="preserve"> </v>
      </c>
      <c r="DE193" s="224" t="str">
        <f t="shared" si="187"/>
        <v xml:space="preserve"> </v>
      </c>
      <c r="DF193" s="121"/>
      <c r="DG193" s="114"/>
      <c r="DH193" s="704"/>
      <c r="DI193" s="119"/>
      <c r="DJ193" s="187"/>
      <c r="DK193" s="254"/>
      <c r="DL193" s="224" t="str">
        <f t="shared" si="188"/>
        <v xml:space="preserve"> </v>
      </c>
      <c r="DM193" s="224" t="str">
        <f t="shared" si="238"/>
        <v xml:space="preserve"> </v>
      </c>
      <c r="DN193" s="474"/>
      <c r="DO193" s="117"/>
      <c r="DP193" s="117"/>
      <c r="DQ193" s="117"/>
      <c r="DR193" s="117"/>
      <c r="DS193" s="117"/>
      <c r="DT193" s="254"/>
      <c r="DU193" s="476"/>
      <c r="DV193" s="224" t="str">
        <f t="shared" si="189"/>
        <v xml:space="preserve"> </v>
      </c>
      <c r="DW193" s="115"/>
      <c r="DX193" s="470"/>
      <c r="DY193" s="117"/>
      <c r="DZ193" s="704"/>
      <c r="EA193" s="224" t="str">
        <f t="shared" si="190"/>
        <v xml:space="preserve"> </v>
      </c>
      <c r="EB193" s="906"/>
      <c r="EC193" s="904"/>
      <c r="ED193" s="904"/>
      <c r="EE193" s="904"/>
      <c r="EF193" s="904"/>
      <c r="EG193" s="904"/>
      <c r="EH193" s="904"/>
      <c r="EI193" s="904"/>
      <c r="EJ193" s="904"/>
      <c r="EK193" s="905"/>
      <c r="EL193" s="80"/>
      <c r="EM193" s="224" t="str">
        <f t="shared" si="239"/>
        <v xml:space="preserve"> </v>
      </c>
      <c r="EN193" s="224" t="str">
        <f t="shared" si="240"/>
        <v xml:space="preserve"> </v>
      </c>
      <c r="EO193" s="115"/>
      <c r="EP193" s="1050"/>
      <c r="EQ193" s="253"/>
      <c r="ER193" s="117"/>
      <c r="ES193" s="1258">
        <f t="shared" si="241"/>
        <v>102</v>
      </c>
      <c r="ET193" s="224" t="str">
        <f t="shared" si="242"/>
        <v xml:space="preserve"> </v>
      </c>
      <c r="EU193" s="477" t="str">
        <f t="shared" si="243"/>
        <v/>
      </c>
      <c r="EV193" s="1334" t="str">
        <f t="shared" si="172"/>
        <v xml:space="preserve"> </v>
      </c>
      <c r="EW193" s="1332" t="str">
        <f t="shared" si="229"/>
        <v/>
      </c>
      <c r="EX193" s="1275" t="str">
        <f t="shared" si="211"/>
        <v/>
      </c>
      <c r="EY193" s="1275" t="str">
        <f t="shared" si="212"/>
        <v/>
      </c>
      <c r="EZ193" s="1275" t="str">
        <f t="shared" si="213"/>
        <v/>
      </c>
      <c r="FA193" s="1275" t="str">
        <f t="shared" si="214"/>
        <v/>
      </c>
      <c r="FB193" s="1275" t="str">
        <f t="shared" si="215"/>
        <v/>
      </c>
      <c r="FC193" s="1333" t="str">
        <f t="shared" si="216"/>
        <v/>
      </c>
      <c r="FE193" s="1234" t="str">
        <f t="shared" si="217"/>
        <v xml:space="preserve"> </v>
      </c>
      <c r="FF193" s="1234" t="str">
        <f t="shared" si="218"/>
        <v xml:space="preserve"> </v>
      </c>
      <c r="FG193" s="1234" t="str">
        <f t="shared" si="219"/>
        <v xml:space="preserve"> </v>
      </c>
      <c r="FH193" s="1234" t="str">
        <f t="shared" si="220"/>
        <v xml:space="preserve"> </v>
      </c>
      <c r="FI193" s="1234" t="str">
        <f t="shared" si="191"/>
        <v xml:space="preserve"> </v>
      </c>
      <c r="FJ193" s="1234" t="str">
        <f t="shared" si="221"/>
        <v xml:space="preserve"> </v>
      </c>
      <c r="FK193" s="1234">
        <f t="shared" si="192"/>
        <v>0</v>
      </c>
      <c r="FL193" s="1227"/>
      <c r="FM193" s="1234" t="str">
        <f t="shared" si="193"/>
        <v xml:space="preserve"> </v>
      </c>
      <c r="FN193" s="1234" t="str">
        <f t="shared" si="194"/>
        <v xml:space="preserve"> </v>
      </c>
      <c r="FO193" s="1234" t="str">
        <f t="shared" si="222"/>
        <v xml:space="preserve"> </v>
      </c>
      <c r="FP193" s="1234" t="str">
        <f t="shared" si="223"/>
        <v xml:space="preserve"> </v>
      </c>
      <c r="FQ193" s="1234" t="str">
        <f t="shared" si="195"/>
        <v xml:space="preserve"> </v>
      </c>
      <c r="FR193" s="1234" t="str">
        <f t="shared" si="224"/>
        <v xml:space="preserve"> </v>
      </c>
      <c r="FS193" s="1234">
        <f t="shared" si="230"/>
        <v>0</v>
      </c>
      <c r="FT193" s="1227"/>
      <c r="FU193" s="1234" t="str">
        <f t="shared" si="225"/>
        <v xml:space="preserve"> </v>
      </c>
      <c r="FV193" s="1234" t="str">
        <f t="shared" si="226"/>
        <v xml:space="preserve"> </v>
      </c>
      <c r="FW193" s="1234" t="str">
        <f t="shared" si="227"/>
        <v xml:space="preserve"> </v>
      </c>
      <c r="FX193" s="1234" t="str">
        <f t="shared" si="196"/>
        <v xml:space="preserve"> </v>
      </c>
      <c r="FY193" s="1234" t="str">
        <f t="shared" si="197"/>
        <v xml:space="preserve"> </v>
      </c>
      <c r="FZ193" s="1234" t="str">
        <f t="shared" si="228"/>
        <v xml:space="preserve"> </v>
      </c>
      <c r="GA193" s="1234">
        <f t="shared" si="198"/>
        <v>0</v>
      </c>
      <c r="GB193" s="1227"/>
      <c r="GC193" s="1234" t="str">
        <f t="shared" si="199"/>
        <v xml:space="preserve"> </v>
      </c>
      <c r="GD193" s="1234" t="str">
        <f t="shared" si="200"/>
        <v xml:space="preserve"> </v>
      </c>
      <c r="GE193" s="1234" t="str">
        <f t="shared" si="201"/>
        <v xml:space="preserve"> </v>
      </c>
      <c r="GF193" s="1234" t="str">
        <f t="shared" si="202"/>
        <v xml:space="preserve"> </v>
      </c>
      <c r="GG193" s="1234" t="str">
        <f t="shared" si="203"/>
        <v xml:space="preserve"> </v>
      </c>
      <c r="GH193" s="1234" t="str">
        <f t="shared" si="204"/>
        <v xml:space="preserve"> </v>
      </c>
      <c r="GI193" s="1234" t="str">
        <f t="shared" si="205"/>
        <v xml:space="preserve"> </v>
      </c>
      <c r="GJ193" s="1234" t="str">
        <f t="shared" si="206"/>
        <v xml:space="preserve"> </v>
      </c>
      <c r="GK193" s="1234" t="str">
        <f t="shared" si="207"/>
        <v xml:space="preserve"> </v>
      </c>
      <c r="GL193" s="1234" t="str">
        <f t="shared" si="208"/>
        <v xml:space="preserve"> </v>
      </c>
      <c r="GM193" s="1234" t="str">
        <f t="shared" si="209"/>
        <v xml:space="preserve"> </v>
      </c>
      <c r="GN193" s="1234">
        <f t="shared" si="210"/>
        <v>0</v>
      </c>
    </row>
    <row r="194" spans="1:196" s="100" customFormat="1" ht="27" customHeight="1" thickTop="1" thickBot="1">
      <c r="A194" s="1208">
        <f>【A票】【D票】!$D$10</f>
        <v>0</v>
      </c>
      <c r="B194" s="1212">
        <f>【A票】【D票】!$H$10</f>
        <v>0</v>
      </c>
      <c r="C194" s="1213" t="str">
        <f>【A票】【D票】!$K$10</f>
        <v xml:space="preserve"> </v>
      </c>
      <c r="D194" s="1214">
        <f t="shared" si="173"/>
        <v>103</v>
      </c>
      <c r="E194" s="914"/>
      <c r="F194" s="467"/>
      <c r="G194" s="469"/>
      <c r="H194" s="224" t="str">
        <f t="shared" si="231"/>
        <v xml:space="preserve"> </v>
      </c>
      <c r="I194" s="704"/>
      <c r="J194" s="117"/>
      <c r="K194" s="117"/>
      <c r="L194" s="117"/>
      <c r="M194" s="117"/>
      <c r="N194" s="117"/>
      <c r="O194" s="117"/>
      <c r="P194" s="117"/>
      <c r="Q194" s="117"/>
      <c r="R194" s="117"/>
      <c r="S194" s="117"/>
      <c r="T194" s="254"/>
      <c r="U194" s="646"/>
      <c r="V194" s="646"/>
      <c r="W194" s="114"/>
      <c r="X194" s="254"/>
      <c r="Y194" s="224" t="str">
        <f t="shared" si="232"/>
        <v xml:space="preserve"> </v>
      </c>
      <c r="Z194" s="579"/>
      <c r="AA194" s="704"/>
      <c r="AB194" s="119"/>
      <c r="AC194" s="224" t="str">
        <f t="shared" si="184"/>
        <v xml:space="preserve"> </v>
      </c>
      <c r="AD194" s="115"/>
      <c r="AE194" s="253"/>
      <c r="AF194" s="704"/>
      <c r="AG194" s="727"/>
      <c r="AH194" s="727"/>
      <c r="AI194" s="727"/>
      <c r="AJ194" s="727"/>
      <c r="AK194" s="591"/>
      <c r="AL194" s="727"/>
      <c r="AM194" s="727"/>
      <c r="AN194" s="727"/>
      <c r="AO194" s="727"/>
      <c r="AP194" s="727"/>
      <c r="AQ194" s="727"/>
      <c r="AR194" s="727"/>
      <c r="AS194" s="727"/>
      <c r="AT194" s="727"/>
      <c r="AU194" s="727"/>
      <c r="AV194" s="727"/>
      <c r="AW194" s="727"/>
      <c r="AX194" s="727"/>
      <c r="AY194" s="727"/>
      <c r="AZ194" s="727"/>
      <c r="BA194" s="727"/>
      <c r="BB194" s="727"/>
      <c r="BC194" s="821"/>
      <c r="BD194" s="727"/>
      <c r="BE194" s="727"/>
      <c r="BF194" s="727"/>
      <c r="BG194" s="727"/>
      <c r="BH194" s="727"/>
      <c r="BI194" s="727"/>
      <c r="BJ194" s="727"/>
      <c r="BK194" s="727"/>
      <c r="BL194" s="821"/>
      <c r="BM194" s="727"/>
      <c r="BN194" s="727"/>
      <c r="BO194" s="727"/>
      <c r="BP194" s="727"/>
      <c r="BQ194" s="727"/>
      <c r="BR194" s="821"/>
      <c r="BS194" s="727"/>
      <c r="BT194" s="727"/>
      <c r="BU194" s="727"/>
      <c r="BV194" s="591"/>
      <c r="BW194" s="224" t="str">
        <f t="shared" si="244"/>
        <v xml:space="preserve"> </v>
      </c>
      <c r="BX194" s="471">
        <f t="shared" si="233"/>
        <v>103</v>
      </c>
      <c r="BY194" s="117"/>
      <c r="BZ194" s="117"/>
      <c r="CA194" s="117"/>
      <c r="CB194" s="117"/>
      <c r="CC194" s="117"/>
      <c r="CD194" s="461"/>
      <c r="CE194" s="236"/>
      <c r="CF194" s="224" t="str">
        <f t="shared" si="234"/>
        <v xml:space="preserve"> </v>
      </c>
      <c r="CG194" s="116"/>
      <c r="CH194" s="117"/>
      <c r="CI194" s="117"/>
      <c r="CJ194" s="117"/>
      <c r="CK194" s="472"/>
      <c r="CL194" s="472"/>
      <c r="CM194" s="472"/>
      <c r="CN194" s="472"/>
      <c r="CO194" s="117"/>
      <c r="CP194" s="253"/>
      <c r="CQ194" s="120"/>
      <c r="CR194" s="224" t="str" cm="1">
        <f t="array" ref="CR194">IF(AND(SUM(COUNTIF(CG194:CM194,{"*不明*","*その他*"})+COUNTIF(CO194:CP194,{"*不明*","*その他*"}))&gt;0,CQ194=""),"その他・不明の場合,10)具体的内容、理由を記入",IF(OR(AND(CI194=CI$65,COUNTA(CJ194:CM194)&lt;4),AND(OR(CI194=CI$63,CI194=CI$64,CI194=CI$66,CI194=CI$67,CI194=CI$68,CI194=""),COUNTA(CJ194:CM194)&gt;0)),"3)介護保険認定済→要介護度、認知症自立度、寝たきり度、介護保険サービス記入",IF(OR(AND(OR(CM194=CM$63,CM194=CM$64),CN194=""),AND(OR(CM194=CM$65,CM194=CM$66),CN194&lt;&gt;"")),"7)介護保険サービス受けている/過去受けていた→具体的内容記入"," ")))</f>
        <v xml:space="preserve"> </v>
      </c>
      <c r="CS194" s="224" t="str">
        <f t="shared" si="235"/>
        <v xml:space="preserve"> </v>
      </c>
      <c r="CT194" s="116"/>
      <c r="CU194" s="253"/>
      <c r="CV194" s="117"/>
      <c r="CW194" s="117"/>
      <c r="CX194" s="253"/>
      <c r="CY194" s="117"/>
      <c r="CZ194" s="117"/>
      <c r="DA194" s="253"/>
      <c r="DB194" s="117"/>
      <c r="DC194" s="224" t="str">
        <f t="shared" si="236"/>
        <v xml:space="preserve"> </v>
      </c>
      <c r="DD194" s="224" t="str">
        <f t="shared" si="237"/>
        <v xml:space="preserve"> </v>
      </c>
      <c r="DE194" s="224" t="str">
        <f t="shared" si="187"/>
        <v xml:space="preserve"> </v>
      </c>
      <c r="DF194" s="121"/>
      <c r="DG194" s="114"/>
      <c r="DH194" s="704"/>
      <c r="DI194" s="119"/>
      <c r="DJ194" s="187"/>
      <c r="DK194" s="254"/>
      <c r="DL194" s="224" t="str">
        <f t="shared" si="188"/>
        <v xml:space="preserve"> </v>
      </c>
      <c r="DM194" s="224" t="str">
        <f t="shared" si="238"/>
        <v xml:space="preserve"> </v>
      </c>
      <c r="DN194" s="474"/>
      <c r="DO194" s="117"/>
      <c r="DP194" s="117"/>
      <c r="DQ194" s="117"/>
      <c r="DR194" s="117"/>
      <c r="DS194" s="117"/>
      <c r="DT194" s="254"/>
      <c r="DU194" s="476"/>
      <c r="DV194" s="224" t="str">
        <f t="shared" si="189"/>
        <v xml:space="preserve"> </v>
      </c>
      <c r="DW194" s="115"/>
      <c r="DX194" s="470"/>
      <c r="DY194" s="117"/>
      <c r="DZ194" s="704"/>
      <c r="EA194" s="224" t="str">
        <f t="shared" si="190"/>
        <v xml:space="preserve"> </v>
      </c>
      <c r="EB194" s="906"/>
      <c r="EC194" s="904"/>
      <c r="ED194" s="904"/>
      <c r="EE194" s="904"/>
      <c r="EF194" s="904"/>
      <c r="EG194" s="904"/>
      <c r="EH194" s="904"/>
      <c r="EI194" s="904"/>
      <c r="EJ194" s="904"/>
      <c r="EK194" s="905"/>
      <c r="EL194" s="80"/>
      <c r="EM194" s="224" t="str">
        <f t="shared" si="239"/>
        <v xml:space="preserve"> </v>
      </c>
      <c r="EN194" s="224" t="str">
        <f t="shared" si="240"/>
        <v xml:space="preserve"> </v>
      </c>
      <c r="EO194" s="115"/>
      <c r="EP194" s="1050"/>
      <c r="EQ194" s="253"/>
      <c r="ER194" s="117"/>
      <c r="ES194" s="1258">
        <f t="shared" si="241"/>
        <v>103</v>
      </c>
      <c r="ET194" s="224" t="str">
        <f t="shared" si="242"/>
        <v xml:space="preserve"> </v>
      </c>
      <c r="EU194" s="477" t="str">
        <f t="shared" si="243"/>
        <v/>
      </c>
      <c r="EV194" s="1334" t="str">
        <f t="shared" si="172"/>
        <v xml:space="preserve"> </v>
      </c>
      <c r="EW194" s="1332" t="str">
        <f t="shared" si="229"/>
        <v/>
      </c>
      <c r="EX194" s="1275" t="str">
        <f t="shared" si="211"/>
        <v/>
      </c>
      <c r="EY194" s="1275" t="str">
        <f t="shared" si="212"/>
        <v/>
      </c>
      <c r="EZ194" s="1275" t="str">
        <f t="shared" si="213"/>
        <v/>
      </c>
      <c r="FA194" s="1275" t="str">
        <f t="shared" si="214"/>
        <v/>
      </c>
      <c r="FB194" s="1275" t="str">
        <f t="shared" si="215"/>
        <v/>
      </c>
      <c r="FC194" s="1333" t="str">
        <f t="shared" si="216"/>
        <v/>
      </c>
      <c r="FE194" s="1234" t="str">
        <f t="shared" si="217"/>
        <v xml:space="preserve"> </v>
      </c>
      <c r="FF194" s="1234" t="str">
        <f t="shared" si="218"/>
        <v xml:space="preserve"> </v>
      </c>
      <c r="FG194" s="1234" t="str">
        <f t="shared" si="219"/>
        <v xml:space="preserve"> </v>
      </c>
      <c r="FH194" s="1234" t="str">
        <f t="shared" si="220"/>
        <v xml:space="preserve"> </v>
      </c>
      <c r="FI194" s="1234" t="str">
        <f t="shared" si="191"/>
        <v xml:space="preserve"> </v>
      </c>
      <c r="FJ194" s="1234" t="str">
        <f t="shared" si="221"/>
        <v xml:space="preserve"> </v>
      </c>
      <c r="FK194" s="1234">
        <f t="shared" si="192"/>
        <v>0</v>
      </c>
      <c r="FL194" s="1227"/>
      <c r="FM194" s="1234" t="str">
        <f t="shared" si="193"/>
        <v xml:space="preserve"> </v>
      </c>
      <c r="FN194" s="1234" t="str">
        <f t="shared" si="194"/>
        <v xml:space="preserve"> </v>
      </c>
      <c r="FO194" s="1234" t="str">
        <f t="shared" si="222"/>
        <v xml:space="preserve"> </v>
      </c>
      <c r="FP194" s="1234" t="str">
        <f t="shared" si="223"/>
        <v xml:space="preserve"> </v>
      </c>
      <c r="FQ194" s="1234" t="str">
        <f t="shared" si="195"/>
        <v xml:space="preserve"> </v>
      </c>
      <c r="FR194" s="1234" t="str">
        <f t="shared" si="224"/>
        <v xml:space="preserve"> </v>
      </c>
      <c r="FS194" s="1234">
        <f t="shared" si="230"/>
        <v>0</v>
      </c>
      <c r="FT194" s="1227"/>
      <c r="FU194" s="1234" t="str">
        <f t="shared" si="225"/>
        <v xml:space="preserve"> </v>
      </c>
      <c r="FV194" s="1234" t="str">
        <f t="shared" si="226"/>
        <v xml:space="preserve"> </v>
      </c>
      <c r="FW194" s="1234" t="str">
        <f t="shared" si="227"/>
        <v xml:space="preserve"> </v>
      </c>
      <c r="FX194" s="1234" t="str">
        <f t="shared" si="196"/>
        <v xml:space="preserve"> </v>
      </c>
      <c r="FY194" s="1234" t="str">
        <f t="shared" si="197"/>
        <v xml:space="preserve"> </v>
      </c>
      <c r="FZ194" s="1234" t="str">
        <f t="shared" si="228"/>
        <v xml:space="preserve"> </v>
      </c>
      <c r="GA194" s="1234">
        <f t="shared" si="198"/>
        <v>0</v>
      </c>
      <c r="GB194" s="1227"/>
      <c r="GC194" s="1234" t="str">
        <f t="shared" si="199"/>
        <v xml:space="preserve"> </v>
      </c>
      <c r="GD194" s="1234" t="str">
        <f t="shared" si="200"/>
        <v xml:space="preserve"> </v>
      </c>
      <c r="GE194" s="1234" t="str">
        <f t="shared" si="201"/>
        <v xml:space="preserve"> </v>
      </c>
      <c r="GF194" s="1234" t="str">
        <f t="shared" si="202"/>
        <v xml:space="preserve"> </v>
      </c>
      <c r="GG194" s="1234" t="str">
        <f t="shared" si="203"/>
        <v xml:space="preserve"> </v>
      </c>
      <c r="GH194" s="1234" t="str">
        <f t="shared" si="204"/>
        <v xml:space="preserve"> </v>
      </c>
      <c r="GI194" s="1234" t="str">
        <f t="shared" si="205"/>
        <v xml:space="preserve"> </v>
      </c>
      <c r="GJ194" s="1234" t="str">
        <f t="shared" si="206"/>
        <v xml:space="preserve"> </v>
      </c>
      <c r="GK194" s="1234" t="str">
        <f t="shared" si="207"/>
        <v xml:space="preserve"> </v>
      </c>
      <c r="GL194" s="1234" t="str">
        <f t="shared" si="208"/>
        <v xml:space="preserve"> </v>
      </c>
      <c r="GM194" s="1234" t="str">
        <f t="shared" si="209"/>
        <v xml:space="preserve"> </v>
      </c>
      <c r="GN194" s="1234">
        <f t="shared" si="210"/>
        <v>0</v>
      </c>
    </row>
    <row r="195" spans="1:196" s="100" customFormat="1" ht="27" customHeight="1" thickTop="1" thickBot="1">
      <c r="A195" s="1208">
        <f>【A票】【D票】!$D$10</f>
        <v>0</v>
      </c>
      <c r="B195" s="1212">
        <f>【A票】【D票】!$H$10</f>
        <v>0</v>
      </c>
      <c r="C195" s="1213" t="str">
        <f>【A票】【D票】!$K$10</f>
        <v xml:space="preserve"> </v>
      </c>
      <c r="D195" s="1214">
        <f t="shared" si="173"/>
        <v>104</v>
      </c>
      <c r="E195" s="914"/>
      <c r="F195" s="467"/>
      <c r="G195" s="469"/>
      <c r="H195" s="224" t="str">
        <f t="shared" si="231"/>
        <v xml:space="preserve"> </v>
      </c>
      <c r="I195" s="704"/>
      <c r="J195" s="117"/>
      <c r="K195" s="117"/>
      <c r="L195" s="117"/>
      <c r="M195" s="117"/>
      <c r="N195" s="117"/>
      <c r="O195" s="117"/>
      <c r="P195" s="117"/>
      <c r="Q195" s="117"/>
      <c r="R195" s="117"/>
      <c r="S195" s="117"/>
      <c r="T195" s="254"/>
      <c r="U195" s="646"/>
      <c r="V195" s="646"/>
      <c r="W195" s="114"/>
      <c r="X195" s="254"/>
      <c r="Y195" s="224" t="str">
        <f t="shared" si="232"/>
        <v xml:space="preserve"> </v>
      </c>
      <c r="Z195" s="579"/>
      <c r="AA195" s="704"/>
      <c r="AB195" s="119"/>
      <c r="AC195" s="224" t="str">
        <f t="shared" si="184"/>
        <v xml:space="preserve"> </v>
      </c>
      <c r="AD195" s="115"/>
      <c r="AE195" s="253"/>
      <c r="AF195" s="704"/>
      <c r="AG195" s="727"/>
      <c r="AH195" s="727"/>
      <c r="AI195" s="727"/>
      <c r="AJ195" s="727"/>
      <c r="AK195" s="591"/>
      <c r="AL195" s="727"/>
      <c r="AM195" s="727"/>
      <c r="AN195" s="727"/>
      <c r="AO195" s="727"/>
      <c r="AP195" s="727"/>
      <c r="AQ195" s="727"/>
      <c r="AR195" s="727"/>
      <c r="AS195" s="727"/>
      <c r="AT195" s="727"/>
      <c r="AU195" s="727"/>
      <c r="AV195" s="727"/>
      <c r="AW195" s="727"/>
      <c r="AX195" s="727"/>
      <c r="AY195" s="727"/>
      <c r="AZ195" s="727"/>
      <c r="BA195" s="727"/>
      <c r="BB195" s="727"/>
      <c r="BC195" s="821"/>
      <c r="BD195" s="727"/>
      <c r="BE195" s="727"/>
      <c r="BF195" s="727"/>
      <c r="BG195" s="727"/>
      <c r="BH195" s="727"/>
      <c r="BI195" s="727"/>
      <c r="BJ195" s="727"/>
      <c r="BK195" s="727"/>
      <c r="BL195" s="821"/>
      <c r="BM195" s="727"/>
      <c r="BN195" s="727"/>
      <c r="BO195" s="727"/>
      <c r="BP195" s="727"/>
      <c r="BQ195" s="727"/>
      <c r="BR195" s="821"/>
      <c r="BS195" s="727"/>
      <c r="BT195" s="727"/>
      <c r="BU195" s="727"/>
      <c r="BV195" s="591"/>
      <c r="BW195" s="224" t="str">
        <f t="shared" si="244"/>
        <v xml:space="preserve"> </v>
      </c>
      <c r="BX195" s="471">
        <f t="shared" si="233"/>
        <v>104</v>
      </c>
      <c r="BY195" s="117"/>
      <c r="BZ195" s="117"/>
      <c r="CA195" s="117"/>
      <c r="CB195" s="117"/>
      <c r="CC195" s="117"/>
      <c r="CD195" s="461"/>
      <c r="CE195" s="236"/>
      <c r="CF195" s="224" t="str">
        <f t="shared" si="234"/>
        <v xml:space="preserve"> </v>
      </c>
      <c r="CG195" s="116"/>
      <c r="CH195" s="117"/>
      <c r="CI195" s="117"/>
      <c r="CJ195" s="117"/>
      <c r="CK195" s="472"/>
      <c r="CL195" s="472"/>
      <c r="CM195" s="472"/>
      <c r="CN195" s="472"/>
      <c r="CO195" s="117"/>
      <c r="CP195" s="253"/>
      <c r="CQ195" s="120"/>
      <c r="CR195" s="224" t="str" cm="1">
        <f t="array" ref="CR195">IF(AND(SUM(COUNTIF(CG195:CM195,{"*不明*","*その他*"})+COUNTIF(CO195:CP195,{"*不明*","*その他*"}))&gt;0,CQ195=""),"その他・不明の場合,10)具体的内容、理由を記入",IF(OR(AND(CI195=CI$65,COUNTA(CJ195:CM195)&lt;4),AND(OR(CI195=CI$63,CI195=CI$64,CI195=CI$66,CI195=CI$67,CI195=CI$68,CI195=""),COUNTA(CJ195:CM195)&gt;0)),"3)介護保険認定済→要介護度、認知症自立度、寝たきり度、介護保険サービス記入",IF(OR(AND(OR(CM195=CM$63,CM195=CM$64),CN195=""),AND(OR(CM195=CM$65,CM195=CM$66),CN195&lt;&gt;"")),"7)介護保険サービス受けている/過去受けていた→具体的内容記入"," ")))</f>
        <v xml:space="preserve"> </v>
      </c>
      <c r="CS195" s="224" t="str">
        <f t="shared" si="235"/>
        <v xml:space="preserve"> </v>
      </c>
      <c r="CT195" s="116"/>
      <c r="CU195" s="253"/>
      <c r="CV195" s="117"/>
      <c r="CW195" s="117"/>
      <c r="CX195" s="253"/>
      <c r="CY195" s="117"/>
      <c r="CZ195" s="117"/>
      <c r="DA195" s="253"/>
      <c r="DB195" s="117"/>
      <c r="DC195" s="224" t="str">
        <f t="shared" si="236"/>
        <v xml:space="preserve"> </v>
      </c>
      <c r="DD195" s="224" t="str">
        <f t="shared" si="237"/>
        <v xml:space="preserve"> </v>
      </c>
      <c r="DE195" s="224" t="str">
        <f t="shared" si="187"/>
        <v xml:space="preserve"> </v>
      </c>
      <c r="DF195" s="121"/>
      <c r="DG195" s="114"/>
      <c r="DH195" s="704"/>
      <c r="DI195" s="119"/>
      <c r="DJ195" s="187"/>
      <c r="DK195" s="254"/>
      <c r="DL195" s="224" t="str">
        <f t="shared" si="188"/>
        <v xml:space="preserve"> </v>
      </c>
      <c r="DM195" s="224" t="str">
        <f t="shared" si="238"/>
        <v xml:space="preserve"> </v>
      </c>
      <c r="DN195" s="474"/>
      <c r="DO195" s="117"/>
      <c r="DP195" s="117"/>
      <c r="DQ195" s="117"/>
      <c r="DR195" s="117"/>
      <c r="DS195" s="117"/>
      <c r="DT195" s="254"/>
      <c r="DU195" s="476"/>
      <c r="DV195" s="224" t="str">
        <f t="shared" si="189"/>
        <v xml:space="preserve"> </v>
      </c>
      <c r="DW195" s="115"/>
      <c r="DX195" s="470"/>
      <c r="DY195" s="117"/>
      <c r="DZ195" s="704"/>
      <c r="EA195" s="224" t="str">
        <f t="shared" si="190"/>
        <v xml:space="preserve"> </v>
      </c>
      <c r="EB195" s="906"/>
      <c r="EC195" s="904"/>
      <c r="ED195" s="904"/>
      <c r="EE195" s="904"/>
      <c r="EF195" s="904"/>
      <c r="EG195" s="904"/>
      <c r="EH195" s="904"/>
      <c r="EI195" s="904"/>
      <c r="EJ195" s="904"/>
      <c r="EK195" s="905"/>
      <c r="EL195" s="80"/>
      <c r="EM195" s="224" t="str">
        <f t="shared" si="239"/>
        <v xml:space="preserve"> </v>
      </c>
      <c r="EN195" s="224" t="str">
        <f t="shared" si="240"/>
        <v xml:space="preserve"> </v>
      </c>
      <c r="EO195" s="115"/>
      <c r="EP195" s="1050"/>
      <c r="EQ195" s="253"/>
      <c r="ER195" s="117"/>
      <c r="ES195" s="1258">
        <f t="shared" si="241"/>
        <v>104</v>
      </c>
      <c r="ET195" s="224" t="str">
        <f t="shared" si="242"/>
        <v xml:space="preserve"> </v>
      </c>
      <c r="EU195" s="477" t="str">
        <f t="shared" si="243"/>
        <v/>
      </c>
      <c r="EV195" s="1334" t="str">
        <f t="shared" si="172"/>
        <v xml:space="preserve"> </v>
      </c>
      <c r="EW195" s="1332" t="str">
        <f t="shared" si="229"/>
        <v/>
      </c>
      <c r="EX195" s="1275" t="str">
        <f t="shared" si="211"/>
        <v/>
      </c>
      <c r="EY195" s="1275" t="str">
        <f t="shared" si="212"/>
        <v/>
      </c>
      <c r="EZ195" s="1275" t="str">
        <f t="shared" si="213"/>
        <v/>
      </c>
      <c r="FA195" s="1275" t="str">
        <f t="shared" si="214"/>
        <v/>
      </c>
      <c r="FB195" s="1275" t="str">
        <f t="shared" si="215"/>
        <v/>
      </c>
      <c r="FC195" s="1333" t="str">
        <f t="shared" si="216"/>
        <v/>
      </c>
      <c r="FE195" s="1234" t="str">
        <f t="shared" si="217"/>
        <v xml:space="preserve"> </v>
      </c>
      <c r="FF195" s="1234" t="str">
        <f t="shared" si="218"/>
        <v xml:space="preserve"> </v>
      </c>
      <c r="FG195" s="1234" t="str">
        <f t="shared" si="219"/>
        <v xml:space="preserve"> </v>
      </c>
      <c r="FH195" s="1234" t="str">
        <f t="shared" si="220"/>
        <v xml:space="preserve"> </v>
      </c>
      <c r="FI195" s="1234" t="str">
        <f t="shared" si="191"/>
        <v xml:space="preserve"> </v>
      </c>
      <c r="FJ195" s="1234" t="str">
        <f t="shared" si="221"/>
        <v xml:space="preserve"> </v>
      </c>
      <c r="FK195" s="1234">
        <f t="shared" si="192"/>
        <v>0</v>
      </c>
      <c r="FL195" s="1227"/>
      <c r="FM195" s="1234" t="str">
        <f t="shared" si="193"/>
        <v xml:space="preserve"> </v>
      </c>
      <c r="FN195" s="1234" t="str">
        <f t="shared" si="194"/>
        <v xml:space="preserve"> </v>
      </c>
      <c r="FO195" s="1234" t="str">
        <f t="shared" si="222"/>
        <v xml:space="preserve"> </v>
      </c>
      <c r="FP195" s="1234" t="str">
        <f t="shared" si="223"/>
        <v xml:space="preserve"> </v>
      </c>
      <c r="FQ195" s="1234" t="str">
        <f t="shared" si="195"/>
        <v xml:space="preserve"> </v>
      </c>
      <c r="FR195" s="1234" t="str">
        <f t="shared" si="224"/>
        <v xml:space="preserve"> </v>
      </c>
      <c r="FS195" s="1234">
        <f t="shared" si="230"/>
        <v>0</v>
      </c>
      <c r="FT195" s="1227"/>
      <c r="FU195" s="1234" t="str">
        <f t="shared" si="225"/>
        <v xml:space="preserve"> </v>
      </c>
      <c r="FV195" s="1234" t="str">
        <f t="shared" si="226"/>
        <v xml:space="preserve"> </v>
      </c>
      <c r="FW195" s="1234" t="str">
        <f t="shared" si="227"/>
        <v xml:space="preserve"> </v>
      </c>
      <c r="FX195" s="1234" t="str">
        <f t="shared" si="196"/>
        <v xml:space="preserve"> </v>
      </c>
      <c r="FY195" s="1234" t="str">
        <f t="shared" si="197"/>
        <v xml:space="preserve"> </v>
      </c>
      <c r="FZ195" s="1234" t="str">
        <f t="shared" si="228"/>
        <v xml:space="preserve"> </v>
      </c>
      <c r="GA195" s="1234">
        <f t="shared" si="198"/>
        <v>0</v>
      </c>
      <c r="GB195" s="1227"/>
      <c r="GC195" s="1234" t="str">
        <f t="shared" si="199"/>
        <v xml:space="preserve"> </v>
      </c>
      <c r="GD195" s="1234" t="str">
        <f t="shared" si="200"/>
        <v xml:space="preserve"> </v>
      </c>
      <c r="GE195" s="1234" t="str">
        <f t="shared" si="201"/>
        <v xml:space="preserve"> </v>
      </c>
      <c r="GF195" s="1234" t="str">
        <f t="shared" si="202"/>
        <v xml:space="preserve"> </v>
      </c>
      <c r="GG195" s="1234" t="str">
        <f t="shared" si="203"/>
        <v xml:space="preserve"> </v>
      </c>
      <c r="GH195" s="1234" t="str">
        <f t="shared" si="204"/>
        <v xml:space="preserve"> </v>
      </c>
      <c r="GI195" s="1234" t="str">
        <f t="shared" si="205"/>
        <v xml:space="preserve"> </v>
      </c>
      <c r="GJ195" s="1234" t="str">
        <f t="shared" si="206"/>
        <v xml:space="preserve"> </v>
      </c>
      <c r="GK195" s="1234" t="str">
        <f t="shared" si="207"/>
        <v xml:space="preserve"> </v>
      </c>
      <c r="GL195" s="1234" t="str">
        <f t="shared" si="208"/>
        <v xml:space="preserve"> </v>
      </c>
      <c r="GM195" s="1234" t="str">
        <f t="shared" si="209"/>
        <v xml:space="preserve"> </v>
      </c>
      <c r="GN195" s="1234">
        <f t="shared" si="210"/>
        <v>0</v>
      </c>
    </row>
    <row r="196" spans="1:196" s="100" customFormat="1" ht="27" customHeight="1" thickTop="1" thickBot="1">
      <c r="A196" s="1208">
        <f>【A票】【D票】!$D$10</f>
        <v>0</v>
      </c>
      <c r="B196" s="1212">
        <f>【A票】【D票】!$H$10</f>
        <v>0</v>
      </c>
      <c r="C196" s="1213" t="str">
        <f>【A票】【D票】!$K$10</f>
        <v xml:space="preserve"> </v>
      </c>
      <c r="D196" s="1214">
        <f t="shared" si="173"/>
        <v>105</v>
      </c>
      <c r="E196" s="914"/>
      <c r="F196" s="467"/>
      <c r="G196" s="469"/>
      <c r="H196" s="224" t="str">
        <f t="shared" si="231"/>
        <v xml:space="preserve"> </v>
      </c>
      <c r="I196" s="704"/>
      <c r="J196" s="117"/>
      <c r="K196" s="117"/>
      <c r="L196" s="117"/>
      <c r="M196" s="117"/>
      <c r="N196" s="117"/>
      <c r="O196" s="117"/>
      <c r="P196" s="117"/>
      <c r="Q196" s="117"/>
      <c r="R196" s="117"/>
      <c r="S196" s="117"/>
      <c r="T196" s="254"/>
      <c r="U196" s="646"/>
      <c r="V196" s="646"/>
      <c r="W196" s="114"/>
      <c r="X196" s="254"/>
      <c r="Y196" s="224" t="str">
        <f t="shared" si="232"/>
        <v xml:space="preserve"> </v>
      </c>
      <c r="Z196" s="579"/>
      <c r="AA196" s="704"/>
      <c r="AB196" s="119"/>
      <c r="AC196" s="224" t="str">
        <f t="shared" si="184"/>
        <v xml:space="preserve"> </v>
      </c>
      <c r="AD196" s="115"/>
      <c r="AE196" s="253"/>
      <c r="AF196" s="704"/>
      <c r="AG196" s="727"/>
      <c r="AH196" s="727"/>
      <c r="AI196" s="727"/>
      <c r="AJ196" s="727"/>
      <c r="AK196" s="591"/>
      <c r="AL196" s="727"/>
      <c r="AM196" s="727"/>
      <c r="AN196" s="727"/>
      <c r="AO196" s="727"/>
      <c r="AP196" s="727"/>
      <c r="AQ196" s="727"/>
      <c r="AR196" s="727"/>
      <c r="AS196" s="727"/>
      <c r="AT196" s="727"/>
      <c r="AU196" s="727"/>
      <c r="AV196" s="727"/>
      <c r="AW196" s="727"/>
      <c r="AX196" s="727"/>
      <c r="AY196" s="727"/>
      <c r="AZ196" s="727"/>
      <c r="BA196" s="727"/>
      <c r="BB196" s="727"/>
      <c r="BC196" s="821"/>
      <c r="BD196" s="727"/>
      <c r="BE196" s="727"/>
      <c r="BF196" s="727"/>
      <c r="BG196" s="727"/>
      <c r="BH196" s="727"/>
      <c r="BI196" s="727"/>
      <c r="BJ196" s="727"/>
      <c r="BK196" s="727"/>
      <c r="BL196" s="821"/>
      <c r="BM196" s="727"/>
      <c r="BN196" s="727"/>
      <c r="BO196" s="727"/>
      <c r="BP196" s="727"/>
      <c r="BQ196" s="727"/>
      <c r="BR196" s="821"/>
      <c r="BS196" s="727"/>
      <c r="BT196" s="727"/>
      <c r="BU196" s="727"/>
      <c r="BV196" s="591"/>
      <c r="BW196" s="224" t="str">
        <f t="shared" si="244"/>
        <v xml:space="preserve"> </v>
      </c>
      <c r="BX196" s="471">
        <f t="shared" si="233"/>
        <v>105</v>
      </c>
      <c r="BY196" s="117"/>
      <c r="BZ196" s="117"/>
      <c r="CA196" s="117"/>
      <c r="CB196" s="117"/>
      <c r="CC196" s="117"/>
      <c r="CD196" s="461"/>
      <c r="CE196" s="236"/>
      <c r="CF196" s="224" t="str">
        <f t="shared" si="234"/>
        <v xml:space="preserve"> </v>
      </c>
      <c r="CG196" s="116"/>
      <c r="CH196" s="117"/>
      <c r="CI196" s="117"/>
      <c r="CJ196" s="117"/>
      <c r="CK196" s="472"/>
      <c r="CL196" s="472"/>
      <c r="CM196" s="472"/>
      <c r="CN196" s="472"/>
      <c r="CO196" s="117"/>
      <c r="CP196" s="253"/>
      <c r="CQ196" s="120"/>
      <c r="CR196" s="224" t="str" cm="1">
        <f t="array" ref="CR196">IF(AND(SUM(COUNTIF(CG196:CM196,{"*不明*","*その他*"})+COUNTIF(CO196:CP196,{"*不明*","*その他*"}))&gt;0,CQ196=""),"その他・不明の場合,10)具体的内容、理由を記入",IF(OR(AND(CI196=CI$65,COUNTA(CJ196:CM196)&lt;4),AND(OR(CI196=CI$63,CI196=CI$64,CI196=CI$66,CI196=CI$67,CI196=CI$68,CI196=""),COUNTA(CJ196:CM196)&gt;0)),"3)介護保険認定済→要介護度、認知症自立度、寝たきり度、介護保険サービス記入",IF(OR(AND(OR(CM196=CM$63,CM196=CM$64),CN196=""),AND(OR(CM196=CM$65,CM196=CM$66),CN196&lt;&gt;"")),"7)介護保険サービス受けている/過去受けていた→具体的内容記入"," ")))</f>
        <v xml:space="preserve"> </v>
      </c>
      <c r="CS196" s="224" t="str">
        <f t="shared" si="235"/>
        <v xml:space="preserve"> </v>
      </c>
      <c r="CT196" s="116"/>
      <c r="CU196" s="253"/>
      <c r="CV196" s="117"/>
      <c r="CW196" s="117"/>
      <c r="CX196" s="253"/>
      <c r="CY196" s="117"/>
      <c r="CZ196" s="117"/>
      <c r="DA196" s="253"/>
      <c r="DB196" s="117"/>
      <c r="DC196" s="224" t="str">
        <f t="shared" si="236"/>
        <v xml:space="preserve"> </v>
      </c>
      <c r="DD196" s="224" t="str">
        <f t="shared" si="237"/>
        <v xml:space="preserve"> </v>
      </c>
      <c r="DE196" s="224" t="str">
        <f t="shared" si="187"/>
        <v xml:space="preserve"> </v>
      </c>
      <c r="DF196" s="121"/>
      <c r="DG196" s="114"/>
      <c r="DH196" s="704"/>
      <c r="DI196" s="119"/>
      <c r="DJ196" s="187"/>
      <c r="DK196" s="254"/>
      <c r="DL196" s="224" t="str">
        <f t="shared" si="188"/>
        <v xml:space="preserve"> </v>
      </c>
      <c r="DM196" s="224" t="str">
        <f t="shared" si="238"/>
        <v xml:space="preserve"> </v>
      </c>
      <c r="DN196" s="474"/>
      <c r="DO196" s="117"/>
      <c r="DP196" s="117"/>
      <c r="DQ196" s="117"/>
      <c r="DR196" s="117"/>
      <c r="DS196" s="117"/>
      <c r="DT196" s="254"/>
      <c r="DU196" s="476"/>
      <c r="DV196" s="224" t="str">
        <f t="shared" si="189"/>
        <v xml:space="preserve"> </v>
      </c>
      <c r="DW196" s="115"/>
      <c r="DX196" s="470"/>
      <c r="DY196" s="117"/>
      <c r="DZ196" s="704"/>
      <c r="EA196" s="224" t="str">
        <f t="shared" si="190"/>
        <v xml:space="preserve"> </v>
      </c>
      <c r="EB196" s="906"/>
      <c r="EC196" s="904"/>
      <c r="ED196" s="904"/>
      <c r="EE196" s="904"/>
      <c r="EF196" s="904"/>
      <c r="EG196" s="904"/>
      <c r="EH196" s="904"/>
      <c r="EI196" s="904"/>
      <c r="EJ196" s="904"/>
      <c r="EK196" s="905"/>
      <c r="EL196" s="80"/>
      <c r="EM196" s="224" t="str">
        <f t="shared" si="239"/>
        <v xml:space="preserve"> </v>
      </c>
      <c r="EN196" s="224" t="str">
        <f t="shared" si="240"/>
        <v xml:space="preserve"> </v>
      </c>
      <c r="EO196" s="115"/>
      <c r="EP196" s="1050"/>
      <c r="EQ196" s="253"/>
      <c r="ER196" s="117"/>
      <c r="ES196" s="1258">
        <f t="shared" si="241"/>
        <v>105</v>
      </c>
      <c r="ET196" s="224" t="str">
        <f t="shared" si="242"/>
        <v xml:space="preserve"> </v>
      </c>
      <c r="EU196" s="477" t="str">
        <f t="shared" si="243"/>
        <v/>
      </c>
      <c r="EV196" s="1334" t="str">
        <f t="shared" si="172"/>
        <v xml:space="preserve"> </v>
      </c>
      <c r="EW196" s="1332" t="str">
        <f t="shared" si="229"/>
        <v/>
      </c>
      <c r="EX196" s="1275" t="str">
        <f t="shared" si="211"/>
        <v/>
      </c>
      <c r="EY196" s="1275" t="str">
        <f t="shared" si="212"/>
        <v/>
      </c>
      <c r="EZ196" s="1275" t="str">
        <f t="shared" si="213"/>
        <v/>
      </c>
      <c r="FA196" s="1275" t="str">
        <f t="shared" si="214"/>
        <v/>
      </c>
      <c r="FB196" s="1275" t="str">
        <f t="shared" si="215"/>
        <v/>
      </c>
      <c r="FC196" s="1333" t="str">
        <f t="shared" si="216"/>
        <v/>
      </c>
      <c r="FE196" s="1234" t="str">
        <f t="shared" si="217"/>
        <v xml:space="preserve"> </v>
      </c>
      <c r="FF196" s="1234" t="str">
        <f t="shared" si="218"/>
        <v xml:space="preserve"> </v>
      </c>
      <c r="FG196" s="1234" t="str">
        <f t="shared" si="219"/>
        <v xml:space="preserve"> </v>
      </c>
      <c r="FH196" s="1234" t="str">
        <f t="shared" si="220"/>
        <v xml:space="preserve"> </v>
      </c>
      <c r="FI196" s="1234" t="str">
        <f t="shared" si="191"/>
        <v xml:space="preserve"> </v>
      </c>
      <c r="FJ196" s="1234" t="str">
        <f t="shared" si="221"/>
        <v xml:space="preserve"> </v>
      </c>
      <c r="FK196" s="1234">
        <f t="shared" si="192"/>
        <v>0</v>
      </c>
      <c r="FL196" s="1227"/>
      <c r="FM196" s="1234" t="str">
        <f t="shared" si="193"/>
        <v xml:space="preserve"> </v>
      </c>
      <c r="FN196" s="1234" t="str">
        <f t="shared" si="194"/>
        <v xml:space="preserve"> </v>
      </c>
      <c r="FO196" s="1234" t="str">
        <f t="shared" si="222"/>
        <v xml:space="preserve"> </v>
      </c>
      <c r="FP196" s="1234" t="str">
        <f t="shared" si="223"/>
        <v xml:space="preserve"> </v>
      </c>
      <c r="FQ196" s="1234" t="str">
        <f t="shared" si="195"/>
        <v xml:space="preserve"> </v>
      </c>
      <c r="FR196" s="1234" t="str">
        <f t="shared" si="224"/>
        <v xml:space="preserve"> </v>
      </c>
      <c r="FS196" s="1234">
        <f t="shared" si="230"/>
        <v>0</v>
      </c>
      <c r="FT196" s="1227"/>
      <c r="FU196" s="1234" t="str">
        <f t="shared" si="225"/>
        <v xml:space="preserve"> </v>
      </c>
      <c r="FV196" s="1234" t="str">
        <f t="shared" si="226"/>
        <v xml:space="preserve"> </v>
      </c>
      <c r="FW196" s="1234" t="str">
        <f t="shared" si="227"/>
        <v xml:space="preserve"> </v>
      </c>
      <c r="FX196" s="1234" t="str">
        <f t="shared" si="196"/>
        <v xml:space="preserve"> </v>
      </c>
      <c r="FY196" s="1234" t="str">
        <f t="shared" si="197"/>
        <v xml:space="preserve"> </v>
      </c>
      <c r="FZ196" s="1234" t="str">
        <f t="shared" si="228"/>
        <v xml:space="preserve"> </v>
      </c>
      <c r="GA196" s="1234">
        <f t="shared" si="198"/>
        <v>0</v>
      </c>
      <c r="GB196" s="1227"/>
      <c r="GC196" s="1234" t="str">
        <f t="shared" si="199"/>
        <v xml:space="preserve"> </v>
      </c>
      <c r="GD196" s="1234" t="str">
        <f t="shared" si="200"/>
        <v xml:space="preserve"> </v>
      </c>
      <c r="GE196" s="1234" t="str">
        <f t="shared" si="201"/>
        <v xml:space="preserve"> </v>
      </c>
      <c r="GF196" s="1234" t="str">
        <f t="shared" si="202"/>
        <v xml:space="preserve"> </v>
      </c>
      <c r="GG196" s="1234" t="str">
        <f t="shared" si="203"/>
        <v xml:space="preserve"> </v>
      </c>
      <c r="GH196" s="1234" t="str">
        <f t="shared" si="204"/>
        <v xml:space="preserve"> </v>
      </c>
      <c r="GI196" s="1234" t="str">
        <f t="shared" si="205"/>
        <v xml:space="preserve"> </v>
      </c>
      <c r="GJ196" s="1234" t="str">
        <f t="shared" si="206"/>
        <v xml:space="preserve"> </v>
      </c>
      <c r="GK196" s="1234" t="str">
        <f t="shared" si="207"/>
        <v xml:space="preserve"> </v>
      </c>
      <c r="GL196" s="1234" t="str">
        <f t="shared" si="208"/>
        <v xml:space="preserve"> </v>
      </c>
      <c r="GM196" s="1234" t="str">
        <f t="shared" si="209"/>
        <v xml:space="preserve"> </v>
      </c>
      <c r="GN196" s="1234">
        <f t="shared" si="210"/>
        <v>0</v>
      </c>
    </row>
    <row r="197" spans="1:196" s="100" customFormat="1" ht="27" customHeight="1" thickTop="1" thickBot="1">
      <c r="A197" s="1208">
        <f>【A票】【D票】!$D$10</f>
        <v>0</v>
      </c>
      <c r="B197" s="1212">
        <f>【A票】【D票】!$H$10</f>
        <v>0</v>
      </c>
      <c r="C197" s="1213" t="str">
        <f>【A票】【D票】!$K$10</f>
        <v xml:space="preserve"> </v>
      </c>
      <c r="D197" s="1214">
        <f t="shared" si="173"/>
        <v>106</v>
      </c>
      <c r="E197" s="914"/>
      <c r="F197" s="467"/>
      <c r="G197" s="469"/>
      <c r="H197" s="224" t="str">
        <f t="shared" si="231"/>
        <v xml:space="preserve"> </v>
      </c>
      <c r="I197" s="704"/>
      <c r="J197" s="117"/>
      <c r="K197" s="117"/>
      <c r="L197" s="117"/>
      <c r="M197" s="117"/>
      <c r="N197" s="117"/>
      <c r="O197" s="117"/>
      <c r="P197" s="117"/>
      <c r="Q197" s="117"/>
      <c r="R197" s="117"/>
      <c r="S197" s="117"/>
      <c r="T197" s="254"/>
      <c r="U197" s="646"/>
      <c r="V197" s="646"/>
      <c r="W197" s="114"/>
      <c r="X197" s="254"/>
      <c r="Y197" s="224" t="str">
        <f t="shared" si="232"/>
        <v xml:space="preserve"> </v>
      </c>
      <c r="Z197" s="579"/>
      <c r="AA197" s="704"/>
      <c r="AB197" s="119"/>
      <c r="AC197" s="224" t="str">
        <f t="shared" si="184"/>
        <v xml:space="preserve"> </v>
      </c>
      <c r="AD197" s="115"/>
      <c r="AE197" s="253"/>
      <c r="AF197" s="704"/>
      <c r="AG197" s="727"/>
      <c r="AH197" s="727"/>
      <c r="AI197" s="727"/>
      <c r="AJ197" s="727"/>
      <c r="AK197" s="591"/>
      <c r="AL197" s="727"/>
      <c r="AM197" s="727"/>
      <c r="AN197" s="727"/>
      <c r="AO197" s="727"/>
      <c r="AP197" s="727"/>
      <c r="AQ197" s="727"/>
      <c r="AR197" s="727"/>
      <c r="AS197" s="727"/>
      <c r="AT197" s="727"/>
      <c r="AU197" s="727"/>
      <c r="AV197" s="727"/>
      <c r="AW197" s="727"/>
      <c r="AX197" s="727"/>
      <c r="AY197" s="727"/>
      <c r="AZ197" s="727"/>
      <c r="BA197" s="727"/>
      <c r="BB197" s="727"/>
      <c r="BC197" s="821"/>
      <c r="BD197" s="727"/>
      <c r="BE197" s="727"/>
      <c r="BF197" s="727"/>
      <c r="BG197" s="727"/>
      <c r="BH197" s="727"/>
      <c r="BI197" s="727"/>
      <c r="BJ197" s="727"/>
      <c r="BK197" s="727"/>
      <c r="BL197" s="821"/>
      <c r="BM197" s="727"/>
      <c r="BN197" s="727"/>
      <c r="BO197" s="727"/>
      <c r="BP197" s="727"/>
      <c r="BQ197" s="727"/>
      <c r="BR197" s="821"/>
      <c r="BS197" s="727"/>
      <c r="BT197" s="727"/>
      <c r="BU197" s="727"/>
      <c r="BV197" s="591"/>
      <c r="BW197" s="224" t="str">
        <f t="shared" si="244"/>
        <v xml:space="preserve"> </v>
      </c>
      <c r="BX197" s="471">
        <f t="shared" si="233"/>
        <v>106</v>
      </c>
      <c r="BY197" s="117"/>
      <c r="BZ197" s="117"/>
      <c r="CA197" s="117"/>
      <c r="CB197" s="117"/>
      <c r="CC197" s="117"/>
      <c r="CD197" s="461"/>
      <c r="CE197" s="236"/>
      <c r="CF197" s="224" t="str">
        <f t="shared" si="234"/>
        <v xml:space="preserve"> </v>
      </c>
      <c r="CG197" s="116"/>
      <c r="CH197" s="117"/>
      <c r="CI197" s="117"/>
      <c r="CJ197" s="117"/>
      <c r="CK197" s="472"/>
      <c r="CL197" s="472"/>
      <c r="CM197" s="472"/>
      <c r="CN197" s="472"/>
      <c r="CO197" s="117"/>
      <c r="CP197" s="253"/>
      <c r="CQ197" s="120"/>
      <c r="CR197" s="224" t="str" cm="1">
        <f t="array" ref="CR197">IF(AND(SUM(COUNTIF(CG197:CM197,{"*不明*","*その他*"})+COUNTIF(CO197:CP197,{"*不明*","*その他*"}))&gt;0,CQ197=""),"その他・不明の場合,10)具体的内容、理由を記入",IF(OR(AND(CI197=CI$65,COUNTA(CJ197:CM197)&lt;4),AND(OR(CI197=CI$63,CI197=CI$64,CI197=CI$66,CI197=CI$67,CI197=CI$68,CI197=""),COUNTA(CJ197:CM197)&gt;0)),"3)介護保険認定済→要介護度、認知症自立度、寝たきり度、介護保険サービス記入",IF(OR(AND(OR(CM197=CM$63,CM197=CM$64),CN197=""),AND(OR(CM197=CM$65,CM197=CM$66),CN197&lt;&gt;"")),"7)介護保険サービス受けている/過去受けていた→具体的内容記入"," ")))</f>
        <v xml:space="preserve"> </v>
      </c>
      <c r="CS197" s="224" t="str">
        <f t="shared" si="235"/>
        <v xml:space="preserve"> </v>
      </c>
      <c r="CT197" s="116"/>
      <c r="CU197" s="253"/>
      <c r="CV197" s="117"/>
      <c r="CW197" s="117"/>
      <c r="CX197" s="253"/>
      <c r="CY197" s="117"/>
      <c r="CZ197" s="117"/>
      <c r="DA197" s="253"/>
      <c r="DB197" s="117"/>
      <c r="DC197" s="224" t="str">
        <f t="shared" si="236"/>
        <v xml:space="preserve"> </v>
      </c>
      <c r="DD197" s="224" t="str">
        <f t="shared" si="237"/>
        <v xml:space="preserve"> </v>
      </c>
      <c r="DE197" s="224" t="str">
        <f t="shared" si="187"/>
        <v xml:space="preserve"> </v>
      </c>
      <c r="DF197" s="121"/>
      <c r="DG197" s="114"/>
      <c r="DH197" s="704"/>
      <c r="DI197" s="119"/>
      <c r="DJ197" s="187"/>
      <c r="DK197" s="254"/>
      <c r="DL197" s="224" t="str">
        <f t="shared" si="188"/>
        <v xml:space="preserve"> </v>
      </c>
      <c r="DM197" s="224" t="str">
        <f t="shared" si="238"/>
        <v xml:space="preserve"> </v>
      </c>
      <c r="DN197" s="474"/>
      <c r="DO197" s="117"/>
      <c r="DP197" s="117"/>
      <c r="DQ197" s="117"/>
      <c r="DR197" s="117"/>
      <c r="DS197" s="117"/>
      <c r="DT197" s="254"/>
      <c r="DU197" s="476"/>
      <c r="DV197" s="224" t="str">
        <f t="shared" si="189"/>
        <v xml:space="preserve"> </v>
      </c>
      <c r="DW197" s="115"/>
      <c r="DX197" s="470"/>
      <c r="DY197" s="117"/>
      <c r="DZ197" s="704"/>
      <c r="EA197" s="224" t="str">
        <f t="shared" si="190"/>
        <v xml:space="preserve"> </v>
      </c>
      <c r="EB197" s="906"/>
      <c r="EC197" s="904"/>
      <c r="ED197" s="904"/>
      <c r="EE197" s="904"/>
      <c r="EF197" s="904"/>
      <c r="EG197" s="904"/>
      <c r="EH197" s="904"/>
      <c r="EI197" s="904"/>
      <c r="EJ197" s="904"/>
      <c r="EK197" s="905"/>
      <c r="EL197" s="80"/>
      <c r="EM197" s="224" t="str">
        <f t="shared" si="239"/>
        <v xml:space="preserve"> </v>
      </c>
      <c r="EN197" s="224" t="str">
        <f t="shared" si="240"/>
        <v xml:space="preserve"> </v>
      </c>
      <c r="EO197" s="115"/>
      <c r="EP197" s="1050"/>
      <c r="EQ197" s="253"/>
      <c r="ER197" s="117"/>
      <c r="ES197" s="1258">
        <f t="shared" si="241"/>
        <v>106</v>
      </c>
      <c r="ET197" s="224" t="str">
        <f t="shared" si="242"/>
        <v xml:space="preserve"> </v>
      </c>
      <c r="EU197" s="477" t="str">
        <f t="shared" si="243"/>
        <v/>
      </c>
      <c r="EV197" s="1334" t="str">
        <f t="shared" si="172"/>
        <v xml:space="preserve"> </v>
      </c>
      <c r="EW197" s="1332" t="str">
        <f t="shared" si="229"/>
        <v/>
      </c>
      <c r="EX197" s="1275" t="str">
        <f t="shared" si="211"/>
        <v/>
      </c>
      <c r="EY197" s="1275" t="str">
        <f t="shared" si="212"/>
        <v/>
      </c>
      <c r="EZ197" s="1275" t="str">
        <f t="shared" si="213"/>
        <v/>
      </c>
      <c r="FA197" s="1275" t="str">
        <f t="shared" si="214"/>
        <v/>
      </c>
      <c r="FB197" s="1275" t="str">
        <f t="shared" si="215"/>
        <v/>
      </c>
      <c r="FC197" s="1333" t="str">
        <f t="shared" si="216"/>
        <v/>
      </c>
      <c r="FE197" s="1234" t="str">
        <f t="shared" si="217"/>
        <v xml:space="preserve"> </v>
      </c>
      <c r="FF197" s="1234" t="str">
        <f t="shared" si="218"/>
        <v xml:space="preserve"> </v>
      </c>
      <c r="FG197" s="1234" t="str">
        <f t="shared" si="219"/>
        <v xml:space="preserve"> </v>
      </c>
      <c r="FH197" s="1234" t="str">
        <f t="shared" si="220"/>
        <v xml:space="preserve"> </v>
      </c>
      <c r="FI197" s="1234" t="str">
        <f t="shared" si="191"/>
        <v xml:space="preserve"> </v>
      </c>
      <c r="FJ197" s="1234" t="str">
        <f t="shared" si="221"/>
        <v xml:space="preserve"> </v>
      </c>
      <c r="FK197" s="1234">
        <f t="shared" si="192"/>
        <v>0</v>
      </c>
      <c r="FL197" s="1227"/>
      <c r="FM197" s="1234" t="str">
        <f t="shared" si="193"/>
        <v xml:space="preserve"> </v>
      </c>
      <c r="FN197" s="1234" t="str">
        <f t="shared" si="194"/>
        <v xml:space="preserve"> </v>
      </c>
      <c r="FO197" s="1234" t="str">
        <f t="shared" si="222"/>
        <v xml:space="preserve"> </v>
      </c>
      <c r="FP197" s="1234" t="str">
        <f t="shared" si="223"/>
        <v xml:space="preserve"> </v>
      </c>
      <c r="FQ197" s="1234" t="str">
        <f t="shared" si="195"/>
        <v xml:space="preserve"> </v>
      </c>
      <c r="FR197" s="1234" t="str">
        <f t="shared" si="224"/>
        <v xml:space="preserve"> </v>
      </c>
      <c r="FS197" s="1234">
        <f t="shared" si="230"/>
        <v>0</v>
      </c>
      <c r="FT197" s="1227"/>
      <c r="FU197" s="1234" t="str">
        <f t="shared" si="225"/>
        <v xml:space="preserve"> </v>
      </c>
      <c r="FV197" s="1234" t="str">
        <f t="shared" si="226"/>
        <v xml:space="preserve"> </v>
      </c>
      <c r="FW197" s="1234" t="str">
        <f t="shared" si="227"/>
        <v xml:space="preserve"> </v>
      </c>
      <c r="FX197" s="1234" t="str">
        <f t="shared" si="196"/>
        <v xml:space="preserve"> </v>
      </c>
      <c r="FY197" s="1234" t="str">
        <f t="shared" si="197"/>
        <v xml:space="preserve"> </v>
      </c>
      <c r="FZ197" s="1234" t="str">
        <f t="shared" si="228"/>
        <v xml:space="preserve"> </v>
      </c>
      <c r="GA197" s="1234">
        <f t="shared" si="198"/>
        <v>0</v>
      </c>
      <c r="GB197" s="1227"/>
      <c r="GC197" s="1234" t="str">
        <f t="shared" si="199"/>
        <v xml:space="preserve"> </v>
      </c>
      <c r="GD197" s="1234" t="str">
        <f t="shared" si="200"/>
        <v xml:space="preserve"> </v>
      </c>
      <c r="GE197" s="1234" t="str">
        <f t="shared" si="201"/>
        <v xml:space="preserve"> </v>
      </c>
      <c r="GF197" s="1234" t="str">
        <f t="shared" si="202"/>
        <v xml:space="preserve"> </v>
      </c>
      <c r="GG197" s="1234" t="str">
        <f t="shared" si="203"/>
        <v xml:space="preserve"> </v>
      </c>
      <c r="GH197" s="1234" t="str">
        <f t="shared" si="204"/>
        <v xml:space="preserve"> </v>
      </c>
      <c r="GI197" s="1234" t="str">
        <f t="shared" si="205"/>
        <v xml:space="preserve"> </v>
      </c>
      <c r="GJ197" s="1234" t="str">
        <f t="shared" si="206"/>
        <v xml:space="preserve"> </v>
      </c>
      <c r="GK197" s="1234" t="str">
        <f t="shared" si="207"/>
        <v xml:space="preserve"> </v>
      </c>
      <c r="GL197" s="1234" t="str">
        <f t="shared" si="208"/>
        <v xml:space="preserve"> </v>
      </c>
      <c r="GM197" s="1234" t="str">
        <f t="shared" si="209"/>
        <v xml:space="preserve"> </v>
      </c>
      <c r="GN197" s="1234">
        <f t="shared" si="210"/>
        <v>0</v>
      </c>
    </row>
    <row r="198" spans="1:196" s="100" customFormat="1" ht="27" customHeight="1" thickTop="1" thickBot="1">
      <c r="A198" s="1208">
        <f>【A票】【D票】!$D$10</f>
        <v>0</v>
      </c>
      <c r="B198" s="1212">
        <f>【A票】【D票】!$H$10</f>
        <v>0</v>
      </c>
      <c r="C198" s="1213" t="str">
        <f>【A票】【D票】!$K$10</f>
        <v xml:space="preserve"> </v>
      </c>
      <c r="D198" s="1214">
        <f t="shared" si="173"/>
        <v>107</v>
      </c>
      <c r="E198" s="914"/>
      <c r="F198" s="467"/>
      <c r="G198" s="469"/>
      <c r="H198" s="224" t="str">
        <f t="shared" si="231"/>
        <v xml:space="preserve"> </v>
      </c>
      <c r="I198" s="704"/>
      <c r="J198" s="117"/>
      <c r="K198" s="117"/>
      <c r="L198" s="117"/>
      <c r="M198" s="117"/>
      <c r="N198" s="117"/>
      <c r="O198" s="117"/>
      <c r="P198" s="117"/>
      <c r="Q198" s="117"/>
      <c r="R198" s="117"/>
      <c r="S198" s="117"/>
      <c r="T198" s="254"/>
      <c r="U198" s="646"/>
      <c r="V198" s="646"/>
      <c r="W198" s="114"/>
      <c r="X198" s="254"/>
      <c r="Y198" s="224" t="str">
        <f t="shared" si="232"/>
        <v xml:space="preserve"> </v>
      </c>
      <c r="Z198" s="579"/>
      <c r="AA198" s="704"/>
      <c r="AB198" s="119"/>
      <c r="AC198" s="224" t="str">
        <f t="shared" si="184"/>
        <v xml:space="preserve"> </v>
      </c>
      <c r="AD198" s="115"/>
      <c r="AE198" s="253"/>
      <c r="AF198" s="704"/>
      <c r="AG198" s="727"/>
      <c r="AH198" s="727"/>
      <c r="AI198" s="727"/>
      <c r="AJ198" s="727"/>
      <c r="AK198" s="591"/>
      <c r="AL198" s="727"/>
      <c r="AM198" s="727"/>
      <c r="AN198" s="727"/>
      <c r="AO198" s="727"/>
      <c r="AP198" s="727"/>
      <c r="AQ198" s="727"/>
      <c r="AR198" s="727"/>
      <c r="AS198" s="727"/>
      <c r="AT198" s="727"/>
      <c r="AU198" s="727"/>
      <c r="AV198" s="727"/>
      <c r="AW198" s="727"/>
      <c r="AX198" s="727"/>
      <c r="AY198" s="727"/>
      <c r="AZ198" s="727"/>
      <c r="BA198" s="727"/>
      <c r="BB198" s="727"/>
      <c r="BC198" s="821"/>
      <c r="BD198" s="727"/>
      <c r="BE198" s="727"/>
      <c r="BF198" s="727"/>
      <c r="BG198" s="727"/>
      <c r="BH198" s="727"/>
      <c r="BI198" s="727"/>
      <c r="BJ198" s="727"/>
      <c r="BK198" s="727"/>
      <c r="BL198" s="821"/>
      <c r="BM198" s="727"/>
      <c r="BN198" s="727"/>
      <c r="BO198" s="727"/>
      <c r="BP198" s="727"/>
      <c r="BQ198" s="727"/>
      <c r="BR198" s="821"/>
      <c r="BS198" s="727"/>
      <c r="BT198" s="727"/>
      <c r="BU198" s="727"/>
      <c r="BV198" s="591"/>
      <c r="BW198" s="224" t="str">
        <f t="shared" si="244"/>
        <v xml:space="preserve"> </v>
      </c>
      <c r="BX198" s="471">
        <f t="shared" si="233"/>
        <v>107</v>
      </c>
      <c r="BY198" s="117"/>
      <c r="BZ198" s="117"/>
      <c r="CA198" s="117"/>
      <c r="CB198" s="117"/>
      <c r="CC198" s="117"/>
      <c r="CD198" s="461"/>
      <c r="CE198" s="236"/>
      <c r="CF198" s="224" t="str">
        <f t="shared" si="234"/>
        <v xml:space="preserve"> </v>
      </c>
      <c r="CG198" s="116"/>
      <c r="CH198" s="117"/>
      <c r="CI198" s="117"/>
      <c r="CJ198" s="117"/>
      <c r="CK198" s="472"/>
      <c r="CL198" s="472"/>
      <c r="CM198" s="472"/>
      <c r="CN198" s="472"/>
      <c r="CO198" s="117"/>
      <c r="CP198" s="253"/>
      <c r="CQ198" s="120"/>
      <c r="CR198" s="224" t="str" cm="1">
        <f t="array" ref="CR198">IF(AND(SUM(COUNTIF(CG198:CM198,{"*不明*","*その他*"})+COUNTIF(CO198:CP198,{"*不明*","*その他*"}))&gt;0,CQ198=""),"その他・不明の場合,10)具体的内容、理由を記入",IF(OR(AND(CI198=CI$65,COUNTA(CJ198:CM198)&lt;4),AND(OR(CI198=CI$63,CI198=CI$64,CI198=CI$66,CI198=CI$67,CI198=CI$68,CI198=""),COUNTA(CJ198:CM198)&gt;0)),"3)介護保険認定済→要介護度、認知症自立度、寝たきり度、介護保険サービス記入",IF(OR(AND(OR(CM198=CM$63,CM198=CM$64),CN198=""),AND(OR(CM198=CM$65,CM198=CM$66),CN198&lt;&gt;"")),"7)介護保険サービス受けている/過去受けていた→具体的内容記入"," ")))</f>
        <v xml:space="preserve"> </v>
      </c>
      <c r="CS198" s="224" t="str">
        <f t="shared" si="235"/>
        <v xml:space="preserve"> </v>
      </c>
      <c r="CT198" s="116"/>
      <c r="CU198" s="253"/>
      <c r="CV198" s="117"/>
      <c r="CW198" s="117"/>
      <c r="CX198" s="253"/>
      <c r="CY198" s="117"/>
      <c r="CZ198" s="117"/>
      <c r="DA198" s="253"/>
      <c r="DB198" s="117"/>
      <c r="DC198" s="224" t="str">
        <f t="shared" si="236"/>
        <v xml:space="preserve"> </v>
      </c>
      <c r="DD198" s="224" t="str">
        <f t="shared" si="237"/>
        <v xml:space="preserve"> </v>
      </c>
      <c r="DE198" s="224" t="str">
        <f t="shared" si="187"/>
        <v xml:space="preserve"> </v>
      </c>
      <c r="DF198" s="121"/>
      <c r="DG198" s="114"/>
      <c r="DH198" s="704"/>
      <c r="DI198" s="119"/>
      <c r="DJ198" s="187"/>
      <c r="DK198" s="254"/>
      <c r="DL198" s="224" t="str">
        <f t="shared" si="188"/>
        <v xml:space="preserve"> </v>
      </c>
      <c r="DM198" s="224" t="str">
        <f t="shared" si="238"/>
        <v xml:space="preserve"> </v>
      </c>
      <c r="DN198" s="474"/>
      <c r="DO198" s="117"/>
      <c r="DP198" s="117"/>
      <c r="DQ198" s="117"/>
      <c r="DR198" s="117"/>
      <c r="DS198" s="117"/>
      <c r="DT198" s="254"/>
      <c r="DU198" s="476"/>
      <c r="DV198" s="224" t="str">
        <f t="shared" si="189"/>
        <v xml:space="preserve"> </v>
      </c>
      <c r="DW198" s="115"/>
      <c r="DX198" s="470"/>
      <c r="DY198" s="117"/>
      <c r="DZ198" s="704"/>
      <c r="EA198" s="224" t="str">
        <f t="shared" si="190"/>
        <v xml:space="preserve"> </v>
      </c>
      <c r="EB198" s="906"/>
      <c r="EC198" s="904"/>
      <c r="ED198" s="904"/>
      <c r="EE198" s="904"/>
      <c r="EF198" s="904"/>
      <c r="EG198" s="904"/>
      <c r="EH198" s="904"/>
      <c r="EI198" s="904"/>
      <c r="EJ198" s="904"/>
      <c r="EK198" s="905"/>
      <c r="EL198" s="80"/>
      <c r="EM198" s="224" t="str">
        <f t="shared" si="239"/>
        <v xml:space="preserve"> </v>
      </c>
      <c r="EN198" s="224" t="str">
        <f t="shared" si="240"/>
        <v xml:space="preserve"> </v>
      </c>
      <c r="EO198" s="115"/>
      <c r="EP198" s="1050"/>
      <c r="EQ198" s="253"/>
      <c r="ER198" s="117"/>
      <c r="ES198" s="1258">
        <f t="shared" si="241"/>
        <v>107</v>
      </c>
      <c r="ET198" s="224" t="str">
        <f t="shared" si="242"/>
        <v xml:space="preserve"> </v>
      </c>
      <c r="EU198" s="477" t="str">
        <f t="shared" si="243"/>
        <v/>
      </c>
      <c r="EV198" s="1334" t="str">
        <f t="shared" si="172"/>
        <v xml:space="preserve"> </v>
      </c>
      <c r="EW198" s="1332" t="str">
        <f t="shared" si="229"/>
        <v/>
      </c>
      <c r="EX198" s="1275" t="str">
        <f t="shared" si="211"/>
        <v/>
      </c>
      <c r="EY198" s="1275" t="str">
        <f t="shared" si="212"/>
        <v/>
      </c>
      <c r="EZ198" s="1275" t="str">
        <f t="shared" si="213"/>
        <v/>
      </c>
      <c r="FA198" s="1275" t="str">
        <f t="shared" si="214"/>
        <v/>
      </c>
      <c r="FB198" s="1275" t="str">
        <f t="shared" si="215"/>
        <v/>
      </c>
      <c r="FC198" s="1333" t="str">
        <f t="shared" si="216"/>
        <v/>
      </c>
      <c r="FE198" s="1234" t="str">
        <f t="shared" si="217"/>
        <v xml:space="preserve"> </v>
      </c>
      <c r="FF198" s="1234" t="str">
        <f t="shared" si="218"/>
        <v xml:space="preserve"> </v>
      </c>
      <c r="FG198" s="1234" t="str">
        <f t="shared" si="219"/>
        <v xml:space="preserve"> </v>
      </c>
      <c r="FH198" s="1234" t="str">
        <f t="shared" si="220"/>
        <v xml:space="preserve"> </v>
      </c>
      <c r="FI198" s="1234" t="str">
        <f t="shared" si="191"/>
        <v xml:space="preserve"> </v>
      </c>
      <c r="FJ198" s="1234" t="str">
        <f t="shared" si="221"/>
        <v xml:space="preserve"> </v>
      </c>
      <c r="FK198" s="1234">
        <f t="shared" si="192"/>
        <v>0</v>
      </c>
      <c r="FL198" s="1227"/>
      <c r="FM198" s="1234" t="str">
        <f t="shared" si="193"/>
        <v xml:space="preserve"> </v>
      </c>
      <c r="FN198" s="1234" t="str">
        <f t="shared" si="194"/>
        <v xml:space="preserve"> </v>
      </c>
      <c r="FO198" s="1234" t="str">
        <f t="shared" si="222"/>
        <v xml:space="preserve"> </v>
      </c>
      <c r="FP198" s="1234" t="str">
        <f t="shared" si="223"/>
        <v xml:space="preserve"> </v>
      </c>
      <c r="FQ198" s="1234" t="str">
        <f t="shared" si="195"/>
        <v xml:space="preserve"> </v>
      </c>
      <c r="FR198" s="1234" t="str">
        <f t="shared" si="224"/>
        <v xml:space="preserve"> </v>
      </c>
      <c r="FS198" s="1234">
        <f t="shared" si="230"/>
        <v>0</v>
      </c>
      <c r="FT198" s="1227"/>
      <c r="FU198" s="1234" t="str">
        <f t="shared" si="225"/>
        <v xml:space="preserve"> </v>
      </c>
      <c r="FV198" s="1234" t="str">
        <f t="shared" si="226"/>
        <v xml:space="preserve"> </v>
      </c>
      <c r="FW198" s="1234" t="str">
        <f t="shared" si="227"/>
        <v xml:space="preserve"> </v>
      </c>
      <c r="FX198" s="1234" t="str">
        <f t="shared" si="196"/>
        <v xml:space="preserve"> </v>
      </c>
      <c r="FY198" s="1234" t="str">
        <f t="shared" si="197"/>
        <v xml:space="preserve"> </v>
      </c>
      <c r="FZ198" s="1234" t="str">
        <f t="shared" si="228"/>
        <v xml:space="preserve"> </v>
      </c>
      <c r="GA198" s="1234">
        <f t="shared" si="198"/>
        <v>0</v>
      </c>
      <c r="GB198" s="1227"/>
      <c r="GC198" s="1234" t="str">
        <f t="shared" si="199"/>
        <v xml:space="preserve"> </v>
      </c>
      <c r="GD198" s="1234" t="str">
        <f t="shared" si="200"/>
        <v xml:space="preserve"> </v>
      </c>
      <c r="GE198" s="1234" t="str">
        <f t="shared" si="201"/>
        <v xml:space="preserve"> </v>
      </c>
      <c r="GF198" s="1234" t="str">
        <f t="shared" si="202"/>
        <v xml:space="preserve"> </v>
      </c>
      <c r="GG198" s="1234" t="str">
        <f t="shared" si="203"/>
        <v xml:space="preserve"> </v>
      </c>
      <c r="GH198" s="1234" t="str">
        <f t="shared" si="204"/>
        <v xml:space="preserve"> </v>
      </c>
      <c r="GI198" s="1234" t="str">
        <f t="shared" si="205"/>
        <v xml:space="preserve"> </v>
      </c>
      <c r="GJ198" s="1234" t="str">
        <f t="shared" si="206"/>
        <v xml:space="preserve"> </v>
      </c>
      <c r="GK198" s="1234" t="str">
        <f t="shared" si="207"/>
        <v xml:space="preserve"> </v>
      </c>
      <c r="GL198" s="1234" t="str">
        <f t="shared" si="208"/>
        <v xml:space="preserve"> </v>
      </c>
      <c r="GM198" s="1234" t="str">
        <f t="shared" si="209"/>
        <v xml:space="preserve"> </v>
      </c>
      <c r="GN198" s="1234">
        <f t="shared" si="210"/>
        <v>0</v>
      </c>
    </row>
    <row r="199" spans="1:196" s="100" customFormat="1" ht="27" customHeight="1" thickTop="1" thickBot="1">
      <c r="A199" s="1208">
        <f>【A票】【D票】!$D$10</f>
        <v>0</v>
      </c>
      <c r="B199" s="1212">
        <f>【A票】【D票】!$H$10</f>
        <v>0</v>
      </c>
      <c r="C199" s="1213" t="str">
        <f>【A票】【D票】!$K$10</f>
        <v xml:space="preserve"> </v>
      </c>
      <c r="D199" s="1214">
        <f t="shared" si="173"/>
        <v>108</v>
      </c>
      <c r="E199" s="914"/>
      <c r="F199" s="467"/>
      <c r="G199" s="469"/>
      <c r="H199" s="224" t="str">
        <f t="shared" si="231"/>
        <v xml:space="preserve"> </v>
      </c>
      <c r="I199" s="704"/>
      <c r="J199" s="117"/>
      <c r="K199" s="117"/>
      <c r="L199" s="117"/>
      <c r="M199" s="117"/>
      <c r="N199" s="117"/>
      <c r="O199" s="117"/>
      <c r="P199" s="117"/>
      <c r="Q199" s="117"/>
      <c r="R199" s="117"/>
      <c r="S199" s="117"/>
      <c r="T199" s="254"/>
      <c r="U199" s="646"/>
      <c r="V199" s="646"/>
      <c r="W199" s="114"/>
      <c r="X199" s="254"/>
      <c r="Y199" s="224" t="str">
        <f t="shared" si="232"/>
        <v xml:space="preserve"> </v>
      </c>
      <c r="Z199" s="579"/>
      <c r="AA199" s="704"/>
      <c r="AB199" s="119"/>
      <c r="AC199" s="224" t="str">
        <f t="shared" si="184"/>
        <v xml:space="preserve"> </v>
      </c>
      <c r="AD199" s="115"/>
      <c r="AE199" s="253"/>
      <c r="AF199" s="704"/>
      <c r="AG199" s="727"/>
      <c r="AH199" s="727"/>
      <c r="AI199" s="727"/>
      <c r="AJ199" s="727"/>
      <c r="AK199" s="591"/>
      <c r="AL199" s="727"/>
      <c r="AM199" s="727"/>
      <c r="AN199" s="727"/>
      <c r="AO199" s="727"/>
      <c r="AP199" s="727"/>
      <c r="AQ199" s="727"/>
      <c r="AR199" s="727"/>
      <c r="AS199" s="727"/>
      <c r="AT199" s="727"/>
      <c r="AU199" s="727"/>
      <c r="AV199" s="727"/>
      <c r="AW199" s="727"/>
      <c r="AX199" s="727"/>
      <c r="AY199" s="727"/>
      <c r="AZ199" s="727"/>
      <c r="BA199" s="727"/>
      <c r="BB199" s="727"/>
      <c r="BC199" s="821"/>
      <c r="BD199" s="727"/>
      <c r="BE199" s="727"/>
      <c r="BF199" s="727"/>
      <c r="BG199" s="727"/>
      <c r="BH199" s="727"/>
      <c r="BI199" s="727"/>
      <c r="BJ199" s="727"/>
      <c r="BK199" s="727"/>
      <c r="BL199" s="821"/>
      <c r="BM199" s="727"/>
      <c r="BN199" s="727"/>
      <c r="BO199" s="727"/>
      <c r="BP199" s="727"/>
      <c r="BQ199" s="727"/>
      <c r="BR199" s="821"/>
      <c r="BS199" s="727"/>
      <c r="BT199" s="727"/>
      <c r="BU199" s="727"/>
      <c r="BV199" s="591"/>
      <c r="BW199" s="224" t="str">
        <f t="shared" si="244"/>
        <v xml:space="preserve"> </v>
      </c>
      <c r="BX199" s="471">
        <f t="shared" si="233"/>
        <v>108</v>
      </c>
      <c r="BY199" s="117"/>
      <c r="BZ199" s="117"/>
      <c r="CA199" s="117"/>
      <c r="CB199" s="117"/>
      <c r="CC199" s="117"/>
      <c r="CD199" s="461"/>
      <c r="CE199" s="236"/>
      <c r="CF199" s="224" t="str">
        <f t="shared" si="234"/>
        <v xml:space="preserve"> </v>
      </c>
      <c r="CG199" s="116"/>
      <c r="CH199" s="117"/>
      <c r="CI199" s="117"/>
      <c r="CJ199" s="117"/>
      <c r="CK199" s="472"/>
      <c r="CL199" s="472"/>
      <c r="CM199" s="472"/>
      <c r="CN199" s="472"/>
      <c r="CO199" s="117"/>
      <c r="CP199" s="253"/>
      <c r="CQ199" s="120"/>
      <c r="CR199" s="224" t="str" cm="1">
        <f t="array" ref="CR199">IF(AND(SUM(COUNTIF(CG199:CM199,{"*不明*","*その他*"})+COUNTIF(CO199:CP199,{"*不明*","*その他*"}))&gt;0,CQ199=""),"その他・不明の場合,10)具体的内容、理由を記入",IF(OR(AND(CI199=CI$65,COUNTA(CJ199:CM199)&lt;4),AND(OR(CI199=CI$63,CI199=CI$64,CI199=CI$66,CI199=CI$67,CI199=CI$68,CI199=""),COUNTA(CJ199:CM199)&gt;0)),"3)介護保険認定済→要介護度、認知症自立度、寝たきり度、介護保険サービス記入",IF(OR(AND(OR(CM199=CM$63,CM199=CM$64),CN199=""),AND(OR(CM199=CM$65,CM199=CM$66),CN199&lt;&gt;"")),"7)介護保険サービス受けている/過去受けていた→具体的内容記入"," ")))</f>
        <v xml:space="preserve"> </v>
      </c>
      <c r="CS199" s="224" t="str">
        <f t="shared" si="235"/>
        <v xml:space="preserve"> </v>
      </c>
      <c r="CT199" s="116"/>
      <c r="CU199" s="253"/>
      <c r="CV199" s="117"/>
      <c r="CW199" s="117"/>
      <c r="CX199" s="253"/>
      <c r="CY199" s="117"/>
      <c r="CZ199" s="117"/>
      <c r="DA199" s="253"/>
      <c r="DB199" s="117"/>
      <c r="DC199" s="224" t="str">
        <f t="shared" si="236"/>
        <v xml:space="preserve"> </v>
      </c>
      <c r="DD199" s="224" t="str">
        <f t="shared" si="237"/>
        <v xml:space="preserve"> </v>
      </c>
      <c r="DE199" s="224" t="str">
        <f t="shared" si="187"/>
        <v xml:space="preserve"> </v>
      </c>
      <c r="DF199" s="121"/>
      <c r="DG199" s="114"/>
      <c r="DH199" s="704"/>
      <c r="DI199" s="119"/>
      <c r="DJ199" s="187"/>
      <c r="DK199" s="254"/>
      <c r="DL199" s="224" t="str">
        <f t="shared" si="188"/>
        <v xml:space="preserve"> </v>
      </c>
      <c r="DM199" s="224" t="str">
        <f t="shared" si="238"/>
        <v xml:space="preserve"> </v>
      </c>
      <c r="DN199" s="474"/>
      <c r="DO199" s="117"/>
      <c r="DP199" s="117"/>
      <c r="DQ199" s="117"/>
      <c r="DR199" s="117"/>
      <c r="DS199" s="117"/>
      <c r="DT199" s="254"/>
      <c r="DU199" s="476"/>
      <c r="DV199" s="224" t="str">
        <f t="shared" si="189"/>
        <v xml:space="preserve"> </v>
      </c>
      <c r="DW199" s="115"/>
      <c r="DX199" s="470"/>
      <c r="DY199" s="117"/>
      <c r="DZ199" s="704"/>
      <c r="EA199" s="224" t="str">
        <f t="shared" si="190"/>
        <v xml:space="preserve"> </v>
      </c>
      <c r="EB199" s="906"/>
      <c r="EC199" s="904"/>
      <c r="ED199" s="904"/>
      <c r="EE199" s="904"/>
      <c r="EF199" s="904"/>
      <c r="EG199" s="904"/>
      <c r="EH199" s="904"/>
      <c r="EI199" s="904"/>
      <c r="EJ199" s="904"/>
      <c r="EK199" s="905"/>
      <c r="EL199" s="80"/>
      <c r="EM199" s="224" t="str">
        <f t="shared" si="239"/>
        <v xml:space="preserve"> </v>
      </c>
      <c r="EN199" s="224" t="str">
        <f t="shared" si="240"/>
        <v xml:space="preserve"> </v>
      </c>
      <c r="EO199" s="115"/>
      <c r="EP199" s="1050"/>
      <c r="EQ199" s="253"/>
      <c r="ER199" s="117"/>
      <c r="ES199" s="1258">
        <f t="shared" si="241"/>
        <v>108</v>
      </c>
      <c r="ET199" s="224" t="str">
        <f t="shared" si="242"/>
        <v xml:space="preserve"> </v>
      </c>
      <c r="EU199" s="477" t="str">
        <f t="shared" si="243"/>
        <v/>
      </c>
      <c r="EV199" s="1334" t="str">
        <f t="shared" si="172"/>
        <v xml:space="preserve"> </v>
      </c>
      <c r="EW199" s="1332" t="str">
        <f t="shared" si="229"/>
        <v/>
      </c>
      <c r="EX199" s="1275" t="str">
        <f t="shared" si="211"/>
        <v/>
      </c>
      <c r="EY199" s="1275" t="str">
        <f t="shared" si="212"/>
        <v/>
      </c>
      <c r="EZ199" s="1275" t="str">
        <f t="shared" si="213"/>
        <v/>
      </c>
      <c r="FA199" s="1275" t="str">
        <f t="shared" si="214"/>
        <v/>
      </c>
      <c r="FB199" s="1275" t="str">
        <f t="shared" si="215"/>
        <v/>
      </c>
      <c r="FC199" s="1333" t="str">
        <f t="shared" si="216"/>
        <v/>
      </c>
      <c r="FE199" s="1234" t="str">
        <f t="shared" si="217"/>
        <v xml:space="preserve"> </v>
      </c>
      <c r="FF199" s="1234" t="str">
        <f t="shared" si="218"/>
        <v xml:space="preserve"> </v>
      </c>
      <c r="FG199" s="1234" t="str">
        <f t="shared" si="219"/>
        <v xml:space="preserve"> </v>
      </c>
      <c r="FH199" s="1234" t="str">
        <f t="shared" si="220"/>
        <v xml:space="preserve"> </v>
      </c>
      <c r="FI199" s="1234" t="str">
        <f t="shared" si="191"/>
        <v xml:space="preserve"> </v>
      </c>
      <c r="FJ199" s="1234" t="str">
        <f t="shared" si="221"/>
        <v xml:space="preserve"> </v>
      </c>
      <c r="FK199" s="1234">
        <f t="shared" si="192"/>
        <v>0</v>
      </c>
      <c r="FL199" s="1227"/>
      <c r="FM199" s="1234" t="str">
        <f t="shared" si="193"/>
        <v xml:space="preserve"> </v>
      </c>
      <c r="FN199" s="1234" t="str">
        <f t="shared" si="194"/>
        <v xml:space="preserve"> </v>
      </c>
      <c r="FO199" s="1234" t="str">
        <f t="shared" si="222"/>
        <v xml:space="preserve"> </v>
      </c>
      <c r="FP199" s="1234" t="str">
        <f t="shared" si="223"/>
        <v xml:space="preserve"> </v>
      </c>
      <c r="FQ199" s="1234" t="str">
        <f t="shared" si="195"/>
        <v xml:space="preserve"> </v>
      </c>
      <c r="FR199" s="1234" t="str">
        <f t="shared" si="224"/>
        <v xml:space="preserve"> </v>
      </c>
      <c r="FS199" s="1234">
        <f t="shared" si="230"/>
        <v>0</v>
      </c>
      <c r="FT199" s="1227"/>
      <c r="FU199" s="1234" t="str">
        <f t="shared" si="225"/>
        <v xml:space="preserve"> </v>
      </c>
      <c r="FV199" s="1234" t="str">
        <f t="shared" si="226"/>
        <v xml:space="preserve"> </v>
      </c>
      <c r="FW199" s="1234" t="str">
        <f t="shared" si="227"/>
        <v xml:space="preserve"> </v>
      </c>
      <c r="FX199" s="1234" t="str">
        <f t="shared" si="196"/>
        <v xml:space="preserve"> </v>
      </c>
      <c r="FY199" s="1234" t="str">
        <f t="shared" si="197"/>
        <v xml:space="preserve"> </v>
      </c>
      <c r="FZ199" s="1234" t="str">
        <f t="shared" si="228"/>
        <v xml:space="preserve"> </v>
      </c>
      <c r="GA199" s="1234">
        <f t="shared" si="198"/>
        <v>0</v>
      </c>
      <c r="GB199" s="1227"/>
      <c r="GC199" s="1234" t="str">
        <f t="shared" si="199"/>
        <v xml:space="preserve"> </v>
      </c>
      <c r="GD199" s="1234" t="str">
        <f t="shared" si="200"/>
        <v xml:space="preserve"> </v>
      </c>
      <c r="GE199" s="1234" t="str">
        <f t="shared" si="201"/>
        <v xml:space="preserve"> </v>
      </c>
      <c r="GF199" s="1234" t="str">
        <f t="shared" si="202"/>
        <v xml:space="preserve"> </v>
      </c>
      <c r="GG199" s="1234" t="str">
        <f t="shared" si="203"/>
        <v xml:space="preserve"> </v>
      </c>
      <c r="GH199" s="1234" t="str">
        <f t="shared" si="204"/>
        <v xml:space="preserve"> </v>
      </c>
      <c r="GI199" s="1234" t="str">
        <f t="shared" si="205"/>
        <v xml:space="preserve"> </v>
      </c>
      <c r="GJ199" s="1234" t="str">
        <f t="shared" si="206"/>
        <v xml:space="preserve"> </v>
      </c>
      <c r="GK199" s="1234" t="str">
        <f t="shared" si="207"/>
        <v xml:space="preserve"> </v>
      </c>
      <c r="GL199" s="1234" t="str">
        <f t="shared" si="208"/>
        <v xml:space="preserve"> </v>
      </c>
      <c r="GM199" s="1234" t="str">
        <f t="shared" si="209"/>
        <v xml:space="preserve"> </v>
      </c>
      <c r="GN199" s="1234">
        <f t="shared" si="210"/>
        <v>0</v>
      </c>
    </row>
    <row r="200" spans="1:196" s="100" customFormat="1" ht="27" customHeight="1" thickTop="1" thickBot="1">
      <c r="A200" s="1208">
        <f>【A票】【D票】!$D$10</f>
        <v>0</v>
      </c>
      <c r="B200" s="1212">
        <f>【A票】【D票】!$H$10</f>
        <v>0</v>
      </c>
      <c r="C200" s="1213" t="str">
        <f>【A票】【D票】!$K$10</f>
        <v xml:space="preserve"> </v>
      </c>
      <c r="D200" s="1214">
        <f t="shared" si="173"/>
        <v>109</v>
      </c>
      <c r="E200" s="914"/>
      <c r="F200" s="467"/>
      <c r="G200" s="469"/>
      <c r="H200" s="224" t="str">
        <f t="shared" si="231"/>
        <v xml:space="preserve"> </v>
      </c>
      <c r="I200" s="704"/>
      <c r="J200" s="117"/>
      <c r="K200" s="117"/>
      <c r="L200" s="117"/>
      <c r="M200" s="117"/>
      <c r="N200" s="117"/>
      <c r="O200" s="117"/>
      <c r="P200" s="117"/>
      <c r="Q200" s="117"/>
      <c r="R200" s="117"/>
      <c r="S200" s="117"/>
      <c r="T200" s="254"/>
      <c r="U200" s="646"/>
      <c r="V200" s="646"/>
      <c r="W200" s="114"/>
      <c r="X200" s="254"/>
      <c r="Y200" s="224" t="str">
        <f t="shared" si="232"/>
        <v xml:space="preserve"> </v>
      </c>
      <c r="Z200" s="579"/>
      <c r="AA200" s="704"/>
      <c r="AB200" s="119"/>
      <c r="AC200" s="224" t="str">
        <f t="shared" si="184"/>
        <v xml:space="preserve"> </v>
      </c>
      <c r="AD200" s="115"/>
      <c r="AE200" s="253"/>
      <c r="AF200" s="704"/>
      <c r="AG200" s="727"/>
      <c r="AH200" s="727"/>
      <c r="AI200" s="727"/>
      <c r="AJ200" s="727"/>
      <c r="AK200" s="591"/>
      <c r="AL200" s="727"/>
      <c r="AM200" s="727"/>
      <c r="AN200" s="727"/>
      <c r="AO200" s="727"/>
      <c r="AP200" s="727"/>
      <c r="AQ200" s="727"/>
      <c r="AR200" s="727"/>
      <c r="AS200" s="727"/>
      <c r="AT200" s="727"/>
      <c r="AU200" s="727"/>
      <c r="AV200" s="727"/>
      <c r="AW200" s="727"/>
      <c r="AX200" s="727"/>
      <c r="AY200" s="727"/>
      <c r="AZ200" s="727"/>
      <c r="BA200" s="727"/>
      <c r="BB200" s="727"/>
      <c r="BC200" s="821"/>
      <c r="BD200" s="727"/>
      <c r="BE200" s="727"/>
      <c r="BF200" s="727"/>
      <c r="BG200" s="727"/>
      <c r="BH200" s="727"/>
      <c r="BI200" s="727"/>
      <c r="BJ200" s="727"/>
      <c r="BK200" s="727"/>
      <c r="BL200" s="821"/>
      <c r="BM200" s="727"/>
      <c r="BN200" s="727"/>
      <c r="BO200" s="727"/>
      <c r="BP200" s="727"/>
      <c r="BQ200" s="727"/>
      <c r="BR200" s="821"/>
      <c r="BS200" s="727"/>
      <c r="BT200" s="727"/>
      <c r="BU200" s="727"/>
      <c r="BV200" s="591"/>
      <c r="BW200" s="224" t="str">
        <f t="shared" si="244"/>
        <v xml:space="preserve"> </v>
      </c>
      <c r="BX200" s="471">
        <f t="shared" si="233"/>
        <v>109</v>
      </c>
      <c r="BY200" s="117"/>
      <c r="BZ200" s="117"/>
      <c r="CA200" s="117"/>
      <c r="CB200" s="117"/>
      <c r="CC200" s="117"/>
      <c r="CD200" s="461"/>
      <c r="CE200" s="236"/>
      <c r="CF200" s="224" t="str">
        <f t="shared" si="234"/>
        <v xml:space="preserve"> </v>
      </c>
      <c r="CG200" s="116"/>
      <c r="CH200" s="117"/>
      <c r="CI200" s="117"/>
      <c r="CJ200" s="117"/>
      <c r="CK200" s="472"/>
      <c r="CL200" s="472"/>
      <c r="CM200" s="472"/>
      <c r="CN200" s="472"/>
      <c r="CO200" s="117"/>
      <c r="CP200" s="253"/>
      <c r="CQ200" s="120"/>
      <c r="CR200" s="224" t="str" cm="1">
        <f t="array" ref="CR200">IF(AND(SUM(COUNTIF(CG200:CM200,{"*不明*","*その他*"})+COUNTIF(CO200:CP200,{"*不明*","*その他*"}))&gt;0,CQ200=""),"その他・不明の場合,10)具体的内容、理由を記入",IF(OR(AND(CI200=CI$65,COUNTA(CJ200:CM200)&lt;4),AND(OR(CI200=CI$63,CI200=CI$64,CI200=CI$66,CI200=CI$67,CI200=CI$68,CI200=""),COUNTA(CJ200:CM200)&gt;0)),"3)介護保険認定済→要介護度、認知症自立度、寝たきり度、介護保険サービス記入",IF(OR(AND(OR(CM200=CM$63,CM200=CM$64),CN200=""),AND(OR(CM200=CM$65,CM200=CM$66),CN200&lt;&gt;"")),"7)介護保険サービス受けている/過去受けていた→具体的内容記入"," ")))</f>
        <v xml:space="preserve"> </v>
      </c>
      <c r="CS200" s="224" t="str">
        <f t="shared" si="235"/>
        <v xml:space="preserve"> </v>
      </c>
      <c r="CT200" s="116"/>
      <c r="CU200" s="253"/>
      <c r="CV200" s="117"/>
      <c r="CW200" s="117"/>
      <c r="CX200" s="253"/>
      <c r="CY200" s="117"/>
      <c r="CZ200" s="117"/>
      <c r="DA200" s="253"/>
      <c r="DB200" s="117"/>
      <c r="DC200" s="224" t="str">
        <f t="shared" si="236"/>
        <v xml:space="preserve"> </v>
      </c>
      <c r="DD200" s="224" t="str">
        <f t="shared" si="237"/>
        <v xml:space="preserve"> </v>
      </c>
      <c r="DE200" s="224" t="str">
        <f t="shared" si="187"/>
        <v xml:space="preserve"> </v>
      </c>
      <c r="DF200" s="121"/>
      <c r="DG200" s="114"/>
      <c r="DH200" s="704"/>
      <c r="DI200" s="119"/>
      <c r="DJ200" s="187"/>
      <c r="DK200" s="254"/>
      <c r="DL200" s="224" t="str">
        <f t="shared" si="188"/>
        <v xml:space="preserve"> </v>
      </c>
      <c r="DM200" s="224" t="str">
        <f t="shared" si="238"/>
        <v xml:space="preserve"> </v>
      </c>
      <c r="DN200" s="474"/>
      <c r="DO200" s="117"/>
      <c r="DP200" s="117"/>
      <c r="DQ200" s="117"/>
      <c r="DR200" s="117"/>
      <c r="DS200" s="117"/>
      <c r="DT200" s="254"/>
      <c r="DU200" s="476"/>
      <c r="DV200" s="224" t="str">
        <f t="shared" si="189"/>
        <v xml:space="preserve"> </v>
      </c>
      <c r="DW200" s="115"/>
      <c r="DX200" s="470"/>
      <c r="DY200" s="117"/>
      <c r="DZ200" s="704"/>
      <c r="EA200" s="224" t="str">
        <f t="shared" si="190"/>
        <v xml:space="preserve"> </v>
      </c>
      <c r="EB200" s="906"/>
      <c r="EC200" s="904"/>
      <c r="ED200" s="904"/>
      <c r="EE200" s="904"/>
      <c r="EF200" s="904"/>
      <c r="EG200" s="904"/>
      <c r="EH200" s="904"/>
      <c r="EI200" s="904"/>
      <c r="EJ200" s="904"/>
      <c r="EK200" s="905"/>
      <c r="EL200" s="80"/>
      <c r="EM200" s="224" t="str">
        <f t="shared" si="239"/>
        <v xml:space="preserve"> </v>
      </c>
      <c r="EN200" s="224" t="str">
        <f t="shared" si="240"/>
        <v xml:space="preserve"> </v>
      </c>
      <c r="EO200" s="115"/>
      <c r="EP200" s="1050"/>
      <c r="EQ200" s="253"/>
      <c r="ER200" s="117"/>
      <c r="ES200" s="1258">
        <f t="shared" si="241"/>
        <v>109</v>
      </c>
      <c r="ET200" s="224" t="str">
        <f t="shared" si="242"/>
        <v xml:space="preserve"> </v>
      </c>
      <c r="EU200" s="477" t="str">
        <f t="shared" si="243"/>
        <v/>
      </c>
      <c r="EV200" s="1334" t="str">
        <f t="shared" si="172"/>
        <v xml:space="preserve"> </v>
      </c>
      <c r="EW200" s="1332" t="str">
        <f t="shared" si="229"/>
        <v/>
      </c>
      <c r="EX200" s="1275" t="str">
        <f t="shared" si="211"/>
        <v/>
      </c>
      <c r="EY200" s="1275" t="str">
        <f t="shared" si="212"/>
        <v/>
      </c>
      <c r="EZ200" s="1275" t="str">
        <f t="shared" si="213"/>
        <v/>
      </c>
      <c r="FA200" s="1275" t="str">
        <f t="shared" si="214"/>
        <v/>
      </c>
      <c r="FB200" s="1275" t="str">
        <f t="shared" si="215"/>
        <v/>
      </c>
      <c r="FC200" s="1333" t="str">
        <f t="shared" si="216"/>
        <v/>
      </c>
      <c r="FE200" s="1234" t="str">
        <f t="shared" si="217"/>
        <v xml:space="preserve"> </v>
      </c>
      <c r="FF200" s="1234" t="str">
        <f t="shared" si="218"/>
        <v xml:space="preserve"> </v>
      </c>
      <c r="FG200" s="1234" t="str">
        <f t="shared" si="219"/>
        <v xml:space="preserve"> </v>
      </c>
      <c r="FH200" s="1234" t="str">
        <f t="shared" si="220"/>
        <v xml:space="preserve"> </v>
      </c>
      <c r="FI200" s="1234" t="str">
        <f t="shared" si="191"/>
        <v xml:space="preserve"> </v>
      </c>
      <c r="FJ200" s="1234" t="str">
        <f t="shared" si="221"/>
        <v xml:space="preserve"> </v>
      </c>
      <c r="FK200" s="1234">
        <f t="shared" si="192"/>
        <v>0</v>
      </c>
      <c r="FL200" s="1227"/>
      <c r="FM200" s="1234" t="str">
        <f t="shared" si="193"/>
        <v xml:space="preserve"> </v>
      </c>
      <c r="FN200" s="1234" t="str">
        <f t="shared" si="194"/>
        <v xml:space="preserve"> </v>
      </c>
      <c r="FO200" s="1234" t="str">
        <f t="shared" si="222"/>
        <v xml:space="preserve"> </v>
      </c>
      <c r="FP200" s="1234" t="str">
        <f t="shared" si="223"/>
        <v xml:space="preserve"> </v>
      </c>
      <c r="FQ200" s="1234" t="str">
        <f t="shared" si="195"/>
        <v xml:space="preserve"> </v>
      </c>
      <c r="FR200" s="1234" t="str">
        <f t="shared" si="224"/>
        <v xml:space="preserve"> </v>
      </c>
      <c r="FS200" s="1234">
        <f t="shared" si="230"/>
        <v>0</v>
      </c>
      <c r="FT200" s="1227"/>
      <c r="FU200" s="1234" t="str">
        <f t="shared" si="225"/>
        <v xml:space="preserve"> </v>
      </c>
      <c r="FV200" s="1234" t="str">
        <f t="shared" si="226"/>
        <v xml:space="preserve"> </v>
      </c>
      <c r="FW200" s="1234" t="str">
        <f t="shared" si="227"/>
        <v xml:space="preserve"> </v>
      </c>
      <c r="FX200" s="1234" t="str">
        <f t="shared" si="196"/>
        <v xml:space="preserve"> </v>
      </c>
      <c r="FY200" s="1234" t="str">
        <f t="shared" si="197"/>
        <v xml:space="preserve"> </v>
      </c>
      <c r="FZ200" s="1234" t="str">
        <f t="shared" si="228"/>
        <v xml:space="preserve"> </v>
      </c>
      <c r="GA200" s="1234">
        <f t="shared" si="198"/>
        <v>0</v>
      </c>
      <c r="GB200" s="1227"/>
      <c r="GC200" s="1234" t="str">
        <f t="shared" si="199"/>
        <v xml:space="preserve"> </v>
      </c>
      <c r="GD200" s="1234" t="str">
        <f t="shared" si="200"/>
        <v xml:space="preserve"> </v>
      </c>
      <c r="GE200" s="1234" t="str">
        <f t="shared" si="201"/>
        <v xml:space="preserve"> </v>
      </c>
      <c r="GF200" s="1234" t="str">
        <f t="shared" si="202"/>
        <v xml:space="preserve"> </v>
      </c>
      <c r="GG200" s="1234" t="str">
        <f t="shared" si="203"/>
        <v xml:space="preserve"> </v>
      </c>
      <c r="GH200" s="1234" t="str">
        <f t="shared" si="204"/>
        <v xml:space="preserve"> </v>
      </c>
      <c r="GI200" s="1234" t="str">
        <f t="shared" si="205"/>
        <v xml:space="preserve"> </v>
      </c>
      <c r="GJ200" s="1234" t="str">
        <f t="shared" si="206"/>
        <v xml:space="preserve"> </v>
      </c>
      <c r="GK200" s="1234" t="str">
        <f t="shared" si="207"/>
        <v xml:space="preserve"> </v>
      </c>
      <c r="GL200" s="1234" t="str">
        <f t="shared" si="208"/>
        <v xml:space="preserve"> </v>
      </c>
      <c r="GM200" s="1234" t="str">
        <f t="shared" si="209"/>
        <v xml:space="preserve"> </v>
      </c>
      <c r="GN200" s="1234">
        <f t="shared" si="210"/>
        <v>0</v>
      </c>
    </row>
    <row r="201" spans="1:196" s="100" customFormat="1" ht="27" customHeight="1" thickTop="1" thickBot="1">
      <c r="A201" s="1208">
        <f>【A票】【D票】!$D$10</f>
        <v>0</v>
      </c>
      <c r="B201" s="1212">
        <f>【A票】【D票】!$H$10</f>
        <v>0</v>
      </c>
      <c r="C201" s="1213" t="str">
        <f>【A票】【D票】!$K$10</f>
        <v xml:space="preserve"> </v>
      </c>
      <c r="D201" s="1214">
        <f t="shared" si="173"/>
        <v>110</v>
      </c>
      <c r="E201" s="914"/>
      <c r="F201" s="467"/>
      <c r="G201" s="469"/>
      <c r="H201" s="224" t="str">
        <f t="shared" si="231"/>
        <v xml:space="preserve"> </v>
      </c>
      <c r="I201" s="704"/>
      <c r="J201" s="117"/>
      <c r="K201" s="117"/>
      <c r="L201" s="117"/>
      <c r="M201" s="117"/>
      <c r="N201" s="117"/>
      <c r="O201" s="117"/>
      <c r="P201" s="117"/>
      <c r="Q201" s="117"/>
      <c r="R201" s="117"/>
      <c r="S201" s="117"/>
      <c r="T201" s="254"/>
      <c r="U201" s="646"/>
      <c r="V201" s="646"/>
      <c r="W201" s="114"/>
      <c r="X201" s="254"/>
      <c r="Y201" s="224" t="str">
        <f t="shared" si="232"/>
        <v xml:space="preserve"> </v>
      </c>
      <c r="Z201" s="579"/>
      <c r="AA201" s="704"/>
      <c r="AB201" s="119"/>
      <c r="AC201" s="224" t="str">
        <f t="shared" si="184"/>
        <v xml:space="preserve"> </v>
      </c>
      <c r="AD201" s="115"/>
      <c r="AE201" s="253"/>
      <c r="AF201" s="704"/>
      <c r="AG201" s="727"/>
      <c r="AH201" s="727"/>
      <c r="AI201" s="727"/>
      <c r="AJ201" s="727"/>
      <c r="AK201" s="591"/>
      <c r="AL201" s="727"/>
      <c r="AM201" s="727"/>
      <c r="AN201" s="727"/>
      <c r="AO201" s="727"/>
      <c r="AP201" s="727"/>
      <c r="AQ201" s="727"/>
      <c r="AR201" s="727"/>
      <c r="AS201" s="727"/>
      <c r="AT201" s="727"/>
      <c r="AU201" s="727"/>
      <c r="AV201" s="727"/>
      <c r="AW201" s="727"/>
      <c r="AX201" s="727"/>
      <c r="AY201" s="727"/>
      <c r="AZ201" s="727"/>
      <c r="BA201" s="727"/>
      <c r="BB201" s="727"/>
      <c r="BC201" s="821"/>
      <c r="BD201" s="727"/>
      <c r="BE201" s="727"/>
      <c r="BF201" s="727"/>
      <c r="BG201" s="727"/>
      <c r="BH201" s="727"/>
      <c r="BI201" s="727"/>
      <c r="BJ201" s="727"/>
      <c r="BK201" s="727"/>
      <c r="BL201" s="821"/>
      <c r="BM201" s="727"/>
      <c r="BN201" s="727"/>
      <c r="BO201" s="727"/>
      <c r="BP201" s="727"/>
      <c r="BQ201" s="727"/>
      <c r="BR201" s="821"/>
      <c r="BS201" s="727"/>
      <c r="BT201" s="727"/>
      <c r="BU201" s="727"/>
      <c r="BV201" s="591"/>
      <c r="BW201" s="224" t="str">
        <f t="shared" si="244"/>
        <v xml:space="preserve"> </v>
      </c>
      <c r="BX201" s="471">
        <f t="shared" si="233"/>
        <v>110</v>
      </c>
      <c r="BY201" s="117"/>
      <c r="BZ201" s="117"/>
      <c r="CA201" s="117"/>
      <c r="CB201" s="117"/>
      <c r="CC201" s="117"/>
      <c r="CD201" s="461"/>
      <c r="CE201" s="236"/>
      <c r="CF201" s="224" t="str">
        <f t="shared" si="234"/>
        <v xml:space="preserve"> </v>
      </c>
      <c r="CG201" s="116"/>
      <c r="CH201" s="117"/>
      <c r="CI201" s="117"/>
      <c r="CJ201" s="117"/>
      <c r="CK201" s="472"/>
      <c r="CL201" s="472"/>
      <c r="CM201" s="472"/>
      <c r="CN201" s="472"/>
      <c r="CO201" s="117"/>
      <c r="CP201" s="253"/>
      <c r="CQ201" s="120"/>
      <c r="CR201" s="224" t="str" cm="1">
        <f t="array" ref="CR201">IF(AND(SUM(COUNTIF(CG201:CM201,{"*不明*","*その他*"})+COUNTIF(CO201:CP201,{"*不明*","*その他*"}))&gt;0,CQ201=""),"その他・不明の場合,10)具体的内容、理由を記入",IF(OR(AND(CI201=CI$65,COUNTA(CJ201:CM201)&lt;4),AND(OR(CI201=CI$63,CI201=CI$64,CI201=CI$66,CI201=CI$67,CI201=CI$68,CI201=""),COUNTA(CJ201:CM201)&gt;0)),"3)介護保険認定済→要介護度、認知症自立度、寝たきり度、介護保険サービス記入",IF(OR(AND(OR(CM201=CM$63,CM201=CM$64),CN201=""),AND(OR(CM201=CM$65,CM201=CM$66),CN201&lt;&gt;"")),"7)介護保険サービス受けている/過去受けていた→具体的内容記入"," ")))</f>
        <v xml:space="preserve"> </v>
      </c>
      <c r="CS201" s="224" t="str">
        <f t="shared" si="235"/>
        <v xml:space="preserve"> </v>
      </c>
      <c r="CT201" s="116"/>
      <c r="CU201" s="253"/>
      <c r="CV201" s="117"/>
      <c r="CW201" s="117"/>
      <c r="CX201" s="253"/>
      <c r="CY201" s="117"/>
      <c r="CZ201" s="117"/>
      <c r="DA201" s="253"/>
      <c r="DB201" s="117"/>
      <c r="DC201" s="224" t="str">
        <f t="shared" si="236"/>
        <v xml:space="preserve"> </v>
      </c>
      <c r="DD201" s="224" t="str">
        <f t="shared" si="237"/>
        <v xml:space="preserve"> </v>
      </c>
      <c r="DE201" s="224" t="str">
        <f t="shared" si="187"/>
        <v xml:space="preserve"> </v>
      </c>
      <c r="DF201" s="121"/>
      <c r="DG201" s="114"/>
      <c r="DH201" s="704"/>
      <c r="DI201" s="119"/>
      <c r="DJ201" s="187"/>
      <c r="DK201" s="254"/>
      <c r="DL201" s="224" t="str">
        <f t="shared" si="188"/>
        <v xml:space="preserve"> </v>
      </c>
      <c r="DM201" s="224" t="str">
        <f t="shared" si="238"/>
        <v xml:space="preserve"> </v>
      </c>
      <c r="DN201" s="474"/>
      <c r="DO201" s="117"/>
      <c r="DP201" s="117"/>
      <c r="DQ201" s="117"/>
      <c r="DR201" s="117"/>
      <c r="DS201" s="117"/>
      <c r="DT201" s="254"/>
      <c r="DU201" s="476"/>
      <c r="DV201" s="224" t="str">
        <f t="shared" si="189"/>
        <v xml:space="preserve"> </v>
      </c>
      <c r="DW201" s="115"/>
      <c r="DX201" s="470"/>
      <c r="DY201" s="117"/>
      <c r="DZ201" s="704"/>
      <c r="EA201" s="224" t="str">
        <f t="shared" si="190"/>
        <v xml:space="preserve"> </v>
      </c>
      <c r="EB201" s="906"/>
      <c r="EC201" s="904"/>
      <c r="ED201" s="904"/>
      <c r="EE201" s="904"/>
      <c r="EF201" s="904"/>
      <c r="EG201" s="904"/>
      <c r="EH201" s="904"/>
      <c r="EI201" s="904"/>
      <c r="EJ201" s="904"/>
      <c r="EK201" s="905"/>
      <c r="EL201" s="80"/>
      <c r="EM201" s="224" t="str">
        <f t="shared" si="239"/>
        <v xml:space="preserve"> </v>
      </c>
      <c r="EN201" s="224" t="str">
        <f t="shared" si="240"/>
        <v xml:space="preserve"> </v>
      </c>
      <c r="EO201" s="115"/>
      <c r="EP201" s="1050"/>
      <c r="EQ201" s="253"/>
      <c r="ER201" s="117"/>
      <c r="ES201" s="1258">
        <f t="shared" si="241"/>
        <v>110</v>
      </c>
      <c r="ET201" s="224" t="str">
        <f t="shared" si="242"/>
        <v xml:space="preserve"> </v>
      </c>
      <c r="EU201" s="477" t="str">
        <f t="shared" si="243"/>
        <v/>
      </c>
      <c r="EV201" s="1334" t="str">
        <f t="shared" si="172"/>
        <v xml:space="preserve"> </v>
      </c>
      <c r="EW201" s="1332" t="str">
        <f t="shared" si="229"/>
        <v/>
      </c>
      <c r="EX201" s="1275" t="str">
        <f t="shared" si="211"/>
        <v/>
      </c>
      <c r="EY201" s="1275" t="str">
        <f t="shared" si="212"/>
        <v/>
      </c>
      <c r="EZ201" s="1275" t="str">
        <f t="shared" si="213"/>
        <v/>
      </c>
      <c r="FA201" s="1275" t="str">
        <f t="shared" si="214"/>
        <v/>
      </c>
      <c r="FB201" s="1275" t="str">
        <f t="shared" si="215"/>
        <v/>
      </c>
      <c r="FC201" s="1333" t="str">
        <f t="shared" si="216"/>
        <v/>
      </c>
      <c r="FE201" s="1234" t="str">
        <f t="shared" si="217"/>
        <v xml:space="preserve"> </v>
      </c>
      <c r="FF201" s="1234" t="str">
        <f t="shared" si="218"/>
        <v xml:space="preserve"> </v>
      </c>
      <c r="FG201" s="1234" t="str">
        <f t="shared" si="219"/>
        <v xml:space="preserve"> </v>
      </c>
      <c r="FH201" s="1234" t="str">
        <f t="shared" si="220"/>
        <v xml:space="preserve"> </v>
      </c>
      <c r="FI201" s="1234" t="str">
        <f t="shared" si="191"/>
        <v xml:space="preserve"> </v>
      </c>
      <c r="FJ201" s="1234" t="str">
        <f t="shared" si="221"/>
        <v xml:space="preserve"> </v>
      </c>
      <c r="FK201" s="1234">
        <f t="shared" si="192"/>
        <v>0</v>
      </c>
      <c r="FL201" s="1227"/>
      <c r="FM201" s="1234" t="str">
        <f t="shared" si="193"/>
        <v xml:space="preserve"> </v>
      </c>
      <c r="FN201" s="1234" t="str">
        <f t="shared" si="194"/>
        <v xml:space="preserve"> </v>
      </c>
      <c r="FO201" s="1234" t="str">
        <f t="shared" si="222"/>
        <v xml:space="preserve"> </v>
      </c>
      <c r="FP201" s="1234" t="str">
        <f t="shared" si="223"/>
        <v xml:space="preserve"> </v>
      </c>
      <c r="FQ201" s="1234" t="str">
        <f t="shared" si="195"/>
        <v xml:space="preserve"> </v>
      </c>
      <c r="FR201" s="1234" t="str">
        <f t="shared" si="224"/>
        <v xml:space="preserve"> </v>
      </c>
      <c r="FS201" s="1234">
        <f t="shared" si="230"/>
        <v>0</v>
      </c>
      <c r="FT201" s="1227"/>
      <c r="FU201" s="1234" t="str">
        <f t="shared" si="225"/>
        <v xml:space="preserve"> </v>
      </c>
      <c r="FV201" s="1234" t="str">
        <f t="shared" si="226"/>
        <v xml:space="preserve"> </v>
      </c>
      <c r="FW201" s="1234" t="str">
        <f t="shared" si="227"/>
        <v xml:space="preserve"> </v>
      </c>
      <c r="FX201" s="1234" t="str">
        <f t="shared" si="196"/>
        <v xml:space="preserve"> </v>
      </c>
      <c r="FY201" s="1234" t="str">
        <f t="shared" si="197"/>
        <v xml:space="preserve"> </v>
      </c>
      <c r="FZ201" s="1234" t="str">
        <f t="shared" si="228"/>
        <v xml:space="preserve"> </v>
      </c>
      <c r="GA201" s="1234">
        <f t="shared" si="198"/>
        <v>0</v>
      </c>
      <c r="GB201" s="1227"/>
      <c r="GC201" s="1234" t="str">
        <f t="shared" si="199"/>
        <v xml:space="preserve"> </v>
      </c>
      <c r="GD201" s="1234" t="str">
        <f t="shared" si="200"/>
        <v xml:space="preserve"> </v>
      </c>
      <c r="GE201" s="1234" t="str">
        <f t="shared" si="201"/>
        <v xml:space="preserve"> </v>
      </c>
      <c r="GF201" s="1234" t="str">
        <f t="shared" si="202"/>
        <v xml:space="preserve"> </v>
      </c>
      <c r="GG201" s="1234" t="str">
        <f t="shared" si="203"/>
        <v xml:space="preserve"> </v>
      </c>
      <c r="GH201" s="1234" t="str">
        <f t="shared" si="204"/>
        <v xml:space="preserve"> </v>
      </c>
      <c r="GI201" s="1234" t="str">
        <f t="shared" si="205"/>
        <v xml:space="preserve"> </v>
      </c>
      <c r="GJ201" s="1234" t="str">
        <f t="shared" si="206"/>
        <v xml:space="preserve"> </v>
      </c>
      <c r="GK201" s="1234" t="str">
        <f t="shared" si="207"/>
        <v xml:space="preserve"> </v>
      </c>
      <c r="GL201" s="1234" t="str">
        <f t="shared" si="208"/>
        <v xml:space="preserve"> </v>
      </c>
      <c r="GM201" s="1234" t="str">
        <f t="shared" si="209"/>
        <v xml:space="preserve"> </v>
      </c>
      <c r="GN201" s="1234">
        <f t="shared" si="210"/>
        <v>0</v>
      </c>
    </row>
    <row r="202" spans="1:196" s="100" customFormat="1" ht="27" customHeight="1" thickTop="1" thickBot="1">
      <c r="A202" s="1208">
        <f>【A票】【D票】!$D$10</f>
        <v>0</v>
      </c>
      <c r="B202" s="1212">
        <f>【A票】【D票】!$H$10</f>
        <v>0</v>
      </c>
      <c r="C202" s="1213" t="str">
        <f>【A票】【D票】!$K$10</f>
        <v xml:space="preserve"> </v>
      </c>
      <c r="D202" s="1214">
        <f t="shared" si="173"/>
        <v>111</v>
      </c>
      <c r="E202" s="914"/>
      <c r="F202" s="467"/>
      <c r="G202" s="469"/>
      <c r="H202" s="224" t="str">
        <f t="shared" si="231"/>
        <v xml:space="preserve"> </v>
      </c>
      <c r="I202" s="704"/>
      <c r="J202" s="117"/>
      <c r="K202" s="117"/>
      <c r="L202" s="117"/>
      <c r="M202" s="117"/>
      <c r="N202" s="117"/>
      <c r="O202" s="117"/>
      <c r="P202" s="117"/>
      <c r="Q202" s="117"/>
      <c r="R202" s="117"/>
      <c r="S202" s="117"/>
      <c r="T202" s="254"/>
      <c r="U202" s="646"/>
      <c r="V202" s="646"/>
      <c r="W202" s="114"/>
      <c r="X202" s="254"/>
      <c r="Y202" s="224" t="str">
        <f t="shared" si="232"/>
        <v xml:space="preserve"> </v>
      </c>
      <c r="Z202" s="579"/>
      <c r="AA202" s="704"/>
      <c r="AB202" s="119"/>
      <c r="AC202" s="224" t="str">
        <f t="shared" si="184"/>
        <v xml:space="preserve"> </v>
      </c>
      <c r="AD202" s="115"/>
      <c r="AE202" s="253"/>
      <c r="AF202" s="704"/>
      <c r="AG202" s="727"/>
      <c r="AH202" s="727"/>
      <c r="AI202" s="727"/>
      <c r="AJ202" s="727"/>
      <c r="AK202" s="591"/>
      <c r="AL202" s="727"/>
      <c r="AM202" s="727"/>
      <c r="AN202" s="727"/>
      <c r="AO202" s="727"/>
      <c r="AP202" s="727"/>
      <c r="AQ202" s="727"/>
      <c r="AR202" s="727"/>
      <c r="AS202" s="727"/>
      <c r="AT202" s="727"/>
      <c r="AU202" s="727"/>
      <c r="AV202" s="727"/>
      <c r="AW202" s="727"/>
      <c r="AX202" s="727"/>
      <c r="AY202" s="727"/>
      <c r="AZ202" s="727"/>
      <c r="BA202" s="727"/>
      <c r="BB202" s="727"/>
      <c r="BC202" s="821"/>
      <c r="BD202" s="727"/>
      <c r="BE202" s="727"/>
      <c r="BF202" s="727"/>
      <c r="BG202" s="727"/>
      <c r="BH202" s="727"/>
      <c r="BI202" s="727"/>
      <c r="BJ202" s="727"/>
      <c r="BK202" s="727"/>
      <c r="BL202" s="821"/>
      <c r="BM202" s="727"/>
      <c r="BN202" s="727"/>
      <c r="BO202" s="727"/>
      <c r="BP202" s="727"/>
      <c r="BQ202" s="727"/>
      <c r="BR202" s="821"/>
      <c r="BS202" s="727"/>
      <c r="BT202" s="727"/>
      <c r="BU202" s="727"/>
      <c r="BV202" s="591"/>
      <c r="BW202" s="224" t="str">
        <f t="shared" si="244"/>
        <v xml:space="preserve"> </v>
      </c>
      <c r="BX202" s="471">
        <f t="shared" si="233"/>
        <v>111</v>
      </c>
      <c r="BY202" s="117"/>
      <c r="BZ202" s="117"/>
      <c r="CA202" s="117"/>
      <c r="CB202" s="117"/>
      <c r="CC202" s="117"/>
      <c r="CD202" s="461"/>
      <c r="CE202" s="236"/>
      <c r="CF202" s="224" t="str">
        <f t="shared" si="234"/>
        <v xml:space="preserve"> </v>
      </c>
      <c r="CG202" s="116"/>
      <c r="CH202" s="117"/>
      <c r="CI202" s="117"/>
      <c r="CJ202" s="117"/>
      <c r="CK202" s="472"/>
      <c r="CL202" s="472"/>
      <c r="CM202" s="472"/>
      <c r="CN202" s="472"/>
      <c r="CO202" s="117"/>
      <c r="CP202" s="253"/>
      <c r="CQ202" s="120"/>
      <c r="CR202" s="224" t="str" cm="1">
        <f t="array" ref="CR202">IF(AND(SUM(COUNTIF(CG202:CM202,{"*不明*","*その他*"})+COUNTIF(CO202:CP202,{"*不明*","*その他*"}))&gt;0,CQ202=""),"その他・不明の場合,10)具体的内容、理由を記入",IF(OR(AND(CI202=CI$65,COUNTA(CJ202:CM202)&lt;4),AND(OR(CI202=CI$63,CI202=CI$64,CI202=CI$66,CI202=CI$67,CI202=CI$68,CI202=""),COUNTA(CJ202:CM202)&gt;0)),"3)介護保険認定済→要介護度、認知症自立度、寝たきり度、介護保険サービス記入",IF(OR(AND(OR(CM202=CM$63,CM202=CM$64),CN202=""),AND(OR(CM202=CM$65,CM202=CM$66),CN202&lt;&gt;"")),"7)介護保険サービス受けている/過去受けていた→具体的内容記入"," ")))</f>
        <v xml:space="preserve"> </v>
      </c>
      <c r="CS202" s="224" t="str">
        <f t="shared" si="235"/>
        <v xml:space="preserve"> </v>
      </c>
      <c r="CT202" s="116"/>
      <c r="CU202" s="253"/>
      <c r="CV202" s="117"/>
      <c r="CW202" s="117"/>
      <c r="CX202" s="253"/>
      <c r="CY202" s="117"/>
      <c r="CZ202" s="117"/>
      <c r="DA202" s="253"/>
      <c r="DB202" s="117"/>
      <c r="DC202" s="224" t="str">
        <f t="shared" si="236"/>
        <v xml:space="preserve"> </v>
      </c>
      <c r="DD202" s="224" t="str">
        <f t="shared" si="237"/>
        <v xml:space="preserve"> </v>
      </c>
      <c r="DE202" s="224" t="str">
        <f t="shared" si="187"/>
        <v xml:space="preserve"> </v>
      </c>
      <c r="DF202" s="121"/>
      <c r="DG202" s="114"/>
      <c r="DH202" s="704"/>
      <c r="DI202" s="119"/>
      <c r="DJ202" s="187"/>
      <c r="DK202" s="254"/>
      <c r="DL202" s="224" t="str">
        <f t="shared" si="188"/>
        <v xml:space="preserve"> </v>
      </c>
      <c r="DM202" s="224" t="str">
        <f t="shared" si="238"/>
        <v xml:space="preserve"> </v>
      </c>
      <c r="DN202" s="474"/>
      <c r="DO202" s="117"/>
      <c r="DP202" s="117"/>
      <c r="DQ202" s="117"/>
      <c r="DR202" s="117"/>
      <c r="DS202" s="117"/>
      <c r="DT202" s="254"/>
      <c r="DU202" s="476"/>
      <c r="DV202" s="224" t="str">
        <f t="shared" si="189"/>
        <v xml:space="preserve"> </v>
      </c>
      <c r="DW202" s="115"/>
      <c r="DX202" s="470"/>
      <c r="DY202" s="117"/>
      <c r="DZ202" s="704"/>
      <c r="EA202" s="224" t="str">
        <f t="shared" si="190"/>
        <v xml:space="preserve"> </v>
      </c>
      <c r="EB202" s="906"/>
      <c r="EC202" s="904"/>
      <c r="ED202" s="904"/>
      <c r="EE202" s="904"/>
      <c r="EF202" s="904"/>
      <c r="EG202" s="904"/>
      <c r="EH202" s="904"/>
      <c r="EI202" s="904"/>
      <c r="EJ202" s="904"/>
      <c r="EK202" s="905"/>
      <c r="EL202" s="80"/>
      <c r="EM202" s="224" t="str">
        <f t="shared" si="239"/>
        <v xml:space="preserve"> </v>
      </c>
      <c r="EN202" s="224" t="str">
        <f t="shared" si="240"/>
        <v xml:space="preserve"> </v>
      </c>
      <c r="EO202" s="115"/>
      <c r="EP202" s="1050"/>
      <c r="EQ202" s="253"/>
      <c r="ER202" s="117"/>
      <c r="ES202" s="1258">
        <f t="shared" si="241"/>
        <v>111</v>
      </c>
      <c r="ET202" s="224" t="str">
        <f t="shared" si="242"/>
        <v xml:space="preserve"> </v>
      </c>
      <c r="EU202" s="477" t="str">
        <f t="shared" si="243"/>
        <v/>
      </c>
      <c r="EV202" s="1334" t="str">
        <f t="shared" si="172"/>
        <v xml:space="preserve"> </v>
      </c>
      <c r="EW202" s="1332" t="str">
        <f t="shared" si="229"/>
        <v/>
      </c>
      <c r="EX202" s="1275" t="str">
        <f t="shared" si="211"/>
        <v/>
      </c>
      <c r="EY202" s="1275" t="str">
        <f t="shared" si="212"/>
        <v/>
      </c>
      <c r="EZ202" s="1275" t="str">
        <f t="shared" si="213"/>
        <v/>
      </c>
      <c r="FA202" s="1275" t="str">
        <f t="shared" si="214"/>
        <v/>
      </c>
      <c r="FB202" s="1275" t="str">
        <f t="shared" si="215"/>
        <v/>
      </c>
      <c r="FC202" s="1333" t="str">
        <f t="shared" si="216"/>
        <v/>
      </c>
      <c r="FE202" s="1234" t="str">
        <f t="shared" si="217"/>
        <v xml:space="preserve"> </v>
      </c>
      <c r="FF202" s="1234" t="str">
        <f t="shared" si="218"/>
        <v xml:space="preserve"> </v>
      </c>
      <c r="FG202" s="1234" t="str">
        <f t="shared" si="219"/>
        <v xml:space="preserve"> </v>
      </c>
      <c r="FH202" s="1234" t="str">
        <f t="shared" si="220"/>
        <v xml:space="preserve"> </v>
      </c>
      <c r="FI202" s="1234" t="str">
        <f t="shared" si="191"/>
        <v xml:space="preserve"> </v>
      </c>
      <c r="FJ202" s="1234" t="str">
        <f t="shared" si="221"/>
        <v xml:space="preserve"> </v>
      </c>
      <c r="FK202" s="1234">
        <f t="shared" si="192"/>
        <v>0</v>
      </c>
      <c r="FL202" s="1227"/>
      <c r="FM202" s="1234" t="str">
        <f t="shared" si="193"/>
        <v xml:space="preserve"> </v>
      </c>
      <c r="FN202" s="1234" t="str">
        <f t="shared" si="194"/>
        <v xml:space="preserve"> </v>
      </c>
      <c r="FO202" s="1234" t="str">
        <f t="shared" si="222"/>
        <v xml:space="preserve"> </v>
      </c>
      <c r="FP202" s="1234" t="str">
        <f t="shared" si="223"/>
        <v xml:space="preserve"> </v>
      </c>
      <c r="FQ202" s="1234" t="str">
        <f t="shared" si="195"/>
        <v xml:space="preserve"> </v>
      </c>
      <c r="FR202" s="1234" t="str">
        <f t="shared" si="224"/>
        <v xml:space="preserve"> </v>
      </c>
      <c r="FS202" s="1234">
        <f t="shared" si="230"/>
        <v>0</v>
      </c>
      <c r="FT202" s="1227"/>
      <c r="FU202" s="1234" t="str">
        <f t="shared" si="225"/>
        <v xml:space="preserve"> </v>
      </c>
      <c r="FV202" s="1234" t="str">
        <f t="shared" si="226"/>
        <v xml:space="preserve"> </v>
      </c>
      <c r="FW202" s="1234" t="str">
        <f t="shared" si="227"/>
        <v xml:space="preserve"> </v>
      </c>
      <c r="FX202" s="1234" t="str">
        <f t="shared" si="196"/>
        <v xml:space="preserve"> </v>
      </c>
      <c r="FY202" s="1234" t="str">
        <f t="shared" si="197"/>
        <v xml:space="preserve"> </v>
      </c>
      <c r="FZ202" s="1234" t="str">
        <f t="shared" si="228"/>
        <v xml:space="preserve"> </v>
      </c>
      <c r="GA202" s="1234">
        <f t="shared" si="198"/>
        <v>0</v>
      </c>
      <c r="GB202" s="1227"/>
      <c r="GC202" s="1234" t="str">
        <f t="shared" si="199"/>
        <v xml:space="preserve"> </v>
      </c>
      <c r="GD202" s="1234" t="str">
        <f t="shared" si="200"/>
        <v xml:space="preserve"> </v>
      </c>
      <c r="GE202" s="1234" t="str">
        <f t="shared" si="201"/>
        <v xml:space="preserve"> </v>
      </c>
      <c r="GF202" s="1234" t="str">
        <f t="shared" si="202"/>
        <v xml:space="preserve"> </v>
      </c>
      <c r="GG202" s="1234" t="str">
        <f t="shared" si="203"/>
        <v xml:space="preserve"> </v>
      </c>
      <c r="GH202" s="1234" t="str">
        <f t="shared" si="204"/>
        <v xml:space="preserve"> </v>
      </c>
      <c r="GI202" s="1234" t="str">
        <f t="shared" si="205"/>
        <v xml:space="preserve"> </v>
      </c>
      <c r="GJ202" s="1234" t="str">
        <f t="shared" si="206"/>
        <v xml:space="preserve"> </v>
      </c>
      <c r="GK202" s="1234" t="str">
        <f t="shared" si="207"/>
        <v xml:space="preserve"> </v>
      </c>
      <c r="GL202" s="1234" t="str">
        <f t="shared" si="208"/>
        <v xml:space="preserve"> </v>
      </c>
      <c r="GM202" s="1234" t="str">
        <f t="shared" si="209"/>
        <v xml:space="preserve"> </v>
      </c>
      <c r="GN202" s="1234">
        <f t="shared" si="210"/>
        <v>0</v>
      </c>
    </row>
    <row r="203" spans="1:196" s="100" customFormat="1" ht="27" customHeight="1" thickTop="1" thickBot="1">
      <c r="A203" s="1208">
        <f>【A票】【D票】!$D$10</f>
        <v>0</v>
      </c>
      <c r="B203" s="1212">
        <f>【A票】【D票】!$H$10</f>
        <v>0</v>
      </c>
      <c r="C203" s="1213" t="str">
        <f>【A票】【D票】!$K$10</f>
        <v xml:space="preserve"> </v>
      </c>
      <c r="D203" s="1214">
        <f t="shared" si="173"/>
        <v>112</v>
      </c>
      <c r="E203" s="914"/>
      <c r="F203" s="467"/>
      <c r="G203" s="469"/>
      <c r="H203" s="224" t="str">
        <f t="shared" si="231"/>
        <v xml:space="preserve"> </v>
      </c>
      <c r="I203" s="704"/>
      <c r="J203" s="117"/>
      <c r="K203" s="117"/>
      <c r="L203" s="117"/>
      <c r="M203" s="117"/>
      <c r="N203" s="117"/>
      <c r="O203" s="117"/>
      <c r="P203" s="117"/>
      <c r="Q203" s="117"/>
      <c r="R203" s="117"/>
      <c r="S203" s="117"/>
      <c r="T203" s="254"/>
      <c r="U203" s="646"/>
      <c r="V203" s="646"/>
      <c r="W203" s="114"/>
      <c r="X203" s="254"/>
      <c r="Y203" s="224" t="str">
        <f t="shared" si="232"/>
        <v xml:space="preserve"> </v>
      </c>
      <c r="Z203" s="579"/>
      <c r="AA203" s="704"/>
      <c r="AB203" s="119"/>
      <c r="AC203" s="224" t="str">
        <f t="shared" si="184"/>
        <v xml:space="preserve"> </v>
      </c>
      <c r="AD203" s="115"/>
      <c r="AE203" s="253"/>
      <c r="AF203" s="704"/>
      <c r="AG203" s="727"/>
      <c r="AH203" s="727"/>
      <c r="AI203" s="727"/>
      <c r="AJ203" s="727"/>
      <c r="AK203" s="591"/>
      <c r="AL203" s="727"/>
      <c r="AM203" s="727"/>
      <c r="AN203" s="727"/>
      <c r="AO203" s="727"/>
      <c r="AP203" s="727"/>
      <c r="AQ203" s="727"/>
      <c r="AR203" s="727"/>
      <c r="AS203" s="727"/>
      <c r="AT203" s="727"/>
      <c r="AU203" s="727"/>
      <c r="AV203" s="727"/>
      <c r="AW203" s="727"/>
      <c r="AX203" s="727"/>
      <c r="AY203" s="727"/>
      <c r="AZ203" s="727"/>
      <c r="BA203" s="727"/>
      <c r="BB203" s="727"/>
      <c r="BC203" s="821"/>
      <c r="BD203" s="727"/>
      <c r="BE203" s="727"/>
      <c r="BF203" s="727"/>
      <c r="BG203" s="727"/>
      <c r="BH203" s="727"/>
      <c r="BI203" s="727"/>
      <c r="BJ203" s="727"/>
      <c r="BK203" s="727"/>
      <c r="BL203" s="821"/>
      <c r="BM203" s="727"/>
      <c r="BN203" s="727"/>
      <c r="BO203" s="727"/>
      <c r="BP203" s="727"/>
      <c r="BQ203" s="727"/>
      <c r="BR203" s="821"/>
      <c r="BS203" s="727"/>
      <c r="BT203" s="727"/>
      <c r="BU203" s="727"/>
      <c r="BV203" s="591"/>
      <c r="BW203" s="224" t="str">
        <f t="shared" si="244"/>
        <v xml:space="preserve"> </v>
      </c>
      <c r="BX203" s="471">
        <f t="shared" si="233"/>
        <v>112</v>
      </c>
      <c r="BY203" s="117"/>
      <c r="BZ203" s="117"/>
      <c r="CA203" s="117"/>
      <c r="CB203" s="117"/>
      <c r="CC203" s="117"/>
      <c r="CD203" s="461"/>
      <c r="CE203" s="236"/>
      <c r="CF203" s="224" t="str">
        <f t="shared" si="234"/>
        <v xml:space="preserve"> </v>
      </c>
      <c r="CG203" s="116"/>
      <c r="CH203" s="117"/>
      <c r="CI203" s="117"/>
      <c r="CJ203" s="117"/>
      <c r="CK203" s="472"/>
      <c r="CL203" s="472"/>
      <c r="CM203" s="472"/>
      <c r="CN203" s="472"/>
      <c r="CO203" s="117"/>
      <c r="CP203" s="253"/>
      <c r="CQ203" s="120"/>
      <c r="CR203" s="224" t="str" cm="1">
        <f t="array" ref="CR203">IF(AND(SUM(COUNTIF(CG203:CM203,{"*不明*","*その他*"})+COUNTIF(CO203:CP203,{"*不明*","*その他*"}))&gt;0,CQ203=""),"その他・不明の場合,10)具体的内容、理由を記入",IF(OR(AND(CI203=CI$65,COUNTA(CJ203:CM203)&lt;4),AND(OR(CI203=CI$63,CI203=CI$64,CI203=CI$66,CI203=CI$67,CI203=CI$68,CI203=""),COUNTA(CJ203:CM203)&gt;0)),"3)介護保険認定済→要介護度、認知症自立度、寝たきり度、介護保険サービス記入",IF(OR(AND(OR(CM203=CM$63,CM203=CM$64),CN203=""),AND(OR(CM203=CM$65,CM203=CM$66),CN203&lt;&gt;"")),"7)介護保険サービス受けている/過去受けていた→具体的内容記入"," ")))</f>
        <v xml:space="preserve"> </v>
      </c>
      <c r="CS203" s="224" t="str">
        <f t="shared" si="235"/>
        <v xml:space="preserve"> </v>
      </c>
      <c r="CT203" s="116"/>
      <c r="CU203" s="253"/>
      <c r="CV203" s="117"/>
      <c r="CW203" s="117"/>
      <c r="CX203" s="253"/>
      <c r="CY203" s="117"/>
      <c r="CZ203" s="117"/>
      <c r="DA203" s="253"/>
      <c r="DB203" s="117"/>
      <c r="DC203" s="224" t="str">
        <f t="shared" si="236"/>
        <v xml:space="preserve"> </v>
      </c>
      <c r="DD203" s="224" t="str">
        <f t="shared" si="237"/>
        <v xml:space="preserve"> </v>
      </c>
      <c r="DE203" s="224" t="str">
        <f t="shared" si="187"/>
        <v xml:space="preserve"> </v>
      </c>
      <c r="DF203" s="121"/>
      <c r="DG203" s="114"/>
      <c r="DH203" s="704"/>
      <c r="DI203" s="119"/>
      <c r="DJ203" s="187"/>
      <c r="DK203" s="254"/>
      <c r="DL203" s="224" t="str">
        <f t="shared" si="188"/>
        <v xml:space="preserve"> </v>
      </c>
      <c r="DM203" s="224" t="str">
        <f t="shared" si="238"/>
        <v xml:space="preserve"> </v>
      </c>
      <c r="DN203" s="474"/>
      <c r="DO203" s="117"/>
      <c r="DP203" s="117"/>
      <c r="DQ203" s="117"/>
      <c r="DR203" s="117"/>
      <c r="DS203" s="117"/>
      <c r="DT203" s="254"/>
      <c r="DU203" s="476"/>
      <c r="DV203" s="224" t="str">
        <f t="shared" si="189"/>
        <v xml:space="preserve"> </v>
      </c>
      <c r="DW203" s="115"/>
      <c r="DX203" s="470"/>
      <c r="DY203" s="117"/>
      <c r="DZ203" s="704"/>
      <c r="EA203" s="224" t="str">
        <f t="shared" si="190"/>
        <v xml:space="preserve"> </v>
      </c>
      <c r="EB203" s="906"/>
      <c r="EC203" s="904"/>
      <c r="ED203" s="904"/>
      <c r="EE203" s="904"/>
      <c r="EF203" s="904"/>
      <c r="EG203" s="904"/>
      <c r="EH203" s="904"/>
      <c r="EI203" s="904"/>
      <c r="EJ203" s="904"/>
      <c r="EK203" s="905"/>
      <c r="EL203" s="80"/>
      <c r="EM203" s="224" t="str">
        <f t="shared" si="239"/>
        <v xml:space="preserve"> </v>
      </c>
      <c r="EN203" s="224" t="str">
        <f t="shared" si="240"/>
        <v xml:space="preserve"> </v>
      </c>
      <c r="EO203" s="115"/>
      <c r="EP203" s="1050"/>
      <c r="EQ203" s="253"/>
      <c r="ER203" s="117"/>
      <c r="ES203" s="1258">
        <f t="shared" si="241"/>
        <v>112</v>
      </c>
      <c r="ET203" s="224" t="str">
        <f t="shared" si="242"/>
        <v xml:space="preserve"> </v>
      </c>
      <c r="EU203" s="477" t="str">
        <f t="shared" si="243"/>
        <v/>
      </c>
      <c r="EV203" s="1334" t="str">
        <f t="shared" si="172"/>
        <v xml:space="preserve"> </v>
      </c>
      <c r="EW203" s="1332" t="str">
        <f t="shared" si="229"/>
        <v/>
      </c>
      <c r="EX203" s="1275" t="str">
        <f t="shared" si="211"/>
        <v/>
      </c>
      <c r="EY203" s="1275" t="str">
        <f t="shared" si="212"/>
        <v/>
      </c>
      <c r="EZ203" s="1275" t="str">
        <f t="shared" si="213"/>
        <v/>
      </c>
      <c r="FA203" s="1275" t="str">
        <f t="shared" si="214"/>
        <v/>
      </c>
      <c r="FB203" s="1275" t="str">
        <f t="shared" si="215"/>
        <v/>
      </c>
      <c r="FC203" s="1333" t="str">
        <f t="shared" si="216"/>
        <v/>
      </c>
      <c r="FE203" s="1234" t="str">
        <f t="shared" si="217"/>
        <v xml:space="preserve"> </v>
      </c>
      <c r="FF203" s="1234" t="str">
        <f t="shared" si="218"/>
        <v xml:space="preserve"> </v>
      </c>
      <c r="FG203" s="1234" t="str">
        <f t="shared" si="219"/>
        <v xml:space="preserve"> </v>
      </c>
      <c r="FH203" s="1234" t="str">
        <f t="shared" si="220"/>
        <v xml:space="preserve"> </v>
      </c>
      <c r="FI203" s="1234" t="str">
        <f t="shared" si="191"/>
        <v xml:space="preserve"> </v>
      </c>
      <c r="FJ203" s="1234" t="str">
        <f t="shared" si="221"/>
        <v xml:space="preserve"> </v>
      </c>
      <c r="FK203" s="1234">
        <f t="shared" si="192"/>
        <v>0</v>
      </c>
      <c r="FL203" s="1227"/>
      <c r="FM203" s="1234" t="str">
        <f t="shared" si="193"/>
        <v xml:space="preserve"> </v>
      </c>
      <c r="FN203" s="1234" t="str">
        <f t="shared" si="194"/>
        <v xml:space="preserve"> </v>
      </c>
      <c r="FO203" s="1234" t="str">
        <f t="shared" si="222"/>
        <v xml:space="preserve"> </v>
      </c>
      <c r="FP203" s="1234" t="str">
        <f t="shared" si="223"/>
        <v xml:space="preserve"> </v>
      </c>
      <c r="FQ203" s="1234" t="str">
        <f t="shared" si="195"/>
        <v xml:space="preserve"> </v>
      </c>
      <c r="FR203" s="1234" t="str">
        <f t="shared" si="224"/>
        <v xml:space="preserve"> </v>
      </c>
      <c r="FS203" s="1234">
        <f t="shared" si="230"/>
        <v>0</v>
      </c>
      <c r="FT203" s="1227"/>
      <c r="FU203" s="1234" t="str">
        <f t="shared" si="225"/>
        <v xml:space="preserve"> </v>
      </c>
      <c r="FV203" s="1234" t="str">
        <f t="shared" si="226"/>
        <v xml:space="preserve"> </v>
      </c>
      <c r="FW203" s="1234" t="str">
        <f t="shared" si="227"/>
        <v xml:space="preserve"> </v>
      </c>
      <c r="FX203" s="1234" t="str">
        <f t="shared" si="196"/>
        <v xml:space="preserve"> </v>
      </c>
      <c r="FY203" s="1234" t="str">
        <f t="shared" si="197"/>
        <v xml:space="preserve"> </v>
      </c>
      <c r="FZ203" s="1234" t="str">
        <f t="shared" si="228"/>
        <v xml:space="preserve"> </v>
      </c>
      <c r="GA203" s="1234">
        <f t="shared" si="198"/>
        <v>0</v>
      </c>
      <c r="GB203" s="1227"/>
      <c r="GC203" s="1234" t="str">
        <f t="shared" si="199"/>
        <v xml:space="preserve"> </v>
      </c>
      <c r="GD203" s="1234" t="str">
        <f t="shared" si="200"/>
        <v xml:space="preserve"> </v>
      </c>
      <c r="GE203" s="1234" t="str">
        <f t="shared" si="201"/>
        <v xml:space="preserve"> </v>
      </c>
      <c r="GF203" s="1234" t="str">
        <f t="shared" si="202"/>
        <v xml:space="preserve"> </v>
      </c>
      <c r="GG203" s="1234" t="str">
        <f t="shared" si="203"/>
        <v xml:space="preserve"> </v>
      </c>
      <c r="GH203" s="1234" t="str">
        <f t="shared" si="204"/>
        <v xml:space="preserve"> </v>
      </c>
      <c r="GI203" s="1234" t="str">
        <f t="shared" si="205"/>
        <v xml:space="preserve"> </v>
      </c>
      <c r="GJ203" s="1234" t="str">
        <f t="shared" si="206"/>
        <v xml:space="preserve"> </v>
      </c>
      <c r="GK203" s="1234" t="str">
        <f t="shared" si="207"/>
        <v xml:space="preserve"> </v>
      </c>
      <c r="GL203" s="1234" t="str">
        <f t="shared" si="208"/>
        <v xml:space="preserve"> </v>
      </c>
      <c r="GM203" s="1234" t="str">
        <f t="shared" si="209"/>
        <v xml:space="preserve"> </v>
      </c>
      <c r="GN203" s="1234">
        <f t="shared" si="210"/>
        <v>0</v>
      </c>
    </row>
    <row r="204" spans="1:196" s="100" customFormat="1" ht="27" customHeight="1" thickTop="1" thickBot="1">
      <c r="A204" s="1208">
        <f>【A票】【D票】!$D$10</f>
        <v>0</v>
      </c>
      <c r="B204" s="1212">
        <f>【A票】【D票】!$H$10</f>
        <v>0</v>
      </c>
      <c r="C204" s="1213" t="str">
        <f>【A票】【D票】!$K$10</f>
        <v xml:space="preserve"> </v>
      </c>
      <c r="D204" s="1214">
        <f t="shared" si="173"/>
        <v>113</v>
      </c>
      <c r="E204" s="914"/>
      <c r="F204" s="467"/>
      <c r="G204" s="469"/>
      <c r="H204" s="224" t="str">
        <f t="shared" si="231"/>
        <v xml:space="preserve"> </v>
      </c>
      <c r="I204" s="704"/>
      <c r="J204" s="117"/>
      <c r="K204" s="117"/>
      <c r="L204" s="117"/>
      <c r="M204" s="117"/>
      <c r="N204" s="117"/>
      <c r="O204" s="117"/>
      <c r="P204" s="117"/>
      <c r="Q204" s="117"/>
      <c r="R204" s="117"/>
      <c r="S204" s="117"/>
      <c r="T204" s="254"/>
      <c r="U204" s="646"/>
      <c r="V204" s="646"/>
      <c r="W204" s="114"/>
      <c r="X204" s="254"/>
      <c r="Y204" s="224" t="str">
        <f t="shared" si="232"/>
        <v xml:space="preserve"> </v>
      </c>
      <c r="Z204" s="579"/>
      <c r="AA204" s="704"/>
      <c r="AB204" s="119"/>
      <c r="AC204" s="224" t="str">
        <f t="shared" si="184"/>
        <v xml:space="preserve"> </v>
      </c>
      <c r="AD204" s="115"/>
      <c r="AE204" s="253"/>
      <c r="AF204" s="704"/>
      <c r="AG204" s="727"/>
      <c r="AH204" s="727"/>
      <c r="AI204" s="727"/>
      <c r="AJ204" s="727"/>
      <c r="AK204" s="591"/>
      <c r="AL204" s="727"/>
      <c r="AM204" s="727"/>
      <c r="AN204" s="727"/>
      <c r="AO204" s="727"/>
      <c r="AP204" s="727"/>
      <c r="AQ204" s="727"/>
      <c r="AR204" s="727"/>
      <c r="AS204" s="727"/>
      <c r="AT204" s="727"/>
      <c r="AU204" s="727"/>
      <c r="AV204" s="727"/>
      <c r="AW204" s="727"/>
      <c r="AX204" s="727"/>
      <c r="AY204" s="727"/>
      <c r="AZ204" s="727"/>
      <c r="BA204" s="727"/>
      <c r="BB204" s="727"/>
      <c r="BC204" s="821"/>
      <c r="BD204" s="727"/>
      <c r="BE204" s="727"/>
      <c r="BF204" s="727"/>
      <c r="BG204" s="727"/>
      <c r="BH204" s="727"/>
      <c r="BI204" s="727"/>
      <c r="BJ204" s="727"/>
      <c r="BK204" s="727"/>
      <c r="BL204" s="821"/>
      <c r="BM204" s="727"/>
      <c r="BN204" s="727"/>
      <c r="BO204" s="727"/>
      <c r="BP204" s="727"/>
      <c r="BQ204" s="727"/>
      <c r="BR204" s="821"/>
      <c r="BS204" s="727"/>
      <c r="BT204" s="727"/>
      <c r="BU204" s="727"/>
      <c r="BV204" s="591"/>
      <c r="BW204" s="224" t="str">
        <f t="shared" si="244"/>
        <v xml:space="preserve"> </v>
      </c>
      <c r="BX204" s="471">
        <f t="shared" si="233"/>
        <v>113</v>
      </c>
      <c r="BY204" s="117"/>
      <c r="BZ204" s="117"/>
      <c r="CA204" s="117"/>
      <c r="CB204" s="117"/>
      <c r="CC204" s="117"/>
      <c r="CD204" s="461"/>
      <c r="CE204" s="236"/>
      <c r="CF204" s="224" t="str">
        <f t="shared" si="234"/>
        <v xml:space="preserve"> </v>
      </c>
      <c r="CG204" s="116"/>
      <c r="CH204" s="117"/>
      <c r="CI204" s="117"/>
      <c r="CJ204" s="117"/>
      <c r="CK204" s="472"/>
      <c r="CL204" s="472"/>
      <c r="CM204" s="472"/>
      <c r="CN204" s="472"/>
      <c r="CO204" s="117"/>
      <c r="CP204" s="253"/>
      <c r="CQ204" s="120"/>
      <c r="CR204" s="224" t="str" cm="1">
        <f t="array" ref="CR204">IF(AND(SUM(COUNTIF(CG204:CM204,{"*不明*","*その他*"})+COUNTIF(CO204:CP204,{"*不明*","*その他*"}))&gt;0,CQ204=""),"その他・不明の場合,10)具体的内容、理由を記入",IF(OR(AND(CI204=CI$65,COUNTA(CJ204:CM204)&lt;4),AND(OR(CI204=CI$63,CI204=CI$64,CI204=CI$66,CI204=CI$67,CI204=CI$68,CI204=""),COUNTA(CJ204:CM204)&gt;0)),"3)介護保険認定済→要介護度、認知症自立度、寝たきり度、介護保険サービス記入",IF(OR(AND(OR(CM204=CM$63,CM204=CM$64),CN204=""),AND(OR(CM204=CM$65,CM204=CM$66),CN204&lt;&gt;"")),"7)介護保険サービス受けている/過去受けていた→具体的内容記入"," ")))</f>
        <v xml:space="preserve"> </v>
      </c>
      <c r="CS204" s="224" t="str">
        <f t="shared" si="235"/>
        <v xml:space="preserve"> </v>
      </c>
      <c r="CT204" s="116"/>
      <c r="CU204" s="253"/>
      <c r="CV204" s="117"/>
      <c r="CW204" s="117"/>
      <c r="CX204" s="253"/>
      <c r="CY204" s="117"/>
      <c r="CZ204" s="117"/>
      <c r="DA204" s="253"/>
      <c r="DB204" s="117"/>
      <c r="DC204" s="224" t="str">
        <f t="shared" si="236"/>
        <v xml:space="preserve"> </v>
      </c>
      <c r="DD204" s="224" t="str">
        <f t="shared" si="237"/>
        <v xml:space="preserve"> </v>
      </c>
      <c r="DE204" s="224" t="str">
        <f t="shared" si="187"/>
        <v xml:space="preserve"> </v>
      </c>
      <c r="DF204" s="121"/>
      <c r="DG204" s="114"/>
      <c r="DH204" s="704"/>
      <c r="DI204" s="119"/>
      <c r="DJ204" s="187"/>
      <c r="DK204" s="254"/>
      <c r="DL204" s="224" t="str">
        <f t="shared" si="188"/>
        <v xml:space="preserve"> </v>
      </c>
      <c r="DM204" s="224" t="str">
        <f t="shared" si="238"/>
        <v xml:space="preserve"> </v>
      </c>
      <c r="DN204" s="474"/>
      <c r="DO204" s="117"/>
      <c r="DP204" s="117"/>
      <c r="DQ204" s="117"/>
      <c r="DR204" s="117"/>
      <c r="DS204" s="117"/>
      <c r="DT204" s="254"/>
      <c r="DU204" s="476"/>
      <c r="DV204" s="224" t="str">
        <f t="shared" si="189"/>
        <v xml:space="preserve"> </v>
      </c>
      <c r="DW204" s="115"/>
      <c r="DX204" s="470"/>
      <c r="DY204" s="117"/>
      <c r="DZ204" s="704"/>
      <c r="EA204" s="224" t="str">
        <f t="shared" si="190"/>
        <v xml:space="preserve"> </v>
      </c>
      <c r="EB204" s="906"/>
      <c r="EC204" s="904"/>
      <c r="ED204" s="904"/>
      <c r="EE204" s="904"/>
      <c r="EF204" s="904"/>
      <c r="EG204" s="904"/>
      <c r="EH204" s="904"/>
      <c r="EI204" s="904"/>
      <c r="EJ204" s="904"/>
      <c r="EK204" s="905"/>
      <c r="EL204" s="80"/>
      <c r="EM204" s="224" t="str">
        <f t="shared" si="239"/>
        <v xml:space="preserve"> </v>
      </c>
      <c r="EN204" s="224" t="str">
        <f t="shared" si="240"/>
        <v xml:space="preserve"> </v>
      </c>
      <c r="EO204" s="115"/>
      <c r="EP204" s="1050"/>
      <c r="EQ204" s="253"/>
      <c r="ER204" s="117"/>
      <c r="ES204" s="1258">
        <f t="shared" si="241"/>
        <v>113</v>
      </c>
      <c r="ET204" s="224" t="str">
        <f t="shared" si="242"/>
        <v xml:space="preserve"> </v>
      </c>
      <c r="EU204" s="477" t="str">
        <f t="shared" si="243"/>
        <v/>
      </c>
      <c r="EV204" s="1334" t="str">
        <f t="shared" si="172"/>
        <v xml:space="preserve"> </v>
      </c>
      <c r="EW204" s="1332" t="str">
        <f t="shared" si="229"/>
        <v/>
      </c>
      <c r="EX204" s="1275" t="str">
        <f t="shared" si="211"/>
        <v/>
      </c>
      <c r="EY204" s="1275" t="str">
        <f t="shared" si="212"/>
        <v/>
      </c>
      <c r="EZ204" s="1275" t="str">
        <f t="shared" si="213"/>
        <v/>
      </c>
      <c r="FA204" s="1275" t="str">
        <f t="shared" si="214"/>
        <v/>
      </c>
      <c r="FB204" s="1275" t="str">
        <f t="shared" si="215"/>
        <v/>
      </c>
      <c r="FC204" s="1333" t="str">
        <f t="shared" si="216"/>
        <v/>
      </c>
      <c r="FE204" s="1234" t="str">
        <f t="shared" si="217"/>
        <v xml:space="preserve"> </v>
      </c>
      <c r="FF204" s="1234" t="str">
        <f t="shared" si="218"/>
        <v xml:space="preserve"> </v>
      </c>
      <c r="FG204" s="1234" t="str">
        <f t="shared" si="219"/>
        <v xml:space="preserve"> </v>
      </c>
      <c r="FH204" s="1234" t="str">
        <f t="shared" si="220"/>
        <v xml:space="preserve"> </v>
      </c>
      <c r="FI204" s="1234" t="str">
        <f t="shared" si="191"/>
        <v xml:space="preserve"> </v>
      </c>
      <c r="FJ204" s="1234" t="str">
        <f t="shared" si="221"/>
        <v xml:space="preserve"> </v>
      </c>
      <c r="FK204" s="1234">
        <f t="shared" si="192"/>
        <v>0</v>
      </c>
      <c r="FL204" s="1227"/>
      <c r="FM204" s="1234" t="str">
        <f t="shared" si="193"/>
        <v xml:space="preserve"> </v>
      </c>
      <c r="FN204" s="1234" t="str">
        <f t="shared" si="194"/>
        <v xml:space="preserve"> </v>
      </c>
      <c r="FO204" s="1234" t="str">
        <f t="shared" si="222"/>
        <v xml:space="preserve"> </v>
      </c>
      <c r="FP204" s="1234" t="str">
        <f t="shared" si="223"/>
        <v xml:space="preserve"> </v>
      </c>
      <c r="FQ204" s="1234" t="str">
        <f t="shared" si="195"/>
        <v xml:space="preserve"> </v>
      </c>
      <c r="FR204" s="1234" t="str">
        <f t="shared" si="224"/>
        <v xml:space="preserve"> </v>
      </c>
      <c r="FS204" s="1234">
        <f t="shared" si="230"/>
        <v>0</v>
      </c>
      <c r="FT204" s="1227"/>
      <c r="FU204" s="1234" t="str">
        <f t="shared" si="225"/>
        <v xml:space="preserve"> </v>
      </c>
      <c r="FV204" s="1234" t="str">
        <f t="shared" si="226"/>
        <v xml:space="preserve"> </v>
      </c>
      <c r="FW204" s="1234" t="str">
        <f t="shared" si="227"/>
        <v xml:space="preserve"> </v>
      </c>
      <c r="FX204" s="1234" t="str">
        <f t="shared" si="196"/>
        <v xml:space="preserve"> </v>
      </c>
      <c r="FY204" s="1234" t="str">
        <f t="shared" si="197"/>
        <v xml:space="preserve"> </v>
      </c>
      <c r="FZ204" s="1234" t="str">
        <f t="shared" si="228"/>
        <v xml:space="preserve"> </v>
      </c>
      <c r="GA204" s="1234">
        <f t="shared" si="198"/>
        <v>0</v>
      </c>
      <c r="GB204" s="1227"/>
      <c r="GC204" s="1234" t="str">
        <f t="shared" si="199"/>
        <v xml:space="preserve"> </v>
      </c>
      <c r="GD204" s="1234" t="str">
        <f t="shared" si="200"/>
        <v xml:space="preserve"> </v>
      </c>
      <c r="GE204" s="1234" t="str">
        <f t="shared" si="201"/>
        <v xml:space="preserve"> </v>
      </c>
      <c r="GF204" s="1234" t="str">
        <f t="shared" si="202"/>
        <v xml:space="preserve"> </v>
      </c>
      <c r="GG204" s="1234" t="str">
        <f t="shared" si="203"/>
        <v xml:space="preserve"> </v>
      </c>
      <c r="GH204" s="1234" t="str">
        <f t="shared" si="204"/>
        <v xml:space="preserve"> </v>
      </c>
      <c r="GI204" s="1234" t="str">
        <f t="shared" si="205"/>
        <v xml:space="preserve"> </v>
      </c>
      <c r="GJ204" s="1234" t="str">
        <f t="shared" si="206"/>
        <v xml:space="preserve"> </v>
      </c>
      <c r="GK204" s="1234" t="str">
        <f t="shared" si="207"/>
        <v xml:space="preserve"> </v>
      </c>
      <c r="GL204" s="1234" t="str">
        <f t="shared" si="208"/>
        <v xml:space="preserve"> </v>
      </c>
      <c r="GM204" s="1234" t="str">
        <f t="shared" si="209"/>
        <v xml:space="preserve"> </v>
      </c>
      <c r="GN204" s="1234">
        <f t="shared" si="210"/>
        <v>0</v>
      </c>
    </row>
    <row r="205" spans="1:196" s="100" customFormat="1" ht="27" customHeight="1" thickTop="1" thickBot="1">
      <c r="A205" s="1208">
        <f>【A票】【D票】!$D$10</f>
        <v>0</v>
      </c>
      <c r="B205" s="1212">
        <f>【A票】【D票】!$H$10</f>
        <v>0</v>
      </c>
      <c r="C205" s="1213" t="str">
        <f>【A票】【D票】!$K$10</f>
        <v xml:space="preserve"> </v>
      </c>
      <c r="D205" s="1214">
        <f t="shared" si="173"/>
        <v>114</v>
      </c>
      <c r="E205" s="914"/>
      <c r="F205" s="467"/>
      <c r="G205" s="469"/>
      <c r="H205" s="224" t="str">
        <f t="shared" si="231"/>
        <v xml:space="preserve"> </v>
      </c>
      <c r="I205" s="704"/>
      <c r="J205" s="117"/>
      <c r="K205" s="117"/>
      <c r="L205" s="117"/>
      <c r="M205" s="117"/>
      <c r="N205" s="117"/>
      <c r="O205" s="117"/>
      <c r="P205" s="117"/>
      <c r="Q205" s="117"/>
      <c r="R205" s="117"/>
      <c r="S205" s="117"/>
      <c r="T205" s="254"/>
      <c r="U205" s="646"/>
      <c r="V205" s="646"/>
      <c r="W205" s="114"/>
      <c r="X205" s="254"/>
      <c r="Y205" s="224" t="str">
        <f t="shared" si="232"/>
        <v xml:space="preserve"> </v>
      </c>
      <c r="Z205" s="579"/>
      <c r="AA205" s="704"/>
      <c r="AB205" s="119"/>
      <c r="AC205" s="224" t="str">
        <f t="shared" si="184"/>
        <v xml:space="preserve"> </v>
      </c>
      <c r="AD205" s="115"/>
      <c r="AE205" s="253"/>
      <c r="AF205" s="704"/>
      <c r="AG205" s="727"/>
      <c r="AH205" s="727"/>
      <c r="AI205" s="727"/>
      <c r="AJ205" s="727"/>
      <c r="AK205" s="591"/>
      <c r="AL205" s="727"/>
      <c r="AM205" s="727"/>
      <c r="AN205" s="727"/>
      <c r="AO205" s="727"/>
      <c r="AP205" s="727"/>
      <c r="AQ205" s="727"/>
      <c r="AR205" s="727"/>
      <c r="AS205" s="727"/>
      <c r="AT205" s="727"/>
      <c r="AU205" s="727"/>
      <c r="AV205" s="727"/>
      <c r="AW205" s="727"/>
      <c r="AX205" s="727"/>
      <c r="AY205" s="727"/>
      <c r="AZ205" s="727"/>
      <c r="BA205" s="727"/>
      <c r="BB205" s="727"/>
      <c r="BC205" s="821"/>
      <c r="BD205" s="727"/>
      <c r="BE205" s="727"/>
      <c r="BF205" s="727"/>
      <c r="BG205" s="727"/>
      <c r="BH205" s="727"/>
      <c r="BI205" s="727"/>
      <c r="BJ205" s="727"/>
      <c r="BK205" s="727"/>
      <c r="BL205" s="821"/>
      <c r="BM205" s="727"/>
      <c r="BN205" s="727"/>
      <c r="BO205" s="727"/>
      <c r="BP205" s="727"/>
      <c r="BQ205" s="727"/>
      <c r="BR205" s="821"/>
      <c r="BS205" s="727"/>
      <c r="BT205" s="727"/>
      <c r="BU205" s="727"/>
      <c r="BV205" s="591"/>
      <c r="BW205" s="224" t="str">
        <f t="shared" si="244"/>
        <v xml:space="preserve"> </v>
      </c>
      <c r="BX205" s="471">
        <f t="shared" si="233"/>
        <v>114</v>
      </c>
      <c r="BY205" s="117"/>
      <c r="BZ205" s="117"/>
      <c r="CA205" s="117"/>
      <c r="CB205" s="117"/>
      <c r="CC205" s="117"/>
      <c r="CD205" s="461"/>
      <c r="CE205" s="236"/>
      <c r="CF205" s="224" t="str">
        <f t="shared" si="234"/>
        <v xml:space="preserve"> </v>
      </c>
      <c r="CG205" s="116"/>
      <c r="CH205" s="117"/>
      <c r="CI205" s="117"/>
      <c r="CJ205" s="117"/>
      <c r="CK205" s="472"/>
      <c r="CL205" s="472"/>
      <c r="CM205" s="472"/>
      <c r="CN205" s="472"/>
      <c r="CO205" s="117"/>
      <c r="CP205" s="253"/>
      <c r="CQ205" s="120"/>
      <c r="CR205" s="224" t="str" cm="1">
        <f t="array" ref="CR205">IF(AND(SUM(COUNTIF(CG205:CM205,{"*不明*","*その他*"})+COUNTIF(CO205:CP205,{"*不明*","*その他*"}))&gt;0,CQ205=""),"その他・不明の場合,10)具体的内容、理由を記入",IF(OR(AND(CI205=CI$65,COUNTA(CJ205:CM205)&lt;4),AND(OR(CI205=CI$63,CI205=CI$64,CI205=CI$66,CI205=CI$67,CI205=CI$68,CI205=""),COUNTA(CJ205:CM205)&gt;0)),"3)介護保険認定済→要介護度、認知症自立度、寝たきり度、介護保険サービス記入",IF(OR(AND(OR(CM205=CM$63,CM205=CM$64),CN205=""),AND(OR(CM205=CM$65,CM205=CM$66),CN205&lt;&gt;"")),"7)介護保険サービス受けている/過去受けていた→具体的内容記入"," ")))</f>
        <v xml:space="preserve"> </v>
      </c>
      <c r="CS205" s="224" t="str">
        <f t="shared" si="235"/>
        <v xml:space="preserve"> </v>
      </c>
      <c r="CT205" s="116"/>
      <c r="CU205" s="253"/>
      <c r="CV205" s="117"/>
      <c r="CW205" s="117"/>
      <c r="CX205" s="253"/>
      <c r="CY205" s="117"/>
      <c r="CZ205" s="117"/>
      <c r="DA205" s="253"/>
      <c r="DB205" s="117"/>
      <c r="DC205" s="224" t="str">
        <f t="shared" si="236"/>
        <v xml:space="preserve"> </v>
      </c>
      <c r="DD205" s="224" t="str">
        <f t="shared" si="237"/>
        <v xml:space="preserve"> </v>
      </c>
      <c r="DE205" s="224" t="str">
        <f t="shared" si="187"/>
        <v xml:space="preserve"> </v>
      </c>
      <c r="DF205" s="121"/>
      <c r="DG205" s="114"/>
      <c r="DH205" s="704"/>
      <c r="DI205" s="119"/>
      <c r="DJ205" s="187"/>
      <c r="DK205" s="254"/>
      <c r="DL205" s="224" t="str">
        <f t="shared" si="188"/>
        <v xml:space="preserve"> </v>
      </c>
      <c r="DM205" s="224" t="str">
        <f t="shared" si="238"/>
        <v xml:space="preserve"> </v>
      </c>
      <c r="DN205" s="474"/>
      <c r="DO205" s="117"/>
      <c r="DP205" s="117"/>
      <c r="DQ205" s="117"/>
      <c r="DR205" s="117"/>
      <c r="DS205" s="117"/>
      <c r="DT205" s="254"/>
      <c r="DU205" s="476"/>
      <c r="DV205" s="224" t="str">
        <f t="shared" si="189"/>
        <v xml:space="preserve"> </v>
      </c>
      <c r="DW205" s="115"/>
      <c r="DX205" s="470"/>
      <c r="DY205" s="117"/>
      <c r="DZ205" s="704"/>
      <c r="EA205" s="224" t="str">
        <f t="shared" si="190"/>
        <v xml:space="preserve"> </v>
      </c>
      <c r="EB205" s="906"/>
      <c r="EC205" s="904"/>
      <c r="ED205" s="904"/>
      <c r="EE205" s="904"/>
      <c r="EF205" s="904"/>
      <c r="EG205" s="904"/>
      <c r="EH205" s="904"/>
      <c r="EI205" s="904"/>
      <c r="EJ205" s="904"/>
      <c r="EK205" s="905"/>
      <c r="EL205" s="80"/>
      <c r="EM205" s="224" t="str">
        <f t="shared" si="239"/>
        <v xml:space="preserve"> </v>
      </c>
      <c r="EN205" s="224" t="str">
        <f t="shared" si="240"/>
        <v xml:space="preserve"> </v>
      </c>
      <c r="EO205" s="115"/>
      <c r="EP205" s="1050"/>
      <c r="EQ205" s="253"/>
      <c r="ER205" s="117"/>
      <c r="ES205" s="1258">
        <f t="shared" si="241"/>
        <v>114</v>
      </c>
      <c r="ET205" s="224" t="str">
        <f t="shared" si="242"/>
        <v xml:space="preserve"> </v>
      </c>
      <c r="EU205" s="477" t="str">
        <f t="shared" si="243"/>
        <v/>
      </c>
      <c r="EV205" s="1334" t="str">
        <f t="shared" si="172"/>
        <v xml:space="preserve"> </v>
      </c>
      <c r="EW205" s="1332" t="str">
        <f t="shared" si="229"/>
        <v/>
      </c>
      <c r="EX205" s="1275" t="str">
        <f t="shared" si="211"/>
        <v/>
      </c>
      <c r="EY205" s="1275" t="str">
        <f t="shared" si="212"/>
        <v/>
      </c>
      <c r="EZ205" s="1275" t="str">
        <f t="shared" si="213"/>
        <v/>
      </c>
      <c r="FA205" s="1275" t="str">
        <f t="shared" si="214"/>
        <v/>
      </c>
      <c r="FB205" s="1275" t="str">
        <f t="shared" si="215"/>
        <v/>
      </c>
      <c r="FC205" s="1333" t="str">
        <f t="shared" si="216"/>
        <v/>
      </c>
      <c r="FE205" s="1234" t="str">
        <f t="shared" si="217"/>
        <v xml:space="preserve"> </v>
      </c>
      <c r="FF205" s="1234" t="str">
        <f t="shared" si="218"/>
        <v xml:space="preserve"> </v>
      </c>
      <c r="FG205" s="1234" t="str">
        <f t="shared" si="219"/>
        <v xml:space="preserve"> </v>
      </c>
      <c r="FH205" s="1234" t="str">
        <f t="shared" si="220"/>
        <v xml:space="preserve"> </v>
      </c>
      <c r="FI205" s="1234" t="str">
        <f t="shared" si="191"/>
        <v xml:space="preserve"> </v>
      </c>
      <c r="FJ205" s="1234" t="str">
        <f t="shared" si="221"/>
        <v xml:space="preserve"> </v>
      </c>
      <c r="FK205" s="1234">
        <f t="shared" si="192"/>
        <v>0</v>
      </c>
      <c r="FL205" s="1227"/>
      <c r="FM205" s="1234" t="str">
        <f t="shared" si="193"/>
        <v xml:space="preserve"> </v>
      </c>
      <c r="FN205" s="1234" t="str">
        <f t="shared" si="194"/>
        <v xml:space="preserve"> </v>
      </c>
      <c r="FO205" s="1234" t="str">
        <f t="shared" si="222"/>
        <v xml:space="preserve"> </v>
      </c>
      <c r="FP205" s="1234" t="str">
        <f t="shared" si="223"/>
        <v xml:space="preserve"> </v>
      </c>
      <c r="FQ205" s="1234" t="str">
        <f t="shared" si="195"/>
        <v xml:space="preserve"> </v>
      </c>
      <c r="FR205" s="1234" t="str">
        <f t="shared" si="224"/>
        <v xml:space="preserve"> </v>
      </c>
      <c r="FS205" s="1234">
        <f t="shared" si="230"/>
        <v>0</v>
      </c>
      <c r="FT205" s="1227"/>
      <c r="FU205" s="1234" t="str">
        <f t="shared" si="225"/>
        <v xml:space="preserve"> </v>
      </c>
      <c r="FV205" s="1234" t="str">
        <f t="shared" si="226"/>
        <v xml:space="preserve"> </v>
      </c>
      <c r="FW205" s="1234" t="str">
        <f t="shared" si="227"/>
        <v xml:space="preserve"> </v>
      </c>
      <c r="FX205" s="1234" t="str">
        <f t="shared" si="196"/>
        <v xml:space="preserve"> </v>
      </c>
      <c r="FY205" s="1234" t="str">
        <f t="shared" si="197"/>
        <v xml:space="preserve"> </v>
      </c>
      <c r="FZ205" s="1234" t="str">
        <f t="shared" si="228"/>
        <v xml:space="preserve"> </v>
      </c>
      <c r="GA205" s="1234">
        <f t="shared" si="198"/>
        <v>0</v>
      </c>
      <c r="GB205" s="1227"/>
      <c r="GC205" s="1234" t="str">
        <f t="shared" si="199"/>
        <v xml:space="preserve"> </v>
      </c>
      <c r="GD205" s="1234" t="str">
        <f t="shared" si="200"/>
        <v xml:space="preserve"> </v>
      </c>
      <c r="GE205" s="1234" t="str">
        <f t="shared" si="201"/>
        <v xml:space="preserve"> </v>
      </c>
      <c r="GF205" s="1234" t="str">
        <f t="shared" si="202"/>
        <v xml:space="preserve"> </v>
      </c>
      <c r="GG205" s="1234" t="str">
        <f t="shared" si="203"/>
        <v xml:space="preserve"> </v>
      </c>
      <c r="GH205" s="1234" t="str">
        <f t="shared" si="204"/>
        <v xml:space="preserve"> </v>
      </c>
      <c r="GI205" s="1234" t="str">
        <f t="shared" si="205"/>
        <v xml:space="preserve"> </v>
      </c>
      <c r="GJ205" s="1234" t="str">
        <f t="shared" si="206"/>
        <v xml:space="preserve"> </v>
      </c>
      <c r="GK205" s="1234" t="str">
        <f t="shared" si="207"/>
        <v xml:space="preserve"> </v>
      </c>
      <c r="GL205" s="1234" t="str">
        <f t="shared" si="208"/>
        <v xml:space="preserve"> </v>
      </c>
      <c r="GM205" s="1234" t="str">
        <f t="shared" si="209"/>
        <v xml:space="preserve"> </v>
      </c>
      <c r="GN205" s="1234">
        <f t="shared" si="210"/>
        <v>0</v>
      </c>
    </row>
    <row r="206" spans="1:196" s="100" customFormat="1" ht="27" customHeight="1" thickTop="1" thickBot="1">
      <c r="A206" s="1208">
        <f>【A票】【D票】!$D$10</f>
        <v>0</v>
      </c>
      <c r="B206" s="1212">
        <f>【A票】【D票】!$H$10</f>
        <v>0</v>
      </c>
      <c r="C206" s="1213" t="str">
        <f>【A票】【D票】!$K$10</f>
        <v xml:space="preserve"> </v>
      </c>
      <c r="D206" s="1214">
        <f t="shared" si="173"/>
        <v>115</v>
      </c>
      <c r="E206" s="914"/>
      <c r="F206" s="467"/>
      <c r="G206" s="469"/>
      <c r="H206" s="224" t="str">
        <f t="shared" si="231"/>
        <v xml:space="preserve"> </v>
      </c>
      <c r="I206" s="704"/>
      <c r="J206" s="117"/>
      <c r="K206" s="117"/>
      <c r="L206" s="117"/>
      <c r="M206" s="117"/>
      <c r="N206" s="117"/>
      <c r="O206" s="117"/>
      <c r="P206" s="117"/>
      <c r="Q206" s="117"/>
      <c r="R206" s="117"/>
      <c r="S206" s="117"/>
      <c r="T206" s="254"/>
      <c r="U206" s="646"/>
      <c r="V206" s="646"/>
      <c r="W206" s="114"/>
      <c r="X206" s="254"/>
      <c r="Y206" s="224" t="str">
        <f t="shared" si="232"/>
        <v xml:space="preserve"> </v>
      </c>
      <c r="Z206" s="579"/>
      <c r="AA206" s="704"/>
      <c r="AB206" s="119"/>
      <c r="AC206" s="224" t="str">
        <f t="shared" si="184"/>
        <v xml:space="preserve"> </v>
      </c>
      <c r="AD206" s="115"/>
      <c r="AE206" s="253"/>
      <c r="AF206" s="704"/>
      <c r="AG206" s="727"/>
      <c r="AH206" s="727"/>
      <c r="AI206" s="727"/>
      <c r="AJ206" s="727"/>
      <c r="AK206" s="591"/>
      <c r="AL206" s="727"/>
      <c r="AM206" s="727"/>
      <c r="AN206" s="727"/>
      <c r="AO206" s="727"/>
      <c r="AP206" s="727"/>
      <c r="AQ206" s="727"/>
      <c r="AR206" s="727"/>
      <c r="AS206" s="727"/>
      <c r="AT206" s="727"/>
      <c r="AU206" s="727"/>
      <c r="AV206" s="727"/>
      <c r="AW206" s="727"/>
      <c r="AX206" s="727"/>
      <c r="AY206" s="727"/>
      <c r="AZ206" s="727"/>
      <c r="BA206" s="727"/>
      <c r="BB206" s="727"/>
      <c r="BC206" s="821"/>
      <c r="BD206" s="727"/>
      <c r="BE206" s="727"/>
      <c r="BF206" s="727"/>
      <c r="BG206" s="727"/>
      <c r="BH206" s="727"/>
      <c r="BI206" s="727"/>
      <c r="BJ206" s="727"/>
      <c r="BK206" s="727"/>
      <c r="BL206" s="821"/>
      <c r="BM206" s="727"/>
      <c r="BN206" s="727"/>
      <c r="BO206" s="727"/>
      <c r="BP206" s="727"/>
      <c r="BQ206" s="727"/>
      <c r="BR206" s="821"/>
      <c r="BS206" s="727"/>
      <c r="BT206" s="727"/>
      <c r="BU206" s="727"/>
      <c r="BV206" s="591"/>
      <c r="BW206" s="224" t="str">
        <f t="shared" si="244"/>
        <v xml:space="preserve"> </v>
      </c>
      <c r="BX206" s="471">
        <f t="shared" si="233"/>
        <v>115</v>
      </c>
      <c r="BY206" s="117"/>
      <c r="BZ206" s="117"/>
      <c r="CA206" s="117"/>
      <c r="CB206" s="117"/>
      <c r="CC206" s="117"/>
      <c r="CD206" s="461"/>
      <c r="CE206" s="236"/>
      <c r="CF206" s="224" t="str">
        <f t="shared" si="234"/>
        <v xml:space="preserve"> </v>
      </c>
      <c r="CG206" s="116"/>
      <c r="CH206" s="117"/>
      <c r="CI206" s="117"/>
      <c r="CJ206" s="117"/>
      <c r="CK206" s="472"/>
      <c r="CL206" s="472"/>
      <c r="CM206" s="472"/>
      <c r="CN206" s="472"/>
      <c r="CO206" s="117"/>
      <c r="CP206" s="253"/>
      <c r="CQ206" s="120"/>
      <c r="CR206" s="224" t="str" cm="1">
        <f t="array" ref="CR206">IF(AND(SUM(COUNTIF(CG206:CM206,{"*不明*","*その他*"})+COUNTIF(CO206:CP206,{"*不明*","*その他*"}))&gt;0,CQ206=""),"その他・不明の場合,10)具体的内容、理由を記入",IF(OR(AND(CI206=CI$65,COUNTA(CJ206:CM206)&lt;4),AND(OR(CI206=CI$63,CI206=CI$64,CI206=CI$66,CI206=CI$67,CI206=CI$68,CI206=""),COUNTA(CJ206:CM206)&gt;0)),"3)介護保険認定済→要介護度、認知症自立度、寝たきり度、介護保険サービス記入",IF(OR(AND(OR(CM206=CM$63,CM206=CM$64),CN206=""),AND(OR(CM206=CM$65,CM206=CM$66),CN206&lt;&gt;"")),"7)介護保険サービス受けている/過去受けていた→具体的内容記入"," ")))</f>
        <v xml:space="preserve"> </v>
      </c>
      <c r="CS206" s="224" t="str">
        <f t="shared" si="235"/>
        <v xml:space="preserve"> </v>
      </c>
      <c r="CT206" s="116"/>
      <c r="CU206" s="253"/>
      <c r="CV206" s="117"/>
      <c r="CW206" s="117"/>
      <c r="CX206" s="253"/>
      <c r="CY206" s="117"/>
      <c r="CZ206" s="117"/>
      <c r="DA206" s="253"/>
      <c r="DB206" s="117"/>
      <c r="DC206" s="224" t="str">
        <f t="shared" si="236"/>
        <v xml:space="preserve"> </v>
      </c>
      <c r="DD206" s="224" t="str">
        <f t="shared" si="237"/>
        <v xml:space="preserve"> </v>
      </c>
      <c r="DE206" s="224" t="str">
        <f t="shared" si="187"/>
        <v xml:space="preserve"> </v>
      </c>
      <c r="DF206" s="121"/>
      <c r="DG206" s="114"/>
      <c r="DH206" s="704"/>
      <c r="DI206" s="119"/>
      <c r="DJ206" s="187"/>
      <c r="DK206" s="254"/>
      <c r="DL206" s="224" t="str">
        <f t="shared" si="188"/>
        <v xml:space="preserve"> </v>
      </c>
      <c r="DM206" s="224" t="str">
        <f t="shared" si="238"/>
        <v xml:space="preserve"> </v>
      </c>
      <c r="DN206" s="474"/>
      <c r="DO206" s="117"/>
      <c r="DP206" s="117"/>
      <c r="DQ206" s="117"/>
      <c r="DR206" s="117"/>
      <c r="DS206" s="117"/>
      <c r="DT206" s="254"/>
      <c r="DU206" s="476"/>
      <c r="DV206" s="224" t="str">
        <f t="shared" si="189"/>
        <v xml:space="preserve"> </v>
      </c>
      <c r="DW206" s="115"/>
      <c r="DX206" s="470"/>
      <c r="DY206" s="117"/>
      <c r="DZ206" s="704"/>
      <c r="EA206" s="224" t="str">
        <f t="shared" si="190"/>
        <v xml:space="preserve"> </v>
      </c>
      <c r="EB206" s="906"/>
      <c r="EC206" s="904"/>
      <c r="ED206" s="904"/>
      <c r="EE206" s="904"/>
      <c r="EF206" s="904"/>
      <c r="EG206" s="904"/>
      <c r="EH206" s="904"/>
      <c r="EI206" s="904"/>
      <c r="EJ206" s="904"/>
      <c r="EK206" s="905"/>
      <c r="EL206" s="80"/>
      <c r="EM206" s="224" t="str">
        <f t="shared" si="239"/>
        <v xml:space="preserve"> </v>
      </c>
      <c r="EN206" s="224" t="str">
        <f t="shared" si="240"/>
        <v xml:space="preserve"> </v>
      </c>
      <c r="EO206" s="115"/>
      <c r="EP206" s="1050"/>
      <c r="EQ206" s="253"/>
      <c r="ER206" s="117"/>
      <c r="ES206" s="1258">
        <f t="shared" si="241"/>
        <v>115</v>
      </c>
      <c r="ET206" s="224" t="str">
        <f t="shared" si="242"/>
        <v xml:space="preserve"> </v>
      </c>
      <c r="EU206" s="477" t="str">
        <f t="shared" si="243"/>
        <v/>
      </c>
      <c r="EV206" s="1334" t="str">
        <f t="shared" si="172"/>
        <v xml:space="preserve"> </v>
      </c>
      <c r="EW206" s="1332" t="str">
        <f t="shared" si="229"/>
        <v/>
      </c>
      <c r="EX206" s="1275" t="str">
        <f t="shared" si="211"/>
        <v/>
      </c>
      <c r="EY206" s="1275" t="str">
        <f t="shared" si="212"/>
        <v/>
      </c>
      <c r="EZ206" s="1275" t="str">
        <f t="shared" si="213"/>
        <v/>
      </c>
      <c r="FA206" s="1275" t="str">
        <f t="shared" si="214"/>
        <v/>
      </c>
      <c r="FB206" s="1275" t="str">
        <f t="shared" si="215"/>
        <v/>
      </c>
      <c r="FC206" s="1333" t="str">
        <f t="shared" si="216"/>
        <v/>
      </c>
      <c r="FE206" s="1234" t="str">
        <f t="shared" si="217"/>
        <v xml:space="preserve"> </v>
      </c>
      <c r="FF206" s="1234" t="str">
        <f t="shared" si="218"/>
        <v xml:space="preserve"> </v>
      </c>
      <c r="FG206" s="1234" t="str">
        <f t="shared" si="219"/>
        <v xml:space="preserve"> </v>
      </c>
      <c r="FH206" s="1234" t="str">
        <f t="shared" si="220"/>
        <v xml:space="preserve"> </v>
      </c>
      <c r="FI206" s="1234" t="str">
        <f t="shared" si="191"/>
        <v xml:space="preserve"> </v>
      </c>
      <c r="FJ206" s="1234" t="str">
        <f t="shared" si="221"/>
        <v xml:space="preserve"> </v>
      </c>
      <c r="FK206" s="1234">
        <f t="shared" si="192"/>
        <v>0</v>
      </c>
      <c r="FL206" s="1227"/>
      <c r="FM206" s="1234" t="str">
        <f t="shared" si="193"/>
        <v xml:space="preserve"> </v>
      </c>
      <c r="FN206" s="1234" t="str">
        <f t="shared" si="194"/>
        <v xml:space="preserve"> </v>
      </c>
      <c r="FO206" s="1234" t="str">
        <f t="shared" si="222"/>
        <v xml:space="preserve"> </v>
      </c>
      <c r="FP206" s="1234" t="str">
        <f t="shared" si="223"/>
        <v xml:space="preserve"> </v>
      </c>
      <c r="FQ206" s="1234" t="str">
        <f t="shared" si="195"/>
        <v xml:space="preserve"> </v>
      </c>
      <c r="FR206" s="1234" t="str">
        <f t="shared" si="224"/>
        <v xml:space="preserve"> </v>
      </c>
      <c r="FS206" s="1234">
        <f t="shared" si="230"/>
        <v>0</v>
      </c>
      <c r="FT206" s="1227"/>
      <c r="FU206" s="1234" t="str">
        <f t="shared" si="225"/>
        <v xml:space="preserve"> </v>
      </c>
      <c r="FV206" s="1234" t="str">
        <f t="shared" si="226"/>
        <v xml:space="preserve"> </v>
      </c>
      <c r="FW206" s="1234" t="str">
        <f t="shared" si="227"/>
        <v xml:space="preserve"> </v>
      </c>
      <c r="FX206" s="1234" t="str">
        <f t="shared" si="196"/>
        <v xml:space="preserve"> </v>
      </c>
      <c r="FY206" s="1234" t="str">
        <f t="shared" si="197"/>
        <v xml:space="preserve"> </v>
      </c>
      <c r="FZ206" s="1234" t="str">
        <f t="shared" si="228"/>
        <v xml:space="preserve"> </v>
      </c>
      <c r="GA206" s="1234">
        <f t="shared" si="198"/>
        <v>0</v>
      </c>
      <c r="GB206" s="1227"/>
      <c r="GC206" s="1234" t="str">
        <f t="shared" si="199"/>
        <v xml:space="preserve"> </v>
      </c>
      <c r="GD206" s="1234" t="str">
        <f t="shared" si="200"/>
        <v xml:space="preserve"> </v>
      </c>
      <c r="GE206" s="1234" t="str">
        <f t="shared" si="201"/>
        <v xml:space="preserve"> </v>
      </c>
      <c r="GF206" s="1234" t="str">
        <f t="shared" si="202"/>
        <v xml:space="preserve"> </v>
      </c>
      <c r="GG206" s="1234" t="str">
        <f t="shared" si="203"/>
        <v xml:space="preserve"> </v>
      </c>
      <c r="GH206" s="1234" t="str">
        <f t="shared" si="204"/>
        <v xml:space="preserve"> </v>
      </c>
      <c r="GI206" s="1234" t="str">
        <f t="shared" si="205"/>
        <v xml:space="preserve"> </v>
      </c>
      <c r="GJ206" s="1234" t="str">
        <f t="shared" si="206"/>
        <v xml:space="preserve"> </v>
      </c>
      <c r="GK206" s="1234" t="str">
        <f t="shared" si="207"/>
        <v xml:space="preserve"> </v>
      </c>
      <c r="GL206" s="1234" t="str">
        <f t="shared" si="208"/>
        <v xml:space="preserve"> </v>
      </c>
      <c r="GM206" s="1234" t="str">
        <f t="shared" si="209"/>
        <v xml:space="preserve"> </v>
      </c>
      <c r="GN206" s="1234">
        <f t="shared" si="210"/>
        <v>0</v>
      </c>
    </row>
    <row r="207" spans="1:196" s="100" customFormat="1" ht="27" customHeight="1" thickTop="1" thickBot="1">
      <c r="A207" s="1208">
        <f>【A票】【D票】!$D$10</f>
        <v>0</v>
      </c>
      <c r="B207" s="1212">
        <f>【A票】【D票】!$H$10</f>
        <v>0</v>
      </c>
      <c r="C207" s="1213" t="str">
        <f>【A票】【D票】!$K$10</f>
        <v xml:space="preserve"> </v>
      </c>
      <c r="D207" s="1214">
        <f t="shared" si="173"/>
        <v>116</v>
      </c>
      <c r="E207" s="914"/>
      <c r="F207" s="467"/>
      <c r="G207" s="469"/>
      <c r="H207" s="224" t="str">
        <f t="shared" si="231"/>
        <v xml:space="preserve"> </v>
      </c>
      <c r="I207" s="704"/>
      <c r="J207" s="117"/>
      <c r="K207" s="117"/>
      <c r="L207" s="117"/>
      <c r="M207" s="117"/>
      <c r="N207" s="117"/>
      <c r="O207" s="117"/>
      <c r="P207" s="117"/>
      <c r="Q207" s="117"/>
      <c r="R207" s="117"/>
      <c r="S207" s="117"/>
      <c r="T207" s="254"/>
      <c r="U207" s="646"/>
      <c r="V207" s="646"/>
      <c r="W207" s="114"/>
      <c r="X207" s="254"/>
      <c r="Y207" s="224" t="str">
        <f t="shared" si="232"/>
        <v xml:space="preserve"> </v>
      </c>
      <c r="Z207" s="579"/>
      <c r="AA207" s="704"/>
      <c r="AB207" s="119"/>
      <c r="AC207" s="224" t="str">
        <f t="shared" si="184"/>
        <v xml:space="preserve"> </v>
      </c>
      <c r="AD207" s="115"/>
      <c r="AE207" s="253"/>
      <c r="AF207" s="704"/>
      <c r="AG207" s="727"/>
      <c r="AH207" s="727"/>
      <c r="AI207" s="727"/>
      <c r="AJ207" s="727"/>
      <c r="AK207" s="591"/>
      <c r="AL207" s="727"/>
      <c r="AM207" s="727"/>
      <c r="AN207" s="727"/>
      <c r="AO207" s="727"/>
      <c r="AP207" s="727"/>
      <c r="AQ207" s="727"/>
      <c r="AR207" s="727"/>
      <c r="AS207" s="727"/>
      <c r="AT207" s="727"/>
      <c r="AU207" s="727"/>
      <c r="AV207" s="727"/>
      <c r="AW207" s="727"/>
      <c r="AX207" s="727"/>
      <c r="AY207" s="727"/>
      <c r="AZ207" s="727"/>
      <c r="BA207" s="727"/>
      <c r="BB207" s="727"/>
      <c r="BC207" s="821"/>
      <c r="BD207" s="727"/>
      <c r="BE207" s="727"/>
      <c r="BF207" s="727"/>
      <c r="BG207" s="727"/>
      <c r="BH207" s="727"/>
      <c r="BI207" s="727"/>
      <c r="BJ207" s="727"/>
      <c r="BK207" s="727"/>
      <c r="BL207" s="821"/>
      <c r="BM207" s="727"/>
      <c r="BN207" s="727"/>
      <c r="BO207" s="727"/>
      <c r="BP207" s="727"/>
      <c r="BQ207" s="727"/>
      <c r="BR207" s="821"/>
      <c r="BS207" s="727"/>
      <c r="BT207" s="727"/>
      <c r="BU207" s="727"/>
      <c r="BV207" s="591"/>
      <c r="BW207" s="224" t="str">
        <f t="shared" si="244"/>
        <v xml:space="preserve"> </v>
      </c>
      <c r="BX207" s="471">
        <f t="shared" si="233"/>
        <v>116</v>
      </c>
      <c r="BY207" s="117"/>
      <c r="BZ207" s="117"/>
      <c r="CA207" s="117"/>
      <c r="CB207" s="117"/>
      <c r="CC207" s="117"/>
      <c r="CD207" s="461"/>
      <c r="CE207" s="236"/>
      <c r="CF207" s="224" t="str">
        <f t="shared" si="234"/>
        <v xml:space="preserve"> </v>
      </c>
      <c r="CG207" s="116"/>
      <c r="CH207" s="117"/>
      <c r="CI207" s="117"/>
      <c r="CJ207" s="117"/>
      <c r="CK207" s="472"/>
      <c r="CL207" s="472"/>
      <c r="CM207" s="472"/>
      <c r="CN207" s="472"/>
      <c r="CO207" s="117"/>
      <c r="CP207" s="253"/>
      <c r="CQ207" s="120"/>
      <c r="CR207" s="224" t="str" cm="1">
        <f t="array" ref="CR207">IF(AND(SUM(COUNTIF(CG207:CM207,{"*不明*","*その他*"})+COUNTIF(CO207:CP207,{"*不明*","*その他*"}))&gt;0,CQ207=""),"その他・不明の場合,10)具体的内容、理由を記入",IF(OR(AND(CI207=CI$65,COUNTA(CJ207:CM207)&lt;4),AND(OR(CI207=CI$63,CI207=CI$64,CI207=CI$66,CI207=CI$67,CI207=CI$68,CI207=""),COUNTA(CJ207:CM207)&gt;0)),"3)介護保険認定済→要介護度、認知症自立度、寝たきり度、介護保険サービス記入",IF(OR(AND(OR(CM207=CM$63,CM207=CM$64),CN207=""),AND(OR(CM207=CM$65,CM207=CM$66),CN207&lt;&gt;"")),"7)介護保険サービス受けている/過去受けていた→具体的内容記入"," ")))</f>
        <v xml:space="preserve"> </v>
      </c>
      <c r="CS207" s="224" t="str">
        <f t="shared" si="235"/>
        <v xml:space="preserve"> </v>
      </c>
      <c r="CT207" s="116"/>
      <c r="CU207" s="253"/>
      <c r="CV207" s="117"/>
      <c r="CW207" s="117"/>
      <c r="CX207" s="253"/>
      <c r="CY207" s="117"/>
      <c r="CZ207" s="117"/>
      <c r="DA207" s="253"/>
      <c r="DB207" s="117"/>
      <c r="DC207" s="224" t="str">
        <f t="shared" si="236"/>
        <v xml:space="preserve"> </v>
      </c>
      <c r="DD207" s="224" t="str">
        <f t="shared" si="237"/>
        <v xml:space="preserve"> </v>
      </c>
      <c r="DE207" s="224" t="str">
        <f t="shared" si="187"/>
        <v xml:space="preserve"> </v>
      </c>
      <c r="DF207" s="121"/>
      <c r="DG207" s="114"/>
      <c r="DH207" s="704"/>
      <c r="DI207" s="119"/>
      <c r="DJ207" s="187"/>
      <c r="DK207" s="254"/>
      <c r="DL207" s="224" t="str">
        <f t="shared" si="188"/>
        <v xml:space="preserve"> </v>
      </c>
      <c r="DM207" s="224" t="str">
        <f t="shared" si="238"/>
        <v xml:space="preserve"> </v>
      </c>
      <c r="DN207" s="474"/>
      <c r="DO207" s="117"/>
      <c r="DP207" s="117"/>
      <c r="DQ207" s="117"/>
      <c r="DR207" s="117"/>
      <c r="DS207" s="117"/>
      <c r="DT207" s="254"/>
      <c r="DU207" s="476"/>
      <c r="DV207" s="224" t="str">
        <f t="shared" si="189"/>
        <v xml:space="preserve"> </v>
      </c>
      <c r="DW207" s="115"/>
      <c r="DX207" s="470"/>
      <c r="DY207" s="117"/>
      <c r="DZ207" s="704"/>
      <c r="EA207" s="224" t="str">
        <f t="shared" si="190"/>
        <v xml:space="preserve"> </v>
      </c>
      <c r="EB207" s="906"/>
      <c r="EC207" s="904"/>
      <c r="ED207" s="904"/>
      <c r="EE207" s="904"/>
      <c r="EF207" s="904"/>
      <c r="EG207" s="904"/>
      <c r="EH207" s="904"/>
      <c r="EI207" s="904"/>
      <c r="EJ207" s="904"/>
      <c r="EK207" s="905"/>
      <c r="EL207" s="80"/>
      <c r="EM207" s="224" t="str">
        <f t="shared" si="239"/>
        <v xml:space="preserve"> </v>
      </c>
      <c r="EN207" s="224" t="str">
        <f t="shared" si="240"/>
        <v xml:space="preserve"> </v>
      </c>
      <c r="EO207" s="115"/>
      <c r="EP207" s="1050"/>
      <c r="EQ207" s="253"/>
      <c r="ER207" s="117"/>
      <c r="ES207" s="1258">
        <f t="shared" si="241"/>
        <v>116</v>
      </c>
      <c r="ET207" s="224" t="str">
        <f t="shared" si="242"/>
        <v xml:space="preserve"> </v>
      </c>
      <c r="EU207" s="477" t="str">
        <f t="shared" si="243"/>
        <v/>
      </c>
      <c r="EV207" s="1334" t="str">
        <f t="shared" si="172"/>
        <v xml:space="preserve"> </v>
      </c>
      <c r="EW207" s="1332" t="str">
        <f t="shared" si="229"/>
        <v/>
      </c>
      <c r="EX207" s="1275" t="str">
        <f t="shared" si="211"/>
        <v/>
      </c>
      <c r="EY207" s="1275" t="str">
        <f t="shared" si="212"/>
        <v/>
      </c>
      <c r="EZ207" s="1275" t="str">
        <f t="shared" si="213"/>
        <v/>
      </c>
      <c r="FA207" s="1275" t="str">
        <f t="shared" si="214"/>
        <v/>
      </c>
      <c r="FB207" s="1275" t="str">
        <f t="shared" si="215"/>
        <v/>
      </c>
      <c r="FC207" s="1333" t="str">
        <f t="shared" si="216"/>
        <v/>
      </c>
      <c r="FE207" s="1234" t="str">
        <f t="shared" si="217"/>
        <v xml:space="preserve"> </v>
      </c>
      <c r="FF207" s="1234" t="str">
        <f t="shared" si="218"/>
        <v xml:space="preserve"> </v>
      </c>
      <c r="FG207" s="1234" t="str">
        <f t="shared" si="219"/>
        <v xml:space="preserve"> </v>
      </c>
      <c r="FH207" s="1234" t="str">
        <f t="shared" si="220"/>
        <v xml:space="preserve"> </v>
      </c>
      <c r="FI207" s="1234" t="str">
        <f t="shared" si="191"/>
        <v xml:space="preserve"> </v>
      </c>
      <c r="FJ207" s="1234" t="str">
        <f t="shared" si="221"/>
        <v xml:space="preserve"> </v>
      </c>
      <c r="FK207" s="1234">
        <f t="shared" si="192"/>
        <v>0</v>
      </c>
      <c r="FL207" s="1227"/>
      <c r="FM207" s="1234" t="str">
        <f t="shared" si="193"/>
        <v xml:space="preserve"> </v>
      </c>
      <c r="FN207" s="1234" t="str">
        <f t="shared" si="194"/>
        <v xml:space="preserve"> </v>
      </c>
      <c r="FO207" s="1234" t="str">
        <f t="shared" si="222"/>
        <v xml:space="preserve"> </v>
      </c>
      <c r="FP207" s="1234" t="str">
        <f t="shared" si="223"/>
        <v xml:space="preserve"> </v>
      </c>
      <c r="FQ207" s="1234" t="str">
        <f t="shared" si="195"/>
        <v xml:space="preserve"> </v>
      </c>
      <c r="FR207" s="1234" t="str">
        <f t="shared" si="224"/>
        <v xml:space="preserve"> </v>
      </c>
      <c r="FS207" s="1234">
        <f t="shared" si="230"/>
        <v>0</v>
      </c>
      <c r="FT207" s="1227"/>
      <c r="FU207" s="1234" t="str">
        <f t="shared" si="225"/>
        <v xml:space="preserve"> </v>
      </c>
      <c r="FV207" s="1234" t="str">
        <f t="shared" si="226"/>
        <v xml:space="preserve"> </v>
      </c>
      <c r="FW207" s="1234" t="str">
        <f t="shared" si="227"/>
        <v xml:space="preserve"> </v>
      </c>
      <c r="FX207" s="1234" t="str">
        <f t="shared" si="196"/>
        <v xml:space="preserve"> </v>
      </c>
      <c r="FY207" s="1234" t="str">
        <f t="shared" si="197"/>
        <v xml:space="preserve"> </v>
      </c>
      <c r="FZ207" s="1234" t="str">
        <f t="shared" si="228"/>
        <v xml:space="preserve"> </v>
      </c>
      <c r="GA207" s="1234">
        <f t="shared" si="198"/>
        <v>0</v>
      </c>
      <c r="GB207" s="1227"/>
      <c r="GC207" s="1234" t="str">
        <f t="shared" si="199"/>
        <v xml:space="preserve"> </v>
      </c>
      <c r="GD207" s="1234" t="str">
        <f t="shared" si="200"/>
        <v xml:space="preserve"> </v>
      </c>
      <c r="GE207" s="1234" t="str">
        <f t="shared" si="201"/>
        <v xml:space="preserve"> </v>
      </c>
      <c r="GF207" s="1234" t="str">
        <f t="shared" si="202"/>
        <v xml:space="preserve"> </v>
      </c>
      <c r="GG207" s="1234" t="str">
        <f t="shared" si="203"/>
        <v xml:space="preserve"> </v>
      </c>
      <c r="GH207" s="1234" t="str">
        <f t="shared" si="204"/>
        <v xml:space="preserve"> </v>
      </c>
      <c r="GI207" s="1234" t="str">
        <f t="shared" si="205"/>
        <v xml:space="preserve"> </v>
      </c>
      <c r="GJ207" s="1234" t="str">
        <f t="shared" si="206"/>
        <v xml:space="preserve"> </v>
      </c>
      <c r="GK207" s="1234" t="str">
        <f t="shared" si="207"/>
        <v xml:space="preserve"> </v>
      </c>
      <c r="GL207" s="1234" t="str">
        <f t="shared" si="208"/>
        <v xml:space="preserve"> </v>
      </c>
      <c r="GM207" s="1234" t="str">
        <f t="shared" si="209"/>
        <v xml:space="preserve"> </v>
      </c>
      <c r="GN207" s="1234">
        <f t="shared" si="210"/>
        <v>0</v>
      </c>
    </row>
    <row r="208" spans="1:196" s="100" customFormat="1" ht="27" customHeight="1" thickTop="1" thickBot="1">
      <c r="A208" s="1208">
        <f>【A票】【D票】!$D$10</f>
        <v>0</v>
      </c>
      <c r="B208" s="1212">
        <f>【A票】【D票】!$H$10</f>
        <v>0</v>
      </c>
      <c r="C208" s="1213" t="str">
        <f>【A票】【D票】!$K$10</f>
        <v xml:space="preserve"> </v>
      </c>
      <c r="D208" s="1214">
        <f t="shared" si="173"/>
        <v>117</v>
      </c>
      <c r="E208" s="914"/>
      <c r="F208" s="467"/>
      <c r="G208" s="469"/>
      <c r="H208" s="224" t="str">
        <f t="shared" si="231"/>
        <v xml:space="preserve"> </v>
      </c>
      <c r="I208" s="704"/>
      <c r="J208" s="117"/>
      <c r="K208" s="117"/>
      <c r="L208" s="117"/>
      <c r="M208" s="117"/>
      <c r="N208" s="117"/>
      <c r="O208" s="117"/>
      <c r="P208" s="117"/>
      <c r="Q208" s="117"/>
      <c r="R208" s="117"/>
      <c r="S208" s="117"/>
      <c r="T208" s="254"/>
      <c r="U208" s="646"/>
      <c r="V208" s="646"/>
      <c r="W208" s="114"/>
      <c r="X208" s="254"/>
      <c r="Y208" s="224" t="str">
        <f t="shared" si="232"/>
        <v xml:space="preserve"> </v>
      </c>
      <c r="Z208" s="579"/>
      <c r="AA208" s="704"/>
      <c r="AB208" s="119"/>
      <c r="AC208" s="224" t="str">
        <f t="shared" si="184"/>
        <v xml:space="preserve"> </v>
      </c>
      <c r="AD208" s="115"/>
      <c r="AE208" s="253"/>
      <c r="AF208" s="704"/>
      <c r="AG208" s="727"/>
      <c r="AH208" s="727"/>
      <c r="AI208" s="727"/>
      <c r="AJ208" s="727"/>
      <c r="AK208" s="591"/>
      <c r="AL208" s="727"/>
      <c r="AM208" s="727"/>
      <c r="AN208" s="727"/>
      <c r="AO208" s="727"/>
      <c r="AP208" s="727"/>
      <c r="AQ208" s="727"/>
      <c r="AR208" s="727"/>
      <c r="AS208" s="727"/>
      <c r="AT208" s="727"/>
      <c r="AU208" s="727"/>
      <c r="AV208" s="727"/>
      <c r="AW208" s="727"/>
      <c r="AX208" s="727"/>
      <c r="AY208" s="727"/>
      <c r="AZ208" s="727"/>
      <c r="BA208" s="727"/>
      <c r="BB208" s="727"/>
      <c r="BC208" s="821"/>
      <c r="BD208" s="727"/>
      <c r="BE208" s="727"/>
      <c r="BF208" s="727"/>
      <c r="BG208" s="727"/>
      <c r="BH208" s="727"/>
      <c r="BI208" s="727"/>
      <c r="BJ208" s="727"/>
      <c r="BK208" s="727"/>
      <c r="BL208" s="821"/>
      <c r="BM208" s="727"/>
      <c r="BN208" s="727"/>
      <c r="BO208" s="727"/>
      <c r="BP208" s="727"/>
      <c r="BQ208" s="727"/>
      <c r="BR208" s="821"/>
      <c r="BS208" s="727"/>
      <c r="BT208" s="727"/>
      <c r="BU208" s="727"/>
      <c r="BV208" s="591"/>
      <c r="BW208" s="224" t="str">
        <f t="shared" si="244"/>
        <v xml:space="preserve"> </v>
      </c>
      <c r="BX208" s="471">
        <f t="shared" si="233"/>
        <v>117</v>
      </c>
      <c r="BY208" s="117"/>
      <c r="BZ208" s="117"/>
      <c r="CA208" s="117"/>
      <c r="CB208" s="117"/>
      <c r="CC208" s="117"/>
      <c r="CD208" s="461"/>
      <c r="CE208" s="236"/>
      <c r="CF208" s="224" t="str">
        <f t="shared" si="234"/>
        <v xml:space="preserve"> </v>
      </c>
      <c r="CG208" s="116"/>
      <c r="CH208" s="117"/>
      <c r="CI208" s="117"/>
      <c r="CJ208" s="117"/>
      <c r="CK208" s="472"/>
      <c r="CL208" s="472"/>
      <c r="CM208" s="472"/>
      <c r="CN208" s="472"/>
      <c r="CO208" s="117"/>
      <c r="CP208" s="253"/>
      <c r="CQ208" s="120"/>
      <c r="CR208" s="224" t="str" cm="1">
        <f t="array" ref="CR208">IF(AND(SUM(COUNTIF(CG208:CM208,{"*不明*","*その他*"})+COUNTIF(CO208:CP208,{"*不明*","*その他*"}))&gt;0,CQ208=""),"その他・不明の場合,10)具体的内容、理由を記入",IF(OR(AND(CI208=CI$65,COUNTA(CJ208:CM208)&lt;4),AND(OR(CI208=CI$63,CI208=CI$64,CI208=CI$66,CI208=CI$67,CI208=CI$68,CI208=""),COUNTA(CJ208:CM208)&gt;0)),"3)介護保険認定済→要介護度、認知症自立度、寝たきり度、介護保険サービス記入",IF(OR(AND(OR(CM208=CM$63,CM208=CM$64),CN208=""),AND(OR(CM208=CM$65,CM208=CM$66),CN208&lt;&gt;"")),"7)介護保険サービス受けている/過去受けていた→具体的内容記入"," ")))</f>
        <v xml:space="preserve"> </v>
      </c>
      <c r="CS208" s="224" t="str">
        <f t="shared" si="235"/>
        <v xml:space="preserve"> </v>
      </c>
      <c r="CT208" s="116"/>
      <c r="CU208" s="253"/>
      <c r="CV208" s="117"/>
      <c r="CW208" s="117"/>
      <c r="CX208" s="253"/>
      <c r="CY208" s="117"/>
      <c r="CZ208" s="117"/>
      <c r="DA208" s="253"/>
      <c r="DB208" s="117"/>
      <c r="DC208" s="224" t="str">
        <f t="shared" si="236"/>
        <v xml:space="preserve"> </v>
      </c>
      <c r="DD208" s="224" t="str">
        <f t="shared" si="237"/>
        <v xml:space="preserve"> </v>
      </c>
      <c r="DE208" s="224" t="str">
        <f t="shared" si="187"/>
        <v xml:space="preserve"> </v>
      </c>
      <c r="DF208" s="121"/>
      <c r="DG208" s="114"/>
      <c r="DH208" s="704"/>
      <c r="DI208" s="119"/>
      <c r="DJ208" s="187"/>
      <c r="DK208" s="254"/>
      <c r="DL208" s="224" t="str">
        <f t="shared" si="188"/>
        <v xml:space="preserve"> </v>
      </c>
      <c r="DM208" s="224" t="str">
        <f t="shared" si="238"/>
        <v xml:space="preserve"> </v>
      </c>
      <c r="DN208" s="474"/>
      <c r="DO208" s="117"/>
      <c r="DP208" s="117"/>
      <c r="DQ208" s="117"/>
      <c r="DR208" s="117"/>
      <c r="DS208" s="117"/>
      <c r="DT208" s="254"/>
      <c r="DU208" s="476"/>
      <c r="DV208" s="224" t="str">
        <f t="shared" si="189"/>
        <v xml:space="preserve"> </v>
      </c>
      <c r="DW208" s="115"/>
      <c r="DX208" s="470"/>
      <c r="DY208" s="117"/>
      <c r="DZ208" s="704"/>
      <c r="EA208" s="224" t="str">
        <f t="shared" si="190"/>
        <v xml:space="preserve"> </v>
      </c>
      <c r="EB208" s="906"/>
      <c r="EC208" s="904"/>
      <c r="ED208" s="904"/>
      <c r="EE208" s="904"/>
      <c r="EF208" s="904"/>
      <c r="EG208" s="904"/>
      <c r="EH208" s="904"/>
      <c r="EI208" s="904"/>
      <c r="EJ208" s="904"/>
      <c r="EK208" s="905"/>
      <c r="EL208" s="80"/>
      <c r="EM208" s="224" t="str">
        <f t="shared" si="239"/>
        <v xml:space="preserve"> </v>
      </c>
      <c r="EN208" s="224" t="str">
        <f t="shared" si="240"/>
        <v xml:space="preserve"> </v>
      </c>
      <c r="EO208" s="115"/>
      <c r="EP208" s="1050"/>
      <c r="EQ208" s="253"/>
      <c r="ER208" s="117"/>
      <c r="ES208" s="1258">
        <f t="shared" si="241"/>
        <v>117</v>
      </c>
      <c r="ET208" s="224" t="str">
        <f t="shared" si="242"/>
        <v xml:space="preserve"> </v>
      </c>
      <c r="EU208" s="477" t="str">
        <f t="shared" si="243"/>
        <v/>
      </c>
      <c r="EV208" s="1334" t="str">
        <f t="shared" si="172"/>
        <v xml:space="preserve"> </v>
      </c>
      <c r="EW208" s="1332" t="str">
        <f t="shared" si="229"/>
        <v/>
      </c>
      <c r="EX208" s="1275" t="str">
        <f t="shared" si="211"/>
        <v/>
      </c>
      <c r="EY208" s="1275" t="str">
        <f t="shared" si="212"/>
        <v/>
      </c>
      <c r="EZ208" s="1275" t="str">
        <f t="shared" si="213"/>
        <v/>
      </c>
      <c r="FA208" s="1275" t="str">
        <f t="shared" si="214"/>
        <v/>
      </c>
      <c r="FB208" s="1275" t="str">
        <f t="shared" si="215"/>
        <v/>
      </c>
      <c r="FC208" s="1333" t="str">
        <f t="shared" si="216"/>
        <v/>
      </c>
      <c r="FE208" s="1234" t="str">
        <f t="shared" si="217"/>
        <v xml:space="preserve"> </v>
      </c>
      <c r="FF208" s="1234" t="str">
        <f t="shared" si="218"/>
        <v xml:space="preserve"> </v>
      </c>
      <c r="FG208" s="1234" t="str">
        <f t="shared" si="219"/>
        <v xml:space="preserve"> </v>
      </c>
      <c r="FH208" s="1234" t="str">
        <f t="shared" si="220"/>
        <v xml:space="preserve"> </v>
      </c>
      <c r="FI208" s="1234" t="str">
        <f t="shared" si="191"/>
        <v xml:space="preserve"> </v>
      </c>
      <c r="FJ208" s="1234" t="str">
        <f t="shared" si="221"/>
        <v xml:space="preserve"> </v>
      </c>
      <c r="FK208" s="1234">
        <f t="shared" si="192"/>
        <v>0</v>
      </c>
      <c r="FL208" s="1227"/>
      <c r="FM208" s="1234" t="str">
        <f t="shared" si="193"/>
        <v xml:space="preserve"> </v>
      </c>
      <c r="FN208" s="1234" t="str">
        <f t="shared" si="194"/>
        <v xml:space="preserve"> </v>
      </c>
      <c r="FO208" s="1234" t="str">
        <f t="shared" si="222"/>
        <v xml:space="preserve"> </v>
      </c>
      <c r="FP208" s="1234" t="str">
        <f t="shared" si="223"/>
        <v xml:space="preserve"> </v>
      </c>
      <c r="FQ208" s="1234" t="str">
        <f t="shared" si="195"/>
        <v xml:space="preserve"> </v>
      </c>
      <c r="FR208" s="1234" t="str">
        <f t="shared" si="224"/>
        <v xml:space="preserve"> </v>
      </c>
      <c r="FS208" s="1234">
        <f t="shared" si="230"/>
        <v>0</v>
      </c>
      <c r="FT208" s="1227"/>
      <c r="FU208" s="1234" t="str">
        <f t="shared" si="225"/>
        <v xml:space="preserve"> </v>
      </c>
      <c r="FV208" s="1234" t="str">
        <f t="shared" si="226"/>
        <v xml:space="preserve"> </v>
      </c>
      <c r="FW208" s="1234" t="str">
        <f t="shared" si="227"/>
        <v xml:space="preserve"> </v>
      </c>
      <c r="FX208" s="1234" t="str">
        <f t="shared" si="196"/>
        <v xml:space="preserve"> </v>
      </c>
      <c r="FY208" s="1234" t="str">
        <f t="shared" si="197"/>
        <v xml:space="preserve"> </v>
      </c>
      <c r="FZ208" s="1234" t="str">
        <f t="shared" si="228"/>
        <v xml:space="preserve"> </v>
      </c>
      <c r="GA208" s="1234">
        <f t="shared" si="198"/>
        <v>0</v>
      </c>
      <c r="GB208" s="1227"/>
      <c r="GC208" s="1234" t="str">
        <f t="shared" si="199"/>
        <v xml:space="preserve"> </v>
      </c>
      <c r="GD208" s="1234" t="str">
        <f t="shared" si="200"/>
        <v xml:space="preserve"> </v>
      </c>
      <c r="GE208" s="1234" t="str">
        <f t="shared" si="201"/>
        <v xml:space="preserve"> </v>
      </c>
      <c r="GF208" s="1234" t="str">
        <f t="shared" si="202"/>
        <v xml:space="preserve"> </v>
      </c>
      <c r="GG208" s="1234" t="str">
        <f t="shared" si="203"/>
        <v xml:space="preserve"> </v>
      </c>
      <c r="GH208" s="1234" t="str">
        <f t="shared" si="204"/>
        <v xml:space="preserve"> </v>
      </c>
      <c r="GI208" s="1234" t="str">
        <f t="shared" si="205"/>
        <v xml:space="preserve"> </v>
      </c>
      <c r="GJ208" s="1234" t="str">
        <f t="shared" si="206"/>
        <v xml:space="preserve"> </v>
      </c>
      <c r="GK208" s="1234" t="str">
        <f t="shared" si="207"/>
        <v xml:space="preserve"> </v>
      </c>
      <c r="GL208" s="1234" t="str">
        <f t="shared" si="208"/>
        <v xml:space="preserve"> </v>
      </c>
      <c r="GM208" s="1234" t="str">
        <f t="shared" si="209"/>
        <v xml:space="preserve"> </v>
      </c>
      <c r="GN208" s="1234">
        <f t="shared" si="210"/>
        <v>0</v>
      </c>
    </row>
    <row r="209" spans="1:196" s="100" customFormat="1" ht="27" customHeight="1" thickTop="1" thickBot="1">
      <c r="A209" s="1208">
        <f>【A票】【D票】!$D$10</f>
        <v>0</v>
      </c>
      <c r="B209" s="1212">
        <f>【A票】【D票】!$H$10</f>
        <v>0</v>
      </c>
      <c r="C209" s="1213" t="str">
        <f>【A票】【D票】!$K$10</f>
        <v xml:space="preserve"> </v>
      </c>
      <c r="D209" s="1214">
        <f t="shared" si="173"/>
        <v>118</v>
      </c>
      <c r="E209" s="914"/>
      <c r="F209" s="467"/>
      <c r="G209" s="469"/>
      <c r="H209" s="224" t="str">
        <f t="shared" si="231"/>
        <v xml:space="preserve"> </v>
      </c>
      <c r="I209" s="704"/>
      <c r="J209" s="117"/>
      <c r="K209" s="117"/>
      <c r="L209" s="117"/>
      <c r="M209" s="117"/>
      <c r="N209" s="117"/>
      <c r="O209" s="117"/>
      <c r="P209" s="117"/>
      <c r="Q209" s="117"/>
      <c r="R209" s="117"/>
      <c r="S209" s="117"/>
      <c r="T209" s="254"/>
      <c r="U209" s="646"/>
      <c r="V209" s="646"/>
      <c r="W209" s="114"/>
      <c r="X209" s="254"/>
      <c r="Y209" s="224" t="str">
        <f t="shared" si="232"/>
        <v xml:space="preserve"> </v>
      </c>
      <c r="Z209" s="579"/>
      <c r="AA209" s="704"/>
      <c r="AB209" s="119"/>
      <c r="AC209" s="224" t="str">
        <f t="shared" si="184"/>
        <v xml:space="preserve"> </v>
      </c>
      <c r="AD209" s="115"/>
      <c r="AE209" s="253"/>
      <c r="AF209" s="704"/>
      <c r="AG209" s="727"/>
      <c r="AH209" s="727"/>
      <c r="AI209" s="727"/>
      <c r="AJ209" s="727"/>
      <c r="AK209" s="591"/>
      <c r="AL209" s="727"/>
      <c r="AM209" s="727"/>
      <c r="AN209" s="727"/>
      <c r="AO209" s="727"/>
      <c r="AP209" s="727"/>
      <c r="AQ209" s="727"/>
      <c r="AR209" s="727"/>
      <c r="AS209" s="727"/>
      <c r="AT209" s="727"/>
      <c r="AU209" s="727"/>
      <c r="AV209" s="727"/>
      <c r="AW209" s="727"/>
      <c r="AX209" s="727"/>
      <c r="AY209" s="727"/>
      <c r="AZ209" s="727"/>
      <c r="BA209" s="727"/>
      <c r="BB209" s="727"/>
      <c r="BC209" s="821"/>
      <c r="BD209" s="727"/>
      <c r="BE209" s="727"/>
      <c r="BF209" s="727"/>
      <c r="BG209" s="727"/>
      <c r="BH209" s="727"/>
      <c r="BI209" s="727"/>
      <c r="BJ209" s="727"/>
      <c r="BK209" s="727"/>
      <c r="BL209" s="821"/>
      <c r="BM209" s="727"/>
      <c r="BN209" s="727"/>
      <c r="BO209" s="727"/>
      <c r="BP209" s="727"/>
      <c r="BQ209" s="727"/>
      <c r="BR209" s="821"/>
      <c r="BS209" s="727"/>
      <c r="BT209" s="727"/>
      <c r="BU209" s="727"/>
      <c r="BV209" s="591"/>
      <c r="BW209" s="224" t="str">
        <f t="shared" si="244"/>
        <v xml:space="preserve"> </v>
      </c>
      <c r="BX209" s="471">
        <f t="shared" si="233"/>
        <v>118</v>
      </c>
      <c r="BY209" s="117"/>
      <c r="BZ209" s="117"/>
      <c r="CA209" s="117"/>
      <c r="CB209" s="117"/>
      <c r="CC209" s="117"/>
      <c r="CD209" s="461"/>
      <c r="CE209" s="236"/>
      <c r="CF209" s="224" t="str">
        <f t="shared" si="234"/>
        <v xml:space="preserve"> </v>
      </c>
      <c r="CG209" s="116"/>
      <c r="CH209" s="117"/>
      <c r="CI209" s="117"/>
      <c r="CJ209" s="117"/>
      <c r="CK209" s="472"/>
      <c r="CL209" s="472"/>
      <c r="CM209" s="472"/>
      <c r="CN209" s="472"/>
      <c r="CO209" s="117"/>
      <c r="CP209" s="253"/>
      <c r="CQ209" s="120"/>
      <c r="CR209" s="224" t="str" cm="1">
        <f t="array" ref="CR209">IF(AND(SUM(COUNTIF(CG209:CM209,{"*不明*","*その他*"})+COUNTIF(CO209:CP209,{"*不明*","*その他*"}))&gt;0,CQ209=""),"その他・不明の場合,10)具体的内容、理由を記入",IF(OR(AND(CI209=CI$65,COUNTA(CJ209:CM209)&lt;4),AND(OR(CI209=CI$63,CI209=CI$64,CI209=CI$66,CI209=CI$67,CI209=CI$68,CI209=""),COUNTA(CJ209:CM209)&gt;0)),"3)介護保険認定済→要介護度、認知症自立度、寝たきり度、介護保険サービス記入",IF(OR(AND(OR(CM209=CM$63,CM209=CM$64),CN209=""),AND(OR(CM209=CM$65,CM209=CM$66),CN209&lt;&gt;"")),"7)介護保険サービス受けている/過去受けていた→具体的内容記入"," ")))</f>
        <v xml:space="preserve"> </v>
      </c>
      <c r="CS209" s="224" t="str">
        <f t="shared" si="235"/>
        <v xml:space="preserve"> </v>
      </c>
      <c r="CT209" s="116"/>
      <c r="CU209" s="253"/>
      <c r="CV209" s="117"/>
      <c r="CW209" s="117"/>
      <c r="CX209" s="253"/>
      <c r="CY209" s="117"/>
      <c r="CZ209" s="117"/>
      <c r="DA209" s="253"/>
      <c r="DB209" s="117"/>
      <c r="DC209" s="224" t="str">
        <f t="shared" si="236"/>
        <v xml:space="preserve"> </v>
      </c>
      <c r="DD209" s="224" t="str">
        <f t="shared" si="237"/>
        <v xml:space="preserve"> </v>
      </c>
      <c r="DE209" s="224" t="str">
        <f t="shared" si="187"/>
        <v xml:space="preserve"> </v>
      </c>
      <c r="DF209" s="121"/>
      <c r="DG209" s="114"/>
      <c r="DH209" s="704"/>
      <c r="DI209" s="119"/>
      <c r="DJ209" s="187"/>
      <c r="DK209" s="254"/>
      <c r="DL209" s="224" t="str">
        <f t="shared" si="188"/>
        <v xml:space="preserve"> </v>
      </c>
      <c r="DM209" s="224" t="str">
        <f t="shared" si="238"/>
        <v xml:space="preserve"> </v>
      </c>
      <c r="DN209" s="474"/>
      <c r="DO209" s="117"/>
      <c r="DP209" s="117"/>
      <c r="DQ209" s="117"/>
      <c r="DR209" s="117"/>
      <c r="DS209" s="117"/>
      <c r="DT209" s="254"/>
      <c r="DU209" s="476"/>
      <c r="DV209" s="224" t="str">
        <f t="shared" si="189"/>
        <v xml:space="preserve"> </v>
      </c>
      <c r="DW209" s="115"/>
      <c r="DX209" s="470"/>
      <c r="DY209" s="117"/>
      <c r="DZ209" s="704"/>
      <c r="EA209" s="224" t="str">
        <f t="shared" si="190"/>
        <v xml:space="preserve"> </v>
      </c>
      <c r="EB209" s="906"/>
      <c r="EC209" s="904"/>
      <c r="ED209" s="904"/>
      <c r="EE209" s="904"/>
      <c r="EF209" s="904"/>
      <c r="EG209" s="904"/>
      <c r="EH209" s="904"/>
      <c r="EI209" s="904"/>
      <c r="EJ209" s="904"/>
      <c r="EK209" s="905"/>
      <c r="EL209" s="80"/>
      <c r="EM209" s="224" t="str">
        <f t="shared" si="239"/>
        <v xml:space="preserve"> </v>
      </c>
      <c r="EN209" s="224" t="str">
        <f t="shared" si="240"/>
        <v xml:space="preserve"> </v>
      </c>
      <c r="EO209" s="115"/>
      <c r="EP209" s="1050"/>
      <c r="EQ209" s="253"/>
      <c r="ER209" s="117"/>
      <c r="ES209" s="1258">
        <f t="shared" si="241"/>
        <v>118</v>
      </c>
      <c r="ET209" s="224" t="str">
        <f t="shared" si="242"/>
        <v xml:space="preserve"> </v>
      </c>
      <c r="EU209" s="477" t="str">
        <f t="shared" si="243"/>
        <v/>
      </c>
      <c r="EV209" s="1334" t="str">
        <f t="shared" si="172"/>
        <v xml:space="preserve"> </v>
      </c>
      <c r="EW209" s="1332" t="str">
        <f t="shared" si="229"/>
        <v/>
      </c>
      <c r="EX209" s="1275" t="str">
        <f t="shared" si="211"/>
        <v/>
      </c>
      <c r="EY209" s="1275" t="str">
        <f t="shared" si="212"/>
        <v/>
      </c>
      <c r="EZ209" s="1275" t="str">
        <f t="shared" si="213"/>
        <v/>
      </c>
      <c r="FA209" s="1275" t="str">
        <f t="shared" si="214"/>
        <v/>
      </c>
      <c r="FB209" s="1275" t="str">
        <f t="shared" si="215"/>
        <v/>
      </c>
      <c r="FC209" s="1333" t="str">
        <f t="shared" si="216"/>
        <v/>
      </c>
      <c r="FE209" s="1234" t="str">
        <f t="shared" si="217"/>
        <v xml:space="preserve"> </v>
      </c>
      <c r="FF209" s="1234" t="str">
        <f t="shared" si="218"/>
        <v xml:space="preserve"> </v>
      </c>
      <c r="FG209" s="1234" t="str">
        <f t="shared" si="219"/>
        <v xml:space="preserve"> </v>
      </c>
      <c r="FH209" s="1234" t="str">
        <f t="shared" si="220"/>
        <v xml:space="preserve"> </v>
      </c>
      <c r="FI209" s="1234" t="str">
        <f t="shared" si="191"/>
        <v xml:space="preserve"> </v>
      </c>
      <c r="FJ209" s="1234" t="str">
        <f t="shared" si="221"/>
        <v xml:space="preserve"> </v>
      </c>
      <c r="FK209" s="1234">
        <f t="shared" si="192"/>
        <v>0</v>
      </c>
      <c r="FL209" s="1227"/>
      <c r="FM209" s="1234" t="str">
        <f t="shared" si="193"/>
        <v xml:space="preserve"> </v>
      </c>
      <c r="FN209" s="1234" t="str">
        <f t="shared" si="194"/>
        <v xml:space="preserve"> </v>
      </c>
      <c r="FO209" s="1234" t="str">
        <f t="shared" si="222"/>
        <v xml:space="preserve"> </v>
      </c>
      <c r="FP209" s="1234" t="str">
        <f t="shared" si="223"/>
        <v xml:space="preserve"> </v>
      </c>
      <c r="FQ209" s="1234" t="str">
        <f t="shared" si="195"/>
        <v xml:space="preserve"> </v>
      </c>
      <c r="FR209" s="1234" t="str">
        <f t="shared" si="224"/>
        <v xml:space="preserve"> </v>
      </c>
      <c r="FS209" s="1234">
        <f t="shared" si="230"/>
        <v>0</v>
      </c>
      <c r="FT209" s="1227"/>
      <c r="FU209" s="1234" t="str">
        <f t="shared" si="225"/>
        <v xml:space="preserve"> </v>
      </c>
      <c r="FV209" s="1234" t="str">
        <f t="shared" si="226"/>
        <v xml:space="preserve"> </v>
      </c>
      <c r="FW209" s="1234" t="str">
        <f t="shared" si="227"/>
        <v xml:space="preserve"> </v>
      </c>
      <c r="FX209" s="1234" t="str">
        <f t="shared" si="196"/>
        <v xml:space="preserve"> </v>
      </c>
      <c r="FY209" s="1234" t="str">
        <f t="shared" si="197"/>
        <v xml:space="preserve"> </v>
      </c>
      <c r="FZ209" s="1234" t="str">
        <f t="shared" si="228"/>
        <v xml:space="preserve"> </v>
      </c>
      <c r="GA209" s="1234">
        <f t="shared" si="198"/>
        <v>0</v>
      </c>
      <c r="GB209" s="1227"/>
      <c r="GC209" s="1234" t="str">
        <f t="shared" si="199"/>
        <v xml:space="preserve"> </v>
      </c>
      <c r="GD209" s="1234" t="str">
        <f t="shared" si="200"/>
        <v xml:space="preserve"> </v>
      </c>
      <c r="GE209" s="1234" t="str">
        <f t="shared" si="201"/>
        <v xml:space="preserve"> </v>
      </c>
      <c r="GF209" s="1234" t="str">
        <f t="shared" si="202"/>
        <v xml:space="preserve"> </v>
      </c>
      <c r="GG209" s="1234" t="str">
        <f t="shared" si="203"/>
        <v xml:space="preserve"> </v>
      </c>
      <c r="GH209" s="1234" t="str">
        <f t="shared" si="204"/>
        <v xml:space="preserve"> </v>
      </c>
      <c r="GI209" s="1234" t="str">
        <f t="shared" si="205"/>
        <v xml:space="preserve"> </v>
      </c>
      <c r="GJ209" s="1234" t="str">
        <f t="shared" si="206"/>
        <v xml:space="preserve"> </v>
      </c>
      <c r="GK209" s="1234" t="str">
        <f t="shared" si="207"/>
        <v xml:space="preserve"> </v>
      </c>
      <c r="GL209" s="1234" t="str">
        <f t="shared" si="208"/>
        <v xml:space="preserve"> </v>
      </c>
      <c r="GM209" s="1234" t="str">
        <f t="shared" si="209"/>
        <v xml:space="preserve"> </v>
      </c>
      <c r="GN209" s="1234">
        <f t="shared" si="210"/>
        <v>0</v>
      </c>
    </row>
    <row r="210" spans="1:196" s="100" customFormat="1" ht="27" customHeight="1" thickTop="1" thickBot="1">
      <c r="A210" s="1208">
        <f>【A票】【D票】!$D$10</f>
        <v>0</v>
      </c>
      <c r="B210" s="1212">
        <f>【A票】【D票】!$H$10</f>
        <v>0</v>
      </c>
      <c r="C210" s="1213" t="str">
        <f>【A票】【D票】!$K$10</f>
        <v xml:space="preserve"> </v>
      </c>
      <c r="D210" s="1214">
        <f t="shared" si="173"/>
        <v>119</v>
      </c>
      <c r="E210" s="914"/>
      <c r="F210" s="467"/>
      <c r="G210" s="469"/>
      <c r="H210" s="224" t="str">
        <f t="shared" si="231"/>
        <v xml:space="preserve"> </v>
      </c>
      <c r="I210" s="704"/>
      <c r="J210" s="117"/>
      <c r="K210" s="117"/>
      <c r="L210" s="117"/>
      <c r="M210" s="117"/>
      <c r="N210" s="117"/>
      <c r="O210" s="117"/>
      <c r="P210" s="117"/>
      <c r="Q210" s="117"/>
      <c r="R210" s="117"/>
      <c r="S210" s="117"/>
      <c r="T210" s="254"/>
      <c r="U210" s="646"/>
      <c r="V210" s="646"/>
      <c r="W210" s="114"/>
      <c r="X210" s="254"/>
      <c r="Y210" s="224" t="str">
        <f t="shared" si="232"/>
        <v xml:space="preserve"> </v>
      </c>
      <c r="Z210" s="579"/>
      <c r="AA210" s="704"/>
      <c r="AB210" s="119"/>
      <c r="AC210" s="224" t="str">
        <f t="shared" si="184"/>
        <v xml:space="preserve"> </v>
      </c>
      <c r="AD210" s="115"/>
      <c r="AE210" s="253"/>
      <c r="AF210" s="704"/>
      <c r="AG210" s="727"/>
      <c r="AH210" s="727"/>
      <c r="AI210" s="727"/>
      <c r="AJ210" s="727"/>
      <c r="AK210" s="591"/>
      <c r="AL210" s="727"/>
      <c r="AM210" s="727"/>
      <c r="AN210" s="727"/>
      <c r="AO210" s="727"/>
      <c r="AP210" s="727"/>
      <c r="AQ210" s="727"/>
      <c r="AR210" s="727"/>
      <c r="AS210" s="727"/>
      <c r="AT210" s="727"/>
      <c r="AU210" s="727"/>
      <c r="AV210" s="727"/>
      <c r="AW210" s="727"/>
      <c r="AX210" s="727"/>
      <c r="AY210" s="727"/>
      <c r="AZ210" s="727"/>
      <c r="BA210" s="727"/>
      <c r="BB210" s="727"/>
      <c r="BC210" s="821"/>
      <c r="BD210" s="727"/>
      <c r="BE210" s="727"/>
      <c r="BF210" s="727"/>
      <c r="BG210" s="727"/>
      <c r="BH210" s="727"/>
      <c r="BI210" s="727"/>
      <c r="BJ210" s="727"/>
      <c r="BK210" s="727"/>
      <c r="BL210" s="821"/>
      <c r="BM210" s="727"/>
      <c r="BN210" s="727"/>
      <c r="BO210" s="727"/>
      <c r="BP210" s="727"/>
      <c r="BQ210" s="727"/>
      <c r="BR210" s="821"/>
      <c r="BS210" s="727"/>
      <c r="BT210" s="727"/>
      <c r="BU210" s="727"/>
      <c r="BV210" s="591"/>
      <c r="BW210" s="224" t="str">
        <f t="shared" si="244"/>
        <v xml:space="preserve"> </v>
      </c>
      <c r="BX210" s="471">
        <f t="shared" si="233"/>
        <v>119</v>
      </c>
      <c r="BY210" s="117"/>
      <c r="BZ210" s="117"/>
      <c r="CA210" s="117"/>
      <c r="CB210" s="117"/>
      <c r="CC210" s="117"/>
      <c r="CD210" s="461"/>
      <c r="CE210" s="236"/>
      <c r="CF210" s="224" t="str">
        <f t="shared" si="234"/>
        <v xml:space="preserve"> </v>
      </c>
      <c r="CG210" s="116"/>
      <c r="CH210" s="117"/>
      <c r="CI210" s="117"/>
      <c r="CJ210" s="117"/>
      <c r="CK210" s="472"/>
      <c r="CL210" s="472"/>
      <c r="CM210" s="472"/>
      <c r="CN210" s="472"/>
      <c r="CO210" s="117"/>
      <c r="CP210" s="253"/>
      <c r="CQ210" s="120"/>
      <c r="CR210" s="224" t="str" cm="1">
        <f t="array" ref="CR210">IF(AND(SUM(COUNTIF(CG210:CM210,{"*不明*","*その他*"})+COUNTIF(CO210:CP210,{"*不明*","*その他*"}))&gt;0,CQ210=""),"その他・不明の場合,10)具体的内容、理由を記入",IF(OR(AND(CI210=CI$65,COUNTA(CJ210:CM210)&lt;4),AND(OR(CI210=CI$63,CI210=CI$64,CI210=CI$66,CI210=CI$67,CI210=CI$68,CI210=""),COUNTA(CJ210:CM210)&gt;0)),"3)介護保険認定済→要介護度、認知症自立度、寝たきり度、介護保険サービス記入",IF(OR(AND(OR(CM210=CM$63,CM210=CM$64),CN210=""),AND(OR(CM210=CM$65,CM210=CM$66),CN210&lt;&gt;"")),"7)介護保険サービス受けている/過去受けていた→具体的内容記入"," ")))</f>
        <v xml:space="preserve"> </v>
      </c>
      <c r="CS210" s="224" t="str">
        <f t="shared" si="235"/>
        <v xml:space="preserve"> </v>
      </c>
      <c r="CT210" s="116"/>
      <c r="CU210" s="253"/>
      <c r="CV210" s="117"/>
      <c r="CW210" s="117"/>
      <c r="CX210" s="253"/>
      <c r="CY210" s="117"/>
      <c r="CZ210" s="117"/>
      <c r="DA210" s="253"/>
      <c r="DB210" s="117"/>
      <c r="DC210" s="224" t="str">
        <f t="shared" si="236"/>
        <v xml:space="preserve"> </v>
      </c>
      <c r="DD210" s="224" t="str">
        <f t="shared" si="237"/>
        <v xml:space="preserve"> </v>
      </c>
      <c r="DE210" s="224" t="str">
        <f t="shared" si="187"/>
        <v xml:space="preserve"> </v>
      </c>
      <c r="DF210" s="121"/>
      <c r="DG210" s="114"/>
      <c r="DH210" s="704"/>
      <c r="DI210" s="119"/>
      <c r="DJ210" s="187"/>
      <c r="DK210" s="254"/>
      <c r="DL210" s="224" t="str">
        <f t="shared" si="188"/>
        <v xml:space="preserve"> </v>
      </c>
      <c r="DM210" s="224" t="str">
        <f t="shared" si="238"/>
        <v xml:space="preserve"> </v>
      </c>
      <c r="DN210" s="474"/>
      <c r="DO210" s="117"/>
      <c r="DP210" s="117"/>
      <c r="DQ210" s="117"/>
      <c r="DR210" s="117"/>
      <c r="DS210" s="117"/>
      <c r="DT210" s="254"/>
      <c r="DU210" s="476"/>
      <c r="DV210" s="224" t="str">
        <f t="shared" si="189"/>
        <v xml:space="preserve"> </v>
      </c>
      <c r="DW210" s="115"/>
      <c r="DX210" s="470"/>
      <c r="DY210" s="117"/>
      <c r="DZ210" s="704"/>
      <c r="EA210" s="224" t="str">
        <f t="shared" si="190"/>
        <v xml:space="preserve"> </v>
      </c>
      <c r="EB210" s="906"/>
      <c r="EC210" s="904"/>
      <c r="ED210" s="904"/>
      <c r="EE210" s="904"/>
      <c r="EF210" s="904"/>
      <c r="EG210" s="904"/>
      <c r="EH210" s="904"/>
      <c r="EI210" s="904"/>
      <c r="EJ210" s="904"/>
      <c r="EK210" s="905"/>
      <c r="EL210" s="80"/>
      <c r="EM210" s="224" t="str">
        <f t="shared" si="239"/>
        <v xml:space="preserve"> </v>
      </c>
      <c r="EN210" s="224" t="str">
        <f t="shared" si="240"/>
        <v xml:space="preserve"> </v>
      </c>
      <c r="EO210" s="115"/>
      <c r="EP210" s="1050"/>
      <c r="EQ210" s="253"/>
      <c r="ER210" s="117"/>
      <c r="ES210" s="1258">
        <f t="shared" si="241"/>
        <v>119</v>
      </c>
      <c r="ET210" s="224" t="str">
        <f t="shared" si="242"/>
        <v xml:space="preserve"> </v>
      </c>
      <c r="EU210" s="477" t="str">
        <f t="shared" si="243"/>
        <v/>
      </c>
      <c r="EV210" s="1334" t="str">
        <f t="shared" si="172"/>
        <v xml:space="preserve"> </v>
      </c>
      <c r="EW210" s="1332" t="str">
        <f t="shared" si="229"/>
        <v/>
      </c>
      <c r="EX210" s="1275" t="str">
        <f t="shared" si="211"/>
        <v/>
      </c>
      <c r="EY210" s="1275" t="str">
        <f t="shared" si="212"/>
        <v/>
      </c>
      <c r="EZ210" s="1275" t="str">
        <f t="shared" si="213"/>
        <v/>
      </c>
      <c r="FA210" s="1275" t="str">
        <f t="shared" si="214"/>
        <v/>
      </c>
      <c r="FB210" s="1275" t="str">
        <f t="shared" si="215"/>
        <v/>
      </c>
      <c r="FC210" s="1333" t="str">
        <f t="shared" si="216"/>
        <v/>
      </c>
      <c r="FE210" s="1234" t="str">
        <f t="shared" si="217"/>
        <v xml:space="preserve"> </v>
      </c>
      <c r="FF210" s="1234" t="str">
        <f t="shared" si="218"/>
        <v xml:space="preserve"> </v>
      </c>
      <c r="FG210" s="1234" t="str">
        <f t="shared" si="219"/>
        <v xml:space="preserve"> </v>
      </c>
      <c r="FH210" s="1234" t="str">
        <f t="shared" si="220"/>
        <v xml:space="preserve"> </v>
      </c>
      <c r="FI210" s="1234" t="str">
        <f t="shared" si="191"/>
        <v xml:space="preserve"> </v>
      </c>
      <c r="FJ210" s="1234" t="str">
        <f t="shared" si="221"/>
        <v xml:space="preserve"> </v>
      </c>
      <c r="FK210" s="1234">
        <f t="shared" si="192"/>
        <v>0</v>
      </c>
      <c r="FL210" s="1227"/>
      <c r="FM210" s="1234" t="str">
        <f t="shared" si="193"/>
        <v xml:space="preserve"> </v>
      </c>
      <c r="FN210" s="1234" t="str">
        <f t="shared" si="194"/>
        <v xml:space="preserve"> </v>
      </c>
      <c r="FO210" s="1234" t="str">
        <f t="shared" si="222"/>
        <v xml:space="preserve"> </v>
      </c>
      <c r="FP210" s="1234" t="str">
        <f t="shared" si="223"/>
        <v xml:space="preserve"> </v>
      </c>
      <c r="FQ210" s="1234" t="str">
        <f t="shared" si="195"/>
        <v xml:space="preserve"> </v>
      </c>
      <c r="FR210" s="1234" t="str">
        <f t="shared" si="224"/>
        <v xml:space="preserve"> </v>
      </c>
      <c r="FS210" s="1234">
        <f t="shared" si="230"/>
        <v>0</v>
      </c>
      <c r="FT210" s="1227"/>
      <c r="FU210" s="1234" t="str">
        <f t="shared" si="225"/>
        <v xml:space="preserve"> </v>
      </c>
      <c r="FV210" s="1234" t="str">
        <f t="shared" si="226"/>
        <v xml:space="preserve"> </v>
      </c>
      <c r="FW210" s="1234" t="str">
        <f t="shared" si="227"/>
        <v xml:space="preserve"> </v>
      </c>
      <c r="FX210" s="1234" t="str">
        <f t="shared" si="196"/>
        <v xml:space="preserve"> </v>
      </c>
      <c r="FY210" s="1234" t="str">
        <f t="shared" si="197"/>
        <v xml:space="preserve"> </v>
      </c>
      <c r="FZ210" s="1234" t="str">
        <f t="shared" si="228"/>
        <v xml:space="preserve"> </v>
      </c>
      <c r="GA210" s="1234">
        <f t="shared" si="198"/>
        <v>0</v>
      </c>
      <c r="GB210" s="1227"/>
      <c r="GC210" s="1234" t="str">
        <f t="shared" si="199"/>
        <v xml:space="preserve"> </v>
      </c>
      <c r="GD210" s="1234" t="str">
        <f t="shared" si="200"/>
        <v xml:space="preserve"> </v>
      </c>
      <c r="GE210" s="1234" t="str">
        <f t="shared" si="201"/>
        <v xml:space="preserve"> </v>
      </c>
      <c r="GF210" s="1234" t="str">
        <f t="shared" si="202"/>
        <v xml:space="preserve"> </v>
      </c>
      <c r="GG210" s="1234" t="str">
        <f t="shared" si="203"/>
        <v xml:space="preserve"> </v>
      </c>
      <c r="GH210" s="1234" t="str">
        <f t="shared" si="204"/>
        <v xml:space="preserve"> </v>
      </c>
      <c r="GI210" s="1234" t="str">
        <f t="shared" si="205"/>
        <v xml:space="preserve"> </v>
      </c>
      <c r="GJ210" s="1234" t="str">
        <f t="shared" si="206"/>
        <v xml:space="preserve"> </v>
      </c>
      <c r="GK210" s="1234" t="str">
        <f t="shared" si="207"/>
        <v xml:space="preserve"> </v>
      </c>
      <c r="GL210" s="1234" t="str">
        <f t="shared" si="208"/>
        <v xml:space="preserve"> </v>
      </c>
      <c r="GM210" s="1234" t="str">
        <f t="shared" si="209"/>
        <v xml:space="preserve"> </v>
      </c>
      <c r="GN210" s="1234">
        <f t="shared" si="210"/>
        <v>0</v>
      </c>
    </row>
    <row r="211" spans="1:196" s="100" customFormat="1" ht="27" customHeight="1" thickTop="1" thickBot="1">
      <c r="A211" s="1208">
        <f>【A票】【D票】!$D$10</f>
        <v>0</v>
      </c>
      <c r="B211" s="1212">
        <f>【A票】【D票】!$H$10</f>
        <v>0</v>
      </c>
      <c r="C211" s="1213" t="str">
        <f>【A票】【D票】!$K$10</f>
        <v xml:space="preserve"> </v>
      </c>
      <c r="D211" s="1214">
        <f t="shared" si="173"/>
        <v>120</v>
      </c>
      <c r="E211" s="914"/>
      <c r="F211" s="467"/>
      <c r="G211" s="469"/>
      <c r="H211" s="224" t="str">
        <f t="shared" si="231"/>
        <v xml:space="preserve"> </v>
      </c>
      <c r="I211" s="704"/>
      <c r="J211" s="117"/>
      <c r="K211" s="117"/>
      <c r="L211" s="117"/>
      <c r="M211" s="117"/>
      <c r="N211" s="117"/>
      <c r="O211" s="117"/>
      <c r="P211" s="117"/>
      <c r="Q211" s="117"/>
      <c r="R211" s="117"/>
      <c r="S211" s="117"/>
      <c r="T211" s="254"/>
      <c r="U211" s="646"/>
      <c r="V211" s="646"/>
      <c r="W211" s="114"/>
      <c r="X211" s="254"/>
      <c r="Y211" s="224" t="str">
        <f t="shared" si="232"/>
        <v xml:space="preserve"> </v>
      </c>
      <c r="Z211" s="579"/>
      <c r="AA211" s="704"/>
      <c r="AB211" s="119"/>
      <c r="AC211" s="224" t="str">
        <f t="shared" si="184"/>
        <v xml:space="preserve"> </v>
      </c>
      <c r="AD211" s="115"/>
      <c r="AE211" s="253"/>
      <c r="AF211" s="704"/>
      <c r="AG211" s="727"/>
      <c r="AH211" s="727"/>
      <c r="AI211" s="727"/>
      <c r="AJ211" s="727"/>
      <c r="AK211" s="591"/>
      <c r="AL211" s="727"/>
      <c r="AM211" s="727"/>
      <c r="AN211" s="727"/>
      <c r="AO211" s="727"/>
      <c r="AP211" s="727"/>
      <c r="AQ211" s="727"/>
      <c r="AR211" s="727"/>
      <c r="AS211" s="727"/>
      <c r="AT211" s="727"/>
      <c r="AU211" s="727"/>
      <c r="AV211" s="727"/>
      <c r="AW211" s="727"/>
      <c r="AX211" s="727"/>
      <c r="AY211" s="727"/>
      <c r="AZ211" s="727"/>
      <c r="BA211" s="727"/>
      <c r="BB211" s="727"/>
      <c r="BC211" s="821"/>
      <c r="BD211" s="727"/>
      <c r="BE211" s="727"/>
      <c r="BF211" s="727"/>
      <c r="BG211" s="727"/>
      <c r="BH211" s="727"/>
      <c r="BI211" s="727"/>
      <c r="BJ211" s="727"/>
      <c r="BK211" s="727"/>
      <c r="BL211" s="821"/>
      <c r="BM211" s="727"/>
      <c r="BN211" s="727"/>
      <c r="BO211" s="727"/>
      <c r="BP211" s="727"/>
      <c r="BQ211" s="727"/>
      <c r="BR211" s="821"/>
      <c r="BS211" s="727"/>
      <c r="BT211" s="727"/>
      <c r="BU211" s="727"/>
      <c r="BV211" s="591"/>
      <c r="BW211" s="224" t="str">
        <f t="shared" si="244"/>
        <v xml:space="preserve"> </v>
      </c>
      <c r="BX211" s="471">
        <f t="shared" si="233"/>
        <v>120</v>
      </c>
      <c r="BY211" s="117"/>
      <c r="BZ211" s="117"/>
      <c r="CA211" s="117"/>
      <c r="CB211" s="117"/>
      <c r="CC211" s="117"/>
      <c r="CD211" s="461"/>
      <c r="CE211" s="236"/>
      <c r="CF211" s="224" t="str">
        <f t="shared" si="234"/>
        <v xml:space="preserve"> </v>
      </c>
      <c r="CG211" s="116"/>
      <c r="CH211" s="117"/>
      <c r="CI211" s="117"/>
      <c r="CJ211" s="117"/>
      <c r="CK211" s="472"/>
      <c r="CL211" s="472"/>
      <c r="CM211" s="472"/>
      <c r="CN211" s="472"/>
      <c r="CO211" s="117"/>
      <c r="CP211" s="253"/>
      <c r="CQ211" s="120"/>
      <c r="CR211" s="224" t="str" cm="1">
        <f t="array" ref="CR211">IF(AND(SUM(COUNTIF(CG211:CM211,{"*不明*","*その他*"})+COUNTIF(CO211:CP211,{"*不明*","*その他*"}))&gt;0,CQ211=""),"その他・不明の場合,10)具体的内容、理由を記入",IF(OR(AND(CI211=CI$65,COUNTA(CJ211:CM211)&lt;4),AND(OR(CI211=CI$63,CI211=CI$64,CI211=CI$66,CI211=CI$67,CI211=CI$68,CI211=""),COUNTA(CJ211:CM211)&gt;0)),"3)介護保険認定済→要介護度、認知症自立度、寝たきり度、介護保険サービス記入",IF(OR(AND(OR(CM211=CM$63,CM211=CM$64),CN211=""),AND(OR(CM211=CM$65,CM211=CM$66),CN211&lt;&gt;"")),"7)介護保険サービス受けている/過去受けていた→具体的内容記入"," ")))</f>
        <v xml:space="preserve"> </v>
      </c>
      <c r="CS211" s="224" t="str">
        <f t="shared" si="235"/>
        <v xml:space="preserve"> </v>
      </c>
      <c r="CT211" s="116"/>
      <c r="CU211" s="253"/>
      <c r="CV211" s="117"/>
      <c r="CW211" s="117"/>
      <c r="CX211" s="253"/>
      <c r="CY211" s="117"/>
      <c r="CZ211" s="117"/>
      <c r="DA211" s="253"/>
      <c r="DB211" s="117"/>
      <c r="DC211" s="224" t="str">
        <f t="shared" si="236"/>
        <v xml:space="preserve"> </v>
      </c>
      <c r="DD211" s="224" t="str">
        <f t="shared" si="237"/>
        <v xml:space="preserve"> </v>
      </c>
      <c r="DE211" s="224" t="str">
        <f t="shared" si="187"/>
        <v xml:space="preserve"> </v>
      </c>
      <c r="DF211" s="121"/>
      <c r="DG211" s="114"/>
      <c r="DH211" s="704"/>
      <c r="DI211" s="119"/>
      <c r="DJ211" s="187"/>
      <c r="DK211" s="254"/>
      <c r="DL211" s="224" t="str">
        <f t="shared" si="188"/>
        <v xml:space="preserve"> </v>
      </c>
      <c r="DM211" s="224" t="str">
        <f t="shared" si="238"/>
        <v xml:space="preserve"> </v>
      </c>
      <c r="DN211" s="474"/>
      <c r="DO211" s="117"/>
      <c r="DP211" s="117"/>
      <c r="DQ211" s="117"/>
      <c r="DR211" s="117"/>
      <c r="DS211" s="117"/>
      <c r="DT211" s="254"/>
      <c r="DU211" s="476"/>
      <c r="DV211" s="224" t="str">
        <f t="shared" si="189"/>
        <v xml:space="preserve"> </v>
      </c>
      <c r="DW211" s="115"/>
      <c r="DX211" s="470"/>
      <c r="DY211" s="117"/>
      <c r="DZ211" s="704"/>
      <c r="EA211" s="224" t="str">
        <f t="shared" si="190"/>
        <v xml:space="preserve"> </v>
      </c>
      <c r="EB211" s="906"/>
      <c r="EC211" s="904"/>
      <c r="ED211" s="904"/>
      <c r="EE211" s="904"/>
      <c r="EF211" s="904"/>
      <c r="EG211" s="904"/>
      <c r="EH211" s="904"/>
      <c r="EI211" s="904"/>
      <c r="EJ211" s="904"/>
      <c r="EK211" s="905"/>
      <c r="EL211" s="80"/>
      <c r="EM211" s="224" t="str">
        <f t="shared" si="239"/>
        <v xml:space="preserve"> </v>
      </c>
      <c r="EN211" s="224" t="str">
        <f t="shared" si="240"/>
        <v xml:space="preserve"> </v>
      </c>
      <c r="EO211" s="115"/>
      <c r="EP211" s="1050"/>
      <c r="EQ211" s="253"/>
      <c r="ER211" s="117"/>
      <c r="ES211" s="1258">
        <f t="shared" si="241"/>
        <v>120</v>
      </c>
      <c r="ET211" s="224" t="str">
        <f t="shared" si="242"/>
        <v xml:space="preserve"> </v>
      </c>
      <c r="EU211" s="477" t="str">
        <f t="shared" si="243"/>
        <v/>
      </c>
      <c r="EV211" s="1334" t="str">
        <f t="shared" si="172"/>
        <v xml:space="preserve"> </v>
      </c>
      <c r="EW211" s="1332" t="str">
        <f t="shared" si="229"/>
        <v/>
      </c>
      <c r="EX211" s="1275" t="str">
        <f t="shared" si="211"/>
        <v/>
      </c>
      <c r="EY211" s="1275" t="str">
        <f t="shared" si="212"/>
        <v/>
      </c>
      <c r="EZ211" s="1275" t="str">
        <f t="shared" si="213"/>
        <v/>
      </c>
      <c r="FA211" s="1275" t="str">
        <f t="shared" si="214"/>
        <v/>
      </c>
      <c r="FB211" s="1275" t="str">
        <f t="shared" si="215"/>
        <v/>
      </c>
      <c r="FC211" s="1333" t="str">
        <f t="shared" si="216"/>
        <v/>
      </c>
      <c r="FE211" s="1234" t="str">
        <f t="shared" si="217"/>
        <v xml:space="preserve"> </v>
      </c>
      <c r="FF211" s="1234" t="str">
        <f t="shared" si="218"/>
        <v xml:space="preserve"> </v>
      </c>
      <c r="FG211" s="1234" t="str">
        <f t="shared" si="219"/>
        <v xml:space="preserve"> </v>
      </c>
      <c r="FH211" s="1234" t="str">
        <f t="shared" si="220"/>
        <v xml:space="preserve"> </v>
      </c>
      <c r="FI211" s="1234" t="str">
        <f t="shared" si="191"/>
        <v xml:space="preserve"> </v>
      </c>
      <c r="FJ211" s="1234" t="str">
        <f t="shared" si="221"/>
        <v xml:space="preserve"> </v>
      </c>
      <c r="FK211" s="1234">
        <f t="shared" si="192"/>
        <v>0</v>
      </c>
      <c r="FL211" s="1227"/>
      <c r="FM211" s="1234" t="str">
        <f t="shared" si="193"/>
        <v xml:space="preserve"> </v>
      </c>
      <c r="FN211" s="1234" t="str">
        <f t="shared" si="194"/>
        <v xml:space="preserve"> </v>
      </c>
      <c r="FO211" s="1234" t="str">
        <f t="shared" si="222"/>
        <v xml:space="preserve"> </v>
      </c>
      <c r="FP211" s="1234" t="str">
        <f t="shared" si="223"/>
        <v xml:space="preserve"> </v>
      </c>
      <c r="FQ211" s="1234" t="str">
        <f t="shared" si="195"/>
        <v xml:space="preserve"> </v>
      </c>
      <c r="FR211" s="1234" t="str">
        <f t="shared" si="224"/>
        <v xml:space="preserve"> </v>
      </c>
      <c r="FS211" s="1234">
        <f t="shared" si="230"/>
        <v>0</v>
      </c>
      <c r="FT211" s="1227"/>
      <c r="FU211" s="1234" t="str">
        <f t="shared" si="225"/>
        <v xml:space="preserve"> </v>
      </c>
      <c r="FV211" s="1234" t="str">
        <f t="shared" si="226"/>
        <v xml:space="preserve"> </v>
      </c>
      <c r="FW211" s="1234" t="str">
        <f t="shared" si="227"/>
        <v xml:space="preserve"> </v>
      </c>
      <c r="FX211" s="1234" t="str">
        <f t="shared" si="196"/>
        <v xml:space="preserve"> </v>
      </c>
      <c r="FY211" s="1234" t="str">
        <f t="shared" si="197"/>
        <v xml:space="preserve"> </v>
      </c>
      <c r="FZ211" s="1234" t="str">
        <f t="shared" si="228"/>
        <v xml:space="preserve"> </v>
      </c>
      <c r="GA211" s="1234">
        <f t="shared" si="198"/>
        <v>0</v>
      </c>
      <c r="GB211" s="1227"/>
      <c r="GC211" s="1234" t="str">
        <f t="shared" si="199"/>
        <v xml:space="preserve"> </v>
      </c>
      <c r="GD211" s="1234" t="str">
        <f t="shared" si="200"/>
        <v xml:space="preserve"> </v>
      </c>
      <c r="GE211" s="1234" t="str">
        <f t="shared" si="201"/>
        <v xml:space="preserve"> </v>
      </c>
      <c r="GF211" s="1234" t="str">
        <f t="shared" si="202"/>
        <v xml:space="preserve"> </v>
      </c>
      <c r="GG211" s="1234" t="str">
        <f t="shared" si="203"/>
        <v xml:space="preserve"> </v>
      </c>
      <c r="GH211" s="1234" t="str">
        <f t="shared" si="204"/>
        <v xml:space="preserve"> </v>
      </c>
      <c r="GI211" s="1234" t="str">
        <f t="shared" si="205"/>
        <v xml:space="preserve"> </v>
      </c>
      <c r="GJ211" s="1234" t="str">
        <f t="shared" si="206"/>
        <v xml:space="preserve"> </v>
      </c>
      <c r="GK211" s="1234" t="str">
        <f t="shared" si="207"/>
        <v xml:space="preserve"> </v>
      </c>
      <c r="GL211" s="1234" t="str">
        <f t="shared" si="208"/>
        <v xml:space="preserve"> </v>
      </c>
      <c r="GM211" s="1234" t="str">
        <f t="shared" si="209"/>
        <v xml:space="preserve"> </v>
      </c>
      <c r="GN211" s="1234">
        <f t="shared" si="210"/>
        <v>0</v>
      </c>
    </row>
    <row r="212" spans="1:196" s="100" customFormat="1" ht="27" customHeight="1" thickTop="1" thickBot="1">
      <c r="A212" s="1208">
        <f>【A票】【D票】!$D$10</f>
        <v>0</v>
      </c>
      <c r="B212" s="1212">
        <f>【A票】【D票】!$H$10</f>
        <v>0</v>
      </c>
      <c r="C212" s="1213" t="str">
        <f>【A票】【D票】!$K$10</f>
        <v xml:space="preserve"> </v>
      </c>
      <c r="D212" s="1214">
        <f t="shared" si="173"/>
        <v>121</v>
      </c>
      <c r="E212" s="914"/>
      <c r="F212" s="467"/>
      <c r="G212" s="469"/>
      <c r="H212" s="224" t="str">
        <f t="shared" si="231"/>
        <v xml:space="preserve"> </v>
      </c>
      <c r="I212" s="704"/>
      <c r="J212" s="117"/>
      <c r="K212" s="117"/>
      <c r="L212" s="117"/>
      <c r="M212" s="117"/>
      <c r="N212" s="117"/>
      <c r="O212" s="117"/>
      <c r="P212" s="117"/>
      <c r="Q212" s="117"/>
      <c r="R212" s="117"/>
      <c r="S212" s="117"/>
      <c r="T212" s="254"/>
      <c r="U212" s="646"/>
      <c r="V212" s="646"/>
      <c r="W212" s="114"/>
      <c r="X212" s="254"/>
      <c r="Y212" s="224" t="str">
        <f t="shared" si="232"/>
        <v xml:space="preserve"> </v>
      </c>
      <c r="Z212" s="579"/>
      <c r="AA212" s="704"/>
      <c r="AB212" s="119"/>
      <c r="AC212" s="224" t="str">
        <f t="shared" si="184"/>
        <v xml:space="preserve"> </v>
      </c>
      <c r="AD212" s="115"/>
      <c r="AE212" s="253"/>
      <c r="AF212" s="704"/>
      <c r="AG212" s="727"/>
      <c r="AH212" s="727"/>
      <c r="AI212" s="727"/>
      <c r="AJ212" s="727"/>
      <c r="AK212" s="591"/>
      <c r="AL212" s="727"/>
      <c r="AM212" s="727"/>
      <c r="AN212" s="727"/>
      <c r="AO212" s="727"/>
      <c r="AP212" s="727"/>
      <c r="AQ212" s="727"/>
      <c r="AR212" s="727"/>
      <c r="AS212" s="727"/>
      <c r="AT212" s="727"/>
      <c r="AU212" s="727"/>
      <c r="AV212" s="727"/>
      <c r="AW212" s="727"/>
      <c r="AX212" s="727"/>
      <c r="AY212" s="727"/>
      <c r="AZ212" s="727"/>
      <c r="BA212" s="727"/>
      <c r="BB212" s="727"/>
      <c r="BC212" s="821"/>
      <c r="BD212" s="727"/>
      <c r="BE212" s="727"/>
      <c r="BF212" s="727"/>
      <c r="BG212" s="727"/>
      <c r="BH212" s="727"/>
      <c r="BI212" s="727"/>
      <c r="BJ212" s="727"/>
      <c r="BK212" s="727"/>
      <c r="BL212" s="821"/>
      <c r="BM212" s="727"/>
      <c r="BN212" s="727"/>
      <c r="BO212" s="727"/>
      <c r="BP212" s="727"/>
      <c r="BQ212" s="727"/>
      <c r="BR212" s="821"/>
      <c r="BS212" s="727"/>
      <c r="BT212" s="727"/>
      <c r="BU212" s="727"/>
      <c r="BV212" s="591"/>
      <c r="BW212" s="224" t="str">
        <f t="shared" si="244"/>
        <v xml:space="preserve"> </v>
      </c>
      <c r="BX212" s="471">
        <f t="shared" si="233"/>
        <v>121</v>
      </c>
      <c r="BY212" s="117"/>
      <c r="BZ212" s="117"/>
      <c r="CA212" s="117"/>
      <c r="CB212" s="117"/>
      <c r="CC212" s="117"/>
      <c r="CD212" s="461"/>
      <c r="CE212" s="236"/>
      <c r="CF212" s="224" t="str">
        <f t="shared" si="234"/>
        <v xml:space="preserve"> </v>
      </c>
      <c r="CG212" s="116"/>
      <c r="CH212" s="117"/>
      <c r="CI212" s="117"/>
      <c r="CJ212" s="117"/>
      <c r="CK212" s="472"/>
      <c r="CL212" s="472"/>
      <c r="CM212" s="472"/>
      <c r="CN212" s="472"/>
      <c r="CO212" s="117"/>
      <c r="CP212" s="253"/>
      <c r="CQ212" s="120"/>
      <c r="CR212" s="224" t="str" cm="1">
        <f t="array" ref="CR212">IF(AND(SUM(COUNTIF(CG212:CM212,{"*不明*","*その他*"})+COUNTIF(CO212:CP212,{"*不明*","*その他*"}))&gt;0,CQ212=""),"その他・不明の場合,10)具体的内容、理由を記入",IF(OR(AND(CI212=CI$65,COUNTA(CJ212:CM212)&lt;4),AND(OR(CI212=CI$63,CI212=CI$64,CI212=CI$66,CI212=CI$67,CI212=CI$68,CI212=""),COUNTA(CJ212:CM212)&gt;0)),"3)介護保険認定済→要介護度、認知症自立度、寝たきり度、介護保険サービス記入",IF(OR(AND(OR(CM212=CM$63,CM212=CM$64),CN212=""),AND(OR(CM212=CM$65,CM212=CM$66),CN212&lt;&gt;"")),"7)介護保険サービス受けている/過去受けていた→具体的内容記入"," ")))</f>
        <v xml:space="preserve"> </v>
      </c>
      <c r="CS212" s="224" t="str">
        <f t="shared" si="235"/>
        <v xml:space="preserve"> </v>
      </c>
      <c r="CT212" s="116"/>
      <c r="CU212" s="253"/>
      <c r="CV212" s="117"/>
      <c r="CW212" s="117"/>
      <c r="CX212" s="253"/>
      <c r="CY212" s="117"/>
      <c r="CZ212" s="117"/>
      <c r="DA212" s="253"/>
      <c r="DB212" s="117"/>
      <c r="DC212" s="224" t="str">
        <f t="shared" si="236"/>
        <v xml:space="preserve"> </v>
      </c>
      <c r="DD212" s="224" t="str">
        <f t="shared" si="237"/>
        <v xml:space="preserve"> </v>
      </c>
      <c r="DE212" s="224" t="str">
        <f t="shared" si="187"/>
        <v xml:space="preserve"> </v>
      </c>
      <c r="DF212" s="121"/>
      <c r="DG212" s="114"/>
      <c r="DH212" s="704"/>
      <c r="DI212" s="119"/>
      <c r="DJ212" s="187"/>
      <c r="DK212" s="254"/>
      <c r="DL212" s="224" t="str">
        <f t="shared" si="188"/>
        <v xml:space="preserve"> </v>
      </c>
      <c r="DM212" s="224" t="str">
        <f t="shared" si="238"/>
        <v xml:space="preserve"> </v>
      </c>
      <c r="DN212" s="474"/>
      <c r="DO212" s="117"/>
      <c r="DP212" s="117"/>
      <c r="DQ212" s="117"/>
      <c r="DR212" s="117"/>
      <c r="DS212" s="117"/>
      <c r="DT212" s="254"/>
      <c r="DU212" s="476"/>
      <c r="DV212" s="224" t="str">
        <f t="shared" si="189"/>
        <v xml:space="preserve"> </v>
      </c>
      <c r="DW212" s="115"/>
      <c r="DX212" s="470"/>
      <c r="DY212" s="117"/>
      <c r="DZ212" s="704"/>
      <c r="EA212" s="224" t="str">
        <f t="shared" si="190"/>
        <v xml:space="preserve"> </v>
      </c>
      <c r="EB212" s="906"/>
      <c r="EC212" s="904"/>
      <c r="ED212" s="904"/>
      <c r="EE212" s="904"/>
      <c r="EF212" s="904"/>
      <c r="EG212" s="904"/>
      <c r="EH212" s="904"/>
      <c r="EI212" s="904"/>
      <c r="EJ212" s="904"/>
      <c r="EK212" s="905"/>
      <c r="EL212" s="80"/>
      <c r="EM212" s="224" t="str">
        <f t="shared" si="239"/>
        <v xml:space="preserve"> </v>
      </c>
      <c r="EN212" s="224" t="str">
        <f t="shared" si="240"/>
        <v xml:space="preserve"> </v>
      </c>
      <c r="EO212" s="115"/>
      <c r="EP212" s="1050"/>
      <c r="EQ212" s="253"/>
      <c r="ER212" s="117"/>
      <c r="ES212" s="1258">
        <f t="shared" si="241"/>
        <v>121</v>
      </c>
      <c r="ET212" s="224" t="str">
        <f t="shared" si="242"/>
        <v xml:space="preserve"> </v>
      </c>
      <c r="EU212" s="477" t="str">
        <f t="shared" si="243"/>
        <v/>
      </c>
      <c r="EV212" s="1334" t="str">
        <f t="shared" si="172"/>
        <v xml:space="preserve"> </v>
      </c>
      <c r="EW212" s="1332" t="str">
        <f t="shared" si="229"/>
        <v/>
      </c>
      <c r="EX212" s="1275" t="str">
        <f t="shared" si="211"/>
        <v/>
      </c>
      <c r="EY212" s="1275" t="str">
        <f t="shared" si="212"/>
        <v/>
      </c>
      <c r="EZ212" s="1275" t="str">
        <f t="shared" si="213"/>
        <v/>
      </c>
      <c r="FA212" s="1275" t="str">
        <f t="shared" si="214"/>
        <v/>
      </c>
      <c r="FB212" s="1275" t="str">
        <f t="shared" si="215"/>
        <v/>
      </c>
      <c r="FC212" s="1333" t="str">
        <f t="shared" si="216"/>
        <v/>
      </c>
      <c r="FE212" s="1234" t="str">
        <f t="shared" si="217"/>
        <v xml:space="preserve"> </v>
      </c>
      <c r="FF212" s="1234" t="str">
        <f t="shared" si="218"/>
        <v xml:space="preserve"> </v>
      </c>
      <c r="FG212" s="1234" t="str">
        <f t="shared" si="219"/>
        <v xml:space="preserve"> </v>
      </c>
      <c r="FH212" s="1234" t="str">
        <f t="shared" si="220"/>
        <v xml:space="preserve"> </v>
      </c>
      <c r="FI212" s="1234" t="str">
        <f t="shared" si="191"/>
        <v xml:space="preserve"> </v>
      </c>
      <c r="FJ212" s="1234" t="str">
        <f t="shared" si="221"/>
        <v xml:space="preserve"> </v>
      </c>
      <c r="FK212" s="1234">
        <f t="shared" si="192"/>
        <v>0</v>
      </c>
      <c r="FL212" s="1227"/>
      <c r="FM212" s="1234" t="str">
        <f t="shared" si="193"/>
        <v xml:space="preserve"> </v>
      </c>
      <c r="FN212" s="1234" t="str">
        <f t="shared" si="194"/>
        <v xml:space="preserve"> </v>
      </c>
      <c r="FO212" s="1234" t="str">
        <f t="shared" si="222"/>
        <v xml:space="preserve"> </v>
      </c>
      <c r="FP212" s="1234" t="str">
        <f t="shared" si="223"/>
        <v xml:space="preserve"> </v>
      </c>
      <c r="FQ212" s="1234" t="str">
        <f t="shared" si="195"/>
        <v xml:space="preserve"> </v>
      </c>
      <c r="FR212" s="1234" t="str">
        <f t="shared" si="224"/>
        <v xml:space="preserve"> </v>
      </c>
      <c r="FS212" s="1234">
        <f t="shared" si="230"/>
        <v>0</v>
      </c>
      <c r="FT212" s="1227"/>
      <c r="FU212" s="1234" t="str">
        <f t="shared" si="225"/>
        <v xml:space="preserve"> </v>
      </c>
      <c r="FV212" s="1234" t="str">
        <f t="shared" si="226"/>
        <v xml:space="preserve"> </v>
      </c>
      <c r="FW212" s="1234" t="str">
        <f t="shared" si="227"/>
        <v xml:space="preserve"> </v>
      </c>
      <c r="FX212" s="1234" t="str">
        <f t="shared" si="196"/>
        <v xml:space="preserve"> </v>
      </c>
      <c r="FY212" s="1234" t="str">
        <f t="shared" si="197"/>
        <v xml:space="preserve"> </v>
      </c>
      <c r="FZ212" s="1234" t="str">
        <f t="shared" si="228"/>
        <v xml:space="preserve"> </v>
      </c>
      <c r="GA212" s="1234">
        <f t="shared" si="198"/>
        <v>0</v>
      </c>
      <c r="GB212" s="1227"/>
      <c r="GC212" s="1234" t="str">
        <f t="shared" si="199"/>
        <v xml:space="preserve"> </v>
      </c>
      <c r="GD212" s="1234" t="str">
        <f t="shared" si="200"/>
        <v xml:space="preserve"> </v>
      </c>
      <c r="GE212" s="1234" t="str">
        <f t="shared" si="201"/>
        <v xml:space="preserve"> </v>
      </c>
      <c r="GF212" s="1234" t="str">
        <f t="shared" si="202"/>
        <v xml:space="preserve"> </v>
      </c>
      <c r="GG212" s="1234" t="str">
        <f t="shared" si="203"/>
        <v xml:space="preserve"> </v>
      </c>
      <c r="GH212" s="1234" t="str">
        <f t="shared" si="204"/>
        <v xml:space="preserve"> </v>
      </c>
      <c r="GI212" s="1234" t="str">
        <f t="shared" si="205"/>
        <v xml:space="preserve"> </v>
      </c>
      <c r="GJ212" s="1234" t="str">
        <f t="shared" si="206"/>
        <v xml:space="preserve"> </v>
      </c>
      <c r="GK212" s="1234" t="str">
        <f t="shared" si="207"/>
        <v xml:space="preserve"> </v>
      </c>
      <c r="GL212" s="1234" t="str">
        <f t="shared" si="208"/>
        <v xml:space="preserve"> </v>
      </c>
      <c r="GM212" s="1234" t="str">
        <f t="shared" si="209"/>
        <v xml:space="preserve"> </v>
      </c>
      <c r="GN212" s="1234">
        <f t="shared" si="210"/>
        <v>0</v>
      </c>
    </row>
    <row r="213" spans="1:196" s="100" customFormat="1" ht="27" customHeight="1" thickTop="1" thickBot="1">
      <c r="A213" s="1208">
        <f>【A票】【D票】!$D$10</f>
        <v>0</v>
      </c>
      <c r="B213" s="1212">
        <f>【A票】【D票】!$H$10</f>
        <v>0</v>
      </c>
      <c r="C213" s="1213" t="str">
        <f>【A票】【D票】!$K$10</f>
        <v xml:space="preserve"> </v>
      </c>
      <c r="D213" s="1214">
        <f t="shared" si="173"/>
        <v>122</v>
      </c>
      <c r="E213" s="914"/>
      <c r="F213" s="467"/>
      <c r="G213" s="469"/>
      <c r="H213" s="224" t="str">
        <f t="shared" si="231"/>
        <v xml:space="preserve"> </v>
      </c>
      <c r="I213" s="704"/>
      <c r="J213" s="117"/>
      <c r="K213" s="117"/>
      <c r="L213" s="117"/>
      <c r="M213" s="117"/>
      <c r="N213" s="117"/>
      <c r="O213" s="117"/>
      <c r="P213" s="117"/>
      <c r="Q213" s="117"/>
      <c r="R213" s="117"/>
      <c r="S213" s="117"/>
      <c r="T213" s="254"/>
      <c r="U213" s="646"/>
      <c r="V213" s="646"/>
      <c r="W213" s="114"/>
      <c r="X213" s="254"/>
      <c r="Y213" s="224" t="str">
        <f t="shared" si="232"/>
        <v xml:space="preserve"> </v>
      </c>
      <c r="Z213" s="579"/>
      <c r="AA213" s="704"/>
      <c r="AB213" s="119"/>
      <c r="AC213" s="224" t="str">
        <f t="shared" si="184"/>
        <v xml:space="preserve"> </v>
      </c>
      <c r="AD213" s="115"/>
      <c r="AE213" s="253"/>
      <c r="AF213" s="704"/>
      <c r="AG213" s="727"/>
      <c r="AH213" s="727"/>
      <c r="AI213" s="727"/>
      <c r="AJ213" s="727"/>
      <c r="AK213" s="591"/>
      <c r="AL213" s="727"/>
      <c r="AM213" s="727"/>
      <c r="AN213" s="727"/>
      <c r="AO213" s="727"/>
      <c r="AP213" s="727"/>
      <c r="AQ213" s="727"/>
      <c r="AR213" s="727"/>
      <c r="AS213" s="727"/>
      <c r="AT213" s="727"/>
      <c r="AU213" s="727"/>
      <c r="AV213" s="727"/>
      <c r="AW213" s="727"/>
      <c r="AX213" s="727"/>
      <c r="AY213" s="727"/>
      <c r="AZ213" s="727"/>
      <c r="BA213" s="727"/>
      <c r="BB213" s="727"/>
      <c r="BC213" s="821"/>
      <c r="BD213" s="727"/>
      <c r="BE213" s="727"/>
      <c r="BF213" s="727"/>
      <c r="BG213" s="727"/>
      <c r="BH213" s="727"/>
      <c r="BI213" s="727"/>
      <c r="BJ213" s="727"/>
      <c r="BK213" s="727"/>
      <c r="BL213" s="821"/>
      <c r="BM213" s="727"/>
      <c r="BN213" s="727"/>
      <c r="BO213" s="727"/>
      <c r="BP213" s="727"/>
      <c r="BQ213" s="727"/>
      <c r="BR213" s="821"/>
      <c r="BS213" s="727"/>
      <c r="BT213" s="727"/>
      <c r="BU213" s="727"/>
      <c r="BV213" s="591"/>
      <c r="BW213" s="224" t="str">
        <f t="shared" si="244"/>
        <v xml:space="preserve"> </v>
      </c>
      <c r="BX213" s="471">
        <f t="shared" si="233"/>
        <v>122</v>
      </c>
      <c r="BY213" s="117"/>
      <c r="BZ213" s="117"/>
      <c r="CA213" s="117"/>
      <c r="CB213" s="117"/>
      <c r="CC213" s="117"/>
      <c r="CD213" s="461"/>
      <c r="CE213" s="236"/>
      <c r="CF213" s="224" t="str">
        <f t="shared" si="234"/>
        <v xml:space="preserve"> </v>
      </c>
      <c r="CG213" s="116"/>
      <c r="CH213" s="117"/>
      <c r="CI213" s="117"/>
      <c r="CJ213" s="117"/>
      <c r="CK213" s="472"/>
      <c r="CL213" s="472"/>
      <c r="CM213" s="472"/>
      <c r="CN213" s="472"/>
      <c r="CO213" s="117"/>
      <c r="CP213" s="253"/>
      <c r="CQ213" s="120"/>
      <c r="CR213" s="224" t="str" cm="1">
        <f t="array" ref="CR213">IF(AND(SUM(COUNTIF(CG213:CM213,{"*不明*","*その他*"})+COUNTIF(CO213:CP213,{"*不明*","*その他*"}))&gt;0,CQ213=""),"その他・不明の場合,10)具体的内容、理由を記入",IF(OR(AND(CI213=CI$65,COUNTA(CJ213:CM213)&lt;4),AND(OR(CI213=CI$63,CI213=CI$64,CI213=CI$66,CI213=CI$67,CI213=CI$68,CI213=""),COUNTA(CJ213:CM213)&gt;0)),"3)介護保険認定済→要介護度、認知症自立度、寝たきり度、介護保険サービス記入",IF(OR(AND(OR(CM213=CM$63,CM213=CM$64),CN213=""),AND(OR(CM213=CM$65,CM213=CM$66),CN213&lt;&gt;"")),"7)介護保険サービス受けている/過去受けていた→具体的内容記入"," ")))</f>
        <v xml:space="preserve"> </v>
      </c>
      <c r="CS213" s="224" t="str">
        <f t="shared" si="235"/>
        <v xml:space="preserve"> </v>
      </c>
      <c r="CT213" s="116"/>
      <c r="CU213" s="253"/>
      <c r="CV213" s="117"/>
      <c r="CW213" s="117"/>
      <c r="CX213" s="253"/>
      <c r="CY213" s="117"/>
      <c r="CZ213" s="117"/>
      <c r="DA213" s="253"/>
      <c r="DB213" s="117"/>
      <c r="DC213" s="224" t="str">
        <f t="shared" si="236"/>
        <v xml:space="preserve"> </v>
      </c>
      <c r="DD213" s="224" t="str">
        <f t="shared" si="237"/>
        <v xml:space="preserve"> </v>
      </c>
      <c r="DE213" s="224" t="str">
        <f t="shared" si="187"/>
        <v xml:space="preserve"> </v>
      </c>
      <c r="DF213" s="121"/>
      <c r="DG213" s="114"/>
      <c r="DH213" s="704"/>
      <c r="DI213" s="119"/>
      <c r="DJ213" s="187"/>
      <c r="DK213" s="254"/>
      <c r="DL213" s="224" t="str">
        <f t="shared" si="188"/>
        <v xml:space="preserve"> </v>
      </c>
      <c r="DM213" s="224" t="str">
        <f t="shared" si="238"/>
        <v xml:space="preserve"> </v>
      </c>
      <c r="DN213" s="474"/>
      <c r="DO213" s="117"/>
      <c r="DP213" s="117"/>
      <c r="DQ213" s="117"/>
      <c r="DR213" s="117"/>
      <c r="DS213" s="117"/>
      <c r="DT213" s="254"/>
      <c r="DU213" s="476"/>
      <c r="DV213" s="224" t="str">
        <f t="shared" si="189"/>
        <v xml:space="preserve"> </v>
      </c>
      <c r="DW213" s="115"/>
      <c r="DX213" s="470"/>
      <c r="DY213" s="117"/>
      <c r="DZ213" s="704"/>
      <c r="EA213" s="224" t="str">
        <f t="shared" si="190"/>
        <v xml:space="preserve"> </v>
      </c>
      <c r="EB213" s="906"/>
      <c r="EC213" s="904"/>
      <c r="ED213" s="904"/>
      <c r="EE213" s="904"/>
      <c r="EF213" s="904"/>
      <c r="EG213" s="904"/>
      <c r="EH213" s="904"/>
      <c r="EI213" s="904"/>
      <c r="EJ213" s="904"/>
      <c r="EK213" s="905"/>
      <c r="EL213" s="80"/>
      <c r="EM213" s="224" t="str">
        <f t="shared" si="239"/>
        <v xml:space="preserve"> </v>
      </c>
      <c r="EN213" s="224" t="str">
        <f t="shared" si="240"/>
        <v xml:space="preserve"> </v>
      </c>
      <c r="EO213" s="115"/>
      <c r="EP213" s="1050"/>
      <c r="EQ213" s="253"/>
      <c r="ER213" s="117"/>
      <c r="ES213" s="1258">
        <f t="shared" si="241"/>
        <v>122</v>
      </c>
      <c r="ET213" s="224" t="str">
        <f t="shared" si="242"/>
        <v xml:space="preserve"> </v>
      </c>
      <c r="EU213" s="477" t="str">
        <f t="shared" si="243"/>
        <v/>
      </c>
      <c r="EV213" s="1334" t="str">
        <f t="shared" si="172"/>
        <v xml:space="preserve"> </v>
      </c>
      <c r="EW213" s="1332" t="str">
        <f t="shared" si="229"/>
        <v/>
      </c>
      <c r="EX213" s="1275" t="str">
        <f t="shared" si="211"/>
        <v/>
      </c>
      <c r="EY213" s="1275" t="str">
        <f t="shared" si="212"/>
        <v/>
      </c>
      <c r="EZ213" s="1275" t="str">
        <f t="shared" si="213"/>
        <v/>
      </c>
      <c r="FA213" s="1275" t="str">
        <f t="shared" si="214"/>
        <v/>
      </c>
      <c r="FB213" s="1275" t="str">
        <f t="shared" si="215"/>
        <v/>
      </c>
      <c r="FC213" s="1333" t="str">
        <f t="shared" si="216"/>
        <v/>
      </c>
      <c r="FE213" s="1234" t="str">
        <f t="shared" si="217"/>
        <v xml:space="preserve"> </v>
      </c>
      <c r="FF213" s="1234" t="str">
        <f t="shared" si="218"/>
        <v xml:space="preserve"> </v>
      </c>
      <c r="FG213" s="1234" t="str">
        <f t="shared" si="219"/>
        <v xml:space="preserve"> </v>
      </c>
      <c r="FH213" s="1234" t="str">
        <f t="shared" si="220"/>
        <v xml:space="preserve"> </v>
      </c>
      <c r="FI213" s="1234" t="str">
        <f t="shared" si="191"/>
        <v xml:space="preserve"> </v>
      </c>
      <c r="FJ213" s="1234" t="str">
        <f t="shared" si="221"/>
        <v xml:space="preserve"> </v>
      </c>
      <c r="FK213" s="1234">
        <f t="shared" si="192"/>
        <v>0</v>
      </c>
      <c r="FL213" s="1227"/>
      <c r="FM213" s="1234" t="str">
        <f t="shared" si="193"/>
        <v xml:space="preserve"> </v>
      </c>
      <c r="FN213" s="1234" t="str">
        <f t="shared" si="194"/>
        <v xml:space="preserve"> </v>
      </c>
      <c r="FO213" s="1234" t="str">
        <f t="shared" si="222"/>
        <v xml:space="preserve"> </v>
      </c>
      <c r="FP213" s="1234" t="str">
        <f t="shared" si="223"/>
        <v xml:space="preserve"> </v>
      </c>
      <c r="FQ213" s="1234" t="str">
        <f t="shared" si="195"/>
        <v xml:space="preserve"> </v>
      </c>
      <c r="FR213" s="1234" t="str">
        <f t="shared" si="224"/>
        <v xml:space="preserve"> </v>
      </c>
      <c r="FS213" s="1234">
        <f t="shared" si="230"/>
        <v>0</v>
      </c>
      <c r="FT213" s="1227"/>
      <c r="FU213" s="1234" t="str">
        <f t="shared" si="225"/>
        <v xml:space="preserve"> </v>
      </c>
      <c r="FV213" s="1234" t="str">
        <f t="shared" si="226"/>
        <v xml:space="preserve"> </v>
      </c>
      <c r="FW213" s="1234" t="str">
        <f t="shared" si="227"/>
        <v xml:space="preserve"> </v>
      </c>
      <c r="FX213" s="1234" t="str">
        <f t="shared" si="196"/>
        <v xml:space="preserve"> </v>
      </c>
      <c r="FY213" s="1234" t="str">
        <f t="shared" si="197"/>
        <v xml:space="preserve"> </v>
      </c>
      <c r="FZ213" s="1234" t="str">
        <f t="shared" si="228"/>
        <v xml:space="preserve"> </v>
      </c>
      <c r="GA213" s="1234">
        <f t="shared" si="198"/>
        <v>0</v>
      </c>
      <c r="GB213" s="1227"/>
      <c r="GC213" s="1234" t="str">
        <f t="shared" si="199"/>
        <v xml:space="preserve"> </v>
      </c>
      <c r="GD213" s="1234" t="str">
        <f t="shared" si="200"/>
        <v xml:space="preserve"> </v>
      </c>
      <c r="GE213" s="1234" t="str">
        <f t="shared" si="201"/>
        <v xml:space="preserve"> </v>
      </c>
      <c r="GF213" s="1234" t="str">
        <f t="shared" si="202"/>
        <v xml:space="preserve"> </v>
      </c>
      <c r="GG213" s="1234" t="str">
        <f t="shared" si="203"/>
        <v xml:space="preserve"> </v>
      </c>
      <c r="GH213" s="1234" t="str">
        <f t="shared" si="204"/>
        <v xml:space="preserve"> </v>
      </c>
      <c r="GI213" s="1234" t="str">
        <f t="shared" si="205"/>
        <v xml:space="preserve"> </v>
      </c>
      <c r="GJ213" s="1234" t="str">
        <f t="shared" si="206"/>
        <v xml:space="preserve"> </v>
      </c>
      <c r="GK213" s="1234" t="str">
        <f t="shared" si="207"/>
        <v xml:space="preserve"> </v>
      </c>
      <c r="GL213" s="1234" t="str">
        <f t="shared" si="208"/>
        <v xml:space="preserve"> </v>
      </c>
      <c r="GM213" s="1234" t="str">
        <f t="shared" si="209"/>
        <v xml:space="preserve"> </v>
      </c>
      <c r="GN213" s="1234">
        <f t="shared" si="210"/>
        <v>0</v>
      </c>
    </row>
    <row r="214" spans="1:196" s="100" customFormat="1" ht="27" customHeight="1" thickTop="1" thickBot="1">
      <c r="A214" s="1208">
        <f>【A票】【D票】!$D$10</f>
        <v>0</v>
      </c>
      <c r="B214" s="1212">
        <f>【A票】【D票】!$H$10</f>
        <v>0</v>
      </c>
      <c r="C214" s="1213" t="str">
        <f>【A票】【D票】!$K$10</f>
        <v xml:space="preserve"> </v>
      </c>
      <c r="D214" s="1214">
        <f t="shared" si="173"/>
        <v>123</v>
      </c>
      <c r="E214" s="914"/>
      <c r="F214" s="467"/>
      <c r="G214" s="469"/>
      <c r="H214" s="224" t="str">
        <f t="shared" si="231"/>
        <v xml:space="preserve"> </v>
      </c>
      <c r="I214" s="704"/>
      <c r="J214" s="117"/>
      <c r="K214" s="117"/>
      <c r="L214" s="117"/>
      <c r="M214" s="117"/>
      <c r="N214" s="117"/>
      <c r="O214" s="117"/>
      <c r="P214" s="117"/>
      <c r="Q214" s="117"/>
      <c r="R214" s="117"/>
      <c r="S214" s="117"/>
      <c r="T214" s="254"/>
      <c r="U214" s="646"/>
      <c r="V214" s="646"/>
      <c r="W214" s="114"/>
      <c r="X214" s="254"/>
      <c r="Y214" s="224" t="str">
        <f t="shared" si="232"/>
        <v xml:space="preserve"> </v>
      </c>
      <c r="Z214" s="579"/>
      <c r="AA214" s="704"/>
      <c r="AB214" s="119"/>
      <c r="AC214" s="224" t="str">
        <f t="shared" si="184"/>
        <v xml:space="preserve"> </v>
      </c>
      <c r="AD214" s="115"/>
      <c r="AE214" s="253"/>
      <c r="AF214" s="704"/>
      <c r="AG214" s="727"/>
      <c r="AH214" s="727"/>
      <c r="AI214" s="727"/>
      <c r="AJ214" s="727"/>
      <c r="AK214" s="591"/>
      <c r="AL214" s="727"/>
      <c r="AM214" s="727"/>
      <c r="AN214" s="727"/>
      <c r="AO214" s="727"/>
      <c r="AP214" s="727"/>
      <c r="AQ214" s="727"/>
      <c r="AR214" s="727"/>
      <c r="AS214" s="727"/>
      <c r="AT214" s="727"/>
      <c r="AU214" s="727"/>
      <c r="AV214" s="727"/>
      <c r="AW214" s="727"/>
      <c r="AX214" s="727"/>
      <c r="AY214" s="727"/>
      <c r="AZ214" s="727"/>
      <c r="BA214" s="727"/>
      <c r="BB214" s="727"/>
      <c r="BC214" s="821"/>
      <c r="BD214" s="727"/>
      <c r="BE214" s="727"/>
      <c r="BF214" s="727"/>
      <c r="BG214" s="727"/>
      <c r="BH214" s="727"/>
      <c r="BI214" s="727"/>
      <c r="BJ214" s="727"/>
      <c r="BK214" s="727"/>
      <c r="BL214" s="821"/>
      <c r="BM214" s="727"/>
      <c r="BN214" s="727"/>
      <c r="BO214" s="727"/>
      <c r="BP214" s="727"/>
      <c r="BQ214" s="727"/>
      <c r="BR214" s="821"/>
      <c r="BS214" s="727"/>
      <c r="BT214" s="727"/>
      <c r="BU214" s="727"/>
      <c r="BV214" s="591"/>
      <c r="BW214" s="224" t="str">
        <f t="shared" si="244"/>
        <v xml:space="preserve"> </v>
      </c>
      <c r="BX214" s="471">
        <f t="shared" si="233"/>
        <v>123</v>
      </c>
      <c r="BY214" s="117"/>
      <c r="BZ214" s="117"/>
      <c r="CA214" s="117"/>
      <c r="CB214" s="117"/>
      <c r="CC214" s="117"/>
      <c r="CD214" s="461"/>
      <c r="CE214" s="236"/>
      <c r="CF214" s="224" t="str">
        <f t="shared" si="234"/>
        <v xml:space="preserve"> </v>
      </c>
      <c r="CG214" s="116"/>
      <c r="CH214" s="117"/>
      <c r="CI214" s="117"/>
      <c r="CJ214" s="117"/>
      <c r="CK214" s="472"/>
      <c r="CL214" s="472"/>
      <c r="CM214" s="472"/>
      <c r="CN214" s="472"/>
      <c r="CO214" s="117"/>
      <c r="CP214" s="253"/>
      <c r="CQ214" s="120"/>
      <c r="CR214" s="224" t="str" cm="1">
        <f t="array" ref="CR214">IF(AND(SUM(COUNTIF(CG214:CM214,{"*不明*","*その他*"})+COUNTIF(CO214:CP214,{"*不明*","*その他*"}))&gt;0,CQ214=""),"その他・不明の場合,10)具体的内容、理由を記入",IF(OR(AND(CI214=CI$65,COUNTA(CJ214:CM214)&lt;4),AND(OR(CI214=CI$63,CI214=CI$64,CI214=CI$66,CI214=CI$67,CI214=CI$68,CI214=""),COUNTA(CJ214:CM214)&gt;0)),"3)介護保険認定済→要介護度、認知症自立度、寝たきり度、介護保険サービス記入",IF(OR(AND(OR(CM214=CM$63,CM214=CM$64),CN214=""),AND(OR(CM214=CM$65,CM214=CM$66),CN214&lt;&gt;"")),"7)介護保険サービス受けている/過去受けていた→具体的内容記入"," ")))</f>
        <v xml:space="preserve"> </v>
      </c>
      <c r="CS214" s="224" t="str">
        <f t="shared" si="235"/>
        <v xml:space="preserve"> </v>
      </c>
      <c r="CT214" s="116"/>
      <c r="CU214" s="253"/>
      <c r="CV214" s="117"/>
      <c r="CW214" s="117"/>
      <c r="CX214" s="253"/>
      <c r="CY214" s="117"/>
      <c r="CZ214" s="117"/>
      <c r="DA214" s="253"/>
      <c r="DB214" s="117"/>
      <c r="DC214" s="224" t="str">
        <f t="shared" si="236"/>
        <v xml:space="preserve"> </v>
      </c>
      <c r="DD214" s="224" t="str">
        <f t="shared" si="237"/>
        <v xml:space="preserve"> </v>
      </c>
      <c r="DE214" s="224" t="str">
        <f t="shared" si="187"/>
        <v xml:space="preserve"> </v>
      </c>
      <c r="DF214" s="121"/>
      <c r="DG214" s="114"/>
      <c r="DH214" s="704"/>
      <c r="DI214" s="119"/>
      <c r="DJ214" s="187"/>
      <c r="DK214" s="254"/>
      <c r="DL214" s="224" t="str">
        <f t="shared" si="188"/>
        <v xml:space="preserve"> </v>
      </c>
      <c r="DM214" s="224" t="str">
        <f t="shared" si="238"/>
        <v xml:space="preserve"> </v>
      </c>
      <c r="DN214" s="474"/>
      <c r="DO214" s="117"/>
      <c r="DP214" s="117"/>
      <c r="DQ214" s="117"/>
      <c r="DR214" s="117"/>
      <c r="DS214" s="117"/>
      <c r="DT214" s="254"/>
      <c r="DU214" s="476"/>
      <c r="DV214" s="224" t="str">
        <f t="shared" si="189"/>
        <v xml:space="preserve"> </v>
      </c>
      <c r="DW214" s="115"/>
      <c r="DX214" s="470"/>
      <c r="DY214" s="117"/>
      <c r="DZ214" s="704"/>
      <c r="EA214" s="224" t="str">
        <f t="shared" si="190"/>
        <v xml:space="preserve"> </v>
      </c>
      <c r="EB214" s="906"/>
      <c r="EC214" s="904"/>
      <c r="ED214" s="904"/>
      <c r="EE214" s="904"/>
      <c r="EF214" s="904"/>
      <c r="EG214" s="904"/>
      <c r="EH214" s="904"/>
      <c r="EI214" s="904"/>
      <c r="EJ214" s="904"/>
      <c r="EK214" s="905"/>
      <c r="EL214" s="80"/>
      <c r="EM214" s="224" t="str">
        <f t="shared" si="239"/>
        <v xml:space="preserve"> </v>
      </c>
      <c r="EN214" s="224" t="str">
        <f t="shared" si="240"/>
        <v xml:space="preserve"> </v>
      </c>
      <c r="EO214" s="115"/>
      <c r="EP214" s="1050"/>
      <c r="EQ214" s="253"/>
      <c r="ER214" s="117"/>
      <c r="ES214" s="1258">
        <f t="shared" si="241"/>
        <v>123</v>
      </c>
      <c r="ET214" s="224" t="str">
        <f t="shared" si="242"/>
        <v xml:space="preserve"> </v>
      </c>
      <c r="EU214" s="477" t="str">
        <f t="shared" si="243"/>
        <v/>
      </c>
      <c r="EV214" s="1334" t="str">
        <f t="shared" si="172"/>
        <v xml:space="preserve"> </v>
      </c>
      <c r="EW214" s="1332" t="str">
        <f t="shared" si="229"/>
        <v/>
      </c>
      <c r="EX214" s="1275" t="str">
        <f t="shared" si="211"/>
        <v/>
      </c>
      <c r="EY214" s="1275" t="str">
        <f t="shared" si="212"/>
        <v/>
      </c>
      <c r="EZ214" s="1275" t="str">
        <f t="shared" si="213"/>
        <v/>
      </c>
      <c r="FA214" s="1275" t="str">
        <f t="shared" si="214"/>
        <v/>
      </c>
      <c r="FB214" s="1275" t="str">
        <f t="shared" si="215"/>
        <v/>
      </c>
      <c r="FC214" s="1333" t="str">
        <f t="shared" si="216"/>
        <v/>
      </c>
      <c r="FE214" s="1234" t="str">
        <f t="shared" si="217"/>
        <v xml:space="preserve"> </v>
      </c>
      <c r="FF214" s="1234" t="str">
        <f t="shared" si="218"/>
        <v xml:space="preserve"> </v>
      </c>
      <c r="FG214" s="1234" t="str">
        <f t="shared" si="219"/>
        <v xml:space="preserve"> </v>
      </c>
      <c r="FH214" s="1234" t="str">
        <f t="shared" si="220"/>
        <v xml:space="preserve"> </v>
      </c>
      <c r="FI214" s="1234" t="str">
        <f t="shared" si="191"/>
        <v xml:space="preserve"> </v>
      </c>
      <c r="FJ214" s="1234" t="str">
        <f t="shared" si="221"/>
        <v xml:space="preserve"> </v>
      </c>
      <c r="FK214" s="1234">
        <f t="shared" si="192"/>
        <v>0</v>
      </c>
      <c r="FL214" s="1227"/>
      <c r="FM214" s="1234" t="str">
        <f t="shared" si="193"/>
        <v xml:space="preserve"> </v>
      </c>
      <c r="FN214" s="1234" t="str">
        <f t="shared" si="194"/>
        <v xml:space="preserve"> </v>
      </c>
      <c r="FO214" s="1234" t="str">
        <f t="shared" si="222"/>
        <v xml:space="preserve"> </v>
      </c>
      <c r="FP214" s="1234" t="str">
        <f t="shared" si="223"/>
        <v xml:space="preserve"> </v>
      </c>
      <c r="FQ214" s="1234" t="str">
        <f t="shared" si="195"/>
        <v xml:space="preserve"> </v>
      </c>
      <c r="FR214" s="1234" t="str">
        <f t="shared" si="224"/>
        <v xml:space="preserve"> </v>
      </c>
      <c r="FS214" s="1234">
        <f t="shared" si="230"/>
        <v>0</v>
      </c>
      <c r="FT214" s="1227"/>
      <c r="FU214" s="1234" t="str">
        <f t="shared" si="225"/>
        <v xml:space="preserve"> </v>
      </c>
      <c r="FV214" s="1234" t="str">
        <f t="shared" si="226"/>
        <v xml:space="preserve"> </v>
      </c>
      <c r="FW214" s="1234" t="str">
        <f t="shared" si="227"/>
        <v xml:space="preserve"> </v>
      </c>
      <c r="FX214" s="1234" t="str">
        <f t="shared" si="196"/>
        <v xml:space="preserve"> </v>
      </c>
      <c r="FY214" s="1234" t="str">
        <f t="shared" si="197"/>
        <v xml:space="preserve"> </v>
      </c>
      <c r="FZ214" s="1234" t="str">
        <f t="shared" si="228"/>
        <v xml:space="preserve"> </v>
      </c>
      <c r="GA214" s="1234">
        <f t="shared" si="198"/>
        <v>0</v>
      </c>
      <c r="GB214" s="1227"/>
      <c r="GC214" s="1234" t="str">
        <f t="shared" si="199"/>
        <v xml:space="preserve"> </v>
      </c>
      <c r="GD214" s="1234" t="str">
        <f t="shared" si="200"/>
        <v xml:space="preserve"> </v>
      </c>
      <c r="GE214" s="1234" t="str">
        <f t="shared" si="201"/>
        <v xml:space="preserve"> </v>
      </c>
      <c r="GF214" s="1234" t="str">
        <f t="shared" si="202"/>
        <v xml:space="preserve"> </v>
      </c>
      <c r="GG214" s="1234" t="str">
        <f t="shared" si="203"/>
        <v xml:space="preserve"> </v>
      </c>
      <c r="GH214" s="1234" t="str">
        <f t="shared" si="204"/>
        <v xml:space="preserve"> </v>
      </c>
      <c r="GI214" s="1234" t="str">
        <f t="shared" si="205"/>
        <v xml:space="preserve"> </v>
      </c>
      <c r="GJ214" s="1234" t="str">
        <f t="shared" si="206"/>
        <v xml:space="preserve"> </v>
      </c>
      <c r="GK214" s="1234" t="str">
        <f t="shared" si="207"/>
        <v xml:space="preserve"> </v>
      </c>
      <c r="GL214" s="1234" t="str">
        <f t="shared" si="208"/>
        <v xml:space="preserve"> </v>
      </c>
      <c r="GM214" s="1234" t="str">
        <f t="shared" si="209"/>
        <v xml:space="preserve"> </v>
      </c>
      <c r="GN214" s="1234">
        <f t="shared" si="210"/>
        <v>0</v>
      </c>
    </row>
    <row r="215" spans="1:196" s="100" customFormat="1" ht="27" customHeight="1" thickTop="1" thickBot="1">
      <c r="A215" s="1208">
        <f>【A票】【D票】!$D$10</f>
        <v>0</v>
      </c>
      <c r="B215" s="1212">
        <f>【A票】【D票】!$H$10</f>
        <v>0</v>
      </c>
      <c r="C215" s="1213" t="str">
        <f>【A票】【D票】!$K$10</f>
        <v xml:space="preserve"> </v>
      </c>
      <c r="D215" s="1214">
        <f t="shared" si="173"/>
        <v>124</v>
      </c>
      <c r="E215" s="914"/>
      <c r="F215" s="467"/>
      <c r="G215" s="469"/>
      <c r="H215" s="224" t="str">
        <f t="shared" si="231"/>
        <v xml:space="preserve"> </v>
      </c>
      <c r="I215" s="704"/>
      <c r="J215" s="117"/>
      <c r="K215" s="117"/>
      <c r="L215" s="117"/>
      <c r="M215" s="117"/>
      <c r="N215" s="117"/>
      <c r="O215" s="117"/>
      <c r="P215" s="117"/>
      <c r="Q215" s="117"/>
      <c r="R215" s="117"/>
      <c r="S215" s="117"/>
      <c r="T215" s="254"/>
      <c r="U215" s="646"/>
      <c r="V215" s="646"/>
      <c r="W215" s="114"/>
      <c r="X215" s="254"/>
      <c r="Y215" s="224" t="str">
        <f t="shared" si="232"/>
        <v xml:space="preserve"> </v>
      </c>
      <c r="Z215" s="579"/>
      <c r="AA215" s="704"/>
      <c r="AB215" s="119"/>
      <c r="AC215" s="224" t="str">
        <f t="shared" si="184"/>
        <v xml:space="preserve"> </v>
      </c>
      <c r="AD215" s="115"/>
      <c r="AE215" s="253"/>
      <c r="AF215" s="704"/>
      <c r="AG215" s="727"/>
      <c r="AH215" s="727"/>
      <c r="AI215" s="727"/>
      <c r="AJ215" s="727"/>
      <c r="AK215" s="591"/>
      <c r="AL215" s="727"/>
      <c r="AM215" s="727"/>
      <c r="AN215" s="727"/>
      <c r="AO215" s="727"/>
      <c r="AP215" s="727"/>
      <c r="AQ215" s="727"/>
      <c r="AR215" s="727"/>
      <c r="AS215" s="727"/>
      <c r="AT215" s="727"/>
      <c r="AU215" s="727"/>
      <c r="AV215" s="727"/>
      <c r="AW215" s="727"/>
      <c r="AX215" s="727"/>
      <c r="AY215" s="727"/>
      <c r="AZ215" s="727"/>
      <c r="BA215" s="727"/>
      <c r="BB215" s="727"/>
      <c r="BC215" s="821"/>
      <c r="BD215" s="727"/>
      <c r="BE215" s="727"/>
      <c r="BF215" s="727"/>
      <c r="BG215" s="727"/>
      <c r="BH215" s="727"/>
      <c r="BI215" s="727"/>
      <c r="BJ215" s="727"/>
      <c r="BK215" s="727"/>
      <c r="BL215" s="821"/>
      <c r="BM215" s="727"/>
      <c r="BN215" s="727"/>
      <c r="BO215" s="727"/>
      <c r="BP215" s="727"/>
      <c r="BQ215" s="727"/>
      <c r="BR215" s="821"/>
      <c r="BS215" s="727"/>
      <c r="BT215" s="727"/>
      <c r="BU215" s="727"/>
      <c r="BV215" s="591"/>
      <c r="BW215" s="224" t="str">
        <f t="shared" si="244"/>
        <v xml:space="preserve"> </v>
      </c>
      <c r="BX215" s="471">
        <f t="shared" si="233"/>
        <v>124</v>
      </c>
      <c r="BY215" s="117"/>
      <c r="BZ215" s="117"/>
      <c r="CA215" s="117"/>
      <c r="CB215" s="117"/>
      <c r="CC215" s="117"/>
      <c r="CD215" s="461"/>
      <c r="CE215" s="236"/>
      <c r="CF215" s="224" t="str">
        <f t="shared" si="234"/>
        <v xml:space="preserve"> </v>
      </c>
      <c r="CG215" s="116"/>
      <c r="CH215" s="117"/>
      <c r="CI215" s="117"/>
      <c r="CJ215" s="117"/>
      <c r="CK215" s="472"/>
      <c r="CL215" s="472"/>
      <c r="CM215" s="472"/>
      <c r="CN215" s="472"/>
      <c r="CO215" s="117"/>
      <c r="CP215" s="253"/>
      <c r="CQ215" s="120"/>
      <c r="CR215" s="224" t="str" cm="1">
        <f t="array" ref="CR215">IF(AND(SUM(COUNTIF(CG215:CM215,{"*不明*","*その他*"})+COUNTIF(CO215:CP215,{"*不明*","*その他*"}))&gt;0,CQ215=""),"その他・不明の場合,10)具体的内容、理由を記入",IF(OR(AND(CI215=CI$65,COUNTA(CJ215:CM215)&lt;4),AND(OR(CI215=CI$63,CI215=CI$64,CI215=CI$66,CI215=CI$67,CI215=CI$68,CI215=""),COUNTA(CJ215:CM215)&gt;0)),"3)介護保険認定済→要介護度、認知症自立度、寝たきり度、介護保険サービス記入",IF(OR(AND(OR(CM215=CM$63,CM215=CM$64),CN215=""),AND(OR(CM215=CM$65,CM215=CM$66),CN215&lt;&gt;"")),"7)介護保険サービス受けている/過去受けていた→具体的内容記入"," ")))</f>
        <v xml:space="preserve"> </v>
      </c>
      <c r="CS215" s="224" t="str">
        <f t="shared" si="235"/>
        <v xml:space="preserve"> </v>
      </c>
      <c r="CT215" s="116"/>
      <c r="CU215" s="253"/>
      <c r="CV215" s="117"/>
      <c r="CW215" s="117"/>
      <c r="CX215" s="253"/>
      <c r="CY215" s="117"/>
      <c r="CZ215" s="117"/>
      <c r="DA215" s="253"/>
      <c r="DB215" s="117"/>
      <c r="DC215" s="224" t="str">
        <f t="shared" si="236"/>
        <v xml:space="preserve"> </v>
      </c>
      <c r="DD215" s="224" t="str">
        <f t="shared" si="237"/>
        <v xml:space="preserve"> </v>
      </c>
      <c r="DE215" s="224" t="str">
        <f t="shared" si="187"/>
        <v xml:space="preserve"> </v>
      </c>
      <c r="DF215" s="121"/>
      <c r="DG215" s="114"/>
      <c r="DH215" s="704"/>
      <c r="DI215" s="119"/>
      <c r="DJ215" s="187"/>
      <c r="DK215" s="254"/>
      <c r="DL215" s="224" t="str">
        <f t="shared" si="188"/>
        <v xml:space="preserve"> </v>
      </c>
      <c r="DM215" s="224" t="str">
        <f t="shared" si="238"/>
        <v xml:space="preserve"> </v>
      </c>
      <c r="DN215" s="474"/>
      <c r="DO215" s="117"/>
      <c r="DP215" s="117"/>
      <c r="DQ215" s="117"/>
      <c r="DR215" s="117"/>
      <c r="DS215" s="117"/>
      <c r="DT215" s="254"/>
      <c r="DU215" s="476"/>
      <c r="DV215" s="224" t="str">
        <f t="shared" si="189"/>
        <v xml:space="preserve"> </v>
      </c>
      <c r="DW215" s="115"/>
      <c r="DX215" s="470"/>
      <c r="DY215" s="117"/>
      <c r="DZ215" s="704"/>
      <c r="EA215" s="224" t="str">
        <f t="shared" si="190"/>
        <v xml:space="preserve"> </v>
      </c>
      <c r="EB215" s="906"/>
      <c r="EC215" s="904"/>
      <c r="ED215" s="904"/>
      <c r="EE215" s="904"/>
      <c r="EF215" s="904"/>
      <c r="EG215" s="904"/>
      <c r="EH215" s="904"/>
      <c r="EI215" s="904"/>
      <c r="EJ215" s="904"/>
      <c r="EK215" s="905"/>
      <c r="EL215" s="80"/>
      <c r="EM215" s="224" t="str">
        <f t="shared" si="239"/>
        <v xml:space="preserve"> </v>
      </c>
      <c r="EN215" s="224" t="str">
        <f t="shared" si="240"/>
        <v xml:space="preserve"> </v>
      </c>
      <c r="EO215" s="115"/>
      <c r="EP215" s="1050"/>
      <c r="EQ215" s="253"/>
      <c r="ER215" s="117"/>
      <c r="ES215" s="1258">
        <f t="shared" si="241"/>
        <v>124</v>
      </c>
      <c r="ET215" s="224" t="str">
        <f t="shared" si="242"/>
        <v xml:space="preserve"> </v>
      </c>
      <c r="EU215" s="477" t="str">
        <f t="shared" si="243"/>
        <v/>
      </c>
      <c r="EV215" s="1334" t="str">
        <f t="shared" si="172"/>
        <v xml:space="preserve"> </v>
      </c>
      <c r="EW215" s="1332" t="str">
        <f t="shared" si="229"/>
        <v/>
      </c>
      <c r="EX215" s="1275" t="str">
        <f t="shared" si="211"/>
        <v/>
      </c>
      <c r="EY215" s="1275" t="str">
        <f t="shared" si="212"/>
        <v/>
      </c>
      <c r="EZ215" s="1275" t="str">
        <f t="shared" si="213"/>
        <v/>
      </c>
      <c r="FA215" s="1275" t="str">
        <f t="shared" si="214"/>
        <v/>
      </c>
      <c r="FB215" s="1275" t="str">
        <f t="shared" si="215"/>
        <v/>
      </c>
      <c r="FC215" s="1333" t="str">
        <f t="shared" si="216"/>
        <v/>
      </c>
      <c r="FE215" s="1234" t="str">
        <f t="shared" si="217"/>
        <v xml:space="preserve"> </v>
      </c>
      <c r="FF215" s="1234" t="str">
        <f t="shared" si="218"/>
        <v xml:space="preserve"> </v>
      </c>
      <c r="FG215" s="1234" t="str">
        <f t="shared" si="219"/>
        <v xml:space="preserve"> </v>
      </c>
      <c r="FH215" s="1234" t="str">
        <f t="shared" si="220"/>
        <v xml:space="preserve"> </v>
      </c>
      <c r="FI215" s="1234" t="str">
        <f t="shared" si="191"/>
        <v xml:space="preserve"> </v>
      </c>
      <c r="FJ215" s="1234" t="str">
        <f t="shared" si="221"/>
        <v xml:space="preserve"> </v>
      </c>
      <c r="FK215" s="1234">
        <f t="shared" si="192"/>
        <v>0</v>
      </c>
      <c r="FL215" s="1227"/>
      <c r="FM215" s="1234" t="str">
        <f t="shared" si="193"/>
        <v xml:space="preserve"> </v>
      </c>
      <c r="FN215" s="1234" t="str">
        <f t="shared" si="194"/>
        <v xml:space="preserve"> </v>
      </c>
      <c r="FO215" s="1234" t="str">
        <f t="shared" si="222"/>
        <v xml:space="preserve"> </v>
      </c>
      <c r="FP215" s="1234" t="str">
        <f t="shared" si="223"/>
        <v xml:space="preserve"> </v>
      </c>
      <c r="FQ215" s="1234" t="str">
        <f t="shared" si="195"/>
        <v xml:space="preserve"> </v>
      </c>
      <c r="FR215" s="1234" t="str">
        <f t="shared" si="224"/>
        <v xml:space="preserve"> </v>
      </c>
      <c r="FS215" s="1234">
        <f t="shared" si="230"/>
        <v>0</v>
      </c>
      <c r="FT215" s="1227"/>
      <c r="FU215" s="1234" t="str">
        <f t="shared" si="225"/>
        <v xml:space="preserve"> </v>
      </c>
      <c r="FV215" s="1234" t="str">
        <f t="shared" si="226"/>
        <v xml:space="preserve"> </v>
      </c>
      <c r="FW215" s="1234" t="str">
        <f t="shared" si="227"/>
        <v xml:space="preserve"> </v>
      </c>
      <c r="FX215" s="1234" t="str">
        <f t="shared" si="196"/>
        <v xml:space="preserve"> </v>
      </c>
      <c r="FY215" s="1234" t="str">
        <f t="shared" si="197"/>
        <v xml:space="preserve"> </v>
      </c>
      <c r="FZ215" s="1234" t="str">
        <f t="shared" si="228"/>
        <v xml:space="preserve"> </v>
      </c>
      <c r="GA215" s="1234">
        <f t="shared" si="198"/>
        <v>0</v>
      </c>
      <c r="GB215" s="1227"/>
      <c r="GC215" s="1234" t="str">
        <f t="shared" si="199"/>
        <v xml:space="preserve"> </v>
      </c>
      <c r="GD215" s="1234" t="str">
        <f t="shared" si="200"/>
        <v xml:space="preserve"> </v>
      </c>
      <c r="GE215" s="1234" t="str">
        <f t="shared" si="201"/>
        <v xml:space="preserve"> </v>
      </c>
      <c r="GF215" s="1234" t="str">
        <f t="shared" si="202"/>
        <v xml:space="preserve"> </v>
      </c>
      <c r="GG215" s="1234" t="str">
        <f t="shared" si="203"/>
        <v xml:space="preserve"> </v>
      </c>
      <c r="GH215" s="1234" t="str">
        <f t="shared" si="204"/>
        <v xml:space="preserve"> </v>
      </c>
      <c r="GI215" s="1234" t="str">
        <f t="shared" si="205"/>
        <v xml:space="preserve"> </v>
      </c>
      <c r="GJ215" s="1234" t="str">
        <f t="shared" si="206"/>
        <v xml:space="preserve"> </v>
      </c>
      <c r="GK215" s="1234" t="str">
        <f t="shared" si="207"/>
        <v xml:space="preserve"> </v>
      </c>
      <c r="GL215" s="1234" t="str">
        <f t="shared" si="208"/>
        <v xml:space="preserve"> </v>
      </c>
      <c r="GM215" s="1234" t="str">
        <f t="shared" si="209"/>
        <v xml:space="preserve"> </v>
      </c>
      <c r="GN215" s="1234">
        <f t="shared" si="210"/>
        <v>0</v>
      </c>
    </row>
    <row r="216" spans="1:196" s="100" customFormat="1" ht="27" customHeight="1" thickTop="1" thickBot="1">
      <c r="A216" s="1208">
        <f>【A票】【D票】!$D$10</f>
        <v>0</v>
      </c>
      <c r="B216" s="1212">
        <f>【A票】【D票】!$H$10</f>
        <v>0</v>
      </c>
      <c r="C216" s="1213" t="str">
        <f>【A票】【D票】!$K$10</f>
        <v xml:space="preserve"> </v>
      </c>
      <c r="D216" s="1214">
        <f t="shared" si="173"/>
        <v>125</v>
      </c>
      <c r="E216" s="914"/>
      <c r="F216" s="467"/>
      <c r="G216" s="469"/>
      <c r="H216" s="224" t="str">
        <f t="shared" si="231"/>
        <v xml:space="preserve"> </v>
      </c>
      <c r="I216" s="704"/>
      <c r="J216" s="117"/>
      <c r="K216" s="117"/>
      <c r="L216" s="117"/>
      <c r="M216" s="117"/>
      <c r="N216" s="117"/>
      <c r="O216" s="117"/>
      <c r="P216" s="117"/>
      <c r="Q216" s="117"/>
      <c r="R216" s="117"/>
      <c r="S216" s="117"/>
      <c r="T216" s="254"/>
      <c r="U216" s="646"/>
      <c r="V216" s="646"/>
      <c r="W216" s="114"/>
      <c r="X216" s="254"/>
      <c r="Y216" s="224" t="str">
        <f t="shared" si="232"/>
        <v xml:space="preserve"> </v>
      </c>
      <c r="Z216" s="579"/>
      <c r="AA216" s="704"/>
      <c r="AB216" s="119"/>
      <c r="AC216" s="224" t="str">
        <f t="shared" si="184"/>
        <v xml:space="preserve"> </v>
      </c>
      <c r="AD216" s="115"/>
      <c r="AE216" s="253"/>
      <c r="AF216" s="704"/>
      <c r="AG216" s="727"/>
      <c r="AH216" s="727"/>
      <c r="AI216" s="727"/>
      <c r="AJ216" s="727"/>
      <c r="AK216" s="591"/>
      <c r="AL216" s="727"/>
      <c r="AM216" s="727"/>
      <c r="AN216" s="727"/>
      <c r="AO216" s="727"/>
      <c r="AP216" s="727"/>
      <c r="AQ216" s="727"/>
      <c r="AR216" s="727"/>
      <c r="AS216" s="727"/>
      <c r="AT216" s="727"/>
      <c r="AU216" s="727"/>
      <c r="AV216" s="727"/>
      <c r="AW216" s="727"/>
      <c r="AX216" s="727"/>
      <c r="AY216" s="727"/>
      <c r="AZ216" s="727"/>
      <c r="BA216" s="727"/>
      <c r="BB216" s="727"/>
      <c r="BC216" s="821"/>
      <c r="BD216" s="727"/>
      <c r="BE216" s="727"/>
      <c r="BF216" s="727"/>
      <c r="BG216" s="727"/>
      <c r="BH216" s="727"/>
      <c r="BI216" s="727"/>
      <c r="BJ216" s="727"/>
      <c r="BK216" s="727"/>
      <c r="BL216" s="821"/>
      <c r="BM216" s="727"/>
      <c r="BN216" s="727"/>
      <c r="BO216" s="727"/>
      <c r="BP216" s="727"/>
      <c r="BQ216" s="727"/>
      <c r="BR216" s="821"/>
      <c r="BS216" s="727"/>
      <c r="BT216" s="727"/>
      <c r="BU216" s="727"/>
      <c r="BV216" s="591"/>
      <c r="BW216" s="224" t="str">
        <f t="shared" si="244"/>
        <v xml:space="preserve"> </v>
      </c>
      <c r="BX216" s="471">
        <f t="shared" si="233"/>
        <v>125</v>
      </c>
      <c r="BY216" s="117"/>
      <c r="BZ216" s="117"/>
      <c r="CA216" s="117"/>
      <c r="CB216" s="117"/>
      <c r="CC216" s="117"/>
      <c r="CD216" s="461"/>
      <c r="CE216" s="236"/>
      <c r="CF216" s="224" t="str">
        <f t="shared" si="234"/>
        <v xml:space="preserve"> </v>
      </c>
      <c r="CG216" s="116"/>
      <c r="CH216" s="117"/>
      <c r="CI216" s="117"/>
      <c r="CJ216" s="117"/>
      <c r="CK216" s="472"/>
      <c r="CL216" s="472"/>
      <c r="CM216" s="472"/>
      <c r="CN216" s="472"/>
      <c r="CO216" s="117"/>
      <c r="CP216" s="253"/>
      <c r="CQ216" s="120"/>
      <c r="CR216" s="224" t="str" cm="1">
        <f t="array" ref="CR216">IF(AND(SUM(COUNTIF(CG216:CM216,{"*不明*","*その他*"})+COUNTIF(CO216:CP216,{"*不明*","*その他*"}))&gt;0,CQ216=""),"その他・不明の場合,10)具体的内容、理由を記入",IF(OR(AND(CI216=CI$65,COUNTA(CJ216:CM216)&lt;4),AND(OR(CI216=CI$63,CI216=CI$64,CI216=CI$66,CI216=CI$67,CI216=CI$68,CI216=""),COUNTA(CJ216:CM216)&gt;0)),"3)介護保険認定済→要介護度、認知症自立度、寝たきり度、介護保険サービス記入",IF(OR(AND(OR(CM216=CM$63,CM216=CM$64),CN216=""),AND(OR(CM216=CM$65,CM216=CM$66),CN216&lt;&gt;"")),"7)介護保険サービス受けている/過去受けていた→具体的内容記入"," ")))</f>
        <v xml:space="preserve"> </v>
      </c>
      <c r="CS216" s="224" t="str">
        <f t="shared" si="235"/>
        <v xml:space="preserve"> </v>
      </c>
      <c r="CT216" s="116"/>
      <c r="CU216" s="253"/>
      <c r="CV216" s="117"/>
      <c r="CW216" s="117"/>
      <c r="CX216" s="253"/>
      <c r="CY216" s="117"/>
      <c r="CZ216" s="117"/>
      <c r="DA216" s="253"/>
      <c r="DB216" s="117"/>
      <c r="DC216" s="224" t="str">
        <f t="shared" si="236"/>
        <v xml:space="preserve"> </v>
      </c>
      <c r="DD216" s="224" t="str">
        <f t="shared" si="237"/>
        <v xml:space="preserve"> </v>
      </c>
      <c r="DE216" s="224" t="str">
        <f t="shared" si="187"/>
        <v xml:space="preserve"> </v>
      </c>
      <c r="DF216" s="121"/>
      <c r="DG216" s="114"/>
      <c r="DH216" s="704"/>
      <c r="DI216" s="119"/>
      <c r="DJ216" s="187"/>
      <c r="DK216" s="254"/>
      <c r="DL216" s="224" t="str">
        <f t="shared" si="188"/>
        <v xml:space="preserve"> </v>
      </c>
      <c r="DM216" s="224" t="str">
        <f t="shared" si="238"/>
        <v xml:space="preserve"> </v>
      </c>
      <c r="DN216" s="474"/>
      <c r="DO216" s="117"/>
      <c r="DP216" s="117"/>
      <c r="DQ216" s="117"/>
      <c r="DR216" s="117"/>
      <c r="DS216" s="117"/>
      <c r="DT216" s="254"/>
      <c r="DU216" s="476"/>
      <c r="DV216" s="224" t="str">
        <f t="shared" si="189"/>
        <v xml:space="preserve"> </v>
      </c>
      <c r="DW216" s="115"/>
      <c r="DX216" s="470"/>
      <c r="DY216" s="117"/>
      <c r="DZ216" s="704"/>
      <c r="EA216" s="224" t="str">
        <f t="shared" si="190"/>
        <v xml:space="preserve"> </v>
      </c>
      <c r="EB216" s="906"/>
      <c r="EC216" s="904"/>
      <c r="ED216" s="904"/>
      <c r="EE216" s="904"/>
      <c r="EF216" s="904"/>
      <c r="EG216" s="904"/>
      <c r="EH216" s="904"/>
      <c r="EI216" s="904"/>
      <c r="EJ216" s="904"/>
      <c r="EK216" s="905"/>
      <c r="EL216" s="80"/>
      <c r="EM216" s="224" t="str">
        <f t="shared" si="239"/>
        <v xml:space="preserve"> </v>
      </c>
      <c r="EN216" s="224" t="str">
        <f t="shared" si="240"/>
        <v xml:space="preserve"> </v>
      </c>
      <c r="EO216" s="115"/>
      <c r="EP216" s="1050"/>
      <c r="EQ216" s="253"/>
      <c r="ER216" s="117"/>
      <c r="ES216" s="1258">
        <f t="shared" si="241"/>
        <v>125</v>
      </c>
      <c r="ET216" s="224" t="str">
        <f t="shared" si="242"/>
        <v xml:space="preserve"> </v>
      </c>
      <c r="EU216" s="477" t="str">
        <f t="shared" si="243"/>
        <v/>
      </c>
      <c r="EV216" s="1334" t="str">
        <f t="shared" si="172"/>
        <v xml:space="preserve"> </v>
      </c>
      <c r="EW216" s="1332" t="str">
        <f t="shared" si="229"/>
        <v/>
      </c>
      <c r="EX216" s="1275" t="str">
        <f t="shared" si="211"/>
        <v/>
      </c>
      <c r="EY216" s="1275" t="str">
        <f t="shared" si="212"/>
        <v/>
      </c>
      <c r="EZ216" s="1275" t="str">
        <f t="shared" si="213"/>
        <v/>
      </c>
      <c r="FA216" s="1275" t="str">
        <f t="shared" si="214"/>
        <v/>
      </c>
      <c r="FB216" s="1275" t="str">
        <f t="shared" si="215"/>
        <v/>
      </c>
      <c r="FC216" s="1333" t="str">
        <f t="shared" si="216"/>
        <v/>
      </c>
      <c r="FE216" s="1234" t="str">
        <f t="shared" si="217"/>
        <v xml:space="preserve"> </v>
      </c>
      <c r="FF216" s="1234" t="str">
        <f t="shared" si="218"/>
        <v xml:space="preserve"> </v>
      </c>
      <c r="FG216" s="1234" t="str">
        <f t="shared" si="219"/>
        <v xml:space="preserve"> </v>
      </c>
      <c r="FH216" s="1234" t="str">
        <f t="shared" si="220"/>
        <v xml:space="preserve"> </v>
      </c>
      <c r="FI216" s="1234" t="str">
        <f t="shared" si="191"/>
        <v xml:space="preserve"> </v>
      </c>
      <c r="FJ216" s="1234" t="str">
        <f t="shared" si="221"/>
        <v xml:space="preserve"> </v>
      </c>
      <c r="FK216" s="1234">
        <f t="shared" si="192"/>
        <v>0</v>
      </c>
      <c r="FL216" s="1227"/>
      <c r="FM216" s="1234" t="str">
        <f t="shared" si="193"/>
        <v xml:space="preserve"> </v>
      </c>
      <c r="FN216" s="1234" t="str">
        <f t="shared" si="194"/>
        <v xml:space="preserve"> </v>
      </c>
      <c r="FO216" s="1234" t="str">
        <f t="shared" si="222"/>
        <v xml:space="preserve"> </v>
      </c>
      <c r="FP216" s="1234" t="str">
        <f t="shared" si="223"/>
        <v xml:space="preserve"> </v>
      </c>
      <c r="FQ216" s="1234" t="str">
        <f t="shared" si="195"/>
        <v xml:space="preserve"> </v>
      </c>
      <c r="FR216" s="1234" t="str">
        <f t="shared" si="224"/>
        <v xml:space="preserve"> </v>
      </c>
      <c r="FS216" s="1234">
        <f t="shared" si="230"/>
        <v>0</v>
      </c>
      <c r="FT216" s="1227"/>
      <c r="FU216" s="1234" t="str">
        <f t="shared" si="225"/>
        <v xml:space="preserve"> </v>
      </c>
      <c r="FV216" s="1234" t="str">
        <f t="shared" si="226"/>
        <v xml:space="preserve"> </v>
      </c>
      <c r="FW216" s="1234" t="str">
        <f t="shared" si="227"/>
        <v xml:space="preserve"> </v>
      </c>
      <c r="FX216" s="1234" t="str">
        <f t="shared" si="196"/>
        <v xml:space="preserve"> </v>
      </c>
      <c r="FY216" s="1234" t="str">
        <f t="shared" si="197"/>
        <v xml:space="preserve"> </v>
      </c>
      <c r="FZ216" s="1234" t="str">
        <f t="shared" si="228"/>
        <v xml:space="preserve"> </v>
      </c>
      <c r="GA216" s="1234">
        <f t="shared" si="198"/>
        <v>0</v>
      </c>
      <c r="GB216" s="1227"/>
      <c r="GC216" s="1234" t="str">
        <f t="shared" si="199"/>
        <v xml:space="preserve"> </v>
      </c>
      <c r="GD216" s="1234" t="str">
        <f t="shared" si="200"/>
        <v xml:space="preserve"> </v>
      </c>
      <c r="GE216" s="1234" t="str">
        <f t="shared" si="201"/>
        <v xml:space="preserve"> </v>
      </c>
      <c r="GF216" s="1234" t="str">
        <f t="shared" si="202"/>
        <v xml:space="preserve"> </v>
      </c>
      <c r="GG216" s="1234" t="str">
        <f t="shared" si="203"/>
        <v xml:space="preserve"> </v>
      </c>
      <c r="GH216" s="1234" t="str">
        <f t="shared" si="204"/>
        <v xml:space="preserve"> </v>
      </c>
      <c r="GI216" s="1234" t="str">
        <f t="shared" si="205"/>
        <v xml:space="preserve"> </v>
      </c>
      <c r="GJ216" s="1234" t="str">
        <f t="shared" si="206"/>
        <v xml:space="preserve"> </v>
      </c>
      <c r="GK216" s="1234" t="str">
        <f t="shared" si="207"/>
        <v xml:space="preserve"> </v>
      </c>
      <c r="GL216" s="1234" t="str">
        <f t="shared" si="208"/>
        <v xml:space="preserve"> </v>
      </c>
      <c r="GM216" s="1234" t="str">
        <f t="shared" si="209"/>
        <v xml:space="preserve"> </v>
      </c>
      <c r="GN216" s="1234">
        <f t="shared" si="210"/>
        <v>0</v>
      </c>
    </row>
    <row r="217" spans="1:196" s="100" customFormat="1" ht="27" customHeight="1" thickTop="1" thickBot="1">
      <c r="A217" s="1208">
        <f>【A票】【D票】!$D$10</f>
        <v>0</v>
      </c>
      <c r="B217" s="1212">
        <f>【A票】【D票】!$H$10</f>
        <v>0</v>
      </c>
      <c r="C217" s="1213" t="str">
        <f>【A票】【D票】!$K$10</f>
        <v xml:space="preserve"> </v>
      </c>
      <c r="D217" s="1214">
        <f t="shared" si="173"/>
        <v>126</v>
      </c>
      <c r="E217" s="914"/>
      <c r="F217" s="467"/>
      <c r="G217" s="469"/>
      <c r="H217" s="224" t="str">
        <f t="shared" si="231"/>
        <v xml:space="preserve"> </v>
      </c>
      <c r="I217" s="704"/>
      <c r="J217" s="117"/>
      <c r="K217" s="117"/>
      <c r="L217" s="117"/>
      <c r="M217" s="117"/>
      <c r="N217" s="117"/>
      <c r="O217" s="117"/>
      <c r="P217" s="117"/>
      <c r="Q217" s="117"/>
      <c r="R217" s="117"/>
      <c r="S217" s="117"/>
      <c r="T217" s="254"/>
      <c r="U217" s="646"/>
      <c r="V217" s="646"/>
      <c r="W217" s="114"/>
      <c r="X217" s="254"/>
      <c r="Y217" s="224" t="str">
        <f t="shared" si="232"/>
        <v xml:space="preserve"> </v>
      </c>
      <c r="Z217" s="579"/>
      <c r="AA217" s="704"/>
      <c r="AB217" s="119"/>
      <c r="AC217" s="224" t="str">
        <f t="shared" si="184"/>
        <v xml:space="preserve"> </v>
      </c>
      <c r="AD217" s="115"/>
      <c r="AE217" s="253"/>
      <c r="AF217" s="704"/>
      <c r="AG217" s="727"/>
      <c r="AH217" s="727"/>
      <c r="AI217" s="727"/>
      <c r="AJ217" s="727"/>
      <c r="AK217" s="591"/>
      <c r="AL217" s="727"/>
      <c r="AM217" s="727"/>
      <c r="AN217" s="727"/>
      <c r="AO217" s="727"/>
      <c r="AP217" s="727"/>
      <c r="AQ217" s="727"/>
      <c r="AR217" s="727"/>
      <c r="AS217" s="727"/>
      <c r="AT217" s="727"/>
      <c r="AU217" s="727"/>
      <c r="AV217" s="727"/>
      <c r="AW217" s="727"/>
      <c r="AX217" s="727"/>
      <c r="AY217" s="727"/>
      <c r="AZ217" s="727"/>
      <c r="BA217" s="727"/>
      <c r="BB217" s="727"/>
      <c r="BC217" s="821"/>
      <c r="BD217" s="727"/>
      <c r="BE217" s="727"/>
      <c r="BF217" s="727"/>
      <c r="BG217" s="727"/>
      <c r="BH217" s="727"/>
      <c r="BI217" s="727"/>
      <c r="BJ217" s="727"/>
      <c r="BK217" s="727"/>
      <c r="BL217" s="821"/>
      <c r="BM217" s="727"/>
      <c r="BN217" s="727"/>
      <c r="BO217" s="727"/>
      <c r="BP217" s="727"/>
      <c r="BQ217" s="727"/>
      <c r="BR217" s="821"/>
      <c r="BS217" s="727"/>
      <c r="BT217" s="727"/>
      <c r="BU217" s="727"/>
      <c r="BV217" s="591"/>
      <c r="BW217" s="224" t="str">
        <f t="shared" si="244"/>
        <v xml:space="preserve"> </v>
      </c>
      <c r="BX217" s="471">
        <f t="shared" si="233"/>
        <v>126</v>
      </c>
      <c r="BY217" s="117"/>
      <c r="BZ217" s="117"/>
      <c r="CA217" s="117"/>
      <c r="CB217" s="117"/>
      <c r="CC217" s="117"/>
      <c r="CD217" s="461"/>
      <c r="CE217" s="236"/>
      <c r="CF217" s="224" t="str">
        <f t="shared" si="234"/>
        <v xml:space="preserve"> </v>
      </c>
      <c r="CG217" s="116"/>
      <c r="CH217" s="117"/>
      <c r="CI217" s="117"/>
      <c r="CJ217" s="117"/>
      <c r="CK217" s="472"/>
      <c r="CL217" s="472"/>
      <c r="CM217" s="472"/>
      <c r="CN217" s="472"/>
      <c r="CO217" s="117"/>
      <c r="CP217" s="253"/>
      <c r="CQ217" s="120"/>
      <c r="CR217" s="224" t="str" cm="1">
        <f t="array" ref="CR217">IF(AND(SUM(COUNTIF(CG217:CM217,{"*不明*","*その他*"})+COUNTIF(CO217:CP217,{"*不明*","*その他*"}))&gt;0,CQ217=""),"その他・不明の場合,10)具体的内容、理由を記入",IF(OR(AND(CI217=CI$65,COUNTA(CJ217:CM217)&lt;4),AND(OR(CI217=CI$63,CI217=CI$64,CI217=CI$66,CI217=CI$67,CI217=CI$68,CI217=""),COUNTA(CJ217:CM217)&gt;0)),"3)介護保険認定済→要介護度、認知症自立度、寝たきり度、介護保険サービス記入",IF(OR(AND(OR(CM217=CM$63,CM217=CM$64),CN217=""),AND(OR(CM217=CM$65,CM217=CM$66),CN217&lt;&gt;"")),"7)介護保険サービス受けている/過去受けていた→具体的内容記入"," ")))</f>
        <v xml:space="preserve"> </v>
      </c>
      <c r="CS217" s="224" t="str">
        <f t="shared" si="235"/>
        <v xml:space="preserve"> </v>
      </c>
      <c r="CT217" s="116"/>
      <c r="CU217" s="253"/>
      <c r="CV217" s="117"/>
      <c r="CW217" s="117"/>
      <c r="CX217" s="253"/>
      <c r="CY217" s="117"/>
      <c r="CZ217" s="117"/>
      <c r="DA217" s="253"/>
      <c r="DB217" s="117"/>
      <c r="DC217" s="224" t="str">
        <f t="shared" si="236"/>
        <v xml:space="preserve"> </v>
      </c>
      <c r="DD217" s="224" t="str">
        <f t="shared" si="237"/>
        <v xml:space="preserve"> </v>
      </c>
      <c r="DE217" s="224" t="str">
        <f t="shared" si="187"/>
        <v xml:space="preserve"> </v>
      </c>
      <c r="DF217" s="121"/>
      <c r="DG217" s="114"/>
      <c r="DH217" s="704"/>
      <c r="DI217" s="119"/>
      <c r="DJ217" s="187"/>
      <c r="DK217" s="254"/>
      <c r="DL217" s="224" t="str">
        <f t="shared" si="188"/>
        <v xml:space="preserve"> </v>
      </c>
      <c r="DM217" s="224" t="str">
        <f t="shared" si="238"/>
        <v xml:space="preserve"> </v>
      </c>
      <c r="DN217" s="474"/>
      <c r="DO217" s="117"/>
      <c r="DP217" s="117"/>
      <c r="DQ217" s="117"/>
      <c r="DR217" s="117"/>
      <c r="DS217" s="117"/>
      <c r="DT217" s="254"/>
      <c r="DU217" s="476"/>
      <c r="DV217" s="224" t="str">
        <f t="shared" si="189"/>
        <v xml:space="preserve"> </v>
      </c>
      <c r="DW217" s="115"/>
      <c r="DX217" s="470"/>
      <c r="DY217" s="117"/>
      <c r="DZ217" s="704"/>
      <c r="EA217" s="224" t="str">
        <f t="shared" si="190"/>
        <v xml:space="preserve"> </v>
      </c>
      <c r="EB217" s="906"/>
      <c r="EC217" s="904"/>
      <c r="ED217" s="904"/>
      <c r="EE217" s="904"/>
      <c r="EF217" s="904"/>
      <c r="EG217" s="904"/>
      <c r="EH217" s="904"/>
      <c r="EI217" s="904"/>
      <c r="EJ217" s="904"/>
      <c r="EK217" s="905"/>
      <c r="EL217" s="80"/>
      <c r="EM217" s="224" t="str">
        <f t="shared" si="239"/>
        <v xml:space="preserve"> </v>
      </c>
      <c r="EN217" s="224" t="str">
        <f t="shared" si="240"/>
        <v xml:space="preserve"> </v>
      </c>
      <c r="EO217" s="115"/>
      <c r="EP217" s="1050"/>
      <c r="EQ217" s="253"/>
      <c r="ER217" s="117"/>
      <c r="ES217" s="1258">
        <f t="shared" si="241"/>
        <v>126</v>
      </c>
      <c r="ET217" s="224" t="str">
        <f t="shared" si="242"/>
        <v xml:space="preserve"> </v>
      </c>
      <c r="EU217" s="477" t="str">
        <f t="shared" si="243"/>
        <v/>
      </c>
      <c r="EV217" s="1334" t="str">
        <f t="shared" si="172"/>
        <v xml:space="preserve"> </v>
      </c>
      <c r="EW217" s="1332" t="str">
        <f t="shared" si="229"/>
        <v/>
      </c>
      <c r="EX217" s="1275" t="str">
        <f t="shared" si="211"/>
        <v/>
      </c>
      <c r="EY217" s="1275" t="str">
        <f t="shared" si="212"/>
        <v/>
      </c>
      <c r="EZ217" s="1275" t="str">
        <f t="shared" si="213"/>
        <v/>
      </c>
      <c r="FA217" s="1275" t="str">
        <f t="shared" si="214"/>
        <v/>
      </c>
      <c r="FB217" s="1275" t="str">
        <f t="shared" si="215"/>
        <v/>
      </c>
      <c r="FC217" s="1333" t="str">
        <f t="shared" si="216"/>
        <v/>
      </c>
      <c r="FE217" s="1234" t="str">
        <f t="shared" si="217"/>
        <v xml:space="preserve"> </v>
      </c>
      <c r="FF217" s="1234" t="str">
        <f t="shared" si="218"/>
        <v xml:space="preserve"> </v>
      </c>
      <c r="FG217" s="1234" t="str">
        <f t="shared" si="219"/>
        <v xml:space="preserve"> </v>
      </c>
      <c r="FH217" s="1234" t="str">
        <f t="shared" si="220"/>
        <v xml:space="preserve"> </v>
      </c>
      <c r="FI217" s="1234" t="str">
        <f t="shared" si="191"/>
        <v xml:space="preserve"> </v>
      </c>
      <c r="FJ217" s="1234" t="str">
        <f t="shared" si="221"/>
        <v xml:space="preserve"> </v>
      </c>
      <c r="FK217" s="1234">
        <f t="shared" si="192"/>
        <v>0</v>
      </c>
      <c r="FL217" s="1227"/>
      <c r="FM217" s="1234" t="str">
        <f t="shared" si="193"/>
        <v xml:space="preserve"> </v>
      </c>
      <c r="FN217" s="1234" t="str">
        <f t="shared" si="194"/>
        <v xml:space="preserve"> </v>
      </c>
      <c r="FO217" s="1234" t="str">
        <f t="shared" si="222"/>
        <v xml:space="preserve"> </v>
      </c>
      <c r="FP217" s="1234" t="str">
        <f t="shared" si="223"/>
        <v xml:space="preserve"> </v>
      </c>
      <c r="FQ217" s="1234" t="str">
        <f t="shared" si="195"/>
        <v xml:space="preserve"> </v>
      </c>
      <c r="FR217" s="1234" t="str">
        <f t="shared" si="224"/>
        <v xml:space="preserve"> </v>
      </c>
      <c r="FS217" s="1234">
        <f t="shared" si="230"/>
        <v>0</v>
      </c>
      <c r="FT217" s="1227"/>
      <c r="FU217" s="1234" t="str">
        <f t="shared" si="225"/>
        <v xml:space="preserve"> </v>
      </c>
      <c r="FV217" s="1234" t="str">
        <f t="shared" si="226"/>
        <v xml:space="preserve"> </v>
      </c>
      <c r="FW217" s="1234" t="str">
        <f t="shared" si="227"/>
        <v xml:space="preserve"> </v>
      </c>
      <c r="FX217" s="1234" t="str">
        <f t="shared" si="196"/>
        <v xml:space="preserve"> </v>
      </c>
      <c r="FY217" s="1234" t="str">
        <f t="shared" si="197"/>
        <v xml:space="preserve"> </v>
      </c>
      <c r="FZ217" s="1234" t="str">
        <f t="shared" si="228"/>
        <v xml:space="preserve"> </v>
      </c>
      <c r="GA217" s="1234">
        <f t="shared" si="198"/>
        <v>0</v>
      </c>
      <c r="GB217" s="1227"/>
      <c r="GC217" s="1234" t="str">
        <f t="shared" si="199"/>
        <v xml:space="preserve"> </v>
      </c>
      <c r="GD217" s="1234" t="str">
        <f t="shared" si="200"/>
        <v xml:space="preserve"> </v>
      </c>
      <c r="GE217" s="1234" t="str">
        <f t="shared" si="201"/>
        <v xml:space="preserve"> </v>
      </c>
      <c r="GF217" s="1234" t="str">
        <f t="shared" si="202"/>
        <v xml:space="preserve"> </v>
      </c>
      <c r="GG217" s="1234" t="str">
        <f t="shared" si="203"/>
        <v xml:space="preserve"> </v>
      </c>
      <c r="GH217" s="1234" t="str">
        <f t="shared" si="204"/>
        <v xml:space="preserve"> </v>
      </c>
      <c r="GI217" s="1234" t="str">
        <f t="shared" si="205"/>
        <v xml:space="preserve"> </v>
      </c>
      <c r="GJ217" s="1234" t="str">
        <f t="shared" si="206"/>
        <v xml:space="preserve"> </v>
      </c>
      <c r="GK217" s="1234" t="str">
        <f t="shared" si="207"/>
        <v xml:space="preserve"> </v>
      </c>
      <c r="GL217" s="1234" t="str">
        <f t="shared" si="208"/>
        <v xml:space="preserve"> </v>
      </c>
      <c r="GM217" s="1234" t="str">
        <f t="shared" si="209"/>
        <v xml:space="preserve"> </v>
      </c>
      <c r="GN217" s="1234">
        <f t="shared" si="210"/>
        <v>0</v>
      </c>
    </row>
    <row r="218" spans="1:196" s="100" customFormat="1" ht="27" customHeight="1" thickTop="1" thickBot="1">
      <c r="A218" s="1208">
        <f>【A票】【D票】!$D$10</f>
        <v>0</v>
      </c>
      <c r="B218" s="1212">
        <f>【A票】【D票】!$H$10</f>
        <v>0</v>
      </c>
      <c r="C218" s="1213" t="str">
        <f>【A票】【D票】!$K$10</f>
        <v xml:space="preserve"> </v>
      </c>
      <c r="D218" s="1214">
        <f t="shared" si="173"/>
        <v>127</v>
      </c>
      <c r="E218" s="914"/>
      <c r="F218" s="467"/>
      <c r="G218" s="469"/>
      <c r="H218" s="224" t="str">
        <f t="shared" si="231"/>
        <v xml:space="preserve"> </v>
      </c>
      <c r="I218" s="704"/>
      <c r="J218" s="117"/>
      <c r="K218" s="117"/>
      <c r="L218" s="117"/>
      <c r="M218" s="117"/>
      <c r="N218" s="117"/>
      <c r="O218" s="117"/>
      <c r="P218" s="117"/>
      <c r="Q218" s="117"/>
      <c r="R218" s="117"/>
      <c r="S218" s="117"/>
      <c r="T218" s="254"/>
      <c r="U218" s="646"/>
      <c r="V218" s="646"/>
      <c r="W218" s="114"/>
      <c r="X218" s="254"/>
      <c r="Y218" s="224" t="str">
        <f t="shared" si="232"/>
        <v xml:space="preserve"> </v>
      </c>
      <c r="Z218" s="579"/>
      <c r="AA218" s="704"/>
      <c r="AB218" s="119"/>
      <c r="AC218" s="224" t="str">
        <f t="shared" si="184"/>
        <v xml:space="preserve"> </v>
      </c>
      <c r="AD218" s="115"/>
      <c r="AE218" s="253"/>
      <c r="AF218" s="704"/>
      <c r="AG218" s="727"/>
      <c r="AH218" s="727"/>
      <c r="AI218" s="727"/>
      <c r="AJ218" s="727"/>
      <c r="AK218" s="591"/>
      <c r="AL218" s="727"/>
      <c r="AM218" s="727"/>
      <c r="AN218" s="727"/>
      <c r="AO218" s="727"/>
      <c r="AP218" s="727"/>
      <c r="AQ218" s="727"/>
      <c r="AR218" s="727"/>
      <c r="AS218" s="727"/>
      <c r="AT218" s="727"/>
      <c r="AU218" s="727"/>
      <c r="AV218" s="727"/>
      <c r="AW218" s="727"/>
      <c r="AX218" s="727"/>
      <c r="AY218" s="727"/>
      <c r="AZ218" s="727"/>
      <c r="BA218" s="727"/>
      <c r="BB218" s="727"/>
      <c r="BC218" s="821"/>
      <c r="BD218" s="727"/>
      <c r="BE218" s="727"/>
      <c r="BF218" s="727"/>
      <c r="BG218" s="727"/>
      <c r="BH218" s="727"/>
      <c r="BI218" s="727"/>
      <c r="BJ218" s="727"/>
      <c r="BK218" s="727"/>
      <c r="BL218" s="821"/>
      <c r="BM218" s="727"/>
      <c r="BN218" s="727"/>
      <c r="BO218" s="727"/>
      <c r="BP218" s="727"/>
      <c r="BQ218" s="727"/>
      <c r="BR218" s="821"/>
      <c r="BS218" s="727"/>
      <c r="BT218" s="727"/>
      <c r="BU218" s="727"/>
      <c r="BV218" s="591"/>
      <c r="BW218" s="224" t="str">
        <f t="shared" si="244"/>
        <v xml:space="preserve"> </v>
      </c>
      <c r="BX218" s="471">
        <f t="shared" si="233"/>
        <v>127</v>
      </c>
      <c r="BY218" s="117"/>
      <c r="BZ218" s="117"/>
      <c r="CA218" s="117"/>
      <c r="CB218" s="117"/>
      <c r="CC218" s="117"/>
      <c r="CD218" s="461"/>
      <c r="CE218" s="236"/>
      <c r="CF218" s="224" t="str">
        <f t="shared" si="234"/>
        <v xml:space="preserve"> </v>
      </c>
      <c r="CG218" s="116"/>
      <c r="CH218" s="117"/>
      <c r="CI218" s="117"/>
      <c r="CJ218" s="117"/>
      <c r="CK218" s="472"/>
      <c r="CL218" s="472"/>
      <c r="CM218" s="472"/>
      <c r="CN218" s="472"/>
      <c r="CO218" s="117"/>
      <c r="CP218" s="253"/>
      <c r="CQ218" s="120"/>
      <c r="CR218" s="224" t="str" cm="1">
        <f t="array" ref="CR218">IF(AND(SUM(COUNTIF(CG218:CM218,{"*不明*","*その他*"})+COUNTIF(CO218:CP218,{"*不明*","*その他*"}))&gt;0,CQ218=""),"その他・不明の場合,10)具体的内容、理由を記入",IF(OR(AND(CI218=CI$65,COUNTA(CJ218:CM218)&lt;4),AND(OR(CI218=CI$63,CI218=CI$64,CI218=CI$66,CI218=CI$67,CI218=CI$68,CI218=""),COUNTA(CJ218:CM218)&gt;0)),"3)介護保険認定済→要介護度、認知症自立度、寝たきり度、介護保険サービス記入",IF(OR(AND(OR(CM218=CM$63,CM218=CM$64),CN218=""),AND(OR(CM218=CM$65,CM218=CM$66),CN218&lt;&gt;"")),"7)介護保険サービス受けている/過去受けていた→具体的内容記入"," ")))</f>
        <v xml:space="preserve"> </v>
      </c>
      <c r="CS218" s="224" t="str">
        <f t="shared" si="235"/>
        <v xml:space="preserve"> </v>
      </c>
      <c r="CT218" s="116"/>
      <c r="CU218" s="253"/>
      <c r="CV218" s="117"/>
      <c r="CW218" s="117"/>
      <c r="CX218" s="253"/>
      <c r="CY218" s="117"/>
      <c r="CZ218" s="117"/>
      <c r="DA218" s="253"/>
      <c r="DB218" s="117"/>
      <c r="DC218" s="224" t="str">
        <f t="shared" si="236"/>
        <v xml:space="preserve"> </v>
      </c>
      <c r="DD218" s="224" t="str">
        <f t="shared" si="237"/>
        <v xml:space="preserve"> </v>
      </c>
      <c r="DE218" s="224" t="str">
        <f t="shared" si="187"/>
        <v xml:space="preserve"> </v>
      </c>
      <c r="DF218" s="121"/>
      <c r="DG218" s="114"/>
      <c r="DH218" s="704"/>
      <c r="DI218" s="119"/>
      <c r="DJ218" s="187"/>
      <c r="DK218" s="254"/>
      <c r="DL218" s="224" t="str">
        <f t="shared" si="188"/>
        <v xml:space="preserve"> </v>
      </c>
      <c r="DM218" s="224" t="str">
        <f t="shared" si="238"/>
        <v xml:space="preserve"> </v>
      </c>
      <c r="DN218" s="474"/>
      <c r="DO218" s="117"/>
      <c r="DP218" s="117"/>
      <c r="DQ218" s="117"/>
      <c r="DR218" s="117"/>
      <c r="DS218" s="117"/>
      <c r="DT218" s="254"/>
      <c r="DU218" s="476"/>
      <c r="DV218" s="224" t="str">
        <f t="shared" si="189"/>
        <v xml:space="preserve"> </v>
      </c>
      <c r="DW218" s="115"/>
      <c r="DX218" s="470"/>
      <c r="DY218" s="117"/>
      <c r="DZ218" s="704"/>
      <c r="EA218" s="224" t="str">
        <f t="shared" si="190"/>
        <v xml:space="preserve"> </v>
      </c>
      <c r="EB218" s="906"/>
      <c r="EC218" s="904"/>
      <c r="ED218" s="904"/>
      <c r="EE218" s="904"/>
      <c r="EF218" s="904"/>
      <c r="EG218" s="904"/>
      <c r="EH218" s="904"/>
      <c r="EI218" s="904"/>
      <c r="EJ218" s="904"/>
      <c r="EK218" s="905"/>
      <c r="EL218" s="80"/>
      <c r="EM218" s="224" t="str">
        <f t="shared" si="239"/>
        <v xml:space="preserve"> </v>
      </c>
      <c r="EN218" s="224" t="str">
        <f t="shared" si="240"/>
        <v xml:space="preserve"> </v>
      </c>
      <c r="EO218" s="115"/>
      <c r="EP218" s="1050"/>
      <c r="EQ218" s="253"/>
      <c r="ER218" s="117"/>
      <c r="ES218" s="1258">
        <f t="shared" si="241"/>
        <v>127</v>
      </c>
      <c r="ET218" s="224" t="str">
        <f t="shared" si="242"/>
        <v xml:space="preserve"> </v>
      </c>
      <c r="EU218" s="477" t="str">
        <f t="shared" si="243"/>
        <v/>
      </c>
      <c r="EV218" s="1334" t="str">
        <f t="shared" si="172"/>
        <v xml:space="preserve"> </v>
      </c>
      <c r="EW218" s="1332" t="str">
        <f t="shared" si="229"/>
        <v/>
      </c>
      <c r="EX218" s="1275" t="str">
        <f t="shared" si="211"/>
        <v/>
      </c>
      <c r="EY218" s="1275" t="str">
        <f t="shared" si="212"/>
        <v/>
      </c>
      <c r="EZ218" s="1275" t="str">
        <f t="shared" si="213"/>
        <v/>
      </c>
      <c r="FA218" s="1275" t="str">
        <f t="shared" si="214"/>
        <v/>
      </c>
      <c r="FB218" s="1275" t="str">
        <f t="shared" si="215"/>
        <v/>
      </c>
      <c r="FC218" s="1333" t="str">
        <f t="shared" si="216"/>
        <v/>
      </c>
      <c r="FE218" s="1234" t="str">
        <f t="shared" si="217"/>
        <v xml:space="preserve"> </v>
      </c>
      <c r="FF218" s="1234" t="str">
        <f t="shared" si="218"/>
        <v xml:space="preserve"> </v>
      </c>
      <c r="FG218" s="1234" t="str">
        <f t="shared" si="219"/>
        <v xml:space="preserve"> </v>
      </c>
      <c r="FH218" s="1234" t="str">
        <f t="shared" si="220"/>
        <v xml:space="preserve"> </v>
      </c>
      <c r="FI218" s="1234" t="str">
        <f t="shared" si="191"/>
        <v xml:space="preserve"> </v>
      </c>
      <c r="FJ218" s="1234" t="str">
        <f t="shared" si="221"/>
        <v xml:space="preserve"> </v>
      </c>
      <c r="FK218" s="1234">
        <f t="shared" si="192"/>
        <v>0</v>
      </c>
      <c r="FL218" s="1227"/>
      <c r="FM218" s="1234" t="str">
        <f t="shared" si="193"/>
        <v xml:space="preserve"> </v>
      </c>
      <c r="FN218" s="1234" t="str">
        <f t="shared" si="194"/>
        <v xml:space="preserve"> </v>
      </c>
      <c r="FO218" s="1234" t="str">
        <f t="shared" si="222"/>
        <v xml:space="preserve"> </v>
      </c>
      <c r="FP218" s="1234" t="str">
        <f t="shared" si="223"/>
        <v xml:space="preserve"> </v>
      </c>
      <c r="FQ218" s="1234" t="str">
        <f t="shared" si="195"/>
        <v xml:space="preserve"> </v>
      </c>
      <c r="FR218" s="1234" t="str">
        <f t="shared" si="224"/>
        <v xml:space="preserve"> </v>
      </c>
      <c r="FS218" s="1234">
        <f t="shared" si="230"/>
        <v>0</v>
      </c>
      <c r="FT218" s="1227"/>
      <c r="FU218" s="1234" t="str">
        <f t="shared" si="225"/>
        <v xml:space="preserve"> </v>
      </c>
      <c r="FV218" s="1234" t="str">
        <f t="shared" si="226"/>
        <v xml:space="preserve"> </v>
      </c>
      <c r="FW218" s="1234" t="str">
        <f t="shared" si="227"/>
        <v xml:space="preserve"> </v>
      </c>
      <c r="FX218" s="1234" t="str">
        <f t="shared" si="196"/>
        <v xml:space="preserve"> </v>
      </c>
      <c r="FY218" s="1234" t="str">
        <f t="shared" si="197"/>
        <v xml:space="preserve"> </v>
      </c>
      <c r="FZ218" s="1234" t="str">
        <f t="shared" si="228"/>
        <v xml:space="preserve"> </v>
      </c>
      <c r="GA218" s="1234">
        <f t="shared" si="198"/>
        <v>0</v>
      </c>
      <c r="GB218" s="1227"/>
      <c r="GC218" s="1234" t="str">
        <f t="shared" si="199"/>
        <v xml:space="preserve"> </v>
      </c>
      <c r="GD218" s="1234" t="str">
        <f t="shared" si="200"/>
        <v xml:space="preserve"> </v>
      </c>
      <c r="GE218" s="1234" t="str">
        <f t="shared" si="201"/>
        <v xml:space="preserve"> </v>
      </c>
      <c r="GF218" s="1234" t="str">
        <f t="shared" si="202"/>
        <v xml:space="preserve"> </v>
      </c>
      <c r="GG218" s="1234" t="str">
        <f t="shared" si="203"/>
        <v xml:space="preserve"> </v>
      </c>
      <c r="GH218" s="1234" t="str">
        <f t="shared" si="204"/>
        <v xml:space="preserve"> </v>
      </c>
      <c r="GI218" s="1234" t="str">
        <f t="shared" si="205"/>
        <v xml:space="preserve"> </v>
      </c>
      <c r="GJ218" s="1234" t="str">
        <f t="shared" si="206"/>
        <v xml:space="preserve"> </v>
      </c>
      <c r="GK218" s="1234" t="str">
        <f t="shared" si="207"/>
        <v xml:space="preserve"> </v>
      </c>
      <c r="GL218" s="1234" t="str">
        <f t="shared" si="208"/>
        <v xml:space="preserve"> </v>
      </c>
      <c r="GM218" s="1234" t="str">
        <f t="shared" si="209"/>
        <v xml:space="preserve"> </v>
      </c>
      <c r="GN218" s="1234">
        <f t="shared" si="210"/>
        <v>0</v>
      </c>
    </row>
    <row r="219" spans="1:196" s="100" customFormat="1" ht="27" customHeight="1" thickTop="1" thickBot="1">
      <c r="A219" s="1208">
        <f>【A票】【D票】!$D$10</f>
        <v>0</v>
      </c>
      <c r="B219" s="1212">
        <f>【A票】【D票】!$H$10</f>
        <v>0</v>
      </c>
      <c r="C219" s="1213" t="str">
        <f>【A票】【D票】!$K$10</f>
        <v xml:space="preserve"> </v>
      </c>
      <c r="D219" s="1214">
        <f t="shared" si="173"/>
        <v>128</v>
      </c>
      <c r="E219" s="914"/>
      <c r="F219" s="467"/>
      <c r="G219" s="469"/>
      <c r="H219" s="224" t="str">
        <f t="shared" si="231"/>
        <v xml:space="preserve"> </v>
      </c>
      <c r="I219" s="704"/>
      <c r="J219" s="117"/>
      <c r="K219" s="117"/>
      <c r="L219" s="117"/>
      <c r="M219" s="117"/>
      <c r="N219" s="117"/>
      <c r="O219" s="117"/>
      <c r="P219" s="117"/>
      <c r="Q219" s="117"/>
      <c r="R219" s="117"/>
      <c r="S219" s="117"/>
      <c r="T219" s="254"/>
      <c r="U219" s="646"/>
      <c r="V219" s="646"/>
      <c r="W219" s="114"/>
      <c r="X219" s="254"/>
      <c r="Y219" s="224" t="str">
        <f t="shared" si="232"/>
        <v xml:space="preserve"> </v>
      </c>
      <c r="Z219" s="579"/>
      <c r="AA219" s="704"/>
      <c r="AB219" s="119"/>
      <c r="AC219" s="224" t="str">
        <f t="shared" si="184"/>
        <v xml:space="preserve"> </v>
      </c>
      <c r="AD219" s="115"/>
      <c r="AE219" s="253"/>
      <c r="AF219" s="704"/>
      <c r="AG219" s="727"/>
      <c r="AH219" s="727"/>
      <c r="AI219" s="727"/>
      <c r="AJ219" s="727"/>
      <c r="AK219" s="591"/>
      <c r="AL219" s="727"/>
      <c r="AM219" s="727"/>
      <c r="AN219" s="727"/>
      <c r="AO219" s="727"/>
      <c r="AP219" s="727"/>
      <c r="AQ219" s="727"/>
      <c r="AR219" s="727"/>
      <c r="AS219" s="727"/>
      <c r="AT219" s="727"/>
      <c r="AU219" s="727"/>
      <c r="AV219" s="727"/>
      <c r="AW219" s="727"/>
      <c r="AX219" s="727"/>
      <c r="AY219" s="727"/>
      <c r="AZ219" s="727"/>
      <c r="BA219" s="727"/>
      <c r="BB219" s="727"/>
      <c r="BC219" s="821"/>
      <c r="BD219" s="727"/>
      <c r="BE219" s="727"/>
      <c r="BF219" s="727"/>
      <c r="BG219" s="727"/>
      <c r="BH219" s="727"/>
      <c r="BI219" s="727"/>
      <c r="BJ219" s="727"/>
      <c r="BK219" s="727"/>
      <c r="BL219" s="821"/>
      <c r="BM219" s="727"/>
      <c r="BN219" s="727"/>
      <c r="BO219" s="727"/>
      <c r="BP219" s="727"/>
      <c r="BQ219" s="727"/>
      <c r="BR219" s="821"/>
      <c r="BS219" s="727"/>
      <c r="BT219" s="727"/>
      <c r="BU219" s="727"/>
      <c r="BV219" s="591"/>
      <c r="BW219" s="224" t="str">
        <f t="shared" si="244"/>
        <v xml:space="preserve"> </v>
      </c>
      <c r="BX219" s="471">
        <f t="shared" si="233"/>
        <v>128</v>
      </c>
      <c r="BY219" s="117"/>
      <c r="BZ219" s="117"/>
      <c r="CA219" s="117"/>
      <c r="CB219" s="117"/>
      <c r="CC219" s="117"/>
      <c r="CD219" s="461"/>
      <c r="CE219" s="236"/>
      <c r="CF219" s="224" t="str">
        <f t="shared" si="234"/>
        <v xml:space="preserve"> </v>
      </c>
      <c r="CG219" s="116"/>
      <c r="CH219" s="117"/>
      <c r="CI219" s="117"/>
      <c r="CJ219" s="117"/>
      <c r="CK219" s="472"/>
      <c r="CL219" s="472"/>
      <c r="CM219" s="472"/>
      <c r="CN219" s="472"/>
      <c r="CO219" s="117"/>
      <c r="CP219" s="253"/>
      <c r="CQ219" s="120"/>
      <c r="CR219" s="224" t="str" cm="1">
        <f t="array" ref="CR219">IF(AND(SUM(COUNTIF(CG219:CM219,{"*不明*","*その他*"})+COUNTIF(CO219:CP219,{"*不明*","*その他*"}))&gt;0,CQ219=""),"その他・不明の場合,10)具体的内容、理由を記入",IF(OR(AND(CI219=CI$65,COUNTA(CJ219:CM219)&lt;4),AND(OR(CI219=CI$63,CI219=CI$64,CI219=CI$66,CI219=CI$67,CI219=CI$68,CI219=""),COUNTA(CJ219:CM219)&gt;0)),"3)介護保険認定済→要介護度、認知症自立度、寝たきり度、介護保険サービス記入",IF(OR(AND(OR(CM219=CM$63,CM219=CM$64),CN219=""),AND(OR(CM219=CM$65,CM219=CM$66),CN219&lt;&gt;"")),"7)介護保険サービス受けている/過去受けていた→具体的内容記入"," ")))</f>
        <v xml:space="preserve"> </v>
      </c>
      <c r="CS219" s="224" t="str">
        <f t="shared" si="235"/>
        <v xml:space="preserve"> </v>
      </c>
      <c r="CT219" s="116"/>
      <c r="CU219" s="253"/>
      <c r="CV219" s="117"/>
      <c r="CW219" s="117"/>
      <c r="CX219" s="253"/>
      <c r="CY219" s="117"/>
      <c r="CZ219" s="117"/>
      <c r="DA219" s="253"/>
      <c r="DB219" s="117"/>
      <c r="DC219" s="224" t="str">
        <f t="shared" si="236"/>
        <v xml:space="preserve"> </v>
      </c>
      <c r="DD219" s="224" t="str">
        <f t="shared" si="237"/>
        <v xml:space="preserve"> </v>
      </c>
      <c r="DE219" s="224" t="str">
        <f t="shared" si="187"/>
        <v xml:space="preserve"> </v>
      </c>
      <c r="DF219" s="121"/>
      <c r="DG219" s="114"/>
      <c r="DH219" s="704"/>
      <c r="DI219" s="119"/>
      <c r="DJ219" s="187"/>
      <c r="DK219" s="254"/>
      <c r="DL219" s="224" t="str">
        <f t="shared" si="188"/>
        <v xml:space="preserve"> </v>
      </c>
      <c r="DM219" s="224" t="str">
        <f t="shared" si="238"/>
        <v xml:space="preserve"> </v>
      </c>
      <c r="DN219" s="474"/>
      <c r="DO219" s="117"/>
      <c r="DP219" s="117"/>
      <c r="DQ219" s="117"/>
      <c r="DR219" s="117"/>
      <c r="DS219" s="117"/>
      <c r="DT219" s="254"/>
      <c r="DU219" s="476"/>
      <c r="DV219" s="224" t="str">
        <f t="shared" si="189"/>
        <v xml:space="preserve"> </v>
      </c>
      <c r="DW219" s="115"/>
      <c r="DX219" s="470"/>
      <c r="DY219" s="117"/>
      <c r="DZ219" s="704"/>
      <c r="EA219" s="224" t="str">
        <f t="shared" si="190"/>
        <v xml:space="preserve"> </v>
      </c>
      <c r="EB219" s="906"/>
      <c r="EC219" s="904"/>
      <c r="ED219" s="904"/>
      <c r="EE219" s="904"/>
      <c r="EF219" s="904"/>
      <c r="EG219" s="904"/>
      <c r="EH219" s="904"/>
      <c r="EI219" s="904"/>
      <c r="EJ219" s="904"/>
      <c r="EK219" s="905"/>
      <c r="EL219" s="80"/>
      <c r="EM219" s="224" t="str">
        <f t="shared" si="239"/>
        <v xml:space="preserve"> </v>
      </c>
      <c r="EN219" s="224" t="str">
        <f t="shared" si="240"/>
        <v xml:space="preserve"> </v>
      </c>
      <c r="EO219" s="115"/>
      <c r="EP219" s="1050"/>
      <c r="EQ219" s="253"/>
      <c r="ER219" s="117"/>
      <c r="ES219" s="1258">
        <f t="shared" si="241"/>
        <v>128</v>
      </c>
      <c r="ET219" s="224" t="str">
        <f t="shared" si="242"/>
        <v xml:space="preserve"> </v>
      </c>
      <c r="EU219" s="477" t="str">
        <f t="shared" si="243"/>
        <v/>
      </c>
      <c r="EV219" s="1334" t="str">
        <f t="shared" ref="EV219:EV282" si="245">IF(FK219&gt;0,"冒頭の対応時期がa)本調査対象年度内に、通報等を受理した事例ですが、日付（年度）が範囲外の箇所があります。",
IF(FS219&gt;0,"冒頭の対応時期がb)対象年度以前に通報等を受理し、事実確認調査が対象年度となった事例ですが、日付（年度）が範囲外の箇所があります。",
IF(GA219&gt;0,"冒頭の対応時期がc)対象年度以前に通報受理・事実確認調査した虐待事例で、対応が対象年度となった事例ですが、日付（年度）が範囲外の箇所があります。",
IF(GN219&gt;0,"日付の前後関係が整合していません。問1相談通報日➡問3_2)事実確認開始日➡問4_2)虐待の事実が確認された期日➡問7_1-2）分離対応開始日、4-4)権利擁護対応開始日➡問8終結した期日になっているか、確認してください。",
" "))))</f>
        <v xml:space="preserve"> </v>
      </c>
      <c r="EW219" s="1332" t="str">
        <f t="shared" si="229"/>
        <v/>
      </c>
      <c r="EX219" s="1275" t="str">
        <f t="shared" si="211"/>
        <v/>
      </c>
      <c r="EY219" s="1275" t="str">
        <f t="shared" si="212"/>
        <v/>
      </c>
      <c r="EZ219" s="1275" t="str">
        <f t="shared" si="213"/>
        <v/>
      </c>
      <c r="FA219" s="1275" t="str">
        <f t="shared" si="214"/>
        <v/>
      </c>
      <c r="FB219" s="1275" t="str">
        <f t="shared" si="215"/>
        <v/>
      </c>
      <c r="FC219" s="1333" t="str">
        <f t="shared" si="216"/>
        <v/>
      </c>
      <c r="FE219" s="1234" t="str">
        <f t="shared" si="217"/>
        <v xml:space="preserve"> </v>
      </c>
      <c r="FF219" s="1234" t="str">
        <f t="shared" si="218"/>
        <v xml:space="preserve"> </v>
      </c>
      <c r="FG219" s="1234" t="str">
        <f t="shared" si="219"/>
        <v xml:space="preserve"> </v>
      </c>
      <c r="FH219" s="1234" t="str">
        <f t="shared" si="220"/>
        <v xml:space="preserve"> </v>
      </c>
      <c r="FI219" s="1234" t="str">
        <f t="shared" si="191"/>
        <v xml:space="preserve"> </v>
      </c>
      <c r="FJ219" s="1234" t="str">
        <f t="shared" si="221"/>
        <v xml:space="preserve"> </v>
      </c>
      <c r="FK219" s="1234">
        <f t="shared" si="192"/>
        <v>0</v>
      </c>
      <c r="FL219" s="1227"/>
      <c r="FM219" s="1234" t="str">
        <f t="shared" si="193"/>
        <v xml:space="preserve"> </v>
      </c>
      <c r="FN219" s="1234" t="str">
        <f t="shared" si="194"/>
        <v xml:space="preserve"> </v>
      </c>
      <c r="FO219" s="1234" t="str">
        <f t="shared" si="222"/>
        <v xml:space="preserve"> </v>
      </c>
      <c r="FP219" s="1234" t="str">
        <f t="shared" si="223"/>
        <v xml:space="preserve"> </v>
      </c>
      <c r="FQ219" s="1234" t="str">
        <f t="shared" si="195"/>
        <v xml:space="preserve"> </v>
      </c>
      <c r="FR219" s="1234" t="str">
        <f t="shared" si="224"/>
        <v xml:space="preserve"> </v>
      </c>
      <c r="FS219" s="1234">
        <f t="shared" si="230"/>
        <v>0</v>
      </c>
      <c r="FT219" s="1227"/>
      <c r="FU219" s="1234" t="str">
        <f t="shared" si="225"/>
        <v xml:space="preserve"> </v>
      </c>
      <c r="FV219" s="1234" t="str">
        <f t="shared" si="226"/>
        <v xml:space="preserve"> </v>
      </c>
      <c r="FW219" s="1234" t="str">
        <f t="shared" si="227"/>
        <v xml:space="preserve"> </v>
      </c>
      <c r="FX219" s="1234" t="str">
        <f t="shared" si="196"/>
        <v xml:space="preserve"> </v>
      </c>
      <c r="FY219" s="1234" t="str">
        <f t="shared" si="197"/>
        <v xml:space="preserve"> </v>
      </c>
      <c r="FZ219" s="1234" t="str">
        <f t="shared" si="228"/>
        <v xml:space="preserve"> </v>
      </c>
      <c r="GA219" s="1234">
        <f t="shared" si="198"/>
        <v>0</v>
      </c>
      <c r="GB219" s="1227"/>
      <c r="GC219" s="1234" t="str">
        <f t="shared" si="199"/>
        <v xml:space="preserve"> </v>
      </c>
      <c r="GD219" s="1234" t="str">
        <f t="shared" si="200"/>
        <v xml:space="preserve"> </v>
      </c>
      <c r="GE219" s="1234" t="str">
        <f t="shared" si="201"/>
        <v xml:space="preserve"> </v>
      </c>
      <c r="GF219" s="1234" t="str">
        <f t="shared" si="202"/>
        <v xml:space="preserve"> </v>
      </c>
      <c r="GG219" s="1234" t="str">
        <f t="shared" si="203"/>
        <v xml:space="preserve"> </v>
      </c>
      <c r="GH219" s="1234" t="str">
        <f t="shared" si="204"/>
        <v xml:space="preserve"> </v>
      </c>
      <c r="GI219" s="1234" t="str">
        <f t="shared" si="205"/>
        <v xml:space="preserve"> </v>
      </c>
      <c r="GJ219" s="1234" t="str">
        <f t="shared" si="206"/>
        <v xml:space="preserve"> </v>
      </c>
      <c r="GK219" s="1234" t="str">
        <f t="shared" si="207"/>
        <v xml:space="preserve"> </v>
      </c>
      <c r="GL219" s="1234" t="str">
        <f t="shared" si="208"/>
        <v xml:space="preserve"> </v>
      </c>
      <c r="GM219" s="1234" t="str">
        <f t="shared" si="209"/>
        <v xml:space="preserve"> </v>
      </c>
      <c r="GN219" s="1234">
        <f t="shared" si="210"/>
        <v>0</v>
      </c>
    </row>
    <row r="220" spans="1:196" s="100" customFormat="1" ht="27" customHeight="1" thickTop="1" thickBot="1">
      <c r="A220" s="1208">
        <f>【A票】【D票】!$D$10</f>
        <v>0</v>
      </c>
      <c r="B220" s="1212">
        <f>【A票】【D票】!$H$10</f>
        <v>0</v>
      </c>
      <c r="C220" s="1213" t="str">
        <f>【A票】【D票】!$K$10</f>
        <v xml:space="preserve"> </v>
      </c>
      <c r="D220" s="1214">
        <f t="shared" si="173"/>
        <v>129</v>
      </c>
      <c r="E220" s="914"/>
      <c r="F220" s="467"/>
      <c r="G220" s="469"/>
      <c r="H220" s="224" t="str">
        <f t="shared" si="231"/>
        <v xml:space="preserve"> </v>
      </c>
      <c r="I220" s="704"/>
      <c r="J220" s="117"/>
      <c r="K220" s="117"/>
      <c r="L220" s="117"/>
      <c r="M220" s="117"/>
      <c r="N220" s="117"/>
      <c r="O220" s="117"/>
      <c r="P220" s="117"/>
      <c r="Q220" s="117"/>
      <c r="R220" s="117"/>
      <c r="S220" s="117"/>
      <c r="T220" s="254"/>
      <c r="U220" s="646"/>
      <c r="V220" s="646"/>
      <c r="W220" s="114"/>
      <c r="X220" s="254"/>
      <c r="Y220" s="224" t="str">
        <f t="shared" si="232"/>
        <v xml:space="preserve"> </v>
      </c>
      <c r="Z220" s="579"/>
      <c r="AA220" s="704"/>
      <c r="AB220" s="119"/>
      <c r="AC220" s="224" t="str">
        <f t="shared" si="184"/>
        <v xml:space="preserve"> </v>
      </c>
      <c r="AD220" s="115"/>
      <c r="AE220" s="253"/>
      <c r="AF220" s="704"/>
      <c r="AG220" s="727"/>
      <c r="AH220" s="727"/>
      <c r="AI220" s="727"/>
      <c r="AJ220" s="727"/>
      <c r="AK220" s="591"/>
      <c r="AL220" s="727"/>
      <c r="AM220" s="727"/>
      <c r="AN220" s="727"/>
      <c r="AO220" s="727"/>
      <c r="AP220" s="727"/>
      <c r="AQ220" s="727"/>
      <c r="AR220" s="727"/>
      <c r="AS220" s="727"/>
      <c r="AT220" s="727"/>
      <c r="AU220" s="727"/>
      <c r="AV220" s="727"/>
      <c r="AW220" s="727"/>
      <c r="AX220" s="727"/>
      <c r="AY220" s="727"/>
      <c r="AZ220" s="727"/>
      <c r="BA220" s="727"/>
      <c r="BB220" s="727"/>
      <c r="BC220" s="821"/>
      <c r="BD220" s="727"/>
      <c r="BE220" s="727"/>
      <c r="BF220" s="727"/>
      <c r="BG220" s="727"/>
      <c r="BH220" s="727"/>
      <c r="BI220" s="727"/>
      <c r="BJ220" s="727"/>
      <c r="BK220" s="727"/>
      <c r="BL220" s="821"/>
      <c r="BM220" s="727"/>
      <c r="BN220" s="727"/>
      <c r="BO220" s="727"/>
      <c r="BP220" s="727"/>
      <c r="BQ220" s="727"/>
      <c r="BR220" s="821"/>
      <c r="BS220" s="727"/>
      <c r="BT220" s="727"/>
      <c r="BU220" s="727"/>
      <c r="BV220" s="591"/>
      <c r="BW220" s="224" t="str">
        <f t="shared" si="244"/>
        <v xml:space="preserve"> </v>
      </c>
      <c r="BX220" s="471">
        <f t="shared" si="233"/>
        <v>129</v>
      </c>
      <c r="BY220" s="117"/>
      <c r="BZ220" s="117"/>
      <c r="CA220" s="117"/>
      <c r="CB220" s="117"/>
      <c r="CC220" s="117"/>
      <c r="CD220" s="461"/>
      <c r="CE220" s="236"/>
      <c r="CF220" s="224" t="str">
        <f t="shared" si="234"/>
        <v xml:space="preserve"> </v>
      </c>
      <c r="CG220" s="116"/>
      <c r="CH220" s="117"/>
      <c r="CI220" s="117"/>
      <c r="CJ220" s="117"/>
      <c r="CK220" s="472"/>
      <c r="CL220" s="472"/>
      <c r="CM220" s="472"/>
      <c r="CN220" s="472"/>
      <c r="CO220" s="117"/>
      <c r="CP220" s="253"/>
      <c r="CQ220" s="120"/>
      <c r="CR220" s="224" t="str" cm="1">
        <f t="array" ref="CR220">IF(AND(SUM(COUNTIF(CG220:CM220,{"*不明*","*その他*"})+COUNTIF(CO220:CP220,{"*不明*","*その他*"}))&gt;0,CQ220=""),"その他・不明の場合,10)具体的内容、理由を記入",IF(OR(AND(CI220=CI$65,COUNTA(CJ220:CM220)&lt;4),AND(OR(CI220=CI$63,CI220=CI$64,CI220=CI$66,CI220=CI$67,CI220=CI$68,CI220=""),COUNTA(CJ220:CM220)&gt;0)),"3)介護保険認定済→要介護度、認知症自立度、寝たきり度、介護保険サービス記入",IF(OR(AND(OR(CM220=CM$63,CM220=CM$64),CN220=""),AND(OR(CM220=CM$65,CM220=CM$66),CN220&lt;&gt;"")),"7)介護保険サービス受けている/過去受けていた→具体的内容記入"," ")))</f>
        <v xml:space="preserve"> </v>
      </c>
      <c r="CS220" s="224" t="str">
        <f t="shared" si="235"/>
        <v xml:space="preserve"> </v>
      </c>
      <c r="CT220" s="116"/>
      <c r="CU220" s="253"/>
      <c r="CV220" s="117"/>
      <c r="CW220" s="117"/>
      <c r="CX220" s="253"/>
      <c r="CY220" s="117"/>
      <c r="CZ220" s="117"/>
      <c r="DA220" s="253"/>
      <c r="DB220" s="117"/>
      <c r="DC220" s="224" t="str">
        <f t="shared" si="236"/>
        <v xml:space="preserve"> </v>
      </c>
      <c r="DD220" s="224" t="str">
        <f t="shared" si="237"/>
        <v xml:space="preserve"> </v>
      </c>
      <c r="DE220" s="224" t="str">
        <f t="shared" si="187"/>
        <v xml:space="preserve"> </v>
      </c>
      <c r="DF220" s="121"/>
      <c r="DG220" s="114"/>
      <c r="DH220" s="704"/>
      <c r="DI220" s="119"/>
      <c r="DJ220" s="187"/>
      <c r="DK220" s="254"/>
      <c r="DL220" s="224" t="str">
        <f t="shared" si="188"/>
        <v xml:space="preserve"> </v>
      </c>
      <c r="DM220" s="224" t="str">
        <f t="shared" si="238"/>
        <v xml:space="preserve"> </v>
      </c>
      <c r="DN220" s="474"/>
      <c r="DO220" s="117"/>
      <c r="DP220" s="117"/>
      <c r="DQ220" s="117"/>
      <c r="DR220" s="117"/>
      <c r="DS220" s="117"/>
      <c r="DT220" s="254"/>
      <c r="DU220" s="476"/>
      <c r="DV220" s="224" t="str">
        <f t="shared" si="189"/>
        <v xml:space="preserve"> </v>
      </c>
      <c r="DW220" s="115"/>
      <c r="DX220" s="470"/>
      <c r="DY220" s="117"/>
      <c r="DZ220" s="704"/>
      <c r="EA220" s="224" t="str">
        <f t="shared" si="190"/>
        <v xml:space="preserve"> </v>
      </c>
      <c r="EB220" s="906"/>
      <c r="EC220" s="904"/>
      <c r="ED220" s="904"/>
      <c r="EE220" s="904"/>
      <c r="EF220" s="904"/>
      <c r="EG220" s="904"/>
      <c r="EH220" s="904"/>
      <c r="EI220" s="904"/>
      <c r="EJ220" s="904"/>
      <c r="EK220" s="905"/>
      <c r="EL220" s="80"/>
      <c r="EM220" s="224" t="str">
        <f t="shared" si="239"/>
        <v xml:space="preserve"> </v>
      </c>
      <c r="EN220" s="224" t="str">
        <f t="shared" si="240"/>
        <v xml:space="preserve"> </v>
      </c>
      <c r="EO220" s="115"/>
      <c r="EP220" s="1050"/>
      <c r="EQ220" s="253"/>
      <c r="ER220" s="117"/>
      <c r="ES220" s="1258">
        <f t="shared" si="241"/>
        <v>129</v>
      </c>
      <c r="ET220" s="224" t="str">
        <f t="shared" si="242"/>
        <v xml:space="preserve"> </v>
      </c>
      <c r="EU220" s="477" t="str">
        <f t="shared" si="243"/>
        <v/>
      </c>
      <c r="EV220" s="1334" t="str">
        <f t="shared" si="245"/>
        <v xml:space="preserve"> </v>
      </c>
      <c r="EW220" s="1332" t="str">
        <f t="shared" si="229"/>
        <v/>
      </c>
      <c r="EX220" s="1275" t="str">
        <f t="shared" si="211"/>
        <v/>
      </c>
      <c r="EY220" s="1275" t="str">
        <f t="shared" si="212"/>
        <v/>
      </c>
      <c r="EZ220" s="1275" t="str">
        <f t="shared" si="213"/>
        <v/>
      </c>
      <c r="FA220" s="1275" t="str">
        <f t="shared" si="214"/>
        <v/>
      </c>
      <c r="FB220" s="1275" t="str">
        <f t="shared" si="215"/>
        <v/>
      </c>
      <c r="FC220" s="1333" t="str">
        <f t="shared" si="216"/>
        <v/>
      </c>
      <c r="FE220" s="1234" t="str">
        <f t="shared" si="217"/>
        <v xml:space="preserve"> </v>
      </c>
      <c r="FF220" s="1234" t="str">
        <f t="shared" si="218"/>
        <v xml:space="preserve"> </v>
      </c>
      <c r="FG220" s="1234" t="str">
        <f t="shared" si="219"/>
        <v xml:space="preserve"> </v>
      </c>
      <c r="FH220" s="1234" t="str">
        <f t="shared" si="220"/>
        <v xml:space="preserve"> </v>
      </c>
      <c r="FI220" s="1234" t="str">
        <f t="shared" si="191"/>
        <v xml:space="preserve"> </v>
      </c>
      <c r="FJ220" s="1234" t="str">
        <f t="shared" si="221"/>
        <v xml:space="preserve"> </v>
      </c>
      <c r="FK220" s="1234">
        <f t="shared" si="192"/>
        <v>0</v>
      </c>
      <c r="FL220" s="1227"/>
      <c r="FM220" s="1234" t="str">
        <f t="shared" si="193"/>
        <v xml:space="preserve"> </v>
      </c>
      <c r="FN220" s="1234" t="str">
        <f t="shared" si="194"/>
        <v xml:space="preserve"> </v>
      </c>
      <c r="FO220" s="1234" t="str">
        <f t="shared" si="222"/>
        <v xml:space="preserve"> </v>
      </c>
      <c r="FP220" s="1234" t="str">
        <f t="shared" si="223"/>
        <v xml:space="preserve"> </v>
      </c>
      <c r="FQ220" s="1234" t="str">
        <f t="shared" si="195"/>
        <v xml:space="preserve"> </v>
      </c>
      <c r="FR220" s="1234" t="str">
        <f t="shared" si="224"/>
        <v xml:space="preserve"> </v>
      </c>
      <c r="FS220" s="1234">
        <f t="shared" si="230"/>
        <v>0</v>
      </c>
      <c r="FT220" s="1227"/>
      <c r="FU220" s="1234" t="str">
        <f t="shared" si="225"/>
        <v xml:space="preserve"> </v>
      </c>
      <c r="FV220" s="1234" t="str">
        <f t="shared" si="226"/>
        <v xml:space="preserve"> </v>
      </c>
      <c r="FW220" s="1234" t="str">
        <f t="shared" si="227"/>
        <v xml:space="preserve"> </v>
      </c>
      <c r="FX220" s="1234" t="str">
        <f t="shared" si="196"/>
        <v xml:space="preserve"> </v>
      </c>
      <c r="FY220" s="1234" t="str">
        <f t="shared" si="197"/>
        <v xml:space="preserve"> </v>
      </c>
      <c r="FZ220" s="1234" t="str">
        <f t="shared" si="228"/>
        <v xml:space="preserve"> </v>
      </c>
      <c r="GA220" s="1234">
        <f t="shared" si="198"/>
        <v>0</v>
      </c>
      <c r="GB220" s="1227"/>
      <c r="GC220" s="1234" t="str">
        <f t="shared" si="199"/>
        <v xml:space="preserve"> </v>
      </c>
      <c r="GD220" s="1234" t="str">
        <f t="shared" si="200"/>
        <v xml:space="preserve"> </v>
      </c>
      <c r="GE220" s="1234" t="str">
        <f t="shared" si="201"/>
        <v xml:space="preserve"> </v>
      </c>
      <c r="GF220" s="1234" t="str">
        <f t="shared" si="202"/>
        <v xml:space="preserve"> </v>
      </c>
      <c r="GG220" s="1234" t="str">
        <f t="shared" si="203"/>
        <v xml:space="preserve"> </v>
      </c>
      <c r="GH220" s="1234" t="str">
        <f t="shared" si="204"/>
        <v xml:space="preserve"> </v>
      </c>
      <c r="GI220" s="1234" t="str">
        <f t="shared" si="205"/>
        <v xml:space="preserve"> </v>
      </c>
      <c r="GJ220" s="1234" t="str">
        <f t="shared" si="206"/>
        <v xml:space="preserve"> </v>
      </c>
      <c r="GK220" s="1234" t="str">
        <f t="shared" si="207"/>
        <v xml:space="preserve"> </v>
      </c>
      <c r="GL220" s="1234" t="str">
        <f t="shared" si="208"/>
        <v xml:space="preserve"> </v>
      </c>
      <c r="GM220" s="1234" t="str">
        <f t="shared" si="209"/>
        <v xml:space="preserve"> </v>
      </c>
      <c r="GN220" s="1234">
        <f t="shared" si="210"/>
        <v>0</v>
      </c>
    </row>
    <row r="221" spans="1:196" s="100" customFormat="1" ht="27" customHeight="1" thickTop="1" thickBot="1">
      <c r="A221" s="1208">
        <f>【A票】【D票】!$D$10</f>
        <v>0</v>
      </c>
      <c r="B221" s="1212">
        <f>【A票】【D票】!$H$10</f>
        <v>0</v>
      </c>
      <c r="C221" s="1213" t="str">
        <f>【A票】【D票】!$K$10</f>
        <v xml:space="preserve"> </v>
      </c>
      <c r="D221" s="1214">
        <f t="shared" si="173"/>
        <v>130</v>
      </c>
      <c r="E221" s="914"/>
      <c r="F221" s="467"/>
      <c r="G221" s="469"/>
      <c r="H221" s="224" t="str">
        <f t="shared" si="231"/>
        <v xml:space="preserve"> </v>
      </c>
      <c r="I221" s="704"/>
      <c r="J221" s="117"/>
      <c r="K221" s="117"/>
      <c r="L221" s="117"/>
      <c r="M221" s="117"/>
      <c r="N221" s="117"/>
      <c r="O221" s="117"/>
      <c r="P221" s="117"/>
      <c r="Q221" s="117"/>
      <c r="R221" s="117"/>
      <c r="S221" s="117"/>
      <c r="T221" s="254"/>
      <c r="U221" s="646"/>
      <c r="V221" s="646"/>
      <c r="W221" s="114"/>
      <c r="X221" s="254"/>
      <c r="Y221" s="224" t="str">
        <f t="shared" si="232"/>
        <v xml:space="preserve"> </v>
      </c>
      <c r="Z221" s="579"/>
      <c r="AA221" s="704"/>
      <c r="AB221" s="119"/>
      <c r="AC221" s="224" t="str">
        <f t="shared" ref="AC221:AC284" si="246">IF(OR(AND(Z221&lt;&gt;Z$65,COUNTA(AB221)&gt;0),AND(Z221=Z$65,COUNTA(AB221)=0)),"C)立入調査による事実確認→3)警察の同行を記入 ",
IF(AND(OR(F221=F$63,F221=F$64),COUNTA(Z221:Z221)&lt;1),"問3記入漏れ",
IF(AND(OR(F221=F$63,F221=F$64),AND(OR(Z221=$Z$63,Z221=$Z$64,Z221=$Z$65),COUNTA(Z221:AA221)&lt;2)),"問3記入漏れ",
IF(AND(OR(F221=F$63,F221=F$64),AND(OR(Z221=$Z$66,Z221=$Z$67),COUNTA(AA221:AA221)=1)),"1)事実確認行っていない、日付不要",
IF(AND(G221=G$65,OR(Z221=Z$66,Z221=Z$67)),"対象年度以前に事実確認をした虐待事例のみ回答"," ")))))</f>
        <v xml:space="preserve"> </v>
      </c>
      <c r="AD221" s="115"/>
      <c r="AE221" s="253"/>
      <c r="AF221" s="704"/>
      <c r="AG221" s="727"/>
      <c r="AH221" s="727"/>
      <c r="AI221" s="727"/>
      <c r="AJ221" s="727"/>
      <c r="AK221" s="591"/>
      <c r="AL221" s="727"/>
      <c r="AM221" s="727"/>
      <c r="AN221" s="727"/>
      <c r="AO221" s="727"/>
      <c r="AP221" s="727"/>
      <c r="AQ221" s="727"/>
      <c r="AR221" s="727"/>
      <c r="AS221" s="727"/>
      <c r="AT221" s="727"/>
      <c r="AU221" s="727"/>
      <c r="AV221" s="727"/>
      <c r="AW221" s="727"/>
      <c r="AX221" s="727"/>
      <c r="AY221" s="727"/>
      <c r="AZ221" s="727"/>
      <c r="BA221" s="727"/>
      <c r="BB221" s="727"/>
      <c r="BC221" s="821"/>
      <c r="BD221" s="727"/>
      <c r="BE221" s="727"/>
      <c r="BF221" s="727"/>
      <c r="BG221" s="727"/>
      <c r="BH221" s="727"/>
      <c r="BI221" s="727"/>
      <c r="BJ221" s="727"/>
      <c r="BK221" s="727"/>
      <c r="BL221" s="821"/>
      <c r="BM221" s="727"/>
      <c r="BN221" s="727"/>
      <c r="BO221" s="727"/>
      <c r="BP221" s="727"/>
      <c r="BQ221" s="727"/>
      <c r="BR221" s="821"/>
      <c r="BS221" s="727"/>
      <c r="BT221" s="727"/>
      <c r="BU221" s="727"/>
      <c r="BV221" s="591"/>
      <c r="BW221" s="224" t="str">
        <f t="shared" si="244"/>
        <v xml:space="preserve"> </v>
      </c>
      <c r="BX221" s="471">
        <f t="shared" si="233"/>
        <v>130</v>
      </c>
      <c r="BY221" s="117"/>
      <c r="BZ221" s="117"/>
      <c r="CA221" s="117"/>
      <c r="CB221" s="117"/>
      <c r="CC221" s="117"/>
      <c r="CD221" s="461"/>
      <c r="CE221" s="236"/>
      <c r="CF221" s="224" t="str">
        <f t="shared" si="234"/>
        <v xml:space="preserve"> </v>
      </c>
      <c r="CG221" s="116"/>
      <c r="CH221" s="117"/>
      <c r="CI221" s="117"/>
      <c r="CJ221" s="117"/>
      <c r="CK221" s="472"/>
      <c r="CL221" s="472"/>
      <c r="CM221" s="472"/>
      <c r="CN221" s="472"/>
      <c r="CO221" s="117"/>
      <c r="CP221" s="253"/>
      <c r="CQ221" s="120"/>
      <c r="CR221" s="224" t="str" cm="1">
        <f t="array" ref="CR221">IF(AND(SUM(COUNTIF(CG221:CM221,{"*不明*","*その他*"})+COUNTIF(CO221:CP221,{"*不明*","*その他*"}))&gt;0,CQ221=""),"その他・不明の場合,10)具体的内容、理由を記入",IF(OR(AND(CI221=CI$65,COUNTA(CJ221:CM221)&lt;4),AND(OR(CI221=CI$63,CI221=CI$64,CI221=CI$66,CI221=CI$67,CI221=CI$68,CI221=""),COUNTA(CJ221:CM221)&gt;0)),"3)介護保険認定済→要介護度、認知症自立度、寝たきり度、介護保険サービス記入",IF(OR(AND(OR(CM221=CM$63,CM221=CM$64),CN221=""),AND(OR(CM221=CM$65,CM221=CM$66),CN221&lt;&gt;"")),"7)介護保険サービス受けている/過去受けていた→具体的内容記入"," ")))</f>
        <v xml:space="preserve"> </v>
      </c>
      <c r="CS221" s="224" t="str">
        <f t="shared" si="235"/>
        <v xml:space="preserve"> </v>
      </c>
      <c r="CT221" s="116"/>
      <c r="CU221" s="253"/>
      <c r="CV221" s="117"/>
      <c r="CW221" s="117"/>
      <c r="CX221" s="253"/>
      <c r="CY221" s="117"/>
      <c r="CZ221" s="117"/>
      <c r="DA221" s="253"/>
      <c r="DB221" s="117"/>
      <c r="DC221" s="224" t="str">
        <f t="shared" si="236"/>
        <v xml:space="preserve"> </v>
      </c>
      <c r="DD221" s="224" t="str">
        <f t="shared" si="237"/>
        <v xml:space="preserve"> </v>
      </c>
      <c r="DE221" s="224" t="str">
        <f t="shared" ref="DE221:DE284" si="247">IF(OR(AND(AD221=AD$63,COUNTA(CG221,CH221,CI221,CO221,CP221,CT221,CV221)&lt;7),AND(OR(AD221=AD$64,AD221=AD$65,AND(OR(F221=F$63,F221=F$64),AD221="")),COUNTA(CG221,CH221,CI221,CO221,CP221,CT221,CV221,CW221,CY221,CZ221,DB221)&gt;0)),"問4_1)「虐待を受けたと判断」の場合→問6に記入",
IF(AND(F221=F$65,COUNTA(CG221:CI221,CO221:CP221,CT221,CV221)&lt;7),"2人目以降の被虐待者につき、記入必要",
IF(AND(AH221=1,COUNTA(CT221,CV221)&lt;2),"問4_4)虐待者1人で虐待者属性1人分の記入不足",
IF(AND(AH221=1,COUNTA(CW221,CY221)&gt;1),"問4_4)虐待者1人で虐待者属性2人目に記入あり",
IF(AND(AH221&lt;=2,COUNTA(CZ221,DB221)&gt;1),"問4_4)虐待者2人以下で3人目に記入あり",
IF(AND(AH221=2,COUNTA(CT221,CV221,CW221,CY221)&lt;4),"問4_4)虐待者2人で虐待者属性2人分の記入不足",
IF(AND(AH221&gt;=3,COUNTA(CT221,CV221,CW221,CY221,CZ221,DB221)&lt;6),"問4_4)虐待者3人以上で虐待者属性3人分の記入不足",
IF(AND(COUNTA(F221:G221,I221:X221,Z221:AB221,AD221:AK221)=0,COUNTA(CG221:CQ221,CT221:DB221)&gt;0),"虐待事例の場合のみ回答"," "))))))))</f>
        <v xml:space="preserve"> </v>
      </c>
      <c r="DF221" s="121"/>
      <c r="DG221" s="114"/>
      <c r="DH221" s="704"/>
      <c r="DI221" s="119"/>
      <c r="DJ221" s="187"/>
      <c r="DK221" s="254"/>
      <c r="DL221" s="224" t="str">
        <f t="shared" ref="DL221:DL284" si="248">IF(AND(DF221=DF$63,COUNTA(DH221,DI221,DK221)&lt;&gt;3),"問7_1-1)で「a)分離」とした場合は1-2)～2-2)まで回答",
IF(AND(OR(DF221=DF$64,DF221=DF$65,DF221=DF$66,DF221=DF$67),COUNTA(DH221,DI221,DK221)&gt;0),"問7_1-1)で「a)分離」以外を選択した場合は1-2)～2-2)は回答不要",
IF(OR(AND(DF221=DF$67,COUNTA(DG221)=0),AND(DF221&lt;&gt;DF$67,COUNTA(DG221)&gt;0)),"その他→具体的内容",
IF(OR(AND(OR(DI221=DI$65,DI221=DI$69),COUNTA(DJ221)=0),AND(OR(DI221=DI$63,DI221=DI$64,DI221=DI$66,DI221=DI$67,DI221=DI$68),COUNTA(DJ221)&gt;0)),"「緊急一時保護」「その他」の場合、具体的内容を記入（※「緊急一時保護」の場合は保護先及び利用事業・制度等を記入）",
IF(AND(COUNTA(DI221:DK221)&lt;&gt;0,DF221=""),"問7_1-1)分離の有無を記入"," ")))))</f>
        <v xml:space="preserve"> </v>
      </c>
      <c r="DM221" s="224" t="str">
        <f t="shared" si="238"/>
        <v xml:space="preserve"> </v>
      </c>
      <c r="DN221" s="474"/>
      <c r="DO221" s="117"/>
      <c r="DP221" s="117"/>
      <c r="DQ221" s="117"/>
      <c r="DR221" s="117"/>
      <c r="DS221" s="117"/>
      <c r="DT221" s="254"/>
      <c r="DU221" s="476"/>
      <c r="DV221" s="224" t="str">
        <f t="shared" ref="DV221:DV284" si="249">IF(OR(AND(DN221="",COUNTA(DO221:DT221)&gt;0),AND(DN221=DN$64,COUNTA(DO221:DT221)&gt;0),AND(DN221=DN$63,COUNTA(DO221:DT221)&lt;1)),"経過観察以外の対応を行った場合→詳細内容を記入",
IF(AND(COUNTA(DT221)=1,COUNTA(DU221)=0),"その他→具体的内容を記入",
IF(AND(OR(CM221=CM$63,CM221=CM$64),DQ221=DQ$63),"問6_7)で「介護サービスを受けている」、「過去受けていたが判断時点では受けていない」→c）は不可",
IF(AND(CM221=CM$65,DR221=DR$63),"問6_7)で「過去も含めて受けていない」→d)は不可",IF(AND(DQ221=DQ$63,DR221=DR$63),"c)とd)は同時に「有」にできません",
IF(AND(OR(CI221=CI$63,CI221=CI$64,CI221=CI$66,CI221=CI$67,CI221=CI$68),DR221=DR$63),"問6_3)で「認定済み」以外の回答→d)は不可"," "))))))</f>
        <v xml:space="preserve"> </v>
      </c>
      <c r="DW221" s="115"/>
      <c r="DX221" s="470"/>
      <c r="DY221" s="117"/>
      <c r="DZ221" s="704"/>
      <c r="EA221" s="224" t="str">
        <f t="shared" ref="EA221:EA284" si="250">IF(AND(OR(DW221=DW$64,DW221=DW$65),DX221=""),"4-1)で「調査対象年度内に成年後見制度開始済」「利用手続き中」の場合、4-2)を回答",
IF(AND(OR(DW221=DW$63,DW221=DW$66,DW221=""),DX221&lt;&gt;""),"4-1)で「調査年度内に成年後見制度利用開始済」「利用手続き中」の場合のみ、4-2)に回答",
IF(AND(DW221&lt;&gt;"",DY221=""),"4-3)日常生活自立支援事業の開始の有無に記入",
" ")))</f>
        <v xml:space="preserve"> </v>
      </c>
      <c r="EB221" s="906"/>
      <c r="EC221" s="904"/>
      <c r="ED221" s="904"/>
      <c r="EE221" s="904"/>
      <c r="EF221" s="904"/>
      <c r="EG221" s="904"/>
      <c r="EH221" s="904"/>
      <c r="EI221" s="904"/>
      <c r="EJ221" s="904"/>
      <c r="EK221" s="905"/>
      <c r="EL221" s="80"/>
      <c r="EM221" s="224" t="str">
        <f t="shared" si="239"/>
        <v xml:space="preserve"> </v>
      </c>
      <c r="EN221" s="224" t="str">
        <f t="shared" si="240"/>
        <v xml:space="preserve"> </v>
      </c>
      <c r="EO221" s="115"/>
      <c r="EP221" s="1050"/>
      <c r="EQ221" s="253"/>
      <c r="ER221" s="117"/>
      <c r="ES221" s="1258">
        <f t="shared" si="241"/>
        <v>130</v>
      </c>
      <c r="ET221" s="224" t="str">
        <f t="shared" si="242"/>
        <v xml:space="preserve"> </v>
      </c>
      <c r="EU221" s="477" t="str">
        <f t="shared" si="243"/>
        <v/>
      </c>
      <c r="EV221" s="1334" t="str">
        <f t="shared" si="245"/>
        <v xml:space="preserve"> </v>
      </c>
      <c r="EW221" s="1332" t="str">
        <f t="shared" si="229"/>
        <v/>
      </c>
      <c r="EX221" s="1275" t="str">
        <f t="shared" si="211"/>
        <v/>
      </c>
      <c r="EY221" s="1275" t="str">
        <f t="shared" si="212"/>
        <v/>
      </c>
      <c r="EZ221" s="1275" t="str">
        <f t="shared" si="213"/>
        <v/>
      </c>
      <c r="FA221" s="1275" t="str">
        <f t="shared" si="214"/>
        <v/>
      </c>
      <c r="FB221" s="1275" t="str">
        <f t="shared" si="215"/>
        <v/>
      </c>
      <c r="FC221" s="1333" t="str">
        <f t="shared" si="216"/>
        <v/>
      </c>
      <c r="FE221" s="1234" t="str">
        <f t="shared" si="217"/>
        <v xml:space="preserve"> </v>
      </c>
      <c r="FF221" s="1234" t="str">
        <f t="shared" si="218"/>
        <v xml:space="preserve"> </v>
      </c>
      <c r="FG221" s="1234" t="str">
        <f t="shared" si="219"/>
        <v xml:space="preserve"> </v>
      </c>
      <c r="FH221" s="1234" t="str">
        <f t="shared" si="220"/>
        <v xml:space="preserve"> </v>
      </c>
      <c r="FI221" s="1234" t="str">
        <f t="shared" ref="FI221:FI284" si="251">IF(AND(FB221&lt;&gt;"",$EW221=$EW$63,FB221&gt;46112),"●"," ")</f>
        <v xml:space="preserve"> </v>
      </c>
      <c r="FJ221" s="1234" t="str">
        <f t="shared" si="221"/>
        <v xml:space="preserve"> </v>
      </c>
      <c r="FK221" s="1234">
        <f t="shared" ref="FK221:FK284" si="252">COUNTIF(FE221:FJ221,"●")</f>
        <v>0</v>
      </c>
      <c r="FL221" s="1227"/>
      <c r="FM221" s="1234" t="str">
        <f t="shared" ref="FM221:FM284" si="253">IF(AND(EX221&lt;&gt;"",$EW221=$EW$64,EX221&gt;=45748),"●"," ")</f>
        <v xml:space="preserve"> </v>
      </c>
      <c r="FN221" s="1234" t="str">
        <f t="shared" ref="FN221:FN284" si="254">IF(AND(EY221&lt;&gt;"",$EW221=$EW$64,EY221&gt;46112),"●"," ")</f>
        <v xml:space="preserve"> </v>
      </c>
      <c r="FO221" s="1234" t="str">
        <f t="shared" si="222"/>
        <v xml:space="preserve"> </v>
      </c>
      <c r="FP221" s="1234" t="str">
        <f t="shared" si="223"/>
        <v xml:space="preserve"> </v>
      </c>
      <c r="FQ221" s="1234" t="str">
        <f t="shared" ref="FQ221:FQ284" si="255">IF(AND(FB221&lt;&gt;"",$EW221=$EW$64,FB221&gt;46112),"●"," ")</f>
        <v xml:space="preserve"> </v>
      </c>
      <c r="FR221" s="1234" t="str">
        <f t="shared" si="224"/>
        <v xml:space="preserve"> </v>
      </c>
      <c r="FS221" s="1234">
        <f t="shared" si="230"/>
        <v>0</v>
      </c>
      <c r="FT221" s="1227"/>
      <c r="FU221" s="1234" t="str">
        <f t="shared" si="225"/>
        <v xml:space="preserve"> </v>
      </c>
      <c r="FV221" s="1234" t="str">
        <f t="shared" si="226"/>
        <v xml:space="preserve"> </v>
      </c>
      <c r="FW221" s="1234" t="str">
        <f t="shared" si="227"/>
        <v xml:space="preserve"> </v>
      </c>
      <c r="FX221" s="1234" t="str">
        <f t="shared" ref="FX221:FX284" si="256">IF(AND(FA221&lt;&gt;"",$EW221=$EW$65,$DF221=$DF$63,OR(FA221&lt;45748,FA221&gt;46112)),"●"," ")</f>
        <v xml:space="preserve"> </v>
      </c>
      <c r="FY221" s="1234" t="str">
        <f t="shared" ref="FY221:FY284" si="257">IF(AND(FB221&lt;&gt;"",$EW221=$EW$65,DW221=$DW$63,FB221&gt;46112),"●"," ")</f>
        <v xml:space="preserve"> </v>
      </c>
      <c r="FZ221" s="1234" t="str">
        <f t="shared" si="228"/>
        <v xml:space="preserve"> </v>
      </c>
      <c r="GA221" s="1234">
        <f t="shared" ref="GA221:GA284" si="258">COUNTIFS(FU221:FZ221,"●")</f>
        <v>0</v>
      </c>
      <c r="GB221" s="1227"/>
      <c r="GC221" s="1234" t="str">
        <f t="shared" ref="GC221:GC284" si="259">IF(AND(EY221&lt;&gt;"",EX221&lt;&gt;""),IF(EY221-EX221&lt;0,"●"," ")," ")</f>
        <v xml:space="preserve"> </v>
      </c>
      <c r="GD221" s="1234" t="str">
        <f t="shared" ref="GD221:GD284" si="260">IF(AND(EZ221&lt;&gt;"",EX221&lt;&gt;""),IF(EZ221-EX221&lt;0,"●"," ")," ")</f>
        <v xml:space="preserve"> </v>
      </c>
      <c r="GE221" s="1234" t="str">
        <f t="shared" ref="GE221:GE284" si="261">IF(AND(FA221&lt;&gt;"",EX221&lt;&gt;"",$DF221=$DF$63),IF(FA221-EX221&lt;0,"●"," ")," ")</f>
        <v xml:space="preserve"> </v>
      </c>
      <c r="GF221" s="1234" t="str">
        <f t="shared" ref="GF221:GF284" si="262">IF(AND(FC221&lt;&gt;"",EX221&lt;&gt;""),IF(FC221-EX221&lt;0,"●"," ")," ")</f>
        <v xml:space="preserve"> </v>
      </c>
      <c r="GG221" s="1234" t="str">
        <f t="shared" ref="GG221:GG284" si="263">IF(AND(EZ221&lt;&gt;"",EY221&lt;&gt;""),IF(EZ221-EY221&lt;0,"●"," ")," ")</f>
        <v xml:space="preserve"> </v>
      </c>
      <c r="GH221" s="1234" t="str">
        <f t="shared" ref="GH221:GH284" si="264">IF(AND(FA221&lt;&gt;"",EY221&lt;&gt;"",$DF221=$DF$63),IF(FA221-EY221&lt;0,"●"," ")," ")</f>
        <v xml:space="preserve"> </v>
      </c>
      <c r="GI221" s="1234" t="str">
        <f t="shared" ref="GI221:GI284" si="265">IF(AND(FC221&lt;&gt;"",EY221&lt;&gt;""),IF(FC221-EY221&lt;0,"●"," ")," ")</f>
        <v xml:space="preserve"> </v>
      </c>
      <c r="GJ221" s="1234" t="str">
        <f t="shared" ref="GJ221:GJ284" si="266">IF(AND(FA221&lt;&gt;"",EZ221&lt;&gt;"",$DF221=$DF$63),IF(FA221-EZ221&lt;0,"●"," ")," ")</f>
        <v xml:space="preserve"> </v>
      </c>
      <c r="GK221" s="1234" t="str">
        <f t="shared" ref="GK221:GK284" si="267">IF(AND(FC221&lt;&gt;"",EZ221&lt;&gt;""),IF(FC221-EZ221&lt;0,"●"," ")," ")</f>
        <v xml:space="preserve"> </v>
      </c>
      <c r="GL221" s="1234" t="str">
        <f t="shared" ref="GL221:GL284" si="268">IF(AND(FC221&lt;&gt;"",FA221&lt;&gt;"",$DF221=$DF$63),IF(FC221-FA221&lt;0,"●"," ")," ")</f>
        <v xml:space="preserve"> </v>
      </c>
      <c r="GM221" s="1234" t="str">
        <f t="shared" ref="GM221:GM284" si="269">IF(AND(FC221&lt;&gt;"",FB221&lt;&gt;""),IF(FC221-FB221&lt;0,"●"," ")," ")</f>
        <v xml:space="preserve"> </v>
      </c>
      <c r="GN221" s="1234">
        <f t="shared" ref="GN221:GN284" si="270">COUNTIFS(GC221:GM221,"●")</f>
        <v>0</v>
      </c>
    </row>
    <row r="222" spans="1:196" s="100" customFormat="1" ht="27" customHeight="1" thickTop="1" thickBot="1">
      <c r="A222" s="1208">
        <f>【A票】【D票】!$D$10</f>
        <v>0</v>
      </c>
      <c r="B222" s="1212">
        <f>【A票】【D票】!$H$10</f>
        <v>0</v>
      </c>
      <c r="C222" s="1213" t="str">
        <f>【A票】【D票】!$K$10</f>
        <v xml:space="preserve"> </v>
      </c>
      <c r="D222" s="1214">
        <f t="shared" si="173"/>
        <v>131</v>
      </c>
      <c r="E222" s="914"/>
      <c r="F222" s="467"/>
      <c r="G222" s="469"/>
      <c r="H222" s="224" t="str">
        <f t="shared" si="231"/>
        <v xml:space="preserve"> </v>
      </c>
      <c r="I222" s="704"/>
      <c r="J222" s="117"/>
      <c r="K222" s="117"/>
      <c r="L222" s="117"/>
      <c r="M222" s="117"/>
      <c r="N222" s="117"/>
      <c r="O222" s="117"/>
      <c r="P222" s="117"/>
      <c r="Q222" s="117"/>
      <c r="R222" s="117"/>
      <c r="S222" s="117"/>
      <c r="T222" s="254"/>
      <c r="U222" s="646"/>
      <c r="V222" s="646"/>
      <c r="W222" s="114"/>
      <c r="X222" s="254"/>
      <c r="Y222" s="224" t="str">
        <f t="shared" si="232"/>
        <v xml:space="preserve"> </v>
      </c>
      <c r="Z222" s="579"/>
      <c r="AA222" s="704"/>
      <c r="AB222" s="119"/>
      <c r="AC222" s="224" t="str">
        <f t="shared" si="246"/>
        <v xml:space="preserve"> </v>
      </c>
      <c r="AD222" s="115"/>
      <c r="AE222" s="253"/>
      <c r="AF222" s="704"/>
      <c r="AG222" s="727"/>
      <c r="AH222" s="727"/>
      <c r="AI222" s="727"/>
      <c r="AJ222" s="727"/>
      <c r="AK222" s="591"/>
      <c r="AL222" s="727"/>
      <c r="AM222" s="727"/>
      <c r="AN222" s="727"/>
      <c r="AO222" s="727"/>
      <c r="AP222" s="727"/>
      <c r="AQ222" s="727"/>
      <c r="AR222" s="727"/>
      <c r="AS222" s="727"/>
      <c r="AT222" s="727"/>
      <c r="AU222" s="727"/>
      <c r="AV222" s="727"/>
      <c r="AW222" s="727"/>
      <c r="AX222" s="727"/>
      <c r="AY222" s="727"/>
      <c r="AZ222" s="727"/>
      <c r="BA222" s="727"/>
      <c r="BB222" s="727"/>
      <c r="BC222" s="821"/>
      <c r="BD222" s="727"/>
      <c r="BE222" s="727"/>
      <c r="BF222" s="727"/>
      <c r="BG222" s="727"/>
      <c r="BH222" s="727"/>
      <c r="BI222" s="727"/>
      <c r="BJ222" s="727"/>
      <c r="BK222" s="727"/>
      <c r="BL222" s="821"/>
      <c r="BM222" s="727"/>
      <c r="BN222" s="727"/>
      <c r="BO222" s="727"/>
      <c r="BP222" s="727"/>
      <c r="BQ222" s="727"/>
      <c r="BR222" s="821"/>
      <c r="BS222" s="727"/>
      <c r="BT222" s="727"/>
      <c r="BU222" s="727"/>
      <c r="BV222" s="591"/>
      <c r="BW222" s="224" t="str">
        <f t="shared" si="244"/>
        <v xml:space="preserve"> </v>
      </c>
      <c r="BX222" s="471">
        <f t="shared" si="233"/>
        <v>131</v>
      </c>
      <c r="BY222" s="117"/>
      <c r="BZ222" s="117"/>
      <c r="CA222" s="117"/>
      <c r="CB222" s="117"/>
      <c r="CC222" s="117"/>
      <c r="CD222" s="461"/>
      <c r="CE222" s="236"/>
      <c r="CF222" s="224" t="str">
        <f t="shared" si="234"/>
        <v xml:space="preserve"> </v>
      </c>
      <c r="CG222" s="116"/>
      <c r="CH222" s="117"/>
      <c r="CI222" s="117"/>
      <c r="CJ222" s="117"/>
      <c r="CK222" s="472"/>
      <c r="CL222" s="472"/>
      <c r="CM222" s="472"/>
      <c r="CN222" s="472"/>
      <c r="CO222" s="117"/>
      <c r="CP222" s="253"/>
      <c r="CQ222" s="120"/>
      <c r="CR222" s="224" t="str" cm="1">
        <f t="array" ref="CR222">IF(AND(SUM(COUNTIF(CG222:CM222,{"*不明*","*その他*"})+COUNTIF(CO222:CP222,{"*不明*","*その他*"}))&gt;0,CQ222=""),"その他・不明の場合,10)具体的内容、理由を記入",IF(OR(AND(CI222=CI$65,COUNTA(CJ222:CM222)&lt;4),AND(OR(CI222=CI$63,CI222=CI$64,CI222=CI$66,CI222=CI$67,CI222=CI$68,CI222=""),COUNTA(CJ222:CM222)&gt;0)),"3)介護保険認定済→要介護度、認知症自立度、寝たきり度、介護保険サービス記入",IF(OR(AND(OR(CM222=CM$63,CM222=CM$64),CN222=""),AND(OR(CM222=CM$65,CM222=CM$66),CN222&lt;&gt;"")),"7)介護保険サービス受けている/過去受けていた→具体的内容記入"," ")))</f>
        <v xml:space="preserve"> </v>
      </c>
      <c r="CS222" s="224" t="str">
        <f t="shared" si="235"/>
        <v xml:space="preserve"> </v>
      </c>
      <c r="CT222" s="116"/>
      <c r="CU222" s="253"/>
      <c r="CV222" s="117"/>
      <c r="CW222" s="117"/>
      <c r="CX222" s="253"/>
      <c r="CY222" s="117"/>
      <c r="CZ222" s="117"/>
      <c r="DA222" s="253"/>
      <c r="DB222" s="117"/>
      <c r="DC222" s="224" t="str">
        <f t="shared" si="236"/>
        <v xml:space="preserve"> </v>
      </c>
      <c r="DD222" s="224" t="str">
        <f t="shared" si="237"/>
        <v xml:space="preserve"> </v>
      </c>
      <c r="DE222" s="224" t="str">
        <f t="shared" si="247"/>
        <v xml:space="preserve"> </v>
      </c>
      <c r="DF222" s="121"/>
      <c r="DG222" s="114"/>
      <c r="DH222" s="704"/>
      <c r="DI222" s="119"/>
      <c r="DJ222" s="187"/>
      <c r="DK222" s="254"/>
      <c r="DL222" s="224" t="str">
        <f t="shared" si="248"/>
        <v xml:space="preserve"> </v>
      </c>
      <c r="DM222" s="224" t="str">
        <f t="shared" si="238"/>
        <v xml:space="preserve"> </v>
      </c>
      <c r="DN222" s="474"/>
      <c r="DO222" s="117"/>
      <c r="DP222" s="117"/>
      <c r="DQ222" s="117"/>
      <c r="DR222" s="117"/>
      <c r="DS222" s="117"/>
      <c r="DT222" s="254"/>
      <c r="DU222" s="476"/>
      <c r="DV222" s="224" t="str">
        <f t="shared" si="249"/>
        <v xml:space="preserve"> </v>
      </c>
      <c r="DW222" s="115"/>
      <c r="DX222" s="470"/>
      <c r="DY222" s="117"/>
      <c r="DZ222" s="704"/>
      <c r="EA222" s="224" t="str">
        <f t="shared" si="250"/>
        <v xml:space="preserve"> </v>
      </c>
      <c r="EB222" s="906"/>
      <c r="EC222" s="904"/>
      <c r="ED222" s="904"/>
      <c r="EE222" s="904"/>
      <c r="EF222" s="904"/>
      <c r="EG222" s="904"/>
      <c r="EH222" s="904"/>
      <c r="EI222" s="904"/>
      <c r="EJ222" s="904"/>
      <c r="EK222" s="905"/>
      <c r="EL222" s="80"/>
      <c r="EM222" s="224" t="str">
        <f t="shared" si="239"/>
        <v xml:space="preserve"> </v>
      </c>
      <c r="EN222" s="224" t="str">
        <f t="shared" si="240"/>
        <v xml:space="preserve"> </v>
      </c>
      <c r="EO222" s="115"/>
      <c r="EP222" s="1050"/>
      <c r="EQ222" s="253"/>
      <c r="ER222" s="117"/>
      <c r="ES222" s="1258">
        <f t="shared" si="241"/>
        <v>131</v>
      </c>
      <c r="ET222" s="224" t="str">
        <f t="shared" si="242"/>
        <v xml:space="preserve"> </v>
      </c>
      <c r="EU222" s="477" t="str">
        <f t="shared" si="243"/>
        <v/>
      </c>
      <c r="EV222" s="1334" t="str">
        <f t="shared" si="245"/>
        <v xml:space="preserve"> </v>
      </c>
      <c r="EW222" s="1332" t="str">
        <f t="shared" si="229"/>
        <v/>
      </c>
      <c r="EX222" s="1275" t="str">
        <f t="shared" ref="EX222:EX285" si="271">IF(I222&lt;&gt;"",I222,"")</f>
        <v/>
      </c>
      <c r="EY222" s="1275" t="str">
        <f t="shared" ref="EY222:EY285" si="272">IF(AA222&lt;&gt;"",AA222,"")</f>
        <v/>
      </c>
      <c r="EZ222" s="1275" t="str">
        <f t="shared" ref="EZ222:EZ285" si="273">IF(AF222&lt;&gt;"",AF222,"")</f>
        <v/>
      </c>
      <c r="FA222" s="1275" t="str">
        <f t="shared" ref="FA222:FA285" si="274">IF(DH222&lt;&gt;"",DH222,"")</f>
        <v/>
      </c>
      <c r="FB222" s="1275" t="str">
        <f t="shared" ref="FB222:FB285" si="275">IF(DZ222&lt;&gt;"",DZ222,"")</f>
        <v/>
      </c>
      <c r="FC222" s="1333" t="str">
        <f t="shared" ref="FC222:FC285" si="276">IF(EP222&lt;&gt;"",EP222,"")</f>
        <v/>
      </c>
      <c r="FE222" s="1234" t="str">
        <f t="shared" ref="FE222:FE285" si="277">IF(AND(EX222&lt;&gt;"",$EW222=$EW$63,OR(EX222&lt;45748,EX222&gt;46112)),"●"," ")</f>
        <v xml:space="preserve"> </v>
      </c>
      <c r="FF222" s="1234" t="str">
        <f t="shared" ref="FF222:FF285" si="278">IF(AND(EY222&lt;&gt;"",$EW222=$EW$63,OR(EY222&lt;45748,EY222&gt;46112)),"●"," ")</f>
        <v xml:space="preserve"> </v>
      </c>
      <c r="FG222" s="1234" t="str">
        <f t="shared" ref="FG222:FG285" si="279">IF(AND(EZ222&lt;&gt;"",$EW222=$EW$63,OR(EZ222&lt;45748,EZ222&gt;46112)),"●"," ")</f>
        <v xml:space="preserve"> </v>
      </c>
      <c r="FH222" s="1234" t="str">
        <f t="shared" ref="FH222:FH285" si="280">IF(AND(FA222&lt;&gt;"",$EW222=$EW$63,$DF222=$DF$63,OR(FA222&lt;45748,FA222&gt;46112)),"●"," ")</f>
        <v xml:space="preserve"> </v>
      </c>
      <c r="FI222" s="1234" t="str">
        <f t="shared" si="251"/>
        <v xml:space="preserve"> </v>
      </c>
      <c r="FJ222" s="1234" t="str">
        <f t="shared" ref="FJ222:FJ285" si="281">IF(AND(FC222&lt;&gt;"",$EW222=$EW$63,OR(FC222&lt;45748,FC222&gt;46112)),"●"," ")</f>
        <v xml:space="preserve"> </v>
      </c>
      <c r="FK222" s="1234">
        <f t="shared" si="252"/>
        <v>0</v>
      </c>
      <c r="FL222" s="1227"/>
      <c r="FM222" s="1234" t="str">
        <f t="shared" si="253"/>
        <v xml:space="preserve"> </v>
      </c>
      <c r="FN222" s="1234" t="str">
        <f t="shared" si="254"/>
        <v xml:space="preserve"> </v>
      </c>
      <c r="FO222" s="1234" t="str">
        <f t="shared" ref="FO222:FO285" si="282">IF(AND(EZ222&lt;&gt;"",$EW222=$EW$64,OR(EZ222&lt;45748,EZ222&gt;46112)),"●"," ")</f>
        <v xml:space="preserve"> </v>
      </c>
      <c r="FP222" s="1234" t="str">
        <f t="shared" ref="FP222:FP285" si="283">IF(AND(FA222&lt;&gt;"",$EW222=$EW$64,$DF222=$DF$63,OR(FA222&lt;45748,FA222&gt;46112)),"●"," ")</f>
        <v xml:space="preserve"> </v>
      </c>
      <c r="FQ222" s="1234" t="str">
        <f t="shared" si="255"/>
        <v xml:space="preserve"> </v>
      </c>
      <c r="FR222" s="1234" t="str">
        <f t="shared" ref="FR222:FR285" si="284">IF(AND(FC222&lt;&gt;"",$EW222=$EW$64,OR(FC222&lt;45748,FC222&gt;46112)),"●"," ")</f>
        <v xml:space="preserve"> </v>
      </c>
      <c r="FS222" s="1234">
        <f t="shared" si="230"/>
        <v>0</v>
      </c>
      <c r="FT222" s="1227"/>
      <c r="FU222" s="1234" t="str">
        <f t="shared" ref="FU222:FU285" si="285">IF(AND(EX222&lt;&gt;"",$EW222=$EW$65,OR(EX222&gt;=45748)),"●"," ")</f>
        <v xml:space="preserve"> </v>
      </c>
      <c r="FV222" s="1234" t="str">
        <f t="shared" ref="FV222:FV285" si="286">IF(AND(EY222&lt;&gt;"",$EW222=$EW$65,OR(EY222&gt;=45748)),"●"," ")</f>
        <v xml:space="preserve"> </v>
      </c>
      <c r="FW222" s="1234" t="str">
        <f t="shared" ref="FW222:FW285" si="287">IF(AND(EZ222&lt;&gt;"",$EW222=$EW$65,OR(EZ222&gt;=45748)),"●"," ")</f>
        <v xml:space="preserve"> </v>
      </c>
      <c r="FX222" s="1234" t="str">
        <f t="shared" si="256"/>
        <v xml:space="preserve"> </v>
      </c>
      <c r="FY222" s="1234" t="str">
        <f t="shared" si="257"/>
        <v xml:space="preserve"> </v>
      </c>
      <c r="FZ222" s="1234" t="str">
        <f t="shared" ref="FZ222:FZ285" si="288">IF(AND(FC222&lt;&gt;"",$EW222=$EW$65,OR(FC222&lt;45748,FC222&gt;46112)),"●"," ")</f>
        <v xml:space="preserve"> </v>
      </c>
      <c r="GA222" s="1234">
        <f t="shared" si="258"/>
        <v>0</v>
      </c>
      <c r="GB222" s="1227"/>
      <c r="GC222" s="1234" t="str">
        <f t="shared" si="259"/>
        <v xml:space="preserve"> </v>
      </c>
      <c r="GD222" s="1234" t="str">
        <f t="shared" si="260"/>
        <v xml:space="preserve"> </v>
      </c>
      <c r="GE222" s="1234" t="str">
        <f t="shared" si="261"/>
        <v xml:space="preserve"> </v>
      </c>
      <c r="GF222" s="1234" t="str">
        <f t="shared" si="262"/>
        <v xml:space="preserve"> </v>
      </c>
      <c r="GG222" s="1234" t="str">
        <f t="shared" si="263"/>
        <v xml:space="preserve"> </v>
      </c>
      <c r="GH222" s="1234" t="str">
        <f t="shared" si="264"/>
        <v xml:space="preserve"> </v>
      </c>
      <c r="GI222" s="1234" t="str">
        <f t="shared" si="265"/>
        <v xml:space="preserve"> </v>
      </c>
      <c r="GJ222" s="1234" t="str">
        <f t="shared" si="266"/>
        <v xml:space="preserve"> </v>
      </c>
      <c r="GK222" s="1234" t="str">
        <f t="shared" si="267"/>
        <v xml:space="preserve"> </v>
      </c>
      <c r="GL222" s="1234" t="str">
        <f t="shared" si="268"/>
        <v xml:space="preserve"> </v>
      </c>
      <c r="GM222" s="1234" t="str">
        <f t="shared" si="269"/>
        <v xml:space="preserve"> </v>
      </c>
      <c r="GN222" s="1234">
        <f t="shared" si="270"/>
        <v>0</v>
      </c>
    </row>
    <row r="223" spans="1:196" s="100" customFormat="1" ht="27" customHeight="1" thickTop="1" thickBot="1">
      <c r="A223" s="1208">
        <f>【A票】【D票】!$D$10</f>
        <v>0</v>
      </c>
      <c r="B223" s="1212">
        <f>【A票】【D票】!$H$10</f>
        <v>0</v>
      </c>
      <c r="C223" s="1213" t="str">
        <f>【A票】【D票】!$K$10</f>
        <v xml:space="preserve"> </v>
      </c>
      <c r="D223" s="1214">
        <f t="shared" si="173"/>
        <v>132</v>
      </c>
      <c r="E223" s="914"/>
      <c r="F223" s="467"/>
      <c r="G223" s="469"/>
      <c r="H223" s="224" t="str">
        <f t="shared" si="231"/>
        <v xml:space="preserve"> </v>
      </c>
      <c r="I223" s="704"/>
      <c r="J223" s="117"/>
      <c r="K223" s="117"/>
      <c r="L223" s="117"/>
      <c r="M223" s="117"/>
      <c r="N223" s="117"/>
      <c r="O223" s="117"/>
      <c r="P223" s="117"/>
      <c r="Q223" s="117"/>
      <c r="R223" s="117"/>
      <c r="S223" s="117"/>
      <c r="T223" s="254"/>
      <c r="U223" s="646"/>
      <c r="V223" s="646"/>
      <c r="W223" s="114"/>
      <c r="X223" s="254"/>
      <c r="Y223" s="224" t="str">
        <f t="shared" si="232"/>
        <v xml:space="preserve"> </v>
      </c>
      <c r="Z223" s="579"/>
      <c r="AA223" s="704"/>
      <c r="AB223" s="119"/>
      <c r="AC223" s="224" t="str">
        <f t="shared" si="246"/>
        <v xml:space="preserve"> </v>
      </c>
      <c r="AD223" s="115"/>
      <c r="AE223" s="253"/>
      <c r="AF223" s="704"/>
      <c r="AG223" s="727"/>
      <c r="AH223" s="727"/>
      <c r="AI223" s="727"/>
      <c r="AJ223" s="727"/>
      <c r="AK223" s="591"/>
      <c r="AL223" s="727"/>
      <c r="AM223" s="727"/>
      <c r="AN223" s="727"/>
      <c r="AO223" s="727"/>
      <c r="AP223" s="727"/>
      <c r="AQ223" s="727"/>
      <c r="AR223" s="727"/>
      <c r="AS223" s="727"/>
      <c r="AT223" s="727"/>
      <c r="AU223" s="727"/>
      <c r="AV223" s="727"/>
      <c r="AW223" s="727"/>
      <c r="AX223" s="727"/>
      <c r="AY223" s="727"/>
      <c r="AZ223" s="727"/>
      <c r="BA223" s="727"/>
      <c r="BB223" s="727"/>
      <c r="BC223" s="821"/>
      <c r="BD223" s="727"/>
      <c r="BE223" s="727"/>
      <c r="BF223" s="727"/>
      <c r="BG223" s="727"/>
      <c r="BH223" s="727"/>
      <c r="BI223" s="727"/>
      <c r="BJ223" s="727"/>
      <c r="BK223" s="727"/>
      <c r="BL223" s="821"/>
      <c r="BM223" s="727"/>
      <c r="BN223" s="727"/>
      <c r="BO223" s="727"/>
      <c r="BP223" s="727"/>
      <c r="BQ223" s="727"/>
      <c r="BR223" s="821"/>
      <c r="BS223" s="727"/>
      <c r="BT223" s="727"/>
      <c r="BU223" s="727"/>
      <c r="BV223" s="591"/>
      <c r="BW223" s="224" t="str">
        <f t="shared" si="244"/>
        <v xml:space="preserve"> </v>
      </c>
      <c r="BX223" s="471">
        <f t="shared" si="233"/>
        <v>132</v>
      </c>
      <c r="BY223" s="117"/>
      <c r="BZ223" s="117"/>
      <c r="CA223" s="117"/>
      <c r="CB223" s="117"/>
      <c r="CC223" s="117"/>
      <c r="CD223" s="461"/>
      <c r="CE223" s="236"/>
      <c r="CF223" s="224" t="str">
        <f t="shared" si="234"/>
        <v xml:space="preserve"> </v>
      </c>
      <c r="CG223" s="116"/>
      <c r="CH223" s="117"/>
      <c r="CI223" s="117"/>
      <c r="CJ223" s="117"/>
      <c r="CK223" s="472"/>
      <c r="CL223" s="472"/>
      <c r="CM223" s="472"/>
      <c r="CN223" s="472"/>
      <c r="CO223" s="117"/>
      <c r="CP223" s="253"/>
      <c r="CQ223" s="120"/>
      <c r="CR223" s="224" t="str" cm="1">
        <f t="array" ref="CR223">IF(AND(SUM(COUNTIF(CG223:CM223,{"*不明*","*その他*"})+COUNTIF(CO223:CP223,{"*不明*","*その他*"}))&gt;0,CQ223=""),"その他・不明の場合,10)具体的内容、理由を記入",IF(OR(AND(CI223=CI$65,COUNTA(CJ223:CM223)&lt;4),AND(OR(CI223=CI$63,CI223=CI$64,CI223=CI$66,CI223=CI$67,CI223=CI$68,CI223=""),COUNTA(CJ223:CM223)&gt;0)),"3)介護保険認定済→要介護度、認知症自立度、寝たきり度、介護保険サービス記入",IF(OR(AND(OR(CM223=CM$63,CM223=CM$64),CN223=""),AND(OR(CM223=CM$65,CM223=CM$66),CN223&lt;&gt;"")),"7)介護保険サービス受けている/過去受けていた→具体的内容記入"," ")))</f>
        <v xml:space="preserve"> </v>
      </c>
      <c r="CS223" s="224" t="str">
        <f t="shared" si="235"/>
        <v xml:space="preserve"> </v>
      </c>
      <c r="CT223" s="116"/>
      <c r="CU223" s="253"/>
      <c r="CV223" s="117"/>
      <c r="CW223" s="117"/>
      <c r="CX223" s="253"/>
      <c r="CY223" s="117"/>
      <c r="CZ223" s="117"/>
      <c r="DA223" s="253"/>
      <c r="DB223" s="117"/>
      <c r="DC223" s="224" t="str">
        <f t="shared" si="236"/>
        <v xml:space="preserve"> </v>
      </c>
      <c r="DD223" s="224" t="str">
        <f t="shared" si="237"/>
        <v xml:space="preserve"> </v>
      </c>
      <c r="DE223" s="224" t="str">
        <f t="shared" si="247"/>
        <v xml:space="preserve"> </v>
      </c>
      <c r="DF223" s="121"/>
      <c r="DG223" s="114"/>
      <c r="DH223" s="704"/>
      <c r="DI223" s="119"/>
      <c r="DJ223" s="187"/>
      <c r="DK223" s="254"/>
      <c r="DL223" s="224" t="str">
        <f t="shared" si="248"/>
        <v xml:space="preserve"> </v>
      </c>
      <c r="DM223" s="224" t="str">
        <f t="shared" si="238"/>
        <v xml:space="preserve"> </v>
      </c>
      <c r="DN223" s="474"/>
      <c r="DO223" s="117"/>
      <c r="DP223" s="117"/>
      <c r="DQ223" s="117"/>
      <c r="DR223" s="117"/>
      <c r="DS223" s="117"/>
      <c r="DT223" s="254"/>
      <c r="DU223" s="476"/>
      <c r="DV223" s="224" t="str">
        <f t="shared" si="249"/>
        <v xml:space="preserve"> </v>
      </c>
      <c r="DW223" s="115"/>
      <c r="DX223" s="470"/>
      <c r="DY223" s="117"/>
      <c r="DZ223" s="704"/>
      <c r="EA223" s="224" t="str">
        <f t="shared" si="250"/>
        <v xml:space="preserve"> </v>
      </c>
      <c r="EB223" s="906"/>
      <c r="EC223" s="904"/>
      <c r="ED223" s="904"/>
      <c r="EE223" s="904"/>
      <c r="EF223" s="904"/>
      <c r="EG223" s="904"/>
      <c r="EH223" s="904"/>
      <c r="EI223" s="904"/>
      <c r="EJ223" s="904"/>
      <c r="EK223" s="905"/>
      <c r="EL223" s="80"/>
      <c r="EM223" s="224" t="str">
        <f t="shared" si="239"/>
        <v xml:space="preserve"> </v>
      </c>
      <c r="EN223" s="224" t="str">
        <f t="shared" si="240"/>
        <v xml:space="preserve"> </v>
      </c>
      <c r="EO223" s="115"/>
      <c r="EP223" s="1050"/>
      <c r="EQ223" s="253"/>
      <c r="ER223" s="117"/>
      <c r="ES223" s="1258">
        <f t="shared" si="241"/>
        <v>132</v>
      </c>
      <c r="ET223" s="224" t="str">
        <f t="shared" si="242"/>
        <v xml:space="preserve"> </v>
      </c>
      <c r="EU223" s="477" t="str">
        <f t="shared" si="243"/>
        <v/>
      </c>
      <c r="EV223" s="1334" t="str">
        <f t="shared" si="245"/>
        <v xml:space="preserve"> </v>
      </c>
      <c r="EW223" s="1332" t="str">
        <f t="shared" si="229"/>
        <v/>
      </c>
      <c r="EX223" s="1275" t="str">
        <f t="shared" si="271"/>
        <v/>
      </c>
      <c r="EY223" s="1275" t="str">
        <f t="shared" si="272"/>
        <v/>
      </c>
      <c r="EZ223" s="1275" t="str">
        <f t="shared" si="273"/>
        <v/>
      </c>
      <c r="FA223" s="1275" t="str">
        <f t="shared" si="274"/>
        <v/>
      </c>
      <c r="FB223" s="1275" t="str">
        <f t="shared" si="275"/>
        <v/>
      </c>
      <c r="FC223" s="1333" t="str">
        <f t="shared" si="276"/>
        <v/>
      </c>
      <c r="FE223" s="1234" t="str">
        <f t="shared" si="277"/>
        <v xml:space="preserve"> </v>
      </c>
      <c r="FF223" s="1234" t="str">
        <f t="shared" si="278"/>
        <v xml:space="preserve"> </v>
      </c>
      <c r="FG223" s="1234" t="str">
        <f t="shared" si="279"/>
        <v xml:space="preserve"> </v>
      </c>
      <c r="FH223" s="1234" t="str">
        <f t="shared" si="280"/>
        <v xml:space="preserve"> </v>
      </c>
      <c r="FI223" s="1234" t="str">
        <f t="shared" si="251"/>
        <v xml:space="preserve"> </v>
      </c>
      <c r="FJ223" s="1234" t="str">
        <f t="shared" si="281"/>
        <v xml:space="preserve"> </v>
      </c>
      <c r="FK223" s="1234">
        <f t="shared" si="252"/>
        <v>0</v>
      </c>
      <c r="FL223" s="1227"/>
      <c r="FM223" s="1234" t="str">
        <f t="shared" si="253"/>
        <v xml:space="preserve"> </v>
      </c>
      <c r="FN223" s="1234" t="str">
        <f t="shared" si="254"/>
        <v xml:space="preserve"> </v>
      </c>
      <c r="FO223" s="1234" t="str">
        <f t="shared" si="282"/>
        <v xml:space="preserve"> </v>
      </c>
      <c r="FP223" s="1234" t="str">
        <f t="shared" si="283"/>
        <v xml:space="preserve"> </v>
      </c>
      <c r="FQ223" s="1234" t="str">
        <f t="shared" si="255"/>
        <v xml:space="preserve"> </v>
      </c>
      <c r="FR223" s="1234" t="str">
        <f t="shared" si="284"/>
        <v xml:space="preserve"> </v>
      </c>
      <c r="FS223" s="1234">
        <f t="shared" si="230"/>
        <v>0</v>
      </c>
      <c r="FT223" s="1227"/>
      <c r="FU223" s="1234" t="str">
        <f t="shared" si="285"/>
        <v xml:space="preserve"> </v>
      </c>
      <c r="FV223" s="1234" t="str">
        <f t="shared" si="286"/>
        <v xml:space="preserve"> </v>
      </c>
      <c r="FW223" s="1234" t="str">
        <f t="shared" si="287"/>
        <v xml:space="preserve"> </v>
      </c>
      <c r="FX223" s="1234" t="str">
        <f t="shared" si="256"/>
        <v xml:space="preserve"> </v>
      </c>
      <c r="FY223" s="1234" t="str">
        <f t="shared" si="257"/>
        <v xml:space="preserve"> </v>
      </c>
      <c r="FZ223" s="1234" t="str">
        <f t="shared" si="288"/>
        <v xml:space="preserve"> </v>
      </c>
      <c r="GA223" s="1234">
        <f t="shared" si="258"/>
        <v>0</v>
      </c>
      <c r="GB223" s="1227"/>
      <c r="GC223" s="1234" t="str">
        <f t="shared" si="259"/>
        <v xml:space="preserve"> </v>
      </c>
      <c r="GD223" s="1234" t="str">
        <f t="shared" si="260"/>
        <v xml:space="preserve"> </v>
      </c>
      <c r="GE223" s="1234" t="str">
        <f t="shared" si="261"/>
        <v xml:space="preserve"> </v>
      </c>
      <c r="GF223" s="1234" t="str">
        <f t="shared" si="262"/>
        <v xml:space="preserve"> </v>
      </c>
      <c r="GG223" s="1234" t="str">
        <f t="shared" si="263"/>
        <v xml:space="preserve"> </v>
      </c>
      <c r="GH223" s="1234" t="str">
        <f t="shared" si="264"/>
        <v xml:space="preserve"> </v>
      </c>
      <c r="GI223" s="1234" t="str">
        <f t="shared" si="265"/>
        <v xml:space="preserve"> </v>
      </c>
      <c r="GJ223" s="1234" t="str">
        <f t="shared" si="266"/>
        <v xml:space="preserve"> </v>
      </c>
      <c r="GK223" s="1234" t="str">
        <f t="shared" si="267"/>
        <v xml:space="preserve"> </v>
      </c>
      <c r="GL223" s="1234" t="str">
        <f t="shared" si="268"/>
        <v xml:space="preserve"> </v>
      </c>
      <c r="GM223" s="1234" t="str">
        <f t="shared" si="269"/>
        <v xml:space="preserve"> </v>
      </c>
      <c r="GN223" s="1234">
        <f t="shared" si="270"/>
        <v>0</v>
      </c>
    </row>
    <row r="224" spans="1:196" s="100" customFormat="1" ht="27" customHeight="1" thickTop="1" thickBot="1">
      <c r="A224" s="1208">
        <f>【A票】【D票】!$D$10</f>
        <v>0</v>
      </c>
      <c r="B224" s="1212">
        <f>【A票】【D票】!$H$10</f>
        <v>0</v>
      </c>
      <c r="C224" s="1213" t="str">
        <f>【A票】【D票】!$K$10</f>
        <v xml:space="preserve"> </v>
      </c>
      <c r="D224" s="1214">
        <f t="shared" si="173"/>
        <v>133</v>
      </c>
      <c r="E224" s="914"/>
      <c r="F224" s="467"/>
      <c r="G224" s="469"/>
      <c r="H224" s="224" t="str">
        <f t="shared" si="231"/>
        <v xml:space="preserve"> </v>
      </c>
      <c r="I224" s="704"/>
      <c r="J224" s="117"/>
      <c r="K224" s="117"/>
      <c r="L224" s="117"/>
      <c r="M224" s="117"/>
      <c r="N224" s="117"/>
      <c r="O224" s="117"/>
      <c r="P224" s="117"/>
      <c r="Q224" s="117"/>
      <c r="R224" s="117"/>
      <c r="S224" s="117"/>
      <c r="T224" s="254"/>
      <c r="U224" s="646"/>
      <c r="V224" s="646"/>
      <c r="W224" s="114"/>
      <c r="X224" s="254"/>
      <c r="Y224" s="224" t="str">
        <f t="shared" si="232"/>
        <v xml:space="preserve"> </v>
      </c>
      <c r="Z224" s="579"/>
      <c r="AA224" s="704"/>
      <c r="AB224" s="119"/>
      <c r="AC224" s="224" t="str">
        <f t="shared" si="246"/>
        <v xml:space="preserve"> </v>
      </c>
      <c r="AD224" s="115"/>
      <c r="AE224" s="253"/>
      <c r="AF224" s="704"/>
      <c r="AG224" s="727"/>
      <c r="AH224" s="727"/>
      <c r="AI224" s="727"/>
      <c r="AJ224" s="727"/>
      <c r="AK224" s="591"/>
      <c r="AL224" s="727"/>
      <c r="AM224" s="727"/>
      <c r="AN224" s="727"/>
      <c r="AO224" s="727"/>
      <c r="AP224" s="727"/>
      <c r="AQ224" s="727"/>
      <c r="AR224" s="727"/>
      <c r="AS224" s="727"/>
      <c r="AT224" s="727"/>
      <c r="AU224" s="727"/>
      <c r="AV224" s="727"/>
      <c r="AW224" s="727"/>
      <c r="AX224" s="727"/>
      <c r="AY224" s="727"/>
      <c r="AZ224" s="727"/>
      <c r="BA224" s="727"/>
      <c r="BB224" s="727"/>
      <c r="BC224" s="821"/>
      <c r="BD224" s="727"/>
      <c r="BE224" s="727"/>
      <c r="BF224" s="727"/>
      <c r="BG224" s="727"/>
      <c r="BH224" s="727"/>
      <c r="BI224" s="727"/>
      <c r="BJ224" s="727"/>
      <c r="BK224" s="727"/>
      <c r="BL224" s="821"/>
      <c r="BM224" s="727"/>
      <c r="BN224" s="727"/>
      <c r="BO224" s="727"/>
      <c r="BP224" s="727"/>
      <c r="BQ224" s="727"/>
      <c r="BR224" s="821"/>
      <c r="BS224" s="727"/>
      <c r="BT224" s="727"/>
      <c r="BU224" s="727"/>
      <c r="BV224" s="591"/>
      <c r="BW224" s="224" t="str">
        <f t="shared" si="244"/>
        <v xml:space="preserve"> </v>
      </c>
      <c r="BX224" s="471">
        <f t="shared" si="233"/>
        <v>133</v>
      </c>
      <c r="BY224" s="117"/>
      <c r="BZ224" s="117"/>
      <c r="CA224" s="117"/>
      <c r="CB224" s="117"/>
      <c r="CC224" s="117"/>
      <c r="CD224" s="461"/>
      <c r="CE224" s="236"/>
      <c r="CF224" s="224" t="str">
        <f t="shared" si="234"/>
        <v xml:space="preserve"> </v>
      </c>
      <c r="CG224" s="116"/>
      <c r="CH224" s="117"/>
      <c r="CI224" s="117"/>
      <c r="CJ224" s="117"/>
      <c r="CK224" s="472"/>
      <c r="CL224" s="472"/>
      <c r="CM224" s="472"/>
      <c r="CN224" s="472"/>
      <c r="CO224" s="117"/>
      <c r="CP224" s="253"/>
      <c r="CQ224" s="120"/>
      <c r="CR224" s="224" t="str" cm="1">
        <f t="array" ref="CR224">IF(AND(SUM(COUNTIF(CG224:CM224,{"*不明*","*その他*"})+COUNTIF(CO224:CP224,{"*不明*","*その他*"}))&gt;0,CQ224=""),"その他・不明の場合,10)具体的内容、理由を記入",IF(OR(AND(CI224=CI$65,COUNTA(CJ224:CM224)&lt;4),AND(OR(CI224=CI$63,CI224=CI$64,CI224=CI$66,CI224=CI$67,CI224=CI$68,CI224=""),COUNTA(CJ224:CM224)&gt;0)),"3)介護保険認定済→要介護度、認知症自立度、寝たきり度、介護保険サービス記入",IF(OR(AND(OR(CM224=CM$63,CM224=CM$64),CN224=""),AND(OR(CM224=CM$65,CM224=CM$66),CN224&lt;&gt;"")),"7)介護保険サービス受けている/過去受けていた→具体的内容記入"," ")))</f>
        <v xml:space="preserve"> </v>
      </c>
      <c r="CS224" s="224" t="str">
        <f t="shared" si="235"/>
        <v xml:space="preserve"> </v>
      </c>
      <c r="CT224" s="116"/>
      <c r="CU224" s="253"/>
      <c r="CV224" s="117"/>
      <c r="CW224" s="117"/>
      <c r="CX224" s="253"/>
      <c r="CY224" s="117"/>
      <c r="CZ224" s="117"/>
      <c r="DA224" s="253"/>
      <c r="DB224" s="117"/>
      <c r="DC224" s="224" t="str">
        <f t="shared" si="236"/>
        <v xml:space="preserve"> </v>
      </c>
      <c r="DD224" s="224" t="str">
        <f t="shared" si="237"/>
        <v xml:space="preserve"> </v>
      </c>
      <c r="DE224" s="224" t="str">
        <f t="shared" si="247"/>
        <v xml:space="preserve"> </v>
      </c>
      <c r="DF224" s="121"/>
      <c r="DG224" s="114"/>
      <c r="DH224" s="704"/>
      <c r="DI224" s="119"/>
      <c r="DJ224" s="187"/>
      <c r="DK224" s="254"/>
      <c r="DL224" s="224" t="str">
        <f t="shared" si="248"/>
        <v xml:space="preserve"> </v>
      </c>
      <c r="DM224" s="224" t="str">
        <f t="shared" si="238"/>
        <v xml:space="preserve"> </v>
      </c>
      <c r="DN224" s="474"/>
      <c r="DO224" s="117"/>
      <c r="DP224" s="117"/>
      <c r="DQ224" s="117"/>
      <c r="DR224" s="117"/>
      <c r="DS224" s="117"/>
      <c r="DT224" s="254"/>
      <c r="DU224" s="476"/>
      <c r="DV224" s="224" t="str">
        <f t="shared" si="249"/>
        <v xml:space="preserve"> </v>
      </c>
      <c r="DW224" s="115"/>
      <c r="DX224" s="470"/>
      <c r="DY224" s="117"/>
      <c r="DZ224" s="704"/>
      <c r="EA224" s="224" t="str">
        <f t="shared" si="250"/>
        <v xml:space="preserve"> </v>
      </c>
      <c r="EB224" s="906"/>
      <c r="EC224" s="904"/>
      <c r="ED224" s="904"/>
      <c r="EE224" s="904"/>
      <c r="EF224" s="904"/>
      <c r="EG224" s="904"/>
      <c r="EH224" s="904"/>
      <c r="EI224" s="904"/>
      <c r="EJ224" s="904"/>
      <c r="EK224" s="905"/>
      <c r="EL224" s="80"/>
      <c r="EM224" s="224" t="str">
        <f t="shared" si="239"/>
        <v xml:space="preserve"> </v>
      </c>
      <c r="EN224" s="224" t="str">
        <f t="shared" si="240"/>
        <v xml:space="preserve"> </v>
      </c>
      <c r="EO224" s="115"/>
      <c r="EP224" s="1050"/>
      <c r="EQ224" s="253"/>
      <c r="ER224" s="117"/>
      <c r="ES224" s="1258">
        <f t="shared" si="241"/>
        <v>133</v>
      </c>
      <c r="ET224" s="224" t="str">
        <f t="shared" si="242"/>
        <v xml:space="preserve"> </v>
      </c>
      <c r="EU224" s="477" t="str">
        <f t="shared" si="243"/>
        <v/>
      </c>
      <c r="EV224" s="1334" t="str">
        <f t="shared" si="245"/>
        <v xml:space="preserve"> </v>
      </c>
      <c r="EW224" s="1332" t="str">
        <f t="shared" ref="EW224:EW287" si="289">IF(G224&lt;&gt;"",G224,"")</f>
        <v/>
      </c>
      <c r="EX224" s="1275" t="str">
        <f t="shared" si="271"/>
        <v/>
      </c>
      <c r="EY224" s="1275" t="str">
        <f t="shared" si="272"/>
        <v/>
      </c>
      <c r="EZ224" s="1275" t="str">
        <f t="shared" si="273"/>
        <v/>
      </c>
      <c r="FA224" s="1275" t="str">
        <f t="shared" si="274"/>
        <v/>
      </c>
      <c r="FB224" s="1275" t="str">
        <f t="shared" si="275"/>
        <v/>
      </c>
      <c r="FC224" s="1333" t="str">
        <f t="shared" si="276"/>
        <v/>
      </c>
      <c r="FE224" s="1234" t="str">
        <f t="shared" si="277"/>
        <v xml:space="preserve"> </v>
      </c>
      <c r="FF224" s="1234" t="str">
        <f t="shared" si="278"/>
        <v xml:space="preserve"> </v>
      </c>
      <c r="FG224" s="1234" t="str">
        <f t="shared" si="279"/>
        <v xml:space="preserve"> </v>
      </c>
      <c r="FH224" s="1234" t="str">
        <f t="shared" si="280"/>
        <v xml:space="preserve"> </v>
      </c>
      <c r="FI224" s="1234" t="str">
        <f t="shared" si="251"/>
        <v xml:space="preserve"> </v>
      </c>
      <c r="FJ224" s="1234" t="str">
        <f t="shared" si="281"/>
        <v xml:space="preserve"> </v>
      </c>
      <c r="FK224" s="1234">
        <f t="shared" si="252"/>
        <v>0</v>
      </c>
      <c r="FL224" s="1227"/>
      <c r="FM224" s="1234" t="str">
        <f t="shared" si="253"/>
        <v xml:space="preserve"> </v>
      </c>
      <c r="FN224" s="1234" t="str">
        <f t="shared" si="254"/>
        <v xml:space="preserve"> </v>
      </c>
      <c r="FO224" s="1234" t="str">
        <f t="shared" si="282"/>
        <v xml:space="preserve"> </v>
      </c>
      <c r="FP224" s="1234" t="str">
        <f t="shared" si="283"/>
        <v xml:space="preserve"> </v>
      </c>
      <c r="FQ224" s="1234" t="str">
        <f t="shared" si="255"/>
        <v xml:space="preserve"> </v>
      </c>
      <c r="FR224" s="1234" t="str">
        <f t="shared" si="284"/>
        <v xml:space="preserve"> </v>
      </c>
      <c r="FS224" s="1234">
        <f t="shared" si="230"/>
        <v>0</v>
      </c>
      <c r="FT224" s="1227"/>
      <c r="FU224" s="1234" t="str">
        <f t="shared" si="285"/>
        <v xml:space="preserve"> </v>
      </c>
      <c r="FV224" s="1234" t="str">
        <f t="shared" si="286"/>
        <v xml:space="preserve"> </v>
      </c>
      <c r="FW224" s="1234" t="str">
        <f t="shared" si="287"/>
        <v xml:space="preserve"> </v>
      </c>
      <c r="FX224" s="1234" t="str">
        <f t="shared" si="256"/>
        <v xml:space="preserve"> </v>
      </c>
      <c r="FY224" s="1234" t="str">
        <f t="shared" si="257"/>
        <v xml:space="preserve"> </v>
      </c>
      <c r="FZ224" s="1234" t="str">
        <f t="shared" si="288"/>
        <v xml:space="preserve"> </v>
      </c>
      <c r="GA224" s="1234">
        <f t="shared" si="258"/>
        <v>0</v>
      </c>
      <c r="GB224" s="1227"/>
      <c r="GC224" s="1234" t="str">
        <f t="shared" si="259"/>
        <v xml:space="preserve"> </v>
      </c>
      <c r="GD224" s="1234" t="str">
        <f t="shared" si="260"/>
        <v xml:space="preserve"> </v>
      </c>
      <c r="GE224" s="1234" t="str">
        <f t="shared" si="261"/>
        <v xml:space="preserve"> </v>
      </c>
      <c r="GF224" s="1234" t="str">
        <f t="shared" si="262"/>
        <v xml:space="preserve"> </v>
      </c>
      <c r="GG224" s="1234" t="str">
        <f t="shared" si="263"/>
        <v xml:space="preserve"> </v>
      </c>
      <c r="GH224" s="1234" t="str">
        <f t="shared" si="264"/>
        <v xml:space="preserve"> </v>
      </c>
      <c r="GI224" s="1234" t="str">
        <f t="shared" si="265"/>
        <v xml:space="preserve"> </v>
      </c>
      <c r="GJ224" s="1234" t="str">
        <f t="shared" si="266"/>
        <v xml:space="preserve"> </v>
      </c>
      <c r="GK224" s="1234" t="str">
        <f t="shared" si="267"/>
        <v xml:space="preserve"> </v>
      </c>
      <c r="GL224" s="1234" t="str">
        <f t="shared" si="268"/>
        <v xml:space="preserve"> </v>
      </c>
      <c r="GM224" s="1234" t="str">
        <f t="shared" si="269"/>
        <v xml:space="preserve"> </v>
      </c>
      <c r="GN224" s="1234">
        <f t="shared" si="270"/>
        <v>0</v>
      </c>
    </row>
    <row r="225" spans="1:196" s="100" customFormat="1" ht="27" customHeight="1" thickTop="1" thickBot="1">
      <c r="A225" s="1208">
        <f>【A票】【D票】!$D$10</f>
        <v>0</v>
      </c>
      <c r="B225" s="1212">
        <f>【A票】【D票】!$H$10</f>
        <v>0</v>
      </c>
      <c r="C225" s="1213" t="str">
        <f>【A票】【D票】!$K$10</f>
        <v xml:space="preserve"> </v>
      </c>
      <c r="D225" s="1214">
        <f t="shared" si="173"/>
        <v>134</v>
      </c>
      <c r="E225" s="914"/>
      <c r="F225" s="467"/>
      <c r="G225" s="469"/>
      <c r="H225" s="224" t="str">
        <f t="shared" si="231"/>
        <v xml:space="preserve"> </v>
      </c>
      <c r="I225" s="704"/>
      <c r="J225" s="117"/>
      <c r="K225" s="117"/>
      <c r="L225" s="117"/>
      <c r="M225" s="117"/>
      <c r="N225" s="117"/>
      <c r="O225" s="117"/>
      <c r="P225" s="117"/>
      <c r="Q225" s="117"/>
      <c r="R225" s="117"/>
      <c r="S225" s="117"/>
      <c r="T225" s="254"/>
      <c r="U225" s="646"/>
      <c r="V225" s="646"/>
      <c r="W225" s="114"/>
      <c r="X225" s="254"/>
      <c r="Y225" s="224" t="str">
        <f t="shared" si="232"/>
        <v xml:space="preserve"> </v>
      </c>
      <c r="Z225" s="579"/>
      <c r="AA225" s="704"/>
      <c r="AB225" s="119"/>
      <c r="AC225" s="224" t="str">
        <f t="shared" si="246"/>
        <v xml:space="preserve"> </v>
      </c>
      <c r="AD225" s="115"/>
      <c r="AE225" s="253"/>
      <c r="AF225" s="704"/>
      <c r="AG225" s="727"/>
      <c r="AH225" s="727"/>
      <c r="AI225" s="727"/>
      <c r="AJ225" s="727"/>
      <c r="AK225" s="591"/>
      <c r="AL225" s="727"/>
      <c r="AM225" s="727"/>
      <c r="AN225" s="727"/>
      <c r="AO225" s="727"/>
      <c r="AP225" s="727"/>
      <c r="AQ225" s="727"/>
      <c r="AR225" s="727"/>
      <c r="AS225" s="727"/>
      <c r="AT225" s="727"/>
      <c r="AU225" s="727"/>
      <c r="AV225" s="727"/>
      <c r="AW225" s="727"/>
      <c r="AX225" s="727"/>
      <c r="AY225" s="727"/>
      <c r="AZ225" s="727"/>
      <c r="BA225" s="727"/>
      <c r="BB225" s="727"/>
      <c r="BC225" s="821"/>
      <c r="BD225" s="727"/>
      <c r="BE225" s="727"/>
      <c r="BF225" s="727"/>
      <c r="BG225" s="727"/>
      <c r="BH225" s="727"/>
      <c r="BI225" s="727"/>
      <c r="BJ225" s="727"/>
      <c r="BK225" s="727"/>
      <c r="BL225" s="821"/>
      <c r="BM225" s="727"/>
      <c r="BN225" s="727"/>
      <c r="BO225" s="727"/>
      <c r="BP225" s="727"/>
      <c r="BQ225" s="727"/>
      <c r="BR225" s="821"/>
      <c r="BS225" s="727"/>
      <c r="BT225" s="727"/>
      <c r="BU225" s="727"/>
      <c r="BV225" s="591"/>
      <c r="BW225" s="224" t="str">
        <f t="shared" si="244"/>
        <v xml:space="preserve"> </v>
      </c>
      <c r="BX225" s="471">
        <f t="shared" si="233"/>
        <v>134</v>
      </c>
      <c r="BY225" s="117"/>
      <c r="BZ225" s="117"/>
      <c r="CA225" s="117"/>
      <c r="CB225" s="117"/>
      <c r="CC225" s="117"/>
      <c r="CD225" s="461"/>
      <c r="CE225" s="236"/>
      <c r="CF225" s="224" t="str">
        <f t="shared" si="234"/>
        <v xml:space="preserve"> </v>
      </c>
      <c r="CG225" s="116"/>
      <c r="CH225" s="117"/>
      <c r="CI225" s="117"/>
      <c r="CJ225" s="117"/>
      <c r="CK225" s="472"/>
      <c r="CL225" s="472"/>
      <c r="CM225" s="472"/>
      <c r="CN225" s="472"/>
      <c r="CO225" s="117"/>
      <c r="CP225" s="253"/>
      <c r="CQ225" s="120"/>
      <c r="CR225" s="224" t="str" cm="1">
        <f t="array" ref="CR225">IF(AND(SUM(COUNTIF(CG225:CM225,{"*不明*","*その他*"})+COUNTIF(CO225:CP225,{"*不明*","*その他*"}))&gt;0,CQ225=""),"その他・不明の場合,10)具体的内容、理由を記入",IF(OR(AND(CI225=CI$65,COUNTA(CJ225:CM225)&lt;4),AND(OR(CI225=CI$63,CI225=CI$64,CI225=CI$66,CI225=CI$67,CI225=CI$68,CI225=""),COUNTA(CJ225:CM225)&gt;0)),"3)介護保険認定済→要介護度、認知症自立度、寝たきり度、介護保険サービス記入",IF(OR(AND(OR(CM225=CM$63,CM225=CM$64),CN225=""),AND(OR(CM225=CM$65,CM225=CM$66),CN225&lt;&gt;"")),"7)介護保険サービス受けている/過去受けていた→具体的内容記入"," ")))</f>
        <v xml:space="preserve"> </v>
      </c>
      <c r="CS225" s="224" t="str">
        <f t="shared" si="235"/>
        <v xml:space="preserve"> </v>
      </c>
      <c r="CT225" s="116"/>
      <c r="CU225" s="253"/>
      <c r="CV225" s="117"/>
      <c r="CW225" s="117"/>
      <c r="CX225" s="253"/>
      <c r="CY225" s="117"/>
      <c r="CZ225" s="117"/>
      <c r="DA225" s="253"/>
      <c r="DB225" s="117"/>
      <c r="DC225" s="224" t="str">
        <f t="shared" si="236"/>
        <v xml:space="preserve"> </v>
      </c>
      <c r="DD225" s="224" t="str">
        <f t="shared" si="237"/>
        <v xml:space="preserve"> </v>
      </c>
      <c r="DE225" s="224" t="str">
        <f t="shared" si="247"/>
        <v xml:space="preserve"> </v>
      </c>
      <c r="DF225" s="121"/>
      <c r="DG225" s="114"/>
      <c r="DH225" s="704"/>
      <c r="DI225" s="119"/>
      <c r="DJ225" s="187"/>
      <c r="DK225" s="254"/>
      <c r="DL225" s="224" t="str">
        <f t="shared" si="248"/>
        <v xml:space="preserve"> </v>
      </c>
      <c r="DM225" s="224" t="str">
        <f t="shared" si="238"/>
        <v xml:space="preserve"> </v>
      </c>
      <c r="DN225" s="474"/>
      <c r="DO225" s="117"/>
      <c r="DP225" s="117"/>
      <c r="DQ225" s="117"/>
      <c r="DR225" s="117"/>
      <c r="DS225" s="117"/>
      <c r="DT225" s="254"/>
      <c r="DU225" s="476"/>
      <c r="DV225" s="224" t="str">
        <f t="shared" si="249"/>
        <v xml:space="preserve"> </v>
      </c>
      <c r="DW225" s="115"/>
      <c r="DX225" s="470"/>
      <c r="DY225" s="117"/>
      <c r="DZ225" s="704"/>
      <c r="EA225" s="224" t="str">
        <f t="shared" si="250"/>
        <v xml:space="preserve"> </v>
      </c>
      <c r="EB225" s="906"/>
      <c r="EC225" s="904"/>
      <c r="ED225" s="904"/>
      <c r="EE225" s="904"/>
      <c r="EF225" s="904"/>
      <c r="EG225" s="904"/>
      <c r="EH225" s="904"/>
      <c r="EI225" s="904"/>
      <c r="EJ225" s="904"/>
      <c r="EK225" s="905"/>
      <c r="EL225" s="80"/>
      <c r="EM225" s="224" t="str">
        <f t="shared" si="239"/>
        <v xml:space="preserve"> </v>
      </c>
      <c r="EN225" s="224" t="str">
        <f t="shared" si="240"/>
        <v xml:space="preserve"> </v>
      </c>
      <c r="EO225" s="115"/>
      <c r="EP225" s="1050"/>
      <c r="EQ225" s="253"/>
      <c r="ER225" s="117"/>
      <c r="ES225" s="1258">
        <f t="shared" si="241"/>
        <v>134</v>
      </c>
      <c r="ET225" s="224" t="str">
        <f t="shared" si="242"/>
        <v xml:space="preserve"> </v>
      </c>
      <c r="EU225" s="477" t="str">
        <f t="shared" si="243"/>
        <v/>
      </c>
      <c r="EV225" s="1334" t="str">
        <f t="shared" si="245"/>
        <v xml:space="preserve"> </v>
      </c>
      <c r="EW225" s="1332" t="str">
        <f t="shared" si="289"/>
        <v/>
      </c>
      <c r="EX225" s="1275" t="str">
        <f t="shared" si="271"/>
        <v/>
      </c>
      <c r="EY225" s="1275" t="str">
        <f t="shared" si="272"/>
        <v/>
      </c>
      <c r="EZ225" s="1275" t="str">
        <f t="shared" si="273"/>
        <v/>
      </c>
      <c r="FA225" s="1275" t="str">
        <f t="shared" si="274"/>
        <v/>
      </c>
      <c r="FB225" s="1275" t="str">
        <f t="shared" si="275"/>
        <v/>
      </c>
      <c r="FC225" s="1333" t="str">
        <f t="shared" si="276"/>
        <v/>
      </c>
      <c r="FE225" s="1234" t="str">
        <f t="shared" si="277"/>
        <v xml:space="preserve"> </v>
      </c>
      <c r="FF225" s="1234" t="str">
        <f t="shared" si="278"/>
        <v xml:space="preserve"> </v>
      </c>
      <c r="FG225" s="1234" t="str">
        <f t="shared" si="279"/>
        <v xml:space="preserve"> </v>
      </c>
      <c r="FH225" s="1234" t="str">
        <f t="shared" si="280"/>
        <v xml:space="preserve"> </v>
      </c>
      <c r="FI225" s="1234" t="str">
        <f t="shared" si="251"/>
        <v xml:space="preserve"> </v>
      </c>
      <c r="FJ225" s="1234" t="str">
        <f t="shared" si="281"/>
        <v xml:space="preserve"> </v>
      </c>
      <c r="FK225" s="1234">
        <f t="shared" si="252"/>
        <v>0</v>
      </c>
      <c r="FL225" s="1227"/>
      <c r="FM225" s="1234" t="str">
        <f t="shared" si="253"/>
        <v xml:space="preserve"> </v>
      </c>
      <c r="FN225" s="1234" t="str">
        <f t="shared" si="254"/>
        <v xml:space="preserve"> </v>
      </c>
      <c r="FO225" s="1234" t="str">
        <f t="shared" si="282"/>
        <v xml:space="preserve"> </v>
      </c>
      <c r="FP225" s="1234" t="str">
        <f t="shared" si="283"/>
        <v xml:space="preserve"> </v>
      </c>
      <c r="FQ225" s="1234" t="str">
        <f t="shared" si="255"/>
        <v xml:space="preserve"> </v>
      </c>
      <c r="FR225" s="1234" t="str">
        <f t="shared" si="284"/>
        <v xml:space="preserve"> </v>
      </c>
      <c r="FS225" s="1234">
        <f t="shared" ref="FS225:FS288" si="290">COUNTIFS(FM225:FR225,"●")</f>
        <v>0</v>
      </c>
      <c r="FT225" s="1227"/>
      <c r="FU225" s="1234" t="str">
        <f t="shared" si="285"/>
        <v xml:space="preserve"> </v>
      </c>
      <c r="FV225" s="1234" t="str">
        <f t="shared" si="286"/>
        <v xml:space="preserve"> </v>
      </c>
      <c r="FW225" s="1234" t="str">
        <f t="shared" si="287"/>
        <v xml:space="preserve"> </v>
      </c>
      <c r="FX225" s="1234" t="str">
        <f t="shared" si="256"/>
        <v xml:space="preserve"> </v>
      </c>
      <c r="FY225" s="1234" t="str">
        <f t="shared" si="257"/>
        <v xml:space="preserve"> </v>
      </c>
      <c r="FZ225" s="1234" t="str">
        <f t="shared" si="288"/>
        <v xml:space="preserve"> </v>
      </c>
      <c r="GA225" s="1234">
        <f t="shared" si="258"/>
        <v>0</v>
      </c>
      <c r="GB225" s="1227"/>
      <c r="GC225" s="1234" t="str">
        <f t="shared" si="259"/>
        <v xml:space="preserve"> </v>
      </c>
      <c r="GD225" s="1234" t="str">
        <f t="shared" si="260"/>
        <v xml:space="preserve"> </v>
      </c>
      <c r="GE225" s="1234" t="str">
        <f t="shared" si="261"/>
        <v xml:space="preserve"> </v>
      </c>
      <c r="GF225" s="1234" t="str">
        <f t="shared" si="262"/>
        <v xml:space="preserve"> </v>
      </c>
      <c r="GG225" s="1234" t="str">
        <f t="shared" si="263"/>
        <v xml:space="preserve"> </v>
      </c>
      <c r="GH225" s="1234" t="str">
        <f t="shared" si="264"/>
        <v xml:space="preserve"> </v>
      </c>
      <c r="GI225" s="1234" t="str">
        <f t="shared" si="265"/>
        <v xml:space="preserve"> </v>
      </c>
      <c r="GJ225" s="1234" t="str">
        <f t="shared" si="266"/>
        <v xml:space="preserve"> </v>
      </c>
      <c r="GK225" s="1234" t="str">
        <f t="shared" si="267"/>
        <v xml:space="preserve"> </v>
      </c>
      <c r="GL225" s="1234" t="str">
        <f t="shared" si="268"/>
        <v xml:space="preserve"> </v>
      </c>
      <c r="GM225" s="1234" t="str">
        <f t="shared" si="269"/>
        <v xml:space="preserve"> </v>
      </c>
      <c r="GN225" s="1234">
        <f t="shared" si="270"/>
        <v>0</v>
      </c>
    </row>
    <row r="226" spans="1:196" s="100" customFormat="1" ht="27" customHeight="1" thickTop="1" thickBot="1">
      <c r="A226" s="1208">
        <f>【A票】【D票】!$D$10</f>
        <v>0</v>
      </c>
      <c r="B226" s="1212">
        <f>【A票】【D票】!$H$10</f>
        <v>0</v>
      </c>
      <c r="C226" s="1213" t="str">
        <f>【A票】【D票】!$K$10</f>
        <v xml:space="preserve"> </v>
      </c>
      <c r="D226" s="1214">
        <f t="shared" si="173"/>
        <v>135</v>
      </c>
      <c r="E226" s="914"/>
      <c r="F226" s="467"/>
      <c r="G226" s="469"/>
      <c r="H226" s="224" t="str">
        <f t="shared" si="231"/>
        <v xml:space="preserve"> </v>
      </c>
      <c r="I226" s="704"/>
      <c r="J226" s="117"/>
      <c r="K226" s="117"/>
      <c r="L226" s="117"/>
      <c r="M226" s="117"/>
      <c r="N226" s="117"/>
      <c r="O226" s="117"/>
      <c r="P226" s="117"/>
      <c r="Q226" s="117"/>
      <c r="R226" s="117"/>
      <c r="S226" s="117"/>
      <c r="T226" s="254"/>
      <c r="U226" s="646"/>
      <c r="V226" s="646"/>
      <c r="W226" s="114"/>
      <c r="X226" s="254"/>
      <c r="Y226" s="224" t="str">
        <f t="shared" si="232"/>
        <v xml:space="preserve"> </v>
      </c>
      <c r="Z226" s="579"/>
      <c r="AA226" s="704"/>
      <c r="AB226" s="119"/>
      <c r="AC226" s="224" t="str">
        <f t="shared" si="246"/>
        <v xml:space="preserve"> </v>
      </c>
      <c r="AD226" s="115"/>
      <c r="AE226" s="253"/>
      <c r="AF226" s="704"/>
      <c r="AG226" s="727"/>
      <c r="AH226" s="727"/>
      <c r="AI226" s="727"/>
      <c r="AJ226" s="727"/>
      <c r="AK226" s="591"/>
      <c r="AL226" s="727"/>
      <c r="AM226" s="727"/>
      <c r="AN226" s="727"/>
      <c r="AO226" s="727"/>
      <c r="AP226" s="727"/>
      <c r="AQ226" s="727"/>
      <c r="AR226" s="727"/>
      <c r="AS226" s="727"/>
      <c r="AT226" s="727"/>
      <c r="AU226" s="727"/>
      <c r="AV226" s="727"/>
      <c r="AW226" s="727"/>
      <c r="AX226" s="727"/>
      <c r="AY226" s="727"/>
      <c r="AZ226" s="727"/>
      <c r="BA226" s="727"/>
      <c r="BB226" s="727"/>
      <c r="BC226" s="821"/>
      <c r="BD226" s="727"/>
      <c r="BE226" s="727"/>
      <c r="BF226" s="727"/>
      <c r="BG226" s="727"/>
      <c r="BH226" s="727"/>
      <c r="BI226" s="727"/>
      <c r="BJ226" s="727"/>
      <c r="BK226" s="727"/>
      <c r="BL226" s="821"/>
      <c r="BM226" s="727"/>
      <c r="BN226" s="727"/>
      <c r="BO226" s="727"/>
      <c r="BP226" s="727"/>
      <c r="BQ226" s="727"/>
      <c r="BR226" s="821"/>
      <c r="BS226" s="727"/>
      <c r="BT226" s="727"/>
      <c r="BU226" s="727"/>
      <c r="BV226" s="591"/>
      <c r="BW226" s="224" t="str">
        <f t="shared" si="244"/>
        <v xml:space="preserve"> </v>
      </c>
      <c r="BX226" s="471">
        <f t="shared" si="233"/>
        <v>135</v>
      </c>
      <c r="BY226" s="117"/>
      <c r="BZ226" s="117"/>
      <c r="CA226" s="117"/>
      <c r="CB226" s="117"/>
      <c r="CC226" s="117"/>
      <c r="CD226" s="461"/>
      <c r="CE226" s="236"/>
      <c r="CF226" s="224" t="str">
        <f t="shared" si="234"/>
        <v xml:space="preserve"> </v>
      </c>
      <c r="CG226" s="116"/>
      <c r="CH226" s="117"/>
      <c r="CI226" s="117"/>
      <c r="CJ226" s="117"/>
      <c r="CK226" s="472"/>
      <c r="CL226" s="472"/>
      <c r="CM226" s="472"/>
      <c r="CN226" s="472"/>
      <c r="CO226" s="117"/>
      <c r="CP226" s="253"/>
      <c r="CQ226" s="120"/>
      <c r="CR226" s="224" t="str" cm="1">
        <f t="array" ref="CR226">IF(AND(SUM(COUNTIF(CG226:CM226,{"*不明*","*その他*"})+COUNTIF(CO226:CP226,{"*不明*","*その他*"}))&gt;0,CQ226=""),"その他・不明の場合,10)具体的内容、理由を記入",IF(OR(AND(CI226=CI$65,COUNTA(CJ226:CM226)&lt;4),AND(OR(CI226=CI$63,CI226=CI$64,CI226=CI$66,CI226=CI$67,CI226=CI$68,CI226=""),COUNTA(CJ226:CM226)&gt;0)),"3)介護保険認定済→要介護度、認知症自立度、寝たきり度、介護保険サービス記入",IF(OR(AND(OR(CM226=CM$63,CM226=CM$64),CN226=""),AND(OR(CM226=CM$65,CM226=CM$66),CN226&lt;&gt;"")),"7)介護保険サービス受けている/過去受けていた→具体的内容記入"," ")))</f>
        <v xml:space="preserve"> </v>
      </c>
      <c r="CS226" s="224" t="str">
        <f t="shared" si="235"/>
        <v xml:space="preserve"> </v>
      </c>
      <c r="CT226" s="116"/>
      <c r="CU226" s="253"/>
      <c r="CV226" s="117"/>
      <c r="CW226" s="117"/>
      <c r="CX226" s="253"/>
      <c r="CY226" s="117"/>
      <c r="CZ226" s="117"/>
      <c r="DA226" s="253"/>
      <c r="DB226" s="117"/>
      <c r="DC226" s="224" t="str">
        <f t="shared" si="236"/>
        <v xml:space="preserve"> </v>
      </c>
      <c r="DD226" s="224" t="str">
        <f t="shared" si="237"/>
        <v xml:space="preserve"> </v>
      </c>
      <c r="DE226" s="224" t="str">
        <f t="shared" si="247"/>
        <v xml:space="preserve"> </v>
      </c>
      <c r="DF226" s="121"/>
      <c r="DG226" s="114"/>
      <c r="DH226" s="704"/>
      <c r="DI226" s="119"/>
      <c r="DJ226" s="187"/>
      <c r="DK226" s="254"/>
      <c r="DL226" s="224" t="str">
        <f t="shared" si="248"/>
        <v xml:space="preserve"> </v>
      </c>
      <c r="DM226" s="224" t="str">
        <f t="shared" si="238"/>
        <v xml:space="preserve"> </v>
      </c>
      <c r="DN226" s="474"/>
      <c r="DO226" s="117"/>
      <c r="DP226" s="117"/>
      <c r="DQ226" s="117"/>
      <c r="DR226" s="117"/>
      <c r="DS226" s="117"/>
      <c r="DT226" s="254"/>
      <c r="DU226" s="476"/>
      <c r="DV226" s="224" t="str">
        <f t="shared" si="249"/>
        <v xml:space="preserve"> </v>
      </c>
      <c r="DW226" s="115"/>
      <c r="DX226" s="470"/>
      <c r="DY226" s="117"/>
      <c r="DZ226" s="704"/>
      <c r="EA226" s="224" t="str">
        <f t="shared" si="250"/>
        <v xml:space="preserve"> </v>
      </c>
      <c r="EB226" s="906"/>
      <c r="EC226" s="904"/>
      <c r="ED226" s="904"/>
      <c r="EE226" s="904"/>
      <c r="EF226" s="904"/>
      <c r="EG226" s="904"/>
      <c r="EH226" s="904"/>
      <c r="EI226" s="904"/>
      <c r="EJ226" s="904"/>
      <c r="EK226" s="905"/>
      <c r="EL226" s="80"/>
      <c r="EM226" s="224" t="str">
        <f t="shared" si="239"/>
        <v xml:space="preserve"> </v>
      </c>
      <c r="EN226" s="224" t="str">
        <f t="shared" si="240"/>
        <v xml:space="preserve"> </v>
      </c>
      <c r="EO226" s="115"/>
      <c r="EP226" s="1050"/>
      <c r="EQ226" s="253"/>
      <c r="ER226" s="117"/>
      <c r="ES226" s="1258">
        <f t="shared" si="241"/>
        <v>135</v>
      </c>
      <c r="ET226" s="224" t="str">
        <f t="shared" si="242"/>
        <v xml:space="preserve"> </v>
      </c>
      <c r="EU226" s="477" t="str">
        <f t="shared" si="243"/>
        <v/>
      </c>
      <c r="EV226" s="1334" t="str">
        <f t="shared" si="245"/>
        <v xml:space="preserve"> </v>
      </c>
      <c r="EW226" s="1332" t="str">
        <f t="shared" si="289"/>
        <v/>
      </c>
      <c r="EX226" s="1275" t="str">
        <f t="shared" si="271"/>
        <v/>
      </c>
      <c r="EY226" s="1275" t="str">
        <f t="shared" si="272"/>
        <v/>
      </c>
      <c r="EZ226" s="1275" t="str">
        <f t="shared" si="273"/>
        <v/>
      </c>
      <c r="FA226" s="1275" t="str">
        <f t="shared" si="274"/>
        <v/>
      </c>
      <c r="FB226" s="1275" t="str">
        <f t="shared" si="275"/>
        <v/>
      </c>
      <c r="FC226" s="1333" t="str">
        <f t="shared" si="276"/>
        <v/>
      </c>
      <c r="FE226" s="1234" t="str">
        <f t="shared" si="277"/>
        <v xml:space="preserve"> </v>
      </c>
      <c r="FF226" s="1234" t="str">
        <f t="shared" si="278"/>
        <v xml:space="preserve"> </v>
      </c>
      <c r="FG226" s="1234" t="str">
        <f t="shared" si="279"/>
        <v xml:space="preserve"> </v>
      </c>
      <c r="FH226" s="1234" t="str">
        <f t="shared" si="280"/>
        <v xml:space="preserve"> </v>
      </c>
      <c r="FI226" s="1234" t="str">
        <f t="shared" si="251"/>
        <v xml:space="preserve"> </v>
      </c>
      <c r="FJ226" s="1234" t="str">
        <f t="shared" si="281"/>
        <v xml:space="preserve"> </v>
      </c>
      <c r="FK226" s="1234">
        <f t="shared" si="252"/>
        <v>0</v>
      </c>
      <c r="FL226" s="1227"/>
      <c r="FM226" s="1234" t="str">
        <f t="shared" si="253"/>
        <v xml:space="preserve"> </v>
      </c>
      <c r="FN226" s="1234" t="str">
        <f t="shared" si="254"/>
        <v xml:space="preserve"> </v>
      </c>
      <c r="FO226" s="1234" t="str">
        <f t="shared" si="282"/>
        <v xml:space="preserve"> </v>
      </c>
      <c r="FP226" s="1234" t="str">
        <f t="shared" si="283"/>
        <v xml:space="preserve"> </v>
      </c>
      <c r="FQ226" s="1234" t="str">
        <f t="shared" si="255"/>
        <v xml:space="preserve"> </v>
      </c>
      <c r="FR226" s="1234" t="str">
        <f t="shared" si="284"/>
        <v xml:space="preserve"> </v>
      </c>
      <c r="FS226" s="1234">
        <f t="shared" si="290"/>
        <v>0</v>
      </c>
      <c r="FT226" s="1227"/>
      <c r="FU226" s="1234" t="str">
        <f t="shared" si="285"/>
        <v xml:space="preserve"> </v>
      </c>
      <c r="FV226" s="1234" t="str">
        <f t="shared" si="286"/>
        <v xml:space="preserve"> </v>
      </c>
      <c r="FW226" s="1234" t="str">
        <f t="shared" si="287"/>
        <v xml:space="preserve"> </v>
      </c>
      <c r="FX226" s="1234" t="str">
        <f t="shared" si="256"/>
        <v xml:space="preserve"> </v>
      </c>
      <c r="FY226" s="1234" t="str">
        <f t="shared" si="257"/>
        <v xml:space="preserve"> </v>
      </c>
      <c r="FZ226" s="1234" t="str">
        <f t="shared" si="288"/>
        <v xml:space="preserve"> </v>
      </c>
      <c r="GA226" s="1234">
        <f t="shared" si="258"/>
        <v>0</v>
      </c>
      <c r="GB226" s="1227"/>
      <c r="GC226" s="1234" t="str">
        <f t="shared" si="259"/>
        <v xml:space="preserve"> </v>
      </c>
      <c r="GD226" s="1234" t="str">
        <f t="shared" si="260"/>
        <v xml:space="preserve"> </v>
      </c>
      <c r="GE226" s="1234" t="str">
        <f t="shared" si="261"/>
        <v xml:space="preserve"> </v>
      </c>
      <c r="GF226" s="1234" t="str">
        <f t="shared" si="262"/>
        <v xml:space="preserve"> </v>
      </c>
      <c r="GG226" s="1234" t="str">
        <f t="shared" si="263"/>
        <v xml:space="preserve"> </v>
      </c>
      <c r="GH226" s="1234" t="str">
        <f t="shared" si="264"/>
        <v xml:space="preserve"> </v>
      </c>
      <c r="GI226" s="1234" t="str">
        <f t="shared" si="265"/>
        <v xml:space="preserve"> </v>
      </c>
      <c r="GJ226" s="1234" t="str">
        <f t="shared" si="266"/>
        <v xml:space="preserve"> </v>
      </c>
      <c r="GK226" s="1234" t="str">
        <f t="shared" si="267"/>
        <v xml:space="preserve"> </v>
      </c>
      <c r="GL226" s="1234" t="str">
        <f t="shared" si="268"/>
        <v xml:space="preserve"> </v>
      </c>
      <c r="GM226" s="1234" t="str">
        <f t="shared" si="269"/>
        <v xml:space="preserve"> </v>
      </c>
      <c r="GN226" s="1234">
        <f t="shared" si="270"/>
        <v>0</v>
      </c>
    </row>
    <row r="227" spans="1:196" s="100" customFormat="1" ht="27" customHeight="1" thickTop="1" thickBot="1">
      <c r="A227" s="1208">
        <f>【A票】【D票】!$D$10</f>
        <v>0</v>
      </c>
      <c r="B227" s="1212">
        <f>【A票】【D票】!$H$10</f>
        <v>0</v>
      </c>
      <c r="C227" s="1213" t="str">
        <f>【A票】【D票】!$K$10</f>
        <v xml:space="preserve"> </v>
      </c>
      <c r="D227" s="1214">
        <f t="shared" si="173"/>
        <v>136</v>
      </c>
      <c r="E227" s="914"/>
      <c r="F227" s="467"/>
      <c r="G227" s="469"/>
      <c r="H227" s="224" t="str">
        <f t="shared" si="231"/>
        <v xml:space="preserve"> </v>
      </c>
      <c r="I227" s="704"/>
      <c r="J227" s="117"/>
      <c r="K227" s="117"/>
      <c r="L227" s="117"/>
      <c r="M227" s="117"/>
      <c r="N227" s="117"/>
      <c r="O227" s="117"/>
      <c r="P227" s="117"/>
      <c r="Q227" s="117"/>
      <c r="R227" s="117"/>
      <c r="S227" s="117"/>
      <c r="T227" s="254"/>
      <c r="U227" s="646"/>
      <c r="V227" s="646"/>
      <c r="W227" s="114"/>
      <c r="X227" s="254"/>
      <c r="Y227" s="224" t="str">
        <f t="shared" si="232"/>
        <v xml:space="preserve"> </v>
      </c>
      <c r="Z227" s="579"/>
      <c r="AA227" s="704"/>
      <c r="AB227" s="119"/>
      <c r="AC227" s="224" t="str">
        <f t="shared" si="246"/>
        <v xml:space="preserve"> </v>
      </c>
      <c r="AD227" s="115"/>
      <c r="AE227" s="253"/>
      <c r="AF227" s="704"/>
      <c r="AG227" s="727"/>
      <c r="AH227" s="727"/>
      <c r="AI227" s="727"/>
      <c r="AJ227" s="727"/>
      <c r="AK227" s="591"/>
      <c r="AL227" s="727"/>
      <c r="AM227" s="727"/>
      <c r="AN227" s="727"/>
      <c r="AO227" s="727"/>
      <c r="AP227" s="727"/>
      <c r="AQ227" s="727"/>
      <c r="AR227" s="727"/>
      <c r="AS227" s="727"/>
      <c r="AT227" s="727"/>
      <c r="AU227" s="727"/>
      <c r="AV227" s="727"/>
      <c r="AW227" s="727"/>
      <c r="AX227" s="727"/>
      <c r="AY227" s="727"/>
      <c r="AZ227" s="727"/>
      <c r="BA227" s="727"/>
      <c r="BB227" s="727"/>
      <c r="BC227" s="821"/>
      <c r="BD227" s="727"/>
      <c r="BE227" s="727"/>
      <c r="BF227" s="727"/>
      <c r="BG227" s="727"/>
      <c r="BH227" s="727"/>
      <c r="BI227" s="727"/>
      <c r="BJ227" s="727"/>
      <c r="BK227" s="727"/>
      <c r="BL227" s="821"/>
      <c r="BM227" s="727"/>
      <c r="BN227" s="727"/>
      <c r="BO227" s="727"/>
      <c r="BP227" s="727"/>
      <c r="BQ227" s="727"/>
      <c r="BR227" s="821"/>
      <c r="BS227" s="727"/>
      <c r="BT227" s="727"/>
      <c r="BU227" s="727"/>
      <c r="BV227" s="591"/>
      <c r="BW227" s="224" t="str">
        <f t="shared" si="244"/>
        <v xml:space="preserve"> </v>
      </c>
      <c r="BX227" s="471">
        <f t="shared" si="233"/>
        <v>136</v>
      </c>
      <c r="BY227" s="117"/>
      <c r="BZ227" s="117"/>
      <c r="CA227" s="117"/>
      <c r="CB227" s="117"/>
      <c r="CC227" s="117"/>
      <c r="CD227" s="461"/>
      <c r="CE227" s="236"/>
      <c r="CF227" s="224" t="str">
        <f t="shared" si="234"/>
        <v xml:space="preserve"> </v>
      </c>
      <c r="CG227" s="116"/>
      <c r="CH227" s="117"/>
      <c r="CI227" s="117"/>
      <c r="CJ227" s="117"/>
      <c r="CK227" s="472"/>
      <c r="CL227" s="472"/>
      <c r="CM227" s="472"/>
      <c r="CN227" s="472"/>
      <c r="CO227" s="117"/>
      <c r="CP227" s="253"/>
      <c r="CQ227" s="120"/>
      <c r="CR227" s="224" t="str" cm="1">
        <f t="array" ref="CR227">IF(AND(SUM(COUNTIF(CG227:CM227,{"*不明*","*その他*"})+COUNTIF(CO227:CP227,{"*不明*","*その他*"}))&gt;0,CQ227=""),"その他・不明の場合,10)具体的内容、理由を記入",IF(OR(AND(CI227=CI$65,COUNTA(CJ227:CM227)&lt;4),AND(OR(CI227=CI$63,CI227=CI$64,CI227=CI$66,CI227=CI$67,CI227=CI$68,CI227=""),COUNTA(CJ227:CM227)&gt;0)),"3)介護保険認定済→要介護度、認知症自立度、寝たきり度、介護保険サービス記入",IF(OR(AND(OR(CM227=CM$63,CM227=CM$64),CN227=""),AND(OR(CM227=CM$65,CM227=CM$66),CN227&lt;&gt;"")),"7)介護保険サービス受けている/過去受けていた→具体的内容記入"," ")))</f>
        <v xml:space="preserve"> </v>
      </c>
      <c r="CS227" s="224" t="str">
        <f t="shared" si="235"/>
        <v xml:space="preserve"> </v>
      </c>
      <c r="CT227" s="116"/>
      <c r="CU227" s="253"/>
      <c r="CV227" s="117"/>
      <c r="CW227" s="117"/>
      <c r="CX227" s="253"/>
      <c r="CY227" s="117"/>
      <c r="CZ227" s="117"/>
      <c r="DA227" s="253"/>
      <c r="DB227" s="117"/>
      <c r="DC227" s="224" t="str">
        <f t="shared" si="236"/>
        <v xml:space="preserve"> </v>
      </c>
      <c r="DD227" s="224" t="str">
        <f t="shared" si="237"/>
        <v xml:space="preserve"> </v>
      </c>
      <c r="DE227" s="224" t="str">
        <f t="shared" si="247"/>
        <v xml:space="preserve"> </v>
      </c>
      <c r="DF227" s="121"/>
      <c r="DG227" s="114"/>
      <c r="DH227" s="704"/>
      <c r="DI227" s="119"/>
      <c r="DJ227" s="187"/>
      <c r="DK227" s="254"/>
      <c r="DL227" s="224" t="str">
        <f t="shared" si="248"/>
        <v xml:space="preserve"> </v>
      </c>
      <c r="DM227" s="224" t="str">
        <f t="shared" si="238"/>
        <v xml:space="preserve"> </v>
      </c>
      <c r="DN227" s="474"/>
      <c r="DO227" s="117"/>
      <c r="DP227" s="117"/>
      <c r="DQ227" s="117"/>
      <c r="DR227" s="117"/>
      <c r="DS227" s="117"/>
      <c r="DT227" s="254"/>
      <c r="DU227" s="476"/>
      <c r="DV227" s="224" t="str">
        <f t="shared" si="249"/>
        <v xml:space="preserve"> </v>
      </c>
      <c r="DW227" s="115"/>
      <c r="DX227" s="470"/>
      <c r="DY227" s="117"/>
      <c r="DZ227" s="704"/>
      <c r="EA227" s="224" t="str">
        <f t="shared" si="250"/>
        <v xml:space="preserve"> </v>
      </c>
      <c r="EB227" s="906"/>
      <c r="EC227" s="904"/>
      <c r="ED227" s="904"/>
      <c r="EE227" s="904"/>
      <c r="EF227" s="904"/>
      <c r="EG227" s="904"/>
      <c r="EH227" s="904"/>
      <c r="EI227" s="904"/>
      <c r="EJ227" s="904"/>
      <c r="EK227" s="905"/>
      <c r="EL227" s="80"/>
      <c r="EM227" s="224" t="str">
        <f t="shared" si="239"/>
        <v xml:space="preserve"> </v>
      </c>
      <c r="EN227" s="224" t="str">
        <f t="shared" si="240"/>
        <v xml:space="preserve"> </v>
      </c>
      <c r="EO227" s="115"/>
      <c r="EP227" s="1050"/>
      <c r="EQ227" s="253"/>
      <c r="ER227" s="117"/>
      <c r="ES227" s="1258">
        <f t="shared" si="241"/>
        <v>136</v>
      </c>
      <c r="ET227" s="224" t="str">
        <f t="shared" si="242"/>
        <v xml:space="preserve"> </v>
      </c>
      <c r="EU227" s="477" t="str">
        <f t="shared" si="243"/>
        <v/>
      </c>
      <c r="EV227" s="1334" t="str">
        <f t="shared" si="245"/>
        <v xml:space="preserve"> </v>
      </c>
      <c r="EW227" s="1332" t="str">
        <f t="shared" si="289"/>
        <v/>
      </c>
      <c r="EX227" s="1275" t="str">
        <f t="shared" si="271"/>
        <v/>
      </c>
      <c r="EY227" s="1275" t="str">
        <f t="shared" si="272"/>
        <v/>
      </c>
      <c r="EZ227" s="1275" t="str">
        <f t="shared" si="273"/>
        <v/>
      </c>
      <c r="FA227" s="1275" t="str">
        <f t="shared" si="274"/>
        <v/>
      </c>
      <c r="FB227" s="1275" t="str">
        <f t="shared" si="275"/>
        <v/>
      </c>
      <c r="FC227" s="1333" t="str">
        <f t="shared" si="276"/>
        <v/>
      </c>
      <c r="FE227" s="1234" t="str">
        <f t="shared" si="277"/>
        <v xml:space="preserve"> </v>
      </c>
      <c r="FF227" s="1234" t="str">
        <f t="shared" si="278"/>
        <v xml:space="preserve"> </v>
      </c>
      <c r="FG227" s="1234" t="str">
        <f t="shared" si="279"/>
        <v xml:space="preserve"> </v>
      </c>
      <c r="FH227" s="1234" t="str">
        <f t="shared" si="280"/>
        <v xml:space="preserve"> </v>
      </c>
      <c r="FI227" s="1234" t="str">
        <f t="shared" si="251"/>
        <v xml:space="preserve"> </v>
      </c>
      <c r="FJ227" s="1234" t="str">
        <f t="shared" si="281"/>
        <v xml:space="preserve"> </v>
      </c>
      <c r="FK227" s="1234">
        <f t="shared" si="252"/>
        <v>0</v>
      </c>
      <c r="FL227" s="1227"/>
      <c r="FM227" s="1234" t="str">
        <f t="shared" si="253"/>
        <v xml:space="preserve"> </v>
      </c>
      <c r="FN227" s="1234" t="str">
        <f t="shared" si="254"/>
        <v xml:space="preserve"> </v>
      </c>
      <c r="FO227" s="1234" t="str">
        <f t="shared" si="282"/>
        <v xml:space="preserve"> </v>
      </c>
      <c r="FP227" s="1234" t="str">
        <f t="shared" si="283"/>
        <v xml:space="preserve"> </v>
      </c>
      <c r="FQ227" s="1234" t="str">
        <f t="shared" si="255"/>
        <v xml:space="preserve"> </v>
      </c>
      <c r="FR227" s="1234" t="str">
        <f t="shared" si="284"/>
        <v xml:space="preserve"> </v>
      </c>
      <c r="FS227" s="1234">
        <f t="shared" si="290"/>
        <v>0</v>
      </c>
      <c r="FT227" s="1227"/>
      <c r="FU227" s="1234" t="str">
        <f t="shared" si="285"/>
        <v xml:space="preserve"> </v>
      </c>
      <c r="FV227" s="1234" t="str">
        <f t="shared" si="286"/>
        <v xml:space="preserve"> </v>
      </c>
      <c r="FW227" s="1234" t="str">
        <f t="shared" si="287"/>
        <v xml:space="preserve"> </v>
      </c>
      <c r="FX227" s="1234" t="str">
        <f t="shared" si="256"/>
        <v xml:space="preserve"> </v>
      </c>
      <c r="FY227" s="1234" t="str">
        <f t="shared" si="257"/>
        <v xml:space="preserve"> </v>
      </c>
      <c r="FZ227" s="1234" t="str">
        <f t="shared" si="288"/>
        <v xml:space="preserve"> </v>
      </c>
      <c r="GA227" s="1234">
        <f t="shared" si="258"/>
        <v>0</v>
      </c>
      <c r="GB227" s="1227"/>
      <c r="GC227" s="1234" t="str">
        <f t="shared" si="259"/>
        <v xml:space="preserve"> </v>
      </c>
      <c r="GD227" s="1234" t="str">
        <f t="shared" si="260"/>
        <v xml:space="preserve"> </v>
      </c>
      <c r="GE227" s="1234" t="str">
        <f t="shared" si="261"/>
        <v xml:space="preserve"> </v>
      </c>
      <c r="GF227" s="1234" t="str">
        <f t="shared" si="262"/>
        <v xml:space="preserve"> </v>
      </c>
      <c r="GG227" s="1234" t="str">
        <f t="shared" si="263"/>
        <v xml:space="preserve"> </v>
      </c>
      <c r="GH227" s="1234" t="str">
        <f t="shared" si="264"/>
        <v xml:space="preserve"> </v>
      </c>
      <c r="GI227" s="1234" t="str">
        <f t="shared" si="265"/>
        <v xml:space="preserve"> </v>
      </c>
      <c r="GJ227" s="1234" t="str">
        <f t="shared" si="266"/>
        <v xml:space="preserve"> </v>
      </c>
      <c r="GK227" s="1234" t="str">
        <f t="shared" si="267"/>
        <v xml:space="preserve"> </v>
      </c>
      <c r="GL227" s="1234" t="str">
        <f t="shared" si="268"/>
        <v xml:space="preserve"> </v>
      </c>
      <c r="GM227" s="1234" t="str">
        <f t="shared" si="269"/>
        <v xml:space="preserve"> </v>
      </c>
      <c r="GN227" s="1234">
        <f t="shared" si="270"/>
        <v>0</v>
      </c>
    </row>
    <row r="228" spans="1:196" s="100" customFormat="1" ht="27" customHeight="1" thickTop="1" thickBot="1">
      <c r="A228" s="1208">
        <f>【A票】【D票】!$D$10</f>
        <v>0</v>
      </c>
      <c r="B228" s="1212">
        <f>【A票】【D票】!$H$10</f>
        <v>0</v>
      </c>
      <c r="C228" s="1213" t="str">
        <f>【A票】【D票】!$K$10</f>
        <v xml:space="preserve"> </v>
      </c>
      <c r="D228" s="1214">
        <f t="shared" si="173"/>
        <v>137</v>
      </c>
      <c r="E228" s="914"/>
      <c r="F228" s="467"/>
      <c r="G228" s="469"/>
      <c r="H228" s="224" t="str">
        <f t="shared" si="231"/>
        <v xml:space="preserve"> </v>
      </c>
      <c r="I228" s="704"/>
      <c r="J228" s="117"/>
      <c r="K228" s="117"/>
      <c r="L228" s="117"/>
      <c r="M228" s="117"/>
      <c r="N228" s="117"/>
      <c r="O228" s="117"/>
      <c r="P228" s="117"/>
      <c r="Q228" s="117"/>
      <c r="R228" s="117"/>
      <c r="S228" s="117"/>
      <c r="T228" s="254"/>
      <c r="U228" s="646"/>
      <c r="V228" s="646"/>
      <c r="W228" s="114"/>
      <c r="X228" s="254"/>
      <c r="Y228" s="224" t="str">
        <f t="shared" si="232"/>
        <v xml:space="preserve"> </v>
      </c>
      <c r="Z228" s="579"/>
      <c r="AA228" s="704"/>
      <c r="AB228" s="119"/>
      <c r="AC228" s="224" t="str">
        <f t="shared" si="246"/>
        <v xml:space="preserve"> </v>
      </c>
      <c r="AD228" s="115"/>
      <c r="AE228" s="253"/>
      <c r="AF228" s="704"/>
      <c r="AG228" s="727"/>
      <c r="AH228" s="727"/>
      <c r="AI228" s="727"/>
      <c r="AJ228" s="727"/>
      <c r="AK228" s="591"/>
      <c r="AL228" s="727"/>
      <c r="AM228" s="727"/>
      <c r="AN228" s="727"/>
      <c r="AO228" s="727"/>
      <c r="AP228" s="727"/>
      <c r="AQ228" s="727"/>
      <c r="AR228" s="727"/>
      <c r="AS228" s="727"/>
      <c r="AT228" s="727"/>
      <c r="AU228" s="727"/>
      <c r="AV228" s="727"/>
      <c r="AW228" s="727"/>
      <c r="AX228" s="727"/>
      <c r="AY228" s="727"/>
      <c r="AZ228" s="727"/>
      <c r="BA228" s="727"/>
      <c r="BB228" s="727"/>
      <c r="BC228" s="821"/>
      <c r="BD228" s="727"/>
      <c r="BE228" s="727"/>
      <c r="BF228" s="727"/>
      <c r="BG228" s="727"/>
      <c r="BH228" s="727"/>
      <c r="BI228" s="727"/>
      <c r="BJ228" s="727"/>
      <c r="BK228" s="727"/>
      <c r="BL228" s="821"/>
      <c r="BM228" s="727"/>
      <c r="BN228" s="727"/>
      <c r="BO228" s="727"/>
      <c r="BP228" s="727"/>
      <c r="BQ228" s="727"/>
      <c r="BR228" s="821"/>
      <c r="BS228" s="727"/>
      <c r="BT228" s="727"/>
      <c r="BU228" s="727"/>
      <c r="BV228" s="591"/>
      <c r="BW228" s="224" t="str">
        <f t="shared" si="244"/>
        <v xml:space="preserve"> </v>
      </c>
      <c r="BX228" s="471">
        <f t="shared" si="233"/>
        <v>137</v>
      </c>
      <c r="BY228" s="117"/>
      <c r="BZ228" s="117"/>
      <c r="CA228" s="117"/>
      <c r="CB228" s="117"/>
      <c r="CC228" s="117"/>
      <c r="CD228" s="461"/>
      <c r="CE228" s="236"/>
      <c r="CF228" s="224" t="str">
        <f t="shared" si="234"/>
        <v xml:space="preserve"> </v>
      </c>
      <c r="CG228" s="116"/>
      <c r="CH228" s="117"/>
      <c r="CI228" s="117"/>
      <c r="CJ228" s="117"/>
      <c r="CK228" s="472"/>
      <c r="CL228" s="472"/>
      <c r="CM228" s="472"/>
      <c r="CN228" s="472"/>
      <c r="CO228" s="117"/>
      <c r="CP228" s="253"/>
      <c r="CQ228" s="120"/>
      <c r="CR228" s="224" t="str" cm="1">
        <f t="array" ref="CR228">IF(AND(SUM(COUNTIF(CG228:CM228,{"*不明*","*その他*"})+COUNTIF(CO228:CP228,{"*不明*","*その他*"}))&gt;0,CQ228=""),"その他・不明の場合,10)具体的内容、理由を記入",IF(OR(AND(CI228=CI$65,COUNTA(CJ228:CM228)&lt;4),AND(OR(CI228=CI$63,CI228=CI$64,CI228=CI$66,CI228=CI$67,CI228=CI$68,CI228=""),COUNTA(CJ228:CM228)&gt;0)),"3)介護保険認定済→要介護度、認知症自立度、寝たきり度、介護保険サービス記入",IF(OR(AND(OR(CM228=CM$63,CM228=CM$64),CN228=""),AND(OR(CM228=CM$65,CM228=CM$66),CN228&lt;&gt;"")),"7)介護保険サービス受けている/過去受けていた→具体的内容記入"," ")))</f>
        <v xml:space="preserve"> </v>
      </c>
      <c r="CS228" s="224" t="str">
        <f t="shared" si="235"/>
        <v xml:space="preserve"> </v>
      </c>
      <c r="CT228" s="116"/>
      <c r="CU228" s="253"/>
      <c r="CV228" s="117"/>
      <c r="CW228" s="117"/>
      <c r="CX228" s="253"/>
      <c r="CY228" s="117"/>
      <c r="CZ228" s="117"/>
      <c r="DA228" s="253"/>
      <c r="DB228" s="117"/>
      <c r="DC228" s="224" t="str">
        <f t="shared" si="236"/>
        <v xml:space="preserve"> </v>
      </c>
      <c r="DD228" s="224" t="str">
        <f t="shared" si="237"/>
        <v xml:space="preserve"> </v>
      </c>
      <c r="DE228" s="224" t="str">
        <f t="shared" si="247"/>
        <v xml:space="preserve"> </v>
      </c>
      <c r="DF228" s="121"/>
      <c r="DG228" s="114"/>
      <c r="DH228" s="704"/>
      <c r="DI228" s="119"/>
      <c r="DJ228" s="187"/>
      <c r="DK228" s="254"/>
      <c r="DL228" s="224" t="str">
        <f t="shared" si="248"/>
        <v xml:space="preserve"> </v>
      </c>
      <c r="DM228" s="224" t="str">
        <f t="shared" si="238"/>
        <v xml:space="preserve"> </v>
      </c>
      <c r="DN228" s="474"/>
      <c r="DO228" s="117"/>
      <c r="DP228" s="117"/>
      <c r="DQ228" s="117"/>
      <c r="DR228" s="117"/>
      <c r="DS228" s="117"/>
      <c r="DT228" s="254"/>
      <c r="DU228" s="476"/>
      <c r="DV228" s="224" t="str">
        <f t="shared" si="249"/>
        <v xml:space="preserve"> </v>
      </c>
      <c r="DW228" s="115"/>
      <c r="DX228" s="470"/>
      <c r="DY228" s="117"/>
      <c r="DZ228" s="704"/>
      <c r="EA228" s="224" t="str">
        <f t="shared" si="250"/>
        <v xml:space="preserve"> </v>
      </c>
      <c r="EB228" s="906"/>
      <c r="EC228" s="904"/>
      <c r="ED228" s="904"/>
      <c r="EE228" s="904"/>
      <c r="EF228" s="904"/>
      <c r="EG228" s="904"/>
      <c r="EH228" s="904"/>
      <c r="EI228" s="904"/>
      <c r="EJ228" s="904"/>
      <c r="EK228" s="905"/>
      <c r="EL228" s="80"/>
      <c r="EM228" s="224" t="str">
        <f t="shared" si="239"/>
        <v xml:space="preserve"> </v>
      </c>
      <c r="EN228" s="224" t="str">
        <f t="shared" si="240"/>
        <v xml:space="preserve"> </v>
      </c>
      <c r="EO228" s="115"/>
      <c r="EP228" s="1050"/>
      <c r="EQ228" s="253"/>
      <c r="ER228" s="117"/>
      <c r="ES228" s="1258">
        <f t="shared" si="241"/>
        <v>137</v>
      </c>
      <c r="ET228" s="224" t="str">
        <f t="shared" si="242"/>
        <v xml:space="preserve"> </v>
      </c>
      <c r="EU228" s="477" t="str">
        <f t="shared" si="243"/>
        <v/>
      </c>
      <c r="EV228" s="1334" t="str">
        <f t="shared" si="245"/>
        <v xml:space="preserve"> </v>
      </c>
      <c r="EW228" s="1332" t="str">
        <f t="shared" si="289"/>
        <v/>
      </c>
      <c r="EX228" s="1275" t="str">
        <f t="shared" si="271"/>
        <v/>
      </c>
      <c r="EY228" s="1275" t="str">
        <f t="shared" si="272"/>
        <v/>
      </c>
      <c r="EZ228" s="1275" t="str">
        <f t="shared" si="273"/>
        <v/>
      </c>
      <c r="FA228" s="1275" t="str">
        <f t="shared" si="274"/>
        <v/>
      </c>
      <c r="FB228" s="1275" t="str">
        <f t="shared" si="275"/>
        <v/>
      </c>
      <c r="FC228" s="1333" t="str">
        <f t="shared" si="276"/>
        <v/>
      </c>
      <c r="FE228" s="1234" t="str">
        <f t="shared" si="277"/>
        <v xml:space="preserve"> </v>
      </c>
      <c r="FF228" s="1234" t="str">
        <f t="shared" si="278"/>
        <v xml:space="preserve"> </v>
      </c>
      <c r="FG228" s="1234" t="str">
        <f t="shared" si="279"/>
        <v xml:space="preserve"> </v>
      </c>
      <c r="FH228" s="1234" t="str">
        <f t="shared" si="280"/>
        <v xml:space="preserve"> </v>
      </c>
      <c r="FI228" s="1234" t="str">
        <f t="shared" si="251"/>
        <v xml:space="preserve"> </v>
      </c>
      <c r="FJ228" s="1234" t="str">
        <f t="shared" si="281"/>
        <v xml:space="preserve"> </v>
      </c>
      <c r="FK228" s="1234">
        <f t="shared" si="252"/>
        <v>0</v>
      </c>
      <c r="FL228" s="1227"/>
      <c r="FM228" s="1234" t="str">
        <f t="shared" si="253"/>
        <v xml:space="preserve"> </v>
      </c>
      <c r="FN228" s="1234" t="str">
        <f t="shared" si="254"/>
        <v xml:space="preserve"> </v>
      </c>
      <c r="FO228" s="1234" t="str">
        <f t="shared" si="282"/>
        <v xml:space="preserve"> </v>
      </c>
      <c r="FP228" s="1234" t="str">
        <f t="shared" si="283"/>
        <v xml:space="preserve"> </v>
      </c>
      <c r="FQ228" s="1234" t="str">
        <f t="shared" si="255"/>
        <v xml:space="preserve"> </v>
      </c>
      <c r="FR228" s="1234" t="str">
        <f t="shared" si="284"/>
        <v xml:space="preserve"> </v>
      </c>
      <c r="FS228" s="1234">
        <f t="shared" si="290"/>
        <v>0</v>
      </c>
      <c r="FT228" s="1227"/>
      <c r="FU228" s="1234" t="str">
        <f t="shared" si="285"/>
        <v xml:space="preserve"> </v>
      </c>
      <c r="FV228" s="1234" t="str">
        <f t="shared" si="286"/>
        <v xml:space="preserve"> </v>
      </c>
      <c r="FW228" s="1234" t="str">
        <f t="shared" si="287"/>
        <v xml:space="preserve"> </v>
      </c>
      <c r="FX228" s="1234" t="str">
        <f t="shared" si="256"/>
        <v xml:space="preserve"> </v>
      </c>
      <c r="FY228" s="1234" t="str">
        <f t="shared" si="257"/>
        <v xml:space="preserve"> </v>
      </c>
      <c r="FZ228" s="1234" t="str">
        <f t="shared" si="288"/>
        <v xml:space="preserve"> </v>
      </c>
      <c r="GA228" s="1234">
        <f t="shared" si="258"/>
        <v>0</v>
      </c>
      <c r="GB228" s="1227"/>
      <c r="GC228" s="1234" t="str">
        <f t="shared" si="259"/>
        <v xml:space="preserve"> </v>
      </c>
      <c r="GD228" s="1234" t="str">
        <f t="shared" si="260"/>
        <v xml:space="preserve"> </v>
      </c>
      <c r="GE228" s="1234" t="str">
        <f t="shared" si="261"/>
        <v xml:space="preserve"> </v>
      </c>
      <c r="GF228" s="1234" t="str">
        <f t="shared" si="262"/>
        <v xml:space="preserve"> </v>
      </c>
      <c r="GG228" s="1234" t="str">
        <f t="shared" si="263"/>
        <v xml:space="preserve"> </v>
      </c>
      <c r="GH228" s="1234" t="str">
        <f t="shared" si="264"/>
        <v xml:space="preserve"> </v>
      </c>
      <c r="GI228" s="1234" t="str">
        <f t="shared" si="265"/>
        <v xml:space="preserve"> </v>
      </c>
      <c r="GJ228" s="1234" t="str">
        <f t="shared" si="266"/>
        <v xml:space="preserve"> </v>
      </c>
      <c r="GK228" s="1234" t="str">
        <f t="shared" si="267"/>
        <v xml:space="preserve"> </v>
      </c>
      <c r="GL228" s="1234" t="str">
        <f t="shared" si="268"/>
        <v xml:space="preserve"> </v>
      </c>
      <c r="GM228" s="1234" t="str">
        <f t="shared" si="269"/>
        <v xml:space="preserve"> </v>
      </c>
      <c r="GN228" s="1234">
        <f t="shared" si="270"/>
        <v>0</v>
      </c>
    </row>
    <row r="229" spans="1:196" s="100" customFormat="1" ht="27" customHeight="1" thickTop="1" thickBot="1">
      <c r="A229" s="1208">
        <f>【A票】【D票】!$D$10</f>
        <v>0</v>
      </c>
      <c r="B229" s="1212">
        <f>【A票】【D票】!$H$10</f>
        <v>0</v>
      </c>
      <c r="C229" s="1213" t="str">
        <f>【A票】【D票】!$K$10</f>
        <v xml:space="preserve"> </v>
      </c>
      <c r="D229" s="1214">
        <f t="shared" si="173"/>
        <v>138</v>
      </c>
      <c r="E229" s="914"/>
      <c r="F229" s="467"/>
      <c r="G229" s="469"/>
      <c r="H229" s="224" t="str">
        <f t="shared" si="231"/>
        <v xml:space="preserve"> </v>
      </c>
      <c r="I229" s="704"/>
      <c r="J229" s="117"/>
      <c r="K229" s="117"/>
      <c r="L229" s="117"/>
      <c r="M229" s="117"/>
      <c r="N229" s="117"/>
      <c r="O229" s="117"/>
      <c r="P229" s="117"/>
      <c r="Q229" s="117"/>
      <c r="R229" s="117"/>
      <c r="S229" s="117"/>
      <c r="T229" s="254"/>
      <c r="U229" s="646"/>
      <c r="V229" s="646"/>
      <c r="W229" s="114"/>
      <c r="X229" s="254"/>
      <c r="Y229" s="224" t="str">
        <f t="shared" si="232"/>
        <v xml:space="preserve"> </v>
      </c>
      <c r="Z229" s="579"/>
      <c r="AA229" s="704"/>
      <c r="AB229" s="119"/>
      <c r="AC229" s="224" t="str">
        <f t="shared" si="246"/>
        <v xml:space="preserve"> </v>
      </c>
      <c r="AD229" s="115"/>
      <c r="AE229" s="253"/>
      <c r="AF229" s="704"/>
      <c r="AG229" s="727"/>
      <c r="AH229" s="727"/>
      <c r="AI229" s="727"/>
      <c r="AJ229" s="727"/>
      <c r="AK229" s="591"/>
      <c r="AL229" s="727"/>
      <c r="AM229" s="727"/>
      <c r="AN229" s="727"/>
      <c r="AO229" s="727"/>
      <c r="AP229" s="727"/>
      <c r="AQ229" s="727"/>
      <c r="AR229" s="727"/>
      <c r="AS229" s="727"/>
      <c r="AT229" s="727"/>
      <c r="AU229" s="727"/>
      <c r="AV229" s="727"/>
      <c r="AW229" s="727"/>
      <c r="AX229" s="727"/>
      <c r="AY229" s="727"/>
      <c r="AZ229" s="727"/>
      <c r="BA229" s="727"/>
      <c r="BB229" s="727"/>
      <c r="BC229" s="821"/>
      <c r="BD229" s="727"/>
      <c r="BE229" s="727"/>
      <c r="BF229" s="727"/>
      <c r="BG229" s="727"/>
      <c r="BH229" s="727"/>
      <c r="BI229" s="727"/>
      <c r="BJ229" s="727"/>
      <c r="BK229" s="727"/>
      <c r="BL229" s="821"/>
      <c r="BM229" s="727"/>
      <c r="BN229" s="727"/>
      <c r="BO229" s="727"/>
      <c r="BP229" s="727"/>
      <c r="BQ229" s="727"/>
      <c r="BR229" s="821"/>
      <c r="BS229" s="727"/>
      <c r="BT229" s="727"/>
      <c r="BU229" s="727"/>
      <c r="BV229" s="591"/>
      <c r="BW229" s="224" t="str">
        <f t="shared" si="244"/>
        <v xml:space="preserve"> </v>
      </c>
      <c r="BX229" s="471">
        <f t="shared" si="233"/>
        <v>138</v>
      </c>
      <c r="BY229" s="117"/>
      <c r="BZ229" s="117"/>
      <c r="CA229" s="117"/>
      <c r="CB229" s="117"/>
      <c r="CC229" s="117"/>
      <c r="CD229" s="461"/>
      <c r="CE229" s="236"/>
      <c r="CF229" s="224" t="str">
        <f t="shared" si="234"/>
        <v xml:space="preserve"> </v>
      </c>
      <c r="CG229" s="116"/>
      <c r="CH229" s="117"/>
      <c r="CI229" s="117"/>
      <c r="CJ229" s="117"/>
      <c r="CK229" s="472"/>
      <c r="CL229" s="472"/>
      <c r="CM229" s="472"/>
      <c r="CN229" s="472"/>
      <c r="CO229" s="117"/>
      <c r="CP229" s="253"/>
      <c r="CQ229" s="120"/>
      <c r="CR229" s="224" t="str" cm="1">
        <f t="array" ref="CR229">IF(AND(SUM(COUNTIF(CG229:CM229,{"*不明*","*その他*"})+COUNTIF(CO229:CP229,{"*不明*","*その他*"}))&gt;0,CQ229=""),"その他・不明の場合,10)具体的内容、理由を記入",IF(OR(AND(CI229=CI$65,COUNTA(CJ229:CM229)&lt;4),AND(OR(CI229=CI$63,CI229=CI$64,CI229=CI$66,CI229=CI$67,CI229=CI$68,CI229=""),COUNTA(CJ229:CM229)&gt;0)),"3)介護保険認定済→要介護度、認知症自立度、寝たきり度、介護保険サービス記入",IF(OR(AND(OR(CM229=CM$63,CM229=CM$64),CN229=""),AND(OR(CM229=CM$65,CM229=CM$66),CN229&lt;&gt;"")),"7)介護保険サービス受けている/過去受けていた→具体的内容記入"," ")))</f>
        <v xml:space="preserve"> </v>
      </c>
      <c r="CS229" s="224" t="str">
        <f t="shared" si="235"/>
        <v xml:space="preserve"> </v>
      </c>
      <c r="CT229" s="116"/>
      <c r="CU229" s="253"/>
      <c r="CV229" s="117"/>
      <c r="CW229" s="117"/>
      <c r="CX229" s="253"/>
      <c r="CY229" s="117"/>
      <c r="CZ229" s="117"/>
      <c r="DA229" s="253"/>
      <c r="DB229" s="117"/>
      <c r="DC229" s="224" t="str">
        <f t="shared" si="236"/>
        <v xml:space="preserve"> </v>
      </c>
      <c r="DD229" s="224" t="str">
        <f t="shared" si="237"/>
        <v xml:space="preserve"> </v>
      </c>
      <c r="DE229" s="224" t="str">
        <f t="shared" si="247"/>
        <v xml:space="preserve"> </v>
      </c>
      <c r="DF229" s="121"/>
      <c r="DG229" s="114"/>
      <c r="DH229" s="704"/>
      <c r="DI229" s="119"/>
      <c r="DJ229" s="187"/>
      <c r="DK229" s="254"/>
      <c r="DL229" s="224" t="str">
        <f t="shared" si="248"/>
        <v xml:space="preserve"> </v>
      </c>
      <c r="DM229" s="224" t="str">
        <f t="shared" si="238"/>
        <v xml:space="preserve"> </v>
      </c>
      <c r="DN229" s="474"/>
      <c r="DO229" s="117"/>
      <c r="DP229" s="117"/>
      <c r="DQ229" s="117"/>
      <c r="DR229" s="117"/>
      <c r="DS229" s="117"/>
      <c r="DT229" s="254"/>
      <c r="DU229" s="476"/>
      <c r="DV229" s="224" t="str">
        <f t="shared" si="249"/>
        <v xml:space="preserve"> </v>
      </c>
      <c r="DW229" s="115"/>
      <c r="DX229" s="470"/>
      <c r="DY229" s="117"/>
      <c r="DZ229" s="704"/>
      <c r="EA229" s="224" t="str">
        <f t="shared" si="250"/>
        <v xml:space="preserve"> </v>
      </c>
      <c r="EB229" s="906"/>
      <c r="EC229" s="904"/>
      <c r="ED229" s="904"/>
      <c r="EE229" s="904"/>
      <c r="EF229" s="904"/>
      <c r="EG229" s="904"/>
      <c r="EH229" s="904"/>
      <c r="EI229" s="904"/>
      <c r="EJ229" s="904"/>
      <c r="EK229" s="905"/>
      <c r="EL229" s="80"/>
      <c r="EM229" s="224" t="str">
        <f t="shared" si="239"/>
        <v xml:space="preserve"> </v>
      </c>
      <c r="EN229" s="224" t="str">
        <f t="shared" si="240"/>
        <v xml:space="preserve"> </v>
      </c>
      <c r="EO229" s="115"/>
      <c r="EP229" s="1050"/>
      <c r="EQ229" s="253"/>
      <c r="ER229" s="117"/>
      <c r="ES229" s="1258">
        <f t="shared" si="241"/>
        <v>138</v>
      </c>
      <c r="ET229" s="224" t="str">
        <f t="shared" si="242"/>
        <v xml:space="preserve"> </v>
      </c>
      <c r="EU229" s="477" t="str">
        <f t="shared" si="243"/>
        <v/>
      </c>
      <c r="EV229" s="1334" t="str">
        <f t="shared" si="245"/>
        <v xml:space="preserve"> </v>
      </c>
      <c r="EW229" s="1332" t="str">
        <f t="shared" si="289"/>
        <v/>
      </c>
      <c r="EX229" s="1275" t="str">
        <f t="shared" si="271"/>
        <v/>
      </c>
      <c r="EY229" s="1275" t="str">
        <f t="shared" si="272"/>
        <v/>
      </c>
      <c r="EZ229" s="1275" t="str">
        <f t="shared" si="273"/>
        <v/>
      </c>
      <c r="FA229" s="1275" t="str">
        <f t="shared" si="274"/>
        <v/>
      </c>
      <c r="FB229" s="1275" t="str">
        <f t="shared" si="275"/>
        <v/>
      </c>
      <c r="FC229" s="1333" t="str">
        <f t="shared" si="276"/>
        <v/>
      </c>
      <c r="FE229" s="1234" t="str">
        <f t="shared" si="277"/>
        <v xml:space="preserve"> </v>
      </c>
      <c r="FF229" s="1234" t="str">
        <f t="shared" si="278"/>
        <v xml:space="preserve"> </v>
      </c>
      <c r="FG229" s="1234" t="str">
        <f t="shared" si="279"/>
        <v xml:space="preserve"> </v>
      </c>
      <c r="FH229" s="1234" t="str">
        <f t="shared" si="280"/>
        <v xml:space="preserve"> </v>
      </c>
      <c r="FI229" s="1234" t="str">
        <f t="shared" si="251"/>
        <v xml:space="preserve"> </v>
      </c>
      <c r="FJ229" s="1234" t="str">
        <f t="shared" si="281"/>
        <v xml:space="preserve"> </v>
      </c>
      <c r="FK229" s="1234">
        <f t="shared" si="252"/>
        <v>0</v>
      </c>
      <c r="FL229" s="1227"/>
      <c r="FM229" s="1234" t="str">
        <f t="shared" si="253"/>
        <v xml:space="preserve"> </v>
      </c>
      <c r="FN229" s="1234" t="str">
        <f t="shared" si="254"/>
        <v xml:space="preserve"> </v>
      </c>
      <c r="FO229" s="1234" t="str">
        <f t="shared" si="282"/>
        <v xml:space="preserve"> </v>
      </c>
      <c r="FP229" s="1234" t="str">
        <f t="shared" si="283"/>
        <v xml:space="preserve"> </v>
      </c>
      <c r="FQ229" s="1234" t="str">
        <f t="shared" si="255"/>
        <v xml:space="preserve"> </v>
      </c>
      <c r="FR229" s="1234" t="str">
        <f t="shared" si="284"/>
        <v xml:space="preserve"> </v>
      </c>
      <c r="FS229" s="1234">
        <f t="shared" si="290"/>
        <v>0</v>
      </c>
      <c r="FT229" s="1227"/>
      <c r="FU229" s="1234" t="str">
        <f t="shared" si="285"/>
        <v xml:space="preserve"> </v>
      </c>
      <c r="FV229" s="1234" t="str">
        <f t="shared" si="286"/>
        <v xml:space="preserve"> </v>
      </c>
      <c r="FW229" s="1234" t="str">
        <f t="shared" si="287"/>
        <v xml:space="preserve"> </v>
      </c>
      <c r="FX229" s="1234" t="str">
        <f t="shared" si="256"/>
        <v xml:space="preserve"> </v>
      </c>
      <c r="FY229" s="1234" t="str">
        <f t="shared" si="257"/>
        <v xml:space="preserve"> </v>
      </c>
      <c r="FZ229" s="1234" t="str">
        <f t="shared" si="288"/>
        <v xml:space="preserve"> </v>
      </c>
      <c r="GA229" s="1234">
        <f t="shared" si="258"/>
        <v>0</v>
      </c>
      <c r="GB229" s="1227"/>
      <c r="GC229" s="1234" t="str">
        <f t="shared" si="259"/>
        <v xml:space="preserve"> </v>
      </c>
      <c r="GD229" s="1234" t="str">
        <f t="shared" si="260"/>
        <v xml:space="preserve"> </v>
      </c>
      <c r="GE229" s="1234" t="str">
        <f t="shared" si="261"/>
        <v xml:space="preserve"> </v>
      </c>
      <c r="GF229" s="1234" t="str">
        <f t="shared" si="262"/>
        <v xml:space="preserve"> </v>
      </c>
      <c r="GG229" s="1234" t="str">
        <f t="shared" si="263"/>
        <v xml:space="preserve"> </v>
      </c>
      <c r="GH229" s="1234" t="str">
        <f t="shared" si="264"/>
        <v xml:space="preserve"> </v>
      </c>
      <c r="GI229" s="1234" t="str">
        <f t="shared" si="265"/>
        <v xml:space="preserve"> </v>
      </c>
      <c r="GJ229" s="1234" t="str">
        <f t="shared" si="266"/>
        <v xml:space="preserve"> </v>
      </c>
      <c r="GK229" s="1234" t="str">
        <f t="shared" si="267"/>
        <v xml:space="preserve"> </v>
      </c>
      <c r="GL229" s="1234" t="str">
        <f t="shared" si="268"/>
        <v xml:space="preserve"> </v>
      </c>
      <c r="GM229" s="1234" t="str">
        <f t="shared" si="269"/>
        <v xml:space="preserve"> </v>
      </c>
      <c r="GN229" s="1234">
        <f t="shared" si="270"/>
        <v>0</v>
      </c>
    </row>
    <row r="230" spans="1:196" s="100" customFormat="1" ht="27" customHeight="1" thickTop="1" thickBot="1">
      <c r="A230" s="1208">
        <f>【A票】【D票】!$D$10</f>
        <v>0</v>
      </c>
      <c r="B230" s="1212">
        <f>【A票】【D票】!$H$10</f>
        <v>0</v>
      </c>
      <c r="C230" s="1213" t="str">
        <f>【A票】【D票】!$K$10</f>
        <v xml:space="preserve"> </v>
      </c>
      <c r="D230" s="1214">
        <f t="shared" si="173"/>
        <v>139</v>
      </c>
      <c r="E230" s="914"/>
      <c r="F230" s="467"/>
      <c r="G230" s="469"/>
      <c r="H230" s="224" t="str">
        <f t="shared" si="231"/>
        <v xml:space="preserve"> </v>
      </c>
      <c r="I230" s="704"/>
      <c r="J230" s="117"/>
      <c r="K230" s="117"/>
      <c r="L230" s="117"/>
      <c r="M230" s="117"/>
      <c r="N230" s="117"/>
      <c r="O230" s="117"/>
      <c r="P230" s="117"/>
      <c r="Q230" s="117"/>
      <c r="R230" s="117"/>
      <c r="S230" s="117"/>
      <c r="T230" s="254"/>
      <c r="U230" s="646"/>
      <c r="V230" s="646"/>
      <c r="W230" s="114"/>
      <c r="X230" s="254"/>
      <c r="Y230" s="224" t="str">
        <f t="shared" si="232"/>
        <v xml:space="preserve"> </v>
      </c>
      <c r="Z230" s="579"/>
      <c r="AA230" s="704"/>
      <c r="AB230" s="119"/>
      <c r="AC230" s="224" t="str">
        <f t="shared" si="246"/>
        <v xml:space="preserve"> </v>
      </c>
      <c r="AD230" s="115"/>
      <c r="AE230" s="253"/>
      <c r="AF230" s="704"/>
      <c r="AG230" s="727"/>
      <c r="AH230" s="727"/>
      <c r="AI230" s="727"/>
      <c r="AJ230" s="727"/>
      <c r="AK230" s="591"/>
      <c r="AL230" s="727"/>
      <c r="AM230" s="727"/>
      <c r="AN230" s="727"/>
      <c r="AO230" s="727"/>
      <c r="AP230" s="727"/>
      <c r="AQ230" s="727"/>
      <c r="AR230" s="727"/>
      <c r="AS230" s="727"/>
      <c r="AT230" s="727"/>
      <c r="AU230" s="727"/>
      <c r="AV230" s="727"/>
      <c r="AW230" s="727"/>
      <c r="AX230" s="727"/>
      <c r="AY230" s="727"/>
      <c r="AZ230" s="727"/>
      <c r="BA230" s="727"/>
      <c r="BB230" s="727"/>
      <c r="BC230" s="821"/>
      <c r="BD230" s="727"/>
      <c r="BE230" s="727"/>
      <c r="BF230" s="727"/>
      <c r="BG230" s="727"/>
      <c r="BH230" s="727"/>
      <c r="BI230" s="727"/>
      <c r="BJ230" s="727"/>
      <c r="BK230" s="727"/>
      <c r="BL230" s="821"/>
      <c r="BM230" s="727"/>
      <c r="BN230" s="727"/>
      <c r="BO230" s="727"/>
      <c r="BP230" s="727"/>
      <c r="BQ230" s="727"/>
      <c r="BR230" s="821"/>
      <c r="BS230" s="727"/>
      <c r="BT230" s="727"/>
      <c r="BU230" s="727"/>
      <c r="BV230" s="591"/>
      <c r="BW230" s="224" t="str">
        <f t="shared" si="244"/>
        <v xml:space="preserve"> </v>
      </c>
      <c r="BX230" s="471">
        <f t="shared" si="233"/>
        <v>139</v>
      </c>
      <c r="BY230" s="117"/>
      <c r="BZ230" s="117"/>
      <c r="CA230" s="117"/>
      <c r="CB230" s="117"/>
      <c r="CC230" s="117"/>
      <c r="CD230" s="461"/>
      <c r="CE230" s="236"/>
      <c r="CF230" s="224" t="str">
        <f t="shared" si="234"/>
        <v xml:space="preserve"> </v>
      </c>
      <c r="CG230" s="116"/>
      <c r="CH230" s="117"/>
      <c r="CI230" s="117"/>
      <c r="CJ230" s="117"/>
      <c r="CK230" s="472"/>
      <c r="CL230" s="472"/>
      <c r="CM230" s="472"/>
      <c r="CN230" s="472"/>
      <c r="CO230" s="117"/>
      <c r="CP230" s="253"/>
      <c r="CQ230" s="120"/>
      <c r="CR230" s="224" t="str" cm="1">
        <f t="array" ref="CR230">IF(AND(SUM(COUNTIF(CG230:CM230,{"*不明*","*その他*"})+COUNTIF(CO230:CP230,{"*不明*","*その他*"}))&gt;0,CQ230=""),"その他・不明の場合,10)具体的内容、理由を記入",IF(OR(AND(CI230=CI$65,COUNTA(CJ230:CM230)&lt;4),AND(OR(CI230=CI$63,CI230=CI$64,CI230=CI$66,CI230=CI$67,CI230=CI$68,CI230=""),COUNTA(CJ230:CM230)&gt;0)),"3)介護保険認定済→要介護度、認知症自立度、寝たきり度、介護保険サービス記入",IF(OR(AND(OR(CM230=CM$63,CM230=CM$64),CN230=""),AND(OR(CM230=CM$65,CM230=CM$66),CN230&lt;&gt;"")),"7)介護保険サービス受けている/過去受けていた→具体的内容記入"," ")))</f>
        <v xml:space="preserve"> </v>
      </c>
      <c r="CS230" s="224" t="str">
        <f t="shared" si="235"/>
        <v xml:space="preserve"> </v>
      </c>
      <c r="CT230" s="116"/>
      <c r="CU230" s="253"/>
      <c r="CV230" s="117"/>
      <c r="CW230" s="117"/>
      <c r="CX230" s="253"/>
      <c r="CY230" s="117"/>
      <c r="CZ230" s="117"/>
      <c r="DA230" s="253"/>
      <c r="DB230" s="117"/>
      <c r="DC230" s="224" t="str">
        <f t="shared" si="236"/>
        <v xml:space="preserve"> </v>
      </c>
      <c r="DD230" s="224" t="str">
        <f t="shared" si="237"/>
        <v xml:space="preserve"> </v>
      </c>
      <c r="DE230" s="224" t="str">
        <f t="shared" si="247"/>
        <v xml:space="preserve"> </v>
      </c>
      <c r="DF230" s="121"/>
      <c r="DG230" s="114"/>
      <c r="DH230" s="704"/>
      <c r="DI230" s="119"/>
      <c r="DJ230" s="187"/>
      <c r="DK230" s="254"/>
      <c r="DL230" s="224" t="str">
        <f t="shared" si="248"/>
        <v xml:space="preserve"> </v>
      </c>
      <c r="DM230" s="224" t="str">
        <f t="shared" si="238"/>
        <v xml:space="preserve"> </v>
      </c>
      <c r="DN230" s="474"/>
      <c r="DO230" s="117"/>
      <c r="DP230" s="117"/>
      <c r="DQ230" s="117"/>
      <c r="DR230" s="117"/>
      <c r="DS230" s="117"/>
      <c r="DT230" s="254"/>
      <c r="DU230" s="476"/>
      <c r="DV230" s="224" t="str">
        <f t="shared" si="249"/>
        <v xml:space="preserve"> </v>
      </c>
      <c r="DW230" s="115"/>
      <c r="DX230" s="470"/>
      <c r="DY230" s="117"/>
      <c r="DZ230" s="704"/>
      <c r="EA230" s="224" t="str">
        <f t="shared" si="250"/>
        <v xml:space="preserve"> </v>
      </c>
      <c r="EB230" s="906"/>
      <c r="EC230" s="904"/>
      <c r="ED230" s="904"/>
      <c r="EE230" s="904"/>
      <c r="EF230" s="904"/>
      <c r="EG230" s="904"/>
      <c r="EH230" s="904"/>
      <c r="EI230" s="904"/>
      <c r="EJ230" s="904"/>
      <c r="EK230" s="905"/>
      <c r="EL230" s="80"/>
      <c r="EM230" s="224" t="str">
        <f t="shared" si="239"/>
        <v xml:space="preserve"> </v>
      </c>
      <c r="EN230" s="224" t="str">
        <f t="shared" si="240"/>
        <v xml:space="preserve"> </v>
      </c>
      <c r="EO230" s="115"/>
      <c r="EP230" s="1050"/>
      <c r="EQ230" s="253"/>
      <c r="ER230" s="117"/>
      <c r="ES230" s="1258">
        <f t="shared" si="241"/>
        <v>139</v>
      </c>
      <c r="ET230" s="224" t="str">
        <f t="shared" si="242"/>
        <v xml:space="preserve"> </v>
      </c>
      <c r="EU230" s="477" t="str">
        <f t="shared" si="243"/>
        <v/>
      </c>
      <c r="EV230" s="1334" t="str">
        <f t="shared" si="245"/>
        <v xml:space="preserve"> </v>
      </c>
      <c r="EW230" s="1332" t="str">
        <f t="shared" si="289"/>
        <v/>
      </c>
      <c r="EX230" s="1275" t="str">
        <f t="shared" si="271"/>
        <v/>
      </c>
      <c r="EY230" s="1275" t="str">
        <f t="shared" si="272"/>
        <v/>
      </c>
      <c r="EZ230" s="1275" t="str">
        <f t="shared" si="273"/>
        <v/>
      </c>
      <c r="FA230" s="1275" t="str">
        <f t="shared" si="274"/>
        <v/>
      </c>
      <c r="FB230" s="1275" t="str">
        <f t="shared" si="275"/>
        <v/>
      </c>
      <c r="FC230" s="1333" t="str">
        <f t="shared" si="276"/>
        <v/>
      </c>
      <c r="FE230" s="1234" t="str">
        <f t="shared" si="277"/>
        <v xml:space="preserve"> </v>
      </c>
      <c r="FF230" s="1234" t="str">
        <f t="shared" si="278"/>
        <v xml:space="preserve"> </v>
      </c>
      <c r="FG230" s="1234" t="str">
        <f t="shared" si="279"/>
        <v xml:space="preserve"> </v>
      </c>
      <c r="FH230" s="1234" t="str">
        <f t="shared" si="280"/>
        <v xml:space="preserve"> </v>
      </c>
      <c r="FI230" s="1234" t="str">
        <f t="shared" si="251"/>
        <v xml:space="preserve"> </v>
      </c>
      <c r="FJ230" s="1234" t="str">
        <f t="shared" si="281"/>
        <v xml:space="preserve"> </v>
      </c>
      <c r="FK230" s="1234">
        <f t="shared" si="252"/>
        <v>0</v>
      </c>
      <c r="FL230" s="1227"/>
      <c r="FM230" s="1234" t="str">
        <f t="shared" si="253"/>
        <v xml:space="preserve"> </v>
      </c>
      <c r="FN230" s="1234" t="str">
        <f t="shared" si="254"/>
        <v xml:space="preserve"> </v>
      </c>
      <c r="FO230" s="1234" t="str">
        <f t="shared" si="282"/>
        <v xml:space="preserve"> </v>
      </c>
      <c r="FP230" s="1234" t="str">
        <f t="shared" si="283"/>
        <v xml:space="preserve"> </v>
      </c>
      <c r="FQ230" s="1234" t="str">
        <f t="shared" si="255"/>
        <v xml:space="preserve"> </v>
      </c>
      <c r="FR230" s="1234" t="str">
        <f t="shared" si="284"/>
        <v xml:space="preserve"> </v>
      </c>
      <c r="FS230" s="1234">
        <f t="shared" si="290"/>
        <v>0</v>
      </c>
      <c r="FT230" s="1227"/>
      <c r="FU230" s="1234" t="str">
        <f t="shared" si="285"/>
        <v xml:space="preserve"> </v>
      </c>
      <c r="FV230" s="1234" t="str">
        <f t="shared" si="286"/>
        <v xml:space="preserve"> </v>
      </c>
      <c r="FW230" s="1234" t="str">
        <f t="shared" si="287"/>
        <v xml:space="preserve"> </v>
      </c>
      <c r="FX230" s="1234" t="str">
        <f t="shared" si="256"/>
        <v xml:space="preserve"> </v>
      </c>
      <c r="FY230" s="1234" t="str">
        <f t="shared" si="257"/>
        <v xml:space="preserve"> </v>
      </c>
      <c r="FZ230" s="1234" t="str">
        <f t="shared" si="288"/>
        <v xml:space="preserve"> </v>
      </c>
      <c r="GA230" s="1234">
        <f t="shared" si="258"/>
        <v>0</v>
      </c>
      <c r="GB230" s="1227"/>
      <c r="GC230" s="1234" t="str">
        <f t="shared" si="259"/>
        <v xml:space="preserve"> </v>
      </c>
      <c r="GD230" s="1234" t="str">
        <f t="shared" si="260"/>
        <v xml:space="preserve"> </v>
      </c>
      <c r="GE230" s="1234" t="str">
        <f t="shared" si="261"/>
        <v xml:space="preserve"> </v>
      </c>
      <c r="GF230" s="1234" t="str">
        <f t="shared" si="262"/>
        <v xml:space="preserve"> </v>
      </c>
      <c r="GG230" s="1234" t="str">
        <f t="shared" si="263"/>
        <v xml:space="preserve"> </v>
      </c>
      <c r="GH230" s="1234" t="str">
        <f t="shared" si="264"/>
        <v xml:space="preserve"> </v>
      </c>
      <c r="GI230" s="1234" t="str">
        <f t="shared" si="265"/>
        <v xml:space="preserve"> </v>
      </c>
      <c r="GJ230" s="1234" t="str">
        <f t="shared" si="266"/>
        <v xml:space="preserve"> </v>
      </c>
      <c r="GK230" s="1234" t="str">
        <f t="shared" si="267"/>
        <v xml:space="preserve"> </v>
      </c>
      <c r="GL230" s="1234" t="str">
        <f t="shared" si="268"/>
        <v xml:space="preserve"> </v>
      </c>
      <c r="GM230" s="1234" t="str">
        <f t="shared" si="269"/>
        <v xml:space="preserve"> </v>
      </c>
      <c r="GN230" s="1234">
        <f t="shared" si="270"/>
        <v>0</v>
      </c>
    </row>
    <row r="231" spans="1:196" s="100" customFormat="1" ht="27" customHeight="1" thickTop="1" thickBot="1">
      <c r="A231" s="1208">
        <f>【A票】【D票】!$D$10</f>
        <v>0</v>
      </c>
      <c r="B231" s="1212">
        <f>【A票】【D票】!$H$10</f>
        <v>0</v>
      </c>
      <c r="C231" s="1213" t="str">
        <f>【A票】【D票】!$K$10</f>
        <v xml:space="preserve"> </v>
      </c>
      <c r="D231" s="1214">
        <f t="shared" si="173"/>
        <v>140</v>
      </c>
      <c r="E231" s="914"/>
      <c r="F231" s="467"/>
      <c r="G231" s="469"/>
      <c r="H231" s="224" t="str">
        <f t="shared" si="231"/>
        <v xml:space="preserve"> </v>
      </c>
      <c r="I231" s="704"/>
      <c r="J231" s="117"/>
      <c r="K231" s="117"/>
      <c r="L231" s="117"/>
      <c r="M231" s="117"/>
      <c r="N231" s="117"/>
      <c r="O231" s="117"/>
      <c r="P231" s="117"/>
      <c r="Q231" s="117"/>
      <c r="R231" s="117"/>
      <c r="S231" s="117"/>
      <c r="T231" s="254"/>
      <c r="U231" s="646"/>
      <c r="V231" s="646"/>
      <c r="W231" s="114"/>
      <c r="X231" s="254"/>
      <c r="Y231" s="224" t="str">
        <f t="shared" si="232"/>
        <v xml:space="preserve"> </v>
      </c>
      <c r="Z231" s="579"/>
      <c r="AA231" s="704"/>
      <c r="AB231" s="119"/>
      <c r="AC231" s="224" t="str">
        <f t="shared" si="246"/>
        <v xml:space="preserve"> </v>
      </c>
      <c r="AD231" s="115"/>
      <c r="AE231" s="253"/>
      <c r="AF231" s="704"/>
      <c r="AG231" s="727"/>
      <c r="AH231" s="727"/>
      <c r="AI231" s="727"/>
      <c r="AJ231" s="727"/>
      <c r="AK231" s="591"/>
      <c r="AL231" s="727"/>
      <c r="AM231" s="727"/>
      <c r="AN231" s="727"/>
      <c r="AO231" s="727"/>
      <c r="AP231" s="727"/>
      <c r="AQ231" s="727"/>
      <c r="AR231" s="727"/>
      <c r="AS231" s="727"/>
      <c r="AT231" s="727"/>
      <c r="AU231" s="727"/>
      <c r="AV231" s="727"/>
      <c r="AW231" s="727"/>
      <c r="AX231" s="727"/>
      <c r="AY231" s="727"/>
      <c r="AZ231" s="727"/>
      <c r="BA231" s="727"/>
      <c r="BB231" s="727"/>
      <c r="BC231" s="821"/>
      <c r="BD231" s="727"/>
      <c r="BE231" s="727"/>
      <c r="BF231" s="727"/>
      <c r="BG231" s="727"/>
      <c r="BH231" s="727"/>
      <c r="BI231" s="727"/>
      <c r="BJ231" s="727"/>
      <c r="BK231" s="727"/>
      <c r="BL231" s="821"/>
      <c r="BM231" s="727"/>
      <c r="BN231" s="727"/>
      <c r="BO231" s="727"/>
      <c r="BP231" s="727"/>
      <c r="BQ231" s="727"/>
      <c r="BR231" s="821"/>
      <c r="BS231" s="727"/>
      <c r="BT231" s="727"/>
      <c r="BU231" s="727"/>
      <c r="BV231" s="591"/>
      <c r="BW231" s="224" t="str">
        <f t="shared" si="244"/>
        <v xml:space="preserve"> </v>
      </c>
      <c r="BX231" s="471">
        <f t="shared" si="233"/>
        <v>140</v>
      </c>
      <c r="BY231" s="117"/>
      <c r="BZ231" s="117"/>
      <c r="CA231" s="117"/>
      <c r="CB231" s="117"/>
      <c r="CC231" s="117"/>
      <c r="CD231" s="461"/>
      <c r="CE231" s="236"/>
      <c r="CF231" s="224" t="str">
        <f t="shared" si="234"/>
        <v xml:space="preserve"> </v>
      </c>
      <c r="CG231" s="116"/>
      <c r="CH231" s="117"/>
      <c r="CI231" s="117"/>
      <c r="CJ231" s="117"/>
      <c r="CK231" s="472"/>
      <c r="CL231" s="472"/>
      <c r="CM231" s="472"/>
      <c r="CN231" s="472"/>
      <c r="CO231" s="117"/>
      <c r="CP231" s="253"/>
      <c r="CQ231" s="120"/>
      <c r="CR231" s="224" t="str" cm="1">
        <f t="array" ref="CR231">IF(AND(SUM(COUNTIF(CG231:CM231,{"*不明*","*その他*"})+COUNTIF(CO231:CP231,{"*不明*","*その他*"}))&gt;0,CQ231=""),"その他・不明の場合,10)具体的内容、理由を記入",IF(OR(AND(CI231=CI$65,COUNTA(CJ231:CM231)&lt;4),AND(OR(CI231=CI$63,CI231=CI$64,CI231=CI$66,CI231=CI$67,CI231=CI$68,CI231=""),COUNTA(CJ231:CM231)&gt;0)),"3)介護保険認定済→要介護度、認知症自立度、寝たきり度、介護保険サービス記入",IF(OR(AND(OR(CM231=CM$63,CM231=CM$64),CN231=""),AND(OR(CM231=CM$65,CM231=CM$66),CN231&lt;&gt;"")),"7)介護保険サービス受けている/過去受けていた→具体的内容記入"," ")))</f>
        <v xml:space="preserve"> </v>
      </c>
      <c r="CS231" s="224" t="str">
        <f t="shared" si="235"/>
        <v xml:space="preserve"> </v>
      </c>
      <c r="CT231" s="116"/>
      <c r="CU231" s="253"/>
      <c r="CV231" s="117"/>
      <c r="CW231" s="117"/>
      <c r="CX231" s="253"/>
      <c r="CY231" s="117"/>
      <c r="CZ231" s="117"/>
      <c r="DA231" s="253"/>
      <c r="DB231" s="117"/>
      <c r="DC231" s="224" t="str">
        <f t="shared" si="236"/>
        <v xml:space="preserve"> </v>
      </c>
      <c r="DD231" s="224" t="str">
        <f t="shared" si="237"/>
        <v xml:space="preserve"> </v>
      </c>
      <c r="DE231" s="224" t="str">
        <f t="shared" si="247"/>
        <v xml:space="preserve"> </v>
      </c>
      <c r="DF231" s="121"/>
      <c r="DG231" s="114"/>
      <c r="DH231" s="704"/>
      <c r="DI231" s="119"/>
      <c r="DJ231" s="187"/>
      <c r="DK231" s="254"/>
      <c r="DL231" s="224" t="str">
        <f t="shared" si="248"/>
        <v xml:space="preserve"> </v>
      </c>
      <c r="DM231" s="224" t="str">
        <f t="shared" si="238"/>
        <v xml:space="preserve"> </v>
      </c>
      <c r="DN231" s="474"/>
      <c r="DO231" s="117"/>
      <c r="DP231" s="117"/>
      <c r="DQ231" s="117"/>
      <c r="DR231" s="117"/>
      <c r="DS231" s="117"/>
      <c r="DT231" s="254"/>
      <c r="DU231" s="476"/>
      <c r="DV231" s="224" t="str">
        <f t="shared" si="249"/>
        <v xml:space="preserve"> </v>
      </c>
      <c r="DW231" s="115"/>
      <c r="DX231" s="470"/>
      <c r="DY231" s="117"/>
      <c r="DZ231" s="704"/>
      <c r="EA231" s="224" t="str">
        <f t="shared" si="250"/>
        <v xml:space="preserve"> </v>
      </c>
      <c r="EB231" s="906"/>
      <c r="EC231" s="904"/>
      <c r="ED231" s="904"/>
      <c r="EE231" s="904"/>
      <c r="EF231" s="904"/>
      <c r="EG231" s="904"/>
      <c r="EH231" s="904"/>
      <c r="EI231" s="904"/>
      <c r="EJ231" s="904"/>
      <c r="EK231" s="905"/>
      <c r="EL231" s="80"/>
      <c r="EM231" s="224" t="str">
        <f t="shared" si="239"/>
        <v xml:space="preserve"> </v>
      </c>
      <c r="EN231" s="224" t="str">
        <f t="shared" si="240"/>
        <v xml:space="preserve"> </v>
      </c>
      <c r="EO231" s="115"/>
      <c r="EP231" s="1050"/>
      <c r="EQ231" s="253"/>
      <c r="ER231" s="117"/>
      <c r="ES231" s="1258">
        <f t="shared" si="241"/>
        <v>140</v>
      </c>
      <c r="ET231" s="224" t="str">
        <f t="shared" si="242"/>
        <v xml:space="preserve"> </v>
      </c>
      <c r="EU231" s="477" t="str">
        <f t="shared" si="243"/>
        <v/>
      </c>
      <c r="EV231" s="1334" t="str">
        <f t="shared" si="245"/>
        <v xml:space="preserve"> </v>
      </c>
      <c r="EW231" s="1332" t="str">
        <f t="shared" si="289"/>
        <v/>
      </c>
      <c r="EX231" s="1275" t="str">
        <f t="shared" si="271"/>
        <v/>
      </c>
      <c r="EY231" s="1275" t="str">
        <f t="shared" si="272"/>
        <v/>
      </c>
      <c r="EZ231" s="1275" t="str">
        <f t="shared" si="273"/>
        <v/>
      </c>
      <c r="FA231" s="1275" t="str">
        <f t="shared" si="274"/>
        <v/>
      </c>
      <c r="FB231" s="1275" t="str">
        <f t="shared" si="275"/>
        <v/>
      </c>
      <c r="FC231" s="1333" t="str">
        <f t="shared" si="276"/>
        <v/>
      </c>
      <c r="FE231" s="1234" t="str">
        <f t="shared" si="277"/>
        <v xml:space="preserve"> </v>
      </c>
      <c r="FF231" s="1234" t="str">
        <f t="shared" si="278"/>
        <v xml:space="preserve"> </v>
      </c>
      <c r="FG231" s="1234" t="str">
        <f t="shared" si="279"/>
        <v xml:space="preserve"> </v>
      </c>
      <c r="FH231" s="1234" t="str">
        <f t="shared" si="280"/>
        <v xml:space="preserve"> </v>
      </c>
      <c r="FI231" s="1234" t="str">
        <f t="shared" si="251"/>
        <v xml:space="preserve"> </v>
      </c>
      <c r="FJ231" s="1234" t="str">
        <f t="shared" si="281"/>
        <v xml:space="preserve"> </v>
      </c>
      <c r="FK231" s="1234">
        <f t="shared" si="252"/>
        <v>0</v>
      </c>
      <c r="FL231" s="1227"/>
      <c r="FM231" s="1234" t="str">
        <f t="shared" si="253"/>
        <v xml:space="preserve"> </v>
      </c>
      <c r="FN231" s="1234" t="str">
        <f t="shared" si="254"/>
        <v xml:space="preserve"> </v>
      </c>
      <c r="FO231" s="1234" t="str">
        <f t="shared" si="282"/>
        <v xml:space="preserve"> </v>
      </c>
      <c r="FP231" s="1234" t="str">
        <f t="shared" si="283"/>
        <v xml:space="preserve"> </v>
      </c>
      <c r="FQ231" s="1234" t="str">
        <f t="shared" si="255"/>
        <v xml:space="preserve"> </v>
      </c>
      <c r="FR231" s="1234" t="str">
        <f t="shared" si="284"/>
        <v xml:space="preserve"> </v>
      </c>
      <c r="FS231" s="1234">
        <f t="shared" si="290"/>
        <v>0</v>
      </c>
      <c r="FT231" s="1227"/>
      <c r="FU231" s="1234" t="str">
        <f t="shared" si="285"/>
        <v xml:space="preserve"> </v>
      </c>
      <c r="FV231" s="1234" t="str">
        <f t="shared" si="286"/>
        <v xml:space="preserve"> </v>
      </c>
      <c r="FW231" s="1234" t="str">
        <f t="shared" si="287"/>
        <v xml:space="preserve"> </v>
      </c>
      <c r="FX231" s="1234" t="str">
        <f t="shared" si="256"/>
        <v xml:space="preserve"> </v>
      </c>
      <c r="FY231" s="1234" t="str">
        <f t="shared" si="257"/>
        <v xml:space="preserve"> </v>
      </c>
      <c r="FZ231" s="1234" t="str">
        <f t="shared" si="288"/>
        <v xml:space="preserve"> </v>
      </c>
      <c r="GA231" s="1234">
        <f t="shared" si="258"/>
        <v>0</v>
      </c>
      <c r="GB231" s="1227"/>
      <c r="GC231" s="1234" t="str">
        <f t="shared" si="259"/>
        <v xml:space="preserve"> </v>
      </c>
      <c r="GD231" s="1234" t="str">
        <f t="shared" si="260"/>
        <v xml:space="preserve"> </v>
      </c>
      <c r="GE231" s="1234" t="str">
        <f t="shared" si="261"/>
        <v xml:space="preserve"> </v>
      </c>
      <c r="GF231" s="1234" t="str">
        <f t="shared" si="262"/>
        <v xml:space="preserve"> </v>
      </c>
      <c r="GG231" s="1234" t="str">
        <f t="shared" si="263"/>
        <v xml:space="preserve"> </v>
      </c>
      <c r="GH231" s="1234" t="str">
        <f t="shared" si="264"/>
        <v xml:space="preserve"> </v>
      </c>
      <c r="GI231" s="1234" t="str">
        <f t="shared" si="265"/>
        <v xml:space="preserve"> </v>
      </c>
      <c r="GJ231" s="1234" t="str">
        <f t="shared" si="266"/>
        <v xml:space="preserve"> </v>
      </c>
      <c r="GK231" s="1234" t="str">
        <f t="shared" si="267"/>
        <v xml:space="preserve"> </v>
      </c>
      <c r="GL231" s="1234" t="str">
        <f t="shared" si="268"/>
        <v xml:space="preserve"> </v>
      </c>
      <c r="GM231" s="1234" t="str">
        <f t="shared" si="269"/>
        <v xml:space="preserve"> </v>
      </c>
      <c r="GN231" s="1234">
        <f t="shared" si="270"/>
        <v>0</v>
      </c>
    </row>
    <row r="232" spans="1:196" s="100" customFormat="1" ht="27" customHeight="1" thickTop="1" thickBot="1">
      <c r="A232" s="1208">
        <f>【A票】【D票】!$D$10</f>
        <v>0</v>
      </c>
      <c r="B232" s="1212">
        <f>【A票】【D票】!$H$10</f>
        <v>0</v>
      </c>
      <c r="C232" s="1213" t="str">
        <f>【A票】【D票】!$K$10</f>
        <v xml:space="preserve"> </v>
      </c>
      <c r="D232" s="1214">
        <f t="shared" si="173"/>
        <v>141</v>
      </c>
      <c r="E232" s="914"/>
      <c r="F232" s="467"/>
      <c r="G232" s="469"/>
      <c r="H232" s="224" t="str">
        <f t="shared" si="231"/>
        <v xml:space="preserve"> </v>
      </c>
      <c r="I232" s="704"/>
      <c r="J232" s="117"/>
      <c r="K232" s="117"/>
      <c r="L232" s="117"/>
      <c r="M232" s="117"/>
      <c r="N232" s="117"/>
      <c r="O232" s="117"/>
      <c r="P232" s="117"/>
      <c r="Q232" s="117"/>
      <c r="R232" s="117"/>
      <c r="S232" s="117"/>
      <c r="T232" s="254"/>
      <c r="U232" s="646"/>
      <c r="V232" s="646"/>
      <c r="W232" s="114"/>
      <c r="X232" s="254"/>
      <c r="Y232" s="224" t="str">
        <f t="shared" si="232"/>
        <v xml:space="preserve"> </v>
      </c>
      <c r="Z232" s="579"/>
      <c r="AA232" s="704"/>
      <c r="AB232" s="119"/>
      <c r="AC232" s="224" t="str">
        <f t="shared" si="246"/>
        <v xml:space="preserve"> </v>
      </c>
      <c r="AD232" s="115"/>
      <c r="AE232" s="253"/>
      <c r="AF232" s="704"/>
      <c r="AG232" s="727"/>
      <c r="AH232" s="727"/>
      <c r="AI232" s="727"/>
      <c r="AJ232" s="727"/>
      <c r="AK232" s="591"/>
      <c r="AL232" s="727"/>
      <c r="AM232" s="727"/>
      <c r="AN232" s="727"/>
      <c r="AO232" s="727"/>
      <c r="AP232" s="727"/>
      <c r="AQ232" s="727"/>
      <c r="AR232" s="727"/>
      <c r="AS232" s="727"/>
      <c r="AT232" s="727"/>
      <c r="AU232" s="727"/>
      <c r="AV232" s="727"/>
      <c r="AW232" s="727"/>
      <c r="AX232" s="727"/>
      <c r="AY232" s="727"/>
      <c r="AZ232" s="727"/>
      <c r="BA232" s="727"/>
      <c r="BB232" s="727"/>
      <c r="BC232" s="821"/>
      <c r="BD232" s="727"/>
      <c r="BE232" s="727"/>
      <c r="BF232" s="727"/>
      <c r="BG232" s="727"/>
      <c r="BH232" s="727"/>
      <c r="BI232" s="727"/>
      <c r="BJ232" s="727"/>
      <c r="BK232" s="727"/>
      <c r="BL232" s="821"/>
      <c r="BM232" s="727"/>
      <c r="BN232" s="727"/>
      <c r="BO232" s="727"/>
      <c r="BP232" s="727"/>
      <c r="BQ232" s="727"/>
      <c r="BR232" s="821"/>
      <c r="BS232" s="727"/>
      <c r="BT232" s="727"/>
      <c r="BU232" s="727"/>
      <c r="BV232" s="591"/>
      <c r="BW232" s="224" t="str">
        <f t="shared" si="244"/>
        <v xml:space="preserve"> </v>
      </c>
      <c r="BX232" s="471">
        <f t="shared" si="233"/>
        <v>141</v>
      </c>
      <c r="BY232" s="117"/>
      <c r="BZ232" s="117"/>
      <c r="CA232" s="117"/>
      <c r="CB232" s="117"/>
      <c r="CC232" s="117"/>
      <c r="CD232" s="461"/>
      <c r="CE232" s="236"/>
      <c r="CF232" s="224" t="str">
        <f t="shared" si="234"/>
        <v xml:space="preserve"> </v>
      </c>
      <c r="CG232" s="116"/>
      <c r="CH232" s="117"/>
      <c r="CI232" s="117"/>
      <c r="CJ232" s="117"/>
      <c r="CK232" s="472"/>
      <c r="CL232" s="472"/>
      <c r="CM232" s="472"/>
      <c r="CN232" s="472"/>
      <c r="CO232" s="117"/>
      <c r="CP232" s="253"/>
      <c r="CQ232" s="120"/>
      <c r="CR232" s="224" t="str" cm="1">
        <f t="array" ref="CR232">IF(AND(SUM(COUNTIF(CG232:CM232,{"*不明*","*その他*"})+COUNTIF(CO232:CP232,{"*不明*","*その他*"}))&gt;0,CQ232=""),"その他・不明の場合,10)具体的内容、理由を記入",IF(OR(AND(CI232=CI$65,COUNTA(CJ232:CM232)&lt;4),AND(OR(CI232=CI$63,CI232=CI$64,CI232=CI$66,CI232=CI$67,CI232=CI$68,CI232=""),COUNTA(CJ232:CM232)&gt;0)),"3)介護保険認定済→要介護度、認知症自立度、寝たきり度、介護保険サービス記入",IF(OR(AND(OR(CM232=CM$63,CM232=CM$64),CN232=""),AND(OR(CM232=CM$65,CM232=CM$66),CN232&lt;&gt;"")),"7)介護保険サービス受けている/過去受けていた→具体的内容記入"," ")))</f>
        <v xml:space="preserve"> </v>
      </c>
      <c r="CS232" s="224" t="str">
        <f t="shared" si="235"/>
        <v xml:space="preserve"> </v>
      </c>
      <c r="CT232" s="116"/>
      <c r="CU232" s="253"/>
      <c r="CV232" s="117"/>
      <c r="CW232" s="117"/>
      <c r="CX232" s="253"/>
      <c r="CY232" s="117"/>
      <c r="CZ232" s="117"/>
      <c r="DA232" s="253"/>
      <c r="DB232" s="117"/>
      <c r="DC232" s="224" t="str">
        <f t="shared" si="236"/>
        <v xml:space="preserve"> </v>
      </c>
      <c r="DD232" s="224" t="str">
        <f t="shared" si="237"/>
        <v xml:space="preserve"> </v>
      </c>
      <c r="DE232" s="224" t="str">
        <f t="shared" si="247"/>
        <v xml:space="preserve"> </v>
      </c>
      <c r="DF232" s="121"/>
      <c r="DG232" s="114"/>
      <c r="DH232" s="704"/>
      <c r="DI232" s="119"/>
      <c r="DJ232" s="187"/>
      <c r="DK232" s="254"/>
      <c r="DL232" s="224" t="str">
        <f t="shared" si="248"/>
        <v xml:space="preserve"> </v>
      </c>
      <c r="DM232" s="224" t="str">
        <f t="shared" si="238"/>
        <v xml:space="preserve"> </v>
      </c>
      <c r="DN232" s="474"/>
      <c r="DO232" s="117"/>
      <c r="DP232" s="117"/>
      <c r="DQ232" s="117"/>
      <c r="DR232" s="117"/>
      <c r="DS232" s="117"/>
      <c r="DT232" s="254"/>
      <c r="DU232" s="476"/>
      <c r="DV232" s="224" t="str">
        <f t="shared" si="249"/>
        <v xml:space="preserve"> </v>
      </c>
      <c r="DW232" s="115"/>
      <c r="DX232" s="470"/>
      <c r="DY232" s="117"/>
      <c r="DZ232" s="704"/>
      <c r="EA232" s="224" t="str">
        <f t="shared" si="250"/>
        <v xml:space="preserve"> </v>
      </c>
      <c r="EB232" s="906"/>
      <c r="EC232" s="904"/>
      <c r="ED232" s="904"/>
      <c r="EE232" s="904"/>
      <c r="EF232" s="904"/>
      <c r="EG232" s="904"/>
      <c r="EH232" s="904"/>
      <c r="EI232" s="904"/>
      <c r="EJ232" s="904"/>
      <c r="EK232" s="905"/>
      <c r="EL232" s="80"/>
      <c r="EM232" s="224" t="str">
        <f t="shared" si="239"/>
        <v xml:space="preserve"> </v>
      </c>
      <c r="EN232" s="224" t="str">
        <f t="shared" si="240"/>
        <v xml:space="preserve"> </v>
      </c>
      <c r="EO232" s="115"/>
      <c r="EP232" s="1050"/>
      <c r="EQ232" s="253"/>
      <c r="ER232" s="117"/>
      <c r="ES232" s="1258">
        <f t="shared" si="241"/>
        <v>141</v>
      </c>
      <c r="ET232" s="224" t="str">
        <f t="shared" si="242"/>
        <v xml:space="preserve"> </v>
      </c>
      <c r="EU232" s="477" t="str">
        <f t="shared" si="243"/>
        <v/>
      </c>
      <c r="EV232" s="1334" t="str">
        <f t="shared" si="245"/>
        <v xml:space="preserve"> </v>
      </c>
      <c r="EW232" s="1332" t="str">
        <f t="shared" si="289"/>
        <v/>
      </c>
      <c r="EX232" s="1275" t="str">
        <f t="shared" si="271"/>
        <v/>
      </c>
      <c r="EY232" s="1275" t="str">
        <f t="shared" si="272"/>
        <v/>
      </c>
      <c r="EZ232" s="1275" t="str">
        <f t="shared" si="273"/>
        <v/>
      </c>
      <c r="FA232" s="1275" t="str">
        <f t="shared" si="274"/>
        <v/>
      </c>
      <c r="FB232" s="1275" t="str">
        <f t="shared" si="275"/>
        <v/>
      </c>
      <c r="FC232" s="1333" t="str">
        <f t="shared" si="276"/>
        <v/>
      </c>
      <c r="FE232" s="1234" t="str">
        <f t="shared" si="277"/>
        <v xml:space="preserve"> </v>
      </c>
      <c r="FF232" s="1234" t="str">
        <f t="shared" si="278"/>
        <v xml:space="preserve"> </v>
      </c>
      <c r="FG232" s="1234" t="str">
        <f t="shared" si="279"/>
        <v xml:space="preserve"> </v>
      </c>
      <c r="FH232" s="1234" t="str">
        <f t="shared" si="280"/>
        <v xml:space="preserve"> </v>
      </c>
      <c r="FI232" s="1234" t="str">
        <f t="shared" si="251"/>
        <v xml:space="preserve"> </v>
      </c>
      <c r="FJ232" s="1234" t="str">
        <f t="shared" si="281"/>
        <v xml:space="preserve"> </v>
      </c>
      <c r="FK232" s="1234">
        <f t="shared" si="252"/>
        <v>0</v>
      </c>
      <c r="FL232" s="1227"/>
      <c r="FM232" s="1234" t="str">
        <f t="shared" si="253"/>
        <v xml:space="preserve"> </v>
      </c>
      <c r="FN232" s="1234" t="str">
        <f t="shared" si="254"/>
        <v xml:space="preserve"> </v>
      </c>
      <c r="FO232" s="1234" t="str">
        <f t="shared" si="282"/>
        <v xml:space="preserve"> </v>
      </c>
      <c r="FP232" s="1234" t="str">
        <f t="shared" si="283"/>
        <v xml:space="preserve"> </v>
      </c>
      <c r="FQ232" s="1234" t="str">
        <f t="shared" si="255"/>
        <v xml:space="preserve"> </v>
      </c>
      <c r="FR232" s="1234" t="str">
        <f t="shared" si="284"/>
        <v xml:space="preserve"> </v>
      </c>
      <c r="FS232" s="1234">
        <f t="shared" si="290"/>
        <v>0</v>
      </c>
      <c r="FT232" s="1227"/>
      <c r="FU232" s="1234" t="str">
        <f t="shared" si="285"/>
        <v xml:space="preserve"> </v>
      </c>
      <c r="FV232" s="1234" t="str">
        <f t="shared" si="286"/>
        <v xml:space="preserve"> </v>
      </c>
      <c r="FW232" s="1234" t="str">
        <f t="shared" si="287"/>
        <v xml:space="preserve"> </v>
      </c>
      <c r="FX232" s="1234" t="str">
        <f t="shared" si="256"/>
        <v xml:space="preserve"> </v>
      </c>
      <c r="FY232" s="1234" t="str">
        <f t="shared" si="257"/>
        <v xml:space="preserve"> </v>
      </c>
      <c r="FZ232" s="1234" t="str">
        <f t="shared" si="288"/>
        <v xml:space="preserve"> </v>
      </c>
      <c r="GA232" s="1234">
        <f t="shared" si="258"/>
        <v>0</v>
      </c>
      <c r="GB232" s="1227"/>
      <c r="GC232" s="1234" t="str">
        <f t="shared" si="259"/>
        <v xml:space="preserve"> </v>
      </c>
      <c r="GD232" s="1234" t="str">
        <f t="shared" si="260"/>
        <v xml:space="preserve"> </v>
      </c>
      <c r="GE232" s="1234" t="str">
        <f t="shared" si="261"/>
        <v xml:space="preserve"> </v>
      </c>
      <c r="GF232" s="1234" t="str">
        <f t="shared" si="262"/>
        <v xml:space="preserve"> </v>
      </c>
      <c r="GG232" s="1234" t="str">
        <f t="shared" si="263"/>
        <v xml:space="preserve"> </v>
      </c>
      <c r="GH232" s="1234" t="str">
        <f t="shared" si="264"/>
        <v xml:space="preserve"> </v>
      </c>
      <c r="GI232" s="1234" t="str">
        <f t="shared" si="265"/>
        <v xml:space="preserve"> </v>
      </c>
      <c r="GJ232" s="1234" t="str">
        <f t="shared" si="266"/>
        <v xml:space="preserve"> </v>
      </c>
      <c r="GK232" s="1234" t="str">
        <f t="shared" si="267"/>
        <v xml:space="preserve"> </v>
      </c>
      <c r="GL232" s="1234" t="str">
        <f t="shared" si="268"/>
        <v xml:space="preserve"> </v>
      </c>
      <c r="GM232" s="1234" t="str">
        <f t="shared" si="269"/>
        <v xml:space="preserve"> </v>
      </c>
      <c r="GN232" s="1234">
        <f t="shared" si="270"/>
        <v>0</v>
      </c>
    </row>
    <row r="233" spans="1:196" s="100" customFormat="1" ht="27" customHeight="1" thickTop="1" thickBot="1">
      <c r="A233" s="1208">
        <f>【A票】【D票】!$D$10</f>
        <v>0</v>
      </c>
      <c r="B233" s="1212">
        <f>【A票】【D票】!$H$10</f>
        <v>0</v>
      </c>
      <c r="C233" s="1213" t="str">
        <f>【A票】【D票】!$K$10</f>
        <v xml:space="preserve"> </v>
      </c>
      <c r="D233" s="1214">
        <f t="shared" si="173"/>
        <v>142</v>
      </c>
      <c r="E233" s="914"/>
      <c r="F233" s="467"/>
      <c r="G233" s="469"/>
      <c r="H233" s="224" t="str">
        <f t="shared" si="231"/>
        <v xml:space="preserve"> </v>
      </c>
      <c r="I233" s="704"/>
      <c r="J233" s="117"/>
      <c r="K233" s="117"/>
      <c r="L233" s="117"/>
      <c r="M233" s="117"/>
      <c r="N233" s="117"/>
      <c r="O233" s="117"/>
      <c r="P233" s="117"/>
      <c r="Q233" s="117"/>
      <c r="R233" s="117"/>
      <c r="S233" s="117"/>
      <c r="T233" s="254"/>
      <c r="U233" s="646"/>
      <c r="V233" s="646"/>
      <c r="W233" s="114"/>
      <c r="X233" s="254"/>
      <c r="Y233" s="224" t="str">
        <f t="shared" si="232"/>
        <v xml:space="preserve"> </v>
      </c>
      <c r="Z233" s="579"/>
      <c r="AA233" s="704"/>
      <c r="AB233" s="119"/>
      <c r="AC233" s="224" t="str">
        <f t="shared" si="246"/>
        <v xml:space="preserve"> </v>
      </c>
      <c r="AD233" s="115"/>
      <c r="AE233" s="253"/>
      <c r="AF233" s="704"/>
      <c r="AG233" s="727"/>
      <c r="AH233" s="727"/>
      <c r="AI233" s="727"/>
      <c r="AJ233" s="727"/>
      <c r="AK233" s="591"/>
      <c r="AL233" s="727"/>
      <c r="AM233" s="727"/>
      <c r="AN233" s="727"/>
      <c r="AO233" s="727"/>
      <c r="AP233" s="727"/>
      <c r="AQ233" s="727"/>
      <c r="AR233" s="727"/>
      <c r="AS233" s="727"/>
      <c r="AT233" s="727"/>
      <c r="AU233" s="727"/>
      <c r="AV233" s="727"/>
      <c r="AW233" s="727"/>
      <c r="AX233" s="727"/>
      <c r="AY233" s="727"/>
      <c r="AZ233" s="727"/>
      <c r="BA233" s="727"/>
      <c r="BB233" s="727"/>
      <c r="BC233" s="821"/>
      <c r="BD233" s="727"/>
      <c r="BE233" s="727"/>
      <c r="BF233" s="727"/>
      <c r="BG233" s="727"/>
      <c r="BH233" s="727"/>
      <c r="BI233" s="727"/>
      <c r="BJ233" s="727"/>
      <c r="BK233" s="727"/>
      <c r="BL233" s="821"/>
      <c r="BM233" s="727"/>
      <c r="BN233" s="727"/>
      <c r="BO233" s="727"/>
      <c r="BP233" s="727"/>
      <c r="BQ233" s="727"/>
      <c r="BR233" s="821"/>
      <c r="BS233" s="727"/>
      <c r="BT233" s="727"/>
      <c r="BU233" s="727"/>
      <c r="BV233" s="591"/>
      <c r="BW233" s="224" t="str">
        <f t="shared" si="244"/>
        <v xml:space="preserve"> </v>
      </c>
      <c r="BX233" s="471">
        <f t="shared" si="233"/>
        <v>142</v>
      </c>
      <c r="BY233" s="117"/>
      <c r="BZ233" s="117"/>
      <c r="CA233" s="117"/>
      <c r="CB233" s="117"/>
      <c r="CC233" s="117"/>
      <c r="CD233" s="461"/>
      <c r="CE233" s="236"/>
      <c r="CF233" s="224" t="str">
        <f t="shared" si="234"/>
        <v xml:space="preserve"> </v>
      </c>
      <c r="CG233" s="116"/>
      <c r="CH233" s="117"/>
      <c r="CI233" s="117"/>
      <c r="CJ233" s="117"/>
      <c r="CK233" s="472"/>
      <c r="CL233" s="472"/>
      <c r="CM233" s="472"/>
      <c r="CN233" s="472"/>
      <c r="CO233" s="117"/>
      <c r="CP233" s="253"/>
      <c r="CQ233" s="120"/>
      <c r="CR233" s="224" t="str" cm="1">
        <f t="array" ref="CR233">IF(AND(SUM(COUNTIF(CG233:CM233,{"*不明*","*その他*"})+COUNTIF(CO233:CP233,{"*不明*","*その他*"}))&gt;0,CQ233=""),"その他・不明の場合,10)具体的内容、理由を記入",IF(OR(AND(CI233=CI$65,COUNTA(CJ233:CM233)&lt;4),AND(OR(CI233=CI$63,CI233=CI$64,CI233=CI$66,CI233=CI$67,CI233=CI$68,CI233=""),COUNTA(CJ233:CM233)&gt;0)),"3)介護保険認定済→要介護度、認知症自立度、寝たきり度、介護保険サービス記入",IF(OR(AND(OR(CM233=CM$63,CM233=CM$64),CN233=""),AND(OR(CM233=CM$65,CM233=CM$66),CN233&lt;&gt;"")),"7)介護保険サービス受けている/過去受けていた→具体的内容記入"," ")))</f>
        <v xml:space="preserve"> </v>
      </c>
      <c r="CS233" s="224" t="str">
        <f t="shared" si="235"/>
        <v xml:space="preserve"> </v>
      </c>
      <c r="CT233" s="116"/>
      <c r="CU233" s="253"/>
      <c r="CV233" s="117"/>
      <c r="CW233" s="117"/>
      <c r="CX233" s="253"/>
      <c r="CY233" s="117"/>
      <c r="CZ233" s="117"/>
      <c r="DA233" s="253"/>
      <c r="DB233" s="117"/>
      <c r="DC233" s="224" t="str">
        <f t="shared" si="236"/>
        <v xml:space="preserve"> </v>
      </c>
      <c r="DD233" s="224" t="str">
        <f t="shared" si="237"/>
        <v xml:space="preserve"> </v>
      </c>
      <c r="DE233" s="224" t="str">
        <f t="shared" si="247"/>
        <v xml:space="preserve"> </v>
      </c>
      <c r="DF233" s="121"/>
      <c r="DG233" s="114"/>
      <c r="DH233" s="704"/>
      <c r="DI233" s="119"/>
      <c r="DJ233" s="187"/>
      <c r="DK233" s="254"/>
      <c r="DL233" s="224" t="str">
        <f t="shared" si="248"/>
        <v xml:space="preserve"> </v>
      </c>
      <c r="DM233" s="224" t="str">
        <f t="shared" si="238"/>
        <v xml:space="preserve"> </v>
      </c>
      <c r="DN233" s="474"/>
      <c r="DO233" s="117"/>
      <c r="DP233" s="117"/>
      <c r="DQ233" s="117"/>
      <c r="DR233" s="117"/>
      <c r="DS233" s="117"/>
      <c r="DT233" s="254"/>
      <c r="DU233" s="476"/>
      <c r="DV233" s="224" t="str">
        <f t="shared" si="249"/>
        <v xml:space="preserve"> </v>
      </c>
      <c r="DW233" s="115"/>
      <c r="DX233" s="470"/>
      <c r="DY233" s="117"/>
      <c r="DZ233" s="704"/>
      <c r="EA233" s="224" t="str">
        <f t="shared" si="250"/>
        <v xml:space="preserve"> </v>
      </c>
      <c r="EB233" s="906"/>
      <c r="EC233" s="904"/>
      <c r="ED233" s="904"/>
      <c r="EE233" s="904"/>
      <c r="EF233" s="904"/>
      <c r="EG233" s="904"/>
      <c r="EH233" s="904"/>
      <c r="EI233" s="904"/>
      <c r="EJ233" s="904"/>
      <c r="EK233" s="905"/>
      <c r="EL233" s="80"/>
      <c r="EM233" s="224" t="str">
        <f t="shared" si="239"/>
        <v xml:space="preserve"> </v>
      </c>
      <c r="EN233" s="224" t="str">
        <f t="shared" si="240"/>
        <v xml:space="preserve"> </v>
      </c>
      <c r="EO233" s="115"/>
      <c r="EP233" s="1050"/>
      <c r="EQ233" s="253"/>
      <c r="ER233" s="117"/>
      <c r="ES233" s="1258">
        <f t="shared" si="241"/>
        <v>142</v>
      </c>
      <c r="ET233" s="224" t="str">
        <f t="shared" si="242"/>
        <v xml:space="preserve"> </v>
      </c>
      <c r="EU233" s="477" t="str">
        <f t="shared" si="243"/>
        <v/>
      </c>
      <c r="EV233" s="1334" t="str">
        <f t="shared" si="245"/>
        <v xml:space="preserve"> </v>
      </c>
      <c r="EW233" s="1332" t="str">
        <f t="shared" si="289"/>
        <v/>
      </c>
      <c r="EX233" s="1275" t="str">
        <f t="shared" si="271"/>
        <v/>
      </c>
      <c r="EY233" s="1275" t="str">
        <f t="shared" si="272"/>
        <v/>
      </c>
      <c r="EZ233" s="1275" t="str">
        <f t="shared" si="273"/>
        <v/>
      </c>
      <c r="FA233" s="1275" t="str">
        <f t="shared" si="274"/>
        <v/>
      </c>
      <c r="FB233" s="1275" t="str">
        <f t="shared" si="275"/>
        <v/>
      </c>
      <c r="FC233" s="1333" t="str">
        <f t="shared" si="276"/>
        <v/>
      </c>
      <c r="FE233" s="1234" t="str">
        <f t="shared" si="277"/>
        <v xml:space="preserve"> </v>
      </c>
      <c r="FF233" s="1234" t="str">
        <f t="shared" si="278"/>
        <v xml:space="preserve"> </v>
      </c>
      <c r="FG233" s="1234" t="str">
        <f t="shared" si="279"/>
        <v xml:space="preserve"> </v>
      </c>
      <c r="FH233" s="1234" t="str">
        <f t="shared" si="280"/>
        <v xml:space="preserve"> </v>
      </c>
      <c r="FI233" s="1234" t="str">
        <f t="shared" si="251"/>
        <v xml:space="preserve"> </v>
      </c>
      <c r="FJ233" s="1234" t="str">
        <f t="shared" si="281"/>
        <v xml:space="preserve"> </v>
      </c>
      <c r="FK233" s="1234">
        <f t="shared" si="252"/>
        <v>0</v>
      </c>
      <c r="FL233" s="1227"/>
      <c r="FM233" s="1234" t="str">
        <f t="shared" si="253"/>
        <v xml:space="preserve"> </v>
      </c>
      <c r="FN233" s="1234" t="str">
        <f t="shared" si="254"/>
        <v xml:space="preserve"> </v>
      </c>
      <c r="FO233" s="1234" t="str">
        <f t="shared" si="282"/>
        <v xml:space="preserve"> </v>
      </c>
      <c r="FP233" s="1234" t="str">
        <f t="shared" si="283"/>
        <v xml:space="preserve"> </v>
      </c>
      <c r="FQ233" s="1234" t="str">
        <f t="shared" si="255"/>
        <v xml:space="preserve"> </v>
      </c>
      <c r="FR233" s="1234" t="str">
        <f t="shared" si="284"/>
        <v xml:space="preserve"> </v>
      </c>
      <c r="FS233" s="1234">
        <f t="shared" si="290"/>
        <v>0</v>
      </c>
      <c r="FT233" s="1227"/>
      <c r="FU233" s="1234" t="str">
        <f t="shared" si="285"/>
        <v xml:space="preserve"> </v>
      </c>
      <c r="FV233" s="1234" t="str">
        <f t="shared" si="286"/>
        <v xml:space="preserve"> </v>
      </c>
      <c r="FW233" s="1234" t="str">
        <f t="shared" si="287"/>
        <v xml:space="preserve"> </v>
      </c>
      <c r="FX233" s="1234" t="str">
        <f t="shared" si="256"/>
        <v xml:space="preserve"> </v>
      </c>
      <c r="FY233" s="1234" t="str">
        <f t="shared" si="257"/>
        <v xml:space="preserve"> </v>
      </c>
      <c r="FZ233" s="1234" t="str">
        <f t="shared" si="288"/>
        <v xml:space="preserve"> </v>
      </c>
      <c r="GA233" s="1234">
        <f t="shared" si="258"/>
        <v>0</v>
      </c>
      <c r="GB233" s="1227"/>
      <c r="GC233" s="1234" t="str">
        <f t="shared" si="259"/>
        <v xml:space="preserve"> </v>
      </c>
      <c r="GD233" s="1234" t="str">
        <f t="shared" si="260"/>
        <v xml:space="preserve"> </v>
      </c>
      <c r="GE233" s="1234" t="str">
        <f t="shared" si="261"/>
        <v xml:space="preserve"> </v>
      </c>
      <c r="GF233" s="1234" t="str">
        <f t="shared" si="262"/>
        <v xml:space="preserve"> </v>
      </c>
      <c r="GG233" s="1234" t="str">
        <f t="shared" si="263"/>
        <v xml:space="preserve"> </v>
      </c>
      <c r="GH233" s="1234" t="str">
        <f t="shared" si="264"/>
        <v xml:space="preserve"> </v>
      </c>
      <c r="GI233" s="1234" t="str">
        <f t="shared" si="265"/>
        <v xml:space="preserve"> </v>
      </c>
      <c r="GJ233" s="1234" t="str">
        <f t="shared" si="266"/>
        <v xml:space="preserve"> </v>
      </c>
      <c r="GK233" s="1234" t="str">
        <f t="shared" si="267"/>
        <v xml:space="preserve"> </v>
      </c>
      <c r="GL233" s="1234" t="str">
        <f t="shared" si="268"/>
        <v xml:space="preserve"> </v>
      </c>
      <c r="GM233" s="1234" t="str">
        <f t="shared" si="269"/>
        <v xml:space="preserve"> </v>
      </c>
      <c r="GN233" s="1234">
        <f t="shared" si="270"/>
        <v>0</v>
      </c>
    </row>
    <row r="234" spans="1:196" s="100" customFormat="1" ht="27" customHeight="1" thickTop="1" thickBot="1">
      <c r="A234" s="1208">
        <f>【A票】【D票】!$D$10</f>
        <v>0</v>
      </c>
      <c r="B234" s="1212">
        <f>【A票】【D票】!$H$10</f>
        <v>0</v>
      </c>
      <c r="C234" s="1213" t="str">
        <f>【A票】【D票】!$K$10</f>
        <v xml:space="preserve"> </v>
      </c>
      <c r="D234" s="1214">
        <f t="shared" si="173"/>
        <v>143</v>
      </c>
      <c r="E234" s="914"/>
      <c r="F234" s="467"/>
      <c r="G234" s="469"/>
      <c r="H234" s="224" t="str">
        <f t="shared" si="231"/>
        <v xml:space="preserve"> </v>
      </c>
      <c r="I234" s="704"/>
      <c r="J234" s="117"/>
      <c r="K234" s="117"/>
      <c r="L234" s="117"/>
      <c r="M234" s="117"/>
      <c r="N234" s="117"/>
      <c r="O234" s="117"/>
      <c r="P234" s="117"/>
      <c r="Q234" s="117"/>
      <c r="R234" s="117"/>
      <c r="S234" s="117"/>
      <c r="T234" s="254"/>
      <c r="U234" s="646"/>
      <c r="V234" s="646"/>
      <c r="W234" s="114"/>
      <c r="X234" s="254"/>
      <c r="Y234" s="224" t="str">
        <f t="shared" si="232"/>
        <v xml:space="preserve"> </v>
      </c>
      <c r="Z234" s="579"/>
      <c r="AA234" s="704"/>
      <c r="AB234" s="119"/>
      <c r="AC234" s="224" t="str">
        <f t="shared" si="246"/>
        <v xml:space="preserve"> </v>
      </c>
      <c r="AD234" s="115"/>
      <c r="AE234" s="253"/>
      <c r="AF234" s="704"/>
      <c r="AG234" s="727"/>
      <c r="AH234" s="727"/>
      <c r="AI234" s="727"/>
      <c r="AJ234" s="727"/>
      <c r="AK234" s="591"/>
      <c r="AL234" s="727"/>
      <c r="AM234" s="727"/>
      <c r="AN234" s="727"/>
      <c r="AO234" s="727"/>
      <c r="AP234" s="727"/>
      <c r="AQ234" s="727"/>
      <c r="AR234" s="727"/>
      <c r="AS234" s="727"/>
      <c r="AT234" s="727"/>
      <c r="AU234" s="727"/>
      <c r="AV234" s="727"/>
      <c r="AW234" s="727"/>
      <c r="AX234" s="727"/>
      <c r="AY234" s="727"/>
      <c r="AZ234" s="727"/>
      <c r="BA234" s="727"/>
      <c r="BB234" s="727"/>
      <c r="BC234" s="821"/>
      <c r="BD234" s="727"/>
      <c r="BE234" s="727"/>
      <c r="BF234" s="727"/>
      <c r="BG234" s="727"/>
      <c r="BH234" s="727"/>
      <c r="BI234" s="727"/>
      <c r="BJ234" s="727"/>
      <c r="BK234" s="727"/>
      <c r="BL234" s="821"/>
      <c r="BM234" s="727"/>
      <c r="BN234" s="727"/>
      <c r="BO234" s="727"/>
      <c r="BP234" s="727"/>
      <c r="BQ234" s="727"/>
      <c r="BR234" s="821"/>
      <c r="BS234" s="727"/>
      <c r="BT234" s="727"/>
      <c r="BU234" s="727"/>
      <c r="BV234" s="591"/>
      <c r="BW234" s="224" t="str">
        <f t="shared" si="244"/>
        <v xml:space="preserve"> </v>
      </c>
      <c r="BX234" s="471">
        <f t="shared" si="233"/>
        <v>143</v>
      </c>
      <c r="BY234" s="117"/>
      <c r="BZ234" s="117"/>
      <c r="CA234" s="117"/>
      <c r="CB234" s="117"/>
      <c r="CC234" s="117"/>
      <c r="CD234" s="461"/>
      <c r="CE234" s="236"/>
      <c r="CF234" s="224" t="str">
        <f t="shared" si="234"/>
        <v xml:space="preserve"> </v>
      </c>
      <c r="CG234" s="116"/>
      <c r="CH234" s="117"/>
      <c r="CI234" s="117"/>
      <c r="CJ234" s="117"/>
      <c r="CK234" s="472"/>
      <c r="CL234" s="472"/>
      <c r="CM234" s="472"/>
      <c r="CN234" s="472"/>
      <c r="CO234" s="117"/>
      <c r="CP234" s="253"/>
      <c r="CQ234" s="120"/>
      <c r="CR234" s="224" t="str" cm="1">
        <f t="array" ref="CR234">IF(AND(SUM(COUNTIF(CG234:CM234,{"*不明*","*その他*"})+COUNTIF(CO234:CP234,{"*不明*","*その他*"}))&gt;0,CQ234=""),"その他・不明の場合,10)具体的内容、理由を記入",IF(OR(AND(CI234=CI$65,COUNTA(CJ234:CM234)&lt;4),AND(OR(CI234=CI$63,CI234=CI$64,CI234=CI$66,CI234=CI$67,CI234=CI$68,CI234=""),COUNTA(CJ234:CM234)&gt;0)),"3)介護保険認定済→要介護度、認知症自立度、寝たきり度、介護保険サービス記入",IF(OR(AND(OR(CM234=CM$63,CM234=CM$64),CN234=""),AND(OR(CM234=CM$65,CM234=CM$66),CN234&lt;&gt;"")),"7)介護保険サービス受けている/過去受けていた→具体的内容記入"," ")))</f>
        <v xml:space="preserve"> </v>
      </c>
      <c r="CS234" s="224" t="str">
        <f t="shared" si="235"/>
        <v xml:space="preserve"> </v>
      </c>
      <c r="CT234" s="116"/>
      <c r="CU234" s="253"/>
      <c r="CV234" s="117"/>
      <c r="CW234" s="117"/>
      <c r="CX234" s="253"/>
      <c r="CY234" s="117"/>
      <c r="CZ234" s="117"/>
      <c r="DA234" s="253"/>
      <c r="DB234" s="117"/>
      <c r="DC234" s="224" t="str">
        <f t="shared" si="236"/>
        <v xml:space="preserve"> </v>
      </c>
      <c r="DD234" s="224" t="str">
        <f t="shared" si="237"/>
        <v xml:space="preserve"> </v>
      </c>
      <c r="DE234" s="224" t="str">
        <f t="shared" si="247"/>
        <v xml:space="preserve"> </v>
      </c>
      <c r="DF234" s="121"/>
      <c r="DG234" s="114"/>
      <c r="DH234" s="704"/>
      <c r="DI234" s="119"/>
      <c r="DJ234" s="187"/>
      <c r="DK234" s="254"/>
      <c r="DL234" s="224" t="str">
        <f t="shared" si="248"/>
        <v xml:space="preserve"> </v>
      </c>
      <c r="DM234" s="224" t="str">
        <f t="shared" si="238"/>
        <v xml:space="preserve"> </v>
      </c>
      <c r="DN234" s="474"/>
      <c r="DO234" s="117"/>
      <c r="DP234" s="117"/>
      <c r="DQ234" s="117"/>
      <c r="DR234" s="117"/>
      <c r="DS234" s="117"/>
      <c r="DT234" s="254"/>
      <c r="DU234" s="476"/>
      <c r="DV234" s="224" t="str">
        <f t="shared" si="249"/>
        <v xml:space="preserve"> </v>
      </c>
      <c r="DW234" s="115"/>
      <c r="DX234" s="470"/>
      <c r="DY234" s="117"/>
      <c r="DZ234" s="704"/>
      <c r="EA234" s="224" t="str">
        <f t="shared" si="250"/>
        <v xml:space="preserve"> </v>
      </c>
      <c r="EB234" s="906"/>
      <c r="EC234" s="904"/>
      <c r="ED234" s="904"/>
      <c r="EE234" s="904"/>
      <c r="EF234" s="904"/>
      <c r="EG234" s="904"/>
      <c r="EH234" s="904"/>
      <c r="EI234" s="904"/>
      <c r="EJ234" s="904"/>
      <c r="EK234" s="905"/>
      <c r="EL234" s="80"/>
      <c r="EM234" s="224" t="str">
        <f t="shared" si="239"/>
        <v xml:space="preserve"> </v>
      </c>
      <c r="EN234" s="224" t="str">
        <f t="shared" si="240"/>
        <v xml:space="preserve"> </v>
      </c>
      <c r="EO234" s="115"/>
      <c r="EP234" s="1050"/>
      <c r="EQ234" s="253"/>
      <c r="ER234" s="117"/>
      <c r="ES234" s="1258">
        <f t="shared" si="241"/>
        <v>143</v>
      </c>
      <c r="ET234" s="224" t="str">
        <f t="shared" si="242"/>
        <v xml:space="preserve"> </v>
      </c>
      <c r="EU234" s="477" t="str">
        <f t="shared" si="243"/>
        <v/>
      </c>
      <c r="EV234" s="1334" t="str">
        <f t="shared" si="245"/>
        <v xml:space="preserve"> </v>
      </c>
      <c r="EW234" s="1332" t="str">
        <f t="shared" si="289"/>
        <v/>
      </c>
      <c r="EX234" s="1275" t="str">
        <f t="shared" si="271"/>
        <v/>
      </c>
      <c r="EY234" s="1275" t="str">
        <f t="shared" si="272"/>
        <v/>
      </c>
      <c r="EZ234" s="1275" t="str">
        <f t="shared" si="273"/>
        <v/>
      </c>
      <c r="FA234" s="1275" t="str">
        <f t="shared" si="274"/>
        <v/>
      </c>
      <c r="FB234" s="1275" t="str">
        <f t="shared" si="275"/>
        <v/>
      </c>
      <c r="FC234" s="1333" t="str">
        <f t="shared" si="276"/>
        <v/>
      </c>
      <c r="FE234" s="1234" t="str">
        <f t="shared" si="277"/>
        <v xml:space="preserve"> </v>
      </c>
      <c r="FF234" s="1234" t="str">
        <f t="shared" si="278"/>
        <v xml:space="preserve"> </v>
      </c>
      <c r="FG234" s="1234" t="str">
        <f t="shared" si="279"/>
        <v xml:space="preserve"> </v>
      </c>
      <c r="FH234" s="1234" t="str">
        <f t="shared" si="280"/>
        <v xml:space="preserve"> </v>
      </c>
      <c r="FI234" s="1234" t="str">
        <f t="shared" si="251"/>
        <v xml:space="preserve"> </v>
      </c>
      <c r="FJ234" s="1234" t="str">
        <f t="shared" si="281"/>
        <v xml:space="preserve"> </v>
      </c>
      <c r="FK234" s="1234">
        <f t="shared" si="252"/>
        <v>0</v>
      </c>
      <c r="FL234" s="1227"/>
      <c r="FM234" s="1234" t="str">
        <f t="shared" si="253"/>
        <v xml:space="preserve"> </v>
      </c>
      <c r="FN234" s="1234" t="str">
        <f t="shared" si="254"/>
        <v xml:space="preserve"> </v>
      </c>
      <c r="FO234" s="1234" t="str">
        <f t="shared" si="282"/>
        <v xml:space="preserve"> </v>
      </c>
      <c r="FP234" s="1234" t="str">
        <f t="shared" si="283"/>
        <v xml:space="preserve"> </v>
      </c>
      <c r="FQ234" s="1234" t="str">
        <f t="shared" si="255"/>
        <v xml:space="preserve"> </v>
      </c>
      <c r="FR234" s="1234" t="str">
        <f t="shared" si="284"/>
        <v xml:space="preserve"> </v>
      </c>
      <c r="FS234" s="1234">
        <f t="shared" si="290"/>
        <v>0</v>
      </c>
      <c r="FT234" s="1227"/>
      <c r="FU234" s="1234" t="str">
        <f t="shared" si="285"/>
        <v xml:space="preserve"> </v>
      </c>
      <c r="FV234" s="1234" t="str">
        <f t="shared" si="286"/>
        <v xml:space="preserve"> </v>
      </c>
      <c r="FW234" s="1234" t="str">
        <f t="shared" si="287"/>
        <v xml:space="preserve"> </v>
      </c>
      <c r="FX234" s="1234" t="str">
        <f t="shared" si="256"/>
        <v xml:space="preserve"> </v>
      </c>
      <c r="FY234" s="1234" t="str">
        <f t="shared" si="257"/>
        <v xml:space="preserve"> </v>
      </c>
      <c r="FZ234" s="1234" t="str">
        <f t="shared" si="288"/>
        <v xml:space="preserve"> </v>
      </c>
      <c r="GA234" s="1234">
        <f t="shared" si="258"/>
        <v>0</v>
      </c>
      <c r="GB234" s="1227"/>
      <c r="GC234" s="1234" t="str">
        <f t="shared" si="259"/>
        <v xml:space="preserve"> </v>
      </c>
      <c r="GD234" s="1234" t="str">
        <f t="shared" si="260"/>
        <v xml:space="preserve"> </v>
      </c>
      <c r="GE234" s="1234" t="str">
        <f t="shared" si="261"/>
        <v xml:space="preserve"> </v>
      </c>
      <c r="GF234" s="1234" t="str">
        <f t="shared" si="262"/>
        <v xml:space="preserve"> </v>
      </c>
      <c r="GG234" s="1234" t="str">
        <f t="shared" si="263"/>
        <v xml:space="preserve"> </v>
      </c>
      <c r="GH234" s="1234" t="str">
        <f t="shared" si="264"/>
        <v xml:space="preserve"> </v>
      </c>
      <c r="GI234" s="1234" t="str">
        <f t="shared" si="265"/>
        <v xml:space="preserve"> </v>
      </c>
      <c r="GJ234" s="1234" t="str">
        <f t="shared" si="266"/>
        <v xml:space="preserve"> </v>
      </c>
      <c r="GK234" s="1234" t="str">
        <f t="shared" si="267"/>
        <v xml:space="preserve"> </v>
      </c>
      <c r="GL234" s="1234" t="str">
        <f t="shared" si="268"/>
        <v xml:space="preserve"> </v>
      </c>
      <c r="GM234" s="1234" t="str">
        <f t="shared" si="269"/>
        <v xml:space="preserve"> </v>
      </c>
      <c r="GN234" s="1234">
        <f t="shared" si="270"/>
        <v>0</v>
      </c>
    </row>
    <row r="235" spans="1:196" s="100" customFormat="1" ht="27" customHeight="1" thickTop="1" thickBot="1">
      <c r="A235" s="1208">
        <f>【A票】【D票】!$D$10</f>
        <v>0</v>
      </c>
      <c r="B235" s="1212">
        <f>【A票】【D票】!$H$10</f>
        <v>0</v>
      </c>
      <c r="C235" s="1213" t="str">
        <f>【A票】【D票】!$K$10</f>
        <v xml:space="preserve"> </v>
      </c>
      <c r="D235" s="1214">
        <f t="shared" si="173"/>
        <v>144</v>
      </c>
      <c r="E235" s="914"/>
      <c r="F235" s="467"/>
      <c r="G235" s="469"/>
      <c r="H235" s="224" t="str">
        <f t="shared" si="231"/>
        <v xml:space="preserve"> </v>
      </c>
      <c r="I235" s="704"/>
      <c r="J235" s="117"/>
      <c r="K235" s="117"/>
      <c r="L235" s="117"/>
      <c r="M235" s="117"/>
      <c r="N235" s="117"/>
      <c r="O235" s="117"/>
      <c r="P235" s="117"/>
      <c r="Q235" s="117"/>
      <c r="R235" s="117"/>
      <c r="S235" s="117"/>
      <c r="T235" s="254"/>
      <c r="U235" s="646"/>
      <c r="V235" s="646"/>
      <c r="W235" s="114"/>
      <c r="X235" s="254"/>
      <c r="Y235" s="224" t="str">
        <f t="shared" si="232"/>
        <v xml:space="preserve"> </v>
      </c>
      <c r="Z235" s="579"/>
      <c r="AA235" s="704"/>
      <c r="AB235" s="119"/>
      <c r="AC235" s="224" t="str">
        <f t="shared" si="246"/>
        <v xml:space="preserve"> </v>
      </c>
      <c r="AD235" s="115"/>
      <c r="AE235" s="253"/>
      <c r="AF235" s="704"/>
      <c r="AG235" s="727"/>
      <c r="AH235" s="727"/>
      <c r="AI235" s="727"/>
      <c r="AJ235" s="727"/>
      <c r="AK235" s="591"/>
      <c r="AL235" s="727"/>
      <c r="AM235" s="727"/>
      <c r="AN235" s="727"/>
      <c r="AO235" s="727"/>
      <c r="AP235" s="727"/>
      <c r="AQ235" s="727"/>
      <c r="AR235" s="727"/>
      <c r="AS235" s="727"/>
      <c r="AT235" s="727"/>
      <c r="AU235" s="727"/>
      <c r="AV235" s="727"/>
      <c r="AW235" s="727"/>
      <c r="AX235" s="727"/>
      <c r="AY235" s="727"/>
      <c r="AZ235" s="727"/>
      <c r="BA235" s="727"/>
      <c r="BB235" s="727"/>
      <c r="BC235" s="821"/>
      <c r="BD235" s="727"/>
      <c r="BE235" s="727"/>
      <c r="BF235" s="727"/>
      <c r="BG235" s="727"/>
      <c r="BH235" s="727"/>
      <c r="BI235" s="727"/>
      <c r="BJ235" s="727"/>
      <c r="BK235" s="727"/>
      <c r="BL235" s="821"/>
      <c r="BM235" s="727"/>
      <c r="BN235" s="727"/>
      <c r="BO235" s="727"/>
      <c r="BP235" s="727"/>
      <c r="BQ235" s="727"/>
      <c r="BR235" s="821"/>
      <c r="BS235" s="727"/>
      <c r="BT235" s="727"/>
      <c r="BU235" s="727"/>
      <c r="BV235" s="591"/>
      <c r="BW235" s="224" t="str">
        <f t="shared" si="244"/>
        <v xml:space="preserve"> </v>
      </c>
      <c r="BX235" s="471">
        <f t="shared" si="233"/>
        <v>144</v>
      </c>
      <c r="BY235" s="117"/>
      <c r="BZ235" s="117"/>
      <c r="CA235" s="117"/>
      <c r="CB235" s="117"/>
      <c r="CC235" s="117"/>
      <c r="CD235" s="461"/>
      <c r="CE235" s="236"/>
      <c r="CF235" s="224" t="str">
        <f t="shared" si="234"/>
        <v xml:space="preserve"> </v>
      </c>
      <c r="CG235" s="116"/>
      <c r="CH235" s="117"/>
      <c r="CI235" s="117"/>
      <c r="CJ235" s="117"/>
      <c r="CK235" s="472"/>
      <c r="CL235" s="472"/>
      <c r="CM235" s="472"/>
      <c r="CN235" s="472"/>
      <c r="CO235" s="117"/>
      <c r="CP235" s="253"/>
      <c r="CQ235" s="120"/>
      <c r="CR235" s="224" t="str" cm="1">
        <f t="array" ref="CR235">IF(AND(SUM(COUNTIF(CG235:CM235,{"*不明*","*その他*"})+COUNTIF(CO235:CP235,{"*不明*","*その他*"}))&gt;0,CQ235=""),"その他・不明の場合,10)具体的内容、理由を記入",IF(OR(AND(CI235=CI$65,COUNTA(CJ235:CM235)&lt;4),AND(OR(CI235=CI$63,CI235=CI$64,CI235=CI$66,CI235=CI$67,CI235=CI$68,CI235=""),COUNTA(CJ235:CM235)&gt;0)),"3)介護保険認定済→要介護度、認知症自立度、寝たきり度、介護保険サービス記入",IF(OR(AND(OR(CM235=CM$63,CM235=CM$64),CN235=""),AND(OR(CM235=CM$65,CM235=CM$66),CN235&lt;&gt;"")),"7)介護保険サービス受けている/過去受けていた→具体的内容記入"," ")))</f>
        <v xml:space="preserve"> </v>
      </c>
      <c r="CS235" s="224" t="str">
        <f t="shared" si="235"/>
        <v xml:space="preserve"> </v>
      </c>
      <c r="CT235" s="116"/>
      <c r="CU235" s="253"/>
      <c r="CV235" s="117"/>
      <c r="CW235" s="117"/>
      <c r="CX235" s="253"/>
      <c r="CY235" s="117"/>
      <c r="CZ235" s="117"/>
      <c r="DA235" s="253"/>
      <c r="DB235" s="117"/>
      <c r="DC235" s="224" t="str">
        <f t="shared" si="236"/>
        <v xml:space="preserve"> </v>
      </c>
      <c r="DD235" s="224" t="str">
        <f t="shared" si="237"/>
        <v xml:space="preserve"> </v>
      </c>
      <c r="DE235" s="224" t="str">
        <f t="shared" si="247"/>
        <v xml:space="preserve"> </v>
      </c>
      <c r="DF235" s="121"/>
      <c r="DG235" s="114"/>
      <c r="DH235" s="704"/>
      <c r="DI235" s="119"/>
      <c r="DJ235" s="187"/>
      <c r="DK235" s="254"/>
      <c r="DL235" s="224" t="str">
        <f t="shared" si="248"/>
        <v xml:space="preserve"> </v>
      </c>
      <c r="DM235" s="224" t="str">
        <f t="shared" si="238"/>
        <v xml:space="preserve"> </v>
      </c>
      <c r="DN235" s="474"/>
      <c r="DO235" s="117"/>
      <c r="DP235" s="117"/>
      <c r="DQ235" s="117"/>
      <c r="DR235" s="117"/>
      <c r="DS235" s="117"/>
      <c r="DT235" s="254"/>
      <c r="DU235" s="476"/>
      <c r="DV235" s="224" t="str">
        <f t="shared" si="249"/>
        <v xml:space="preserve"> </v>
      </c>
      <c r="DW235" s="115"/>
      <c r="DX235" s="470"/>
      <c r="DY235" s="117"/>
      <c r="DZ235" s="704"/>
      <c r="EA235" s="224" t="str">
        <f t="shared" si="250"/>
        <v xml:space="preserve"> </v>
      </c>
      <c r="EB235" s="906"/>
      <c r="EC235" s="904"/>
      <c r="ED235" s="904"/>
      <c r="EE235" s="904"/>
      <c r="EF235" s="904"/>
      <c r="EG235" s="904"/>
      <c r="EH235" s="904"/>
      <c r="EI235" s="904"/>
      <c r="EJ235" s="904"/>
      <c r="EK235" s="905"/>
      <c r="EL235" s="80"/>
      <c r="EM235" s="224" t="str">
        <f t="shared" si="239"/>
        <v xml:space="preserve"> </v>
      </c>
      <c r="EN235" s="224" t="str">
        <f t="shared" si="240"/>
        <v xml:space="preserve"> </v>
      </c>
      <c r="EO235" s="115"/>
      <c r="EP235" s="1050"/>
      <c r="EQ235" s="253"/>
      <c r="ER235" s="117"/>
      <c r="ES235" s="1258">
        <f t="shared" si="241"/>
        <v>144</v>
      </c>
      <c r="ET235" s="224" t="str">
        <f t="shared" si="242"/>
        <v xml:space="preserve"> </v>
      </c>
      <c r="EU235" s="477" t="str">
        <f t="shared" si="243"/>
        <v/>
      </c>
      <c r="EV235" s="1334" t="str">
        <f t="shared" si="245"/>
        <v xml:space="preserve"> </v>
      </c>
      <c r="EW235" s="1332" t="str">
        <f t="shared" si="289"/>
        <v/>
      </c>
      <c r="EX235" s="1275" t="str">
        <f t="shared" si="271"/>
        <v/>
      </c>
      <c r="EY235" s="1275" t="str">
        <f t="shared" si="272"/>
        <v/>
      </c>
      <c r="EZ235" s="1275" t="str">
        <f t="shared" si="273"/>
        <v/>
      </c>
      <c r="FA235" s="1275" t="str">
        <f t="shared" si="274"/>
        <v/>
      </c>
      <c r="FB235" s="1275" t="str">
        <f t="shared" si="275"/>
        <v/>
      </c>
      <c r="FC235" s="1333" t="str">
        <f t="shared" si="276"/>
        <v/>
      </c>
      <c r="FE235" s="1234" t="str">
        <f t="shared" si="277"/>
        <v xml:space="preserve"> </v>
      </c>
      <c r="FF235" s="1234" t="str">
        <f t="shared" si="278"/>
        <v xml:space="preserve"> </v>
      </c>
      <c r="FG235" s="1234" t="str">
        <f t="shared" si="279"/>
        <v xml:space="preserve"> </v>
      </c>
      <c r="FH235" s="1234" t="str">
        <f t="shared" si="280"/>
        <v xml:space="preserve"> </v>
      </c>
      <c r="FI235" s="1234" t="str">
        <f t="shared" si="251"/>
        <v xml:space="preserve"> </v>
      </c>
      <c r="FJ235" s="1234" t="str">
        <f t="shared" si="281"/>
        <v xml:space="preserve"> </v>
      </c>
      <c r="FK235" s="1234">
        <f t="shared" si="252"/>
        <v>0</v>
      </c>
      <c r="FL235" s="1227"/>
      <c r="FM235" s="1234" t="str">
        <f t="shared" si="253"/>
        <v xml:space="preserve"> </v>
      </c>
      <c r="FN235" s="1234" t="str">
        <f t="shared" si="254"/>
        <v xml:space="preserve"> </v>
      </c>
      <c r="FO235" s="1234" t="str">
        <f t="shared" si="282"/>
        <v xml:space="preserve"> </v>
      </c>
      <c r="FP235" s="1234" t="str">
        <f t="shared" si="283"/>
        <v xml:space="preserve"> </v>
      </c>
      <c r="FQ235" s="1234" t="str">
        <f t="shared" si="255"/>
        <v xml:space="preserve"> </v>
      </c>
      <c r="FR235" s="1234" t="str">
        <f t="shared" si="284"/>
        <v xml:space="preserve"> </v>
      </c>
      <c r="FS235" s="1234">
        <f t="shared" si="290"/>
        <v>0</v>
      </c>
      <c r="FT235" s="1227"/>
      <c r="FU235" s="1234" t="str">
        <f t="shared" si="285"/>
        <v xml:space="preserve"> </v>
      </c>
      <c r="FV235" s="1234" t="str">
        <f t="shared" si="286"/>
        <v xml:space="preserve"> </v>
      </c>
      <c r="FW235" s="1234" t="str">
        <f t="shared" si="287"/>
        <v xml:space="preserve"> </v>
      </c>
      <c r="FX235" s="1234" t="str">
        <f t="shared" si="256"/>
        <v xml:space="preserve"> </v>
      </c>
      <c r="FY235" s="1234" t="str">
        <f t="shared" si="257"/>
        <v xml:space="preserve"> </v>
      </c>
      <c r="FZ235" s="1234" t="str">
        <f t="shared" si="288"/>
        <v xml:space="preserve"> </v>
      </c>
      <c r="GA235" s="1234">
        <f t="shared" si="258"/>
        <v>0</v>
      </c>
      <c r="GB235" s="1227"/>
      <c r="GC235" s="1234" t="str">
        <f t="shared" si="259"/>
        <v xml:space="preserve"> </v>
      </c>
      <c r="GD235" s="1234" t="str">
        <f t="shared" si="260"/>
        <v xml:space="preserve"> </v>
      </c>
      <c r="GE235" s="1234" t="str">
        <f t="shared" si="261"/>
        <v xml:space="preserve"> </v>
      </c>
      <c r="GF235" s="1234" t="str">
        <f t="shared" si="262"/>
        <v xml:space="preserve"> </v>
      </c>
      <c r="GG235" s="1234" t="str">
        <f t="shared" si="263"/>
        <v xml:space="preserve"> </v>
      </c>
      <c r="GH235" s="1234" t="str">
        <f t="shared" si="264"/>
        <v xml:space="preserve"> </v>
      </c>
      <c r="GI235" s="1234" t="str">
        <f t="shared" si="265"/>
        <v xml:space="preserve"> </v>
      </c>
      <c r="GJ235" s="1234" t="str">
        <f t="shared" si="266"/>
        <v xml:space="preserve"> </v>
      </c>
      <c r="GK235" s="1234" t="str">
        <f t="shared" si="267"/>
        <v xml:space="preserve"> </v>
      </c>
      <c r="GL235" s="1234" t="str">
        <f t="shared" si="268"/>
        <v xml:space="preserve"> </v>
      </c>
      <c r="GM235" s="1234" t="str">
        <f t="shared" si="269"/>
        <v xml:space="preserve"> </v>
      </c>
      <c r="GN235" s="1234">
        <f t="shared" si="270"/>
        <v>0</v>
      </c>
    </row>
    <row r="236" spans="1:196" s="100" customFormat="1" ht="27" customHeight="1" thickTop="1" thickBot="1">
      <c r="A236" s="1208">
        <f>【A票】【D票】!$D$10</f>
        <v>0</v>
      </c>
      <c r="B236" s="1212">
        <f>【A票】【D票】!$H$10</f>
        <v>0</v>
      </c>
      <c r="C236" s="1213" t="str">
        <f>【A票】【D票】!$K$10</f>
        <v xml:space="preserve"> </v>
      </c>
      <c r="D236" s="1214">
        <f t="shared" si="173"/>
        <v>145</v>
      </c>
      <c r="E236" s="914"/>
      <c r="F236" s="467"/>
      <c r="G236" s="469"/>
      <c r="H236" s="224" t="str">
        <f t="shared" si="231"/>
        <v xml:space="preserve"> </v>
      </c>
      <c r="I236" s="704"/>
      <c r="J236" s="117"/>
      <c r="K236" s="117"/>
      <c r="L236" s="117"/>
      <c r="M236" s="117"/>
      <c r="N236" s="117"/>
      <c r="O236" s="117"/>
      <c r="P236" s="117"/>
      <c r="Q236" s="117"/>
      <c r="R236" s="117"/>
      <c r="S236" s="117"/>
      <c r="T236" s="254"/>
      <c r="U236" s="646"/>
      <c r="V236" s="646"/>
      <c r="W236" s="114"/>
      <c r="X236" s="254"/>
      <c r="Y236" s="224" t="str">
        <f t="shared" si="232"/>
        <v xml:space="preserve"> </v>
      </c>
      <c r="Z236" s="579"/>
      <c r="AA236" s="704"/>
      <c r="AB236" s="119"/>
      <c r="AC236" s="224" t="str">
        <f t="shared" si="246"/>
        <v xml:space="preserve"> </v>
      </c>
      <c r="AD236" s="115"/>
      <c r="AE236" s="253"/>
      <c r="AF236" s="704"/>
      <c r="AG236" s="727"/>
      <c r="AH236" s="727"/>
      <c r="AI236" s="727"/>
      <c r="AJ236" s="727"/>
      <c r="AK236" s="591"/>
      <c r="AL236" s="727"/>
      <c r="AM236" s="727"/>
      <c r="AN236" s="727"/>
      <c r="AO236" s="727"/>
      <c r="AP236" s="727"/>
      <c r="AQ236" s="727"/>
      <c r="AR236" s="727"/>
      <c r="AS236" s="727"/>
      <c r="AT236" s="727"/>
      <c r="AU236" s="727"/>
      <c r="AV236" s="727"/>
      <c r="AW236" s="727"/>
      <c r="AX236" s="727"/>
      <c r="AY236" s="727"/>
      <c r="AZ236" s="727"/>
      <c r="BA236" s="727"/>
      <c r="BB236" s="727"/>
      <c r="BC236" s="821"/>
      <c r="BD236" s="727"/>
      <c r="BE236" s="727"/>
      <c r="BF236" s="727"/>
      <c r="BG236" s="727"/>
      <c r="BH236" s="727"/>
      <c r="BI236" s="727"/>
      <c r="BJ236" s="727"/>
      <c r="BK236" s="727"/>
      <c r="BL236" s="821"/>
      <c r="BM236" s="727"/>
      <c r="BN236" s="727"/>
      <c r="BO236" s="727"/>
      <c r="BP236" s="727"/>
      <c r="BQ236" s="727"/>
      <c r="BR236" s="821"/>
      <c r="BS236" s="727"/>
      <c r="BT236" s="727"/>
      <c r="BU236" s="727"/>
      <c r="BV236" s="591"/>
      <c r="BW236" s="224" t="str">
        <f t="shared" si="244"/>
        <v xml:space="preserve"> </v>
      </c>
      <c r="BX236" s="471">
        <f t="shared" si="233"/>
        <v>145</v>
      </c>
      <c r="BY236" s="117"/>
      <c r="BZ236" s="117"/>
      <c r="CA236" s="117"/>
      <c r="CB236" s="117"/>
      <c r="CC236" s="117"/>
      <c r="CD236" s="461"/>
      <c r="CE236" s="236"/>
      <c r="CF236" s="224" t="str">
        <f t="shared" si="234"/>
        <v xml:space="preserve"> </v>
      </c>
      <c r="CG236" s="116"/>
      <c r="CH236" s="117"/>
      <c r="CI236" s="117"/>
      <c r="CJ236" s="117"/>
      <c r="CK236" s="472"/>
      <c r="CL236" s="472"/>
      <c r="CM236" s="472"/>
      <c r="CN236" s="472"/>
      <c r="CO236" s="117"/>
      <c r="CP236" s="253"/>
      <c r="CQ236" s="120"/>
      <c r="CR236" s="224" t="str" cm="1">
        <f t="array" ref="CR236">IF(AND(SUM(COUNTIF(CG236:CM236,{"*不明*","*その他*"})+COUNTIF(CO236:CP236,{"*不明*","*その他*"}))&gt;0,CQ236=""),"その他・不明の場合,10)具体的内容、理由を記入",IF(OR(AND(CI236=CI$65,COUNTA(CJ236:CM236)&lt;4),AND(OR(CI236=CI$63,CI236=CI$64,CI236=CI$66,CI236=CI$67,CI236=CI$68,CI236=""),COUNTA(CJ236:CM236)&gt;0)),"3)介護保険認定済→要介護度、認知症自立度、寝たきり度、介護保険サービス記入",IF(OR(AND(OR(CM236=CM$63,CM236=CM$64),CN236=""),AND(OR(CM236=CM$65,CM236=CM$66),CN236&lt;&gt;"")),"7)介護保険サービス受けている/過去受けていた→具体的内容記入"," ")))</f>
        <v xml:space="preserve"> </v>
      </c>
      <c r="CS236" s="224" t="str">
        <f t="shared" si="235"/>
        <v xml:space="preserve"> </v>
      </c>
      <c r="CT236" s="116"/>
      <c r="CU236" s="253"/>
      <c r="CV236" s="117"/>
      <c r="CW236" s="117"/>
      <c r="CX236" s="253"/>
      <c r="CY236" s="117"/>
      <c r="CZ236" s="117"/>
      <c r="DA236" s="253"/>
      <c r="DB236" s="117"/>
      <c r="DC236" s="224" t="str">
        <f t="shared" si="236"/>
        <v xml:space="preserve"> </v>
      </c>
      <c r="DD236" s="224" t="str">
        <f t="shared" si="237"/>
        <v xml:space="preserve"> </v>
      </c>
      <c r="DE236" s="224" t="str">
        <f t="shared" si="247"/>
        <v xml:space="preserve"> </v>
      </c>
      <c r="DF236" s="121"/>
      <c r="DG236" s="114"/>
      <c r="DH236" s="704"/>
      <c r="DI236" s="119"/>
      <c r="DJ236" s="187"/>
      <c r="DK236" s="254"/>
      <c r="DL236" s="224" t="str">
        <f t="shared" si="248"/>
        <v xml:space="preserve"> </v>
      </c>
      <c r="DM236" s="224" t="str">
        <f t="shared" si="238"/>
        <v xml:space="preserve"> </v>
      </c>
      <c r="DN236" s="474"/>
      <c r="DO236" s="117"/>
      <c r="DP236" s="117"/>
      <c r="DQ236" s="117"/>
      <c r="DR236" s="117"/>
      <c r="DS236" s="117"/>
      <c r="DT236" s="254"/>
      <c r="DU236" s="476"/>
      <c r="DV236" s="224" t="str">
        <f t="shared" si="249"/>
        <v xml:space="preserve"> </v>
      </c>
      <c r="DW236" s="115"/>
      <c r="DX236" s="470"/>
      <c r="DY236" s="117"/>
      <c r="DZ236" s="704"/>
      <c r="EA236" s="224" t="str">
        <f t="shared" si="250"/>
        <v xml:space="preserve"> </v>
      </c>
      <c r="EB236" s="906"/>
      <c r="EC236" s="904"/>
      <c r="ED236" s="904"/>
      <c r="EE236" s="904"/>
      <c r="EF236" s="904"/>
      <c r="EG236" s="904"/>
      <c r="EH236" s="904"/>
      <c r="EI236" s="904"/>
      <c r="EJ236" s="904"/>
      <c r="EK236" s="905"/>
      <c r="EL236" s="80"/>
      <c r="EM236" s="224" t="str">
        <f t="shared" si="239"/>
        <v xml:space="preserve"> </v>
      </c>
      <c r="EN236" s="224" t="str">
        <f t="shared" si="240"/>
        <v xml:space="preserve"> </v>
      </c>
      <c r="EO236" s="115"/>
      <c r="EP236" s="1050"/>
      <c r="EQ236" s="253"/>
      <c r="ER236" s="117"/>
      <c r="ES236" s="1258">
        <f t="shared" si="241"/>
        <v>145</v>
      </c>
      <c r="ET236" s="224" t="str">
        <f t="shared" si="242"/>
        <v xml:space="preserve"> </v>
      </c>
      <c r="EU236" s="477" t="str">
        <f t="shared" si="243"/>
        <v/>
      </c>
      <c r="EV236" s="1334" t="str">
        <f t="shared" si="245"/>
        <v xml:space="preserve"> </v>
      </c>
      <c r="EW236" s="1332" t="str">
        <f t="shared" si="289"/>
        <v/>
      </c>
      <c r="EX236" s="1275" t="str">
        <f t="shared" si="271"/>
        <v/>
      </c>
      <c r="EY236" s="1275" t="str">
        <f t="shared" si="272"/>
        <v/>
      </c>
      <c r="EZ236" s="1275" t="str">
        <f t="shared" si="273"/>
        <v/>
      </c>
      <c r="FA236" s="1275" t="str">
        <f t="shared" si="274"/>
        <v/>
      </c>
      <c r="FB236" s="1275" t="str">
        <f t="shared" si="275"/>
        <v/>
      </c>
      <c r="FC236" s="1333" t="str">
        <f t="shared" si="276"/>
        <v/>
      </c>
      <c r="FE236" s="1234" t="str">
        <f t="shared" si="277"/>
        <v xml:space="preserve"> </v>
      </c>
      <c r="FF236" s="1234" t="str">
        <f t="shared" si="278"/>
        <v xml:space="preserve"> </v>
      </c>
      <c r="FG236" s="1234" t="str">
        <f t="shared" si="279"/>
        <v xml:space="preserve"> </v>
      </c>
      <c r="FH236" s="1234" t="str">
        <f t="shared" si="280"/>
        <v xml:space="preserve"> </v>
      </c>
      <c r="FI236" s="1234" t="str">
        <f t="shared" si="251"/>
        <v xml:space="preserve"> </v>
      </c>
      <c r="FJ236" s="1234" t="str">
        <f t="shared" si="281"/>
        <v xml:space="preserve"> </v>
      </c>
      <c r="FK236" s="1234">
        <f t="shared" si="252"/>
        <v>0</v>
      </c>
      <c r="FL236" s="1227"/>
      <c r="FM236" s="1234" t="str">
        <f t="shared" si="253"/>
        <v xml:space="preserve"> </v>
      </c>
      <c r="FN236" s="1234" t="str">
        <f t="shared" si="254"/>
        <v xml:space="preserve"> </v>
      </c>
      <c r="FO236" s="1234" t="str">
        <f t="shared" si="282"/>
        <v xml:space="preserve"> </v>
      </c>
      <c r="FP236" s="1234" t="str">
        <f t="shared" si="283"/>
        <v xml:space="preserve"> </v>
      </c>
      <c r="FQ236" s="1234" t="str">
        <f t="shared" si="255"/>
        <v xml:space="preserve"> </v>
      </c>
      <c r="FR236" s="1234" t="str">
        <f t="shared" si="284"/>
        <v xml:space="preserve"> </v>
      </c>
      <c r="FS236" s="1234">
        <f t="shared" si="290"/>
        <v>0</v>
      </c>
      <c r="FT236" s="1227"/>
      <c r="FU236" s="1234" t="str">
        <f t="shared" si="285"/>
        <v xml:space="preserve"> </v>
      </c>
      <c r="FV236" s="1234" t="str">
        <f t="shared" si="286"/>
        <v xml:space="preserve"> </v>
      </c>
      <c r="FW236" s="1234" t="str">
        <f t="shared" si="287"/>
        <v xml:space="preserve"> </v>
      </c>
      <c r="FX236" s="1234" t="str">
        <f t="shared" si="256"/>
        <v xml:space="preserve"> </v>
      </c>
      <c r="FY236" s="1234" t="str">
        <f t="shared" si="257"/>
        <v xml:space="preserve"> </v>
      </c>
      <c r="FZ236" s="1234" t="str">
        <f t="shared" si="288"/>
        <v xml:space="preserve"> </v>
      </c>
      <c r="GA236" s="1234">
        <f t="shared" si="258"/>
        <v>0</v>
      </c>
      <c r="GB236" s="1227"/>
      <c r="GC236" s="1234" t="str">
        <f t="shared" si="259"/>
        <v xml:space="preserve"> </v>
      </c>
      <c r="GD236" s="1234" t="str">
        <f t="shared" si="260"/>
        <v xml:space="preserve"> </v>
      </c>
      <c r="GE236" s="1234" t="str">
        <f t="shared" si="261"/>
        <v xml:space="preserve"> </v>
      </c>
      <c r="GF236" s="1234" t="str">
        <f t="shared" si="262"/>
        <v xml:space="preserve"> </v>
      </c>
      <c r="GG236" s="1234" t="str">
        <f t="shared" si="263"/>
        <v xml:space="preserve"> </v>
      </c>
      <c r="GH236" s="1234" t="str">
        <f t="shared" si="264"/>
        <v xml:space="preserve"> </v>
      </c>
      <c r="GI236" s="1234" t="str">
        <f t="shared" si="265"/>
        <v xml:space="preserve"> </v>
      </c>
      <c r="GJ236" s="1234" t="str">
        <f t="shared" si="266"/>
        <v xml:space="preserve"> </v>
      </c>
      <c r="GK236" s="1234" t="str">
        <f t="shared" si="267"/>
        <v xml:space="preserve"> </v>
      </c>
      <c r="GL236" s="1234" t="str">
        <f t="shared" si="268"/>
        <v xml:space="preserve"> </v>
      </c>
      <c r="GM236" s="1234" t="str">
        <f t="shared" si="269"/>
        <v xml:space="preserve"> </v>
      </c>
      <c r="GN236" s="1234">
        <f t="shared" si="270"/>
        <v>0</v>
      </c>
    </row>
    <row r="237" spans="1:196" s="100" customFormat="1" ht="27" customHeight="1" thickTop="1" thickBot="1">
      <c r="A237" s="1208">
        <f>【A票】【D票】!$D$10</f>
        <v>0</v>
      </c>
      <c r="B237" s="1212">
        <f>【A票】【D票】!$H$10</f>
        <v>0</v>
      </c>
      <c r="C237" s="1213" t="str">
        <f>【A票】【D票】!$K$10</f>
        <v xml:space="preserve"> </v>
      </c>
      <c r="D237" s="1214">
        <f t="shared" si="173"/>
        <v>146</v>
      </c>
      <c r="E237" s="914"/>
      <c r="F237" s="467"/>
      <c r="G237" s="469"/>
      <c r="H237" s="224" t="str">
        <f t="shared" si="231"/>
        <v xml:space="preserve"> </v>
      </c>
      <c r="I237" s="704"/>
      <c r="J237" s="117"/>
      <c r="K237" s="117"/>
      <c r="L237" s="117"/>
      <c r="M237" s="117"/>
      <c r="N237" s="117"/>
      <c r="O237" s="117"/>
      <c r="P237" s="117"/>
      <c r="Q237" s="117"/>
      <c r="R237" s="117"/>
      <c r="S237" s="117"/>
      <c r="T237" s="254"/>
      <c r="U237" s="646"/>
      <c r="V237" s="646"/>
      <c r="W237" s="114"/>
      <c r="X237" s="254"/>
      <c r="Y237" s="224" t="str">
        <f t="shared" si="232"/>
        <v xml:space="preserve"> </v>
      </c>
      <c r="Z237" s="579"/>
      <c r="AA237" s="704"/>
      <c r="AB237" s="119"/>
      <c r="AC237" s="224" t="str">
        <f t="shared" si="246"/>
        <v xml:space="preserve"> </v>
      </c>
      <c r="AD237" s="115"/>
      <c r="AE237" s="253"/>
      <c r="AF237" s="704"/>
      <c r="AG237" s="727"/>
      <c r="AH237" s="727"/>
      <c r="AI237" s="727"/>
      <c r="AJ237" s="727"/>
      <c r="AK237" s="591"/>
      <c r="AL237" s="727"/>
      <c r="AM237" s="727"/>
      <c r="AN237" s="727"/>
      <c r="AO237" s="727"/>
      <c r="AP237" s="727"/>
      <c r="AQ237" s="727"/>
      <c r="AR237" s="727"/>
      <c r="AS237" s="727"/>
      <c r="AT237" s="727"/>
      <c r="AU237" s="727"/>
      <c r="AV237" s="727"/>
      <c r="AW237" s="727"/>
      <c r="AX237" s="727"/>
      <c r="AY237" s="727"/>
      <c r="AZ237" s="727"/>
      <c r="BA237" s="727"/>
      <c r="BB237" s="727"/>
      <c r="BC237" s="821"/>
      <c r="BD237" s="727"/>
      <c r="BE237" s="727"/>
      <c r="BF237" s="727"/>
      <c r="BG237" s="727"/>
      <c r="BH237" s="727"/>
      <c r="BI237" s="727"/>
      <c r="BJ237" s="727"/>
      <c r="BK237" s="727"/>
      <c r="BL237" s="821"/>
      <c r="BM237" s="727"/>
      <c r="BN237" s="727"/>
      <c r="BO237" s="727"/>
      <c r="BP237" s="727"/>
      <c r="BQ237" s="727"/>
      <c r="BR237" s="821"/>
      <c r="BS237" s="727"/>
      <c r="BT237" s="727"/>
      <c r="BU237" s="727"/>
      <c r="BV237" s="591"/>
      <c r="BW237" s="224" t="str">
        <f t="shared" si="244"/>
        <v xml:space="preserve"> </v>
      </c>
      <c r="BX237" s="471">
        <f t="shared" si="233"/>
        <v>146</v>
      </c>
      <c r="BY237" s="117"/>
      <c r="BZ237" s="117"/>
      <c r="CA237" s="117"/>
      <c r="CB237" s="117"/>
      <c r="CC237" s="117"/>
      <c r="CD237" s="461"/>
      <c r="CE237" s="236"/>
      <c r="CF237" s="224" t="str">
        <f t="shared" si="234"/>
        <v xml:space="preserve"> </v>
      </c>
      <c r="CG237" s="116"/>
      <c r="CH237" s="117"/>
      <c r="CI237" s="117"/>
      <c r="CJ237" s="117"/>
      <c r="CK237" s="472"/>
      <c r="CL237" s="472"/>
      <c r="CM237" s="472"/>
      <c r="CN237" s="472"/>
      <c r="CO237" s="117"/>
      <c r="CP237" s="253"/>
      <c r="CQ237" s="120"/>
      <c r="CR237" s="224" t="str" cm="1">
        <f t="array" ref="CR237">IF(AND(SUM(COUNTIF(CG237:CM237,{"*不明*","*その他*"})+COUNTIF(CO237:CP237,{"*不明*","*その他*"}))&gt;0,CQ237=""),"その他・不明の場合,10)具体的内容、理由を記入",IF(OR(AND(CI237=CI$65,COUNTA(CJ237:CM237)&lt;4),AND(OR(CI237=CI$63,CI237=CI$64,CI237=CI$66,CI237=CI$67,CI237=CI$68,CI237=""),COUNTA(CJ237:CM237)&gt;0)),"3)介護保険認定済→要介護度、認知症自立度、寝たきり度、介護保険サービス記入",IF(OR(AND(OR(CM237=CM$63,CM237=CM$64),CN237=""),AND(OR(CM237=CM$65,CM237=CM$66),CN237&lt;&gt;"")),"7)介護保険サービス受けている/過去受けていた→具体的内容記入"," ")))</f>
        <v xml:space="preserve"> </v>
      </c>
      <c r="CS237" s="224" t="str">
        <f t="shared" si="235"/>
        <v xml:space="preserve"> </v>
      </c>
      <c r="CT237" s="116"/>
      <c r="CU237" s="253"/>
      <c r="CV237" s="117"/>
      <c r="CW237" s="117"/>
      <c r="CX237" s="253"/>
      <c r="CY237" s="117"/>
      <c r="CZ237" s="117"/>
      <c r="DA237" s="253"/>
      <c r="DB237" s="117"/>
      <c r="DC237" s="224" t="str">
        <f t="shared" si="236"/>
        <v xml:space="preserve"> </v>
      </c>
      <c r="DD237" s="224" t="str">
        <f t="shared" si="237"/>
        <v xml:space="preserve"> </v>
      </c>
      <c r="DE237" s="224" t="str">
        <f t="shared" si="247"/>
        <v xml:space="preserve"> </v>
      </c>
      <c r="DF237" s="121"/>
      <c r="DG237" s="114"/>
      <c r="DH237" s="704"/>
      <c r="DI237" s="119"/>
      <c r="DJ237" s="187"/>
      <c r="DK237" s="254"/>
      <c r="DL237" s="224" t="str">
        <f t="shared" si="248"/>
        <v xml:space="preserve"> </v>
      </c>
      <c r="DM237" s="224" t="str">
        <f t="shared" si="238"/>
        <v xml:space="preserve"> </v>
      </c>
      <c r="DN237" s="474"/>
      <c r="DO237" s="117"/>
      <c r="DP237" s="117"/>
      <c r="DQ237" s="117"/>
      <c r="DR237" s="117"/>
      <c r="DS237" s="117"/>
      <c r="DT237" s="254"/>
      <c r="DU237" s="476"/>
      <c r="DV237" s="224" t="str">
        <f t="shared" si="249"/>
        <v xml:space="preserve"> </v>
      </c>
      <c r="DW237" s="115"/>
      <c r="DX237" s="470"/>
      <c r="DY237" s="117"/>
      <c r="DZ237" s="704"/>
      <c r="EA237" s="224" t="str">
        <f t="shared" si="250"/>
        <v xml:space="preserve"> </v>
      </c>
      <c r="EB237" s="906"/>
      <c r="EC237" s="904"/>
      <c r="ED237" s="904"/>
      <c r="EE237" s="904"/>
      <c r="EF237" s="904"/>
      <c r="EG237" s="904"/>
      <c r="EH237" s="904"/>
      <c r="EI237" s="904"/>
      <c r="EJ237" s="904"/>
      <c r="EK237" s="905"/>
      <c r="EL237" s="80"/>
      <c r="EM237" s="224" t="str">
        <f t="shared" si="239"/>
        <v xml:space="preserve"> </v>
      </c>
      <c r="EN237" s="224" t="str">
        <f t="shared" si="240"/>
        <v xml:space="preserve"> </v>
      </c>
      <c r="EO237" s="115"/>
      <c r="EP237" s="1050"/>
      <c r="EQ237" s="253"/>
      <c r="ER237" s="117"/>
      <c r="ES237" s="1258">
        <f t="shared" si="241"/>
        <v>146</v>
      </c>
      <c r="ET237" s="224" t="str">
        <f t="shared" si="242"/>
        <v xml:space="preserve"> </v>
      </c>
      <c r="EU237" s="477" t="str">
        <f t="shared" si="243"/>
        <v/>
      </c>
      <c r="EV237" s="1334" t="str">
        <f t="shared" si="245"/>
        <v xml:space="preserve"> </v>
      </c>
      <c r="EW237" s="1332" t="str">
        <f t="shared" si="289"/>
        <v/>
      </c>
      <c r="EX237" s="1275" t="str">
        <f t="shared" si="271"/>
        <v/>
      </c>
      <c r="EY237" s="1275" t="str">
        <f t="shared" si="272"/>
        <v/>
      </c>
      <c r="EZ237" s="1275" t="str">
        <f t="shared" si="273"/>
        <v/>
      </c>
      <c r="FA237" s="1275" t="str">
        <f t="shared" si="274"/>
        <v/>
      </c>
      <c r="FB237" s="1275" t="str">
        <f t="shared" si="275"/>
        <v/>
      </c>
      <c r="FC237" s="1333" t="str">
        <f t="shared" si="276"/>
        <v/>
      </c>
      <c r="FE237" s="1234" t="str">
        <f t="shared" si="277"/>
        <v xml:space="preserve"> </v>
      </c>
      <c r="FF237" s="1234" t="str">
        <f t="shared" si="278"/>
        <v xml:space="preserve"> </v>
      </c>
      <c r="FG237" s="1234" t="str">
        <f t="shared" si="279"/>
        <v xml:space="preserve"> </v>
      </c>
      <c r="FH237" s="1234" t="str">
        <f t="shared" si="280"/>
        <v xml:space="preserve"> </v>
      </c>
      <c r="FI237" s="1234" t="str">
        <f t="shared" si="251"/>
        <v xml:space="preserve"> </v>
      </c>
      <c r="FJ237" s="1234" t="str">
        <f t="shared" si="281"/>
        <v xml:space="preserve"> </v>
      </c>
      <c r="FK237" s="1234">
        <f t="shared" si="252"/>
        <v>0</v>
      </c>
      <c r="FL237" s="1227"/>
      <c r="FM237" s="1234" t="str">
        <f t="shared" si="253"/>
        <v xml:space="preserve"> </v>
      </c>
      <c r="FN237" s="1234" t="str">
        <f t="shared" si="254"/>
        <v xml:space="preserve"> </v>
      </c>
      <c r="FO237" s="1234" t="str">
        <f t="shared" si="282"/>
        <v xml:space="preserve"> </v>
      </c>
      <c r="FP237" s="1234" t="str">
        <f t="shared" si="283"/>
        <v xml:space="preserve"> </v>
      </c>
      <c r="FQ237" s="1234" t="str">
        <f t="shared" si="255"/>
        <v xml:space="preserve"> </v>
      </c>
      <c r="FR237" s="1234" t="str">
        <f t="shared" si="284"/>
        <v xml:space="preserve"> </v>
      </c>
      <c r="FS237" s="1234">
        <f t="shared" si="290"/>
        <v>0</v>
      </c>
      <c r="FT237" s="1227"/>
      <c r="FU237" s="1234" t="str">
        <f t="shared" si="285"/>
        <v xml:space="preserve"> </v>
      </c>
      <c r="FV237" s="1234" t="str">
        <f t="shared" si="286"/>
        <v xml:space="preserve"> </v>
      </c>
      <c r="FW237" s="1234" t="str">
        <f t="shared" si="287"/>
        <v xml:space="preserve"> </v>
      </c>
      <c r="FX237" s="1234" t="str">
        <f t="shared" si="256"/>
        <v xml:space="preserve"> </v>
      </c>
      <c r="FY237" s="1234" t="str">
        <f t="shared" si="257"/>
        <v xml:space="preserve"> </v>
      </c>
      <c r="FZ237" s="1234" t="str">
        <f t="shared" si="288"/>
        <v xml:space="preserve"> </v>
      </c>
      <c r="GA237" s="1234">
        <f t="shared" si="258"/>
        <v>0</v>
      </c>
      <c r="GB237" s="1227"/>
      <c r="GC237" s="1234" t="str">
        <f t="shared" si="259"/>
        <v xml:space="preserve"> </v>
      </c>
      <c r="GD237" s="1234" t="str">
        <f t="shared" si="260"/>
        <v xml:space="preserve"> </v>
      </c>
      <c r="GE237" s="1234" t="str">
        <f t="shared" si="261"/>
        <v xml:space="preserve"> </v>
      </c>
      <c r="GF237" s="1234" t="str">
        <f t="shared" si="262"/>
        <v xml:space="preserve"> </v>
      </c>
      <c r="GG237" s="1234" t="str">
        <f t="shared" si="263"/>
        <v xml:space="preserve"> </v>
      </c>
      <c r="GH237" s="1234" t="str">
        <f t="shared" si="264"/>
        <v xml:space="preserve"> </v>
      </c>
      <c r="GI237" s="1234" t="str">
        <f t="shared" si="265"/>
        <v xml:space="preserve"> </v>
      </c>
      <c r="GJ237" s="1234" t="str">
        <f t="shared" si="266"/>
        <v xml:space="preserve"> </v>
      </c>
      <c r="GK237" s="1234" t="str">
        <f t="shared" si="267"/>
        <v xml:space="preserve"> </v>
      </c>
      <c r="GL237" s="1234" t="str">
        <f t="shared" si="268"/>
        <v xml:space="preserve"> </v>
      </c>
      <c r="GM237" s="1234" t="str">
        <f t="shared" si="269"/>
        <v xml:space="preserve"> </v>
      </c>
      <c r="GN237" s="1234">
        <f t="shared" si="270"/>
        <v>0</v>
      </c>
    </row>
    <row r="238" spans="1:196" s="100" customFormat="1" ht="27" customHeight="1" thickTop="1" thickBot="1">
      <c r="A238" s="1208">
        <f>【A票】【D票】!$D$10</f>
        <v>0</v>
      </c>
      <c r="B238" s="1212">
        <f>【A票】【D票】!$H$10</f>
        <v>0</v>
      </c>
      <c r="C238" s="1213" t="str">
        <f>【A票】【D票】!$K$10</f>
        <v xml:space="preserve"> </v>
      </c>
      <c r="D238" s="1214">
        <f t="shared" si="173"/>
        <v>147</v>
      </c>
      <c r="E238" s="914"/>
      <c r="F238" s="467"/>
      <c r="G238" s="469"/>
      <c r="H238" s="224" t="str">
        <f t="shared" si="231"/>
        <v xml:space="preserve"> </v>
      </c>
      <c r="I238" s="704"/>
      <c r="J238" s="117"/>
      <c r="K238" s="117"/>
      <c r="L238" s="117"/>
      <c r="M238" s="117"/>
      <c r="N238" s="117"/>
      <c r="O238" s="117"/>
      <c r="P238" s="117"/>
      <c r="Q238" s="117"/>
      <c r="R238" s="117"/>
      <c r="S238" s="117"/>
      <c r="T238" s="254"/>
      <c r="U238" s="646"/>
      <c r="V238" s="646"/>
      <c r="W238" s="114"/>
      <c r="X238" s="254"/>
      <c r="Y238" s="224" t="str">
        <f t="shared" si="232"/>
        <v xml:space="preserve"> </v>
      </c>
      <c r="Z238" s="579"/>
      <c r="AA238" s="704"/>
      <c r="AB238" s="119"/>
      <c r="AC238" s="224" t="str">
        <f t="shared" si="246"/>
        <v xml:space="preserve"> </v>
      </c>
      <c r="AD238" s="115"/>
      <c r="AE238" s="253"/>
      <c r="AF238" s="704"/>
      <c r="AG238" s="727"/>
      <c r="AH238" s="727"/>
      <c r="AI238" s="727"/>
      <c r="AJ238" s="727"/>
      <c r="AK238" s="591"/>
      <c r="AL238" s="727"/>
      <c r="AM238" s="727"/>
      <c r="AN238" s="727"/>
      <c r="AO238" s="727"/>
      <c r="AP238" s="727"/>
      <c r="AQ238" s="727"/>
      <c r="AR238" s="727"/>
      <c r="AS238" s="727"/>
      <c r="AT238" s="727"/>
      <c r="AU238" s="727"/>
      <c r="AV238" s="727"/>
      <c r="AW238" s="727"/>
      <c r="AX238" s="727"/>
      <c r="AY238" s="727"/>
      <c r="AZ238" s="727"/>
      <c r="BA238" s="727"/>
      <c r="BB238" s="727"/>
      <c r="BC238" s="821"/>
      <c r="BD238" s="727"/>
      <c r="BE238" s="727"/>
      <c r="BF238" s="727"/>
      <c r="BG238" s="727"/>
      <c r="BH238" s="727"/>
      <c r="BI238" s="727"/>
      <c r="BJ238" s="727"/>
      <c r="BK238" s="727"/>
      <c r="BL238" s="821"/>
      <c r="BM238" s="727"/>
      <c r="BN238" s="727"/>
      <c r="BO238" s="727"/>
      <c r="BP238" s="727"/>
      <c r="BQ238" s="727"/>
      <c r="BR238" s="821"/>
      <c r="BS238" s="727"/>
      <c r="BT238" s="727"/>
      <c r="BU238" s="727"/>
      <c r="BV238" s="591"/>
      <c r="BW238" s="224" t="str">
        <f t="shared" si="244"/>
        <v xml:space="preserve"> </v>
      </c>
      <c r="BX238" s="471">
        <f t="shared" si="233"/>
        <v>147</v>
      </c>
      <c r="BY238" s="117"/>
      <c r="BZ238" s="117"/>
      <c r="CA238" s="117"/>
      <c r="CB238" s="117"/>
      <c r="CC238" s="117"/>
      <c r="CD238" s="461"/>
      <c r="CE238" s="236"/>
      <c r="CF238" s="224" t="str">
        <f t="shared" si="234"/>
        <v xml:space="preserve"> </v>
      </c>
      <c r="CG238" s="116"/>
      <c r="CH238" s="117"/>
      <c r="CI238" s="117"/>
      <c r="CJ238" s="117"/>
      <c r="CK238" s="472"/>
      <c r="CL238" s="472"/>
      <c r="CM238" s="472"/>
      <c r="CN238" s="472"/>
      <c r="CO238" s="117"/>
      <c r="CP238" s="253"/>
      <c r="CQ238" s="120"/>
      <c r="CR238" s="224" t="str" cm="1">
        <f t="array" ref="CR238">IF(AND(SUM(COUNTIF(CG238:CM238,{"*不明*","*その他*"})+COUNTIF(CO238:CP238,{"*不明*","*その他*"}))&gt;0,CQ238=""),"その他・不明の場合,10)具体的内容、理由を記入",IF(OR(AND(CI238=CI$65,COUNTA(CJ238:CM238)&lt;4),AND(OR(CI238=CI$63,CI238=CI$64,CI238=CI$66,CI238=CI$67,CI238=CI$68,CI238=""),COUNTA(CJ238:CM238)&gt;0)),"3)介護保険認定済→要介護度、認知症自立度、寝たきり度、介護保険サービス記入",IF(OR(AND(OR(CM238=CM$63,CM238=CM$64),CN238=""),AND(OR(CM238=CM$65,CM238=CM$66),CN238&lt;&gt;"")),"7)介護保険サービス受けている/過去受けていた→具体的内容記入"," ")))</f>
        <v xml:space="preserve"> </v>
      </c>
      <c r="CS238" s="224" t="str">
        <f t="shared" si="235"/>
        <v xml:space="preserve"> </v>
      </c>
      <c r="CT238" s="116"/>
      <c r="CU238" s="253"/>
      <c r="CV238" s="117"/>
      <c r="CW238" s="117"/>
      <c r="CX238" s="253"/>
      <c r="CY238" s="117"/>
      <c r="CZ238" s="117"/>
      <c r="DA238" s="253"/>
      <c r="DB238" s="117"/>
      <c r="DC238" s="224" t="str">
        <f t="shared" si="236"/>
        <v xml:space="preserve"> </v>
      </c>
      <c r="DD238" s="224" t="str">
        <f t="shared" si="237"/>
        <v xml:space="preserve"> </v>
      </c>
      <c r="DE238" s="224" t="str">
        <f t="shared" si="247"/>
        <v xml:space="preserve"> </v>
      </c>
      <c r="DF238" s="121"/>
      <c r="DG238" s="114"/>
      <c r="DH238" s="704"/>
      <c r="DI238" s="119"/>
      <c r="DJ238" s="187"/>
      <c r="DK238" s="254"/>
      <c r="DL238" s="224" t="str">
        <f t="shared" si="248"/>
        <v xml:space="preserve"> </v>
      </c>
      <c r="DM238" s="224" t="str">
        <f t="shared" si="238"/>
        <v xml:space="preserve"> </v>
      </c>
      <c r="DN238" s="474"/>
      <c r="DO238" s="117"/>
      <c r="DP238" s="117"/>
      <c r="DQ238" s="117"/>
      <c r="DR238" s="117"/>
      <c r="DS238" s="117"/>
      <c r="DT238" s="254"/>
      <c r="DU238" s="476"/>
      <c r="DV238" s="224" t="str">
        <f t="shared" si="249"/>
        <v xml:space="preserve"> </v>
      </c>
      <c r="DW238" s="115"/>
      <c r="DX238" s="470"/>
      <c r="DY238" s="117"/>
      <c r="DZ238" s="704"/>
      <c r="EA238" s="224" t="str">
        <f t="shared" si="250"/>
        <v xml:space="preserve"> </v>
      </c>
      <c r="EB238" s="906"/>
      <c r="EC238" s="904"/>
      <c r="ED238" s="904"/>
      <c r="EE238" s="904"/>
      <c r="EF238" s="904"/>
      <c r="EG238" s="904"/>
      <c r="EH238" s="904"/>
      <c r="EI238" s="904"/>
      <c r="EJ238" s="904"/>
      <c r="EK238" s="905"/>
      <c r="EL238" s="80"/>
      <c r="EM238" s="224" t="str">
        <f t="shared" si="239"/>
        <v xml:space="preserve"> </v>
      </c>
      <c r="EN238" s="224" t="str">
        <f t="shared" si="240"/>
        <v xml:space="preserve"> </v>
      </c>
      <c r="EO238" s="115"/>
      <c r="EP238" s="1050"/>
      <c r="EQ238" s="253"/>
      <c r="ER238" s="117"/>
      <c r="ES238" s="1258">
        <f t="shared" si="241"/>
        <v>147</v>
      </c>
      <c r="ET238" s="224" t="str">
        <f t="shared" si="242"/>
        <v xml:space="preserve"> </v>
      </c>
      <c r="EU238" s="477" t="str">
        <f t="shared" si="243"/>
        <v/>
      </c>
      <c r="EV238" s="1334" t="str">
        <f t="shared" si="245"/>
        <v xml:space="preserve"> </v>
      </c>
      <c r="EW238" s="1332" t="str">
        <f t="shared" si="289"/>
        <v/>
      </c>
      <c r="EX238" s="1275" t="str">
        <f t="shared" si="271"/>
        <v/>
      </c>
      <c r="EY238" s="1275" t="str">
        <f t="shared" si="272"/>
        <v/>
      </c>
      <c r="EZ238" s="1275" t="str">
        <f t="shared" si="273"/>
        <v/>
      </c>
      <c r="FA238" s="1275" t="str">
        <f t="shared" si="274"/>
        <v/>
      </c>
      <c r="FB238" s="1275" t="str">
        <f t="shared" si="275"/>
        <v/>
      </c>
      <c r="FC238" s="1333" t="str">
        <f t="shared" si="276"/>
        <v/>
      </c>
      <c r="FE238" s="1234" t="str">
        <f t="shared" si="277"/>
        <v xml:space="preserve"> </v>
      </c>
      <c r="FF238" s="1234" t="str">
        <f t="shared" si="278"/>
        <v xml:space="preserve"> </v>
      </c>
      <c r="FG238" s="1234" t="str">
        <f t="shared" si="279"/>
        <v xml:space="preserve"> </v>
      </c>
      <c r="FH238" s="1234" t="str">
        <f t="shared" si="280"/>
        <v xml:space="preserve"> </v>
      </c>
      <c r="FI238" s="1234" t="str">
        <f t="shared" si="251"/>
        <v xml:space="preserve"> </v>
      </c>
      <c r="FJ238" s="1234" t="str">
        <f t="shared" si="281"/>
        <v xml:space="preserve"> </v>
      </c>
      <c r="FK238" s="1234">
        <f t="shared" si="252"/>
        <v>0</v>
      </c>
      <c r="FL238" s="1227"/>
      <c r="FM238" s="1234" t="str">
        <f t="shared" si="253"/>
        <v xml:space="preserve"> </v>
      </c>
      <c r="FN238" s="1234" t="str">
        <f t="shared" si="254"/>
        <v xml:space="preserve"> </v>
      </c>
      <c r="FO238" s="1234" t="str">
        <f t="shared" si="282"/>
        <v xml:space="preserve"> </v>
      </c>
      <c r="FP238" s="1234" t="str">
        <f t="shared" si="283"/>
        <v xml:space="preserve"> </v>
      </c>
      <c r="FQ238" s="1234" t="str">
        <f t="shared" si="255"/>
        <v xml:space="preserve"> </v>
      </c>
      <c r="FR238" s="1234" t="str">
        <f t="shared" si="284"/>
        <v xml:space="preserve"> </v>
      </c>
      <c r="FS238" s="1234">
        <f t="shared" si="290"/>
        <v>0</v>
      </c>
      <c r="FT238" s="1227"/>
      <c r="FU238" s="1234" t="str">
        <f t="shared" si="285"/>
        <v xml:space="preserve"> </v>
      </c>
      <c r="FV238" s="1234" t="str">
        <f t="shared" si="286"/>
        <v xml:space="preserve"> </v>
      </c>
      <c r="FW238" s="1234" t="str">
        <f t="shared" si="287"/>
        <v xml:space="preserve"> </v>
      </c>
      <c r="FX238" s="1234" t="str">
        <f t="shared" si="256"/>
        <v xml:space="preserve"> </v>
      </c>
      <c r="FY238" s="1234" t="str">
        <f t="shared" si="257"/>
        <v xml:space="preserve"> </v>
      </c>
      <c r="FZ238" s="1234" t="str">
        <f t="shared" si="288"/>
        <v xml:space="preserve"> </v>
      </c>
      <c r="GA238" s="1234">
        <f t="shared" si="258"/>
        <v>0</v>
      </c>
      <c r="GB238" s="1227"/>
      <c r="GC238" s="1234" t="str">
        <f t="shared" si="259"/>
        <v xml:space="preserve"> </v>
      </c>
      <c r="GD238" s="1234" t="str">
        <f t="shared" si="260"/>
        <v xml:space="preserve"> </v>
      </c>
      <c r="GE238" s="1234" t="str">
        <f t="shared" si="261"/>
        <v xml:space="preserve"> </v>
      </c>
      <c r="GF238" s="1234" t="str">
        <f t="shared" si="262"/>
        <v xml:space="preserve"> </v>
      </c>
      <c r="GG238" s="1234" t="str">
        <f t="shared" si="263"/>
        <v xml:space="preserve"> </v>
      </c>
      <c r="GH238" s="1234" t="str">
        <f t="shared" si="264"/>
        <v xml:space="preserve"> </v>
      </c>
      <c r="GI238" s="1234" t="str">
        <f t="shared" si="265"/>
        <v xml:space="preserve"> </v>
      </c>
      <c r="GJ238" s="1234" t="str">
        <f t="shared" si="266"/>
        <v xml:space="preserve"> </v>
      </c>
      <c r="GK238" s="1234" t="str">
        <f t="shared" si="267"/>
        <v xml:space="preserve"> </v>
      </c>
      <c r="GL238" s="1234" t="str">
        <f t="shared" si="268"/>
        <v xml:space="preserve"> </v>
      </c>
      <c r="GM238" s="1234" t="str">
        <f t="shared" si="269"/>
        <v xml:space="preserve"> </v>
      </c>
      <c r="GN238" s="1234">
        <f t="shared" si="270"/>
        <v>0</v>
      </c>
    </row>
    <row r="239" spans="1:196" s="100" customFormat="1" ht="27" customHeight="1" thickTop="1" thickBot="1">
      <c r="A239" s="1208">
        <f>【A票】【D票】!$D$10</f>
        <v>0</v>
      </c>
      <c r="B239" s="1212">
        <f>【A票】【D票】!$H$10</f>
        <v>0</v>
      </c>
      <c r="C239" s="1213" t="str">
        <f>【A票】【D票】!$K$10</f>
        <v xml:space="preserve"> </v>
      </c>
      <c r="D239" s="1214">
        <f t="shared" si="173"/>
        <v>148</v>
      </c>
      <c r="E239" s="914"/>
      <c r="F239" s="467"/>
      <c r="G239" s="469"/>
      <c r="H239" s="224" t="str">
        <f t="shared" si="231"/>
        <v xml:space="preserve"> </v>
      </c>
      <c r="I239" s="704"/>
      <c r="J239" s="117"/>
      <c r="K239" s="117"/>
      <c r="L239" s="117"/>
      <c r="M239" s="117"/>
      <c r="N239" s="117"/>
      <c r="O239" s="117"/>
      <c r="P239" s="117"/>
      <c r="Q239" s="117"/>
      <c r="R239" s="117"/>
      <c r="S239" s="117"/>
      <c r="T239" s="254"/>
      <c r="U239" s="646"/>
      <c r="V239" s="646"/>
      <c r="W239" s="114"/>
      <c r="X239" s="254"/>
      <c r="Y239" s="224" t="str">
        <f t="shared" si="232"/>
        <v xml:space="preserve"> </v>
      </c>
      <c r="Z239" s="579"/>
      <c r="AA239" s="704"/>
      <c r="AB239" s="119"/>
      <c r="AC239" s="224" t="str">
        <f t="shared" si="246"/>
        <v xml:space="preserve"> </v>
      </c>
      <c r="AD239" s="115"/>
      <c r="AE239" s="253"/>
      <c r="AF239" s="704"/>
      <c r="AG239" s="727"/>
      <c r="AH239" s="727"/>
      <c r="AI239" s="727"/>
      <c r="AJ239" s="727"/>
      <c r="AK239" s="591"/>
      <c r="AL239" s="727"/>
      <c r="AM239" s="727"/>
      <c r="AN239" s="727"/>
      <c r="AO239" s="727"/>
      <c r="AP239" s="727"/>
      <c r="AQ239" s="727"/>
      <c r="AR239" s="727"/>
      <c r="AS239" s="727"/>
      <c r="AT239" s="727"/>
      <c r="AU239" s="727"/>
      <c r="AV239" s="727"/>
      <c r="AW239" s="727"/>
      <c r="AX239" s="727"/>
      <c r="AY239" s="727"/>
      <c r="AZ239" s="727"/>
      <c r="BA239" s="727"/>
      <c r="BB239" s="727"/>
      <c r="BC239" s="821"/>
      <c r="BD239" s="727"/>
      <c r="BE239" s="727"/>
      <c r="BF239" s="727"/>
      <c r="BG239" s="727"/>
      <c r="BH239" s="727"/>
      <c r="BI239" s="727"/>
      <c r="BJ239" s="727"/>
      <c r="BK239" s="727"/>
      <c r="BL239" s="821"/>
      <c r="BM239" s="727"/>
      <c r="BN239" s="727"/>
      <c r="BO239" s="727"/>
      <c r="BP239" s="727"/>
      <c r="BQ239" s="727"/>
      <c r="BR239" s="821"/>
      <c r="BS239" s="727"/>
      <c r="BT239" s="727"/>
      <c r="BU239" s="727"/>
      <c r="BV239" s="591"/>
      <c r="BW239" s="224" t="str">
        <f t="shared" si="244"/>
        <v xml:space="preserve"> </v>
      </c>
      <c r="BX239" s="471">
        <f t="shared" si="233"/>
        <v>148</v>
      </c>
      <c r="BY239" s="117"/>
      <c r="BZ239" s="117"/>
      <c r="CA239" s="117"/>
      <c r="CB239" s="117"/>
      <c r="CC239" s="117"/>
      <c r="CD239" s="461"/>
      <c r="CE239" s="236"/>
      <c r="CF239" s="224" t="str">
        <f t="shared" si="234"/>
        <v xml:space="preserve"> </v>
      </c>
      <c r="CG239" s="116"/>
      <c r="CH239" s="117"/>
      <c r="CI239" s="117"/>
      <c r="CJ239" s="117"/>
      <c r="CK239" s="472"/>
      <c r="CL239" s="472"/>
      <c r="CM239" s="472"/>
      <c r="CN239" s="472"/>
      <c r="CO239" s="117"/>
      <c r="CP239" s="253"/>
      <c r="CQ239" s="120"/>
      <c r="CR239" s="224" t="str" cm="1">
        <f t="array" ref="CR239">IF(AND(SUM(COUNTIF(CG239:CM239,{"*不明*","*その他*"})+COUNTIF(CO239:CP239,{"*不明*","*その他*"}))&gt;0,CQ239=""),"その他・不明の場合,10)具体的内容、理由を記入",IF(OR(AND(CI239=CI$65,COUNTA(CJ239:CM239)&lt;4),AND(OR(CI239=CI$63,CI239=CI$64,CI239=CI$66,CI239=CI$67,CI239=CI$68,CI239=""),COUNTA(CJ239:CM239)&gt;0)),"3)介護保険認定済→要介護度、認知症自立度、寝たきり度、介護保険サービス記入",IF(OR(AND(OR(CM239=CM$63,CM239=CM$64),CN239=""),AND(OR(CM239=CM$65,CM239=CM$66),CN239&lt;&gt;"")),"7)介護保険サービス受けている/過去受けていた→具体的内容記入"," ")))</f>
        <v xml:space="preserve"> </v>
      </c>
      <c r="CS239" s="224" t="str">
        <f t="shared" si="235"/>
        <v xml:space="preserve"> </v>
      </c>
      <c r="CT239" s="116"/>
      <c r="CU239" s="253"/>
      <c r="CV239" s="117"/>
      <c r="CW239" s="117"/>
      <c r="CX239" s="253"/>
      <c r="CY239" s="117"/>
      <c r="CZ239" s="117"/>
      <c r="DA239" s="253"/>
      <c r="DB239" s="117"/>
      <c r="DC239" s="224" t="str">
        <f t="shared" si="236"/>
        <v xml:space="preserve"> </v>
      </c>
      <c r="DD239" s="224" t="str">
        <f t="shared" si="237"/>
        <v xml:space="preserve"> </v>
      </c>
      <c r="DE239" s="224" t="str">
        <f t="shared" si="247"/>
        <v xml:space="preserve"> </v>
      </c>
      <c r="DF239" s="121"/>
      <c r="DG239" s="114"/>
      <c r="DH239" s="704"/>
      <c r="DI239" s="119"/>
      <c r="DJ239" s="187"/>
      <c r="DK239" s="254"/>
      <c r="DL239" s="224" t="str">
        <f t="shared" si="248"/>
        <v xml:space="preserve"> </v>
      </c>
      <c r="DM239" s="224" t="str">
        <f t="shared" si="238"/>
        <v xml:space="preserve"> </v>
      </c>
      <c r="DN239" s="474"/>
      <c r="DO239" s="117"/>
      <c r="DP239" s="117"/>
      <c r="DQ239" s="117"/>
      <c r="DR239" s="117"/>
      <c r="DS239" s="117"/>
      <c r="DT239" s="254"/>
      <c r="DU239" s="476"/>
      <c r="DV239" s="224" t="str">
        <f t="shared" si="249"/>
        <v xml:space="preserve"> </v>
      </c>
      <c r="DW239" s="115"/>
      <c r="DX239" s="470"/>
      <c r="DY239" s="117"/>
      <c r="DZ239" s="704"/>
      <c r="EA239" s="224" t="str">
        <f t="shared" si="250"/>
        <v xml:space="preserve"> </v>
      </c>
      <c r="EB239" s="906"/>
      <c r="EC239" s="904"/>
      <c r="ED239" s="904"/>
      <c r="EE239" s="904"/>
      <c r="EF239" s="904"/>
      <c r="EG239" s="904"/>
      <c r="EH239" s="904"/>
      <c r="EI239" s="904"/>
      <c r="EJ239" s="904"/>
      <c r="EK239" s="905"/>
      <c r="EL239" s="80"/>
      <c r="EM239" s="224" t="str">
        <f t="shared" si="239"/>
        <v xml:space="preserve"> </v>
      </c>
      <c r="EN239" s="224" t="str">
        <f t="shared" si="240"/>
        <v xml:space="preserve"> </v>
      </c>
      <c r="EO239" s="115"/>
      <c r="EP239" s="1050"/>
      <c r="EQ239" s="253"/>
      <c r="ER239" s="117"/>
      <c r="ES239" s="1258">
        <f t="shared" si="241"/>
        <v>148</v>
      </c>
      <c r="ET239" s="224" t="str">
        <f t="shared" si="242"/>
        <v xml:space="preserve"> </v>
      </c>
      <c r="EU239" s="477" t="str">
        <f t="shared" si="243"/>
        <v/>
      </c>
      <c r="EV239" s="1334" t="str">
        <f t="shared" si="245"/>
        <v xml:space="preserve"> </v>
      </c>
      <c r="EW239" s="1332" t="str">
        <f t="shared" si="289"/>
        <v/>
      </c>
      <c r="EX239" s="1275" t="str">
        <f t="shared" si="271"/>
        <v/>
      </c>
      <c r="EY239" s="1275" t="str">
        <f t="shared" si="272"/>
        <v/>
      </c>
      <c r="EZ239" s="1275" t="str">
        <f t="shared" si="273"/>
        <v/>
      </c>
      <c r="FA239" s="1275" t="str">
        <f t="shared" si="274"/>
        <v/>
      </c>
      <c r="FB239" s="1275" t="str">
        <f t="shared" si="275"/>
        <v/>
      </c>
      <c r="FC239" s="1333" t="str">
        <f t="shared" si="276"/>
        <v/>
      </c>
      <c r="FE239" s="1234" t="str">
        <f t="shared" si="277"/>
        <v xml:space="preserve"> </v>
      </c>
      <c r="FF239" s="1234" t="str">
        <f t="shared" si="278"/>
        <v xml:space="preserve"> </v>
      </c>
      <c r="FG239" s="1234" t="str">
        <f t="shared" si="279"/>
        <v xml:space="preserve"> </v>
      </c>
      <c r="FH239" s="1234" t="str">
        <f t="shared" si="280"/>
        <v xml:space="preserve"> </v>
      </c>
      <c r="FI239" s="1234" t="str">
        <f t="shared" si="251"/>
        <v xml:space="preserve"> </v>
      </c>
      <c r="FJ239" s="1234" t="str">
        <f t="shared" si="281"/>
        <v xml:space="preserve"> </v>
      </c>
      <c r="FK239" s="1234">
        <f t="shared" si="252"/>
        <v>0</v>
      </c>
      <c r="FL239" s="1227"/>
      <c r="FM239" s="1234" t="str">
        <f t="shared" si="253"/>
        <v xml:space="preserve"> </v>
      </c>
      <c r="FN239" s="1234" t="str">
        <f t="shared" si="254"/>
        <v xml:space="preserve"> </v>
      </c>
      <c r="FO239" s="1234" t="str">
        <f t="shared" si="282"/>
        <v xml:space="preserve"> </v>
      </c>
      <c r="FP239" s="1234" t="str">
        <f t="shared" si="283"/>
        <v xml:space="preserve"> </v>
      </c>
      <c r="FQ239" s="1234" t="str">
        <f t="shared" si="255"/>
        <v xml:space="preserve"> </v>
      </c>
      <c r="FR239" s="1234" t="str">
        <f t="shared" si="284"/>
        <v xml:space="preserve"> </v>
      </c>
      <c r="FS239" s="1234">
        <f t="shared" si="290"/>
        <v>0</v>
      </c>
      <c r="FT239" s="1227"/>
      <c r="FU239" s="1234" t="str">
        <f t="shared" si="285"/>
        <v xml:space="preserve"> </v>
      </c>
      <c r="FV239" s="1234" t="str">
        <f t="shared" si="286"/>
        <v xml:space="preserve"> </v>
      </c>
      <c r="FW239" s="1234" t="str">
        <f t="shared" si="287"/>
        <v xml:space="preserve"> </v>
      </c>
      <c r="FX239" s="1234" t="str">
        <f t="shared" si="256"/>
        <v xml:space="preserve"> </v>
      </c>
      <c r="FY239" s="1234" t="str">
        <f t="shared" si="257"/>
        <v xml:space="preserve"> </v>
      </c>
      <c r="FZ239" s="1234" t="str">
        <f t="shared" si="288"/>
        <v xml:space="preserve"> </v>
      </c>
      <c r="GA239" s="1234">
        <f t="shared" si="258"/>
        <v>0</v>
      </c>
      <c r="GB239" s="1227"/>
      <c r="GC239" s="1234" t="str">
        <f t="shared" si="259"/>
        <v xml:space="preserve"> </v>
      </c>
      <c r="GD239" s="1234" t="str">
        <f t="shared" si="260"/>
        <v xml:space="preserve"> </v>
      </c>
      <c r="GE239" s="1234" t="str">
        <f t="shared" si="261"/>
        <v xml:space="preserve"> </v>
      </c>
      <c r="GF239" s="1234" t="str">
        <f t="shared" si="262"/>
        <v xml:space="preserve"> </v>
      </c>
      <c r="GG239" s="1234" t="str">
        <f t="shared" si="263"/>
        <v xml:space="preserve"> </v>
      </c>
      <c r="GH239" s="1234" t="str">
        <f t="shared" si="264"/>
        <v xml:space="preserve"> </v>
      </c>
      <c r="GI239" s="1234" t="str">
        <f t="shared" si="265"/>
        <v xml:space="preserve"> </v>
      </c>
      <c r="GJ239" s="1234" t="str">
        <f t="shared" si="266"/>
        <v xml:space="preserve"> </v>
      </c>
      <c r="GK239" s="1234" t="str">
        <f t="shared" si="267"/>
        <v xml:space="preserve"> </v>
      </c>
      <c r="GL239" s="1234" t="str">
        <f t="shared" si="268"/>
        <v xml:space="preserve"> </v>
      </c>
      <c r="GM239" s="1234" t="str">
        <f t="shared" si="269"/>
        <v xml:space="preserve"> </v>
      </c>
      <c r="GN239" s="1234">
        <f t="shared" si="270"/>
        <v>0</v>
      </c>
    </row>
    <row r="240" spans="1:196" s="100" customFormat="1" ht="27" customHeight="1" thickTop="1" thickBot="1">
      <c r="A240" s="1208">
        <f>【A票】【D票】!$D$10</f>
        <v>0</v>
      </c>
      <c r="B240" s="1212">
        <f>【A票】【D票】!$H$10</f>
        <v>0</v>
      </c>
      <c r="C240" s="1213" t="str">
        <f>【A票】【D票】!$K$10</f>
        <v xml:space="preserve"> </v>
      </c>
      <c r="D240" s="1214">
        <f t="shared" si="173"/>
        <v>149</v>
      </c>
      <c r="E240" s="914"/>
      <c r="F240" s="467"/>
      <c r="G240" s="469"/>
      <c r="H240" s="224" t="str">
        <f t="shared" si="231"/>
        <v xml:space="preserve"> </v>
      </c>
      <c r="I240" s="704"/>
      <c r="J240" s="117"/>
      <c r="K240" s="117"/>
      <c r="L240" s="117"/>
      <c r="M240" s="117"/>
      <c r="N240" s="117"/>
      <c r="O240" s="117"/>
      <c r="P240" s="117"/>
      <c r="Q240" s="117"/>
      <c r="R240" s="117"/>
      <c r="S240" s="117"/>
      <c r="T240" s="254"/>
      <c r="U240" s="646"/>
      <c r="V240" s="646"/>
      <c r="W240" s="114"/>
      <c r="X240" s="254"/>
      <c r="Y240" s="224" t="str">
        <f t="shared" si="232"/>
        <v xml:space="preserve"> </v>
      </c>
      <c r="Z240" s="579"/>
      <c r="AA240" s="704"/>
      <c r="AB240" s="119"/>
      <c r="AC240" s="224" t="str">
        <f t="shared" si="246"/>
        <v xml:space="preserve"> </v>
      </c>
      <c r="AD240" s="115"/>
      <c r="AE240" s="253"/>
      <c r="AF240" s="704"/>
      <c r="AG240" s="727"/>
      <c r="AH240" s="727"/>
      <c r="AI240" s="727"/>
      <c r="AJ240" s="727"/>
      <c r="AK240" s="591"/>
      <c r="AL240" s="727"/>
      <c r="AM240" s="727"/>
      <c r="AN240" s="727"/>
      <c r="AO240" s="727"/>
      <c r="AP240" s="727"/>
      <c r="AQ240" s="727"/>
      <c r="AR240" s="727"/>
      <c r="AS240" s="727"/>
      <c r="AT240" s="727"/>
      <c r="AU240" s="727"/>
      <c r="AV240" s="727"/>
      <c r="AW240" s="727"/>
      <c r="AX240" s="727"/>
      <c r="AY240" s="727"/>
      <c r="AZ240" s="727"/>
      <c r="BA240" s="727"/>
      <c r="BB240" s="727"/>
      <c r="BC240" s="821"/>
      <c r="BD240" s="727"/>
      <c r="BE240" s="727"/>
      <c r="BF240" s="727"/>
      <c r="BG240" s="727"/>
      <c r="BH240" s="727"/>
      <c r="BI240" s="727"/>
      <c r="BJ240" s="727"/>
      <c r="BK240" s="727"/>
      <c r="BL240" s="821"/>
      <c r="BM240" s="727"/>
      <c r="BN240" s="727"/>
      <c r="BO240" s="727"/>
      <c r="BP240" s="727"/>
      <c r="BQ240" s="727"/>
      <c r="BR240" s="821"/>
      <c r="BS240" s="727"/>
      <c r="BT240" s="727"/>
      <c r="BU240" s="727"/>
      <c r="BV240" s="591"/>
      <c r="BW240" s="224" t="str">
        <f t="shared" si="244"/>
        <v xml:space="preserve"> </v>
      </c>
      <c r="BX240" s="471">
        <f t="shared" si="233"/>
        <v>149</v>
      </c>
      <c r="BY240" s="117"/>
      <c r="BZ240" s="117"/>
      <c r="CA240" s="117"/>
      <c r="CB240" s="117"/>
      <c r="CC240" s="117"/>
      <c r="CD240" s="461"/>
      <c r="CE240" s="236"/>
      <c r="CF240" s="224" t="str">
        <f t="shared" si="234"/>
        <v xml:space="preserve"> </v>
      </c>
      <c r="CG240" s="116"/>
      <c r="CH240" s="117"/>
      <c r="CI240" s="117"/>
      <c r="CJ240" s="117"/>
      <c r="CK240" s="472"/>
      <c r="CL240" s="472"/>
      <c r="CM240" s="472"/>
      <c r="CN240" s="472"/>
      <c r="CO240" s="117"/>
      <c r="CP240" s="253"/>
      <c r="CQ240" s="120"/>
      <c r="CR240" s="224" t="str" cm="1">
        <f t="array" ref="CR240">IF(AND(SUM(COUNTIF(CG240:CM240,{"*不明*","*その他*"})+COUNTIF(CO240:CP240,{"*不明*","*その他*"}))&gt;0,CQ240=""),"その他・不明の場合,10)具体的内容、理由を記入",IF(OR(AND(CI240=CI$65,COUNTA(CJ240:CM240)&lt;4),AND(OR(CI240=CI$63,CI240=CI$64,CI240=CI$66,CI240=CI$67,CI240=CI$68,CI240=""),COUNTA(CJ240:CM240)&gt;0)),"3)介護保険認定済→要介護度、認知症自立度、寝たきり度、介護保険サービス記入",IF(OR(AND(OR(CM240=CM$63,CM240=CM$64),CN240=""),AND(OR(CM240=CM$65,CM240=CM$66),CN240&lt;&gt;"")),"7)介護保険サービス受けている/過去受けていた→具体的内容記入"," ")))</f>
        <v xml:space="preserve"> </v>
      </c>
      <c r="CS240" s="224" t="str">
        <f t="shared" si="235"/>
        <v xml:space="preserve"> </v>
      </c>
      <c r="CT240" s="116"/>
      <c r="CU240" s="253"/>
      <c r="CV240" s="117"/>
      <c r="CW240" s="117"/>
      <c r="CX240" s="253"/>
      <c r="CY240" s="117"/>
      <c r="CZ240" s="117"/>
      <c r="DA240" s="253"/>
      <c r="DB240" s="117"/>
      <c r="DC240" s="224" t="str">
        <f t="shared" si="236"/>
        <v xml:space="preserve"> </v>
      </c>
      <c r="DD240" s="224" t="str">
        <f t="shared" si="237"/>
        <v xml:space="preserve"> </v>
      </c>
      <c r="DE240" s="224" t="str">
        <f t="shared" si="247"/>
        <v xml:space="preserve"> </v>
      </c>
      <c r="DF240" s="121"/>
      <c r="DG240" s="114"/>
      <c r="DH240" s="704"/>
      <c r="DI240" s="119"/>
      <c r="DJ240" s="187"/>
      <c r="DK240" s="254"/>
      <c r="DL240" s="224" t="str">
        <f t="shared" si="248"/>
        <v xml:space="preserve"> </v>
      </c>
      <c r="DM240" s="224" t="str">
        <f t="shared" si="238"/>
        <v xml:space="preserve"> </v>
      </c>
      <c r="DN240" s="474"/>
      <c r="DO240" s="117"/>
      <c r="DP240" s="117"/>
      <c r="DQ240" s="117"/>
      <c r="DR240" s="117"/>
      <c r="DS240" s="117"/>
      <c r="DT240" s="254"/>
      <c r="DU240" s="476"/>
      <c r="DV240" s="224" t="str">
        <f t="shared" si="249"/>
        <v xml:space="preserve"> </v>
      </c>
      <c r="DW240" s="115"/>
      <c r="DX240" s="470"/>
      <c r="DY240" s="117"/>
      <c r="DZ240" s="704"/>
      <c r="EA240" s="224" t="str">
        <f t="shared" si="250"/>
        <v xml:space="preserve"> </v>
      </c>
      <c r="EB240" s="906"/>
      <c r="EC240" s="904"/>
      <c r="ED240" s="904"/>
      <c r="EE240" s="904"/>
      <c r="EF240" s="904"/>
      <c r="EG240" s="904"/>
      <c r="EH240" s="904"/>
      <c r="EI240" s="904"/>
      <c r="EJ240" s="904"/>
      <c r="EK240" s="905"/>
      <c r="EL240" s="80"/>
      <c r="EM240" s="224" t="str">
        <f t="shared" si="239"/>
        <v xml:space="preserve"> </v>
      </c>
      <c r="EN240" s="224" t="str">
        <f t="shared" si="240"/>
        <v xml:space="preserve"> </v>
      </c>
      <c r="EO240" s="115"/>
      <c r="EP240" s="1050"/>
      <c r="EQ240" s="253"/>
      <c r="ER240" s="117"/>
      <c r="ES240" s="1258">
        <f t="shared" si="241"/>
        <v>149</v>
      </c>
      <c r="ET240" s="224" t="str">
        <f t="shared" si="242"/>
        <v xml:space="preserve"> </v>
      </c>
      <c r="EU240" s="477" t="str">
        <f t="shared" si="243"/>
        <v/>
      </c>
      <c r="EV240" s="1334" t="str">
        <f t="shared" si="245"/>
        <v xml:space="preserve"> </v>
      </c>
      <c r="EW240" s="1332" t="str">
        <f t="shared" si="289"/>
        <v/>
      </c>
      <c r="EX240" s="1275" t="str">
        <f t="shared" si="271"/>
        <v/>
      </c>
      <c r="EY240" s="1275" t="str">
        <f t="shared" si="272"/>
        <v/>
      </c>
      <c r="EZ240" s="1275" t="str">
        <f t="shared" si="273"/>
        <v/>
      </c>
      <c r="FA240" s="1275" t="str">
        <f t="shared" si="274"/>
        <v/>
      </c>
      <c r="FB240" s="1275" t="str">
        <f t="shared" si="275"/>
        <v/>
      </c>
      <c r="FC240" s="1333" t="str">
        <f t="shared" si="276"/>
        <v/>
      </c>
      <c r="FE240" s="1234" t="str">
        <f t="shared" si="277"/>
        <v xml:space="preserve"> </v>
      </c>
      <c r="FF240" s="1234" t="str">
        <f t="shared" si="278"/>
        <v xml:space="preserve"> </v>
      </c>
      <c r="FG240" s="1234" t="str">
        <f t="shared" si="279"/>
        <v xml:space="preserve"> </v>
      </c>
      <c r="FH240" s="1234" t="str">
        <f t="shared" si="280"/>
        <v xml:space="preserve"> </v>
      </c>
      <c r="FI240" s="1234" t="str">
        <f t="shared" si="251"/>
        <v xml:space="preserve"> </v>
      </c>
      <c r="FJ240" s="1234" t="str">
        <f t="shared" si="281"/>
        <v xml:space="preserve"> </v>
      </c>
      <c r="FK240" s="1234">
        <f t="shared" si="252"/>
        <v>0</v>
      </c>
      <c r="FL240" s="1227"/>
      <c r="FM240" s="1234" t="str">
        <f t="shared" si="253"/>
        <v xml:space="preserve"> </v>
      </c>
      <c r="FN240" s="1234" t="str">
        <f t="shared" si="254"/>
        <v xml:space="preserve"> </v>
      </c>
      <c r="FO240" s="1234" t="str">
        <f t="shared" si="282"/>
        <v xml:space="preserve"> </v>
      </c>
      <c r="FP240" s="1234" t="str">
        <f t="shared" si="283"/>
        <v xml:space="preserve"> </v>
      </c>
      <c r="FQ240" s="1234" t="str">
        <f t="shared" si="255"/>
        <v xml:space="preserve"> </v>
      </c>
      <c r="FR240" s="1234" t="str">
        <f t="shared" si="284"/>
        <v xml:space="preserve"> </v>
      </c>
      <c r="FS240" s="1234">
        <f t="shared" si="290"/>
        <v>0</v>
      </c>
      <c r="FT240" s="1227"/>
      <c r="FU240" s="1234" t="str">
        <f t="shared" si="285"/>
        <v xml:space="preserve"> </v>
      </c>
      <c r="FV240" s="1234" t="str">
        <f t="shared" si="286"/>
        <v xml:space="preserve"> </v>
      </c>
      <c r="FW240" s="1234" t="str">
        <f t="shared" si="287"/>
        <v xml:space="preserve"> </v>
      </c>
      <c r="FX240" s="1234" t="str">
        <f t="shared" si="256"/>
        <v xml:space="preserve"> </v>
      </c>
      <c r="FY240" s="1234" t="str">
        <f t="shared" si="257"/>
        <v xml:space="preserve"> </v>
      </c>
      <c r="FZ240" s="1234" t="str">
        <f t="shared" si="288"/>
        <v xml:space="preserve"> </v>
      </c>
      <c r="GA240" s="1234">
        <f t="shared" si="258"/>
        <v>0</v>
      </c>
      <c r="GB240" s="1227"/>
      <c r="GC240" s="1234" t="str">
        <f t="shared" si="259"/>
        <v xml:space="preserve"> </v>
      </c>
      <c r="GD240" s="1234" t="str">
        <f t="shared" si="260"/>
        <v xml:space="preserve"> </v>
      </c>
      <c r="GE240" s="1234" t="str">
        <f t="shared" si="261"/>
        <v xml:space="preserve"> </v>
      </c>
      <c r="GF240" s="1234" t="str">
        <f t="shared" si="262"/>
        <v xml:space="preserve"> </v>
      </c>
      <c r="GG240" s="1234" t="str">
        <f t="shared" si="263"/>
        <v xml:space="preserve"> </v>
      </c>
      <c r="GH240" s="1234" t="str">
        <f t="shared" si="264"/>
        <v xml:space="preserve"> </v>
      </c>
      <c r="GI240" s="1234" t="str">
        <f t="shared" si="265"/>
        <v xml:space="preserve"> </v>
      </c>
      <c r="GJ240" s="1234" t="str">
        <f t="shared" si="266"/>
        <v xml:space="preserve"> </v>
      </c>
      <c r="GK240" s="1234" t="str">
        <f t="shared" si="267"/>
        <v xml:space="preserve"> </v>
      </c>
      <c r="GL240" s="1234" t="str">
        <f t="shared" si="268"/>
        <v xml:space="preserve"> </v>
      </c>
      <c r="GM240" s="1234" t="str">
        <f t="shared" si="269"/>
        <v xml:space="preserve"> </v>
      </c>
      <c r="GN240" s="1234">
        <f t="shared" si="270"/>
        <v>0</v>
      </c>
    </row>
    <row r="241" spans="1:196" s="100" customFormat="1" ht="27" customHeight="1" thickTop="1" thickBot="1">
      <c r="A241" s="1208">
        <f>【A票】【D票】!$D$10</f>
        <v>0</v>
      </c>
      <c r="B241" s="1212">
        <f>【A票】【D票】!$H$10</f>
        <v>0</v>
      </c>
      <c r="C241" s="1213" t="str">
        <f>【A票】【D票】!$K$10</f>
        <v xml:space="preserve"> </v>
      </c>
      <c r="D241" s="1214">
        <f t="shared" si="173"/>
        <v>150</v>
      </c>
      <c r="E241" s="914"/>
      <c r="F241" s="467"/>
      <c r="G241" s="469"/>
      <c r="H241" s="224" t="str">
        <f t="shared" si="231"/>
        <v xml:space="preserve"> </v>
      </c>
      <c r="I241" s="704"/>
      <c r="J241" s="117"/>
      <c r="K241" s="117"/>
      <c r="L241" s="117"/>
      <c r="M241" s="117"/>
      <c r="N241" s="117"/>
      <c r="O241" s="117"/>
      <c r="P241" s="117"/>
      <c r="Q241" s="117"/>
      <c r="R241" s="117"/>
      <c r="S241" s="117"/>
      <c r="T241" s="254"/>
      <c r="U241" s="646"/>
      <c r="V241" s="646"/>
      <c r="W241" s="114"/>
      <c r="X241" s="254"/>
      <c r="Y241" s="224" t="str">
        <f t="shared" si="232"/>
        <v xml:space="preserve"> </v>
      </c>
      <c r="Z241" s="579"/>
      <c r="AA241" s="704"/>
      <c r="AB241" s="119"/>
      <c r="AC241" s="224" t="str">
        <f t="shared" si="246"/>
        <v xml:space="preserve"> </v>
      </c>
      <c r="AD241" s="115"/>
      <c r="AE241" s="253"/>
      <c r="AF241" s="704"/>
      <c r="AG241" s="727"/>
      <c r="AH241" s="727"/>
      <c r="AI241" s="727"/>
      <c r="AJ241" s="727"/>
      <c r="AK241" s="591"/>
      <c r="AL241" s="727"/>
      <c r="AM241" s="727"/>
      <c r="AN241" s="727"/>
      <c r="AO241" s="727"/>
      <c r="AP241" s="727"/>
      <c r="AQ241" s="727"/>
      <c r="AR241" s="727"/>
      <c r="AS241" s="727"/>
      <c r="AT241" s="727"/>
      <c r="AU241" s="727"/>
      <c r="AV241" s="727"/>
      <c r="AW241" s="727"/>
      <c r="AX241" s="727"/>
      <c r="AY241" s="727"/>
      <c r="AZ241" s="727"/>
      <c r="BA241" s="727"/>
      <c r="BB241" s="727"/>
      <c r="BC241" s="821"/>
      <c r="BD241" s="727"/>
      <c r="BE241" s="727"/>
      <c r="BF241" s="727"/>
      <c r="BG241" s="727"/>
      <c r="BH241" s="727"/>
      <c r="BI241" s="727"/>
      <c r="BJ241" s="727"/>
      <c r="BK241" s="727"/>
      <c r="BL241" s="821"/>
      <c r="BM241" s="727"/>
      <c r="BN241" s="727"/>
      <c r="BO241" s="727"/>
      <c r="BP241" s="727"/>
      <c r="BQ241" s="727"/>
      <c r="BR241" s="821"/>
      <c r="BS241" s="727"/>
      <c r="BT241" s="727"/>
      <c r="BU241" s="727"/>
      <c r="BV241" s="591"/>
      <c r="BW241" s="224" t="str">
        <f t="shared" si="244"/>
        <v xml:space="preserve"> </v>
      </c>
      <c r="BX241" s="471">
        <f t="shared" si="233"/>
        <v>150</v>
      </c>
      <c r="BY241" s="117"/>
      <c r="BZ241" s="117"/>
      <c r="CA241" s="117"/>
      <c r="CB241" s="117"/>
      <c r="CC241" s="117"/>
      <c r="CD241" s="461"/>
      <c r="CE241" s="236"/>
      <c r="CF241" s="224" t="str">
        <f t="shared" si="234"/>
        <v xml:space="preserve"> </v>
      </c>
      <c r="CG241" s="116"/>
      <c r="CH241" s="117"/>
      <c r="CI241" s="117"/>
      <c r="CJ241" s="117"/>
      <c r="CK241" s="472"/>
      <c r="CL241" s="472"/>
      <c r="CM241" s="472"/>
      <c r="CN241" s="472"/>
      <c r="CO241" s="117"/>
      <c r="CP241" s="253"/>
      <c r="CQ241" s="120"/>
      <c r="CR241" s="224" t="str" cm="1">
        <f t="array" ref="CR241">IF(AND(SUM(COUNTIF(CG241:CM241,{"*不明*","*その他*"})+COUNTIF(CO241:CP241,{"*不明*","*その他*"}))&gt;0,CQ241=""),"その他・不明の場合,10)具体的内容、理由を記入",IF(OR(AND(CI241=CI$65,COUNTA(CJ241:CM241)&lt;4),AND(OR(CI241=CI$63,CI241=CI$64,CI241=CI$66,CI241=CI$67,CI241=CI$68,CI241=""),COUNTA(CJ241:CM241)&gt;0)),"3)介護保険認定済→要介護度、認知症自立度、寝たきり度、介護保険サービス記入",IF(OR(AND(OR(CM241=CM$63,CM241=CM$64),CN241=""),AND(OR(CM241=CM$65,CM241=CM$66),CN241&lt;&gt;"")),"7)介護保険サービス受けている/過去受けていた→具体的内容記入"," ")))</f>
        <v xml:space="preserve"> </v>
      </c>
      <c r="CS241" s="224" t="str">
        <f t="shared" si="235"/>
        <v xml:space="preserve"> </v>
      </c>
      <c r="CT241" s="116"/>
      <c r="CU241" s="253"/>
      <c r="CV241" s="117"/>
      <c r="CW241" s="117"/>
      <c r="CX241" s="253"/>
      <c r="CY241" s="117"/>
      <c r="CZ241" s="117"/>
      <c r="DA241" s="253"/>
      <c r="DB241" s="117"/>
      <c r="DC241" s="224" t="str">
        <f t="shared" si="236"/>
        <v xml:space="preserve"> </v>
      </c>
      <c r="DD241" s="224" t="str">
        <f t="shared" si="237"/>
        <v xml:space="preserve"> </v>
      </c>
      <c r="DE241" s="224" t="str">
        <f t="shared" si="247"/>
        <v xml:space="preserve"> </v>
      </c>
      <c r="DF241" s="121"/>
      <c r="DG241" s="114"/>
      <c r="DH241" s="704"/>
      <c r="DI241" s="119"/>
      <c r="DJ241" s="187"/>
      <c r="DK241" s="254"/>
      <c r="DL241" s="224" t="str">
        <f t="shared" si="248"/>
        <v xml:space="preserve"> </v>
      </c>
      <c r="DM241" s="224" t="str">
        <f t="shared" si="238"/>
        <v xml:space="preserve"> </v>
      </c>
      <c r="DN241" s="474"/>
      <c r="DO241" s="117"/>
      <c r="DP241" s="117"/>
      <c r="DQ241" s="117"/>
      <c r="DR241" s="117"/>
      <c r="DS241" s="117"/>
      <c r="DT241" s="254"/>
      <c r="DU241" s="476"/>
      <c r="DV241" s="224" t="str">
        <f t="shared" si="249"/>
        <v xml:space="preserve"> </v>
      </c>
      <c r="DW241" s="115"/>
      <c r="DX241" s="470"/>
      <c r="DY241" s="117"/>
      <c r="DZ241" s="704"/>
      <c r="EA241" s="224" t="str">
        <f t="shared" si="250"/>
        <v xml:space="preserve"> </v>
      </c>
      <c r="EB241" s="906"/>
      <c r="EC241" s="904"/>
      <c r="ED241" s="904"/>
      <c r="EE241" s="904"/>
      <c r="EF241" s="904"/>
      <c r="EG241" s="904"/>
      <c r="EH241" s="904"/>
      <c r="EI241" s="904"/>
      <c r="EJ241" s="904"/>
      <c r="EK241" s="905"/>
      <c r="EL241" s="80"/>
      <c r="EM241" s="224" t="str">
        <f t="shared" si="239"/>
        <v xml:space="preserve"> </v>
      </c>
      <c r="EN241" s="224" t="str">
        <f t="shared" si="240"/>
        <v xml:space="preserve"> </v>
      </c>
      <c r="EO241" s="115"/>
      <c r="EP241" s="1050"/>
      <c r="EQ241" s="253"/>
      <c r="ER241" s="117"/>
      <c r="ES241" s="1258">
        <f t="shared" si="241"/>
        <v>150</v>
      </c>
      <c r="ET241" s="224" t="str">
        <f t="shared" si="242"/>
        <v xml:space="preserve"> </v>
      </c>
      <c r="EU241" s="477" t="str">
        <f t="shared" si="243"/>
        <v/>
      </c>
      <c r="EV241" s="1334" t="str">
        <f t="shared" si="245"/>
        <v xml:space="preserve"> </v>
      </c>
      <c r="EW241" s="1332" t="str">
        <f t="shared" si="289"/>
        <v/>
      </c>
      <c r="EX241" s="1275" t="str">
        <f t="shared" si="271"/>
        <v/>
      </c>
      <c r="EY241" s="1275" t="str">
        <f t="shared" si="272"/>
        <v/>
      </c>
      <c r="EZ241" s="1275" t="str">
        <f t="shared" si="273"/>
        <v/>
      </c>
      <c r="FA241" s="1275" t="str">
        <f t="shared" si="274"/>
        <v/>
      </c>
      <c r="FB241" s="1275" t="str">
        <f t="shared" si="275"/>
        <v/>
      </c>
      <c r="FC241" s="1333" t="str">
        <f t="shared" si="276"/>
        <v/>
      </c>
      <c r="FE241" s="1234" t="str">
        <f t="shared" si="277"/>
        <v xml:space="preserve"> </v>
      </c>
      <c r="FF241" s="1234" t="str">
        <f t="shared" si="278"/>
        <v xml:space="preserve"> </v>
      </c>
      <c r="FG241" s="1234" t="str">
        <f t="shared" si="279"/>
        <v xml:space="preserve"> </v>
      </c>
      <c r="FH241" s="1234" t="str">
        <f t="shared" si="280"/>
        <v xml:space="preserve"> </v>
      </c>
      <c r="FI241" s="1234" t="str">
        <f t="shared" si="251"/>
        <v xml:space="preserve"> </v>
      </c>
      <c r="FJ241" s="1234" t="str">
        <f t="shared" si="281"/>
        <v xml:space="preserve"> </v>
      </c>
      <c r="FK241" s="1234">
        <f t="shared" si="252"/>
        <v>0</v>
      </c>
      <c r="FL241" s="1227"/>
      <c r="FM241" s="1234" t="str">
        <f t="shared" si="253"/>
        <v xml:space="preserve"> </v>
      </c>
      <c r="FN241" s="1234" t="str">
        <f t="shared" si="254"/>
        <v xml:space="preserve"> </v>
      </c>
      <c r="FO241" s="1234" t="str">
        <f t="shared" si="282"/>
        <v xml:space="preserve"> </v>
      </c>
      <c r="FP241" s="1234" t="str">
        <f t="shared" si="283"/>
        <v xml:space="preserve"> </v>
      </c>
      <c r="FQ241" s="1234" t="str">
        <f t="shared" si="255"/>
        <v xml:space="preserve"> </v>
      </c>
      <c r="FR241" s="1234" t="str">
        <f t="shared" si="284"/>
        <v xml:space="preserve"> </v>
      </c>
      <c r="FS241" s="1234">
        <f t="shared" si="290"/>
        <v>0</v>
      </c>
      <c r="FT241" s="1227"/>
      <c r="FU241" s="1234" t="str">
        <f t="shared" si="285"/>
        <v xml:space="preserve"> </v>
      </c>
      <c r="FV241" s="1234" t="str">
        <f t="shared" si="286"/>
        <v xml:space="preserve"> </v>
      </c>
      <c r="FW241" s="1234" t="str">
        <f t="shared" si="287"/>
        <v xml:space="preserve"> </v>
      </c>
      <c r="FX241" s="1234" t="str">
        <f t="shared" si="256"/>
        <v xml:space="preserve"> </v>
      </c>
      <c r="FY241" s="1234" t="str">
        <f t="shared" si="257"/>
        <v xml:space="preserve"> </v>
      </c>
      <c r="FZ241" s="1234" t="str">
        <f t="shared" si="288"/>
        <v xml:space="preserve"> </v>
      </c>
      <c r="GA241" s="1234">
        <f t="shared" si="258"/>
        <v>0</v>
      </c>
      <c r="GB241" s="1227"/>
      <c r="GC241" s="1234" t="str">
        <f t="shared" si="259"/>
        <v xml:space="preserve"> </v>
      </c>
      <c r="GD241" s="1234" t="str">
        <f t="shared" si="260"/>
        <v xml:space="preserve"> </v>
      </c>
      <c r="GE241" s="1234" t="str">
        <f t="shared" si="261"/>
        <v xml:space="preserve"> </v>
      </c>
      <c r="GF241" s="1234" t="str">
        <f t="shared" si="262"/>
        <v xml:space="preserve"> </v>
      </c>
      <c r="GG241" s="1234" t="str">
        <f t="shared" si="263"/>
        <v xml:space="preserve"> </v>
      </c>
      <c r="GH241" s="1234" t="str">
        <f t="shared" si="264"/>
        <v xml:space="preserve"> </v>
      </c>
      <c r="GI241" s="1234" t="str">
        <f t="shared" si="265"/>
        <v xml:space="preserve"> </v>
      </c>
      <c r="GJ241" s="1234" t="str">
        <f t="shared" si="266"/>
        <v xml:space="preserve"> </v>
      </c>
      <c r="GK241" s="1234" t="str">
        <f t="shared" si="267"/>
        <v xml:space="preserve"> </v>
      </c>
      <c r="GL241" s="1234" t="str">
        <f t="shared" si="268"/>
        <v xml:space="preserve"> </v>
      </c>
      <c r="GM241" s="1234" t="str">
        <f t="shared" si="269"/>
        <v xml:space="preserve"> </v>
      </c>
      <c r="GN241" s="1234">
        <f t="shared" si="270"/>
        <v>0</v>
      </c>
    </row>
    <row r="242" spans="1:196" s="100" customFormat="1" ht="27" customHeight="1" thickTop="1" thickBot="1">
      <c r="A242" s="1208">
        <f>【A票】【D票】!$D$10</f>
        <v>0</v>
      </c>
      <c r="B242" s="1212">
        <f>【A票】【D票】!$H$10</f>
        <v>0</v>
      </c>
      <c r="C242" s="1213" t="str">
        <f>【A票】【D票】!$K$10</f>
        <v xml:space="preserve"> </v>
      </c>
      <c r="D242" s="1214">
        <f t="shared" si="173"/>
        <v>151</v>
      </c>
      <c r="E242" s="914"/>
      <c r="F242" s="467"/>
      <c r="G242" s="469"/>
      <c r="H242" s="224" t="str">
        <f t="shared" si="231"/>
        <v xml:space="preserve"> </v>
      </c>
      <c r="I242" s="704"/>
      <c r="J242" s="117"/>
      <c r="K242" s="117"/>
      <c r="L242" s="117"/>
      <c r="M242" s="117"/>
      <c r="N242" s="117"/>
      <c r="O242" s="117"/>
      <c r="P242" s="117"/>
      <c r="Q242" s="117"/>
      <c r="R242" s="117"/>
      <c r="S242" s="117"/>
      <c r="T242" s="254"/>
      <c r="U242" s="646"/>
      <c r="V242" s="646"/>
      <c r="W242" s="114"/>
      <c r="X242" s="254"/>
      <c r="Y242" s="224" t="str">
        <f t="shared" si="232"/>
        <v xml:space="preserve"> </v>
      </c>
      <c r="Z242" s="579"/>
      <c r="AA242" s="704"/>
      <c r="AB242" s="119"/>
      <c r="AC242" s="224" t="str">
        <f t="shared" si="246"/>
        <v xml:space="preserve"> </v>
      </c>
      <c r="AD242" s="115"/>
      <c r="AE242" s="253"/>
      <c r="AF242" s="704"/>
      <c r="AG242" s="727"/>
      <c r="AH242" s="727"/>
      <c r="AI242" s="727"/>
      <c r="AJ242" s="727"/>
      <c r="AK242" s="591"/>
      <c r="AL242" s="727"/>
      <c r="AM242" s="727"/>
      <c r="AN242" s="727"/>
      <c r="AO242" s="727"/>
      <c r="AP242" s="727"/>
      <c r="AQ242" s="727"/>
      <c r="AR242" s="727"/>
      <c r="AS242" s="727"/>
      <c r="AT242" s="727"/>
      <c r="AU242" s="727"/>
      <c r="AV242" s="727"/>
      <c r="AW242" s="727"/>
      <c r="AX242" s="727"/>
      <c r="AY242" s="727"/>
      <c r="AZ242" s="727"/>
      <c r="BA242" s="727"/>
      <c r="BB242" s="727"/>
      <c r="BC242" s="821"/>
      <c r="BD242" s="727"/>
      <c r="BE242" s="727"/>
      <c r="BF242" s="727"/>
      <c r="BG242" s="727"/>
      <c r="BH242" s="727"/>
      <c r="BI242" s="727"/>
      <c r="BJ242" s="727"/>
      <c r="BK242" s="727"/>
      <c r="BL242" s="821"/>
      <c r="BM242" s="727"/>
      <c r="BN242" s="727"/>
      <c r="BO242" s="727"/>
      <c r="BP242" s="727"/>
      <c r="BQ242" s="727"/>
      <c r="BR242" s="821"/>
      <c r="BS242" s="727"/>
      <c r="BT242" s="727"/>
      <c r="BU242" s="727"/>
      <c r="BV242" s="591"/>
      <c r="BW242" s="224" t="str">
        <f t="shared" si="244"/>
        <v xml:space="preserve"> </v>
      </c>
      <c r="BX242" s="471">
        <f t="shared" si="233"/>
        <v>151</v>
      </c>
      <c r="BY242" s="117"/>
      <c r="BZ242" s="117"/>
      <c r="CA242" s="117"/>
      <c r="CB242" s="117"/>
      <c r="CC242" s="117"/>
      <c r="CD242" s="461"/>
      <c r="CE242" s="236"/>
      <c r="CF242" s="224" t="str">
        <f t="shared" si="234"/>
        <v xml:space="preserve"> </v>
      </c>
      <c r="CG242" s="116"/>
      <c r="CH242" s="117"/>
      <c r="CI242" s="117"/>
      <c r="CJ242" s="117"/>
      <c r="CK242" s="472"/>
      <c r="CL242" s="472"/>
      <c r="CM242" s="472"/>
      <c r="CN242" s="472"/>
      <c r="CO242" s="117"/>
      <c r="CP242" s="253"/>
      <c r="CQ242" s="120"/>
      <c r="CR242" s="224" t="str" cm="1">
        <f t="array" ref="CR242">IF(AND(SUM(COUNTIF(CG242:CM242,{"*不明*","*その他*"})+COUNTIF(CO242:CP242,{"*不明*","*その他*"}))&gt;0,CQ242=""),"その他・不明の場合,10)具体的内容、理由を記入",IF(OR(AND(CI242=CI$65,COUNTA(CJ242:CM242)&lt;4),AND(OR(CI242=CI$63,CI242=CI$64,CI242=CI$66,CI242=CI$67,CI242=CI$68,CI242=""),COUNTA(CJ242:CM242)&gt;0)),"3)介護保険認定済→要介護度、認知症自立度、寝たきり度、介護保険サービス記入",IF(OR(AND(OR(CM242=CM$63,CM242=CM$64),CN242=""),AND(OR(CM242=CM$65,CM242=CM$66),CN242&lt;&gt;"")),"7)介護保険サービス受けている/過去受けていた→具体的内容記入"," ")))</f>
        <v xml:space="preserve"> </v>
      </c>
      <c r="CS242" s="224" t="str">
        <f t="shared" si="235"/>
        <v xml:space="preserve"> </v>
      </c>
      <c r="CT242" s="116"/>
      <c r="CU242" s="253"/>
      <c r="CV242" s="117"/>
      <c r="CW242" s="117"/>
      <c r="CX242" s="253"/>
      <c r="CY242" s="117"/>
      <c r="CZ242" s="117"/>
      <c r="DA242" s="253"/>
      <c r="DB242" s="117"/>
      <c r="DC242" s="224" t="str">
        <f t="shared" si="236"/>
        <v xml:space="preserve"> </v>
      </c>
      <c r="DD242" s="224" t="str">
        <f t="shared" si="237"/>
        <v xml:space="preserve"> </v>
      </c>
      <c r="DE242" s="224" t="str">
        <f t="shared" si="247"/>
        <v xml:space="preserve"> </v>
      </c>
      <c r="DF242" s="121"/>
      <c r="DG242" s="114"/>
      <c r="DH242" s="704"/>
      <c r="DI242" s="119"/>
      <c r="DJ242" s="187"/>
      <c r="DK242" s="254"/>
      <c r="DL242" s="224" t="str">
        <f t="shared" si="248"/>
        <v xml:space="preserve"> </v>
      </c>
      <c r="DM242" s="224" t="str">
        <f t="shared" si="238"/>
        <v xml:space="preserve"> </v>
      </c>
      <c r="DN242" s="474"/>
      <c r="DO242" s="117"/>
      <c r="DP242" s="117"/>
      <c r="DQ242" s="117"/>
      <c r="DR242" s="117"/>
      <c r="DS242" s="117"/>
      <c r="DT242" s="254"/>
      <c r="DU242" s="476"/>
      <c r="DV242" s="224" t="str">
        <f t="shared" si="249"/>
        <v xml:space="preserve"> </v>
      </c>
      <c r="DW242" s="115"/>
      <c r="DX242" s="470"/>
      <c r="DY242" s="117"/>
      <c r="DZ242" s="704"/>
      <c r="EA242" s="224" t="str">
        <f t="shared" si="250"/>
        <v xml:space="preserve"> </v>
      </c>
      <c r="EB242" s="906"/>
      <c r="EC242" s="904"/>
      <c r="ED242" s="904"/>
      <c r="EE242" s="904"/>
      <c r="EF242" s="904"/>
      <c r="EG242" s="904"/>
      <c r="EH242" s="904"/>
      <c r="EI242" s="904"/>
      <c r="EJ242" s="904"/>
      <c r="EK242" s="905"/>
      <c r="EL242" s="80"/>
      <c r="EM242" s="224" t="str">
        <f t="shared" si="239"/>
        <v xml:space="preserve"> </v>
      </c>
      <c r="EN242" s="224" t="str">
        <f t="shared" si="240"/>
        <v xml:space="preserve"> </v>
      </c>
      <c r="EO242" s="115"/>
      <c r="EP242" s="1050"/>
      <c r="EQ242" s="253"/>
      <c r="ER242" s="117"/>
      <c r="ES242" s="1258">
        <f t="shared" si="241"/>
        <v>151</v>
      </c>
      <c r="ET242" s="224" t="str">
        <f t="shared" si="242"/>
        <v xml:space="preserve"> </v>
      </c>
      <c r="EU242" s="477" t="str">
        <f t="shared" si="243"/>
        <v/>
      </c>
      <c r="EV242" s="1334" t="str">
        <f t="shared" si="245"/>
        <v xml:space="preserve"> </v>
      </c>
      <c r="EW242" s="1332" t="str">
        <f t="shared" si="289"/>
        <v/>
      </c>
      <c r="EX242" s="1275" t="str">
        <f t="shared" si="271"/>
        <v/>
      </c>
      <c r="EY242" s="1275" t="str">
        <f t="shared" si="272"/>
        <v/>
      </c>
      <c r="EZ242" s="1275" t="str">
        <f t="shared" si="273"/>
        <v/>
      </c>
      <c r="FA242" s="1275" t="str">
        <f t="shared" si="274"/>
        <v/>
      </c>
      <c r="FB242" s="1275" t="str">
        <f t="shared" si="275"/>
        <v/>
      </c>
      <c r="FC242" s="1333" t="str">
        <f t="shared" si="276"/>
        <v/>
      </c>
      <c r="FE242" s="1234" t="str">
        <f t="shared" si="277"/>
        <v xml:space="preserve"> </v>
      </c>
      <c r="FF242" s="1234" t="str">
        <f t="shared" si="278"/>
        <v xml:space="preserve"> </v>
      </c>
      <c r="FG242" s="1234" t="str">
        <f t="shared" si="279"/>
        <v xml:space="preserve"> </v>
      </c>
      <c r="FH242" s="1234" t="str">
        <f t="shared" si="280"/>
        <v xml:space="preserve"> </v>
      </c>
      <c r="FI242" s="1234" t="str">
        <f t="shared" si="251"/>
        <v xml:space="preserve"> </v>
      </c>
      <c r="FJ242" s="1234" t="str">
        <f t="shared" si="281"/>
        <v xml:space="preserve"> </v>
      </c>
      <c r="FK242" s="1234">
        <f t="shared" si="252"/>
        <v>0</v>
      </c>
      <c r="FL242" s="1227"/>
      <c r="FM242" s="1234" t="str">
        <f t="shared" si="253"/>
        <v xml:space="preserve"> </v>
      </c>
      <c r="FN242" s="1234" t="str">
        <f t="shared" si="254"/>
        <v xml:space="preserve"> </v>
      </c>
      <c r="FO242" s="1234" t="str">
        <f t="shared" si="282"/>
        <v xml:space="preserve"> </v>
      </c>
      <c r="FP242" s="1234" t="str">
        <f t="shared" si="283"/>
        <v xml:space="preserve"> </v>
      </c>
      <c r="FQ242" s="1234" t="str">
        <f t="shared" si="255"/>
        <v xml:space="preserve"> </v>
      </c>
      <c r="FR242" s="1234" t="str">
        <f t="shared" si="284"/>
        <v xml:space="preserve"> </v>
      </c>
      <c r="FS242" s="1234">
        <f t="shared" si="290"/>
        <v>0</v>
      </c>
      <c r="FT242" s="1227"/>
      <c r="FU242" s="1234" t="str">
        <f t="shared" si="285"/>
        <v xml:space="preserve"> </v>
      </c>
      <c r="FV242" s="1234" t="str">
        <f t="shared" si="286"/>
        <v xml:space="preserve"> </v>
      </c>
      <c r="FW242" s="1234" t="str">
        <f t="shared" si="287"/>
        <v xml:space="preserve"> </v>
      </c>
      <c r="FX242" s="1234" t="str">
        <f t="shared" si="256"/>
        <v xml:space="preserve"> </v>
      </c>
      <c r="FY242" s="1234" t="str">
        <f t="shared" si="257"/>
        <v xml:space="preserve"> </v>
      </c>
      <c r="FZ242" s="1234" t="str">
        <f t="shared" si="288"/>
        <v xml:space="preserve"> </v>
      </c>
      <c r="GA242" s="1234">
        <f t="shared" si="258"/>
        <v>0</v>
      </c>
      <c r="GB242" s="1227"/>
      <c r="GC242" s="1234" t="str">
        <f t="shared" si="259"/>
        <v xml:space="preserve"> </v>
      </c>
      <c r="GD242" s="1234" t="str">
        <f t="shared" si="260"/>
        <v xml:space="preserve"> </v>
      </c>
      <c r="GE242" s="1234" t="str">
        <f t="shared" si="261"/>
        <v xml:space="preserve"> </v>
      </c>
      <c r="GF242" s="1234" t="str">
        <f t="shared" si="262"/>
        <v xml:space="preserve"> </v>
      </c>
      <c r="GG242" s="1234" t="str">
        <f t="shared" si="263"/>
        <v xml:space="preserve"> </v>
      </c>
      <c r="GH242" s="1234" t="str">
        <f t="shared" si="264"/>
        <v xml:space="preserve"> </v>
      </c>
      <c r="GI242" s="1234" t="str">
        <f t="shared" si="265"/>
        <v xml:space="preserve"> </v>
      </c>
      <c r="GJ242" s="1234" t="str">
        <f t="shared" si="266"/>
        <v xml:space="preserve"> </v>
      </c>
      <c r="GK242" s="1234" t="str">
        <f t="shared" si="267"/>
        <v xml:space="preserve"> </v>
      </c>
      <c r="GL242" s="1234" t="str">
        <f t="shared" si="268"/>
        <v xml:space="preserve"> </v>
      </c>
      <c r="GM242" s="1234" t="str">
        <f t="shared" si="269"/>
        <v xml:space="preserve"> </v>
      </c>
      <c r="GN242" s="1234">
        <f t="shared" si="270"/>
        <v>0</v>
      </c>
    </row>
    <row r="243" spans="1:196" s="100" customFormat="1" ht="27" customHeight="1" thickTop="1" thickBot="1">
      <c r="A243" s="1208">
        <f>【A票】【D票】!$D$10</f>
        <v>0</v>
      </c>
      <c r="B243" s="1212">
        <f>【A票】【D票】!$H$10</f>
        <v>0</v>
      </c>
      <c r="C243" s="1213" t="str">
        <f>【A票】【D票】!$K$10</f>
        <v xml:space="preserve"> </v>
      </c>
      <c r="D243" s="1214">
        <f t="shared" si="173"/>
        <v>152</v>
      </c>
      <c r="E243" s="914"/>
      <c r="F243" s="467"/>
      <c r="G243" s="469"/>
      <c r="H243" s="224" t="str">
        <f t="shared" si="231"/>
        <v xml:space="preserve"> </v>
      </c>
      <c r="I243" s="704"/>
      <c r="J243" s="117"/>
      <c r="K243" s="117"/>
      <c r="L243" s="117"/>
      <c r="M243" s="117"/>
      <c r="N243" s="117"/>
      <c r="O243" s="117"/>
      <c r="P243" s="117"/>
      <c r="Q243" s="117"/>
      <c r="R243" s="117"/>
      <c r="S243" s="117"/>
      <c r="T243" s="254"/>
      <c r="U243" s="646"/>
      <c r="V243" s="646"/>
      <c r="W243" s="114"/>
      <c r="X243" s="254"/>
      <c r="Y243" s="224" t="str">
        <f t="shared" si="232"/>
        <v xml:space="preserve"> </v>
      </c>
      <c r="Z243" s="579"/>
      <c r="AA243" s="704"/>
      <c r="AB243" s="119"/>
      <c r="AC243" s="224" t="str">
        <f t="shared" si="246"/>
        <v xml:space="preserve"> </v>
      </c>
      <c r="AD243" s="115"/>
      <c r="AE243" s="253"/>
      <c r="AF243" s="704"/>
      <c r="AG243" s="727"/>
      <c r="AH243" s="727"/>
      <c r="AI243" s="727"/>
      <c r="AJ243" s="727"/>
      <c r="AK243" s="591"/>
      <c r="AL243" s="727"/>
      <c r="AM243" s="727"/>
      <c r="AN243" s="727"/>
      <c r="AO243" s="727"/>
      <c r="AP243" s="727"/>
      <c r="AQ243" s="727"/>
      <c r="AR243" s="727"/>
      <c r="AS243" s="727"/>
      <c r="AT243" s="727"/>
      <c r="AU243" s="727"/>
      <c r="AV243" s="727"/>
      <c r="AW243" s="727"/>
      <c r="AX243" s="727"/>
      <c r="AY243" s="727"/>
      <c r="AZ243" s="727"/>
      <c r="BA243" s="727"/>
      <c r="BB243" s="727"/>
      <c r="BC243" s="821"/>
      <c r="BD243" s="727"/>
      <c r="BE243" s="727"/>
      <c r="BF243" s="727"/>
      <c r="BG243" s="727"/>
      <c r="BH243" s="727"/>
      <c r="BI243" s="727"/>
      <c r="BJ243" s="727"/>
      <c r="BK243" s="727"/>
      <c r="BL243" s="821"/>
      <c r="BM243" s="727"/>
      <c r="BN243" s="727"/>
      <c r="BO243" s="727"/>
      <c r="BP243" s="727"/>
      <c r="BQ243" s="727"/>
      <c r="BR243" s="821"/>
      <c r="BS243" s="727"/>
      <c r="BT243" s="727"/>
      <c r="BU243" s="727"/>
      <c r="BV243" s="591"/>
      <c r="BW243" s="224" t="str">
        <f t="shared" si="244"/>
        <v xml:space="preserve"> </v>
      </c>
      <c r="BX243" s="471">
        <f t="shared" si="233"/>
        <v>152</v>
      </c>
      <c r="BY243" s="117"/>
      <c r="BZ243" s="117"/>
      <c r="CA243" s="117"/>
      <c r="CB243" s="117"/>
      <c r="CC243" s="117"/>
      <c r="CD243" s="461"/>
      <c r="CE243" s="236"/>
      <c r="CF243" s="224" t="str">
        <f t="shared" si="234"/>
        <v xml:space="preserve"> </v>
      </c>
      <c r="CG243" s="116"/>
      <c r="CH243" s="117"/>
      <c r="CI243" s="117"/>
      <c r="CJ243" s="117"/>
      <c r="CK243" s="472"/>
      <c r="CL243" s="472"/>
      <c r="CM243" s="472"/>
      <c r="CN243" s="472"/>
      <c r="CO243" s="117"/>
      <c r="CP243" s="253"/>
      <c r="CQ243" s="120"/>
      <c r="CR243" s="224" t="str" cm="1">
        <f t="array" ref="CR243">IF(AND(SUM(COUNTIF(CG243:CM243,{"*不明*","*その他*"})+COUNTIF(CO243:CP243,{"*不明*","*その他*"}))&gt;0,CQ243=""),"その他・不明の場合,10)具体的内容、理由を記入",IF(OR(AND(CI243=CI$65,COUNTA(CJ243:CM243)&lt;4),AND(OR(CI243=CI$63,CI243=CI$64,CI243=CI$66,CI243=CI$67,CI243=CI$68,CI243=""),COUNTA(CJ243:CM243)&gt;0)),"3)介護保険認定済→要介護度、認知症自立度、寝たきり度、介護保険サービス記入",IF(OR(AND(OR(CM243=CM$63,CM243=CM$64),CN243=""),AND(OR(CM243=CM$65,CM243=CM$66),CN243&lt;&gt;"")),"7)介護保険サービス受けている/過去受けていた→具体的内容記入"," ")))</f>
        <v xml:space="preserve"> </v>
      </c>
      <c r="CS243" s="224" t="str">
        <f t="shared" si="235"/>
        <v xml:space="preserve"> </v>
      </c>
      <c r="CT243" s="116"/>
      <c r="CU243" s="253"/>
      <c r="CV243" s="117"/>
      <c r="CW243" s="117"/>
      <c r="CX243" s="253"/>
      <c r="CY243" s="117"/>
      <c r="CZ243" s="117"/>
      <c r="DA243" s="253"/>
      <c r="DB243" s="117"/>
      <c r="DC243" s="224" t="str">
        <f t="shared" si="236"/>
        <v xml:space="preserve"> </v>
      </c>
      <c r="DD243" s="224" t="str">
        <f t="shared" si="237"/>
        <v xml:space="preserve"> </v>
      </c>
      <c r="DE243" s="224" t="str">
        <f t="shared" si="247"/>
        <v xml:space="preserve"> </v>
      </c>
      <c r="DF243" s="121"/>
      <c r="DG243" s="114"/>
      <c r="DH243" s="704"/>
      <c r="DI243" s="119"/>
      <c r="DJ243" s="187"/>
      <c r="DK243" s="254"/>
      <c r="DL243" s="224" t="str">
        <f t="shared" si="248"/>
        <v xml:space="preserve"> </v>
      </c>
      <c r="DM243" s="224" t="str">
        <f t="shared" si="238"/>
        <v xml:space="preserve"> </v>
      </c>
      <c r="DN243" s="474"/>
      <c r="DO243" s="117"/>
      <c r="DP243" s="117"/>
      <c r="DQ243" s="117"/>
      <c r="DR243" s="117"/>
      <c r="DS243" s="117"/>
      <c r="DT243" s="254"/>
      <c r="DU243" s="476"/>
      <c r="DV243" s="224" t="str">
        <f t="shared" si="249"/>
        <v xml:space="preserve"> </v>
      </c>
      <c r="DW243" s="115"/>
      <c r="DX243" s="470"/>
      <c r="DY243" s="117"/>
      <c r="DZ243" s="704"/>
      <c r="EA243" s="224" t="str">
        <f t="shared" si="250"/>
        <v xml:space="preserve"> </v>
      </c>
      <c r="EB243" s="906"/>
      <c r="EC243" s="904"/>
      <c r="ED243" s="904"/>
      <c r="EE243" s="904"/>
      <c r="EF243" s="904"/>
      <c r="EG243" s="904"/>
      <c r="EH243" s="904"/>
      <c r="EI243" s="904"/>
      <c r="EJ243" s="904"/>
      <c r="EK243" s="905"/>
      <c r="EL243" s="80"/>
      <c r="EM243" s="224" t="str">
        <f t="shared" si="239"/>
        <v xml:space="preserve"> </v>
      </c>
      <c r="EN243" s="224" t="str">
        <f t="shared" si="240"/>
        <v xml:space="preserve"> </v>
      </c>
      <c r="EO243" s="115"/>
      <c r="EP243" s="1050"/>
      <c r="EQ243" s="253"/>
      <c r="ER243" s="117"/>
      <c r="ES243" s="1258">
        <f t="shared" si="241"/>
        <v>152</v>
      </c>
      <c r="ET243" s="224" t="str">
        <f t="shared" si="242"/>
        <v xml:space="preserve"> </v>
      </c>
      <c r="EU243" s="477" t="str">
        <f t="shared" si="243"/>
        <v/>
      </c>
      <c r="EV243" s="1334" t="str">
        <f t="shared" si="245"/>
        <v xml:space="preserve"> </v>
      </c>
      <c r="EW243" s="1332" t="str">
        <f t="shared" si="289"/>
        <v/>
      </c>
      <c r="EX243" s="1275" t="str">
        <f t="shared" si="271"/>
        <v/>
      </c>
      <c r="EY243" s="1275" t="str">
        <f t="shared" si="272"/>
        <v/>
      </c>
      <c r="EZ243" s="1275" t="str">
        <f t="shared" si="273"/>
        <v/>
      </c>
      <c r="FA243" s="1275" t="str">
        <f t="shared" si="274"/>
        <v/>
      </c>
      <c r="FB243" s="1275" t="str">
        <f t="shared" si="275"/>
        <v/>
      </c>
      <c r="FC243" s="1333" t="str">
        <f t="shared" si="276"/>
        <v/>
      </c>
      <c r="FE243" s="1234" t="str">
        <f t="shared" si="277"/>
        <v xml:space="preserve"> </v>
      </c>
      <c r="FF243" s="1234" t="str">
        <f t="shared" si="278"/>
        <v xml:space="preserve"> </v>
      </c>
      <c r="FG243" s="1234" t="str">
        <f t="shared" si="279"/>
        <v xml:space="preserve"> </v>
      </c>
      <c r="FH243" s="1234" t="str">
        <f t="shared" si="280"/>
        <v xml:space="preserve"> </v>
      </c>
      <c r="FI243" s="1234" t="str">
        <f t="shared" si="251"/>
        <v xml:space="preserve"> </v>
      </c>
      <c r="FJ243" s="1234" t="str">
        <f t="shared" si="281"/>
        <v xml:space="preserve"> </v>
      </c>
      <c r="FK243" s="1234">
        <f t="shared" si="252"/>
        <v>0</v>
      </c>
      <c r="FL243" s="1227"/>
      <c r="FM243" s="1234" t="str">
        <f t="shared" si="253"/>
        <v xml:space="preserve"> </v>
      </c>
      <c r="FN243" s="1234" t="str">
        <f t="shared" si="254"/>
        <v xml:space="preserve"> </v>
      </c>
      <c r="FO243" s="1234" t="str">
        <f t="shared" si="282"/>
        <v xml:space="preserve"> </v>
      </c>
      <c r="FP243" s="1234" t="str">
        <f t="shared" si="283"/>
        <v xml:space="preserve"> </v>
      </c>
      <c r="FQ243" s="1234" t="str">
        <f t="shared" si="255"/>
        <v xml:space="preserve"> </v>
      </c>
      <c r="FR243" s="1234" t="str">
        <f t="shared" si="284"/>
        <v xml:space="preserve"> </v>
      </c>
      <c r="FS243" s="1234">
        <f t="shared" si="290"/>
        <v>0</v>
      </c>
      <c r="FT243" s="1227"/>
      <c r="FU243" s="1234" t="str">
        <f t="shared" si="285"/>
        <v xml:space="preserve"> </v>
      </c>
      <c r="FV243" s="1234" t="str">
        <f t="shared" si="286"/>
        <v xml:space="preserve"> </v>
      </c>
      <c r="FW243" s="1234" t="str">
        <f t="shared" si="287"/>
        <v xml:space="preserve"> </v>
      </c>
      <c r="FX243" s="1234" t="str">
        <f t="shared" si="256"/>
        <v xml:space="preserve"> </v>
      </c>
      <c r="FY243" s="1234" t="str">
        <f t="shared" si="257"/>
        <v xml:space="preserve"> </v>
      </c>
      <c r="FZ243" s="1234" t="str">
        <f t="shared" si="288"/>
        <v xml:space="preserve"> </v>
      </c>
      <c r="GA243" s="1234">
        <f t="shared" si="258"/>
        <v>0</v>
      </c>
      <c r="GB243" s="1227"/>
      <c r="GC243" s="1234" t="str">
        <f t="shared" si="259"/>
        <v xml:space="preserve"> </v>
      </c>
      <c r="GD243" s="1234" t="str">
        <f t="shared" si="260"/>
        <v xml:space="preserve"> </v>
      </c>
      <c r="GE243" s="1234" t="str">
        <f t="shared" si="261"/>
        <v xml:space="preserve"> </v>
      </c>
      <c r="GF243" s="1234" t="str">
        <f t="shared" si="262"/>
        <v xml:space="preserve"> </v>
      </c>
      <c r="GG243" s="1234" t="str">
        <f t="shared" si="263"/>
        <v xml:space="preserve"> </v>
      </c>
      <c r="GH243" s="1234" t="str">
        <f t="shared" si="264"/>
        <v xml:space="preserve"> </v>
      </c>
      <c r="GI243" s="1234" t="str">
        <f t="shared" si="265"/>
        <v xml:space="preserve"> </v>
      </c>
      <c r="GJ243" s="1234" t="str">
        <f t="shared" si="266"/>
        <v xml:space="preserve"> </v>
      </c>
      <c r="GK243" s="1234" t="str">
        <f t="shared" si="267"/>
        <v xml:space="preserve"> </v>
      </c>
      <c r="GL243" s="1234" t="str">
        <f t="shared" si="268"/>
        <v xml:space="preserve"> </v>
      </c>
      <c r="GM243" s="1234" t="str">
        <f t="shared" si="269"/>
        <v xml:space="preserve"> </v>
      </c>
      <c r="GN243" s="1234">
        <f t="shared" si="270"/>
        <v>0</v>
      </c>
    </row>
    <row r="244" spans="1:196" s="100" customFormat="1" ht="27" customHeight="1" thickTop="1" thickBot="1">
      <c r="A244" s="1208">
        <f>【A票】【D票】!$D$10</f>
        <v>0</v>
      </c>
      <c r="B244" s="1212">
        <f>【A票】【D票】!$H$10</f>
        <v>0</v>
      </c>
      <c r="C244" s="1213" t="str">
        <f>【A票】【D票】!$K$10</f>
        <v xml:space="preserve"> </v>
      </c>
      <c r="D244" s="1214">
        <f t="shared" si="173"/>
        <v>153</v>
      </c>
      <c r="E244" s="914"/>
      <c r="F244" s="467"/>
      <c r="G244" s="469"/>
      <c r="H244" s="224" t="str">
        <f t="shared" si="231"/>
        <v xml:space="preserve"> </v>
      </c>
      <c r="I244" s="704"/>
      <c r="J244" s="117"/>
      <c r="K244" s="117"/>
      <c r="L244" s="117"/>
      <c r="M244" s="117"/>
      <c r="N244" s="117"/>
      <c r="O244" s="117"/>
      <c r="P244" s="117"/>
      <c r="Q244" s="117"/>
      <c r="R244" s="117"/>
      <c r="S244" s="117"/>
      <c r="T244" s="254"/>
      <c r="U244" s="646"/>
      <c r="V244" s="646"/>
      <c r="W244" s="114"/>
      <c r="X244" s="254"/>
      <c r="Y244" s="224" t="str">
        <f t="shared" si="232"/>
        <v xml:space="preserve"> </v>
      </c>
      <c r="Z244" s="579"/>
      <c r="AA244" s="704"/>
      <c r="AB244" s="119"/>
      <c r="AC244" s="224" t="str">
        <f t="shared" si="246"/>
        <v xml:space="preserve"> </v>
      </c>
      <c r="AD244" s="115"/>
      <c r="AE244" s="253"/>
      <c r="AF244" s="704"/>
      <c r="AG244" s="727"/>
      <c r="AH244" s="727"/>
      <c r="AI244" s="727"/>
      <c r="AJ244" s="727"/>
      <c r="AK244" s="591"/>
      <c r="AL244" s="727"/>
      <c r="AM244" s="727"/>
      <c r="AN244" s="727"/>
      <c r="AO244" s="727"/>
      <c r="AP244" s="727"/>
      <c r="AQ244" s="727"/>
      <c r="AR244" s="727"/>
      <c r="AS244" s="727"/>
      <c r="AT244" s="727"/>
      <c r="AU244" s="727"/>
      <c r="AV244" s="727"/>
      <c r="AW244" s="727"/>
      <c r="AX244" s="727"/>
      <c r="AY244" s="727"/>
      <c r="AZ244" s="727"/>
      <c r="BA244" s="727"/>
      <c r="BB244" s="727"/>
      <c r="BC244" s="821"/>
      <c r="BD244" s="727"/>
      <c r="BE244" s="727"/>
      <c r="BF244" s="727"/>
      <c r="BG244" s="727"/>
      <c r="BH244" s="727"/>
      <c r="BI244" s="727"/>
      <c r="BJ244" s="727"/>
      <c r="BK244" s="727"/>
      <c r="BL244" s="821"/>
      <c r="BM244" s="727"/>
      <c r="BN244" s="727"/>
      <c r="BO244" s="727"/>
      <c r="BP244" s="727"/>
      <c r="BQ244" s="727"/>
      <c r="BR244" s="821"/>
      <c r="BS244" s="727"/>
      <c r="BT244" s="727"/>
      <c r="BU244" s="727"/>
      <c r="BV244" s="591"/>
      <c r="BW244" s="224" t="str">
        <f t="shared" si="244"/>
        <v xml:space="preserve"> </v>
      </c>
      <c r="BX244" s="471">
        <f t="shared" si="233"/>
        <v>153</v>
      </c>
      <c r="BY244" s="117"/>
      <c r="BZ244" s="117"/>
      <c r="CA244" s="117"/>
      <c r="CB244" s="117"/>
      <c r="CC244" s="117"/>
      <c r="CD244" s="461"/>
      <c r="CE244" s="236"/>
      <c r="CF244" s="224" t="str">
        <f t="shared" si="234"/>
        <v xml:space="preserve"> </v>
      </c>
      <c r="CG244" s="116"/>
      <c r="CH244" s="117"/>
      <c r="CI244" s="117"/>
      <c r="CJ244" s="117"/>
      <c r="CK244" s="472"/>
      <c r="CL244" s="472"/>
      <c r="CM244" s="472"/>
      <c r="CN244" s="472"/>
      <c r="CO244" s="117"/>
      <c r="CP244" s="253"/>
      <c r="CQ244" s="120"/>
      <c r="CR244" s="224" t="str" cm="1">
        <f t="array" ref="CR244">IF(AND(SUM(COUNTIF(CG244:CM244,{"*不明*","*その他*"})+COUNTIF(CO244:CP244,{"*不明*","*その他*"}))&gt;0,CQ244=""),"その他・不明の場合,10)具体的内容、理由を記入",IF(OR(AND(CI244=CI$65,COUNTA(CJ244:CM244)&lt;4),AND(OR(CI244=CI$63,CI244=CI$64,CI244=CI$66,CI244=CI$67,CI244=CI$68,CI244=""),COUNTA(CJ244:CM244)&gt;0)),"3)介護保険認定済→要介護度、認知症自立度、寝たきり度、介護保険サービス記入",IF(OR(AND(OR(CM244=CM$63,CM244=CM$64),CN244=""),AND(OR(CM244=CM$65,CM244=CM$66),CN244&lt;&gt;"")),"7)介護保険サービス受けている/過去受けていた→具体的内容記入"," ")))</f>
        <v xml:space="preserve"> </v>
      </c>
      <c r="CS244" s="224" t="str">
        <f t="shared" si="235"/>
        <v xml:space="preserve"> </v>
      </c>
      <c r="CT244" s="116"/>
      <c r="CU244" s="253"/>
      <c r="CV244" s="117"/>
      <c r="CW244" s="117"/>
      <c r="CX244" s="253"/>
      <c r="CY244" s="117"/>
      <c r="CZ244" s="117"/>
      <c r="DA244" s="253"/>
      <c r="DB244" s="117"/>
      <c r="DC244" s="224" t="str">
        <f t="shared" si="236"/>
        <v xml:space="preserve"> </v>
      </c>
      <c r="DD244" s="224" t="str">
        <f t="shared" si="237"/>
        <v xml:space="preserve"> </v>
      </c>
      <c r="DE244" s="224" t="str">
        <f t="shared" si="247"/>
        <v xml:space="preserve"> </v>
      </c>
      <c r="DF244" s="121"/>
      <c r="DG244" s="114"/>
      <c r="DH244" s="704"/>
      <c r="DI244" s="119"/>
      <c r="DJ244" s="187"/>
      <c r="DK244" s="254"/>
      <c r="DL244" s="224" t="str">
        <f t="shared" si="248"/>
        <v xml:space="preserve"> </v>
      </c>
      <c r="DM244" s="224" t="str">
        <f t="shared" si="238"/>
        <v xml:space="preserve"> </v>
      </c>
      <c r="DN244" s="474"/>
      <c r="DO244" s="117"/>
      <c r="DP244" s="117"/>
      <c r="DQ244" s="117"/>
      <c r="DR244" s="117"/>
      <c r="DS244" s="117"/>
      <c r="DT244" s="254"/>
      <c r="DU244" s="476"/>
      <c r="DV244" s="224" t="str">
        <f t="shared" si="249"/>
        <v xml:space="preserve"> </v>
      </c>
      <c r="DW244" s="115"/>
      <c r="DX244" s="470"/>
      <c r="DY244" s="117"/>
      <c r="DZ244" s="704"/>
      <c r="EA244" s="224" t="str">
        <f t="shared" si="250"/>
        <v xml:space="preserve"> </v>
      </c>
      <c r="EB244" s="906"/>
      <c r="EC244" s="904"/>
      <c r="ED244" s="904"/>
      <c r="EE244" s="904"/>
      <c r="EF244" s="904"/>
      <c r="EG244" s="904"/>
      <c r="EH244" s="904"/>
      <c r="EI244" s="904"/>
      <c r="EJ244" s="904"/>
      <c r="EK244" s="905"/>
      <c r="EL244" s="80"/>
      <c r="EM244" s="224" t="str">
        <f t="shared" si="239"/>
        <v xml:space="preserve"> </v>
      </c>
      <c r="EN244" s="224" t="str">
        <f t="shared" si="240"/>
        <v xml:space="preserve"> </v>
      </c>
      <c r="EO244" s="115"/>
      <c r="EP244" s="1050"/>
      <c r="EQ244" s="253"/>
      <c r="ER244" s="117"/>
      <c r="ES244" s="1258">
        <f t="shared" si="241"/>
        <v>153</v>
      </c>
      <c r="ET244" s="224" t="str">
        <f t="shared" si="242"/>
        <v xml:space="preserve"> </v>
      </c>
      <c r="EU244" s="477" t="str">
        <f t="shared" si="243"/>
        <v/>
      </c>
      <c r="EV244" s="1334" t="str">
        <f t="shared" si="245"/>
        <v xml:space="preserve"> </v>
      </c>
      <c r="EW244" s="1332" t="str">
        <f t="shared" si="289"/>
        <v/>
      </c>
      <c r="EX244" s="1275" t="str">
        <f t="shared" si="271"/>
        <v/>
      </c>
      <c r="EY244" s="1275" t="str">
        <f t="shared" si="272"/>
        <v/>
      </c>
      <c r="EZ244" s="1275" t="str">
        <f t="shared" si="273"/>
        <v/>
      </c>
      <c r="FA244" s="1275" t="str">
        <f t="shared" si="274"/>
        <v/>
      </c>
      <c r="FB244" s="1275" t="str">
        <f t="shared" si="275"/>
        <v/>
      </c>
      <c r="FC244" s="1333" t="str">
        <f t="shared" si="276"/>
        <v/>
      </c>
      <c r="FE244" s="1234" t="str">
        <f t="shared" si="277"/>
        <v xml:space="preserve"> </v>
      </c>
      <c r="FF244" s="1234" t="str">
        <f t="shared" si="278"/>
        <v xml:space="preserve"> </v>
      </c>
      <c r="FG244" s="1234" t="str">
        <f t="shared" si="279"/>
        <v xml:space="preserve"> </v>
      </c>
      <c r="FH244" s="1234" t="str">
        <f t="shared" si="280"/>
        <v xml:space="preserve"> </v>
      </c>
      <c r="FI244" s="1234" t="str">
        <f t="shared" si="251"/>
        <v xml:space="preserve"> </v>
      </c>
      <c r="FJ244" s="1234" t="str">
        <f t="shared" si="281"/>
        <v xml:space="preserve"> </v>
      </c>
      <c r="FK244" s="1234">
        <f t="shared" si="252"/>
        <v>0</v>
      </c>
      <c r="FL244" s="1227"/>
      <c r="FM244" s="1234" t="str">
        <f t="shared" si="253"/>
        <v xml:space="preserve"> </v>
      </c>
      <c r="FN244" s="1234" t="str">
        <f t="shared" si="254"/>
        <v xml:space="preserve"> </v>
      </c>
      <c r="FO244" s="1234" t="str">
        <f t="shared" si="282"/>
        <v xml:space="preserve"> </v>
      </c>
      <c r="FP244" s="1234" t="str">
        <f t="shared" si="283"/>
        <v xml:space="preserve"> </v>
      </c>
      <c r="FQ244" s="1234" t="str">
        <f t="shared" si="255"/>
        <v xml:space="preserve"> </v>
      </c>
      <c r="FR244" s="1234" t="str">
        <f t="shared" si="284"/>
        <v xml:space="preserve"> </v>
      </c>
      <c r="FS244" s="1234">
        <f t="shared" si="290"/>
        <v>0</v>
      </c>
      <c r="FT244" s="1227"/>
      <c r="FU244" s="1234" t="str">
        <f t="shared" si="285"/>
        <v xml:space="preserve"> </v>
      </c>
      <c r="FV244" s="1234" t="str">
        <f t="shared" si="286"/>
        <v xml:space="preserve"> </v>
      </c>
      <c r="FW244" s="1234" t="str">
        <f t="shared" si="287"/>
        <v xml:space="preserve"> </v>
      </c>
      <c r="FX244" s="1234" t="str">
        <f t="shared" si="256"/>
        <v xml:space="preserve"> </v>
      </c>
      <c r="FY244" s="1234" t="str">
        <f t="shared" si="257"/>
        <v xml:space="preserve"> </v>
      </c>
      <c r="FZ244" s="1234" t="str">
        <f t="shared" si="288"/>
        <v xml:space="preserve"> </v>
      </c>
      <c r="GA244" s="1234">
        <f t="shared" si="258"/>
        <v>0</v>
      </c>
      <c r="GB244" s="1227"/>
      <c r="GC244" s="1234" t="str">
        <f t="shared" si="259"/>
        <v xml:space="preserve"> </v>
      </c>
      <c r="GD244" s="1234" t="str">
        <f t="shared" si="260"/>
        <v xml:space="preserve"> </v>
      </c>
      <c r="GE244" s="1234" t="str">
        <f t="shared" si="261"/>
        <v xml:space="preserve"> </v>
      </c>
      <c r="GF244" s="1234" t="str">
        <f t="shared" si="262"/>
        <v xml:space="preserve"> </v>
      </c>
      <c r="GG244" s="1234" t="str">
        <f t="shared" si="263"/>
        <v xml:space="preserve"> </v>
      </c>
      <c r="GH244" s="1234" t="str">
        <f t="shared" si="264"/>
        <v xml:space="preserve"> </v>
      </c>
      <c r="GI244" s="1234" t="str">
        <f t="shared" si="265"/>
        <v xml:space="preserve"> </v>
      </c>
      <c r="GJ244" s="1234" t="str">
        <f t="shared" si="266"/>
        <v xml:space="preserve"> </v>
      </c>
      <c r="GK244" s="1234" t="str">
        <f t="shared" si="267"/>
        <v xml:space="preserve"> </v>
      </c>
      <c r="GL244" s="1234" t="str">
        <f t="shared" si="268"/>
        <v xml:space="preserve"> </v>
      </c>
      <c r="GM244" s="1234" t="str">
        <f t="shared" si="269"/>
        <v xml:space="preserve"> </v>
      </c>
      <c r="GN244" s="1234">
        <f t="shared" si="270"/>
        <v>0</v>
      </c>
    </row>
    <row r="245" spans="1:196" s="100" customFormat="1" ht="27" customHeight="1" thickTop="1" thickBot="1">
      <c r="A245" s="1208">
        <f>【A票】【D票】!$D$10</f>
        <v>0</v>
      </c>
      <c r="B245" s="1212">
        <f>【A票】【D票】!$H$10</f>
        <v>0</v>
      </c>
      <c r="C245" s="1213" t="str">
        <f>【A票】【D票】!$K$10</f>
        <v xml:space="preserve"> </v>
      </c>
      <c r="D245" s="1214">
        <f t="shared" si="173"/>
        <v>154</v>
      </c>
      <c r="E245" s="914"/>
      <c r="F245" s="467"/>
      <c r="G245" s="469"/>
      <c r="H245" s="224" t="str">
        <f t="shared" si="231"/>
        <v xml:space="preserve"> </v>
      </c>
      <c r="I245" s="704"/>
      <c r="J245" s="117"/>
      <c r="K245" s="117"/>
      <c r="L245" s="117"/>
      <c r="M245" s="117"/>
      <c r="N245" s="117"/>
      <c r="O245" s="117"/>
      <c r="P245" s="117"/>
      <c r="Q245" s="117"/>
      <c r="R245" s="117"/>
      <c r="S245" s="117"/>
      <c r="T245" s="254"/>
      <c r="U245" s="646"/>
      <c r="V245" s="646"/>
      <c r="W245" s="114"/>
      <c r="X245" s="254"/>
      <c r="Y245" s="224" t="str">
        <f t="shared" si="232"/>
        <v xml:space="preserve"> </v>
      </c>
      <c r="Z245" s="579"/>
      <c r="AA245" s="704"/>
      <c r="AB245" s="119"/>
      <c r="AC245" s="224" t="str">
        <f t="shared" si="246"/>
        <v xml:space="preserve"> </v>
      </c>
      <c r="AD245" s="115"/>
      <c r="AE245" s="253"/>
      <c r="AF245" s="704"/>
      <c r="AG245" s="727"/>
      <c r="AH245" s="727"/>
      <c r="AI245" s="727"/>
      <c r="AJ245" s="727"/>
      <c r="AK245" s="591"/>
      <c r="AL245" s="727"/>
      <c r="AM245" s="727"/>
      <c r="AN245" s="727"/>
      <c r="AO245" s="727"/>
      <c r="AP245" s="727"/>
      <c r="AQ245" s="727"/>
      <c r="AR245" s="727"/>
      <c r="AS245" s="727"/>
      <c r="AT245" s="727"/>
      <c r="AU245" s="727"/>
      <c r="AV245" s="727"/>
      <c r="AW245" s="727"/>
      <c r="AX245" s="727"/>
      <c r="AY245" s="727"/>
      <c r="AZ245" s="727"/>
      <c r="BA245" s="727"/>
      <c r="BB245" s="727"/>
      <c r="BC245" s="821"/>
      <c r="BD245" s="727"/>
      <c r="BE245" s="727"/>
      <c r="BF245" s="727"/>
      <c r="BG245" s="727"/>
      <c r="BH245" s="727"/>
      <c r="BI245" s="727"/>
      <c r="BJ245" s="727"/>
      <c r="BK245" s="727"/>
      <c r="BL245" s="821"/>
      <c r="BM245" s="727"/>
      <c r="BN245" s="727"/>
      <c r="BO245" s="727"/>
      <c r="BP245" s="727"/>
      <c r="BQ245" s="727"/>
      <c r="BR245" s="821"/>
      <c r="BS245" s="727"/>
      <c r="BT245" s="727"/>
      <c r="BU245" s="727"/>
      <c r="BV245" s="591"/>
      <c r="BW245" s="224" t="str">
        <f t="shared" si="244"/>
        <v xml:space="preserve"> </v>
      </c>
      <c r="BX245" s="471">
        <f t="shared" si="233"/>
        <v>154</v>
      </c>
      <c r="BY245" s="117"/>
      <c r="BZ245" s="117"/>
      <c r="CA245" s="117"/>
      <c r="CB245" s="117"/>
      <c r="CC245" s="117"/>
      <c r="CD245" s="461"/>
      <c r="CE245" s="236"/>
      <c r="CF245" s="224" t="str">
        <f t="shared" si="234"/>
        <v xml:space="preserve"> </v>
      </c>
      <c r="CG245" s="116"/>
      <c r="CH245" s="117"/>
      <c r="CI245" s="117"/>
      <c r="CJ245" s="117"/>
      <c r="CK245" s="472"/>
      <c r="CL245" s="472"/>
      <c r="CM245" s="472"/>
      <c r="CN245" s="472"/>
      <c r="CO245" s="117"/>
      <c r="CP245" s="253"/>
      <c r="CQ245" s="120"/>
      <c r="CR245" s="224" t="str" cm="1">
        <f t="array" ref="CR245">IF(AND(SUM(COUNTIF(CG245:CM245,{"*不明*","*その他*"})+COUNTIF(CO245:CP245,{"*不明*","*その他*"}))&gt;0,CQ245=""),"その他・不明の場合,10)具体的内容、理由を記入",IF(OR(AND(CI245=CI$65,COUNTA(CJ245:CM245)&lt;4),AND(OR(CI245=CI$63,CI245=CI$64,CI245=CI$66,CI245=CI$67,CI245=CI$68,CI245=""),COUNTA(CJ245:CM245)&gt;0)),"3)介護保険認定済→要介護度、認知症自立度、寝たきり度、介護保険サービス記入",IF(OR(AND(OR(CM245=CM$63,CM245=CM$64),CN245=""),AND(OR(CM245=CM$65,CM245=CM$66),CN245&lt;&gt;"")),"7)介護保険サービス受けている/過去受けていた→具体的内容記入"," ")))</f>
        <v xml:space="preserve"> </v>
      </c>
      <c r="CS245" s="224" t="str">
        <f t="shared" si="235"/>
        <v xml:space="preserve"> </v>
      </c>
      <c r="CT245" s="116"/>
      <c r="CU245" s="253"/>
      <c r="CV245" s="117"/>
      <c r="CW245" s="117"/>
      <c r="CX245" s="253"/>
      <c r="CY245" s="117"/>
      <c r="CZ245" s="117"/>
      <c r="DA245" s="253"/>
      <c r="DB245" s="117"/>
      <c r="DC245" s="224" t="str">
        <f t="shared" si="236"/>
        <v xml:space="preserve"> </v>
      </c>
      <c r="DD245" s="224" t="str">
        <f t="shared" si="237"/>
        <v xml:space="preserve"> </v>
      </c>
      <c r="DE245" s="224" t="str">
        <f t="shared" si="247"/>
        <v xml:space="preserve"> </v>
      </c>
      <c r="DF245" s="121"/>
      <c r="DG245" s="114"/>
      <c r="DH245" s="704"/>
      <c r="DI245" s="119"/>
      <c r="DJ245" s="187"/>
      <c r="DK245" s="254"/>
      <c r="DL245" s="224" t="str">
        <f t="shared" si="248"/>
        <v xml:space="preserve"> </v>
      </c>
      <c r="DM245" s="224" t="str">
        <f t="shared" si="238"/>
        <v xml:space="preserve"> </v>
      </c>
      <c r="DN245" s="474"/>
      <c r="DO245" s="117"/>
      <c r="DP245" s="117"/>
      <c r="DQ245" s="117"/>
      <c r="DR245" s="117"/>
      <c r="DS245" s="117"/>
      <c r="DT245" s="254"/>
      <c r="DU245" s="476"/>
      <c r="DV245" s="224" t="str">
        <f t="shared" si="249"/>
        <v xml:space="preserve"> </v>
      </c>
      <c r="DW245" s="115"/>
      <c r="DX245" s="470"/>
      <c r="DY245" s="117"/>
      <c r="DZ245" s="704"/>
      <c r="EA245" s="224" t="str">
        <f t="shared" si="250"/>
        <v xml:space="preserve"> </v>
      </c>
      <c r="EB245" s="906"/>
      <c r="EC245" s="904"/>
      <c r="ED245" s="904"/>
      <c r="EE245" s="904"/>
      <c r="EF245" s="904"/>
      <c r="EG245" s="904"/>
      <c r="EH245" s="904"/>
      <c r="EI245" s="904"/>
      <c r="EJ245" s="904"/>
      <c r="EK245" s="905"/>
      <c r="EL245" s="80"/>
      <c r="EM245" s="224" t="str">
        <f t="shared" si="239"/>
        <v xml:space="preserve"> </v>
      </c>
      <c r="EN245" s="224" t="str">
        <f t="shared" si="240"/>
        <v xml:space="preserve"> </v>
      </c>
      <c r="EO245" s="115"/>
      <c r="EP245" s="1050"/>
      <c r="EQ245" s="253"/>
      <c r="ER245" s="117"/>
      <c r="ES245" s="1258">
        <f t="shared" si="241"/>
        <v>154</v>
      </c>
      <c r="ET245" s="224" t="str">
        <f t="shared" si="242"/>
        <v xml:space="preserve"> </v>
      </c>
      <c r="EU245" s="477" t="str">
        <f t="shared" si="243"/>
        <v/>
      </c>
      <c r="EV245" s="1334" t="str">
        <f t="shared" si="245"/>
        <v xml:space="preserve"> </v>
      </c>
      <c r="EW245" s="1332" t="str">
        <f t="shared" si="289"/>
        <v/>
      </c>
      <c r="EX245" s="1275" t="str">
        <f t="shared" si="271"/>
        <v/>
      </c>
      <c r="EY245" s="1275" t="str">
        <f t="shared" si="272"/>
        <v/>
      </c>
      <c r="EZ245" s="1275" t="str">
        <f t="shared" si="273"/>
        <v/>
      </c>
      <c r="FA245" s="1275" t="str">
        <f t="shared" si="274"/>
        <v/>
      </c>
      <c r="FB245" s="1275" t="str">
        <f t="shared" si="275"/>
        <v/>
      </c>
      <c r="FC245" s="1333" t="str">
        <f t="shared" si="276"/>
        <v/>
      </c>
      <c r="FE245" s="1234" t="str">
        <f t="shared" si="277"/>
        <v xml:space="preserve"> </v>
      </c>
      <c r="FF245" s="1234" t="str">
        <f t="shared" si="278"/>
        <v xml:space="preserve"> </v>
      </c>
      <c r="FG245" s="1234" t="str">
        <f t="shared" si="279"/>
        <v xml:space="preserve"> </v>
      </c>
      <c r="FH245" s="1234" t="str">
        <f t="shared" si="280"/>
        <v xml:space="preserve"> </v>
      </c>
      <c r="FI245" s="1234" t="str">
        <f t="shared" si="251"/>
        <v xml:space="preserve"> </v>
      </c>
      <c r="FJ245" s="1234" t="str">
        <f t="shared" si="281"/>
        <v xml:space="preserve"> </v>
      </c>
      <c r="FK245" s="1234">
        <f t="shared" si="252"/>
        <v>0</v>
      </c>
      <c r="FL245" s="1227"/>
      <c r="FM245" s="1234" t="str">
        <f t="shared" si="253"/>
        <v xml:space="preserve"> </v>
      </c>
      <c r="FN245" s="1234" t="str">
        <f t="shared" si="254"/>
        <v xml:space="preserve"> </v>
      </c>
      <c r="FO245" s="1234" t="str">
        <f t="shared" si="282"/>
        <v xml:space="preserve"> </v>
      </c>
      <c r="FP245" s="1234" t="str">
        <f t="shared" si="283"/>
        <v xml:space="preserve"> </v>
      </c>
      <c r="FQ245" s="1234" t="str">
        <f t="shared" si="255"/>
        <v xml:space="preserve"> </v>
      </c>
      <c r="FR245" s="1234" t="str">
        <f t="shared" si="284"/>
        <v xml:space="preserve"> </v>
      </c>
      <c r="FS245" s="1234">
        <f t="shared" si="290"/>
        <v>0</v>
      </c>
      <c r="FT245" s="1227"/>
      <c r="FU245" s="1234" t="str">
        <f t="shared" si="285"/>
        <v xml:space="preserve"> </v>
      </c>
      <c r="FV245" s="1234" t="str">
        <f t="shared" si="286"/>
        <v xml:space="preserve"> </v>
      </c>
      <c r="FW245" s="1234" t="str">
        <f t="shared" si="287"/>
        <v xml:space="preserve"> </v>
      </c>
      <c r="FX245" s="1234" t="str">
        <f t="shared" si="256"/>
        <v xml:space="preserve"> </v>
      </c>
      <c r="FY245" s="1234" t="str">
        <f t="shared" si="257"/>
        <v xml:space="preserve"> </v>
      </c>
      <c r="FZ245" s="1234" t="str">
        <f t="shared" si="288"/>
        <v xml:space="preserve"> </v>
      </c>
      <c r="GA245" s="1234">
        <f t="shared" si="258"/>
        <v>0</v>
      </c>
      <c r="GB245" s="1227"/>
      <c r="GC245" s="1234" t="str">
        <f t="shared" si="259"/>
        <v xml:space="preserve"> </v>
      </c>
      <c r="GD245" s="1234" t="str">
        <f t="shared" si="260"/>
        <v xml:space="preserve"> </v>
      </c>
      <c r="GE245" s="1234" t="str">
        <f t="shared" si="261"/>
        <v xml:space="preserve"> </v>
      </c>
      <c r="GF245" s="1234" t="str">
        <f t="shared" si="262"/>
        <v xml:space="preserve"> </v>
      </c>
      <c r="GG245" s="1234" t="str">
        <f t="shared" si="263"/>
        <v xml:space="preserve"> </v>
      </c>
      <c r="GH245" s="1234" t="str">
        <f t="shared" si="264"/>
        <v xml:space="preserve"> </v>
      </c>
      <c r="GI245" s="1234" t="str">
        <f t="shared" si="265"/>
        <v xml:space="preserve"> </v>
      </c>
      <c r="GJ245" s="1234" t="str">
        <f t="shared" si="266"/>
        <v xml:space="preserve"> </v>
      </c>
      <c r="GK245" s="1234" t="str">
        <f t="shared" si="267"/>
        <v xml:space="preserve"> </v>
      </c>
      <c r="GL245" s="1234" t="str">
        <f t="shared" si="268"/>
        <v xml:space="preserve"> </v>
      </c>
      <c r="GM245" s="1234" t="str">
        <f t="shared" si="269"/>
        <v xml:space="preserve"> </v>
      </c>
      <c r="GN245" s="1234">
        <f t="shared" si="270"/>
        <v>0</v>
      </c>
    </row>
    <row r="246" spans="1:196" s="100" customFormat="1" ht="27" customHeight="1" thickTop="1" thickBot="1">
      <c r="A246" s="1208">
        <f>【A票】【D票】!$D$10</f>
        <v>0</v>
      </c>
      <c r="B246" s="1212">
        <f>【A票】【D票】!$H$10</f>
        <v>0</v>
      </c>
      <c r="C246" s="1213" t="str">
        <f>【A票】【D票】!$K$10</f>
        <v xml:space="preserve"> </v>
      </c>
      <c r="D246" s="1214">
        <f t="shared" si="173"/>
        <v>155</v>
      </c>
      <c r="E246" s="914"/>
      <c r="F246" s="467"/>
      <c r="G246" s="469"/>
      <c r="H246" s="224" t="str">
        <f t="shared" si="231"/>
        <v xml:space="preserve"> </v>
      </c>
      <c r="I246" s="704"/>
      <c r="J246" s="117"/>
      <c r="K246" s="117"/>
      <c r="L246" s="117"/>
      <c r="M246" s="117"/>
      <c r="N246" s="117"/>
      <c r="O246" s="117"/>
      <c r="P246" s="117"/>
      <c r="Q246" s="117"/>
      <c r="R246" s="117"/>
      <c r="S246" s="117"/>
      <c r="T246" s="254"/>
      <c r="U246" s="646"/>
      <c r="V246" s="646"/>
      <c r="W246" s="114"/>
      <c r="X246" s="254"/>
      <c r="Y246" s="224" t="str">
        <f t="shared" si="232"/>
        <v xml:space="preserve"> </v>
      </c>
      <c r="Z246" s="579"/>
      <c r="AA246" s="704"/>
      <c r="AB246" s="119"/>
      <c r="AC246" s="224" t="str">
        <f t="shared" si="246"/>
        <v xml:space="preserve"> </v>
      </c>
      <c r="AD246" s="115"/>
      <c r="AE246" s="253"/>
      <c r="AF246" s="704"/>
      <c r="AG246" s="727"/>
      <c r="AH246" s="727"/>
      <c r="AI246" s="727"/>
      <c r="AJ246" s="727"/>
      <c r="AK246" s="591"/>
      <c r="AL246" s="727"/>
      <c r="AM246" s="727"/>
      <c r="AN246" s="727"/>
      <c r="AO246" s="727"/>
      <c r="AP246" s="727"/>
      <c r="AQ246" s="727"/>
      <c r="AR246" s="727"/>
      <c r="AS246" s="727"/>
      <c r="AT246" s="727"/>
      <c r="AU246" s="727"/>
      <c r="AV246" s="727"/>
      <c r="AW246" s="727"/>
      <c r="AX246" s="727"/>
      <c r="AY246" s="727"/>
      <c r="AZ246" s="727"/>
      <c r="BA246" s="727"/>
      <c r="BB246" s="727"/>
      <c r="BC246" s="821"/>
      <c r="BD246" s="727"/>
      <c r="BE246" s="727"/>
      <c r="BF246" s="727"/>
      <c r="BG246" s="727"/>
      <c r="BH246" s="727"/>
      <c r="BI246" s="727"/>
      <c r="BJ246" s="727"/>
      <c r="BK246" s="727"/>
      <c r="BL246" s="821"/>
      <c r="BM246" s="727"/>
      <c r="BN246" s="727"/>
      <c r="BO246" s="727"/>
      <c r="BP246" s="727"/>
      <c r="BQ246" s="727"/>
      <c r="BR246" s="821"/>
      <c r="BS246" s="727"/>
      <c r="BT246" s="727"/>
      <c r="BU246" s="727"/>
      <c r="BV246" s="591"/>
      <c r="BW246" s="224" t="str">
        <f t="shared" si="244"/>
        <v xml:space="preserve"> </v>
      </c>
      <c r="BX246" s="471">
        <f t="shared" si="233"/>
        <v>155</v>
      </c>
      <c r="BY246" s="117"/>
      <c r="BZ246" s="117"/>
      <c r="CA246" s="117"/>
      <c r="CB246" s="117"/>
      <c r="CC246" s="117"/>
      <c r="CD246" s="461"/>
      <c r="CE246" s="236"/>
      <c r="CF246" s="224" t="str">
        <f t="shared" si="234"/>
        <v xml:space="preserve"> </v>
      </c>
      <c r="CG246" s="116"/>
      <c r="CH246" s="117"/>
      <c r="CI246" s="117"/>
      <c r="CJ246" s="117"/>
      <c r="CK246" s="472"/>
      <c r="CL246" s="472"/>
      <c r="CM246" s="472"/>
      <c r="CN246" s="472"/>
      <c r="CO246" s="117"/>
      <c r="CP246" s="253"/>
      <c r="CQ246" s="120"/>
      <c r="CR246" s="224" t="str" cm="1">
        <f t="array" ref="CR246">IF(AND(SUM(COUNTIF(CG246:CM246,{"*不明*","*その他*"})+COUNTIF(CO246:CP246,{"*不明*","*その他*"}))&gt;0,CQ246=""),"その他・不明の場合,10)具体的内容、理由を記入",IF(OR(AND(CI246=CI$65,COUNTA(CJ246:CM246)&lt;4),AND(OR(CI246=CI$63,CI246=CI$64,CI246=CI$66,CI246=CI$67,CI246=CI$68,CI246=""),COUNTA(CJ246:CM246)&gt;0)),"3)介護保険認定済→要介護度、認知症自立度、寝たきり度、介護保険サービス記入",IF(OR(AND(OR(CM246=CM$63,CM246=CM$64),CN246=""),AND(OR(CM246=CM$65,CM246=CM$66),CN246&lt;&gt;"")),"7)介護保険サービス受けている/過去受けていた→具体的内容記入"," ")))</f>
        <v xml:space="preserve"> </v>
      </c>
      <c r="CS246" s="224" t="str">
        <f t="shared" si="235"/>
        <v xml:space="preserve"> </v>
      </c>
      <c r="CT246" s="116"/>
      <c r="CU246" s="253"/>
      <c r="CV246" s="117"/>
      <c r="CW246" s="117"/>
      <c r="CX246" s="253"/>
      <c r="CY246" s="117"/>
      <c r="CZ246" s="117"/>
      <c r="DA246" s="253"/>
      <c r="DB246" s="117"/>
      <c r="DC246" s="224" t="str">
        <f t="shared" si="236"/>
        <v xml:space="preserve"> </v>
      </c>
      <c r="DD246" s="224" t="str">
        <f t="shared" si="237"/>
        <v xml:space="preserve"> </v>
      </c>
      <c r="DE246" s="224" t="str">
        <f t="shared" si="247"/>
        <v xml:space="preserve"> </v>
      </c>
      <c r="DF246" s="121"/>
      <c r="DG246" s="114"/>
      <c r="DH246" s="704"/>
      <c r="DI246" s="119"/>
      <c r="DJ246" s="187"/>
      <c r="DK246" s="254"/>
      <c r="DL246" s="224" t="str">
        <f t="shared" si="248"/>
        <v xml:space="preserve"> </v>
      </c>
      <c r="DM246" s="224" t="str">
        <f t="shared" si="238"/>
        <v xml:space="preserve"> </v>
      </c>
      <c r="DN246" s="474"/>
      <c r="DO246" s="117"/>
      <c r="DP246" s="117"/>
      <c r="DQ246" s="117"/>
      <c r="DR246" s="117"/>
      <c r="DS246" s="117"/>
      <c r="DT246" s="254"/>
      <c r="DU246" s="476"/>
      <c r="DV246" s="224" t="str">
        <f t="shared" si="249"/>
        <v xml:space="preserve"> </v>
      </c>
      <c r="DW246" s="115"/>
      <c r="DX246" s="470"/>
      <c r="DY246" s="117"/>
      <c r="DZ246" s="704"/>
      <c r="EA246" s="224" t="str">
        <f t="shared" si="250"/>
        <v xml:space="preserve"> </v>
      </c>
      <c r="EB246" s="906"/>
      <c r="EC246" s="904"/>
      <c r="ED246" s="904"/>
      <c r="EE246" s="904"/>
      <c r="EF246" s="904"/>
      <c r="EG246" s="904"/>
      <c r="EH246" s="904"/>
      <c r="EI246" s="904"/>
      <c r="EJ246" s="904"/>
      <c r="EK246" s="905"/>
      <c r="EL246" s="80"/>
      <c r="EM246" s="224" t="str">
        <f t="shared" si="239"/>
        <v xml:space="preserve"> </v>
      </c>
      <c r="EN246" s="224" t="str">
        <f t="shared" si="240"/>
        <v xml:space="preserve"> </v>
      </c>
      <c r="EO246" s="115"/>
      <c r="EP246" s="1050"/>
      <c r="EQ246" s="253"/>
      <c r="ER246" s="117"/>
      <c r="ES246" s="1258">
        <f t="shared" si="241"/>
        <v>155</v>
      </c>
      <c r="ET246" s="224" t="str">
        <f t="shared" si="242"/>
        <v xml:space="preserve"> </v>
      </c>
      <c r="EU246" s="477" t="str">
        <f t="shared" si="243"/>
        <v/>
      </c>
      <c r="EV246" s="1334" t="str">
        <f t="shared" si="245"/>
        <v xml:space="preserve"> </v>
      </c>
      <c r="EW246" s="1332" t="str">
        <f t="shared" si="289"/>
        <v/>
      </c>
      <c r="EX246" s="1275" t="str">
        <f t="shared" si="271"/>
        <v/>
      </c>
      <c r="EY246" s="1275" t="str">
        <f t="shared" si="272"/>
        <v/>
      </c>
      <c r="EZ246" s="1275" t="str">
        <f t="shared" si="273"/>
        <v/>
      </c>
      <c r="FA246" s="1275" t="str">
        <f t="shared" si="274"/>
        <v/>
      </c>
      <c r="FB246" s="1275" t="str">
        <f t="shared" si="275"/>
        <v/>
      </c>
      <c r="FC246" s="1333" t="str">
        <f t="shared" si="276"/>
        <v/>
      </c>
      <c r="FE246" s="1234" t="str">
        <f t="shared" si="277"/>
        <v xml:space="preserve"> </v>
      </c>
      <c r="FF246" s="1234" t="str">
        <f t="shared" si="278"/>
        <v xml:space="preserve"> </v>
      </c>
      <c r="FG246" s="1234" t="str">
        <f t="shared" si="279"/>
        <v xml:space="preserve"> </v>
      </c>
      <c r="FH246" s="1234" t="str">
        <f t="shared" si="280"/>
        <v xml:space="preserve"> </v>
      </c>
      <c r="FI246" s="1234" t="str">
        <f t="shared" si="251"/>
        <v xml:space="preserve"> </v>
      </c>
      <c r="FJ246" s="1234" t="str">
        <f t="shared" si="281"/>
        <v xml:space="preserve"> </v>
      </c>
      <c r="FK246" s="1234">
        <f t="shared" si="252"/>
        <v>0</v>
      </c>
      <c r="FL246" s="1227"/>
      <c r="FM246" s="1234" t="str">
        <f t="shared" si="253"/>
        <v xml:space="preserve"> </v>
      </c>
      <c r="FN246" s="1234" t="str">
        <f t="shared" si="254"/>
        <v xml:space="preserve"> </v>
      </c>
      <c r="FO246" s="1234" t="str">
        <f t="shared" si="282"/>
        <v xml:space="preserve"> </v>
      </c>
      <c r="FP246" s="1234" t="str">
        <f t="shared" si="283"/>
        <v xml:space="preserve"> </v>
      </c>
      <c r="FQ246" s="1234" t="str">
        <f t="shared" si="255"/>
        <v xml:space="preserve"> </v>
      </c>
      <c r="FR246" s="1234" t="str">
        <f t="shared" si="284"/>
        <v xml:space="preserve"> </v>
      </c>
      <c r="FS246" s="1234">
        <f t="shared" si="290"/>
        <v>0</v>
      </c>
      <c r="FT246" s="1227"/>
      <c r="FU246" s="1234" t="str">
        <f t="shared" si="285"/>
        <v xml:space="preserve"> </v>
      </c>
      <c r="FV246" s="1234" t="str">
        <f t="shared" si="286"/>
        <v xml:space="preserve"> </v>
      </c>
      <c r="FW246" s="1234" t="str">
        <f t="shared" si="287"/>
        <v xml:space="preserve"> </v>
      </c>
      <c r="FX246" s="1234" t="str">
        <f t="shared" si="256"/>
        <v xml:space="preserve"> </v>
      </c>
      <c r="FY246" s="1234" t="str">
        <f t="shared" si="257"/>
        <v xml:space="preserve"> </v>
      </c>
      <c r="FZ246" s="1234" t="str">
        <f t="shared" si="288"/>
        <v xml:space="preserve"> </v>
      </c>
      <c r="GA246" s="1234">
        <f t="shared" si="258"/>
        <v>0</v>
      </c>
      <c r="GB246" s="1227"/>
      <c r="GC246" s="1234" t="str">
        <f t="shared" si="259"/>
        <v xml:space="preserve"> </v>
      </c>
      <c r="GD246" s="1234" t="str">
        <f t="shared" si="260"/>
        <v xml:space="preserve"> </v>
      </c>
      <c r="GE246" s="1234" t="str">
        <f t="shared" si="261"/>
        <v xml:space="preserve"> </v>
      </c>
      <c r="GF246" s="1234" t="str">
        <f t="shared" si="262"/>
        <v xml:space="preserve"> </v>
      </c>
      <c r="GG246" s="1234" t="str">
        <f t="shared" si="263"/>
        <v xml:space="preserve"> </v>
      </c>
      <c r="GH246" s="1234" t="str">
        <f t="shared" si="264"/>
        <v xml:space="preserve"> </v>
      </c>
      <c r="GI246" s="1234" t="str">
        <f t="shared" si="265"/>
        <v xml:space="preserve"> </v>
      </c>
      <c r="GJ246" s="1234" t="str">
        <f t="shared" si="266"/>
        <v xml:space="preserve"> </v>
      </c>
      <c r="GK246" s="1234" t="str">
        <f t="shared" si="267"/>
        <v xml:space="preserve"> </v>
      </c>
      <c r="GL246" s="1234" t="str">
        <f t="shared" si="268"/>
        <v xml:space="preserve"> </v>
      </c>
      <c r="GM246" s="1234" t="str">
        <f t="shared" si="269"/>
        <v xml:space="preserve"> </v>
      </c>
      <c r="GN246" s="1234">
        <f t="shared" si="270"/>
        <v>0</v>
      </c>
    </row>
    <row r="247" spans="1:196" s="100" customFormat="1" ht="27" customHeight="1" thickTop="1" thickBot="1">
      <c r="A247" s="1208">
        <f>【A票】【D票】!$D$10</f>
        <v>0</v>
      </c>
      <c r="B247" s="1212">
        <f>【A票】【D票】!$H$10</f>
        <v>0</v>
      </c>
      <c r="C247" s="1213" t="str">
        <f>【A票】【D票】!$K$10</f>
        <v xml:space="preserve"> </v>
      </c>
      <c r="D247" s="1214">
        <f t="shared" si="173"/>
        <v>156</v>
      </c>
      <c r="E247" s="914"/>
      <c r="F247" s="467"/>
      <c r="G247" s="469"/>
      <c r="H247" s="224" t="str">
        <f t="shared" si="231"/>
        <v xml:space="preserve"> </v>
      </c>
      <c r="I247" s="704"/>
      <c r="J247" s="117"/>
      <c r="K247" s="117"/>
      <c r="L247" s="117"/>
      <c r="M247" s="117"/>
      <c r="N247" s="117"/>
      <c r="O247" s="117"/>
      <c r="P247" s="117"/>
      <c r="Q247" s="117"/>
      <c r="R247" s="117"/>
      <c r="S247" s="117"/>
      <c r="T247" s="254"/>
      <c r="U247" s="646"/>
      <c r="V247" s="646"/>
      <c r="W247" s="114"/>
      <c r="X247" s="254"/>
      <c r="Y247" s="224" t="str">
        <f t="shared" si="232"/>
        <v xml:space="preserve"> </v>
      </c>
      <c r="Z247" s="579"/>
      <c r="AA247" s="704"/>
      <c r="AB247" s="119"/>
      <c r="AC247" s="224" t="str">
        <f t="shared" si="246"/>
        <v xml:space="preserve"> </v>
      </c>
      <c r="AD247" s="115"/>
      <c r="AE247" s="253"/>
      <c r="AF247" s="704"/>
      <c r="AG247" s="727"/>
      <c r="AH247" s="727"/>
      <c r="AI247" s="727"/>
      <c r="AJ247" s="727"/>
      <c r="AK247" s="591"/>
      <c r="AL247" s="727"/>
      <c r="AM247" s="727"/>
      <c r="AN247" s="727"/>
      <c r="AO247" s="727"/>
      <c r="AP247" s="727"/>
      <c r="AQ247" s="727"/>
      <c r="AR247" s="727"/>
      <c r="AS247" s="727"/>
      <c r="AT247" s="727"/>
      <c r="AU247" s="727"/>
      <c r="AV247" s="727"/>
      <c r="AW247" s="727"/>
      <c r="AX247" s="727"/>
      <c r="AY247" s="727"/>
      <c r="AZ247" s="727"/>
      <c r="BA247" s="727"/>
      <c r="BB247" s="727"/>
      <c r="BC247" s="821"/>
      <c r="BD247" s="727"/>
      <c r="BE247" s="727"/>
      <c r="BF247" s="727"/>
      <c r="BG247" s="727"/>
      <c r="BH247" s="727"/>
      <c r="BI247" s="727"/>
      <c r="BJ247" s="727"/>
      <c r="BK247" s="727"/>
      <c r="BL247" s="821"/>
      <c r="BM247" s="727"/>
      <c r="BN247" s="727"/>
      <c r="BO247" s="727"/>
      <c r="BP247" s="727"/>
      <c r="BQ247" s="727"/>
      <c r="BR247" s="821"/>
      <c r="BS247" s="727"/>
      <c r="BT247" s="727"/>
      <c r="BU247" s="727"/>
      <c r="BV247" s="591"/>
      <c r="BW247" s="224" t="str">
        <f t="shared" si="244"/>
        <v xml:space="preserve"> </v>
      </c>
      <c r="BX247" s="471">
        <f t="shared" si="233"/>
        <v>156</v>
      </c>
      <c r="BY247" s="117"/>
      <c r="BZ247" s="117"/>
      <c r="CA247" s="117"/>
      <c r="CB247" s="117"/>
      <c r="CC247" s="117"/>
      <c r="CD247" s="461"/>
      <c r="CE247" s="236"/>
      <c r="CF247" s="224" t="str">
        <f t="shared" si="234"/>
        <v xml:space="preserve"> </v>
      </c>
      <c r="CG247" s="116"/>
      <c r="CH247" s="117"/>
      <c r="CI247" s="117"/>
      <c r="CJ247" s="117"/>
      <c r="CK247" s="472"/>
      <c r="CL247" s="472"/>
      <c r="CM247" s="472"/>
      <c r="CN247" s="472"/>
      <c r="CO247" s="117"/>
      <c r="CP247" s="253"/>
      <c r="CQ247" s="120"/>
      <c r="CR247" s="224" t="str" cm="1">
        <f t="array" ref="CR247">IF(AND(SUM(COUNTIF(CG247:CM247,{"*不明*","*その他*"})+COUNTIF(CO247:CP247,{"*不明*","*その他*"}))&gt;0,CQ247=""),"その他・不明の場合,10)具体的内容、理由を記入",IF(OR(AND(CI247=CI$65,COUNTA(CJ247:CM247)&lt;4),AND(OR(CI247=CI$63,CI247=CI$64,CI247=CI$66,CI247=CI$67,CI247=CI$68,CI247=""),COUNTA(CJ247:CM247)&gt;0)),"3)介護保険認定済→要介護度、認知症自立度、寝たきり度、介護保険サービス記入",IF(OR(AND(OR(CM247=CM$63,CM247=CM$64),CN247=""),AND(OR(CM247=CM$65,CM247=CM$66),CN247&lt;&gt;"")),"7)介護保険サービス受けている/過去受けていた→具体的内容記入"," ")))</f>
        <v xml:space="preserve"> </v>
      </c>
      <c r="CS247" s="224" t="str">
        <f t="shared" si="235"/>
        <v xml:space="preserve"> </v>
      </c>
      <c r="CT247" s="116"/>
      <c r="CU247" s="253"/>
      <c r="CV247" s="117"/>
      <c r="CW247" s="117"/>
      <c r="CX247" s="253"/>
      <c r="CY247" s="117"/>
      <c r="CZ247" s="117"/>
      <c r="DA247" s="253"/>
      <c r="DB247" s="117"/>
      <c r="DC247" s="224" t="str">
        <f t="shared" si="236"/>
        <v xml:space="preserve"> </v>
      </c>
      <c r="DD247" s="224" t="str">
        <f t="shared" si="237"/>
        <v xml:space="preserve"> </v>
      </c>
      <c r="DE247" s="224" t="str">
        <f t="shared" si="247"/>
        <v xml:space="preserve"> </v>
      </c>
      <c r="DF247" s="121"/>
      <c r="DG247" s="114"/>
      <c r="DH247" s="704"/>
      <c r="DI247" s="119"/>
      <c r="DJ247" s="187"/>
      <c r="DK247" s="254"/>
      <c r="DL247" s="224" t="str">
        <f t="shared" si="248"/>
        <v xml:space="preserve"> </v>
      </c>
      <c r="DM247" s="224" t="str">
        <f t="shared" si="238"/>
        <v xml:space="preserve"> </v>
      </c>
      <c r="DN247" s="474"/>
      <c r="DO247" s="117"/>
      <c r="DP247" s="117"/>
      <c r="DQ247" s="117"/>
      <c r="DR247" s="117"/>
      <c r="DS247" s="117"/>
      <c r="DT247" s="254"/>
      <c r="DU247" s="476"/>
      <c r="DV247" s="224" t="str">
        <f t="shared" si="249"/>
        <v xml:space="preserve"> </v>
      </c>
      <c r="DW247" s="115"/>
      <c r="DX247" s="470"/>
      <c r="DY247" s="117"/>
      <c r="DZ247" s="704"/>
      <c r="EA247" s="224" t="str">
        <f t="shared" si="250"/>
        <v xml:space="preserve"> </v>
      </c>
      <c r="EB247" s="906"/>
      <c r="EC247" s="904"/>
      <c r="ED247" s="904"/>
      <c r="EE247" s="904"/>
      <c r="EF247" s="904"/>
      <c r="EG247" s="904"/>
      <c r="EH247" s="904"/>
      <c r="EI247" s="904"/>
      <c r="EJ247" s="904"/>
      <c r="EK247" s="905"/>
      <c r="EL247" s="80"/>
      <c r="EM247" s="224" t="str">
        <f t="shared" si="239"/>
        <v xml:space="preserve"> </v>
      </c>
      <c r="EN247" s="224" t="str">
        <f t="shared" si="240"/>
        <v xml:space="preserve"> </v>
      </c>
      <c r="EO247" s="115"/>
      <c r="EP247" s="1050"/>
      <c r="EQ247" s="253"/>
      <c r="ER247" s="117"/>
      <c r="ES247" s="1258">
        <f t="shared" si="241"/>
        <v>156</v>
      </c>
      <c r="ET247" s="224" t="str">
        <f t="shared" si="242"/>
        <v xml:space="preserve"> </v>
      </c>
      <c r="EU247" s="477" t="str">
        <f t="shared" si="243"/>
        <v/>
      </c>
      <c r="EV247" s="1334" t="str">
        <f t="shared" si="245"/>
        <v xml:space="preserve"> </v>
      </c>
      <c r="EW247" s="1332" t="str">
        <f t="shared" si="289"/>
        <v/>
      </c>
      <c r="EX247" s="1275" t="str">
        <f t="shared" si="271"/>
        <v/>
      </c>
      <c r="EY247" s="1275" t="str">
        <f t="shared" si="272"/>
        <v/>
      </c>
      <c r="EZ247" s="1275" t="str">
        <f t="shared" si="273"/>
        <v/>
      </c>
      <c r="FA247" s="1275" t="str">
        <f t="shared" si="274"/>
        <v/>
      </c>
      <c r="FB247" s="1275" t="str">
        <f t="shared" si="275"/>
        <v/>
      </c>
      <c r="FC247" s="1333" t="str">
        <f t="shared" si="276"/>
        <v/>
      </c>
      <c r="FE247" s="1234" t="str">
        <f t="shared" si="277"/>
        <v xml:space="preserve"> </v>
      </c>
      <c r="FF247" s="1234" t="str">
        <f t="shared" si="278"/>
        <v xml:space="preserve"> </v>
      </c>
      <c r="FG247" s="1234" t="str">
        <f t="shared" si="279"/>
        <v xml:space="preserve"> </v>
      </c>
      <c r="FH247" s="1234" t="str">
        <f t="shared" si="280"/>
        <v xml:space="preserve"> </v>
      </c>
      <c r="FI247" s="1234" t="str">
        <f t="shared" si="251"/>
        <v xml:space="preserve"> </v>
      </c>
      <c r="FJ247" s="1234" t="str">
        <f t="shared" si="281"/>
        <v xml:space="preserve"> </v>
      </c>
      <c r="FK247" s="1234">
        <f t="shared" si="252"/>
        <v>0</v>
      </c>
      <c r="FL247" s="1227"/>
      <c r="FM247" s="1234" t="str">
        <f t="shared" si="253"/>
        <v xml:space="preserve"> </v>
      </c>
      <c r="FN247" s="1234" t="str">
        <f t="shared" si="254"/>
        <v xml:space="preserve"> </v>
      </c>
      <c r="FO247" s="1234" t="str">
        <f t="shared" si="282"/>
        <v xml:space="preserve"> </v>
      </c>
      <c r="FP247" s="1234" t="str">
        <f t="shared" si="283"/>
        <v xml:space="preserve"> </v>
      </c>
      <c r="FQ247" s="1234" t="str">
        <f t="shared" si="255"/>
        <v xml:space="preserve"> </v>
      </c>
      <c r="FR247" s="1234" t="str">
        <f t="shared" si="284"/>
        <v xml:space="preserve"> </v>
      </c>
      <c r="FS247" s="1234">
        <f t="shared" si="290"/>
        <v>0</v>
      </c>
      <c r="FT247" s="1227"/>
      <c r="FU247" s="1234" t="str">
        <f t="shared" si="285"/>
        <v xml:space="preserve"> </v>
      </c>
      <c r="FV247" s="1234" t="str">
        <f t="shared" si="286"/>
        <v xml:space="preserve"> </v>
      </c>
      <c r="FW247" s="1234" t="str">
        <f t="shared" si="287"/>
        <v xml:space="preserve"> </v>
      </c>
      <c r="FX247" s="1234" t="str">
        <f t="shared" si="256"/>
        <v xml:space="preserve"> </v>
      </c>
      <c r="FY247" s="1234" t="str">
        <f t="shared" si="257"/>
        <v xml:space="preserve"> </v>
      </c>
      <c r="FZ247" s="1234" t="str">
        <f t="shared" si="288"/>
        <v xml:space="preserve"> </v>
      </c>
      <c r="GA247" s="1234">
        <f t="shared" si="258"/>
        <v>0</v>
      </c>
      <c r="GB247" s="1227"/>
      <c r="GC247" s="1234" t="str">
        <f t="shared" si="259"/>
        <v xml:space="preserve"> </v>
      </c>
      <c r="GD247" s="1234" t="str">
        <f t="shared" si="260"/>
        <v xml:space="preserve"> </v>
      </c>
      <c r="GE247" s="1234" t="str">
        <f t="shared" si="261"/>
        <v xml:space="preserve"> </v>
      </c>
      <c r="GF247" s="1234" t="str">
        <f t="shared" si="262"/>
        <v xml:space="preserve"> </v>
      </c>
      <c r="GG247" s="1234" t="str">
        <f t="shared" si="263"/>
        <v xml:space="preserve"> </v>
      </c>
      <c r="GH247" s="1234" t="str">
        <f t="shared" si="264"/>
        <v xml:space="preserve"> </v>
      </c>
      <c r="GI247" s="1234" t="str">
        <f t="shared" si="265"/>
        <v xml:space="preserve"> </v>
      </c>
      <c r="GJ247" s="1234" t="str">
        <f t="shared" si="266"/>
        <v xml:space="preserve"> </v>
      </c>
      <c r="GK247" s="1234" t="str">
        <f t="shared" si="267"/>
        <v xml:space="preserve"> </v>
      </c>
      <c r="GL247" s="1234" t="str">
        <f t="shared" si="268"/>
        <v xml:space="preserve"> </v>
      </c>
      <c r="GM247" s="1234" t="str">
        <f t="shared" si="269"/>
        <v xml:space="preserve"> </v>
      </c>
      <c r="GN247" s="1234">
        <f t="shared" si="270"/>
        <v>0</v>
      </c>
    </row>
    <row r="248" spans="1:196" s="100" customFormat="1" ht="27" customHeight="1" thickTop="1" thickBot="1">
      <c r="A248" s="1208">
        <f>【A票】【D票】!$D$10</f>
        <v>0</v>
      </c>
      <c r="B248" s="1212">
        <f>【A票】【D票】!$H$10</f>
        <v>0</v>
      </c>
      <c r="C248" s="1213" t="str">
        <f>【A票】【D票】!$K$10</f>
        <v xml:space="preserve"> </v>
      </c>
      <c r="D248" s="1214">
        <f t="shared" si="173"/>
        <v>157</v>
      </c>
      <c r="E248" s="914"/>
      <c r="F248" s="467"/>
      <c r="G248" s="469"/>
      <c r="H248" s="224" t="str">
        <f t="shared" si="231"/>
        <v xml:space="preserve"> </v>
      </c>
      <c r="I248" s="704"/>
      <c r="J248" s="117"/>
      <c r="K248" s="117"/>
      <c r="L248" s="117"/>
      <c r="M248" s="117"/>
      <c r="N248" s="117"/>
      <c r="O248" s="117"/>
      <c r="P248" s="117"/>
      <c r="Q248" s="117"/>
      <c r="R248" s="117"/>
      <c r="S248" s="117"/>
      <c r="T248" s="254"/>
      <c r="U248" s="646"/>
      <c r="V248" s="646"/>
      <c r="W248" s="114"/>
      <c r="X248" s="254"/>
      <c r="Y248" s="224" t="str">
        <f t="shared" si="232"/>
        <v xml:space="preserve"> </v>
      </c>
      <c r="Z248" s="579"/>
      <c r="AA248" s="704"/>
      <c r="AB248" s="119"/>
      <c r="AC248" s="224" t="str">
        <f t="shared" si="246"/>
        <v xml:space="preserve"> </v>
      </c>
      <c r="AD248" s="115"/>
      <c r="AE248" s="253"/>
      <c r="AF248" s="704"/>
      <c r="AG248" s="727"/>
      <c r="AH248" s="727"/>
      <c r="AI248" s="727"/>
      <c r="AJ248" s="727"/>
      <c r="AK248" s="591"/>
      <c r="AL248" s="727"/>
      <c r="AM248" s="727"/>
      <c r="AN248" s="727"/>
      <c r="AO248" s="727"/>
      <c r="AP248" s="727"/>
      <c r="AQ248" s="727"/>
      <c r="AR248" s="727"/>
      <c r="AS248" s="727"/>
      <c r="AT248" s="727"/>
      <c r="AU248" s="727"/>
      <c r="AV248" s="727"/>
      <c r="AW248" s="727"/>
      <c r="AX248" s="727"/>
      <c r="AY248" s="727"/>
      <c r="AZ248" s="727"/>
      <c r="BA248" s="727"/>
      <c r="BB248" s="727"/>
      <c r="BC248" s="821"/>
      <c r="BD248" s="727"/>
      <c r="BE248" s="727"/>
      <c r="BF248" s="727"/>
      <c r="BG248" s="727"/>
      <c r="BH248" s="727"/>
      <c r="BI248" s="727"/>
      <c r="BJ248" s="727"/>
      <c r="BK248" s="727"/>
      <c r="BL248" s="821"/>
      <c r="BM248" s="727"/>
      <c r="BN248" s="727"/>
      <c r="BO248" s="727"/>
      <c r="BP248" s="727"/>
      <c r="BQ248" s="727"/>
      <c r="BR248" s="821"/>
      <c r="BS248" s="727"/>
      <c r="BT248" s="727"/>
      <c r="BU248" s="727"/>
      <c r="BV248" s="591"/>
      <c r="BW248" s="224" t="str">
        <f t="shared" si="244"/>
        <v xml:space="preserve"> </v>
      </c>
      <c r="BX248" s="471">
        <f t="shared" si="233"/>
        <v>157</v>
      </c>
      <c r="BY248" s="117"/>
      <c r="BZ248" s="117"/>
      <c r="CA248" s="117"/>
      <c r="CB248" s="117"/>
      <c r="CC248" s="117"/>
      <c r="CD248" s="461"/>
      <c r="CE248" s="236"/>
      <c r="CF248" s="224" t="str">
        <f t="shared" si="234"/>
        <v xml:space="preserve"> </v>
      </c>
      <c r="CG248" s="116"/>
      <c r="CH248" s="117"/>
      <c r="CI248" s="117"/>
      <c r="CJ248" s="117"/>
      <c r="CK248" s="472"/>
      <c r="CL248" s="472"/>
      <c r="CM248" s="472"/>
      <c r="CN248" s="472"/>
      <c r="CO248" s="117"/>
      <c r="CP248" s="253"/>
      <c r="CQ248" s="120"/>
      <c r="CR248" s="224" t="str" cm="1">
        <f t="array" ref="CR248">IF(AND(SUM(COUNTIF(CG248:CM248,{"*不明*","*その他*"})+COUNTIF(CO248:CP248,{"*不明*","*その他*"}))&gt;0,CQ248=""),"その他・不明の場合,10)具体的内容、理由を記入",IF(OR(AND(CI248=CI$65,COUNTA(CJ248:CM248)&lt;4),AND(OR(CI248=CI$63,CI248=CI$64,CI248=CI$66,CI248=CI$67,CI248=CI$68,CI248=""),COUNTA(CJ248:CM248)&gt;0)),"3)介護保険認定済→要介護度、認知症自立度、寝たきり度、介護保険サービス記入",IF(OR(AND(OR(CM248=CM$63,CM248=CM$64),CN248=""),AND(OR(CM248=CM$65,CM248=CM$66),CN248&lt;&gt;"")),"7)介護保険サービス受けている/過去受けていた→具体的内容記入"," ")))</f>
        <v xml:space="preserve"> </v>
      </c>
      <c r="CS248" s="224" t="str">
        <f t="shared" si="235"/>
        <v xml:space="preserve"> </v>
      </c>
      <c r="CT248" s="116"/>
      <c r="CU248" s="253"/>
      <c r="CV248" s="117"/>
      <c r="CW248" s="117"/>
      <c r="CX248" s="253"/>
      <c r="CY248" s="117"/>
      <c r="CZ248" s="117"/>
      <c r="DA248" s="253"/>
      <c r="DB248" s="117"/>
      <c r="DC248" s="224" t="str">
        <f t="shared" si="236"/>
        <v xml:space="preserve"> </v>
      </c>
      <c r="DD248" s="224" t="str">
        <f t="shared" si="237"/>
        <v xml:space="preserve"> </v>
      </c>
      <c r="DE248" s="224" t="str">
        <f t="shared" si="247"/>
        <v xml:space="preserve"> </v>
      </c>
      <c r="DF248" s="121"/>
      <c r="DG248" s="114"/>
      <c r="DH248" s="704"/>
      <c r="DI248" s="119"/>
      <c r="DJ248" s="187"/>
      <c r="DK248" s="254"/>
      <c r="DL248" s="224" t="str">
        <f t="shared" si="248"/>
        <v xml:space="preserve"> </v>
      </c>
      <c r="DM248" s="224" t="str">
        <f t="shared" si="238"/>
        <v xml:space="preserve"> </v>
      </c>
      <c r="DN248" s="474"/>
      <c r="DO248" s="117"/>
      <c r="DP248" s="117"/>
      <c r="DQ248" s="117"/>
      <c r="DR248" s="117"/>
      <c r="DS248" s="117"/>
      <c r="DT248" s="254"/>
      <c r="DU248" s="476"/>
      <c r="DV248" s="224" t="str">
        <f t="shared" si="249"/>
        <v xml:space="preserve"> </v>
      </c>
      <c r="DW248" s="115"/>
      <c r="DX248" s="470"/>
      <c r="DY248" s="117"/>
      <c r="DZ248" s="704"/>
      <c r="EA248" s="224" t="str">
        <f t="shared" si="250"/>
        <v xml:space="preserve"> </v>
      </c>
      <c r="EB248" s="906"/>
      <c r="EC248" s="904"/>
      <c r="ED248" s="904"/>
      <c r="EE248" s="904"/>
      <c r="EF248" s="904"/>
      <c r="EG248" s="904"/>
      <c r="EH248" s="904"/>
      <c r="EI248" s="904"/>
      <c r="EJ248" s="904"/>
      <c r="EK248" s="905"/>
      <c r="EL248" s="80"/>
      <c r="EM248" s="224" t="str">
        <f t="shared" si="239"/>
        <v xml:space="preserve"> </v>
      </c>
      <c r="EN248" s="224" t="str">
        <f t="shared" si="240"/>
        <v xml:space="preserve"> </v>
      </c>
      <c r="EO248" s="115"/>
      <c r="EP248" s="1050"/>
      <c r="EQ248" s="253"/>
      <c r="ER248" s="117"/>
      <c r="ES248" s="1258">
        <f t="shared" si="241"/>
        <v>157</v>
      </c>
      <c r="ET248" s="224" t="str">
        <f t="shared" si="242"/>
        <v xml:space="preserve"> </v>
      </c>
      <c r="EU248" s="477" t="str">
        <f t="shared" si="243"/>
        <v/>
      </c>
      <c r="EV248" s="1334" t="str">
        <f t="shared" si="245"/>
        <v xml:space="preserve"> </v>
      </c>
      <c r="EW248" s="1332" t="str">
        <f t="shared" si="289"/>
        <v/>
      </c>
      <c r="EX248" s="1275" t="str">
        <f t="shared" si="271"/>
        <v/>
      </c>
      <c r="EY248" s="1275" t="str">
        <f t="shared" si="272"/>
        <v/>
      </c>
      <c r="EZ248" s="1275" t="str">
        <f t="shared" si="273"/>
        <v/>
      </c>
      <c r="FA248" s="1275" t="str">
        <f t="shared" si="274"/>
        <v/>
      </c>
      <c r="FB248" s="1275" t="str">
        <f t="shared" si="275"/>
        <v/>
      </c>
      <c r="FC248" s="1333" t="str">
        <f t="shared" si="276"/>
        <v/>
      </c>
      <c r="FE248" s="1234" t="str">
        <f t="shared" si="277"/>
        <v xml:space="preserve"> </v>
      </c>
      <c r="FF248" s="1234" t="str">
        <f t="shared" si="278"/>
        <v xml:space="preserve"> </v>
      </c>
      <c r="FG248" s="1234" t="str">
        <f t="shared" si="279"/>
        <v xml:space="preserve"> </v>
      </c>
      <c r="FH248" s="1234" t="str">
        <f t="shared" si="280"/>
        <v xml:space="preserve"> </v>
      </c>
      <c r="FI248" s="1234" t="str">
        <f t="shared" si="251"/>
        <v xml:space="preserve"> </v>
      </c>
      <c r="FJ248" s="1234" t="str">
        <f t="shared" si="281"/>
        <v xml:space="preserve"> </v>
      </c>
      <c r="FK248" s="1234">
        <f t="shared" si="252"/>
        <v>0</v>
      </c>
      <c r="FL248" s="1227"/>
      <c r="FM248" s="1234" t="str">
        <f t="shared" si="253"/>
        <v xml:space="preserve"> </v>
      </c>
      <c r="FN248" s="1234" t="str">
        <f t="shared" si="254"/>
        <v xml:space="preserve"> </v>
      </c>
      <c r="FO248" s="1234" t="str">
        <f t="shared" si="282"/>
        <v xml:space="preserve"> </v>
      </c>
      <c r="FP248" s="1234" t="str">
        <f t="shared" si="283"/>
        <v xml:space="preserve"> </v>
      </c>
      <c r="FQ248" s="1234" t="str">
        <f t="shared" si="255"/>
        <v xml:space="preserve"> </v>
      </c>
      <c r="FR248" s="1234" t="str">
        <f t="shared" si="284"/>
        <v xml:space="preserve"> </v>
      </c>
      <c r="FS248" s="1234">
        <f t="shared" si="290"/>
        <v>0</v>
      </c>
      <c r="FT248" s="1227"/>
      <c r="FU248" s="1234" t="str">
        <f t="shared" si="285"/>
        <v xml:space="preserve"> </v>
      </c>
      <c r="FV248" s="1234" t="str">
        <f t="shared" si="286"/>
        <v xml:space="preserve"> </v>
      </c>
      <c r="FW248" s="1234" t="str">
        <f t="shared" si="287"/>
        <v xml:space="preserve"> </v>
      </c>
      <c r="FX248" s="1234" t="str">
        <f t="shared" si="256"/>
        <v xml:space="preserve"> </v>
      </c>
      <c r="FY248" s="1234" t="str">
        <f t="shared" si="257"/>
        <v xml:space="preserve"> </v>
      </c>
      <c r="FZ248" s="1234" t="str">
        <f t="shared" si="288"/>
        <v xml:space="preserve"> </v>
      </c>
      <c r="GA248" s="1234">
        <f t="shared" si="258"/>
        <v>0</v>
      </c>
      <c r="GB248" s="1227"/>
      <c r="GC248" s="1234" t="str">
        <f t="shared" si="259"/>
        <v xml:space="preserve"> </v>
      </c>
      <c r="GD248" s="1234" t="str">
        <f t="shared" si="260"/>
        <v xml:space="preserve"> </v>
      </c>
      <c r="GE248" s="1234" t="str">
        <f t="shared" si="261"/>
        <v xml:space="preserve"> </v>
      </c>
      <c r="GF248" s="1234" t="str">
        <f t="shared" si="262"/>
        <v xml:space="preserve"> </v>
      </c>
      <c r="GG248" s="1234" t="str">
        <f t="shared" si="263"/>
        <v xml:space="preserve"> </v>
      </c>
      <c r="GH248" s="1234" t="str">
        <f t="shared" si="264"/>
        <v xml:space="preserve"> </v>
      </c>
      <c r="GI248" s="1234" t="str">
        <f t="shared" si="265"/>
        <v xml:space="preserve"> </v>
      </c>
      <c r="GJ248" s="1234" t="str">
        <f t="shared" si="266"/>
        <v xml:space="preserve"> </v>
      </c>
      <c r="GK248" s="1234" t="str">
        <f t="shared" si="267"/>
        <v xml:space="preserve"> </v>
      </c>
      <c r="GL248" s="1234" t="str">
        <f t="shared" si="268"/>
        <v xml:space="preserve"> </v>
      </c>
      <c r="GM248" s="1234" t="str">
        <f t="shared" si="269"/>
        <v xml:space="preserve"> </v>
      </c>
      <c r="GN248" s="1234">
        <f t="shared" si="270"/>
        <v>0</v>
      </c>
    </row>
    <row r="249" spans="1:196" s="100" customFormat="1" ht="27" customHeight="1" thickTop="1" thickBot="1">
      <c r="A249" s="1208">
        <f>【A票】【D票】!$D$10</f>
        <v>0</v>
      </c>
      <c r="B249" s="1212">
        <f>【A票】【D票】!$H$10</f>
        <v>0</v>
      </c>
      <c r="C249" s="1213" t="str">
        <f>【A票】【D票】!$K$10</f>
        <v xml:space="preserve"> </v>
      </c>
      <c r="D249" s="1214">
        <f t="shared" si="173"/>
        <v>158</v>
      </c>
      <c r="E249" s="914"/>
      <c r="F249" s="467"/>
      <c r="G249" s="469"/>
      <c r="H249" s="224" t="str">
        <f t="shared" si="231"/>
        <v xml:space="preserve"> </v>
      </c>
      <c r="I249" s="704"/>
      <c r="J249" s="117"/>
      <c r="K249" s="117"/>
      <c r="L249" s="117"/>
      <c r="M249" s="117"/>
      <c r="N249" s="117"/>
      <c r="O249" s="117"/>
      <c r="P249" s="117"/>
      <c r="Q249" s="117"/>
      <c r="R249" s="117"/>
      <c r="S249" s="117"/>
      <c r="T249" s="254"/>
      <c r="U249" s="646"/>
      <c r="V249" s="646"/>
      <c r="W249" s="114"/>
      <c r="X249" s="254"/>
      <c r="Y249" s="224" t="str">
        <f t="shared" si="232"/>
        <v xml:space="preserve"> </v>
      </c>
      <c r="Z249" s="579"/>
      <c r="AA249" s="704"/>
      <c r="AB249" s="119"/>
      <c r="AC249" s="224" t="str">
        <f t="shared" si="246"/>
        <v xml:space="preserve"> </v>
      </c>
      <c r="AD249" s="115"/>
      <c r="AE249" s="253"/>
      <c r="AF249" s="704"/>
      <c r="AG249" s="727"/>
      <c r="AH249" s="727"/>
      <c r="AI249" s="727"/>
      <c r="AJ249" s="727"/>
      <c r="AK249" s="591"/>
      <c r="AL249" s="727"/>
      <c r="AM249" s="727"/>
      <c r="AN249" s="727"/>
      <c r="AO249" s="727"/>
      <c r="AP249" s="727"/>
      <c r="AQ249" s="727"/>
      <c r="AR249" s="727"/>
      <c r="AS249" s="727"/>
      <c r="AT249" s="727"/>
      <c r="AU249" s="727"/>
      <c r="AV249" s="727"/>
      <c r="AW249" s="727"/>
      <c r="AX249" s="727"/>
      <c r="AY249" s="727"/>
      <c r="AZ249" s="727"/>
      <c r="BA249" s="727"/>
      <c r="BB249" s="727"/>
      <c r="BC249" s="821"/>
      <c r="BD249" s="727"/>
      <c r="BE249" s="727"/>
      <c r="BF249" s="727"/>
      <c r="BG249" s="727"/>
      <c r="BH249" s="727"/>
      <c r="BI249" s="727"/>
      <c r="BJ249" s="727"/>
      <c r="BK249" s="727"/>
      <c r="BL249" s="821"/>
      <c r="BM249" s="727"/>
      <c r="BN249" s="727"/>
      <c r="BO249" s="727"/>
      <c r="BP249" s="727"/>
      <c r="BQ249" s="727"/>
      <c r="BR249" s="821"/>
      <c r="BS249" s="727"/>
      <c r="BT249" s="727"/>
      <c r="BU249" s="727"/>
      <c r="BV249" s="591"/>
      <c r="BW249" s="224" t="str">
        <f t="shared" si="244"/>
        <v xml:space="preserve"> </v>
      </c>
      <c r="BX249" s="471">
        <f t="shared" si="233"/>
        <v>158</v>
      </c>
      <c r="BY249" s="117"/>
      <c r="BZ249" s="117"/>
      <c r="CA249" s="117"/>
      <c r="CB249" s="117"/>
      <c r="CC249" s="117"/>
      <c r="CD249" s="461"/>
      <c r="CE249" s="236"/>
      <c r="CF249" s="224" t="str">
        <f t="shared" si="234"/>
        <v xml:space="preserve"> </v>
      </c>
      <c r="CG249" s="116"/>
      <c r="CH249" s="117"/>
      <c r="CI249" s="117"/>
      <c r="CJ249" s="117"/>
      <c r="CK249" s="472"/>
      <c r="CL249" s="472"/>
      <c r="CM249" s="472"/>
      <c r="CN249" s="472"/>
      <c r="CO249" s="117"/>
      <c r="CP249" s="253"/>
      <c r="CQ249" s="120"/>
      <c r="CR249" s="224" t="str" cm="1">
        <f t="array" ref="CR249">IF(AND(SUM(COUNTIF(CG249:CM249,{"*不明*","*その他*"})+COUNTIF(CO249:CP249,{"*不明*","*その他*"}))&gt;0,CQ249=""),"その他・不明の場合,10)具体的内容、理由を記入",IF(OR(AND(CI249=CI$65,COUNTA(CJ249:CM249)&lt;4),AND(OR(CI249=CI$63,CI249=CI$64,CI249=CI$66,CI249=CI$67,CI249=CI$68,CI249=""),COUNTA(CJ249:CM249)&gt;0)),"3)介護保険認定済→要介護度、認知症自立度、寝たきり度、介護保険サービス記入",IF(OR(AND(OR(CM249=CM$63,CM249=CM$64),CN249=""),AND(OR(CM249=CM$65,CM249=CM$66),CN249&lt;&gt;"")),"7)介護保険サービス受けている/過去受けていた→具体的内容記入"," ")))</f>
        <v xml:space="preserve"> </v>
      </c>
      <c r="CS249" s="224" t="str">
        <f t="shared" si="235"/>
        <v xml:space="preserve"> </v>
      </c>
      <c r="CT249" s="116"/>
      <c r="CU249" s="253"/>
      <c r="CV249" s="117"/>
      <c r="CW249" s="117"/>
      <c r="CX249" s="253"/>
      <c r="CY249" s="117"/>
      <c r="CZ249" s="117"/>
      <c r="DA249" s="253"/>
      <c r="DB249" s="117"/>
      <c r="DC249" s="224" t="str">
        <f t="shared" si="236"/>
        <v xml:space="preserve"> </v>
      </c>
      <c r="DD249" s="224" t="str">
        <f t="shared" si="237"/>
        <v xml:space="preserve"> </v>
      </c>
      <c r="DE249" s="224" t="str">
        <f t="shared" si="247"/>
        <v xml:space="preserve"> </v>
      </c>
      <c r="DF249" s="121"/>
      <c r="DG249" s="114"/>
      <c r="DH249" s="704"/>
      <c r="DI249" s="119"/>
      <c r="DJ249" s="187"/>
      <c r="DK249" s="254"/>
      <c r="DL249" s="224" t="str">
        <f t="shared" si="248"/>
        <v xml:space="preserve"> </v>
      </c>
      <c r="DM249" s="224" t="str">
        <f t="shared" si="238"/>
        <v xml:space="preserve"> </v>
      </c>
      <c r="DN249" s="474"/>
      <c r="DO249" s="117"/>
      <c r="DP249" s="117"/>
      <c r="DQ249" s="117"/>
      <c r="DR249" s="117"/>
      <c r="DS249" s="117"/>
      <c r="DT249" s="254"/>
      <c r="DU249" s="476"/>
      <c r="DV249" s="224" t="str">
        <f t="shared" si="249"/>
        <v xml:space="preserve"> </v>
      </c>
      <c r="DW249" s="115"/>
      <c r="DX249" s="470"/>
      <c r="DY249" s="117"/>
      <c r="DZ249" s="704"/>
      <c r="EA249" s="224" t="str">
        <f t="shared" si="250"/>
        <v xml:space="preserve"> </v>
      </c>
      <c r="EB249" s="906"/>
      <c r="EC249" s="904"/>
      <c r="ED249" s="904"/>
      <c r="EE249" s="904"/>
      <c r="EF249" s="904"/>
      <c r="EG249" s="904"/>
      <c r="EH249" s="904"/>
      <c r="EI249" s="904"/>
      <c r="EJ249" s="904"/>
      <c r="EK249" s="905"/>
      <c r="EL249" s="80"/>
      <c r="EM249" s="224" t="str">
        <f t="shared" si="239"/>
        <v xml:space="preserve"> </v>
      </c>
      <c r="EN249" s="224" t="str">
        <f t="shared" si="240"/>
        <v xml:space="preserve"> </v>
      </c>
      <c r="EO249" s="115"/>
      <c r="EP249" s="1050"/>
      <c r="EQ249" s="253"/>
      <c r="ER249" s="117"/>
      <c r="ES249" s="1258">
        <f t="shared" si="241"/>
        <v>158</v>
      </c>
      <c r="ET249" s="224" t="str">
        <f t="shared" si="242"/>
        <v xml:space="preserve"> </v>
      </c>
      <c r="EU249" s="477" t="str">
        <f t="shared" si="243"/>
        <v/>
      </c>
      <c r="EV249" s="1334" t="str">
        <f t="shared" si="245"/>
        <v xml:space="preserve"> </v>
      </c>
      <c r="EW249" s="1332" t="str">
        <f t="shared" si="289"/>
        <v/>
      </c>
      <c r="EX249" s="1275" t="str">
        <f t="shared" si="271"/>
        <v/>
      </c>
      <c r="EY249" s="1275" t="str">
        <f t="shared" si="272"/>
        <v/>
      </c>
      <c r="EZ249" s="1275" t="str">
        <f t="shared" si="273"/>
        <v/>
      </c>
      <c r="FA249" s="1275" t="str">
        <f t="shared" si="274"/>
        <v/>
      </c>
      <c r="FB249" s="1275" t="str">
        <f t="shared" si="275"/>
        <v/>
      </c>
      <c r="FC249" s="1333" t="str">
        <f t="shared" si="276"/>
        <v/>
      </c>
      <c r="FE249" s="1234" t="str">
        <f t="shared" si="277"/>
        <v xml:space="preserve"> </v>
      </c>
      <c r="FF249" s="1234" t="str">
        <f t="shared" si="278"/>
        <v xml:space="preserve"> </v>
      </c>
      <c r="FG249" s="1234" t="str">
        <f t="shared" si="279"/>
        <v xml:space="preserve"> </v>
      </c>
      <c r="FH249" s="1234" t="str">
        <f t="shared" si="280"/>
        <v xml:space="preserve"> </v>
      </c>
      <c r="FI249" s="1234" t="str">
        <f t="shared" si="251"/>
        <v xml:space="preserve"> </v>
      </c>
      <c r="FJ249" s="1234" t="str">
        <f t="shared" si="281"/>
        <v xml:space="preserve"> </v>
      </c>
      <c r="FK249" s="1234">
        <f t="shared" si="252"/>
        <v>0</v>
      </c>
      <c r="FL249" s="1227"/>
      <c r="FM249" s="1234" t="str">
        <f t="shared" si="253"/>
        <v xml:space="preserve"> </v>
      </c>
      <c r="FN249" s="1234" t="str">
        <f t="shared" si="254"/>
        <v xml:space="preserve"> </v>
      </c>
      <c r="FO249" s="1234" t="str">
        <f t="shared" si="282"/>
        <v xml:space="preserve"> </v>
      </c>
      <c r="FP249" s="1234" t="str">
        <f t="shared" si="283"/>
        <v xml:space="preserve"> </v>
      </c>
      <c r="FQ249" s="1234" t="str">
        <f t="shared" si="255"/>
        <v xml:space="preserve"> </v>
      </c>
      <c r="FR249" s="1234" t="str">
        <f t="shared" si="284"/>
        <v xml:space="preserve"> </v>
      </c>
      <c r="FS249" s="1234">
        <f t="shared" si="290"/>
        <v>0</v>
      </c>
      <c r="FT249" s="1227"/>
      <c r="FU249" s="1234" t="str">
        <f t="shared" si="285"/>
        <v xml:space="preserve"> </v>
      </c>
      <c r="FV249" s="1234" t="str">
        <f t="shared" si="286"/>
        <v xml:space="preserve"> </v>
      </c>
      <c r="FW249" s="1234" t="str">
        <f t="shared" si="287"/>
        <v xml:space="preserve"> </v>
      </c>
      <c r="FX249" s="1234" t="str">
        <f t="shared" si="256"/>
        <v xml:space="preserve"> </v>
      </c>
      <c r="FY249" s="1234" t="str">
        <f t="shared" si="257"/>
        <v xml:space="preserve"> </v>
      </c>
      <c r="FZ249" s="1234" t="str">
        <f t="shared" si="288"/>
        <v xml:space="preserve"> </v>
      </c>
      <c r="GA249" s="1234">
        <f t="shared" si="258"/>
        <v>0</v>
      </c>
      <c r="GB249" s="1227"/>
      <c r="GC249" s="1234" t="str">
        <f t="shared" si="259"/>
        <v xml:space="preserve"> </v>
      </c>
      <c r="GD249" s="1234" t="str">
        <f t="shared" si="260"/>
        <v xml:space="preserve"> </v>
      </c>
      <c r="GE249" s="1234" t="str">
        <f t="shared" si="261"/>
        <v xml:space="preserve"> </v>
      </c>
      <c r="GF249" s="1234" t="str">
        <f t="shared" si="262"/>
        <v xml:space="preserve"> </v>
      </c>
      <c r="GG249" s="1234" t="str">
        <f t="shared" si="263"/>
        <v xml:space="preserve"> </v>
      </c>
      <c r="GH249" s="1234" t="str">
        <f t="shared" si="264"/>
        <v xml:space="preserve"> </v>
      </c>
      <c r="GI249" s="1234" t="str">
        <f t="shared" si="265"/>
        <v xml:space="preserve"> </v>
      </c>
      <c r="GJ249" s="1234" t="str">
        <f t="shared" si="266"/>
        <v xml:space="preserve"> </v>
      </c>
      <c r="GK249" s="1234" t="str">
        <f t="shared" si="267"/>
        <v xml:space="preserve"> </v>
      </c>
      <c r="GL249" s="1234" t="str">
        <f t="shared" si="268"/>
        <v xml:space="preserve"> </v>
      </c>
      <c r="GM249" s="1234" t="str">
        <f t="shared" si="269"/>
        <v xml:space="preserve"> </v>
      </c>
      <c r="GN249" s="1234">
        <f t="shared" si="270"/>
        <v>0</v>
      </c>
    </row>
    <row r="250" spans="1:196" s="100" customFormat="1" ht="27" customHeight="1" thickTop="1" thickBot="1">
      <c r="A250" s="1208">
        <f>【A票】【D票】!$D$10</f>
        <v>0</v>
      </c>
      <c r="B250" s="1212">
        <f>【A票】【D票】!$H$10</f>
        <v>0</v>
      </c>
      <c r="C250" s="1213" t="str">
        <f>【A票】【D票】!$K$10</f>
        <v xml:space="preserve"> </v>
      </c>
      <c r="D250" s="1214">
        <f t="shared" si="173"/>
        <v>159</v>
      </c>
      <c r="E250" s="914"/>
      <c r="F250" s="467"/>
      <c r="G250" s="469"/>
      <c r="H250" s="224" t="str">
        <f t="shared" si="231"/>
        <v xml:space="preserve"> </v>
      </c>
      <c r="I250" s="704"/>
      <c r="J250" s="117"/>
      <c r="K250" s="117"/>
      <c r="L250" s="117"/>
      <c r="M250" s="117"/>
      <c r="N250" s="117"/>
      <c r="O250" s="117"/>
      <c r="P250" s="117"/>
      <c r="Q250" s="117"/>
      <c r="R250" s="117"/>
      <c r="S250" s="117"/>
      <c r="T250" s="254"/>
      <c r="U250" s="646"/>
      <c r="V250" s="646"/>
      <c r="W250" s="114"/>
      <c r="X250" s="254"/>
      <c r="Y250" s="224" t="str">
        <f t="shared" si="232"/>
        <v xml:space="preserve"> </v>
      </c>
      <c r="Z250" s="579"/>
      <c r="AA250" s="704"/>
      <c r="AB250" s="119"/>
      <c r="AC250" s="224" t="str">
        <f t="shared" si="246"/>
        <v xml:space="preserve"> </v>
      </c>
      <c r="AD250" s="115"/>
      <c r="AE250" s="253"/>
      <c r="AF250" s="704"/>
      <c r="AG250" s="727"/>
      <c r="AH250" s="727"/>
      <c r="AI250" s="727"/>
      <c r="AJ250" s="727"/>
      <c r="AK250" s="591"/>
      <c r="AL250" s="727"/>
      <c r="AM250" s="727"/>
      <c r="AN250" s="727"/>
      <c r="AO250" s="727"/>
      <c r="AP250" s="727"/>
      <c r="AQ250" s="727"/>
      <c r="AR250" s="727"/>
      <c r="AS250" s="727"/>
      <c r="AT250" s="727"/>
      <c r="AU250" s="727"/>
      <c r="AV250" s="727"/>
      <c r="AW250" s="727"/>
      <c r="AX250" s="727"/>
      <c r="AY250" s="727"/>
      <c r="AZ250" s="727"/>
      <c r="BA250" s="727"/>
      <c r="BB250" s="727"/>
      <c r="BC250" s="821"/>
      <c r="BD250" s="727"/>
      <c r="BE250" s="727"/>
      <c r="BF250" s="727"/>
      <c r="BG250" s="727"/>
      <c r="BH250" s="727"/>
      <c r="BI250" s="727"/>
      <c r="BJ250" s="727"/>
      <c r="BK250" s="727"/>
      <c r="BL250" s="821"/>
      <c r="BM250" s="727"/>
      <c r="BN250" s="727"/>
      <c r="BO250" s="727"/>
      <c r="BP250" s="727"/>
      <c r="BQ250" s="727"/>
      <c r="BR250" s="821"/>
      <c r="BS250" s="727"/>
      <c r="BT250" s="727"/>
      <c r="BU250" s="727"/>
      <c r="BV250" s="591"/>
      <c r="BW250" s="224" t="str">
        <f t="shared" si="244"/>
        <v xml:space="preserve"> </v>
      </c>
      <c r="BX250" s="471">
        <f t="shared" si="233"/>
        <v>159</v>
      </c>
      <c r="BY250" s="117"/>
      <c r="BZ250" s="117"/>
      <c r="CA250" s="117"/>
      <c r="CB250" s="117"/>
      <c r="CC250" s="117"/>
      <c r="CD250" s="461"/>
      <c r="CE250" s="236"/>
      <c r="CF250" s="224" t="str">
        <f t="shared" si="234"/>
        <v xml:space="preserve"> </v>
      </c>
      <c r="CG250" s="116"/>
      <c r="CH250" s="117"/>
      <c r="CI250" s="117"/>
      <c r="CJ250" s="117"/>
      <c r="CK250" s="472"/>
      <c r="CL250" s="472"/>
      <c r="CM250" s="472"/>
      <c r="CN250" s="472"/>
      <c r="CO250" s="117"/>
      <c r="CP250" s="253"/>
      <c r="CQ250" s="120"/>
      <c r="CR250" s="224" t="str" cm="1">
        <f t="array" ref="CR250">IF(AND(SUM(COUNTIF(CG250:CM250,{"*不明*","*その他*"})+COUNTIF(CO250:CP250,{"*不明*","*その他*"}))&gt;0,CQ250=""),"その他・不明の場合,10)具体的内容、理由を記入",IF(OR(AND(CI250=CI$65,COUNTA(CJ250:CM250)&lt;4),AND(OR(CI250=CI$63,CI250=CI$64,CI250=CI$66,CI250=CI$67,CI250=CI$68,CI250=""),COUNTA(CJ250:CM250)&gt;0)),"3)介護保険認定済→要介護度、認知症自立度、寝たきり度、介護保険サービス記入",IF(OR(AND(OR(CM250=CM$63,CM250=CM$64),CN250=""),AND(OR(CM250=CM$65,CM250=CM$66),CN250&lt;&gt;"")),"7)介護保険サービス受けている/過去受けていた→具体的内容記入"," ")))</f>
        <v xml:space="preserve"> </v>
      </c>
      <c r="CS250" s="224" t="str">
        <f t="shared" si="235"/>
        <v xml:space="preserve"> </v>
      </c>
      <c r="CT250" s="116"/>
      <c r="CU250" s="253"/>
      <c r="CV250" s="117"/>
      <c r="CW250" s="117"/>
      <c r="CX250" s="253"/>
      <c r="CY250" s="117"/>
      <c r="CZ250" s="117"/>
      <c r="DA250" s="253"/>
      <c r="DB250" s="117"/>
      <c r="DC250" s="224" t="str">
        <f t="shared" si="236"/>
        <v xml:space="preserve"> </v>
      </c>
      <c r="DD250" s="224" t="str">
        <f t="shared" si="237"/>
        <v xml:space="preserve"> </v>
      </c>
      <c r="DE250" s="224" t="str">
        <f t="shared" si="247"/>
        <v xml:space="preserve"> </v>
      </c>
      <c r="DF250" s="121"/>
      <c r="DG250" s="114"/>
      <c r="DH250" s="704"/>
      <c r="DI250" s="119"/>
      <c r="DJ250" s="187"/>
      <c r="DK250" s="254"/>
      <c r="DL250" s="224" t="str">
        <f t="shared" si="248"/>
        <v xml:space="preserve"> </v>
      </c>
      <c r="DM250" s="224" t="str">
        <f t="shared" si="238"/>
        <v xml:space="preserve"> </v>
      </c>
      <c r="DN250" s="474"/>
      <c r="DO250" s="117"/>
      <c r="DP250" s="117"/>
      <c r="DQ250" s="117"/>
      <c r="DR250" s="117"/>
      <c r="DS250" s="117"/>
      <c r="DT250" s="254"/>
      <c r="DU250" s="476"/>
      <c r="DV250" s="224" t="str">
        <f t="shared" si="249"/>
        <v xml:space="preserve"> </v>
      </c>
      <c r="DW250" s="115"/>
      <c r="DX250" s="470"/>
      <c r="DY250" s="117"/>
      <c r="DZ250" s="704"/>
      <c r="EA250" s="224" t="str">
        <f t="shared" si="250"/>
        <v xml:space="preserve"> </v>
      </c>
      <c r="EB250" s="906"/>
      <c r="EC250" s="904"/>
      <c r="ED250" s="904"/>
      <c r="EE250" s="904"/>
      <c r="EF250" s="904"/>
      <c r="EG250" s="904"/>
      <c r="EH250" s="904"/>
      <c r="EI250" s="904"/>
      <c r="EJ250" s="904"/>
      <c r="EK250" s="905"/>
      <c r="EL250" s="80"/>
      <c r="EM250" s="224" t="str">
        <f t="shared" si="239"/>
        <v xml:space="preserve"> </v>
      </c>
      <c r="EN250" s="224" t="str">
        <f t="shared" si="240"/>
        <v xml:space="preserve"> </v>
      </c>
      <c r="EO250" s="115"/>
      <c r="EP250" s="1050"/>
      <c r="EQ250" s="253"/>
      <c r="ER250" s="117"/>
      <c r="ES250" s="1258">
        <f t="shared" si="241"/>
        <v>159</v>
      </c>
      <c r="ET250" s="224" t="str">
        <f t="shared" si="242"/>
        <v xml:space="preserve"> </v>
      </c>
      <c r="EU250" s="477" t="str">
        <f t="shared" si="243"/>
        <v/>
      </c>
      <c r="EV250" s="1334" t="str">
        <f t="shared" si="245"/>
        <v xml:space="preserve"> </v>
      </c>
      <c r="EW250" s="1332" t="str">
        <f t="shared" si="289"/>
        <v/>
      </c>
      <c r="EX250" s="1275" t="str">
        <f t="shared" si="271"/>
        <v/>
      </c>
      <c r="EY250" s="1275" t="str">
        <f t="shared" si="272"/>
        <v/>
      </c>
      <c r="EZ250" s="1275" t="str">
        <f t="shared" si="273"/>
        <v/>
      </c>
      <c r="FA250" s="1275" t="str">
        <f t="shared" si="274"/>
        <v/>
      </c>
      <c r="FB250" s="1275" t="str">
        <f t="shared" si="275"/>
        <v/>
      </c>
      <c r="FC250" s="1333" t="str">
        <f t="shared" si="276"/>
        <v/>
      </c>
      <c r="FE250" s="1234" t="str">
        <f t="shared" si="277"/>
        <v xml:space="preserve"> </v>
      </c>
      <c r="FF250" s="1234" t="str">
        <f t="shared" si="278"/>
        <v xml:space="preserve"> </v>
      </c>
      <c r="FG250" s="1234" t="str">
        <f t="shared" si="279"/>
        <v xml:space="preserve"> </v>
      </c>
      <c r="FH250" s="1234" t="str">
        <f t="shared" si="280"/>
        <v xml:space="preserve"> </v>
      </c>
      <c r="FI250" s="1234" t="str">
        <f t="shared" si="251"/>
        <v xml:space="preserve"> </v>
      </c>
      <c r="FJ250" s="1234" t="str">
        <f t="shared" si="281"/>
        <v xml:space="preserve"> </v>
      </c>
      <c r="FK250" s="1234">
        <f t="shared" si="252"/>
        <v>0</v>
      </c>
      <c r="FL250" s="1227"/>
      <c r="FM250" s="1234" t="str">
        <f t="shared" si="253"/>
        <v xml:space="preserve"> </v>
      </c>
      <c r="FN250" s="1234" t="str">
        <f t="shared" si="254"/>
        <v xml:space="preserve"> </v>
      </c>
      <c r="FO250" s="1234" t="str">
        <f t="shared" si="282"/>
        <v xml:space="preserve"> </v>
      </c>
      <c r="FP250" s="1234" t="str">
        <f t="shared" si="283"/>
        <v xml:space="preserve"> </v>
      </c>
      <c r="FQ250" s="1234" t="str">
        <f t="shared" si="255"/>
        <v xml:space="preserve"> </v>
      </c>
      <c r="FR250" s="1234" t="str">
        <f t="shared" si="284"/>
        <v xml:space="preserve"> </v>
      </c>
      <c r="FS250" s="1234">
        <f t="shared" si="290"/>
        <v>0</v>
      </c>
      <c r="FT250" s="1227"/>
      <c r="FU250" s="1234" t="str">
        <f t="shared" si="285"/>
        <v xml:space="preserve"> </v>
      </c>
      <c r="FV250" s="1234" t="str">
        <f t="shared" si="286"/>
        <v xml:space="preserve"> </v>
      </c>
      <c r="FW250" s="1234" t="str">
        <f t="shared" si="287"/>
        <v xml:space="preserve"> </v>
      </c>
      <c r="FX250" s="1234" t="str">
        <f t="shared" si="256"/>
        <v xml:space="preserve"> </v>
      </c>
      <c r="FY250" s="1234" t="str">
        <f t="shared" si="257"/>
        <v xml:space="preserve"> </v>
      </c>
      <c r="FZ250" s="1234" t="str">
        <f t="shared" si="288"/>
        <v xml:space="preserve"> </v>
      </c>
      <c r="GA250" s="1234">
        <f t="shared" si="258"/>
        <v>0</v>
      </c>
      <c r="GB250" s="1227"/>
      <c r="GC250" s="1234" t="str">
        <f t="shared" si="259"/>
        <v xml:space="preserve"> </v>
      </c>
      <c r="GD250" s="1234" t="str">
        <f t="shared" si="260"/>
        <v xml:space="preserve"> </v>
      </c>
      <c r="GE250" s="1234" t="str">
        <f t="shared" si="261"/>
        <v xml:space="preserve"> </v>
      </c>
      <c r="GF250" s="1234" t="str">
        <f t="shared" si="262"/>
        <v xml:space="preserve"> </v>
      </c>
      <c r="GG250" s="1234" t="str">
        <f t="shared" si="263"/>
        <v xml:space="preserve"> </v>
      </c>
      <c r="GH250" s="1234" t="str">
        <f t="shared" si="264"/>
        <v xml:space="preserve"> </v>
      </c>
      <c r="GI250" s="1234" t="str">
        <f t="shared" si="265"/>
        <v xml:space="preserve"> </v>
      </c>
      <c r="GJ250" s="1234" t="str">
        <f t="shared" si="266"/>
        <v xml:space="preserve"> </v>
      </c>
      <c r="GK250" s="1234" t="str">
        <f t="shared" si="267"/>
        <v xml:space="preserve"> </v>
      </c>
      <c r="GL250" s="1234" t="str">
        <f t="shared" si="268"/>
        <v xml:space="preserve"> </v>
      </c>
      <c r="GM250" s="1234" t="str">
        <f t="shared" si="269"/>
        <v xml:space="preserve"> </v>
      </c>
      <c r="GN250" s="1234">
        <f t="shared" si="270"/>
        <v>0</v>
      </c>
    </row>
    <row r="251" spans="1:196" s="100" customFormat="1" ht="27" customHeight="1" thickTop="1" thickBot="1">
      <c r="A251" s="1208">
        <f>【A票】【D票】!$D$10</f>
        <v>0</v>
      </c>
      <c r="B251" s="1212">
        <f>【A票】【D票】!$H$10</f>
        <v>0</v>
      </c>
      <c r="C251" s="1213" t="str">
        <f>【A票】【D票】!$K$10</f>
        <v xml:space="preserve"> </v>
      </c>
      <c r="D251" s="1214">
        <f t="shared" si="173"/>
        <v>160</v>
      </c>
      <c r="E251" s="914"/>
      <c r="F251" s="467"/>
      <c r="G251" s="469"/>
      <c r="H251" s="224" t="str">
        <f t="shared" ref="H251:H314" si="291">IF(AND(COUNTA(J251:T251,Z251,AB251,AD251,AG251,AH251,AK251,BY251:CE251,CG251:CQ251,CT251:DB251,DF251:DK251,DN251:DU251,DW251:DZ251,EO251:ER251)&gt;0,COUNTA(F251:G251)&lt;2),"左欄←は必須回答",IF(COUNTA(F251:G251)=1,"左欄←は必須回答",IF(AND(F251=F$65,OR(COUNTA(I251,Z251,AA251,AB251,AD251,AF251,AG251,AH251,AK251)&gt;0,COUNTA(J251:T251,X251)&gt;0)),"2人目以降の被虐待者のため問1～4まで記入不要"," ")))</f>
        <v xml:space="preserve"> </v>
      </c>
      <c r="I251" s="704"/>
      <c r="J251" s="117"/>
      <c r="K251" s="117"/>
      <c r="L251" s="117"/>
      <c r="M251" s="117"/>
      <c r="N251" s="117"/>
      <c r="O251" s="117"/>
      <c r="P251" s="117"/>
      <c r="Q251" s="117"/>
      <c r="R251" s="117"/>
      <c r="S251" s="117"/>
      <c r="T251" s="254"/>
      <c r="U251" s="646"/>
      <c r="V251" s="646"/>
      <c r="W251" s="114"/>
      <c r="X251" s="254"/>
      <c r="Y251" s="224" t="str">
        <f t="shared" ref="Y251:Y314" si="292">IF(OR(AND(AND(OR(F251=F$63,F251=F$64),G251&lt;&gt;""),OR(I251="",COUNTA(J251:T251,X251)&lt;1)),AND(COUNTA(F251:G251)=0,COUNTA(I251:T251,X251)&gt;0)),"問1問2記入漏れ、もしくは不要な回答あり",IF(AND(T251&gt;0,OR(COUNTA(U251:W251)&lt;1,COUNTA(U251:W251)&gt;T251)),"その他に人数→具体的内容記入",IF(AND(T251="",COUNTA(U251:W251)&lt;&gt;0),"具体的内容→その他の人数"," ")))</f>
        <v xml:space="preserve"> </v>
      </c>
      <c r="Z251" s="579"/>
      <c r="AA251" s="704"/>
      <c r="AB251" s="119"/>
      <c r="AC251" s="224" t="str">
        <f t="shared" si="246"/>
        <v xml:space="preserve"> </v>
      </c>
      <c r="AD251" s="115"/>
      <c r="AE251" s="253"/>
      <c r="AF251" s="704"/>
      <c r="AG251" s="727"/>
      <c r="AH251" s="727"/>
      <c r="AI251" s="727"/>
      <c r="AJ251" s="727"/>
      <c r="AK251" s="591"/>
      <c r="AL251" s="727"/>
      <c r="AM251" s="727"/>
      <c r="AN251" s="727"/>
      <c r="AO251" s="727"/>
      <c r="AP251" s="727"/>
      <c r="AQ251" s="727"/>
      <c r="AR251" s="727"/>
      <c r="AS251" s="727"/>
      <c r="AT251" s="727"/>
      <c r="AU251" s="727"/>
      <c r="AV251" s="727"/>
      <c r="AW251" s="727"/>
      <c r="AX251" s="727"/>
      <c r="AY251" s="727"/>
      <c r="AZ251" s="727"/>
      <c r="BA251" s="727"/>
      <c r="BB251" s="727"/>
      <c r="BC251" s="821"/>
      <c r="BD251" s="727"/>
      <c r="BE251" s="727"/>
      <c r="BF251" s="727"/>
      <c r="BG251" s="727"/>
      <c r="BH251" s="727"/>
      <c r="BI251" s="727"/>
      <c r="BJ251" s="727"/>
      <c r="BK251" s="727"/>
      <c r="BL251" s="821"/>
      <c r="BM251" s="727"/>
      <c r="BN251" s="727"/>
      <c r="BO251" s="727"/>
      <c r="BP251" s="727"/>
      <c r="BQ251" s="727"/>
      <c r="BR251" s="821"/>
      <c r="BS251" s="727"/>
      <c r="BT251" s="727"/>
      <c r="BU251" s="727"/>
      <c r="BV251" s="591"/>
      <c r="BW251" s="224" t="str">
        <f t="shared" si="244"/>
        <v xml:space="preserve"> </v>
      </c>
      <c r="BX251" s="471">
        <f t="shared" ref="BX251:BX314" si="293">D251</f>
        <v>160</v>
      </c>
      <c r="BY251" s="117"/>
      <c r="BZ251" s="117"/>
      <c r="CA251" s="117"/>
      <c r="CB251" s="117"/>
      <c r="CC251" s="117"/>
      <c r="CD251" s="461"/>
      <c r="CE251" s="236"/>
      <c r="CF251" s="224" t="str">
        <f t="shared" ref="CF251:CF314" si="294">IF(AND(AD251=AD$63,COUNTA(BY251:CC251)&lt;1),"問4_1)虐待を受けたと判断→問5に記入",IF(AND(OR(AD251=AD$64,AD251=AD$65,AND(OR(F251=F$63,F251=F$64),AD251="")),OR(COUNTA(BY251:CC251)&gt;0,COUNTA(CD251:CE251)&gt;0)),"虐待判断事例のみ回答",IF(AND(F251=F$65,COUNTA(BY251:CC251)&lt;1),"2人目以降の被虐待者につき、記入必要",IF(AND(COUNTA(F251:G251,I251:X251,Z251:AB251,AD251:AK251)=0,COUNTA(BY251:CE251)&gt;0),"虐待判断事例のみ回答"," "))))</f>
        <v xml:space="preserve"> </v>
      </c>
      <c r="CG251" s="116"/>
      <c r="CH251" s="117"/>
      <c r="CI251" s="117"/>
      <c r="CJ251" s="117"/>
      <c r="CK251" s="472"/>
      <c r="CL251" s="472"/>
      <c r="CM251" s="472"/>
      <c r="CN251" s="472"/>
      <c r="CO251" s="117"/>
      <c r="CP251" s="253"/>
      <c r="CQ251" s="120"/>
      <c r="CR251" s="224" t="str" cm="1">
        <f t="array" ref="CR251">IF(AND(SUM(COUNTIF(CG251:CM251,{"*不明*","*その他*"})+COUNTIF(CO251:CP251,{"*不明*","*その他*"}))&gt;0,CQ251=""),"その他・不明の場合,10)具体的内容、理由を記入",IF(OR(AND(CI251=CI$65,COUNTA(CJ251:CM251)&lt;4),AND(OR(CI251=CI$63,CI251=CI$64,CI251=CI$66,CI251=CI$67,CI251=CI$68,CI251=""),COUNTA(CJ251:CM251)&gt;0)),"3)介護保険認定済→要介護度、認知症自立度、寝たきり度、介護保険サービス記入",IF(OR(AND(OR(CM251=CM$63,CM251=CM$64),CN251=""),AND(OR(CM251=CM$65,CM251=CM$66),CN251&lt;&gt;"")),"7)介護保険サービス受けている/過去受けていた→具体的内容記入"," ")))</f>
        <v xml:space="preserve"> </v>
      </c>
      <c r="CS251" s="224" t="str">
        <f t="shared" ref="CS251:CS314" si="295">IF(AND(CO251=CO$63,CP251=CP$63),"8)虐待者とのみ同居で、9)家族形態が単独世帯",IF(AND(CO251=CO$64,CP251=CP$63),"8)虐待者及び他家族と同居で、9)家族形態が単独世帯",IF(AND(CO251=CO$64,CP251=CP$64),"8)虐待者及び他家族と同居で、9)家族形態が夫婦のみ世帯"," ")))</f>
        <v xml:space="preserve"> </v>
      </c>
      <c r="CT251" s="116"/>
      <c r="CU251" s="253"/>
      <c r="CV251" s="117"/>
      <c r="CW251" s="117"/>
      <c r="CX251" s="253"/>
      <c r="CY251" s="117"/>
      <c r="CZ251" s="117"/>
      <c r="DA251" s="253"/>
      <c r="DB251" s="117"/>
      <c r="DC251" s="224" t="str">
        <f t="shared" ref="DC251:DC314" si="296">IF(OR(AND(OR(CT251=CT$71,CT251=CT$72),COUNTA(CU251)&lt;1),AND(OR(CW251=CW$71,CW251=CW$72),COUNTA(CX251)&lt;1),AND(OR(CZ251=CZ$71,CZ251=CZ$72),COUNTA(DA251)&lt;1)),"その他、不明→具体的内容",IF(OR(AND(AND(CT251&lt;&gt;CT$71,CT251&lt;&gt;CT$72),COUNTA(CU251)&gt;0),AND(AND(CW251&lt;&gt;CW$71,CW251&lt;&gt;CW$72),COUNTA(CX251)&gt;0),AND(AND(CZ251&lt;&gt;CZ$71,CZ251&lt;&gt;CZ$72),COUNTA(DA251)&gt;0)),"その他、不明→具体的内容"," "))</f>
        <v xml:space="preserve"> </v>
      </c>
      <c r="DD251" s="224" t="str">
        <f t="shared" ref="DD251:DD314" si="297">IF(AND(CG251=CG$63,OR(CT251=CT$63,CW251=CW$63,CZ251=CZ$63)),"被虐待者が男性で虐待者が夫",IF(AND(CG251=CG$64,OR(CT251=CT$64,CW251=CW$64,CZ251=CZ$64)),"被虐待者が女性で虐待者が妻",IF(AND(COUNTA(CT251)-COUNTA(CV251)=0,COUNTA(CW251)-COUNTA(CY251)=0,COUNTA(CZ251)-COUNTA(DB251)=0)," ","続柄、年齢を記入")))</f>
        <v xml:space="preserve"> </v>
      </c>
      <c r="DE251" s="224" t="str">
        <f t="shared" si="247"/>
        <v xml:space="preserve"> </v>
      </c>
      <c r="DF251" s="121"/>
      <c r="DG251" s="114"/>
      <c r="DH251" s="704"/>
      <c r="DI251" s="119"/>
      <c r="DJ251" s="187"/>
      <c r="DK251" s="254"/>
      <c r="DL251" s="224" t="str">
        <f t="shared" si="248"/>
        <v xml:space="preserve"> </v>
      </c>
      <c r="DM251" s="224" t="str">
        <f t="shared" ref="DM251:DM314" si="298">IF(OR(AND(DF251=DF$64,COUNTA(DN251)&lt;1),AND(OR(DF251=DF$63,DF251=DF$65,DF251=DF$66,DF251=DF$67),COUNTA(DN251)&gt;0)),"問7_1)｢分離をしていない場合｣のみ3)の対応内容を記入",IF(AND(DN251&lt;&gt;"",DF251=""),"問7_1-1)分離の有無を記入"," "))</f>
        <v xml:space="preserve"> </v>
      </c>
      <c r="DN251" s="474"/>
      <c r="DO251" s="117"/>
      <c r="DP251" s="117"/>
      <c r="DQ251" s="117"/>
      <c r="DR251" s="117"/>
      <c r="DS251" s="117"/>
      <c r="DT251" s="254"/>
      <c r="DU251" s="476"/>
      <c r="DV251" s="224" t="str">
        <f t="shared" si="249"/>
        <v xml:space="preserve"> </v>
      </c>
      <c r="DW251" s="115"/>
      <c r="DX251" s="470"/>
      <c r="DY251" s="117"/>
      <c r="DZ251" s="704"/>
      <c r="EA251" s="224" t="str">
        <f t="shared" si="250"/>
        <v xml:space="preserve"> </v>
      </c>
      <c r="EB251" s="906"/>
      <c r="EC251" s="904"/>
      <c r="ED251" s="904"/>
      <c r="EE251" s="904"/>
      <c r="EF251" s="904"/>
      <c r="EG251" s="904"/>
      <c r="EH251" s="904"/>
      <c r="EI251" s="904"/>
      <c r="EJ251" s="904"/>
      <c r="EK251" s="905"/>
      <c r="EL251" s="80"/>
      <c r="EM251" s="224" t="str">
        <f t="shared" ref="EM251:EM314" si="299">IF(AND(AD251=AD$63,COUNTA(EB251:EK251)&lt;10),"問7_5)養護者支援の取組記載漏れ"," ")</f>
        <v xml:space="preserve"> </v>
      </c>
      <c r="EN251" s="224" t="str">
        <f t="shared" ref="EN251:EN314" si="300">IF(OR(AND(AD251=AD$63,COUNTA(DF251,DW251,DY251,EB251:EK251)&lt;13),AND(OR(AD251=AD$64,AD251=AD$65,AND(OR(F251=F$63,F251=F$64),AD251="")),COUNTA(DF251,DW251,DY251,EB251:EK251)&gt;0)),"問4_1)「虐待を受けたと判断」の場合→問7に記入",IF(AND(F251=F$65,COUNTA(DF251,DW251,DY251,EB251:EK251)&lt;13),"2人目以降の被虐待者につき、記入必要",IF(AND(COUNTA(F251:G251,I251:X251,Z251:AB251,AD251:AK251)=0,COUNTA(DF251:DK251,DN251:DU251,DW251:DZ251,EB251:EK251)&gt;0),"虐待事例の場合のみ回答"," ")))</f>
        <v xml:space="preserve"> </v>
      </c>
      <c r="EO251" s="115"/>
      <c r="EP251" s="1050"/>
      <c r="EQ251" s="253"/>
      <c r="ER251" s="117"/>
      <c r="ES251" s="1258">
        <f t="shared" ref="ES251:ES314" si="301">BX251</f>
        <v>160</v>
      </c>
      <c r="ET251" s="224" t="str">
        <f t="shared" ref="ET251:ET314" si="302">IF(OR(AND(AD251=AD$63,COUNTA(EO251)&lt;1),AND(OR(AD251=AD$64,AD251=AD$65,AND(OR(F251=F$63,F251=F$64),AD251="")),COUNTA(EO251)&gt;0),AND(EO251=$EO$64,EP251="")),"問4_1)「虐待を受けたと判断」の場合→問8に記入",IF(AND(F251=F$65,COUNTA(EO251)&lt;1),"2人目以降の被虐待者につき、記入必要",IF(AND(COUNTA(F251:G251,I251:X251,Z251:AB251,AD251:AK251)=0,COUNTA(EO251)&gt;0),"虐待事例の場合のみ回答"," ")))</f>
        <v xml:space="preserve"> </v>
      </c>
      <c r="EU251" s="477" t="str">
        <f t="shared" ref="EU251:EU314" si="303">IF(COUNTIF(H251," ")+COUNTIF(Y251," ")+COUNTIF(AC251," ")+COUNTIF(BW251," ")+COUNTIF(CF251," ")+COUNTIF(CR251," ")+COUNTIF(CS251," ")+COUNTIF(DC251:DE251," ")+COUNTIF(DL251:DM251," ")+COUNTIF(DV251," ")+COUNTIF(EA251," ")+COUNTIF(EM251:EN251," ")+COUNTIF(ET251, " ")&lt;17,"エラーが残っています","")</f>
        <v/>
      </c>
      <c r="EV251" s="1334" t="str">
        <f t="shared" si="245"/>
        <v xml:space="preserve"> </v>
      </c>
      <c r="EW251" s="1332" t="str">
        <f t="shared" si="289"/>
        <v/>
      </c>
      <c r="EX251" s="1275" t="str">
        <f t="shared" si="271"/>
        <v/>
      </c>
      <c r="EY251" s="1275" t="str">
        <f t="shared" si="272"/>
        <v/>
      </c>
      <c r="EZ251" s="1275" t="str">
        <f t="shared" si="273"/>
        <v/>
      </c>
      <c r="FA251" s="1275" t="str">
        <f t="shared" si="274"/>
        <v/>
      </c>
      <c r="FB251" s="1275" t="str">
        <f t="shared" si="275"/>
        <v/>
      </c>
      <c r="FC251" s="1333" t="str">
        <f t="shared" si="276"/>
        <v/>
      </c>
      <c r="FE251" s="1234" t="str">
        <f t="shared" si="277"/>
        <v xml:space="preserve"> </v>
      </c>
      <c r="FF251" s="1234" t="str">
        <f t="shared" si="278"/>
        <v xml:space="preserve"> </v>
      </c>
      <c r="FG251" s="1234" t="str">
        <f t="shared" si="279"/>
        <v xml:space="preserve"> </v>
      </c>
      <c r="FH251" s="1234" t="str">
        <f t="shared" si="280"/>
        <v xml:space="preserve"> </v>
      </c>
      <c r="FI251" s="1234" t="str">
        <f t="shared" si="251"/>
        <v xml:space="preserve"> </v>
      </c>
      <c r="FJ251" s="1234" t="str">
        <f t="shared" si="281"/>
        <v xml:space="preserve"> </v>
      </c>
      <c r="FK251" s="1234">
        <f t="shared" si="252"/>
        <v>0</v>
      </c>
      <c r="FL251" s="1227"/>
      <c r="FM251" s="1234" t="str">
        <f t="shared" si="253"/>
        <v xml:space="preserve"> </v>
      </c>
      <c r="FN251" s="1234" t="str">
        <f t="shared" si="254"/>
        <v xml:space="preserve"> </v>
      </c>
      <c r="FO251" s="1234" t="str">
        <f t="shared" si="282"/>
        <v xml:space="preserve"> </v>
      </c>
      <c r="FP251" s="1234" t="str">
        <f t="shared" si="283"/>
        <v xml:space="preserve"> </v>
      </c>
      <c r="FQ251" s="1234" t="str">
        <f t="shared" si="255"/>
        <v xml:space="preserve"> </v>
      </c>
      <c r="FR251" s="1234" t="str">
        <f t="shared" si="284"/>
        <v xml:space="preserve"> </v>
      </c>
      <c r="FS251" s="1234">
        <f t="shared" si="290"/>
        <v>0</v>
      </c>
      <c r="FT251" s="1227"/>
      <c r="FU251" s="1234" t="str">
        <f t="shared" si="285"/>
        <v xml:space="preserve"> </v>
      </c>
      <c r="FV251" s="1234" t="str">
        <f t="shared" si="286"/>
        <v xml:space="preserve"> </v>
      </c>
      <c r="FW251" s="1234" t="str">
        <f t="shared" si="287"/>
        <v xml:space="preserve"> </v>
      </c>
      <c r="FX251" s="1234" t="str">
        <f t="shared" si="256"/>
        <v xml:space="preserve"> </v>
      </c>
      <c r="FY251" s="1234" t="str">
        <f t="shared" si="257"/>
        <v xml:space="preserve"> </v>
      </c>
      <c r="FZ251" s="1234" t="str">
        <f t="shared" si="288"/>
        <v xml:space="preserve"> </v>
      </c>
      <c r="GA251" s="1234">
        <f t="shared" si="258"/>
        <v>0</v>
      </c>
      <c r="GB251" s="1227"/>
      <c r="GC251" s="1234" t="str">
        <f t="shared" si="259"/>
        <v xml:space="preserve"> </v>
      </c>
      <c r="GD251" s="1234" t="str">
        <f t="shared" si="260"/>
        <v xml:space="preserve"> </v>
      </c>
      <c r="GE251" s="1234" t="str">
        <f t="shared" si="261"/>
        <v xml:space="preserve"> </v>
      </c>
      <c r="GF251" s="1234" t="str">
        <f t="shared" si="262"/>
        <v xml:space="preserve"> </v>
      </c>
      <c r="GG251" s="1234" t="str">
        <f t="shared" si="263"/>
        <v xml:space="preserve"> </v>
      </c>
      <c r="GH251" s="1234" t="str">
        <f t="shared" si="264"/>
        <v xml:space="preserve"> </v>
      </c>
      <c r="GI251" s="1234" t="str">
        <f t="shared" si="265"/>
        <v xml:space="preserve"> </v>
      </c>
      <c r="GJ251" s="1234" t="str">
        <f t="shared" si="266"/>
        <v xml:space="preserve"> </v>
      </c>
      <c r="GK251" s="1234" t="str">
        <f t="shared" si="267"/>
        <v xml:space="preserve"> </v>
      </c>
      <c r="GL251" s="1234" t="str">
        <f t="shared" si="268"/>
        <v xml:space="preserve"> </v>
      </c>
      <c r="GM251" s="1234" t="str">
        <f t="shared" si="269"/>
        <v xml:space="preserve"> </v>
      </c>
      <c r="GN251" s="1234">
        <f t="shared" si="270"/>
        <v>0</v>
      </c>
    </row>
    <row r="252" spans="1:196" s="100" customFormat="1" ht="27" customHeight="1" thickTop="1" thickBot="1">
      <c r="A252" s="1208">
        <f>【A票】【D票】!$D$10</f>
        <v>0</v>
      </c>
      <c r="B252" s="1212">
        <f>【A票】【D票】!$H$10</f>
        <v>0</v>
      </c>
      <c r="C252" s="1213" t="str">
        <f>【A票】【D票】!$K$10</f>
        <v xml:space="preserve"> </v>
      </c>
      <c r="D252" s="1214">
        <f t="shared" si="173"/>
        <v>161</v>
      </c>
      <c r="E252" s="914"/>
      <c r="F252" s="467"/>
      <c r="G252" s="469"/>
      <c r="H252" s="224" t="str">
        <f t="shared" si="291"/>
        <v xml:space="preserve"> </v>
      </c>
      <c r="I252" s="704"/>
      <c r="J252" s="117"/>
      <c r="K252" s="117"/>
      <c r="L252" s="117"/>
      <c r="M252" s="117"/>
      <c r="N252" s="117"/>
      <c r="O252" s="117"/>
      <c r="P252" s="117"/>
      <c r="Q252" s="117"/>
      <c r="R252" s="117"/>
      <c r="S252" s="117"/>
      <c r="T252" s="254"/>
      <c r="U252" s="646"/>
      <c r="V252" s="646"/>
      <c r="W252" s="114"/>
      <c r="X252" s="254"/>
      <c r="Y252" s="224" t="str">
        <f t="shared" si="292"/>
        <v xml:space="preserve"> </v>
      </c>
      <c r="Z252" s="579"/>
      <c r="AA252" s="704"/>
      <c r="AB252" s="119"/>
      <c r="AC252" s="224" t="str">
        <f t="shared" si="246"/>
        <v xml:space="preserve"> </v>
      </c>
      <c r="AD252" s="115"/>
      <c r="AE252" s="253"/>
      <c r="AF252" s="704"/>
      <c r="AG252" s="727"/>
      <c r="AH252" s="727"/>
      <c r="AI252" s="727"/>
      <c r="AJ252" s="727"/>
      <c r="AK252" s="591"/>
      <c r="AL252" s="727"/>
      <c r="AM252" s="727"/>
      <c r="AN252" s="727"/>
      <c r="AO252" s="727"/>
      <c r="AP252" s="727"/>
      <c r="AQ252" s="727"/>
      <c r="AR252" s="727"/>
      <c r="AS252" s="727"/>
      <c r="AT252" s="727"/>
      <c r="AU252" s="727"/>
      <c r="AV252" s="727"/>
      <c r="AW252" s="727"/>
      <c r="AX252" s="727"/>
      <c r="AY252" s="727"/>
      <c r="AZ252" s="727"/>
      <c r="BA252" s="727"/>
      <c r="BB252" s="727"/>
      <c r="BC252" s="821"/>
      <c r="BD252" s="727"/>
      <c r="BE252" s="727"/>
      <c r="BF252" s="727"/>
      <c r="BG252" s="727"/>
      <c r="BH252" s="727"/>
      <c r="BI252" s="727"/>
      <c r="BJ252" s="727"/>
      <c r="BK252" s="727"/>
      <c r="BL252" s="821"/>
      <c r="BM252" s="727"/>
      <c r="BN252" s="727"/>
      <c r="BO252" s="727"/>
      <c r="BP252" s="727"/>
      <c r="BQ252" s="727"/>
      <c r="BR252" s="821"/>
      <c r="BS252" s="727"/>
      <c r="BT252" s="727"/>
      <c r="BU252" s="727"/>
      <c r="BV252" s="591"/>
      <c r="BW252" s="224" t="str">
        <f t="shared" ref="BW252:BW315" si="304">IF(AND(OR(Z252=Z$66,Z252=Z$67,Z252=""),COUNTA(AD252:BV252)&gt;0),"問3事実確認行っていない→記入不要",
IF(AND(OR(Z252=Z$63,Z252=Z$64,Z252=Z$65),AD252=""),"問3事実確認を行った→問4_1)調査の結果に記入",
IF(AND(AD252=AD$63,COUNTA(AF252:AI252,AL252:BB252,BD252:BK252,BM252:BQ252,BS252:BU252)&lt;37),"問4_2)～問4_6)_5の回答漏れがあります",
IF(AND(OR(AD252=AD$64,AD252=AD$65),COUNTA(AF252:BV252)&gt;0),"問4_1)虐待があったといえない→2)～6)記入不要",
IF(AND(G252=G$65,OR(AD252=AD$64,AD252=AD$65)),"要確認事項「対応時期」で選択肢cとした場合、虐待の事実が認められた事例のみ回答",
IF(AND(AD252=AD$65,AE252=""),"虐待の判断に至らなかった理由を記入",
IF(AND(F252=F$64,AG252=1),"被虐待者が複数いる事例を選択中→被虐待者人数確認"," ")))))))</f>
        <v xml:space="preserve"> </v>
      </c>
      <c r="BX252" s="471">
        <f t="shared" si="293"/>
        <v>161</v>
      </c>
      <c r="BY252" s="117"/>
      <c r="BZ252" s="117"/>
      <c r="CA252" s="117"/>
      <c r="CB252" s="117"/>
      <c r="CC252" s="117"/>
      <c r="CD252" s="461"/>
      <c r="CE252" s="236"/>
      <c r="CF252" s="224" t="str">
        <f t="shared" si="294"/>
        <v xml:space="preserve"> </v>
      </c>
      <c r="CG252" s="116"/>
      <c r="CH252" s="117"/>
      <c r="CI252" s="117"/>
      <c r="CJ252" s="117"/>
      <c r="CK252" s="472"/>
      <c r="CL252" s="472"/>
      <c r="CM252" s="472"/>
      <c r="CN252" s="472"/>
      <c r="CO252" s="117"/>
      <c r="CP252" s="253"/>
      <c r="CQ252" s="120"/>
      <c r="CR252" s="224" t="str" cm="1">
        <f t="array" ref="CR252">IF(AND(SUM(COUNTIF(CG252:CM252,{"*不明*","*その他*"})+COUNTIF(CO252:CP252,{"*不明*","*その他*"}))&gt;0,CQ252=""),"その他・不明の場合,10)具体的内容、理由を記入",IF(OR(AND(CI252=CI$65,COUNTA(CJ252:CM252)&lt;4),AND(OR(CI252=CI$63,CI252=CI$64,CI252=CI$66,CI252=CI$67,CI252=CI$68,CI252=""),COUNTA(CJ252:CM252)&gt;0)),"3)介護保険認定済→要介護度、認知症自立度、寝たきり度、介護保険サービス記入",IF(OR(AND(OR(CM252=CM$63,CM252=CM$64),CN252=""),AND(OR(CM252=CM$65,CM252=CM$66),CN252&lt;&gt;"")),"7)介護保険サービス受けている/過去受けていた→具体的内容記入"," ")))</f>
        <v xml:space="preserve"> </v>
      </c>
      <c r="CS252" s="224" t="str">
        <f t="shared" si="295"/>
        <v xml:space="preserve"> </v>
      </c>
      <c r="CT252" s="116"/>
      <c r="CU252" s="253"/>
      <c r="CV252" s="117"/>
      <c r="CW252" s="117"/>
      <c r="CX252" s="253"/>
      <c r="CY252" s="117"/>
      <c r="CZ252" s="117"/>
      <c r="DA252" s="253"/>
      <c r="DB252" s="117"/>
      <c r="DC252" s="224" t="str">
        <f t="shared" si="296"/>
        <v xml:space="preserve"> </v>
      </c>
      <c r="DD252" s="224" t="str">
        <f t="shared" si="297"/>
        <v xml:space="preserve"> </v>
      </c>
      <c r="DE252" s="224" t="str">
        <f t="shared" si="247"/>
        <v xml:space="preserve"> </v>
      </c>
      <c r="DF252" s="121"/>
      <c r="DG252" s="114"/>
      <c r="DH252" s="704"/>
      <c r="DI252" s="119"/>
      <c r="DJ252" s="187"/>
      <c r="DK252" s="254"/>
      <c r="DL252" s="224" t="str">
        <f t="shared" si="248"/>
        <v xml:space="preserve"> </v>
      </c>
      <c r="DM252" s="224" t="str">
        <f t="shared" si="298"/>
        <v xml:space="preserve"> </v>
      </c>
      <c r="DN252" s="474"/>
      <c r="DO252" s="117"/>
      <c r="DP252" s="117"/>
      <c r="DQ252" s="117"/>
      <c r="DR252" s="117"/>
      <c r="DS252" s="117"/>
      <c r="DT252" s="254"/>
      <c r="DU252" s="476"/>
      <c r="DV252" s="224" t="str">
        <f t="shared" si="249"/>
        <v xml:space="preserve"> </v>
      </c>
      <c r="DW252" s="115"/>
      <c r="DX252" s="470"/>
      <c r="DY252" s="117"/>
      <c r="DZ252" s="704"/>
      <c r="EA252" s="224" t="str">
        <f t="shared" si="250"/>
        <v xml:space="preserve"> </v>
      </c>
      <c r="EB252" s="906"/>
      <c r="EC252" s="904"/>
      <c r="ED252" s="904"/>
      <c r="EE252" s="904"/>
      <c r="EF252" s="904"/>
      <c r="EG252" s="904"/>
      <c r="EH252" s="904"/>
      <c r="EI252" s="904"/>
      <c r="EJ252" s="904"/>
      <c r="EK252" s="905"/>
      <c r="EL252" s="80"/>
      <c r="EM252" s="224" t="str">
        <f t="shared" si="299"/>
        <v xml:space="preserve"> </v>
      </c>
      <c r="EN252" s="224" t="str">
        <f t="shared" si="300"/>
        <v xml:space="preserve"> </v>
      </c>
      <c r="EO252" s="115"/>
      <c r="EP252" s="1050"/>
      <c r="EQ252" s="253"/>
      <c r="ER252" s="117"/>
      <c r="ES252" s="1258">
        <f t="shared" si="301"/>
        <v>161</v>
      </c>
      <c r="ET252" s="224" t="str">
        <f t="shared" si="302"/>
        <v xml:space="preserve"> </v>
      </c>
      <c r="EU252" s="477" t="str">
        <f t="shared" si="303"/>
        <v/>
      </c>
      <c r="EV252" s="1334" t="str">
        <f t="shared" si="245"/>
        <v xml:space="preserve"> </v>
      </c>
      <c r="EW252" s="1332" t="str">
        <f t="shared" si="289"/>
        <v/>
      </c>
      <c r="EX252" s="1275" t="str">
        <f t="shared" si="271"/>
        <v/>
      </c>
      <c r="EY252" s="1275" t="str">
        <f t="shared" si="272"/>
        <v/>
      </c>
      <c r="EZ252" s="1275" t="str">
        <f t="shared" si="273"/>
        <v/>
      </c>
      <c r="FA252" s="1275" t="str">
        <f t="shared" si="274"/>
        <v/>
      </c>
      <c r="FB252" s="1275" t="str">
        <f t="shared" si="275"/>
        <v/>
      </c>
      <c r="FC252" s="1333" t="str">
        <f t="shared" si="276"/>
        <v/>
      </c>
      <c r="FE252" s="1234" t="str">
        <f t="shared" si="277"/>
        <v xml:space="preserve"> </v>
      </c>
      <c r="FF252" s="1234" t="str">
        <f t="shared" si="278"/>
        <v xml:space="preserve"> </v>
      </c>
      <c r="FG252" s="1234" t="str">
        <f t="shared" si="279"/>
        <v xml:space="preserve"> </v>
      </c>
      <c r="FH252" s="1234" t="str">
        <f t="shared" si="280"/>
        <v xml:space="preserve"> </v>
      </c>
      <c r="FI252" s="1234" t="str">
        <f t="shared" si="251"/>
        <v xml:space="preserve"> </v>
      </c>
      <c r="FJ252" s="1234" t="str">
        <f t="shared" si="281"/>
        <v xml:space="preserve"> </v>
      </c>
      <c r="FK252" s="1234">
        <f t="shared" si="252"/>
        <v>0</v>
      </c>
      <c r="FL252" s="1227"/>
      <c r="FM252" s="1234" t="str">
        <f t="shared" si="253"/>
        <v xml:space="preserve"> </v>
      </c>
      <c r="FN252" s="1234" t="str">
        <f t="shared" si="254"/>
        <v xml:space="preserve"> </v>
      </c>
      <c r="FO252" s="1234" t="str">
        <f t="shared" si="282"/>
        <v xml:space="preserve"> </v>
      </c>
      <c r="FP252" s="1234" t="str">
        <f t="shared" si="283"/>
        <v xml:space="preserve"> </v>
      </c>
      <c r="FQ252" s="1234" t="str">
        <f t="shared" si="255"/>
        <v xml:space="preserve"> </v>
      </c>
      <c r="FR252" s="1234" t="str">
        <f t="shared" si="284"/>
        <v xml:space="preserve"> </v>
      </c>
      <c r="FS252" s="1234">
        <f t="shared" si="290"/>
        <v>0</v>
      </c>
      <c r="FT252" s="1227"/>
      <c r="FU252" s="1234" t="str">
        <f t="shared" si="285"/>
        <v xml:space="preserve"> </v>
      </c>
      <c r="FV252" s="1234" t="str">
        <f t="shared" si="286"/>
        <v xml:space="preserve"> </v>
      </c>
      <c r="FW252" s="1234" t="str">
        <f t="shared" si="287"/>
        <v xml:space="preserve"> </v>
      </c>
      <c r="FX252" s="1234" t="str">
        <f t="shared" si="256"/>
        <v xml:space="preserve"> </v>
      </c>
      <c r="FY252" s="1234" t="str">
        <f t="shared" si="257"/>
        <v xml:space="preserve"> </v>
      </c>
      <c r="FZ252" s="1234" t="str">
        <f t="shared" si="288"/>
        <v xml:space="preserve"> </v>
      </c>
      <c r="GA252" s="1234">
        <f t="shared" si="258"/>
        <v>0</v>
      </c>
      <c r="GB252" s="1227"/>
      <c r="GC252" s="1234" t="str">
        <f t="shared" si="259"/>
        <v xml:space="preserve"> </v>
      </c>
      <c r="GD252" s="1234" t="str">
        <f t="shared" si="260"/>
        <v xml:space="preserve"> </v>
      </c>
      <c r="GE252" s="1234" t="str">
        <f t="shared" si="261"/>
        <v xml:space="preserve"> </v>
      </c>
      <c r="GF252" s="1234" t="str">
        <f t="shared" si="262"/>
        <v xml:space="preserve"> </v>
      </c>
      <c r="GG252" s="1234" t="str">
        <f t="shared" si="263"/>
        <v xml:space="preserve"> </v>
      </c>
      <c r="GH252" s="1234" t="str">
        <f t="shared" si="264"/>
        <v xml:space="preserve"> </v>
      </c>
      <c r="GI252" s="1234" t="str">
        <f t="shared" si="265"/>
        <v xml:space="preserve"> </v>
      </c>
      <c r="GJ252" s="1234" t="str">
        <f t="shared" si="266"/>
        <v xml:space="preserve"> </v>
      </c>
      <c r="GK252" s="1234" t="str">
        <f t="shared" si="267"/>
        <v xml:space="preserve"> </v>
      </c>
      <c r="GL252" s="1234" t="str">
        <f t="shared" si="268"/>
        <v xml:space="preserve"> </v>
      </c>
      <c r="GM252" s="1234" t="str">
        <f t="shared" si="269"/>
        <v xml:space="preserve"> </v>
      </c>
      <c r="GN252" s="1234">
        <f t="shared" si="270"/>
        <v>0</v>
      </c>
    </row>
    <row r="253" spans="1:196" s="100" customFormat="1" ht="27" customHeight="1" thickTop="1" thickBot="1">
      <c r="A253" s="1208">
        <f>【A票】【D票】!$D$10</f>
        <v>0</v>
      </c>
      <c r="B253" s="1212">
        <f>【A票】【D票】!$H$10</f>
        <v>0</v>
      </c>
      <c r="C253" s="1213" t="str">
        <f>【A票】【D票】!$K$10</f>
        <v xml:space="preserve"> </v>
      </c>
      <c r="D253" s="1214">
        <f t="shared" si="173"/>
        <v>162</v>
      </c>
      <c r="E253" s="914"/>
      <c r="F253" s="467"/>
      <c r="G253" s="469"/>
      <c r="H253" s="224" t="str">
        <f t="shared" si="291"/>
        <v xml:space="preserve"> </v>
      </c>
      <c r="I253" s="704"/>
      <c r="J253" s="117"/>
      <c r="K253" s="117"/>
      <c r="L253" s="117"/>
      <c r="M253" s="117"/>
      <c r="N253" s="117"/>
      <c r="O253" s="117"/>
      <c r="P253" s="117"/>
      <c r="Q253" s="117"/>
      <c r="R253" s="117"/>
      <c r="S253" s="117"/>
      <c r="T253" s="254"/>
      <c r="U253" s="646"/>
      <c r="V253" s="646"/>
      <c r="W253" s="114"/>
      <c r="X253" s="254"/>
      <c r="Y253" s="224" t="str">
        <f t="shared" si="292"/>
        <v xml:space="preserve"> </v>
      </c>
      <c r="Z253" s="579"/>
      <c r="AA253" s="704"/>
      <c r="AB253" s="119"/>
      <c r="AC253" s="224" t="str">
        <f t="shared" si="246"/>
        <v xml:space="preserve"> </v>
      </c>
      <c r="AD253" s="115"/>
      <c r="AE253" s="253"/>
      <c r="AF253" s="704"/>
      <c r="AG253" s="727"/>
      <c r="AH253" s="727"/>
      <c r="AI253" s="727"/>
      <c r="AJ253" s="727"/>
      <c r="AK253" s="591"/>
      <c r="AL253" s="727"/>
      <c r="AM253" s="727"/>
      <c r="AN253" s="727"/>
      <c r="AO253" s="727"/>
      <c r="AP253" s="727"/>
      <c r="AQ253" s="727"/>
      <c r="AR253" s="727"/>
      <c r="AS253" s="727"/>
      <c r="AT253" s="727"/>
      <c r="AU253" s="727"/>
      <c r="AV253" s="727"/>
      <c r="AW253" s="727"/>
      <c r="AX253" s="727"/>
      <c r="AY253" s="727"/>
      <c r="AZ253" s="727"/>
      <c r="BA253" s="727"/>
      <c r="BB253" s="727"/>
      <c r="BC253" s="821"/>
      <c r="BD253" s="727"/>
      <c r="BE253" s="727"/>
      <c r="BF253" s="727"/>
      <c r="BG253" s="727"/>
      <c r="BH253" s="727"/>
      <c r="BI253" s="727"/>
      <c r="BJ253" s="727"/>
      <c r="BK253" s="727"/>
      <c r="BL253" s="821"/>
      <c r="BM253" s="727"/>
      <c r="BN253" s="727"/>
      <c r="BO253" s="727"/>
      <c r="BP253" s="727"/>
      <c r="BQ253" s="727"/>
      <c r="BR253" s="821"/>
      <c r="BS253" s="727"/>
      <c r="BT253" s="727"/>
      <c r="BU253" s="727"/>
      <c r="BV253" s="591"/>
      <c r="BW253" s="224" t="str">
        <f t="shared" si="304"/>
        <v xml:space="preserve"> </v>
      </c>
      <c r="BX253" s="471">
        <f t="shared" si="293"/>
        <v>162</v>
      </c>
      <c r="BY253" s="117"/>
      <c r="BZ253" s="117"/>
      <c r="CA253" s="117"/>
      <c r="CB253" s="117"/>
      <c r="CC253" s="117"/>
      <c r="CD253" s="461"/>
      <c r="CE253" s="236"/>
      <c r="CF253" s="224" t="str">
        <f t="shared" si="294"/>
        <v xml:space="preserve"> </v>
      </c>
      <c r="CG253" s="116"/>
      <c r="CH253" s="117"/>
      <c r="CI253" s="117"/>
      <c r="CJ253" s="117"/>
      <c r="CK253" s="472"/>
      <c r="CL253" s="472"/>
      <c r="CM253" s="472"/>
      <c r="CN253" s="472"/>
      <c r="CO253" s="117"/>
      <c r="CP253" s="253"/>
      <c r="CQ253" s="120"/>
      <c r="CR253" s="224" t="str" cm="1">
        <f t="array" ref="CR253">IF(AND(SUM(COUNTIF(CG253:CM253,{"*不明*","*その他*"})+COUNTIF(CO253:CP253,{"*不明*","*その他*"}))&gt;0,CQ253=""),"その他・不明の場合,10)具体的内容、理由を記入",IF(OR(AND(CI253=CI$65,COUNTA(CJ253:CM253)&lt;4),AND(OR(CI253=CI$63,CI253=CI$64,CI253=CI$66,CI253=CI$67,CI253=CI$68,CI253=""),COUNTA(CJ253:CM253)&gt;0)),"3)介護保険認定済→要介護度、認知症自立度、寝たきり度、介護保険サービス記入",IF(OR(AND(OR(CM253=CM$63,CM253=CM$64),CN253=""),AND(OR(CM253=CM$65,CM253=CM$66),CN253&lt;&gt;"")),"7)介護保険サービス受けている/過去受けていた→具体的内容記入"," ")))</f>
        <v xml:space="preserve"> </v>
      </c>
      <c r="CS253" s="224" t="str">
        <f t="shared" si="295"/>
        <v xml:space="preserve"> </v>
      </c>
      <c r="CT253" s="116"/>
      <c r="CU253" s="253"/>
      <c r="CV253" s="117"/>
      <c r="CW253" s="117"/>
      <c r="CX253" s="253"/>
      <c r="CY253" s="117"/>
      <c r="CZ253" s="117"/>
      <c r="DA253" s="253"/>
      <c r="DB253" s="117"/>
      <c r="DC253" s="224" t="str">
        <f t="shared" si="296"/>
        <v xml:space="preserve"> </v>
      </c>
      <c r="DD253" s="224" t="str">
        <f t="shared" si="297"/>
        <v xml:space="preserve"> </v>
      </c>
      <c r="DE253" s="224" t="str">
        <f t="shared" si="247"/>
        <v xml:space="preserve"> </v>
      </c>
      <c r="DF253" s="121"/>
      <c r="DG253" s="114"/>
      <c r="DH253" s="704"/>
      <c r="DI253" s="119"/>
      <c r="DJ253" s="187"/>
      <c r="DK253" s="254"/>
      <c r="DL253" s="224" t="str">
        <f t="shared" si="248"/>
        <v xml:space="preserve"> </v>
      </c>
      <c r="DM253" s="224" t="str">
        <f t="shared" si="298"/>
        <v xml:space="preserve"> </v>
      </c>
      <c r="DN253" s="474"/>
      <c r="DO253" s="117"/>
      <c r="DP253" s="117"/>
      <c r="DQ253" s="117"/>
      <c r="DR253" s="117"/>
      <c r="DS253" s="117"/>
      <c r="DT253" s="254"/>
      <c r="DU253" s="476"/>
      <c r="DV253" s="224" t="str">
        <f t="shared" si="249"/>
        <v xml:space="preserve"> </v>
      </c>
      <c r="DW253" s="115"/>
      <c r="DX253" s="470"/>
      <c r="DY253" s="117"/>
      <c r="DZ253" s="704"/>
      <c r="EA253" s="224" t="str">
        <f t="shared" si="250"/>
        <v xml:space="preserve"> </v>
      </c>
      <c r="EB253" s="906"/>
      <c r="EC253" s="904"/>
      <c r="ED253" s="904"/>
      <c r="EE253" s="904"/>
      <c r="EF253" s="904"/>
      <c r="EG253" s="904"/>
      <c r="EH253" s="904"/>
      <c r="EI253" s="904"/>
      <c r="EJ253" s="904"/>
      <c r="EK253" s="905"/>
      <c r="EL253" s="80"/>
      <c r="EM253" s="224" t="str">
        <f t="shared" si="299"/>
        <v xml:space="preserve"> </v>
      </c>
      <c r="EN253" s="224" t="str">
        <f t="shared" si="300"/>
        <v xml:space="preserve"> </v>
      </c>
      <c r="EO253" s="115"/>
      <c r="EP253" s="1050"/>
      <c r="EQ253" s="253"/>
      <c r="ER253" s="117"/>
      <c r="ES253" s="1258">
        <f t="shared" si="301"/>
        <v>162</v>
      </c>
      <c r="ET253" s="224" t="str">
        <f t="shared" si="302"/>
        <v xml:space="preserve"> </v>
      </c>
      <c r="EU253" s="477" t="str">
        <f t="shared" si="303"/>
        <v/>
      </c>
      <c r="EV253" s="1334" t="str">
        <f t="shared" si="245"/>
        <v xml:space="preserve"> </v>
      </c>
      <c r="EW253" s="1332" t="str">
        <f t="shared" si="289"/>
        <v/>
      </c>
      <c r="EX253" s="1275" t="str">
        <f t="shared" si="271"/>
        <v/>
      </c>
      <c r="EY253" s="1275" t="str">
        <f t="shared" si="272"/>
        <v/>
      </c>
      <c r="EZ253" s="1275" t="str">
        <f t="shared" si="273"/>
        <v/>
      </c>
      <c r="FA253" s="1275" t="str">
        <f t="shared" si="274"/>
        <v/>
      </c>
      <c r="FB253" s="1275" t="str">
        <f t="shared" si="275"/>
        <v/>
      </c>
      <c r="FC253" s="1333" t="str">
        <f t="shared" si="276"/>
        <v/>
      </c>
      <c r="FE253" s="1234" t="str">
        <f t="shared" si="277"/>
        <v xml:space="preserve"> </v>
      </c>
      <c r="FF253" s="1234" t="str">
        <f t="shared" si="278"/>
        <v xml:space="preserve"> </v>
      </c>
      <c r="FG253" s="1234" t="str">
        <f t="shared" si="279"/>
        <v xml:space="preserve"> </v>
      </c>
      <c r="FH253" s="1234" t="str">
        <f t="shared" si="280"/>
        <v xml:space="preserve"> </v>
      </c>
      <c r="FI253" s="1234" t="str">
        <f t="shared" si="251"/>
        <v xml:space="preserve"> </v>
      </c>
      <c r="FJ253" s="1234" t="str">
        <f t="shared" si="281"/>
        <v xml:space="preserve"> </v>
      </c>
      <c r="FK253" s="1234">
        <f t="shared" si="252"/>
        <v>0</v>
      </c>
      <c r="FL253" s="1227"/>
      <c r="FM253" s="1234" t="str">
        <f t="shared" si="253"/>
        <v xml:space="preserve"> </v>
      </c>
      <c r="FN253" s="1234" t="str">
        <f t="shared" si="254"/>
        <v xml:space="preserve"> </v>
      </c>
      <c r="FO253" s="1234" t="str">
        <f t="shared" si="282"/>
        <v xml:space="preserve"> </v>
      </c>
      <c r="FP253" s="1234" t="str">
        <f t="shared" si="283"/>
        <v xml:space="preserve"> </v>
      </c>
      <c r="FQ253" s="1234" t="str">
        <f t="shared" si="255"/>
        <v xml:space="preserve"> </v>
      </c>
      <c r="FR253" s="1234" t="str">
        <f t="shared" si="284"/>
        <v xml:space="preserve"> </v>
      </c>
      <c r="FS253" s="1234">
        <f t="shared" si="290"/>
        <v>0</v>
      </c>
      <c r="FT253" s="1227"/>
      <c r="FU253" s="1234" t="str">
        <f t="shared" si="285"/>
        <v xml:space="preserve"> </v>
      </c>
      <c r="FV253" s="1234" t="str">
        <f t="shared" si="286"/>
        <v xml:space="preserve"> </v>
      </c>
      <c r="FW253" s="1234" t="str">
        <f t="shared" si="287"/>
        <v xml:space="preserve"> </v>
      </c>
      <c r="FX253" s="1234" t="str">
        <f t="shared" si="256"/>
        <v xml:space="preserve"> </v>
      </c>
      <c r="FY253" s="1234" t="str">
        <f t="shared" si="257"/>
        <v xml:space="preserve"> </v>
      </c>
      <c r="FZ253" s="1234" t="str">
        <f t="shared" si="288"/>
        <v xml:space="preserve"> </v>
      </c>
      <c r="GA253" s="1234">
        <f t="shared" si="258"/>
        <v>0</v>
      </c>
      <c r="GB253" s="1227"/>
      <c r="GC253" s="1234" t="str">
        <f t="shared" si="259"/>
        <v xml:space="preserve"> </v>
      </c>
      <c r="GD253" s="1234" t="str">
        <f t="shared" si="260"/>
        <v xml:space="preserve"> </v>
      </c>
      <c r="GE253" s="1234" t="str">
        <f t="shared" si="261"/>
        <v xml:space="preserve"> </v>
      </c>
      <c r="GF253" s="1234" t="str">
        <f t="shared" si="262"/>
        <v xml:space="preserve"> </v>
      </c>
      <c r="GG253" s="1234" t="str">
        <f t="shared" si="263"/>
        <v xml:space="preserve"> </v>
      </c>
      <c r="GH253" s="1234" t="str">
        <f t="shared" si="264"/>
        <v xml:space="preserve"> </v>
      </c>
      <c r="GI253" s="1234" t="str">
        <f t="shared" si="265"/>
        <v xml:space="preserve"> </v>
      </c>
      <c r="GJ253" s="1234" t="str">
        <f t="shared" si="266"/>
        <v xml:space="preserve"> </v>
      </c>
      <c r="GK253" s="1234" t="str">
        <f t="shared" si="267"/>
        <v xml:space="preserve"> </v>
      </c>
      <c r="GL253" s="1234" t="str">
        <f t="shared" si="268"/>
        <v xml:space="preserve"> </v>
      </c>
      <c r="GM253" s="1234" t="str">
        <f t="shared" si="269"/>
        <v xml:space="preserve"> </v>
      </c>
      <c r="GN253" s="1234">
        <f t="shared" si="270"/>
        <v>0</v>
      </c>
    </row>
    <row r="254" spans="1:196" s="100" customFormat="1" ht="27" customHeight="1" thickTop="1" thickBot="1">
      <c r="A254" s="1208">
        <f>【A票】【D票】!$D$10</f>
        <v>0</v>
      </c>
      <c r="B254" s="1212">
        <f>【A票】【D票】!$H$10</f>
        <v>0</v>
      </c>
      <c r="C254" s="1213" t="str">
        <f>【A票】【D票】!$K$10</f>
        <v xml:space="preserve"> </v>
      </c>
      <c r="D254" s="1214">
        <f t="shared" si="173"/>
        <v>163</v>
      </c>
      <c r="E254" s="914"/>
      <c r="F254" s="467"/>
      <c r="G254" s="469"/>
      <c r="H254" s="224" t="str">
        <f t="shared" si="291"/>
        <v xml:space="preserve"> </v>
      </c>
      <c r="I254" s="704"/>
      <c r="J254" s="117"/>
      <c r="K254" s="117"/>
      <c r="L254" s="117"/>
      <c r="M254" s="117"/>
      <c r="N254" s="117"/>
      <c r="O254" s="117"/>
      <c r="P254" s="117"/>
      <c r="Q254" s="117"/>
      <c r="R254" s="117"/>
      <c r="S254" s="117"/>
      <c r="T254" s="254"/>
      <c r="U254" s="646"/>
      <c r="V254" s="646"/>
      <c r="W254" s="114"/>
      <c r="X254" s="254"/>
      <c r="Y254" s="224" t="str">
        <f t="shared" si="292"/>
        <v xml:space="preserve"> </v>
      </c>
      <c r="Z254" s="579"/>
      <c r="AA254" s="704"/>
      <c r="AB254" s="119"/>
      <c r="AC254" s="224" t="str">
        <f t="shared" si="246"/>
        <v xml:space="preserve"> </v>
      </c>
      <c r="AD254" s="115"/>
      <c r="AE254" s="253"/>
      <c r="AF254" s="704"/>
      <c r="AG254" s="727"/>
      <c r="AH254" s="727"/>
      <c r="AI254" s="727"/>
      <c r="AJ254" s="727"/>
      <c r="AK254" s="591"/>
      <c r="AL254" s="727"/>
      <c r="AM254" s="727"/>
      <c r="AN254" s="727"/>
      <c r="AO254" s="727"/>
      <c r="AP254" s="727"/>
      <c r="AQ254" s="727"/>
      <c r="AR254" s="727"/>
      <c r="AS254" s="727"/>
      <c r="AT254" s="727"/>
      <c r="AU254" s="727"/>
      <c r="AV254" s="727"/>
      <c r="AW254" s="727"/>
      <c r="AX254" s="727"/>
      <c r="AY254" s="727"/>
      <c r="AZ254" s="727"/>
      <c r="BA254" s="727"/>
      <c r="BB254" s="727"/>
      <c r="BC254" s="821"/>
      <c r="BD254" s="727"/>
      <c r="BE254" s="727"/>
      <c r="BF254" s="727"/>
      <c r="BG254" s="727"/>
      <c r="BH254" s="727"/>
      <c r="BI254" s="727"/>
      <c r="BJ254" s="727"/>
      <c r="BK254" s="727"/>
      <c r="BL254" s="821"/>
      <c r="BM254" s="727"/>
      <c r="BN254" s="727"/>
      <c r="BO254" s="727"/>
      <c r="BP254" s="727"/>
      <c r="BQ254" s="727"/>
      <c r="BR254" s="821"/>
      <c r="BS254" s="727"/>
      <c r="BT254" s="727"/>
      <c r="BU254" s="727"/>
      <c r="BV254" s="591"/>
      <c r="BW254" s="224" t="str">
        <f t="shared" si="304"/>
        <v xml:space="preserve"> </v>
      </c>
      <c r="BX254" s="471">
        <f t="shared" si="293"/>
        <v>163</v>
      </c>
      <c r="BY254" s="117"/>
      <c r="BZ254" s="117"/>
      <c r="CA254" s="117"/>
      <c r="CB254" s="117"/>
      <c r="CC254" s="117"/>
      <c r="CD254" s="461"/>
      <c r="CE254" s="236"/>
      <c r="CF254" s="224" t="str">
        <f t="shared" si="294"/>
        <v xml:space="preserve"> </v>
      </c>
      <c r="CG254" s="116"/>
      <c r="CH254" s="117"/>
      <c r="CI254" s="117"/>
      <c r="CJ254" s="117"/>
      <c r="CK254" s="472"/>
      <c r="CL254" s="472"/>
      <c r="CM254" s="472"/>
      <c r="CN254" s="472"/>
      <c r="CO254" s="117"/>
      <c r="CP254" s="253"/>
      <c r="CQ254" s="120"/>
      <c r="CR254" s="224" t="str" cm="1">
        <f t="array" ref="CR254">IF(AND(SUM(COUNTIF(CG254:CM254,{"*不明*","*その他*"})+COUNTIF(CO254:CP254,{"*不明*","*その他*"}))&gt;0,CQ254=""),"その他・不明の場合,10)具体的内容、理由を記入",IF(OR(AND(CI254=CI$65,COUNTA(CJ254:CM254)&lt;4),AND(OR(CI254=CI$63,CI254=CI$64,CI254=CI$66,CI254=CI$67,CI254=CI$68,CI254=""),COUNTA(CJ254:CM254)&gt;0)),"3)介護保険認定済→要介護度、認知症自立度、寝たきり度、介護保険サービス記入",IF(OR(AND(OR(CM254=CM$63,CM254=CM$64),CN254=""),AND(OR(CM254=CM$65,CM254=CM$66),CN254&lt;&gt;"")),"7)介護保険サービス受けている/過去受けていた→具体的内容記入"," ")))</f>
        <v xml:space="preserve"> </v>
      </c>
      <c r="CS254" s="224" t="str">
        <f t="shared" si="295"/>
        <v xml:space="preserve"> </v>
      </c>
      <c r="CT254" s="116"/>
      <c r="CU254" s="253"/>
      <c r="CV254" s="117"/>
      <c r="CW254" s="117"/>
      <c r="CX254" s="253"/>
      <c r="CY254" s="117"/>
      <c r="CZ254" s="117"/>
      <c r="DA254" s="253"/>
      <c r="DB254" s="117"/>
      <c r="DC254" s="224" t="str">
        <f t="shared" si="296"/>
        <v xml:space="preserve"> </v>
      </c>
      <c r="DD254" s="224" t="str">
        <f t="shared" si="297"/>
        <v xml:space="preserve"> </v>
      </c>
      <c r="DE254" s="224" t="str">
        <f t="shared" si="247"/>
        <v xml:space="preserve"> </v>
      </c>
      <c r="DF254" s="121"/>
      <c r="DG254" s="114"/>
      <c r="DH254" s="704"/>
      <c r="DI254" s="119"/>
      <c r="DJ254" s="187"/>
      <c r="DK254" s="254"/>
      <c r="DL254" s="224" t="str">
        <f t="shared" si="248"/>
        <v xml:space="preserve"> </v>
      </c>
      <c r="DM254" s="224" t="str">
        <f t="shared" si="298"/>
        <v xml:space="preserve"> </v>
      </c>
      <c r="DN254" s="474"/>
      <c r="DO254" s="117"/>
      <c r="DP254" s="117"/>
      <c r="DQ254" s="117"/>
      <c r="DR254" s="117"/>
      <c r="DS254" s="117"/>
      <c r="DT254" s="254"/>
      <c r="DU254" s="476"/>
      <c r="DV254" s="224" t="str">
        <f t="shared" si="249"/>
        <v xml:space="preserve"> </v>
      </c>
      <c r="DW254" s="115"/>
      <c r="DX254" s="470"/>
      <c r="DY254" s="117"/>
      <c r="DZ254" s="704"/>
      <c r="EA254" s="224" t="str">
        <f t="shared" si="250"/>
        <v xml:space="preserve"> </v>
      </c>
      <c r="EB254" s="906"/>
      <c r="EC254" s="904"/>
      <c r="ED254" s="904"/>
      <c r="EE254" s="904"/>
      <c r="EF254" s="904"/>
      <c r="EG254" s="904"/>
      <c r="EH254" s="904"/>
      <c r="EI254" s="904"/>
      <c r="EJ254" s="904"/>
      <c r="EK254" s="905"/>
      <c r="EL254" s="80"/>
      <c r="EM254" s="224" t="str">
        <f t="shared" si="299"/>
        <v xml:space="preserve"> </v>
      </c>
      <c r="EN254" s="224" t="str">
        <f t="shared" si="300"/>
        <v xml:space="preserve"> </v>
      </c>
      <c r="EO254" s="115"/>
      <c r="EP254" s="1050"/>
      <c r="EQ254" s="253"/>
      <c r="ER254" s="117"/>
      <c r="ES254" s="1258">
        <f t="shared" si="301"/>
        <v>163</v>
      </c>
      <c r="ET254" s="224" t="str">
        <f t="shared" si="302"/>
        <v xml:space="preserve"> </v>
      </c>
      <c r="EU254" s="477" t="str">
        <f t="shared" si="303"/>
        <v/>
      </c>
      <c r="EV254" s="1334" t="str">
        <f t="shared" si="245"/>
        <v xml:space="preserve"> </v>
      </c>
      <c r="EW254" s="1332" t="str">
        <f t="shared" si="289"/>
        <v/>
      </c>
      <c r="EX254" s="1275" t="str">
        <f t="shared" si="271"/>
        <v/>
      </c>
      <c r="EY254" s="1275" t="str">
        <f t="shared" si="272"/>
        <v/>
      </c>
      <c r="EZ254" s="1275" t="str">
        <f t="shared" si="273"/>
        <v/>
      </c>
      <c r="FA254" s="1275" t="str">
        <f t="shared" si="274"/>
        <v/>
      </c>
      <c r="FB254" s="1275" t="str">
        <f t="shared" si="275"/>
        <v/>
      </c>
      <c r="FC254" s="1333" t="str">
        <f t="shared" si="276"/>
        <v/>
      </c>
      <c r="FE254" s="1234" t="str">
        <f t="shared" si="277"/>
        <v xml:space="preserve"> </v>
      </c>
      <c r="FF254" s="1234" t="str">
        <f t="shared" si="278"/>
        <v xml:space="preserve"> </v>
      </c>
      <c r="FG254" s="1234" t="str">
        <f t="shared" si="279"/>
        <v xml:space="preserve"> </v>
      </c>
      <c r="FH254" s="1234" t="str">
        <f t="shared" si="280"/>
        <v xml:space="preserve"> </v>
      </c>
      <c r="FI254" s="1234" t="str">
        <f t="shared" si="251"/>
        <v xml:space="preserve"> </v>
      </c>
      <c r="FJ254" s="1234" t="str">
        <f t="shared" si="281"/>
        <v xml:space="preserve"> </v>
      </c>
      <c r="FK254" s="1234">
        <f t="shared" si="252"/>
        <v>0</v>
      </c>
      <c r="FL254" s="1227"/>
      <c r="FM254" s="1234" t="str">
        <f t="shared" si="253"/>
        <v xml:space="preserve"> </v>
      </c>
      <c r="FN254" s="1234" t="str">
        <f t="shared" si="254"/>
        <v xml:space="preserve"> </v>
      </c>
      <c r="FO254" s="1234" t="str">
        <f t="shared" si="282"/>
        <v xml:space="preserve"> </v>
      </c>
      <c r="FP254" s="1234" t="str">
        <f t="shared" si="283"/>
        <v xml:space="preserve"> </v>
      </c>
      <c r="FQ254" s="1234" t="str">
        <f t="shared" si="255"/>
        <v xml:space="preserve"> </v>
      </c>
      <c r="FR254" s="1234" t="str">
        <f t="shared" si="284"/>
        <v xml:space="preserve"> </v>
      </c>
      <c r="FS254" s="1234">
        <f t="shared" si="290"/>
        <v>0</v>
      </c>
      <c r="FT254" s="1227"/>
      <c r="FU254" s="1234" t="str">
        <f t="shared" si="285"/>
        <v xml:space="preserve"> </v>
      </c>
      <c r="FV254" s="1234" t="str">
        <f t="shared" si="286"/>
        <v xml:space="preserve"> </v>
      </c>
      <c r="FW254" s="1234" t="str">
        <f t="shared" si="287"/>
        <v xml:space="preserve"> </v>
      </c>
      <c r="FX254" s="1234" t="str">
        <f t="shared" si="256"/>
        <v xml:space="preserve"> </v>
      </c>
      <c r="FY254" s="1234" t="str">
        <f t="shared" si="257"/>
        <v xml:space="preserve"> </v>
      </c>
      <c r="FZ254" s="1234" t="str">
        <f t="shared" si="288"/>
        <v xml:space="preserve"> </v>
      </c>
      <c r="GA254" s="1234">
        <f t="shared" si="258"/>
        <v>0</v>
      </c>
      <c r="GB254" s="1227"/>
      <c r="GC254" s="1234" t="str">
        <f t="shared" si="259"/>
        <v xml:space="preserve"> </v>
      </c>
      <c r="GD254" s="1234" t="str">
        <f t="shared" si="260"/>
        <v xml:space="preserve"> </v>
      </c>
      <c r="GE254" s="1234" t="str">
        <f t="shared" si="261"/>
        <v xml:space="preserve"> </v>
      </c>
      <c r="GF254" s="1234" t="str">
        <f t="shared" si="262"/>
        <v xml:space="preserve"> </v>
      </c>
      <c r="GG254" s="1234" t="str">
        <f t="shared" si="263"/>
        <v xml:space="preserve"> </v>
      </c>
      <c r="GH254" s="1234" t="str">
        <f t="shared" si="264"/>
        <v xml:space="preserve"> </v>
      </c>
      <c r="GI254" s="1234" t="str">
        <f t="shared" si="265"/>
        <v xml:space="preserve"> </v>
      </c>
      <c r="GJ254" s="1234" t="str">
        <f t="shared" si="266"/>
        <v xml:space="preserve"> </v>
      </c>
      <c r="GK254" s="1234" t="str">
        <f t="shared" si="267"/>
        <v xml:space="preserve"> </v>
      </c>
      <c r="GL254" s="1234" t="str">
        <f t="shared" si="268"/>
        <v xml:space="preserve"> </v>
      </c>
      <c r="GM254" s="1234" t="str">
        <f t="shared" si="269"/>
        <v xml:space="preserve"> </v>
      </c>
      <c r="GN254" s="1234">
        <f t="shared" si="270"/>
        <v>0</v>
      </c>
    </row>
    <row r="255" spans="1:196" s="100" customFormat="1" ht="27" customHeight="1" thickTop="1" thickBot="1">
      <c r="A255" s="1208">
        <f>【A票】【D票】!$D$10</f>
        <v>0</v>
      </c>
      <c r="B255" s="1212">
        <f>【A票】【D票】!$H$10</f>
        <v>0</v>
      </c>
      <c r="C255" s="1213" t="str">
        <f>【A票】【D票】!$K$10</f>
        <v xml:space="preserve"> </v>
      </c>
      <c r="D255" s="1214">
        <f t="shared" si="173"/>
        <v>164</v>
      </c>
      <c r="E255" s="914"/>
      <c r="F255" s="467"/>
      <c r="G255" s="469"/>
      <c r="H255" s="224" t="str">
        <f t="shared" si="291"/>
        <v xml:space="preserve"> </v>
      </c>
      <c r="I255" s="704"/>
      <c r="J255" s="117"/>
      <c r="K255" s="117"/>
      <c r="L255" s="117"/>
      <c r="M255" s="117"/>
      <c r="N255" s="117"/>
      <c r="O255" s="117"/>
      <c r="P255" s="117"/>
      <c r="Q255" s="117"/>
      <c r="R255" s="117"/>
      <c r="S255" s="117"/>
      <c r="T255" s="254"/>
      <c r="U255" s="646"/>
      <c r="V255" s="646"/>
      <c r="W255" s="114"/>
      <c r="X255" s="254"/>
      <c r="Y255" s="224" t="str">
        <f t="shared" si="292"/>
        <v xml:space="preserve"> </v>
      </c>
      <c r="Z255" s="579"/>
      <c r="AA255" s="704"/>
      <c r="AB255" s="119"/>
      <c r="AC255" s="224" t="str">
        <f t="shared" si="246"/>
        <v xml:space="preserve"> </v>
      </c>
      <c r="AD255" s="115"/>
      <c r="AE255" s="253"/>
      <c r="AF255" s="704"/>
      <c r="AG255" s="727"/>
      <c r="AH255" s="727"/>
      <c r="AI255" s="727"/>
      <c r="AJ255" s="727"/>
      <c r="AK255" s="591"/>
      <c r="AL255" s="727"/>
      <c r="AM255" s="727"/>
      <c r="AN255" s="727"/>
      <c r="AO255" s="727"/>
      <c r="AP255" s="727"/>
      <c r="AQ255" s="727"/>
      <c r="AR255" s="727"/>
      <c r="AS255" s="727"/>
      <c r="AT255" s="727"/>
      <c r="AU255" s="727"/>
      <c r="AV255" s="727"/>
      <c r="AW255" s="727"/>
      <c r="AX255" s="727"/>
      <c r="AY255" s="727"/>
      <c r="AZ255" s="727"/>
      <c r="BA255" s="727"/>
      <c r="BB255" s="727"/>
      <c r="BC255" s="821"/>
      <c r="BD255" s="727"/>
      <c r="BE255" s="727"/>
      <c r="BF255" s="727"/>
      <c r="BG255" s="727"/>
      <c r="BH255" s="727"/>
      <c r="BI255" s="727"/>
      <c r="BJ255" s="727"/>
      <c r="BK255" s="727"/>
      <c r="BL255" s="821"/>
      <c r="BM255" s="727"/>
      <c r="BN255" s="727"/>
      <c r="BO255" s="727"/>
      <c r="BP255" s="727"/>
      <c r="BQ255" s="727"/>
      <c r="BR255" s="821"/>
      <c r="BS255" s="727"/>
      <c r="BT255" s="727"/>
      <c r="BU255" s="727"/>
      <c r="BV255" s="591"/>
      <c r="BW255" s="224" t="str">
        <f t="shared" si="304"/>
        <v xml:space="preserve"> </v>
      </c>
      <c r="BX255" s="471">
        <f t="shared" si="293"/>
        <v>164</v>
      </c>
      <c r="BY255" s="117"/>
      <c r="BZ255" s="117"/>
      <c r="CA255" s="117"/>
      <c r="CB255" s="117"/>
      <c r="CC255" s="117"/>
      <c r="CD255" s="461"/>
      <c r="CE255" s="236"/>
      <c r="CF255" s="224" t="str">
        <f t="shared" si="294"/>
        <v xml:space="preserve"> </v>
      </c>
      <c r="CG255" s="116"/>
      <c r="CH255" s="117"/>
      <c r="CI255" s="117"/>
      <c r="CJ255" s="117"/>
      <c r="CK255" s="472"/>
      <c r="CL255" s="472"/>
      <c r="CM255" s="472"/>
      <c r="CN255" s="472"/>
      <c r="CO255" s="117"/>
      <c r="CP255" s="253"/>
      <c r="CQ255" s="120"/>
      <c r="CR255" s="224" t="str" cm="1">
        <f t="array" ref="CR255">IF(AND(SUM(COUNTIF(CG255:CM255,{"*不明*","*その他*"})+COUNTIF(CO255:CP255,{"*不明*","*その他*"}))&gt;0,CQ255=""),"その他・不明の場合,10)具体的内容、理由を記入",IF(OR(AND(CI255=CI$65,COUNTA(CJ255:CM255)&lt;4),AND(OR(CI255=CI$63,CI255=CI$64,CI255=CI$66,CI255=CI$67,CI255=CI$68,CI255=""),COUNTA(CJ255:CM255)&gt;0)),"3)介護保険認定済→要介護度、認知症自立度、寝たきり度、介護保険サービス記入",IF(OR(AND(OR(CM255=CM$63,CM255=CM$64),CN255=""),AND(OR(CM255=CM$65,CM255=CM$66),CN255&lt;&gt;"")),"7)介護保険サービス受けている/過去受けていた→具体的内容記入"," ")))</f>
        <v xml:space="preserve"> </v>
      </c>
      <c r="CS255" s="224" t="str">
        <f t="shared" si="295"/>
        <v xml:space="preserve"> </v>
      </c>
      <c r="CT255" s="116"/>
      <c r="CU255" s="253"/>
      <c r="CV255" s="117"/>
      <c r="CW255" s="117"/>
      <c r="CX255" s="253"/>
      <c r="CY255" s="117"/>
      <c r="CZ255" s="117"/>
      <c r="DA255" s="253"/>
      <c r="DB255" s="117"/>
      <c r="DC255" s="224" t="str">
        <f t="shared" si="296"/>
        <v xml:space="preserve"> </v>
      </c>
      <c r="DD255" s="224" t="str">
        <f t="shared" si="297"/>
        <v xml:space="preserve"> </v>
      </c>
      <c r="DE255" s="224" t="str">
        <f t="shared" si="247"/>
        <v xml:space="preserve"> </v>
      </c>
      <c r="DF255" s="121"/>
      <c r="DG255" s="114"/>
      <c r="DH255" s="704"/>
      <c r="DI255" s="119"/>
      <c r="DJ255" s="187"/>
      <c r="DK255" s="254"/>
      <c r="DL255" s="224" t="str">
        <f t="shared" si="248"/>
        <v xml:space="preserve"> </v>
      </c>
      <c r="DM255" s="224" t="str">
        <f t="shared" si="298"/>
        <v xml:space="preserve"> </v>
      </c>
      <c r="DN255" s="474"/>
      <c r="DO255" s="117"/>
      <c r="DP255" s="117"/>
      <c r="DQ255" s="117"/>
      <c r="DR255" s="117"/>
      <c r="DS255" s="117"/>
      <c r="DT255" s="254"/>
      <c r="DU255" s="476"/>
      <c r="DV255" s="224" t="str">
        <f t="shared" si="249"/>
        <v xml:space="preserve"> </v>
      </c>
      <c r="DW255" s="115"/>
      <c r="DX255" s="470"/>
      <c r="DY255" s="117"/>
      <c r="DZ255" s="704"/>
      <c r="EA255" s="224" t="str">
        <f t="shared" si="250"/>
        <v xml:space="preserve"> </v>
      </c>
      <c r="EB255" s="906"/>
      <c r="EC255" s="904"/>
      <c r="ED255" s="904"/>
      <c r="EE255" s="904"/>
      <c r="EF255" s="904"/>
      <c r="EG255" s="904"/>
      <c r="EH255" s="904"/>
      <c r="EI255" s="904"/>
      <c r="EJ255" s="904"/>
      <c r="EK255" s="905"/>
      <c r="EL255" s="80"/>
      <c r="EM255" s="224" t="str">
        <f t="shared" si="299"/>
        <v xml:space="preserve"> </v>
      </c>
      <c r="EN255" s="224" t="str">
        <f t="shared" si="300"/>
        <v xml:space="preserve"> </v>
      </c>
      <c r="EO255" s="115"/>
      <c r="EP255" s="1050"/>
      <c r="EQ255" s="253"/>
      <c r="ER255" s="117"/>
      <c r="ES255" s="1258">
        <f t="shared" si="301"/>
        <v>164</v>
      </c>
      <c r="ET255" s="224" t="str">
        <f t="shared" si="302"/>
        <v xml:space="preserve"> </v>
      </c>
      <c r="EU255" s="477" t="str">
        <f t="shared" si="303"/>
        <v/>
      </c>
      <c r="EV255" s="1334" t="str">
        <f t="shared" si="245"/>
        <v xml:space="preserve"> </v>
      </c>
      <c r="EW255" s="1332" t="str">
        <f t="shared" si="289"/>
        <v/>
      </c>
      <c r="EX255" s="1275" t="str">
        <f t="shared" si="271"/>
        <v/>
      </c>
      <c r="EY255" s="1275" t="str">
        <f t="shared" si="272"/>
        <v/>
      </c>
      <c r="EZ255" s="1275" t="str">
        <f t="shared" si="273"/>
        <v/>
      </c>
      <c r="FA255" s="1275" t="str">
        <f t="shared" si="274"/>
        <v/>
      </c>
      <c r="FB255" s="1275" t="str">
        <f t="shared" si="275"/>
        <v/>
      </c>
      <c r="FC255" s="1333" t="str">
        <f t="shared" si="276"/>
        <v/>
      </c>
      <c r="FE255" s="1234" t="str">
        <f t="shared" si="277"/>
        <v xml:space="preserve"> </v>
      </c>
      <c r="FF255" s="1234" t="str">
        <f t="shared" si="278"/>
        <v xml:space="preserve"> </v>
      </c>
      <c r="FG255" s="1234" t="str">
        <f t="shared" si="279"/>
        <v xml:space="preserve"> </v>
      </c>
      <c r="FH255" s="1234" t="str">
        <f t="shared" si="280"/>
        <v xml:space="preserve"> </v>
      </c>
      <c r="FI255" s="1234" t="str">
        <f t="shared" si="251"/>
        <v xml:space="preserve"> </v>
      </c>
      <c r="FJ255" s="1234" t="str">
        <f t="shared" si="281"/>
        <v xml:space="preserve"> </v>
      </c>
      <c r="FK255" s="1234">
        <f t="shared" si="252"/>
        <v>0</v>
      </c>
      <c r="FL255" s="1227"/>
      <c r="FM255" s="1234" t="str">
        <f t="shared" si="253"/>
        <v xml:space="preserve"> </v>
      </c>
      <c r="FN255" s="1234" t="str">
        <f t="shared" si="254"/>
        <v xml:space="preserve"> </v>
      </c>
      <c r="FO255" s="1234" t="str">
        <f t="shared" si="282"/>
        <v xml:space="preserve"> </v>
      </c>
      <c r="FP255" s="1234" t="str">
        <f t="shared" si="283"/>
        <v xml:space="preserve"> </v>
      </c>
      <c r="FQ255" s="1234" t="str">
        <f t="shared" si="255"/>
        <v xml:space="preserve"> </v>
      </c>
      <c r="FR255" s="1234" t="str">
        <f t="shared" si="284"/>
        <v xml:space="preserve"> </v>
      </c>
      <c r="FS255" s="1234">
        <f t="shared" si="290"/>
        <v>0</v>
      </c>
      <c r="FT255" s="1227"/>
      <c r="FU255" s="1234" t="str">
        <f t="shared" si="285"/>
        <v xml:space="preserve"> </v>
      </c>
      <c r="FV255" s="1234" t="str">
        <f t="shared" si="286"/>
        <v xml:space="preserve"> </v>
      </c>
      <c r="FW255" s="1234" t="str">
        <f t="shared" si="287"/>
        <v xml:space="preserve"> </v>
      </c>
      <c r="FX255" s="1234" t="str">
        <f t="shared" si="256"/>
        <v xml:space="preserve"> </v>
      </c>
      <c r="FY255" s="1234" t="str">
        <f t="shared" si="257"/>
        <v xml:space="preserve"> </v>
      </c>
      <c r="FZ255" s="1234" t="str">
        <f t="shared" si="288"/>
        <v xml:space="preserve"> </v>
      </c>
      <c r="GA255" s="1234">
        <f t="shared" si="258"/>
        <v>0</v>
      </c>
      <c r="GB255" s="1227"/>
      <c r="GC255" s="1234" t="str">
        <f t="shared" si="259"/>
        <v xml:space="preserve"> </v>
      </c>
      <c r="GD255" s="1234" t="str">
        <f t="shared" si="260"/>
        <v xml:space="preserve"> </v>
      </c>
      <c r="GE255" s="1234" t="str">
        <f t="shared" si="261"/>
        <v xml:space="preserve"> </v>
      </c>
      <c r="GF255" s="1234" t="str">
        <f t="shared" si="262"/>
        <v xml:space="preserve"> </v>
      </c>
      <c r="GG255" s="1234" t="str">
        <f t="shared" si="263"/>
        <v xml:space="preserve"> </v>
      </c>
      <c r="GH255" s="1234" t="str">
        <f t="shared" si="264"/>
        <v xml:space="preserve"> </v>
      </c>
      <c r="GI255" s="1234" t="str">
        <f t="shared" si="265"/>
        <v xml:space="preserve"> </v>
      </c>
      <c r="GJ255" s="1234" t="str">
        <f t="shared" si="266"/>
        <v xml:space="preserve"> </v>
      </c>
      <c r="GK255" s="1234" t="str">
        <f t="shared" si="267"/>
        <v xml:space="preserve"> </v>
      </c>
      <c r="GL255" s="1234" t="str">
        <f t="shared" si="268"/>
        <v xml:space="preserve"> </v>
      </c>
      <c r="GM255" s="1234" t="str">
        <f t="shared" si="269"/>
        <v xml:space="preserve"> </v>
      </c>
      <c r="GN255" s="1234">
        <f t="shared" si="270"/>
        <v>0</v>
      </c>
    </row>
    <row r="256" spans="1:196" s="100" customFormat="1" ht="27" customHeight="1" thickTop="1" thickBot="1">
      <c r="A256" s="1208">
        <f>【A票】【D票】!$D$10</f>
        <v>0</v>
      </c>
      <c r="B256" s="1212">
        <f>【A票】【D票】!$H$10</f>
        <v>0</v>
      </c>
      <c r="C256" s="1213" t="str">
        <f>【A票】【D票】!$K$10</f>
        <v xml:space="preserve"> </v>
      </c>
      <c r="D256" s="1214">
        <f t="shared" si="173"/>
        <v>165</v>
      </c>
      <c r="E256" s="914"/>
      <c r="F256" s="467"/>
      <c r="G256" s="469"/>
      <c r="H256" s="224" t="str">
        <f t="shared" si="291"/>
        <v xml:space="preserve"> </v>
      </c>
      <c r="I256" s="704"/>
      <c r="J256" s="117"/>
      <c r="K256" s="117"/>
      <c r="L256" s="117"/>
      <c r="M256" s="117"/>
      <c r="N256" s="117"/>
      <c r="O256" s="117"/>
      <c r="P256" s="117"/>
      <c r="Q256" s="117"/>
      <c r="R256" s="117"/>
      <c r="S256" s="117"/>
      <c r="T256" s="254"/>
      <c r="U256" s="646"/>
      <c r="V256" s="646"/>
      <c r="W256" s="114"/>
      <c r="X256" s="254"/>
      <c r="Y256" s="224" t="str">
        <f t="shared" si="292"/>
        <v xml:space="preserve"> </v>
      </c>
      <c r="Z256" s="579"/>
      <c r="AA256" s="704"/>
      <c r="AB256" s="119"/>
      <c r="AC256" s="224" t="str">
        <f t="shared" si="246"/>
        <v xml:space="preserve"> </v>
      </c>
      <c r="AD256" s="115"/>
      <c r="AE256" s="253"/>
      <c r="AF256" s="704"/>
      <c r="AG256" s="727"/>
      <c r="AH256" s="727"/>
      <c r="AI256" s="727"/>
      <c r="AJ256" s="727"/>
      <c r="AK256" s="591"/>
      <c r="AL256" s="727"/>
      <c r="AM256" s="727"/>
      <c r="AN256" s="727"/>
      <c r="AO256" s="727"/>
      <c r="AP256" s="727"/>
      <c r="AQ256" s="727"/>
      <c r="AR256" s="727"/>
      <c r="AS256" s="727"/>
      <c r="AT256" s="727"/>
      <c r="AU256" s="727"/>
      <c r="AV256" s="727"/>
      <c r="AW256" s="727"/>
      <c r="AX256" s="727"/>
      <c r="AY256" s="727"/>
      <c r="AZ256" s="727"/>
      <c r="BA256" s="727"/>
      <c r="BB256" s="727"/>
      <c r="BC256" s="821"/>
      <c r="BD256" s="727"/>
      <c r="BE256" s="727"/>
      <c r="BF256" s="727"/>
      <c r="BG256" s="727"/>
      <c r="BH256" s="727"/>
      <c r="BI256" s="727"/>
      <c r="BJ256" s="727"/>
      <c r="BK256" s="727"/>
      <c r="BL256" s="821"/>
      <c r="BM256" s="727"/>
      <c r="BN256" s="727"/>
      <c r="BO256" s="727"/>
      <c r="BP256" s="727"/>
      <c r="BQ256" s="727"/>
      <c r="BR256" s="821"/>
      <c r="BS256" s="727"/>
      <c r="BT256" s="727"/>
      <c r="BU256" s="727"/>
      <c r="BV256" s="591"/>
      <c r="BW256" s="224" t="str">
        <f t="shared" si="304"/>
        <v xml:space="preserve"> </v>
      </c>
      <c r="BX256" s="471">
        <f t="shared" si="293"/>
        <v>165</v>
      </c>
      <c r="BY256" s="117"/>
      <c r="BZ256" s="117"/>
      <c r="CA256" s="117"/>
      <c r="CB256" s="117"/>
      <c r="CC256" s="117"/>
      <c r="CD256" s="461"/>
      <c r="CE256" s="236"/>
      <c r="CF256" s="224" t="str">
        <f t="shared" si="294"/>
        <v xml:space="preserve"> </v>
      </c>
      <c r="CG256" s="116"/>
      <c r="CH256" s="117"/>
      <c r="CI256" s="117"/>
      <c r="CJ256" s="117"/>
      <c r="CK256" s="472"/>
      <c r="CL256" s="472"/>
      <c r="CM256" s="472"/>
      <c r="CN256" s="472"/>
      <c r="CO256" s="117"/>
      <c r="CP256" s="253"/>
      <c r="CQ256" s="120"/>
      <c r="CR256" s="224" t="str" cm="1">
        <f t="array" ref="CR256">IF(AND(SUM(COUNTIF(CG256:CM256,{"*不明*","*その他*"})+COUNTIF(CO256:CP256,{"*不明*","*その他*"}))&gt;0,CQ256=""),"その他・不明の場合,10)具体的内容、理由を記入",IF(OR(AND(CI256=CI$65,COUNTA(CJ256:CM256)&lt;4),AND(OR(CI256=CI$63,CI256=CI$64,CI256=CI$66,CI256=CI$67,CI256=CI$68,CI256=""),COUNTA(CJ256:CM256)&gt;0)),"3)介護保険認定済→要介護度、認知症自立度、寝たきり度、介護保険サービス記入",IF(OR(AND(OR(CM256=CM$63,CM256=CM$64),CN256=""),AND(OR(CM256=CM$65,CM256=CM$66),CN256&lt;&gt;"")),"7)介護保険サービス受けている/過去受けていた→具体的内容記入"," ")))</f>
        <v xml:space="preserve"> </v>
      </c>
      <c r="CS256" s="224" t="str">
        <f t="shared" si="295"/>
        <v xml:space="preserve"> </v>
      </c>
      <c r="CT256" s="116"/>
      <c r="CU256" s="253"/>
      <c r="CV256" s="117"/>
      <c r="CW256" s="117"/>
      <c r="CX256" s="253"/>
      <c r="CY256" s="117"/>
      <c r="CZ256" s="117"/>
      <c r="DA256" s="253"/>
      <c r="DB256" s="117"/>
      <c r="DC256" s="224" t="str">
        <f t="shared" si="296"/>
        <v xml:space="preserve"> </v>
      </c>
      <c r="DD256" s="224" t="str">
        <f t="shared" si="297"/>
        <v xml:space="preserve"> </v>
      </c>
      <c r="DE256" s="224" t="str">
        <f t="shared" si="247"/>
        <v xml:space="preserve"> </v>
      </c>
      <c r="DF256" s="121"/>
      <c r="DG256" s="114"/>
      <c r="DH256" s="704"/>
      <c r="DI256" s="119"/>
      <c r="DJ256" s="187"/>
      <c r="DK256" s="254"/>
      <c r="DL256" s="224" t="str">
        <f t="shared" si="248"/>
        <v xml:space="preserve"> </v>
      </c>
      <c r="DM256" s="224" t="str">
        <f t="shared" si="298"/>
        <v xml:space="preserve"> </v>
      </c>
      <c r="DN256" s="474"/>
      <c r="DO256" s="117"/>
      <c r="DP256" s="117"/>
      <c r="DQ256" s="117"/>
      <c r="DR256" s="117"/>
      <c r="DS256" s="117"/>
      <c r="DT256" s="254"/>
      <c r="DU256" s="476"/>
      <c r="DV256" s="224" t="str">
        <f t="shared" si="249"/>
        <v xml:space="preserve"> </v>
      </c>
      <c r="DW256" s="115"/>
      <c r="DX256" s="470"/>
      <c r="DY256" s="117"/>
      <c r="DZ256" s="704"/>
      <c r="EA256" s="224" t="str">
        <f t="shared" si="250"/>
        <v xml:space="preserve"> </v>
      </c>
      <c r="EB256" s="906"/>
      <c r="EC256" s="904"/>
      <c r="ED256" s="904"/>
      <c r="EE256" s="904"/>
      <c r="EF256" s="904"/>
      <c r="EG256" s="904"/>
      <c r="EH256" s="904"/>
      <c r="EI256" s="904"/>
      <c r="EJ256" s="904"/>
      <c r="EK256" s="905"/>
      <c r="EL256" s="80"/>
      <c r="EM256" s="224" t="str">
        <f t="shared" si="299"/>
        <v xml:space="preserve"> </v>
      </c>
      <c r="EN256" s="224" t="str">
        <f t="shared" si="300"/>
        <v xml:space="preserve"> </v>
      </c>
      <c r="EO256" s="115"/>
      <c r="EP256" s="1050"/>
      <c r="EQ256" s="253"/>
      <c r="ER256" s="117"/>
      <c r="ES256" s="1258">
        <f t="shared" si="301"/>
        <v>165</v>
      </c>
      <c r="ET256" s="224" t="str">
        <f t="shared" si="302"/>
        <v xml:space="preserve"> </v>
      </c>
      <c r="EU256" s="477" t="str">
        <f t="shared" si="303"/>
        <v/>
      </c>
      <c r="EV256" s="1334" t="str">
        <f t="shared" si="245"/>
        <v xml:space="preserve"> </v>
      </c>
      <c r="EW256" s="1332" t="str">
        <f t="shared" si="289"/>
        <v/>
      </c>
      <c r="EX256" s="1275" t="str">
        <f t="shared" si="271"/>
        <v/>
      </c>
      <c r="EY256" s="1275" t="str">
        <f t="shared" si="272"/>
        <v/>
      </c>
      <c r="EZ256" s="1275" t="str">
        <f t="shared" si="273"/>
        <v/>
      </c>
      <c r="FA256" s="1275" t="str">
        <f t="shared" si="274"/>
        <v/>
      </c>
      <c r="FB256" s="1275" t="str">
        <f t="shared" si="275"/>
        <v/>
      </c>
      <c r="FC256" s="1333" t="str">
        <f t="shared" si="276"/>
        <v/>
      </c>
      <c r="FE256" s="1234" t="str">
        <f t="shared" si="277"/>
        <v xml:space="preserve"> </v>
      </c>
      <c r="FF256" s="1234" t="str">
        <f t="shared" si="278"/>
        <v xml:space="preserve"> </v>
      </c>
      <c r="FG256" s="1234" t="str">
        <f t="shared" si="279"/>
        <v xml:space="preserve"> </v>
      </c>
      <c r="FH256" s="1234" t="str">
        <f t="shared" si="280"/>
        <v xml:space="preserve"> </v>
      </c>
      <c r="FI256" s="1234" t="str">
        <f t="shared" si="251"/>
        <v xml:space="preserve"> </v>
      </c>
      <c r="FJ256" s="1234" t="str">
        <f t="shared" si="281"/>
        <v xml:space="preserve"> </v>
      </c>
      <c r="FK256" s="1234">
        <f t="shared" si="252"/>
        <v>0</v>
      </c>
      <c r="FL256" s="1227"/>
      <c r="FM256" s="1234" t="str">
        <f t="shared" si="253"/>
        <v xml:space="preserve"> </v>
      </c>
      <c r="FN256" s="1234" t="str">
        <f t="shared" si="254"/>
        <v xml:space="preserve"> </v>
      </c>
      <c r="FO256" s="1234" t="str">
        <f t="shared" si="282"/>
        <v xml:space="preserve"> </v>
      </c>
      <c r="FP256" s="1234" t="str">
        <f t="shared" si="283"/>
        <v xml:space="preserve"> </v>
      </c>
      <c r="FQ256" s="1234" t="str">
        <f t="shared" si="255"/>
        <v xml:space="preserve"> </v>
      </c>
      <c r="FR256" s="1234" t="str">
        <f t="shared" si="284"/>
        <v xml:space="preserve"> </v>
      </c>
      <c r="FS256" s="1234">
        <f t="shared" si="290"/>
        <v>0</v>
      </c>
      <c r="FT256" s="1227"/>
      <c r="FU256" s="1234" t="str">
        <f t="shared" si="285"/>
        <v xml:space="preserve"> </v>
      </c>
      <c r="FV256" s="1234" t="str">
        <f t="shared" si="286"/>
        <v xml:space="preserve"> </v>
      </c>
      <c r="FW256" s="1234" t="str">
        <f t="shared" si="287"/>
        <v xml:space="preserve"> </v>
      </c>
      <c r="FX256" s="1234" t="str">
        <f t="shared" si="256"/>
        <v xml:space="preserve"> </v>
      </c>
      <c r="FY256" s="1234" t="str">
        <f t="shared" si="257"/>
        <v xml:space="preserve"> </v>
      </c>
      <c r="FZ256" s="1234" t="str">
        <f t="shared" si="288"/>
        <v xml:space="preserve"> </v>
      </c>
      <c r="GA256" s="1234">
        <f t="shared" si="258"/>
        <v>0</v>
      </c>
      <c r="GB256" s="1227"/>
      <c r="GC256" s="1234" t="str">
        <f t="shared" si="259"/>
        <v xml:space="preserve"> </v>
      </c>
      <c r="GD256" s="1234" t="str">
        <f t="shared" si="260"/>
        <v xml:space="preserve"> </v>
      </c>
      <c r="GE256" s="1234" t="str">
        <f t="shared" si="261"/>
        <v xml:space="preserve"> </v>
      </c>
      <c r="GF256" s="1234" t="str">
        <f t="shared" si="262"/>
        <v xml:space="preserve"> </v>
      </c>
      <c r="GG256" s="1234" t="str">
        <f t="shared" si="263"/>
        <v xml:space="preserve"> </v>
      </c>
      <c r="GH256" s="1234" t="str">
        <f t="shared" si="264"/>
        <v xml:space="preserve"> </v>
      </c>
      <c r="GI256" s="1234" t="str">
        <f t="shared" si="265"/>
        <v xml:space="preserve"> </v>
      </c>
      <c r="GJ256" s="1234" t="str">
        <f t="shared" si="266"/>
        <v xml:space="preserve"> </v>
      </c>
      <c r="GK256" s="1234" t="str">
        <f t="shared" si="267"/>
        <v xml:space="preserve"> </v>
      </c>
      <c r="GL256" s="1234" t="str">
        <f t="shared" si="268"/>
        <v xml:space="preserve"> </v>
      </c>
      <c r="GM256" s="1234" t="str">
        <f t="shared" si="269"/>
        <v xml:space="preserve"> </v>
      </c>
      <c r="GN256" s="1234">
        <f t="shared" si="270"/>
        <v>0</v>
      </c>
    </row>
    <row r="257" spans="1:196" s="100" customFormat="1" ht="27" customHeight="1" thickTop="1" thickBot="1">
      <c r="A257" s="1208">
        <f>【A票】【D票】!$D$10</f>
        <v>0</v>
      </c>
      <c r="B257" s="1212">
        <f>【A票】【D票】!$H$10</f>
        <v>0</v>
      </c>
      <c r="C257" s="1213" t="str">
        <f>【A票】【D票】!$K$10</f>
        <v xml:space="preserve"> </v>
      </c>
      <c r="D257" s="1214">
        <f t="shared" si="173"/>
        <v>166</v>
      </c>
      <c r="E257" s="914"/>
      <c r="F257" s="467"/>
      <c r="G257" s="469"/>
      <c r="H257" s="224" t="str">
        <f t="shared" si="291"/>
        <v xml:space="preserve"> </v>
      </c>
      <c r="I257" s="704"/>
      <c r="J257" s="117"/>
      <c r="K257" s="117"/>
      <c r="L257" s="117"/>
      <c r="M257" s="117"/>
      <c r="N257" s="117"/>
      <c r="O257" s="117"/>
      <c r="P257" s="117"/>
      <c r="Q257" s="117"/>
      <c r="R257" s="117"/>
      <c r="S257" s="117"/>
      <c r="T257" s="254"/>
      <c r="U257" s="646"/>
      <c r="V257" s="646"/>
      <c r="W257" s="114"/>
      <c r="X257" s="254"/>
      <c r="Y257" s="224" t="str">
        <f t="shared" si="292"/>
        <v xml:space="preserve"> </v>
      </c>
      <c r="Z257" s="579"/>
      <c r="AA257" s="704"/>
      <c r="AB257" s="119"/>
      <c r="AC257" s="224" t="str">
        <f t="shared" si="246"/>
        <v xml:space="preserve"> </v>
      </c>
      <c r="AD257" s="115"/>
      <c r="AE257" s="253"/>
      <c r="AF257" s="704"/>
      <c r="AG257" s="727"/>
      <c r="AH257" s="727"/>
      <c r="AI257" s="727"/>
      <c r="AJ257" s="727"/>
      <c r="AK257" s="591"/>
      <c r="AL257" s="727"/>
      <c r="AM257" s="727"/>
      <c r="AN257" s="727"/>
      <c r="AO257" s="727"/>
      <c r="AP257" s="727"/>
      <c r="AQ257" s="727"/>
      <c r="AR257" s="727"/>
      <c r="AS257" s="727"/>
      <c r="AT257" s="727"/>
      <c r="AU257" s="727"/>
      <c r="AV257" s="727"/>
      <c r="AW257" s="727"/>
      <c r="AX257" s="727"/>
      <c r="AY257" s="727"/>
      <c r="AZ257" s="727"/>
      <c r="BA257" s="727"/>
      <c r="BB257" s="727"/>
      <c r="BC257" s="821"/>
      <c r="BD257" s="727"/>
      <c r="BE257" s="727"/>
      <c r="BF257" s="727"/>
      <c r="BG257" s="727"/>
      <c r="BH257" s="727"/>
      <c r="BI257" s="727"/>
      <c r="BJ257" s="727"/>
      <c r="BK257" s="727"/>
      <c r="BL257" s="821"/>
      <c r="BM257" s="727"/>
      <c r="BN257" s="727"/>
      <c r="BO257" s="727"/>
      <c r="BP257" s="727"/>
      <c r="BQ257" s="727"/>
      <c r="BR257" s="821"/>
      <c r="BS257" s="727"/>
      <c r="BT257" s="727"/>
      <c r="BU257" s="727"/>
      <c r="BV257" s="591"/>
      <c r="BW257" s="224" t="str">
        <f t="shared" si="304"/>
        <v xml:space="preserve"> </v>
      </c>
      <c r="BX257" s="471">
        <f t="shared" si="293"/>
        <v>166</v>
      </c>
      <c r="BY257" s="117"/>
      <c r="BZ257" s="117"/>
      <c r="CA257" s="117"/>
      <c r="CB257" s="117"/>
      <c r="CC257" s="117"/>
      <c r="CD257" s="461"/>
      <c r="CE257" s="236"/>
      <c r="CF257" s="224" t="str">
        <f t="shared" si="294"/>
        <v xml:space="preserve"> </v>
      </c>
      <c r="CG257" s="116"/>
      <c r="CH257" s="117"/>
      <c r="CI257" s="117"/>
      <c r="CJ257" s="117"/>
      <c r="CK257" s="472"/>
      <c r="CL257" s="472"/>
      <c r="CM257" s="472"/>
      <c r="CN257" s="472"/>
      <c r="CO257" s="117"/>
      <c r="CP257" s="253"/>
      <c r="CQ257" s="120"/>
      <c r="CR257" s="224" t="str" cm="1">
        <f t="array" ref="CR257">IF(AND(SUM(COUNTIF(CG257:CM257,{"*不明*","*その他*"})+COUNTIF(CO257:CP257,{"*不明*","*その他*"}))&gt;0,CQ257=""),"その他・不明の場合,10)具体的内容、理由を記入",IF(OR(AND(CI257=CI$65,COUNTA(CJ257:CM257)&lt;4),AND(OR(CI257=CI$63,CI257=CI$64,CI257=CI$66,CI257=CI$67,CI257=CI$68,CI257=""),COUNTA(CJ257:CM257)&gt;0)),"3)介護保険認定済→要介護度、認知症自立度、寝たきり度、介護保険サービス記入",IF(OR(AND(OR(CM257=CM$63,CM257=CM$64),CN257=""),AND(OR(CM257=CM$65,CM257=CM$66),CN257&lt;&gt;"")),"7)介護保険サービス受けている/過去受けていた→具体的内容記入"," ")))</f>
        <v xml:space="preserve"> </v>
      </c>
      <c r="CS257" s="224" t="str">
        <f t="shared" si="295"/>
        <v xml:space="preserve"> </v>
      </c>
      <c r="CT257" s="116"/>
      <c r="CU257" s="253"/>
      <c r="CV257" s="117"/>
      <c r="CW257" s="117"/>
      <c r="CX257" s="253"/>
      <c r="CY257" s="117"/>
      <c r="CZ257" s="117"/>
      <c r="DA257" s="253"/>
      <c r="DB257" s="117"/>
      <c r="DC257" s="224" t="str">
        <f t="shared" si="296"/>
        <v xml:space="preserve"> </v>
      </c>
      <c r="DD257" s="224" t="str">
        <f t="shared" si="297"/>
        <v xml:space="preserve"> </v>
      </c>
      <c r="DE257" s="224" t="str">
        <f t="shared" si="247"/>
        <v xml:space="preserve"> </v>
      </c>
      <c r="DF257" s="121"/>
      <c r="DG257" s="114"/>
      <c r="DH257" s="704"/>
      <c r="DI257" s="119"/>
      <c r="DJ257" s="187"/>
      <c r="DK257" s="254"/>
      <c r="DL257" s="224" t="str">
        <f t="shared" si="248"/>
        <v xml:space="preserve"> </v>
      </c>
      <c r="DM257" s="224" t="str">
        <f t="shared" si="298"/>
        <v xml:space="preserve"> </v>
      </c>
      <c r="DN257" s="474"/>
      <c r="DO257" s="117"/>
      <c r="DP257" s="117"/>
      <c r="DQ257" s="117"/>
      <c r="DR257" s="117"/>
      <c r="DS257" s="117"/>
      <c r="DT257" s="254"/>
      <c r="DU257" s="476"/>
      <c r="DV257" s="224" t="str">
        <f t="shared" si="249"/>
        <v xml:space="preserve"> </v>
      </c>
      <c r="DW257" s="115"/>
      <c r="DX257" s="470"/>
      <c r="DY257" s="117"/>
      <c r="DZ257" s="704"/>
      <c r="EA257" s="224" t="str">
        <f t="shared" si="250"/>
        <v xml:space="preserve"> </v>
      </c>
      <c r="EB257" s="906"/>
      <c r="EC257" s="904"/>
      <c r="ED257" s="904"/>
      <c r="EE257" s="904"/>
      <c r="EF257" s="904"/>
      <c r="EG257" s="904"/>
      <c r="EH257" s="904"/>
      <c r="EI257" s="904"/>
      <c r="EJ257" s="904"/>
      <c r="EK257" s="905"/>
      <c r="EL257" s="80"/>
      <c r="EM257" s="224" t="str">
        <f t="shared" si="299"/>
        <v xml:space="preserve"> </v>
      </c>
      <c r="EN257" s="224" t="str">
        <f t="shared" si="300"/>
        <v xml:space="preserve"> </v>
      </c>
      <c r="EO257" s="115"/>
      <c r="EP257" s="1050"/>
      <c r="EQ257" s="253"/>
      <c r="ER257" s="117"/>
      <c r="ES257" s="1258">
        <f t="shared" si="301"/>
        <v>166</v>
      </c>
      <c r="ET257" s="224" t="str">
        <f t="shared" si="302"/>
        <v xml:space="preserve"> </v>
      </c>
      <c r="EU257" s="477" t="str">
        <f t="shared" si="303"/>
        <v/>
      </c>
      <c r="EV257" s="1334" t="str">
        <f t="shared" si="245"/>
        <v xml:space="preserve"> </v>
      </c>
      <c r="EW257" s="1332" t="str">
        <f t="shared" si="289"/>
        <v/>
      </c>
      <c r="EX257" s="1275" t="str">
        <f t="shared" si="271"/>
        <v/>
      </c>
      <c r="EY257" s="1275" t="str">
        <f t="shared" si="272"/>
        <v/>
      </c>
      <c r="EZ257" s="1275" t="str">
        <f t="shared" si="273"/>
        <v/>
      </c>
      <c r="FA257" s="1275" t="str">
        <f t="shared" si="274"/>
        <v/>
      </c>
      <c r="FB257" s="1275" t="str">
        <f t="shared" si="275"/>
        <v/>
      </c>
      <c r="FC257" s="1333" t="str">
        <f t="shared" si="276"/>
        <v/>
      </c>
      <c r="FE257" s="1234" t="str">
        <f t="shared" si="277"/>
        <v xml:space="preserve"> </v>
      </c>
      <c r="FF257" s="1234" t="str">
        <f t="shared" si="278"/>
        <v xml:space="preserve"> </v>
      </c>
      <c r="FG257" s="1234" t="str">
        <f t="shared" si="279"/>
        <v xml:space="preserve"> </v>
      </c>
      <c r="FH257" s="1234" t="str">
        <f t="shared" si="280"/>
        <v xml:space="preserve"> </v>
      </c>
      <c r="FI257" s="1234" t="str">
        <f t="shared" si="251"/>
        <v xml:space="preserve"> </v>
      </c>
      <c r="FJ257" s="1234" t="str">
        <f t="shared" si="281"/>
        <v xml:space="preserve"> </v>
      </c>
      <c r="FK257" s="1234">
        <f t="shared" si="252"/>
        <v>0</v>
      </c>
      <c r="FL257" s="1227"/>
      <c r="FM257" s="1234" t="str">
        <f t="shared" si="253"/>
        <v xml:space="preserve"> </v>
      </c>
      <c r="FN257" s="1234" t="str">
        <f t="shared" si="254"/>
        <v xml:space="preserve"> </v>
      </c>
      <c r="FO257" s="1234" t="str">
        <f t="shared" si="282"/>
        <v xml:space="preserve"> </v>
      </c>
      <c r="FP257" s="1234" t="str">
        <f t="shared" si="283"/>
        <v xml:space="preserve"> </v>
      </c>
      <c r="FQ257" s="1234" t="str">
        <f t="shared" si="255"/>
        <v xml:space="preserve"> </v>
      </c>
      <c r="FR257" s="1234" t="str">
        <f t="shared" si="284"/>
        <v xml:space="preserve"> </v>
      </c>
      <c r="FS257" s="1234">
        <f t="shared" si="290"/>
        <v>0</v>
      </c>
      <c r="FT257" s="1227"/>
      <c r="FU257" s="1234" t="str">
        <f t="shared" si="285"/>
        <v xml:space="preserve"> </v>
      </c>
      <c r="FV257" s="1234" t="str">
        <f t="shared" si="286"/>
        <v xml:space="preserve"> </v>
      </c>
      <c r="FW257" s="1234" t="str">
        <f t="shared" si="287"/>
        <v xml:space="preserve"> </v>
      </c>
      <c r="FX257" s="1234" t="str">
        <f t="shared" si="256"/>
        <v xml:space="preserve"> </v>
      </c>
      <c r="FY257" s="1234" t="str">
        <f t="shared" si="257"/>
        <v xml:space="preserve"> </v>
      </c>
      <c r="FZ257" s="1234" t="str">
        <f t="shared" si="288"/>
        <v xml:space="preserve"> </v>
      </c>
      <c r="GA257" s="1234">
        <f t="shared" si="258"/>
        <v>0</v>
      </c>
      <c r="GB257" s="1227"/>
      <c r="GC257" s="1234" t="str">
        <f t="shared" si="259"/>
        <v xml:space="preserve"> </v>
      </c>
      <c r="GD257" s="1234" t="str">
        <f t="shared" si="260"/>
        <v xml:space="preserve"> </v>
      </c>
      <c r="GE257" s="1234" t="str">
        <f t="shared" si="261"/>
        <v xml:space="preserve"> </v>
      </c>
      <c r="GF257" s="1234" t="str">
        <f t="shared" si="262"/>
        <v xml:space="preserve"> </v>
      </c>
      <c r="GG257" s="1234" t="str">
        <f t="shared" si="263"/>
        <v xml:space="preserve"> </v>
      </c>
      <c r="GH257" s="1234" t="str">
        <f t="shared" si="264"/>
        <v xml:space="preserve"> </v>
      </c>
      <c r="GI257" s="1234" t="str">
        <f t="shared" si="265"/>
        <v xml:space="preserve"> </v>
      </c>
      <c r="GJ257" s="1234" t="str">
        <f t="shared" si="266"/>
        <v xml:space="preserve"> </v>
      </c>
      <c r="GK257" s="1234" t="str">
        <f t="shared" si="267"/>
        <v xml:space="preserve"> </v>
      </c>
      <c r="GL257" s="1234" t="str">
        <f t="shared" si="268"/>
        <v xml:space="preserve"> </v>
      </c>
      <c r="GM257" s="1234" t="str">
        <f t="shared" si="269"/>
        <v xml:space="preserve"> </v>
      </c>
      <c r="GN257" s="1234">
        <f t="shared" si="270"/>
        <v>0</v>
      </c>
    </row>
    <row r="258" spans="1:196" s="100" customFormat="1" ht="27" customHeight="1" thickTop="1" thickBot="1">
      <c r="A258" s="1208">
        <f>【A票】【D票】!$D$10</f>
        <v>0</v>
      </c>
      <c r="B258" s="1212">
        <f>【A票】【D票】!$H$10</f>
        <v>0</v>
      </c>
      <c r="C258" s="1213" t="str">
        <f>【A票】【D票】!$K$10</f>
        <v xml:space="preserve"> </v>
      </c>
      <c r="D258" s="1214">
        <f t="shared" si="173"/>
        <v>167</v>
      </c>
      <c r="E258" s="914"/>
      <c r="F258" s="467"/>
      <c r="G258" s="469"/>
      <c r="H258" s="224" t="str">
        <f t="shared" si="291"/>
        <v xml:space="preserve"> </v>
      </c>
      <c r="I258" s="704"/>
      <c r="J258" s="117"/>
      <c r="K258" s="117"/>
      <c r="L258" s="117"/>
      <c r="M258" s="117"/>
      <c r="N258" s="117"/>
      <c r="O258" s="117"/>
      <c r="P258" s="117"/>
      <c r="Q258" s="117"/>
      <c r="R258" s="117"/>
      <c r="S258" s="117"/>
      <c r="T258" s="254"/>
      <c r="U258" s="646"/>
      <c r="V258" s="646"/>
      <c r="W258" s="114"/>
      <c r="X258" s="254"/>
      <c r="Y258" s="224" t="str">
        <f t="shared" si="292"/>
        <v xml:space="preserve"> </v>
      </c>
      <c r="Z258" s="579"/>
      <c r="AA258" s="704"/>
      <c r="AB258" s="119"/>
      <c r="AC258" s="224" t="str">
        <f t="shared" si="246"/>
        <v xml:space="preserve"> </v>
      </c>
      <c r="AD258" s="115"/>
      <c r="AE258" s="253"/>
      <c r="AF258" s="704"/>
      <c r="AG258" s="727"/>
      <c r="AH258" s="727"/>
      <c r="AI258" s="727"/>
      <c r="AJ258" s="727"/>
      <c r="AK258" s="591"/>
      <c r="AL258" s="727"/>
      <c r="AM258" s="727"/>
      <c r="AN258" s="727"/>
      <c r="AO258" s="727"/>
      <c r="AP258" s="727"/>
      <c r="AQ258" s="727"/>
      <c r="AR258" s="727"/>
      <c r="AS258" s="727"/>
      <c r="AT258" s="727"/>
      <c r="AU258" s="727"/>
      <c r="AV258" s="727"/>
      <c r="AW258" s="727"/>
      <c r="AX258" s="727"/>
      <c r="AY258" s="727"/>
      <c r="AZ258" s="727"/>
      <c r="BA258" s="727"/>
      <c r="BB258" s="727"/>
      <c r="BC258" s="821"/>
      <c r="BD258" s="727"/>
      <c r="BE258" s="727"/>
      <c r="BF258" s="727"/>
      <c r="BG258" s="727"/>
      <c r="BH258" s="727"/>
      <c r="BI258" s="727"/>
      <c r="BJ258" s="727"/>
      <c r="BK258" s="727"/>
      <c r="BL258" s="821"/>
      <c r="BM258" s="727"/>
      <c r="BN258" s="727"/>
      <c r="BO258" s="727"/>
      <c r="BP258" s="727"/>
      <c r="BQ258" s="727"/>
      <c r="BR258" s="821"/>
      <c r="BS258" s="727"/>
      <c r="BT258" s="727"/>
      <c r="BU258" s="727"/>
      <c r="BV258" s="591"/>
      <c r="BW258" s="224" t="str">
        <f t="shared" si="304"/>
        <v xml:space="preserve"> </v>
      </c>
      <c r="BX258" s="471">
        <f t="shared" si="293"/>
        <v>167</v>
      </c>
      <c r="BY258" s="117"/>
      <c r="BZ258" s="117"/>
      <c r="CA258" s="117"/>
      <c r="CB258" s="117"/>
      <c r="CC258" s="117"/>
      <c r="CD258" s="461"/>
      <c r="CE258" s="236"/>
      <c r="CF258" s="224" t="str">
        <f t="shared" si="294"/>
        <v xml:space="preserve"> </v>
      </c>
      <c r="CG258" s="116"/>
      <c r="CH258" s="117"/>
      <c r="CI258" s="117"/>
      <c r="CJ258" s="117"/>
      <c r="CK258" s="472"/>
      <c r="CL258" s="472"/>
      <c r="CM258" s="472"/>
      <c r="CN258" s="472"/>
      <c r="CO258" s="117"/>
      <c r="CP258" s="253"/>
      <c r="CQ258" s="120"/>
      <c r="CR258" s="224" t="str" cm="1">
        <f t="array" ref="CR258">IF(AND(SUM(COUNTIF(CG258:CM258,{"*不明*","*その他*"})+COUNTIF(CO258:CP258,{"*不明*","*その他*"}))&gt;0,CQ258=""),"その他・不明の場合,10)具体的内容、理由を記入",IF(OR(AND(CI258=CI$65,COUNTA(CJ258:CM258)&lt;4),AND(OR(CI258=CI$63,CI258=CI$64,CI258=CI$66,CI258=CI$67,CI258=CI$68,CI258=""),COUNTA(CJ258:CM258)&gt;0)),"3)介護保険認定済→要介護度、認知症自立度、寝たきり度、介護保険サービス記入",IF(OR(AND(OR(CM258=CM$63,CM258=CM$64),CN258=""),AND(OR(CM258=CM$65,CM258=CM$66),CN258&lt;&gt;"")),"7)介護保険サービス受けている/過去受けていた→具体的内容記入"," ")))</f>
        <v xml:space="preserve"> </v>
      </c>
      <c r="CS258" s="224" t="str">
        <f t="shared" si="295"/>
        <v xml:space="preserve"> </v>
      </c>
      <c r="CT258" s="116"/>
      <c r="CU258" s="253"/>
      <c r="CV258" s="117"/>
      <c r="CW258" s="117"/>
      <c r="CX258" s="253"/>
      <c r="CY258" s="117"/>
      <c r="CZ258" s="117"/>
      <c r="DA258" s="253"/>
      <c r="DB258" s="117"/>
      <c r="DC258" s="224" t="str">
        <f t="shared" si="296"/>
        <v xml:space="preserve"> </v>
      </c>
      <c r="DD258" s="224" t="str">
        <f t="shared" si="297"/>
        <v xml:space="preserve"> </v>
      </c>
      <c r="DE258" s="224" t="str">
        <f t="shared" si="247"/>
        <v xml:space="preserve"> </v>
      </c>
      <c r="DF258" s="121"/>
      <c r="DG258" s="114"/>
      <c r="DH258" s="704"/>
      <c r="DI258" s="119"/>
      <c r="DJ258" s="187"/>
      <c r="DK258" s="254"/>
      <c r="DL258" s="224" t="str">
        <f t="shared" si="248"/>
        <v xml:space="preserve"> </v>
      </c>
      <c r="DM258" s="224" t="str">
        <f t="shared" si="298"/>
        <v xml:space="preserve"> </v>
      </c>
      <c r="DN258" s="474"/>
      <c r="DO258" s="117"/>
      <c r="DP258" s="117"/>
      <c r="DQ258" s="117"/>
      <c r="DR258" s="117"/>
      <c r="DS258" s="117"/>
      <c r="DT258" s="254"/>
      <c r="DU258" s="476"/>
      <c r="DV258" s="224" t="str">
        <f t="shared" si="249"/>
        <v xml:space="preserve"> </v>
      </c>
      <c r="DW258" s="115"/>
      <c r="DX258" s="470"/>
      <c r="DY258" s="117"/>
      <c r="DZ258" s="704"/>
      <c r="EA258" s="224" t="str">
        <f t="shared" si="250"/>
        <v xml:space="preserve"> </v>
      </c>
      <c r="EB258" s="906"/>
      <c r="EC258" s="904"/>
      <c r="ED258" s="904"/>
      <c r="EE258" s="904"/>
      <c r="EF258" s="904"/>
      <c r="EG258" s="904"/>
      <c r="EH258" s="904"/>
      <c r="EI258" s="904"/>
      <c r="EJ258" s="904"/>
      <c r="EK258" s="905"/>
      <c r="EL258" s="80"/>
      <c r="EM258" s="224" t="str">
        <f t="shared" si="299"/>
        <v xml:space="preserve"> </v>
      </c>
      <c r="EN258" s="224" t="str">
        <f t="shared" si="300"/>
        <v xml:space="preserve"> </v>
      </c>
      <c r="EO258" s="115"/>
      <c r="EP258" s="1050"/>
      <c r="EQ258" s="253"/>
      <c r="ER258" s="117"/>
      <c r="ES258" s="1258">
        <f t="shared" si="301"/>
        <v>167</v>
      </c>
      <c r="ET258" s="224" t="str">
        <f t="shared" si="302"/>
        <v xml:space="preserve"> </v>
      </c>
      <c r="EU258" s="477" t="str">
        <f t="shared" si="303"/>
        <v/>
      </c>
      <c r="EV258" s="1334" t="str">
        <f t="shared" si="245"/>
        <v xml:space="preserve"> </v>
      </c>
      <c r="EW258" s="1332" t="str">
        <f t="shared" si="289"/>
        <v/>
      </c>
      <c r="EX258" s="1275" t="str">
        <f t="shared" si="271"/>
        <v/>
      </c>
      <c r="EY258" s="1275" t="str">
        <f t="shared" si="272"/>
        <v/>
      </c>
      <c r="EZ258" s="1275" t="str">
        <f t="shared" si="273"/>
        <v/>
      </c>
      <c r="FA258" s="1275" t="str">
        <f t="shared" si="274"/>
        <v/>
      </c>
      <c r="FB258" s="1275" t="str">
        <f t="shared" si="275"/>
        <v/>
      </c>
      <c r="FC258" s="1333" t="str">
        <f t="shared" si="276"/>
        <v/>
      </c>
      <c r="FE258" s="1234" t="str">
        <f t="shared" si="277"/>
        <v xml:space="preserve"> </v>
      </c>
      <c r="FF258" s="1234" t="str">
        <f t="shared" si="278"/>
        <v xml:space="preserve"> </v>
      </c>
      <c r="FG258" s="1234" t="str">
        <f t="shared" si="279"/>
        <v xml:space="preserve"> </v>
      </c>
      <c r="FH258" s="1234" t="str">
        <f t="shared" si="280"/>
        <v xml:space="preserve"> </v>
      </c>
      <c r="FI258" s="1234" t="str">
        <f t="shared" si="251"/>
        <v xml:space="preserve"> </v>
      </c>
      <c r="FJ258" s="1234" t="str">
        <f t="shared" si="281"/>
        <v xml:space="preserve"> </v>
      </c>
      <c r="FK258" s="1234">
        <f t="shared" si="252"/>
        <v>0</v>
      </c>
      <c r="FL258" s="1227"/>
      <c r="FM258" s="1234" t="str">
        <f t="shared" si="253"/>
        <v xml:space="preserve"> </v>
      </c>
      <c r="FN258" s="1234" t="str">
        <f t="shared" si="254"/>
        <v xml:space="preserve"> </v>
      </c>
      <c r="FO258" s="1234" t="str">
        <f t="shared" si="282"/>
        <v xml:space="preserve"> </v>
      </c>
      <c r="FP258" s="1234" t="str">
        <f t="shared" si="283"/>
        <v xml:space="preserve"> </v>
      </c>
      <c r="FQ258" s="1234" t="str">
        <f t="shared" si="255"/>
        <v xml:space="preserve"> </v>
      </c>
      <c r="FR258" s="1234" t="str">
        <f t="shared" si="284"/>
        <v xml:space="preserve"> </v>
      </c>
      <c r="FS258" s="1234">
        <f t="shared" si="290"/>
        <v>0</v>
      </c>
      <c r="FT258" s="1227"/>
      <c r="FU258" s="1234" t="str">
        <f t="shared" si="285"/>
        <v xml:space="preserve"> </v>
      </c>
      <c r="FV258" s="1234" t="str">
        <f t="shared" si="286"/>
        <v xml:space="preserve"> </v>
      </c>
      <c r="FW258" s="1234" t="str">
        <f t="shared" si="287"/>
        <v xml:space="preserve"> </v>
      </c>
      <c r="FX258" s="1234" t="str">
        <f t="shared" si="256"/>
        <v xml:space="preserve"> </v>
      </c>
      <c r="FY258" s="1234" t="str">
        <f t="shared" si="257"/>
        <v xml:space="preserve"> </v>
      </c>
      <c r="FZ258" s="1234" t="str">
        <f t="shared" si="288"/>
        <v xml:space="preserve"> </v>
      </c>
      <c r="GA258" s="1234">
        <f t="shared" si="258"/>
        <v>0</v>
      </c>
      <c r="GB258" s="1227"/>
      <c r="GC258" s="1234" t="str">
        <f t="shared" si="259"/>
        <v xml:space="preserve"> </v>
      </c>
      <c r="GD258" s="1234" t="str">
        <f t="shared" si="260"/>
        <v xml:space="preserve"> </v>
      </c>
      <c r="GE258" s="1234" t="str">
        <f t="shared" si="261"/>
        <v xml:space="preserve"> </v>
      </c>
      <c r="GF258" s="1234" t="str">
        <f t="shared" si="262"/>
        <v xml:space="preserve"> </v>
      </c>
      <c r="GG258" s="1234" t="str">
        <f t="shared" si="263"/>
        <v xml:space="preserve"> </v>
      </c>
      <c r="GH258" s="1234" t="str">
        <f t="shared" si="264"/>
        <v xml:space="preserve"> </v>
      </c>
      <c r="GI258" s="1234" t="str">
        <f t="shared" si="265"/>
        <v xml:space="preserve"> </v>
      </c>
      <c r="GJ258" s="1234" t="str">
        <f t="shared" si="266"/>
        <v xml:space="preserve"> </v>
      </c>
      <c r="GK258" s="1234" t="str">
        <f t="shared" si="267"/>
        <v xml:space="preserve"> </v>
      </c>
      <c r="GL258" s="1234" t="str">
        <f t="shared" si="268"/>
        <v xml:space="preserve"> </v>
      </c>
      <c r="GM258" s="1234" t="str">
        <f t="shared" si="269"/>
        <v xml:space="preserve"> </v>
      </c>
      <c r="GN258" s="1234">
        <f t="shared" si="270"/>
        <v>0</v>
      </c>
    </row>
    <row r="259" spans="1:196" s="100" customFormat="1" ht="27" customHeight="1" thickTop="1" thickBot="1">
      <c r="A259" s="1208">
        <f>【A票】【D票】!$D$10</f>
        <v>0</v>
      </c>
      <c r="B259" s="1212">
        <f>【A票】【D票】!$H$10</f>
        <v>0</v>
      </c>
      <c r="C259" s="1213" t="str">
        <f>【A票】【D票】!$K$10</f>
        <v xml:space="preserve"> </v>
      </c>
      <c r="D259" s="1214">
        <f t="shared" si="173"/>
        <v>168</v>
      </c>
      <c r="E259" s="914"/>
      <c r="F259" s="467"/>
      <c r="G259" s="469"/>
      <c r="H259" s="224" t="str">
        <f t="shared" si="291"/>
        <v xml:space="preserve"> </v>
      </c>
      <c r="I259" s="704"/>
      <c r="J259" s="117"/>
      <c r="K259" s="117"/>
      <c r="L259" s="117"/>
      <c r="M259" s="117"/>
      <c r="N259" s="117"/>
      <c r="O259" s="117"/>
      <c r="P259" s="117"/>
      <c r="Q259" s="117"/>
      <c r="R259" s="117"/>
      <c r="S259" s="117"/>
      <c r="T259" s="254"/>
      <c r="U259" s="646"/>
      <c r="V259" s="646"/>
      <c r="W259" s="114"/>
      <c r="X259" s="254"/>
      <c r="Y259" s="224" t="str">
        <f t="shared" si="292"/>
        <v xml:space="preserve"> </v>
      </c>
      <c r="Z259" s="579"/>
      <c r="AA259" s="704"/>
      <c r="AB259" s="119"/>
      <c r="AC259" s="224" t="str">
        <f t="shared" si="246"/>
        <v xml:space="preserve"> </v>
      </c>
      <c r="AD259" s="115"/>
      <c r="AE259" s="253"/>
      <c r="AF259" s="704"/>
      <c r="AG259" s="727"/>
      <c r="AH259" s="727"/>
      <c r="AI259" s="727"/>
      <c r="AJ259" s="727"/>
      <c r="AK259" s="591"/>
      <c r="AL259" s="727"/>
      <c r="AM259" s="727"/>
      <c r="AN259" s="727"/>
      <c r="AO259" s="727"/>
      <c r="AP259" s="727"/>
      <c r="AQ259" s="727"/>
      <c r="AR259" s="727"/>
      <c r="AS259" s="727"/>
      <c r="AT259" s="727"/>
      <c r="AU259" s="727"/>
      <c r="AV259" s="727"/>
      <c r="AW259" s="727"/>
      <c r="AX259" s="727"/>
      <c r="AY259" s="727"/>
      <c r="AZ259" s="727"/>
      <c r="BA259" s="727"/>
      <c r="BB259" s="727"/>
      <c r="BC259" s="821"/>
      <c r="BD259" s="727"/>
      <c r="BE259" s="727"/>
      <c r="BF259" s="727"/>
      <c r="BG259" s="727"/>
      <c r="BH259" s="727"/>
      <c r="BI259" s="727"/>
      <c r="BJ259" s="727"/>
      <c r="BK259" s="727"/>
      <c r="BL259" s="821"/>
      <c r="BM259" s="727"/>
      <c r="BN259" s="727"/>
      <c r="BO259" s="727"/>
      <c r="BP259" s="727"/>
      <c r="BQ259" s="727"/>
      <c r="BR259" s="821"/>
      <c r="BS259" s="727"/>
      <c r="BT259" s="727"/>
      <c r="BU259" s="727"/>
      <c r="BV259" s="591"/>
      <c r="BW259" s="224" t="str">
        <f t="shared" si="304"/>
        <v xml:space="preserve"> </v>
      </c>
      <c r="BX259" s="471">
        <f t="shared" si="293"/>
        <v>168</v>
      </c>
      <c r="BY259" s="117"/>
      <c r="BZ259" s="117"/>
      <c r="CA259" s="117"/>
      <c r="CB259" s="117"/>
      <c r="CC259" s="117"/>
      <c r="CD259" s="461"/>
      <c r="CE259" s="236"/>
      <c r="CF259" s="224" t="str">
        <f t="shared" si="294"/>
        <v xml:space="preserve"> </v>
      </c>
      <c r="CG259" s="116"/>
      <c r="CH259" s="117"/>
      <c r="CI259" s="117"/>
      <c r="CJ259" s="117"/>
      <c r="CK259" s="472"/>
      <c r="CL259" s="472"/>
      <c r="CM259" s="472"/>
      <c r="CN259" s="472"/>
      <c r="CO259" s="117"/>
      <c r="CP259" s="253"/>
      <c r="CQ259" s="120"/>
      <c r="CR259" s="224" t="str" cm="1">
        <f t="array" ref="CR259">IF(AND(SUM(COUNTIF(CG259:CM259,{"*不明*","*その他*"})+COUNTIF(CO259:CP259,{"*不明*","*その他*"}))&gt;0,CQ259=""),"その他・不明の場合,10)具体的内容、理由を記入",IF(OR(AND(CI259=CI$65,COUNTA(CJ259:CM259)&lt;4),AND(OR(CI259=CI$63,CI259=CI$64,CI259=CI$66,CI259=CI$67,CI259=CI$68,CI259=""),COUNTA(CJ259:CM259)&gt;0)),"3)介護保険認定済→要介護度、認知症自立度、寝たきり度、介護保険サービス記入",IF(OR(AND(OR(CM259=CM$63,CM259=CM$64),CN259=""),AND(OR(CM259=CM$65,CM259=CM$66),CN259&lt;&gt;"")),"7)介護保険サービス受けている/過去受けていた→具体的内容記入"," ")))</f>
        <v xml:space="preserve"> </v>
      </c>
      <c r="CS259" s="224" t="str">
        <f t="shared" si="295"/>
        <v xml:space="preserve"> </v>
      </c>
      <c r="CT259" s="116"/>
      <c r="CU259" s="253"/>
      <c r="CV259" s="117"/>
      <c r="CW259" s="117"/>
      <c r="CX259" s="253"/>
      <c r="CY259" s="117"/>
      <c r="CZ259" s="117"/>
      <c r="DA259" s="253"/>
      <c r="DB259" s="117"/>
      <c r="DC259" s="224" t="str">
        <f t="shared" si="296"/>
        <v xml:space="preserve"> </v>
      </c>
      <c r="DD259" s="224" t="str">
        <f t="shared" si="297"/>
        <v xml:space="preserve"> </v>
      </c>
      <c r="DE259" s="224" t="str">
        <f t="shared" si="247"/>
        <v xml:space="preserve"> </v>
      </c>
      <c r="DF259" s="121"/>
      <c r="DG259" s="114"/>
      <c r="DH259" s="704"/>
      <c r="DI259" s="119"/>
      <c r="DJ259" s="187"/>
      <c r="DK259" s="254"/>
      <c r="DL259" s="224" t="str">
        <f t="shared" si="248"/>
        <v xml:space="preserve"> </v>
      </c>
      <c r="DM259" s="224" t="str">
        <f t="shared" si="298"/>
        <v xml:space="preserve"> </v>
      </c>
      <c r="DN259" s="474"/>
      <c r="DO259" s="117"/>
      <c r="DP259" s="117"/>
      <c r="DQ259" s="117"/>
      <c r="DR259" s="117"/>
      <c r="DS259" s="117"/>
      <c r="DT259" s="254"/>
      <c r="DU259" s="476"/>
      <c r="DV259" s="224" t="str">
        <f t="shared" si="249"/>
        <v xml:space="preserve"> </v>
      </c>
      <c r="DW259" s="115"/>
      <c r="DX259" s="470"/>
      <c r="DY259" s="117"/>
      <c r="DZ259" s="704"/>
      <c r="EA259" s="224" t="str">
        <f t="shared" si="250"/>
        <v xml:space="preserve"> </v>
      </c>
      <c r="EB259" s="906"/>
      <c r="EC259" s="904"/>
      <c r="ED259" s="904"/>
      <c r="EE259" s="904"/>
      <c r="EF259" s="904"/>
      <c r="EG259" s="904"/>
      <c r="EH259" s="904"/>
      <c r="EI259" s="904"/>
      <c r="EJ259" s="904"/>
      <c r="EK259" s="905"/>
      <c r="EL259" s="80"/>
      <c r="EM259" s="224" t="str">
        <f t="shared" si="299"/>
        <v xml:space="preserve"> </v>
      </c>
      <c r="EN259" s="224" t="str">
        <f t="shared" si="300"/>
        <v xml:space="preserve"> </v>
      </c>
      <c r="EO259" s="115"/>
      <c r="EP259" s="1050"/>
      <c r="EQ259" s="253"/>
      <c r="ER259" s="117"/>
      <c r="ES259" s="1258">
        <f t="shared" si="301"/>
        <v>168</v>
      </c>
      <c r="ET259" s="224" t="str">
        <f t="shared" si="302"/>
        <v xml:space="preserve"> </v>
      </c>
      <c r="EU259" s="477" t="str">
        <f t="shared" si="303"/>
        <v/>
      </c>
      <c r="EV259" s="1334" t="str">
        <f t="shared" si="245"/>
        <v xml:space="preserve"> </v>
      </c>
      <c r="EW259" s="1332" t="str">
        <f t="shared" si="289"/>
        <v/>
      </c>
      <c r="EX259" s="1275" t="str">
        <f t="shared" si="271"/>
        <v/>
      </c>
      <c r="EY259" s="1275" t="str">
        <f t="shared" si="272"/>
        <v/>
      </c>
      <c r="EZ259" s="1275" t="str">
        <f t="shared" si="273"/>
        <v/>
      </c>
      <c r="FA259" s="1275" t="str">
        <f t="shared" si="274"/>
        <v/>
      </c>
      <c r="FB259" s="1275" t="str">
        <f t="shared" si="275"/>
        <v/>
      </c>
      <c r="FC259" s="1333" t="str">
        <f t="shared" si="276"/>
        <v/>
      </c>
      <c r="FE259" s="1234" t="str">
        <f t="shared" si="277"/>
        <v xml:space="preserve"> </v>
      </c>
      <c r="FF259" s="1234" t="str">
        <f t="shared" si="278"/>
        <v xml:space="preserve"> </v>
      </c>
      <c r="FG259" s="1234" t="str">
        <f t="shared" si="279"/>
        <v xml:space="preserve"> </v>
      </c>
      <c r="FH259" s="1234" t="str">
        <f t="shared" si="280"/>
        <v xml:space="preserve"> </v>
      </c>
      <c r="FI259" s="1234" t="str">
        <f t="shared" si="251"/>
        <v xml:space="preserve"> </v>
      </c>
      <c r="FJ259" s="1234" t="str">
        <f t="shared" si="281"/>
        <v xml:space="preserve"> </v>
      </c>
      <c r="FK259" s="1234">
        <f t="shared" si="252"/>
        <v>0</v>
      </c>
      <c r="FL259" s="1227"/>
      <c r="FM259" s="1234" t="str">
        <f t="shared" si="253"/>
        <v xml:space="preserve"> </v>
      </c>
      <c r="FN259" s="1234" t="str">
        <f t="shared" si="254"/>
        <v xml:space="preserve"> </v>
      </c>
      <c r="FO259" s="1234" t="str">
        <f t="shared" si="282"/>
        <v xml:space="preserve"> </v>
      </c>
      <c r="FP259" s="1234" t="str">
        <f t="shared" si="283"/>
        <v xml:space="preserve"> </v>
      </c>
      <c r="FQ259" s="1234" t="str">
        <f t="shared" si="255"/>
        <v xml:space="preserve"> </v>
      </c>
      <c r="FR259" s="1234" t="str">
        <f t="shared" si="284"/>
        <v xml:space="preserve"> </v>
      </c>
      <c r="FS259" s="1234">
        <f t="shared" si="290"/>
        <v>0</v>
      </c>
      <c r="FT259" s="1227"/>
      <c r="FU259" s="1234" t="str">
        <f t="shared" si="285"/>
        <v xml:space="preserve"> </v>
      </c>
      <c r="FV259" s="1234" t="str">
        <f t="shared" si="286"/>
        <v xml:space="preserve"> </v>
      </c>
      <c r="FW259" s="1234" t="str">
        <f t="shared" si="287"/>
        <v xml:space="preserve"> </v>
      </c>
      <c r="FX259" s="1234" t="str">
        <f t="shared" si="256"/>
        <v xml:space="preserve"> </v>
      </c>
      <c r="FY259" s="1234" t="str">
        <f t="shared" si="257"/>
        <v xml:space="preserve"> </v>
      </c>
      <c r="FZ259" s="1234" t="str">
        <f t="shared" si="288"/>
        <v xml:space="preserve"> </v>
      </c>
      <c r="GA259" s="1234">
        <f t="shared" si="258"/>
        <v>0</v>
      </c>
      <c r="GB259" s="1227"/>
      <c r="GC259" s="1234" t="str">
        <f t="shared" si="259"/>
        <v xml:space="preserve"> </v>
      </c>
      <c r="GD259" s="1234" t="str">
        <f t="shared" si="260"/>
        <v xml:space="preserve"> </v>
      </c>
      <c r="GE259" s="1234" t="str">
        <f t="shared" si="261"/>
        <v xml:space="preserve"> </v>
      </c>
      <c r="GF259" s="1234" t="str">
        <f t="shared" si="262"/>
        <v xml:space="preserve"> </v>
      </c>
      <c r="GG259" s="1234" t="str">
        <f t="shared" si="263"/>
        <v xml:space="preserve"> </v>
      </c>
      <c r="GH259" s="1234" t="str">
        <f t="shared" si="264"/>
        <v xml:space="preserve"> </v>
      </c>
      <c r="GI259" s="1234" t="str">
        <f t="shared" si="265"/>
        <v xml:space="preserve"> </v>
      </c>
      <c r="GJ259" s="1234" t="str">
        <f t="shared" si="266"/>
        <v xml:space="preserve"> </v>
      </c>
      <c r="GK259" s="1234" t="str">
        <f t="shared" si="267"/>
        <v xml:space="preserve"> </v>
      </c>
      <c r="GL259" s="1234" t="str">
        <f t="shared" si="268"/>
        <v xml:space="preserve"> </v>
      </c>
      <c r="GM259" s="1234" t="str">
        <f t="shared" si="269"/>
        <v xml:space="preserve"> </v>
      </c>
      <c r="GN259" s="1234">
        <f t="shared" si="270"/>
        <v>0</v>
      </c>
    </row>
    <row r="260" spans="1:196" s="100" customFormat="1" ht="27" customHeight="1" thickTop="1" thickBot="1">
      <c r="A260" s="1208">
        <f>【A票】【D票】!$D$10</f>
        <v>0</v>
      </c>
      <c r="B260" s="1212">
        <f>【A票】【D票】!$H$10</f>
        <v>0</v>
      </c>
      <c r="C260" s="1213" t="str">
        <f>【A票】【D票】!$K$10</f>
        <v xml:space="preserve"> </v>
      </c>
      <c r="D260" s="1214">
        <f t="shared" si="173"/>
        <v>169</v>
      </c>
      <c r="E260" s="914"/>
      <c r="F260" s="467"/>
      <c r="G260" s="469"/>
      <c r="H260" s="224" t="str">
        <f t="shared" si="291"/>
        <v xml:space="preserve"> </v>
      </c>
      <c r="I260" s="704"/>
      <c r="J260" s="117"/>
      <c r="K260" s="117"/>
      <c r="L260" s="117"/>
      <c r="M260" s="117"/>
      <c r="N260" s="117"/>
      <c r="O260" s="117"/>
      <c r="P260" s="117"/>
      <c r="Q260" s="117"/>
      <c r="R260" s="117"/>
      <c r="S260" s="117"/>
      <c r="T260" s="254"/>
      <c r="U260" s="646"/>
      <c r="V260" s="646"/>
      <c r="W260" s="114"/>
      <c r="X260" s="254"/>
      <c r="Y260" s="224" t="str">
        <f t="shared" si="292"/>
        <v xml:space="preserve"> </v>
      </c>
      <c r="Z260" s="579"/>
      <c r="AA260" s="704"/>
      <c r="AB260" s="119"/>
      <c r="AC260" s="224" t="str">
        <f t="shared" si="246"/>
        <v xml:space="preserve"> </v>
      </c>
      <c r="AD260" s="115"/>
      <c r="AE260" s="253"/>
      <c r="AF260" s="704"/>
      <c r="AG260" s="727"/>
      <c r="AH260" s="727"/>
      <c r="AI260" s="727"/>
      <c r="AJ260" s="727"/>
      <c r="AK260" s="591"/>
      <c r="AL260" s="727"/>
      <c r="AM260" s="727"/>
      <c r="AN260" s="727"/>
      <c r="AO260" s="727"/>
      <c r="AP260" s="727"/>
      <c r="AQ260" s="727"/>
      <c r="AR260" s="727"/>
      <c r="AS260" s="727"/>
      <c r="AT260" s="727"/>
      <c r="AU260" s="727"/>
      <c r="AV260" s="727"/>
      <c r="AW260" s="727"/>
      <c r="AX260" s="727"/>
      <c r="AY260" s="727"/>
      <c r="AZ260" s="727"/>
      <c r="BA260" s="727"/>
      <c r="BB260" s="727"/>
      <c r="BC260" s="821"/>
      <c r="BD260" s="727"/>
      <c r="BE260" s="727"/>
      <c r="BF260" s="727"/>
      <c r="BG260" s="727"/>
      <c r="BH260" s="727"/>
      <c r="BI260" s="727"/>
      <c r="BJ260" s="727"/>
      <c r="BK260" s="727"/>
      <c r="BL260" s="821"/>
      <c r="BM260" s="727"/>
      <c r="BN260" s="727"/>
      <c r="BO260" s="727"/>
      <c r="BP260" s="727"/>
      <c r="BQ260" s="727"/>
      <c r="BR260" s="821"/>
      <c r="BS260" s="727"/>
      <c r="BT260" s="727"/>
      <c r="BU260" s="727"/>
      <c r="BV260" s="591"/>
      <c r="BW260" s="224" t="str">
        <f t="shared" si="304"/>
        <v xml:space="preserve"> </v>
      </c>
      <c r="BX260" s="471">
        <f t="shared" si="293"/>
        <v>169</v>
      </c>
      <c r="BY260" s="117"/>
      <c r="BZ260" s="117"/>
      <c r="CA260" s="117"/>
      <c r="CB260" s="117"/>
      <c r="CC260" s="117"/>
      <c r="CD260" s="461"/>
      <c r="CE260" s="236"/>
      <c r="CF260" s="224" t="str">
        <f t="shared" si="294"/>
        <v xml:space="preserve"> </v>
      </c>
      <c r="CG260" s="116"/>
      <c r="CH260" s="117"/>
      <c r="CI260" s="117"/>
      <c r="CJ260" s="117"/>
      <c r="CK260" s="472"/>
      <c r="CL260" s="472"/>
      <c r="CM260" s="472"/>
      <c r="CN260" s="472"/>
      <c r="CO260" s="117"/>
      <c r="CP260" s="253"/>
      <c r="CQ260" s="120"/>
      <c r="CR260" s="224" t="str" cm="1">
        <f t="array" ref="CR260">IF(AND(SUM(COUNTIF(CG260:CM260,{"*不明*","*その他*"})+COUNTIF(CO260:CP260,{"*不明*","*その他*"}))&gt;0,CQ260=""),"その他・不明の場合,10)具体的内容、理由を記入",IF(OR(AND(CI260=CI$65,COUNTA(CJ260:CM260)&lt;4),AND(OR(CI260=CI$63,CI260=CI$64,CI260=CI$66,CI260=CI$67,CI260=CI$68,CI260=""),COUNTA(CJ260:CM260)&gt;0)),"3)介護保険認定済→要介護度、認知症自立度、寝たきり度、介護保険サービス記入",IF(OR(AND(OR(CM260=CM$63,CM260=CM$64),CN260=""),AND(OR(CM260=CM$65,CM260=CM$66),CN260&lt;&gt;"")),"7)介護保険サービス受けている/過去受けていた→具体的内容記入"," ")))</f>
        <v xml:space="preserve"> </v>
      </c>
      <c r="CS260" s="224" t="str">
        <f t="shared" si="295"/>
        <v xml:space="preserve"> </v>
      </c>
      <c r="CT260" s="116"/>
      <c r="CU260" s="253"/>
      <c r="CV260" s="117"/>
      <c r="CW260" s="117"/>
      <c r="CX260" s="253"/>
      <c r="CY260" s="117"/>
      <c r="CZ260" s="117"/>
      <c r="DA260" s="253"/>
      <c r="DB260" s="117"/>
      <c r="DC260" s="224" t="str">
        <f t="shared" si="296"/>
        <v xml:space="preserve"> </v>
      </c>
      <c r="DD260" s="224" t="str">
        <f t="shared" si="297"/>
        <v xml:space="preserve"> </v>
      </c>
      <c r="DE260" s="224" t="str">
        <f t="shared" si="247"/>
        <v xml:space="preserve"> </v>
      </c>
      <c r="DF260" s="121"/>
      <c r="DG260" s="114"/>
      <c r="DH260" s="704"/>
      <c r="DI260" s="119"/>
      <c r="DJ260" s="187"/>
      <c r="DK260" s="254"/>
      <c r="DL260" s="224" t="str">
        <f t="shared" si="248"/>
        <v xml:space="preserve"> </v>
      </c>
      <c r="DM260" s="224" t="str">
        <f t="shared" si="298"/>
        <v xml:space="preserve"> </v>
      </c>
      <c r="DN260" s="474"/>
      <c r="DO260" s="117"/>
      <c r="DP260" s="117"/>
      <c r="DQ260" s="117"/>
      <c r="DR260" s="117"/>
      <c r="DS260" s="117"/>
      <c r="DT260" s="254"/>
      <c r="DU260" s="476"/>
      <c r="DV260" s="224" t="str">
        <f t="shared" si="249"/>
        <v xml:space="preserve"> </v>
      </c>
      <c r="DW260" s="115"/>
      <c r="DX260" s="470"/>
      <c r="DY260" s="117"/>
      <c r="DZ260" s="704"/>
      <c r="EA260" s="224" t="str">
        <f t="shared" si="250"/>
        <v xml:space="preserve"> </v>
      </c>
      <c r="EB260" s="906"/>
      <c r="EC260" s="904"/>
      <c r="ED260" s="904"/>
      <c r="EE260" s="904"/>
      <c r="EF260" s="904"/>
      <c r="EG260" s="904"/>
      <c r="EH260" s="904"/>
      <c r="EI260" s="904"/>
      <c r="EJ260" s="904"/>
      <c r="EK260" s="905"/>
      <c r="EL260" s="80"/>
      <c r="EM260" s="224" t="str">
        <f t="shared" si="299"/>
        <v xml:space="preserve"> </v>
      </c>
      <c r="EN260" s="224" t="str">
        <f t="shared" si="300"/>
        <v xml:space="preserve"> </v>
      </c>
      <c r="EO260" s="115"/>
      <c r="EP260" s="1050"/>
      <c r="EQ260" s="253"/>
      <c r="ER260" s="117"/>
      <c r="ES260" s="1258">
        <f t="shared" si="301"/>
        <v>169</v>
      </c>
      <c r="ET260" s="224" t="str">
        <f t="shared" si="302"/>
        <v xml:space="preserve"> </v>
      </c>
      <c r="EU260" s="477" t="str">
        <f t="shared" si="303"/>
        <v/>
      </c>
      <c r="EV260" s="1334" t="str">
        <f t="shared" si="245"/>
        <v xml:space="preserve"> </v>
      </c>
      <c r="EW260" s="1332" t="str">
        <f t="shared" si="289"/>
        <v/>
      </c>
      <c r="EX260" s="1275" t="str">
        <f t="shared" si="271"/>
        <v/>
      </c>
      <c r="EY260" s="1275" t="str">
        <f t="shared" si="272"/>
        <v/>
      </c>
      <c r="EZ260" s="1275" t="str">
        <f t="shared" si="273"/>
        <v/>
      </c>
      <c r="FA260" s="1275" t="str">
        <f t="shared" si="274"/>
        <v/>
      </c>
      <c r="FB260" s="1275" t="str">
        <f t="shared" si="275"/>
        <v/>
      </c>
      <c r="FC260" s="1333" t="str">
        <f t="shared" si="276"/>
        <v/>
      </c>
      <c r="FE260" s="1234" t="str">
        <f t="shared" si="277"/>
        <v xml:space="preserve"> </v>
      </c>
      <c r="FF260" s="1234" t="str">
        <f t="shared" si="278"/>
        <v xml:space="preserve"> </v>
      </c>
      <c r="FG260" s="1234" t="str">
        <f t="shared" si="279"/>
        <v xml:space="preserve"> </v>
      </c>
      <c r="FH260" s="1234" t="str">
        <f t="shared" si="280"/>
        <v xml:space="preserve"> </v>
      </c>
      <c r="FI260" s="1234" t="str">
        <f t="shared" si="251"/>
        <v xml:space="preserve"> </v>
      </c>
      <c r="FJ260" s="1234" t="str">
        <f t="shared" si="281"/>
        <v xml:space="preserve"> </v>
      </c>
      <c r="FK260" s="1234">
        <f t="shared" si="252"/>
        <v>0</v>
      </c>
      <c r="FL260" s="1227"/>
      <c r="FM260" s="1234" t="str">
        <f t="shared" si="253"/>
        <v xml:space="preserve"> </v>
      </c>
      <c r="FN260" s="1234" t="str">
        <f t="shared" si="254"/>
        <v xml:space="preserve"> </v>
      </c>
      <c r="FO260" s="1234" t="str">
        <f t="shared" si="282"/>
        <v xml:space="preserve"> </v>
      </c>
      <c r="FP260" s="1234" t="str">
        <f t="shared" si="283"/>
        <v xml:space="preserve"> </v>
      </c>
      <c r="FQ260" s="1234" t="str">
        <f t="shared" si="255"/>
        <v xml:space="preserve"> </v>
      </c>
      <c r="FR260" s="1234" t="str">
        <f t="shared" si="284"/>
        <v xml:space="preserve"> </v>
      </c>
      <c r="FS260" s="1234">
        <f t="shared" si="290"/>
        <v>0</v>
      </c>
      <c r="FT260" s="1227"/>
      <c r="FU260" s="1234" t="str">
        <f t="shared" si="285"/>
        <v xml:space="preserve"> </v>
      </c>
      <c r="FV260" s="1234" t="str">
        <f t="shared" si="286"/>
        <v xml:space="preserve"> </v>
      </c>
      <c r="FW260" s="1234" t="str">
        <f t="shared" si="287"/>
        <v xml:space="preserve"> </v>
      </c>
      <c r="FX260" s="1234" t="str">
        <f t="shared" si="256"/>
        <v xml:space="preserve"> </v>
      </c>
      <c r="FY260" s="1234" t="str">
        <f t="shared" si="257"/>
        <v xml:space="preserve"> </v>
      </c>
      <c r="FZ260" s="1234" t="str">
        <f t="shared" si="288"/>
        <v xml:space="preserve"> </v>
      </c>
      <c r="GA260" s="1234">
        <f t="shared" si="258"/>
        <v>0</v>
      </c>
      <c r="GB260" s="1227"/>
      <c r="GC260" s="1234" t="str">
        <f t="shared" si="259"/>
        <v xml:space="preserve"> </v>
      </c>
      <c r="GD260" s="1234" t="str">
        <f t="shared" si="260"/>
        <v xml:space="preserve"> </v>
      </c>
      <c r="GE260" s="1234" t="str">
        <f t="shared" si="261"/>
        <v xml:space="preserve"> </v>
      </c>
      <c r="GF260" s="1234" t="str">
        <f t="shared" si="262"/>
        <v xml:space="preserve"> </v>
      </c>
      <c r="GG260" s="1234" t="str">
        <f t="shared" si="263"/>
        <v xml:space="preserve"> </v>
      </c>
      <c r="GH260" s="1234" t="str">
        <f t="shared" si="264"/>
        <v xml:space="preserve"> </v>
      </c>
      <c r="GI260" s="1234" t="str">
        <f t="shared" si="265"/>
        <v xml:space="preserve"> </v>
      </c>
      <c r="GJ260" s="1234" t="str">
        <f t="shared" si="266"/>
        <v xml:space="preserve"> </v>
      </c>
      <c r="GK260" s="1234" t="str">
        <f t="shared" si="267"/>
        <v xml:space="preserve"> </v>
      </c>
      <c r="GL260" s="1234" t="str">
        <f t="shared" si="268"/>
        <v xml:space="preserve"> </v>
      </c>
      <c r="GM260" s="1234" t="str">
        <f t="shared" si="269"/>
        <v xml:space="preserve"> </v>
      </c>
      <c r="GN260" s="1234">
        <f t="shared" si="270"/>
        <v>0</v>
      </c>
    </row>
    <row r="261" spans="1:196" s="100" customFormat="1" ht="27" customHeight="1" thickTop="1" thickBot="1">
      <c r="A261" s="1208">
        <f>【A票】【D票】!$D$10</f>
        <v>0</v>
      </c>
      <c r="B261" s="1212">
        <f>【A票】【D票】!$H$10</f>
        <v>0</v>
      </c>
      <c r="C261" s="1213" t="str">
        <f>【A票】【D票】!$K$10</f>
        <v xml:space="preserve"> </v>
      </c>
      <c r="D261" s="1214">
        <f t="shared" si="173"/>
        <v>170</v>
      </c>
      <c r="E261" s="914"/>
      <c r="F261" s="467"/>
      <c r="G261" s="469"/>
      <c r="H261" s="224" t="str">
        <f t="shared" si="291"/>
        <v xml:space="preserve"> </v>
      </c>
      <c r="I261" s="704"/>
      <c r="J261" s="117"/>
      <c r="K261" s="117"/>
      <c r="L261" s="117"/>
      <c r="M261" s="117"/>
      <c r="N261" s="117"/>
      <c r="O261" s="117"/>
      <c r="P261" s="117"/>
      <c r="Q261" s="117"/>
      <c r="R261" s="117"/>
      <c r="S261" s="117"/>
      <c r="T261" s="254"/>
      <c r="U261" s="646"/>
      <c r="V261" s="646"/>
      <c r="W261" s="114"/>
      <c r="X261" s="254"/>
      <c r="Y261" s="224" t="str">
        <f t="shared" si="292"/>
        <v xml:space="preserve"> </v>
      </c>
      <c r="Z261" s="579"/>
      <c r="AA261" s="704"/>
      <c r="AB261" s="119"/>
      <c r="AC261" s="224" t="str">
        <f t="shared" si="246"/>
        <v xml:space="preserve"> </v>
      </c>
      <c r="AD261" s="115"/>
      <c r="AE261" s="253"/>
      <c r="AF261" s="704"/>
      <c r="AG261" s="727"/>
      <c r="AH261" s="727"/>
      <c r="AI261" s="727"/>
      <c r="AJ261" s="727"/>
      <c r="AK261" s="591"/>
      <c r="AL261" s="727"/>
      <c r="AM261" s="727"/>
      <c r="AN261" s="727"/>
      <c r="AO261" s="727"/>
      <c r="AP261" s="727"/>
      <c r="AQ261" s="727"/>
      <c r="AR261" s="727"/>
      <c r="AS261" s="727"/>
      <c r="AT261" s="727"/>
      <c r="AU261" s="727"/>
      <c r="AV261" s="727"/>
      <c r="AW261" s="727"/>
      <c r="AX261" s="727"/>
      <c r="AY261" s="727"/>
      <c r="AZ261" s="727"/>
      <c r="BA261" s="727"/>
      <c r="BB261" s="727"/>
      <c r="BC261" s="821"/>
      <c r="BD261" s="727"/>
      <c r="BE261" s="727"/>
      <c r="BF261" s="727"/>
      <c r="BG261" s="727"/>
      <c r="BH261" s="727"/>
      <c r="BI261" s="727"/>
      <c r="BJ261" s="727"/>
      <c r="BK261" s="727"/>
      <c r="BL261" s="821"/>
      <c r="BM261" s="727"/>
      <c r="BN261" s="727"/>
      <c r="BO261" s="727"/>
      <c r="BP261" s="727"/>
      <c r="BQ261" s="727"/>
      <c r="BR261" s="821"/>
      <c r="BS261" s="727"/>
      <c r="BT261" s="727"/>
      <c r="BU261" s="727"/>
      <c r="BV261" s="591"/>
      <c r="BW261" s="224" t="str">
        <f t="shared" si="304"/>
        <v xml:space="preserve"> </v>
      </c>
      <c r="BX261" s="471">
        <f t="shared" si="293"/>
        <v>170</v>
      </c>
      <c r="BY261" s="117"/>
      <c r="BZ261" s="117"/>
      <c r="CA261" s="117"/>
      <c r="CB261" s="117"/>
      <c r="CC261" s="117"/>
      <c r="CD261" s="461"/>
      <c r="CE261" s="236"/>
      <c r="CF261" s="224" t="str">
        <f t="shared" si="294"/>
        <v xml:space="preserve"> </v>
      </c>
      <c r="CG261" s="116"/>
      <c r="CH261" s="117"/>
      <c r="CI261" s="117"/>
      <c r="CJ261" s="117"/>
      <c r="CK261" s="472"/>
      <c r="CL261" s="472"/>
      <c r="CM261" s="472"/>
      <c r="CN261" s="472"/>
      <c r="CO261" s="117"/>
      <c r="CP261" s="253"/>
      <c r="CQ261" s="120"/>
      <c r="CR261" s="224" t="str" cm="1">
        <f t="array" ref="CR261">IF(AND(SUM(COUNTIF(CG261:CM261,{"*不明*","*その他*"})+COUNTIF(CO261:CP261,{"*不明*","*その他*"}))&gt;0,CQ261=""),"その他・不明の場合,10)具体的内容、理由を記入",IF(OR(AND(CI261=CI$65,COUNTA(CJ261:CM261)&lt;4),AND(OR(CI261=CI$63,CI261=CI$64,CI261=CI$66,CI261=CI$67,CI261=CI$68,CI261=""),COUNTA(CJ261:CM261)&gt;0)),"3)介護保険認定済→要介護度、認知症自立度、寝たきり度、介護保険サービス記入",IF(OR(AND(OR(CM261=CM$63,CM261=CM$64),CN261=""),AND(OR(CM261=CM$65,CM261=CM$66),CN261&lt;&gt;"")),"7)介護保険サービス受けている/過去受けていた→具体的内容記入"," ")))</f>
        <v xml:space="preserve"> </v>
      </c>
      <c r="CS261" s="224" t="str">
        <f t="shared" si="295"/>
        <v xml:space="preserve"> </v>
      </c>
      <c r="CT261" s="116"/>
      <c r="CU261" s="253"/>
      <c r="CV261" s="117"/>
      <c r="CW261" s="117"/>
      <c r="CX261" s="253"/>
      <c r="CY261" s="117"/>
      <c r="CZ261" s="117"/>
      <c r="DA261" s="253"/>
      <c r="DB261" s="117"/>
      <c r="DC261" s="224" t="str">
        <f t="shared" si="296"/>
        <v xml:space="preserve"> </v>
      </c>
      <c r="DD261" s="224" t="str">
        <f t="shared" si="297"/>
        <v xml:space="preserve"> </v>
      </c>
      <c r="DE261" s="224" t="str">
        <f t="shared" si="247"/>
        <v xml:space="preserve"> </v>
      </c>
      <c r="DF261" s="121"/>
      <c r="DG261" s="114"/>
      <c r="DH261" s="704"/>
      <c r="DI261" s="119"/>
      <c r="DJ261" s="187"/>
      <c r="DK261" s="254"/>
      <c r="DL261" s="224" t="str">
        <f t="shared" si="248"/>
        <v xml:space="preserve"> </v>
      </c>
      <c r="DM261" s="224" t="str">
        <f t="shared" si="298"/>
        <v xml:space="preserve"> </v>
      </c>
      <c r="DN261" s="474"/>
      <c r="DO261" s="117"/>
      <c r="DP261" s="117"/>
      <c r="DQ261" s="117"/>
      <c r="DR261" s="117"/>
      <c r="DS261" s="117"/>
      <c r="DT261" s="254"/>
      <c r="DU261" s="476"/>
      <c r="DV261" s="224" t="str">
        <f t="shared" si="249"/>
        <v xml:space="preserve"> </v>
      </c>
      <c r="DW261" s="115"/>
      <c r="DX261" s="470"/>
      <c r="DY261" s="117"/>
      <c r="DZ261" s="704"/>
      <c r="EA261" s="224" t="str">
        <f t="shared" si="250"/>
        <v xml:space="preserve"> </v>
      </c>
      <c r="EB261" s="906"/>
      <c r="EC261" s="904"/>
      <c r="ED261" s="904"/>
      <c r="EE261" s="904"/>
      <c r="EF261" s="904"/>
      <c r="EG261" s="904"/>
      <c r="EH261" s="904"/>
      <c r="EI261" s="904"/>
      <c r="EJ261" s="904"/>
      <c r="EK261" s="905"/>
      <c r="EL261" s="80"/>
      <c r="EM261" s="224" t="str">
        <f t="shared" si="299"/>
        <v xml:space="preserve"> </v>
      </c>
      <c r="EN261" s="224" t="str">
        <f t="shared" si="300"/>
        <v xml:space="preserve"> </v>
      </c>
      <c r="EO261" s="115"/>
      <c r="EP261" s="1050"/>
      <c r="EQ261" s="253"/>
      <c r="ER261" s="117"/>
      <c r="ES261" s="1258">
        <f t="shared" si="301"/>
        <v>170</v>
      </c>
      <c r="ET261" s="224" t="str">
        <f t="shared" si="302"/>
        <v xml:space="preserve"> </v>
      </c>
      <c r="EU261" s="477" t="str">
        <f t="shared" si="303"/>
        <v/>
      </c>
      <c r="EV261" s="1334" t="str">
        <f t="shared" si="245"/>
        <v xml:space="preserve"> </v>
      </c>
      <c r="EW261" s="1332" t="str">
        <f t="shared" si="289"/>
        <v/>
      </c>
      <c r="EX261" s="1275" t="str">
        <f t="shared" si="271"/>
        <v/>
      </c>
      <c r="EY261" s="1275" t="str">
        <f t="shared" si="272"/>
        <v/>
      </c>
      <c r="EZ261" s="1275" t="str">
        <f t="shared" si="273"/>
        <v/>
      </c>
      <c r="FA261" s="1275" t="str">
        <f t="shared" si="274"/>
        <v/>
      </c>
      <c r="FB261" s="1275" t="str">
        <f t="shared" si="275"/>
        <v/>
      </c>
      <c r="FC261" s="1333" t="str">
        <f t="shared" si="276"/>
        <v/>
      </c>
      <c r="FE261" s="1234" t="str">
        <f t="shared" si="277"/>
        <v xml:space="preserve"> </v>
      </c>
      <c r="FF261" s="1234" t="str">
        <f t="shared" si="278"/>
        <v xml:space="preserve"> </v>
      </c>
      <c r="FG261" s="1234" t="str">
        <f t="shared" si="279"/>
        <v xml:space="preserve"> </v>
      </c>
      <c r="FH261" s="1234" t="str">
        <f t="shared" si="280"/>
        <v xml:space="preserve"> </v>
      </c>
      <c r="FI261" s="1234" t="str">
        <f t="shared" si="251"/>
        <v xml:space="preserve"> </v>
      </c>
      <c r="FJ261" s="1234" t="str">
        <f t="shared" si="281"/>
        <v xml:space="preserve"> </v>
      </c>
      <c r="FK261" s="1234">
        <f t="shared" si="252"/>
        <v>0</v>
      </c>
      <c r="FL261" s="1227"/>
      <c r="FM261" s="1234" t="str">
        <f t="shared" si="253"/>
        <v xml:space="preserve"> </v>
      </c>
      <c r="FN261" s="1234" t="str">
        <f t="shared" si="254"/>
        <v xml:space="preserve"> </v>
      </c>
      <c r="FO261" s="1234" t="str">
        <f t="shared" si="282"/>
        <v xml:space="preserve"> </v>
      </c>
      <c r="FP261" s="1234" t="str">
        <f t="shared" si="283"/>
        <v xml:space="preserve"> </v>
      </c>
      <c r="FQ261" s="1234" t="str">
        <f t="shared" si="255"/>
        <v xml:space="preserve"> </v>
      </c>
      <c r="FR261" s="1234" t="str">
        <f t="shared" si="284"/>
        <v xml:space="preserve"> </v>
      </c>
      <c r="FS261" s="1234">
        <f t="shared" si="290"/>
        <v>0</v>
      </c>
      <c r="FT261" s="1227"/>
      <c r="FU261" s="1234" t="str">
        <f t="shared" si="285"/>
        <v xml:space="preserve"> </v>
      </c>
      <c r="FV261" s="1234" t="str">
        <f t="shared" si="286"/>
        <v xml:space="preserve"> </v>
      </c>
      <c r="FW261" s="1234" t="str">
        <f t="shared" si="287"/>
        <v xml:space="preserve"> </v>
      </c>
      <c r="FX261" s="1234" t="str">
        <f t="shared" si="256"/>
        <v xml:space="preserve"> </v>
      </c>
      <c r="FY261" s="1234" t="str">
        <f t="shared" si="257"/>
        <v xml:space="preserve"> </v>
      </c>
      <c r="FZ261" s="1234" t="str">
        <f t="shared" si="288"/>
        <v xml:space="preserve"> </v>
      </c>
      <c r="GA261" s="1234">
        <f t="shared" si="258"/>
        <v>0</v>
      </c>
      <c r="GB261" s="1227"/>
      <c r="GC261" s="1234" t="str">
        <f t="shared" si="259"/>
        <v xml:space="preserve"> </v>
      </c>
      <c r="GD261" s="1234" t="str">
        <f t="shared" si="260"/>
        <v xml:space="preserve"> </v>
      </c>
      <c r="GE261" s="1234" t="str">
        <f t="shared" si="261"/>
        <v xml:space="preserve"> </v>
      </c>
      <c r="GF261" s="1234" t="str">
        <f t="shared" si="262"/>
        <v xml:space="preserve"> </v>
      </c>
      <c r="GG261" s="1234" t="str">
        <f t="shared" si="263"/>
        <v xml:space="preserve"> </v>
      </c>
      <c r="GH261" s="1234" t="str">
        <f t="shared" si="264"/>
        <v xml:space="preserve"> </v>
      </c>
      <c r="GI261" s="1234" t="str">
        <f t="shared" si="265"/>
        <v xml:space="preserve"> </v>
      </c>
      <c r="GJ261" s="1234" t="str">
        <f t="shared" si="266"/>
        <v xml:space="preserve"> </v>
      </c>
      <c r="GK261" s="1234" t="str">
        <f t="shared" si="267"/>
        <v xml:space="preserve"> </v>
      </c>
      <c r="GL261" s="1234" t="str">
        <f t="shared" si="268"/>
        <v xml:space="preserve"> </v>
      </c>
      <c r="GM261" s="1234" t="str">
        <f t="shared" si="269"/>
        <v xml:space="preserve"> </v>
      </c>
      <c r="GN261" s="1234">
        <f t="shared" si="270"/>
        <v>0</v>
      </c>
    </row>
    <row r="262" spans="1:196" s="100" customFormat="1" ht="27" customHeight="1" thickTop="1" thickBot="1">
      <c r="A262" s="1208">
        <f>【A票】【D票】!$D$10</f>
        <v>0</v>
      </c>
      <c r="B262" s="1212">
        <f>【A票】【D票】!$H$10</f>
        <v>0</v>
      </c>
      <c r="C262" s="1213" t="str">
        <f>【A票】【D票】!$K$10</f>
        <v xml:space="preserve"> </v>
      </c>
      <c r="D262" s="1214">
        <f t="shared" si="173"/>
        <v>171</v>
      </c>
      <c r="E262" s="914"/>
      <c r="F262" s="467"/>
      <c r="G262" s="469"/>
      <c r="H262" s="224" t="str">
        <f t="shared" si="291"/>
        <v xml:space="preserve"> </v>
      </c>
      <c r="I262" s="704"/>
      <c r="J262" s="117"/>
      <c r="K262" s="117"/>
      <c r="L262" s="117"/>
      <c r="M262" s="117"/>
      <c r="N262" s="117"/>
      <c r="O262" s="117"/>
      <c r="P262" s="117"/>
      <c r="Q262" s="117"/>
      <c r="R262" s="117"/>
      <c r="S262" s="117"/>
      <c r="T262" s="254"/>
      <c r="U262" s="646"/>
      <c r="V262" s="646"/>
      <c r="W262" s="114"/>
      <c r="X262" s="254"/>
      <c r="Y262" s="224" t="str">
        <f t="shared" si="292"/>
        <v xml:space="preserve"> </v>
      </c>
      <c r="Z262" s="579"/>
      <c r="AA262" s="704"/>
      <c r="AB262" s="119"/>
      <c r="AC262" s="224" t="str">
        <f t="shared" si="246"/>
        <v xml:space="preserve"> </v>
      </c>
      <c r="AD262" s="115"/>
      <c r="AE262" s="253"/>
      <c r="AF262" s="704"/>
      <c r="AG262" s="727"/>
      <c r="AH262" s="727"/>
      <c r="AI262" s="727"/>
      <c r="AJ262" s="727"/>
      <c r="AK262" s="591"/>
      <c r="AL262" s="727"/>
      <c r="AM262" s="727"/>
      <c r="AN262" s="727"/>
      <c r="AO262" s="727"/>
      <c r="AP262" s="727"/>
      <c r="AQ262" s="727"/>
      <c r="AR262" s="727"/>
      <c r="AS262" s="727"/>
      <c r="AT262" s="727"/>
      <c r="AU262" s="727"/>
      <c r="AV262" s="727"/>
      <c r="AW262" s="727"/>
      <c r="AX262" s="727"/>
      <c r="AY262" s="727"/>
      <c r="AZ262" s="727"/>
      <c r="BA262" s="727"/>
      <c r="BB262" s="727"/>
      <c r="BC262" s="821"/>
      <c r="BD262" s="727"/>
      <c r="BE262" s="727"/>
      <c r="BF262" s="727"/>
      <c r="BG262" s="727"/>
      <c r="BH262" s="727"/>
      <c r="BI262" s="727"/>
      <c r="BJ262" s="727"/>
      <c r="BK262" s="727"/>
      <c r="BL262" s="821"/>
      <c r="BM262" s="727"/>
      <c r="BN262" s="727"/>
      <c r="BO262" s="727"/>
      <c r="BP262" s="727"/>
      <c r="BQ262" s="727"/>
      <c r="BR262" s="821"/>
      <c r="BS262" s="727"/>
      <c r="BT262" s="727"/>
      <c r="BU262" s="727"/>
      <c r="BV262" s="591"/>
      <c r="BW262" s="224" t="str">
        <f t="shared" si="304"/>
        <v xml:space="preserve"> </v>
      </c>
      <c r="BX262" s="471">
        <f t="shared" si="293"/>
        <v>171</v>
      </c>
      <c r="BY262" s="117"/>
      <c r="BZ262" s="117"/>
      <c r="CA262" s="117"/>
      <c r="CB262" s="117"/>
      <c r="CC262" s="117"/>
      <c r="CD262" s="461"/>
      <c r="CE262" s="236"/>
      <c r="CF262" s="224" t="str">
        <f t="shared" si="294"/>
        <v xml:space="preserve"> </v>
      </c>
      <c r="CG262" s="116"/>
      <c r="CH262" s="117"/>
      <c r="CI262" s="117"/>
      <c r="CJ262" s="117"/>
      <c r="CK262" s="472"/>
      <c r="CL262" s="472"/>
      <c r="CM262" s="472"/>
      <c r="CN262" s="472"/>
      <c r="CO262" s="117"/>
      <c r="CP262" s="253"/>
      <c r="CQ262" s="120"/>
      <c r="CR262" s="224" t="str" cm="1">
        <f t="array" ref="CR262">IF(AND(SUM(COUNTIF(CG262:CM262,{"*不明*","*その他*"})+COUNTIF(CO262:CP262,{"*不明*","*その他*"}))&gt;0,CQ262=""),"その他・不明の場合,10)具体的内容、理由を記入",IF(OR(AND(CI262=CI$65,COUNTA(CJ262:CM262)&lt;4),AND(OR(CI262=CI$63,CI262=CI$64,CI262=CI$66,CI262=CI$67,CI262=CI$68,CI262=""),COUNTA(CJ262:CM262)&gt;0)),"3)介護保険認定済→要介護度、認知症自立度、寝たきり度、介護保険サービス記入",IF(OR(AND(OR(CM262=CM$63,CM262=CM$64),CN262=""),AND(OR(CM262=CM$65,CM262=CM$66),CN262&lt;&gt;"")),"7)介護保険サービス受けている/過去受けていた→具体的内容記入"," ")))</f>
        <v xml:space="preserve"> </v>
      </c>
      <c r="CS262" s="224" t="str">
        <f t="shared" si="295"/>
        <v xml:space="preserve"> </v>
      </c>
      <c r="CT262" s="116"/>
      <c r="CU262" s="253"/>
      <c r="CV262" s="117"/>
      <c r="CW262" s="117"/>
      <c r="CX262" s="253"/>
      <c r="CY262" s="117"/>
      <c r="CZ262" s="117"/>
      <c r="DA262" s="253"/>
      <c r="DB262" s="117"/>
      <c r="DC262" s="224" t="str">
        <f t="shared" si="296"/>
        <v xml:space="preserve"> </v>
      </c>
      <c r="DD262" s="224" t="str">
        <f t="shared" si="297"/>
        <v xml:space="preserve"> </v>
      </c>
      <c r="DE262" s="224" t="str">
        <f t="shared" si="247"/>
        <v xml:space="preserve"> </v>
      </c>
      <c r="DF262" s="121"/>
      <c r="DG262" s="114"/>
      <c r="DH262" s="704"/>
      <c r="DI262" s="119"/>
      <c r="DJ262" s="187"/>
      <c r="DK262" s="254"/>
      <c r="DL262" s="224" t="str">
        <f t="shared" si="248"/>
        <v xml:space="preserve"> </v>
      </c>
      <c r="DM262" s="224" t="str">
        <f t="shared" si="298"/>
        <v xml:space="preserve"> </v>
      </c>
      <c r="DN262" s="474"/>
      <c r="DO262" s="117"/>
      <c r="DP262" s="117"/>
      <c r="DQ262" s="117"/>
      <c r="DR262" s="117"/>
      <c r="DS262" s="117"/>
      <c r="DT262" s="254"/>
      <c r="DU262" s="476"/>
      <c r="DV262" s="224" t="str">
        <f t="shared" si="249"/>
        <v xml:space="preserve"> </v>
      </c>
      <c r="DW262" s="115"/>
      <c r="DX262" s="470"/>
      <c r="DY262" s="117"/>
      <c r="DZ262" s="704"/>
      <c r="EA262" s="224" t="str">
        <f t="shared" si="250"/>
        <v xml:space="preserve"> </v>
      </c>
      <c r="EB262" s="906"/>
      <c r="EC262" s="904"/>
      <c r="ED262" s="904"/>
      <c r="EE262" s="904"/>
      <c r="EF262" s="904"/>
      <c r="EG262" s="904"/>
      <c r="EH262" s="904"/>
      <c r="EI262" s="904"/>
      <c r="EJ262" s="904"/>
      <c r="EK262" s="905"/>
      <c r="EL262" s="80"/>
      <c r="EM262" s="224" t="str">
        <f t="shared" si="299"/>
        <v xml:space="preserve"> </v>
      </c>
      <c r="EN262" s="224" t="str">
        <f t="shared" si="300"/>
        <v xml:space="preserve"> </v>
      </c>
      <c r="EO262" s="115"/>
      <c r="EP262" s="1050"/>
      <c r="EQ262" s="253"/>
      <c r="ER262" s="117"/>
      <c r="ES262" s="1258">
        <f t="shared" si="301"/>
        <v>171</v>
      </c>
      <c r="ET262" s="224" t="str">
        <f t="shared" si="302"/>
        <v xml:space="preserve"> </v>
      </c>
      <c r="EU262" s="477" t="str">
        <f t="shared" si="303"/>
        <v/>
      </c>
      <c r="EV262" s="1334" t="str">
        <f t="shared" si="245"/>
        <v xml:space="preserve"> </v>
      </c>
      <c r="EW262" s="1332" t="str">
        <f t="shared" si="289"/>
        <v/>
      </c>
      <c r="EX262" s="1275" t="str">
        <f t="shared" si="271"/>
        <v/>
      </c>
      <c r="EY262" s="1275" t="str">
        <f t="shared" si="272"/>
        <v/>
      </c>
      <c r="EZ262" s="1275" t="str">
        <f t="shared" si="273"/>
        <v/>
      </c>
      <c r="FA262" s="1275" t="str">
        <f t="shared" si="274"/>
        <v/>
      </c>
      <c r="FB262" s="1275" t="str">
        <f t="shared" si="275"/>
        <v/>
      </c>
      <c r="FC262" s="1333" t="str">
        <f t="shared" si="276"/>
        <v/>
      </c>
      <c r="FE262" s="1234" t="str">
        <f t="shared" si="277"/>
        <v xml:space="preserve"> </v>
      </c>
      <c r="FF262" s="1234" t="str">
        <f t="shared" si="278"/>
        <v xml:space="preserve"> </v>
      </c>
      <c r="FG262" s="1234" t="str">
        <f t="shared" si="279"/>
        <v xml:space="preserve"> </v>
      </c>
      <c r="FH262" s="1234" t="str">
        <f t="shared" si="280"/>
        <v xml:space="preserve"> </v>
      </c>
      <c r="FI262" s="1234" t="str">
        <f t="shared" si="251"/>
        <v xml:space="preserve"> </v>
      </c>
      <c r="FJ262" s="1234" t="str">
        <f t="shared" si="281"/>
        <v xml:space="preserve"> </v>
      </c>
      <c r="FK262" s="1234">
        <f t="shared" si="252"/>
        <v>0</v>
      </c>
      <c r="FL262" s="1227"/>
      <c r="FM262" s="1234" t="str">
        <f t="shared" si="253"/>
        <v xml:space="preserve"> </v>
      </c>
      <c r="FN262" s="1234" t="str">
        <f t="shared" si="254"/>
        <v xml:space="preserve"> </v>
      </c>
      <c r="FO262" s="1234" t="str">
        <f t="shared" si="282"/>
        <v xml:space="preserve"> </v>
      </c>
      <c r="FP262" s="1234" t="str">
        <f t="shared" si="283"/>
        <v xml:space="preserve"> </v>
      </c>
      <c r="FQ262" s="1234" t="str">
        <f t="shared" si="255"/>
        <v xml:space="preserve"> </v>
      </c>
      <c r="FR262" s="1234" t="str">
        <f t="shared" si="284"/>
        <v xml:space="preserve"> </v>
      </c>
      <c r="FS262" s="1234">
        <f t="shared" si="290"/>
        <v>0</v>
      </c>
      <c r="FT262" s="1227"/>
      <c r="FU262" s="1234" t="str">
        <f t="shared" si="285"/>
        <v xml:space="preserve"> </v>
      </c>
      <c r="FV262" s="1234" t="str">
        <f t="shared" si="286"/>
        <v xml:space="preserve"> </v>
      </c>
      <c r="FW262" s="1234" t="str">
        <f t="shared" si="287"/>
        <v xml:space="preserve"> </v>
      </c>
      <c r="FX262" s="1234" t="str">
        <f t="shared" si="256"/>
        <v xml:space="preserve"> </v>
      </c>
      <c r="FY262" s="1234" t="str">
        <f t="shared" si="257"/>
        <v xml:space="preserve"> </v>
      </c>
      <c r="FZ262" s="1234" t="str">
        <f t="shared" si="288"/>
        <v xml:space="preserve"> </v>
      </c>
      <c r="GA262" s="1234">
        <f t="shared" si="258"/>
        <v>0</v>
      </c>
      <c r="GB262" s="1227"/>
      <c r="GC262" s="1234" t="str">
        <f t="shared" si="259"/>
        <v xml:space="preserve"> </v>
      </c>
      <c r="GD262" s="1234" t="str">
        <f t="shared" si="260"/>
        <v xml:space="preserve"> </v>
      </c>
      <c r="GE262" s="1234" t="str">
        <f t="shared" si="261"/>
        <v xml:space="preserve"> </v>
      </c>
      <c r="GF262" s="1234" t="str">
        <f t="shared" si="262"/>
        <v xml:space="preserve"> </v>
      </c>
      <c r="GG262" s="1234" t="str">
        <f t="shared" si="263"/>
        <v xml:space="preserve"> </v>
      </c>
      <c r="GH262" s="1234" t="str">
        <f t="shared" si="264"/>
        <v xml:space="preserve"> </v>
      </c>
      <c r="GI262" s="1234" t="str">
        <f t="shared" si="265"/>
        <v xml:space="preserve"> </v>
      </c>
      <c r="GJ262" s="1234" t="str">
        <f t="shared" si="266"/>
        <v xml:space="preserve"> </v>
      </c>
      <c r="GK262" s="1234" t="str">
        <f t="shared" si="267"/>
        <v xml:space="preserve"> </v>
      </c>
      <c r="GL262" s="1234" t="str">
        <f t="shared" si="268"/>
        <v xml:space="preserve"> </v>
      </c>
      <c r="GM262" s="1234" t="str">
        <f t="shared" si="269"/>
        <v xml:space="preserve"> </v>
      </c>
      <c r="GN262" s="1234">
        <f t="shared" si="270"/>
        <v>0</v>
      </c>
    </row>
    <row r="263" spans="1:196" s="100" customFormat="1" ht="27" customHeight="1" thickTop="1" thickBot="1">
      <c r="A263" s="1208">
        <f>【A票】【D票】!$D$10</f>
        <v>0</v>
      </c>
      <c r="B263" s="1212">
        <f>【A票】【D票】!$H$10</f>
        <v>0</v>
      </c>
      <c r="C263" s="1213" t="str">
        <f>【A票】【D票】!$K$10</f>
        <v xml:space="preserve"> </v>
      </c>
      <c r="D263" s="1214">
        <f t="shared" si="173"/>
        <v>172</v>
      </c>
      <c r="E263" s="914"/>
      <c r="F263" s="467"/>
      <c r="G263" s="469"/>
      <c r="H263" s="224" t="str">
        <f t="shared" si="291"/>
        <v xml:space="preserve"> </v>
      </c>
      <c r="I263" s="704"/>
      <c r="J263" s="117"/>
      <c r="K263" s="117"/>
      <c r="L263" s="117"/>
      <c r="M263" s="117"/>
      <c r="N263" s="117"/>
      <c r="O263" s="117"/>
      <c r="P263" s="117"/>
      <c r="Q263" s="117"/>
      <c r="R263" s="117"/>
      <c r="S263" s="117"/>
      <c r="T263" s="254"/>
      <c r="U263" s="646"/>
      <c r="V263" s="646"/>
      <c r="W263" s="114"/>
      <c r="X263" s="254"/>
      <c r="Y263" s="224" t="str">
        <f t="shared" si="292"/>
        <v xml:space="preserve"> </v>
      </c>
      <c r="Z263" s="579"/>
      <c r="AA263" s="704"/>
      <c r="AB263" s="119"/>
      <c r="AC263" s="224" t="str">
        <f t="shared" si="246"/>
        <v xml:space="preserve"> </v>
      </c>
      <c r="AD263" s="115"/>
      <c r="AE263" s="253"/>
      <c r="AF263" s="704"/>
      <c r="AG263" s="727"/>
      <c r="AH263" s="727"/>
      <c r="AI263" s="727"/>
      <c r="AJ263" s="727"/>
      <c r="AK263" s="591"/>
      <c r="AL263" s="727"/>
      <c r="AM263" s="727"/>
      <c r="AN263" s="727"/>
      <c r="AO263" s="727"/>
      <c r="AP263" s="727"/>
      <c r="AQ263" s="727"/>
      <c r="AR263" s="727"/>
      <c r="AS263" s="727"/>
      <c r="AT263" s="727"/>
      <c r="AU263" s="727"/>
      <c r="AV263" s="727"/>
      <c r="AW263" s="727"/>
      <c r="AX263" s="727"/>
      <c r="AY263" s="727"/>
      <c r="AZ263" s="727"/>
      <c r="BA263" s="727"/>
      <c r="BB263" s="727"/>
      <c r="BC263" s="821"/>
      <c r="BD263" s="727"/>
      <c r="BE263" s="727"/>
      <c r="BF263" s="727"/>
      <c r="BG263" s="727"/>
      <c r="BH263" s="727"/>
      <c r="BI263" s="727"/>
      <c r="BJ263" s="727"/>
      <c r="BK263" s="727"/>
      <c r="BL263" s="821"/>
      <c r="BM263" s="727"/>
      <c r="BN263" s="727"/>
      <c r="BO263" s="727"/>
      <c r="BP263" s="727"/>
      <c r="BQ263" s="727"/>
      <c r="BR263" s="821"/>
      <c r="BS263" s="727"/>
      <c r="BT263" s="727"/>
      <c r="BU263" s="727"/>
      <c r="BV263" s="591"/>
      <c r="BW263" s="224" t="str">
        <f t="shared" si="304"/>
        <v xml:space="preserve"> </v>
      </c>
      <c r="BX263" s="471">
        <f t="shared" si="293"/>
        <v>172</v>
      </c>
      <c r="BY263" s="117"/>
      <c r="BZ263" s="117"/>
      <c r="CA263" s="117"/>
      <c r="CB263" s="117"/>
      <c r="CC263" s="117"/>
      <c r="CD263" s="461"/>
      <c r="CE263" s="236"/>
      <c r="CF263" s="224" t="str">
        <f t="shared" si="294"/>
        <v xml:space="preserve"> </v>
      </c>
      <c r="CG263" s="116"/>
      <c r="CH263" s="117"/>
      <c r="CI263" s="117"/>
      <c r="CJ263" s="117"/>
      <c r="CK263" s="472"/>
      <c r="CL263" s="472"/>
      <c r="CM263" s="472"/>
      <c r="CN263" s="472"/>
      <c r="CO263" s="117"/>
      <c r="CP263" s="253"/>
      <c r="CQ263" s="120"/>
      <c r="CR263" s="224" t="str" cm="1">
        <f t="array" ref="CR263">IF(AND(SUM(COUNTIF(CG263:CM263,{"*不明*","*その他*"})+COUNTIF(CO263:CP263,{"*不明*","*その他*"}))&gt;0,CQ263=""),"その他・不明の場合,10)具体的内容、理由を記入",IF(OR(AND(CI263=CI$65,COUNTA(CJ263:CM263)&lt;4),AND(OR(CI263=CI$63,CI263=CI$64,CI263=CI$66,CI263=CI$67,CI263=CI$68,CI263=""),COUNTA(CJ263:CM263)&gt;0)),"3)介護保険認定済→要介護度、認知症自立度、寝たきり度、介護保険サービス記入",IF(OR(AND(OR(CM263=CM$63,CM263=CM$64),CN263=""),AND(OR(CM263=CM$65,CM263=CM$66),CN263&lt;&gt;"")),"7)介護保険サービス受けている/過去受けていた→具体的内容記入"," ")))</f>
        <v xml:space="preserve"> </v>
      </c>
      <c r="CS263" s="224" t="str">
        <f t="shared" si="295"/>
        <v xml:space="preserve"> </v>
      </c>
      <c r="CT263" s="116"/>
      <c r="CU263" s="253"/>
      <c r="CV263" s="117"/>
      <c r="CW263" s="117"/>
      <c r="CX263" s="253"/>
      <c r="CY263" s="117"/>
      <c r="CZ263" s="117"/>
      <c r="DA263" s="253"/>
      <c r="DB263" s="117"/>
      <c r="DC263" s="224" t="str">
        <f t="shared" si="296"/>
        <v xml:space="preserve"> </v>
      </c>
      <c r="DD263" s="224" t="str">
        <f t="shared" si="297"/>
        <v xml:space="preserve"> </v>
      </c>
      <c r="DE263" s="224" t="str">
        <f t="shared" si="247"/>
        <v xml:space="preserve"> </v>
      </c>
      <c r="DF263" s="121"/>
      <c r="DG263" s="114"/>
      <c r="DH263" s="704"/>
      <c r="DI263" s="119"/>
      <c r="DJ263" s="187"/>
      <c r="DK263" s="254"/>
      <c r="DL263" s="224" t="str">
        <f t="shared" si="248"/>
        <v xml:space="preserve"> </v>
      </c>
      <c r="DM263" s="224" t="str">
        <f t="shared" si="298"/>
        <v xml:space="preserve"> </v>
      </c>
      <c r="DN263" s="474"/>
      <c r="DO263" s="117"/>
      <c r="DP263" s="117"/>
      <c r="DQ263" s="117"/>
      <c r="DR263" s="117"/>
      <c r="DS263" s="117"/>
      <c r="DT263" s="254"/>
      <c r="DU263" s="476"/>
      <c r="DV263" s="224" t="str">
        <f t="shared" si="249"/>
        <v xml:space="preserve"> </v>
      </c>
      <c r="DW263" s="115"/>
      <c r="DX263" s="470"/>
      <c r="DY263" s="117"/>
      <c r="DZ263" s="704"/>
      <c r="EA263" s="224" t="str">
        <f t="shared" si="250"/>
        <v xml:space="preserve"> </v>
      </c>
      <c r="EB263" s="906"/>
      <c r="EC263" s="904"/>
      <c r="ED263" s="904"/>
      <c r="EE263" s="904"/>
      <c r="EF263" s="904"/>
      <c r="EG263" s="904"/>
      <c r="EH263" s="904"/>
      <c r="EI263" s="904"/>
      <c r="EJ263" s="904"/>
      <c r="EK263" s="905"/>
      <c r="EL263" s="80"/>
      <c r="EM263" s="224" t="str">
        <f t="shared" si="299"/>
        <v xml:space="preserve"> </v>
      </c>
      <c r="EN263" s="224" t="str">
        <f t="shared" si="300"/>
        <v xml:space="preserve"> </v>
      </c>
      <c r="EO263" s="115"/>
      <c r="EP263" s="1050"/>
      <c r="EQ263" s="253"/>
      <c r="ER263" s="117"/>
      <c r="ES263" s="1258">
        <f t="shared" si="301"/>
        <v>172</v>
      </c>
      <c r="ET263" s="224" t="str">
        <f t="shared" si="302"/>
        <v xml:space="preserve"> </v>
      </c>
      <c r="EU263" s="477" t="str">
        <f t="shared" si="303"/>
        <v/>
      </c>
      <c r="EV263" s="1334" t="str">
        <f t="shared" si="245"/>
        <v xml:space="preserve"> </v>
      </c>
      <c r="EW263" s="1332" t="str">
        <f t="shared" si="289"/>
        <v/>
      </c>
      <c r="EX263" s="1275" t="str">
        <f t="shared" si="271"/>
        <v/>
      </c>
      <c r="EY263" s="1275" t="str">
        <f t="shared" si="272"/>
        <v/>
      </c>
      <c r="EZ263" s="1275" t="str">
        <f t="shared" si="273"/>
        <v/>
      </c>
      <c r="FA263" s="1275" t="str">
        <f t="shared" si="274"/>
        <v/>
      </c>
      <c r="FB263" s="1275" t="str">
        <f t="shared" si="275"/>
        <v/>
      </c>
      <c r="FC263" s="1333" t="str">
        <f t="shared" si="276"/>
        <v/>
      </c>
      <c r="FE263" s="1234" t="str">
        <f t="shared" si="277"/>
        <v xml:space="preserve"> </v>
      </c>
      <c r="FF263" s="1234" t="str">
        <f t="shared" si="278"/>
        <v xml:space="preserve"> </v>
      </c>
      <c r="FG263" s="1234" t="str">
        <f t="shared" si="279"/>
        <v xml:space="preserve"> </v>
      </c>
      <c r="FH263" s="1234" t="str">
        <f t="shared" si="280"/>
        <v xml:space="preserve"> </v>
      </c>
      <c r="FI263" s="1234" t="str">
        <f t="shared" si="251"/>
        <v xml:space="preserve"> </v>
      </c>
      <c r="FJ263" s="1234" t="str">
        <f t="shared" si="281"/>
        <v xml:space="preserve"> </v>
      </c>
      <c r="FK263" s="1234">
        <f t="shared" si="252"/>
        <v>0</v>
      </c>
      <c r="FL263" s="1227"/>
      <c r="FM263" s="1234" t="str">
        <f t="shared" si="253"/>
        <v xml:space="preserve"> </v>
      </c>
      <c r="FN263" s="1234" t="str">
        <f t="shared" si="254"/>
        <v xml:space="preserve"> </v>
      </c>
      <c r="FO263" s="1234" t="str">
        <f t="shared" si="282"/>
        <v xml:space="preserve"> </v>
      </c>
      <c r="FP263" s="1234" t="str">
        <f t="shared" si="283"/>
        <v xml:space="preserve"> </v>
      </c>
      <c r="FQ263" s="1234" t="str">
        <f t="shared" si="255"/>
        <v xml:space="preserve"> </v>
      </c>
      <c r="FR263" s="1234" t="str">
        <f t="shared" si="284"/>
        <v xml:space="preserve"> </v>
      </c>
      <c r="FS263" s="1234">
        <f t="shared" si="290"/>
        <v>0</v>
      </c>
      <c r="FT263" s="1227"/>
      <c r="FU263" s="1234" t="str">
        <f t="shared" si="285"/>
        <v xml:space="preserve"> </v>
      </c>
      <c r="FV263" s="1234" t="str">
        <f t="shared" si="286"/>
        <v xml:space="preserve"> </v>
      </c>
      <c r="FW263" s="1234" t="str">
        <f t="shared" si="287"/>
        <v xml:space="preserve"> </v>
      </c>
      <c r="FX263" s="1234" t="str">
        <f t="shared" si="256"/>
        <v xml:space="preserve"> </v>
      </c>
      <c r="FY263" s="1234" t="str">
        <f t="shared" si="257"/>
        <v xml:space="preserve"> </v>
      </c>
      <c r="FZ263" s="1234" t="str">
        <f t="shared" si="288"/>
        <v xml:space="preserve"> </v>
      </c>
      <c r="GA263" s="1234">
        <f t="shared" si="258"/>
        <v>0</v>
      </c>
      <c r="GB263" s="1227"/>
      <c r="GC263" s="1234" t="str">
        <f t="shared" si="259"/>
        <v xml:space="preserve"> </v>
      </c>
      <c r="GD263" s="1234" t="str">
        <f t="shared" si="260"/>
        <v xml:space="preserve"> </v>
      </c>
      <c r="GE263" s="1234" t="str">
        <f t="shared" si="261"/>
        <v xml:space="preserve"> </v>
      </c>
      <c r="GF263" s="1234" t="str">
        <f t="shared" si="262"/>
        <v xml:space="preserve"> </v>
      </c>
      <c r="GG263" s="1234" t="str">
        <f t="shared" si="263"/>
        <v xml:space="preserve"> </v>
      </c>
      <c r="GH263" s="1234" t="str">
        <f t="shared" si="264"/>
        <v xml:space="preserve"> </v>
      </c>
      <c r="GI263" s="1234" t="str">
        <f t="shared" si="265"/>
        <v xml:space="preserve"> </v>
      </c>
      <c r="GJ263" s="1234" t="str">
        <f t="shared" si="266"/>
        <v xml:space="preserve"> </v>
      </c>
      <c r="GK263" s="1234" t="str">
        <f t="shared" si="267"/>
        <v xml:space="preserve"> </v>
      </c>
      <c r="GL263" s="1234" t="str">
        <f t="shared" si="268"/>
        <v xml:space="preserve"> </v>
      </c>
      <c r="GM263" s="1234" t="str">
        <f t="shared" si="269"/>
        <v xml:space="preserve"> </v>
      </c>
      <c r="GN263" s="1234">
        <f t="shared" si="270"/>
        <v>0</v>
      </c>
    </row>
    <row r="264" spans="1:196" s="100" customFormat="1" ht="27" customHeight="1" thickTop="1" thickBot="1">
      <c r="A264" s="1208">
        <f>【A票】【D票】!$D$10</f>
        <v>0</v>
      </c>
      <c r="B264" s="1212">
        <f>【A票】【D票】!$H$10</f>
        <v>0</v>
      </c>
      <c r="C264" s="1213" t="str">
        <f>【A票】【D票】!$K$10</f>
        <v xml:space="preserve"> </v>
      </c>
      <c r="D264" s="1214">
        <f t="shared" si="173"/>
        <v>173</v>
      </c>
      <c r="E264" s="914"/>
      <c r="F264" s="467"/>
      <c r="G264" s="469"/>
      <c r="H264" s="224" t="str">
        <f t="shared" si="291"/>
        <v xml:space="preserve"> </v>
      </c>
      <c r="I264" s="704"/>
      <c r="J264" s="117"/>
      <c r="K264" s="117"/>
      <c r="L264" s="117"/>
      <c r="M264" s="117"/>
      <c r="N264" s="117"/>
      <c r="O264" s="117"/>
      <c r="P264" s="117"/>
      <c r="Q264" s="117"/>
      <c r="R264" s="117"/>
      <c r="S264" s="117"/>
      <c r="T264" s="254"/>
      <c r="U264" s="646"/>
      <c r="V264" s="646"/>
      <c r="W264" s="114"/>
      <c r="X264" s="254"/>
      <c r="Y264" s="224" t="str">
        <f t="shared" si="292"/>
        <v xml:space="preserve"> </v>
      </c>
      <c r="Z264" s="579"/>
      <c r="AA264" s="704"/>
      <c r="AB264" s="119"/>
      <c r="AC264" s="224" t="str">
        <f t="shared" si="246"/>
        <v xml:space="preserve"> </v>
      </c>
      <c r="AD264" s="115"/>
      <c r="AE264" s="253"/>
      <c r="AF264" s="704"/>
      <c r="AG264" s="727"/>
      <c r="AH264" s="727"/>
      <c r="AI264" s="727"/>
      <c r="AJ264" s="727"/>
      <c r="AK264" s="591"/>
      <c r="AL264" s="727"/>
      <c r="AM264" s="727"/>
      <c r="AN264" s="727"/>
      <c r="AO264" s="727"/>
      <c r="AP264" s="727"/>
      <c r="AQ264" s="727"/>
      <c r="AR264" s="727"/>
      <c r="AS264" s="727"/>
      <c r="AT264" s="727"/>
      <c r="AU264" s="727"/>
      <c r="AV264" s="727"/>
      <c r="AW264" s="727"/>
      <c r="AX264" s="727"/>
      <c r="AY264" s="727"/>
      <c r="AZ264" s="727"/>
      <c r="BA264" s="727"/>
      <c r="BB264" s="727"/>
      <c r="BC264" s="821"/>
      <c r="BD264" s="727"/>
      <c r="BE264" s="727"/>
      <c r="BF264" s="727"/>
      <c r="BG264" s="727"/>
      <c r="BH264" s="727"/>
      <c r="BI264" s="727"/>
      <c r="BJ264" s="727"/>
      <c r="BK264" s="727"/>
      <c r="BL264" s="821"/>
      <c r="BM264" s="727"/>
      <c r="BN264" s="727"/>
      <c r="BO264" s="727"/>
      <c r="BP264" s="727"/>
      <c r="BQ264" s="727"/>
      <c r="BR264" s="821"/>
      <c r="BS264" s="727"/>
      <c r="BT264" s="727"/>
      <c r="BU264" s="727"/>
      <c r="BV264" s="591"/>
      <c r="BW264" s="224" t="str">
        <f t="shared" si="304"/>
        <v xml:space="preserve"> </v>
      </c>
      <c r="BX264" s="471">
        <f t="shared" si="293"/>
        <v>173</v>
      </c>
      <c r="BY264" s="117"/>
      <c r="BZ264" s="117"/>
      <c r="CA264" s="117"/>
      <c r="CB264" s="117"/>
      <c r="CC264" s="117"/>
      <c r="CD264" s="461"/>
      <c r="CE264" s="236"/>
      <c r="CF264" s="224" t="str">
        <f t="shared" si="294"/>
        <v xml:space="preserve"> </v>
      </c>
      <c r="CG264" s="116"/>
      <c r="CH264" s="117"/>
      <c r="CI264" s="117"/>
      <c r="CJ264" s="117"/>
      <c r="CK264" s="472"/>
      <c r="CL264" s="472"/>
      <c r="CM264" s="472"/>
      <c r="CN264" s="472"/>
      <c r="CO264" s="117"/>
      <c r="CP264" s="253"/>
      <c r="CQ264" s="120"/>
      <c r="CR264" s="224" t="str" cm="1">
        <f t="array" ref="CR264">IF(AND(SUM(COUNTIF(CG264:CM264,{"*不明*","*その他*"})+COUNTIF(CO264:CP264,{"*不明*","*その他*"}))&gt;0,CQ264=""),"その他・不明の場合,10)具体的内容、理由を記入",IF(OR(AND(CI264=CI$65,COUNTA(CJ264:CM264)&lt;4),AND(OR(CI264=CI$63,CI264=CI$64,CI264=CI$66,CI264=CI$67,CI264=CI$68,CI264=""),COUNTA(CJ264:CM264)&gt;0)),"3)介護保険認定済→要介護度、認知症自立度、寝たきり度、介護保険サービス記入",IF(OR(AND(OR(CM264=CM$63,CM264=CM$64),CN264=""),AND(OR(CM264=CM$65,CM264=CM$66),CN264&lt;&gt;"")),"7)介護保険サービス受けている/過去受けていた→具体的内容記入"," ")))</f>
        <v xml:space="preserve"> </v>
      </c>
      <c r="CS264" s="224" t="str">
        <f t="shared" si="295"/>
        <v xml:space="preserve"> </v>
      </c>
      <c r="CT264" s="116"/>
      <c r="CU264" s="253"/>
      <c r="CV264" s="117"/>
      <c r="CW264" s="117"/>
      <c r="CX264" s="253"/>
      <c r="CY264" s="117"/>
      <c r="CZ264" s="117"/>
      <c r="DA264" s="253"/>
      <c r="DB264" s="117"/>
      <c r="DC264" s="224" t="str">
        <f t="shared" si="296"/>
        <v xml:space="preserve"> </v>
      </c>
      <c r="DD264" s="224" t="str">
        <f t="shared" si="297"/>
        <v xml:space="preserve"> </v>
      </c>
      <c r="DE264" s="224" t="str">
        <f t="shared" si="247"/>
        <v xml:space="preserve"> </v>
      </c>
      <c r="DF264" s="121"/>
      <c r="DG264" s="114"/>
      <c r="DH264" s="704"/>
      <c r="DI264" s="119"/>
      <c r="DJ264" s="187"/>
      <c r="DK264" s="254"/>
      <c r="DL264" s="224" t="str">
        <f t="shared" si="248"/>
        <v xml:space="preserve"> </v>
      </c>
      <c r="DM264" s="224" t="str">
        <f t="shared" si="298"/>
        <v xml:space="preserve"> </v>
      </c>
      <c r="DN264" s="474"/>
      <c r="DO264" s="117"/>
      <c r="DP264" s="117"/>
      <c r="DQ264" s="117"/>
      <c r="DR264" s="117"/>
      <c r="DS264" s="117"/>
      <c r="DT264" s="254"/>
      <c r="DU264" s="476"/>
      <c r="DV264" s="224" t="str">
        <f t="shared" si="249"/>
        <v xml:space="preserve"> </v>
      </c>
      <c r="DW264" s="115"/>
      <c r="DX264" s="470"/>
      <c r="DY264" s="117"/>
      <c r="DZ264" s="704"/>
      <c r="EA264" s="224" t="str">
        <f t="shared" si="250"/>
        <v xml:space="preserve"> </v>
      </c>
      <c r="EB264" s="906"/>
      <c r="EC264" s="904"/>
      <c r="ED264" s="904"/>
      <c r="EE264" s="904"/>
      <c r="EF264" s="904"/>
      <c r="EG264" s="904"/>
      <c r="EH264" s="904"/>
      <c r="EI264" s="904"/>
      <c r="EJ264" s="904"/>
      <c r="EK264" s="905"/>
      <c r="EL264" s="80"/>
      <c r="EM264" s="224" t="str">
        <f t="shared" si="299"/>
        <v xml:space="preserve"> </v>
      </c>
      <c r="EN264" s="224" t="str">
        <f t="shared" si="300"/>
        <v xml:space="preserve"> </v>
      </c>
      <c r="EO264" s="115"/>
      <c r="EP264" s="1050"/>
      <c r="EQ264" s="253"/>
      <c r="ER264" s="117"/>
      <c r="ES264" s="1258">
        <f t="shared" si="301"/>
        <v>173</v>
      </c>
      <c r="ET264" s="224" t="str">
        <f t="shared" si="302"/>
        <v xml:space="preserve"> </v>
      </c>
      <c r="EU264" s="477" t="str">
        <f t="shared" si="303"/>
        <v/>
      </c>
      <c r="EV264" s="1334" t="str">
        <f t="shared" si="245"/>
        <v xml:space="preserve"> </v>
      </c>
      <c r="EW264" s="1332" t="str">
        <f t="shared" si="289"/>
        <v/>
      </c>
      <c r="EX264" s="1275" t="str">
        <f t="shared" si="271"/>
        <v/>
      </c>
      <c r="EY264" s="1275" t="str">
        <f t="shared" si="272"/>
        <v/>
      </c>
      <c r="EZ264" s="1275" t="str">
        <f t="shared" si="273"/>
        <v/>
      </c>
      <c r="FA264" s="1275" t="str">
        <f t="shared" si="274"/>
        <v/>
      </c>
      <c r="FB264" s="1275" t="str">
        <f t="shared" si="275"/>
        <v/>
      </c>
      <c r="FC264" s="1333" t="str">
        <f t="shared" si="276"/>
        <v/>
      </c>
      <c r="FE264" s="1234" t="str">
        <f t="shared" si="277"/>
        <v xml:space="preserve"> </v>
      </c>
      <c r="FF264" s="1234" t="str">
        <f t="shared" si="278"/>
        <v xml:space="preserve"> </v>
      </c>
      <c r="FG264" s="1234" t="str">
        <f t="shared" si="279"/>
        <v xml:space="preserve"> </v>
      </c>
      <c r="FH264" s="1234" t="str">
        <f t="shared" si="280"/>
        <v xml:space="preserve"> </v>
      </c>
      <c r="FI264" s="1234" t="str">
        <f t="shared" si="251"/>
        <v xml:space="preserve"> </v>
      </c>
      <c r="FJ264" s="1234" t="str">
        <f t="shared" si="281"/>
        <v xml:space="preserve"> </v>
      </c>
      <c r="FK264" s="1234">
        <f t="shared" si="252"/>
        <v>0</v>
      </c>
      <c r="FL264" s="1227"/>
      <c r="FM264" s="1234" t="str">
        <f t="shared" si="253"/>
        <v xml:space="preserve"> </v>
      </c>
      <c r="FN264" s="1234" t="str">
        <f t="shared" si="254"/>
        <v xml:space="preserve"> </v>
      </c>
      <c r="FO264" s="1234" t="str">
        <f t="shared" si="282"/>
        <v xml:space="preserve"> </v>
      </c>
      <c r="FP264" s="1234" t="str">
        <f t="shared" si="283"/>
        <v xml:space="preserve"> </v>
      </c>
      <c r="FQ264" s="1234" t="str">
        <f t="shared" si="255"/>
        <v xml:space="preserve"> </v>
      </c>
      <c r="FR264" s="1234" t="str">
        <f t="shared" si="284"/>
        <v xml:space="preserve"> </v>
      </c>
      <c r="FS264" s="1234">
        <f t="shared" si="290"/>
        <v>0</v>
      </c>
      <c r="FT264" s="1227"/>
      <c r="FU264" s="1234" t="str">
        <f t="shared" si="285"/>
        <v xml:space="preserve"> </v>
      </c>
      <c r="FV264" s="1234" t="str">
        <f t="shared" si="286"/>
        <v xml:space="preserve"> </v>
      </c>
      <c r="FW264" s="1234" t="str">
        <f t="shared" si="287"/>
        <v xml:space="preserve"> </v>
      </c>
      <c r="FX264" s="1234" t="str">
        <f t="shared" si="256"/>
        <v xml:space="preserve"> </v>
      </c>
      <c r="FY264" s="1234" t="str">
        <f t="shared" si="257"/>
        <v xml:space="preserve"> </v>
      </c>
      <c r="FZ264" s="1234" t="str">
        <f t="shared" si="288"/>
        <v xml:space="preserve"> </v>
      </c>
      <c r="GA264" s="1234">
        <f t="shared" si="258"/>
        <v>0</v>
      </c>
      <c r="GB264" s="1227"/>
      <c r="GC264" s="1234" t="str">
        <f t="shared" si="259"/>
        <v xml:space="preserve"> </v>
      </c>
      <c r="GD264" s="1234" t="str">
        <f t="shared" si="260"/>
        <v xml:space="preserve"> </v>
      </c>
      <c r="GE264" s="1234" t="str">
        <f t="shared" si="261"/>
        <v xml:space="preserve"> </v>
      </c>
      <c r="GF264" s="1234" t="str">
        <f t="shared" si="262"/>
        <v xml:space="preserve"> </v>
      </c>
      <c r="GG264" s="1234" t="str">
        <f t="shared" si="263"/>
        <v xml:space="preserve"> </v>
      </c>
      <c r="GH264" s="1234" t="str">
        <f t="shared" si="264"/>
        <v xml:space="preserve"> </v>
      </c>
      <c r="GI264" s="1234" t="str">
        <f t="shared" si="265"/>
        <v xml:space="preserve"> </v>
      </c>
      <c r="GJ264" s="1234" t="str">
        <f t="shared" si="266"/>
        <v xml:space="preserve"> </v>
      </c>
      <c r="GK264" s="1234" t="str">
        <f t="shared" si="267"/>
        <v xml:space="preserve"> </v>
      </c>
      <c r="GL264" s="1234" t="str">
        <f t="shared" si="268"/>
        <v xml:space="preserve"> </v>
      </c>
      <c r="GM264" s="1234" t="str">
        <f t="shared" si="269"/>
        <v xml:space="preserve"> </v>
      </c>
      <c r="GN264" s="1234">
        <f t="shared" si="270"/>
        <v>0</v>
      </c>
    </row>
    <row r="265" spans="1:196" s="100" customFormat="1" ht="27" customHeight="1" thickTop="1" thickBot="1">
      <c r="A265" s="1208">
        <f>【A票】【D票】!$D$10</f>
        <v>0</v>
      </c>
      <c r="B265" s="1212">
        <f>【A票】【D票】!$H$10</f>
        <v>0</v>
      </c>
      <c r="C265" s="1213" t="str">
        <f>【A票】【D票】!$K$10</f>
        <v xml:space="preserve"> </v>
      </c>
      <c r="D265" s="1214">
        <f t="shared" si="173"/>
        <v>174</v>
      </c>
      <c r="E265" s="914"/>
      <c r="F265" s="467"/>
      <c r="G265" s="469"/>
      <c r="H265" s="224" t="str">
        <f t="shared" si="291"/>
        <v xml:space="preserve"> </v>
      </c>
      <c r="I265" s="704"/>
      <c r="J265" s="117"/>
      <c r="K265" s="117"/>
      <c r="L265" s="117"/>
      <c r="M265" s="117"/>
      <c r="N265" s="117"/>
      <c r="O265" s="117"/>
      <c r="P265" s="117"/>
      <c r="Q265" s="117"/>
      <c r="R265" s="117"/>
      <c r="S265" s="117"/>
      <c r="T265" s="254"/>
      <c r="U265" s="646"/>
      <c r="V265" s="646"/>
      <c r="W265" s="114"/>
      <c r="X265" s="254"/>
      <c r="Y265" s="224" t="str">
        <f t="shared" si="292"/>
        <v xml:space="preserve"> </v>
      </c>
      <c r="Z265" s="579"/>
      <c r="AA265" s="704"/>
      <c r="AB265" s="119"/>
      <c r="AC265" s="224" t="str">
        <f t="shared" si="246"/>
        <v xml:space="preserve"> </v>
      </c>
      <c r="AD265" s="115"/>
      <c r="AE265" s="253"/>
      <c r="AF265" s="704"/>
      <c r="AG265" s="727"/>
      <c r="AH265" s="727"/>
      <c r="AI265" s="727"/>
      <c r="AJ265" s="727"/>
      <c r="AK265" s="591"/>
      <c r="AL265" s="727"/>
      <c r="AM265" s="727"/>
      <c r="AN265" s="727"/>
      <c r="AO265" s="727"/>
      <c r="AP265" s="727"/>
      <c r="AQ265" s="727"/>
      <c r="AR265" s="727"/>
      <c r="AS265" s="727"/>
      <c r="AT265" s="727"/>
      <c r="AU265" s="727"/>
      <c r="AV265" s="727"/>
      <c r="AW265" s="727"/>
      <c r="AX265" s="727"/>
      <c r="AY265" s="727"/>
      <c r="AZ265" s="727"/>
      <c r="BA265" s="727"/>
      <c r="BB265" s="727"/>
      <c r="BC265" s="821"/>
      <c r="BD265" s="727"/>
      <c r="BE265" s="727"/>
      <c r="BF265" s="727"/>
      <c r="BG265" s="727"/>
      <c r="BH265" s="727"/>
      <c r="BI265" s="727"/>
      <c r="BJ265" s="727"/>
      <c r="BK265" s="727"/>
      <c r="BL265" s="821"/>
      <c r="BM265" s="727"/>
      <c r="BN265" s="727"/>
      <c r="BO265" s="727"/>
      <c r="BP265" s="727"/>
      <c r="BQ265" s="727"/>
      <c r="BR265" s="821"/>
      <c r="BS265" s="727"/>
      <c r="BT265" s="727"/>
      <c r="BU265" s="727"/>
      <c r="BV265" s="591"/>
      <c r="BW265" s="224" t="str">
        <f t="shared" si="304"/>
        <v xml:space="preserve"> </v>
      </c>
      <c r="BX265" s="471">
        <f t="shared" si="293"/>
        <v>174</v>
      </c>
      <c r="BY265" s="117"/>
      <c r="BZ265" s="117"/>
      <c r="CA265" s="117"/>
      <c r="CB265" s="117"/>
      <c r="CC265" s="117"/>
      <c r="CD265" s="461"/>
      <c r="CE265" s="236"/>
      <c r="CF265" s="224" t="str">
        <f t="shared" si="294"/>
        <v xml:space="preserve"> </v>
      </c>
      <c r="CG265" s="116"/>
      <c r="CH265" s="117"/>
      <c r="CI265" s="117"/>
      <c r="CJ265" s="117"/>
      <c r="CK265" s="472"/>
      <c r="CL265" s="472"/>
      <c r="CM265" s="472"/>
      <c r="CN265" s="472"/>
      <c r="CO265" s="117"/>
      <c r="CP265" s="253"/>
      <c r="CQ265" s="120"/>
      <c r="CR265" s="224" t="str" cm="1">
        <f t="array" ref="CR265">IF(AND(SUM(COUNTIF(CG265:CM265,{"*不明*","*その他*"})+COUNTIF(CO265:CP265,{"*不明*","*その他*"}))&gt;0,CQ265=""),"その他・不明の場合,10)具体的内容、理由を記入",IF(OR(AND(CI265=CI$65,COUNTA(CJ265:CM265)&lt;4),AND(OR(CI265=CI$63,CI265=CI$64,CI265=CI$66,CI265=CI$67,CI265=CI$68,CI265=""),COUNTA(CJ265:CM265)&gt;0)),"3)介護保険認定済→要介護度、認知症自立度、寝たきり度、介護保険サービス記入",IF(OR(AND(OR(CM265=CM$63,CM265=CM$64),CN265=""),AND(OR(CM265=CM$65,CM265=CM$66),CN265&lt;&gt;"")),"7)介護保険サービス受けている/過去受けていた→具体的内容記入"," ")))</f>
        <v xml:space="preserve"> </v>
      </c>
      <c r="CS265" s="224" t="str">
        <f t="shared" si="295"/>
        <v xml:space="preserve"> </v>
      </c>
      <c r="CT265" s="116"/>
      <c r="CU265" s="253"/>
      <c r="CV265" s="117"/>
      <c r="CW265" s="117"/>
      <c r="CX265" s="253"/>
      <c r="CY265" s="117"/>
      <c r="CZ265" s="117"/>
      <c r="DA265" s="253"/>
      <c r="DB265" s="117"/>
      <c r="DC265" s="224" t="str">
        <f t="shared" si="296"/>
        <v xml:space="preserve"> </v>
      </c>
      <c r="DD265" s="224" t="str">
        <f t="shared" si="297"/>
        <v xml:space="preserve"> </v>
      </c>
      <c r="DE265" s="224" t="str">
        <f t="shared" si="247"/>
        <v xml:space="preserve"> </v>
      </c>
      <c r="DF265" s="121"/>
      <c r="DG265" s="114"/>
      <c r="DH265" s="704"/>
      <c r="DI265" s="119"/>
      <c r="DJ265" s="187"/>
      <c r="DK265" s="254"/>
      <c r="DL265" s="224" t="str">
        <f t="shared" si="248"/>
        <v xml:space="preserve"> </v>
      </c>
      <c r="DM265" s="224" t="str">
        <f t="shared" si="298"/>
        <v xml:space="preserve"> </v>
      </c>
      <c r="DN265" s="474"/>
      <c r="DO265" s="117"/>
      <c r="DP265" s="117"/>
      <c r="DQ265" s="117"/>
      <c r="DR265" s="117"/>
      <c r="DS265" s="117"/>
      <c r="DT265" s="254"/>
      <c r="DU265" s="476"/>
      <c r="DV265" s="224" t="str">
        <f t="shared" si="249"/>
        <v xml:space="preserve"> </v>
      </c>
      <c r="DW265" s="115"/>
      <c r="DX265" s="470"/>
      <c r="DY265" s="117"/>
      <c r="DZ265" s="704"/>
      <c r="EA265" s="224" t="str">
        <f t="shared" si="250"/>
        <v xml:space="preserve"> </v>
      </c>
      <c r="EB265" s="906"/>
      <c r="EC265" s="904"/>
      <c r="ED265" s="904"/>
      <c r="EE265" s="904"/>
      <c r="EF265" s="904"/>
      <c r="EG265" s="904"/>
      <c r="EH265" s="904"/>
      <c r="EI265" s="904"/>
      <c r="EJ265" s="904"/>
      <c r="EK265" s="905"/>
      <c r="EL265" s="80"/>
      <c r="EM265" s="224" t="str">
        <f t="shared" si="299"/>
        <v xml:space="preserve"> </v>
      </c>
      <c r="EN265" s="224" t="str">
        <f t="shared" si="300"/>
        <v xml:space="preserve"> </v>
      </c>
      <c r="EO265" s="115"/>
      <c r="EP265" s="1050"/>
      <c r="EQ265" s="253"/>
      <c r="ER265" s="117"/>
      <c r="ES265" s="1258">
        <f t="shared" si="301"/>
        <v>174</v>
      </c>
      <c r="ET265" s="224" t="str">
        <f t="shared" si="302"/>
        <v xml:space="preserve"> </v>
      </c>
      <c r="EU265" s="477" t="str">
        <f t="shared" si="303"/>
        <v/>
      </c>
      <c r="EV265" s="1334" t="str">
        <f t="shared" si="245"/>
        <v xml:space="preserve"> </v>
      </c>
      <c r="EW265" s="1332" t="str">
        <f t="shared" si="289"/>
        <v/>
      </c>
      <c r="EX265" s="1275" t="str">
        <f t="shared" si="271"/>
        <v/>
      </c>
      <c r="EY265" s="1275" t="str">
        <f t="shared" si="272"/>
        <v/>
      </c>
      <c r="EZ265" s="1275" t="str">
        <f t="shared" si="273"/>
        <v/>
      </c>
      <c r="FA265" s="1275" t="str">
        <f t="shared" si="274"/>
        <v/>
      </c>
      <c r="FB265" s="1275" t="str">
        <f t="shared" si="275"/>
        <v/>
      </c>
      <c r="FC265" s="1333" t="str">
        <f t="shared" si="276"/>
        <v/>
      </c>
      <c r="FE265" s="1234" t="str">
        <f t="shared" si="277"/>
        <v xml:space="preserve"> </v>
      </c>
      <c r="FF265" s="1234" t="str">
        <f t="shared" si="278"/>
        <v xml:space="preserve"> </v>
      </c>
      <c r="FG265" s="1234" t="str">
        <f t="shared" si="279"/>
        <v xml:space="preserve"> </v>
      </c>
      <c r="FH265" s="1234" t="str">
        <f t="shared" si="280"/>
        <v xml:space="preserve"> </v>
      </c>
      <c r="FI265" s="1234" t="str">
        <f t="shared" si="251"/>
        <v xml:space="preserve"> </v>
      </c>
      <c r="FJ265" s="1234" t="str">
        <f t="shared" si="281"/>
        <v xml:space="preserve"> </v>
      </c>
      <c r="FK265" s="1234">
        <f t="shared" si="252"/>
        <v>0</v>
      </c>
      <c r="FL265" s="1227"/>
      <c r="FM265" s="1234" t="str">
        <f t="shared" si="253"/>
        <v xml:space="preserve"> </v>
      </c>
      <c r="FN265" s="1234" t="str">
        <f t="shared" si="254"/>
        <v xml:space="preserve"> </v>
      </c>
      <c r="FO265" s="1234" t="str">
        <f t="shared" si="282"/>
        <v xml:space="preserve"> </v>
      </c>
      <c r="FP265" s="1234" t="str">
        <f t="shared" si="283"/>
        <v xml:space="preserve"> </v>
      </c>
      <c r="FQ265" s="1234" t="str">
        <f t="shared" si="255"/>
        <v xml:space="preserve"> </v>
      </c>
      <c r="FR265" s="1234" t="str">
        <f t="shared" si="284"/>
        <v xml:space="preserve"> </v>
      </c>
      <c r="FS265" s="1234">
        <f t="shared" si="290"/>
        <v>0</v>
      </c>
      <c r="FT265" s="1227"/>
      <c r="FU265" s="1234" t="str">
        <f t="shared" si="285"/>
        <v xml:space="preserve"> </v>
      </c>
      <c r="FV265" s="1234" t="str">
        <f t="shared" si="286"/>
        <v xml:space="preserve"> </v>
      </c>
      <c r="FW265" s="1234" t="str">
        <f t="shared" si="287"/>
        <v xml:space="preserve"> </v>
      </c>
      <c r="FX265" s="1234" t="str">
        <f t="shared" si="256"/>
        <v xml:space="preserve"> </v>
      </c>
      <c r="FY265" s="1234" t="str">
        <f t="shared" si="257"/>
        <v xml:space="preserve"> </v>
      </c>
      <c r="FZ265" s="1234" t="str">
        <f t="shared" si="288"/>
        <v xml:space="preserve"> </v>
      </c>
      <c r="GA265" s="1234">
        <f t="shared" si="258"/>
        <v>0</v>
      </c>
      <c r="GB265" s="1227"/>
      <c r="GC265" s="1234" t="str">
        <f t="shared" si="259"/>
        <v xml:space="preserve"> </v>
      </c>
      <c r="GD265" s="1234" t="str">
        <f t="shared" si="260"/>
        <v xml:space="preserve"> </v>
      </c>
      <c r="GE265" s="1234" t="str">
        <f t="shared" si="261"/>
        <v xml:space="preserve"> </v>
      </c>
      <c r="GF265" s="1234" t="str">
        <f t="shared" si="262"/>
        <v xml:space="preserve"> </v>
      </c>
      <c r="GG265" s="1234" t="str">
        <f t="shared" si="263"/>
        <v xml:space="preserve"> </v>
      </c>
      <c r="GH265" s="1234" t="str">
        <f t="shared" si="264"/>
        <v xml:space="preserve"> </v>
      </c>
      <c r="GI265" s="1234" t="str">
        <f t="shared" si="265"/>
        <v xml:space="preserve"> </v>
      </c>
      <c r="GJ265" s="1234" t="str">
        <f t="shared" si="266"/>
        <v xml:space="preserve"> </v>
      </c>
      <c r="GK265" s="1234" t="str">
        <f t="shared" si="267"/>
        <v xml:space="preserve"> </v>
      </c>
      <c r="GL265" s="1234" t="str">
        <f t="shared" si="268"/>
        <v xml:space="preserve"> </v>
      </c>
      <c r="GM265" s="1234" t="str">
        <f t="shared" si="269"/>
        <v xml:space="preserve"> </v>
      </c>
      <c r="GN265" s="1234">
        <f t="shared" si="270"/>
        <v>0</v>
      </c>
    </row>
    <row r="266" spans="1:196" s="100" customFormat="1" ht="27" customHeight="1" thickTop="1" thickBot="1">
      <c r="A266" s="1208">
        <f>【A票】【D票】!$D$10</f>
        <v>0</v>
      </c>
      <c r="B266" s="1212">
        <f>【A票】【D票】!$H$10</f>
        <v>0</v>
      </c>
      <c r="C266" s="1213" t="str">
        <f>【A票】【D票】!$K$10</f>
        <v xml:space="preserve"> </v>
      </c>
      <c r="D266" s="1214">
        <f t="shared" si="173"/>
        <v>175</v>
      </c>
      <c r="E266" s="914"/>
      <c r="F266" s="467"/>
      <c r="G266" s="469"/>
      <c r="H266" s="224" t="str">
        <f t="shared" si="291"/>
        <v xml:space="preserve"> </v>
      </c>
      <c r="I266" s="704"/>
      <c r="J266" s="117"/>
      <c r="K266" s="117"/>
      <c r="L266" s="117"/>
      <c r="M266" s="117"/>
      <c r="N266" s="117"/>
      <c r="O266" s="117"/>
      <c r="P266" s="117"/>
      <c r="Q266" s="117"/>
      <c r="R266" s="117"/>
      <c r="S266" s="117"/>
      <c r="T266" s="254"/>
      <c r="U266" s="646"/>
      <c r="V266" s="646"/>
      <c r="W266" s="114"/>
      <c r="X266" s="254"/>
      <c r="Y266" s="224" t="str">
        <f t="shared" si="292"/>
        <v xml:space="preserve"> </v>
      </c>
      <c r="Z266" s="579"/>
      <c r="AA266" s="704"/>
      <c r="AB266" s="119"/>
      <c r="AC266" s="224" t="str">
        <f t="shared" si="246"/>
        <v xml:space="preserve"> </v>
      </c>
      <c r="AD266" s="115"/>
      <c r="AE266" s="253"/>
      <c r="AF266" s="704"/>
      <c r="AG266" s="727"/>
      <c r="AH266" s="727"/>
      <c r="AI266" s="727"/>
      <c r="AJ266" s="727"/>
      <c r="AK266" s="591"/>
      <c r="AL266" s="727"/>
      <c r="AM266" s="727"/>
      <c r="AN266" s="727"/>
      <c r="AO266" s="727"/>
      <c r="AP266" s="727"/>
      <c r="AQ266" s="727"/>
      <c r="AR266" s="727"/>
      <c r="AS266" s="727"/>
      <c r="AT266" s="727"/>
      <c r="AU266" s="727"/>
      <c r="AV266" s="727"/>
      <c r="AW266" s="727"/>
      <c r="AX266" s="727"/>
      <c r="AY266" s="727"/>
      <c r="AZ266" s="727"/>
      <c r="BA266" s="727"/>
      <c r="BB266" s="727"/>
      <c r="BC266" s="821"/>
      <c r="BD266" s="727"/>
      <c r="BE266" s="727"/>
      <c r="BF266" s="727"/>
      <c r="BG266" s="727"/>
      <c r="BH266" s="727"/>
      <c r="BI266" s="727"/>
      <c r="BJ266" s="727"/>
      <c r="BK266" s="727"/>
      <c r="BL266" s="821"/>
      <c r="BM266" s="727"/>
      <c r="BN266" s="727"/>
      <c r="BO266" s="727"/>
      <c r="BP266" s="727"/>
      <c r="BQ266" s="727"/>
      <c r="BR266" s="821"/>
      <c r="BS266" s="727"/>
      <c r="BT266" s="727"/>
      <c r="BU266" s="727"/>
      <c r="BV266" s="591"/>
      <c r="BW266" s="224" t="str">
        <f t="shared" si="304"/>
        <v xml:space="preserve"> </v>
      </c>
      <c r="BX266" s="471">
        <f t="shared" si="293"/>
        <v>175</v>
      </c>
      <c r="BY266" s="117"/>
      <c r="BZ266" s="117"/>
      <c r="CA266" s="117"/>
      <c r="CB266" s="117"/>
      <c r="CC266" s="117"/>
      <c r="CD266" s="461"/>
      <c r="CE266" s="236"/>
      <c r="CF266" s="224" t="str">
        <f t="shared" si="294"/>
        <v xml:space="preserve"> </v>
      </c>
      <c r="CG266" s="116"/>
      <c r="CH266" s="117"/>
      <c r="CI266" s="117"/>
      <c r="CJ266" s="117"/>
      <c r="CK266" s="472"/>
      <c r="CL266" s="472"/>
      <c r="CM266" s="472"/>
      <c r="CN266" s="472"/>
      <c r="CO266" s="117"/>
      <c r="CP266" s="253"/>
      <c r="CQ266" s="120"/>
      <c r="CR266" s="224" t="str" cm="1">
        <f t="array" ref="CR266">IF(AND(SUM(COUNTIF(CG266:CM266,{"*不明*","*その他*"})+COUNTIF(CO266:CP266,{"*不明*","*その他*"}))&gt;0,CQ266=""),"その他・不明の場合,10)具体的内容、理由を記入",IF(OR(AND(CI266=CI$65,COUNTA(CJ266:CM266)&lt;4),AND(OR(CI266=CI$63,CI266=CI$64,CI266=CI$66,CI266=CI$67,CI266=CI$68,CI266=""),COUNTA(CJ266:CM266)&gt;0)),"3)介護保険認定済→要介護度、認知症自立度、寝たきり度、介護保険サービス記入",IF(OR(AND(OR(CM266=CM$63,CM266=CM$64),CN266=""),AND(OR(CM266=CM$65,CM266=CM$66),CN266&lt;&gt;"")),"7)介護保険サービス受けている/過去受けていた→具体的内容記入"," ")))</f>
        <v xml:space="preserve"> </v>
      </c>
      <c r="CS266" s="224" t="str">
        <f t="shared" si="295"/>
        <v xml:space="preserve"> </v>
      </c>
      <c r="CT266" s="116"/>
      <c r="CU266" s="253"/>
      <c r="CV266" s="117"/>
      <c r="CW266" s="117"/>
      <c r="CX266" s="253"/>
      <c r="CY266" s="117"/>
      <c r="CZ266" s="117"/>
      <c r="DA266" s="253"/>
      <c r="DB266" s="117"/>
      <c r="DC266" s="224" t="str">
        <f t="shared" si="296"/>
        <v xml:space="preserve"> </v>
      </c>
      <c r="DD266" s="224" t="str">
        <f t="shared" si="297"/>
        <v xml:space="preserve"> </v>
      </c>
      <c r="DE266" s="224" t="str">
        <f t="shared" si="247"/>
        <v xml:space="preserve"> </v>
      </c>
      <c r="DF266" s="121"/>
      <c r="DG266" s="114"/>
      <c r="DH266" s="704"/>
      <c r="DI266" s="119"/>
      <c r="DJ266" s="187"/>
      <c r="DK266" s="254"/>
      <c r="DL266" s="224" t="str">
        <f t="shared" si="248"/>
        <v xml:space="preserve"> </v>
      </c>
      <c r="DM266" s="224" t="str">
        <f t="shared" si="298"/>
        <v xml:space="preserve"> </v>
      </c>
      <c r="DN266" s="474"/>
      <c r="DO266" s="117"/>
      <c r="DP266" s="117"/>
      <c r="DQ266" s="117"/>
      <c r="DR266" s="117"/>
      <c r="DS266" s="117"/>
      <c r="DT266" s="254"/>
      <c r="DU266" s="476"/>
      <c r="DV266" s="224" t="str">
        <f t="shared" si="249"/>
        <v xml:space="preserve"> </v>
      </c>
      <c r="DW266" s="115"/>
      <c r="DX266" s="470"/>
      <c r="DY266" s="117"/>
      <c r="DZ266" s="704"/>
      <c r="EA266" s="224" t="str">
        <f t="shared" si="250"/>
        <v xml:space="preserve"> </v>
      </c>
      <c r="EB266" s="906"/>
      <c r="EC266" s="904"/>
      <c r="ED266" s="904"/>
      <c r="EE266" s="904"/>
      <c r="EF266" s="904"/>
      <c r="EG266" s="904"/>
      <c r="EH266" s="904"/>
      <c r="EI266" s="904"/>
      <c r="EJ266" s="904"/>
      <c r="EK266" s="905"/>
      <c r="EL266" s="80"/>
      <c r="EM266" s="224" t="str">
        <f t="shared" si="299"/>
        <v xml:space="preserve"> </v>
      </c>
      <c r="EN266" s="224" t="str">
        <f t="shared" si="300"/>
        <v xml:space="preserve"> </v>
      </c>
      <c r="EO266" s="115"/>
      <c r="EP266" s="1050"/>
      <c r="EQ266" s="253"/>
      <c r="ER266" s="117"/>
      <c r="ES266" s="1258">
        <f t="shared" si="301"/>
        <v>175</v>
      </c>
      <c r="ET266" s="224" t="str">
        <f t="shared" si="302"/>
        <v xml:space="preserve"> </v>
      </c>
      <c r="EU266" s="477" t="str">
        <f t="shared" si="303"/>
        <v/>
      </c>
      <c r="EV266" s="1334" t="str">
        <f t="shared" si="245"/>
        <v xml:space="preserve"> </v>
      </c>
      <c r="EW266" s="1332" t="str">
        <f t="shared" si="289"/>
        <v/>
      </c>
      <c r="EX266" s="1275" t="str">
        <f t="shared" si="271"/>
        <v/>
      </c>
      <c r="EY266" s="1275" t="str">
        <f t="shared" si="272"/>
        <v/>
      </c>
      <c r="EZ266" s="1275" t="str">
        <f t="shared" si="273"/>
        <v/>
      </c>
      <c r="FA266" s="1275" t="str">
        <f t="shared" si="274"/>
        <v/>
      </c>
      <c r="FB266" s="1275" t="str">
        <f t="shared" si="275"/>
        <v/>
      </c>
      <c r="FC266" s="1333" t="str">
        <f t="shared" si="276"/>
        <v/>
      </c>
      <c r="FE266" s="1234" t="str">
        <f t="shared" si="277"/>
        <v xml:space="preserve"> </v>
      </c>
      <c r="FF266" s="1234" t="str">
        <f t="shared" si="278"/>
        <v xml:space="preserve"> </v>
      </c>
      <c r="FG266" s="1234" t="str">
        <f t="shared" si="279"/>
        <v xml:space="preserve"> </v>
      </c>
      <c r="FH266" s="1234" t="str">
        <f t="shared" si="280"/>
        <v xml:space="preserve"> </v>
      </c>
      <c r="FI266" s="1234" t="str">
        <f t="shared" si="251"/>
        <v xml:space="preserve"> </v>
      </c>
      <c r="FJ266" s="1234" t="str">
        <f t="shared" si="281"/>
        <v xml:space="preserve"> </v>
      </c>
      <c r="FK266" s="1234">
        <f t="shared" si="252"/>
        <v>0</v>
      </c>
      <c r="FL266" s="1227"/>
      <c r="FM266" s="1234" t="str">
        <f t="shared" si="253"/>
        <v xml:space="preserve"> </v>
      </c>
      <c r="FN266" s="1234" t="str">
        <f t="shared" si="254"/>
        <v xml:space="preserve"> </v>
      </c>
      <c r="FO266" s="1234" t="str">
        <f t="shared" si="282"/>
        <v xml:space="preserve"> </v>
      </c>
      <c r="FP266" s="1234" t="str">
        <f t="shared" si="283"/>
        <v xml:space="preserve"> </v>
      </c>
      <c r="FQ266" s="1234" t="str">
        <f t="shared" si="255"/>
        <v xml:space="preserve"> </v>
      </c>
      <c r="FR266" s="1234" t="str">
        <f t="shared" si="284"/>
        <v xml:space="preserve"> </v>
      </c>
      <c r="FS266" s="1234">
        <f t="shared" si="290"/>
        <v>0</v>
      </c>
      <c r="FT266" s="1227"/>
      <c r="FU266" s="1234" t="str">
        <f t="shared" si="285"/>
        <v xml:space="preserve"> </v>
      </c>
      <c r="FV266" s="1234" t="str">
        <f t="shared" si="286"/>
        <v xml:space="preserve"> </v>
      </c>
      <c r="FW266" s="1234" t="str">
        <f t="shared" si="287"/>
        <v xml:space="preserve"> </v>
      </c>
      <c r="FX266" s="1234" t="str">
        <f t="shared" si="256"/>
        <v xml:space="preserve"> </v>
      </c>
      <c r="FY266" s="1234" t="str">
        <f t="shared" si="257"/>
        <v xml:space="preserve"> </v>
      </c>
      <c r="FZ266" s="1234" t="str">
        <f t="shared" si="288"/>
        <v xml:space="preserve"> </v>
      </c>
      <c r="GA266" s="1234">
        <f t="shared" si="258"/>
        <v>0</v>
      </c>
      <c r="GB266" s="1227"/>
      <c r="GC266" s="1234" t="str">
        <f t="shared" si="259"/>
        <v xml:space="preserve"> </v>
      </c>
      <c r="GD266" s="1234" t="str">
        <f t="shared" si="260"/>
        <v xml:space="preserve"> </v>
      </c>
      <c r="GE266" s="1234" t="str">
        <f t="shared" si="261"/>
        <v xml:space="preserve"> </v>
      </c>
      <c r="GF266" s="1234" t="str">
        <f t="shared" si="262"/>
        <v xml:space="preserve"> </v>
      </c>
      <c r="GG266" s="1234" t="str">
        <f t="shared" si="263"/>
        <v xml:space="preserve"> </v>
      </c>
      <c r="GH266" s="1234" t="str">
        <f t="shared" si="264"/>
        <v xml:space="preserve"> </v>
      </c>
      <c r="GI266" s="1234" t="str">
        <f t="shared" si="265"/>
        <v xml:space="preserve"> </v>
      </c>
      <c r="GJ266" s="1234" t="str">
        <f t="shared" si="266"/>
        <v xml:space="preserve"> </v>
      </c>
      <c r="GK266" s="1234" t="str">
        <f t="shared" si="267"/>
        <v xml:space="preserve"> </v>
      </c>
      <c r="GL266" s="1234" t="str">
        <f t="shared" si="268"/>
        <v xml:space="preserve"> </v>
      </c>
      <c r="GM266" s="1234" t="str">
        <f t="shared" si="269"/>
        <v xml:space="preserve"> </v>
      </c>
      <c r="GN266" s="1234">
        <f t="shared" si="270"/>
        <v>0</v>
      </c>
    </row>
    <row r="267" spans="1:196" s="100" customFormat="1" ht="27" customHeight="1" thickTop="1" thickBot="1">
      <c r="A267" s="1208">
        <f>【A票】【D票】!$D$10</f>
        <v>0</v>
      </c>
      <c r="B267" s="1212">
        <f>【A票】【D票】!$H$10</f>
        <v>0</v>
      </c>
      <c r="C267" s="1213" t="str">
        <f>【A票】【D票】!$K$10</f>
        <v xml:space="preserve"> </v>
      </c>
      <c r="D267" s="1214">
        <f t="shared" si="173"/>
        <v>176</v>
      </c>
      <c r="E267" s="914"/>
      <c r="F267" s="467"/>
      <c r="G267" s="469"/>
      <c r="H267" s="224" t="str">
        <f t="shared" si="291"/>
        <v xml:space="preserve"> </v>
      </c>
      <c r="I267" s="704"/>
      <c r="J267" s="117"/>
      <c r="K267" s="117"/>
      <c r="L267" s="117"/>
      <c r="M267" s="117"/>
      <c r="N267" s="117"/>
      <c r="O267" s="117"/>
      <c r="P267" s="117"/>
      <c r="Q267" s="117"/>
      <c r="R267" s="117"/>
      <c r="S267" s="117"/>
      <c r="T267" s="254"/>
      <c r="U267" s="646"/>
      <c r="V267" s="646"/>
      <c r="W267" s="114"/>
      <c r="X267" s="254"/>
      <c r="Y267" s="224" t="str">
        <f t="shared" si="292"/>
        <v xml:space="preserve"> </v>
      </c>
      <c r="Z267" s="579"/>
      <c r="AA267" s="704"/>
      <c r="AB267" s="119"/>
      <c r="AC267" s="224" t="str">
        <f t="shared" si="246"/>
        <v xml:space="preserve"> </v>
      </c>
      <c r="AD267" s="115"/>
      <c r="AE267" s="253"/>
      <c r="AF267" s="704"/>
      <c r="AG267" s="727"/>
      <c r="AH267" s="727"/>
      <c r="AI267" s="727"/>
      <c r="AJ267" s="727"/>
      <c r="AK267" s="591"/>
      <c r="AL267" s="727"/>
      <c r="AM267" s="727"/>
      <c r="AN267" s="727"/>
      <c r="AO267" s="727"/>
      <c r="AP267" s="727"/>
      <c r="AQ267" s="727"/>
      <c r="AR267" s="727"/>
      <c r="AS267" s="727"/>
      <c r="AT267" s="727"/>
      <c r="AU267" s="727"/>
      <c r="AV267" s="727"/>
      <c r="AW267" s="727"/>
      <c r="AX267" s="727"/>
      <c r="AY267" s="727"/>
      <c r="AZ267" s="727"/>
      <c r="BA267" s="727"/>
      <c r="BB267" s="727"/>
      <c r="BC267" s="821"/>
      <c r="BD267" s="727"/>
      <c r="BE267" s="727"/>
      <c r="BF267" s="727"/>
      <c r="BG267" s="727"/>
      <c r="BH267" s="727"/>
      <c r="BI267" s="727"/>
      <c r="BJ267" s="727"/>
      <c r="BK267" s="727"/>
      <c r="BL267" s="821"/>
      <c r="BM267" s="727"/>
      <c r="BN267" s="727"/>
      <c r="BO267" s="727"/>
      <c r="BP267" s="727"/>
      <c r="BQ267" s="727"/>
      <c r="BR267" s="821"/>
      <c r="BS267" s="727"/>
      <c r="BT267" s="727"/>
      <c r="BU267" s="727"/>
      <c r="BV267" s="591"/>
      <c r="BW267" s="224" t="str">
        <f t="shared" si="304"/>
        <v xml:space="preserve"> </v>
      </c>
      <c r="BX267" s="471">
        <f t="shared" si="293"/>
        <v>176</v>
      </c>
      <c r="BY267" s="117"/>
      <c r="BZ267" s="117"/>
      <c r="CA267" s="117"/>
      <c r="CB267" s="117"/>
      <c r="CC267" s="117"/>
      <c r="CD267" s="461"/>
      <c r="CE267" s="236"/>
      <c r="CF267" s="224" t="str">
        <f t="shared" si="294"/>
        <v xml:space="preserve"> </v>
      </c>
      <c r="CG267" s="116"/>
      <c r="CH267" s="117"/>
      <c r="CI267" s="117"/>
      <c r="CJ267" s="117"/>
      <c r="CK267" s="472"/>
      <c r="CL267" s="472"/>
      <c r="CM267" s="472"/>
      <c r="CN267" s="472"/>
      <c r="CO267" s="117"/>
      <c r="CP267" s="253"/>
      <c r="CQ267" s="120"/>
      <c r="CR267" s="224" t="str" cm="1">
        <f t="array" ref="CR267">IF(AND(SUM(COUNTIF(CG267:CM267,{"*不明*","*その他*"})+COUNTIF(CO267:CP267,{"*不明*","*その他*"}))&gt;0,CQ267=""),"その他・不明の場合,10)具体的内容、理由を記入",IF(OR(AND(CI267=CI$65,COUNTA(CJ267:CM267)&lt;4),AND(OR(CI267=CI$63,CI267=CI$64,CI267=CI$66,CI267=CI$67,CI267=CI$68,CI267=""),COUNTA(CJ267:CM267)&gt;0)),"3)介護保険認定済→要介護度、認知症自立度、寝たきり度、介護保険サービス記入",IF(OR(AND(OR(CM267=CM$63,CM267=CM$64),CN267=""),AND(OR(CM267=CM$65,CM267=CM$66),CN267&lt;&gt;"")),"7)介護保険サービス受けている/過去受けていた→具体的内容記入"," ")))</f>
        <v xml:space="preserve"> </v>
      </c>
      <c r="CS267" s="224" t="str">
        <f t="shared" si="295"/>
        <v xml:space="preserve"> </v>
      </c>
      <c r="CT267" s="116"/>
      <c r="CU267" s="253"/>
      <c r="CV267" s="117"/>
      <c r="CW267" s="117"/>
      <c r="CX267" s="253"/>
      <c r="CY267" s="117"/>
      <c r="CZ267" s="117"/>
      <c r="DA267" s="253"/>
      <c r="DB267" s="117"/>
      <c r="DC267" s="224" t="str">
        <f t="shared" si="296"/>
        <v xml:space="preserve"> </v>
      </c>
      <c r="DD267" s="224" t="str">
        <f t="shared" si="297"/>
        <v xml:space="preserve"> </v>
      </c>
      <c r="DE267" s="224" t="str">
        <f t="shared" si="247"/>
        <v xml:space="preserve"> </v>
      </c>
      <c r="DF267" s="121"/>
      <c r="DG267" s="114"/>
      <c r="DH267" s="704"/>
      <c r="DI267" s="119"/>
      <c r="DJ267" s="187"/>
      <c r="DK267" s="254"/>
      <c r="DL267" s="224" t="str">
        <f t="shared" si="248"/>
        <v xml:space="preserve"> </v>
      </c>
      <c r="DM267" s="224" t="str">
        <f t="shared" si="298"/>
        <v xml:space="preserve"> </v>
      </c>
      <c r="DN267" s="474"/>
      <c r="DO267" s="117"/>
      <c r="DP267" s="117"/>
      <c r="DQ267" s="117"/>
      <c r="DR267" s="117"/>
      <c r="DS267" s="117"/>
      <c r="DT267" s="254"/>
      <c r="DU267" s="476"/>
      <c r="DV267" s="224" t="str">
        <f t="shared" si="249"/>
        <v xml:space="preserve"> </v>
      </c>
      <c r="DW267" s="115"/>
      <c r="DX267" s="470"/>
      <c r="DY267" s="117"/>
      <c r="DZ267" s="704"/>
      <c r="EA267" s="224" t="str">
        <f t="shared" si="250"/>
        <v xml:space="preserve"> </v>
      </c>
      <c r="EB267" s="906"/>
      <c r="EC267" s="904"/>
      <c r="ED267" s="904"/>
      <c r="EE267" s="904"/>
      <c r="EF267" s="904"/>
      <c r="EG267" s="904"/>
      <c r="EH267" s="904"/>
      <c r="EI267" s="904"/>
      <c r="EJ267" s="904"/>
      <c r="EK267" s="905"/>
      <c r="EL267" s="80"/>
      <c r="EM267" s="224" t="str">
        <f t="shared" si="299"/>
        <v xml:space="preserve"> </v>
      </c>
      <c r="EN267" s="224" t="str">
        <f t="shared" si="300"/>
        <v xml:space="preserve"> </v>
      </c>
      <c r="EO267" s="115"/>
      <c r="EP267" s="1050"/>
      <c r="EQ267" s="253"/>
      <c r="ER267" s="117"/>
      <c r="ES267" s="1258">
        <f t="shared" si="301"/>
        <v>176</v>
      </c>
      <c r="ET267" s="224" t="str">
        <f t="shared" si="302"/>
        <v xml:space="preserve"> </v>
      </c>
      <c r="EU267" s="477" t="str">
        <f t="shared" si="303"/>
        <v/>
      </c>
      <c r="EV267" s="1334" t="str">
        <f t="shared" si="245"/>
        <v xml:space="preserve"> </v>
      </c>
      <c r="EW267" s="1332" t="str">
        <f t="shared" si="289"/>
        <v/>
      </c>
      <c r="EX267" s="1275" t="str">
        <f t="shared" si="271"/>
        <v/>
      </c>
      <c r="EY267" s="1275" t="str">
        <f t="shared" si="272"/>
        <v/>
      </c>
      <c r="EZ267" s="1275" t="str">
        <f t="shared" si="273"/>
        <v/>
      </c>
      <c r="FA267" s="1275" t="str">
        <f t="shared" si="274"/>
        <v/>
      </c>
      <c r="FB267" s="1275" t="str">
        <f t="shared" si="275"/>
        <v/>
      </c>
      <c r="FC267" s="1333" t="str">
        <f t="shared" si="276"/>
        <v/>
      </c>
      <c r="FE267" s="1234" t="str">
        <f t="shared" si="277"/>
        <v xml:space="preserve"> </v>
      </c>
      <c r="FF267" s="1234" t="str">
        <f t="shared" si="278"/>
        <v xml:space="preserve"> </v>
      </c>
      <c r="FG267" s="1234" t="str">
        <f t="shared" si="279"/>
        <v xml:space="preserve"> </v>
      </c>
      <c r="FH267" s="1234" t="str">
        <f t="shared" si="280"/>
        <v xml:space="preserve"> </v>
      </c>
      <c r="FI267" s="1234" t="str">
        <f t="shared" si="251"/>
        <v xml:space="preserve"> </v>
      </c>
      <c r="FJ267" s="1234" t="str">
        <f t="shared" si="281"/>
        <v xml:space="preserve"> </v>
      </c>
      <c r="FK267" s="1234">
        <f t="shared" si="252"/>
        <v>0</v>
      </c>
      <c r="FL267" s="1227"/>
      <c r="FM267" s="1234" t="str">
        <f t="shared" si="253"/>
        <v xml:space="preserve"> </v>
      </c>
      <c r="FN267" s="1234" t="str">
        <f t="shared" si="254"/>
        <v xml:space="preserve"> </v>
      </c>
      <c r="FO267" s="1234" t="str">
        <f t="shared" si="282"/>
        <v xml:space="preserve"> </v>
      </c>
      <c r="FP267" s="1234" t="str">
        <f t="shared" si="283"/>
        <v xml:space="preserve"> </v>
      </c>
      <c r="FQ267" s="1234" t="str">
        <f t="shared" si="255"/>
        <v xml:space="preserve"> </v>
      </c>
      <c r="FR267" s="1234" t="str">
        <f t="shared" si="284"/>
        <v xml:space="preserve"> </v>
      </c>
      <c r="FS267" s="1234">
        <f t="shared" si="290"/>
        <v>0</v>
      </c>
      <c r="FT267" s="1227"/>
      <c r="FU267" s="1234" t="str">
        <f t="shared" si="285"/>
        <v xml:space="preserve"> </v>
      </c>
      <c r="FV267" s="1234" t="str">
        <f t="shared" si="286"/>
        <v xml:space="preserve"> </v>
      </c>
      <c r="FW267" s="1234" t="str">
        <f t="shared" si="287"/>
        <v xml:space="preserve"> </v>
      </c>
      <c r="FX267" s="1234" t="str">
        <f t="shared" si="256"/>
        <v xml:space="preserve"> </v>
      </c>
      <c r="FY267" s="1234" t="str">
        <f t="shared" si="257"/>
        <v xml:space="preserve"> </v>
      </c>
      <c r="FZ267" s="1234" t="str">
        <f t="shared" si="288"/>
        <v xml:space="preserve"> </v>
      </c>
      <c r="GA267" s="1234">
        <f t="shared" si="258"/>
        <v>0</v>
      </c>
      <c r="GB267" s="1227"/>
      <c r="GC267" s="1234" t="str">
        <f t="shared" si="259"/>
        <v xml:space="preserve"> </v>
      </c>
      <c r="GD267" s="1234" t="str">
        <f t="shared" si="260"/>
        <v xml:space="preserve"> </v>
      </c>
      <c r="GE267" s="1234" t="str">
        <f t="shared" si="261"/>
        <v xml:space="preserve"> </v>
      </c>
      <c r="GF267" s="1234" t="str">
        <f t="shared" si="262"/>
        <v xml:space="preserve"> </v>
      </c>
      <c r="GG267" s="1234" t="str">
        <f t="shared" si="263"/>
        <v xml:space="preserve"> </v>
      </c>
      <c r="GH267" s="1234" t="str">
        <f t="shared" si="264"/>
        <v xml:space="preserve"> </v>
      </c>
      <c r="GI267" s="1234" t="str">
        <f t="shared" si="265"/>
        <v xml:space="preserve"> </v>
      </c>
      <c r="GJ267" s="1234" t="str">
        <f t="shared" si="266"/>
        <v xml:space="preserve"> </v>
      </c>
      <c r="GK267" s="1234" t="str">
        <f t="shared" si="267"/>
        <v xml:space="preserve"> </v>
      </c>
      <c r="GL267" s="1234" t="str">
        <f t="shared" si="268"/>
        <v xml:space="preserve"> </v>
      </c>
      <c r="GM267" s="1234" t="str">
        <f t="shared" si="269"/>
        <v xml:space="preserve"> </v>
      </c>
      <c r="GN267" s="1234">
        <f t="shared" si="270"/>
        <v>0</v>
      </c>
    </row>
    <row r="268" spans="1:196" s="100" customFormat="1" ht="27" customHeight="1" thickTop="1" thickBot="1">
      <c r="A268" s="1208">
        <f>【A票】【D票】!$D$10</f>
        <v>0</v>
      </c>
      <c r="B268" s="1212">
        <f>【A票】【D票】!$H$10</f>
        <v>0</v>
      </c>
      <c r="C268" s="1213" t="str">
        <f>【A票】【D票】!$K$10</f>
        <v xml:space="preserve"> </v>
      </c>
      <c r="D268" s="1214">
        <f t="shared" si="173"/>
        <v>177</v>
      </c>
      <c r="E268" s="914"/>
      <c r="F268" s="467"/>
      <c r="G268" s="469"/>
      <c r="H268" s="224" t="str">
        <f t="shared" si="291"/>
        <v xml:space="preserve"> </v>
      </c>
      <c r="I268" s="704"/>
      <c r="J268" s="117"/>
      <c r="K268" s="117"/>
      <c r="L268" s="117"/>
      <c r="M268" s="117"/>
      <c r="N268" s="117"/>
      <c r="O268" s="117"/>
      <c r="P268" s="117"/>
      <c r="Q268" s="117"/>
      <c r="R268" s="117"/>
      <c r="S268" s="117"/>
      <c r="T268" s="254"/>
      <c r="U268" s="646"/>
      <c r="V268" s="646"/>
      <c r="W268" s="114"/>
      <c r="X268" s="254"/>
      <c r="Y268" s="224" t="str">
        <f t="shared" si="292"/>
        <v xml:space="preserve"> </v>
      </c>
      <c r="Z268" s="579"/>
      <c r="AA268" s="704"/>
      <c r="AB268" s="119"/>
      <c r="AC268" s="224" t="str">
        <f t="shared" si="246"/>
        <v xml:space="preserve"> </v>
      </c>
      <c r="AD268" s="115"/>
      <c r="AE268" s="253"/>
      <c r="AF268" s="704"/>
      <c r="AG268" s="727"/>
      <c r="AH268" s="727"/>
      <c r="AI268" s="727"/>
      <c r="AJ268" s="727"/>
      <c r="AK268" s="591"/>
      <c r="AL268" s="727"/>
      <c r="AM268" s="727"/>
      <c r="AN268" s="727"/>
      <c r="AO268" s="727"/>
      <c r="AP268" s="727"/>
      <c r="AQ268" s="727"/>
      <c r="AR268" s="727"/>
      <c r="AS268" s="727"/>
      <c r="AT268" s="727"/>
      <c r="AU268" s="727"/>
      <c r="AV268" s="727"/>
      <c r="AW268" s="727"/>
      <c r="AX268" s="727"/>
      <c r="AY268" s="727"/>
      <c r="AZ268" s="727"/>
      <c r="BA268" s="727"/>
      <c r="BB268" s="727"/>
      <c r="BC268" s="821"/>
      <c r="BD268" s="727"/>
      <c r="BE268" s="727"/>
      <c r="BF268" s="727"/>
      <c r="BG268" s="727"/>
      <c r="BH268" s="727"/>
      <c r="BI268" s="727"/>
      <c r="BJ268" s="727"/>
      <c r="BK268" s="727"/>
      <c r="BL268" s="821"/>
      <c r="BM268" s="727"/>
      <c r="BN268" s="727"/>
      <c r="BO268" s="727"/>
      <c r="BP268" s="727"/>
      <c r="BQ268" s="727"/>
      <c r="BR268" s="821"/>
      <c r="BS268" s="727"/>
      <c r="BT268" s="727"/>
      <c r="BU268" s="727"/>
      <c r="BV268" s="591"/>
      <c r="BW268" s="224" t="str">
        <f t="shared" si="304"/>
        <v xml:space="preserve"> </v>
      </c>
      <c r="BX268" s="471">
        <f t="shared" si="293"/>
        <v>177</v>
      </c>
      <c r="BY268" s="117"/>
      <c r="BZ268" s="117"/>
      <c r="CA268" s="117"/>
      <c r="CB268" s="117"/>
      <c r="CC268" s="117"/>
      <c r="CD268" s="461"/>
      <c r="CE268" s="236"/>
      <c r="CF268" s="224" t="str">
        <f t="shared" si="294"/>
        <v xml:space="preserve"> </v>
      </c>
      <c r="CG268" s="116"/>
      <c r="CH268" s="117"/>
      <c r="CI268" s="117"/>
      <c r="CJ268" s="117"/>
      <c r="CK268" s="472"/>
      <c r="CL268" s="472"/>
      <c r="CM268" s="472"/>
      <c r="CN268" s="472"/>
      <c r="CO268" s="117"/>
      <c r="CP268" s="253"/>
      <c r="CQ268" s="120"/>
      <c r="CR268" s="224" t="str" cm="1">
        <f t="array" ref="CR268">IF(AND(SUM(COUNTIF(CG268:CM268,{"*不明*","*その他*"})+COUNTIF(CO268:CP268,{"*不明*","*その他*"}))&gt;0,CQ268=""),"その他・不明の場合,10)具体的内容、理由を記入",IF(OR(AND(CI268=CI$65,COUNTA(CJ268:CM268)&lt;4),AND(OR(CI268=CI$63,CI268=CI$64,CI268=CI$66,CI268=CI$67,CI268=CI$68,CI268=""),COUNTA(CJ268:CM268)&gt;0)),"3)介護保険認定済→要介護度、認知症自立度、寝たきり度、介護保険サービス記入",IF(OR(AND(OR(CM268=CM$63,CM268=CM$64),CN268=""),AND(OR(CM268=CM$65,CM268=CM$66),CN268&lt;&gt;"")),"7)介護保険サービス受けている/過去受けていた→具体的内容記入"," ")))</f>
        <v xml:space="preserve"> </v>
      </c>
      <c r="CS268" s="224" t="str">
        <f t="shared" si="295"/>
        <v xml:space="preserve"> </v>
      </c>
      <c r="CT268" s="116"/>
      <c r="CU268" s="253"/>
      <c r="CV268" s="117"/>
      <c r="CW268" s="117"/>
      <c r="CX268" s="253"/>
      <c r="CY268" s="117"/>
      <c r="CZ268" s="117"/>
      <c r="DA268" s="253"/>
      <c r="DB268" s="117"/>
      <c r="DC268" s="224" t="str">
        <f t="shared" si="296"/>
        <v xml:space="preserve"> </v>
      </c>
      <c r="DD268" s="224" t="str">
        <f t="shared" si="297"/>
        <v xml:space="preserve"> </v>
      </c>
      <c r="DE268" s="224" t="str">
        <f t="shared" si="247"/>
        <v xml:space="preserve"> </v>
      </c>
      <c r="DF268" s="121"/>
      <c r="DG268" s="114"/>
      <c r="DH268" s="704"/>
      <c r="DI268" s="119"/>
      <c r="DJ268" s="187"/>
      <c r="DK268" s="254"/>
      <c r="DL268" s="224" t="str">
        <f t="shared" si="248"/>
        <v xml:space="preserve"> </v>
      </c>
      <c r="DM268" s="224" t="str">
        <f t="shared" si="298"/>
        <v xml:space="preserve"> </v>
      </c>
      <c r="DN268" s="474"/>
      <c r="DO268" s="117"/>
      <c r="DP268" s="117"/>
      <c r="DQ268" s="117"/>
      <c r="DR268" s="117"/>
      <c r="DS268" s="117"/>
      <c r="DT268" s="254"/>
      <c r="DU268" s="476"/>
      <c r="DV268" s="224" t="str">
        <f t="shared" si="249"/>
        <v xml:space="preserve"> </v>
      </c>
      <c r="DW268" s="115"/>
      <c r="DX268" s="470"/>
      <c r="DY268" s="117"/>
      <c r="DZ268" s="704"/>
      <c r="EA268" s="224" t="str">
        <f t="shared" si="250"/>
        <v xml:space="preserve"> </v>
      </c>
      <c r="EB268" s="906"/>
      <c r="EC268" s="904"/>
      <c r="ED268" s="904"/>
      <c r="EE268" s="904"/>
      <c r="EF268" s="904"/>
      <c r="EG268" s="904"/>
      <c r="EH268" s="904"/>
      <c r="EI268" s="904"/>
      <c r="EJ268" s="904"/>
      <c r="EK268" s="905"/>
      <c r="EL268" s="80"/>
      <c r="EM268" s="224" t="str">
        <f t="shared" si="299"/>
        <v xml:space="preserve"> </v>
      </c>
      <c r="EN268" s="224" t="str">
        <f t="shared" si="300"/>
        <v xml:space="preserve"> </v>
      </c>
      <c r="EO268" s="115"/>
      <c r="EP268" s="1050"/>
      <c r="EQ268" s="253"/>
      <c r="ER268" s="117"/>
      <c r="ES268" s="1258">
        <f t="shared" si="301"/>
        <v>177</v>
      </c>
      <c r="ET268" s="224" t="str">
        <f t="shared" si="302"/>
        <v xml:space="preserve"> </v>
      </c>
      <c r="EU268" s="477" t="str">
        <f t="shared" si="303"/>
        <v/>
      </c>
      <c r="EV268" s="1334" t="str">
        <f t="shared" si="245"/>
        <v xml:space="preserve"> </v>
      </c>
      <c r="EW268" s="1332" t="str">
        <f t="shared" si="289"/>
        <v/>
      </c>
      <c r="EX268" s="1275" t="str">
        <f t="shared" si="271"/>
        <v/>
      </c>
      <c r="EY268" s="1275" t="str">
        <f t="shared" si="272"/>
        <v/>
      </c>
      <c r="EZ268" s="1275" t="str">
        <f t="shared" si="273"/>
        <v/>
      </c>
      <c r="FA268" s="1275" t="str">
        <f t="shared" si="274"/>
        <v/>
      </c>
      <c r="FB268" s="1275" t="str">
        <f t="shared" si="275"/>
        <v/>
      </c>
      <c r="FC268" s="1333" t="str">
        <f t="shared" si="276"/>
        <v/>
      </c>
      <c r="FE268" s="1234" t="str">
        <f t="shared" si="277"/>
        <v xml:space="preserve"> </v>
      </c>
      <c r="FF268" s="1234" t="str">
        <f t="shared" si="278"/>
        <v xml:space="preserve"> </v>
      </c>
      <c r="FG268" s="1234" t="str">
        <f t="shared" si="279"/>
        <v xml:space="preserve"> </v>
      </c>
      <c r="FH268" s="1234" t="str">
        <f t="shared" si="280"/>
        <v xml:space="preserve"> </v>
      </c>
      <c r="FI268" s="1234" t="str">
        <f t="shared" si="251"/>
        <v xml:space="preserve"> </v>
      </c>
      <c r="FJ268" s="1234" t="str">
        <f t="shared" si="281"/>
        <v xml:space="preserve"> </v>
      </c>
      <c r="FK268" s="1234">
        <f t="shared" si="252"/>
        <v>0</v>
      </c>
      <c r="FL268" s="1227"/>
      <c r="FM268" s="1234" t="str">
        <f t="shared" si="253"/>
        <v xml:space="preserve"> </v>
      </c>
      <c r="FN268" s="1234" t="str">
        <f t="shared" si="254"/>
        <v xml:space="preserve"> </v>
      </c>
      <c r="FO268" s="1234" t="str">
        <f t="shared" si="282"/>
        <v xml:space="preserve"> </v>
      </c>
      <c r="FP268" s="1234" t="str">
        <f t="shared" si="283"/>
        <v xml:space="preserve"> </v>
      </c>
      <c r="FQ268" s="1234" t="str">
        <f t="shared" si="255"/>
        <v xml:space="preserve"> </v>
      </c>
      <c r="FR268" s="1234" t="str">
        <f t="shared" si="284"/>
        <v xml:space="preserve"> </v>
      </c>
      <c r="FS268" s="1234">
        <f t="shared" si="290"/>
        <v>0</v>
      </c>
      <c r="FT268" s="1227"/>
      <c r="FU268" s="1234" t="str">
        <f t="shared" si="285"/>
        <v xml:space="preserve"> </v>
      </c>
      <c r="FV268" s="1234" t="str">
        <f t="shared" si="286"/>
        <v xml:space="preserve"> </v>
      </c>
      <c r="FW268" s="1234" t="str">
        <f t="shared" si="287"/>
        <v xml:space="preserve"> </v>
      </c>
      <c r="FX268" s="1234" t="str">
        <f t="shared" si="256"/>
        <v xml:space="preserve"> </v>
      </c>
      <c r="FY268" s="1234" t="str">
        <f t="shared" si="257"/>
        <v xml:space="preserve"> </v>
      </c>
      <c r="FZ268" s="1234" t="str">
        <f t="shared" si="288"/>
        <v xml:space="preserve"> </v>
      </c>
      <c r="GA268" s="1234">
        <f t="shared" si="258"/>
        <v>0</v>
      </c>
      <c r="GB268" s="1227"/>
      <c r="GC268" s="1234" t="str">
        <f t="shared" si="259"/>
        <v xml:space="preserve"> </v>
      </c>
      <c r="GD268" s="1234" t="str">
        <f t="shared" si="260"/>
        <v xml:space="preserve"> </v>
      </c>
      <c r="GE268" s="1234" t="str">
        <f t="shared" si="261"/>
        <v xml:space="preserve"> </v>
      </c>
      <c r="GF268" s="1234" t="str">
        <f t="shared" si="262"/>
        <v xml:space="preserve"> </v>
      </c>
      <c r="GG268" s="1234" t="str">
        <f t="shared" si="263"/>
        <v xml:space="preserve"> </v>
      </c>
      <c r="GH268" s="1234" t="str">
        <f t="shared" si="264"/>
        <v xml:space="preserve"> </v>
      </c>
      <c r="GI268" s="1234" t="str">
        <f t="shared" si="265"/>
        <v xml:space="preserve"> </v>
      </c>
      <c r="GJ268" s="1234" t="str">
        <f t="shared" si="266"/>
        <v xml:space="preserve"> </v>
      </c>
      <c r="GK268" s="1234" t="str">
        <f t="shared" si="267"/>
        <v xml:space="preserve"> </v>
      </c>
      <c r="GL268" s="1234" t="str">
        <f t="shared" si="268"/>
        <v xml:space="preserve"> </v>
      </c>
      <c r="GM268" s="1234" t="str">
        <f t="shared" si="269"/>
        <v xml:space="preserve"> </v>
      </c>
      <c r="GN268" s="1234">
        <f t="shared" si="270"/>
        <v>0</v>
      </c>
    </row>
    <row r="269" spans="1:196" s="100" customFormat="1" ht="27" customHeight="1" thickTop="1" thickBot="1">
      <c r="A269" s="1208">
        <f>【A票】【D票】!$D$10</f>
        <v>0</v>
      </c>
      <c r="B269" s="1212">
        <f>【A票】【D票】!$H$10</f>
        <v>0</v>
      </c>
      <c r="C269" s="1213" t="str">
        <f>【A票】【D票】!$K$10</f>
        <v xml:space="preserve"> </v>
      </c>
      <c r="D269" s="1214">
        <f t="shared" si="173"/>
        <v>178</v>
      </c>
      <c r="E269" s="914"/>
      <c r="F269" s="467"/>
      <c r="G269" s="469"/>
      <c r="H269" s="224" t="str">
        <f t="shared" si="291"/>
        <v xml:space="preserve"> </v>
      </c>
      <c r="I269" s="704"/>
      <c r="J269" s="117"/>
      <c r="K269" s="117"/>
      <c r="L269" s="117"/>
      <c r="M269" s="117"/>
      <c r="N269" s="117"/>
      <c r="O269" s="117"/>
      <c r="P269" s="117"/>
      <c r="Q269" s="117"/>
      <c r="R269" s="117"/>
      <c r="S269" s="117"/>
      <c r="T269" s="254"/>
      <c r="U269" s="646"/>
      <c r="V269" s="646"/>
      <c r="W269" s="114"/>
      <c r="X269" s="254"/>
      <c r="Y269" s="224" t="str">
        <f t="shared" si="292"/>
        <v xml:space="preserve"> </v>
      </c>
      <c r="Z269" s="579"/>
      <c r="AA269" s="704"/>
      <c r="AB269" s="119"/>
      <c r="AC269" s="224" t="str">
        <f t="shared" si="246"/>
        <v xml:space="preserve"> </v>
      </c>
      <c r="AD269" s="115"/>
      <c r="AE269" s="253"/>
      <c r="AF269" s="704"/>
      <c r="AG269" s="727"/>
      <c r="AH269" s="727"/>
      <c r="AI269" s="727"/>
      <c r="AJ269" s="727"/>
      <c r="AK269" s="591"/>
      <c r="AL269" s="727"/>
      <c r="AM269" s="727"/>
      <c r="AN269" s="727"/>
      <c r="AO269" s="727"/>
      <c r="AP269" s="727"/>
      <c r="AQ269" s="727"/>
      <c r="AR269" s="727"/>
      <c r="AS269" s="727"/>
      <c r="AT269" s="727"/>
      <c r="AU269" s="727"/>
      <c r="AV269" s="727"/>
      <c r="AW269" s="727"/>
      <c r="AX269" s="727"/>
      <c r="AY269" s="727"/>
      <c r="AZ269" s="727"/>
      <c r="BA269" s="727"/>
      <c r="BB269" s="727"/>
      <c r="BC269" s="821"/>
      <c r="BD269" s="727"/>
      <c r="BE269" s="727"/>
      <c r="BF269" s="727"/>
      <c r="BG269" s="727"/>
      <c r="BH269" s="727"/>
      <c r="BI269" s="727"/>
      <c r="BJ269" s="727"/>
      <c r="BK269" s="727"/>
      <c r="BL269" s="821"/>
      <c r="BM269" s="727"/>
      <c r="BN269" s="727"/>
      <c r="BO269" s="727"/>
      <c r="BP269" s="727"/>
      <c r="BQ269" s="727"/>
      <c r="BR269" s="821"/>
      <c r="BS269" s="727"/>
      <c r="BT269" s="727"/>
      <c r="BU269" s="727"/>
      <c r="BV269" s="591"/>
      <c r="BW269" s="224" t="str">
        <f t="shared" si="304"/>
        <v xml:space="preserve"> </v>
      </c>
      <c r="BX269" s="471">
        <f t="shared" si="293"/>
        <v>178</v>
      </c>
      <c r="BY269" s="117"/>
      <c r="BZ269" s="117"/>
      <c r="CA269" s="117"/>
      <c r="CB269" s="117"/>
      <c r="CC269" s="117"/>
      <c r="CD269" s="461"/>
      <c r="CE269" s="236"/>
      <c r="CF269" s="224" t="str">
        <f t="shared" si="294"/>
        <v xml:space="preserve"> </v>
      </c>
      <c r="CG269" s="116"/>
      <c r="CH269" s="117"/>
      <c r="CI269" s="117"/>
      <c r="CJ269" s="117"/>
      <c r="CK269" s="472"/>
      <c r="CL269" s="472"/>
      <c r="CM269" s="472"/>
      <c r="CN269" s="472"/>
      <c r="CO269" s="117"/>
      <c r="CP269" s="253"/>
      <c r="CQ269" s="120"/>
      <c r="CR269" s="224" t="str" cm="1">
        <f t="array" ref="CR269">IF(AND(SUM(COUNTIF(CG269:CM269,{"*不明*","*その他*"})+COUNTIF(CO269:CP269,{"*不明*","*その他*"}))&gt;0,CQ269=""),"その他・不明の場合,10)具体的内容、理由を記入",IF(OR(AND(CI269=CI$65,COUNTA(CJ269:CM269)&lt;4),AND(OR(CI269=CI$63,CI269=CI$64,CI269=CI$66,CI269=CI$67,CI269=CI$68,CI269=""),COUNTA(CJ269:CM269)&gt;0)),"3)介護保険認定済→要介護度、認知症自立度、寝たきり度、介護保険サービス記入",IF(OR(AND(OR(CM269=CM$63,CM269=CM$64),CN269=""),AND(OR(CM269=CM$65,CM269=CM$66),CN269&lt;&gt;"")),"7)介護保険サービス受けている/過去受けていた→具体的内容記入"," ")))</f>
        <v xml:space="preserve"> </v>
      </c>
      <c r="CS269" s="224" t="str">
        <f t="shared" si="295"/>
        <v xml:space="preserve"> </v>
      </c>
      <c r="CT269" s="116"/>
      <c r="CU269" s="253"/>
      <c r="CV269" s="117"/>
      <c r="CW269" s="117"/>
      <c r="CX269" s="253"/>
      <c r="CY269" s="117"/>
      <c r="CZ269" s="117"/>
      <c r="DA269" s="253"/>
      <c r="DB269" s="117"/>
      <c r="DC269" s="224" t="str">
        <f t="shared" si="296"/>
        <v xml:space="preserve"> </v>
      </c>
      <c r="DD269" s="224" t="str">
        <f t="shared" si="297"/>
        <v xml:space="preserve"> </v>
      </c>
      <c r="DE269" s="224" t="str">
        <f t="shared" si="247"/>
        <v xml:space="preserve"> </v>
      </c>
      <c r="DF269" s="121"/>
      <c r="DG269" s="114"/>
      <c r="DH269" s="704"/>
      <c r="DI269" s="119"/>
      <c r="DJ269" s="187"/>
      <c r="DK269" s="254"/>
      <c r="DL269" s="224" t="str">
        <f t="shared" si="248"/>
        <v xml:space="preserve"> </v>
      </c>
      <c r="DM269" s="224" t="str">
        <f t="shared" si="298"/>
        <v xml:space="preserve"> </v>
      </c>
      <c r="DN269" s="474"/>
      <c r="DO269" s="117"/>
      <c r="DP269" s="117"/>
      <c r="DQ269" s="117"/>
      <c r="DR269" s="117"/>
      <c r="DS269" s="117"/>
      <c r="DT269" s="254"/>
      <c r="DU269" s="476"/>
      <c r="DV269" s="224" t="str">
        <f t="shared" si="249"/>
        <v xml:space="preserve"> </v>
      </c>
      <c r="DW269" s="115"/>
      <c r="DX269" s="470"/>
      <c r="DY269" s="117"/>
      <c r="DZ269" s="704"/>
      <c r="EA269" s="224" t="str">
        <f t="shared" si="250"/>
        <v xml:space="preserve"> </v>
      </c>
      <c r="EB269" s="906"/>
      <c r="EC269" s="904"/>
      <c r="ED269" s="904"/>
      <c r="EE269" s="904"/>
      <c r="EF269" s="904"/>
      <c r="EG269" s="904"/>
      <c r="EH269" s="904"/>
      <c r="EI269" s="904"/>
      <c r="EJ269" s="904"/>
      <c r="EK269" s="905"/>
      <c r="EL269" s="80"/>
      <c r="EM269" s="224" t="str">
        <f t="shared" si="299"/>
        <v xml:space="preserve"> </v>
      </c>
      <c r="EN269" s="224" t="str">
        <f t="shared" si="300"/>
        <v xml:space="preserve"> </v>
      </c>
      <c r="EO269" s="115"/>
      <c r="EP269" s="1050"/>
      <c r="EQ269" s="253"/>
      <c r="ER269" s="117"/>
      <c r="ES269" s="1258">
        <f t="shared" si="301"/>
        <v>178</v>
      </c>
      <c r="ET269" s="224" t="str">
        <f t="shared" si="302"/>
        <v xml:space="preserve"> </v>
      </c>
      <c r="EU269" s="477" t="str">
        <f t="shared" si="303"/>
        <v/>
      </c>
      <c r="EV269" s="1334" t="str">
        <f t="shared" si="245"/>
        <v xml:space="preserve"> </v>
      </c>
      <c r="EW269" s="1332" t="str">
        <f t="shared" si="289"/>
        <v/>
      </c>
      <c r="EX269" s="1275" t="str">
        <f t="shared" si="271"/>
        <v/>
      </c>
      <c r="EY269" s="1275" t="str">
        <f t="shared" si="272"/>
        <v/>
      </c>
      <c r="EZ269" s="1275" t="str">
        <f t="shared" si="273"/>
        <v/>
      </c>
      <c r="FA269" s="1275" t="str">
        <f t="shared" si="274"/>
        <v/>
      </c>
      <c r="FB269" s="1275" t="str">
        <f t="shared" si="275"/>
        <v/>
      </c>
      <c r="FC269" s="1333" t="str">
        <f t="shared" si="276"/>
        <v/>
      </c>
      <c r="FE269" s="1234" t="str">
        <f t="shared" si="277"/>
        <v xml:space="preserve"> </v>
      </c>
      <c r="FF269" s="1234" t="str">
        <f t="shared" si="278"/>
        <v xml:space="preserve"> </v>
      </c>
      <c r="FG269" s="1234" t="str">
        <f t="shared" si="279"/>
        <v xml:space="preserve"> </v>
      </c>
      <c r="FH269" s="1234" t="str">
        <f t="shared" si="280"/>
        <v xml:space="preserve"> </v>
      </c>
      <c r="FI269" s="1234" t="str">
        <f t="shared" si="251"/>
        <v xml:space="preserve"> </v>
      </c>
      <c r="FJ269" s="1234" t="str">
        <f t="shared" si="281"/>
        <v xml:space="preserve"> </v>
      </c>
      <c r="FK269" s="1234">
        <f t="shared" si="252"/>
        <v>0</v>
      </c>
      <c r="FL269" s="1227"/>
      <c r="FM269" s="1234" t="str">
        <f t="shared" si="253"/>
        <v xml:space="preserve"> </v>
      </c>
      <c r="FN269" s="1234" t="str">
        <f t="shared" si="254"/>
        <v xml:space="preserve"> </v>
      </c>
      <c r="FO269" s="1234" t="str">
        <f t="shared" si="282"/>
        <v xml:space="preserve"> </v>
      </c>
      <c r="FP269" s="1234" t="str">
        <f t="shared" si="283"/>
        <v xml:space="preserve"> </v>
      </c>
      <c r="FQ269" s="1234" t="str">
        <f t="shared" si="255"/>
        <v xml:space="preserve"> </v>
      </c>
      <c r="FR269" s="1234" t="str">
        <f t="shared" si="284"/>
        <v xml:space="preserve"> </v>
      </c>
      <c r="FS269" s="1234">
        <f t="shared" si="290"/>
        <v>0</v>
      </c>
      <c r="FT269" s="1227"/>
      <c r="FU269" s="1234" t="str">
        <f t="shared" si="285"/>
        <v xml:space="preserve"> </v>
      </c>
      <c r="FV269" s="1234" t="str">
        <f t="shared" si="286"/>
        <v xml:space="preserve"> </v>
      </c>
      <c r="FW269" s="1234" t="str">
        <f t="shared" si="287"/>
        <v xml:space="preserve"> </v>
      </c>
      <c r="FX269" s="1234" t="str">
        <f t="shared" si="256"/>
        <v xml:space="preserve"> </v>
      </c>
      <c r="FY269" s="1234" t="str">
        <f t="shared" si="257"/>
        <v xml:space="preserve"> </v>
      </c>
      <c r="FZ269" s="1234" t="str">
        <f t="shared" si="288"/>
        <v xml:space="preserve"> </v>
      </c>
      <c r="GA269" s="1234">
        <f t="shared" si="258"/>
        <v>0</v>
      </c>
      <c r="GB269" s="1227"/>
      <c r="GC269" s="1234" t="str">
        <f t="shared" si="259"/>
        <v xml:space="preserve"> </v>
      </c>
      <c r="GD269" s="1234" t="str">
        <f t="shared" si="260"/>
        <v xml:space="preserve"> </v>
      </c>
      <c r="GE269" s="1234" t="str">
        <f t="shared" si="261"/>
        <v xml:space="preserve"> </v>
      </c>
      <c r="GF269" s="1234" t="str">
        <f t="shared" si="262"/>
        <v xml:space="preserve"> </v>
      </c>
      <c r="GG269" s="1234" t="str">
        <f t="shared" si="263"/>
        <v xml:space="preserve"> </v>
      </c>
      <c r="GH269" s="1234" t="str">
        <f t="shared" si="264"/>
        <v xml:space="preserve"> </v>
      </c>
      <c r="GI269" s="1234" t="str">
        <f t="shared" si="265"/>
        <v xml:space="preserve"> </v>
      </c>
      <c r="GJ269" s="1234" t="str">
        <f t="shared" si="266"/>
        <v xml:space="preserve"> </v>
      </c>
      <c r="GK269" s="1234" t="str">
        <f t="shared" si="267"/>
        <v xml:space="preserve"> </v>
      </c>
      <c r="GL269" s="1234" t="str">
        <f t="shared" si="268"/>
        <v xml:space="preserve"> </v>
      </c>
      <c r="GM269" s="1234" t="str">
        <f t="shared" si="269"/>
        <v xml:space="preserve"> </v>
      </c>
      <c r="GN269" s="1234">
        <f t="shared" si="270"/>
        <v>0</v>
      </c>
    </row>
    <row r="270" spans="1:196" s="100" customFormat="1" ht="27" customHeight="1" thickTop="1" thickBot="1">
      <c r="A270" s="1208">
        <f>【A票】【D票】!$D$10</f>
        <v>0</v>
      </c>
      <c r="B270" s="1212">
        <f>【A票】【D票】!$H$10</f>
        <v>0</v>
      </c>
      <c r="C270" s="1213" t="str">
        <f>【A票】【D票】!$K$10</f>
        <v xml:space="preserve"> </v>
      </c>
      <c r="D270" s="1214">
        <f t="shared" si="173"/>
        <v>179</v>
      </c>
      <c r="E270" s="914"/>
      <c r="F270" s="467"/>
      <c r="G270" s="469"/>
      <c r="H270" s="224" t="str">
        <f t="shared" si="291"/>
        <v xml:space="preserve"> </v>
      </c>
      <c r="I270" s="704"/>
      <c r="J270" s="117"/>
      <c r="K270" s="117"/>
      <c r="L270" s="117"/>
      <c r="M270" s="117"/>
      <c r="N270" s="117"/>
      <c r="O270" s="117"/>
      <c r="P270" s="117"/>
      <c r="Q270" s="117"/>
      <c r="R270" s="117"/>
      <c r="S270" s="117"/>
      <c r="T270" s="254"/>
      <c r="U270" s="646"/>
      <c r="V270" s="646"/>
      <c r="W270" s="114"/>
      <c r="X270" s="254"/>
      <c r="Y270" s="224" t="str">
        <f t="shared" si="292"/>
        <v xml:space="preserve"> </v>
      </c>
      <c r="Z270" s="579"/>
      <c r="AA270" s="704"/>
      <c r="AB270" s="119"/>
      <c r="AC270" s="224" t="str">
        <f t="shared" si="246"/>
        <v xml:space="preserve"> </v>
      </c>
      <c r="AD270" s="115"/>
      <c r="AE270" s="253"/>
      <c r="AF270" s="704"/>
      <c r="AG270" s="727"/>
      <c r="AH270" s="727"/>
      <c r="AI270" s="727"/>
      <c r="AJ270" s="727"/>
      <c r="AK270" s="591"/>
      <c r="AL270" s="727"/>
      <c r="AM270" s="727"/>
      <c r="AN270" s="727"/>
      <c r="AO270" s="727"/>
      <c r="AP270" s="727"/>
      <c r="AQ270" s="727"/>
      <c r="AR270" s="727"/>
      <c r="AS270" s="727"/>
      <c r="AT270" s="727"/>
      <c r="AU270" s="727"/>
      <c r="AV270" s="727"/>
      <c r="AW270" s="727"/>
      <c r="AX270" s="727"/>
      <c r="AY270" s="727"/>
      <c r="AZ270" s="727"/>
      <c r="BA270" s="727"/>
      <c r="BB270" s="727"/>
      <c r="BC270" s="821"/>
      <c r="BD270" s="727"/>
      <c r="BE270" s="727"/>
      <c r="BF270" s="727"/>
      <c r="BG270" s="727"/>
      <c r="BH270" s="727"/>
      <c r="BI270" s="727"/>
      <c r="BJ270" s="727"/>
      <c r="BK270" s="727"/>
      <c r="BL270" s="821"/>
      <c r="BM270" s="727"/>
      <c r="BN270" s="727"/>
      <c r="BO270" s="727"/>
      <c r="BP270" s="727"/>
      <c r="BQ270" s="727"/>
      <c r="BR270" s="821"/>
      <c r="BS270" s="727"/>
      <c r="BT270" s="727"/>
      <c r="BU270" s="727"/>
      <c r="BV270" s="591"/>
      <c r="BW270" s="224" t="str">
        <f t="shared" si="304"/>
        <v xml:space="preserve"> </v>
      </c>
      <c r="BX270" s="471">
        <f t="shared" si="293"/>
        <v>179</v>
      </c>
      <c r="BY270" s="117"/>
      <c r="BZ270" s="117"/>
      <c r="CA270" s="117"/>
      <c r="CB270" s="117"/>
      <c r="CC270" s="117"/>
      <c r="CD270" s="461"/>
      <c r="CE270" s="236"/>
      <c r="CF270" s="224" t="str">
        <f t="shared" si="294"/>
        <v xml:space="preserve"> </v>
      </c>
      <c r="CG270" s="116"/>
      <c r="CH270" s="117"/>
      <c r="CI270" s="117"/>
      <c r="CJ270" s="117"/>
      <c r="CK270" s="472"/>
      <c r="CL270" s="472"/>
      <c r="CM270" s="472"/>
      <c r="CN270" s="472"/>
      <c r="CO270" s="117"/>
      <c r="CP270" s="253"/>
      <c r="CQ270" s="120"/>
      <c r="CR270" s="224" t="str" cm="1">
        <f t="array" ref="CR270">IF(AND(SUM(COUNTIF(CG270:CM270,{"*不明*","*その他*"})+COUNTIF(CO270:CP270,{"*不明*","*その他*"}))&gt;0,CQ270=""),"その他・不明の場合,10)具体的内容、理由を記入",IF(OR(AND(CI270=CI$65,COUNTA(CJ270:CM270)&lt;4),AND(OR(CI270=CI$63,CI270=CI$64,CI270=CI$66,CI270=CI$67,CI270=CI$68,CI270=""),COUNTA(CJ270:CM270)&gt;0)),"3)介護保険認定済→要介護度、認知症自立度、寝たきり度、介護保険サービス記入",IF(OR(AND(OR(CM270=CM$63,CM270=CM$64),CN270=""),AND(OR(CM270=CM$65,CM270=CM$66),CN270&lt;&gt;"")),"7)介護保険サービス受けている/過去受けていた→具体的内容記入"," ")))</f>
        <v xml:space="preserve"> </v>
      </c>
      <c r="CS270" s="224" t="str">
        <f t="shared" si="295"/>
        <v xml:space="preserve"> </v>
      </c>
      <c r="CT270" s="116"/>
      <c r="CU270" s="253"/>
      <c r="CV270" s="117"/>
      <c r="CW270" s="117"/>
      <c r="CX270" s="253"/>
      <c r="CY270" s="117"/>
      <c r="CZ270" s="117"/>
      <c r="DA270" s="253"/>
      <c r="DB270" s="117"/>
      <c r="DC270" s="224" t="str">
        <f t="shared" si="296"/>
        <v xml:space="preserve"> </v>
      </c>
      <c r="DD270" s="224" t="str">
        <f t="shared" si="297"/>
        <v xml:space="preserve"> </v>
      </c>
      <c r="DE270" s="224" t="str">
        <f t="shared" si="247"/>
        <v xml:space="preserve"> </v>
      </c>
      <c r="DF270" s="121"/>
      <c r="DG270" s="114"/>
      <c r="DH270" s="704"/>
      <c r="DI270" s="119"/>
      <c r="DJ270" s="187"/>
      <c r="DK270" s="254"/>
      <c r="DL270" s="224" t="str">
        <f t="shared" si="248"/>
        <v xml:space="preserve"> </v>
      </c>
      <c r="DM270" s="224" t="str">
        <f t="shared" si="298"/>
        <v xml:space="preserve"> </v>
      </c>
      <c r="DN270" s="474"/>
      <c r="DO270" s="117"/>
      <c r="DP270" s="117"/>
      <c r="DQ270" s="117"/>
      <c r="DR270" s="117"/>
      <c r="DS270" s="117"/>
      <c r="DT270" s="254"/>
      <c r="DU270" s="476"/>
      <c r="DV270" s="224" t="str">
        <f t="shared" si="249"/>
        <v xml:space="preserve"> </v>
      </c>
      <c r="DW270" s="115"/>
      <c r="DX270" s="470"/>
      <c r="DY270" s="117"/>
      <c r="DZ270" s="704"/>
      <c r="EA270" s="224" t="str">
        <f t="shared" si="250"/>
        <v xml:space="preserve"> </v>
      </c>
      <c r="EB270" s="906"/>
      <c r="EC270" s="904"/>
      <c r="ED270" s="904"/>
      <c r="EE270" s="904"/>
      <c r="EF270" s="904"/>
      <c r="EG270" s="904"/>
      <c r="EH270" s="904"/>
      <c r="EI270" s="904"/>
      <c r="EJ270" s="904"/>
      <c r="EK270" s="905"/>
      <c r="EL270" s="80"/>
      <c r="EM270" s="224" t="str">
        <f t="shared" si="299"/>
        <v xml:space="preserve"> </v>
      </c>
      <c r="EN270" s="224" t="str">
        <f t="shared" si="300"/>
        <v xml:space="preserve"> </v>
      </c>
      <c r="EO270" s="115"/>
      <c r="EP270" s="1050"/>
      <c r="EQ270" s="253"/>
      <c r="ER270" s="117"/>
      <c r="ES270" s="1258">
        <f t="shared" si="301"/>
        <v>179</v>
      </c>
      <c r="ET270" s="224" t="str">
        <f t="shared" si="302"/>
        <v xml:space="preserve"> </v>
      </c>
      <c r="EU270" s="477" t="str">
        <f t="shared" si="303"/>
        <v/>
      </c>
      <c r="EV270" s="1334" t="str">
        <f t="shared" si="245"/>
        <v xml:space="preserve"> </v>
      </c>
      <c r="EW270" s="1332" t="str">
        <f t="shared" si="289"/>
        <v/>
      </c>
      <c r="EX270" s="1275" t="str">
        <f t="shared" si="271"/>
        <v/>
      </c>
      <c r="EY270" s="1275" t="str">
        <f t="shared" si="272"/>
        <v/>
      </c>
      <c r="EZ270" s="1275" t="str">
        <f t="shared" si="273"/>
        <v/>
      </c>
      <c r="FA270" s="1275" t="str">
        <f t="shared" si="274"/>
        <v/>
      </c>
      <c r="FB270" s="1275" t="str">
        <f t="shared" si="275"/>
        <v/>
      </c>
      <c r="FC270" s="1333" t="str">
        <f t="shared" si="276"/>
        <v/>
      </c>
      <c r="FE270" s="1234" t="str">
        <f t="shared" si="277"/>
        <v xml:space="preserve"> </v>
      </c>
      <c r="FF270" s="1234" t="str">
        <f t="shared" si="278"/>
        <v xml:space="preserve"> </v>
      </c>
      <c r="FG270" s="1234" t="str">
        <f t="shared" si="279"/>
        <v xml:space="preserve"> </v>
      </c>
      <c r="FH270" s="1234" t="str">
        <f t="shared" si="280"/>
        <v xml:space="preserve"> </v>
      </c>
      <c r="FI270" s="1234" t="str">
        <f t="shared" si="251"/>
        <v xml:space="preserve"> </v>
      </c>
      <c r="FJ270" s="1234" t="str">
        <f t="shared" si="281"/>
        <v xml:space="preserve"> </v>
      </c>
      <c r="FK270" s="1234">
        <f t="shared" si="252"/>
        <v>0</v>
      </c>
      <c r="FL270" s="1227"/>
      <c r="FM270" s="1234" t="str">
        <f t="shared" si="253"/>
        <v xml:space="preserve"> </v>
      </c>
      <c r="FN270" s="1234" t="str">
        <f t="shared" si="254"/>
        <v xml:space="preserve"> </v>
      </c>
      <c r="FO270" s="1234" t="str">
        <f t="shared" si="282"/>
        <v xml:space="preserve"> </v>
      </c>
      <c r="FP270" s="1234" t="str">
        <f t="shared" si="283"/>
        <v xml:space="preserve"> </v>
      </c>
      <c r="FQ270" s="1234" t="str">
        <f t="shared" si="255"/>
        <v xml:space="preserve"> </v>
      </c>
      <c r="FR270" s="1234" t="str">
        <f t="shared" si="284"/>
        <v xml:space="preserve"> </v>
      </c>
      <c r="FS270" s="1234">
        <f t="shared" si="290"/>
        <v>0</v>
      </c>
      <c r="FT270" s="1227"/>
      <c r="FU270" s="1234" t="str">
        <f t="shared" si="285"/>
        <v xml:space="preserve"> </v>
      </c>
      <c r="FV270" s="1234" t="str">
        <f t="shared" si="286"/>
        <v xml:space="preserve"> </v>
      </c>
      <c r="FW270" s="1234" t="str">
        <f t="shared" si="287"/>
        <v xml:space="preserve"> </v>
      </c>
      <c r="FX270" s="1234" t="str">
        <f t="shared" si="256"/>
        <v xml:space="preserve"> </v>
      </c>
      <c r="FY270" s="1234" t="str">
        <f t="shared" si="257"/>
        <v xml:space="preserve"> </v>
      </c>
      <c r="FZ270" s="1234" t="str">
        <f t="shared" si="288"/>
        <v xml:space="preserve"> </v>
      </c>
      <c r="GA270" s="1234">
        <f t="shared" si="258"/>
        <v>0</v>
      </c>
      <c r="GB270" s="1227"/>
      <c r="GC270" s="1234" t="str">
        <f t="shared" si="259"/>
        <v xml:space="preserve"> </v>
      </c>
      <c r="GD270" s="1234" t="str">
        <f t="shared" si="260"/>
        <v xml:space="preserve"> </v>
      </c>
      <c r="GE270" s="1234" t="str">
        <f t="shared" si="261"/>
        <v xml:space="preserve"> </v>
      </c>
      <c r="GF270" s="1234" t="str">
        <f t="shared" si="262"/>
        <v xml:space="preserve"> </v>
      </c>
      <c r="GG270" s="1234" t="str">
        <f t="shared" si="263"/>
        <v xml:space="preserve"> </v>
      </c>
      <c r="GH270" s="1234" t="str">
        <f t="shared" si="264"/>
        <v xml:space="preserve"> </v>
      </c>
      <c r="GI270" s="1234" t="str">
        <f t="shared" si="265"/>
        <v xml:space="preserve"> </v>
      </c>
      <c r="GJ270" s="1234" t="str">
        <f t="shared" si="266"/>
        <v xml:space="preserve"> </v>
      </c>
      <c r="GK270" s="1234" t="str">
        <f t="shared" si="267"/>
        <v xml:space="preserve"> </v>
      </c>
      <c r="GL270" s="1234" t="str">
        <f t="shared" si="268"/>
        <v xml:space="preserve"> </v>
      </c>
      <c r="GM270" s="1234" t="str">
        <f t="shared" si="269"/>
        <v xml:space="preserve"> </v>
      </c>
      <c r="GN270" s="1234">
        <f t="shared" si="270"/>
        <v>0</v>
      </c>
    </row>
    <row r="271" spans="1:196" s="100" customFormat="1" ht="27" customHeight="1" thickTop="1" thickBot="1">
      <c r="A271" s="1208">
        <f>【A票】【D票】!$D$10</f>
        <v>0</v>
      </c>
      <c r="B271" s="1212">
        <f>【A票】【D票】!$H$10</f>
        <v>0</v>
      </c>
      <c r="C271" s="1213" t="str">
        <f>【A票】【D票】!$K$10</f>
        <v xml:space="preserve"> </v>
      </c>
      <c r="D271" s="1214">
        <f t="shared" si="173"/>
        <v>180</v>
      </c>
      <c r="E271" s="914"/>
      <c r="F271" s="467"/>
      <c r="G271" s="469"/>
      <c r="H271" s="224" t="str">
        <f t="shared" si="291"/>
        <v xml:space="preserve"> </v>
      </c>
      <c r="I271" s="704"/>
      <c r="J271" s="117"/>
      <c r="K271" s="117"/>
      <c r="L271" s="117"/>
      <c r="M271" s="117"/>
      <c r="N271" s="117"/>
      <c r="O271" s="117"/>
      <c r="P271" s="117"/>
      <c r="Q271" s="117"/>
      <c r="R271" s="117"/>
      <c r="S271" s="117"/>
      <c r="T271" s="254"/>
      <c r="U271" s="646"/>
      <c r="V271" s="646"/>
      <c r="W271" s="114"/>
      <c r="X271" s="254"/>
      <c r="Y271" s="224" t="str">
        <f t="shared" si="292"/>
        <v xml:space="preserve"> </v>
      </c>
      <c r="Z271" s="579"/>
      <c r="AA271" s="704"/>
      <c r="AB271" s="119"/>
      <c r="AC271" s="224" t="str">
        <f t="shared" si="246"/>
        <v xml:space="preserve"> </v>
      </c>
      <c r="AD271" s="115"/>
      <c r="AE271" s="253"/>
      <c r="AF271" s="704"/>
      <c r="AG271" s="727"/>
      <c r="AH271" s="727"/>
      <c r="AI271" s="727"/>
      <c r="AJ271" s="727"/>
      <c r="AK271" s="591"/>
      <c r="AL271" s="727"/>
      <c r="AM271" s="727"/>
      <c r="AN271" s="727"/>
      <c r="AO271" s="727"/>
      <c r="AP271" s="727"/>
      <c r="AQ271" s="727"/>
      <c r="AR271" s="727"/>
      <c r="AS271" s="727"/>
      <c r="AT271" s="727"/>
      <c r="AU271" s="727"/>
      <c r="AV271" s="727"/>
      <c r="AW271" s="727"/>
      <c r="AX271" s="727"/>
      <c r="AY271" s="727"/>
      <c r="AZ271" s="727"/>
      <c r="BA271" s="727"/>
      <c r="BB271" s="727"/>
      <c r="BC271" s="821"/>
      <c r="BD271" s="727"/>
      <c r="BE271" s="727"/>
      <c r="BF271" s="727"/>
      <c r="BG271" s="727"/>
      <c r="BH271" s="727"/>
      <c r="BI271" s="727"/>
      <c r="BJ271" s="727"/>
      <c r="BK271" s="727"/>
      <c r="BL271" s="821"/>
      <c r="BM271" s="727"/>
      <c r="BN271" s="727"/>
      <c r="BO271" s="727"/>
      <c r="BP271" s="727"/>
      <c r="BQ271" s="727"/>
      <c r="BR271" s="821"/>
      <c r="BS271" s="727"/>
      <c r="BT271" s="727"/>
      <c r="BU271" s="727"/>
      <c r="BV271" s="591"/>
      <c r="BW271" s="224" t="str">
        <f t="shared" si="304"/>
        <v xml:space="preserve"> </v>
      </c>
      <c r="BX271" s="471">
        <f t="shared" si="293"/>
        <v>180</v>
      </c>
      <c r="BY271" s="117"/>
      <c r="BZ271" s="117"/>
      <c r="CA271" s="117"/>
      <c r="CB271" s="117"/>
      <c r="CC271" s="117"/>
      <c r="CD271" s="461"/>
      <c r="CE271" s="236"/>
      <c r="CF271" s="224" t="str">
        <f t="shared" si="294"/>
        <v xml:space="preserve"> </v>
      </c>
      <c r="CG271" s="116"/>
      <c r="CH271" s="117"/>
      <c r="CI271" s="117"/>
      <c r="CJ271" s="117"/>
      <c r="CK271" s="472"/>
      <c r="CL271" s="472"/>
      <c r="CM271" s="472"/>
      <c r="CN271" s="472"/>
      <c r="CO271" s="117"/>
      <c r="CP271" s="253"/>
      <c r="CQ271" s="120"/>
      <c r="CR271" s="224" t="str" cm="1">
        <f t="array" ref="CR271">IF(AND(SUM(COUNTIF(CG271:CM271,{"*不明*","*その他*"})+COUNTIF(CO271:CP271,{"*不明*","*その他*"}))&gt;0,CQ271=""),"その他・不明の場合,10)具体的内容、理由を記入",IF(OR(AND(CI271=CI$65,COUNTA(CJ271:CM271)&lt;4),AND(OR(CI271=CI$63,CI271=CI$64,CI271=CI$66,CI271=CI$67,CI271=CI$68,CI271=""),COUNTA(CJ271:CM271)&gt;0)),"3)介護保険認定済→要介護度、認知症自立度、寝たきり度、介護保険サービス記入",IF(OR(AND(OR(CM271=CM$63,CM271=CM$64),CN271=""),AND(OR(CM271=CM$65,CM271=CM$66),CN271&lt;&gt;"")),"7)介護保険サービス受けている/過去受けていた→具体的内容記入"," ")))</f>
        <v xml:space="preserve"> </v>
      </c>
      <c r="CS271" s="224" t="str">
        <f t="shared" si="295"/>
        <v xml:space="preserve"> </v>
      </c>
      <c r="CT271" s="116"/>
      <c r="CU271" s="253"/>
      <c r="CV271" s="117"/>
      <c r="CW271" s="117"/>
      <c r="CX271" s="253"/>
      <c r="CY271" s="117"/>
      <c r="CZ271" s="117"/>
      <c r="DA271" s="253"/>
      <c r="DB271" s="117"/>
      <c r="DC271" s="224" t="str">
        <f t="shared" si="296"/>
        <v xml:space="preserve"> </v>
      </c>
      <c r="DD271" s="224" t="str">
        <f t="shared" si="297"/>
        <v xml:space="preserve"> </v>
      </c>
      <c r="DE271" s="224" t="str">
        <f t="shared" si="247"/>
        <v xml:space="preserve"> </v>
      </c>
      <c r="DF271" s="121"/>
      <c r="DG271" s="114"/>
      <c r="DH271" s="704"/>
      <c r="DI271" s="119"/>
      <c r="DJ271" s="187"/>
      <c r="DK271" s="254"/>
      <c r="DL271" s="224" t="str">
        <f t="shared" si="248"/>
        <v xml:space="preserve"> </v>
      </c>
      <c r="DM271" s="224" t="str">
        <f t="shared" si="298"/>
        <v xml:space="preserve"> </v>
      </c>
      <c r="DN271" s="474"/>
      <c r="DO271" s="117"/>
      <c r="DP271" s="117"/>
      <c r="DQ271" s="117"/>
      <c r="DR271" s="117"/>
      <c r="DS271" s="117"/>
      <c r="DT271" s="254"/>
      <c r="DU271" s="476"/>
      <c r="DV271" s="224" t="str">
        <f t="shared" si="249"/>
        <v xml:space="preserve"> </v>
      </c>
      <c r="DW271" s="115"/>
      <c r="DX271" s="470"/>
      <c r="DY271" s="117"/>
      <c r="DZ271" s="704"/>
      <c r="EA271" s="224" t="str">
        <f t="shared" si="250"/>
        <v xml:space="preserve"> </v>
      </c>
      <c r="EB271" s="906"/>
      <c r="EC271" s="904"/>
      <c r="ED271" s="904"/>
      <c r="EE271" s="904"/>
      <c r="EF271" s="904"/>
      <c r="EG271" s="904"/>
      <c r="EH271" s="904"/>
      <c r="EI271" s="904"/>
      <c r="EJ271" s="904"/>
      <c r="EK271" s="905"/>
      <c r="EL271" s="80"/>
      <c r="EM271" s="224" t="str">
        <f t="shared" si="299"/>
        <v xml:space="preserve"> </v>
      </c>
      <c r="EN271" s="224" t="str">
        <f t="shared" si="300"/>
        <v xml:space="preserve"> </v>
      </c>
      <c r="EO271" s="115"/>
      <c r="EP271" s="1050"/>
      <c r="EQ271" s="253"/>
      <c r="ER271" s="117"/>
      <c r="ES271" s="1258">
        <f t="shared" si="301"/>
        <v>180</v>
      </c>
      <c r="ET271" s="224" t="str">
        <f t="shared" si="302"/>
        <v xml:space="preserve"> </v>
      </c>
      <c r="EU271" s="477" t="str">
        <f t="shared" si="303"/>
        <v/>
      </c>
      <c r="EV271" s="1334" t="str">
        <f t="shared" si="245"/>
        <v xml:space="preserve"> </v>
      </c>
      <c r="EW271" s="1332" t="str">
        <f t="shared" si="289"/>
        <v/>
      </c>
      <c r="EX271" s="1275" t="str">
        <f t="shared" si="271"/>
        <v/>
      </c>
      <c r="EY271" s="1275" t="str">
        <f t="shared" si="272"/>
        <v/>
      </c>
      <c r="EZ271" s="1275" t="str">
        <f t="shared" si="273"/>
        <v/>
      </c>
      <c r="FA271" s="1275" t="str">
        <f t="shared" si="274"/>
        <v/>
      </c>
      <c r="FB271" s="1275" t="str">
        <f t="shared" si="275"/>
        <v/>
      </c>
      <c r="FC271" s="1333" t="str">
        <f t="shared" si="276"/>
        <v/>
      </c>
      <c r="FE271" s="1234" t="str">
        <f t="shared" si="277"/>
        <v xml:space="preserve"> </v>
      </c>
      <c r="FF271" s="1234" t="str">
        <f t="shared" si="278"/>
        <v xml:space="preserve"> </v>
      </c>
      <c r="FG271" s="1234" t="str">
        <f t="shared" si="279"/>
        <v xml:space="preserve"> </v>
      </c>
      <c r="FH271" s="1234" t="str">
        <f t="shared" si="280"/>
        <v xml:space="preserve"> </v>
      </c>
      <c r="FI271" s="1234" t="str">
        <f t="shared" si="251"/>
        <v xml:space="preserve"> </v>
      </c>
      <c r="FJ271" s="1234" t="str">
        <f t="shared" si="281"/>
        <v xml:space="preserve"> </v>
      </c>
      <c r="FK271" s="1234">
        <f t="shared" si="252"/>
        <v>0</v>
      </c>
      <c r="FL271" s="1227"/>
      <c r="FM271" s="1234" t="str">
        <f t="shared" si="253"/>
        <v xml:space="preserve"> </v>
      </c>
      <c r="FN271" s="1234" t="str">
        <f t="shared" si="254"/>
        <v xml:space="preserve"> </v>
      </c>
      <c r="FO271" s="1234" t="str">
        <f t="shared" si="282"/>
        <v xml:space="preserve"> </v>
      </c>
      <c r="FP271" s="1234" t="str">
        <f t="shared" si="283"/>
        <v xml:space="preserve"> </v>
      </c>
      <c r="FQ271" s="1234" t="str">
        <f t="shared" si="255"/>
        <v xml:space="preserve"> </v>
      </c>
      <c r="FR271" s="1234" t="str">
        <f t="shared" si="284"/>
        <v xml:space="preserve"> </v>
      </c>
      <c r="FS271" s="1234">
        <f t="shared" si="290"/>
        <v>0</v>
      </c>
      <c r="FT271" s="1227"/>
      <c r="FU271" s="1234" t="str">
        <f t="shared" si="285"/>
        <v xml:space="preserve"> </v>
      </c>
      <c r="FV271" s="1234" t="str">
        <f t="shared" si="286"/>
        <v xml:space="preserve"> </v>
      </c>
      <c r="FW271" s="1234" t="str">
        <f t="shared" si="287"/>
        <v xml:space="preserve"> </v>
      </c>
      <c r="FX271" s="1234" t="str">
        <f t="shared" si="256"/>
        <v xml:space="preserve"> </v>
      </c>
      <c r="FY271" s="1234" t="str">
        <f t="shared" si="257"/>
        <v xml:space="preserve"> </v>
      </c>
      <c r="FZ271" s="1234" t="str">
        <f t="shared" si="288"/>
        <v xml:space="preserve"> </v>
      </c>
      <c r="GA271" s="1234">
        <f t="shared" si="258"/>
        <v>0</v>
      </c>
      <c r="GB271" s="1227"/>
      <c r="GC271" s="1234" t="str">
        <f t="shared" si="259"/>
        <v xml:space="preserve"> </v>
      </c>
      <c r="GD271" s="1234" t="str">
        <f t="shared" si="260"/>
        <v xml:space="preserve"> </v>
      </c>
      <c r="GE271" s="1234" t="str">
        <f t="shared" si="261"/>
        <v xml:space="preserve"> </v>
      </c>
      <c r="GF271" s="1234" t="str">
        <f t="shared" si="262"/>
        <v xml:space="preserve"> </v>
      </c>
      <c r="GG271" s="1234" t="str">
        <f t="shared" si="263"/>
        <v xml:space="preserve"> </v>
      </c>
      <c r="GH271" s="1234" t="str">
        <f t="shared" si="264"/>
        <v xml:space="preserve"> </v>
      </c>
      <c r="GI271" s="1234" t="str">
        <f t="shared" si="265"/>
        <v xml:space="preserve"> </v>
      </c>
      <c r="GJ271" s="1234" t="str">
        <f t="shared" si="266"/>
        <v xml:space="preserve"> </v>
      </c>
      <c r="GK271" s="1234" t="str">
        <f t="shared" si="267"/>
        <v xml:space="preserve"> </v>
      </c>
      <c r="GL271" s="1234" t="str">
        <f t="shared" si="268"/>
        <v xml:space="preserve"> </v>
      </c>
      <c r="GM271" s="1234" t="str">
        <f t="shared" si="269"/>
        <v xml:space="preserve"> </v>
      </c>
      <c r="GN271" s="1234">
        <f t="shared" si="270"/>
        <v>0</v>
      </c>
    </row>
    <row r="272" spans="1:196" s="100" customFormat="1" ht="27" customHeight="1" thickTop="1" thickBot="1">
      <c r="A272" s="1208">
        <f>【A票】【D票】!$D$10</f>
        <v>0</v>
      </c>
      <c r="B272" s="1212">
        <f>【A票】【D票】!$H$10</f>
        <v>0</v>
      </c>
      <c r="C272" s="1213" t="str">
        <f>【A票】【D票】!$K$10</f>
        <v xml:space="preserve"> </v>
      </c>
      <c r="D272" s="1214">
        <f t="shared" si="173"/>
        <v>181</v>
      </c>
      <c r="E272" s="914"/>
      <c r="F272" s="467"/>
      <c r="G272" s="469"/>
      <c r="H272" s="224" t="str">
        <f t="shared" si="291"/>
        <v xml:space="preserve"> </v>
      </c>
      <c r="I272" s="704"/>
      <c r="J272" s="117"/>
      <c r="K272" s="117"/>
      <c r="L272" s="117"/>
      <c r="M272" s="117"/>
      <c r="N272" s="117"/>
      <c r="O272" s="117"/>
      <c r="P272" s="117"/>
      <c r="Q272" s="117"/>
      <c r="R272" s="117"/>
      <c r="S272" s="117"/>
      <c r="T272" s="254"/>
      <c r="U272" s="646"/>
      <c r="V272" s="646"/>
      <c r="W272" s="114"/>
      <c r="X272" s="254"/>
      <c r="Y272" s="224" t="str">
        <f t="shared" si="292"/>
        <v xml:space="preserve"> </v>
      </c>
      <c r="Z272" s="579"/>
      <c r="AA272" s="704"/>
      <c r="AB272" s="119"/>
      <c r="AC272" s="224" t="str">
        <f t="shared" si="246"/>
        <v xml:space="preserve"> </v>
      </c>
      <c r="AD272" s="115"/>
      <c r="AE272" s="253"/>
      <c r="AF272" s="704"/>
      <c r="AG272" s="727"/>
      <c r="AH272" s="727"/>
      <c r="AI272" s="727"/>
      <c r="AJ272" s="727"/>
      <c r="AK272" s="591"/>
      <c r="AL272" s="727"/>
      <c r="AM272" s="727"/>
      <c r="AN272" s="727"/>
      <c r="AO272" s="727"/>
      <c r="AP272" s="727"/>
      <c r="AQ272" s="727"/>
      <c r="AR272" s="727"/>
      <c r="AS272" s="727"/>
      <c r="AT272" s="727"/>
      <c r="AU272" s="727"/>
      <c r="AV272" s="727"/>
      <c r="AW272" s="727"/>
      <c r="AX272" s="727"/>
      <c r="AY272" s="727"/>
      <c r="AZ272" s="727"/>
      <c r="BA272" s="727"/>
      <c r="BB272" s="727"/>
      <c r="BC272" s="821"/>
      <c r="BD272" s="727"/>
      <c r="BE272" s="727"/>
      <c r="BF272" s="727"/>
      <c r="BG272" s="727"/>
      <c r="BH272" s="727"/>
      <c r="BI272" s="727"/>
      <c r="BJ272" s="727"/>
      <c r="BK272" s="727"/>
      <c r="BL272" s="821"/>
      <c r="BM272" s="727"/>
      <c r="BN272" s="727"/>
      <c r="BO272" s="727"/>
      <c r="BP272" s="727"/>
      <c r="BQ272" s="727"/>
      <c r="BR272" s="821"/>
      <c r="BS272" s="727"/>
      <c r="BT272" s="727"/>
      <c r="BU272" s="727"/>
      <c r="BV272" s="591"/>
      <c r="BW272" s="224" t="str">
        <f t="shared" si="304"/>
        <v xml:space="preserve"> </v>
      </c>
      <c r="BX272" s="471">
        <f t="shared" si="293"/>
        <v>181</v>
      </c>
      <c r="BY272" s="117"/>
      <c r="BZ272" s="117"/>
      <c r="CA272" s="117"/>
      <c r="CB272" s="117"/>
      <c r="CC272" s="117"/>
      <c r="CD272" s="461"/>
      <c r="CE272" s="236"/>
      <c r="CF272" s="224" t="str">
        <f t="shared" si="294"/>
        <v xml:space="preserve"> </v>
      </c>
      <c r="CG272" s="116"/>
      <c r="CH272" s="117"/>
      <c r="CI272" s="117"/>
      <c r="CJ272" s="117"/>
      <c r="CK272" s="472"/>
      <c r="CL272" s="472"/>
      <c r="CM272" s="472"/>
      <c r="CN272" s="472"/>
      <c r="CO272" s="117"/>
      <c r="CP272" s="253"/>
      <c r="CQ272" s="120"/>
      <c r="CR272" s="224" t="str" cm="1">
        <f t="array" ref="CR272">IF(AND(SUM(COUNTIF(CG272:CM272,{"*不明*","*その他*"})+COUNTIF(CO272:CP272,{"*不明*","*その他*"}))&gt;0,CQ272=""),"その他・不明の場合,10)具体的内容、理由を記入",IF(OR(AND(CI272=CI$65,COUNTA(CJ272:CM272)&lt;4),AND(OR(CI272=CI$63,CI272=CI$64,CI272=CI$66,CI272=CI$67,CI272=CI$68,CI272=""),COUNTA(CJ272:CM272)&gt;0)),"3)介護保険認定済→要介護度、認知症自立度、寝たきり度、介護保険サービス記入",IF(OR(AND(OR(CM272=CM$63,CM272=CM$64),CN272=""),AND(OR(CM272=CM$65,CM272=CM$66),CN272&lt;&gt;"")),"7)介護保険サービス受けている/過去受けていた→具体的内容記入"," ")))</f>
        <v xml:space="preserve"> </v>
      </c>
      <c r="CS272" s="224" t="str">
        <f t="shared" si="295"/>
        <v xml:space="preserve"> </v>
      </c>
      <c r="CT272" s="116"/>
      <c r="CU272" s="253"/>
      <c r="CV272" s="117"/>
      <c r="CW272" s="117"/>
      <c r="CX272" s="253"/>
      <c r="CY272" s="117"/>
      <c r="CZ272" s="117"/>
      <c r="DA272" s="253"/>
      <c r="DB272" s="117"/>
      <c r="DC272" s="224" t="str">
        <f t="shared" si="296"/>
        <v xml:space="preserve"> </v>
      </c>
      <c r="DD272" s="224" t="str">
        <f t="shared" si="297"/>
        <v xml:space="preserve"> </v>
      </c>
      <c r="DE272" s="224" t="str">
        <f t="shared" si="247"/>
        <v xml:space="preserve"> </v>
      </c>
      <c r="DF272" s="121"/>
      <c r="DG272" s="114"/>
      <c r="DH272" s="704"/>
      <c r="DI272" s="119"/>
      <c r="DJ272" s="187"/>
      <c r="DK272" s="254"/>
      <c r="DL272" s="224" t="str">
        <f t="shared" si="248"/>
        <v xml:space="preserve"> </v>
      </c>
      <c r="DM272" s="224" t="str">
        <f t="shared" si="298"/>
        <v xml:space="preserve"> </v>
      </c>
      <c r="DN272" s="474"/>
      <c r="DO272" s="117"/>
      <c r="DP272" s="117"/>
      <c r="DQ272" s="117"/>
      <c r="DR272" s="117"/>
      <c r="DS272" s="117"/>
      <c r="DT272" s="254"/>
      <c r="DU272" s="476"/>
      <c r="DV272" s="224" t="str">
        <f t="shared" si="249"/>
        <v xml:space="preserve"> </v>
      </c>
      <c r="DW272" s="115"/>
      <c r="DX272" s="470"/>
      <c r="DY272" s="117"/>
      <c r="DZ272" s="704"/>
      <c r="EA272" s="224" t="str">
        <f t="shared" si="250"/>
        <v xml:space="preserve"> </v>
      </c>
      <c r="EB272" s="906"/>
      <c r="EC272" s="904"/>
      <c r="ED272" s="904"/>
      <c r="EE272" s="904"/>
      <c r="EF272" s="904"/>
      <c r="EG272" s="904"/>
      <c r="EH272" s="904"/>
      <c r="EI272" s="904"/>
      <c r="EJ272" s="904"/>
      <c r="EK272" s="905"/>
      <c r="EL272" s="80"/>
      <c r="EM272" s="224" t="str">
        <f t="shared" si="299"/>
        <v xml:space="preserve"> </v>
      </c>
      <c r="EN272" s="224" t="str">
        <f t="shared" si="300"/>
        <v xml:space="preserve"> </v>
      </c>
      <c r="EO272" s="115"/>
      <c r="EP272" s="1050"/>
      <c r="EQ272" s="253"/>
      <c r="ER272" s="117"/>
      <c r="ES272" s="1258">
        <f t="shared" si="301"/>
        <v>181</v>
      </c>
      <c r="ET272" s="224" t="str">
        <f t="shared" si="302"/>
        <v xml:space="preserve"> </v>
      </c>
      <c r="EU272" s="477" t="str">
        <f t="shared" si="303"/>
        <v/>
      </c>
      <c r="EV272" s="1334" t="str">
        <f t="shared" si="245"/>
        <v xml:space="preserve"> </v>
      </c>
      <c r="EW272" s="1332" t="str">
        <f t="shared" si="289"/>
        <v/>
      </c>
      <c r="EX272" s="1275" t="str">
        <f t="shared" si="271"/>
        <v/>
      </c>
      <c r="EY272" s="1275" t="str">
        <f t="shared" si="272"/>
        <v/>
      </c>
      <c r="EZ272" s="1275" t="str">
        <f t="shared" si="273"/>
        <v/>
      </c>
      <c r="FA272" s="1275" t="str">
        <f t="shared" si="274"/>
        <v/>
      </c>
      <c r="FB272" s="1275" t="str">
        <f t="shared" si="275"/>
        <v/>
      </c>
      <c r="FC272" s="1333" t="str">
        <f t="shared" si="276"/>
        <v/>
      </c>
      <c r="FE272" s="1234" t="str">
        <f t="shared" si="277"/>
        <v xml:space="preserve"> </v>
      </c>
      <c r="FF272" s="1234" t="str">
        <f t="shared" si="278"/>
        <v xml:space="preserve"> </v>
      </c>
      <c r="FG272" s="1234" t="str">
        <f t="shared" si="279"/>
        <v xml:space="preserve"> </v>
      </c>
      <c r="FH272" s="1234" t="str">
        <f t="shared" si="280"/>
        <v xml:space="preserve"> </v>
      </c>
      <c r="FI272" s="1234" t="str">
        <f t="shared" si="251"/>
        <v xml:space="preserve"> </v>
      </c>
      <c r="FJ272" s="1234" t="str">
        <f t="shared" si="281"/>
        <v xml:space="preserve"> </v>
      </c>
      <c r="FK272" s="1234">
        <f t="shared" si="252"/>
        <v>0</v>
      </c>
      <c r="FL272" s="1227"/>
      <c r="FM272" s="1234" t="str">
        <f t="shared" si="253"/>
        <v xml:space="preserve"> </v>
      </c>
      <c r="FN272" s="1234" t="str">
        <f t="shared" si="254"/>
        <v xml:space="preserve"> </v>
      </c>
      <c r="FO272" s="1234" t="str">
        <f t="shared" si="282"/>
        <v xml:space="preserve"> </v>
      </c>
      <c r="FP272" s="1234" t="str">
        <f t="shared" si="283"/>
        <v xml:space="preserve"> </v>
      </c>
      <c r="FQ272" s="1234" t="str">
        <f t="shared" si="255"/>
        <v xml:space="preserve"> </v>
      </c>
      <c r="FR272" s="1234" t="str">
        <f t="shared" si="284"/>
        <v xml:space="preserve"> </v>
      </c>
      <c r="FS272" s="1234">
        <f t="shared" si="290"/>
        <v>0</v>
      </c>
      <c r="FT272" s="1227"/>
      <c r="FU272" s="1234" t="str">
        <f t="shared" si="285"/>
        <v xml:space="preserve"> </v>
      </c>
      <c r="FV272" s="1234" t="str">
        <f t="shared" si="286"/>
        <v xml:space="preserve"> </v>
      </c>
      <c r="FW272" s="1234" t="str">
        <f t="shared" si="287"/>
        <v xml:space="preserve"> </v>
      </c>
      <c r="FX272" s="1234" t="str">
        <f t="shared" si="256"/>
        <v xml:space="preserve"> </v>
      </c>
      <c r="FY272" s="1234" t="str">
        <f t="shared" si="257"/>
        <v xml:space="preserve"> </v>
      </c>
      <c r="FZ272" s="1234" t="str">
        <f t="shared" si="288"/>
        <v xml:space="preserve"> </v>
      </c>
      <c r="GA272" s="1234">
        <f t="shared" si="258"/>
        <v>0</v>
      </c>
      <c r="GB272" s="1227"/>
      <c r="GC272" s="1234" t="str">
        <f t="shared" si="259"/>
        <v xml:space="preserve"> </v>
      </c>
      <c r="GD272" s="1234" t="str">
        <f t="shared" si="260"/>
        <v xml:space="preserve"> </v>
      </c>
      <c r="GE272" s="1234" t="str">
        <f t="shared" si="261"/>
        <v xml:space="preserve"> </v>
      </c>
      <c r="GF272" s="1234" t="str">
        <f t="shared" si="262"/>
        <v xml:space="preserve"> </v>
      </c>
      <c r="GG272" s="1234" t="str">
        <f t="shared" si="263"/>
        <v xml:space="preserve"> </v>
      </c>
      <c r="GH272" s="1234" t="str">
        <f t="shared" si="264"/>
        <v xml:space="preserve"> </v>
      </c>
      <c r="GI272" s="1234" t="str">
        <f t="shared" si="265"/>
        <v xml:space="preserve"> </v>
      </c>
      <c r="GJ272" s="1234" t="str">
        <f t="shared" si="266"/>
        <v xml:space="preserve"> </v>
      </c>
      <c r="GK272" s="1234" t="str">
        <f t="shared" si="267"/>
        <v xml:space="preserve"> </v>
      </c>
      <c r="GL272" s="1234" t="str">
        <f t="shared" si="268"/>
        <v xml:space="preserve"> </v>
      </c>
      <c r="GM272" s="1234" t="str">
        <f t="shared" si="269"/>
        <v xml:space="preserve"> </v>
      </c>
      <c r="GN272" s="1234">
        <f t="shared" si="270"/>
        <v>0</v>
      </c>
    </row>
    <row r="273" spans="1:196" s="100" customFormat="1" ht="27" customHeight="1" thickTop="1" thickBot="1">
      <c r="A273" s="1208">
        <f>【A票】【D票】!$D$10</f>
        <v>0</v>
      </c>
      <c r="B273" s="1212">
        <f>【A票】【D票】!$H$10</f>
        <v>0</v>
      </c>
      <c r="C273" s="1213" t="str">
        <f>【A票】【D票】!$K$10</f>
        <v xml:space="preserve"> </v>
      </c>
      <c r="D273" s="1214">
        <f t="shared" si="173"/>
        <v>182</v>
      </c>
      <c r="E273" s="914"/>
      <c r="F273" s="467"/>
      <c r="G273" s="469"/>
      <c r="H273" s="224" t="str">
        <f t="shared" si="291"/>
        <v xml:space="preserve"> </v>
      </c>
      <c r="I273" s="704"/>
      <c r="J273" s="117"/>
      <c r="K273" s="117"/>
      <c r="L273" s="117"/>
      <c r="M273" s="117"/>
      <c r="N273" s="117"/>
      <c r="O273" s="117"/>
      <c r="P273" s="117"/>
      <c r="Q273" s="117"/>
      <c r="R273" s="117"/>
      <c r="S273" s="117"/>
      <c r="T273" s="254"/>
      <c r="U273" s="646"/>
      <c r="V273" s="646"/>
      <c r="W273" s="114"/>
      <c r="X273" s="254"/>
      <c r="Y273" s="224" t="str">
        <f t="shared" si="292"/>
        <v xml:space="preserve"> </v>
      </c>
      <c r="Z273" s="579"/>
      <c r="AA273" s="704"/>
      <c r="AB273" s="119"/>
      <c r="AC273" s="224" t="str">
        <f t="shared" si="246"/>
        <v xml:space="preserve"> </v>
      </c>
      <c r="AD273" s="115"/>
      <c r="AE273" s="253"/>
      <c r="AF273" s="704"/>
      <c r="AG273" s="727"/>
      <c r="AH273" s="727"/>
      <c r="AI273" s="727"/>
      <c r="AJ273" s="727"/>
      <c r="AK273" s="591"/>
      <c r="AL273" s="727"/>
      <c r="AM273" s="727"/>
      <c r="AN273" s="727"/>
      <c r="AO273" s="727"/>
      <c r="AP273" s="727"/>
      <c r="AQ273" s="727"/>
      <c r="AR273" s="727"/>
      <c r="AS273" s="727"/>
      <c r="AT273" s="727"/>
      <c r="AU273" s="727"/>
      <c r="AV273" s="727"/>
      <c r="AW273" s="727"/>
      <c r="AX273" s="727"/>
      <c r="AY273" s="727"/>
      <c r="AZ273" s="727"/>
      <c r="BA273" s="727"/>
      <c r="BB273" s="727"/>
      <c r="BC273" s="821"/>
      <c r="BD273" s="727"/>
      <c r="BE273" s="727"/>
      <c r="BF273" s="727"/>
      <c r="BG273" s="727"/>
      <c r="BH273" s="727"/>
      <c r="BI273" s="727"/>
      <c r="BJ273" s="727"/>
      <c r="BK273" s="727"/>
      <c r="BL273" s="821"/>
      <c r="BM273" s="727"/>
      <c r="BN273" s="727"/>
      <c r="BO273" s="727"/>
      <c r="BP273" s="727"/>
      <c r="BQ273" s="727"/>
      <c r="BR273" s="821"/>
      <c r="BS273" s="727"/>
      <c r="BT273" s="727"/>
      <c r="BU273" s="727"/>
      <c r="BV273" s="591"/>
      <c r="BW273" s="224" t="str">
        <f t="shared" si="304"/>
        <v xml:space="preserve"> </v>
      </c>
      <c r="BX273" s="471">
        <f t="shared" si="293"/>
        <v>182</v>
      </c>
      <c r="BY273" s="117"/>
      <c r="BZ273" s="117"/>
      <c r="CA273" s="117"/>
      <c r="CB273" s="117"/>
      <c r="CC273" s="117"/>
      <c r="CD273" s="461"/>
      <c r="CE273" s="236"/>
      <c r="CF273" s="224" t="str">
        <f t="shared" si="294"/>
        <v xml:space="preserve"> </v>
      </c>
      <c r="CG273" s="116"/>
      <c r="CH273" s="117"/>
      <c r="CI273" s="117"/>
      <c r="CJ273" s="117"/>
      <c r="CK273" s="472"/>
      <c r="CL273" s="472"/>
      <c r="CM273" s="472"/>
      <c r="CN273" s="472"/>
      <c r="CO273" s="117"/>
      <c r="CP273" s="253"/>
      <c r="CQ273" s="120"/>
      <c r="CR273" s="224" t="str" cm="1">
        <f t="array" ref="CR273">IF(AND(SUM(COUNTIF(CG273:CM273,{"*不明*","*その他*"})+COUNTIF(CO273:CP273,{"*不明*","*その他*"}))&gt;0,CQ273=""),"その他・不明の場合,10)具体的内容、理由を記入",IF(OR(AND(CI273=CI$65,COUNTA(CJ273:CM273)&lt;4),AND(OR(CI273=CI$63,CI273=CI$64,CI273=CI$66,CI273=CI$67,CI273=CI$68,CI273=""),COUNTA(CJ273:CM273)&gt;0)),"3)介護保険認定済→要介護度、認知症自立度、寝たきり度、介護保険サービス記入",IF(OR(AND(OR(CM273=CM$63,CM273=CM$64),CN273=""),AND(OR(CM273=CM$65,CM273=CM$66),CN273&lt;&gt;"")),"7)介護保険サービス受けている/過去受けていた→具体的内容記入"," ")))</f>
        <v xml:space="preserve"> </v>
      </c>
      <c r="CS273" s="224" t="str">
        <f t="shared" si="295"/>
        <v xml:space="preserve"> </v>
      </c>
      <c r="CT273" s="116"/>
      <c r="CU273" s="253"/>
      <c r="CV273" s="117"/>
      <c r="CW273" s="117"/>
      <c r="CX273" s="253"/>
      <c r="CY273" s="117"/>
      <c r="CZ273" s="117"/>
      <c r="DA273" s="253"/>
      <c r="DB273" s="117"/>
      <c r="DC273" s="224" t="str">
        <f t="shared" si="296"/>
        <v xml:space="preserve"> </v>
      </c>
      <c r="DD273" s="224" t="str">
        <f t="shared" si="297"/>
        <v xml:space="preserve"> </v>
      </c>
      <c r="DE273" s="224" t="str">
        <f t="shared" si="247"/>
        <v xml:space="preserve"> </v>
      </c>
      <c r="DF273" s="121"/>
      <c r="DG273" s="114"/>
      <c r="DH273" s="704"/>
      <c r="DI273" s="119"/>
      <c r="DJ273" s="187"/>
      <c r="DK273" s="254"/>
      <c r="DL273" s="224" t="str">
        <f t="shared" si="248"/>
        <v xml:space="preserve"> </v>
      </c>
      <c r="DM273" s="224" t="str">
        <f t="shared" si="298"/>
        <v xml:space="preserve"> </v>
      </c>
      <c r="DN273" s="474"/>
      <c r="DO273" s="117"/>
      <c r="DP273" s="117"/>
      <c r="DQ273" s="117"/>
      <c r="DR273" s="117"/>
      <c r="DS273" s="117"/>
      <c r="DT273" s="254"/>
      <c r="DU273" s="476"/>
      <c r="DV273" s="224" t="str">
        <f t="shared" si="249"/>
        <v xml:space="preserve"> </v>
      </c>
      <c r="DW273" s="115"/>
      <c r="DX273" s="470"/>
      <c r="DY273" s="117"/>
      <c r="DZ273" s="704"/>
      <c r="EA273" s="224" t="str">
        <f t="shared" si="250"/>
        <v xml:space="preserve"> </v>
      </c>
      <c r="EB273" s="906"/>
      <c r="EC273" s="904"/>
      <c r="ED273" s="904"/>
      <c r="EE273" s="904"/>
      <c r="EF273" s="904"/>
      <c r="EG273" s="904"/>
      <c r="EH273" s="904"/>
      <c r="EI273" s="904"/>
      <c r="EJ273" s="904"/>
      <c r="EK273" s="905"/>
      <c r="EL273" s="80"/>
      <c r="EM273" s="224" t="str">
        <f t="shared" si="299"/>
        <v xml:space="preserve"> </v>
      </c>
      <c r="EN273" s="224" t="str">
        <f t="shared" si="300"/>
        <v xml:space="preserve"> </v>
      </c>
      <c r="EO273" s="115"/>
      <c r="EP273" s="1050"/>
      <c r="EQ273" s="253"/>
      <c r="ER273" s="117"/>
      <c r="ES273" s="1258">
        <f t="shared" si="301"/>
        <v>182</v>
      </c>
      <c r="ET273" s="224" t="str">
        <f t="shared" si="302"/>
        <v xml:space="preserve"> </v>
      </c>
      <c r="EU273" s="477" t="str">
        <f t="shared" si="303"/>
        <v/>
      </c>
      <c r="EV273" s="1334" t="str">
        <f t="shared" si="245"/>
        <v xml:space="preserve"> </v>
      </c>
      <c r="EW273" s="1332" t="str">
        <f t="shared" si="289"/>
        <v/>
      </c>
      <c r="EX273" s="1275" t="str">
        <f t="shared" si="271"/>
        <v/>
      </c>
      <c r="EY273" s="1275" t="str">
        <f t="shared" si="272"/>
        <v/>
      </c>
      <c r="EZ273" s="1275" t="str">
        <f t="shared" si="273"/>
        <v/>
      </c>
      <c r="FA273" s="1275" t="str">
        <f t="shared" si="274"/>
        <v/>
      </c>
      <c r="FB273" s="1275" t="str">
        <f t="shared" si="275"/>
        <v/>
      </c>
      <c r="FC273" s="1333" t="str">
        <f t="shared" si="276"/>
        <v/>
      </c>
      <c r="FE273" s="1234" t="str">
        <f t="shared" si="277"/>
        <v xml:space="preserve"> </v>
      </c>
      <c r="FF273" s="1234" t="str">
        <f t="shared" si="278"/>
        <v xml:space="preserve"> </v>
      </c>
      <c r="FG273" s="1234" t="str">
        <f t="shared" si="279"/>
        <v xml:space="preserve"> </v>
      </c>
      <c r="FH273" s="1234" t="str">
        <f t="shared" si="280"/>
        <v xml:space="preserve"> </v>
      </c>
      <c r="FI273" s="1234" t="str">
        <f t="shared" si="251"/>
        <v xml:space="preserve"> </v>
      </c>
      <c r="FJ273" s="1234" t="str">
        <f t="shared" si="281"/>
        <v xml:space="preserve"> </v>
      </c>
      <c r="FK273" s="1234">
        <f t="shared" si="252"/>
        <v>0</v>
      </c>
      <c r="FL273" s="1227"/>
      <c r="FM273" s="1234" t="str">
        <f t="shared" si="253"/>
        <v xml:space="preserve"> </v>
      </c>
      <c r="FN273" s="1234" t="str">
        <f t="shared" si="254"/>
        <v xml:space="preserve"> </v>
      </c>
      <c r="FO273" s="1234" t="str">
        <f t="shared" si="282"/>
        <v xml:space="preserve"> </v>
      </c>
      <c r="FP273" s="1234" t="str">
        <f t="shared" si="283"/>
        <v xml:space="preserve"> </v>
      </c>
      <c r="FQ273" s="1234" t="str">
        <f t="shared" si="255"/>
        <v xml:space="preserve"> </v>
      </c>
      <c r="FR273" s="1234" t="str">
        <f t="shared" si="284"/>
        <v xml:space="preserve"> </v>
      </c>
      <c r="FS273" s="1234">
        <f t="shared" si="290"/>
        <v>0</v>
      </c>
      <c r="FT273" s="1227"/>
      <c r="FU273" s="1234" t="str">
        <f t="shared" si="285"/>
        <v xml:space="preserve"> </v>
      </c>
      <c r="FV273" s="1234" t="str">
        <f t="shared" si="286"/>
        <v xml:space="preserve"> </v>
      </c>
      <c r="FW273" s="1234" t="str">
        <f t="shared" si="287"/>
        <v xml:space="preserve"> </v>
      </c>
      <c r="FX273" s="1234" t="str">
        <f t="shared" si="256"/>
        <v xml:space="preserve"> </v>
      </c>
      <c r="FY273" s="1234" t="str">
        <f t="shared" si="257"/>
        <v xml:space="preserve"> </v>
      </c>
      <c r="FZ273" s="1234" t="str">
        <f t="shared" si="288"/>
        <v xml:space="preserve"> </v>
      </c>
      <c r="GA273" s="1234">
        <f t="shared" si="258"/>
        <v>0</v>
      </c>
      <c r="GB273" s="1227"/>
      <c r="GC273" s="1234" t="str">
        <f t="shared" si="259"/>
        <v xml:space="preserve"> </v>
      </c>
      <c r="GD273" s="1234" t="str">
        <f t="shared" si="260"/>
        <v xml:space="preserve"> </v>
      </c>
      <c r="GE273" s="1234" t="str">
        <f t="shared" si="261"/>
        <v xml:space="preserve"> </v>
      </c>
      <c r="GF273" s="1234" t="str">
        <f t="shared" si="262"/>
        <v xml:space="preserve"> </v>
      </c>
      <c r="GG273" s="1234" t="str">
        <f t="shared" si="263"/>
        <v xml:space="preserve"> </v>
      </c>
      <c r="GH273" s="1234" t="str">
        <f t="shared" si="264"/>
        <v xml:space="preserve"> </v>
      </c>
      <c r="GI273" s="1234" t="str">
        <f t="shared" si="265"/>
        <v xml:space="preserve"> </v>
      </c>
      <c r="GJ273" s="1234" t="str">
        <f t="shared" si="266"/>
        <v xml:space="preserve"> </v>
      </c>
      <c r="GK273" s="1234" t="str">
        <f t="shared" si="267"/>
        <v xml:space="preserve"> </v>
      </c>
      <c r="GL273" s="1234" t="str">
        <f t="shared" si="268"/>
        <v xml:space="preserve"> </v>
      </c>
      <c r="GM273" s="1234" t="str">
        <f t="shared" si="269"/>
        <v xml:space="preserve"> </v>
      </c>
      <c r="GN273" s="1234">
        <f t="shared" si="270"/>
        <v>0</v>
      </c>
    </row>
    <row r="274" spans="1:196" s="100" customFormat="1" ht="27" customHeight="1" thickTop="1" thickBot="1">
      <c r="A274" s="1208">
        <f>【A票】【D票】!$D$10</f>
        <v>0</v>
      </c>
      <c r="B274" s="1212">
        <f>【A票】【D票】!$H$10</f>
        <v>0</v>
      </c>
      <c r="C274" s="1213" t="str">
        <f>【A票】【D票】!$K$10</f>
        <v xml:space="preserve"> </v>
      </c>
      <c r="D274" s="1214">
        <f t="shared" si="173"/>
        <v>183</v>
      </c>
      <c r="E274" s="914"/>
      <c r="F274" s="467"/>
      <c r="G274" s="469"/>
      <c r="H274" s="224" t="str">
        <f t="shared" si="291"/>
        <v xml:space="preserve"> </v>
      </c>
      <c r="I274" s="704"/>
      <c r="J274" s="117"/>
      <c r="K274" s="117"/>
      <c r="L274" s="117"/>
      <c r="M274" s="117"/>
      <c r="N274" s="117"/>
      <c r="O274" s="117"/>
      <c r="P274" s="117"/>
      <c r="Q274" s="117"/>
      <c r="R274" s="117"/>
      <c r="S274" s="117"/>
      <c r="T274" s="254"/>
      <c r="U274" s="646"/>
      <c r="V274" s="646"/>
      <c r="W274" s="114"/>
      <c r="X274" s="254"/>
      <c r="Y274" s="224" t="str">
        <f t="shared" si="292"/>
        <v xml:space="preserve"> </v>
      </c>
      <c r="Z274" s="579"/>
      <c r="AA274" s="704"/>
      <c r="AB274" s="119"/>
      <c r="AC274" s="224" t="str">
        <f t="shared" si="246"/>
        <v xml:space="preserve"> </v>
      </c>
      <c r="AD274" s="115"/>
      <c r="AE274" s="253"/>
      <c r="AF274" s="704"/>
      <c r="AG274" s="727"/>
      <c r="AH274" s="727"/>
      <c r="AI274" s="727"/>
      <c r="AJ274" s="727"/>
      <c r="AK274" s="591"/>
      <c r="AL274" s="727"/>
      <c r="AM274" s="727"/>
      <c r="AN274" s="727"/>
      <c r="AO274" s="727"/>
      <c r="AP274" s="727"/>
      <c r="AQ274" s="727"/>
      <c r="AR274" s="727"/>
      <c r="AS274" s="727"/>
      <c r="AT274" s="727"/>
      <c r="AU274" s="727"/>
      <c r="AV274" s="727"/>
      <c r="AW274" s="727"/>
      <c r="AX274" s="727"/>
      <c r="AY274" s="727"/>
      <c r="AZ274" s="727"/>
      <c r="BA274" s="727"/>
      <c r="BB274" s="727"/>
      <c r="BC274" s="821"/>
      <c r="BD274" s="727"/>
      <c r="BE274" s="727"/>
      <c r="BF274" s="727"/>
      <c r="BG274" s="727"/>
      <c r="BH274" s="727"/>
      <c r="BI274" s="727"/>
      <c r="BJ274" s="727"/>
      <c r="BK274" s="727"/>
      <c r="BL274" s="821"/>
      <c r="BM274" s="727"/>
      <c r="BN274" s="727"/>
      <c r="BO274" s="727"/>
      <c r="BP274" s="727"/>
      <c r="BQ274" s="727"/>
      <c r="BR274" s="821"/>
      <c r="BS274" s="727"/>
      <c r="BT274" s="727"/>
      <c r="BU274" s="727"/>
      <c r="BV274" s="591"/>
      <c r="BW274" s="224" t="str">
        <f t="shared" si="304"/>
        <v xml:space="preserve"> </v>
      </c>
      <c r="BX274" s="471">
        <f t="shared" si="293"/>
        <v>183</v>
      </c>
      <c r="BY274" s="117"/>
      <c r="BZ274" s="117"/>
      <c r="CA274" s="117"/>
      <c r="CB274" s="117"/>
      <c r="CC274" s="117"/>
      <c r="CD274" s="461"/>
      <c r="CE274" s="236"/>
      <c r="CF274" s="224" t="str">
        <f t="shared" si="294"/>
        <v xml:space="preserve"> </v>
      </c>
      <c r="CG274" s="116"/>
      <c r="CH274" s="117"/>
      <c r="CI274" s="117"/>
      <c r="CJ274" s="117"/>
      <c r="CK274" s="472"/>
      <c r="CL274" s="472"/>
      <c r="CM274" s="472"/>
      <c r="CN274" s="472"/>
      <c r="CO274" s="117"/>
      <c r="CP274" s="253"/>
      <c r="CQ274" s="120"/>
      <c r="CR274" s="224" t="str" cm="1">
        <f t="array" ref="CR274">IF(AND(SUM(COUNTIF(CG274:CM274,{"*不明*","*その他*"})+COUNTIF(CO274:CP274,{"*不明*","*その他*"}))&gt;0,CQ274=""),"その他・不明の場合,10)具体的内容、理由を記入",IF(OR(AND(CI274=CI$65,COUNTA(CJ274:CM274)&lt;4),AND(OR(CI274=CI$63,CI274=CI$64,CI274=CI$66,CI274=CI$67,CI274=CI$68,CI274=""),COUNTA(CJ274:CM274)&gt;0)),"3)介護保険認定済→要介護度、認知症自立度、寝たきり度、介護保険サービス記入",IF(OR(AND(OR(CM274=CM$63,CM274=CM$64),CN274=""),AND(OR(CM274=CM$65,CM274=CM$66),CN274&lt;&gt;"")),"7)介護保険サービス受けている/過去受けていた→具体的内容記入"," ")))</f>
        <v xml:space="preserve"> </v>
      </c>
      <c r="CS274" s="224" t="str">
        <f t="shared" si="295"/>
        <v xml:space="preserve"> </v>
      </c>
      <c r="CT274" s="116"/>
      <c r="CU274" s="253"/>
      <c r="CV274" s="117"/>
      <c r="CW274" s="117"/>
      <c r="CX274" s="253"/>
      <c r="CY274" s="117"/>
      <c r="CZ274" s="117"/>
      <c r="DA274" s="253"/>
      <c r="DB274" s="117"/>
      <c r="DC274" s="224" t="str">
        <f t="shared" si="296"/>
        <v xml:space="preserve"> </v>
      </c>
      <c r="DD274" s="224" t="str">
        <f t="shared" si="297"/>
        <v xml:space="preserve"> </v>
      </c>
      <c r="DE274" s="224" t="str">
        <f t="shared" si="247"/>
        <v xml:space="preserve"> </v>
      </c>
      <c r="DF274" s="121"/>
      <c r="DG274" s="114"/>
      <c r="DH274" s="704"/>
      <c r="DI274" s="119"/>
      <c r="DJ274" s="187"/>
      <c r="DK274" s="254"/>
      <c r="DL274" s="224" t="str">
        <f t="shared" si="248"/>
        <v xml:space="preserve"> </v>
      </c>
      <c r="DM274" s="224" t="str">
        <f t="shared" si="298"/>
        <v xml:space="preserve"> </v>
      </c>
      <c r="DN274" s="474"/>
      <c r="DO274" s="117"/>
      <c r="DP274" s="117"/>
      <c r="DQ274" s="117"/>
      <c r="DR274" s="117"/>
      <c r="DS274" s="117"/>
      <c r="DT274" s="254"/>
      <c r="DU274" s="476"/>
      <c r="DV274" s="224" t="str">
        <f t="shared" si="249"/>
        <v xml:space="preserve"> </v>
      </c>
      <c r="DW274" s="115"/>
      <c r="DX274" s="470"/>
      <c r="DY274" s="117"/>
      <c r="DZ274" s="704"/>
      <c r="EA274" s="224" t="str">
        <f t="shared" si="250"/>
        <v xml:space="preserve"> </v>
      </c>
      <c r="EB274" s="906"/>
      <c r="EC274" s="904"/>
      <c r="ED274" s="904"/>
      <c r="EE274" s="904"/>
      <c r="EF274" s="904"/>
      <c r="EG274" s="904"/>
      <c r="EH274" s="904"/>
      <c r="EI274" s="904"/>
      <c r="EJ274" s="904"/>
      <c r="EK274" s="905"/>
      <c r="EL274" s="80"/>
      <c r="EM274" s="224" t="str">
        <f t="shared" si="299"/>
        <v xml:space="preserve"> </v>
      </c>
      <c r="EN274" s="224" t="str">
        <f t="shared" si="300"/>
        <v xml:space="preserve"> </v>
      </c>
      <c r="EO274" s="115"/>
      <c r="EP274" s="1050"/>
      <c r="EQ274" s="253"/>
      <c r="ER274" s="117"/>
      <c r="ES274" s="1258">
        <f t="shared" si="301"/>
        <v>183</v>
      </c>
      <c r="ET274" s="224" t="str">
        <f t="shared" si="302"/>
        <v xml:space="preserve"> </v>
      </c>
      <c r="EU274" s="477" t="str">
        <f t="shared" si="303"/>
        <v/>
      </c>
      <c r="EV274" s="1334" t="str">
        <f t="shared" si="245"/>
        <v xml:space="preserve"> </v>
      </c>
      <c r="EW274" s="1332" t="str">
        <f t="shared" si="289"/>
        <v/>
      </c>
      <c r="EX274" s="1275" t="str">
        <f t="shared" si="271"/>
        <v/>
      </c>
      <c r="EY274" s="1275" t="str">
        <f t="shared" si="272"/>
        <v/>
      </c>
      <c r="EZ274" s="1275" t="str">
        <f t="shared" si="273"/>
        <v/>
      </c>
      <c r="FA274" s="1275" t="str">
        <f t="shared" si="274"/>
        <v/>
      </c>
      <c r="FB274" s="1275" t="str">
        <f t="shared" si="275"/>
        <v/>
      </c>
      <c r="FC274" s="1333" t="str">
        <f t="shared" si="276"/>
        <v/>
      </c>
      <c r="FE274" s="1234" t="str">
        <f t="shared" si="277"/>
        <v xml:space="preserve"> </v>
      </c>
      <c r="FF274" s="1234" t="str">
        <f t="shared" si="278"/>
        <v xml:space="preserve"> </v>
      </c>
      <c r="FG274" s="1234" t="str">
        <f t="shared" si="279"/>
        <v xml:space="preserve"> </v>
      </c>
      <c r="FH274" s="1234" t="str">
        <f t="shared" si="280"/>
        <v xml:space="preserve"> </v>
      </c>
      <c r="FI274" s="1234" t="str">
        <f t="shared" si="251"/>
        <v xml:space="preserve"> </v>
      </c>
      <c r="FJ274" s="1234" t="str">
        <f t="shared" si="281"/>
        <v xml:space="preserve"> </v>
      </c>
      <c r="FK274" s="1234">
        <f t="shared" si="252"/>
        <v>0</v>
      </c>
      <c r="FL274" s="1227"/>
      <c r="FM274" s="1234" t="str">
        <f t="shared" si="253"/>
        <v xml:space="preserve"> </v>
      </c>
      <c r="FN274" s="1234" t="str">
        <f t="shared" si="254"/>
        <v xml:space="preserve"> </v>
      </c>
      <c r="FO274" s="1234" t="str">
        <f t="shared" si="282"/>
        <v xml:space="preserve"> </v>
      </c>
      <c r="FP274" s="1234" t="str">
        <f t="shared" si="283"/>
        <v xml:space="preserve"> </v>
      </c>
      <c r="FQ274" s="1234" t="str">
        <f t="shared" si="255"/>
        <v xml:space="preserve"> </v>
      </c>
      <c r="FR274" s="1234" t="str">
        <f t="shared" si="284"/>
        <v xml:space="preserve"> </v>
      </c>
      <c r="FS274" s="1234">
        <f t="shared" si="290"/>
        <v>0</v>
      </c>
      <c r="FT274" s="1227"/>
      <c r="FU274" s="1234" t="str">
        <f t="shared" si="285"/>
        <v xml:space="preserve"> </v>
      </c>
      <c r="FV274" s="1234" t="str">
        <f t="shared" si="286"/>
        <v xml:space="preserve"> </v>
      </c>
      <c r="FW274" s="1234" t="str">
        <f t="shared" si="287"/>
        <v xml:space="preserve"> </v>
      </c>
      <c r="FX274" s="1234" t="str">
        <f t="shared" si="256"/>
        <v xml:space="preserve"> </v>
      </c>
      <c r="FY274" s="1234" t="str">
        <f t="shared" si="257"/>
        <v xml:space="preserve"> </v>
      </c>
      <c r="FZ274" s="1234" t="str">
        <f t="shared" si="288"/>
        <v xml:space="preserve"> </v>
      </c>
      <c r="GA274" s="1234">
        <f t="shared" si="258"/>
        <v>0</v>
      </c>
      <c r="GB274" s="1227"/>
      <c r="GC274" s="1234" t="str">
        <f t="shared" si="259"/>
        <v xml:space="preserve"> </v>
      </c>
      <c r="GD274" s="1234" t="str">
        <f t="shared" si="260"/>
        <v xml:space="preserve"> </v>
      </c>
      <c r="GE274" s="1234" t="str">
        <f t="shared" si="261"/>
        <v xml:space="preserve"> </v>
      </c>
      <c r="GF274" s="1234" t="str">
        <f t="shared" si="262"/>
        <v xml:space="preserve"> </v>
      </c>
      <c r="GG274" s="1234" t="str">
        <f t="shared" si="263"/>
        <v xml:space="preserve"> </v>
      </c>
      <c r="GH274" s="1234" t="str">
        <f t="shared" si="264"/>
        <v xml:space="preserve"> </v>
      </c>
      <c r="GI274" s="1234" t="str">
        <f t="shared" si="265"/>
        <v xml:space="preserve"> </v>
      </c>
      <c r="GJ274" s="1234" t="str">
        <f t="shared" si="266"/>
        <v xml:space="preserve"> </v>
      </c>
      <c r="GK274" s="1234" t="str">
        <f t="shared" si="267"/>
        <v xml:space="preserve"> </v>
      </c>
      <c r="GL274" s="1234" t="str">
        <f t="shared" si="268"/>
        <v xml:space="preserve"> </v>
      </c>
      <c r="GM274" s="1234" t="str">
        <f t="shared" si="269"/>
        <v xml:space="preserve"> </v>
      </c>
      <c r="GN274" s="1234">
        <f t="shared" si="270"/>
        <v>0</v>
      </c>
    </row>
    <row r="275" spans="1:196" s="100" customFormat="1" ht="27" customHeight="1" thickTop="1" thickBot="1">
      <c r="A275" s="1208">
        <f>【A票】【D票】!$D$10</f>
        <v>0</v>
      </c>
      <c r="B275" s="1212">
        <f>【A票】【D票】!$H$10</f>
        <v>0</v>
      </c>
      <c r="C275" s="1213" t="str">
        <f>【A票】【D票】!$K$10</f>
        <v xml:space="preserve"> </v>
      </c>
      <c r="D275" s="1214">
        <f t="shared" si="173"/>
        <v>184</v>
      </c>
      <c r="E275" s="914"/>
      <c r="F275" s="467"/>
      <c r="G275" s="469"/>
      <c r="H275" s="224" t="str">
        <f t="shared" si="291"/>
        <v xml:space="preserve"> </v>
      </c>
      <c r="I275" s="704"/>
      <c r="J275" s="117"/>
      <c r="K275" s="117"/>
      <c r="L275" s="117"/>
      <c r="M275" s="117"/>
      <c r="N275" s="117"/>
      <c r="O275" s="117"/>
      <c r="P275" s="117"/>
      <c r="Q275" s="117"/>
      <c r="R275" s="117"/>
      <c r="S275" s="117"/>
      <c r="T275" s="254"/>
      <c r="U275" s="646"/>
      <c r="V275" s="646"/>
      <c r="W275" s="114"/>
      <c r="X275" s="254"/>
      <c r="Y275" s="224" t="str">
        <f t="shared" si="292"/>
        <v xml:space="preserve"> </v>
      </c>
      <c r="Z275" s="579"/>
      <c r="AA275" s="704"/>
      <c r="AB275" s="119"/>
      <c r="AC275" s="224" t="str">
        <f t="shared" si="246"/>
        <v xml:space="preserve"> </v>
      </c>
      <c r="AD275" s="115"/>
      <c r="AE275" s="253"/>
      <c r="AF275" s="704"/>
      <c r="AG275" s="727"/>
      <c r="AH275" s="727"/>
      <c r="AI275" s="727"/>
      <c r="AJ275" s="727"/>
      <c r="AK275" s="591"/>
      <c r="AL275" s="727"/>
      <c r="AM275" s="727"/>
      <c r="AN275" s="727"/>
      <c r="AO275" s="727"/>
      <c r="AP275" s="727"/>
      <c r="AQ275" s="727"/>
      <c r="AR275" s="727"/>
      <c r="AS275" s="727"/>
      <c r="AT275" s="727"/>
      <c r="AU275" s="727"/>
      <c r="AV275" s="727"/>
      <c r="AW275" s="727"/>
      <c r="AX275" s="727"/>
      <c r="AY275" s="727"/>
      <c r="AZ275" s="727"/>
      <c r="BA275" s="727"/>
      <c r="BB275" s="727"/>
      <c r="BC275" s="821"/>
      <c r="BD275" s="727"/>
      <c r="BE275" s="727"/>
      <c r="BF275" s="727"/>
      <c r="BG275" s="727"/>
      <c r="BH275" s="727"/>
      <c r="BI275" s="727"/>
      <c r="BJ275" s="727"/>
      <c r="BK275" s="727"/>
      <c r="BL275" s="821"/>
      <c r="BM275" s="727"/>
      <c r="BN275" s="727"/>
      <c r="BO275" s="727"/>
      <c r="BP275" s="727"/>
      <c r="BQ275" s="727"/>
      <c r="BR275" s="821"/>
      <c r="BS275" s="727"/>
      <c r="BT275" s="727"/>
      <c r="BU275" s="727"/>
      <c r="BV275" s="591"/>
      <c r="BW275" s="224" t="str">
        <f t="shared" si="304"/>
        <v xml:space="preserve"> </v>
      </c>
      <c r="BX275" s="471">
        <f t="shared" si="293"/>
        <v>184</v>
      </c>
      <c r="BY275" s="117"/>
      <c r="BZ275" s="117"/>
      <c r="CA275" s="117"/>
      <c r="CB275" s="117"/>
      <c r="CC275" s="117"/>
      <c r="CD275" s="461"/>
      <c r="CE275" s="236"/>
      <c r="CF275" s="224" t="str">
        <f t="shared" si="294"/>
        <v xml:space="preserve"> </v>
      </c>
      <c r="CG275" s="116"/>
      <c r="CH275" s="117"/>
      <c r="CI275" s="117"/>
      <c r="CJ275" s="117"/>
      <c r="CK275" s="472"/>
      <c r="CL275" s="472"/>
      <c r="CM275" s="472"/>
      <c r="CN275" s="472"/>
      <c r="CO275" s="117"/>
      <c r="CP275" s="253"/>
      <c r="CQ275" s="120"/>
      <c r="CR275" s="224" t="str" cm="1">
        <f t="array" ref="CR275">IF(AND(SUM(COUNTIF(CG275:CM275,{"*不明*","*その他*"})+COUNTIF(CO275:CP275,{"*不明*","*その他*"}))&gt;0,CQ275=""),"その他・不明の場合,10)具体的内容、理由を記入",IF(OR(AND(CI275=CI$65,COUNTA(CJ275:CM275)&lt;4),AND(OR(CI275=CI$63,CI275=CI$64,CI275=CI$66,CI275=CI$67,CI275=CI$68,CI275=""),COUNTA(CJ275:CM275)&gt;0)),"3)介護保険認定済→要介護度、認知症自立度、寝たきり度、介護保険サービス記入",IF(OR(AND(OR(CM275=CM$63,CM275=CM$64),CN275=""),AND(OR(CM275=CM$65,CM275=CM$66),CN275&lt;&gt;"")),"7)介護保険サービス受けている/過去受けていた→具体的内容記入"," ")))</f>
        <v xml:space="preserve"> </v>
      </c>
      <c r="CS275" s="224" t="str">
        <f t="shared" si="295"/>
        <v xml:space="preserve"> </v>
      </c>
      <c r="CT275" s="116"/>
      <c r="CU275" s="253"/>
      <c r="CV275" s="117"/>
      <c r="CW275" s="117"/>
      <c r="CX275" s="253"/>
      <c r="CY275" s="117"/>
      <c r="CZ275" s="117"/>
      <c r="DA275" s="253"/>
      <c r="DB275" s="117"/>
      <c r="DC275" s="224" t="str">
        <f t="shared" si="296"/>
        <v xml:space="preserve"> </v>
      </c>
      <c r="DD275" s="224" t="str">
        <f t="shared" si="297"/>
        <v xml:space="preserve"> </v>
      </c>
      <c r="DE275" s="224" t="str">
        <f t="shared" si="247"/>
        <v xml:space="preserve"> </v>
      </c>
      <c r="DF275" s="121"/>
      <c r="DG275" s="114"/>
      <c r="DH275" s="704"/>
      <c r="DI275" s="119"/>
      <c r="DJ275" s="187"/>
      <c r="DK275" s="254"/>
      <c r="DL275" s="224" t="str">
        <f t="shared" si="248"/>
        <v xml:space="preserve"> </v>
      </c>
      <c r="DM275" s="224" t="str">
        <f t="shared" si="298"/>
        <v xml:space="preserve"> </v>
      </c>
      <c r="DN275" s="474"/>
      <c r="DO275" s="117"/>
      <c r="DP275" s="117"/>
      <c r="DQ275" s="117"/>
      <c r="DR275" s="117"/>
      <c r="DS275" s="117"/>
      <c r="DT275" s="254"/>
      <c r="DU275" s="476"/>
      <c r="DV275" s="224" t="str">
        <f t="shared" si="249"/>
        <v xml:space="preserve"> </v>
      </c>
      <c r="DW275" s="115"/>
      <c r="DX275" s="470"/>
      <c r="DY275" s="117"/>
      <c r="DZ275" s="704"/>
      <c r="EA275" s="224" t="str">
        <f t="shared" si="250"/>
        <v xml:space="preserve"> </v>
      </c>
      <c r="EB275" s="906"/>
      <c r="EC275" s="904"/>
      <c r="ED275" s="904"/>
      <c r="EE275" s="904"/>
      <c r="EF275" s="904"/>
      <c r="EG275" s="904"/>
      <c r="EH275" s="904"/>
      <c r="EI275" s="904"/>
      <c r="EJ275" s="904"/>
      <c r="EK275" s="905"/>
      <c r="EL275" s="80"/>
      <c r="EM275" s="224" t="str">
        <f t="shared" si="299"/>
        <v xml:space="preserve"> </v>
      </c>
      <c r="EN275" s="224" t="str">
        <f t="shared" si="300"/>
        <v xml:space="preserve"> </v>
      </c>
      <c r="EO275" s="115"/>
      <c r="EP275" s="1050"/>
      <c r="EQ275" s="253"/>
      <c r="ER275" s="117"/>
      <c r="ES275" s="1258">
        <f t="shared" si="301"/>
        <v>184</v>
      </c>
      <c r="ET275" s="224" t="str">
        <f t="shared" si="302"/>
        <v xml:space="preserve"> </v>
      </c>
      <c r="EU275" s="477" t="str">
        <f t="shared" si="303"/>
        <v/>
      </c>
      <c r="EV275" s="1334" t="str">
        <f t="shared" si="245"/>
        <v xml:space="preserve"> </v>
      </c>
      <c r="EW275" s="1332" t="str">
        <f t="shared" si="289"/>
        <v/>
      </c>
      <c r="EX275" s="1275" t="str">
        <f t="shared" si="271"/>
        <v/>
      </c>
      <c r="EY275" s="1275" t="str">
        <f t="shared" si="272"/>
        <v/>
      </c>
      <c r="EZ275" s="1275" t="str">
        <f t="shared" si="273"/>
        <v/>
      </c>
      <c r="FA275" s="1275" t="str">
        <f t="shared" si="274"/>
        <v/>
      </c>
      <c r="FB275" s="1275" t="str">
        <f t="shared" si="275"/>
        <v/>
      </c>
      <c r="FC275" s="1333" t="str">
        <f t="shared" si="276"/>
        <v/>
      </c>
      <c r="FE275" s="1234" t="str">
        <f t="shared" si="277"/>
        <v xml:space="preserve"> </v>
      </c>
      <c r="FF275" s="1234" t="str">
        <f t="shared" si="278"/>
        <v xml:space="preserve"> </v>
      </c>
      <c r="FG275" s="1234" t="str">
        <f t="shared" si="279"/>
        <v xml:space="preserve"> </v>
      </c>
      <c r="FH275" s="1234" t="str">
        <f t="shared" si="280"/>
        <v xml:space="preserve"> </v>
      </c>
      <c r="FI275" s="1234" t="str">
        <f t="shared" si="251"/>
        <v xml:space="preserve"> </v>
      </c>
      <c r="FJ275" s="1234" t="str">
        <f t="shared" si="281"/>
        <v xml:space="preserve"> </v>
      </c>
      <c r="FK275" s="1234">
        <f t="shared" si="252"/>
        <v>0</v>
      </c>
      <c r="FL275" s="1227"/>
      <c r="FM275" s="1234" t="str">
        <f t="shared" si="253"/>
        <v xml:space="preserve"> </v>
      </c>
      <c r="FN275" s="1234" t="str">
        <f t="shared" si="254"/>
        <v xml:space="preserve"> </v>
      </c>
      <c r="FO275" s="1234" t="str">
        <f t="shared" si="282"/>
        <v xml:space="preserve"> </v>
      </c>
      <c r="FP275" s="1234" t="str">
        <f t="shared" si="283"/>
        <v xml:space="preserve"> </v>
      </c>
      <c r="FQ275" s="1234" t="str">
        <f t="shared" si="255"/>
        <v xml:space="preserve"> </v>
      </c>
      <c r="FR275" s="1234" t="str">
        <f t="shared" si="284"/>
        <v xml:space="preserve"> </v>
      </c>
      <c r="FS275" s="1234">
        <f t="shared" si="290"/>
        <v>0</v>
      </c>
      <c r="FT275" s="1227"/>
      <c r="FU275" s="1234" t="str">
        <f t="shared" si="285"/>
        <v xml:space="preserve"> </v>
      </c>
      <c r="FV275" s="1234" t="str">
        <f t="shared" si="286"/>
        <v xml:space="preserve"> </v>
      </c>
      <c r="FW275" s="1234" t="str">
        <f t="shared" si="287"/>
        <v xml:space="preserve"> </v>
      </c>
      <c r="FX275" s="1234" t="str">
        <f t="shared" si="256"/>
        <v xml:space="preserve"> </v>
      </c>
      <c r="FY275" s="1234" t="str">
        <f t="shared" si="257"/>
        <v xml:space="preserve"> </v>
      </c>
      <c r="FZ275" s="1234" t="str">
        <f t="shared" si="288"/>
        <v xml:space="preserve"> </v>
      </c>
      <c r="GA275" s="1234">
        <f t="shared" si="258"/>
        <v>0</v>
      </c>
      <c r="GB275" s="1227"/>
      <c r="GC275" s="1234" t="str">
        <f t="shared" si="259"/>
        <v xml:space="preserve"> </v>
      </c>
      <c r="GD275" s="1234" t="str">
        <f t="shared" si="260"/>
        <v xml:space="preserve"> </v>
      </c>
      <c r="GE275" s="1234" t="str">
        <f t="shared" si="261"/>
        <v xml:space="preserve"> </v>
      </c>
      <c r="GF275" s="1234" t="str">
        <f t="shared" si="262"/>
        <v xml:space="preserve"> </v>
      </c>
      <c r="GG275" s="1234" t="str">
        <f t="shared" si="263"/>
        <v xml:space="preserve"> </v>
      </c>
      <c r="GH275" s="1234" t="str">
        <f t="shared" si="264"/>
        <v xml:space="preserve"> </v>
      </c>
      <c r="GI275" s="1234" t="str">
        <f t="shared" si="265"/>
        <v xml:space="preserve"> </v>
      </c>
      <c r="GJ275" s="1234" t="str">
        <f t="shared" si="266"/>
        <v xml:space="preserve"> </v>
      </c>
      <c r="GK275" s="1234" t="str">
        <f t="shared" si="267"/>
        <v xml:space="preserve"> </v>
      </c>
      <c r="GL275" s="1234" t="str">
        <f t="shared" si="268"/>
        <v xml:space="preserve"> </v>
      </c>
      <c r="GM275" s="1234" t="str">
        <f t="shared" si="269"/>
        <v xml:space="preserve"> </v>
      </c>
      <c r="GN275" s="1234">
        <f t="shared" si="270"/>
        <v>0</v>
      </c>
    </row>
    <row r="276" spans="1:196" s="100" customFormat="1" ht="27" customHeight="1" thickTop="1" thickBot="1">
      <c r="A276" s="1208">
        <f>【A票】【D票】!$D$10</f>
        <v>0</v>
      </c>
      <c r="B276" s="1212">
        <f>【A票】【D票】!$H$10</f>
        <v>0</v>
      </c>
      <c r="C276" s="1213" t="str">
        <f>【A票】【D票】!$K$10</f>
        <v xml:space="preserve"> </v>
      </c>
      <c r="D276" s="1214">
        <f t="shared" si="173"/>
        <v>185</v>
      </c>
      <c r="E276" s="914"/>
      <c r="F276" s="467"/>
      <c r="G276" s="469"/>
      <c r="H276" s="224" t="str">
        <f t="shared" si="291"/>
        <v xml:space="preserve"> </v>
      </c>
      <c r="I276" s="704"/>
      <c r="J276" s="117"/>
      <c r="K276" s="117"/>
      <c r="L276" s="117"/>
      <c r="M276" s="117"/>
      <c r="N276" s="117"/>
      <c r="O276" s="117"/>
      <c r="P276" s="117"/>
      <c r="Q276" s="117"/>
      <c r="R276" s="117"/>
      <c r="S276" s="117"/>
      <c r="T276" s="254"/>
      <c r="U276" s="646"/>
      <c r="V276" s="646"/>
      <c r="W276" s="114"/>
      <c r="X276" s="254"/>
      <c r="Y276" s="224" t="str">
        <f t="shared" si="292"/>
        <v xml:space="preserve"> </v>
      </c>
      <c r="Z276" s="579"/>
      <c r="AA276" s="704"/>
      <c r="AB276" s="119"/>
      <c r="AC276" s="224" t="str">
        <f t="shared" si="246"/>
        <v xml:space="preserve"> </v>
      </c>
      <c r="AD276" s="115"/>
      <c r="AE276" s="253"/>
      <c r="AF276" s="704"/>
      <c r="AG276" s="727"/>
      <c r="AH276" s="727"/>
      <c r="AI276" s="727"/>
      <c r="AJ276" s="727"/>
      <c r="AK276" s="591"/>
      <c r="AL276" s="727"/>
      <c r="AM276" s="727"/>
      <c r="AN276" s="727"/>
      <c r="AO276" s="727"/>
      <c r="AP276" s="727"/>
      <c r="AQ276" s="727"/>
      <c r="AR276" s="727"/>
      <c r="AS276" s="727"/>
      <c r="AT276" s="727"/>
      <c r="AU276" s="727"/>
      <c r="AV276" s="727"/>
      <c r="AW276" s="727"/>
      <c r="AX276" s="727"/>
      <c r="AY276" s="727"/>
      <c r="AZ276" s="727"/>
      <c r="BA276" s="727"/>
      <c r="BB276" s="727"/>
      <c r="BC276" s="821"/>
      <c r="BD276" s="727"/>
      <c r="BE276" s="727"/>
      <c r="BF276" s="727"/>
      <c r="BG276" s="727"/>
      <c r="BH276" s="727"/>
      <c r="BI276" s="727"/>
      <c r="BJ276" s="727"/>
      <c r="BK276" s="727"/>
      <c r="BL276" s="821"/>
      <c r="BM276" s="727"/>
      <c r="BN276" s="727"/>
      <c r="BO276" s="727"/>
      <c r="BP276" s="727"/>
      <c r="BQ276" s="727"/>
      <c r="BR276" s="821"/>
      <c r="BS276" s="727"/>
      <c r="BT276" s="727"/>
      <c r="BU276" s="727"/>
      <c r="BV276" s="591"/>
      <c r="BW276" s="224" t="str">
        <f t="shared" si="304"/>
        <v xml:space="preserve"> </v>
      </c>
      <c r="BX276" s="471">
        <f t="shared" si="293"/>
        <v>185</v>
      </c>
      <c r="BY276" s="117"/>
      <c r="BZ276" s="117"/>
      <c r="CA276" s="117"/>
      <c r="CB276" s="117"/>
      <c r="CC276" s="117"/>
      <c r="CD276" s="461"/>
      <c r="CE276" s="236"/>
      <c r="CF276" s="224" t="str">
        <f t="shared" si="294"/>
        <v xml:space="preserve"> </v>
      </c>
      <c r="CG276" s="116"/>
      <c r="CH276" s="117"/>
      <c r="CI276" s="117"/>
      <c r="CJ276" s="117"/>
      <c r="CK276" s="472"/>
      <c r="CL276" s="472"/>
      <c r="CM276" s="472"/>
      <c r="CN276" s="472"/>
      <c r="CO276" s="117"/>
      <c r="CP276" s="253"/>
      <c r="CQ276" s="120"/>
      <c r="CR276" s="224" t="str" cm="1">
        <f t="array" ref="CR276">IF(AND(SUM(COUNTIF(CG276:CM276,{"*不明*","*その他*"})+COUNTIF(CO276:CP276,{"*不明*","*その他*"}))&gt;0,CQ276=""),"その他・不明の場合,10)具体的内容、理由を記入",IF(OR(AND(CI276=CI$65,COUNTA(CJ276:CM276)&lt;4),AND(OR(CI276=CI$63,CI276=CI$64,CI276=CI$66,CI276=CI$67,CI276=CI$68,CI276=""),COUNTA(CJ276:CM276)&gt;0)),"3)介護保険認定済→要介護度、認知症自立度、寝たきり度、介護保険サービス記入",IF(OR(AND(OR(CM276=CM$63,CM276=CM$64),CN276=""),AND(OR(CM276=CM$65,CM276=CM$66),CN276&lt;&gt;"")),"7)介護保険サービス受けている/過去受けていた→具体的内容記入"," ")))</f>
        <v xml:space="preserve"> </v>
      </c>
      <c r="CS276" s="224" t="str">
        <f t="shared" si="295"/>
        <v xml:space="preserve"> </v>
      </c>
      <c r="CT276" s="116"/>
      <c r="CU276" s="253"/>
      <c r="CV276" s="117"/>
      <c r="CW276" s="117"/>
      <c r="CX276" s="253"/>
      <c r="CY276" s="117"/>
      <c r="CZ276" s="117"/>
      <c r="DA276" s="253"/>
      <c r="DB276" s="117"/>
      <c r="DC276" s="224" t="str">
        <f t="shared" si="296"/>
        <v xml:space="preserve"> </v>
      </c>
      <c r="DD276" s="224" t="str">
        <f t="shared" si="297"/>
        <v xml:space="preserve"> </v>
      </c>
      <c r="DE276" s="224" t="str">
        <f t="shared" si="247"/>
        <v xml:space="preserve"> </v>
      </c>
      <c r="DF276" s="121"/>
      <c r="DG276" s="114"/>
      <c r="DH276" s="704"/>
      <c r="DI276" s="119"/>
      <c r="DJ276" s="187"/>
      <c r="DK276" s="254"/>
      <c r="DL276" s="224" t="str">
        <f t="shared" si="248"/>
        <v xml:space="preserve"> </v>
      </c>
      <c r="DM276" s="224" t="str">
        <f t="shared" si="298"/>
        <v xml:space="preserve"> </v>
      </c>
      <c r="DN276" s="474"/>
      <c r="DO276" s="117"/>
      <c r="DP276" s="117"/>
      <c r="DQ276" s="117"/>
      <c r="DR276" s="117"/>
      <c r="DS276" s="117"/>
      <c r="DT276" s="254"/>
      <c r="DU276" s="476"/>
      <c r="DV276" s="224" t="str">
        <f t="shared" si="249"/>
        <v xml:space="preserve"> </v>
      </c>
      <c r="DW276" s="115"/>
      <c r="DX276" s="470"/>
      <c r="DY276" s="117"/>
      <c r="DZ276" s="704"/>
      <c r="EA276" s="224" t="str">
        <f t="shared" si="250"/>
        <v xml:space="preserve"> </v>
      </c>
      <c r="EB276" s="906"/>
      <c r="EC276" s="904"/>
      <c r="ED276" s="904"/>
      <c r="EE276" s="904"/>
      <c r="EF276" s="904"/>
      <c r="EG276" s="904"/>
      <c r="EH276" s="904"/>
      <c r="EI276" s="904"/>
      <c r="EJ276" s="904"/>
      <c r="EK276" s="905"/>
      <c r="EL276" s="80"/>
      <c r="EM276" s="224" t="str">
        <f t="shared" si="299"/>
        <v xml:space="preserve"> </v>
      </c>
      <c r="EN276" s="224" t="str">
        <f t="shared" si="300"/>
        <v xml:space="preserve"> </v>
      </c>
      <c r="EO276" s="115"/>
      <c r="EP276" s="1050"/>
      <c r="EQ276" s="253"/>
      <c r="ER276" s="117"/>
      <c r="ES276" s="1258">
        <f t="shared" si="301"/>
        <v>185</v>
      </c>
      <c r="ET276" s="224" t="str">
        <f t="shared" si="302"/>
        <v xml:space="preserve"> </v>
      </c>
      <c r="EU276" s="477" t="str">
        <f t="shared" si="303"/>
        <v/>
      </c>
      <c r="EV276" s="1334" t="str">
        <f t="shared" si="245"/>
        <v xml:space="preserve"> </v>
      </c>
      <c r="EW276" s="1332" t="str">
        <f t="shared" si="289"/>
        <v/>
      </c>
      <c r="EX276" s="1275" t="str">
        <f t="shared" si="271"/>
        <v/>
      </c>
      <c r="EY276" s="1275" t="str">
        <f t="shared" si="272"/>
        <v/>
      </c>
      <c r="EZ276" s="1275" t="str">
        <f t="shared" si="273"/>
        <v/>
      </c>
      <c r="FA276" s="1275" t="str">
        <f t="shared" si="274"/>
        <v/>
      </c>
      <c r="FB276" s="1275" t="str">
        <f t="shared" si="275"/>
        <v/>
      </c>
      <c r="FC276" s="1333" t="str">
        <f t="shared" si="276"/>
        <v/>
      </c>
      <c r="FE276" s="1234" t="str">
        <f t="shared" si="277"/>
        <v xml:space="preserve"> </v>
      </c>
      <c r="FF276" s="1234" t="str">
        <f t="shared" si="278"/>
        <v xml:space="preserve"> </v>
      </c>
      <c r="FG276" s="1234" t="str">
        <f t="shared" si="279"/>
        <v xml:space="preserve"> </v>
      </c>
      <c r="FH276" s="1234" t="str">
        <f t="shared" si="280"/>
        <v xml:space="preserve"> </v>
      </c>
      <c r="FI276" s="1234" t="str">
        <f t="shared" si="251"/>
        <v xml:space="preserve"> </v>
      </c>
      <c r="FJ276" s="1234" t="str">
        <f t="shared" si="281"/>
        <v xml:space="preserve"> </v>
      </c>
      <c r="FK276" s="1234">
        <f t="shared" si="252"/>
        <v>0</v>
      </c>
      <c r="FL276" s="1227"/>
      <c r="FM276" s="1234" t="str">
        <f t="shared" si="253"/>
        <v xml:space="preserve"> </v>
      </c>
      <c r="FN276" s="1234" t="str">
        <f t="shared" si="254"/>
        <v xml:space="preserve"> </v>
      </c>
      <c r="FO276" s="1234" t="str">
        <f t="shared" si="282"/>
        <v xml:space="preserve"> </v>
      </c>
      <c r="FP276" s="1234" t="str">
        <f t="shared" si="283"/>
        <v xml:space="preserve"> </v>
      </c>
      <c r="FQ276" s="1234" t="str">
        <f t="shared" si="255"/>
        <v xml:space="preserve"> </v>
      </c>
      <c r="FR276" s="1234" t="str">
        <f t="shared" si="284"/>
        <v xml:space="preserve"> </v>
      </c>
      <c r="FS276" s="1234">
        <f t="shared" si="290"/>
        <v>0</v>
      </c>
      <c r="FT276" s="1227"/>
      <c r="FU276" s="1234" t="str">
        <f t="shared" si="285"/>
        <v xml:space="preserve"> </v>
      </c>
      <c r="FV276" s="1234" t="str">
        <f t="shared" si="286"/>
        <v xml:space="preserve"> </v>
      </c>
      <c r="FW276" s="1234" t="str">
        <f t="shared" si="287"/>
        <v xml:space="preserve"> </v>
      </c>
      <c r="FX276" s="1234" t="str">
        <f t="shared" si="256"/>
        <v xml:space="preserve"> </v>
      </c>
      <c r="FY276" s="1234" t="str">
        <f t="shared" si="257"/>
        <v xml:space="preserve"> </v>
      </c>
      <c r="FZ276" s="1234" t="str">
        <f t="shared" si="288"/>
        <v xml:space="preserve"> </v>
      </c>
      <c r="GA276" s="1234">
        <f t="shared" si="258"/>
        <v>0</v>
      </c>
      <c r="GB276" s="1227"/>
      <c r="GC276" s="1234" t="str">
        <f t="shared" si="259"/>
        <v xml:space="preserve"> </v>
      </c>
      <c r="GD276" s="1234" t="str">
        <f t="shared" si="260"/>
        <v xml:space="preserve"> </v>
      </c>
      <c r="GE276" s="1234" t="str">
        <f t="shared" si="261"/>
        <v xml:space="preserve"> </v>
      </c>
      <c r="GF276" s="1234" t="str">
        <f t="shared" si="262"/>
        <v xml:space="preserve"> </v>
      </c>
      <c r="GG276" s="1234" t="str">
        <f t="shared" si="263"/>
        <v xml:space="preserve"> </v>
      </c>
      <c r="GH276" s="1234" t="str">
        <f t="shared" si="264"/>
        <v xml:space="preserve"> </v>
      </c>
      <c r="GI276" s="1234" t="str">
        <f t="shared" si="265"/>
        <v xml:space="preserve"> </v>
      </c>
      <c r="GJ276" s="1234" t="str">
        <f t="shared" si="266"/>
        <v xml:space="preserve"> </v>
      </c>
      <c r="GK276" s="1234" t="str">
        <f t="shared" si="267"/>
        <v xml:space="preserve"> </v>
      </c>
      <c r="GL276" s="1234" t="str">
        <f t="shared" si="268"/>
        <v xml:space="preserve"> </v>
      </c>
      <c r="GM276" s="1234" t="str">
        <f t="shared" si="269"/>
        <v xml:space="preserve"> </v>
      </c>
      <c r="GN276" s="1234">
        <f t="shared" si="270"/>
        <v>0</v>
      </c>
    </row>
    <row r="277" spans="1:196" s="100" customFormat="1" ht="27" customHeight="1" thickTop="1" thickBot="1">
      <c r="A277" s="1208">
        <f>【A票】【D票】!$D$10</f>
        <v>0</v>
      </c>
      <c r="B277" s="1212">
        <f>【A票】【D票】!$H$10</f>
        <v>0</v>
      </c>
      <c r="C277" s="1213" t="str">
        <f>【A票】【D票】!$K$10</f>
        <v xml:space="preserve"> </v>
      </c>
      <c r="D277" s="1214">
        <f t="shared" si="173"/>
        <v>186</v>
      </c>
      <c r="E277" s="914"/>
      <c r="F277" s="467"/>
      <c r="G277" s="469"/>
      <c r="H277" s="224" t="str">
        <f t="shared" si="291"/>
        <v xml:space="preserve"> </v>
      </c>
      <c r="I277" s="704"/>
      <c r="J277" s="117"/>
      <c r="K277" s="117"/>
      <c r="L277" s="117"/>
      <c r="M277" s="117"/>
      <c r="N277" s="117"/>
      <c r="O277" s="117"/>
      <c r="P277" s="117"/>
      <c r="Q277" s="117"/>
      <c r="R277" s="117"/>
      <c r="S277" s="117"/>
      <c r="T277" s="254"/>
      <c r="U277" s="646"/>
      <c r="V277" s="646"/>
      <c r="W277" s="114"/>
      <c r="X277" s="254"/>
      <c r="Y277" s="224" t="str">
        <f t="shared" si="292"/>
        <v xml:space="preserve"> </v>
      </c>
      <c r="Z277" s="579"/>
      <c r="AA277" s="704"/>
      <c r="AB277" s="119"/>
      <c r="AC277" s="224" t="str">
        <f t="shared" si="246"/>
        <v xml:space="preserve"> </v>
      </c>
      <c r="AD277" s="115"/>
      <c r="AE277" s="253"/>
      <c r="AF277" s="704"/>
      <c r="AG277" s="727"/>
      <c r="AH277" s="727"/>
      <c r="AI277" s="727"/>
      <c r="AJ277" s="727"/>
      <c r="AK277" s="591"/>
      <c r="AL277" s="727"/>
      <c r="AM277" s="727"/>
      <c r="AN277" s="727"/>
      <c r="AO277" s="727"/>
      <c r="AP277" s="727"/>
      <c r="AQ277" s="727"/>
      <c r="AR277" s="727"/>
      <c r="AS277" s="727"/>
      <c r="AT277" s="727"/>
      <c r="AU277" s="727"/>
      <c r="AV277" s="727"/>
      <c r="AW277" s="727"/>
      <c r="AX277" s="727"/>
      <c r="AY277" s="727"/>
      <c r="AZ277" s="727"/>
      <c r="BA277" s="727"/>
      <c r="BB277" s="727"/>
      <c r="BC277" s="821"/>
      <c r="BD277" s="727"/>
      <c r="BE277" s="727"/>
      <c r="BF277" s="727"/>
      <c r="BG277" s="727"/>
      <c r="BH277" s="727"/>
      <c r="BI277" s="727"/>
      <c r="BJ277" s="727"/>
      <c r="BK277" s="727"/>
      <c r="BL277" s="821"/>
      <c r="BM277" s="727"/>
      <c r="BN277" s="727"/>
      <c r="BO277" s="727"/>
      <c r="BP277" s="727"/>
      <c r="BQ277" s="727"/>
      <c r="BR277" s="821"/>
      <c r="BS277" s="727"/>
      <c r="BT277" s="727"/>
      <c r="BU277" s="727"/>
      <c r="BV277" s="591"/>
      <c r="BW277" s="224" t="str">
        <f t="shared" si="304"/>
        <v xml:space="preserve"> </v>
      </c>
      <c r="BX277" s="471">
        <f t="shared" si="293"/>
        <v>186</v>
      </c>
      <c r="BY277" s="117"/>
      <c r="BZ277" s="117"/>
      <c r="CA277" s="117"/>
      <c r="CB277" s="117"/>
      <c r="CC277" s="117"/>
      <c r="CD277" s="461"/>
      <c r="CE277" s="236"/>
      <c r="CF277" s="224" t="str">
        <f t="shared" si="294"/>
        <v xml:space="preserve"> </v>
      </c>
      <c r="CG277" s="116"/>
      <c r="CH277" s="117"/>
      <c r="CI277" s="117"/>
      <c r="CJ277" s="117"/>
      <c r="CK277" s="472"/>
      <c r="CL277" s="472"/>
      <c r="CM277" s="472"/>
      <c r="CN277" s="472"/>
      <c r="CO277" s="117"/>
      <c r="CP277" s="253"/>
      <c r="CQ277" s="120"/>
      <c r="CR277" s="224" t="str" cm="1">
        <f t="array" ref="CR277">IF(AND(SUM(COUNTIF(CG277:CM277,{"*不明*","*その他*"})+COUNTIF(CO277:CP277,{"*不明*","*その他*"}))&gt;0,CQ277=""),"その他・不明の場合,10)具体的内容、理由を記入",IF(OR(AND(CI277=CI$65,COUNTA(CJ277:CM277)&lt;4),AND(OR(CI277=CI$63,CI277=CI$64,CI277=CI$66,CI277=CI$67,CI277=CI$68,CI277=""),COUNTA(CJ277:CM277)&gt;0)),"3)介護保険認定済→要介護度、認知症自立度、寝たきり度、介護保険サービス記入",IF(OR(AND(OR(CM277=CM$63,CM277=CM$64),CN277=""),AND(OR(CM277=CM$65,CM277=CM$66),CN277&lt;&gt;"")),"7)介護保険サービス受けている/過去受けていた→具体的内容記入"," ")))</f>
        <v xml:space="preserve"> </v>
      </c>
      <c r="CS277" s="224" t="str">
        <f t="shared" si="295"/>
        <v xml:space="preserve"> </v>
      </c>
      <c r="CT277" s="116"/>
      <c r="CU277" s="253"/>
      <c r="CV277" s="117"/>
      <c r="CW277" s="117"/>
      <c r="CX277" s="253"/>
      <c r="CY277" s="117"/>
      <c r="CZ277" s="117"/>
      <c r="DA277" s="253"/>
      <c r="DB277" s="117"/>
      <c r="DC277" s="224" t="str">
        <f t="shared" si="296"/>
        <v xml:space="preserve"> </v>
      </c>
      <c r="DD277" s="224" t="str">
        <f t="shared" si="297"/>
        <v xml:space="preserve"> </v>
      </c>
      <c r="DE277" s="224" t="str">
        <f t="shared" si="247"/>
        <v xml:space="preserve"> </v>
      </c>
      <c r="DF277" s="121"/>
      <c r="DG277" s="114"/>
      <c r="DH277" s="704"/>
      <c r="DI277" s="119"/>
      <c r="DJ277" s="187"/>
      <c r="DK277" s="254"/>
      <c r="DL277" s="224" t="str">
        <f t="shared" si="248"/>
        <v xml:space="preserve"> </v>
      </c>
      <c r="DM277" s="224" t="str">
        <f t="shared" si="298"/>
        <v xml:space="preserve"> </v>
      </c>
      <c r="DN277" s="474"/>
      <c r="DO277" s="117"/>
      <c r="DP277" s="117"/>
      <c r="DQ277" s="117"/>
      <c r="DR277" s="117"/>
      <c r="DS277" s="117"/>
      <c r="DT277" s="254"/>
      <c r="DU277" s="476"/>
      <c r="DV277" s="224" t="str">
        <f t="shared" si="249"/>
        <v xml:space="preserve"> </v>
      </c>
      <c r="DW277" s="115"/>
      <c r="DX277" s="470"/>
      <c r="DY277" s="117"/>
      <c r="DZ277" s="704"/>
      <c r="EA277" s="224" t="str">
        <f t="shared" si="250"/>
        <v xml:space="preserve"> </v>
      </c>
      <c r="EB277" s="906"/>
      <c r="EC277" s="904"/>
      <c r="ED277" s="904"/>
      <c r="EE277" s="904"/>
      <c r="EF277" s="904"/>
      <c r="EG277" s="904"/>
      <c r="EH277" s="904"/>
      <c r="EI277" s="904"/>
      <c r="EJ277" s="904"/>
      <c r="EK277" s="905"/>
      <c r="EL277" s="80"/>
      <c r="EM277" s="224" t="str">
        <f t="shared" si="299"/>
        <v xml:space="preserve"> </v>
      </c>
      <c r="EN277" s="224" t="str">
        <f t="shared" si="300"/>
        <v xml:space="preserve"> </v>
      </c>
      <c r="EO277" s="115"/>
      <c r="EP277" s="1050"/>
      <c r="EQ277" s="253"/>
      <c r="ER277" s="117"/>
      <c r="ES277" s="1258">
        <f t="shared" si="301"/>
        <v>186</v>
      </c>
      <c r="ET277" s="224" t="str">
        <f t="shared" si="302"/>
        <v xml:space="preserve"> </v>
      </c>
      <c r="EU277" s="477" t="str">
        <f t="shared" si="303"/>
        <v/>
      </c>
      <c r="EV277" s="1334" t="str">
        <f t="shared" si="245"/>
        <v xml:space="preserve"> </v>
      </c>
      <c r="EW277" s="1332" t="str">
        <f t="shared" si="289"/>
        <v/>
      </c>
      <c r="EX277" s="1275" t="str">
        <f t="shared" si="271"/>
        <v/>
      </c>
      <c r="EY277" s="1275" t="str">
        <f t="shared" si="272"/>
        <v/>
      </c>
      <c r="EZ277" s="1275" t="str">
        <f t="shared" si="273"/>
        <v/>
      </c>
      <c r="FA277" s="1275" t="str">
        <f t="shared" si="274"/>
        <v/>
      </c>
      <c r="FB277" s="1275" t="str">
        <f t="shared" si="275"/>
        <v/>
      </c>
      <c r="FC277" s="1333" t="str">
        <f t="shared" si="276"/>
        <v/>
      </c>
      <c r="FE277" s="1234" t="str">
        <f t="shared" si="277"/>
        <v xml:space="preserve"> </v>
      </c>
      <c r="FF277" s="1234" t="str">
        <f t="shared" si="278"/>
        <v xml:space="preserve"> </v>
      </c>
      <c r="FG277" s="1234" t="str">
        <f t="shared" si="279"/>
        <v xml:space="preserve"> </v>
      </c>
      <c r="FH277" s="1234" t="str">
        <f t="shared" si="280"/>
        <v xml:space="preserve"> </v>
      </c>
      <c r="FI277" s="1234" t="str">
        <f t="shared" si="251"/>
        <v xml:space="preserve"> </v>
      </c>
      <c r="FJ277" s="1234" t="str">
        <f t="shared" si="281"/>
        <v xml:space="preserve"> </v>
      </c>
      <c r="FK277" s="1234">
        <f t="shared" si="252"/>
        <v>0</v>
      </c>
      <c r="FL277" s="1227"/>
      <c r="FM277" s="1234" t="str">
        <f t="shared" si="253"/>
        <v xml:space="preserve"> </v>
      </c>
      <c r="FN277" s="1234" t="str">
        <f t="shared" si="254"/>
        <v xml:space="preserve"> </v>
      </c>
      <c r="FO277" s="1234" t="str">
        <f t="shared" si="282"/>
        <v xml:space="preserve"> </v>
      </c>
      <c r="FP277" s="1234" t="str">
        <f t="shared" si="283"/>
        <v xml:space="preserve"> </v>
      </c>
      <c r="FQ277" s="1234" t="str">
        <f t="shared" si="255"/>
        <v xml:space="preserve"> </v>
      </c>
      <c r="FR277" s="1234" t="str">
        <f t="shared" si="284"/>
        <v xml:space="preserve"> </v>
      </c>
      <c r="FS277" s="1234">
        <f t="shared" si="290"/>
        <v>0</v>
      </c>
      <c r="FT277" s="1227"/>
      <c r="FU277" s="1234" t="str">
        <f t="shared" si="285"/>
        <v xml:space="preserve"> </v>
      </c>
      <c r="FV277" s="1234" t="str">
        <f t="shared" si="286"/>
        <v xml:space="preserve"> </v>
      </c>
      <c r="FW277" s="1234" t="str">
        <f t="shared" si="287"/>
        <v xml:space="preserve"> </v>
      </c>
      <c r="FX277" s="1234" t="str">
        <f t="shared" si="256"/>
        <v xml:space="preserve"> </v>
      </c>
      <c r="FY277" s="1234" t="str">
        <f t="shared" si="257"/>
        <v xml:space="preserve"> </v>
      </c>
      <c r="FZ277" s="1234" t="str">
        <f t="shared" si="288"/>
        <v xml:space="preserve"> </v>
      </c>
      <c r="GA277" s="1234">
        <f t="shared" si="258"/>
        <v>0</v>
      </c>
      <c r="GB277" s="1227"/>
      <c r="GC277" s="1234" t="str">
        <f t="shared" si="259"/>
        <v xml:space="preserve"> </v>
      </c>
      <c r="GD277" s="1234" t="str">
        <f t="shared" si="260"/>
        <v xml:space="preserve"> </v>
      </c>
      <c r="GE277" s="1234" t="str">
        <f t="shared" si="261"/>
        <v xml:space="preserve"> </v>
      </c>
      <c r="GF277" s="1234" t="str">
        <f t="shared" si="262"/>
        <v xml:space="preserve"> </v>
      </c>
      <c r="GG277" s="1234" t="str">
        <f t="shared" si="263"/>
        <v xml:space="preserve"> </v>
      </c>
      <c r="GH277" s="1234" t="str">
        <f t="shared" si="264"/>
        <v xml:space="preserve"> </v>
      </c>
      <c r="GI277" s="1234" t="str">
        <f t="shared" si="265"/>
        <v xml:space="preserve"> </v>
      </c>
      <c r="GJ277" s="1234" t="str">
        <f t="shared" si="266"/>
        <v xml:space="preserve"> </v>
      </c>
      <c r="GK277" s="1234" t="str">
        <f t="shared" si="267"/>
        <v xml:space="preserve"> </v>
      </c>
      <c r="GL277" s="1234" t="str">
        <f t="shared" si="268"/>
        <v xml:space="preserve"> </v>
      </c>
      <c r="GM277" s="1234" t="str">
        <f t="shared" si="269"/>
        <v xml:space="preserve"> </v>
      </c>
      <c r="GN277" s="1234">
        <f t="shared" si="270"/>
        <v>0</v>
      </c>
    </row>
    <row r="278" spans="1:196" s="100" customFormat="1" ht="27" customHeight="1" thickTop="1" thickBot="1">
      <c r="A278" s="1208">
        <f>【A票】【D票】!$D$10</f>
        <v>0</v>
      </c>
      <c r="B278" s="1212">
        <f>【A票】【D票】!$H$10</f>
        <v>0</v>
      </c>
      <c r="C278" s="1213" t="str">
        <f>【A票】【D票】!$K$10</f>
        <v xml:space="preserve"> </v>
      </c>
      <c r="D278" s="1214">
        <f t="shared" si="173"/>
        <v>187</v>
      </c>
      <c r="E278" s="914"/>
      <c r="F278" s="467"/>
      <c r="G278" s="469"/>
      <c r="H278" s="224" t="str">
        <f t="shared" si="291"/>
        <v xml:space="preserve"> </v>
      </c>
      <c r="I278" s="704"/>
      <c r="J278" s="117"/>
      <c r="K278" s="117"/>
      <c r="L278" s="117"/>
      <c r="M278" s="117"/>
      <c r="N278" s="117"/>
      <c r="O278" s="117"/>
      <c r="P278" s="117"/>
      <c r="Q278" s="117"/>
      <c r="R278" s="117"/>
      <c r="S278" s="117"/>
      <c r="T278" s="254"/>
      <c r="U278" s="646"/>
      <c r="V278" s="646"/>
      <c r="W278" s="114"/>
      <c r="X278" s="254"/>
      <c r="Y278" s="224" t="str">
        <f t="shared" si="292"/>
        <v xml:space="preserve"> </v>
      </c>
      <c r="Z278" s="579"/>
      <c r="AA278" s="704"/>
      <c r="AB278" s="119"/>
      <c r="AC278" s="224" t="str">
        <f t="shared" si="246"/>
        <v xml:space="preserve"> </v>
      </c>
      <c r="AD278" s="115"/>
      <c r="AE278" s="253"/>
      <c r="AF278" s="704"/>
      <c r="AG278" s="727"/>
      <c r="AH278" s="727"/>
      <c r="AI278" s="727"/>
      <c r="AJ278" s="727"/>
      <c r="AK278" s="591"/>
      <c r="AL278" s="727"/>
      <c r="AM278" s="727"/>
      <c r="AN278" s="727"/>
      <c r="AO278" s="727"/>
      <c r="AP278" s="727"/>
      <c r="AQ278" s="727"/>
      <c r="AR278" s="727"/>
      <c r="AS278" s="727"/>
      <c r="AT278" s="727"/>
      <c r="AU278" s="727"/>
      <c r="AV278" s="727"/>
      <c r="AW278" s="727"/>
      <c r="AX278" s="727"/>
      <c r="AY278" s="727"/>
      <c r="AZ278" s="727"/>
      <c r="BA278" s="727"/>
      <c r="BB278" s="727"/>
      <c r="BC278" s="821"/>
      <c r="BD278" s="727"/>
      <c r="BE278" s="727"/>
      <c r="BF278" s="727"/>
      <c r="BG278" s="727"/>
      <c r="BH278" s="727"/>
      <c r="BI278" s="727"/>
      <c r="BJ278" s="727"/>
      <c r="BK278" s="727"/>
      <c r="BL278" s="821"/>
      <c r="BM278" s="727"/>
      <c r="BN278" s="727"/>
      <c r="BO278" s="727"/>
      <c r="BP278" s="727"/>
      <c r="BQ278" s="727"/>
      <c r="BR278" s="821"/>
      <c r="BS278" s="727"/>
      <c r="BT278" s="727"/>
      <c r="BU278" s="727"/>
      <c r="BV278" s="591"/>
      <c r="BW278" s="224" t="str">
        <f t="shared" si="304"/>
        <v xml:space="preserve"> </v>
      </c>
      <c r="BX278" s="471">
        <f t="shared" si="293"/>
        <v>187</v>
      </c>
      <c r="BY278" s="117"/>
      <c r="BZ278" s="117"/>
      <c r="CA278" s="117"/>
      <c r="CB278" s="117"/>
      <c r="CC278" s="117"/>
      <c r="CD278" s="461"/>
      <c r="CE278" s="236"/>
      <c r="CF278" s="224" t="str">
        <f t="shared" si="294"/>
        <v xml:space="preserve"> </v>
      </c>
      <c r="CG278" s="116"/>
      <c r="CH278" s="117"/>
      <c r="CI278" s="117"/>
      <c r="CJ278" s="117"/>
      <c r="CK278" s="472"/>
      <c r="CL278" s="472"/>
      <c r="CM278" s="472"/>
      <c r="CN278" s="472"/>
      <c r="CO278" s="117"/>
      <c r="CP278" s="253"/>
      <c r="CQ278" s="120"/>
      <c r="CR278" s="224" t="str" cm="1">
        <f t="array" ref="CR278">IF(AND(SUM(COUNTIF(CG278:CM278,{"*不明*","*その他*"})+COUNTIF(CO278:CP278,{"*不明*","*その他*"}))&gt;0,CQ278=""),"その他・不明の場合,10)具体的内容、理由を記入",IF(OR(AND(CI278=CI$65,COUNTA(CJ278:CM278)&lt;4),AND(OR(CI278=CI$63,CI278=CI$64,CI278=CI$66,CI278=CI$67,CI278=CI$68,CI278=""),COUNTA(CJ278:CM278)&gt;0)),"3)介護保険認定済→要介護度、認知症自立度、寝たきり度、介護保険サービス記入",IF(OR(AND(OR(CM278=CM$63,CM278=CM$64),CN278=""),AND(OR(CM278=CM$65,CM278=CM$66),CN278&lt;&gt;"")),"7)介護保険サービス受けている/過去受けていた→具体的内容記入"," ")))</f>
        <v xml:space="preserve"> </v>
      </c>
      <c r="CS278" s="224" t="str">
        <f t="shared" si="295"/>
        <v xml:space="preserve"> </v>
      </c>
      <c r="CT278" s="116"/>
      <c r="CU278" s="253"/>
      <c r="CV278" s="117"/>
      <c r="CW278" s="117"/>
      <c r="CX278" s="253"/>
      <c r="CY278" s="117"/>
      <c r="CZ278" s="117"/>
      <c r="DA278" s="253"/>
      <c r="DB278" s="117"/>
      <c r="DC278" s="224" t="str">
        <f t="shared" si="296"/>
        <v xml:space="preserve"> </v>
      </c>
      <c r="DD278" s="224" t="str">
        <f t="shared" si="297"/>
        <v xml:space="preserve"> </v>
      </c>
      <c r="DE278" s="224" t="str">
        <f t="shared" si="247"/>
        <v xml:space="preserve"> </v>
      </c>
      <c r="DF278" s="121"/>
      <c r="DG278" s="114"/>
      <c r="DH278" s="704"/>
      <c r="DI278" s="119"/>
      <c r="DJ278" s="187"/>
      <c r="DK278" s="254"/>
      <c r="DL278" s="224" t="str">
        <f t="shared" si="248"/>
        <v xml:space="preserve"> </v>
      </c>
      <c r="DM278" s="224" t="str">
        <f t="shared" si="298"/>
        <v xml:space="preserve"> </v>
      </c>
      <c r="DN278" s="474"/>
      <c r="DO278" s="117"/>
      <c r="DP278" s="117"/>
      <c r="DQ278" s="117"/>
      <c r="DR278" s="117"/>
      <c r="DS278" s="117"/>
      <c r="DT278" s="254"/>
      <c r="DU278" s="476"/>
      <c r="DV278" s="224" t="str">
        <f t="shared" si="249"/>
        <v xml:space="preserve"> </v>
      </c>
      <c r="DW278" s="115"/>
      <c r="DX278" s="470"/>
      <c r="DY278" s="117"/>
      <c r="DZ278" s="704"/>
      <c r="EA278" s="224" t="str">
        <f t="shared" si="250"/>
        <v xml:space="preserve"> </v>
      </c>
      <c r="EB278" s="906"/>
      <c r="EC278" s="904"/>
      <c r="ED278" s="904"/>
      <c r="EE278" s="904"/>
      <c r="EF278" s="904"/>
      <c r="EG278" s="904"/>
      <c r="EH278" s="904"/>
      <c r="EI278" s="904"/>
      <c r="EJ278" s="904"/>
      <c r="EK278" s="905"/>
      <c r="EL278" s="80"/>
      <c r="EM278" s="224" t="str">
        <f t="shared" si="299"/>
        <v xml:space="preserve"> </v>
      </c>
      <c r="EN278" s="224" t="str">
        <f t="shared" si="300"/>
        <v xml:space="preserve"> </v>
      </c>
      <c r="EO278" s="115"/>
      <c r="EP278" s="1050"/>
      <c r="EQ278" s="253"/>
      <c r="ER278" s="117"/>
      <c r="ES278" s="1258">
        <f t="shared" si="301"/>
        <v>187</v>
      </c>
      <c r="ET278" s="224" t="str">
        <f t="shared" si="302"/>
        <v xml:space="preserve"> </v>
      </c>
      <c r="EU278" s="477" t="str">
        <f t="shared" si="303"/>
        <v/>
      </c>
      <c r="EV278" s="1334" t="str">
        <f t="shared" si="245"/>
        <v xml:space="preserve"> </v>
      </c>
      <c r="EW278" s="1332" t="str">
        <f t="shared" si="289"/>
        <v/>
      </c>
      <c r="EX278" s="1275" t="str">
        <f t="shared" si="271"/>
        <v/>
      </c>
      <c r="EY278" s="1275" t="str">
        <f t="shared" si="272"/>
        <v/>
      </c>
      <c r="EZ278" s="1275" t="str">
        <f t="shared" si="273"/>
        <v/>
      </c>
      <c r="FA278" s="1275" t="str">
        <f t="shared" si="274"/>
        <v/>
      </c>
      <c r="FB278" s="1275" t="str">
        <f t="shared" si="275"/>
        <v/>
      </c>
      <c r="FC278" s="1333" t="str">
        <f t="shared" si="276"/>
        <v/>
      </c>
      <c r="FE278" s="1234" t="str">
        <f t="shared" si="277"/>
        <v xml:space="preserve"> </v>
      </c>
      <c r="FF278" s="1234" t="str">
        <f t="shared" si="278"/>
        <v xml:space="preserve"> </v>
      </c>
      <c r="FG278" s="1234" t="str">
        <f t="shared" si="279"/>
        <v xml:space="preserve"> </v>
      </c>
      <c r="FH278" s="1234" t="str">
        <f t="shared" si="280"/>
        <v xml:space="preserve"> </v>
      </c>
      <c r="FI278" s="1234" t="str">
        <f t="shared" si="251"/>
        <v xml:space="preserve"> </v>
      </c>
      <c r="FJ278" s="1234" t="str">
        <f t="shared" si="281"/>
        <v xml:space="preserve"> </v>
      </c>
      <c r="FK278" s="1234">
        <f t="shared" si="252"/>
        <v>0</v>
      </c>
      <c r="FL278" s="1227"/>
      <c r="FM278" s="1234" t="str">
        <f t="shared" si="253"/>
        <v xml:space="preserve"> </v>
      </c>
      <c r="FN278" s="1234" t="str">
        <f t="shared" si="254"/>
        <v xml:space="preserve"> </v>
      </c>
      <c r="FO278" s="1234" t="str">
        <f t="shared" si="282"/>
        <v xml:space="preserve"> </v>
      </c>
      <c r="FP278" s="1234" t="str">
        <f t="shared" si="283"/>
        <v xml:space="preserve"> </v>
      </c>
      <c r="FQ278" s="1234" t="str">
        <f t="shared" si="255"/>
        <v xml:space="preserve"> </v>
      </c>
      <c r="FR278" s="1234" t="str">
        <f t="shared" si="284"/>
        <v xml:space="preserve"> </v>
      </c>
      <c r="FS278" s="1234">
        <f t="shared" si="290"/>
        <v>0</v>
      </c>
      <c r="FT278" s="1227"/>
      <c r="FU278" s="1234" t="str">
        <f t="shared" si="285"/>
        <v xml:space="preserve"> </v>
      </c>
      <c r="FV278" s="1234" t="str">
        <f t="shared" si="286"/>
        <v xml:space="preserve"> </v>
      </c>
      <c r="FW278" s="1234" t="str">
        <f t="shared" si="287"/>
        <v xml:space="preserve"> </v>
      </c>
      <c r="FX278" s="1234" t="str">
        <f t="shared" si="256"/>
        <v xml:space="preserve"> </v>
      </c>
      <c r="FY278" s="1234" t="str">
        <f t="shared" si="257"/>
        <v xml:space="preserve"> </v>
      </c>
      <c r="FZ278" s="1234" t="str">
        <f t="shared" si="288"/>
        <v xml:space="preserve"> </v>
      </c>
      <c r="GA278" s="1234">
        <f t="shared" si="258"/>
        <v>0</v>
      </c>
      <c r="GB278" s="1227"/>
      <c r="GC278" s="1234" t="str">
        <f t="shared" si="259"/>
        <v xml:space="preserve"> </v>
      </c>
      <c r="GD278" s="1234" t="str">
        <f t="shared" si="260"/>
        <v xml:space="preserve"> </v>
      </c>
      <c r="GE278" s="1234" t="str">
        <f t="shared" si="261"/>
        <v xml:space="preserve"> </v>
      </c>
      <c r="GF278" s="1234" t="str">
        <f t="shared" si="262"/>
        <v xml:space="preserve"> </v>
      </c>
      <c r="GG278" s="1234" t="str">
        <f t="shared" si="263"/>
        <v xml:space="preserve"> </v>
      </c>
      <c r="GH278" s="1234" t="str">
        <f t="shared" si="264"/>
        <v xml:space="preserve"> </v>
      </c>
      <c r="GI278" s="1234" t="str">
        <f t="shared" si="265"/>
        <v xml:space="preserve"> </v>
      </c>
      <c r="GJ278" s="1234" t="str">
        <f t="shared" si="266"/>
        <v xml:space="preserve"> </v>
      </c>
      <c r="GK278" s="1234" t="str">
        <f t="shared" si="267"/>
        <v xml:space="preserve"> </v>
      </c>
      <c r="GL278" s="1234" t="str">
        <f t="shared" si="268"/>
        <v xml:space="preserve"> </v>
      </c>
      <c r="GM278" s="1234" t="str">
        <f t="shared" si="269"/>
        <v xml:space="preserve"> </v>
      </c>
      <c r="GN278" s="1234">
        <f t="shared" si="270"/>
        <v>0</v>
      </c>
    </row>
    <row r="279" spans="1:196" s="100" customFormat="1" ht="27" customHeight="1" thickTop="1" thickBot="1">
      <c r="A279" s="1208">
        <f>【A票】【D票】!$D$10</f>
        <v>0</v>
      </c>
      <c r="B279" s="1212">
        <f>【A票】【D票】!$H$10</f>
        <v>0</v>
      </c>
      <c r="C279" s="1213" t="str">
        <f>【A票】【D票】!$K$10</f>
        <v xml:space="preserve"> </v>
      </c>
      <c r="D279" s="1214">
        <f t="shared" si="173"/>
        <v>188</v>
      </c>
      <c r="E279" s="914"/>
      <c r="F279" s="467"/>
      <c r="G279" s="469"/>
      <c r="H279" s="224" t="str">
        <f t="shared" si="291"/>
        <v xml:space="preserve"> </v>
      </c>
      <c r="I279" s="704"/>
      <c r="J279" s="117"/>
      <c r="K279" s="117"/>
      <c r="L279" s="117"/>
      <c r="M279" s="117"/>
      <c r="N279" s="117"/>
      <c r="O279" s="117"/>
      <c r="P279" s="117"/>
      <c r="Q279" s="117"/>
      <c r="R279" s="117"/>
      <c r="S279" s="117"/>
      <c r="T279" s="254"/>
      <c r="U279" s="646"/>
      <c r="V279" s="646"/>
      <c r="W279" s="114"/>
      <c r="X279" s="254"/>
      <c r="Y279" s="224" t="str">
        <f t="shared" si="292"/>
        <v xml:space="preserve"> </v>
      </c>
      <c r="Z279" s="579"/>
      <c r="AA279" s="704"/>
      <c r="AB279" s="119"/>
      <c r="AC279" s="224" t="str">
        <f t="shared" si="246"/>
        <v xml:space="preserve"> </v>
      </c>
      <c r="AD279" s="115"/>
      <c r="AE279" s="253"/>
      <c r="AF279" s="704"/>
      <c r="AG279" s="727"/>
      <c r="AH279" s="727"/>
      <c r="AI279" s="727"/>
      <c r="AJ279" s="727"/>
      <c r="AK279" s="591"/>
      <c r="AL279" s="727"/>
      <c r="AM279" s="727"/>
      <c r="AN279" s="727"/>
      <c r="AO279" s="727"/>
      <c r="AP279" s="727"/>
      <c r="AQ279" s="727"/>
      <c r="AR279" s="727"/>
      <c r="AS279" s="727"/>
      <c r="AT279" s="727"/>
      <c r="AU279" s="727"/>
      <c r="AV279" s="727"/>
      <c r="AW279" s="727"/>
      <c r="AX279" s="727"/>
      <c r="AY279" s="727"/>
      <c r="AZ279" s="727"/>
      <c r="BA279" s="727"/>
      <c r="BB279" s="727"/>
      <c r="BC279" s="821"/>
      <c r="BD279" s="727"/>
      <c r="BE279" s="727"/>
      <c r="BF279" s="727"/>
      <c r="BG279" s="727"/>
      <c r="BH279" s="727"/>
      <c r="BI279" s="727"/>
      <c r="BJ279" s="727"/>
      <c r="BK279" s="727"/>
      <c r="BL279" s="821"/>
      <c r="BM279" s="727"/>
      <c r="BN279" s="727"/>
      <c r="BO279" s="727"/>
      <c r="BP279" s="727"/>
      <c r="BQ279" s="727"/>
      <c r="BR279" s="821"/>
      <c r="BS279" s="727"/>
      <c r="BT279" s="727"/>
      <c r="BU279" s="727"/>
      <c r="BV279" s="591"/>
      <c r="BW279" s="224" t="str">
        <f t="shared" si="304"/>
        <v xml:space="preserve"> </v>
      </c>
      <c r="BX279" s="471">
        <f t="shared" si="293"/>
        <v>188</v>
      </c>
      <c r="BY279" s="117"/>
      <c r="BZ279" s="117"/>
      <c r="CA279" s="117"/>
      <c r="CB279" s="117"/>
      <c r="CC279" s="117"/>
      <c r="CD279" s="461"/>
      <c r="CE279" s="236"/>
      <c r="CF279" s="224" t="str">
        <f t="shared" si="294"/>
        <v xml:space="preserve"> </v>
      </c>
      <c r="CG279" s="116"/>
      <c r="CH279" s="117"/>
      <c r="CI279" s="117"/>
      <c r="CJ279" s="117"/>
      <c r="CK279" s="472"/>
      <c r="CL279" s="472"/>
      <c r="CM279" s="472"/>
      <c r="CN279" s="472"/>
      <c r="CO279" s="117"/>
      <c r="CP279" s="253"/>
      <c r="CQ279" s="120"/>
      <c r="CR279" s="224" t="str" cm="1">
        <f t="array" ref="CR279">IF(AND(SUM(COUNTIF(CG279:CM279,{"*不明*","*その他*"})+COUNTIF(CO279:CP279,{"*不明*","*その他*"}))&gt;0,CQ279=""),"その他・不明の場合,10)具体的内容、理由を記入",IF(OR(AND(CI279=CI$65,COUNTA(CJ279:CM279)&lt;4),AND(OR(CI279=CI$63,CI279=CI$64,CI279=CI$66,CI279=CI$67,CI279=CI$68,CI279=""),COUNTA(CJ279:CM279)&gt;0)),"3)介護保険認定済→要介護度、認知症自立度、寝たきり度、介護保険サービス記入",IF(OR(AND(OR(CM279=CM$63,CM279=CM$64),CN279=""),AND(OR(CM279=CM$65,CM279=CM$66),CN279&lt;&gt;"")),"7)介護保険サービス受けている/過去受けていた→具体的内容記入"," ")))</f>
        <v xml:space="preserve"> </v>
      </c>
      <c r="CS279" s="224" t="str">
        <f t="shared" si="295"/>
        <v xml:space="preserve"> </v>
      </c>
      <c r="CT279" s="116"/>
      <c r="CU279" s="253"/>
      <c r="CV279" s="117"/>
      <c r="CW279" s="117"/>
      <c r="CX279" s="253"/>
      <c r="CY279" s="117"/>
      <c r="CZ279" s="117"/>
      <c r="DA279" s="253"/>
      <c r="DB279" s="117"/>
      <c r="DC279" s="224" t="str">
        <f t="shared" si="296"/>
        <v xml:space="preserve"> </v>
      </c>
      <c r="DD279" s="224" t="str">
        <f t="shared" si="297"/>
        <v xml:space="preserve"> </v>
      </c>
      <c r="DE279" s="224" t="str">
        <f t="shared" si="247"/>
        <v xml:space="preserve"> </v>
      </c>
      <c r="DF279" s="121"/>
      <c r="DG279" s="114"/>
      <c r="DH279" s="704"/>
      <c r="DI279" s="119"/>
      <c r="DJ279" s="187"/>
      <c r="DK279" s="254"/>
      <c r="DL279" s="224" t="str">
        <f t="shared" si="248"/>
        <v xml:space="preserve"> </v>
      </c>
      <c r="DM279" s="224" t="str">
        <f t="shared" si="298"/>
        <v xml:space="preserve"> </v>
      </c>
      <c r="DN279" s="474"/>
      <c r="DO279" s="117"/>
      <c r="DP279" s="117"/>
      <c r="DQ279" s="117"/>
      <c r="DR279" s="117"/>
      <c r="DS279" s="117"/>
      <c r="DT279" s="254"/>
      <c r="DU279" s="476"/>
      <c r="DV279" s="224" t="str">
        <f t="shared" si="249"/>
        <v xml:space="preserve"> </v>
      </c>
      <c r="DW279" s="115"/>
      <c r="DX279" s="470"/>
      <c r="DY279" s="117"/>
      <c r="DZ279" s="704"/>
      <c r="EA279" s="224" t="str">
        <f t="shared" si="250"/>
        <v xml:space="preserve"> </v>
      </c>
      <c r="EB279" s="906"/>
      <c r="EC279" s="904"/>
      <c r="ED279" s="904"/>
      <c r="EE279" s="904"/>
      <c r="EF279" s="904"/>
      <c r="EG279" s="904"/>
      <c r="EH279" s="904"/>
      <c r="EI279" s="904"/>
      <c r="EJ279" s="904"/>
      <c r="EK279" s="905"/>
      <c r="EL279" s="80"/>
      <c r="EM279" s="224" t="str">
        <f t="shared" si="299"/>
        <v xml:space="preserve"> </v>
      </c>
      <c r="EN279" s="224" t="str">
        <f t="shared" si="300"/>
        <v xml:space="preserve"> </v>
      </c>
      <c r="EO279" s="115"/>
      <c r="EP279" s="1050"/>
      <c r="EQ279" s="253"/>
      <c r="ER279" s="117"/>
      <c r="ES279" s="1258">
        <f t="shared" si="301"/>
        <v>188</v>
      </c>
      <c r="ET279" s="224" t="str">
        <f t="shared" si="302"/>
        <v xml:space="preserve"> </v>
      </c>
      <c r="EU279" s="477" t="str">
        <f t="shared" si="303"/>
        <v/>
      </c>
      <c r="EV279" s="1334" t="str">
        <f t="shared" si="245"/>
        <v xml:space="preserve"> </v>
      </c>
      <c r="EW279" s="1332" t="str">
        <f t="shared" si="289"/>
        <v/>
      </c>
      <c r="EX279" s="1275" t="str">
        <f t="shared" si="271"/>
        <v/>
      </c>
      <c r="EY279" s="1275" t="str">
        <f t="shared" si="272"/>
        <v/>
      </c>
      <c r="EZ279" s="1275" t="str">
        <f t="shared" si="273"/>
        <v/>
      </c>
      <c r="FA279" s="1275" t="str">
        <f t="shared" si="274"/>
        <v/>
      </c>
      <c r="FB279" s="1275" t="str">
        <f t="shared" si="275"/>
        <v/>
      </c>
      <c r="FC279" s="1333" t="str">
        <f t="shared" si="276"/>
        <v/>
      </c>
      <c r="FE279" s="1234" t="str">
        <f t="shared" si="277"/>
        <v xml:space="preserve"> </v>
      </c>
      <c r="FF279" s="1234" t="str">
        <f t="shared" si="278"/>
        <v xml:space="preserve"> </v>
      </c>
      <c r="FG279" s="1234" t="str">
        <f t="shared" si="279"/>
        <v xml:space="preserve"> </v>
      </c>
      <c r="FH279" s="1234" t="str">
        <f t="shared" si="280"/>
        <v xml:space="preserve"> </v>
      </c>
      <c r="FI279" s="1234" t="str">
        <f t="shared" si="251"/>
        <v xml:space="preserve"> </v>
      </c>
      <c r="FJ279" s="1234" t="str">
        <f t="shared" si="281"/>
        <v xml:space="preserve"> </v>
      </c>
      <c r="FK279" s="1234">
        <f t="shared" si="252"/>
        <v>0</v>
      </c>
      <c r="FL279" s="1227"/>
      <c r="FM279" s="1234" t="str">
        <f t="shared" si="253"/>
        <v xml:space="preserve"> </v>
      </c>
      <c r="FN279" s="1234" t="str">
        <f t="shared" si="254"/>
        <v xml:space="preserve"> </v>
      </c>
      <c r="FO279" s="1234" t="str">
        <f t="shared" si="282"/>
        <v xml:space="preserve"> </v>
      </c>
      <c r="FP279" s="1234" t="str">
        <f t="shared" si="283"/>
        <v xml:space="preserve"> </v>
      </c>
      <c r="FQ279" s="1234" t="str">
        <f t="shared" si="255"/>
        <v xml:space="preserve"> </v>
      </c>
      <c r="FR279" s="1234" t="str">
        <f t="shared" si="284"/>
        <v xml:space="preserve"> </v>
      </c>
      <c r="FS279" s="1234">
        <f t="shared" si="290"/>
        <v>0</v>
      </c>
      <c r="FT279" s="1227"/>
      <c r="FU279" s="1234" t="str">
        <f t="shared" si="285"/>
        <v xml:space="preserve"> </v>
      </c>
      <c r="FV279" s="1234" t="str">
        <f t="shared" si="286"/>
        <v xml:space="preserve"> </v>
      </c>
      <c r="FW279" s="1234" t="str">
        <f t="shared" si="287"/>
        <v xml:space="preserve"> </v>
      </c>
      <c r="FX279" s="1234" t="str">
        <f t="shared" si="256"/>
        <v xml:space="preserve"> </v>
      </c>
      <c r="FY279" s="1234" t="str">
        <f t="shared" si="257"/>
        <v xml:space="preserve"> </v>
      </c>
      <c r="FZ279" s="1234" t="str">
        <f t="shared" si="288"/>
        <v xml:space="preserve"> </v>
      </c>
      <c r="GA279" s="1234">
        <f t="shared" si="258"/>
        <v>0</v>
      </c>
      <c r="GB279" s="1227"/>
      <c r="GC279" s="1234" t="str">
        <f t="shared" si="259"/>
        <v xml:space="preserve"> </v>
      </c>
      <c r="GD279" s="1234" t="str">
        <f t="shared" si="260"/>
        <v xml:space="preserve"> </v>
      </c>
      <c r="GE279" s="1234" t="str">
        <f t="shared" si="261"/>
        <v xml:space="preserve"> </v>
      </c>
      <c r="GF279" s="1234" t="str">
        <f t="shared" si="262"/>
        <v xml:space="preserve"> </v>
      </c>
      <c r="GG279" s="1234" t="str">
        <f t="shared" si="263"/>
        <v xml:space="preserve"> </v>
      </c>
      <c r="GH279" s="1234" t="str">
        <f t="shared" si="264"/>
        <v xml:space="preserve"> </v>
      </c>
      <c r="GI279" s="1234" t="str">
        <f t="shared" si="265"/>
        <v xml:space="preserve"> </v>
      </c>
      <c r="GJ279" s="1234" t="str">
        <f t="shared" si="266"/>
        <v xml:space="preserve"> </v>
      </c>
      <c r="GK279" s="1234" t="str">
        <f t="shared" si="267"/>
        <v xml:space="preserve"> </v>
      </c>
      <c r="GL279" s="1234" t="str">
        <f t="shared" si="268"/>
        <v xml:space="preserve"> </v>
      </c>
      <c r="GM279" s="1234" t="str">
        <f t="shared" si="269"/>
        <v xml:space="preserve"> </v>
      </c>
      <c r="GN279" s="1234">
        <f t="shared" si="270"/>
        <v>0</v>
      </c>
    </row>
    <row r="280" spans="1:196" s="100" customFormat="1" ht="27" customHeight="1" thickTop="1" thickBot="1">
      <c r="A280" s="1208">
        <f>【A票】【D票】!$D$10</f>
        <v>0</v>
      </c>
      <c r="B280" s="1212">
        <f>【A票】【D票】!$H$10</f>
        <v>0</v>
      </c>
      <c r="C280" s="1213" t="str">
        <f>【A票】【D票】!$K$10</f>
        <v xml:space="preserve"> </v>
      </c>
      <c r="D280" s="1214">
        <f t="shared" si="173"/>
        <v>189</v>
      </c>
      <c r="E280" s="914"/>
      <c r="F280" s="467"/>
      <c r="G280" s="469"/>
      <c r="H280" s="224" t="str">
        <f t="shared" si="291"/>
        <v xml:space="preserve"> </v>
      </c>
      <c r="I280" s="704"/>
      <c r="J280" s="117"/>
      <c r="K280" s="117"/>
      <c r="L280" s="117"/>
      <c r="M280" s="117"/>
      <c r="N280" s="117"/>
      <c r="O280" s="117"/>
      <c r="P280" s="117"/>
      <c r="Q280" s="117"/>
      <c r="R280" s="117"/>
      <c r="S280" s="117"/>
      <c r="T280" s="254"/>
      <c r="U280" s="646"/>
      <c r="V280" s="646"/>
      <c r="W280" s="114"/>
      <c r="X280" s="254"/>
      <c r="Y280" s="224" t="str">
        <f t="shared" si="292"/>
        <v xml:space="preserve"> </v>
      </c>
      <c r="Z280" s="579"/>
      <c r="AA280" s="704"/>
      <c r="AB280" s="119"/>
      <c r="AC280" s="224" t="str">
        <f t="shared" si="246"/>
        <v xml:space="preserve"> </v>
      </c>
      <c r="AD280" s="115"/>
      <c r="AE280" s="253"/>
      <c r="AF280" s="704"/>
      <c r="AG280" s="727"/>
      <c r="AH280" s="727"/>
      <c r="AI280" s="727"/>
      <c r="AJ280" s="727"/>
      <c r="AK280" s="591"/>
      <c r="AL280" s="727"/>
      <c r="AM280" s="727"/>
      <c r="AN280" s="727"/>
      <c r="AO280" s="727"/>
      <c r="AP280" s="727"/>
      <c r="AQ280" s="727"/>
      <c r="AR280" s="727"/>
      <c r="AS280" s="727"/>
      <c r="AT280" s="727"/>
      <c r="AU280" s="727"/>
      <c r="AV280" s="727"/>
      <c r="AW280" s="727"/>
      <c r="AX280" s="727"/>
      <c r="AY280" s="727"/>
      <c r="AZ280" s="727"/>
      <c r="BA280" s="727"/>
      <c r="BB280" s="727"/>
      <c r="BC280" s="821"/>
      <c r="BD280" s="727"/>
      <c r="BE280" s="727"/>
      <c r="BF280" s="727"/>
      <c r="BG280" s="727"/>
      <c r="BH280" s="727"/>
      <c r="BI280" s="727"/>
      <c r="BJ280" s="727"/>
      <c r="BK280" s="727"/>
      <c r="BL280" s="821"/>
      <c r="BM280" s="727"/>
      <c r="BN280" s="727"/>
      <c r="BO280" s="727"/>
      <c r="BP280" s="727"/>
      <c r="BQ280" s="727"/>
      <c r="BR280" s="821"/>
      <c r="BS280" s="727"/>
      <c r="BT280" s="727"/>
      <c r="BU280" s="727"/>
      <c r="BV280" s="591"/>
      <c r="BW280" s="224" t="str">
        <f t="shared" si="304"/>
        <v xml:space="preserve"> </v>
      </c>
      <c r="BX280" s="471">
        <f t="shared" si="293"/>
        <v>189</v>
      </c>
      <c r="BY280" s="117"/>
      <c r="BZ280" s="117"/>
      <c r="CA280" s="117"/>
      <c r="CB280" s="117"/>
      <c r="CC280" s="117"/>
      <c r="CD280" s="461"/>
      <c r="CE280" s="236"/>
      <c r="CF280" s="224" t="str">
        <f t="shared" si="294"/>
        <v xml:space="preserve"> </v>
      </c>
      <c r="CG280" s="116"/>
      <c r="CH280" s="117"/>
      <c r="CI280" s="117"/>
      <c r="CJ280" s="117"/>
      <c r="CK280" s="472"/>
      <c r="CL280" s="472"/>
      <c r="CM280" s="472"/>
      <c r="CN280" s="472"/>
      <c r="CO280" s="117"/>
      <c r="CP280" s="253"/>
      <c r="CQ280" s="120"/>
      <c r="CR280" s="224" t="str" cm="1">
        <f t="array" ref="CR280">IF(AND(SUM(COUNTIF(CG280:CM280,{"*不明*","*その他*"})+COUNTIF(CO280:CP280,{"*不明*","*その他*"}))&gt;0,CQ280=""),"その他・不明の場合,10)具体的内容、理由を記入",IF(OR(AND(CI280=CI$65,COUNTA(CJ280:CM280)&lt;4),AND(OR(CI280=CI$63,CI280=CI$64,CI280=CI$66,CI280=CI$67,CI280=CI$68,CI280=""),COUNTA(CJ280:CM280)&gt;0)),"3)介護保険認定済→要介護度、認知症自立度、寝たきり度、介護保険サービス記入",IF(OR(AND(OR(CM280=CM$63,CM280=CM$64),CN280=""),AND(OR(CM280=CM$65,CM280=CM$66),CN280&lt;&gt;"")),"7)介護保険サービス受けている/過去受けていた→具体的内容記入"," ")))</f>
        <v xml:space="preserve"> </v>
      </c>
      <c r="CS280" s="224" t="str">
        <f t="shared" si="295"/>
        <v xml:space="preserve"> </v>
      </c>
      <c r="CT280" s="116"/>
      <c r="CU280" s="253"/>
      <c r="CV280" s="117"/>
      <c r="CW280" s="117"/>
      <c r="CX280" s="253"/>
      <c r="CY280" s="117"/>
      <c r="CZ280" s="117"/>
      <c r="DA280" s="253"/>
      <c r="DB280" s="117"/>
      <c r="DC280" s="224" t="str">
        <f t="shared" si="296"/>
        <v xml:space="preserve"> </v>
      </c>
      <c r="DD280" s="224" t="str">
        <f t="shared" si="297"/>
        <v xml:space="preserve"> </v>
      </c>
      <c r="DE280" s="224" t="str">
        <f t="shared" si="247"/>
        <v xml:space="preserve"> </v>
      </c>
      <c r="DF280" s="121"/>
      <c r="DG280" s="114"/>
      <c r="DH280" s="704"/>
      <c r="DI280" s="119"/>
      <c r="DJ280" s="187"/>
      <c r="DK280" s="254"/>
      <c r="DL280" s="224" t="str">
        <f t="shared" si="248"/>
        <v xml:space="preserve"> </v>
      </c>
      <c r="DM280" s="224" t="str">
        <f t="shared" si="298"/>
        <v xml:space="preserve"> </v>
      </c>
      <c r="DN280" s="474"/>
      <c r="DO280" s="117"/>
      <c r="DP280" s="117"/>
      <c r="DQ280" s="117"/>
      <c r="DR280" s="117"/>
      <c r="DS280" s="117"/>
      <c r="DT280" s="254"/>
      <c r="DU280" s="476"/>
      <c r="DV280" s="224" t="str">
        <f t="shared" si="249"/>
        <v xml:space="preserve"> </v>
      </c>
      <c r="DW280" s="115"/>
      <c r="DX280" s="470"/>
      <c r="DY280" s="117"/>
      <c r="DZ280" s="704"/>
      <c r="EA280" s="224" t="str">
        <f t="shared" si="250"/>
        <v xml:space="preserve"> </v>
      </c>
      <c r="EB280" s="906"/>
      <c r="EC280" s="904"/>
      <c r="ED280" s="904"/>
      <c r="EE280" s="904"/>
      <c r="EF280" s="904"/>
      <c r="EG280" s="904"/>
      <c r="EH280" s="904"/>
      <c r="EI280" s="904"/>
      <c r="EJ280" s="904"/>
      <c r="EK280" s="905"/>
      <c r="EL280" s="80"/>
      <c r="EM280" s="224" t="str">
        <f t="shared" si="299"/>
        <v xml:space="preserve"> </v>
      </c>
      <c r="EN280" s="224" t="str">
        <f t="shared" si="300"/>
        <v xml:space="preserve"> </v>
      </c>
      <c r="EO280" s="115"/>
      <c r="EP280" s="1050"/>
      <c r="EQ280" s="253"/>
      <c r="ER280" s="117"/>
      <c r="ES280" s="1258">
        <f t="shared" si="301"/>
        <v>189</v>
      </c>
      <c r="ET280" s="224" t="str">
        <f t="shared" si="302"/>
        <v xml:space="preserve"> </v>
      </c>
      <c r="EU280" s="477" t="str">
        <f t="shared" si="303"/>
        <v/>
      </c>
      <c r="EV280" s="1334" t="str">
        <f t="shared" si="245"/>
        <v xml:space="preserve"> </v>
      </c>
      <c r="EW280" s="1332" t="str">
        <f t="shared" si="289"/>
        <v/>
      </c>
      <c r="EX280" s="1275" t="str">
        <f t="shared" si="271"/>
        <v/>
      </c>
      <c r="EY280" s="1275" t="str">
        <f t="shared" si="272"/>
        <v/>
      </c>
      <c r="EZ280" s="1275" t="str">
        <f t="shared" si="273"/>
        <v/>
      </c>
      <c r="FA280" s="1275" t="str">
        <f t="shared" si="274"/>
        <v/>
      </c>
      <c r="FB280" s="1275" t="str">
        <f t="shared" si="275"/>
        <v/>
      </c>
      <c r="FC280" s="1333" t="str">
        <f t="shared" si="276"/>
        <v/>
      </c>
      <c r="FE280" s="1234" t="str">
        <f t="shared" si="277"/>
        <v xml:space="preserve"> </v>
      </c>
      <c r="FF280" s="1234" t="str">
        <f t="shared" si="278"/>
        <v xml:space="preserve"> </v>
      </c>
      <c r="FG280" s="1234" t="str">
        <f t="shared" si="279"/>
        <v xml:space="preserve"> </v>
      </c>
      <c r="FH280" s="1234" t="str">
        <f t="shared" si="280"/>
        <v xml:space="preserve"> </v>
      </c>
      <c r="FI280" s="1234" t="str">
        <f t="shared" si="251"/>
        <v xml:space="preserve"> </v>
      </c>
      <c r="FJ280" s="1234" t="str">
        <f t="shared" si="281"/>
        <v xml:space="preserve"> </v>
      </c>
      <c r="FK280" s="1234">
        <f t="shared" si="252"/>
        <v>0</v>
      </c>
      <c r="FL280" s="1227"/>
      <c r="FM280" s="1234" t="str">
        <f t="shared" si="253"/>
        <v xml:space="preserve"> </v>
      </c>
      <c r="FN280" s="1234" t="str">
        <f t="shared" si="254"/>
        <v xml:space="preserve"> </v>
      </c>
      <c r="FO280" s="1234" t="str">
        <f t="shared" si="282"/>
        <v xml:space="preserve"> </v>
      </c>
      <c r="FP280" s="1234" t="str">
        <f t="shared" si="283"/>
        <v xml:space="preserve"> </v>
      </c>
      <c r="FQ280" s="1234" t="str">
        <f t="shared" si="255"/>
        <v xml:space="preserve"> </v>
      </c>
      <c r="FR280" s="1234" t="str">
        <f t="shared" si="284"/>
        <v xml:space="preserve"> </v>
      </c>
      <c r="FS280" s="1234">
        <f t="shared" si="290"/>
        <v>0</v>
      </c>
      <c r="FT280" s="1227"/>
      <c r="FU280" s="1234" t="str">
        <f t="shared" si="285"/>
        <v xml:space="preserve"> </v>
      </c>
      <c r="FV280" s="1234" t="str">
        <f t="shared" si="286"/>
        <v xml:space="preserve"> </v>
      </c>
      <c r="FW280" s="1234" t="str">
        <f t="shared" si="287"/>
        <v xml:space="preserve"> </v>
      </c>
      <c r="FX280" s="1234" t="str">
        <f t="shared" si="256"/>
        <v xml:space="preserve"> </v>
      </c>
      <c r="FY280" s="1234" t="str">
        <f t="shared" si="257"/>
        <v xml:space="preserve"> </v>
      </c>
      <c r="FZ280" s="1234" t="str">
        <f t="shared" si="288"/>
        <v xml:space="preserve"> </v>
      </c>
      <c r="GA280" s="1234">
        <f t="shared" si="258"/>
        <v>0</v>
      </c>
      <c r="GB280" s="1227"/>
      <c r="GC280" s="1234" t="str">
        <f t="shared" si="259"/>
        <v xml:space="preserve"> </v>
      </c>
      <c r="GD280" s="1234" t="str">
        <f t="shared" si="260"/>
        <v xml:space="preserve"> </v>
      </c>
      <c r="GE280" s="1234" t="str">
        <f t="shared" si="261"/>
        <v xml:space="preserve"> </v>
      </c>
      <c r="GF280" s="1234" t="str">
        <f t="shared" si="262"/>
        <v xml:space="preserve"> </v>
      </c>
      <c r="GG280" s="1234" t="str">
        <f t="shared" si="263"/>
        <v xml:space="preserve"> </v>
      </c>
      <c r="GH280" s="1234" t="str">
        <f t="shared" si="264"/>
        <v xml:space="preserve"> </v>
      </c>
      <c r="GI280" s="1234" t="str">
        <f t="shared" si="265"/>
        <v xml:space="preserve"> </v>
      </c>
      <c r="GJ280" s="1234" t="str">
        <f t="shared" si="266"/>
        <v xml:space="preserve"> </v>
      </c>
      <c r="GK280" s="1234" t="str">
        <f t="shared" si="267"/>
        <v xml:space="preserve"> </v>
      </c>
      <c r="GL280" s="1234" t="str">
        <f t="shared" si="268"/>
        <v xml:space="preserve"> </v>
      </c>
      <c r="GM280" s="1234" t="str">
        <f t="shared" si="269"/>
        <v xml:space="preserve"> </v>
      </c>
      <c r="GN280" s="1234">
        <f t="shared" si="270"/>
        <v>0</v>
      </c>
    </row>
    <row r="281" spans="1:196" s="100" customFormat="1" ht="27" customHeight="1" thickTop="1" thickBot="1">
      <c r="A281" s="1208">
        <f>【A票】【D票】!$D$10</f>
        <v>0</v>
      </c>
      <c r="B281" s="1212">
        <f>【A票】【D票】!$H$10</f>
        <v>0</v>
      </c>
      <c r="C281" s="1213" t="str">
        <f>【A票】【D票】!$K$10</f>
        <v xml:space="preserve"> </v>
      </c>
      <c r="D281" s="1214">
        <f t="shared" si="173"/>
        <v>190</v>
      </c>
      <c r="E281" s="914"/>
      <c r="F281" s="467"/>
      <c r="G281" s="469"/>
      <c r="H281" s="224" t="str">
        <f t="shared" si="291"/>
        <v xml:space="preserve"> </v>
      </c>
      <c r="I281" s="704"/>
      <c r="J281" s="117"/>
      <c r="K281" s="117"/>
      <c r="L281" s="117"/>
      <c r="M281" s="117"/>
      <c r="N281" s="117"/>
      <c r="O281" s="117"/>
      <c r="P281" s="117"/>
      <c r="Q281" s="117"/>
      <c r="R281" s="117"/>
      <c r="S281" s="117"/>
      <c r="T281" s="254"/>
      <c r="U281" s="646"/>
      <c r="V281" s="646"/>
      <c r="W281" s="114"/>
      <c r="X281" s="254"/>
      <c r="Y281" s="224" t="str">
        <f t="shared" si="292"/>
        <v xml:space="preserve"> </v>
      </c>
      <c r="Z281" s="579"/>
      <c r="AA281" s="704"/>
      <c r="AB281" s="119"/>
      <c r="AC281" s="224" t="str">
        <f t="shared" si="246"/>
        <v xml:space="preserve"> </v>
      </c>
      <c r="AD281" s="115"/>
      <c r="AE281" s="253"/>
      <c r="AF281" s="704"/>
      <c r="AG281" s="727"/>
      <c r="AH281" s="727"/>
      <c r="AI281" s="727"/>
      <c r="AJ281" s="727"/>
      <c r="AK281" s="591"/>
      <c r="AL281" s="727"/>
      <c r="AM281" s="727"/>
      <c r="AN281" s="727"/>
      <c r="AO281" s="727"/>
      <c r="AP281" s="727"/>
      <c r="AQ281" s="727"/>
      <c r="AR281" s="727"/>
      <c r="AS281" s="727"/>
      <c r="AT281" s="727"/>
      <c r="AU281" s="727"/>
      <c r="AV281" s="727"/>
      <c r="AW281" s="727"/>
      <c r="AX281" s="727"/>
      <c r="AY281" s="727"/>
      <c r="AZ281" s="727"/>
      <c r="BA281" s="727"/>
      <c r="BB281" s="727"/>
      <c r="BC281" s="821"/>
      <c r="BD281" s="727"/>
      <c r="BE281" s="727"/>
      <c r="BF281" s="727"/>
      <c r="BG281" s="727"/>
      <c r="BH281" s="727"/>
      <c r="BI281" s="727"/>
      <c r="BJ281" s="727"/>
      <c r="BK281" s="727"/>
      <c r="BL281" s="821"/>
      <c r="BM281" s="727"/>
      <c r="BN281" s="727"/>
      <c r="BO281" s="727"/>
      <c r="BP281" s="727"/>
      <c r="BQ281" s="727"/>
      <c r="BR281" s="821"/>
      <c r="BS281" s="727"/>
      <c r="BT281" s="727"/>
      <c r="BU281" s="727"/>
      <c r="BV281" s="591"/>
      <c r="BW281" s="224" t="str">
        <f t="shared" si="304"/>
        <v xml:space="preserve"> </v>
      </c>
      <c r="BX281" s="471">
        <f t="shared" si="293"/>
        <v>190</v>
      </c>
      <c r="BY281" s="117"/>
      <c r="BZ281" s="117"/>
      <c r="CA281" s="117"/>
      <c r="CB281" s="117"/>
      <c r="CC281" s="117"/>
      <c r="CD281" s="461"/>
      <c r="CE281" s="236"/>
      <c r="CF281" s="224" t="str">
        <f t="shared" si="294"/>
        <v xml:space="preserve"> </v>
      </c>
      <c r="CG281" s="116"/>
      <c r="CH281" s="117"/>
      <c r="CI281" s="117"/>
      <c r="CJ281" s="117"/>
      <c r="CK281" s="472"/>
      <c r="CL281" s="472"/>
      <c r="CM281" s="472"/>
      <c r="CN281" s="472"/>
      <c r="CO281" s="117"/>
      <c r="CP281" s="253"/>
      <c r="CQ281" s="120"/>
      <c r="CR281" s="224" t="str" cm="1">
        <f t="array" ref="CR281">IF(AND(SUM(COUNTIF(CG281:CM281,{"*不明*","*その他*"})+COUNTIF(CO281:CP281,{"*不明*","*その他*"}))&gt;0,CQ281=""),"その他・不明の場合,10)具体的内容、理由を記入",IF(OR(AND(CI281=CI$65,COUNTA(CJ281:CM281)&lt;4),AND(OR(CI281=CI$63,CI281=CI$64,CI281=CI$66,CI281=CI$67,CI281=CI$68,CI281=""),COUNTA(CJ281:CM281)&gt;0)),"3)介護保険認定済→要介護度、認知症自立度、寝たきり度、介護保険サービス記入",IF(OR(AND(OR(CM281=CM$63,CM281=CM$64),CN281=""),AND(OR(CM281=CM$65,CM281=CM$66),CN281&lt;&gt;"")),"7)介護保険サービス受けている/過去受けていた→具体的内容記入"," ")))</f>
        <v xml:space="preserve"> </v>
      </c>
      <c r="CS281" s="224" t="str">
        <f t="shared" si="295"/>
        <v xml:space="preserve"> </v>
      </c>
      <c r="CT281" s="116"/>
      <c r="CU281" s="253"/>
      <c r="CV281" s="117"/>
      <c r="CW281" s="117"/>
      <c r="CX281" s="253"/>
      <c r="CY281" s="117"/>
      <c r="CZ281" s="117"/>
      <c r="DA281" s="253"/>
      <c r="DB281" s="117"/>
      <c r="DC281" s="224" t="str">
        <f t="shared" si="296"/>
        <v xml:space="preserve"> </v>
      </c>
      <c r="DD281" s="224" t="str">
        <f t="shared" si="297"/>
        <v xml:space="preserve"> </v>
      </c>
      <c r="DE281" s="224" t="str">
        <f t="shared" si="247"/>
        <v xml:space="preserve"> </v>
      </c>
      <c r="DF281" s="121"/>
      <c r="DG281" s="114"/>
      <c r="DH281" s="704"/>
      <c r="DI281" s="119"/>
      <c r="DJ281" s="187"/>
      <c r="DK281" s="254"/>
      <c r="DL281" s="224" t="str">
        <f t="shared" si="248"/>
        <v xml:space="preserve"> </v>
      </c>
      <c r="DM281" s="224" t="str">
        <f t="shared" si="298"/>
        <v xml:space="preserve"> </v>
      </c>
      <c r="DN281" s="474"/>
      <c r="DO281" s="117"/>
      <c r="DP281" s="117"/>
      <c r="DQ281" s="117"/>
      <c r="DR281" s="117"/>
      <c r="DS281" s="117"/>
      <c r="DT281" s="254"/>
      <c r="DU281" s="476"/>
      <c r="DV281" s="224" t="str">
        <f t="shared" si="249"/>
        <v xml:space="preserve"> </v>
      </c>
      <c r="DW281" s="115"/>
      <c r="DX281" s="470"/>
      <c r="DY281" s="117"/>
      <c r="DZ281" s="704"/>
      <c r="EA281" s="224" t="str">
        <f t="shared" si="250"/>
        <v xml:space="preserve"> </v>
      </c>
      <c r="EB281" s="906"/>
      <c r="EC281" s="904"/>
      <c r="ED281" s="904"/>
      <c r="EE281" s="904"/>
      <c r="EF281" s="904"/>
      <c r="EG281" s="904"/>
      <c r="EH281" s="904"/>
      <c r="EI281" s="904"/>
      <c r="EJ281" s="904"/>
      <c r="EK281" s="905"/>
      <c r="EL281" s="80"/>
      <c r="EM281" s="224" t="str">
        <f t="shared" si="299"/>
        <v xml:space="preserve"> </v>
      </c>
      <c r="EN281" s="224" t="str">
        <f t="shared" si="300"/>
        <v xml:space="preserve"> </v>
      </c>
      <c r="EO281" s="115"/>
      <c r="EP281" s="1050"/>
      <c r="EQ281" s="253"/>
      <c r="ER281" s="117"/>
      <c r="ES281" s="1258">
        <f t="shared" si="301"/>
        <v>190</v>
      </c>
      <c r="ET281" s="224" t="str">
        <f t="shared" si="302"/>
        <v xml:space="preserve"> </v>
      </c>
      <c r="EU281" s="477" t="str">
        <f t="shared" si="303"/>
        <v/>
      </c>
      <c r="EV281" s="1334" t="str">
        <f t="shared" si="245"/>
        <v xml:space="preserve"> </v>
      </c>
      <c r="EW281" s="1332" t="str">
        <f t="shared" si="289"/>
        <v/>
      </c>
      <c r="EX281" s="1275" t="str">
        <f t="shared" si="271"/>
        <v/>
      </c>
      <c r="EY281" s="1275" t="str">
        <f t="shared" si="272"/>
        <v/>
      </c>
      <c r="EZ281" s="1275" t="str">
        <f t="shared" si="273"/>
        <v/>
      </c>
      <c r="FA281" s="1275" t="str">
        <f t="shared" si="274"/>
        <v/>
      </c>
      <c r="FB281" s="1275" t="str">
        <f t="shared" si="275"/>
        <v/>
      </c>
      <c r="FC281" s="1333" t="str">
        <f t="shared" si="276"/>
        <v/>
      </c>
      <c r="FE281" s="1234" t="str">
        <f t="shared" si="277"/>
        <v xml:space="preserve"> </v>
      </c>
      <c r="FF281" s="1234" t="str">
        <f t="shared" si="278"/>
        <v xml:space="preserve"> </v>
      </c>
      <c r="FG281" s="1234" t="str">
        <f t="shared" si="279"/>
        <v xml:space="preserve"> </v>
      </c>
      <c r="FH281" s="1234" t="str">
        <f t="shared" si="280"/>
        <v xml:space="preserve"> </v>
      </c>
      <c r="FI281" s="1234" t="str">
        <f t="shared" si="251"/>
        <v xml:space="preserve"> </v>
      </c>
      <c r="FJ281" s="1234" t="str">
        <f t="shared" si="281"/>
        <v xml:space="preserve"> </v>
      </c>
      <c r="FK281" s="1234">
        <f t="shared" si="252"/>
        <v>0</v>
      </c>
      <c r="FL281" s="1227"/>
      <c r="FM281" s="1234" t="str">
        <f t="shared" si="253"/>
        <v xml:space="preserve"> </v>
      </c>
      <c r="FN281" s="1234" t="str">
        <f t="shared" si="254"/>
        <v xml:space="preserve"> </v>
      </c>
      <c r="FO281" s="1234" t="str">
        <f t="shared" si="282"/>
        <v xml:space="preserve"> </v>
      </c>
      <c r="FP281" s="1234" t="str">
        <f t="shared" si="283"/>
        <v xml:space="preserve"> </v>
      </c>
      <c r="FQ281" s="1234" t="str">
        <f t="shared" si="255"/>
        <v xml:space="preserve"> </v>
      </c>
      <c r="FR281" s="1234" t="str">
        <f t="shared" si="284"/>
        <v xml:space="preserve"> </v>
      </c>
      <c r="FS281" s="1234">
        <f t="shared" si="290"/>
        <v>0</v>
      </c>
      <c r="FT281" s="1227"/>
      <c r="FU281" s="1234" t="str">
        <f t="shared" si="285"/>
        <v xml:space="preserve"> </v>
      </c>
      <c r="FV281" s="1234" t="str">
        <f t="shared" si="286"/>
        <v xml:space="preserve"> </v>
      </c>
      <c r="FW281" s="1234" t="str">
        <f t="shared" si="287"/>
        <v xml:space="preserve"> </v>
      </c>
      <c r="FX281" s="1234" t="str">
        <f t="shared" si="256"/>
        <v xml:space="preserve"> </v>
      </c>
      <c r="FY281" s="1234" t="str">
        <f t="shared" si="257"/>
        <v xml:space="preserve"> </v>
      </c>
      <c r="FZ281" s="1234" t="str">
        <f t="shared" si="288"/>
        <v xml:space="preserve"> </v>
      </c>
      <c r="GA281" s="1234">
        <f t="shared" si="258"/>
        <v>0</v>
      </c>
      <c r="GB281" s="1227"/>
      <c r="GC281" s="1234" t="str">
        <f t="shared" si="259"/>
        <v xml:space="preserve"> </v>
      </c>
      <c r="GD281" s="1234" t="str">
        <f t="shared" si="260"/>
        <v xml:space="preserve"> </v>
      </c>
      <c r="GE281" s="1234" t="str">
        <f t="shared" si="261"/>
        <v xml:space="preserve"> </v>
      </c>
      <c r="GF281" s="1234" t="str">
        <f t="shared" si="262"/>
        <v xml:space="preserve"> </v>
      </c>
      <c r="GG281" s="1234" t="str">
        <f t="shared" si="263"/>
        <v xml:space="preserve"> </v>
      </c>
      <c r="GH281" s="1234" t="str">
        <f t="shared" si="264"/>
        <v xml:space="preserve"> </v>
      </c>
      <c r="GI281" s="1234" t="str">
        <f t="shared" si="265"/>
        <v xml:space="preserve"> </v>
      </c>
      <c r="GJ281" s="1234" t="str">
        <f t="shared" si="266"/>
        <v xml:space="preserve"> </v>
      </c>
      <c r="GK281" s="1234" t="str">
        <f t="shared" si="267"/>
        <v xml:space="preserve"> </v>
      </c>
      <c r="GL281" s="1234" t="str">
        <f t="shared" si="268"/>
        <v xml:space="preserve"> </v>
      </c>
      <c r="GM281" s="1234" t="str">
        <f t="shared" si="269"/>
        <v xml:space="preserve"> </v>
      </c>
      <c r="GN281" s="1234">
        <f t="shared" si="270"/>
        <v>0</v>
      </c>
    </row>
    <row r="282" spans="1:196" s="100" customFormat="1" ht="27" customHeight="1" thickTop="1" thickBot="1">
      <c r="A282" s="1208">
        <f>【A票】【D票】!$D$10</f>
        <v>0</v>
      </c>
      <c r="B282" s="1212">
        <f>【A票】【D票】!$H$10</f>
        <v>0</v>
      </c>
      <c r="C282" s="1213" t="str">
        <f>【A票】【D票】!$K$10</f>
        <v xml:space="preserve"> </v>
      </c>
      <c r="D282" s="1214">
        <f t="shared" si="173"/>
        <v>191</v>
      </c>
      <c r="E282" s="914"/>
      <c r="F282" s="467"/>
      <c r="G282" s="469"/>
      <c r="H282" s="224" t="str">
        <f t="shared" si="291"/>
        <v xml:space="preserve"> </v>
      </c>
      <c r="I282" s="704"/>
      <c r="J282" s="117"/>
      <c r="K282" s="117"/>
      <c r="L282" s="117"/>
      <c r="M282" s="117"/>
      <c r="N282" s="117"/>
      <c r="O282" s="117"/>
      <c r="P282" s="117"/>
      <c r="Q282" s="117"/>
      <c r="R282" s="117"/>
      <c r="S282" s="117"/>
      <c r="T282" s="254"/>
      <c r="U282" s="646"/>
      <c r="V282" s="646"/>
      <c r="W282" s="114"/>
      <c r="X282" s="254"/>
      <c r="Y282" s="224" t="str">
        <f t="shared" si="292"/>
        <v xml:space="preserve"> </v>
      </c>
      <c r="Z282" s="579"/>
      <c r="AA282" s="704"/>
      <c r="AB282" s="119"/>
      <c r="AC282" s="224" t="str">
        <f t="shared" si="246"/>
        <v xml:space="preserve"> </v>
      </c>
      <c r="AD282" s="115"/>
      <c r="AE282" s="253"/>
      <c r="AF282" s="704"/>
      <c r="AG282" s="727"/>
      <c r="AH282" s="727"/>
      <c r="AI282" s="727"/>
      <c r="AJ282" s="727"/>
      <c r="AK282" s="591"/>
      <c r="AL282" s="727"/>
      <c r="AM282" s="727"/>
      <c r="AN282" s="727"/>
      <c r="AO282" s="727"/>
      <c r="AP282" s="727"/>
      <c r="AQ282" s="727"/>
      <c r="AR282" s="727"/>
      <c r="AS282" s="727"/>
      <c r="AT282" s="727"/>
      <c r="AU282" s="727"/>
      <c r="AV282" s="727"/>
      <c r="AW282" s="727"/>
      <c r="AX282" s="727"/>
      <c r="AY282" s="727"/>
      <c r="AZ282" s="727"/>
      <c r="BA282" s="727"/>
      <c r="BB282" s="727"/>
      <c r="BC282" s="821"/>
      <c r="BD282" s="727"/>
      <c r="BE282" s="727"/>
      <c r="BF282" s="727"/>
      <c r="BG282" s="727"/>
      <c r="BH282" s="727"/>
      <c r="BI282" s="727"/>
      <c r="BJ282" s="727"/>
      <c r="BK282" s="727"/>
      <c r="BL282" s="821"/>
      <c r="BM282" s="727"/>
      <c r="BN282" s="727"/>
      <c r="BO282" s="727"/>
      <c r="BP282" s="727"/>
      <c r="BQ282" s="727"/>
      <c r="BR282" s="821"/>
      <c r="BS282" s="727"/>
      <c r="BT282" s="727"/>
      <c r="BU282" s="727"/>
      <c r="BV282" s="591"/>
      <c r="BW282" s="224" t="str">
        <f t="shared" si="304"/>
        <v xml:space="preserve"> </v>
      </c>
      <c r="BX282" s="471">
        <f t="shared" si="293"/>
        <v>191</v>
      </c>
      <c r="BY282" s="117"/>
      <c r="BZ282" s="117"/>
      <c r="CA282" s="117"/>
      <c r="CB282" s="117"/>
      <c r="CC282" s="117"/>
      <c r="CD282" s="461"/>
      <c r="CE282" s="236"/>
      <c r="CF282" s="224" t="str">
        <f t="shared" si="294"/>
        <v xml:space="preserve"> </v>
      </c>
      <c r="CG282" s="116"/>
      <c r="CH282" s="117"/>
      <c r="CI282" s="117"/>
      <c r="CJ282" s="117"/>
      <c r="CK282" s="472"/>
      <c r="CL282" s="472"/>
      <c r="CM282" s="472"/>
      <c r="CN282" s="472"/>
      <c r="CO282" s="117"/>
      <c r="CP282" s="253"/>
      <c r="CQ282" s="120"/>
      <c r="CR282" s="224" t="str" cm="1">
        <f t="array" ref="CR282">IF(AND(SUM(COUNTIF(CG282:CM282,{"*不明*","*その他*"})+COUNTIF(CO282:CP282,{"*不明*","*その他*"}))&gt;0,CQ282=""),"その他・不明の場合,10)具体的内容、理由を記入",IF(OR(AND(CI282=CI$65,COUNTA(CJ282:CM282)&lt;4),AND(OR(CI282=CI$63,CI282=CI$64,CI282=CI$66,CI282=CI$67,CI282=CI$68,CI282=""),COUNTA(CJ282:CM282)&gt;0)),"3)介護保険認定済→要介護度、認知症自立度、寝たきり度、介護保険サービス記入",IF(OR(AND(OR(CM282=CM$63,CM282=CM$64),CN282=""),AND(OR(CM282=CM$65,CM282=CM$66),CN282&lt;&gt;"")),"7)介護保険サービス受けている/過去受けていた→具体的内容記入"," ")))</f>
        <v xml:space="preserve"> </v>
      </c>
      <c r="CS282" s="224" t="str">
        <f t="shared" si="295"/>
        <v xml:space="preserve"> </v>
      </c>
      <c r="CT282" s="116"/>
      <c r="CU282" s="253"/>
      <c r="CV282" s="117"/>
      <c r="CW282" s="117"/>
      <c r="CX282" s="253"/>
      <c r="CY282" s="117"/>
      <c r="CZ282" s="117"/>
      <c r="DA282" s="253"/>
      <c r="DB282" s="117"/>
      <c r="DC282" s="224" t="str">
        <f t="shared" si="296"/>
        <v xml:space="preserve"> </v>
      </c>
      <c r="DD282" s="224" t="str">
        <f t="shared" si="297"/>
        <v xml:space="preserve"> </v>
      </c>
      <c r="DE282" s="224" t="str">
        <f t="shared" si="247"/>
        <v xml:space="preserve"> </v>
      </c>
      <c r="DF282" s="121"/>
      <c r="DG282" s="114"/>
      <c r="DH282" s="704"/>
      <c r="DI282" s="119"/>
      <c r="DJ282" s="187"/>
      <c r="DK282" s="254"/>
      <c r="DL282" s="224" t="str">
        <f t="shared" si="248"/>
        <v xml:space="preserve"> </v>
      </c>
      <c r="DM282" s="224" t="str">
        <f t="shared" si="298"/>
        <v xml:space="preserve"> </v>
      </c>
      <c r="DN282" s="474"/>
      <c r="DO282" s="117"/>
      <c r="DP282" s="117"/>
      <c r="DQ282" s="117"/>
      <c r="DR282" s="117"/>
      <c r="DS282" s="117"/>
      <c r="DT282" s="254"/>
      <c r="DU282" s="476"/>
      <c r="DV282" s="224" t="str">
        <f t="shared" si="249"/>
        <v xml:space="preserve"> </v>
      </c>
      <c r="DW282" s="115"/>
      <c r="DX282" s="470"/>
      <c r="DY282" s="117"/>
      <c r="DZ282" s="704"/>
      <c r="EA282" s="224" t="str">
        <f t="shared" si="250"/>
        <v xml:space="preserve"> </v>
      </c>
      <c r="EB282" s="906"/>
      <c r="EC282" s="904"/>
      <c r="ED282" s="904"/>
      <c r="EE282" s="904"/>
      <c r="EF282" s="904"/>
      <c r="EG282" s="904"/>
      <c r="EH282" s="904"/>
      <c r="EI282" s="904"/>
      <c r="EJ282" s="904"/>
      <c r="EK282" s="905"/>
      <c r="EL282" s="80"/>
      <c r="EM282" s="224" t="str">
        <f t="shared" si="299"/>
        <v xml:space="preserve"> </v>
      </c>
      <c r="EN282" s="224" t="str">
        <f t="shared" si="300"/>
        <v xml:space="preserve"> </v>
      </c>
      <c r="EO282" s="115"/>
      <c r="EP282" s="1050"/>
      <c r="EQ282" s="253"/>
      <c r="ER282" s="117"/>
      <c r="ES282" s="1258">
        <f t="shared" si="301"/>
        <v>191</v>
      </c>
      <c r="ET282" s="224" t="str">
        <f t="shared" si="302"/>
        <v xml:space="preserve"> </v>
      </c>
      <c r="EU282" s="477" t="str">
        <f t="shared" si="303"/>
        <v/>
      </c>
      <c r="EV282" s="1334" t="str">
        <f t="shared" si="245"/>
        <v xml:space="preserve"> </v>
      </c>
      <c r="EW282" s="1332" t="str">
        <f t="shared" si="289"/>
        <v/>
      </c>
      <c r="EX282" s="1275" t="str">
        <f t="shared" si="271"/>
        <v/>
      </c>
      <c r="EY282" s="1275" t="str">
        <f t="shared" si="272"/>
        <v/>
      </c>
      <c r="EZ282" s="1275" t="str">
        <f t="shared" si="273"/>
        <v/>
      </c>
      <c r="FA282" s="1275" t="str">
        <f t="shared" si="274"/>
        <v/>
      </c>
      <c r="FB282" s="1275" t="str">
        <f t="shared" si="275"/>
        <v/>
      </c>
      <c r="FC282" s="1333" t="str">
        <f t="shared" si="276"/>
        <v/>
      </c>
      <c r="FE282" s="1234" t="str">
        <f t="shared" si="277"/>
        <v xml:space="preserve"> </v>
      </c>
      <c r="FF282" s="1234" t="str">
        <f t="shared" si="278"/>
        <v xml:space="preserve"> </v>
      </c>
      <c r="FG282" s="1234" t="str">
        <f t="shared" si="279"/>
        <v xml:space="preserve"> </v>
      </c>
      <c r="FH282" s="1234" t="str">
        <f t="shared" si="280"/>
        <v xml:space="preserve"> </v>
      </c>
      <c r="FI282" s="1234" t="str">
        <f t="shared" si="251"/>
        <v xml:space="preserve"> </v>
      </c>
      <c r="FJ282" s="1234" t="str">
        <f t="shared" si="281"/>
        <v xml:space="preserve"> </v>
      </c>
      <c r="FK282" s="1234">
        <f t="shared" si="252"/>
        <v>0</v>
      </c>
      <c r="FL282" s="1227"/>
      <c r="FM282" s="1234" t="str">
        <f t="shared" si="253"/>
        <v xml:space="preserve"> </v>
      </c>
      <c r="FN282" s="1234" t="str">
        <f t="shared" si="254"/>
        <v xml:space="preserve"> </v>
      </c>
      <c r="FO282" s="1234" t="str">
        <f t="shared" si="282"/>
        <v xml:space="preserve"> </v>
      </c>
      <c r="FP282" s="1234" t="str">
        <f t="shared" si="283"/>
        <v xml:space="preserve"> </v>
      </c>
      <c r="FQ282" s="1234" t="str">
        <f t="shared" si="255"/>
        <v xml:space="preserve"> </v>
      </c>
      <c r="FR282" s="1234" t="str">
        <f t="shared" si="284"/>
        <v xml:space="preserve"> </v>
      </c>
      <c r="FS282" s="1234">
        <f t="shared" si="290"/>
        <v>0</v>
      </c>
      <c r="FT282" s="1227"/>
      <c r="FU282" s="1234" t="str">
        <f t="shared" si="285"/>
        <v xml:space="preserve"> </v>
      </c>
      <c r="FV282" s="1234" t="str">
        <f t="shared" si="286"/>
        <v xml:space="preserve"> </v>
      </c>
      <c r="FW282" s="1234" t="str">
        <f t="shared" si="287"/>
        <v xml:space="preserve"> </v>
      </c>
      <c r="FX282" s="1234" t="str">
        <f t="shared" si="256"/>
        <v xml:space="preserve"> </v>
      </c>
      <c r="FY282" s="1234" t="str">
        <f t="shared" si="257"/>
        <v xml:space="preserve"> </v>
      </c>
      <c r="FZ282" s="1234" t="str">
        <f t="shared" si="288"/>
        <v xml:space="preserve"> </v>
      </c>
      <c r="GA282" s="1234">
        <f t="shared" si="258"/>
        <v>0</v>
      </c>
      <c r="GB282" s="1227"/>
      <c r="GC282" s="1234" t="str">
        <f t="shared" si="259"/>
        <v xml:space="preserve"> </v>
      </c>
      <c r="GD282" s="1234" t="str">
        <f t="shared" si="260"/>
        <v xml:space="preserve"> </v>
      </c>
      <c r="GE282" s="1234" t="str">
        <f t="shared" si="261"/>
        <v xml:space="preserve"> </v>
      </c>
      <c r="GF282" s="1234" t="str">
        <f t="shared" si="262"/>
        <v xml:space="preserve"> </v>
      </c>
      <c r="GG282" s="1234" t="str">
        <f t="shared" si="263"/>
        <v xml:space="preserve"> </v>
      </c>
      <c r="GH282" s="1234" t="str">
        <f t="shared" si="264"/>
        <v xml:space="preserve"> </v>
      </c>
      <c r="GI282" s="1234" t="str">
        <f t="shared" si="265"/>
        <v xml:space="preserve"> </v>
      </c>
      <c r="GJ282" s="1234" t="str">
        <f t="shared" si="266"/>
        <v xml:space="preserve"> </v>
      </c>
      <c r="GK282" s="1234" t="str">
        <f t="shared" si="267"/>
        <v xml:space="preserve"> </v>
      </c>
      <c r="GL282" s="1234" t="str">
        <f t="shared" si="268"/>
        <v xml:space="preserve"> </v>
      </c>
      <c r="GM282" s="1234" t="str">
        <f t="shared" si="269"/>
        <v xml:space="preserve"> </v>
      </c>
      <c r="GN282" s="1234">
        <f t="shared" si="270"/>
        <v>0</v>
      </c>
    </row>
    <row r="283" spans="1:196" s="100" customFormat="1" ht="27" customHeight="1" thickTop="1" thickBot="1">
      <c r="A283" s="1208">
        <f>【A票】【D票】!$D$10</f>
        <v>0</v>
      </c>
      <c r="B283" s="1212">
        <f>【A票】【D票】!$H$10</f>
        <v>0</v>
      </c>
      <c r="C283" s="1213" t="str">
        <f>【A票】【D票】!$K$10</f>
        <v xml:space="preserve"> </v>
      </c>
      <c r="D283" s="1214">
        <f t="shared" si="173"/>
        <v>192</v>
      </c>
      <c r="E283" s="914"/>
      <c r="F283" s="467"/>
      <c r="G283" s="469"/>
      <c r="H283" s="224" t="str">
        <f t="shared" si="291"/>
        <v xml:space="preserve"> </v>
      </c>
      <c r="I283" s="704"/>
      <c r="J283" s="117"/>
      <c r="K283" s="117"/>
      <c r="L283" s="117"/>
      <c r="M283" s="117"/>
      <c r="N283" s="117"/>
      <c r="O283" s="117"/>
      <c r="P283" s="117"/>
      <c r="Q283" s="117"/>
      <c r="R283" s="117"/>
      <c r="S283" s="117"/>
      <c r="T283" s="254"/>
      <c r="U283" s="646"/>
      <c r="V283" s="646"/>
      <c r="W283" s="114"/>
      <c r="X283" s="254"/>
      <c r="Y283" s="224" t="str">
        <f t="shared" si="292"/>
        <v xml:space="preserve"> </v>
      </c>
      <c r="Z283" s="579"/>
      <c r="AA283" s="704"/>
      <c r="AB283" s="119"/>
      <c r="AC283" s="224" t="str">
        <f t="shared" si="246"/>
        <v xml:space="preserve"> </v>
      </c>
      <c r="AD283" s="115"/>
      <c r="AE283" s="253"/>
      <c r="AF283" s="704"/>
      <c r="AG283" s="727"/>
      <c r="AH283" s="727"/>
      <c r="AI283" s="727"/>
      <c r="AJ283" s="727"/>
      <c r="AK283" s="591"/>
      <c r="AL283" s="727"/>
      <c r="AM283" s="727"/>
      <c r="AN283" s="727"/>
      <c r="AO283" s="727"/>
      <c r="AP283" s="727"/>
      <c r="AQ283" s="727"/>
      <c r="AR283" s="727"/>
      <c r="AS283" s="727"/>
      <c r="AT283" s="727"/>
      <c r="AU283" s="727"/>
      <c r="AV283" s="727"/>
      <c r="AW283" s="727"/>
      <c r="AX283" s="727"/>
      <c r="AY283" s="727"/>
      <c r="AZ283" s="727"/>
      <c r="BA283" s="727"/>
      <c r="BB283" s="727"/>
      <c r="BC283" s="821"/>
      <c r="BD283" s="727"/>
      <c r="BE283" s="727"/>
      <c r="BF283" s="727"/>
      <c r="BG283" s="727"/>
      <c r="BH283" s="727"/>
      <c r="BI283" s="727"/>
      <c r="BJ283" s="727"/>
      <c r="BK283" s="727"/>
      <c r="BL283" s="821"/>
      <c r="BM283" s="727"/>
      <c r="BN283" s="727"/>
      <c r="BO283" s="727"/>
      <c r="BP283" s="727"/>
      <c r="BQ283" s="727"/>
      <c r="BR283" s="821"/>
      <c r="BS283" s="727"/>
      <c r="BT283" s="727"/>
      <c r="BU283" s="727"/>
      <c r="BV283" s="591"/>
      <c r="BW283" s="224" t="str">
        <f t="shared" si="304"/>
        <v xml:space="preserve"> </v>
      </c>
      <c r="BX283" s="471">
        <f t="shared" si="293"/>
        <v>192</v>
      </c>
      <c r="BY283" s="117"/>
      <c r="BZ283" s="117"/>
      <c r="CA283" s="117"/>
      <c r="CB283" s="117"/>
      <c r="CC283" s="117"/>
      <c r="CD283" s="461"/>
      <c r="CE283" s="236"/>
      <c r="CF283" s="224" t="str">
        <f t="shared" si="294"/>
        <v xml:space="preserve"> </v>
      </c>
      <c r="CG283" s="116"/>
      <c r="CH283" s="117"/>
      <c r="CI283" s="117"/>
      <c r="CJ283" s="117"/>
      <c r="CK283" s="472"/>
      <c r="CL283" s="472"/>
      <c r="CM283" s="472"/>
      <c r="CN283" s="472"/>
      <c r="CO283" s="117"/>
      <c r="CP283" s="253"/>
      <c r="CQ283" s="120"/>
      <c r="CR283" s="224" t="str" cm="1">
        <f t="array" ref="CR283">IF(AND(SUM(COUNTIF(CG283:CM283,{"*不明*","*その他*"})+COUNTIF(CO283:CP283,{"*不明*","*その他*"}))&gt;0,CQ283=""),"その他・不明の場合,10)具体的内容、理由を記入",IF(OR(AND(CI283=CI$65,COUNTA(CJ283:CM283)&lt;4),AND(OR(CI283=CI$63,CI283=CI$64,CI283=CI$66,CI283=CI$67,CI283=CI$68,CI283=""),COUNTA(CJ283:CM283)&gt;0)),"3)介護保険認定済→要介護度、認知症自立度、寝たきり度、介護保険サービス記入",IF(OR(AND(OR(CM283=CM$63,CM283=CM$64),CN283=""),AND(OR(CM283=CM$65,CM283=CM$66),CN283&lt;&gt;"")),"7)介護保険サービス受けている/過去受けていた→具体的内容記入"," ")))</f>
        <v xml:space="preserve"> </v>
      </c>
      <c r="CS283" s="224" t="str">
        <f t="shared" si="295"/>
        <v xml:space="preserve"> </v>
      </c>
      <c r="CT283" s="116"/>
      <c r="CU283" s="253"/>
      <c r="CV283" s="117"/>
      <c r="CW283" s="117"/>
      <c r="CX283" s="253"/>
      <c r="CY283" s="117"/>
      <c r="CZ283" s="117"/>
      <c r="DA283" s="253"/>
      <c r="DB283" s="117"/>
      <c r="DC283" s="224" t="str">
        <f t="shared" si="296"/>
        <v xml:space="preserve"> </v>
      </c>
      <c r="DD283" s="224" t="str">
        <f t="shared" si="297"/>
        <v xml:space="preserve"> </v>
      </c>
      <c r="DE283" s="224" t="str">
        <f t="shared" si="247"/>
        <v xml:space="preserve"> </v>
      </c>
      <c r="DF283" s="121"/>
      <c r="DG283" s="114"/>
      <c r="DH283" s="704"/>
      <c r="DI283" s="119"/>
      <c r="DJ283" s="187"/>
      <c r="DK283" s="254"/>
      <c r="DL283" s="224" t="str">
        <f t="shared" si="248"/>
        <v xml:space="preserve"> </v>
      </c>
      <c r="DM283" s="224" t="str">
        <f t="shared" si="298"/>
        <v xml:space="preserve"> </v>
      </c>
      <c r="DN283" s="474"/>
      <c r="DO283" s="117"/>
      <c r="DP283" s="117"/>
      <c r="DQ283" s="117"/>
      <c r="DR283" s="117"/>
      <c r="DS283" s="117"/>
      <c r="DT283" s="254"/>
      <c r="DU283" s="476"/>
      <c r="DV283" s="224" t="str">
        <f t="shared" si="249"/>
        <v xml:space="preserve"> </v>
      </c>
      <c r="DW283" s="115"/>
      <c r="DX283" s="470"/>
      <c r="DY283" s="117"/>
      <c r="DZ283" s="704"/>
      <c r="EA283" s="224" t="str">
        <f t="shared" si="250"/>
        <v xml:space="preserve"> </v>
      </c>
      <c r="EB283" s="906"/>
      <c r="EC283" s="904"/>
      <c r="ED283" s="904"/>
      <c r="EE283" s="904"/>
      <c r="EF283" s="904"/>
      <c r="EG283" s="904"/>
      <c r="EH283" s="904"/>
      <c r="EI283" s="904"/>
      <c r="EJ283" s="904"/>
      <c r="EK283" s="905"/>
      <c r="EL283" s="80"/>
      <c r="EM283" s="224" t="str">
        <f t="shared" si="299"/>
        <v xml:space="preserve"> </v>
      </c>
      <c r="EN283" s="224" t="str">
        <f t="shared" si="300"/>
        <v xml:space="preserve"> </v>
      </c>
      <c r="EO283" s="115"/>
      <c r="EP283" s="1050"/>
      <c r="EQ283" s="253"/>
      <c r="ER283" s="117"/>
      <c r="ES283" s="1258">
        <f t="shared" si="301"/>
        <v>192</v>
      </c>
      <c r="ET283" s="224" t="str">
        <f t="shared" si="302"/>
        <v xml:space="preserve"> </v>
      </c>
      <c r="EU283" s="477" t="str">
        <f t="shared" si="303"/>
        <v/>
      </c>
      <c r="EV283" s="1334" t="str">
        <f t="shared" ref="EV283:EV346" si="305">IF(FK283&gt;0,"冒頭の対応時期がa)本調査対象年度内に、通報等を受理した事例ですが、日付（年度）が範囲外の箇所があります。",
IF(FS283&gt;0,"冒頭の対応時期がb)対象年度以前に通報等を受理し、事実確認調査が対象年度となった事例ですが、日付（年度）が範囲外の箇所があります。",
IF(GA283&gt;0,"冒頭の対応時期がc)対象年度以前に通報受理・事実確認調査した虐待事例で、対応が対象年度となった事例ですが、日付（年度）が範囲外の箇所があります。",
IF(GN283&gt;0,"日付の前後関係が整合していません。問1相談通報日➡問3_2)事実確認開始日➡問4_2)虐待の事実が確認された期日➡問7_1-2）分離対応開始日、4-4)権利擁護対応開始日➡問8終結した期日になっているか、確認してください。",
" "))))</f>
        <v xml:space="preserve"> </v>
      </c>
      <c r="EW283" s="1332" t="str">
        <f t="shared" si="289"/>
        <v/>
      </c>
      <c r="EX283" s="1275" t="str">
        <f t="shared" si="271"/>
        <v/>
      </c>
      <c r="EY283" s="1275" t="str">
        <f t="shared" si="272"/>
        <v/>
      </c>
      <c r="EZ283" s="1275" t="str">
        <f t="shared" si="273"/>
        <v/>
      </c>
      <c r="FA283" s="1275" t="str">
        <f t="shared" si="274"/>
        <v/>
      </c>
      <c r="FB283" s="1275" t="str">
        <f t="shared" si="275"/>
        <v/>
      </c>
      <c r="FC283" s="1333" t="str">
        <f t="shared" si="276"/>
        <v/>
      </c>
      <c r="FE283" s="1234" t="str">
        <f t="shared" si="277"/>
        <v xml:space="preserve"> </v>
      </c>
      <c r="FF283" s="1234" t="str">
        <f t="shared" si="278"/>
        <v xml:space="preserve"> </v>
      </c>
      <c r="FG283" s="1234" t="str">
        <f t="shared" si="279"/>
        <v xml:space="preserve"> </v>
      </c>
      <c r="FH283" s="1234" t="str">
        <f t="shared" si="280"/>
        <v xml:space="preserve"> </v>
      </c>
      <c r="FI283" s="1234" t="str">
        <f t="shared" si="251"/>
        <v xml:space="preserve"> </v>
      </c>
      <c r="FJ283" s="1234" t="str">
        <f t="shared" si="281"/>
        <v xml:space="preserve"> </v>
      </c>
      <c r="FK283" s="1234">
        <f t="shared" si="252"/>
        <v>0</v>
      </c>
      <c r="FL283" s="1227"/>
      <c r="FM283" s="1234" t="str">
        <f t="shared" si="253"/>
        <v xml:space="preserve"> </v>
      </c>
      <c r="FN283" s="1234" t="str">
        <f t="shared" si="254"/>
        <v xml:space="preserve"> </v>
      </c>
      <c r="FO283" s="1234" t="str">
        <f t="shared" si="282"/>
        <v xml:space="preserve"> </v>
      </c>
      <c r="FP283" s="1234" t="str">
        <f t="shared" si="283"/>
        <v xml:space="preserve"> </v>
      </c>
      <c r="FQ283" s="1234" t="str">
        <f t="shared" si="255"/>
        <v xml:space="preserve"> </v>
      </c>
      <c r="FR283" s="1234" t="str">
        <f t="shared" si="284"/>
        <v xml:space="preserve"> </v>
      </c>
      <c r="FS283" s="1234">
        <f t="shared" si="290"/>
        <v>0</v>
      </c>
      <c r="FT283" s="1227"/>
      <c r="FU283" s="1234" t="str">
        <f t="shared" si="285"/>
        <v xml:space="preserve"> </v>
      </c>
      <c r="FV283" s="1234" t="str">
        <f t="shared" si="286"/>
        <v xml:space="preserve"> </v>
      </c>
      <c r="FW283" s="1234" t="str">
        <f t="shared" si="287"/>
        <v xml:space="preserve"> </v>
      </c>
      <c r="FX283" s="1234" t="str">
        <f t="shared" si="256"/>
        <v xml:space="preserve"> </v>
      </c>
      <c r="FY283" s="1234" t="str">
        <f t="shared" si="257"/>
        <v xml:space="preserve"> </v>
      </c>
      <c r="FZ283" s="1234" t="str">
        <f t="shared" si="288"/>
        <v xml:space="preserve"> </v>
      </c>
      <c r="GA283" s="1234">
        <f t="shared" si="258"/>
        <v>0</v>
      </c>
      <c r="GB283" s="1227"/>
      <c r="GC283" s="1234" t="str">
        <f t="shared" si="259"/>
        <v xml:space="preserve"> </v>
      </c>
      <c r="GD283" s="1234" t="str">
        <f t="shared" si="260"/>
        <v xml:space="preserve"> </v>
      </c>
      <c r="GE283" s="1234" t="str">
        <f t="shared" si="261"/>
        <v xml:space="preserve"> </v>
      </c>
      <c r="GF283" s="1234" t="str">
        <f t="shared" si="262"/>
        <v xml:space="preserve"> </v>
      </c>
      <c r="GG283" s="1234" t="str">
        <f t="shared" si="263"/>
        <v xml:space="preserve"> </v>
      </c>
      <c r="GH283" s="1234" t="str">
        <f t="shared" si="264"/>
        <v xml:space="preserve"> </v>
      </c>
      <c r="GI283" s="1234" t="str">
        <f t="shared" si="265"/>
        <v xml:space="preserve"> </v>
      </c>
      <c r="GJ283" s="1234" t="str">
        <f t="shared" si="266"/>
        <v xml:space="preserve"> </v>
      </c>
      <c r="GK283" s="1234" t="str">
        <f t="shared" si="267"/>
        <v xml:space="preserve"> </v>
      </c>
      <c r="GL283" s="1234" t="str">
        <f t="shared" si="268"/>
        <v xml:space="preserve"> </v>
      </c>
      <c r="GM283" s="1234" t="str">
        <f t="shared" si="269"/>
        <v xml:space="preserve"> </v>
      </c>
      <c r="GN283" s="1234">
        <f t="shared" si="270"/>
        <v>0</v>
      </c>
    </row>
    <row r="284" spans="1:196" s="100" customFormat="1" ht="27" customHeight="1" thickTop="1" thickBot="1">
      <c r="A284" s="1208">
        <f>【A票】【D票】!$D$10</f>
        <v>0</v>
      </c>
      <c r="B284" s="1212">
        <f>【A票】【D票】!$H$10</f>
        <v>0</v>
      </c>
      <c r="C284" s="1213" t="str">
        <f>【A票】【D票】!$K$10</f>
        <v xml:space="preserve"> </v>
      </c>
      <c r="D284" s="1214">
        <f t="shared" si="173"/>
        <v>193</v>
      </c>
      <c r="E284" s="914"/>
      <c r="F284" s="467"/>
      <c r="G284" s="469"/>
      <c r="H284" s="224" t="str">
        <f t="shared" si="291"/>
        <v xml:space="preserve"> </v>
      </c>
      <c r="I284" s="704"/>
      <c r="J284" s="117"/>
      <c r="K284" s="117"/>
      <c r="L284" s="117"/>
      <c r="M284" s="117"/>
      <c r="N284" s="117"/>
      <c r="O284" s="117"/>
      <c r="P284" s="117"/>
      <c r="Q284" s="117"/>
      <c r="R284" s="117"/>
      <c r="S284" s="117"/>
      <c r="T284" s="254"/>
      <c r="U284" s="646"/>
      <c r="V284" s="646"/>
      <c r="W284" s="114"/>
      <c r="X284" s="254"/>
      <c r="Y284" s="224" t="str">
        <f t="shared" si="292"/>
        <v xml:space="preserve"> </v>
      </c>
      <c r="Z284" s="579"/>
      <c r="AA284" s="704"/>
      <c r="AB284" s="119"/>
      <c r="AC284" s="224" t="str">
        <f t="shared" si="246"/>
        <v xml:space="preserve"> </v>
      </c>
      <c r="AD284" s="115"/>
      <c r="AE284" s="253"/>
      <c r="AF284" s="704"/>
      <c r="AG284" s="727"/>
      <c r="AH284" s="727"/>
      <c r="AI284" s="727"/>
      <c r="AJ284" s="727"/>
      <c r="AK284" s="591"/>
      <c r="AL284" s="727"/>
      <c r="AM284" s="727"/>
      <c r="AN284" s="727"/>
      <c r="AO284" s="727"/>
      <c r="AP284" s="727"/>
      <c r="AQ284" s="727"/>
      <c r="AR284" s="727"/>
      <c r="AS284" s="727"/>
      <c r="AT284" s="727"/>
      <c r="AU284" s="727"/>
      <c r="AV284" s="727"/>
      <c r="AW284" s="727"/>
      <c r="AX284" s="727"/>
      <c r="AY284" s="727"/>
      <c r="AZ284" s="727"/>
      <c r="BA284" s="727"/>
      <c r="BB284" s="727"/>
      <c r="BC284" s="821"/>
      <c r="BD284" s="727"/>
      <c r="BE284" s="727"/>
      <c r="BF284" s="727"/>
      <c r="BG284" s="727"/>
      <c r="BH284" s="727"/>
      <c r="BI284" s="727"/>
      <c r="BJ284" s="727"/>
      <c r="BK284" s="727"/>
      <c r="BL284" s="821"/>
      <c r="BM284" s="727"/>
      <c r="BN284" s="727"/>
      <c r="BO284" s="727"/>
      <c r="BP284" s="727"/>
      <c r="BQ284" s="727"/>
      <c r="BR284" s="821"/>
      <c r="BS284" s="727"/>
      <c r="BT284" s="727"/>
      <c r="BU284" s="727"/>
      <c r="BV284" s="591"/>
      <c r="BW284" s="224" t="str">
        <f t="shared" si="304"/>
        <v xml:space="preserve"> </v>
      </c>
      <c r="BX284" s="471">
        <f t="shared" si="293"/>
        <v>193</v>
      </c>
      <c r="BY284" s="117"/>
      <c r="BZ284" s="117"/>
      <c r="CA284" s="117"/>
      <c r="CB284" s="117"/>
      <c r="CC284" s="117"/>
      <c r="CD284" s="461"/>
      <c r="CE284" s="236"/>
      <c r="CF284" s="224" t="str">
        <f t="shared" si="294"/>
        <v xml:space="preserve"> </v>
      </c>
      <c r="CG284" s="116"/>
      <c r="CH284" s="117"/>
      <c r="CI284" s="117"/>
      <c r="CJ284" s="117"/>
      <c r="CK284" s="472"/>
      <c r="CL284" s="472"/>
      <c r="CM284" s="472"/>
      <c r="CN284" s="472"/>
      <c r="CO284" s="117"/>
      <c r="CP284" s="253"/>
      <c r="CQ284" s="120"/>
      <c r="CR284" s="224" t="str" cm="1">
        <f t="array" ref="CR284">IF(AND(SUM(COUNTIF(CG284:CM284,{"*不明*","*その他*"})+COUNTIF(CO284:CP284,{"*不明*","*その他*"}))&gt;0,CQ284=""),"その他・不明の場合,10)具体的内容、理由を記入",IF(OR(AND(CI284=CI$65,COUNTA(CJ284:CM284)&lt;4),AND(OR(CI284=CI$63,CI284=CI$64,CI284=CI$66,CI284=CI$67,CI284=CI$68,CI284=""),COUNTA(CJ284:CM284)&gt;0)),"3)介護保険認定済→要介護度、認知症自立度、寝たきり度、介護保険サービス記入",IF(OR(AND(OR(CM284=CM$63,CM284=CM$64),CN284=""),AND(OR(CM284=CM$65,CM284=CM$66),CN284&lt;&gt;"")),"7)介護保険サービス受けている/過去受けていた→具体的内容記入"," ")))</f>
        <v xml:space="preserve"> </v>
      </c>
      <c r="CS284" s="224" t="str">
        <f t="shared" si="295"/>
        <v xml:space="preserve"> </v>
      </c>
      <c r="CT284" s="116"/>
      <c r="CU284" s="253"/>
      <c r="CV284" s="117"/>
      <c r="CW284" s="117"/>
      <c r="CX284" s="253"/>
      <c r="CY284" s="117"/>
      <c r="CZ284" s="117"/>
      <c r="DA284" s="253"/>
      <c r="DB284" s="117"/>
      <c r="DC284" s="224" t="str">
        <f t="shared" si="296"/>
        <v xml:space="preserve"> </v>
      </c>
      <c r="DD284" s="224" t="str">
        <f t="shared" si="297"/>
        <v xml:space="preserve"> </v>
      </c>
      <c r="DE284" s="224" t="str">
        <f t="shared" si="247"/>
        <v xml:space="preserve"> </v>
      </c>
      <c r="DF284" s="121"/>
      <c r="DG284" s="114"/>
      <c r="DH284" s="704"/>
      <c r="DI284" s="119"/>
      <c r="DJ284" s="187"/>
      <c r="DK284" s="254"/>
      <c r="DL284" s="224" t="str">
        <f t="shared" si="248"/>
        <v xml:space="preserve"> </v>
      </c>
      <c r="DM284" s="224" t="str">
        <f t="shared" si="298"/>
        <v xml:space="preserve"> </v>
      </c>
      <c r="DN284" s="474"/>
      <c r="DO284" s="117"/>
      <c r="DP284" s="117"/>
      <c r="DQ284" s="117"/>
      <c r="DR284" s="117"/>
      <c r="DS284" s="117"/>
      <c r="DT284" s="254"/>
      <c r="DU284" s="476"/>
      <c r="DV284" s="224" t="str">
        <f t="shared" si="249"/>
        <v xml:space="preserve"> </v>
      </c>
      <c r="DW284" s="115"/>
      <c r="DX284" s="470"/>
      <c r="DY284" s="117"/>
      <c r="DZ284" s="704"/>
      <c r="EA284" s="224" t="str">
        <f t="shared" si="250"/>
        <v xml:space="preserve"> </v>
      </c>
      <c r="EB284" s="906"/>
      <c r="EC284" s="904"/>
      <c r="ED284" s="904"/>
      <c r="EE284" s="904"/>
      <c r="EF284" s="904"/>
      <c r="EG284" s="904"/>
      <c r="EH284" s="904"/>
      <c r="EI284" s="904"/>
      <c r="EJ284" s="904"/>
      <c r="EK284" s="905"/>
      <c r="EL284" s="80"/>
      <c r="EM284" s="224" t="str">
        <f t="shared" si="299"/>
        <v xml:space="preserve"> </v>
      </c>
      <c r="EN284" s="224" t="str">
        <f t="shared" si="300"/>
        <v xml:space="preserve"> </v>
      </c>
      <c r="EO284" s="115"/>
      <c r="EP284" s="1050"/>
      <c r="EQ284" s="253"/>
      <c r="ER284" s="117"/>
      <c r="ES284" s="1258">
        <f t="shared" si="301"/>
        <v>193</v>
      </c>
      <c r="ET284" s="224" t="str">
        <f t="shared" si="302"/>
        <v xml:space="preserve"> </v>
      </c>
      <c r="EU284" s="477" t="str">
        <f t="shared" si="303"/>
        <v/>
      </c>
      <c r="EV284" s="1334" t="str">
        <f t="shared" si="305"/>
        <v xml:space="preserve"> </v>
      </c>
      <c r="EW284" s="1332" t="str">
        <f t="shared" si="289"/>
        <v/>
      </c>
      <c r="EX284" s="1275" t="str">
        <f t="shared" si="271"/>
        <v/>
      </c>
      <c r="EY284" s="1275" t="str">
        <f t="shared" si="272"/>
        <v/>
      </c>
      <c r="EZ284" s="1275" t="str">
        <f t="shared" si="273"/>
        <v/>
      </c>
      <c r="FA284" s="1275" t="str">
        <f t="shared" si="274"/>
        <v/>
      </c>
      <c r="FB284" s="1275" t="str">
        <f t="shared" si="275"/>
        <v/>
      </c>
      <c r="FC284" s="1333" t="str">
        <f t="shared" si="276"/>
        <v/>
      </c>
      <c r="FE284" s="1234" t="str">
        <f t="shared" si="277"/>
        <v xml:space="preserve"> </v>
      </c>
      <c r="FF284" s="1234" t="str">
        <f t="shared" si="278"/>
        <v xml:space="preserve"> </v>
      </c>
      <c r="FG284" s="1234" t="str">
        <f t="shared" si="279"/>
        <v xml:space="preserve"> </v>
      </c>
      <c r="FH284" s="1234" t="str">
        <f t="shared" si="280"/>
        <v xml:space="preserve"> </v>
      </c>
      <c r="FI284" s="1234" t="str">
        <f t="shared" si="251"/>
        <v xml:space="preserve"> </v>
      </c>
      <c r="FJ284" s="1234" t="str">
        <f t="shared" si="281"/>
        <v xml:space="preserve"> </v>
      </c>
      <c r="FK284" s="1234">
        <f t="shared" si="252"/>
        <v>0</v>
      </c>
      <c r="FL284" s="1227"/>
      <c r="FM284" s="1234" t="str">
        <f t="shared" si="253"/>
        <v xml:space="preserve"> </v>
      </c>
      <c r="FN284" s="1234" t="str">
        <f t="shared" si="254"/>
        <v xml:space="preserve"> </v>
      </c>
      <c r="FO284" s="1234" t="str">
        <f t="shared" si="282"/>
        <v xml:space="preserve"> </v>
      </c>
      <c r="FP284" s="1234" t="str">
        <f t="shared" si="283"/>
        <v xml:space="preserve"> </v>
      </c>
      <c r="FQ284" s="1234" t="str">
        <f t="shared" si="255"/>
        <v xml:space="preserve"> </v>
      </c>
      <c r="FR284" s="1234" t="str">
        <f t="shared" si="284"/>
        <v xml:space="preserve"> </v>
      </c>
      <c r="FS284" s="1234">
        <f t="shared" si="290"/>
        <v>0</v>
      </c>
      <c r="FT284" s="1227"/>
      <c r="FU284" s="1234" t="str">
        <f t="shared" si="285"/>
        <v xml:space="preserve"> </v>
      </c>
      <c r="FV284" s="1234" t="str">
        <f t="shared" si="286"/>
        <v xml:space="preserve"> </v>
      </c>
      <c r="FW284" s="1234" t="str">
        <f t="shared" si="287"/>
        <v xml:space="preserve"> </v>
      </c>
      <c r="FX284" s="1234" t="str">
        <f t="shared" si="256"/>
        <v xml:space="preserve"> </v>
      </c>
      <c r="FY284" s="1234" t="str">
        <f t="shared" si="257"/>
        <v xml:space="preserve"> </v>
      </c>
      <c r="FZ284" s="1234" t="str">
        <f t="shared" si="288"/>
        <v xml:space="preserve"> </v>
      </c>
      <c r="GA284" s="1234">
        <f t="shared" si="258"/>
        <v>0</v>
      </c>
      <c r="GB284" s="1227"/>
      <c r="GC284" s="1234" t="str">
        <f t="shared" si="259"/>
        <v xml:space="preserve"> </v>
      </c>
      <c r="GD284" s="1234" t="str">
        <f t="shared" si="260"/>
        <v xml:space="preserve"> </v>
      </c>
      <c r="GE284" s="1234" t="str">
        <f t="shared" si="261"/>
        <v xml:space="preserve"> </v>
      </c>
      <c r="GF284" s="1234" t="str">
        <f t="shared" si="262"/>
        <v xml:space="preserve"> </v>
      </c>
      <c r="GG284" s="1234" t="str">
        <f t="shared" si="263"/>
        <v xml:space="preserve"> </v>
      </c>
      <c r="GH284" s="1234" t="str">
        <f t="shared" si="264"/>
        <v xml:space="preserve"> </v>
      </c>
      <c r="GI284" s="1234" t="str">
        <f t="shared" si="265"/>
        <v xml:space="preserve"> </v>
      </c>
      <c r="GJ284" s="1234" t="str">
        <f t="shared" si="266"/>
        <v xml:space="preserve"> </v>
      </c>
      <c r="GK284" s="1234" t="str">
        <f t="shared" si="267"/>
        <v xml:space="preserve"> </v>
      </c>
      <c r="GL284" s="1234" t="str">
        <f t="shared" si="268"/>
        <v xml:space="preserve"> </v>
      </c>
      <c r="GM284" s="1234" t="str">
        <f t="shared" si="269"/>
        <v xml:space="preserve"> </v>
      </c>
      <c r="GN284" s="1234">
        <f t="shared" si="270"/>
        <v>0</v>
      </c>
    </row>
    <row r="285" spans="1:196" s="100" customFormat="1" ht="27" customHeight="1" thickTop="1" thickBot="1">
      <c r="A285" s="1208">
        <f>【A票】【D票】!$D$10</f>
        <v>0</v>
      </c>
      <c r="B285" s="1212">
        <f>【A票】【D票】!$H$10</f>
        <v>0</v>
      </c>
      <c r="C285" s="1213" t="str">
        <f>【A票】【D票】!$K$10</f>
        <v xml:space="preserve"> </v>
      </c>
      <c r="D285" s="1214">
        <f t="shared" si="173"/>
        <v>194</v>
      </c>
      <c r="E285" s="914"/>
      <c r="F285" s="467"/>
      <c r="G285" s="469"/>
      <c r="H285" s="224" t="str">
        <f t="shared" si="291"/>
        <v xml:space="preserve"> </v>
      </c>
      <c r="I285" s="704"/>
      <c r="J285" s="117"/>
      <c r="K285" s="117"/>
      <c r="L285" s="117"/>
      <c r="M285" s="117"/>
      <c r="N285" s="117"/>
      <c r="O285" s="117"/>
      <c r="P285" s="117"/>
      <c r="Q285" s="117"/>
      <c r="R285" s="117"/>
      <c r="S285" s="117"/>
      <c r="T285" s="254"/>
      <c r="U285" s="646"/>
      <c r="V285" s="646"/>
      <c r="W285" s="114"/>
      <c r="X285" s="254"/>
      <c r="Y285" s="224" t="str">
        <f t="shared" si="292"/>
        <v xml:space="preserve"> </v>
      </c>
      <c r="Z285" s="579"/>
      <c r="AA285" s="704"/>
      <c r="AB285" s="119"/>
      <c r="AC285" s="224" t="str">
        <f t="shared" ref="AC285:AC348" si="306">IF(OR(AND(Z285&lt;&gt;Z$65,COUNTA(AB285)&gt;0),AND(Z285=Z$65,COUNTA(AB285)=0)),"C)立入調査による事実確認→3)警察の同行を記入 ",
IF(AND(OR(F285=F$63,F285=F$64),COUNTA(Z285:Z285)&lt;1),"問3記入漏れ",
IF(AND(OR(F285=F$63,F285=F$64),AND(OR(Z285=$Z$63,Z285=$Z$64,Z285=$Z$65),COUNTA(Z285:AA285)&lt;2)),"問3記入漏れ",
IF(AND(OR(F285=F$63,F285=F$64),AND(OR(Z285=$Z$66,Z285=$Z$67),COUNTA(AA285:AA285)=1)),"1)事実確認行っていない、日付不要",
IF(AND(G285=G$65,OR(Z285=Z$66,Z285=Z$67)),"対象年度以前に事実確認をした虐待事例のみ回答"," ")))))</f>
        <v xml:space="preserve"> </v>
      </c>
      <c r="AD285" s="115"/>
      <c r="AE285" s="253"/>
      <c r="AF285" s="704"/>
      <c r="AG285" s="727"/>
      <c r="AH285" s="727"/>
      <c r="AI285" s="727"/>
      <c r="AJ285" s="727"/>
      <c r="AK285" s="591"/>
      <c r="AL285" s="727"/>
      <c r="AM285" s="727"/>
      <c r="AN285" s="727"/>
      <c r="AO285" s="727"/>
      <c r="AP285" s="727"/>
      <c r="AQ285" s="727"/>
      <c r="AR285" s="727"/>
      <c r="AS285" s="727"/>
      <c r="AT285" s="727"/>
      <c r="AU285" s="727"/>
      <c r="AV285" s="727"/>
      <c r="AW285" s="727"/>
      <c r="AX285" s="727"/>
      <c r="AY285" s="727"/>
      <c r="AZ285" s="727"/>
      <c r="BA285" s="727"/>
      <c r="BB285" s="727"/>
      <c r="BC285" s="821"/>
      <c r="BD285" s="727"/>
      <c r="BE285" s="727"/>
      <c r="BF285" s="727"/>
      <c r="BG285" s="727"/>
      <c r="BH285" s="727"/>
      <c r="BI285" s="727"/>
      <c r="BJ285" s="727"/>
      <c r="BK285" s="727"/>
      <c r="BL285" s="821"/>
      <c r="BM285" s="727"/>
      <c r="BN285" s="727"/>
      <c r="BO285" s="727"/>
      <c r="BP285" s="727"/>
      <c r="BQ285" s="727"/>
      <c r="BR285" s="821"/>
      <c r="BS285" s="727"/>
      <c r="BT285" s="727"/>
      <c r="BU285" s="727"/>
      <c r="BV285" s="591"/>
      <c r="BW285" s="224" t="str">
        <f t="shared" si="304"/>
        <v xml:space="preserve"> </v>
      </c>
      <c r="BX285" s="471">
        <f t="shared" si="293"/>
        <v>194</v>
      </c>
      <c r="BY285" s="117"/>
      <c r="BZ285" s="117"/>
      <c r="CA285" s="117"/>
      <c r="CB285" s="117"/>
      <c r="CC285" s="117"/>
      <c r="CD285" s="461"/>
      <c r="CE285" s="236"/>
      <c r="CF285" s="224" t="str">
        <f t="shared" si="294"/>
        <v xml:space="preserve"> </v>
      </c>
      <c r="CG285" s="116"/>
      <c r="CH285" s="117"/>
      <c r="CI285" s="117"/>
      <c r="CJ285" s="117"/>
      <c r="CK285" s="472"/>
      <c r="CL285" s="472"/>
      <c r="CM285" s="472"/>
      <c r="CN285" s="472"/>
      <c r="CO285" s="117"/>
      <c r="CP285" s="253"/>
      <c r="CQ285" s="120"/>
      <c r="CR285" s="224" t="str" cm="1">
        <f t="array" ref="CR285">IF(AND(SUM(COUNTIF(CG285:CM285,{"*不明*","*その他*"})+COUNTIF(CO285:CP285,{"*不明*","*その他*"}))&gt;0,CQ285=""),"その他・不明の場合,10)具体的内容、理由を記入",IF(OR(AND(CI285=CI$65,COUNTA(CJ285:CM285)&lt;4),AND(OR(CI285=CI$63,CI285=CI$64,CI285=CI$66,CI285=CI$67,CI285=CI$68,CI285=""),COUNTA(CJ285:CM285)&gt;0)),"3)介護保険認定済→要介護度、認知症自立度、寝たきり度、介護保険サービス記入",IF(OR(AND(OR(CM285=CM$63,CM285=CM$64),CN285=""),AND(OR(CM285=CM$65,CM285=CM$66),CN285&lt;&gt;"")),"7)介護保険サービス受けている/過去受けていた→具体的内容記入"," ")))</f>
        <v xml:space="preserve"> </v>
      </c>
      <c r="CS285" s="224" t="str">
        <f t="shared" si="295"/>
        <v xml:space="preserve"> </v>
      </c>
      <c r="CT285" s="116"/>
      <c r="CU285" s="253"/>
      <c r="CV285" s="117"/>
      <c r="CW285" s="117"/>
      <c r="CX285" s="253"/>
      <c r="CY285" s="117"/>
      <c r="CZ285" s="117"/>
      <c r="DA285" s="253"/>
      <c r="DB285" s="117"/>
      <c r="DC285" s="224" t="str">
        <f t="shared" si="296"/>
        <v xml:space="preserve"> </v>
      </c>
      <c r="DD285" s="224" t="str">
        <f t="shared" si="297"/>
        <v xml:space="preserve"> </v>
      </c>
      <c r="DE285" s="224" t="str">
        <f t="shared" ref="DE285:DE348" si="307">IF(OR(AND(AD285=AD$63,COUNTA(CG285,CH285,CI285,CO285,CP285,CT285,CV285)&lt;7),AND(OR(AD285=AD$64,AD285=AD$65,AND(OR(F285=F$63,F285=F$64),AD285="")),COUNTA(CG285,CH285,CI285,CO285,CP285,CT285,CV285,CW285,CY285,CZ285,DB285)&gt;0)),"問4_1)「虐待を受けたと判断」の場合→問6に記入",
IF(AND(F285=F$65,COUNTA(CG285:CI285,CO285:CP285,CT285,CV285)&lt;7),"2人目以降の被虐待者につき、記入必要",
IF(AND(AH285=1,COUNTA(CT285,CV285)&lt;2),"問4_4)虐待者1人で虐待者属性1人分の記入不足",
IF(AND(AH285=1,COUNTA(CW285,CY285)&gt;1),"問4_4)虐待者1人で虐待者属性2人目に記入あり",
IF(AND(AH285&lt;=2,COUNTA(CZ285,DB285)&gt;1),"問4_4)虐待者2人以下で3人目に記入あり",
IF(AND(AH285=2,COUNTA(CT285,CV285,CW285,CY285)&lt;4),"問4_4)虐待者2人で虐待者属性2人分の記入不足",
IF(AND(AH285&gt;=3,COUNTA(CT285,CV285,CW285,CY285,CZ285,DB285)&lt;6),"問4_4)虐待者3人以上で虐待者属性3人分の記入不足",
IF(AND(COUNTA(F285:G285,I285:X285,Z285:AB285,AD285:AK285)=0,COUNTA(CG285:CQ285,CT285:DB285)&gt;0),"虐待事例の場合のみ回答"," "))))))))</f>
        <v xml:space="preserve"> </v>
      </c>
      <c r="DF285" s="121"/>
      <c r="DG285" s="114"/>
      <c r="DH285" s="704"/>
      <c r="DI285" s="119"/>
      <c r="DJ285" s="187"/>
      <c r="DK285" s="254"/>
      <c r="DL285" s="224" t="str">
        <f t="shared" ref="DL285:DL348" si="308">IF(AND(DF285=DF$63,COUNTA(DH285,DI285,DK285)&lt;&gt;3),"問7_1-1)で「a)分離」とした場合は1-2)～2-2)まで回答",
IF(AND(OR(DF285=DF$64,DF285=DF$65,DF285=DF$66,DF285=DF$67),COUNTA(DH285,DI285,DK285)&gt;0),"問7_1-1)で「a)分離」以外を選択した場合は1-2)～2-2)は回答不要",
IF(OR(AND(DF285=DF$67,COUNTA(DG285)=0),AND(DF285&lt;&gt;DF$67,COUNTA(DG285)&gt;0)),"その他→具体的内容",
IF(OR(AND(OR(DI285=DI$65,DI285=DI$69),COUNTA(DJ285)=0),AND(OR(DI285=DI$63,DI285=DI$64,DI285=DI$66,DI285=DI$67,DI285=DI$68),COUNTA(DJ285)&gt;0)),"「緊急一時保護」「その他」の場合、具体的内容を記入（※「緊急一時保護」の場合は保護先及び利用事業・制度等を記入）",
IF(AND(COUNTA(DI285:DK285)&lt;&gt;0,DF285=""),"問7_1-1)分離の有無を記入"," ")))))</f>
        <v xml:space="preserve"> </v>
      </c>
      <c r="DM285" s="224" t="str">
        <f t="shared" si="298"/>
        <v xml:space="preserve"> </v>
      </c>
      <c r="DN285" s="474"/>
      <c r="DO285" s="117"/>
      <c r="DP285" s="117"/>
      <c r="DQ285" s="117"/>
      <c r="DR285" s="117"/>
      <c r="DS285" s="117"/>
      <c r="DT285" s="254"/>
      <c r="DU285" s="476"/>
      <c r="DV285" s="224" t="str">
        <f t="shared" ref="DV285:DV348" si="309">IF(OR(AND(DN285="",COUNTA(DO285:DT285)&gt;0),AND(DN285=DN$64,COUNTA(DO285:DT285)&gt;0),AND(DN285=DN$63,COUNTA(DO285:DT285)&lt;1)),"経過観察以外の対応を行った場合→詳細内容を記入",
IF(AND(COUNTA(DT285)=1,COUNTA(DU285)=0),"その他→具体的内容を記入",
IF(AND(OR(CM285=CM$63,CM285=CM$64),DQ285=DQ$63),"問6_7)で「介護サービスを受けている」、「過去受けていたが判断時点では受けていない」→c）は不可",
IF(AND(CM285=CM$65,DR285=DR$63),"問6_7)で「過去も含めて受けていない」→d)は不可",IF(AND(DQ285=DQ$63,DR285=DR$63),"c)とd)は同時に「有」にできません",
IF(AND(OR(CI285=CI$63,CI285=CI$64,CI285=CI$66,CI285=CI$67,CI285=CI$68),DR285=DR$63),"問6_3)で「認定済み」以外の回答→d)は不可"," "))))))</f>
        <v xml:space="preserve"> </v>
      </c>
      <c r="DW285" s="115"/>
      <c r="DX285" s="470"/>
      <c r="DY285" s="117"/>
      <c r="DZ285" s="704"/>
      <c r="EA285" s="224" t="str">
        <f t="shared" ref="EA285:EA348" si="310">IF(AND(OR(DW285=DW$64,DW285=DW$65),DX285=""),"4-1)で「調査対象年度内に成年後見制度開始済」「利用手続き中」の場合、4-2)を回答",
IF(AND(OR(DW285=DW$63,DW285=DW$66,DW285=""),DX285&lt;&gt;""),"4-1)で「調査年度内に成年後見制度利用開始済」「利用手続き中」の場合のみ、4-2)に回答",
IF(AND(DW285&lt;&gt;"",DY285=""),"4-3)日常生活自立支援事業の開始の有無に記入",
" ")))</f>
        <v xml:space="preserve"> </v>
      </c>
      <c r="EB285" s="906"/>
      <c r="EC285" s="904"/>
      <c r="ED285" s="904"/>
      <c r="EE285" s="904"/>
      <c r="EF285" s="904"/>
      <c r="EG285" s="904"/>
      <c r="EH285" s="904"/>
      <c r="EI285" s="904"/>
      <c r="EJ285" s="904"/>
      <c r="EK285" s="905"/>
      <c r="EL285" s="80"/>
      <c r="EM285" s="224" t="str">
        <f t="shared" si="299"/>
        <v xml:space="preserve"> </v>
      </c>
      <c r="EN285" s="224" t="str">
        <f t="shared" si="300"/>
        <v xml:space="preserve"> </v>
      </c>
      <c r="EO285" s="115"/>
      <c r="EP285" s="1050"/>
      <c r="EQ285" s="253"/>
      <c r="ER285" s="117"/>
      <c r="ES285" s="1258">
        <f t="shared" si="301"/>
        <v>194</v>
      </c>
      <c r="ET285" s="224" t="str">
        <f t="shared" si="302"/>
        <v xml:space="preserve"> </v>
      </c>
      <c r="EU285" s="477" t="str">
        <f t="shared" si="303"/>
        <v/>
      </c>
      <c r="EV285" s="1334" t="str">
        <f t="shared" si="305"/>
        <v xml:space="preserve"> </v>
      </c>
      <c r="EW285" s="1332" t="str">
        <f t="shared" si="289"/>
        <v/>
      </c>
      <c r="EX285" s="1275" t="str">
        <f t="shared" si="271"/>
        <v/>
      </c>
      <c r="EY285" s="1275" t="str">
        <f t="shared" si="272"/>
        <v/>
      </c>
      <c r="EZ285" s="1275" t="str">
        <f t="shared" si="273"/>
        <v/>
      </c>
      <c r="FA285" s="1275" t="str">
        <f t="shared" si="274"/>
        <v/>
      </c>
      <c r="FB285" s="1275" t="str">
        <f t="shared" si="275"/>
        <v/>
      </c>
      <c r="FC285" s="1333" t="str">
        <f t="shared" si="276"/>
        <v/>
      </c>
      <c r="FE285" s="1234" t="str">
        <f t="shared" si="277"/>
        <v xml:space="preserve"> </v>
      </c>
      <c r="FF285" s="1234" t="str">
        <f t="shared" si="278"/>
        <v xml:space="preserve"> </v>
      </c>
      <c r="FG285" s="1234" t="str">
        <f t="shared" si="279"/>
        <v xml:space="preserve"> </v>
      </c>
      <c r="FH285" s="1234" t="str">
        <f t="shared" si="280"/>
        <v xml:space="preserve"> </v>
      </c>
      <c r="FI285" s="1234" t="str">
        <f t="shared" ref="FI285:FI348" si="311">IF(AND(FB285&lt;&gt;"",$EW285=$EW$63,FB285&gt;46112),"●"," ")</f>
        <v xml:space="preserve"> </v>
      </c>
      <c r="FJ285" s="1234" t="str">
        <f t="shared" si="281"/>
        <v xml:space="preserve"> </v>
      </c>
      <c r="FK285" s="1234">
        <f t="shared" ref="FK285:FK348" si="312">COUNTIF(FE285:FJ285,"●")</f>
        <v>0</v>
      </c>
      <c r="FL285" s="1227"/>
      <c r="FM285" s="1234" t="str">
        <f t="shared" ref="FM285:FM348" si="313">IF(AND(EX285&lt;&gt;"",$EW285=$EW$64,EX285&gt;=45748),"●"," ")</f>
        <v xml:space="preserve"> </v>
      </c>
      <c r="FN285" s="1234" t="str">
        <f t="shared" ref="FN285:FN348" si="314">IF(AND(EY285&lt;&gt;"",$EW285=$EW$64,EY285&gt;46112),"●"," ")</f>
        <v xml:space="preserve"> </v>
      </c>
      <c r="FO285" s="1234" t="str">
        <f t="shared" si="282"/>
        <v xml:space="preserve"> </v>
      </c>
      <c r="FP285" s="1234" t="str">
        <f t="shared" si="283"/>
        <v xml:space="preserve"> </v>
      </c>
      <c r="FQ285" s="1234" t="str">
        <f t="shared" ref="FQ285:FQ348" si="315">IF(AND(FB285&lt;&gt;"",$EW285=$EW$64,FB285&gt;46112),"●"," ")</f>
        <v xml:space="preserve"> </v>
      </c>
      <c r="FR285" s="1234" t="str">
        <f t="shared" si="284"/>
        <v xml:space="preserve"> </v>
      </c>
      <c r="FS285" s="1234">
        <f t="shared" si="290"/>
        <v>0</v>
      </c>
      <c r="FT285" s="1227"/>
      <c r="FU285" s="1234" t="str">
        <f t="shared" si="285"/>
        <v xml:space="preserve"> </v>
      </c>
      <c r="FV285" s="1234" t="str">
        <f t="shared" si="286"/>
        <v xml:space="preserve"> </v>
      </c>
      <c r="FW285" s="1234" t="str">
        <f t="shared" si="287"/>
        <v xml:space="preserve"> </v>
      </c>
      <c r="FX285" s="1234" t="str">
        <f t="shared" ref="FX285:FX348" si="316">IF(AND(FA285&lt;&gt;"",$EW285=$EW$65,$DF285=$DF$63,OR(FA285&lt;45748,FA285&gt;46112)),"●"," ")</f>
        <v xml:space="preserve"> </v>
      </c>
      <c r="FY285" s="1234" t="str">
        <f t="shared" ref="FY285:FY348" si="317">IF(AND(FB285&lt;&gt;"",$EW285=$EW$65,DW285=$DW$63,FB285&gt;46112),"●"," ")</f>
        <v xml:space="preserve"> </v>
      </c>
      <c r="FZ285" s="1234" t="str">
        <f t="shared" si="288"/>
        <v xml:space="preserve"> </v>
      </c>
      <c r="GA285" s="1234">
        <f t="shared" ref="GA285:GA348" si="318">COUNTIFS(FU285:FZ285,"●")</f>
        <v>0</v>
      </c>
      <c r="GB285" s="1227"/>
      <c r="GC285" s="1234" t="str">
        <f t="shared" ref="GC285:GC348" si="319">IF(AND(EY285&lt;&gt;"",EX285&lt;&gt;""),IF(EY285-EX285&lt;0,"●"," ")," ")</f>
        <v xml:space="preserve"> </v>
      </c>
      <c r="GD285" s="1234" t="str">
        <f t="shared" ref="GD285:GD348" si="320">IF(AND(EZ285&lt;&gt;"",EX285&lt;&gt;""),IF(EZ285-EX285&lt;0,"●"," ")," ")</f>
        <v xml:space="preserve"> </v>
      </c>
      <c r="GE285" s="1234" t="str">
        <f t="shared" ref="GE285:GE348" si="321">IF(AND(FA285&lt;&gt;"",EX285&lt;&gt;"",$DF285=$DF$63),IF(FA285-EX285&lt;0,"●"," ")," ")</f>
        <v xml:space="preserve"> </v>
      </c>
      <c r="GF285" s="1234" t="str">
        <f t="shared" ref="GF285:GF348" si="322">IF(AND(FC285&lt;&gt;"",EX285&lt;&gt;""),IF(FC285-EX285&lt;0,"●"," ")," ")</f>
        <v xml:space="preserve"> </v>
      </c>
      <c r="GG285" s="1234" t="str">
        <f t="shared" ref="GG285:GG348" si="323">IF(AND(EZ285&lt;&gt;"",EY285&lt;&gt;""),IF(EZ285-EY285&lt;0,"●"," ")," ")</f>
        <v xml:space="preserve"> </v>
      </c>
      <c r="GH285" s="1234" t="str">
        <f t="shared" ref="GH285:GH348" si="324">IF(AND(FA285&lt;&gt;"",EY285&lt;&gt;"",$DF285=$DF$63),IF(FA285-EY285&lt;0,"●"," ")," ")</f>
        <v xml:space="preserve"> </v>
      </c>
      <c r="GI285" s="1234" t="str">
        <f t="shared" ref="GI285:GI348" si="325">IF(AND(FC285&lt;&gt;"",EY285&lt;&gt;""),IF(FC285-EY285&lt;0,"●"," ")," ")</f>
        <v xml:space="preserve"> </v>
      </c>
      <c r="GJ285" s="1234" t="str">
        <f t="shared" ref="GJ285:GJ348" si="326">IF(AND(FA285&lt;&gt;"",EZ285&lt;&gt;"",$DF285=$DF$63),IF(FA285-EZ285&lt;0,"●"," ")," ")</f>
        <v xml:space="preserve"> </v>
      </c>
      <c r="GK285" s="1234" t="str">
        <f t="shared" ref="GK285:GK348" si="327">IF(AND(FC285&lt;&gt;"",EZ285&lt;&gt;""),IF(FC285-EZ285&lt;0,"●"," ")," ")</f>
        <v xml:space="preserve"> </v>
      </c>
      <c r="GL285" s="1234" t="str">
        <f t="shared" ref="GL285:GL348" si="328">IF(AND(FC285&lt;&gt;"",FA285&lt;&gt;"",$DF285=$DF$63),IF(FC285-FA285&lt;0,"●"," ")," ")</f>
        <v xml:space="preserve"> </v>
      </c>
      <c r="GM285" s="1234" t="str">
        <f t="shared" ref="GM285:GM348" si="329">IF(AND(FC285&lt;&gt;"",FB285&lt;&gt;""),IF(FC285-FB285&lt;0,"●"," ")," ")</f>
        <v xml:space="preserve"> </v>
      </c>
      <c r="GN285" s="1234">
        <f t="shared" ref="GN285:GN348" si="330">COUNTIFS(GC285:GM285,"●")</f>
        <v>0</v>
      </c>
    </row>
    <row r="286" spans="1:196" s="100" customFormat="1" ht="27" customHeight="1" thickTop="1" thickBot="1">
      <c r="A286" s="1208">
        <f>【A票】【D票】!$D$10</f>
        <v>0</v>
      </c>
      <c r="B286" s="1212">
        <f>【A票】【D票】!$H$10</f>
        <v>0</v>
      </c>
      <c r="C286" s="1213" t="str">
        <f>【A票】【D票】!$K$10</f>
        <v xml:space="preserve"> </v>
      </c>
      <c r="D286" s="1214">
        <f t="shared" si="173"/>
        <v>195</v>
      </c>
      <c r="E286" s="914"/>
      <c r="F286" s="467"/>
      <c r="G286" s="469"/>
      <c r="H286" s="224" t="str">
        <f t="shared" si="291"/>
        <v xml:space="preserve"> </v>
      </c>
      <c r="I286" s="704"/>
      <c r="J286" s="117"/>
      <c r="K286" s="117"/>
      <c r="L286" s="117"/>
      <c r="M286" s="117"/>
      <c r="N286" s="117"/>
      <c r="O286" s="117"/>
      <c r="P286" s="117"/>
      <c r="Q286" s="117"/>
      <c r="R286" s="117"/>
      <c r="S286" s="117"/>
      <c r="T286" s="254"/>
      <c r="U286" s="646"/>
      <c r="V286" s="646"/>
      <c r="W286" s="114"/>
      <c r="X286" s="254"/>
      <c r="Y286" s="224" t="str">
        <f t="shared" si="292"/>
        <v xml:space="preserve"> </v>
      </c>
      <c r="Z286" s="579"/>
      <c r="AA286" s="704"/>
      <c r="AB286" s="119"/>
      <c r="AC286" s="224" t="str">
        <f t="shared" si="306"/>
        <v xml:space="preserve"> </v>
      </c>
      <c r="AD286" s="115"/>
      <c r="AE286" s="253"/>
      <c r="AF286" s="704"/>
      <c r="AG286" s="727"/>
      <c r="AH286" s="727"/>
      <c r="AI286" s="727"/>
      <c r="AJ286" s="727"/>
      <c r="AK286" s="591"/>
      <c r="AL286" s="727"/>
      <c r="AM286" s="727"/>
      <c r="AN286" s="727"/>
      <c r="AO286" s="727"/>
      <c r="AP286" s="727"/>
      <c r="AQ286" s="727"/>
      <c r="AR286" s="727"/>
      <c r="AS286" s="727"/>
      <c r="AT286" s="727"/>
      <c r="AU286" s="727"/>
      <c r="AV286" s="727"/>
      <c r="AW286" s="727"/>
      <c r="AX286" s="727"/>
      <c r="AY286" s="727"/>
      <c r="AZ286" s="727"/>
      <c r="BA286" s="727"/>
      <c r="BB286" s="727"/>
      <c r="BC286" s="821"/>
      <c r="BD286" s="727"/>
      <c r="BE286" s="727"/>
      <c r="BF286" s="727"/>
      <c r="BG286" s="727"/>
      <c r="BH286" s="727"/>
      <c r="BI286" s="727"/>
      <c r="BJ286" s="727"/>
      <c r="BK286" s="727"/>
      <c r="BL286" s="821"/>
      <c r="BM286" s="727"/>
      <c r="BN286" s="727"/>
      <c r="BO286" s="727"/>
      <c r="BP286" s="727"/>
      <c r="BQ286" s="727"/>
      <c r="BR286" s="821"/>
      <c r="BS286" s="727"/>
      <c r="BT286" s="727"/>
      <c r="BU286" s="727"/>
      <c r="BV286" s="591"/>
      <c r="BW286" s="224" t="str">
        <f t="shared" si="304"/>
        <v xml:space="preserve"> </v>
      </c>
      <c r="BX286" s="471">
        <f t="shared" si="293"/>
        <v>195</v>
      </c>
      <c r="BY286" s="117"/>
      <c r="BZ286" s="117"/>
      <c r="CA286" s="117"/>
      <c r="CB286" s="117"/>
      <c r="CC286" s="117"/>
      <c r="CD286" s="461"/>
      <c r="CE286" s="236"/>
      <c r="CF286" s="224" t="str">
        <f t="shared" si="294"/>
        <v xml:space="preserve"> </v>
      </c>
      <c r="CG286" s="116"/>
      <c r="CH286" s="117"/>
      <c r="CI286" s="117"/>
      <c r="CJ286" s="117"/>
      <c r="CK286" s="472"/>
      <c r="CL286" s="472"/>
      <c r="CM286" s="472"/>
      <c r="CN286" s="472"/>
      <c r="CO286" s="117"/>
      <c r="CP286" s="253"/>
      <c r="CQ286" s="120"/>
      <c r="CR286" s="224" t="str" cm="1">
        <f t="array" ref="CR286">IF(AND(SUM(COUNTIF(CG286:CM286,{"*不明*","*その他*"})+COUNTIF(CO286:CP286,{"*不明*","*その他*"}))&gt;0,CQ286=""),"その他・不明の場合,10)具体的内容、理由を記入",IF(OR(AND(CI286=CI$65,COUNTA(CJ286:CM286)&lt;4),AND(OR(CI286=CI$63,CI286=CI$64,CI286=CI$66,CI286=CI$67,CI286=CI$68,CI286=""),COUNTA(CJ286:CM286)&gt;0)),"3)介護保険認定済→要介護度、認知症自立度、寝たきり度、介護保険サービス記入",IF(OR(AND(OR(CM286=CM$63,CM286=CM$64),CN286=""),AND(OR(CM286=CM$65,CM286=CM$66),CN286&lt;&gt;"")),"7)介護保険サービス受けている/過去受けていた→具体的内容記入"," ")))</f>
        <v xml:space="preserve"> </v>
      </c>
      <c r="CS286" s="224" t="str">
        <f t="shared" si="295"/>
        <v xml:space="preserve"> </v>
      </c>
      <c r="CT286" s="116"/>
      <c r="CU286" s="253"/>
      <c r="CV286" s="117"/>
      <c r="CW286" s="117"/>
      <c r="CX286" s="253"/>
      <c r="CY286" s="117"/>
      <c r="CZ286" s="117"/>
      <c r="DA286" s="253"/>
      <c r="DB286" s="117"/>
      <c r="DC286" s="224" t="str">
        <f t="shared" si="296"/>
        <v xml:space="preserve"> </v>
      </c>
      <c r="DD286" s="224" t="str">
        <f t="shared" si="297"/>
        <v xml:space="preserve"> </v>
      </c>
      <c r="DE286" s="224" t="str">
        <f t="shared" si="307"/>
        <v xml:space="preserve"> </v>
      </c>
      <c r="DF286" s="121"/>
      <c r="DG286" s="114"/>
      <c r="DH286" s="704"/>
      <c r="DI286" s="119"/>
      <c r="DJ286" s="187"/>
      <c r="DK286" s="254"/>
      <c r="DL286" s="224" t="str">
        <f t="shared" si="308"/>
        <v xml:space="preserve"> </v>
      </c>
      <c r="DM286" s="224" t="str">
        <f t="shared" si="298"/>
        <v xml:space="preserve"> </v>
      </c>
      <c r="DN286" s="474"/>
      <c r="DO286" s="117"/>
      <c r="DP286" s="117"/>
      <c r="DQ286" s="117"/>
      <c r="DR286" s="117"/>
      <c r="DS286" s="117"/>
      <c r="DT286" s="254"/>
      <c r="DU286" s="476"/>
      <c r="DV286" s="224" t="str">
        <f t="shared" si="309"/>
        <v xml:space="preserve"> </v>
      </c>
      <c r="DW286" s="115"/>
      <c r="DX286" s="470"/>
      <c r="DY286" s="117"/>
      <c r="DZ286" s="704"/>
      <c r="EA286" s="224" t="str">
        <f t="shared" si="310"/>
        <v xml:space="preserve"> </v>
      </c>
      <c r="EB286" s="906"/>
      <c r="EC286" s="904"/>
      <c r="ED286" s="904"/>
      <c r="EE286" s="904"/>
      <c r="EF286" s="904"/>
      <c r="EG286" s="904"/>
      <c r="EH286" s="904"/>
      <c r="EI286" s="904"/>
      <c r="EJ286" s="904"/>
      <c r="EK286" s="905"/>
      <c r="EL286" s="80"/>
      <c r="EM286" s="224" t="str">
        <f t="shared" si="299"/>
        <v xml:space="preserve"> </v>
      </c>
      <c r="EN286" s="224" t="str">
        <f t="shared" si="300"/>
        <v xml:space="preserve"> </v>
      </c>
      <c r="EO286" s="115"/>
      <c r="EP286" s="1050"/>
      <c r="EQ286" s="253"/>
      <c r="ER286" s="117"/>
      <c r="ES286" s="1258">
        <f t="shared" si="301"/>
        <v>195</v>
      </c>
      <c r="ET286" s="224" t="str">
        <f t="shared" si="302"/>
        <v xml:space="preserve"> </v>
      </c>
      <c r="EU286" s="477" t="str">
        <f t="shared" si="303"/>
        <v/>
      </c>
      <c r="EV286" s="1334" t="str">
        <f t="shared" si="305"/>
        <v xml:space="preserve"> </v>
      </c>
      <c r="EW286" s="1332" t="str">
        <f t="shared" si="289"/>
        <v/>
      </c>
      <c r="EX286" s="1275" t="str">
        <f t="shared" ref="EX286:EX349" si="331">IF(I286&lt;&gt;"",I286,"")</f>
        <v/>
      </c>
      <c r="EY286" s="1275" t="str">
        <f t="shared" ref="EY286:EY349" si="332">IF(AA286&lt;&gt;"",AA286,"")</f>
        <v/>
      </c>
      <c r="EZ286" s="1275" t="str">
        <f t="shared" ref="EZ286:EZ349" si="333">IF(AF286&lt;&gt;"",AF286,"")</f>
        <v/>
      </c>
      <c r="FA286" s="1275" t="str">
        <f t="shared" ref="FA286:FA349" si="334">IF(DH286&lt;&gt;"",DH286,"")</f>
        <v/>
      </c>
      <c r="FB286" s="1275" t="str">
        <f t="shared" ref="FB286:FB349" si="335">IF(DZ286&lt;&gt;"",DZ286,"")</f>
        <v/>
      </c>
      <c r="FC286" s="1333" t="str">
        <f t="shared" ref="FC286:FC349" si="336">IF(EP286&lt;&gt;"",EP286,"")</f>
        <v/>
      </c>
      <c r="FE286" s="1234" t="str">
        <f t="shared" ref="FE286:FE349" si="337">IF(AND(EX286&lt;&gt;"",$EW286=$EW$63,OR(EX286&lt;45748,EX286&gt;46112)),"●"," ")</f>
        <v xml:space="preserve"> </v>
      </c>
      <c r="FF286" s="1234" t="str">
        <f t="shared" ref="FF286:FF349" si="338">IF(AND(EY286&lt;&gt;"",$EW286=$EW$63,OR(EY286&lt;45748,EY286&gt;46112)),"●"," ")</f>
        <v xml:space="preserve"> </v>
      </c>
      <c r="FG286" s="1234" t="str">
        <f t="shared" ref="FG286:FG349" si="339">IF(AND(EZ286&lt;&gt;"",$EW286=$EW$63,OR(EZ286&lt;45748,EZ286&gt;46112)),"●"," ")</f>
        <v xml:space="preserve"> </v>
      </c>
      <c r="FH286" s="1234" t="str">
        <f t="shared" ref="FH286:FH349" si="340">IF(AND(FA286&lt;&gt;"",$EW286=$EW$63,$DF286=$DF$63,OR(FA286&lt;45748,FA286&gt;46112)),"●"," ")</f>
        <v xml:space="preserve"> </v>
      </c>
      <c r="FI286" s="1234" t="str">
        <f t="shared" si="311"/>
        <v xml:space="preserve"> </v>
      </c>
      <c r="FJ286" s="1234" t="str">
        <f t="shared" ref="FJ286:FJ349" si="341">IF(AND(FC286&lt;&gt;"",$EW286=$EW$63,OR(FC286&lt;45748,FC286&gt;46112)),"●"," ")</f>
        <v xml:space="preserve"> </v>
      </c>
      <c r="FK286" s="1234">
        <f t="shared" si="312"/>
        <v>0</v>
      </c>
      <c r="FL286" s="1227"/>
      <c r="FM286" s="1234" t="str">
        <f t="shared" si="313"/>
        <v xml:space="preserve"> </v>
      </c>
      <c r="FN286" s="1234" t="str">
        <f t="shared" si="314"/>
        <v xml:space="preserve"> </v>
      </c>
      <c r="FO286" s="1234" t="str">
        <f t="shared" ref="FO286:FO349" si="342">IF(AND(EZ286&lt;&gt;"",$EW286=$EW$64,OR(EZ286&lt;45748,EZ286&gt;46112)),"●"," ")</f>
        <v xml:space="preserve"> </v>
      </c>
      <c r="FP286" s="1234" t="str">
        <f t="shared" ref="FP286:FP349" si="343">IF(AND(FA286&lt;&gt;"",$EW286=$EW$64,$DF286=$DF$63,OR(FA286&lt;45748,FA286&gt;46112)),"●"," ")</f>
        <v xml:space="preserve"> </v>
      </c>
      <c r="FQ286" s="1234" t="str">
        <f t="shared" si="315"/>
        <v xml:space="preserve"> </v>
      </c>
      <c r="FR286" s="1234" t="str">
        <f t="shared" ref="FR286:FR349" si="344">IF(AND(FC286&lt;&gt;"",$EW286=$EW$64,OR(FC286&lt;45748,FC286&gt;46112)),"●"," ")</f>
        <v xml:space="preserve"> </v>
      </c>
      <c r="FS286" s="1234">
        <f t="shared" si="290"/>
        <v>0</v>
      </c>
      <c r="FT286" s="1227"/>
      <c r="FU286" s="1234" t="str">
        <f t="shared" ref="FU286:FU349" si="345">IF(AND(EX286&lt;&gt;"",$EW286=$EW$65,OR(EX286&gt;=45748)),"●"," ")</f>
        <v xml:space="preserve"> </v>
      </c>
      <c r="FV286" s="1234" t="str">
        <f t="shared" ref="FV286:FV349" si="346">IF(AND(EY286&lt;&gt;"",$EW286=$EW$65,OR(EY286&gt;=45748)),"●"," ")</f>
        <v xml:space="preserve"> </v>
      </c>
      <c r="FW286" s="1234" t="str">
        <f t="shared" ref="FW286:FW349" si="347">IF(AND(EZ286&lt;&gt;"",$EW286=$EW$65,OR(EZ286&gt;=45748)),"●"," ")</f>
        <v xml:space="preserve"> </v>
      </c>
      <c r="FX286" s="1234" t="str">
        <f t="shared" si="316"/>
        <v xml:space="preserve"> </v>
      </c>
      <c r="FY286" s="1234" t="str">
        <f t="shared" si="317"/>
        <v xml:space="preserve"> </v>
      </c>
      <c r="FZ286" s="1234" t="str">
        <f t="shared" ref="FZ286:FZ349" si="348">IF(AND(FC286&lt;&gt;"",$EW286=$EW$65,OR(FC286&lt;45748,FC286&gt;46112)),"●"," ")</f>
        <v xml:space="preserve"> </v>
      </c>
      <c r="GA286" s="1234">
        <f t="shared" si="318"/>
        <v>0</v>
      </c>
      <c r="GB286" s="1227"/>
      <c r="GC286" s="1234" t="str">
        <f t="shared" si="319"/>
        <v xml:space="preserve"> </v>
      </c>
      <c r="GD286" s="1234" t="str">
        <f t="shared" si="320"/>
        <v xml:space="preserve"> </v>
      </c>
      <c r="GE286" s="1234" t="str">
        <f t="shared" si="321"/>
        <v xml:space="preserve"> </v>
      </c>
      <c r="GF286" s="1234" t="str">
        <f t="shared" si="322"/>
        <v xml:space="preserve"> </v>
      </c>
      <c r="GG286" s="1234" t="str">
        <f t="shared" si="323"/>
        <v xml:space="preserve"> </v>
      </c>
      <c r="GH286" s="1234" t="str">
        <f t="shared" si="324"/>
        <v xml:space="preserve"> </v>
      </c>
      <c r="GI286" s="1234" t="str">
        <f t="shared" si="325"/>
        <v xml:space="preserve"> </v>
      </c>
      <c r="GJ286" s="1234" t="str">
        <f t="shared" si="326"/>
        <v xml:space="preserve"> </v>
      </c>
      <c r="GK286" s="1234" t="str">
        <f t="shared" si="327"/>
        <v xml:space="preserve"> </v>
      </c>
      <c r="GL286" s="1234" t="str">
        <f t="shared" si="328"/>
        <v xml:space="preserve"> </v>
      </c>
      <c r="GM286" s="1234" t="str">
        <f t="shared" si="329"/>
        <v xml:space="preserve"> </v>
      </c>
      <c r="GN286" s="1234">
        <f t="shared" si="330"/>
        <v>0</v>
      </c>
    </row>
    <row r="287" spans="1:196" s="100" customFormat="1" ht="27" customHeight="1" thickTop="1" thickBot="1">
      <c r="A287" s="1208">
        <f>【A票】【D票】!$D$10</f>
        <v>0</v>
      </c>
      <c r="B287" s="1212">
        <f>【A票】【D票】!$H$10</f>
        <v>0</v>
      </c>
      <c r="C287" s="1213" t="str">
        <f>【A票】【D票】!$K$10</f>
        <v xml:space="preserve"> </v>
      </c>
      <c r="D287" s="1214">
        <f t="shared" si="173"/>
        <v>196</v>
      </c>
      <c r="E287" s="914"/>
      <c r="F287" s="467"/>
      <c r="G287" s="469"/>
      <c r="H287" s="224" t="str">
        <f t="shared" si="291"/>
        <v xml:space="preserve"> </v>
      </c>
      <c r="I287" s="704"/>
      <c r="J287" s="117"/>
      <c r="K287" s="117"/>
      <c r="L287" s="117"/>
      <c r="M287" s="117"/>
      <c r="N287" s="117"/>
      <c r="O287" s="117"/>
      <c r="P287" s="117"/>
      <c r="Q287" s="117"/>
      <c r="R287" s="117"/>
      <c r="S287" s="117"/>
      <c r="T287" s="254"/>
      <c r="U287" s="646"/>
      <c r="V287" s="646"/>
      <c r="W287" s="114"/>
      <c r="X287" s="254"/>
      <c r="Y287" s="224" t="str">
        <f t="shared" si="292"/>
        <v xml:space="preserve"> </v>
      </c>
      <c r="Z287" s="579"/>
      <c r="AA287" s="704"/>
      <c r="AB287" s="119"/>
      <c r="AC287" s="224" t="str">
        <f t="shared" si="306"/>
        <v xml:space="preserve"> </v>
      </c>
      <c r="AD287" s="115"/>
      <c r="AE287" s="253"/>
      <c r="AF287" s="704"/>
      <c r="AG287" s="727"/>
      <c r="AH287" s="727"/>
      <c r="AI287" s="727"/>
      <c r="AJ287" s="727"/>
      <c r="AK287" s="591"/>
      <c r="AL287" s="727"/>
      <c r="AM287" s="727"/>
      <c r="AN287" s="727"/>
      <c r="AO287" s="727"/>
      <c r="AP287" s="727"/>
      <c r="AQ287" s="727"/>
      <c r="AR287" s="727"/>
      <c r="AS287" s="727"/>
      <c r="AT287" s="727"/>
      <c r="AU287" s="727"/>
      <c r="AV287" s="727"/>
      <c r="AW287" s="727"/>
      <c r="AX287" s="727"/>
      <c r="AY287" s="727"/>
      <c r="AZ287" s="727"/>
      <c r="BA287" s="727"/>
      <c r="BB287" s="727"/>
      <c r="BC287" s="821"/>
      <c r="BD287" s="727"/>
      <c r="BE287" s="727"/>
      <c r="BF287" s="727"/>
      <c r="BG287" s="727"/>
      <c r="BH287" s="727"/>
      <c r="BI287" s="727"/>
      <c r="BJ287" s="727"/>
      <c r="BK287" s="727"/>
      <c r="BL287" s="821"/>
      <c r="BM287" s="727"/>
      <c r="BN287" s="727"/>
      <c r="BO287" s="727"/>
      <c r="BP287" s="727"/>
      <c r="BQ287" s="727"/>
      <c r="BR287" s="821"/>
      <c r="BS287" s="727"/>
      <c r="BT287" s="727"/>
      <c r="BU287" s="727"/>
      <c r="BV287" s="591"/>
      <c r="BW287" s="224" t="str">
        <f t="shared" si="304"/>
        <v xml:space="preserve"> </v>
      </c>
      <c r="BX287" s="471">
        <f t="shared" si="293"/>
        <v>196</v>
      </c>
      <c r="BY287" s="117"/>
      <c r="BZ287" s="117"/>
      <c r="CA287" s="117"/>
      <c r="CB287" s="117"/>
      <c r="CC287" s="117"/>
      <c r="CD287" s="461"/>
      <c r="CE287" s="236"/>
      <c r="CF287" s="224" t="str">
        <f t="shared" si="294"/>
        <v xml:space="preserve"> </v>
      </c>
      <c r="CG287" s="116"/>
      <c r="CH287" s="117"/>
      <c r="CI287" s="117"/>
      <c r="CJ287" s="117"/>
      <c r="CK287" s="472"/>
      <c r="CL287" s="472"/>
      <c r="CM287" s="472"/>
      <c r="CN287" s="472"/>
      <c r="CO287" s="117"/>
      <c r="CP287" s="253"/>
      <c r="CQ287" s="120"/>
      <c r="CR287" s="224" t="str" cm="1">
        <f t="array" ref="CR287">IF(AND(SUM(COUNTIF(CG287:CM287,{"*不明*","*その他*"})+COUNTIF(CO287:CP287,{"*不明*","*その他*"}))&gt;0,CQ287=""),"その他・不明の場合,10)具体的内容、理由を記入",IF(OR(AND(CI287=CI$65,COUNTA(CJ287:CM287)&lt;4),AND(OR(CI287=CI$63,CI287=CI$64,CI287=CI$66,CI287=CI$67,CI287=CI$68,CI287=""),COUNTA(CJ287:CM287)&gt;0)),"3)介護保険認定済→要介護度、認知症自立度、寝たきり度、介護保険サービス記入",IF(OR(AND(OR(CM287=CM$63,CM287=CM$64),CN287=""),AND(OR(CM287=CM$65,CM287=CM$66),CN287&lt;&gt;"")),"7)介護保険サービス受けている/過去受けていた→具体的内容記入"," ")))</f>
        <v xml:space="preserve"> </v>
      </c>
      <c r="CS287" s="224" t="str">
        <f t="shared" si="295"/>
        <v xml:space="preserve"> </v>
      </c>
      <c r="CT287" s="116"/>
      <c r="CU287" s="253"/>
      <c r="CV287" s="117"/>
      <c r="CW287" s="117"/>
      <c r="CX287" s="253"/>
      <c r="CY287" s="117"/>
      <c r="CZ287" s="117"/>
      <c r="DA287" s="253"/>
      <c r="DB287" s="117"/>
      <c r="DC287" s="224" t="str">
        <f t="shared" si="296"/>
        <v xml:space="preserve"> </v>
      </c>
      <c r="DD287" s="224" t="str">
        <f t="shared" si="297"/>
        <v xml:space="preserve"> </v>
      </c>
      <c r="DE287" s="224" t="str">
        <f t="shared" si="307"/>
        <v xml:space="preserve"> </v>
      </c>
      <c r="DF287" s="121"/>
      <c r="DG287" s="114"/>
      <c r="DH287" s="704"/>
      <c r="DI287" s="119"/>
      <c r="DJ287" s="187"/>
      <c r="DK287" s="254"/>
      <c r="DL287" s="224" t="str">
        <f t="shared" si="308"/>
        <v xml:space="preserve"> </v>
      </c>
      <c r="DM287" s="224" t="str">
        <f t="shared" si="298"/>
        <v xml:space="preserve"> </v>
      </c>
      <c r="DN287" s="474"/>
      <c r="DO287" s="117"/>
      <c r="DP287" s="117"/>
      <c r="DQ287" s="117"/>
      <c r="DR287" s="117"/>
      <c r="DS287" s="117"/>
      <c r="DT287" s="254"/>
      <c r="DU287" s="476"/>
      <c r="DV287" s="224" t="str">
        <f t="shared" si="309"/>
        <v xml:space="preserve"> </v>
      </c>
      <c r="DW287" s="115"/>
      <c r="DX287" s="470"/>
      <c r="DY287" s="117"/>
      <c r="DZ287" s="704"/>
      <c r="EA287" s="224" t="str">
        <f t="shared" si="310"/>
        <v xml:space="preserve"> </v>
      </c>
      <c r="EB287" s="906"/>
      <c r="EC287" s="904"/>
      <c r="ED287" s="904"/>
      <c r="EE287" s="904"/>
      <c r="EF287" s="904"/>
      <c r="EG287" s="904"/>
      <c r="EH287" s="904"/>
      <c r="EI287" s="904"/>
      <c r="EJ287" s="904"/>
      <c r="EK287" s="905"/>
      <c r="EL287" s="80"/>
      <c r="EM287" s="224" t="str">
        <f t="shared" si="299"/>
        <v xml:space="preserve"> </v>
      </c>
      <c r="EN287" s="224" t="str">
        <f t="shared" si="300"/>
        <v xml:space="preserve"> </v>
      </c>
      <c r="EO287" s="115"/>
      <c r="EP287" s="1050"/>
      <c r="EQ287" s="253"/>
      <c r="ER287" s="117"/>
      <c r="ES287" s="1258">
        <f t="shared" si="301"/>
        <v>196</v>
      </c>
      <c r="ET287" s="224" t="str">
        <f t="shared" si="302"/>
        <v xml:space="preserve"> </v>
      </c>
      <c r="EU287" s="477" t="str">
        <f t="shared" si="303"/>
        <v/>
      </c>
      <c r="EV287" s="1334" t="str">
        <f t="shared" si="305"/>
        <v xml:space="preserve"> </v>
      </c>
      <c r="EW287" s="1332" t="str">
        <f t="shared" si="289"/>
        <v/>
      </c>
      <c r="EX287" s="1275" t="str">
        <f t="shared" si="331"/>
        <v/>
      </c>
      <c r="EY287" s="1275" t="str">
        <f t="shared" si="332"/>
        <v/>
      </c>
      <c r="EZ287" s="1275" t="str">
        <f t="shared" si="333"/>
        <v/>
      </c>
      <c r="FA287" s="1275" t="str">
        <f t="shared" si="334"/>
        <v/>
      </c>
      <c r="FB287" s="1275" t="str">
        <f t="shared" si="335"/>
        <v/>
      </c>
      <c r="FC287" s="1333" t="str">
        <f t="shared" si="336"/>
        <v/>
      </c>
      <c r="FE287" s="1234" t="str">
        <f t="shared" si="337"/>
        <v xml:space="preserve"> </v>
      </c>
      <c r="FF287" s="1234" t="str">
        <f t="shared" si="338"/>
        <v xml:space="preserve"> </v>
      </c>
      <c r="FG287" s="1234" t="str">
        <f t="shared" si="339"/>
        <v xml:space="preserve"> </v>
      </c>
      <c r="FH287" s="1234" t="str">
        <f t="shared" si="340"/>
        <v xml:space="preserve"> </v>
      </c>
      <c r="FI287" s="1234" t="str">
        <f t="shared" si="311"/>
        <v xml:space="preserve"> </v>
      </c>
      <c r="FJ287" s="1234" t="str">
        <f t="shared" si="341"/>
        <v xml:space="preserve"> </v>
      </c>
      <c r="FK287" s="1234">
        <f t="shared" si="312"/>
        <v>0</v>
      </c>
      <c r="FL287" s="1227"/>
      <c r="FM287" s="1234" t="str">
        <f t="shared" si="313"/>
        <v xml:space="preserve"> </v>
      </c>
      <c r="FN287" s="1234" t="str">
        <f t="shared" si="314"/>
        <v xml:space="preserve"> </v>
      </c>
      <c r="FO287" s="1234" t="str">
        <f t="shared" si="342"/>
        <v xml:space="preserve"> </v>
      </c>
      <c r="FP287" s="1234" t="str">
        <f t="shared" si="343"/>
        <v xml:space="preserve"> </v>
      </c>
      <c r="FQ287" s="1234" t="str">
        <f t="shared" si="315"/>
        <v xml:space="preserve"> </v>
      </c>
      <c r="FR287" s="1234" t="str">
        <f t="shared" si="344"/>
        <v xml:space="preserve"> </v>
      </c>
      <c r="FS287" s="1234">
        <f t="shared" si="290"/>
        <v>0</v>
      </c>
      <c r="FT287" s="1227"/>
      <c r="FU287" s="1234" t="str">
        <f t="shared" si="345"/>
        <v xml:space="preserve"> </v>
      </c>
      <c r="FV287" s="1234" t="str">
        <f t="shared" si="346"/>
        <v xml:space="preserve"> </v>
      </c>
      <c r="FW287" s="1234" t="str">
        <f t="shared" si="347"/>
        <v xml:space="preserve"> </v>
      </c>
      <c r="FX287" s="1234" t="str">
        <f t="shared" si="316"/>
        <v xml:space="preserve"> </v>
      </c>
      <c r="FY287" s="1234" t="str">
        <f t="shared" si="317"/>
        <v xml:space="preserve"> </v>
      </c>
      <c r="FZ287" s="1234" t="str">
        <f t="shared" si="348"/>
        <v xml:space="preserve"> </v>
      </c>
      <c r="GA287" s="1234">
        <f t="shared" si="318"/>
        <v>0</v>
      </c>
      <c r="GB287" s="1227"/>
      <c r="GC287" s="1234" t="str">
        <f t="shared" si="319"/>
        <v xml:space="preserve"> </v>
      </c>
      <c r="GD287" s="1234" t="str">
        <f t="shared" si="320"/>
        <v xml:space="preserve"> </v>
      </c>
      <c r="GE287" s="1234" t="str">
        <f t="shared" si="321"/>
        <v xml:space="preserve"> </v>
      </c>
      <c r="GF287" s="1234" t="str">
        <f t="shared" si="322"/>
        <v xml:space="preserve"> </v>
      </c>
      <c r="GG287" s="1234" t="str">
        <f t="shared" si="323"/>
        <v xml:space="preserve"> </v>
      </c>
      <c r="GH287" s="1234" t="str">
        <f t="shared" si="324"/>
        <v xml:space="preserve"> </v>
      </c>
      <c r="GI287" s="1234" t="str">
        <f t="shared" si="325"/>
        <v xml:space="preserve"> </v>
      </c>
      <c r="GJ287" s="1234" t="str">
        <f t="shared" si="326"/>
        <v xml:space="preserve"> </v>
      </c>
      <c r="GK287" s="1234" t="str">
        <f t="shared" si="327"/>
        <v xml:space="preserve"> </v>
      </c>
      <c r="GL287" s="1234" t="str">
        <f t="shared" si="328"/>
        <v xml:space="preserve"> </v>
      </c>
      <c r="GM287" s="1234" t="str">
        <f t="shared" si="329"/>
        <v xml:space="preserve"> </v>
      </c>
      <c r="GN287" s="1234">
        <f t="shared" si="330"/>
        <v>0</v>
      </c>
    </row>
    <row r="288" spans="1:196" s="100" customFormat="1" ht="27" customHeight="1" thickTop="1" thickBot="1">
      <c r="A288" s="1208">
        <f>【A票】【D票】!$D$10</f>
        <v>0</v>
      </c>
      <c r="B288" s="1212">
        <f>【A票】【D票】!$H$10</f>
        <v>0</v>
      </c>
      <c r="C288" s="1213" t="str">
        <f>【A票】【D票】!$K$10</f>
        <v xml:space="preserve"> </v>
      </c>
      <c r="D288" s="1214">
        <f t="shared" si="173"/>
        <v>197</v>
      </c>
      <c r="E288" s="914"/>
      <c r="F288" s="467"/>
      <c r="G288" s="469"/>
      <c r="H288" s="224" t="str">
        <f t="shared" si="291"/>
        <v xml:space="preserve"> </v>
      </c>
      <c r="I288" s="704"/>
      <c r="J288" s="117"/>
      <c r="K288" s="117"/>
      <c r="L288" s="117"/>
      <c r="M288" s="117"/>
      <c r="N288" s="117"/>
      <c r="O288" s="117"/>
      <c r="P288" s="117"/>
      <c r="Q288" s="117"/>
      <c r="R288" s="117"/>
      <c r="S288" s="117"/>
      <c r="T288" s="254"/>
      <c r="U288" s="646"/>
      <c r="V288" s="646"/>
      <c r="W288" s="114"/>
      <c r="X288" s="254"/>
      <c r="Y288" s="224" t="str">
        <f t="shared" si="292"/>
        <v xml:space="preserve"> </v>
      </c>
      <c r="Z288" s="579"/>
      <c r="AA288" s="704"/>
      <c r="AB288" s="119"/>
      <c r="AC288" s="224" t="str">
        <f t="shared" si="306"/>
        <v xml:space="preserve"> </v>
      </c>
      <c r="AD288" s="115"/>
      <c r="AE288" s="253"/>
      <c r="AF288" s="704"/>
      <c r="AG288" s="727"/>
      <c r="AH288" s="727"/>
      <c r="AI288" s="727"/>
      <c r="AJ288" s="727"/>
      <c r="AK288" s="591"/>
      <c r="AL288" s="727"/>
      <c r="AM288" s="727"/>
      <c r="AN288" s="727"/>
      <c r="AO288" s="727"/>
      <c r="AP288" s="727"/>
      <c r="AQ288" s="727"/>
      <c r="AR288" s="727"/>
      <c r="AS288" s="727"/>
      <c r="AT288" s="727"/>
      <c r="AU288" s="727"/>
      <c r="AV288" s="727"/>
      <c r="AW288" s="727"/>
      <c r="AX288" s="727"/>
      <c r="AY288" s="727"/>
      <c r="AZ288" s="727"/>
      <c r="BA288" s="727"/>
      <c r="BB288" s="727"/>
      <c r="BC288" s="821"/>
      <c r="BD288" s="727"/>
      <c r="BE288" s="727"/>
      <c r="BF288" s="727"/>
      <c r="BG288" s="727"/>
      <c r="BH288" s="727"/>
      <c r="BI288" s="727"/>
      <c r="BJ288" s="727"/>
      <c r="BK288" s="727"/>
      <c r="BL288" s="821"/>
      <c r="BM288" s="727"/>
      <c r="BN288" s="727"/>
      <c r="BO288" s="727"/>
      <c r="BP288" s="727"/>
      <c r="BQ288" s="727"/>
      <c r="BR288" s="821"/>
      <c r="BS288" s="727"/>
      <c r="BT288" s="727"/>
      <c r="BU288" s="727"/>
      <c r="BV288" s="591"/>
      <c r="BW288" s="224" t="str">
        <f t="shared" si="304"/>
        <v xml:space="preserve"> </v>
      </c>
      <c r="BX288" s="471">
        <f t="shared" si="293"/>
        <v>197</v>
      </c>
      <c r="BY288" s="117"/>
      <c r="BZ288" s="117"/>
      <c r="CA288" s="117"/>
      <c r="CB288" s="117"/>
      <c r="CC288" s="117"/>
      <c r="CD288" s="461"/>
      <c r="CE288" s="236"/>
      <c r="CF288" s="224" t="str">
        <f t="shared" si="294"/>
        <v xml:space="preserve"> </v>
      </c>
      <c r="CG288" s="116"/>
      <c r="CH288" s="117"/>
      <c r="CI288" s="117"/>
      <c r="CJ288" s="117"/>
      <c r="CK288" s="472"/>
      <c r="CL288" s="472"/>
      <c r="CM288" s="472"/>
      <c r="CN288" s="472"/>
      <c r="CO288" s="117"/>
      <c r="CP288" s="253"/>
      <c r="CQ288" s="120"/>
      <c r="CR288" s="224" t="str" cm="1">
        <f t="array" ref="CR288">IF(AND(SUM(COUNTIF(CG288:CM288,{"*不明*","*その他*"})+COUNTIF(CO288:CP288,{"*不明*","*その他*"}))&gt;0,CQ288=""),"その他・不明の場合,10)具体的内容、理由を記入",IF(OR(AND(CI288=CI$65,COUNTA(CJ288:CM288)&lt;4),AND(OR(CI288=CI$63,CI288=CI$64,CI288=CI$66,CI288=CI$67,CI288=CI$68,CI288=""),COUNTA(CJ288:CM288)&gt;0)),"3)介護保険認定済→要介護度、認知症自立度、寝たきり度、介護保険サービス記入",IF(OR(AND(OR(CM288=CM$63,CM288=CM$64),CN288=""),AND(OR(CM288=CM$65,CM288=CM$66),CN288&lt;&gt;"")),"7)介護保険サービス受けている/過去受けていた→具体的内容記入"," ")))</f>
        <v xml:space="preserve"> </v>
      </c>
      <c r="CS288" s="224" t="str">
        <f t="shared" si="295"/>
        <v xml:space="preserve"> </v>
      </c>
      <c r="CT288" s="116"/>
      <c r="CU288" s="253"/>
      <c r="CV288" s="117"/>
      <c r="CW288" s="117"/>
      <c r="CX288" s="253"/>
      <c r="CY288" s="117"/>
      <c r="CZ288" s="117"/>
      <c r="DA288" s="253"/>
      <c r="DB288" s="117"/>
      <c r="DC288" s="224" t="str">
        <f t="shared" si="296"/>
        <v xml:space="preserve"> </v>
      </c>
      <c r="DD288" s="224" t="str">
        <f t="shared" si="297"/>
        <v xml:space="preserve"> </v>
      </c>
      <c r="DE288" s="224" t="str">
        <f t="shared" si="307"/>
        <v xml:space="preserve"> </v>
      </c>
      <c r="DF288" s="121"/>
      <c r="DG288" s="114"/>
      <c r="DH288" s="704"/>
      <c r="DI288" s="119"/>
      <c r="DJ288" s="187"/>
      <c r="DK288" s="254"/>
      <c r="DL288" s="224" t="str">
        <f t="shared" si="308"/>
        <v xml:space="preserve"> </v>
      </c>
      <c r="DM288" s="224" t="str">
        <f t="shared" si="298"/>
        <v xml:space="preserve"> </v>
      </c>
      <c r="DN288" s="474"/>
      <c r="DO288" s="117"/>
      <c r="DP288" s="117"/>
      <c r="DQ288" s="117"/>
      <c r="DR288" s="117"/>
      <c r="DS288" s="117"/>
      <c r="DT288" s="254"/>
      <c r="DU288" s="476"/>
      <c r="DV288" s="224" t="str">
        <f t="shared" si="309"/>
        <v xml:space="preserve"> </v>
      </c>
      <c r="DW288" s="115"/>
      <c r="DX288" s="470"/>
      <c r="DY288" s="117"/>
      <c r="DZ288" s="704"/>
      <c r="EA288" s="224" t="str">
        <f t="shared" si="310"/>
        <v xml:space="preserve"> </v>
      </c>
      <c r="EB288" s="906"/>
      <c r="EC288" s="904"/>
      <c r="ED288" s="904"/>
      <c r="EE288" s="904"/>
      <c r="EF288" s="904"/>
      <c r="EG288" s="904"/>
      <c r="EH288" s="904"/>
      <c r="EI288" s="904"/>
      <c r="EJ288" s="904"/>
      <c r="EK288" s="905"/>
      <c r="EL288" s="80"/>
      <c r="EM288" s="224" t="str">
        <f t="shared" si="299"/>
        <v xml:space="preserve"> </v>
      </c>
      <c r="EN288" s="224" t="str">
        <f t="shared" si="300"/>
        <v xml:space="preserve"> </v>
      </c>
      <c r="EO288" s="115"/>
      <c r="EP288" s="1050"/>
      <c r="EQ288" s="253"/>
      <c r="ER288" s="117"/>
      <c r="ES288" s="1258">
        <f t="shared" si="301"/>
        <v>197</v>
      </c>
      <c r="ET288" s="224" t="str">
        <f t="shared" si="302"/>
        <v xml:space="preserve"> </v>
      </c>
      <c r="EU288" s="477" t="str">
        <f t="shared" si="303"/>
        <v/>
      </c>
      <c r="EV288" s="1334" t="str">
        <f t="shared" si="305"/>
        <v xml:space="preserve"> </v>
      </c>
      <c r="EW288" s="1332" t="str">
        <f t="shared" ref="EW288:EW351" si="349">IF(G288&lt;&gt;"",G288,"")</f>
        <v/>
      </c>
      <c r="EX288" s="1275" t="str">
        <f t="shared" si="331"/>
        <v/>
      </c>
      <c r="EY288" s="1275" t="str">
        <f t="shared" si="332"/>
        <v/>
      </c>
      <c r="EZ288" s="1275" t="str">
        <f t="shared" si="333"/>
        <v/>
      </c>
      <c r="FA288" s="1275" t="str">
        <f t="shared" si="334"/>
        <v/>
      </c>
      <c r="FB288" s="1275" t="str">
        <f t="shared" si="335"/>
        <v/>
      </c>
      <c r="FC288" s="1333" t="str">
        <f t="shared" si="336"/>
        <v/>
      </c>
      <c r="FE288" s="1234" t="str">
        <f t="shared" si="337"/>
        <v xml:space="preserve"> </v>
      </c>
      <c r="FF288" s="1234" t="str">
        <f t="shared" si="338"/>
        <v xml:space="preserve"> </v>
      </c>
      <c r="FG288" s="1234" t="str">
        <f t="shared" si="339"/>
        <v xml:space="preserve"> </v>
      </c>
      <c r="FH288" s="1234" t="str">
        <f t="shared" si="340"/>
        <v xml:space="preserve"> </v>
      </c>
      <c r="FI288" s="1234" t="str">
        <f t="shared" si="311"/>
        <v xml:space="preserve"> </v>
      </c>
      <c r="FJ288" s="1234" t="str">
        <f t="shared" si="341"/>
        <v xml:space="preserve"> </v>
      </c>
      <c r="FK288" s="1234">
        <f t="shared" si="312"/>
        <v>0</v>
      </c>
      <c r="FL288" s="1227"/>
      <c r="FM288" s="1234" t="str">
        <f t="shared" si="313"/>
        <v xml:space="preserve"> </v>
      </c>
      <c r="FN288" s="1234" t="str">
        <f t="shared" si="314"/>
        <v xml:space="preserve"> </v>
      </c>
      <c r="FO288" s="1234" t="str">
        <f t="shared" si="342"/>
        <v xml:space="preserve"> </v>
      </c>
      <c r="FP288" s="1234" t="str">
        <f t="shared" si="343"/>
        <v xml:space="preserve"> </v>
      </c>
      <c r="FQ288" s="1234" t="str">
        <f t="shared" si="315"/>
        <v xml:space="preserve"> </v>
      </c>
      <c r="FR288" s="1234" t="str">
        <f t="shared" si="344"/>
        <v xml:space="preserve"> </v>
      </c>
      <c r="FS288" s="1234">
        <f t="shared" si="290"/>
        <v>0</v>
      </c>
      <c r="FT288" s="1227"/>
      <c r="FU288" s="1234" t="str">
        <f t="shared" si="345"/>
        <v xml:space="preserve"> </v>
      </c>
      <c r="FV288" s="1234" t="str">
        <f t="shared" si="346"/>
        <v xml:space="preserve"> </v>
      </c>
      <c r="FW288" s="1234" t="str">
        <f t="shared" si="347"/>
        <v xml:space="preserve"> </v>
      </c>
      <c r="FX288" s="1234" t="str">
        <f t="shared" si="316"/>
        <v xml:space="preserve"> </v>
      </c>
      <c r="FY288" s="1234" t="str">
        <f t="shared" si="317"/>
        <v xml:space="preserve"> </v>
      </c>
      <c r="FZ288" s="1234" t="str">
        <f t="shared" si="348"/>
        <v xml:space="preserve"> </v>
      </c>
      <c r="GA288" s="1234">
        <f t="shared" si="318"/>
        <v>0</v>
      </c>
      <c r="GB288" s="1227"/>
      <c r="GC288" s="1234" t="str">
        <f t="shared" si="319"/>
        <v xml:space="preserve"> </v>
      </c>
      <c r="GD288" s="1234" t="str">
        <f t="shared" si="320"/>
        <v xml:space="preserve"> </v>
      </c>
      <c r="GE288" s="1234" t="str">
        <f t="shared" si="321"/>
        <v xml:space="preserve"> </v>
      </c>
      <c r="GF288" s="1234" t="str">
        <f t="shared" si="322"/>
        <v xml:space="preserve"> </v>
      </c>
      <c r="GG288" s="1234" t="str">
        <f t="shared" si="323"/>
        <v xml:space="preserve"> </v>
      </c>
      <c r="GH288" s="1234" t="str">
        <f t="shared" si="324"/>
        <v xml:space="preserve"> </v>
      </c>
      <c r="GI288" s="1234" t="str">
        <f t="shared" si="325"/>
        <v xml:space="preserve"> </v>
      </c>
      <c r="GJ288" s="1234" t="str">
        <f t="shared" si="326"/>
        <v xml:space="preserve"> </v>
      </c>
      <c r="GK288" s="1234" t="str">
        <f t="shared" si="327"/>
        <v xml:space="preserve"> </v>
      </c>
      <c r="GL288" s="1234" t="str">
        <f t="shared" si="328"/>
        <v xml:space="preserve"> </v>
      </c>
      <c r="GM288" s="1234" t="str">
        <f t="shared" si="329"/>
        <v xml:space="preserve"> </v>
      </c>
      <c r="GN288" s="1234">
        <f t="shared" si="330"/>
        <v>0</v>
      </c>
    </row>
    <row r="289" spans="1:196" s="100" customFormat="1" ht="27" customHeight="1" thickTop="1" thickBot="1">
      <c r="A289" s="1208">
        <f>【A票】【D票】!$D$10</f>
        <v>0</v>
      </c>
      <c r="B289" s="1212">
        <f>【A票】【D票】!$H$10</f>
        <v>0</v>
      </c>
      <c r="C289" s="1213" t="str">
        <f>【A票】【D票】!$K$10</f>
        <v xml:space="preserve"> </v>
      </c>
      <c r="D289" s="1214">
        <f t="shared" si="173"/>
        <v>198</v>
      </c>
      <c r="E289" s="914"/>
      <c r="F289" s="467"/>
      <c r="G289" s="469"/>
      <c r="H289" s="224" t="str">
        <f t="shared" si="291"/>
        <v xml:space="preserve"> </v>
      </c>
      <c r="I289" s="704"/>
      <c r="J289" s="117"/>
      <c r="K289" s="117"/>
      <c r="L289" s="117"/>
      <c r="M289" s="117"/>
      <c r="N289" s="117"/>
      <c r="O289" s="117"/>
      <c r="P289" s="117"/>
      <c r="Q289" s="117"/>
      <c r="R289" s="117"/>
      <c r="S289" s="117"/>
      <c r="T289" s="254"/>
      <c r="U289" s="646"/>
      <c r="V289" s="646"/>
      <c r="W289" s="114"/>
      <c r="X289" s="254"/>
      <c r="Y289" s="224" t="str">
        <f t="shared" si="292"/>
        <v xml:space="preserve"> </v>
      </c>
      <c r="Z289" s="579"/>
      <c r="AA289" s="704"/>
      <c r="AB289" s="119"/>
      <c r="AC289" s="224" t="str">
        <f t="shared" si="306"/>
        <v xml:space="preserve"> </v>
      </c>
      <c r="AD289" s="115"/>
      <c r="AE289" s="253"/>
      <c r="AF289" s="704"/>
      <c r="AG289" s="727"/>
      <c r="AH289" s="727"/>
      <c r="AI289" s="727"/>
      <c r="AJ289" s="727"/>
      <c r="AK289" s="591"/>
      <c r="AL289" s="727"/>
      <c r="AM289" s="727"/>
      <c r="AN289" s="727"/>
      <c r="AO289" s="727"/>
      <c r="AP289" s="727"/>
      <c r="AQ289" s="727"/>
      <c r="AR289" s="727"/>
      <c r="AS289" s="727"/>
      <c r="AT289" s="727"/>
      <c r="AU289" s="727"/>
      <c r="AV289" s="727"/>
      <c r="AW289" s="727"/>
      <c r="AX289" s="727"/>
      <c r="AY289" s="727"/>
      <c r="AZ289" s="727"/>
      <c r="BA289" s="727"/>
      <c r="BB289" s="727"/>
      <c r="BC289" s="821"/>
      <c r="BD289" s="727"/>
      <c r="BE289" s="727"/>
      <c r="BF289" s="727"/>
      <c r="BG289" s="727"/>
      <c r="BH289" s="727"/>
      <c r="BI289" s="727"/>
      <c r="BJ289" s="727"/>
      <c r="BK289" s="727"/>
      <c r="BL289" s="821"/>
      <c r="BM289" s="727"/>
      <c r="BN289" s="727"/>
      <c r="BO289" s="727"/>
      <c r="BP289" s="727"/>
      <c r="BQ289" s="727"/>
      <c r="BR289" s="821"/>
      <c r="BS289" s="727"/>
      <c r="BT289" s="727"/>
      <c r="BU289" s="727"/>
      <c r="BV289" s="591"/>
      <c r="BW289" s="224" t="str">
        <f t="shared" si="304"/>
        <v xml:space="preserve"> </v>
      </c>
      <c r="BX289" s="471">
        <f t="shared" si="293"/>
        <v>198</v>
      </c>
      <c r="BY289" s="117"/>
      <c r="BZ289" s="117"/>
      <c r="CA289" s="117"/>
      <c r="CB289" s="117"/>
      <c r="CC289" s="117"/>
      <c r="CD289" s="461"/>
      <c r="CE289" s="236"/>
      <c r="CF289" s="224" t="str">
        <f t="shared" si="294"/>
        <v xml:space="preserve"> </v>
      </c>
      <c r="CG289" s="116"/>
      <c r="CH289" s="117"/>
      <c r="CI289" s="117"/>
      <c r="CJ289" s="117"/>
      <c r="CK289" s="472"/>
      <c r="CL289" s="472"/>
      <c r="CM289" s="472"/>
      <c r="CN289" s="472"/>
      <c r="CO289" s="117"/>
      <c r="CP289" s="253"/>
      <c r="CQ289" s="120"/>
      <c r="CR289" s="224" t="str" cm="1">
        <f t="array" ref="CR289">IF(AND(SUM(COUNTIF(CG289:CM289,{"*不明*","*その他*"})+COUNTIF(CO289:CP289,{"*不明*","*その他*"}))&gt;0,CQ289=""),"その他・不明の場合,10)具体的内容、理由を記入",IF(OR(AND(CI289=CI$65,COUNTA(CJ289:CM289)&lt;4),AND(OR(CI289=CI$63,CI289=CI$64,CI289=CI$66,CI289=CI$67,CI289=CI$68,CI289=""),COUNTA(CJ289:CM289)&gt;0)),"3)介護保険認定済→要介護度、認知症自立度、寝たきり度、介護保険サービス記入",IF(OR(AND(OR(CM289=CM$63,CM289=CM$64),CN289=""),AND(OR(CM289=CM$65,CM289=CM$66),CN289&lt;&gt;"")),"7)介護保険サービス受けている/過去受けていた→具体的内容記入"," ")))</f>
        <v xml:space="preserve"> </v>
      </c>
      <c r="CS289" s="224" t="str">
        <f t="shared" si="295"/>
        <v xml:space="preserve"> </v>
      </c>
      <c r="CT289" s="116"/>
      <c r="CU289" s="253"/>
      <c r="CV289" s="117"/>
      <c r="CW289" s="117"/>
      <c r="CX289" s="253"/>
      <c r="CY289" s="117"/>
      <c r="CZ289" s="117"/>
      <c r="DA289" s="253"/>
      <c r="DB289" s="117"/>
      <c r="DC289" s="224" t="str">
        <f t="shared" si="296"/>
        <v xml:space="preserve"> </v>
      </c>
      <c r="DD289" s="224" t="str">
        <f t="shared" si="297"/>
        <v xml:space="preserve"> </v>
      </c>
      <c r="DE289" s="224" t="str">
        <f t="shared" si="307"/>
        <v xml:space="preserve"> </v>
      </c>
      <c r="DF289" s="121"/>
      <c r="DG289" s="114"/>
      <c r="DH289" s="704"/>
      <c r="DI289" s="119"/>
      <c r="DJ289" s="187"/>
      <c r="DK289" s="254"/>
      <c r="DL289" s="224" t="str">
        <f t="shared" si="308"/>
        <v xml:space="preserve"> </v>
      </c>
      <c r="DM289" s="224" t="str">
        <f t="shared" si="298"/>
        <v xml:space="preserve"> </v>
      </c>
      <c r="DN289" s="474"/>
      <c r="DO289" s="117"/>
      <c r="DP289" s="117"/>
      <c r="DQ289" s="117"/>
      <c r="DR289" s="117"/>
      <c r="DS289" s="117"/>
      <c r="DT289" s="254"/>
      <c r="DU289" s="476"/>
      <c r="DV289" s="224" t="str">
        <f t="shared" si="309"/>
        <v xml:space="preserve"> </v>
      </c>
      <c r="DW289" s="115"/>
      <c r="DX289" s="470"/>
      <c r="DY289" s="117"/>
      <c r="DZ289" s="704"/>
      <c r="EA289" s="224" t="str">
        <f t="shared" si="310"/>
        <v xml:space="preserve"> </v>
      </c>
      <c r="EB289" s="906"/>
      <c r="EC289" s="904"/>
      <c r="ED289" s="904"/>
      <c r="EE289" s="904"/>
      <c r="EF289" s="904"/>
      <c r="EG289" s="904"/>
      <c r="EH289" s="904"/>
      <c r="EI289" s="904"/>
      <c r="EJ289" s="904"/>
      <c r="EK289" s="905"/>
      <c r="EL289" s="80"/>
      <c r="EM289" s="224" t="str">
        <f t="shared" si="299"/>
        <v xml:space="preserve"> </v>
      </c>
      <c r="EN289" s="224" t="str">
        <f t="shared" si="300"/>
        <v xml:space="preserve"> </v>
      </c>
      <c r="EO289" s="115"/>
      <c r="EP289" s="1050"/>
      <c r="EQ289" s="253"/>
      <c r="ER289" s="117"/>
      <c r="ES289" s="1258">
        <f t="shared" si="301"/>
        <v>198</v>
      </c>
      <c r="ET289" s="224" t="str">
        <f t="shared" si="302"/>
        <v xml:space="preserve"> </v>
      </c>
      <c r="EU289" s="477" t="str">
        <f t="shared" si="303"/>
        <v/>
      </c>
      <c r="EV289" s="1334" t="str">
        <f t="shared" si="305"/>
        <v xml:space="preserve"> </v>
      </c>
      <c r="EW289" s="1332" t="str">
        <f t="shared" si="349"/>
        <v/>
      </c>
      <c r="EX289" s="1275" t="str">
        <f t="shared" si="331"/>
        <v/>
      </c>
      <c r="EY289" s="1275" t="str">
        <f t="shared" si="332"/>
        <v/>
      </c>
      <c r="EZ289" s="1275" t="str">
        <f t="shared" si="333"/>
        <v/>
      </c>
      <c r="FA289" s="1275" t="str">
        <f t="shared" si="334"/>
        <v/>
      </c>
      <c r="FB289" s="1275" t="str">
        <f t="shared" si="335"/>
        <v/>
      </c>
      <c r="FC289" s="1333" t="str">
        <f t="shared" si="336"/>
        <v/>
      </c>
      <c r="FE289" s="1234" t="str">
        <f t="shared" si="337"/>
        <v xml:space="preserve"> </v>
      </c>
      <c r="FF289" s="1234" t="str">
        <f t="shared" si="338"/>
        <v xml:space="preserve"> </v>
      </c>
      <c r="FG289" s="1234" t="str">
        <f t="shared" si="339"/>
        <v xml:space="preserve"> </v>
      </c>
      <c r="FH289" s="1234" t="str">
        <f t="shared" si="340"/>
        <v xml:space="preserve"> </v>
      </c>
      <c r="FI289" s="1234" t="str">
        <f t="shared" si="311"/>
        <v xml:space="preserve"> </v>
      </c>
      <c r="FJ289" s="1234" t="str">
        <f t="shared" si="341"/>
        <v xml:space="preserve"> </v>
      </c>
      <c r="FK289" s="1234">
        <f t="shared" si="312"/>
        <v>0</v>
      </c>
      <c r="FL289" s="1227"/>
      <c r="FM289" s="1234" t="str">
        <f t="shared" si="313"/>
        <v xml:space="preserve"> </v>
      </c>
      <c r="FN289" s="1234" t="str">
        <f t="shared" si="314"/>
        <v xml:space="preserve"> </v>
      </c>
      <c r="FO289" s="1234" t="str">
        <f t="shared" si="342"/>
        <v xml:space="preserve"> </v>
      </c>
      <c r="FP289" s="1234" t="str">
        <f t="shared" si="343"/>
        <v xml:space="preserve"> </v>
      </c>
      <c r="FQ289" s="1234" t="str">
        <f t="shared" si="315"/>
        <v xml:space="preserve"> </v>
      </c>
      <c r="FR289" s="1234" t="str">
        <f t="shared" si="344"/>
        <v xml:space="preserve"> </v>
      </c>
      <c r="FS289" s="1234">
        <f t="shared" ref="FS289:FS352" si="350">COUNTIFS(FM289:FR289,"●")</f>
        <v>0</v>
      </c>
      <c r="FT289" s="1227"/>
      <c r="FU289" s="1234" t="str">
        <f t="shared" si="345"/>
        <v xml:space="preserve"> </v>
      </c>
      <c r="FV289" s="1234" t="str">
        <f t="shared" si="346"/>
        <v xml:space="preserve"> </v>
      </c>
      <c r="FW289" s="1234" t="str">
        <f t="shared" si="347"/>
        <v xml:space="preserve"> </v>
      </c>
      <c r="FX289" s="1234" t="str">
        <f t="shared" si="316"/>
        <v xml:space="preserve"> </v>
      </c>
      <c r="FY289" s="1234" t="str">
        <f t="shared" si="317"/>
        <v xml:space="preserve"> </v>
      </c>
      <c r="FZ289" s="1234" t="str">
        <f t="shared" si="348"/>
        <v xml:space="preserve"> </v>
      </c>
      <c r="GA289" s="1234">
        <f t="shared" si="318"/>
        <v>0</v>
      </c>
      <c r="GB289" s="1227"/>
      <c r="GC289" s="1234" t="str">
        <f t="shared" si="319"/>
        <v xml:space="preserve"> </v>
      </c>
      <c r="GD289" s="1234" t="str">
        <f t="shared" si="320"/>
        <v xml:space="preserve"> </v>
      </c>
      <c r="GE289" s="1234" t="str">
        <f t="shared" si="321"/>
        <v xml:space="preserve"> </v>
      </c>
      <c r="GF289" s="1234" t="str">
        <f t="shared" si="322"/>
        <v xml:space="preserve"> </v>
      </c>
      <c r="GG289" s="1234" t="str">
        <f t="shared" si="323"/>
        <v xml:space="preserve"> </v>
      </c>
      <c r="GH289" s="1234" t="str">
        <f t="shared" si="324"/>
        <v xml:space="preserve"> </v>
      </c>
      <c r="GI289" s="1234" t="str">
        <f t="shared" si="325"/>
        <v xml:space="preserve"> </v>
      </c>
      <c r="GJ289" s="1234" t="str">
        <f t="shared" si="326"/>
        <v xml:space="preserve"> </v>
      </c>
      <c r="GK289" s="1234" t="str">
        <f t="shared" si="327"/>
        <v xml:space="preserve"> </v>
      </c>
      <c r="GL289" s="1234" t="str">
        <f t="shared" si="328"/>
        <v xml:space="preserve"> </v>
      </c>
      <c r="GM289" s="1234" t="str">
        <f t="shared" si="329"/>
        <v xml:space="preserve"> </v>
      </c>
      <c r="GN289" s="1234">
        <f t="shared" si="330"/>
        <v>0</v>
      </c>
    </row>
    <row r="290" spans="1:196" s="100" customFormat="1" ht="27" customHeight="1" thickTop="1" thickBot="1">
      <c r="A290" s="1208">
        <f>【A票】【D票】!$D$10</f>
        <v>0</v>
      </c>
      <c r="B290" s="1212">
        <f>【A票】【D票】!$H$10</f>
        <v>0</v>
      </c>
      <c r="C290" s="1213" t="str">
        <f>【A票】【D票】!$K$10</f>
        <v xml:space="preserve"> </v>
      </c>
      <c r="D290" s="1214">
        <f t="shared" si="173"/>
        <v>199</v>
      </c>
      <c r="E290" s="914"/>
      <c r="F290" s="467"/>
      <c r="G290" s="469"/>
      <c r="H290" s="224" t="str">
        <f t="shared" si="291"/>
        <v xml:space="preserve"> </v>
      </c>
      <c r="I290" s="704"/>
      <c r="J290" s="117"/>
      <c r="K290" s="117"/>
      <c r="L290" s="117"/>
      <c r="M290" s="117"/>
      <c r="N290" s="117"/>
      <c r="O290" s="117"/>
      <c r="P290" s="117"/>
      <c r="Q290" s="117"/>
      <c r="R290" s="117"/>
      <c r="S290" s="117"/>
      <c r="T290" s="254"/>
      <c r="U290" s="646"/>
      <c r="V290" s="646"/>
      <c r="W290" s="114"/>
      <c r="X290" s="254"/>
      <c r="Y290" s="224" t="str">
        <f t="shared" si="292"/>
        <v xml:space="preserve"> </v>
      </c>
      <c r="Z290" s="579"/>
      <c r="AA290" s="704"/>
      <c r="AB290" s="119"/>
      <c r="AC290" s="224" t="str">
        <f t="shared" si="306"/>
        <v xml:space="preserve"> </v>
      </c>
      <c r="AD290" s="115"/>
      <c r="AE290" s="253"/>
      <c r="AF290" s="704"/>
      <c r="AG290" s="727"/>
      <c r="AH290" s="727"/>
      <c r="AI290" s="727"/>
      <c r="AJ290" s="727"/>
      <c r="AK290" s="591"/>
      <c r="AL290" s="727"/>
      <c r="AM290" s="727"/>
      <c r="AN290" s="727"/>
      <c r="AO290" s="727"/>
      <c r="AP290" s="727"/>
      <c r="AQ290" s="727"/>
      <c r="AR290" s="727"/>
      <c r="AS290" s="727"/>
      <c r="AT290" s="727"/>
      <c r="AU290" s="727"/>
      <c r="AV290" s="727"/>
      <c r="AW290" s="727"/>
      <c r="AX290" s="727"/>
      <c r="AY290" s="727"/>
      <c r="AZ290" s="727"/>
      <c r="BA290" s="727"/>
      <c r="BB290" s="727"/>
      <c r="BC290" s="821"/>
      <c r="BD290" s="727"/>
      <c r="BE290" s="727"/>
      <c r="BF290" s="727"/>
      <c r="BG290" s="727"/>
      <c r="BH290" s="727"/>
      <c r="BI290" s="727"/>
      <c r="BJ290" s="727"/>
      <c r="BK290" s="727"/>
      <c r="BL290" s="821"/>
      <c r="BM290" s="727"/>
      <c r="BN290" s="727"/>
      <c r="BO290" s="727"/>
      <c r="BP290" s="727"/>
      <c r="BQ290" s="727"/>
      <c r="BR290" s="821"/>
      <c r="BS290" s="727"/>
      <c r="BT290" s="727"/>
      <c r="BU290" s="727"/>
      <c r="BV290" s="591"/>
      <c r="BW290" s="224" t="str">
        <f t="shared" si="304"/>
        <v xml:space="preserve"> </v>
      </c>
      <c r="BX290" s="471">
        <f t="shared" si="293"/>
        <v>199</v>
      </c>
      <c r="BY290" s="117"/>
      <c r="BZ290" s="117"/>
      <c r="CA290" s="117"/>
      <c r="CB290" s="117"/>
      <c r="CC290" s="117"/>
      <c r="CD290" s="461"/>
      <c r="CE290" s="236"/>
      <c r="CF290" s="224" t="str">
        <f t="shared" si="294"/>
        <v xml:space="preserve"> </v>
      </c>
      <c r="CG290" s="116"/>
      <c r="CH290" s="117"/>
      <c r="CI290" s="117"/>
      <c r="CJ290" s="117"/>
      <c r="CK290" s="472"/>
      <c r="CL290" s="472"/>
      <c r="CM290" s="472"/>
      <c r="CN290" s="472"/>
      <c r="CO290" s="117"/>
      <c r="CP290" s="253"/>
      <c r="CQ290" s="120"/>
      <c r="CR290" s="224" t="str" cm="1">
        <f t="array" ref="CR290">IF(AND(SUM(COUNTIF(CG290:CM290,{"*不明*","*その他*"})+COUNTIF(CO290:CP290,{"*不明*","*その他*"}))&gt;0,CQ290=""),"その他・不明の場合,10)具体的内容、理由を記入",IF(OR(AND(CI290=CI$65,COUNTA(CJ290:CM290)&lt;4),AND(OR(CI290=CI$63,CI290=CI$64,CI290=CI$66,CI290=CI$67,CI290=CI$68,CI290=""),COUNTA(CJ290:CM290)&gt;0)),"3)介護保険認定済→要介護度、認知症自立度、寝たきり度、介護保険サービス記入",IF(OR(AND(OR(CM290=CM$63,CM290=CM$64),CN290=""),AND(OR(CM290=CM$65,CM290=CM$66),CN290&lt;&gt;"")),"7)介護保険サービス受けている/過去受けていた→具体的内容記入"," ")))</f>
        <v xml:space="preserve"> </v>
      </c>
      <c r="CS290" s="224" t="str">
        <f t="shared" si="295"/>
        <v xml:space="preserve"> </v>
      </c>
      <c r="CT290" s="116"/>
      <c r="CU290" s="253"/>
      <c r="CV290" s="117"/>
      <c r="CW290" s="117"/>
      <c r="CX290" s="253"/>
      <c r="CY290" s="117"/>
      <c r="CZ290" s="117"/>
      <c r="DA290" s="253"/>
      <c r="DB290" s="117"/>
      <c r="DC290" s="224" t="str">
        <f t="shared" si="296"/>
        <v xml:space="preserve"> </v>
      </c>
      <c r="DD290" s="224" t="str">
        <f t="shared" si="297"/>
        <v xml:space="preserve"> </v>
      </c>
      <c r="DE290" s="224" t="str">
        <f t="shared" si="307"/>
        <v xml:space="preserve"> </v>
      </c>
      <c r="DF290" s="121"/>
      <c r="DG290" s="114"/>
      <c r="DH290" s="704"/>
      <c r="DI290" s="119"/>
      <c r="DJ290" s="187"/>
      <c r="DK290" s="254"/>
      <c r="DL290" s="224" t="str">
        <f t="shared" si="308"/>
        <v xml:space="preserve"> </v>
      </c>
      <c r="DM290" s="224" t="str">
        <f t="shared" si="298"/>
        <v xml:space="preserve"> </v>
      </c>
      <c r="DN290" s="474"/>
      <c r="DO290" s="117"/>
      <c r="DP290" s="117"/>
      <c r="DQ290" s="117"/>
      <c r="DR290" s="117"/>
      <c r="DS290" s="117"/>
      <c r="DT290" s="254"/>
      <c r="DU290" s="476"/>
      <c r="DV290" s="224" t="str">
        <f t="shared" si="309"/>
        <v xml:space="preserve"> </v>
      </c>
      <c r="DW290" s="115"/>
      <c r="DX290" s="470"/>
      <c r="DY290" s="117"/>
      <c r="DZ290" s="704"/>
      <c r="EA290" s="224" t="str">
        <f t="shared" si="310"/>
        <v xml:space="preserve"> </v>
      </c>
      <c r="EB290" s="906"/>
      <c r="EC290" s="904"/>
      <c r="ED290" s="904"/>
      <c r="EE290" s="904"/>
      <c r="EF290" s="904"/>
      <c r="EG290" s="904"/>
      <c r="EH290" s="904"/>
      <c r="EI290" s="904"/>
      <c r="EJ290" s="904"/>
      <c r="EK290" s="905"/>
      <c r="EL290" s="80"/>
      <c r="EM290" s="224" t="str">
        <f t="shared" si="299"/>
        <v xml:space="preserve"> </v>
      </c>
      <c r="EN290" s="224" t="str">
        <f t="shared" si="300"/>
        <v xml:space="preserve"> </v>
      </c>
      <c r="EO290" s="115"/>
      <c r="EP290" s="1050"/>
      <c r="EQ290" s="253"/>
      <c r="ER290" s="117"/>
      <c r="ES290" s="1258">
        <f t="shared" si="301"/>
        <v>199</v>
      </c>
      <c r="ET290" s="224" t="str">
        <f t="shared" si="302"/>
        <v xml:space="preserve"> </v>
      </c>
      <c r="EU290" s="477" t="str">
        <f t="shared" si="303"/>
        <v/>
      </c>
      <c r="EV290" s="1334" t="str">
        <f t="shared" si="305"/>
        <v xml:space="preserve"> </v>
      </c>
      <c r="EW290" s="1332" t="str">
        <f t="shared" si="349"/>
        <v/>
      </c>
      <c r="EX290" s="1275" t="str">
        <f t="shared" si="331"/>
        <v/>
      </c>
      <c r="EY290" s="1275" t="str">
        <f t="shared" si="332"/>
        <v/>
      </c>
      <c r="EZ290" s="1275" t="str">
        <f t="shared" si="333"/>
        <v/>
      </c>
      <c r="FA290" s="1275" t="str">
        <f t="shared" si="334"/>
        <v/>
      </c>
      <c r="FB290" s="1275" t="str">
        <f t="shared" si="335"/>
        <v/>
      </c>
      <c r="FC290" s="1333" t="str">
        <f t="shared" si="336"/>
        <v/>
      </c>
      <c r="FE290" s="1234" t="str">
        <f t="shared" si="337"/>
        <v xml:space="preserve"> </v>
      </c>
      <c r="FF290" s="1234" t="str">
        <f t="shared" si="338"/>
        <v xml:space="preserve"> </v>
      </c>
      <c r="FG290" s="1234" t="str">
        <f t="shared" si="339"/>
        <v xml:space="preserve"> </v>
      </c>
      <c r="FH290" s="1234" t="str">
        <f t="shared" si="340"/>
        <v xml:space="preserve"> </v>
      </c>
      <c r="FI290" s="1234" t="str">
        <f t="shared" si="311"/>
        <v xml:space="preserve"> </v>
      </c>
      <c r="FJ290" s="1234" t="str">
        <f t="shared" si="341"/>
        <v xml:space="preserve"> </v>
      </c>
      <c r="FK290" s="1234">
        <f t="shared" si="312"/>
        <v>0</v>
      </c>
      <c r="FL290" s="1227"/>
      <c r="FM290" s="1234" t="str">
        <f t="shared" si="313"/>
        <v xml:space="preserve"> </v>
      </c>
      <c r="FN290" s="1234" t="str">
        <f t="shared" si="314"/>
        <v xml:space="preserve"> </v>
      </c>
      <c r="FO290" s="1234" t="str">
        <f t="shared" si="342"/>
        <v xml:space="preserve"> </v>
      </c>
      <c r="FP290" s="1234" t="str">
        <f t="shared" si="343"/>
        <v xml:space="preserve"> </v>
      </c>
      <c r="FQ290" s="1234" t="str">
        <f t="shared" si="315"/>
        <v xml:space="preserve"> </v>
      </c>
      <c r="FR290" s="1234" t="str">
        <f t="shared" si="344"/>
        <v xml:space="preserve"> </v>
      </c>
      <c r="FS290" s="1234">
        <f t="shared" si="350"/>
        <v>0</v>
      </c>
      <c r="FT290" s="1227"/>
      <c r="FU290" s="1234" t="str">
        <f t="shared" si="345"/>
        <v xml:space="preserve"> </v>
      </c>
      <c r="FV290" s="1234" t="str">
        <f t="shared" si="346"/>
        <v xml:space="preserve"> </v>
      </c>
      <c r="FW290" s="1234" t="str">
        <f t="shared" si="347"/>
        <v xml:space="preserve"> </v>
      </c>
      <c r="FX290" s="1234" t="str">
        <f t="shared" si="316"/>
        <v xml:space="preserve"> </v>
      </c>
      <c r="FY290" s="1234" t="str">
        <f t="shared" si="317"/>
        <v xml:space="preserve"> </v>
      </c>
      <c r="FZ290" s="1234" t="str">
        <f t="shared" si="348"/>
        <v xml:space="preserve"> </v>
      </c>
      <c r="GA290" s="1234">
        <f t="shared" si="318"/>
        <v>0</v>
      </c>
      <c r="GB290" s="1227"/>
      <c r="GC290" s="1234" t="str">
        <f t="shared" si="319"/>
        <v xml:space="preserve"> </v>
      </c>
      <c r="GD290" s="1234" t="str">
        <f t="shared" si="320"/>
        <v xml:space="preserve"> </v>
      </c>
      <c r="GE290" s="1234" t="str">
        <f t="shared" si="321"/>
        <v xml:space="preserve"> </v>
      </c>
      <c r="GF290" s="1234" t="str">
        <f t="shared" si="322"/>
        <v xml:space="preserve"> </v>
      </c>
      <c r="GG290" s="1234" t="str">
        <f t="shared" si="323"/>
        <v xml:space="preserve"> </v>
      </c>
      <c r="GH290" s="1234" t="str">
        <f t="shared" si="324"/>
        <v xml:space="preserve"> </v>
      </c>
      <c r="GI290" s="1234" t="str">
        <f t="shared" si="325"/>
        <v xml:space="preserve"> </v>
      </c>
      <c r="GJ290" s="1234" t="str">
        <f t="shared" si="326"/>
        <v xml:space="preserve"> </v>
      </c>
      <c r="GK290" s="1234" t="str">
        <f t="shared" si="327"/>
        <v xml:space="preserve"> </v>
      </c>
      <c r="GL290" s="1234" t="str">
        <f t="shared" si="328"/>
        <v xml:space="preserve"> </v>
      </c>
      <c r="GM290" s="1234" t="str">
        <f t="shared" si="329"/>
        <v xml:space="preserve"> </v>
      </c>
      <c r="GN290" s="1234">
        <f t="shared" si="330"/>
        <v>0</v>
      </c>
    </row>
    <row r="291" spans="1:196" s="100" customFormat="1" ht="27" customHeight="1" thickTop="1" thickBot="1">
      <c r="A291" s="1208">
        <f>【A票】【D票】!$D$10</f>
        <v>0</v>
      </c>
      <c r="B291" s="1212">
        <f>【A票】【D票】!$H$10</f>
        <v>0</v>
      </c>
      <c r="C291" s="1213" t="str">
        <f>【A票】【D票】!$K$10</f>
        <v xml:space="preserve"> </v>
      </c>
      <c r="D291" s="1214">
        <f t="shared" si="173"/>
        <v>200</v>
      </c>
      <c r="E291" s="914"/>
      <c r="F291" s="467"/>
      <c r="G291" s="469"/>
      <c r="H291" s="224" t="str">
        <f t="shared" si="291"/>
        <v xml:space="preserve"> </v>
      </c>
      <c r="I291" s="704"/>
      <c r="J291" s="117"/>
      <c r="K291" s="117"/>
      <c r="L291" s="117"/>
      <c r="M291" s="117"/>
      <c r="N291" s="117"/>
      <c r="O291" s="117"/>
      <c r="P291" s="117"/>
      <c r="Q291" s="117"/>
      <c r="R291" s="117"/>
      <c r="S291" s="117"/>
      <c r="T291" s="254"/>
      <c r="U291" s="646"/>
      <c r="V291" s="646"/>
      <c r="W291" s="114"/>
      <c r="X291" s="254"/>
      <c r="Y291" s="224" t="str">
        <f t="shared" si="292"/>
        <v xml:space="preserve"> </v>
      </c>
      <c r="Z291" s="579"/>
      <c r="AA291" s="704"/>
      <c r="AB291" s="119"/>
      <c r="AC291" s="224" t="str">
        <f t="shared" si="306"/>
        <v xml:space="preserve"> </v>
      </c>
      <c r="AD291" s="115"/>
      <c r="AE291" s="253"/>
      <c r="AF291" s="704"/>
      <c r="AG291" s="727"/>
      <c r="AH291" s="727"/>
      <c r="AI291" s="727"/>
      <c r="AJ291" s="727"/>
      <c r="AK291" s="591"/>
      <c r="AL291" s="727"/>
      <c r="AM291" s="727"/>
      <c r="AN291" s="727"/>
      <c r="AO291" s="727"/>
      <c r="AP291" s="727"/>
      <c r="AQ291" s="727"/>
      <c r="AR291" s="727"/>
      <c r="AS291" s="727"/>
      <c r="AT291" s="727"/>
      <c r="AU291" s="727"/>
      <c r="AV291" s="727"/>
      <c r="AW291" s="727"/>
      <c r="AX291" s="727"/>
      <c r="AY291" s="727"/>
      <c r="AZ291" s="727"/>
      <c r="BA291" s="727"/>
      <c r="BB291" s="727"/>
      <c r="BC291" s="821"/>
      <c r="BD291" s="727"/>
      <c r="BE291" s="727"/>
      <c r="BF291" s="727"/>
      <c r="BG291" s="727"/>
      <c r="BH291" s="727"/>
      <c r="BI291" s="727"/>
      <c r="BJ291" s="727"/>
      <c r="BK291" s="727"/>
      <c r="BL291" s="821"/>
      <c r="BM291" s="727"/>
      <c r="BN291" s="727"/>
      <c r="BO291" s="727"/>
      <c r="BP291" s="727"/>
      <c r="BQ291" s="727"/>
      <c r="BR291" s="821"/>
      <c r="BS291" s="727"/>
      <c r="BT291" s="727"/>
      <c r="BU291" s="727"/>
      <c r="BV291" s="591"/>
      <c r="BW291" s="224" t="str">
        <f t="shared" si="304"/>
        <v xml:space="preserve"> </v>
      </c>
      <c r="BX291" s="471">
        <f t="shared" si="293"/>
        <v>200</v>
      </c>
      <c r="BY291" s="117"/>
      <c r="BZ291" s="117"/>
      <c r="CA291" s="117"/>
      <c r="CB291" s="117"/>
      <c r="CC291" s="117"/>
      <c r="CD291" s="461"/>
      <c r="CE291" s="236"/>
      <c r="CF291" s="224" t="str">
        <f t="shared" si="294"/>
        <v xml:space="preserve"> </v>
      </c>
      <c r="CG291" s="116"/>
      <c r="CH291" s="117"/>
      <c r="CI291" s="117"/>
      <c r="CJ291" s="117"/>
      <c r="CK291" s="472"/>
      <c r="CL291" s="472"/>
      <c r="CM291" s="472"/>
      <c r="CN291" s="472"/>
      <c r="CO291" s="117"/>
      <c r="CP291" s="253"/>
      <c r="CQ291" s="120"/>
      <c r="CR291" s="224" t="str" cm="1">
        <f t="array" ref="CR291">IF(AND(SUM(COUNTIF(CG291:CM291,{"*不明*","*その他*"})+COUNTIF(CO291:CP291,{"*不明*","*その他*"}))&gt;0,CQ291=""),"その他・不明の場合,10)具体的内容、理由を記入",IF(OR(AND(CI291=CI$65,COUNTA(CJ291:CM291)&lt;4),AND(OR(CI291=CI$63,CI291=CI$64,CI291=CI$66,CI291=CI$67,CI291=CI$68,CI291=""),COUNTA(CJ291:CM291)&gt;0)),"3)介護保険認定済→要介護度、認知症自立度、寝たきり度、介護保険サービス記入",IF(OR(AND(OR(CM291=CM$63,CM291=CM$64),CN291=""),AND(OR(CM291=CM$65,CM291=CM$66),CN291&lt;&gt;"")),"7)介護保険サービス受けている/過去受けていた→具体的内容記入"," ")))</f>
        <v xml:space="preserve"> </v>
      </c>
      <c r="CS291" s="224" t="str">
        <f t="shared" si="295"/>
        <v xml:space="preserve"> </v>
      </c>
      <c r="CT291" s="116"/>
      <c r="CU291" s="253"/>
      <c r="CV291" s="117"/>
      <c r="CW291" s="117"/>
      <c r="CX291" s="253"/>
      <c r="CY291" s="117"/>
      <c r="CZ291" s="117"/>
      <c r="DA291" s="253"/>
      <c r="DB291" s="117"/>
      <c r="DC291" s="224" t="str">
        <f t="shared" si="296"/>
        <v xml:space="preserve"> </v>
      </c>
      <c r="DD291" s="224" t="str">
        <f t="shared" si="297"/>
        <v xml:space="preserve"> </v>
      </c>
      <c r="DE291" s="224" t="str">
        <f t="shared" si="307"/>
        <v xml:space="preserve"> </v>
      </c>
      <c r="DF291" s="121"/>
      <c r="DG291" s="114"/>
      <c r="DH291" s="704"/>
      <c r="DI291" s="119"/>
      <c r="DJ291" s="187"/>
      <c r="DK291" s="254"/>
      <c r="DL291" s="224" t="str">
        <f t="shared" si="308"/>
        <v xml:space="preserve"> </v>
      </c>
      <c r="DM291" s="224" t="str">
        <f t="shared" si="298"/>
        <v xml:space="preserve"> </v>
      </c>
      <c r="DN291" s="474"/>
      <c r="DO291" s="117"/>
      <c r="DP291" s="117"/>
      <c r="DQ291" s="117"/>
      <c r="DR291" s="117"/>
      <c r="DS291" s="117"/>
      <c r="DT291" s="254"/>
      <c r="DU291" s="476"/>
      <c r="DV291" s="224" t="str">
        <f t="shared" si="309"/>
        <v xml:space="preserve"> </v>
      </c>
      <c r="DW291" s="115"/>
      <c r="DX291" s="470"/>
      <c r="DY291" s="117"/>
      <c r="DZ291" s="704"/>
      <c r="EA291" s="224" t="str">
        <f t="shared" si="310"/>
        <v xml:space="preserve"> </v>
      </c>
      <c r="EB291" s="906"/>
      <c r="EC291" s="904"/>
      <c r="ED291" s="904"/>
      <c r="EE291" s="904"/>
      <c r="EF291" s="904"/>
      <c r="EG291" s="904"/>
      <c r="EH291" s="904"/>
      <c r="EI291" s="904"/>
      <c r="EJ291" s="904"/>
      <c r="EK291" s="905"/>
      <c r="EL291" s="80"/>
      <c r="EM291" s="224" t="str">
        <f t="shared" si="299"/>
        <v xml:space="preserve"> </v>
      </c>
      <c r="EN291" s="224" t="str">
        <f t="shared" si="300"/>
        <v xml:space="preserve"> </v>
      </c>
      <c r="EO291" s="115"/>
      <c r="EP291" s="1050"/>
      <c r="EQ291" s="253"/>
      <c r="ER291" s="117"/>
      <c r="ES291" s="1258">
        <f t="shared" si="301"/>
        <v>200</v>
      </c>
      <c r="ET291" s="224" t="str">
        <f t="shared" si="302"/>
        <v xml:space="preserve"> </v>
      </c>
      <c r="EU291" s="477" t="str">
        <f t="shared" si="303"/>
        <v/>
      </c>
      <c r="EV291" s="1334" t="str">
        <f t="shared" si="305"/>
        <v xml:space="preserve"> </v>
      </c>
      <c r="EW291" s="1332" t="str">
        <f t="shared" si="349"/>
        <v/>
      </c>
      <c r="EX291" s="1275" t="str">
        <f t="shared" si="331"/>
        <v/>
      </c>
      <c r="EY291" s="1275" t="str">
        <f t="shared" si="332"/>
        <v/>
      </c>
      <c r="EZ291" s="1275" t="str">
        <f t="shared" si="333"/>
        <v/>
      </c>
      <c r="FA291" s="1275" t="str">
        <f t="shared" si="334"/>
        <v/>
      </c>
      <c r="FB291" s="1275" t="str">
        <f t="shared" si="335"/>
        <v/>
      </c>
      <c r="FC291" s="1333" t="str">
        <f t="shared" si="336"/>
        <v/>
      </c>
      <c r="FE291" s="1234" t="str">
        <f t="shared" si="337"/>
        <v xml:space="preserve"> </v>
      </c>
      <c r="FF291" s="1234" t="str">
        <f t="shared" si="338"/>
        <v xml:space="preserve"> </v>
      </c>
      <c r="FG291" s="1234" t="str">
        <f t="shared" si="339"/>
        <v xml:space="preserve"> </v>
      </c>
      <c r="FH291" s="1234" t="str">
        <f t="shared" si="340"/>
        <v xml:space="preserve"> </v>
      </c>
      <c r="FI291" s="1234" t="str">
        <f t="shared" si="311"/>
        <v xml:space="preserve"> </v>
      </c>
      <c r="FJ291" s="1234" t="str">
        <f t="shared" si="341"/>
        <v xml:space="preserve"> </v>
      </c>
      <c r="FK291" s="1234">
        <f t="shared" si="312"/>
        <v>0</v>
      </c>
      <c r="FL291" s="1227"/>
      <c r="FM291" s="1234" t="str">
        <f t="shared" si="313"/>
        <v xml:space="preserve"> </v>
      </c>
      <c r="FN291" s="1234" t="str">
        <f t="shared" si="314"/>
        <v xml:space="preserve"> </v>
      </c>
      <c r="FO291" s="1234" t="str">
        <f t="shared" si="342"/>
        <v xml:space="preserve"> </v>
      </c>
      <c r="FP291" s="1234" t="str">
        <f t="shared" si="343"/>
        <v xml:space="preserve"> </v>
      </c>
      <c r="FQ291" s="1234" t="str">
        <f t="shared" si="315"/>
        <v xml:space="preserve"> </v>
      </c>
      <c r="FR291" s="1234" t="str">
        <f t="shared" si="344"/>
        <v xml:space="preserve"> </v>
      </c>
      <c r="FS291" s="1234">
        <f t="shared" si="350"/>
        <v>0</v>
      </c>
      <c r="FT291" s="1227"/>
      <c r="FU291" s="1234" t="str">
        <f t="shared" si="345"/>
        <v xml:space="preserve"> </v>
      </c>
      <c r="FV291" s="1234" t="str">
        <f t="shared" si="346"/>
        <v xml:space="preserve"> </v>
      </c>
      <c r="FW291" s="1234" t="str">
        <f t="shared" si="347"/>
        <v xml:space="preserve"> </v>
      </c>
      <c r="FX291" s="1234" t="str">
        <f t="shared" si="316"/>
        <v xml:space="preserve"> </v>
      </c>
      <c r="FY291" s="1234" t="str">
        <f t="shared" si="317"/>
        <v xml:space="preserve"> </v>
      </c>
      <c r="FZ291" s="1234" t="str">
        <f t="shared" si="348"/>
        <v xml:space="preserve"> </v>
      </c>
      <c r="GA291" s="1234">
        <f t="shared" si="318"/>
        <v>0</v>
      </c>
      <c r="GB291" s="1227"/>
      <c r="GC291" s="1234" t="str">
        <f t="shared" si="319"/>
        <v xml:space="preserve"> </v>
      </c>
      <c r="GD291" s="1234" t="str">
        <f t="shared" si="320"/>
        <v xml:space="preserve"> </v>
      </c>
      <c r="GE291" s="1234" t="str">
        <f t="shared" si="321"/>
        <v xml:space="preserve"> </v>
      </c>
      <c r="GF291" s="1234" t="str">
        <f t="shared" si="322"/>
        <v xml:space="preserve"> </v>
      </c>
      <c r="GG291" s="1234" t="str">
        <f t="shared" si="323"/>
        <v xml:space="preserve"> </v>
      </c>
      <c r="GH291" s="1234" t="str">
        <f t="shared" si="324"/>
        <v xml:space="preserve"> </v>
      </c>
      <c r="GI291" s="1234" t="str">
        <f t="shared" si="325"/>
        <v xml:space="preserve"> </v>
      </c>
      <c r="GJ291" s="1234" t="str">
        <f t="shared" si="326"/>
        <v xml:space="preserve"> </v>
      </c>
      <c r="GK291" s="1234" t="str">
        <f t="shared" si="327"/>
        <v xml:space="preserve"> </v>
      </c>
      <c r="GL291" s="1234" t="str">
        <f t="shared" si="328"/>
        <v xml:space="preserve"> </v>
      </c>
      <c r="GM291" s="1234" t="str">
        <f t="shared" si="329"/>
        <v xml:space="preserve"> </v>
      </c>
      <c r="GN291" s="1234">
        <f t="shared" si="330"/>
        <v>0</v>
      </c>
    </row>
    <row r="292" spans="1:196" s="100" customFormat="1" ht="27" customHeight="1" thickTop="1" thickBot="1">
      <c r="A292" s="1208">
        <f>【A票】【D票】!$D$10</f>
        <v>0</v>
      </c>
      <c r="B292" s="1212">
        <f>【A票】【D票】!$H$10</f>
        <v>0</v>
      </c>
      <c r="C292" s="1213" t="str">
        <f>【A票】【D票】!$K$10</f>
        <v xml:space="preserve"> </v>
      </c>
      <c r="D292" s="1214">
        <f t="shared" si="173"/>
        <v>201</v>
      </c>
      <c r="E292" s="914"/>
      <c r="F292" s="467"/>
      <c r="G292" s="469"/>
      <c r="H292" s="224" t="str">
        <f t="shared" si="291"/>
        <v xml:space="preserve"> </v>
      </c>
      <c r="I292" s="704"/>
      <c r="J292" s="117"/>
      <c r="K292" s="117"/>
      <c r="L292" s="117"/>
      <c r="M292" s="117"/>
      <c r="N292" s="117"/>
      <c r="O292" s="117"/>
      <c r="P292" s="117"/>
      <c r="Q292" s="117"/>
      <c r="R292" s="117"/>
      <c r="S292" s="117"/>
      <c r="T292" s="254"/>
      <c r="U292" s="646"/>
      <c r="V292" s="646"/>
      <c r="W292" s="114"/>
      <c r="X292" s="254"/>
      <c r="Y292" s="224" t="str">
        <f t="shared" si="292"/>
        <v xml:space="preserve"> </v>
      </c>
      <c r="Z292" s="579"/>
      <c r="AA292" s="704"/>
      <c r="AB292" s="119"/>
      <c r="AC292" s="224" t="str">
        <f t="shared" si="306"/>
        <v xml:space="preserve"> </v>
      </c>
      <c r="AD292" s="115"/>
      <c r="AE292" s="253"/>
      <c r="AF292" s="704"/>
      <c r="AG292" s="727"/>
      <c r="AH292" s="727"/>
      <c r="AI292" s="727"/>
      <c r="AJ292" s="727"/>
      <c r="AK292" s="591"/>
      <c r="AL292" s="727"/>
      <c r="AM292" s="727"/>
      <c r="AN292" s="727"/>
      <c r="AO292" s="727"/>
      <c r="AP292" s="727"/>
      <c r="AQ292" s="727"/>
      <c r="AR292" s="727"/>
      <c r="AS292" s="727"/>
      <c r="AT292" s="727"/>
      <c r="AU292" s="727"/>
      <c r="AV292" s="727"/>
      <c r="AW292" s="727"/>
      <c r="AX292" s="727"/>
      <c r="AY292" s="727"/>
      <c r="AZ292" s="727"/>
      <c r="BA292" s="727"/>
      <c r="BB292" s="727"/>
      <c r="BC292" s="821"/>
      <c r="BD292" s="727"/>
      <c r="BE292" s="727"/>
      <c r="BF292" s="727"/>
      <c r="BG292" s="727"/>
      <c r="BH292" s="727"/>
      <c r="BI292" s="727"/>
      <c r="BJ292" s="727"/>
      <c r="BK292" s="727"/>
      <c r="BL292" s="821"/>
      <c r="BM292" s="727"/>
      <c r="BN292" s="727"/>
      <c r="BO292" s="727"/>
      <c r="BP292" s="727"/>
      <c r="BQ292" s="727"/>
      <c r="BR292" s="821"/>
      <c r="BS292" s="727"/>
      <c r="BT292" s="727"/>
      <c r="BU292" s="727"/>
      <c r="BV292" s="591"/>
      <c r="BW292" s="224" t="str">
        <f t="shared" si="304"/>
        <v xml:space="preserve"> </v>
      </c>
      <c r="BX292" s="471">
        <f t="shared" si="293"/>
        <v>201</v>
      </c>
      <c r="BY292" s="117"/>
      <c r="BZ292" s="117"/>
      <c r="CA292" s="117"/>
      <c r="CB292" s="117"/>
      <c r="CC292" s="117"/>
      <c r="CD292" s="461"/>
      <c r="CE292" s="236"/>
      <c r="CF292" s="224" t="str">
        <f t="shared" si="294"/>
        <v xml:space="preserve"> </v>
      </c>
      <c r="CG292" s="116"/>
      <c r="CH292" s="117"/>
      <c r="CI292" s="117"/>
      <c r="CJ292" s="117"/>
      <c r="CK292" s="472"/>
      <c r="CL292" s="472"/>
      <c r="CM292" s="472"/>
      <c r="CN292" s="472"/>
      <c r="CO292" s="117"/>
      <c r="CP292" s="253"/>
      <c r="CQ292" s="120"/>
      <c r="CR292" s="224" t="str" cm="1">
        <f t="array" ref="CR292">IF(AND(SUM(COUNTIF(CG292:CM292,{"*不明*","*その他*"})+COUNTIF(CO292:CP292,{"*不明*","*その他*"}))&gt;0,CQ292=""),"その他・不明の場合,10)具体的内容、理由を記入",IF(OR(AND(CI292=CI$65,COUNTA(CJ292:CM292)&lt;4),AND(OR(CI292=CI$63,CI292=CI$64,CI292=CI$66,CI292=CI$67,CI292=CI$68,CI292=""),COUNTA(CJ292:CM292)&gt;0)),"3)介護保険認定済→要介護度、認知症自立度、寝たきり度、介護保険サービス記入",IF(OR(AND(OR(CM292=CM$63,CM292=CM$64),CN292=""),AND(OR(CM292=CM$65,CM292=CM$66),CN292&lt;&gt;"")),"7)介護保険サービス受けている/過去受けていた→具体的内容記入"," ")))</f>
        <v xml:space="preserve"> </v>
      </c>
      <c r="CS292" s="224" t="str">
        <f t="shared" si="295"/>
        <v xml:space="preserve"> </v>
      </c>
      <c r="CT292" s="116"/>
      <c r="CU292" s="253"/>
      <c r="CV292" s="117"/>
      <c r="CW292" s="117"/>
      <c r="CX292" s="253"/>
      <c r="CY292" s="117"/>
      <c r="CZ292" s="117"/>
      <c r="DA292" s="253"/>
      <c r="DB292" s="117"/>
      <c r="DC292" s="224" t="str">
        <f t="shared" si="296"/>
        <v xml:space="preserve"> </v>
      </c>
      <c r="DD292" s="224" t="str">
        <f t="shared" si="297"/>
        <v xml:space="preserve"> </v>
      </c>
      <c r="DE292" s="224" t="str">
        <f t="shared" si="307"/>
        <v xml:space="preserve"> </v>
      </c>
      <c r="DF292" s="121"/>
      <c r="DG292" s="114"/>
      <c r="DH292" s="704"/>
      <c r="DI292" s="119"/>
      <c r="DJ292" s="187"/>
      <c r="DK292" s="254"/>
      <c r="DL292" s="224" t="str">
        <f t="shared" si="308"/>
        <v xml:space="preserve"> </v>
      </c>
      <c r="DM292" s="224" t="str">
        <f t="shared" si="298"/>
        <v xml:space="preserve"> </v>
      </c>
      <c r="DN292" s="474"/>
      <c r="DO292" s="117"/>
      <c r="DP292" s="117"/>
      <c r="DQ292" s="117"/>
      <c r="DR292" s="117"/>
      <c r="DS292" s="117"/>
      <c r="DT292" s="254"/>
      <c r="DU292" s="476"/>
      <c r="DV292" s="224" t="str">
        <f t="shared" si="309"/>
        <v xml:space="preserve"> </v>
      </c>
      <c r="DW292" s="115"/>
      <c r="DX292" s="470"/>
      <c r="DY292" s="117"/>
      <c r="DZ292" s="704"/>
      <c r="EA292" s="224" t="str">
        <f t="shared" si="310"/>
        <v xml:space="preserve"> </v>
      </c>
      <c r="EB292" s="906"/>
      <c r="EC292" s="904"/>
      <c r="ED292" s="904"/>
      <c r="EE292" s="904"/>
      <c r="EF292" s="904"/>
      <c r="EG292" s="904"/>
      <c r="EH292" s="904"/>
      <c r="EI292" s="904"/>
      <c r="EJ292" s="904"/>
      <c r="EK292" s="905"/>
      <c r="EL292" s="80"/>
      <c r="EM292" s="224" t="str">
        <f t="shared" si="299"/>
        <v xml:space="preserve"> </v>
      </c>
      <c r="EN292" s="224" t="str">
        <f t="shared" si="300"/>
        <v xml:space="preserve"> </v>
      </c>
      <c r="EO292" s="115"/>
      <c r="EP292" s="1050"/>
      <c r="EQ292" s="253"/>
      <c r="ER292" s="117"/>
      <c r="ES292" s="1258">
        <f t="shared" si="301"/>
        <v>201</v>
      </c>
      <c r="ET292" s="224" t="str">
        <f t="shared" si="302"/>
        <v xml:space="preserve"> </v>
      </c>
      <c r="EU292" s="477" t="str">
        <f t="shared" si="303"/>
        <v/>
      </c>
      <c r="EV292" s="1334" t="str">
        <f t="shared" si="305"/>
        <v xml:space="preserve"> </v>
      </c>
      <c r="EW292" s="1332" t="str">
        <f t="shared" si="349"/>
        <v/>
      </c>
      <c r="EX292" s="1275" t="str">
        <f t="shared" si="331"/>
        <v/>
      </c>
      <c r="EY292" s="1275" t="str">
        <f t="shared" si="332"/>
        <v/>
      </c>
      <c r="EZ292" s="1275" t="str">
        <f t="shared" si="333"/>
        <v/>
      </c>
      <c r="FA292" s="1275" t="str">
        <f t="shared" si="334"/>
        <v/>
      </c>
      <c r="FB292" s="1275" t="str">
        <f t="shared" si="335"/>
        <v/>
      </c>
      <c r="FC292" s="1333" t="str">
        <f t="shared" si="336"/>
        <v/>
      </c>
      <c r="FE292" s="1234" t="str">
        <f t="shared" si="337"/>
        <v xml:space="preserve"> </v>
      </c>
      <c r="FF292" s="1234" t="str">
        <f t="shared" si="338"/>
        <v xml:space="preserve"> </v>
      </c>
      <c r="FG292" s="1234" t="str">
        <f t="shared" si="339"/>
        <v xml:space="preserve"> </v>
      </c>
      <c r="FH292" s="1234" t="str">
        <f t="shared" si="340"/>
        <v xml:space="preserve"> </v>
      </c>
      <c r="FI292" s="1234" t="str">
        <f t="shared" si="311"/>
        <v xml:space="preserve"> </v>
      </c>
      <c r="FJ292" s="1234" t="str">
        <f t="shared" si="341"/>
        <v xml:space="preserve"> </v>
      </c>
      <c r="FK292" s="1234">
        <f t="shared" si="312"/>
        <v>0</v>
      </c>
      <c r="FL292" s="1227"/>
      <c r="FM292" s="1234" t="str">
        <f t="shared" si="313"/>
        <v xml:space="preserve"> </v>
      </c>
      <c r="FN292" s="1234" t="str">
        <f t="shared" si="314"/>
        <v xml:space="preserve"> </v>
      </c>
      <c r="FO292" s="1234" t="str">
        <f t="shared" si="342"/>
        <v xml:space="preserve"> </v>
      </c>
      <c r="FP292" s="1234" t="str">
        <f t="shared" si="343"/>
        <v xml:space="preserve"> </v>
      </c>
      <c r="FQ292" s="1234" t="str">
        <f t="shared" si="315"/>
        <v xml:space="preserve"> </v>
      </c>
      <c r="FR292" s="1234" t="str">
        <f t="shared" si="344"/>
        <v xml:space="preserve"> </v>
      </c>
      <c r="FS292" s="1234">
        <f t="shared" si="350"/>
        <v>0</v>
      </c>
      <c r="FT292" s="1227"/>
      <c r="FU292" s="1234" t="str">
        <f t="shared" si="345"/>
        <v xml:space="preserve"> </v>
      </c>
      <c r="FV292" s="1234" t="str">
        <f t="shared" si="346"/>
        <v xml:space="preserve"> </v>
      </c>
      <c r="FW292" s="1234" t="str">
        <f t="shared" si="347"/>
        <v xml:space="preserve"> </v>
      </c>
      <c r="FX292" s="1234" t="str">
        <f t="shared" si="316"/>
        <v xml:space="preserve"> </v>
      </c>
      <c r="FY292" s="1234" t="str">
        <f t="shared" si="317"/>
        <v xml:space="preserve"> </v>
      </c>
      <c r="FZ292" s="1234" t="str">
        <f t="shared" si="348"/>
        <v xml:space="preserve"> </v>
      </c>
      <c r="GA292" s="1234">
        <f t="shared" si="318"/>
        <v>0</v>
      </c>
      <c r="GB292" s="1227"/>
      <c r="GC292" s="1234" t="str">
        <f t="shared" si="319"/>
        <v xml:space="preserve"> </v>
      </c>
      <c r="GD292" s="1234" t="str">
        <f t="shared" si="320"/>
        <v xml:space="preserve"> </v>
      </c>
      <c r="GE292" s="1234" t="str">
        <f t="shared" si="321"/>
        <v xml:space="preserve"> </v>
      </c>
      <c r="GF292" s="1234" t="str">
        <f t="shared" si="322"/>
        <v xml:space="preserve"> </v>
      </c>
      <c r="GG292" s="1234" t="str">
        <f t="shared" si="323"/>
        <v xml:space="preserve"> </v>
      </c>
      <c r="GH292" s="1234" t="str">
        <f t="shared" si="324"/>
        <v xml:space="preserve"> </v>
      </c>
      <c r="GI292" s="1234" t="str">
        <f t="shared" si="325"/>
        <v xml:space="preserve"> </v>
      </c>
      <c r="GJ292" s="1234" t="str">
        <f t="shared" si="326"/>
        <v xml:space="preserve"> </v>
      </c>
      <c r="GK292" s="1234" t="str">
        <f t="shared" si="327"/>
        <v xml:space="preserve"> </v>
      </c>
      <c r="GL292" s="1234" t="str">
        <f t="shared" si="328"/>
        <v xml:space="preserve"> </v>
      </c>
      <c r="GM292" s="1234" t="str">
        <f t="shared" si="329"/>
        <v xml:space="preserve"> </v>
      </c>
      <c r="GN292" s="1234">
        <f t="shared" si="330"/>
        <v>0</v>
      </c>
    </row>
    <row r="293" spans="1:196" s="100" customFormat="1" ht="27" customHeight="1" thickTop="1" thickBot="1">
      <c r="A293" s="1208">
        <f>【A票】【D票】!$D$10</f>
        <v>0</v>
      </c>
      <c r="B293" s="1212">
        <f>【A票】【D票】!$H$10</f>
        <v>0</v>
      </c>
      <c r="C293" s="1213" t="str">
        <f>【A票】【D票】!$K$10</f>
        <v xml:space="preserve"> </v>
      </c>
      <c r="D293" s="1214">
        <f t="shared" si="173"/>
        <v>202</v>
      </c>
      <c r="E293" s="914"/>
      <c r="F293" s="467"/>
      <c r="G293" s="469"/>
      <c r="H293" s="224" t="str">
        <f t="shared" si="291"/>
        <v xml:space="preserve"> </v>
      </c>
      <c r="I293" s="704"/>
      <c r="J293" s="117"/>
      <c r="K293" s="117"/>
      <c r="L293" s="117"/>
      <c r="M293" s="117"/>
      <c r="N293" s="117"/>
      <c r="O293" s="117"/>
      <c r="P293" s="117"/>
      <c r="Q293" s="117"/>
      <c r="R293" s="117"/>
      <c r="S293" s="117"/>
      <c r="T293" s="254"/>
      <c r="U293" s="646"/>
      <c r="V293" s="646"/>
      <c r="W293" s="114"/>
      <c r="X293" s="254"/>
      <c r="Y293" s="224" t="str">
        <f t="shared" si="292"/>
        <v xml:space="preserve"> </v>
      </c>
      <c r="Z293" s="579"/>
      <c r="AA293" s="704"/>
      <c r="AB293" s="119"/>
      <c r="AC293" s="224" t="str">
        <f t="shared" si="306"/>
        <v xml:space="preserve"> </v>
      </c>
      <c r="AD293" s="115"/>
      <c r="AE293" s="253"/>
      <c r="AF293" s="704"/>
      <c r="AG293" s="727"/>
      <c r="AH293" s="727"/>
      <c r="AI293" s="727"/>
      <c r="AJ293" s="727"/>
      <c r="AK293" s="591"/>
      <c r="AL293" s="727"/>
      <c r="AM293" s="727"/>
      <c r="AN293" s="727"/>
      <c r="AO293" s="727"/>
      <c r="AP293" s="727"/>
      <c r="AQ293" s="727"/>
      <c r="AR293" s="727"/>
      <c r="AS293" s="727"/>
      <c r="AT293" s="727"/>
      <c r="AU293" s="727"/>
      <c r="AV293" s="727"/>
      <c r="AW293" s="727"/>
      <c r="AX293" s="727"/>
      <c r="AY293" s="727"/>
      <c r="AZ293" s="727"/>
      <c r="BA293" s="727"/>
      <c r="BB293" s="727"/>
      <c r="BC293" s="821"/>
      <c r="BD293" s="727"/>
      <c r="BE293" s="727"/>
      <c r="BF293" s="727"/>
      <c r="BG293" s="727"/>
      <c r="BH293" s="727"/>
      <c r="BI293" s="727"/>
      <c r="BJ293" s="727"/>
      <c r="BK293" s="727"/>
      <c r="BL293" s="821"/>
      <c r="BM293" s="727"/>
      <c r="BN293" s="727"/>
      <c r="BO293" s="727"/>
      <c r="BP293" s="727"/>
      <c r="BQ293" s="727"/>
      <c r="BR293" s="821"/>
      <c r="BS293" s="727"/>
      <c r="BT293" s="727"/>
      <c r="BU293" s="727"/>
      <c r="BV293" s="591"/>
      <c r="BW293" s="224" t="str">
        <f t="shared" si="304"/>
        <v xml:space="preserve"> </v>
      </c>
      <c r="BX293" s="471">
        <f t="shared" si="293"/>
        <v>202</v>
      </c>
      <c r="BY293" s="117"/>
      <c r="BZ293" s="117"/>
      <c r="CA293" s="117"/>
      <c r="CB293" s="117"/>
      <c r="CC293" s="117"/>
      <c r="CD293" s="461"/>
      <c r="CE293" s="236"/>
      <c r="CF293" s="224" t="str">
        <f t="shared" si="294"/>
        <v xml:space="preserve"> </v>
      </c>
      <c r="CG293" s="116"/>
      <c r="CH293" s="117"/>
      <c r="CI293" s="117"/>
      <c r="CJ293" s="117"/>
      <c r="CK293" s="472"/>
      <c r="CL293" s="472"/>
      <c r="CM293" s="472"/>
      <c r="CN293" s="472"/>
      <c r="CO293" s="117"/>
      <c r="CP293" s="253"/>
      <c r="CQ293" s="120"/>
      <c r="CR293" s="224" t="str" cm="1">
        <f t="array" ref="CR293">IF(AND(SUM(COUNTIF(CG293:CM293,{"*不明*","*その他*"})+COUNTIF(CO293:CP293,{"*不明*","*その他*"}))&gt;0,CQ293=""),"その他・不明の場合,10)具体的内容、理由を記入",IF(OR(AND(CI293=CI$65,COUNTA(CJ293:CM293)&lt;4),AND(OR(CI293=CI$63,CI293=CI$64,CI293=CI$66,CI293=CI$67,CI293=CI$68,CI293=""),COUNTA(CJ293:CM293)&gt;0)),"3)介護保険認定済→要介護度、認知症自立度、寝たきり度、介護保険サービス記入",IF(OR(AND(OR(CM293=CM$63,CM293=CM$64),CN293=""),AND(OR(CM293=CM$65,CM293=CM$66),CN293&lt;&gt;"")),"7)介護保険サービス受けている/過去受けていた→具体的内容記入"," ")))</f>
        <v xml:space="preserve"> </v>
      </c>
      <c r="CS293" s="224" t="str">
        <f t="shared" si="295"/>
        <v xml:space="preserve"> </v>
      </c>
      <c r="CT293" s="116"/>
      <c r="CU293" s="253"/>
      <c r="CV293" s="117"/>
      <c r="CW293" s="117"/>
      <c r="CX293" s="253"/>
      <c r="CY293" s="117"/>
      <c r="CZ293" s="117"/>
      <c r="DA293" s="253"/>
      <c r="DB293" s="117"/>
      <c r="DC293" s="224" t="str">
        <f t="shared" si="296"/>
        <v xml:space="preserve"> </v>
      </c>
      <c r="DD293" s="224" t="str">
        <f t="shared" si="297"/>
        <v xml:space="preserve"> </v>
      </c>
      <c r="DE293" s="224" t="str">
        <f t="shared" si="307"/>
        <v xml:space="preserve"> </v>
      </c>
      <c r="DF293" s="121"/>
      <c r="DG293" s="114"/>
      <c r="DH293" s="704"/>
      <c r="DI293" s="119"/>
      <c r="DJ293" s="187"/>
      <c r="DK293" s="254"/>
      <c r="DL293" s="224" t="str">
        <f t="shared" si="308"/>
        <v xml:space="preserve"> </v>
      </c>
      <c r="DM293" s="224" t="str">
        <f t="shared" si="298"/>
        <v xml:space="preserve"> </v>
      </c>
      <c r="DN293" s="474"/>
      <c r="DO293" s="117"/>
      <c r="DP293" s="117"/>
      <c r="DQ293" s="117"/>
      <c r="DR293" s="117"/>
      <c r="DS293" s="117"/>
      <c r="DT293" s="254"/>
      <c r="DU293" s="476"/>
      <c r="DV293" s="224" t="str">
        <f t="shared" si="309"/>
        <v xml:space="preserve"> </v>
      </c>
      <c r="DW293" s="115"/>
      <c r="DX293" s="470"/>
      <c r="DY293" s="117"/>
      <c r="DZ293" s="704"/>
      <c r="EA293" s="224" t="str">
        <f t="shared" si="310"/>
        <v xml:space="preserve"> </v>
      </c>
      <c r="EB293" s="906"/>
      <c r="EC293" s="904"/>
      <c r="ED293" s="904"/>
      <c r="EE293" s="904"/>
      <c r="EF293" s="904"/>
      <c r="EG293" s="904"/>
      <c r="EH293" s="904"/>
      <c r="EI293" s="904"/>
      <c r="EJ293" s="904"/>
      <c r="EK293" s="905"/>
      <c r="EL293" s="80"/>
      <c r="EM293" s="224" t="str">
        <f t="shared" si="299"/>
        <v xml:space="preserve"> </v>
      </c>
      <c r="EN293" s="224" t="str">
        <f t="shared" si="300"/>
        <v xml:space="preserve"> </v>
      </c>
      <c r="EO293" s="115"/>
      <c r="EP293" s="1050"/>
      <c r="EQ293" s="253"/>
      <c r="ER293" s="117"/>
      <c r="ES293" s="1258">
        <f t="shared" si="301"/>
        <v>202</v>
      </c>
      <c r="ET293" s="224" t="str">
        <f t="shared" si="302"/>
        <v xml:space="preserve"> </v>
      </c>
      <c r="EU293" s="477" t="str">
        <f t="shared" si="303"/>
        <v/>
      </c>
      <c r="EV293" s="1334" t="str">
        <f t="shared" si="305"/>
        <v xml:space="preserve"> </v>
      </c>
      <c r="EW293" s="1332" t="str">
        <f t="shared" si="349"/>
        <v/>
      </c>
      <c r="EX293" s="1275" t="str">
        <f t="shared" si="331"/>
        <v/>
      </c>
      <c r="EY293" s="1275" t="str">
        <f t="shared" si="332"/>
        <v/>
      </c>
      <c r="EZ293" s="1275" t="str">
        <f t="shared" si="333"/>
        <v/>
      </c>
      <c r="FA293" s="1275" t="str">
        <f t="shared" si="334"/>
        <v/>
      </c>
      <c r="FB293" s="1275" t="str">
        <f t="shared" si="335"/>
        <v/>
      </c>
      <c r="FC293" s="1333" t="str">
        <f t="shared" si="336"/>
        <v/>
      </c>
      <c r="FE293" s="1234" t="str">
        <f t="shared" si="337"/>
        <v xml:space="preserve"> </v>
      </c>
      <c r="FF293" s="1234" t="str">
        <f t="shared" si="338"/>
        <v xml:space="preserve"> </v>
      </c>
      <c r="FG293" s="1234" t="str">
        <f t="shared" si="339"/>
        <v xml:space="preserve"> </v>
      </c>
      <c r="FH293" s="1234" t="str">
        <f t="shared" si="340"/>
        <v xml:space="preserve"> </v>
      </c>
      <c r="FI293" s="1234" t="str">
        <f t="shared" si="311"/>
        <v xml:space="preserve"> </v>
      </c>
      <c r="FJ293" s="1234" t="str">
        <f t="shared" si="341"/>
        <v xml:space="preserve"> </v>
      </c>
      <c r="FK293" s="1234">
        <f t="shared" si="312"/>
        <v>0</v>
      </c>
      <c r="FL293" s="1227"/>
      <c r="FM293" s="1234" t="str">
        <f t="shared" si="313"/>
        <v xml:space="preserve"> </v>
      </c>
      <c r="FN293" s="1234" t="str">
        <f t="shared" si="314"/>
        <v xml:space="preserve"> </v>
      </c>
      <c r="FO293" s="1234" t="str">
        <f t="shared" si="342"/>
        <v xml:space="preserve"> </v>
      </c>
      <c r="FP293" s="1234" t="str">
        <f t="shared" si="343"/>
        <v xml:space="preserve"> </v>
      </c>
      <c r="FQ293" s="1234" t="str">
        <f t="shared" si="315"/>
        <v xml:space="preserve"> </v>
      </c>
      <c r="FR293" s="1234" t="str">
        <f t="shared" si="344"/>
        <v xml:space="preserve"> </v>
      </c>
      <c r="FS293" s="1234">
        <f t="shared" si="350"/>
        <v>0</v>
      </c>
      <c r="FT293" s="1227"/>
      <c r="FU293" s="1234" t="str">
        <f t="shared" si="345"/>
        <v xml:space="preserve"> </v>
      </c>
      <c r="FV293" s="1234" t="str">
        <f t="shared" si="346"/>
        <v xml:space="preserve"> </v>
      </c>
      <c r="FW293" s="1234" t="str">
        <f t="shared" si="347"/>
        <v xml:space="preserve"> </v>
      </c>
      <c r="FX293" s="1234" t="str">
        <f t="shared" si="316"/>
        <v xml:space="preserve"> </v>
      </c>
      <c r="FY293" s="1234" t="str">
        <f t="shared" si="317"/>
        <v xml:space="preserve"> </v>
      </c>
      <c r="FZ293" s="1234" t="str">
        <f t="shared" si="348"/>
        <v xml:space="preserve"> </v>
      </c>
      <c r="GA293" s="1234">
        <f t="shared" si="318"/>
        <v>0</v>
      </c>
      <c r="GB293" s="1227"/>
      <c r="GC293" s="1234" t="str">
        <f t="shared" si="319"/>
        <v xml:space="preserve"> </v>
      </c>
      <c r="GD293" s="1234" t="str">
        <f t="shared" si="320"/>
        <v xml:space="preserve"> </v>
      </c>
      <c r="GE293" s="1234" t="str">
        <f t="shared" si="321"/>
        <v xml:space="preserve"> </v>
      </c>
      <c r="GF293" s="1234" t="str">
        <f t="shared" si="322"/>
        <v xml:space="preserve"> </v>
      </c>
      <c r="GG293" s="1234" t="str">
        <f t="shared" si="323"/>
        <v xml:space="preserve"> </v>
      </c>
      <c r="GH293" s="1234" t="str">
        <f t="shared" si="324"/>
        <v xml:space="preserve"> </v>
      </c>
      <c r="GI293" s="1234" t="str">
        <f t="shared" si="325"/>
        <v xml:space="preserve"> </v>
      </c>
      <c r="GJ293" s="1234" t="str">
        <f t="shared" si="326"/>
        <v xml:space="preserve"> </v>
      </c>
      <c r="GK293" s="1234" t="str">
        <f t="shared" si="327"/>
        <v xml:space="preserve"> </v>
      </c>
      <c r="GL293" s="1234" t="str">
        <f t="shared" si="328"/>
        <v xml:space="preserve"> </v>
      </c>
      <c r="GM293" s="1234" t="str">
        <f t="shared" si="329"/>
        <v xml:space="preserve"> </v>
      </c>
      <c r="GN293" s="1234">
        <f t="shared" si="330"/>
        <v>0</v>
      </c>
    </row>
    <row r="294" spans="1:196" s="100" customFormat="1" ht="27" customHeight="1" thickTop="1" thickBot="1">
      <c r="A294" s="1208">
        <f>【A票】【D票】!$D$10</f>
        <v>0</v>
      </c>
      <c r="B294" s="1212">
        <f>【A票】【D票】!$H$10</f>
        <v>0</v>
      </c>
      <c r="C294" s="1213" t="str">
        <f>【A票】【D票】!$K$10</f>
        <v xml:space="preserve"> </v>
      </c>
      <c r="D294" s="1214">
        <f t="shared" si="173"/>
        <v>203</v>
      </c>
      <c r="E294" s="914"/>
      <c r="F294" s="467"/>
      <c r="G294" s="469"/>
      <c r="H294" s="224" t="str">
        <f t="shared" si="291"/>
        <v xml:space="preserve"> </v>
      </c>
      <c r="I294" s="704"/>
      <c r="J294" s="117"/>
      <c r="K294" s="117"/>
      <c r="L294" s="117"/>
      <c r="M294" s="117"/>
      <c r="N294" s="117"/>
      <c r="O294" s="117"/>
      <c r="P294" s="117"/>
      <c r="Q294" s="117"/>
      <c r="R294" s="117"/>
      <c r="S294" s="117"/>
      <c r="T294" s="254"/>
      <c r="U294" s="646"/>
      <c r="V294" s="646"/>
      <c r="W294" s="114"/>
      <c r="X294" s="254"/>
      <c r="Y294" s="224" t="str">
        <f t="shared" si="292"/>
        <v xml:space="preserve"> </v>
      </c>
      <c r="Z294" s="579"/>
      <c r="AA294" s="704"/>
      <c r="AB294" s="119"/>
      <c r="AC294" s="224" t="str">
        <f t="shared" si="306"/>
        <v xml:space="preserve"> </v>
      </c>
      <c r="AD294" s="115"/>
      <c r="AE294" s="253"/>
      <c r="AF294" s="704"/>
      <c r="AG294" s="727"/>
      <c r="AH294" s="727"/>
      <c r="AI294" s="727"/>
      <c r="AJ294" s="727"/>
      <c r="AK294" s="591"/>
      <c r="AL294" s="727"/>
      <c r="AM294" s="727"/>
      <c r="AN294" s="727"/>
      <c r="AO294" s="727"/>
      <c r="AP294" s="727"/>
      <c r="AQ294" s="727"/>
      <c r="AR294" s="727"/>
      <c r="AS294" s="727"/>
      <c r="AT294" s="727"/>
      <c r="AU294" s="727"/>
      <c r="AV294" s="727"/>
      <c r="AW294" s="727"/>
      <c r="AX294" s="727"/>
      <c r="AY294" s="727"/>
      <c r="AZ294" s="727"/>
      <c r="BA294" s="727"/>
      <c r="BB294" s="727"/>
      <c r="BC294" s="821"/>
      <c r="BD294" s="727"/>
      <c r="BE294" s="727"/>
      <c r="BF294" s="727"/>
      <c r="BG294" s="727"/>
      <c r="BH294" s="727"/>
      <c r="BI294" s="727"/>
      <c r="BJ294" s="727"/>
      <c r="BK294" s="727"/>
      <c r="BL294" s="821"/>
      <c r="BM294" s="727"/>
      <c r="BN294" s="727"/>
      <c r="BO294" s="727"/>
      <c r="BP294" s="727"/>
      <c r="BQ294" s="727"/>
      <c r="BR294" s="821"/>
      <c r="BS294" s="727"/>
      <c r="BT294" s="727"/>
      <c r="BU294" s="727"/>
      <c r="BV294" s="591"/>
      <c r="BW294" s="224" t="str">
        <f t="shared" si="304"/>
        <v xml:space="preserve"> </v>
      </c>
      <c r="BX294" s="471">
        <f t="shared" si="293"/>
        <v>203</v>
      </c>
      <c r="BY294" s="117"/>
      <c r="BZ294" s="117"/>
      <c r="CA294" s="117"/>
      <c r="CB294" s="117"/>
      <c r="CC294" s="117"/>
      <c r="CD294" s="461"/>
      <c r="CE294" s="236"/>
      <c r="CF294" s="224" t="str">
        <f t="shared" si="294"/>
        <v xml:space="preserve"> </v>
      </c>
      <c r="CG294" s="116"/>
      <c r="CH294" s="117"/>
      <c r="CI294" s="117"/>
      <c r="CJ294" s="117"/>
      <c r="CK294" s="472"/>
      <c r="CL294" s="472"/>
      <c r="CM294" s="472"/>
      <c r="CN294" s="472"/>
      <c r="CO294" s="117"/>
      <c r="CP294" s="253"/>
      <c r="CQ294" s="120"/>
      <c r="CR294" s="224" t="str" cm="1">
        <f t="array" ref="CR294">IF(AND(SUM(COUNTIF(CG294:CM294,{"*不明*","*その他*"})+COUNTIF(CO294:CP294,{"*不明*","*その他*"}))&gt;0,CQ294=""),"その他・不明の場合,10)具体的内容、理由を記入",IF(OR(AND(CI294=CI$65,COUNTA(CJ294:CM294)&lt;4),AND(OR(CI294=CI$63,CI294=CI$64,CI294=CI$66,CI294=CI$67,CI294=CI$68,CI294=""),COUNTA(CJ294:CM294)&gt;0)),"3)介護保険認定済→要介護度、認知症自立度、寝たきり度、介護保険サービス記入",IF(OR(AND(OR(CM294=CM$63,CM294=CM$64),CN294=""),AND(OR(CM294=CM$65,CM294=CM$66),CN294&lt;&gt;"")),"7)介護保険サービス受けている/過去受けていた→具体的内容記入"," ")))</f>
        <v xml:space="preserve"> </v>
      </c>
      <c r="CS294" s="224" t="str">
        <f t="shared" si="295"/>
        <v xml:space="preserve"> </v>
      </c>
      <c r="CT294" s="116"/>
      <c r="CU294" s="253"/>
      <c r="CV294" s="117"/>
      <c r="CW294" s="117"/>
      <c r="CX294" s="253"/>
      <c r="CY294" s="117"/>
      <c r="CZ294" s="117"/>
      <c r="DA294" s="253"/>
      <c r="DB294" s="117"/>
      <c r="DC294" s="224" t="str">
        <f t="shared" si="296"/>
        <v xml:space="preserve"> </v>
      </c>
      <c r="DD294" s="224" t="str">
        <f t="shared" si="297"/>
        <v xml:space="preserve"> </v>
      </c>
      <c r="DE294" s="224" t="str">
        <f t="shared" si="307"/>
        <v xml:space="preserve"> </v>
      </c>
      <c r="DF294" s="121"/>
      <c r="DG294" s="114"/>
      <c r="DH294" s="704"/>
      <c r="DI294" s="119"/>
      <c r="DJ294" s="187"/>
      <c r="DK294" s="254"/>
      <c r="DL294" s="224" t="str">
        <f t="shared" si="308"/>
        <v xml:space="preserve"> </v>
      </c>
      <c r="DM294" s="224" t="str">
        <f t="shared" si="298"/>
        <v xml:space="preserve"> </v>
      </c>
      <c r="DN294" s="474"/>
      <c r="DO294" s="117"/>
      <c r="DP294" s="117"/>
      <c r="DQ294" s="117"/>
      <c r="DR294" s="117"/>
      <c r="DS294" s="117"/>
      <c r="DT294" s="254"/>
      <c r="DU294" s="476"/>
      <c r="DV294" s="224" t="str">
        <f t="shared" si="309"/>
        <v xml:space="preserve"> </v>
      </c>
      <c r="DW294" s="115"/>
      <c r="DX294" s="470"/>
      <c r="DY294" s="117"/>
      <c r="DZ294" s="704"/>
      <c r="EA294" s="224" t="str">
        <f t="shared" si="310"/>
        <v xml:space="preserve"> </v>
      </c>
      <c r="EB294" s="906"/>
      <c r="EC294" s="904"/>
      <c r="ED294" s="904"/>
      <c r="EE294" s="904"/>
      <c r="EF294" s="904"/>
      <c r="EG294" s="904"/>
      <c r="EH294" s="904"/>
      <c r="EI294" s="904"/>
      <c r="EJ294" s="904"/>
      <c r="EK294" s="905"/>
      <c r="EL294" s="80"/>
      <c r="EM294" s="224" t="str">
        <f t="shared" si="299"/>
        <v xml:space="preserve"> </v>
      </c>
      <c r="EN294" s="224" t="str">
        <f t="shared" si="300"/>
        <v xml:space="preserve"> </v>
      </c>
      <c r="EO294" s="115"/>
      <c r="EP294" s="1050"/>
      <c r="EQ294" s="253"/>
      <c r="ER294" s="117"/>
      <c r="ES294" s="1258">
        <f t="shared" si="301"/>
        <v>203</v>
      </c>
      <c r="ET294" s="224" t="str">
        <f t="shared" si="302"/>
        <v xml:space="preserve"> </v>
      </c>
      <c r="EU294" s="477" t="str">
        <f t="shared" si="303"/>
        <v/>
      </c>
      <c r="EV294" s="1334" t="str">
        <f t="shared" si="305"/>
        <v xml:space="preserve"> </v>
      </c>
      <c r="EW294" s="1332" t="str">
        <f t="shared" si="349"/>
        <v/>
      </c>
      <c r="EX294" s="1275" t="str">
        <f t="shared" si="331"/>
        <v/>
      </c>
      <c r="EY294" s="1275" t="str">
        <f t="shared" si="332"/>
        <v/>
      </c>
      <c r="EZ294" s="1275" t="str">
        <f t="shared" si="333"/>
        <v/>
      </c>
      <c r="FA294" s="1275" t="str">
        <f t="shared" si="334"/>
        <v/>
      </c>
      <c r="FB294" s="1275" t="str">
        <f t="shared" si="335"/>
        <v/>
      </c>
      <c r="FC294" s="1333" t="str">
        <f t="shared" si="336"/>
        <v/>
      </c>
      <c r="FE294" s="1234" t="str">
        <f t="shared" si="337"/>
        <v xml:space="preserve"> </v>
      </c>
      <c r="FF294" s="1234" t="str">
        <f t="shared" si="338"/>
        <v xml:space="preserve"> </v>
      </c>
      <c r="FG294" s="1234" t="str">
        <f t="shared" si="339"/>
        <v xml:space="preserve"> </v>
      </c>
      <c r="FH294" s="1234" t="str">
        <f t="shared" si="340"/>
        <v xml:space="preserve"> </v>
      </c>
      <c r="FI294" s="1234" t="str">
        <f t="shared" si="311"/>
        <v xml:space="preserve"> </v>
      </c>
      <c r="FJ294" s="1234" t="str">
        <f t="shared" si="341"/>
        <v xml:space="preserve"> </v>
      </c>
      <c r="FK294" s="1234">
        <f t="shared" si="312"/>
        <v>0</v>
      </c>
      <c r="FL294" s="1227"/>
      <c r="FM294" s="1234" t="str">
        <f t="shared" si="313"/>
        <v xml:space="preserve"> </v>
      </c>
      <c r="FN294" s="1234" t="str">
        <f t="shared" si="314"/>
        <v xml:space="preserve"> </v>
      </c>
      <c r="FO294" s="1234" t="str">
        <f t="shared" si="342"/>
        <v xml:space="preserve"> </v>
      </c>
      <c r="FP294" s="1234" t="str">
        <f t="shared" si="343"/>
        <v xml:space="preserve"> </v>
      </c>
      <c r="FQ294" s="1234" t="str">
        <f t="shared" si="315"/>
        <v xml:space="preserve"> </v>
      </c>
      <c r="FR294" s="1234" t="str">
        <f t="shared" si="344"/>
        <v xml:space="preserve"> </v>
      </c>
      <c r="FS294" s="1234">
        <f t="shared" si="350"/>
        <v>0</v>
      </c>
      <c r="FT294" s="1227"/>
      <c r="FU294" s="1234" t="str">
        <f t="shared" si="345"/>
        <v xml:space="preserve"> </v>
      </c>
      <c r="FV294" s="1234" t="str">
        <f t="shared" si="346"/>
        <v xml:space="preserve"> </v>
      </c>
      <c r="FW294" s="1234" t="str">
        <f t="shared" si="347"/>
        <v xml:space="preserve"> </v>
      </c>
      <c r="FX294" s="1234" t="str">
        <f t="shared" si="316"/>
        <v xml:space="preserve"> </v>
      </c>
      <c r="FY294" s="1234" t="str">
        <f t="shared" si="317"/>
        <v xml:space="preserve"> </v>
      </c>
      <c r="FZ294" s="1234" t="str">
        <f t="shared" si="348"/>
        <v xml:space="preserve"> </v>
      </c>
      <c r="GA294" s="1234">
        <f t="shared" si="318"/>
        <v>0</v>
      </c>
      <c r="GB294" s="1227"/>
      <c r="GC294" s="1234" t="str">
        <f t="shared" si="319"/>
        <v xml:space="preserve"> </v>
      </c>
      <c r="GD294" s="1234" t="str">
        <f t="shared" si="320"/>
        <v xml:space="preserve"> </v>
      </c>
      <c r="GE294" s="1234" t="str">
        <f t="shared" si="321"/>
        <v xml:space="preserve"> </v>
      </c>
      <c r="GF294" s="1234" t="str">
        <f t="shared" si="322"/>
        <v xml:space="preserve"> </v>
      </c>
      <c r="GG294" s="1234" t="str">
        <f t="shared" si="323"/>
        <v xml:space="preserve"> </v>
      </c>
      <c r="GH294" s="1234" t="str">
        <f t="shared" si="324"/>
        <v xml:space="preserve"> </v>
      </c>
      <c r="GI294" s="1234" t="str">
        <f t="shared" si="325"/>
        <v xml:space="preserve"> </v>
      </c>
      <c r="GJ294" s="1234" t="str">
        <f t="shared" si="326"/>
        <v xml:space="preserve"> </v>
      </c>
      <c r="GK294" s="1234" t="str">
        <f t="shared" si="327"/>
        <v xml:space="preserve"> </v>
      </c>
      <c r="GL294" s="1234" t="str">
        <f t="shared" si="328"/>
        <v xml:space="preserve"> </v>
      </c>
      <c r="GM294" s="1234" t="str">
        <f t="shared" si="329"/>
        <v xml:space="preserve"> </v>
      </c>
      <c r="GN294" s="1234">
        <f t="shared" si="330"/>
        <v>0</v>
      </c>
    </row>
    <row r="295" spans="1:196" s="100" customFormat="1" ht="27" customHeight="1" thickTop="1" thickBot="1">
      <c r="A295" s="1208">
        <f>【A票】【D票】!$D$10</f>
        <v>0</v>
      </c>
      <c r="B295" s="1212">
        <f>【A票】【D票】!$H$10</f>
        <v>0</v>
      </c>
      <c r="C295" s="1213" t="str">
        <f>【A票】【D票】!$K$10</f>
        <v xml:space="preserve"> </v>
      </c>
      <c r="D295" s="1214">
        <f t="shared" si="173"/>
        <v>204</v>
      </c>
      <c r="E295" s="914"/>
      <c r="F295" s="467"/>
      <c r="G295" s="469"/>
      <c r="H295" s="224" t="str">
        <f t="shared" si="291"/>
        <v xml:space="preserve"> </v>
      </c>
      <c r="I295" s="704"/>
      <c r="J295" s="117"/>
      <c r="K295" s="117"/>
      <c r="L295" s="117"/>
      <c r="M295" s="117"/>
      <c r="N295" s="117"/>
      <c r="O295" s="117"/>
      <c r="P295" s="117"/>
      <c r="Q295" s="117"/>
      <c r="R295" s="117"/>
      <c r="S295" s="117"/>
      <c r="T295" s="254"/>
      <c r="U295" s="646"/>
      <c r="V295" s="646"/>
      <c r="W295" s="114"/>
      <c r="X295" s="254"/>
      <c r="Y295" s="224" t="str">
        <f t="shared" si="292"/>
        <v xml:space="preserve"> </v>
      </c>
      <c r="Z295" s="579"/>
      <c r="AA295" s="704"/>
      <c r="AB295" s="119"/>
      <c r="AC295" s="224" t="str">
        <f t="shared" si="306"/>
        <v xml:space="preserve"> </v>
      </c>
      <c r="AD295" s="115"/>
      <c r="AE295" s="253"/>
      <c r="AF295" s="704"/>
      <c r="AG295" s="727"/>
      <c r="AH295" s="727"/>
      <c r="AI295" s="727"/>
      <c r="AJ295" s="727"/>
      <c r="AK295" s="591"/>
      <c r="AL295" s="727"/>
      <c r="AM295" s="727"/>
      <c r="AN295" s="727"/>
      <c r="AO295" s="727"/>
      <c r="AP295" s="727"/>
      <c r="AQ295" s="727"/>
      <c r="AR295" s="727"/>
      <c r="AS295" s="727"/>
      <c r="AT295" s="727"/>
      <c r="AU295" s="727"/>
      <c r="AV295" s="727"/>
      <c r="AW295" s="727"/>
      <c r="AX295" s="727"/>
      <c r="AY295" s="727"/>
      <c r="AZ295" s="727"/>
      <c r="BA295" s="727"/>
      <c r="BB295" s="727"/>
      <c r="BC295" s="821"/>
      <c r="BD295" s="727"/>
      <c r="BE295" s="727"/>
      <c r="BF295" s="727"/>
      <c r="BG295" s="727"/>
      <c r="BH295" s="727"/>
      <c r="BI295" s="727"/>
      <c r="BJ295" s="727"/>
      <c r="BK295" s="727"/>
      <c r="BL295" s="821"/>
      <c r="BM295" s="727"/>
      <c r="BN295" s="727"/>
      <c r="BO295" s="727"/>
      <c r="BP295" s="727"/>
      <c r="BQ295" s="727"/>
      <c r="BR295" s="821"/>
      <c r="BS295" s="727"/>
      <c r="BT295" s="727"/>
      <c r="BU295" s="727"/>
      <c r="BV295" s="591"/>
      <c r="BW295" s="224" t="str">
        <f t="shared" si="304"/>
        <v xml:space="preserve"> </v>
      </c>
      <c r="BX295" s="471">
        <f t="shared" si="293"/>
        <v>204</v>
      </c>
      <c r="BY295" s="117"/>
      <c r="BZ295" s="117"/>
      <c r="CA295" s="117"/>
      <c r="CB295" s="117"/>
      <c r="CC295" s="117"/>
      <c r="CD295" s="461"/>
      <c r="CE295" s="236"/>
      <c r="CF295" s="224" t="str">
        <f t="shared" si="294"/>
        <v xml:space="preserve"> </v>
      </c>
      <c r="CG295" s="116"/>
      <c r="CH295" s="117"/>
      <c r="CI295" s="117"/>
      <c r="CJ295" s="117"/>
      <c r="CK295" s="472"/>
      <c r="CL295" s="472"/>
      <c r="CM295" s="472"/>
      <c r="CN295" s="472"/>
      <c r="CO295" s="117"/>
      <c r="CP295" s="253"/>
      <c r="CQ295" s="120"/>
      <c r="CR295" s="224" t="str" cm="1">
        <f t="array" ref="CR295">IF(AND(SUM(COUNTIF(CG295:CM295,{"*不明*","*その他*"})+COUNTIF(CO295:CP295,{"*不明*","*その他*"}))&gt;0,CQ295=""),"その他・不明の場合,10)具体的内容、理由を記入",IF(OR(AND(CI295=CI$65,COUNTA(CJ295:CM295)&lt;4),AND(OR(CI295=CI$63,CI295=CI$64,CI295=CI$66,CI295=CI$67,CI295=CI$68,CI295=""),COUNTA(CJ295:CM295)&gt;0)),"3)介護保険認定済→要介護度、認知症自立度、寝たきり度、介護保険サービス記入",IF(OR(AND(OR(CM295=CM$63,CM295=CM$64),CN295=""),AND(OR(CM295=CM$65,CM295=CM$66),CN295&lt;&gt;"")),"7)介護保険サービス受けている/過去受けていた→具体的内容記入"," ")))</f>
        <v xml:space="preserve"> </v>
      </c>
      <c r="CS295" s="224" t="str">
        <f t="shared" si="295"/>
        <v xml:space="preserve"> </v>
      </c>
      <c r="CT295" s="116"/>
      <c r="CU295" s="253"/>
      <c r="CV295" s="117"/>
      <c r="CW295" s="117"/>
      <c r="CX295" s="253"/>
      <c r="CY295" s="117"/>
      <c r="CZ295" s="117"/>
      <c r="DA295" s="253"/>
      <c r="DB295" s="117"/>
      <c r="DC295" s="224" t="str">
        <f t="shared" si="296"/>
        <v xml:space="preserve"> </v>
      </c>
      <c r="DD295" s="224" t="str">
        <f t="shared" si="297"/>
        <v xml:space="preserve"> </v>
      </c>
      <c r="DE295" s="224" t="str">
        <f t="shared" si="307"/>
        <v xml:space="preserve"> </v>
      </c>
      <c r="DF295" s="121"/>
      <c r="DG295" s="114"/>
      <c r="DH295" s="704"/>
      <c r="DI295" s="119"/>
      <c r="DJ295" s="187"/>
      <c r="DK295" s="254"/>
      <c r="DL295" s="224" t="str">
        <f t="shared" si="308"/>
        <v xml:space="preserve"> </v>
      </c>
      <c r="DM295" s="224" t="str">
        <f t="shared" si="298"/>
        <v xml:space="preserve"> </v>
      </c>
      <c r="DN295" s="474"/>
      <c r="DO295" s="117"/>
      <c r="DP295" s="117"/>
      <c r="DQ295" s="117"/>
      <c r="DR295" s="117"/>
      <c r="DS295" s="117"/>
      <c r="DT295" s="254"/>
      <c r="DU295" s="476"/>
      <c r="DV295" s="224" t="str">
        <f t="shared" si="309"/>
        <v xml:space="preserve"> </v>
      </c>
      <c r="DW295" s="115"/>
      <c r="DX295" s="470"/>
      <c r="DY295" s="117"/>
      <c r="DZ295" s="704"/>
      <c r="EA295" s="224" t="str">
        <f t="shared" si="310"/>
        <v xml:space="preserve"> </v>
      </c>
      <c r="EB295" s="906"/>
      <c r="EC295" s="904"/>
      <c r="ED295" s="904"/>
      <c r="EE295" s="904"/>
      <c r="EF295" s="904"/>
      <c r="EG295" s="904"/>
      <c r="EH295" s="904"/>
      <c r="EI295" s="904"/>
      <c r="EJ295" s="904"/>
      <c r="EK295" s="905"/>
      <c r="EL295" s="80"/>
      <c r="EM295" s="224" t="str">
        <f t="shared" si="299"/>
        <v xml:space="preserve"> </v>
      </c>
      <c r="EN295" s="224" t="str">
        <f t="shared" si="300"/>
        <v xml:space="preserve"> </v>
      </c>
      <c r="EO295" s="115"/>
      <c r="EP295" s="1050"/>
      <c r="EQ295" s="253"/>
      <c r="ER295" s="117"/>
      <c r="ES295" s="1258">
        <f t="shared" si="301"/>
        <v>204</v>
      </c>
      <c r="ET295" s="224" t="str">
        <f t="shared" si="302"/>
        <v xml:space="preserve"> </v>
      </c>
      <c r="EU295" s="477" t="str">
        <f t="shared" si="303"/>
        <v/>
      </c>
      <c r="EV295" s="1334" t="str">
        <f t="shared" si="305"/>
        <v xml:space="preserve"> </v>
      </c>
      <c r="EW295" s="1332" t="str">
        <f t="shared" si="349"/>
        <v/>
      </c>
      <c r="EX295" s="1275" t="str">
        <f t="shared" si="331"/>
        <v/>
      </c>
      <c r="EY295" s="1275" t="str">
        <f t="shared" si="332"/>
        <v/>
      </c>
      <c r="EZ295" s="1275" t="str">
        <f t="shared" si="333"/>
        <v/>
      </c>
      <c r="FA295" s="1275" t="str">
        <f t="shared" si="334"/>
        <v/>
      </c>
      <c r="FB295" s="1275" t="str">
        <f t="shared" si="335"/>
        <v/>
      </c>
      <c r="FC295" s="1333" t="str">
        <f t="shared" si="336"/>
        <v/>
      </c>
      <c r="FE295" s="1234" t="str">
        <f t="shared" si="337"/>
        <v xml:space="preserve"> </v>
      </c>
      <c r="FF295" s="1234" t="str">
        <f t="shared" si="338"/>
        <v xml:space="preserve"> </v>
      </c>
      <c r="FG295" s="1234" t="str">
        <f t="shared" si="339"/>
        <v xml:space="preserve"> </v>
      </c>
      <c r="FH295" s="1234" t="str">
        <f t="shared" si="340"/>
        <v xml:space="preserve"> </v>
      </c>
      <c r="FI295" s="1234" t="str">
        <f t="shared" si="311"/>
        <v xml:space="preserve"> </v>
      </c>
      <c r="FJ295" s="1234" t="str">
        <f t="shared" si="341"/>
        <v xml:space="preserve"> </v>
      </c>
      <c r="FK295" s="1234">
        <f t="shared" si="312"/>
        <v>0</v>
      </c>
      <c r="FL295" s="1227"/>
      <c r="FM295" s="1234" t="str">
        <f t="shared" si="313"/>
        <v xml:space="preserve"> </v>
      </c>
      <c r="FN295" s="1234" t="str">
        <f t="shared" si="314"/>
        <v xml:space="preserve"> </v>
      </c>
      <c r="FO295" s="1234" t="str">
        <f t="shared" si="342"/>
        <v xml:space="preserve"> </v>
      </c>
      <c r="FP295" s="1234" t="str">
        <f t="shared" si="343"/>
        <v xml:space="preserve"> </v>
      </c>
      <c r="FQ295" s="1234" t="str">
        <f t="shared" si="315"/>
        <v xml:space="preserve"> </v>
      </c>
      <c r="FR295" s="1234" t="str">
        <f t="shared" si="344"/>
        <v xml:space="preserve"> </v>
      </c>
      <c r="FS295" s="1234">
        <f t="shared" si="350"/>
        <v>0</v>
      </c>
      <c r="FT295" s="1227"/>
      <c r="FU295" s="1234" t="str">
        <f t="shared" si="345"/>
        <v xml:space="preserve"> </v>
      </c>
      <c r="FV295" s="1234" t="str">
        <f t="shared" si="346"/>
        <v xml:space="preserve"> </v>
      </c>
      <c r="FW295" s="1234" t="str">
        <f t="shared" si="347"/>
        <v xml:space="preserve"> </v>
      </c>
      <c r="FX295" s="1234" t="str">
        <f t="shared" si="316"/>
        <v xml:space="preserve"> </v>
      </c>
      <c r="FY295" s="1234" t="str">
        <f t="shared" si="317"/>
        <v xml:space="preserve"> </v>
      </c>
      <c r="FZ295" s="1234" t="str">
        <f t="shared" si="348"/>
        <v xml:space="preserve"> </v>
      </c>
      <c r="GA295" s="1234">
        <f t="shared" si="318"/>
        <v>0</v>
      </c>
      <c r="GB295" s="1227"/>
      <c r="GC295" s="1234" t="str">
        <f t="shared" si="319"/>
        <v xml:space="preserve"> </v>
      </c>
      <c r="GD295" s="1234" t="str">
        <f t="shared" si="320"/>
        <v xml:space="preserve"> </v>
      </c>
      <c r="GE295" s="1234" t="str">
        <f t="shared" si="321"/>
        <v xml:space="preserve"> </v>
      </c>
      <c r="GF295" s="1234" t="str">
        <f t="shared" si="322"/>
        <v xml:space="preserve"> </v>
      </c>
      <c r="GG295" s="1234" t="str">
        <f t="shared" si="323"/>
        <v xml:space="preserve"> </v>
      </c>
      <c r="GH295" s="1234" t="str">
        <f t="shared" si="324"/>
        <v xml:space="preserve"> </v>
      </c>
      <c r="GI295" s="1234" t="str">
        <f t="shared" si="325"/>
        <v xml:space="preserve"> </v>
      </c>
      <c r="GJ295" s="1234" t="str">
        <f t="shared" si="326"/>
        <v xml:space="preserve"> </v>
      </c>
      <c r="GK295" s="1234" t="str">
        <f t="shared" si="327"/>
        <v xml:space="preserve"> </v>
      </c>
      <c r="GL295" s="1234" t="str">
        <f t="shared" si="328"/>
        <v xml:space="preserve"> </v>
      </c>
      <c r="GM295" s="1234" t="str">
        <f t="shared" si="329"/>
        <v xml:space="preserve"> </v>
      </c>
      <c r="GN295" s="1234">
        <f t="shared" si="330"/>
        <v>0</v>
      </c>
    </row>
    <row r="296" spans="1:196" s="100" customFormat="1" ht="27" customHeight="1" thickTop="1" thickBot="1">
      <c r="A296" s="1208">
        <f>【A票】【D票】!$D$10</f>
        <v>0</v>
      </c>
      <c r="B296" s="1212">
        <f>【A票】【D票】!$H$10</f>
        <v>0</v>
      </c>
      <c r="C296" s="1213" t="str">
        <f>【A票】【D票】!$K$10</f>
        <v xml:space="preserve"> </v>
      </c>
      <c r="D296" s="1214">
        <f t="shared" si="173"/>
        <v>205</v>
      </c>
      <c r="E296" s="914"/>
      <c r="F296" s="467"/>
      <c r="G296" s="469"/>
      <c r="H296" s="224" t="str">
        <f t="shared" si="291"/>
        <v xml:space="preserve"> </v>
      </c>
      <c r="I296" s="704"/>
      <c r="J296" s="117"/>
      <c r="K296" s="117"/>
      <c r="L296" s="117"/>
      <c r="M296" s="117"/>
      <c r="N296" s="117"/>
      <c r="O296" s="117"/>
      <c r="P296" s="117"/>
      <c r="Q296" s="117"/>
      <c r="R296" s="117"/>
      <c r="S296" s="117"/>
      <c r="T296" s="254"/>
      <c r="U296" s="646"/>
      <c r="V296" s="646"/>
      <c r="W296" s="114"/>
      <c r="X296" s="254"/>
      <c r="Y296" s="224" t="str">
        <f t="shared" si="292"/>
        <v xml:space="preserve"> </v>
      </c>
      <c r="Z296" s="579"/>
      <c r="AA296" s="704"/>
      <c r="AB296" s="119"/>
      <c r="AC296" s="224" t="str">
        <f t="shared" si="306"/>
        <v xml:space="preserve"> </v>
      </c>
      <c r="AD296" s="115"/>
      <c r="AE296" s="253"/>
      <c r="AF296" s="704"/>
      <c r="AG296" s="727"/>
      <c r="AH296" s="727"/>
      <c r="AI296" s="727"/>
      <c r="AJ296" s="727"/>
      <c r="AK296" s="591"/>
      <c r="AL296" s="727"/>
      <c r="AM296" s="727"/>
      <c r="AN296" s="727"/>
      <c r="AO296" s="727"/>
      <c r="AP296" s="727"/>
      <c r="AQ296" s="727"/>
      <c r="AR296" s="727"/>
      <c r="AS296" s="727"/>
      <c r="AT296" s="727"/>
      <c r="AU296" s="727"/>
      <c r="AV296" s="727"/>
      <c r="AW296" s="727"/>
      <c r="AX296" s="727"/>
      <c r="AY296" s="727"/>
      <c r="AZ296" s="727"/>
      <c r="BA296" s="727"/>
      <c r="BB296" s="727"/>
      <c r="BC296" s="821"/>
      <c r="BD296" s="727"/>
      <c r="BE296" s="727"/>
      <c r="BF296" s="727"/>
      <c r="BG296" s="727"/>
      <c r="BH296" s="727"/>
      <c r="BI296" s="727"/>
      <c r="BJ296" s="727"/>
      <c r="BK296" s="727"/>
      <c r="BL296" s="821"/>
      <c r="BM296" s="727"/>
      <c r="BN296" s="727"/>
      <c r="BO296" s="727"/>
      <c r="BP296" s="727"/>
      <c r="BQ296" s="727"/>
      <c r="BR296" s="821"/>
      <c r="BS296" s="727"/>
      <c r="BT296" s="727"/>
      <c r="BU296" s="727"/>
      <c r="BV296" s="591"/>
      <c r="BW296" s="224" t="str">
        <f t="shared" si="304"/>
        <v xml:space="preserve"> </v>
      </c>
      <c r="BX296" s="471">
        <f t="shared" si="293"/>
        <v>205</v>
      </c>
      <c r="BY296" s="117"/>
      <c r="BZ296" s="117"/>
      <c r="CA296" s="117"/>
      <c r="CB296" s="117"/>
      <c r="CC296" s="117"/>
      <c r="CD296" s="461"/>
      <c r="CE296" s="236"/>
      <c r="CF296" s="224" t="str">
        <f t="shared" si="294"/>
        <v xml:space="preserve"> </v>
      </c>
      <c r="CG296" s="116"/>
      <c r="CH296" s="117"/>
      <c r="CI296" s="117"/>
      <c r="CJ296" s="117"/>
      <c r="CK296" s="472"/>
      <c r="CL296" s="472"/>
      <c r="CM296" s="472"/>
      <c r="CN296" s="472"/>
      <c r="CO296" s="117"/>
      <c r="CP296" s="253"/>
      <c r="CQ296" s="120"/>
      <c r="CR296" s="224" t="str" cm="1">
        <f t="array" ref="CR296">IF(AND(SUM(COUNTIF(CG296:CM296,{"*不明*","*その他*"})+COUNTIF(CO296:CP296,{"*不明*","*その他*"}))&gt;0,CQ296=""),"その他・不明の場合,10)具体的内容、理由を記入",IF(OR(AND(CI296=CI$65,COUNTA(CJ296:CM296)&lt;4),AND(OR(CI296=CI$63,CI296=CI$64,CI296=CI$66,CI296=CI$67,CI296=CI$68,CI296=""),COUNTA(CJ296:CM296)&gt;0)),"3)介護保険認定済→要介護度、認知症自立度、寝たきり度、介護保険サービス記入",IF(OR(AND(OR(CM296=CM$63,CM296=CM$64),CN296=""),AND(OR(CM296=CM$65,CM296=CM$66),CN296&lt;&gt;"")),"7)介護保険サービス受けている/過去受けていた→具体的内容記入"," ")))</f>
        <v xml:space="preserve"> </v>
      </c>
      <c r="CS296" s="224" t="str">
        <f t="shared" si="295"/>
        <v xml:space="preserve"> </v>
      </c>
      <c r="CT296" s="116"/>
      <c r="CU296" s="253"/>
      <c r="CV296" s="117"/>
      <c r="CW296" s="117"/>
      <c r="CX296" s="253"/>
      <c r="CY296" s="117"/>
      <c r="CZ296" s="117"/>
      <c r="DA296" s="253"/>
      <c r="DB296" s="117"/>
      <c r="DC296" s="224" t="str">
        <f t="shared" si="296"/>
        <v xml:space="preserve"> </v>
      </c>
      <c r="DD296" s="224" t="str">
        <f t="shared" si="297"/>
        <v xml:space="preserve"> </v>
      </c>
      <c r="DE296" s="224" t="str">
        <f t="shared" si="307"/>
        <v xml:space="preserve"> </v>
      </c>
      <c r="DF296" s="121"/>
      <c r="DG296" s="114"/>
      <c r="DH296" s="704"/>
      <c r="DI296" s="119"/>
      <c r="DJ296" s="187"/>
      <c r="DK296" s="254"/>
      <c r="DL296" s="224" t="str">
        <f t="shared" si="308"/>
        <v xml:space="preserve"> </v>
      </c>
      <c r="DM296" s="224" t="str">
        <f t="shared" si="298"/>
        <v xml:space="preserve"> </v>
      </c>
      <c r="DN296" s="474"/>
      <c r="DO296" s="117"/>
      <c r="DP296" s="117"/>
      <c r="DQ296" s="117"/>
      <c r="DR296" s="117"/>
      <c r="DS296" s="117"/>
      <c r="DT296" s="254"/>
      <c r="DU296" s="476"/>
      <c r="DV296" s="224" t="str">
        <f t="shared" si="309"/>
        <v xml:space="preserve"> </v>
      </c>
      <c r="DW296" s="115"/>
      <c r="DX296" s="470"/>
      <c r="DY296" s="117"/>
      <c r="DZ296" s="704"/>
      <c r="EA296" s="224" t="str">
        <f t="shared" si="310"/>
        <v xml:space="preserve"> </v>
      </c>
      <c r="EB296" s="906"/>
      <c r="EC296" s="904"/>
      <c r="ED296" s="904"/>
      <c r="EE296" s="904"/>
      <c r="EF296" s="904"/>
      <c r="EG296" s="904"/>
      <c r="EH296" s="904"/>
      <c r="EI296" s="904"/>
      <c r="EJ296" s="904"/>
      <c r="EK296" s="905"/>
      <c r="EL296" s="80"/>
      <c r="EM296" s="224" t="str">
        <f t="shared" si="299"/>
        <v xml:space="preserve"> </v>
      </c>
      <c r="EN296" s="224" t="str">
        <f t="shared" si="300"/>
        <v xml:space="preserve"> </v>
      </c>
      <c r="EO296" s="115"/>
      <c r="EP296" s="1050"/>
      <c r="EQ296" s="253"/>
      <c r="ER296" s="117"/>
      <c r="ES296" s="1258">
        <f t="shared" si="301"/>
        <v>205</v>
      </c>
      <c r="ET296" s="224" t="str">
        <f t="shared" si="302"/>
        <v xml:space="preserve"> </v>
      </c>
      <c r="EU296" s="477" t="str">
        <f t="shared" si="303"/>
        <v/>
      </c>
      <c r="EV296" s="1334" t="str">
        <f t="shared" si="305"/>
        <v xml:space="preserve"> </v>
      </c>
      <c r="EW296" s="1332" t="str">
        <f t="shared" si="349"/>
        <v/>
      </c>
      <c r="EX296" s="1275" t="str">
        <f t="shared" si="331"/>
        <v/>
      </c>
      <c r="EY296" s="1275" t="str">
        <f t="shared" si="332"/>
        <v/>
      </c>
      <c r="EZ296" s="1275" t="str">
        <f t="shared" si="333"/>
        <v/>
      </c>
      <c r="FA296" s="1275" t="str">
        <f t="shared" si="334"/>
        <v/>
      </c>
      <c r="FB296" s="1275" t="str">
        <f t="shared" si="335"/>
        <v/>
      </c>
      <c r="FC296" s="1333" t="str">
        <f t="shared" si="336"/>
        <v/>
      </c>
      <c r="FE296" s="1234" t="str">
        <f t="shared" si="337"/>
        <v xml:space="preserve"> </v>
      </c>
      <c r="FF296" s="1234" t="str">
        <f t="shared" si="338"/>
        <v xml:space="preserve"> </v>
      </c>
      <c r="FG296" s="1234" t="str">
        <f t="shared" si="339"/>
        <v xml:space="preserve"> </v>
      </c>
      <c r="FH296" s="1234" t="str">
        <f t="shared" si="340"/>
        <v xml:space="preserve"> </v>
      </c>
      <c r="FI296" s="1234" t="str">
        <f t="shared" si="311"/>
        <v xml:space="preserve"> </v>
      </c>
      <c r="FJ296" s="1234" t="str">
        <f t="shared" si="341"/>
        <v xml:space="preserve"> </v>
      </c>
      <c r="FK296" s="1234">
        <f t="shared" si="312"/>
        <v>0</v>
      </c>
      <c r="FL296" s="1227"/>
      <c r="FM296" s="1234" t="str">
        <f t="shared" si="313"/>
        <v xml:space="preserve"> </v>
      </c>
      <c r="FN296" s="1234" t="str">
        <f t="shared" si="314"/>
        <v xml:space="preserve"> </v>
      </c>
      <c r="FO296" s="1234" t="str">
        <f t="shared" si="342"/>
        <v xml:space="preserve"> </v>
      </c>
      <c r="FP296" s="1234" t="str">
        <f t="shared" si="343"/>
        <v xml:space="preserve"> </v>
      </c>
      <c r="FQ296" s="1234" t="str">
        <f t="shared" si="315"/>
        <v xml:space="preserve"> </v>
      </c>
      <c r="FR296" s="1234" t="str">
        <f t="shared" si="344"/>
        <v xml:space="preserve"> </v>
      </c>
      <c r="FS296" s="1234">
        <f t="shared" si="350"/>
        <v>0</v>
      </c>
      <c r="FT296" s="1227"/>
      <c r="FU296" s="1234" t="str">
        <f t="shared" si="345"/>
        <v xml:space="preserve"> </v>
      </c>
      <c r="FV296" s="1234" t="str">
        <f t="shared" si="346"/>
        <v xml:space="preserve"> </v>
      </c>
      <c r="FW296" s="1234" t="str">
        <f t="shared" si="347"/>
        <v xml:space="preserve"> </v>
      </c>
      <c r="FX296" s="1234" t="str">
        <f t="shared" si="316"/>
        <v xml:space="preserve"> </v>
      </c>
      <c r="FY296" s="1234" t="str">
        <f t="shared" si="317"/>
        <v xml:space="preserve"> </v>
      </c>
      <c r="FZ296" s="1234" t="str">
        <f t="shared" si="348"/>
        <v xml:space="preserve"> </v>
      </c>
      <c r="GA296" s="1234">
        <f t="shared" si="318"/>
        <v>0</v>
      </c>
      <c r="GB296" s="1227"/>
      <c r="GC296" s="1234" t="str">
        <f t="shared" si="319"/>
        <v xml:space="preserve"> </v>
      </c>
      <c r="GD296" s="1234" t="str">
        <f t="shared" si="320"/>
        <v xml:space="preserve"> </v>
      </c>
      <c r="GE296" s="1234" t="str">
        <f t="shared" si="321"/>
        <v xml:space="preserve"> </v>
      </c>
      <c r="GF296" s="1234" t="str">
        <f t="shared" si="322"/>
        <v xml:space="preserve"> </v>
      </c>
      <c r="GG296" s="1234" t="str">
        <f t="shared" si="323"/>
        <v xml:space="preserve"> </v>
      </c>
      <c r="GH296" s="1234" t="str">
        <f t="shared" si="324"/>
        <v xml:space="preserve"> </v>
      </c>
      <c r="GI296" s="1234" t="str">
        <f t="shared" si="325"/>
        <v xml:space="preserve"> </v>
      </c>
      <c r="GJ296" s="1234" t="str">
        <f t="shared" si="326"/>
        <v xml:space="preserve"> </v>
      </c>
      <c r="GK296" s="1234" t="str">
        <f t="shared" si="327"/>
        <v xml:space="preserve"> </v>
      </c>
      <c r="GL296" s="1234" t="str">
        <f t="shared" si="328"/>
        <v xml:space="preserve"> </v>
      </c>
      <c r="GM296" s="1234" t="str">
        <f t="shared" si="329"/>
        <v xml:space="preserve"> </v>
      </c>
      <c r="GN296" s="1234">
        <f t="shared" si="330"/>
        <v>0</v>
      </c>
    </row>
    <row r="297" spans="1:196" s="100" customFormat="1" ht="27" customHeight="1" thickTop="1" thickBot="1">
      <c r="A297" s="1208">
        <f>【A票】【D票】!$D$10</f>
        <v>0</v>
      </c>
      <c r="B297" s="1212">
        <f>【A票】【D票】!$H$10</f>
        <v>0</v>
      </c>
      <c r="C297" s="1213" t="str">
        <f>【A票】【D票】!$K$10</f>
        <v xml:space="preserve"> </v>
      </c>
      <c r="D297" s="1214">
        <f t="shared" si="173"/>
        <v>206</v>
      </c>
      <c r="E297" s="914"/>
      <c r="F297" s="467"/>
      <c r="G297" s="469"/>
      <c r="H297" s="224" t="str">
        <f t="shared" si="291"/>
        <v xml:space="preserve"> </v>
      </c>
      <c r="I297" s="704"/>
      <c r="J297" s="117"/>
      <c r="K297" s="117"/>
      <c r="L297" s="117"/>
      <c r="M297" s="117"/>
      <c r="N297" s="117"/>
      <c r="O297" s="117"/>
      <c r="P297" s="117"/>
      <c r="Q297" s="117"/>
      <c r="R297" s="117"/>
      <c r="S297" s="117"/>
      <c r="T297" s="254"/>
      <c r="U297" s="646"/>
      <c r="V297" s="646"/>
      <c r="W297" s="114"/>
      <c r="X297" s="254"/>
      <c r="Y297" s="224" t="str">
        <f t="shared" si="292"/>
        <v xml:space="preserve"> </v>
      </c>
      <c r="Z297" s="579"/>
      <c r="AA297" s="704"/>
      <c r="AB297" s="119"/>
      <c r="AC297" s="224" t="str">
        <f t="shared" si="306"/>
        <v xml:space="preserve"> </v>
      </c>
      <c r="AD297" s="115"/>
      <c r="AE297" s="253"/>
      <c r="AF297" s="704"/>
      <c r="AG297" s="727"/>
      <c r="AH297" s="727"/>
      <c r="AI297" s="727"/>
      <c r="AJ297" s="727"/>
      <c r="AK297" s="591"/>
      <c r="AL297" s="727"/>
      <c r="AM297" s="727"/>
      <c r="AN297" s="727"/>
      <c r="AO297" s="727"/>
      <c r="AP297" s="727"/>
      <c r="AQ297" s="727"/>
      <c r="AR297" s="727"/>
      <c r="AS297" s="727"/>
      <c r="AT297" s="727"/>
      <c r="AU297" s="727"/>
      <c r="AV297" s="727"/>
      <c r="AW297" s="727"/>
      <c r="AX297" s="727"/>
      <c r="AY297" s="727"/>
      <c r="AZ297" s="727"/>
      <c r="BA297" s="727"/>
      <c r="BB297" s="727"/>
      <c r="BC297" s="821"/>
      <c r="BD297" s="727"/>
      <c r="BE297" s="727"/>
      <c r="BF297" s="727"/>
      <c r="BG297" s="727"/>
      <c r="BH297" s="727"/>
      <c r="BI297" s="727"/>
      <c r="BJ297" s="727"/>
      <c r="BK297" s="727"/>
      <c r="BL297" s="821"/>
      <c r="BM297" s="727"/>
      <c r="BN297" s="727"/>
      <c r="BO297" s="727"/>
      <c r="BP297" s="727"/>
      <c r="BQ297" s="727"/>
      <c r="BR297" s="821"/>
      <c r="BS297" s="727"/>
      <c r="BT297" s="727"/>
      <c r="BU297" s="727"/>
      <c r="BV297" s="591"/>
      <c r="BW297" s="224" t="str">
        <f t="shared" si="304"/>
        <v xml:space="preserve"> </v>
      </c>
      <c r="BX297" s="471">
        <f t="shared" si="293"/>
        <v>206</v>
      </c>
      <c r="BY297" s="117"/>
      <c r="BZ297" s="117"/>
      <c r="CA297" s="117"/>
      <c r="CB297" s="117"/>
      <c r="CC297" s="117"/>
      <c r="CD297" s="461"/>
      <c r="CE297" s="236"/>
      <c r="CF297" s="224" t="str">
        <f t="shared" si="294"/>
        <v xml:space="preserve"> </v>
      </c>
      <c r="CG297" s="116"/>
      <c r="CH297" s="117"/>
      <c r="CI297" s="117"/>
      <c r="CJ297" s="117"/>
      <c r="CK297" s="472"/>
      <c r="CL297" s="472"/>
      <c r="CM297" s="472"/>
      <c r="CN297" s="472"/>
      <c r="CO297" s="117"/>
      <c r="CP297" s="253"/>
      <c r="CQ297" s="120"/>
      <c r="CR297" s="224" t="str" cm="1">
        <f t="array" ref="CR297">IF(AND(SUM(COUNTIF(CG297:CM297,{"*不明*","*その他*"})+COUNTIF(CO297:CP297,{"*不明*","*その他*"}))&gt;0,CQ297=""),"その他・不明の場合,10)具体的内容、理由を記入",IF(OR(AND(CI297=CI$65,COUNTA(CJ297:CM297)&lt;4),AND(OR(CI297=CI$63,CI297=CI$64,CI297=CI$66,CI297=CI$67,CI297=CI$68,CI297=""),COUNTA(CJ297:CM297)&gt;0)),"3)介護保険認定済→要介護度、認知症自立度、寝たきり度、介護保険サービス記入",IF(OR(AND(OR(CM297=CM$63,CM297=CM$64),CN297=""),AND(OR(CM297=CM$65,CM297=CM$66),CN297&lt;&gt;"")),"7)介護保険サービス受けている/過去受けていた→具体的内容記入"," ")))</f>
        <v xml:space="preserve"> </v>
      </c>
      <c r="CS297" s="224" t="str">
        <f t="shared" si="295"/>
        <v xml:space="preserve"> </v>
      </c>
      <c r="CT297" s="116"/>
      <c r="CU297" s="253"/>
      <c r="CV297" s="117"/>
      <c r="CW297" s="117"/>
      <c r="CX297" s="253"/>
      <c r="CY297" s="117"/>
      <c r="CZ297" s="117"/>
      <c r="DA297" s="253"/>
      <c r="DB297" s="117"/>
      <c r="DC297" s="224" t="str">
        <f t="shared" si="296"/>
        <v xml:space="preserve"> </v>
      </c>
      <c r="DD297" s="224" t="str">
        <f t="shared" si="297"/>
        <v xml:space="preserve"> </v>
      </c>
      <c r="DE297" s="224" t="str">
        <f t="shared" si="307"/>
        <v xml:space="preserve"> </v>
      </c>
      <c r="DF297" s="121"/>
      <c r="DG297" s="114"/>
      <c r="DH297" s="704"/>
      <c r="DI297" s="119"/>
      <c r="DJ297" s="187"/>
      <c r="DK297" s="254"/>
      <c r="DL297" s="224" t="str">
        <f t="shared" si="308"/>
        <v xml:space="preserve"> </v>
      </c>
      <c r="DM297" s="224" t="str">
        <f t="shared" si="298"/>
        <v xml:space="preserve"> </v>
      </c>
      <c r="DN297" s="474"/>
      <c r="DO297" s="117"/>
      <c r="DP297" s="117"/>
      <c r="DQ297" s="117"/>
      <c r="DR297" s="117"/>
      <c r="DS297" s="117"/>
      <c r="DT297" s="254"/>
      <c r="DU297" s="476"/>
      <c r="DV297" s="224" t="str">
        <f t="shared" si="309"/>
        <v xml:space="preserve"> </v>
      </c>
      <c r="DW297" s="115"/>
      <c r="DX297" s="470"/>
      <c r="DY297" s="117"/>
      <c r="DZ297" s="704"/>
      <c r="EA297" s="224" t="str">
        <f t="shared" si="310"/>
        <v xml:space="preserve"> </v>
      </c>
      <c r="EB297" s="906"/>
      <c r="EC297" s="904"/>
      <c r="ED297" s="904"/>
      <c r="EE297" s="904"/>
      <c r="EF297" s="904"/>
      <c r="EG297" s="904"/>
      <c r="EH297" s="904"/>
      <c r="EI297" s="904"/>
      <c r="EJ297" s="904"/>
      <c r="EK297" s="905"/>
      <c r="EL297" s="80"/>
      <c r="EM297" s="224" t="str">
        <f t="shared" si="299"/>
        <v xml:space="preserve"> </v>
      </c>
      <c r="EN297" s="224" t="str">
        <f t="shared" si="300"/>
        <v xml:space="preserve"> </v>
      </c>
      <c r="EO297" s="115"/>
      <c r="EP297" s="1050"/>
      <c r="EQ297" s="253"/>
      <c r="ER297" s="117"/>
      <c r="ES297" s="1258">
        <f t="shared" si="301"/>
        <v>206</v>
      </c>
      <c r="ET297" s="224" t="str">
        <f t="shared" si="302"/>
        <v xml:space="preserve"> </v>
      </c>
      <c r="EU297" s="477" t="str">
        <f t="shared" si="303"/>
        <v/>
      </c>
      <c r="EV297" s="1334" t="str">
        <f t="shared" si="305"/>
        <v xml:space="preserve"> </v>
      </c>
      <c r="EW297" s="1332" t="str">
        <f t="shared" si="349"/>
        <v/>
      </c>
      <c r="EX297" s="1275" t="str">
        <f t="shared" si="331"/>
        <v/>
      </c>
      <c r="EY297" s="1275" t="str">
        <f t="shared" si="332"/>
        <v/>
      </c>
      <c r="EZ297" s="1275" t="str">
        <f t="shared" si="333"/>
        <v/>
      </c>
      <c r="FA297" s="1275" t="str">
        <f t="shared" si="334"/>
        <v/>
      </c>
      <c r="FB297" s="1275" t="str">
        <f t="shared" si="335"/>
        <v/>
      </c>
      <c r="FC297" s="1333" t="str">
        <f t="shared" si="336"/>
        <v/>
      </c>
      <c r="FE297" s="1234" t="str">
        <f t="shared" si="337"/>
        <v xml:space="preserve"> </v>
      </c>
      <c r="FF297" s="1234" t="str">
        <f t="shared" si="338"/>
        <v xml:space="preserve"> </v>
      </c>
      <c r="FG297" s="1234" t="str">
        <f t="shared" si="339"/>
        <v xml:space="preserve"> </v>
      </c>
      <c r="FH297" s="1234" t="str">
        <f t="shared" si="340"/>
        <v xml:space="preserve"> </v>
      </c>
      <c r="FI297" s="1234" t="str">
        <f t="shared" si="311"/>
        <v xml:space="preserve"> </v>
      </c>
      <c r="FJ297" s="1234" t="str">
        <f t="shared" si="341"/>
        <v xml:space="preserve"> </v>
      </c>
      <c r="FK297" s="1234">
        <f t="shared" si="312"/>
        <v>0</v>
      </c>
      <c r="FL297" s="1227"/>
      <c r="FM297" s="1234" t="str">
        <f t="shared" si="313"/>
        <v xml:space="preserve"> </v>
      </c>
      <c r="FN297" s="1234" t="str">
        <f t="shared" si="314"/>
        <v xml:space="preserve"> </v>
      </c>
      <c r="FO297" s="1234" t="str">
        <f t="shared" si="342"/>
        <v xml:space="preserve"> </v>
      </c>
      <c r="FP297" s="1234" t="str">
        <f t="shared" si="343"/>
        <v xml:space="preserve"> </v>
      </c>
      <c r="FQ297" s="1234" t="str">
        <f t="shared" si="315"/>
        <v xml:space="preserve"> </v>
      </c>
      <c r="FR297" s="1234" t="str">
        <f t="shared" si="344"/>
        <v xml:space="preserve"> </v>
      </c>
      <c r="FS297" s="1234">
        <f t="shared" si="350"/>
        <v>0</v>
      </c>
      <c r="FT297" s="1227"/>
      <c r="FU297" s="1234" t="str">
        <f t="shared" si="345"/>
        <v xml:space="preserve"> </v>
      </c>
      <c r="FV297" s="1234" t="str">
        <f t="shared" si="346"/>
        <v xml:space="preserve"> </v>
      </c>
      <c r="FW297" s="1234" t="str">
        <f t="shared" si="347"/>
        <v xml:space="preserve"> </v>
      </c>
      <c r="FX297" s="1234" t="str">
        <f t="shared" si="316"/>
        <v xml:space="preserve"> </v>
      </c>
      <c r="FY297" s="1234" t="str">
        <f t="shared" si="317"/>
        <v xml:space="preserve"> </v>
      </c>
      <c r="FZ297" s="1234" t="str">
        <f t="shared" si="348"/>
        <v xml:space="preserve"> </v>
      </c>
      <c r="GA297" s="1234">
        <f t="shared" si="318"/>
        <v>0</v>
      </c>
      <c r="GB297" s="1227"/>
      <c r="GC297" s="1234" t="str">
        <f t="shared" si="319"/>
        <v xml:space="preserve"> </v>
      </c>
      <c r="GD297" s="1234" t="str">
        <f t="shared" si="320"/>
        <v xml:space="preserve"> </v>
      </c>
      <c r="GE297" s="1234" t="str">
        <f t="shared" si="321"/>
        <v xml:space="preserve"> </v>
      </c>
      <c r="GF297" s="1234" t="str">
        <f t="shared" si="322"/>
        <v xml:space="preserve"> </v>
      </c>
      <c r="GG297" s="1234" t="str">
        <f t="shared" si="323"/>
        <v xml:space="preserve"> </v>
      </c>
      <c r="GH297" s="1234" t="str">
        <f t="shared" si="324"/>
        <v xml:space="preserve"> </v>
      </c>
      <c r="GI297" s="1234" t="str">
        <f t="shared" si="325"/>
        <v xml:space="preserve"> </v>
      </c>
      <c r="GJ297" s="1234" t="str">
        <f t="shared" si="326"/>
        <v xml:space="preserve"> </v>
      </c>
      <c r="GK297" s="1234" t="str">
        <f t="shared" si="327"/>
        <v xml:space="preserve"> </v>
      </c>
      <c r="GL297" s="1234" t="str">
        <f t="shared" si="328"/>
        <v xml:space="preserve"> </v>
      </c>
      <c r="GM297" s="1234" t="str">
        <f t="shared" si="329"/>
        <v xml:space="preserve"> </v>
      </c>
      <c r="GN297" s="1234">
        <f t="shared" si="330"/>
        <v>0</v>
      </c>
    </row>
    <row r="298" spans="1:196" s="100" customFormat="1" ht="27" customHeight="1" thickTop="1" thickBot="1">
      <c r="A298" s="1208">
        <f>【A票】【D票】!$D$10</f>
        <v>0</v>
      </c>
      <c r="B298" s="1212">
        <f>【A票】【D票】!$H$10</f>
        <v>0</v>
      </c>
      <c r="C298" s="1213" t="str">
        <f>【A票】【D票】!$K$10</f>
        <v xml:space="preserve"> </v>
      </c>
      <c r="D298" s="1214">
        <f t="shared" si="173"/>
        <v>207</v>
      </c>
      <c r="E298" s="914"/>
      <c r="F298" s="467"/>
      <c r="G298" s="469"/>
      <c r="H298" s="224" t="str">
        <f t="shared" si="291"/>
        <v xml:space="preserve"> </v>
      </c>
      <c r="I298" s="704"/>
      <c r="J298" s="117"/>
      <c r="K298" s="117"/>
      <c r="L298" s="117"/>
      <c r="M298" s="117"/>
      <c r="N298" s="117"/>
      <c r="O298" s="117"/>
      <c r="P298" s="117"/>
      <c r="Q298" s="117"/>
      <c r="R298" s="117"/>
      <c r="S298" s="117"/>
      <c r="T298" s="254"/>
      <c r="U298" s="646"/>
      <c r="V298" s="646"/>
      <c r="W298" s="114"/>
      <c r="X298" s="254"/>
      <c r="Y298" s="224" t="str">
        <f t="shared" si="292"/>
        <v xml:space="preserve"> </v>
      </c>
      <c r="Z298" s="579"/>
      <c r="AA298" s="704"/>
      <c r="AB298" s="119"/>
      <c r="AC298" s="224" t="str">
        <f t="shared" si="306"/>
        <v xml:space="preserve"> </v>
      </c>
      <c r="AD298" s="115"/>
      <c r="AE298" s="253"/>
      <c r="AF298" s="704"/>
      <c r="AG298" s="727"/>
      <c r="AH298" s="727"/>
      <c r="AI298" s="727"/>
      <c r="AJ298" s="727"/>
      <c r="AK298" s="591"/>
      <c r="AL298" s="727"/>
      <c r="AM298" s="727"/>
      <c r="AN298" s="727"/>
      <c r="AO298" s="727"/>
      <c r="AP298" s="727"/>
      <c r="AQ298" s="727"/>
      <c r="AR298" s="727"/>
      <c r="AS298" s="727"/>
      <c r="AT298" s="727"/>
      <c r="AU298" s="727"/>
      <c r="AV298" s="727"/>
      <c r="AW298" s="727"/>
      <c r="AX298" s="727"/>
      <c r="AY298" s="727"/>
      <c r="AZ298" s="727"/>
      <c r="BA298" s="727"/>
      <c r="BB298" s="727"/>
      <c r="BC298" s="821"/>
      <c r="BD298" s="727"/>
      <c r="BE298" s="727"/>
      <c r="BF298" s="727"/>
      <c r="BG298" s="727"/>
      <c r="BH298" s="727"/>
      <c r="BI298" s="727"/>
      <c r="BJ298" s="727"/>
      <c r="BK298" s="727"/>
      <c r="BL298" s="821"/>
      <c r="BM298" s="727"/>
      <c r="BN298" s="727"/>
      <c r="BO298" s="727"/>
      <c r="BP298" s="727"/>
      <c r="BQ298" s="727"/>
      <c r="BR298" s="821"/>
      <c r="BS298" s="727"/>
      <c r="BT298" s="727"/>
      <c r="BU298" s="727"/>
      <c r="BV298" s="591"/>
      <c r="BW298" s="224" t="str">
        <f t="shared" si="304"/>
        <v xml:space="preserve"> </v>
      </c>
      <c r="BX298" s="471">
        <f t="shared" si="293"/>
        <v>207</v>
      </c>
      <c r="BY298" s="117"/>
      <c r="BZ298" s="117"/>
      <c r="CA298" s="117"/>
      <c r="CB298" s="117"/>
      <c r="CC298" s="117"/>
      <c r="CD298" s="461"/>
      <c r="CE298" s="236"/>
      <c r="CF298" s="224" t="str">
        <f t="shared" si="294"/>
        <v xml:space="preserve"> </v>
      </c>
      <c r="CG298" s="116"/>
      <c r="CH298" s="117"/>
      <c r="CI298" s="117"/>
      <c r="CJ298" s="117"/>
      <c r="CK298" s="472"/>
      <c r="CL298" s="472"/>
      <c r="CM298" s="472"/>
      <c r="CN298" s="472"/>
      <c r="CO298" s="117"/>
      <c r="CP298" s="253"/>
      <c r="CQ298" s="120"/>
      <c r="CR298" s="224" t="str" cm="1">
        <f t="array" ref="CR298">IF(AND(SUM(COUNTIF(CG298:CM298,{"*不明*","*その他*"})+COUNTIF(CO298:CP298,{"*不明*","*その他*"}))&gt;0,CQ298=""),"その他・不明の場合,10)具体的内容、理由を記入",IF(OR(AND(CI298=CI$65,COUNTA(CJ298:CM298)&lt;4),AND(OR(CI298=CI$63,CI298=CI$64,CI298=CI$66,CI298=CI$67,CI298=CI$68,CI298=""),COUNTA(CJ298:CM298)&gt;0)),"3)介護保険認定済→要介護度、認知症自立度、寝たきり度、介護保険サービス記入",IF(OR(AND(OR(CM298=CM$63,CM298=CM$64),CN298=""),AND(OR(CM298=CM$65,CM298=CM$66),CN298&lt;&gt;"")),"7)介護保険サービス受けている/過去受けていた→具体的内容記入"," ")))</f>
        <v xml:space="preserve"> </v>
      </c>
      <c r="CS298" s="224" t="str">
        <f t="shared" si="295"/>
        <v xml:space="preserve"> </v>
      </c>
      <c r="CT298" s="116"/>
      <c r="CU298" s="253"/>
      <c r="CV298" s="117"/>
      <c r="CW298" s="117"/>
      <c r="CX298" s="253"/>
      <c r="CY298" s="117"/>
      <c r="CZ298" s="117"/>
      <c r="DA298" s="253"/>
      <c r="DB298" s="117"/>
      <c r="DC298" s="224" t="str">
        <f t="shared" si="296"/>
        <v xml:space="preserve"> </v>
      </c>
      <c r="DD298" s="224" t="str">
        <f t="shared" si="297"/>
        <v xml:space="preserve"> </v>
      </c>
      <c r="DE298" s="224" t="str">
        <f t="shared" si="307"/>
        <v xml:space="preserve"> </v>
      </c>
      <c r="DF298" s="121"/>
      <c r="DG298" s="114"/>
      <c r="DH298" s="704"/>
      <c r="DI298" s="119"/>
      <c r="DJ298" s="187"/>
      <c r="DK298" s="254"/>
      <c r="DL298" s="224" t="str">
        <f t="shared" si="308"/>
        <v xml:space="preserve"> </v>
      </c>
      <c r="DM298" s="224" t="str">
        <f t="shared" si="298"/>
        <v xml:space="preserve"> </v>
      </c>
      <c r="DN298" s="474"/>
      <c r="DO298" s="117"/>
      <c r="DP298" s="117"/>
      <c r="DQ298" s="117"/>
      <c r="DR298" s="117"/>
      <c r="DS298" s="117"/>
      <c r="DT298" s="254"/>
      <c r="DU298" s="476"/>
      <c r="DV298" s="224" t="str">
        <f t="shared" si="309"/>
        <v xml:space="preserve"> </v>
      </c>
      <c r="DW298" s="115"/>
      <c r="DX298" s="470"/>
      <c r="DY298" s="117"/>
      <c r="DZ298" s="704"/>
      <c r="EA298" s="224" t="str">
        <f t="shared" si="310"/>
        <v xml:space="preserve"> </v>
      </c>
      <c r="EB298" s="906"/>
      <c r="EC298" s="904"/>
      <c r="ED298" s="904"/>
      <c r="EE298" s="904"/>
      <c r="EF298" s="904"/>
      <c r="EG298" s="904"/>
      <c r="EH298" s="904"/>
      <c r="EI298" s="904"/>
      <c r="EJ298" s="904"/>
      <c r="EK298" s="905"/>
      <c r="EL298" s="80"/>
      <c r="EM298" s="224" t="str">
        <f t="shared" si="299"/>
        <v xml:space="preserve"> </v>
      </c>
      <c r="EN298" s="224" t="str">
        <f t="shared" si="300"/>
        <v xml:space="preserve"> </v>
      </c>
      <c r="EO298" s="115"/>
      <c r="EP298" s="1050"/>
      <c r="EQ298" s="253"/>
      <c r="ER298" s="117"/>
      <c r="ES298" s="1258">
        <f t="shared" si="301"/>
        <v>207</v>
      </c>
      <c r="ET298" s="224" t="str">
        <f t="shared" si="302"/>
        <v xml:space="preserve"> </v>
      </c>
      <c r="EU298" s="477" t="str">
        <f t="shared" si="303"/>
        <v/>
      </c>
      <c r="EV298" s="1334" t="str">
        <f t="shared" si="305"/>
        <v xml:space="preserve"> </v>
      </c>
      <c r="EW298" s="1332" t="str">
        <f t="shared" si="349"/>
        <v/>
      </c>
      <c r="EX298" s="1275" t="str">
        <f t="shared" si="331"/>
        <v/>
      </c>
      <c r="EY298" s="1275" t="str">
        <f t="shared" si="332"/>
        <v/>
      </c>
      <c r="EZ298" s="1275" t="str">
        <f t="shared" si="333"/>
        <v/>
      </c>
      <c r="FA298" s="1275" t="str">
        <f t="shared" si="334"/>
        <v/>
      </c>
      <c r="FB298" s="1275" t="str">
        <f t="shared" si="335"/>
        <v/>
      </c>
      <c r="FC298" s="1333" t="str">
        <f t="shared" si="336"/>
        <v/>
      </c>
      <c r="FE298" s="1234" t="str">
        <f t="shared" si="337"/>
        <v xml:space="preserve"> </v>
      </c>
      <c r="FF298" s="1234" t="str">
        <f t="shared" si="338"/>
        <v xml:space="preserve"> </v>
      </c>
      <c r="FG298" s="1234" t="str">
        <f t="shared" si="339"/>
        <v xml:space="preserve"> </v>
      </c>
      <c r="FH298" s="1234" t="str">
        <f t="shared" si="340"/>
        <v xml:space="preserve"> </v>
      </c>
      <c r="FI298" s="1234" t="str">
        <f t="shared" si="311"/>
        <v xml:space="preserve"> </v>
      </c>
      <c r="FJ298" s="1234" t="str">
        <f t="shared" si="341"/>
        <v xml:space="preserve"> </v>
      </c>
      <c r="FK298" s="1234">
        <f t="shared" si="312"/>
        <v>0</v>
      </c>
      <c r="FL298" s="1227"/>
      <c r="FM298" s="1234" t="str">
        <f t="shared" si="313"/>
        <v xml:space="preserve"> </v>
      </c>
      <c r="FN298" s="1234" t="str">
        <f t="shared" si="314"/>
        <v xml:space="preserve"> </v>
      </c>
      <c r="FO298" s="1234" t="str">
        <f t="shared" si="342"/>
        <v xml:space="preserve"> </v>
      </c>
      <c r="FP298" s="1234" t="str">
        <f t="shared" si="343"/>
        <v xml:space="preserve"> </v>
      </c>
      <c r="FQ298" s="1234" t="str">
        <f t="shared" si="315"/>
        <v xml:space="preserve"> </v>
      </c>
      <c r="FR298" s="1234" t="str">
        <f t="shared" si="344"/>
        <v xml:space="preserve"> </v>
      </c>
      <c r="FS298" s="1234">
        <f t="shared" si="350"/>
        <v>0</v>
      </c>
      <c r="FT298" s="1227"/>
      <c r="FU298" s="1234" t="str">
        <f t="shared" si="345"/>
        <v xml:space="preserve"> </v>
      </c>
      <c r="FV298" s="1234" t="str">
        <f t="shared" si="346"/>
        <v xml:space="preserve"> </v>
      </c>
      <c r="FW298" s="1234" t="str">
        <f t="shared" si="347"/>
        <v xml:space="preserve"> </v>
      </c>
      <c r="FX298" s="1234" t="str">
        <f t="shared" si="316"/>
        <v xml:space="preserve"> </v>
      </c>
      <c r="FY298" s="1234" t="str">
        <f t="shared" si="317"/>
        <v xml:space="preserve"> </v>
      </c>
      <c r="FZ298" s="1234" t="str">
        <f t="shared" si="348"/>
        <v xml:space="preserve"> </v>
      </c>
      <c r="GA298" s="1234">
        <f t="shared" si="318"/>
        <v>0</v>
      </c>
      <c r="GB298" s="1227"/>
      <c r="GC298" s="1234" t="str">
        <f t="shared" si="319"/>
        <v xml:space="preserve"> </v>
      </c>
      <c r="GD298" s="1234" t="str">
        <f t="shared" si="320"/>
        <v xml:space="preserve"> </v>
      </c>
      <c r="GE298" s="1234" t="str">
        <f t="shared" si="321"/>
        <v xml:space="preserve"> </v>
      </c>
      <c r="GF298" s="1234" t="str">
        <f t="shared" si="322"/>
        <v xml:space="preserve"> </v>
      </c>
      <c r="GG298" s="1234" t="str">
        <f t="shared" si="323"/>
        <v xml:space="preserve"> </v>
      </c>
      <c r="GH298" s="1234" t="str">
        <f t="shared" si="324"/>
        <v xml:space="preserve"> </v>
      </c>
      <c r="GI298" s="1234" t="str">
        <f t="shared" si="325"/>
        <v xml:space="preserve"> </v>
      </c>
      <c r="GJ298" s="1234" t="str">
        <f t="shared" si="326"/>
        <v xml:space="preserve"> </v>
      </c>
      <c r="GK298" s="1234" t="str">
        <f t="shared" si="327"/>
        <v xml:space="preserve"> </v>
      </c>
      <c r="GL298" s="1234" t="str">
        <f t="shared" si="328"/>
        <v xml:space="preserve"> </v>
      </c>
      <c r="GM298" s="1234" t="str">
        <f t="shared" si="329"/>
        <v xml:space="preserve"> </v>
      </c>
      <c r="GN298" s="1234">
        <f t="shared" si="330"/>
        <v>0</v>
      </c>
    </row>
    <row r="299" spans="1:196" s="100" customFormat="1" ht="27" customHeight="1" thickTop="1" thickBot="1">
      <c r="A299" s="1208">
        <f>【A票】【D票】!$D$10</f>
        <v>0</v>
      </c>
      <c r="B299" s="1212">
        <f>【A票】【D票】!$H$10</f>
        <v>0</v>
      </c>
      <c r="C299" s="1213" t="str">
        <f>【A票】【D票】!$K$10</f>
        <v xml:space="preserve"> </v>
      </c>
      <c r="D299" s="1214">
        <f t="shared" si="173"/>
        <v>208</v>
      </c>
      <c r="E299" s="914"/>
      <c r="F299" s="467"/>
      <c r="G299" s="469"/>
      <c r="H299" s="224" t="str">
        <f t="shared" si="291"/>
        <v xml:space="preserve"> </v>
      </c>
      <c r="I299" s="704"/>
      <c r="J299" s="117"/>
      <c r="K299" s="117"/>
      <c r="L299" s="117"/>
      <c r="M299" s="117"/>
      <c r="N299" s="117"/>
      <c r="O299" s="117"/>
      <c r="P299" s="117"/>
      <c r="Q299" s="117"/>
      <c r="R299" s="117"/>
      <c r="S299" s="117"/>
      <c r="T299" s="254"/>
      <c r="U299" s="646"/>
      <c r="V299" s="646"/>
      <c r="W299" s="114"/>
      <c r="X299" s="254"/>
      <c r="Y299" s="224" t="str">
        <f t="shared" si="292"/>
        <v xml:space="preserve"> </v>
      </c>
      <c r="Z299" s="579"/>
      <c r="AA299" s="704"/>
      <c r="AB299" s="119"/>
      <c r="AC299" s="224" t="str">
        <f t="shared" si="306"/>
        <v xml:space="preserve"> </v>
      </c>
      <c r="AD299" s="115"/>
      <c r="AE299" s="253"/>
      <c r="AF299" s="704"/>
      <c r="AG299" s="727"/>
      <c r="AH299" s="727"/>
      <c r="AI299" s="727"/>
      <c r="AJ299" s="727"/>
      <c r="AK299" s="591"/>
      <c r="AL299" s="727"/>
      <c r="AM299" s="727"/>
      <c r="AN299" s="727"/>
      <c r="AO299" s="727"/>
      <c r="AP299" s="727"/>
      <c r="AQ299" s="727"/>
      <c r="AR299" s="727"/>
      <c r="AS299" s="727"/>
      <c r="AT299" s="727"/>
      <c r="AU299" s="727"/>
      <c r="AV299" s="727"/>
      <c r="AW299" s="727"/>
      <c r="AX299" s="727"/>
      <c r="AY299" s="727"/>
      <c r="AZ299" s="727"/>
      <c r="BA299" s="727"/>
      <c r="BB299" s="727"/>
      <c r="BC299" s="821"/>
      <c r="BD299" s="727"/>
      <c r="BE299" s="727"/>
      <c r="BF299" s="727"/>
      <c r="BG299" s="727"/>
      <c r="BH299" s="727"/>
      <c r="BI299" s="727"/>
      <c r="BJ299" s="727"/>
      <c r="BK299" s="727"/>
      <c r="BL299" s="821"/>
      <c r="BM299" s="727"/>
      <c r="BN299" s="727"/>
      <c r="BO299" s="727"/>
      <c r="BP299" s="727"/>
      <c r="BQ299" s="727"/>
      <c r="BR299" s="821"/>
      <c r="BS299" s="727"/>
      <c r="BT299" s="727"/>
      <c r="BU299" s="727"/>
      <c r="BV299" s="591"/>
      <c r="BW299" s="224" t="str">
        <f t="shared" si="304"/>
        <v xml:space="preserve"> </v>
      </c>
      <c r="BX299" s="471">
        <f t="shared" si="293"/>
        <v>208</v>
      </c>
      <c r="BY299" s="117"/>
      <c r="BZ299" s="117"/>
      <c r="CA299" s="117"/>
      <c r="CB299" s="117"/>
      <c r="CC299" s="117"/>
      <c r="CD299" s="461"/>
      <c r="CE299" s="236"/>
      <c r="CF299" s="224" t="str">
        <f t="shared" si="294"/>
        <v xml:space="preserve"> </v>
      </c>
      <c r="CG299" s="116"/>
      <c r="CH299" s="117"/>
      <c r="CI299" s="117"/>
      <c r="CJ299" s="117"/>
      <c r="CK299" s="472"/>
      <c r="CL299" s="472"/>
      <c r="CM299" s="472"/>
      <c r="CN299" s="472"/>
      <c r="CO299" s="117"/>
      <c r="CP299" s="253"/>
      <c r="CQ299" s="120"/>
      <c r="CR299" s="224" t="str" cm="1">
        <f t="array" ref="CR299">IF(AND(SUM(COUNTIF(CG299:CM299,{"*不明*","*その他*"})+COUNTIF(CO299:CP299,{"*不明*","*その他*"}))&gt;0,CQ299=""),"その他・不明の場合,10)具体的内容、理由を記入",IF(OR(AND(CI299=CI$65,COUNTA(CJ299:CM299)&lt;4),AND(OR(CI299=CI$63,CI299=CI$64,CI299=CI$66,CI299=CI$67,CI299=CI$68,CI299=""),COUNTA(CJ299:CM299)&gt;0)),"3)介護保険認定済→要介護度、認知症自立度、寝たきり度、介護保険サービス記入",IF(OR(AND(OR(CM299=CM$63,CM299=CM$64),CN299=""),AND(OR(CM299=CM$65,CM299=CM$66),CN299&lt;&gt;"")),"7)介護保険サービス受けている/過去受けていた→具体的内容記入"," ")))</f>
        <v xml:space="preserve"> </v>
      </c>
      <c r="CS299" s="224" t="str">
        <f t="shared" si="295"/>
        <v xml:space="preserve"> </v>
      </c>
      <c r="CT299" s="116"/>
      <c r="CU299" s="253"/>
      <c r="CV299" s="117"/>
      <c r="CW299" s="117"/>
      <c r="CX299" s="253"/>
      <c r="CY299" s="117"/>
      <c r="CZ299" s="117"/>
      <c r="DA299" s="253"/>
      <c r="DB299" s="117"/>
      <c r="DC299" s="224" t="str">
        <f t="shared" si="296"/>
        <v xml:space="preserve"> </v>
      </c>
      <c r="DD299" s="224" t="str">
        <f t="shared" si="297"/>
        <v xml:space="preserve"> </v>
      </c>
      <c r="DE299" s="224" t="str">
        <f t="shared" si="307"/>
        <v xml:space="preserve"> </v>
      </c>
      <c r="DF299" s="121"/>
      <c r="DG299" s="114"/>
      <c r="DH299" s="704"/>
      <c r="DI299" s="119"/>
      <c r="DJ299" s="187"/>
      <c r="DK299" s="254"/>
      <c r="DL299" s="224" t="str">
        <f t="shared" si="308"/>
        <v xml:space="preserve"> </v>
      </c>
      <c r="DM299" s="224" t="str">
        <f t="shared" si="298"/>
        <v xml:space="preserve"> </v>
      </c>
      <c r="DN299" s="474"/>
      <c r="DO299" s="117"/>
      <c r="DP299" s="117"/>
      <c r="DQ299" s="117"/>
      <c r="DR299" s="117"/>
      <c r="DS299" s="117"/>
      <c r="DT299" s="254"/>
      <c r="DU299" s="476"/>
      <c r="DV299" s="224" t="str">
        <f t="shared" si="309"/>
        <v xml:space="preserve"> </v>
      </c>
      <c r="DW299" s="115"/>
      <c r="DX299" s="470"/>
      <c r="DY299" s="117"/>
      <c r="DZ299" s="704"/>
      <c r="EA299" s="224" t="str">
        <f t="shared" si="310"/>
        <v xml:space="preserve"> </v>
      </c>
      <c r="EB299" s="906"/>
      <c r="EC299" s="904"/>
      <c r="ED299" s="904"/>
      <c r="EE299" s="904"/>
      <c r="EF299" s="904"/>
      <c r="EG299" s="904"/>
      <c r="EH299" s="904"/>
      <c r="EI299" s="904"/>
      <c r="EJ299" s="904"/>
      <c r="EK299" s="905"/>
      <c r="EL299" s="80"/>
      <c r="EM299" s="224" t="str">
        <f t="shared" si="299"/>
        <v xml:space="preserve"> </v>
      </c>
      <c r="EN299" s="224" t="str">
        <f t="shared" si="300"/>
        <v xml:space="preserve"> </v>
      </c>
      <c r="EO299" s="115"/>
      <c r="EP299" s="1050"/>
      <c r="EQ299" s="253"/>
      <c r="ER299" s="117"/>
      <c r="ES299" s="1258">
        <f t="shared" si="301"/>
        <v>208</v>
      </c>
      <c r="ET299" s="224" t="str">
        <f t="shared" si="302"/>
        <v xml:space="preserve"> </v>
      </c>
      <c r="EU299" s="477" t="str">
        <f t="shared" si="303"/>
        <v/>
      </c>
      <c r="EV299" s="1334" t="str">
        <f t="shared" si="305"/>
        <v xml:space="preserve"> </v>
      </c>
      <c r="EW299" s="1332" t="str">
        <f t="shared" si="349"/>
        <v/>
      </c>
      <c r="EX299" s="1275" t="str">
        <f t="shared" si="331"/>
        <v/>
      </c>
      <c r="EY299" s="1275" t="str">
        <f t="shared" si="332"/>
        <v/>
      </c>
      <c r="EZ299" s="1275" t="str">
        <f t="shared" si="333"/>
        <v/>
      </c>
      <c r="FA299" s="1275" t="str">
        <f t="shared" si="334"/>
        <v/>
      </c>
      <c r="FB299" s="1275" t="str">
        <f t="shared" si="335"/>
        <v/>
      </c>
      <c r="FC299" s="1333" t="str">
        <f t="shared" si="336"/>
        <v/>
      </c>
      <c r="FE299" s="1234" t="str">
        <f t="shared" si="337"/>
        <v xml:space="preserve"> </v>
      </c>
      <c r="FF299" s="1234" t="str">
        <f t="shared" si="338"/>
        <v xml:space="preserve"> </v>
      </c>
      <c r="FG299" s="1234" t="str">
        <f t="shared" si="339"/>
        <v xml:space="preserve"> </v>
      </c>
      <c r="FH299" s="1234" t="str">
        <f t="shared" si="340"/>
        <v xml:space="preserve"> </v>
      </c>
      <c r="FI299" s="1234" t="str">
        <f t="shared" si="311"/>
        <v xml:space="preserve"> </v>
      </c>
      <c r="FJ299" s="1234" t="str">
        <f t="shared" si="341"/>
        <v xml:space="preserve"> </v>
      </c>
      <c r="FK299" s="1234">
        <f t="shared" si="312"/>
        <v>0</v>
      </c>
      <c r="FL299" s="1227"/>
      <c r="FM299" s="1234" t="str">
        <f t="shared" si="313"/>
        <v xml:space="preserve"> </v>
      </c>
      <c r="FN299" s="1234" t="str">
        <f t="shared" si="314"/>
        <v xml:space="preserve"> </v>
      </c>
      <c r="FO299" s="1234" t="str">
        <f t="shared" si="342"/>
        <v xml:space="preserve"> </v>
      </c>
      <c r="FP299" s="1234" t="str">
        <f t="shared" si="343"/>
        <v xml:space="preserve"> </v>
      </c>
      <c r="FQ299" s="1234" t="str">
        <f t="shared" si="315"/>
        <v xml:space="preserve"> </v>
      </c>
      <c r="FR299" s="1234" t="str">
        <f t="shared" si="344"/>
        <v xml:space="preserve"> </v>
      </c>
      <c r="FS299" s="1234">
        <f t="shared" si="350"/>
        <v>0</v>
      </c>
      <c r="FT299" s="1227"/>
      <c r="FU299" s="1234" t="str">
        <f t="shared" si="345"/>
        <v xml:space="preserve"> </v>
      </c>
      <c r="FV299" s="1234" t="str">
        <f t="shared" si="346"/>
        <v xml:space="preserve"> </v>
      </c>
      <c r="FW299" s="1234" t="str">
        <f t="shared" si="347"/>
        <v xml:space="preserve"> </v>
      </c>
      <c r="FX299" s="1234" t="str">
        <f t="shared" si="316"/>
        <v xml:space="preserve"> </v>
      </c>
      <c r="FY299" s="1234" t="str">
        <f t="shared" si="317"/>
        <v xml:space="preserve"> </v>
      </c>
      <c r="FZ299" s="1234" t="str">
        <f t="shared" si="348"/>
        <v xml:space="preserve"> </v>
      </c>
      <c r="GA299" s="1234">
        <f t="shared" si="318"/>
        <v>0</v>
      </c>
      <c r="GB299" s="1227"/>
      <c r="GC299" s="1234" t="str">
        <f t="shared" si="319"/>
        <v xml:space="preserve"> </v>
      </c>
      <c r="GD299" s="1234" t="str">
        <f t="shared" si="320"/>
        <v xml:space="preserve"> </v>
      </c>
      <c r="GE299" s="1234" t="str">
        <f t="shared" si="321"/>
        <v xml:space="preserve"> </v>
      </c>
      <c r="GF299" s="1234" t="str">
        <f t="shared" si="322"/>
        <v xml:space="preserve"> </v>
      </c>
      <c r="GG299" s="1234" t="str">
        <f t="shared" si="323"/>
        <v xml:space="preserve"> </v>
      </c>
      <c r="GH299" s="1234" t="str">
        <f t="shared" si="324"/>
        <v xml:space="preserve"> </v>
      </c>
      <c r="GI299" s="1234" t="str">
        <f t="shared" si="325"/>
        <v xml:space="preserve"> </v>
      </c>
      <c r="GJ299" s="1234" t="str">
        <f t="shared" si="326"/>
        <v xml:space="preserve"> </v>
      </c>
      <c r="GK299" s="1234" t="str">
        <f t="shared" si="327"/>
        <v xml:space="preserve"> </v>
      </c>
      <c r="GL299" s="1234" t="str">
        <f t="shared" si="328"/>
        <v xml:space="preserve"> </v>
      </c>
      <c r="GM299" s="1234" t="str">
        <f t="shared" si="329"/>
        <v xml:space="preserve"> </v>
      </c>
      <c r="GN299" s="1234">
        <f t="shared" si="330"/>
        <v>0</v>
      </c>
    </row>
    <row r="300" spans="1:196" s="100" customFormat="1" ht="27" customHeight="1" thickTop="1" thickBot="1">
      <c r="A300" s="1208">
        <f>【A票】【D票】!$D$10</f>
        <v>0</v>
      </c>
      <c r="B300" s="1212">
        <f>【A票】【D票】!$H$10</f>
        <v>0</v>
      </c>
      <c r="C300" s="1213" t="str">
        <f>【A票】【D票】!$K$10</f>
        <v xml:space="preserve"> </v>
      </c>
      <c r="D300" s="1214">
        <f t="shared" si="173"/>
        <v>209</v>
      </c>
      <c r="E300" s="914"/>
      <c r="F300" s="467"/>
      <c r="G300" s="469"/>
      <c r="H300" s="224" t="str">
        <f t="shared" si="291"/>
        <v xml:space="preserve"> </v>
      </c>
      <c r="I300" s="704"/>
      <c r="J300" s="117"/>
      <c r="K300" s="117"/>
      <c r="L300" s="117"/>
      <c r="M300" s="117"/>
      <c r="N300" s="117"/>
      <c r="O300" s="117"/>
      <c r="P300" s="117"/>
      <c r="Q300" s="117"/>
      <c r="R300" s="117"/>
      <c r="S300" s="117"/>
      <c r="T300" s="254"/>
      <c r="U300" s="646"/>
      <c r="V300" s="646"/>
      <c r="W300" s="114"/>
      <c r="X300" s="254"/>
      <c r="Y300" s="224" t="str">
        <f t="shared" si="292"/>
        <v xml:space="preserve"> </v>
      </c>
      <c r="Z300" s="579"/>
      <c r="AA300" s="704"/>
      <c r="AB300" s="119"/>
      <c r="AC300" s="224" t="str">
        <f t="shared" si="306"/>
        <v xml:space="preserve"> </v>
      </c>
      <c r="AD300" s="115"/>
      <c r="AE300" s="253"/>
      <c r="AF300" s="704"/>
      <c r="AG300" s="727"/>
      <c r="AH300" s="727"/>
      <c r="AI300" s="727"/>
      <c r="AJ300" s="727"/>
      <c r="AK300" s="591"/>
      <c r="AL300" s="727"/>
      <c r="AM300" s="727"/>
      <c r="AN300" s="727"/>
      <c r="AO300" s="727"/>
      <c r="AP300" s="727"/>
      <c r="AQ300" s="727"/>
      <c r="AR300" s="727"/>
      <c r="AS300" s="727"/>
      <c r="AT300" s="727"/>
      <c r="AU300" s="727"/>
      <c r="AV300" s="727"/>
      <c r="AW300" s="727"/>
      <c r="AX300" s="727"/>
      <c r="AY300" s="727"/>
      <c r="AZ300" s="727"/>
      <c r="BA300" s="727"/>
      <c r="BB300" s="727"/>
      <c r="BC300" s="821"/>
      <c r="BD300" s="727"/>
      <c r="BE300" s="727"/>
      <c r="BF300" s="727"/>
      <c r="BG300" s="727"/>
      <c r="BH300" s="727"/>
      <c r="BI300" s="727"/>
      <c r="BJ300" s="727"/>
      <c r="BK300" s="727"/>
      <c r="BL300" s="821"/>
      <c r="BM300" s="727"/>
      <c r="BN300" s="727"/>
      <c r="BO300" s="727"/>
      <c r="BP300" s="727"/>
      <c r="BQ300" s="727"/>
      <c r="BR300" s="821"/>
      <c r="BS300" s="727"/>
      <c r="BT300" s="727"/>
      <c r="BU300" s="727"/>
      <c r="BV300" s="591"/>
      <c r="BW300" s="224" t="str">
        <f t="shared" si="304"/>
        <v xml:space="preserve"> </v>
      </c>
      <c r="BX300" s="471">
        <f t="shared" si="293"/>
        <v>209</v>
      </c>
      <c r="BY300" s="117"/>
      <c r="BZ300" s="117"/>
      <c r="CA300" s="117"/>
      <c r="CB300" s="117"/>
      <c r="CC300" s="117"/>
      <c r="CD300" s="461"/>
      <c r="CE300" s="236"/>
      <c r="CF300" s="224" t="str">
        <f t="shared" si="294"/>
        <v xml:space="preserve"> </v>
      </c>
      <c r="CG300" s="116"/>
      <c r="CH300" s="117"/>
      <c r="CI300" s="117"/>
      <c r="CJ300" s="117"/>
      <c r="CK300" s="472"/>
      <c r="CL300" s="472"/>
      <c r="CM300" s="472"/>
      <c r="CN300" s="472"/>
      <c r="CO300" s="117"/>
      <c r="CP300" s="253"/>
      <c r="CQ300" s="120"/>
      <c r="CR300" s="224" t="str" cm="1">
        <f t="array" ref="CR300">IF(AND(SUM(COUNTIF(CG300:CM300,{"*不明*","*その他*"})+COUNTIF(CO300:CP300,{"*不明*","*その他*"}))&gt;0,CQ300=""),"その他・不明の場合,10)具体的内容、理由を記入",IF(OR(AND(CI300=CI$65,COUNTA(CJ300:CM300)&lt;4),AND(OR(CI300=CI$63,CI300=CI$64,CI300=CI$66,CI300=CI$67,CI300=CI$68,CI300=""),COUNTA(CJ300:CM300)&gt;0)),"3)介護保険認定済→要介護度、認知症自立度、寝たきり度、介護保険サービス記入",IF(OR(AND(OR(CM300=CM$63,CM300=CM$64),CN300=""),AND(OR(CM300=CM$65,CM300=CM$66),CN300&lt;&gt;"")),"7)介護保険サービス受けている/過去受けていた→具体的内容記入"," ")))</f>
        <v xml:space="preserve"> </v>
      </c>
      <c r="CS300" s="224" t="str">
        <f t="shared" si="295"/>
        <v xml:space="preserve"> </v>
      </c>
      <c r="CT300" s="116"/>
      <c r="CU300" s="253"/>
      <c r="CV300" s="117"/>
      <c r="CW300" s="117"/>
      <c r="CX300" s="253"/>
      <c r="CY300" s="117"/>
      <c r="CZ300" s="117"/>
      <c r="DA300" s="253"/>
      <c r="DB300" s="117"/>
      <c r="DC300" s="224" t="str">
        <f t="shared" si="296"/>
        <v xml:space="preserve"> </v>
      </c>
      <c r="DD300" s="224" t="str">
        <f t="shared" si="297"/>
        <v xml:space="preserve"> </v>
      </c>
      <c r="DE300" s="224" t="str">
        <f t="shared" si="307"/>
        <v xml:space="preserve"> </v>
      </c>
      <c r="DF300" s="121"/>
      <c r="DG300" s="114"/>
      <c r="DH300" s="704"/>
      <c r="DI300" s="119"/>
      <c r="DJ300" s="187"/>
      <c r="DK300" s="254"/>
      <c r="DL300" s="224" t="str">
        <f t="shared" si="308"/>
        <v xml:space="preserve"> </v>
      </c>
      <c r="DM300" s="224" t="str">
        <f t="shared" si="298"/>
        <v xml:space="preserve"> </v>
      </c>
      <c r="DN300" s="474"/>
      <c r="DO300" s="117"/>
      <c r="DP300" s="117"/>
      <c r="DQ300" s="117"/>
      <c r="DR300" s="117"/>
      <c r="DS300" s="117"/>
      <c r="DT300" s="254"/>
      <c r="DU300" s="476"/>
      <c r="DV300" s="224" t="str">
        <f t="shared" si="309"/>
        <v xml:space="preserve"> </v>
      </c>
      <c r="DW300" s="115"/>
      <c r="DX300" s="470"/>
      <c r="DY300" s="117"/>
      <c r="DZ300" s="704"/>
      <c r="EA300" s="224" t="str">
        <f t="shared" si="310"/>
        <v xml:space="preserve"> </v>
      </c>
      <c r="EB300" s="906"/>
      <c r="EC300" s="904"/>
      <c r="ED300" s="904"/>
      <c r="EE300" s="904"/>
      <c r="EF300" s="904"/>
      <c r="EG300" s="904"/>
      <c r="EH300" s="904"/>
      <c r="EI300" s="904"/>
      <c r="EJ300" s="904"/>
      <c r="EK300" s="905"/>
      <c r="EL300" s="80"/>
      <c r="EM300" s="224" t="str">
        <f t="shared" si="299"/>
        <v xml:space="preserve"> </v>
      </c>
      <c r="EN300" s="224" t="str">
        <f t="shared" si="300"/>
        <v xml:space="preserve"> </v>
      </c>
      <c r="EO300" s="115"/>
      <c r="EP300" s="1050"/>
      <c r="EQ300" s="253"/>
      <c r="ER300" s="117"/>
      <c r="ES300" s="1258">
        <f t="shared" si="301"/>
        <v>209</v>
      </c>
      <c r="ET300" s="224" t="str">
        <f t="shared" si="302"/>
        <v xml:space="preserve"> </v>
      </c>
      <c r="EU300" s="477" t="str">
        <f t="shared" si="303"/>
        <v/>
      </c>
      <c r="EV300" s="1334" t="str">
        <f t="shared" si="305"/>
        <v xml:space="preserve"> </v>
      </c>
      <c r="EW300" s="1332" t="str">
        <f t="shared" si="349"/>
        <v/>
      </c>
      <c r="EX300" s="1275" t="str">
        <f t="shared" si="331"/>
        <v/>
      </c>
      <c r="EY300" s="1275" t="str">
        <f t="shared" si="332"/>
        <v/>
      </c>
      <c r="EZ300" s="1275" t="str">
        <f t="shared" si="333"/>
        <v/>
      </c>
      <c r="FA300" s="1275" t="str">
        <f t="shared" si="334"/>
        <v/>
      </c>
      <c r="FB300" s="1275" t="str">
        <f t="shared" si="335"/>
        <v/>
      </c>
      <c r="FC300" s="1333" t="str">
        <f t="shared" si="336"/>
        <v/>
      </c>
      <c r="FE300" s="1234" t="str">
        <f t="shared" si="337"/>
        <v xml:space="preserve"> </v>
      </c>
      <c r="FF300" s="1234" t="str">
        <f t="shared" si="338"/>
        <v xml:space="preserve"> </v>
      </c>
      <c r="FG300" s="1234" t="str">
        <f t="shared" si="339"/>
        <v xml:space="preserve"> </v>
      </c>
      <c r="FH300" s="1234" t="str">
        <f t="shared" si="340"/>
        <v xml:space="preserve"> </v>
      </c>
      <c r="FI300" s="1234" t="str">
        <f t="shared" si="311"/>
        <v xml:space="preserve"> </v>
      </c>
      <c r="FJ300" s="1234" t="str">
        <f t="shared" si="341"/>
        <v xml:space="preserve"> </v>
      </c>
      <c r="FK300" s="1234">
        <f t="shared" si="312"/>
        <v>0</v>
      </c>
      <c r="FL300" s="1227"/>
      <c r="FM300" s="1234" t="str">
        <f t="shared" si="313"/>
        <v xml:space="preserve"> </v>
      </c>
      <c r="FN300" s="1234" t="str">
        <f t="shared" si="314"/>
        <v xml:space="preserve"> </v>
      </c>
      <c r="FO300" s="1234" t="str">
        <f t="shared" si="342"/>
        <v xml:space="preserve"> </v>
      </c>
      <c r="FP300" s="1234" t="str">
        <f t="shared" si="343"/>
        <v xml:space="preserve"> </v>
      </c>
      <c r="FQ300" s="1234" t="str">
        <f t="shared" si="315"/>
        <v xml:space="preserve"> </v>
      </c>
      <c r="FR300" s="1234" t="str">
        <f t="shared" si="344"/>
        <v xml:space="preserve"> </v>
      </c>
      <c r="FS300" s="1234">
        <f t="shared" si="350"/>
        <v>0</v>
      </c>
      <c r="FT300" s="1227"/>
      <c r="FU300" s="1234" t="str">
        <f t="shared" si="345"/>
        <v xml:space="preserve"> </v>
      </c>
      <c r="FV300" s="1234" t="str">
        <f t="shared" si="346"/>
        <v xml:space="preserve"> </v>
      </c>
      <c r="FW300" s="1234" t="str">
        <f t="shared" si="347"/>
        <v xml:space="preserve"> </v>
      </c>
      <c r="FX300" s="1234" t="str">
        <f t="shared" si="316"/>
        <v xml:space="preserve"> </v>
      </c>
      <c r="FY300" s="1234" t="str">
        <f t="shared" si="317"/>
        <v xml:space="preserve"> </v>
      </c>
      <c r="FZ300" s="1234" t="str">
        <f t="shared" si="348"/>
        <v xml:space="preserve"> </v>
      </c>
      <c r="GA300" s="1234">
        <f t="shared" si="318"/>
        <v>0</v>
      </c>
      <c r="GB300" s="1227"/>
      <c r="GC300" s="1234" t="str">
        <f t="shared" si="319"/>
        <v xml:space="preserve"> </v>
      </c>
      <c r="GD300" s="1234" t="str">
        <f t="shared" si="320"/>
        <v xml:space="preserve"> </v>
      </c>
      <c r="GE300" s="1234" t="str">
        <f t="shared" si="321"/>
        <v xml:space="preserve"> </v>
      </c>
      <c r="GF300" s="1234" t="str">
        <f t="shared" si="322"/>
        <v xml:space="preserve"> </v>
      </c>
      <c r="GG300" s="1234" t="str">
        <f t="shared" si="323"/>
        <v xml:space="preserve"> </v>
      </c>
      <c r="GH300" s="1234" t="str">
        <f t="shared" si="324"/>
        <v xml:space="preserve"> </v>
      </c>
      <c r="GI300" s="1234" t="str">
        <f t="shared" si="325"/>
        <v xml:space="preserve"> </v>
      </c>
      <c r="GJ300" s="1234" t="str">
        <f t="shared" si="326"/>
        <v xml:space="preserve"> </v>
      </c>
      <c r="GK300" s="1234" t="str">
        <f t="shared" si="327"/>
        <v xml:space="preserve"> </v>
      </c>
      <c r="GL300" s="1234" t="str">
        <f t="shared" si="328"/>
        <v xml:space="preserve"> </v>
      </c>
      <c r="GM300" s="1234" t="str">
        <f t="shared" si="329"/>
        <v xml:space="preserve"> </v>
      </c>
      <c r="GN300" s="1234">
        <f t="shared" si="330"/>
        <v>0</v>
      </c>
    </row>
    <row r="301" spans="1:196" s="100" customFormat="1" ht="27" customHeight="1" thickTop="1" thickBot="1">
      <c r="A301" s="1208">
        <f>【A票】【D票】!$D$10</f>
        <v>0</v>
      </c>
      <c r="B301" s="1212">
        <f>【A票】【D票】!$H$10</f>
        <v>0</v>
      </c>
      <c r="C301" s="1213" t="str">
        <f>【A票】【D票】!$K$10</f>
        <v xml:space="preserve"> </v>
      </c>
      <c r="D301" s="1214">
        <f t="shared" si="173"/>
        <v>210</v>
      </c>
      <c r="E301" s="914"/>
      <c r="F301" s="467"/>
      <c r="G301" s="469"/>
      <c r="H301" s="224" t="str">
        <f t="shared" si="291"/>
        <v xml:space="preserve"> </v>
      </c>
      <c r="I301" s="704"/>
      <c r="J301" s="117"/>
      <c r="K301" s="117"/>
      <c r="L301" s="117"/>
      <c r="M301" s="117"/>
      <c r="N301" s="117"/>
      <c r="O301" s="117"/>
      <c r="P301" s="117"/>
      <c r="Q301" s="117"/>
      <c r="R301" s="117"/>
      <c r="S301" s="117"/>
      <c r="T301" s="254"/>
      <c r="U301" s="646"/>
      <c r="V301" s="646"/>
      <c r="W301" s="114"/>
      <c r="X301" s="254"/>
      <c r="Y301" s="224" t="str">
        <f t="shared" si="292"/>
        <v xml:space="preserve"> </v>
      </c>
      <c r="Z301" s="579"/>
      <c r="AA301" s="704"/>
      <c r="AB301" s="119"/>
      <c r="AC301" s="224" t="str">
        <f t="shared" si="306"/>
        <v xml:space="preserve"> </v>
      </c>
      <c r="AD301" s="115"/>
      <c r="AE301" s="253"/>
      <c r="AF301" s="704"/>
      <c r="AG301" s="727"/>
      <c r="AH301" s="727"/>
      <c r="AI301" s="727"/>
      <c r="AJ301" s="727"/>
      <c r="AK301" s="591"/>
      <c r="AL301" s="727"/>
      <c r="AM301" s="727"/>
      <c r="AN301" s="727"/>
      <c r="AO301" s="727"/>
      <c r="AP301" s="727"/>
      <c r="AQ301" s="727"/>
      <c r="AR301" s="727"/>
      <c r="AS301" s="727"/>
      <c r="AT301" s="727"/>
      <c r="AU301" s="727"/>
      <c r="AV301" s="727"/>
      <c r="AW301" s="727"/>
      <c r="AX301" s="727"/>
      <c r="AY301" s="727"/>
      <c r="AZ301" s="727"/>
      <c r="BA301" s="727"/>
      <c r="BB301" s="727"/>
      <c r="BC301" s="821"/>
      <c r="BD301" s="727"/>
      <c r="BE301" s="727"/>
      <c r="BF301" s="727"/>
      <c r="BG301" s="727"/>
      <c r="BH301" s="727"/>
      <c r="BI301" s="727"/>
      <c r="BJ301" s="727"/>
      <c r="BK301" s="727"/>
      <c r="BL301" s="821"/>
      <c r="BM301" s="727"/>
      <c r="BN301" s="727"/>
      <c r="BO301" s="727"/>
      <c r="BP301" s="727"/>
      <c r="BQ301" s="727"/>
      <c r="BR301" s="821"/>
      <c r="BS301" s="727"/>
      <c r="BT301" s="727"/>
      <c r="BU301" s="727"/>
      <c r="BV301" s="591"/>
      <c r="BW301" s="224" t="str">
        <f t="shared" si="304"/>
        <v xml:space="preserve"> </v>
      </c>
      <c r="BX301" s="471">
        <f t="shared" si="293"/>
        <v>210</v>
      </c>
      <c r="BY301" s="117"/>
      <c r="BZ301" s="117"/>
      <c r="CA301" s="117"/>
      <c r="CB301" s="117"/>
      <c r="CC301" s="117"/>
      <c r="CD301" s="461"/>
      <c r="CE301" s="236"/>
      <c r="CF301" s="224" t="str">
        <f t="shared" si="294"/>
        <v xml:space="preserve"> </v>
      </c>
      <c r="CG301" s="116"/>
      <c r="CH301" s="117"/>
      <c r="CI301" s="117"/>
      <c r="CJ301" s="117"/>
      <c r="CK301" s="472"/>
      <c r="CL301" s="472"/>
      <c r="CM301" s="472"/>
      <c r="CN301" s="472"/>
      <c r="CO301" s="117"/>
      <c r="CP301" s="253"/>
      <c r="CQ301" s="120"/>
      <c r="CR301" s="224" t="str" cm="1">
        <f t="array" ref="CR301">IF(AND(SUM(COUNTIF(CG301:CM301,{"*不明*","*その他*"})+COUNTIF(CO301:CP301,{"*不明*","*その他*"}))&gt;0,CQ301=""),"その他・不明の場合,10)具体的内容、理由を記入",IF(OR(AND(CI301=CI$65,COUNTA(CJ301:CM301)&lt;4),AND(OR(CI301=CI$63,CI301=CI$64,CI301=CI$66,CI301=CI$67,CI301=CI$68,CI301=""),COUNTA(CJ301:CM301)&gt;0)),"3)介護保険認定済→要介護度、認知症自立度、寝たきり度、介護保険サービス記入",IF(OR(AND(OR(CM301=CM$63,CM301=CM$64),CN301=""),AND(OR(CM301=CM$65,CM301=CM$66),CN301&lt;&gt;"")),"7)介護保険サービス受けている/過去受けていた→具体的内容記入"," ")))</f>
        <v xml:space="preserve"> </v>
      </c>
      <c r="CS301" s="224" t="str">
        <f t="shared" si="295"/>
        <v xml:space="preserve"> </v>
      </c>
      <c r="CT301" s="116"/>
      <c r="CU301" s="253"/>
      <c r="CV301" s="117"/>
      <c r="CW301" s="117"/>
      <c r="CX301" s="253"/>
      <c r="CY301" s="117"/>
      <c r="CZ301" s="117"/>
      <c r="DA301" s="253"/>
      <c r="DB301" s="117"/>
      <c r="DC301" s="224" t="str">
        <f t="shared" si="296"/>
        <v xml:space="preserve"> </v>
      </c>
      <c r="DD301" s="224" t="str">
        <f t="shared" si="297"/>
        <v xml:space="preserve"> </v>
      </c>
      <c r="DE301" s="224" t="str">
        <f t="shared" si="307"/>
        <v xml:space="preserve"> </v>
      </c>
      <c r="DF301" s="121"/>
      <c r="DG301" s="114"/>
      <c r="DH301" s="704"/>
      <c r="DI301" s="119"/>
      <c r="DJ301" s="187"/>
      <c r="DK301" s="254"/>
      <c r="DL301" s="224" t="str">
        <f t="shared" si="308"/>
        <v xml:space="preserve"> </v>
      </c>
      <c r="DM301" s="224" t="str">
        <f t="shared" si="298"/>
        <v xml:space="preserve"> </v>
      </c>
      <c r="DN301" s="474"/>
      <c r="DO301" s="117"/>
      <c r="DP301" s="117"/>
      <c r="DQ301" s="117"/>
      <c r="DR301" s="117"/>
      <c r="DS301" s="117"/>
      <c r="DT301" s="254"/>
      <c r="DU301" s="476"/>
      <c r="DV301" s="224" t="str">
        <f t="shared" si="309"/>
        <v xml:space="preserve"> </v>
      </c>
      <c r="DW301" s="115"/>
      <c r="DX301" s="470"/>
      <c r="DY301" s="117"/>
      <c r="DZ301" s="704"/>
      <c r="EA301" s="224" t="str">
        <f t="shared" si="310"/>
        <v xml:space="preserve"> </v>
      </c>
      <c r="EB301" s="906"/>
      <c r="EC301" s="904"/>
      <c r="ED301" s="904"/>
      <c r="EE301" s="904"/>
      <c r="EF301" s="904"/>
      <c r="EG301" s="904"/>
      <c r="EH301" s="904"/>
      <c r="EI301" s="904"/>
      <c r="EJ301" s="904"/>
      <c r="EK301" s="905"/>
      <c r="EL301" s="80"/>
      <c r="EM301" s="224" t="str">
        <f t="shared" si="299"/>
        <v xml:space="preserve"> </v>
      </c>
      <c r="EN301" s="224" t="str">
        <f t="shared" si="300"/>
        <v xml:space="preserve"> </v>
      </c>
      <c r="EO301" s="115"/>
      <c r="EP301" s="1050"/>
      <c r="EQ301" s="253"/>
      <c r="ER301" s="117"/>
      <c r="ES301" s="1258">
        <f t="shared" si="301"/>
        <v>210</v>
      </c>
      <c r="ET301" s="224" t="str">
        <f t="shared" si="302"/>
        <v xml:space="preserve"> </v>
      </c>
      <c r="EU301" s="477" t="str">
        <f t="shared" si="303"/>
        <v/>
      </c>
      <c r="EV301" s="1334" t="str">
        <f t="shared" si="305"/>
        <v xml:space="preserve"> </v>
      </c>
      <c r="EW301" s="1332" t="str">
        <f t="shared" si="349"/>
        <v/>
      </c>
      <c r="EX301" s="1275" t="str">
        <f t="shared" si="331"/>
        <v/>
      </c>
      <c r="EY301" s="1275" t="str">
        <f t="shared" si="332"/>
        <v/>
      </c>
      <c r="EZ301" s="1275" t="str">
        <f t="shared" si="333"/>
        <v/>
      </c>
      <c r="FA301" s="1275" t="str">
        <f t="shared" si="334"/>
        <v/>
      </c>
      <c r="FB301" s="1275" t="str">
        <f t="shared" si="335"/>
        <v/>
      </c>
      <c r="FC301" s="1333" t="str">
        <f t="shared" si="336"/>
        <v/>
      </c>
      <c r="FE301" s="1234" t="str">
        <f t="shared" si="337"/>
        <v xml:space="preserve"> </v>
      </c>
      <c r="FF301" s="1234" t="str">
        <f t="shared" si="338"/>
        <v xml:space="preserve"> </v>
      </c>
      <c r="FG301" s="1234" t="str">
        <f t="shared" si="339"/>
        <v xml:space="preserve"> </v>
      </c>
      <c r="FH301" s="1234" t="str">
        <f t="shared" si="340"/>
        <v xml:space="preserve"> </v>
      </c>
      <c r="FI301" s="1234" t="str">
        <f t="shared" si="311"/>
        <v xml:space="preserve"> </v>
      </c>
      <c r="FJ301" s="1234" t="str">
        <f t="shared" si="341"/>
        <v xml:space="preserve"> </v>
      </c>
      <c r="FK301" s="1234">
        <f t="shared" si="312"/>
        <v>0</v>
      </c>
      <c r="FL301" s="1227"/>
      <c r="FM301" s="1234" t="str">
        <f t="shared" si="313"/>
        <v xml:space="preserve"> </v>
      </c>
      <c r="FN301" s="1234" t="str">
        <f t="shared" si="314"/>
        <v xml:space="preserve"> </v>
      </c>
      <c r="FO301" s="1234" t="str">
        <f t="shared" si="342"/>
        <v xml:space="preserve"> </v>
      </c>
      <c r="FP301" s="1234" t="str">
        <f t="shared" si="343"/>
        <v xml:space="preserve"> </v>
      </c>
      <c r="FQ301" s="1234" t="str">
        <f t="shared" si="315"/>
        <v xml:space="preserve"> </v>
      </c>
      <c r="FR301" s="1234" t="str">
        <f t="shared" si="344"/>
        <v xml:space="preserve"> </v>
      </c>
      <c r="FS301" s="1234">
        <f t="shared" si="350"/>
        <v>0</v>
      </c>
      <c r="FT301" s="1227"/>
      <c r="FU301" s="1234" t="str">
        <f t="shared" si="345"/>
        <v xml:space="preserve"> </v>
      </c>
      <c r="FV301" s="1234" t="str">
        <f t="shared" si="346"/>
        <v xml:space="preserve"> </v>
      </c>
      <c r="FW301" s="1234" t="str">
        <f t="shared" si="347"/>
        <v xml:space="preserve"> </v>
      </c>
      <c r="FX301" s="1234" t="str">
        <f t="shared" si="316"/>
        <v xml:space="preserve"> </v>
      </c>
      <c r="FY301" s="1234" t="str">
        <f t="shared" si="317"/>
        <v xml:space="preserve"> </v>
      </c>
      <c r="FZ301" s="1234" t="str">
        <f t="shared" si="348"/>
        <v xml:space="preserve"> </v>
      </c>
      <c r="GA301" s="1234">
        <f t="shared" si="318"/>
        <v>0</v>
      </c>
      <c r="GB301" s="1227"/>
      <c r="GC301" s="1234" t="str">
        <f t="shared" si="319"/>
        <v xml:space="preserve"> </v>
      </c>
      <c r="GD301" s="1234" t="str">
        <f t="shared" si="320"/>
        <v xml:space="preserve"> </v>
      </c>
      <c r="GE301" s="1234" t="str">
        <f t="shared" si="321"/>
        <v xml:space="preserve"> </v>
      </c>
      <c r="GF301" s="1234" t="str">
        <f t="shared" si="322"/>
        <v xml:space="preserve"> </v>
      </c>
      <c r="GG301" s="1234" t="str">
        <f t="shared" si="323"/>
        <v xml:space="preserve"> </v>
      </c>
      <c r="GH301" s="1234" t="str">
        <f t="shared" si="324"/>
        <v xml:space="preserve"> </v>
      </c>
      <c r="GI301" s="1234" t="str">
        <f t="shared" si="325"/>
        <v xml:space="preserve"> </v>
      </c>
      <c r="GJ301" s="1234" t="str">
        <f t="shared" si="326"/>
        <v xml:space="preserve"> </v>
      </c>
      <c r="GK301" s="1234" t="str">
        <f t="shared" si="327"/>
        <v xml:space="preserve"> </v>
      </c>
      <c r="GL301" s="1234" t="str">
        <f t="shared" si="328"/>
        <v xml:space="preserve"> </v>
      </c>
      <c r="GM301" s="1234" t="str">
        <f t="shared" si="329"/>
        <v xml:space="preserve"> </v>
      </c>
      <c r="GN301" s="1234">
        <f t="shared" si="330"/>
        <v>0</v>
      </c>
    </row>
    <row r="302" spans="1:196" s="100" customFormat="1" ht="27" customHeight="1" thickTop="1" thickBot="1">
      <c r="A302" s="1208">
        <f>【A票】【D票】!$D$10</f>
        <v>0</v>
      </c>
      <c r="B302" s="1212">
        <f>【A票】【D票】!$H$10</f>
        <v>0</v>
      </c>
      <c r="C302" s="1213" t="str">
        <f>【A票】【D票】!$K$10</f>
        <v xml:space="preserve"> </v>
      </c>
      <c r="D302" s="1214">
        <f t="shared" si="173"/>
        <v>211</v>
      </c>
      <c r="E302" s="914"/>
      <c r="F302" s="467"/>
      <c r="G302" s="469"/>
      <c r="H302" s="224" t="str">
        <f t="shared" si="291"/>
        <v xml:space="preserve"> </v>
      </c>
      <c r="I302" s="704"/>
      <c r="J302" s="117"/>
      <c r="K302" s="117"/>
      <c r="L302" s="117"/>
      <c r="M302" s="117"/>
      <c r="N302" s="117"/>
      <c r="O302" s="117"/>
      <c r="P302" s="117"/>
      <c r="Q302" s="117"/>
      <c r="R302" s="117"/>
      <c r="S302" s="117"/>
      <c r="T302" s="254"/>
      <c r="U302" s="646"/>
      <c r="V302" s="646"/>
      <c r="W302" s="114"/>
      <c r="X302" s="254"/>
      <c r="Y302" s="224" t="str">
        <f t="shared" si="292"/>
        <v xml:space="preserve"> </v>
      </c>
      <c r="Z302" s="579"/>
      <c r="AA302" s="704"/>
      <c r="AB302" s="119"/>
      <c r="AC302" s="224" t="str">
        <f t="shared" si="306"/>
        <v xml:space="preserve"> </v>
      </c>
      <c r="AD302" s="115"/>
      <c r="AE302" s="253"/>
      <c r="AF302" s="704"/>
      <c r="AG302" s="727"/>
      <c r="AH302" s="727"/>
      <c r="AI302" s="727"/>
      <c r="AJ302" s="727"/>
      <c r="AK302" s="591"/>
      <c r="AL302" s="727"/>
      <c r="AM302" s="727"/>
      <c r="AN302" s="727"/>
      <c r="AO302" s="727"/>
      <c r="AP302" s="727"/>
      <c r="AQ302" s="727"/>
      <c r="AR302" s="727"/>
      <c r="AS302" s="727"/>
      <c r="AT302" s="727"/>
      <c r="AU302" s="727"/>
      <c r="AV302" s="727"/>
      <c r="AW302" s="727"/>
      <c r="AX302" s="727"/>
      <c r="AY302" s="727"/>
      <c r="AZ302" s="727"/>
      <c r="BA302" s="727"/>
      <c r="BB302" s="727"/>
      <c r="BC302" s="821"/>
      <c r="BD302" s="727"/>
      <c r="BE302" s="727"/>
      <c r="BF302" s="727"/>
      <c r="BG302" s="727"/>
      <c r="BH302" s="727"/>
      <c r="BI302" s="727"/>
      <c r="BJ302" s="727"/>
      <c r="BK302" s="727"/>
      <c r="BL302" s="821"/>
      <c r="BM302" s="727"/>
      <c r="BN302" s="727"/>
      <c r="BO302" s="727"/>
      <c r="BP302" s="727"/>
      <c r="BQ302" s="727"/>
      <c r="BR302" s="821"/>
      <c r="BS302" s="727"/>
      <c r="BT302" s="727"/>
      <c r="BU302" s="727"/>
      <c r="BV302" s="591"/>
      <c r="BW302" s="224" t="str">
        <f t="shared" si="304"/>
        <v xml:space="preserve"> </v>
      </c>
      <c r="BX302" s="471">
        <f t="shared" si="293"/>
        <v>211</v>
      </c>
      <c r="BY302" s="117"/>
      <c r="BZ302" s="117"/>
      <c r="CA302" s="117"/>
      <c r="CB302" s="117"/>
      <c r="CC302" s="117"/>
      <c r="CD302" s="461"/>
      <c r="CE302" s="236"/>
      <c r="CF302" s="224" t="str">
        <f t="shared" si="294"/>
        <v xml:space="preserve"> </v>
      </c>
      <c r="CG302" s="116"/>
      <c r="CH302" s="117"/>
      <c r="CI302" s="117"/>
      <c r="CJ302" s="117"/>
      <c r="CK302" s="472"/>
      <c r="CL302" s="472"/>
      <c r="CM302" s="472"/>
      <c r="CN302" s="472"/>
      <c r="CO302" s="117"/>
      <c r="CP302" s="253"/>
      <c r="CQ302" s="120"/>
      <c r="CR302" s="224" t="str" cm="1">
        <f t="array" ref="CR302">IF(AND(SUM(COUNTIF(CG302:CM302,{"*不明*","*その他*"})+COUNTIF(CO302:CP302,{"*不明*","*その他*"}))&gt;0,CQ302=""),"その他・不明の場合,10)具体的内容、理由を記入",IF(OR(AND(CI302=CI$65,COUNTA(CJ302:CM302)&lt;4),AND(OR(CI302=CI$63,CI302=CI$64,CI302=CI$66,CI302=CI$67,CI302=CI$68,CI302=""),COUNTA(CJ302:CM302)&gt;0)),"3)介護保険認定済→要介護度、認知症自立度、寝たきり度、介護保険サービス記入",IF(OR(AND(OR(CM302=CM$63,CM302=CM$64),CN302=""),AND(OR(CM302=CM$65,CM302=CM$66),CN302&lt;&gt;"")),"7)介護保険サービス受けている/過去受けていた→具体的内容記入"," ")))</f>
        <v xml:space="preserve"> </v>
      </c>
      <c r="CS302" s="224" t="str">
        <f t="shared" si="295"/>
        <v xml:space="preserve"> </v>
      </c>
      <c r="CT302" s="116"/>
      <c r="CU302" s="253"/>
      <c r="CV302" s="117"/>
      <c r="CW302" s="117"/>
      <c r="CX302" s="253"/>
      <c r="CY302" s="117"/>
      <c r="CZ302" s="117"/>
      <c r="DA302" s="253"/>
      <c r="DB302" s="117"/>
      <c r="DC302" s="224" t="str">
        <f t="shared" si="296"/>
        <v xml:space="preserve"> </v>
      </c>
      <c r="DD302" s="224" t="str">
        <f t="shared" si="297"/>
        <v xml:space="preserve"> </v>
      </c>
      <c r="DE302" s="224" t="str">
        <f t="shared" si="307"/>
        <v xml:space="preserve"> </v>
      </c>
      <c r="DF302" s="121"/>
      <c r="DG302" s="114"/>
      <c r="DH302" s="704"/>
      <c r="DI302" s="119"/>
      <c r="DJ302" s="187"/>
      <c r="DK302" s="254"/>
      <c r="DL302" s="224" t="str">
        <f t="shared" si="308"/>
        <v xml:space="preserve"> </v>
      </c>
      <c r="DM302" s="224" t="str">
        <f t="shared" si="298"/>
        <v xml:space="preserve"> </v>
      </c>
      <c r="DN302" s="474"/>
      <c r="DO302" s="117"/>
      <c r="DP302" s="117"/>
      <c r="DQ302" s="117"/>
      <c r="DR302" s="117"/>
      <c r="DS302" s="117"/>
      <c r="DT302" s="254"/>
      <c r="DU302" s="476"/>
      <c r="DV302" s="224" t="str">
        <f t="shared" si="309"/>
        <v xml:space="preserve"> </v>
      </c>
      <c r="DW302" s="115"/>
      <c r="DX302" s="470"/>
      <c r="DY302" s="117"/>
      <c r="DZ302" s="704"/>
      <c r="EA302" s="224" t="str">
        <f t="shared" si="310"/>
        <v xml:space="preserve"> </v>
      </c>
      <c r="EB302" s="906"/>
      <c r="EC302" s="904"/>
      <c r="ED302" s="904"/>
      <c r="EE302" s="904"/>
      <c r="EF302" s="904"/>
      <c r="EG302" s="904"/>
      <c r="EH302" s="904"/>
      <c r="EI302" s="904"/>
      <c r="EJ302" s="904"/>
      <c r="EK302" s="905"/>
      <c r="EL302" s="80"/>
      <c r="EM302" s="224" t="str">
        <f t="shared" si="299"/>
        <v xml:space="preserve"> </v>
      </c>
      <c r="EN302" s="224" t="str">
        <f t="shared" si="300"/>
        <v xml:space="preserve"> </v>
      </c>
      <c r="EO302" s="115"/>
      <c r="EP302" s="1050"/>
      <c r="EQ302" s="253"/>
      <c r="ER302" s="117"/>
      <c r="ES302" s="1258">
        <f t="shared" si="301"/>
        <v>211</v>
      </c>
      <c r="ET302" s="224" t="str">
        <f t="shared" si="302"/>
        <v xml:space="preserve"> </v>
      </c>
      <c r="EU302" s="477" t="str">
        <f t="shared" si="303"/>
        <v/>
      </c>
      <c r="EV302" s="1334" t="str">
        <f t="shared" si="305"/>
        <v xml:space="preserve"> </v>
      </c>
      <c r="EW302" s="1332" t="str">
        <f t="shared" si="349"/>
        <v/>
      </c>
      <c r="EX302" s="1275" t="str">
        <f t="shared" si="331"/>
        <v/>
      </c>
      <c r="EY302" s="1275" t="str">
        <f t="shared" si="332"/>
        <v/>
      </c>
      <c r="EZ302" s="1275" t="str">
        <f t="shared" si="333"/>
        <v/>
      </c>
      <c r="FA302" s="1275" t="str">
        <f t="shared" si="334"/>
        <v/>
      </c>
      <c r="FB302" s="1275" t="str">
        <f t="shared" si="335"/>
        <v/>
      </c>
      <c r="FC302" s="1333" t="str">
        <f t="shared" si="336"/>
        <v/>
      </c>
      <c r="FE302" s="1234" t="str">
        <f t="shared" si="337"/>
        <v xml:space="preserve"> </v>
      </c>
      <c r="FF302" s="1234" t="str">
        <f t="shared" si="338"/>
        <v xml:space="preserve"> </v>
      </c>
      <c r="FG302" s="1234" t="str">
        <f t="shared" si="339"/>
        <v xml:space="preserve"> </v>
      </c>
      <c r="FH302" s="1234" t="str">
        <f t="shared" si="340"/>
        <v xml:space="preserve"> </v>
      </c>
      <c r="FI302" s="1234" t="str">
        <f t="shared" si="311"/>
        <v xml:space="preserve"> </v>
      </c>
      <c r="FJ302" s="1234" t="str">
        <f t="shared" si="341"/>
        <v xml:space="preserve"> </v>
      </c>
      <c r="FK302" s="1234">
        <f t="shared" si="312"/>
        <v>0</v>
      </c>
      <c r="FL302" s="1227"/>
      <c r="FM302" s="1234" t="str">
        <f t="shared" si="313"/>
        <v xml:space="preserve"> </v>
      </c>
      <c r="FN302" s="1234" t="str">
        <f t="shared" si="314"/>
        <v xml:space="preserve"> </v>
      </c>
      <c r="FO302" s="1234" t="str">
        <f t="shared" si="342"/>
        <v xml:space="preserve"> </v>
      </c>
      <c r="FP302" s="1234" t="str">
        <f t="shared" si="343"/>
        <v xml:space="preserve"> </v>
      </c>
      <c r="FQ302" s="1234" t="str">
        <f t="shared" si="315"/>
        <v xml:space="preserve"> </v>
      </c>
      <c r="FR302" s="1234" t="str">
        <f t="shared" si="344"/>
        <v xml:space="preserve"> </v>
      </c>
      <c r="FS302" s="1234">
        <f t="shared" si="350"/>
        <v>0</v>
      </c>
      <c r="FT302" s="1227"/>
      <c r="FU302" s="1234" t="str">
        <f t="shared" si="345"/>
        <v xml:space="preserve"> </v>
      </c>
      <c r="FV302" s="1234" t="str">
        <f t="shared" si="346"/>
        <v xml:space="preserve"> </v>
      </c>
      <c r="FW302" s="1234" t="str">
        <f t="shared" si="347"/>
        <v xml:space="preserve"> </v>
      </c>
      <c r="FX302" s="1234" t="str">
        <f t="shared" si="316"/>
        <v xml:space="preserve"> </v>
      </c>
      <c r="FY302" s="1234" t="str">
        <f t="shared" si="317"/>
        <v xml:space="preserve"> </v>
      </c>
      <c r="FZ302" s="1234" t="str">
        <f t="shared" si="348"/>
        <v xml:space="preserve"> </v>
      </c>
      <c r="GA302" s="1234">
        <f t="shared" si="318"/>
        <v>0</v>
      </c>
      <c r="GB302" s="1227"/>
      <c r="GC302" s="1234" t="str">
        <f t="shared" si="319"/>
        <v xml:space="preserve"> </v>
      </c>
      <c r="GD302" s="1234" t="str">
        <f t="shared" si="320"/>
        <v xml:space="preserve"> </v>
      </c>
      <c r="GE302" s="1234" t="str">
        <f t="shared" si="321"/>
        <v xml:space="preserve"> </v>
      </c>
      <c r="GF302" s="1234" t="str">
        <f t="shared" si="322"/>
        <v xml:space="preserve"> </v>
      </c>
      <c r="GG302" s="1234" t="str">
        <f t="shared" si="323"/>
        <v xml:space="preserve"> </v>
      </c>
      <c r="GH302" s="1234" t="str">
        <f t="shared" si="324"/>
        <v xml:space="preserve"> </v>
      </c>
      <c r="GI302" s="1234" t="str">
        <f t="shared" si="325"/>
        <v xml:space="preserve"> </v>
      </c>
      <c r="GJ302" s="1234" t="str">
        <f t="shared" si="326"/>
        <v xml:space="preserve"> </v>
      </c>
      <c r="GK302" s="1234" t="str">
        <f t="shared" si="327"/>
        <v xml:space="preserve"> </v>
      </c>
      <c r="GL302" s="1234" t="str">
        <f t="shared" si="328"/>
        <v xml:space="preserve"> </v>
      </c>
      <c r="GM302" s="1234" t="str">
        <f t="shared" si="329"/>
        <v xml:space="preserve"> </v>
      </c>
      <c r="GN302" s="1234">
        <f t="shared" si="330"/>
        <v>0</v>
      </c>
    </row>
    <row r="303" spans="1:196" s="100" customFormat="1" ht="27" customHeight="1" thickTop="1" thickBot="1">
      <c r="A303" s="1208">
        <f>【A票】【D票】!$D$10</f>
        <v>0</v>
      </c>
      <c r="B303" s="1212">
        <f>【A票】【D票】!$H$10</f>
        <v>0</v>
      </c>
      <c r="C303" s="1213" t="str">
        <f>【A票】【D票】!$K$10</f>
        <v xml:space="preserve"> </v>
      </c>
      <c r="D303" s="1214">
        <f t="shared" si="173"/>
        <v>212</v>
      </c>
      <c r="E303" s="914"/>
      <c r="F303" s="467"/>
      <c r="G303" s="469"/>
      <c r="H303" s="224" t="str">
        <f t="shared" si="291"/>
        <v xml:space="preserve"> </v>
      </c>
      <c r="I303" s="704"/>
      <c r="J303" s="117"/>
      <c r="K303" s="117"/>
      <c r="L303" s="117"/>
      <c r="M303" s="117"/>
      <c r="N303" s="117"/>
      <c r="O303" s="117"/>
      <c r="P303" s="117"/>
      <c r="Q303" s="117"/>
      <c r="R303" s="117"/>
      <c r="S303" s="117"/>
      <c r="T303" s="254"/>
      <c r="U303" s="646"/>
      <c r="V303" s="646"/>
      <c r="W303" s="114"/>
      <c r="X303" s="254"/>
      <c r="Y303" s="224" t="str">
        <f t="shared" si="292"/>
        <v xml:space="preserve"> </v>
      </c>
      <c r="Z303" s="579"/>
      <c r="AA303" s="704"/>
      <c r="AB303" s="119"/>
      <c r="AC303" s="224" t="str">
        <f t="shared" si="306"/>
        <v xml:space="preserve"> </v>
      </c>
      <c r="AD303" s="115"/>
      <c r="AE303" s="253"/>
      <c r="AF303" s="704"/>
      <c r="AG303" s="727"/>
      <c r="AH303" s="727"/>
      <c r="AI303" s="727"/>
      <c r="AJ303" s="727"/>
      <c r="AK303" s="591"/>
      <c r="AL303" s="727"/>
      <c r="AM303" s="727"/>
      <c r="AN303" s="727"/>
      <c r="AO303" s="727"/>
      <c r="AP303" s="727"/>
      <c r="AQ303" s="727"/>
      <c r="AR303" s="727"/>
      <c r="AS303" s="727"/>
      <c r="AT303" s="727"/>
      <c r="AU303" s="727"/>
      <c r="AV303" s="727"/>
      <c r="AW303" s="727"/>
      <c r="AX303" s="727"/>
      <c r="AY303" s="727"/>
      <c r="AZ303" s="727"/>
      <c r="BA303" s="727"/>
      <c r="BB303" s="727"/>
      <c r="BC303" s="821"/>
      <c r="BD303" s="727"/>
      <c r="BE303" s="727"/>
      <c r="BF303" s="727"/>
      <c r="BG303" s="727"/>
      <c r="BH303" s="727"/>
      <c r="BI303" s="727"/>
      <c r="BJ303" s="727"/>
      <c r="BK303" s="727"/>
      <c r="BL303" s="821"/>
      <c r="BM303" s="727"/>
      <c r="BN303" s="727"/>
      <c r="BO303" s="727"/>
      <c r="BP303" s="727"/>
      <c r="BQ303" s="727"/>
      <c r="BR303" s="821"/>
      <c r="BS303" s="727"/>
      <c r="BT303" s="727"/>
      <c r="BU303" s="727"/>
      <c r="BV303" s="591"/>
      <c r="BW303" s="224" t="str">
        <f t="shared" si="304"/>
        <v xml:space="preserve"> </v>
      </c>
      <c r="BX303" s="471">
        <f t="shared" si="293"/>
        <v>212</v>
      </c>
      <c r="BY303" s="117"/>
      <c r="BZ303" s="117"/>
      <c r="CA303" s="117"/>
      <c r="CB303" s="117"/>
      <c r="CC303" s="117"/>
      <c r="CD303" s="461"/>
      <c r="CE303" s="236"/>
      <c r="CF303" s="224" t="str">
        <f t="shared" si="294"/>
        <v xml:space="preserve"> </v>
      </c>
      <c r="CG303" s="116"/>
      <c r="CH303" s="117"/>
      <c r="CI303" s="117"/>
      <c r="CJ303" s="117"/>
      <c r="CK303" s="472"/>
      <c r="CL303" s="472"/>
      <c r="CM303" s="472"/>
      <c r="CN303" s="472"/>
      <c r="CO303" s="117"/>
      <c r="CP303" s="253"/>
      <c r="CQ303" s="120"/>
      <c r="CR303" s="224" t="str" cm="1">
        <f t="array" ref="CR303">IF(AND(SUM(COUNTIF(CG303:CM303,{"*不明*","*その他*"})+COUNTIF(CO303:CP303,{"*不明*","*その他*"}))&gt;0,CQ303=""),"その他・不明の場合,10)具体的内容、理由を記入",IF(OR(AND(CI303=CI$65,COUNTA(CJ303:CM303)&lt;4),AND(OR(CI303=CI$63,CI303=CI$64,CI303=CI$66,CI303=CI$67,CI303=CI$68,CI303=""),COUNTA(CJ303:CM303)&gt;0)),"3)介護保険認定済→要介護度、認知症自立度、寝たきり度、介護保険サービス記入",IF(OR(AND(OR(CM303=CM$63,CM303=CM$64),CN303=""),AND(OR(CM303=CM$65,CM303=CM$66),CN303&lt;&gt;"")),"7)介護保険サービス受けている/過去受けていた→具体的内容記入"," ")))</f>
        <v xml:space="preserve"> </v>
      </c>
      <c r="CS303" s="224" t="str">
        <f t="shared" si="295"/>
        <v xml:space="preserve"> </v>
      </c>
      <c r="CT303" s="116"/>
      <c r="CU303" s="253"/>
      <c r="CV303" s="117"/>
      <c r="CW303" s="117"/>
      <c r="CX303" s="253"/>
      <c r="CY303" s="117"/>
      <c r="CZ303" s="117"/>
      <c r="DA303" s="253"/>
      <c r="DB303" s="117"/>
      <c r="DC303" s="224" t="str">
        <f t="shared" si="296"/>
        <v xml:space="preserve"> </v>
      </c>
      <c r="DD303" s="224" t="str">
        <f t="shared" si="297"/>
        <v xml:space="preserve"> </v>
      </c>
      <c r="DE303" s="224" t="str">
        <f t="shared" si="307"/>
        <v xml:space="preserve"> </v>
      </c>
      <c r="DF303" s="121"/>
      <c r="DG303" s="114"/>
      <c r="DH303" s="704"/>
      <c r="DI303" s="119"/>
      <c r="DJ303" s="187"/>
      <c r="DK303" s="254"/>
      <c r="DL303" s="224" t="str">
        <f t="shared" si="308"/>
        <v xml:space="preserve"> </v>
      </c>
      <c r="DM303" s="224" t="str">
        <f t="shared" si="298"/>
        <v xml:space="preserve"> </v>
      </c>
      <c r="DN303" s="474"/>
      <c r="DO303" s="117"/>
      <c r="DP303" s="117"/>
      <c r="DQ303" s="117"/>
      <c r="DR303" s="117"/>
      <c r="DS303" s="117"/>
      <c r="DT303" s="254"/>
      <c r="DU303" s="476"/>
      <c r="DV303" s="224" t="str">
        <f t="shared" si="309"/>
        <v xml:space="preserve"> </v>
      </c>
      <c r="DW303" s="115"/>
      <c r="DX303" s="470"/>
      <c r="DY303" s="117"/>
      <c r="DZ303" s="704"/>
      <c r="EA303" s="224" t="str">
        <f t="shared" si="310"/>
        <v xml:space="preserve"> </v>
      </c>
      <c r="EB303" s="906"/>
      <c r="EC303" s="904"/>
      <c r="ED303" s="904"/>
      <c r="EE303" s="904"/>
      <c r="EF303" s="904"/>
      <c r="EG303" s="904"/>
      <c r="EH303" s="904"/>
      <c r="EI303" s="904"/>
      <c r="EJ303" s="904"/>
      <c r="EK303" s="905"/>
      <c r="EL303" s="80"/>
      <c r="EM303" s="224" t="str">
        <f t="shared" si="299"/>
        <v xml:space="preserve"> </v>
      </c>
      <c r="EN303" s="224" t="str">
        <f t="shared" si="300"/>
        <v xml:space="preserve"> </v>
      </c>
      <c r="EO303" s="115"/>
      <c r="EP303" s="1050"/>
      <c r="EQ303" s="253"/>
      <c r="ER303" s="117"/>
      <c r="ES303" s="1258">
        <f t="shared" si="301"/>
        <v>212</v>
      </c>
      <c r="ET303" s="224" t="str">
        <f t="shared" si="302"/>
        <v xml:space="preserve"> </v>
      </c>
      <c r="EU303" s="477" t="str">
        <f t="shared" si="303"/>
        <v/>
      </c>
      <c r="EV303" s="1334" t="str">
        <f t="shared" si="305"/>
        <v xml:space="preserve"> </v>
      </c>
      <c r="EW303" s="1332" t="str">
        <f t="shared" si="349"/>
        <v/>
      </c>
      <c r="EX303" s="1275" t="str">
        <f t="shared" si="331"/>
        <v/>
      </c>
      <c r="EY303" s="1275" t="str">
        <f t="shared" si="332"/>
        <v/>
      </c>
      <c r="EZ303" s="1275" t="str">
        <f t="shared" si="333"/>
        <v/>
      </c>
      <c r="FA303" s="1275" t="str">
        <f t="shared" si="334"/>
        <v/>
      </c>
      <c r="FB303" s="1275" t="str">
        <f t="shared" si="335"/>
        <v/>
      </c>
      <c r="FC303" s="1333" t="str">
        <f t="shared" si="336"/>
        <v/>
      </c>
      <c r="FE303" s="1234" t="str">
        <f t="shared" si="337"/>
        <v xml:space="preserve"> </v>
      </c>
      <c r="FF303" s="1234" t="str">
        <f t="shared" si="338"/>
        <v xml:space="preserve"> </v>
      </c>
      <c r="FG303" s="1234" t="str">
        <f t="shared" si="339"/>
        <v xml:space="preserve"> </v>
      </c>
      <c r="FH303" s="1234" t="str">
        <f t="shared" si="340"/>
        <v xml:space="preserve"> </v>
      </c>
      <c r="FI303" s="1234" t="str">
        <f t="shared" si="311"/>
        <v xml:space="preserve"> </v>
      </c>
      <c r="FJ303" s="1234" t="str">
        <f t="shared" si="341"/>
        <v xml:space="preserve"> </v>
      </c>
      <c r="FK303" s="1234">
        <f t="shared" si="312"/>
        <v>0</v>
      </c>
      <c r="FL303" s="1227"/>
      <c r="FM303" s="1234" t="str">
        <f t="shared" si="313"/>
        <v xml:space="preserve"> </v>
      </c>
      <c r="FN303" s="1234" t="str">
        <f t="shared" si="314"/>
        <v xml:space="preserve"> </v>
      </c>
      <c r="FO303" s="1234" t="str">
        <f t="shared" si="342"/>
        <v xml:space="preserve"> </v>
      </c>
      <c r="FP303" s="1234" t="str">
        <f t="shared" si="343"/>
        <v xml:space="preserve"> </v>
      </c>
      <c r="FQ303" s="1234" t="str">
        <f t="shared" si="315"/>
        <v xml:space="preserve"> </v>
      </c>
      <c r="FR303" s="1234" t="str">
        <f t="shared" si="344"/>
        <v xml:space="preserve"> </v>
      </c>
      <c r="FS303" s="1234">
        <f t="shared" si="350"/>
        <v>0</v>
      </c>
      <c r="FT303" s="1227"/>
      <c r="FU303" s="1234" t="str">
        <f t="shared" si="345"/>
        <v xml:space="preserve"> </v>
      </c>
      <c r="FV303" s="1234" t="str">
        <f t="shared" si="346"/>
        <v xml:space="preserve"> </v>
      </c>
      <c r="FW303" s="1234" t="str">
        <f t="shared" si="347"/>
        <v xml:space="preserve"> </v>
      </c>
      <c r="FX303" s="1234" t="str">
        <f t="shared" si="316"/>
        <v xml:space="preserve"> </v>
      </c>
      <c r="FY303" s="1234" t="str">
        <f t="shared" si="317"/>
        <v xml:space="preserve"> </v>
      </c>
      <c r="FZ303" s="1234" t="str">
        <f t="shared" si="348"/>
        <v xml:space="preserve"> </v>
      </c>
      <c r="GA303" s="1234">
        <f t="shared" si="318"/>
        <v>0</v>
      </c>
      <c r="GB303" s="1227"/>
      <c r="GC303" s="1234" t="str">
        <f t="shared" si="319"/>
        <v xml:space="preserve"> </v>
      </c>
      <c r="GD303" s="1234" t="str">
        <f t="shared" si="320"/>
        <v xml:space="preserve"> </v>
      </c>
      <c r="GE303" s="1234" t="str">
        <f t="shared" si="321"/>
        <v xml:space="preserve"> </v>
      </c>
      <c r="GF303" s="1234" t="str">
        <f t="shared" si="322"/>
        <v xml:space="preserve"> </v>
      </c>
      <c r="GG303" s="1234" t="str">
        <f t="shared" si="323"/>
        <v xml:space="preserve"> </v>
      </c>
      <c r="GH303" s="1234" t="str">
        <f t="shared" si="324"/>
        <v xml:space="preserve"> </v>
      </c>
      <c r="GI303" s="1234" t="str">
        <f t="shared" si="325"/>
        <v xml:space="preserve"> </v>
      </c>
      <c r="GJ303" s="1234" t="str">
        <f t="shared" si="326"/>
        <v xml:space="preserve"> </v>
      </c>
      <c r="GK303" s="1234" t="str">
        <f t="shared" si="327"/>
        <v xml:space="preserve"> </v>
      </c>
      <c r="GL303" s="1234" t="str">
        <f t="shared" si="328"/>
        <v xml:space="preserve"> </v>
      </c>
      <c r="GM303" s="1234" t="str">
        <f t="shared" si="329"/>
        <v xml:space="preserve"> </v>
      </c>
      <c r="GN303" s="1234">
        <f t="shared" si="330"/>
        <v>0</v>
      </c>
    </row>
    <row r="304" spans="1:196" s="100" customFormat="1" ht="27" customHeight="1" thickTop="1" thickBot="1">
      <c r="A304" s="1208">
        <f>【A票】【D票】!$D$10</f>
        <v>0</v>
      </c>
      <c r="B304" s="1212">
        <f>【A票】【D票】!$H$10</f>
        <v>0</v>
      </c>
      <c r="C304" s="1213" t="str">
        <f>【A票】【D票】!$K$10</f>
        <v xml:space="preserve"> </v>
      </c>
      <c r="D304" s="1214">
        <f t="shared" si="173"/>
        <v>213</v>
      </c>
      <c r="E304" s="914"/>
      <c r="F304" s="467"/>
      <c r="G304" s="469"/>
      <c r="H304" s="224" t="str">
        <f t="shared" si="291"/>
        <v xml:space="preserve"> </v>
      </c>
      <c r="I304" s="704"/>
      <c r="J304" s="117"/>
      <c r="K304" s="117"/>
      <c r="L304" s="117"/>
      <c r="M304" s="117"/>
      <c r="N304" s="117"/>
      <c r="O304" s="117"/>
      <c r="P304" s="117"/>
      <c r="Q304" s="117"/>
      <c r="R304" s="117"/>
      <c r="S304" s="117"/>
      <c r="T304" s="254"/>
      <c r="U304" s="646"/>
      <c r="V304" s="646"/>
      <c r="W304" s="114"/>
      <c r="X304" s="254"/>
      <c r="Y304" s="224" t="str">
        <f t="shared" si="292"/>
        <v xml:space="preserve"> </v>
      </c>
      <c r="Z304" s="579"/>
      <c r="AA304" s="704"/>
      <c r="AB304" s="119"/>
      <c r="AC304" s="224" t="str">
        <f t="shared" si="306"/>
        <v xml:space="preserve"> </v>
      </c>
      <c r="AD304" s="115"/>
      <c r="AE304" s="253"/>
      <c r="AF304" s="704"/>
      <c r="AG304" s="727"/>
      <c r="AH304" s="727"/>
      <c r="AI304" s="727"/>
      <c r="AJ304" s="727"/>
      <c r="AK304" s="591"/>
      <c r="AL304" s="727"/>
      <c r="AM304" s="727"/>
      <c r="AN304" s="727"/>
      <c r="AO304" s="727"/>
      <c r="AP304" s="727"/>
      <c r="AQ304" s="727"/>
      <c r="AR304" s="727"/>
      <c r="AS304" s="727"/>
      <c r="AT304" s="727"/>
      <c r="AU304" s="727"/>
      <c r="AV304" s="727"/>
      <c r="AW304" s="727"/>
      <c r="AX304" s="727"/>
      <c r="AY304" s="727"/>
      <c r="AZ304" s="727"/>
      <c r="BA304" s="727"/>
      <c r="BB304" s="727"/>
      <c r="BC304" s="821"/>
      <c r="BD304" s="727"/>
      <c r="BE304" s="727"/>
      <c r="BF304" s="727"/>
      <c r="BG304" s="727"/>
      <c r="BH304" s="727"/>
      <c r="BI304" s="727"/>
      <c r="BJ304" s="727"/>
      <c r="BK304" s="727"/>
      <c r="BL304" s="821"/>
      <c r="BM304" s="727"/>
      <c r="BN304" s="727"/>
      <c r="BO304" s="727"/>
      <c r="BP304" s="727"/>
      <c r="BQ304" s="727"/>
      <c r="BR304" s="821"/>
      <c r="BS304" s="727"/>
      <c r="BT304" s="727"/>
      <c r="BU304" s="727"/>
      <c r="BV304" s="591"/>
      <c r="BW304" s="224" t="str">
        <f t="shared" si="304"/>
        <v xml:space="preserve"> </v>
      </c>
      <c r="BX304" s="471">
        <f t="shared" si="293"/>
        <v>213</v>
      </c>
      <c r="BY304" s="117"/>
      <c r="BZ304" s="117"/>
      <c r="CA304" s="117"/>
      <c r="CB304" s="117"/>
      <c r="CC304" s="117"/>
      <c r="CD304" s="461"/>
      <c r="CE304" s="236"/>
      <c r="CF304" s="224" t="str">
        <f t="shared" si="294"/>
        <v xml:space="preserve"> </v>
      </c>
      <c r="CG304" s="116"/>
      <c r="CH304" s="117"/>
      <c r="CI304" s="117"/>
      <c r="CJ304" s="117"/>
      <c r="CK304" s="472"/>
      <c r="CL304" s="472"/>
      <c r="CM304" s="472"/>
      <c r="CN304" s="472"/>
      <c r="CO304" s="117"/>
      <c r="CP304" s="253"/>
      <c r="CQ304" s="120"/>
      <c r="CR304" s="224" t="str" cm="1">
        <f t="array" ref="CR304">IF(AND(SUM(COUNTIF(CG304:CM304,{"*不明*","*その他*"})+COUNTIF(CO304:CP304,{"*不明*","*その他*"}))&gt;0,CQ304=""),"その他・不明の場合,10)具体的内容、理由を記入",IF(OR(AND(CI304=CI$65,COUNTA(CJ304:CM304)&lt;4),AND(OR(CI304=CI$63,CI304=CI$64,CI304=CI$66,CI304=CI$67,CI304=CI$68,CI304=""),COUNTA(CJ304:CM304)&gt;0)),"3)介護保険認定済→要介護度、認知症自立度、寝たきり度、介護保険サービス記入",IF(OR(AND(OR(CM304=CM$63,CM304=CM$64),CN304=""),AND(OR(CM304=CM$65,CM304=CM$66),CN304&lt;&gt;"")),"7)介護保険サービス受けている/過去受けていた→具体的内容記入"," ")))</f>
        <v xml:space="preserve"> </v>
      </c>
      <c r="CS304" s="224" t="str">
        <f t="shared" si="295"/>
        <v xml:space="preserve"> </v>
      </c>
      <c r="CT304" s="116"/>
      <c r="CU304" s="253"/>
      <c r="CV304" s="117"/>
      <c r="CW304" s="117"/>
      <c r="CX304" s="253"/>
      <c r="CY304" s="117"/>
      <c r="CZ304" s="117"/>
      <c r="DA304" s="253"/>
      <c r="DB304" s="117"/>
      <c r="DC304" s="224" t="str">
        <f t="shared" si="296"/>
        <v xml:space="preserve"> </v>
      </c>
      <c r="DD304" s="224" t="str">
        <f t="shared" si="297"/>
        <v xml:space="preserve"> </v>
      </c>
      <c r="DE304" s="224" t="str">
        <f t="shared" si="307"/>
        <v xml:space="preserve"> </v>
      </c>
      <c r="DF304" s="121"/>
      <c r="DG304" s="114"/>
      <c r="DH304" s="704"/>
      <c r="DI304" s="119"/>
      <c r="DJ304" s="187"/>
      <c r="DK304" s="254"/>
      <c r="DL304" s="224" t="str">
        <f t="shared" si="308"/>
        <v xml:space="preserve"> </v>
      </c>
      <c r="DM304" s="224" t="str">
        <f t="shared" si="298"/>
        <v xml:space="preserve"> </v>
      </c>
      <c r="DN304" s="474"/>
      <c r="DO304" s="117"/>
      <c r="DP304" s="117"/>
      <c r="DQ304" s="117"/>
      <c r="DR304" s="117"/>
      <c r="DS304" s="117"/>
      <c r="DT304" s="254"/>
      <c r="DU304" s="476"/>
      <c r="DV304" s="224" t="str">
        <f t="shared" si="309"/>
        <v xml:space="preserve"> </v>
      </c>
      <c r="DW304" s="115"/>
      <c r="DX304" s="470"/>
      <c r="DY304" s="117"/>
      <c r="DZ304" s="704"/>
      <c r="EA304" s="224" t="str">
        <f t="shared" si="310"/>
        <v xml:space="preserve"> </v>
      </c>
      <c r="EB304" s="906"/>
      <c r="EC304" s="904"/>
      <c r="ED304" s="904"/>
      <c r="EE304" s="904"/>
      <c r="EF304" s="904"/>
      <c r="EG304" s="904"/>
      <c r="EH304" s="904"/>
      <c r="EI304" s="904"/>
      <c r="EJ304" s="904"/>
      <c r="EK304" s="905"/>
      <c r="EL304" s="80"/>
      <c r="EM304" s="224" t="str">
        <f t="shared" si="299"/>
        <v xml:space="preserve"> </v>
      </c>
      <c r="EN304" s="224" t="str">
        <f t="shared" si="300"/>
        <v xml:space="preserve"> </v>
      </c>
      <c r="EO304" s="115"/>
      <c r="EP304" s="1050"/>
      <c r="EQ304" s="253"/>
      <c r="ER304" s="117"/>
      <c r="ES304" s="1258">
        <f t="shared" si="301"/>
        <v>213</v>
      </c>
      <c r="ET304" s="224" t="str">
        <f t="shared" si="302"/>
        <v xml:space="preserve"> </v>
      </c>
      <c r="EU304" s="477" t="str">
        <f t="shared" si="303"/>
        <v/>
      </c>
      <c r="EV304" s="1334" t="str">
        <f t="shared" si="305"/>
        <v xml:space="preserve"> </v>
      </c>
      <c r="EW304" s="1332" t="str">
        <f t="shared" si="349"/>
        <v/>
      </c>
      <c r="EX304" s="1275" t="str">
        <f t="shared" si="331"/>
        <v/>
      </c>
      <c r="EY304" s="1275" t="str">
        <f t="shared" si="332"/>
        <v/>
      </c>
      <c r="EZ304" s="1275" t="str">
        <f t="shared" si="333"/>
        <v/>
      </c>
      <c r="FA304" s="1275" t="str">
        <f t="shared" si="334"/>
        <v/>
      </c>
      <c r="FB304" s="1275" t="str">
        <f t="shared" si="335"/>
        <v/>
      </c>
      <c r="FC304" s="1333" t="str">
        <f t="shared" si="336"/>
        <v/>
      </c>
      <c r="FE304" s="1234" t="str">
        <f t="shared" si="337"/>
        <v xml:space="preserve"> </v>
      </c>
      <c r="FF304" s="1234" t="str">
        <f t="shared" si="338"/>
        <v xml:space="preserve"> </v>
      </c>
      <c r="FG304" s="1234" t="str">
        <f t="shared" si="339"/>
        <v xml:space="preserve"> </v>
      </c>
      <c r="FH304" s="1234" t="str">
        <f t="shared" si="340"/>
        <v xml:space="preserve"> </v>
      </c>
      <c r="FI304" s="1234" t="str">
        <f t="shared" si="311"/>
        <v xml:space="preserve"> </v>
      </c>
      <c r="FJ304" s="1234" t="str">
        <f t="shared" si="341"/>
        <v xml:space="preserve"> </v>
      </c>
      <c r="FK304" s="1234">
        <f t="shared" si="312"/>
        <v>0</v>
      </c>
      <c r="FL304" s="1227"/>
      <c r="FM304" s="1234" t="str">
        <f t="shared" si="313"/>
        <v xml:space="preserve"> </v>
      </c>
      <c r="FN304" s="1234" t="str">
        <f t="shared" si="314"/>
        <v xml:space="preserve"> </v>
      </c>
      <c r="FO304" s="1234" t="str">
        <f t="shared" si="342"/>
        <v xml:space="preserve"> </v>
      </c>
      <c r="FP304" s="1234" t="str">
        <f t="shared" si="343"/>
        <v xml:space="preserve"> </v>
      </c>
      <c r="FQ304" s="1234" t="str">
        <f t="shared" si="315"/>
        <v xml:space="preserve"> </v>
      </c>
      <c r="FR304" s="1234" t="str">
        <f t="shared" si="344"/>
        <v xml:space="preserve"> </v>
      </c>
      <c r="FS304" s="1234">
        <f t="shared" si="350"/>
        <v>0</v>
      </c>
      <c r="FT304" s="1227"/>
      <c r="FU304" s="1234" t="str">
        <f t="shared" si="345"/>
        <v xml:space="preserve"> </v>
      </c>
      <c r="FV304" s="1234" t="str">
        <f t="shared" si="346"/>
        <v xml:space="preserve"> </v>
      </c>
      <c r="FW304" s="1234" t="str">
        <f t="shared" si="347"/>
        <v xml:space="preserve"> </v>
      </c>
      <c r="FX304" s="1234" t="str">
        <f t="shared" si="316"/>
        <v xml:space="preserve"> </v>
      </c>
      <c r="FY304" s="1234" t="str">
        <f t="shared" si="317"/>
        <v xml:space="preserve"> </v>
      </c>
      <c r="FZ304" s="1234" t="str">
        <f t="shared" si="348"/>
        <v xml:space="preserve"> </v>
      </c>
      <c r="GA304" s="1234">
        <f t="shared" si="318"/>
        <v>0</v>
      </c>
      <c r="GB304" s="1227"/>
      <c r="GC304" s="1234" t="str">
        <f t="shared" si="319"/>
        <v xml:space="preserve"> </v>
      </c>
      <c r="GD304" s="1234" t="str">
        <f t="shared" si="320"/>
        <v xml:space="preserve"> </v>
      </c>
      <c r="GE304" s="1234" t="str">
        <f t="shared" si="321"/>
        <v xml:space="preserve"> </v>
      </c>
      <c r="GF304" s="1234" t="str">
        <f t="shared" si="322"/>
        <v xml:space="preserve"> </v>
      </c>
      <c r="GG304" s="1234" t="str">
        <f t="shared" si="323"/>
        <v xml:space="preserve"> </v>
      </c>
      <c r="GH304" s="1234" t="str">
        <f t="shared" si="324"/>
        <v xml:space="preserve"> </v>
      </c>
      <c r="GI304" s="1234" t="str">
        <f t="shared" si="325"/>
        <v xml:space="preserve"> </v>
      </c>
      <c r="GJ304" s="1234" t="str">
        <f t="shared" si="326"/>
        <v xml:space="preserve"> </v>
      </c>
      <c r="GK304" s="1234" t="str">
        <f t="shared" si="327"/>
        <v xml:space="preserve"> </v>
      </c>
      <c r="GL304" s="1234" t="str">
        <f t="shared" si="328"/>
        <v xml:space="preserve"> </v>
      </c>
      <c r="GM304" s="1234" t="str">
        <f t="shared" si="329"/>
        <v xml:space="preserve"> </v>
      </c>
      <c r="GN304" s="1234">
        <f t="shared" si="330"/>
        <v>0</v>
      </c>
    </row>
    <row r="305" spans="1:196" s="100" customFormat="1" ht="27" customHeight="1" thickTop="1" thickBot="1">
      <c r="A305" s="1208">
        <f>【A票】【D票】!$D$10</f>
        <v>0</v>
      </c>
      <c r="B305" s="1212">
        <f>【A票】【D票】!$H$10</f>
        <v>0</v>
      </c>
      <c r="C305" s="1213" t="str">
        <f>【A票】【D票】!$K$10</f>
        <v xml:space="preserve"> </v>
      </c>
      <c r="D305" s="1214">
        <f t="shared" si="173"/>
        <v>214</v>
      </c>
      <c r="E305" s="914"/>
      <c r="F305" s="467"/>
      <c r="G305" s="469"/>
      <c r="H305" s="224" t="str">
        <f t="shared" si="291"/>
        <v xml:space="preserve"> </v>
      </c>
      <c r="I305" s="704"/>
      <c r="J305" s="117"/>
      <c r="K305" s="117"/>
      <c r="L305" s="117"/>
      <c r="M305" s="117"/>
      <c r="N305" s="117"/>
      <c r="O305" s="117"/>
      <c r="P305" s="117"/>
      <c r="Q305" s="117"/>
      <c r="R305" s="117"/>
      <c r="S305" s="117"/>
      <c r="T305" s="254"/>
      <c r="U305" s="646"/>
      <c r="V305" s="646"/>
      <c r="W305" s="114"/>
      <c r="X305" s="254"/>
      <c r="Y305" s="224" t="str">
        <f t="shared" si="292"/>
        <v xml:space="preserve"> </v>
      </c>
      <c r="Z305" s="579"/>
      <c r="AA305" s="704"/>
      <c r="AB305" s="119"/>
      <c r="AC305" s="224" t="str">
        <f t="shared" si="306"/>
        <v xml:space="preserve"> </v>
      </c>
      <c r="AD305" s="115"/>
      <c r="AE305" s="253"/>
      <c r="AF305" s="704"/>
      <c r="AG305" s="727"/>
      <c r="AH305" s="727"/>
      <c r="AI305" s="727"/>
      <c r="AJ305" s="727"/>
      <c r="AK305" s="591"/>
      <c r="AL305" s="727"/>
      <c r="AM305" s="727"/>
      <c r="AN305" s="727"/>
      <c r="AO305" s="727"/>
      <c r="AP305" s="727"/>
      <c r="AQ305" s="727"/>
      <c r="AR305" s="727"/>
      <c r="AS305" s="727"/>
      <c r="AT305" s="727"/>
      <c r="AU305" s="727"/>
      <c r="AV305" s="727"/>
      <c r="AW305" s="727"/>
      <c r="AX305" s="727"/>
      <c r="AY305" s="727"/>
      <c r="AZ305" s="727"/>
      <c r="BA305" s="727"/>
      <c r="BB305" s="727"/>
      <c r="BC305" s="821"/>
      <c r="BD305" s="727"/>
      <c r="BE305" s="727"/>
      <c r="BF305" s="727"/>
      <c r="BG305" s="727"/>
      <c r="BH305" s="727"/>
      <c r="BI305" s="727"/>
      <c r="BJ305" s="727"/>
      <c r="BK305" s="727"/>
      <c r="BL305" s="821"/>
      <c r="BM305" s="727"/>
      <c r="BN305" s="727"/>
      <c r="BO305" s="727"/>
      <c r="BP305" s="727"/>
      <c r="BQ305" s="727"/>
      <c r="BR305" s="821"/>
      <c r="BS305" s="727"/>
      <c r="BT305" s="727"/>
      <c r="BU305" s="727"/>
      <c r="BV305" s="591"/>
      <c r="BW305" s="224" t="str">
        <f t="shared" si="304"/>
        <v xml:space="preserve"> </v>
      </c>
      <c r="BX305" s="471">
        <f t="shared" si="293"/>
        <v>214</v>
      </c>
      <c r="BY305" s="117"/>
      <c r="BZ305" s="117"/>
      <c r="CA305" s="117"/>
      <c r="CB305" s="117"/>
      <c r="CC305" s="117"/>
      <c r="CD305" s="461"/>
      <c r="CE305" s="236"/>
      <c r="CF305" s="224" t="str">
        <f t="shared" si="294"/>
        <v xml:space="preserve"> </v>
      </c>
      <c r="CG305" s="116"/>
      <c r="CH305" s="117"/>
      <c r="CI305" s="117"/>
      <c r="CJ305" s="117"/>
      <c r="CK305" s="472"/>
      <c r="CL305" s="472"/>
      <c r="CM305" s="472"/>
      <c r="CN305" s="472"/>
      <c r="CO305" s="117"/>
      <c r="CP305" s="253"/>
      <c r="CQ305" s="120"/>
      <c r="CR305" s="224" t="str" cm="1">
        <f t="array" ref="CR305">IF(AND(SUM(COUNTIF(CG305:CM305,{"*不明*","*その他*"})+COUNTIF(CO305:CP305,{"*不明*","*その他*"}))&gt;0,CQ305=""),"その他・不明の場合,10)具体的内容、理由を記入",IF(OR(AND(CI305=CI$65,COUNTA(CJ305:CM305)&lt;4),AND(OR(CI305=CI$63,CI305=CI$64,CI305=CI$66,CI305=CI$67,CI305=CI$68,CI305=""),COUNTA(CJ305:CM305)&gt;0)),"3)介護保険認定済→要介護度、認知症自立度、寝たきり度、介護保険サービス記入",IF(OR(AND(OR(CM305=CM$63,CM305=CM$64),CN305=""),AND(OR(CM305=CM$65,CM305=CM$66),CN305&lt;&gt;"")),"7)介護保険サービス受けている/過去受けていた→具体的内容記入"," ")))</f>
        <v xml:space="preserve"> </v>
      </c>
      <c r="CS305" s="224" t="str">
        <f t="shared" si="295"/>
        <v xml:space="preserve"> </v>
      </c>
      <c r="CT305" s="116"/>
      <c r="CU305" s="253"/>
      <c r="CV305" s="117"/>
      <c r="CW305" s="117"/>
      <c r="CX305" s="253"/>
      <c r="CY305" s="117"/>
      <c r="CZ305" s="117"/>
      <c r="DA305" s="253"/>
      <c r="DB305" s="117"/>
      <c r="DC305" s="224" t="str">
        <f t="shared" si="296"/>
        <v xml:space="preserve"> </v>
      </c>
      <c r="DD305" s="224" t="str">
        <f t="shared" si="297"/>
        <v xml:space="preserve"> </v>
      </c>
      <c r="DE305" s="224" t="str">
        <f t="shared" si="307"/>
        <v xml:space="preserve"> </v>
      </c>
      <c r="DF305" s="121"/>
      <c r="DG305" s="114"/>
      <c r="DH305" s="704"/>
      <c r="DI305" s="119"/>
      <c r="DJ305" s="187"/>
      <c r="DK305" s="254"/>
      <c r="DL305" s="224" t="str">
        <f t="shared" si="308"/>
        <v xml:space="preserve"> </v>
      </c>
      <c r="DM305" s="224" t="str">
        <f t="shared" si="298"/>
        <v xml:space="preserve"> </v>
      </c>
      <c r="DN305" s="474"/>
      <c r="DO305" s="117"/>
      <c r="DP305" s="117"/>
      <c r="DQ305" s="117"/>
      <c r="DR305" s="117"/>
      <c r="DS305" s="117"/>
      <c r="DT305" s="254"/>
      <c r="DU305" s="476"/>
      <c r="DV305" s="224" t="str">
        <f t="shared" si="309"/>
        <v xml:space="preserve"> </v>
      </c>
      <c r="DW305" s="115"/>
      <c r="DX305" s="470"/>
      <c r="DY305" s="117"/>
      <c r="DZ305" s="704"/>
      <c r="EA305" s="224" t="str">
        <f t="shared" si="310"/>
        <v xml:space="preserve"> </v>
      </c>
      <c r="EB305" s="906"/>
      <c r="EC305" s="904"/>
      <c r="ED305" s="904"/>
      <c r="EE305" s="904"/>
      <c r="EF305" s="904"/>
      <c r="EG305" s="904"/>
      <c r="EH305" s="904"/>
      <c r="EI305" s="904"/>
      <c r="EJ305" s="904"/>
      <c r="EK305" s="905"/>
      <c r="EL305" s="80"/>
      <c r="EM305" s="224" t="str">
        <f t="shared" si="299"/>
        <v xml:space="preserve"> </v>
      </c>
      <c r="EN305" s="224" t="str">
        <f t="shared" si="300"/>
        <v xml:space="preserve"> </v>
      </c>
      <c r="EO305" s="115"/>
      <c r="EP305" s="1050"/>
      <c r="EQ305" s="253"/>
      <c r="ER305" s="117"/>
      <c r="ES305" s="1258">
        <f t="shared" si="301"/>
        <v>214</v>
      </c>
      <c r="ET305" s="224" t="str">
        <f t="shared" si="302"/>
        <v xml:space="preserve"> </v>
      </c>
      <c r="EU305" s="477" t="str">
        <f t="shared" si="303"/>
        <v/>
      </c>
      <c r="EV305" s="1334" t="str">
        <f t="shared" si="305"/>
        <v xml:space="preserve"> </v>
      </c>
      <c r="EW305" s="1332" t="str">
        <f t="shared" si="349"/>
        <v/>
      </c>
      <c r="EX305" s="1275" t="str">
        <f t="shared" si="331"/>
        <v/>
      </c>
      <c r="EY305" s="1275" t="str">
        <f t="shared" si="332"/>
        <v/>
      </c>
      <c r="EZ305" s="1275" t="str">
        <f t="shared" si="333"/>
        <v/>
      </c>
      <c r="FA305" s="1275" t="str">
        <f t="shared" si="334"/>
        <v/>
      </c>
      <c r="FB305" s="1275" t="str">
        <f t="shared" si="335"/>
        <v/>
      </c>
      <c r="FC305" s="1333" t="str">
        <f t="shared" si="336"/>
        <v/>
      </c>
      <c r="FE305" s="1234" t="str">
        <f t="shared" si="337"/>
        <v xml:space="preserve"> </v>
      </c>
      <c r="FF305" s="1234" t="str">
        <f t="shared" si="338"/>
        <v xml:space="preserve"> </v>
      </c>
      <c r="FG305" s="1234" t="str">
        <f t="shared" si="339"/>
        <v xml:space="preserve"> </v>
      </c>
      <c r="FH305" s="1234" t="str">
        <f t="shared" si="340"/>
        <v xml:space="preserve"> </v>
      </c>
      <c r="FI305" s="1234" t="str">
        <f t="shared" si="311"/>
        <v xml:space="preserve"> </v>
      </c>
      <c r="FJ305" s="1234" t="str">
        <f t="shared" si="341"/>
        <v xml:space="preserve"> </v>
      </c>
      <c r="FK305" s="1234">
        <f t="shared" si="312"/>
        <v>0</v>
      </c>
      <c r="FL305" s="1227"/>
      <c r="FM305" s="1234" t="str">
        <f t="shared" si="313"/>
        <v xml:space="preserve"> </v>
      </c>
      <c r="FN305" s="1234" t="str">
        <f t="shared" si="314"/>
        <v xml:space="preserve"> </v>
      </c>
      <c r="FO305" s="1234" t="str">
        <f t="shared" si="342"/>
        <v xml:space="preserve"> </v>
      </c>
      <c r="FP305" s="1234" t="str">
        <f t="shared" si="343"/>
        <v xml:space="preserve"> </v>
      </c>
      <c r="FQ305" s="1234" t="str">
        <f t="shared" si="315"/>
        <v xml:space="preserve"> </v>
      </c>
      <c r="FR305" s="1234" t="str">
        <f t="shared" si="344"/>
        <v xml:space="preserve"> </v>
      </c>
      <c r="FS305" s="1234">
        <f t="shared" si="350"/>
        <v>0</v>
      </c>
      <c r="FT305" s="1227"/>
      <c r="FU305" s="1234" t="str">
        <f t="shared" si="345"/>
        <v xml:space="preserve"> </v>
      </c>
      <c r="FV305" s="1234" t="str">
        <f t="shared" si="346"/>
        <v xml:space="preserve"> </v>
      </c>
      <c r="FW305" s="1234" t="str">
        <f t="shared" si="347"/>
        <v xml:space="preserve"> </v>
      </c>
      <c r="FX305" s="1234" t="str">
        <f t="shared" si="316"/>
        <v xml:space="preserve"> </v>
      </c>
      <c r="FY305" s="1234" t="str">
        <f t="shared" si="317"/>
        <v xml:space="preserve"> </v>
      </c>
      <c r="FZ305" s="1234" t="str">
        <f t="shared" si="348"/>
        <v xml:space="preserve"> </v>
      </c>
      <c r="GA305" s="1234">
        <f t="shared" si="318"/>
        <v>0</v>
      </c>
      <c r="GB305" s="1227"/>
      <c r="GC305" s="1234" t="str">
        <f t="shared" si="319"/>
        <v xml:space="preserve"> </v>
      </c>
      <c r="GD305" s="1234" t="str">
        <f t="shared" si="320"/>
        <v xml:space="preserve"> </v>
      </c>
      <c r="GE305" s="1234" t="str">
        <f t="shared" si="321"/>
        <v xml:space="preserve"> </v>
      </c>
      <c r="GF305" s="1234" t="str">
        <f t="shared" si="322"/>
        <v xml:space="preserve"> </v>
      </c>
      <c r="GG305" s="1234" t="str">
        <f t="shared" si="323"/>
        <v xml:space="preserve"> </v>
      </c>
      <c r="GH305" s="1234" t="str">
        <f t="shared" si="324"/>
        <v xml:space="preserve"> </v>
      </c>
      <c r="GI305" s="1234" t="str">
        <f t="shared" si="325"/>
        <v xml:space="preserve"> </v>
      </c>
      <c r="GJ305" s="1234" t="str">
        <f t="shared" si="326"/>
        <v xml:space="preserve"> </v>
      </c>
      <c r="GK305" s="1234" t="str">
        <f t="shared" si="327"/>
        <v xml:space="preserve"> </v>
      </c>
      <c r="GL305" s="1234" t="str">
        <f t="shared" si="328"/>
        <v xml:space="preserve"> </v>
      </c>
      <c r="GM305" s="1234" t="str">
        <f t="shared" si="329"/>
        <v xml:space="preserve"> </v>
      </c>
      <c r="GN305" s="1234">
        <f t="shared" si="330"/>
        <v>0</v>
      </c>
    </row>
    <row r="306" spans="1:196" s="100" customFormat="1" ht="27" customHeight="1" thickTop="1" thickBot="1">
      <c r="A306" s="1208">
        <f>【A票】【D票】!$D$10</f>
        <v>0</v>
      </c>
      <c r="B306" s="1212">
        <f>【A票】【D票】!$H$10</f>
        <v>0</v>
      </c>
      <c r="C306" s="1213" t="str">
        <f>【A票】【D票】!$K$10</f>
        <v xml:space="preserve"> </v>
      </c>
      <c r="D306" s="1214">
        <f t="shared" si="173"/>
        <v>215</v>
      </c>
      <c r="E306" s="914"/>
      <c r="F306" s="467"/>
      <c r="G306" s="469"/>
      <c r="H306" s="224" t="str">
        <f t="shared" si="291"/>
        <v xml:space="preserve"> </v>
      </c>
      <c r="I306" s="704"/>
      <c r="J306" s="117"/>
      <c r="K306" s="117"/>
      <c r="L306" s="117"/>
      <c r="M306" s="117"/>
      <c r="N306" s="117"/>
      <c r="O306" s="117"/>
      <c r="P306" s="117"/>
      <c r="Q306" s="117"/>
      <c r="R306" s="117"/>
      <c r="S306" s="117"/>
      <c r="T306" s="254"/>
      <c r="U306" s="646"/>
      <c r="V306" s="646"/>
      <c r="W306" s="114"/>
      <c r="X306" s="254"/>
      <c r="Y306" s="224" t="str">
        <f t="shared" si="292"/>
        <v xml:space="preserve"> </v>
      </c>
      <c r="Z306" s="579"/>
      <c r="AA306" s="704"/>
      <c r="AB306" s="119"/>
      <c r="AC306" s="224" t="str">
        <f t="shared" si="306"/>
        <v xml:space="preserve"> </v>
      </c>
      <c r="AD306" s="115"/>
      <c r="AE306" s="253"/>
      <c r="AF306" s="704"/>
      <c r="AG306" s="727"/>
      <c r="AH306" s="727"/>
      <c r="AI306" s="727"/>
      <c r="AJ306" s="727"/>
      <c r="AK306" s="591"/>
      <c r="AL306" s="727"/>
      <c r="AM306" s="727"/>
      <c r="AN306" s="727"/>
      <c r="AO306" s="727"/>
      <c r="AP306" s="727"/>
      <c r="AQ306" s="727"/>
      <c r="AR306" s="727"/>
      <c r="AS306" s="727"/>
      <c r="AT306" s="727"/>
      <c r="AU306" s="727"/>
      <c r="AV306" s="727"/>
      <c r="AW306" s="727"/>
      <c r="AX306" s="727"/>
      <c r="AY306" s="727"/>
      <c r="AZ306" s="727"/>
      <c r="BA306" s="727"/>
      <c r="BB306" s="727"/>
      <c r="BC306" s="821"/>
      <c r="BD306" s="727"/>
      <c r="BE306" s="727"/>
      <c r="BF306" s="727"/>
      <c r="BG306" s="727"/>
      <c r="BH306" s="727"/>
      <c r="BI306" s="727"/>
      <c r="BJ306" s="727"/>
      <c r="BK306" s="727"/>
      <c r="BL306" s="821"/>
      <c r="BM306" s="727"/>
      <c r="BN306" s="727"/>
      <c r="BO306" s="727"/>
      <c r="BP306" s="727"/>
      <c r="BQ306" s="727"/>
      <c r="BR306" s="821"/>
      <c r="BS306" s="727"/>
      <c r="BT306" s="727"/>
      <c r="BU306" s="727"/>
      <c r="BV306" s="591"/>
      <c r="BW306" s="224" t="str">
        <f t="shared" si="304"/>
        <v xml:space="preserve"> </v>
      </c>
      <c r="BX306" s="471">
        <f t="shared" si="293"/>
        <v>215</v>
      </c>
      <c r="BY306" s="117"/>
      <c r="BZ306" s="117"/>
      <c r="CA306" s="117"/>
      <c r="CB306" s="117"/>
      <c r="CC306" s="117"/>
      <c r="CD306" s="461"/>
      <c r="CE306" s="236"/>
      <c r="CF306" s="224" t="str">
        <f t="shared" si="294"/>
        <v xml:space="preserve"> </v>
      </c>
      <c r="CG306" s="116"/>
      <c r="CH306" s="117"/>
      <c r="CI306" s="117"/>
      <c r="CJ306" s="117"/>
      <c r="CK306" s="472"/>
      <c r="CL306" s="472"/>
      <c r="CM306" s="472"/>
      <c r="CN306" s="472"/>
      <c r="CO306" s="117"/>
      <c r="CP306" s="253"/>
      <c r="CQ306" s="120"/>
      <c r="CR306" s="224" t="str" cm="1">
        <f t="array" ref="CR306">IF(AND(SUM(COUNTIF(CG306:CM306,{"*不明*","*その他*"})+COUNTIF(CO306:CP306,{"*不明*","*その他*"}))&gt;0,CQ306=""),"その他・不明の場合,10)具体的内容、理由を記入",IF(OR(AND(CI306=CI$65,COUNTA(CJ306:CM306)&lt;4),AND(OR(CI306=CI$63,CI306=CI$64,CI306=CI$66,CI306=CI$67,CI306=CI$68,CI306=""),COUNTA(CJ306:CM306)&gt;0)),"3)介護保険認定済→要介護度、認知症自立度、寝たきり度、介護保険サービス記入",IF(OR(AND(OR(CM306=CM$63,CM306=CM$64),CN306=""),AND(OR(CM306=CM$65,CM306=CM$66),CN306&lt;&gt;"")),"7)介護保険サービス受けている/過去受けていた→具体的内容記入"," ")))</f>
        <v xml:space="preserve"> </v>
      </c>
      <c r="CS306" s="224" t="str">
        <f t="shared" si="295"/>
        <v xml:space="preserve"> </v>
      </c>
      <c r="CT306" s="116"/>
      <c r="CU306" s="253"/>
      <c r="CV306" s="117"/>
      <c r="CW306" s="117"/>
      <c r="CX306" s="253"/>
      <c r="CY306" s="117"/>
      <c r="CZ306" s="117"/>
      <c r="DA306" s="253"/>
      <c r="DB306" s="117"/>
      <c r="DC306" s="224" t="str">
        <f t="shared" si="296"/>
        <v xml:space="preserve"> </v>
      </c>
      <c r="DD306" s="224" t="str">
        <f t="shared" si="297"/>
        <v xml:space="preserve"> </v>
      </c>
      <c r="DE306" s="224" t="str">
        <f t="shared" si="307"/>
        <v xml:space="preserve"> </v>
      </c>
      <c r="DF306" s="121"/>
      <c r="DG306" s="114"/>
      <c r="DH306" s="704"/>
      <c r="DI306" s="119"/>
      <c r="DJ306" s="187"/>
      <c r="DK306" s="254"/>
      <c r="DL306" s="224" t="str">
        <f t="shared" si="308"/>
        <v xml:space="preserve"> </v>
      </c>
      <c r="DM306" s="224" t="str">
        <f t="shared" si="298"/>
        <v xml:space="preserve"> </v>
      </c>
      <c r="DN306" s="474"/>
      <c r="DO306" s="117"/>
      <c r="DP306" s="117"/>
      <c r="DQ306" s="117"/>
      <c r="DR306" s="117"/>
      <c r="DS306" s="117"/>
      <c r="DT306" s="254"/>
      <c r="DU306" s="476"/>
      <c r="DV306" s="224" t="str">
        <f t="shared" si="309"/>
        <v xml:space="preserve"> </v>
      </c>
      <c r="DW306" s="115"/>
      <c r="DX306" s="470"/>
      <c r="DY306" s="117"/>
      <c r="DZ306" s="704"/>
      <c r="EA306" s="224" t="str">
        <f t="shared" si="310"/>
        <v xml:space="preserve"> </v>
      </c>
      <c r="EB306" s="906"/>
      <c r="EC306" s="904"/>
      <c r="ED306" s="904"/>
      <c r="EE306" s="904"/>
      <c r="EF306" s="904"/>
      <c r="EG306" s="904"/>
      <c r="EH306" s="904"/>
      <c r="EI306" s="904"/>
      <c r="EJ306" s="904"/>
      <c r="EK306" s="905"/>
      <c r="EL306" s="80"/>
      <c r="EM306" s="224" t="str">
        <f t="shared" si="299"/>
        <v xml:space="preserve"> </v>
      </c>
      <c r="EN306" s="224" t="str">
        <f t="shared" si="300"/>
        <v xml:space="preserve"> </v>
      </c>
      <c r="EO306" s="115"/>
      <c r="EP306" s="1050"/>
      <c r="EQ306" s="253"/>
      <c r="ER306" s="117"/>
      <c r="ES306" s="1258">
        <f t="shared" si="301"/>
        <v>215</v>
      </c>
      <c r="ET306" s="224" t="str">
        <f t="shared" si="302"/>
        <v xml:space="preserve"> </v>
      </c>
      <c r="EU306" s="477" t="str">
        <f t="shared" si="303"/>
        <v/>
      </c>
      <c r="EV306" s="1334" t="str">
        <f t="shared" si="305"/>
        <v xml:space="preserve"> </v>
      </c>
      <c r="EW306" s="1332" t="str">
        <f t="shared" si="349"/>
        <v/>
      </c>
      <c r="EX306" s="1275" t="str">
        <f t="shared" si="331"/>
        <v/>
      </c>
      <c r="EY306" s="1275" t="str">
        <f t="shared" si="332"/>
        <v/>
      </c>
      <c r="EZ306" s="1275" t="str">
        <f t="shared" si="333"/>
        <v/>
      </c>
      <c r="FA306" s="1275" t="str">
        <f t="shared" si="334"/>
        <v/>
      </c>
      <c r="FB306" s="1275" t="str">
        <f t="shared" si="335"/>
        <v/>
      </c>
      <c r="FC306" s="1333" t="str">
        <f t="shared" si="336"/>
        <v/>
      </c>
      <c r="FE306" s="1234" t="str">
        <f t="shared" si="337"/>
        <v xml:space="preserve"> </v>
      </c>
      <c r="FF306" s="1234" t="str">
        <f t="shared" si="338"/>
        <v xml:space="preserve"> </v>
      </c>
      <c r="FG306" s="1234" t="str">
        <f t="shared" si="339"/>
        <v xml:space="preserve"> </v>
      </c>
      <c r="FH306" s="1234" t="str">
        <f t="shared" si="340"/>
        <v xml:space="preserve"> </v>
      </c>
      <c r="FI306" s="1234" t="str">
        <f t="shared" si="311"/>
        <v xml:space="preserve"> </v>
      </c>
      <c r="FJ306" s="1234" t="str">
        <f t="shared" si="341"/>
        <v xml:space="preserve"> </v>
      </c>
      <c r="FK306" s="1234">
        <f t="shared" si="312"/>
        <v>0</v>
      </c>
      <c r="FL306" s="1227"/>
      <c r="FM306" s="1234" t="str">
        <f t="shared" si="313"/>
        <v xml:space="preserve"> </v>
      </c>
      <c r="FN306" s="1234" t="str">
        <f t="shared" si="314"/>
        <v xml:space="preserve"> </v>
      </c>
      <c r="FO306" s="1234" t="str">
        <f t="shared" si="342"/>
        <v xml:space="preserve"> </v>
      </c>
      <c r="FP306" s="1234" t="str">
        <f t="shared" si="343"/>
        <v xml:space="preserve"> </v>
      </c>
      <c r="FQ306" s="1234" t="str">
        <f t="shared" si="315"/>
        <v xml:space="preserve"> </v>
      </c>
      <c r="FR306" s="1234" t="str">
        <f t="shared" si="344"/>
        <v xml:space="preserve"> </v>
      </c>
      <c r="FS306" s="1234">
        <f t="shared" si="350"/>
        <v>0</v>
      </c>
      <c r="FT306" s="1227"/>
      <c r="FU306" s="1234" t="str">
        <f t="shared" si="345"/>
        <v xml:space="preserve"> </v>
      </c>
      <c r="FV306" s="1234" t="str">
        <f t="shared" si="346"/>
        <v xml:space="preserve"> </v>
      </c>
      <c r="FW306" s="1234" t="str">
        <f t="shared" si="347"/>
        <v xml:space="preserve"> </v>
      </c>
      <c r="FX306" s="1234" t="str">
        <f t="shared" si="316"/>
        <v xml:space="preserve"> </v>
      </c>
      <c r="FY306" s="1234" t="str">
        <f t="shared" si="317"/>
        <v xml:space="preserve"> </v>
      </c>
      <c r="FZ306" s="1234" t="str">
        <f t="shared" si="348"/>
        <v xml:space="preserve"> </v>
      </c>
      <c r="GA306" s="1234">
        <f t="shared" si="318"/>
        <v>0</v>
      </c>
      <c r="GB306" s="1227"/>
      <c r="GC306" s="1234" t="str">
        <f t="shared" si="319"/>
        <v xml:space="preserve"> </v>
      </c>
      <c r="GD306" s="1234" t="str">
        <f t="shared" si="320"/>
        <v xml:space="preserve"> </v>
      </c>
      <c r="GE306" s="1234" t="str">
        <f t="shared" si="321"/>
        <v xml:space="preserve"> </v>
      </c>
      <c r="GF306" s="1234" t="str">
        <f t="shared" si="322"/>
        <v xml:space="preserve"> </v>
      </c>
      <c r="GG306" s="1234" t="str">
        <f t="shared" si="323"/>
        <v xml:space="preserve"> </v>
      </c>
      <c r="GH306" s="1234" t="str">
        <f t="shared" si="324"/>
        <v xml:space="preserve"> </v>
      </c>
      <c r="GI306" s="1234" t="str">
        <f t="shared" si="325"/>
        <v xml:space="preserve"> </v>
      </c>
      <c r="GJ306" s="1234" t="str">
        <f t="shared" si="326"/>
        <v xml:space="preserve"> </v>
      </c>
      <c r="GK306" s="1234" t="str">
        <f t="shared" si="327"/>
        <v xml:space="preserve"> </v>
      </c>
      <c r="GL306" s="1234" t="str">
        <f t="shared" si="328"/>
        <v xml:space="preserve"> </v>
      </c>
      <c r="GM306" s="1234" t="str">
        <f t="shared" si="329"/>
        <v xml:space="preserve"> </v>
      </c>
      <c r="GN306" s="1234">
        <f t="shared" si="330"/>
        <v>0</v>
      </c>
    </row>
    <row r="307" spans="1:196" s="100" customFormat="1" ht="27" customHeight="1" thickTop="1" thickBot="1">
      <c r="A307" s="1208">
        <f>【A票】【D票】!$D$10</f>
        <v>0</v>
      </c>
      <c r="B307" s="1212">
        <f>【A票】【D票】!$H$10</f>
        <v>0</v>
      </c>
      <c r="C307" s="1213" t="str">
        <f>【A票】【D票】!$K$10</f>
        <v xml:space="preserve"> </v>
      </c>
      <c r="D307" s="1214">
        <f t="shared" si="173"/>
        <v>216</v>
      </c>
      <c r="E307" s="914"/>
      <c r="F307" s="467"/>
      <c r="G307" s="469"/>
      <c r="H307" s="224" t="str">
        <f t="shared" si="291"/>
        <v xml:space="preserve"> </v>
      </c>
      <c r="I307" s="704"/>
      <c r="J307" s="117"/>
      <c r="K307" s="117"/>
      <c r="L307" s="117"/>
      <c r="M307" s="117"/>
      <c r="N307" s="117"/>
      <c r="O307" s="117"/>
      <c r="P307" s="117"/>
      <c r="Q307" s="117"/>
      <c r="R307" s="117"/>
      <c r="S307" s="117"/>
      <c r="T307" s="254"/>
      <c r="U307" s="646"/>
      <c r="V307" s="646"/>
      <c r="W307" s="114"/>
      <c r="X307" s="254"/>
      <c r="Y307" s="224" t="str">
        <f t="shared" si="292"/>
        <v xml:space="preserve"> </v>
      </c>
      <c r="Z307" s="579"/>
      <c r="AA307" s="704"/>
      <c r="AB307" s="119"/>
      <c r="AC307" s="224" t="str">
        <f t="shared" si="306"/>
        <v xml:space="preserve"> </v>
      </c>
      <c r="AD307" s="115"/>
      <c r="AE307" s="253"/>
      <c r="AF307" s="704"/>
      <c r="AG307" s="727"/>
      <c r="AH307" s="727"/>
      <c r="AI307" s="727"/>
      <c r="AJ307" s="727"/>
      <c r="AK307" s="591"/>
      <c r="AL307" s="727"/>
      <c r="AM307" s="727"/>
      <c r="AN307" s="727"/>
      <c r="AO307" s="727"/>
      <c r="AP307" s="727"/>
      <c r="AQ307" s="727"/>
      <c r="AR307" s="727"/>
      <c r="AS307" s="727"/>
      <c r="AT307" s="727"/>
      <c r="AU307" s="727"/>
      <c r="AV307" s="727"/>
      <c r="AW307" s="727"/>
      <c r="AX307" s="727"/>
      <c r="AY307" s="727"/>
      <c r="AZ307" s="727"/>
      <c r="BA307" s="727"/>
      <c r="BB307" s="727"/>
      <c r="BC307" s="821"/>
      <c r="BD307" s="727"/>
      <c r="BE307" s="727"/>
      <c r="BF307" s="727"/>
      <c r="BG307" s="727"/>
      <c r="BH307" s="727"/>
      <c r="BI307" s="727"/>
      <c r="BJ307" s="727"/>
      <c r="BK307" s="727"/>
      <c r="BL307" s="821"/>
      <c r="BM307" s="727"/>
      <c r="BN307" s="727"/>
      <c r="BO307" s="727"/>
      <c r="BP307" s="727"/>
      <c r="BQ307" s="727"/>
      <c r="BR307" s="821"/>
      <c r="BS307" s="727"/>
      <c r="BT307" s="727"/>
      <c r="BU307" s="727"/>
      <c r="BV307" s="591"/>
      <c r="BW307" s="224" t="str">
        <f t="shared" si="304"/>
        <v xml:space="preserve"> </v>
      </c>
      <c r="BX307" s="471">
        <f t="shared" si="293"/>
        <v>216</v>
      </c>
      <c r="BY307" s="117"/>
      <c r="BZ307" s="117"/>
      <c r="CA307" s="117"/>
      <c r="CB307" s="117"/>
      <c r="CC307" s="117"/>
      <c r="CD307" s="461"/>
      <c r="CE307" s="236"/>
      <c r="CF307" s="224" t="str">
        <f t="shared" si="294"/>
        <v xml:space="preserve"> </v>
      </c>
      <c r="CG307" s="116"/>
      <c r="CH307" s="117"/>
      <c r="CI307" s="117"/>
      <c r="CJ307" s="117"/>
      <c r="CK307" s="472"/>
      <c r="CL307" s="472"/>
      <c r="CM307" s="472"/>
      <c r="CN307" s="472"/>
      <c r="CO307" s="117"/>
      <c r="CP307" s="253"/>
      <c r="CQ307" s="120"/>
      <c r="CR307" s="224" t="str" cm="1">
        <f t="array" ref="CR307">IF(AND(SUM(COUNTIF(CG307:CM307,{"*不明*","*その他*"})+COUNTIF(CO307:CP307,{"*不明*","*その他*"}))&gt;0,CQ307=""),"その他・不明の場合,10)具体的内容、理由を記入",IF(OR(AND(CI307=CI$65,COUNTA(CJ307:CM307)&lt;4),AND(OR(CI307=CI$63,CI307=CI$64,CI307=CI$66,CI307=CI$67,CI307=CI$68,CI307=""),COUNTA(CJ307:CM307)&gt;0)),"3)介護保険認定済→要介護度、認知症自立度、寝たきり度、介護保険サービス記入",IF(OR(AND(OR(CM307=CM$63,CM307=CM$64),CN307=""),AND(OR(CM307=CM$65,CM307=CM$66),CN307&lt;&gt;"")),"7)介護保険サービス受けている/過去受けていた→具体的内容記入"," ")))</f>
        <v xml:space="preserve"> </v>
      </c>
      <c r="CS307" s="224" t="str">
        <f t="shared" si="295"/>
        <v xml:space="preserve"> </v>
      </c>
      <c r="CT307" s="116"/>
      <c r="CU307" s="253"/>
      <c r="CV307" s="117"/>
      <c r="CW307" s="117"/>
      <c r="CX307" s="253"/>
      <c r="CY307" s="117"/>
      <c r="CZ307" s="117"/>
      <c r="DA307" s="253"/>
      <c r="DB307" s="117"/>
      <c r="DC307" s="224" t="str">
        <f t="shared" si="296"/>
        <v xml:space="preserve"> </v>
      </c>
      <c r="DD307" s="224" t="str">
        <f t="shared" si="297"/>
        <v xml:space="preserve"> </v>
      </c>
      <c r="DE307" s="224" t="str">
        <f t="shared" si="307"/>
        <v xml:space="preserve"> </v>
      </c>
      <c r="DF307" s="121"/>
      <c r="DG307" s="114"/>
      <c r="DH307" s="704"/>
      <c r="DI307" s="119"/>
      <c r="DJ307" s="187"/>
      <c r="DK307" s="254"/>
      <c r="DL307" s="224" t="str">
        <f t="shared" si="308"/>
        <v xml:space="preserve"> </v>
      </c>
      <c r="DM307" s="224" t="str">
        <f t="shared" si="298"/>
        <v xml:space="preserve"> </v>
      </c>
      <c r="DN307" s="474"/>
      <c r="DO307" s="117"/>
      <c r="DP307" s="117"/>
      <c r="DQ307" s="117"/>
      <c r="DR307" s="117"/>
      <c r="DS307" s="117"/>
      <c r="DT307" s="254"/>
      <c r="DU307" s="476"/>
      <c r="DV307" s="224" t="str">
        <f t="shared" si="309"/>
        <v xml:space="preserve"> </v>
      </c>
      <c r="DW307" s="115"/>
      <c r="DX307" s="470"/>
      <c r="DY307" s="117"/>
      <c r="DZ307" s="704"/>
      <c r="EA307" s="224" t="str">
        <f t="shared" si="310"/>
        <v xml:space="preserve"> </v>
      </c>
      <c r="EB307" s="906"/>
      <c r="EC307" s="904"/>
      <c r="ED307" s="904"/>
      <c r="EE307" s="904"/>
      <c r="EF307" s="904"/>
      <c r="EG307" s="904"/>
      <c r="EH307" s="904"/>
      <c r="EI307" s="904"/>
      <c r="EJ307" s="904"/>
      <c r="EK307" s="905"/>
      <c r="EL307" s="80"/>
      <c r="EM307" s="224" t="str">
        <f t="shared" si="299"/>
        <v xml:space="preserve"> </v>
      </c>
      <c r="EN307" s="224" t="str">
        <f t="shared" si="300"/>
        <v xml:space="preserve"> </v>
      </c>
      <c r="EO307" s="115"/>
      <c r="EP307" s="1050"/>
      <c r="EQ307" s="253"/>
      <c r="ER307" s="117"/>
      <c r="ES307" s="1258">
        <f t="shared" si="301"/>
        <v>216</v>
      </c>
      <c r="ET307" s="224" t="str">
        <f t="shared" si="302"/>
        <v xml:space="preserve"> </v>
      </c>
      <c r="EU307" s="477" t="str">
        <f t="shared" si="303"/>
        <v/>
      </c>
      <c r="EV307" s="1334" t="str">
        <f t="shared" si="305"/>
        <v xml:space="preserve"> </v>
      </c>
      <c r="EW307" s="1332" t="str">
        <f t="shared" si="349"/>
        <v/>
      </c>
      <c r="EX307" s="1275" t="str">
        <f t="shared" si="331"/>
        <v/>
      </c>
      <c r="EY307" s="1275" t="str">
        <f t="shared" si="332"/>
        <v/>
      </c>
      <c r="EZ307" s="1275" t="str">
        <f t="shared" si="333"/>
        <v/>
      </c>
      <c r="FA307" s="1275" t="str">
        <f t="shared" si="334"/>
        <v/>
      </c>
      <c r="FB307" s="1275" t="str">
        <f t="shared" si="335"/>
        <v/>
      </c>
      <c r="FC307" s="1333" t="str">
        <f t="shared" si="336"/>
        <v/>
      </c>
      <c r="FE307" s="1234" t="str">
        <f t="shared" si="337"/>
        <v xml:space="preserve"> </v>
      </c>
      <c r="FF307" s="1234" t="str">
        <f t="shared" si="338"/>
        <v xml:space="preserve"> </v>
      </c>
      <c r="FG307" s="1234" t="str">
        <f t="shared" si="339"/>
        <v xml:space="preserve"> </v>
      </c>
      <c r="FH307" s="1234" t="str">
        <f t="shared" si="340"/>
        <v xml:space="preserve"> </v>
      </c>
      <c r="FI307" s="1234" t="str">
        <f t="shared" si="311"/>
        <v xml:space="preserve"> </v>
      </c>
      <c r="FJ307" s="1234" t="str">
        <f t="shared" si="341"/>
        <v xml:space="preserve"> </v>
      </c>
      <c r="FK307" s="1234">
        <f t="shared" si="312"/>
        <v>0</v>
      </c>
      <c r="FL307" s="1227"/>
      <c r="FM307" s="1234" t="str">
        <f t="shared" si="313"/>
        <v xml:space="preserve"> </v>
      </c>
      <c r="FN307" s="1234" t="str">
        <f t="shared" si="314"/>
        <v xml:space="preserve"> </v>
      </c>
      <c r="FO307" s="1234" t="str">
        <f t="shared" si="342"/>
        <v xml:space="preserve"> </v>
      </c>
      <c r="FP307" s="1234" t="str">
        <f t="shared" si="343"/>
        <v xml:space="preserve"> </v>
      </c>
      <c r="FQ307" s="1234" t="str">
        <f t="shared" si="315"/>
        <v xml:space="preserve"> </v>
      </c>
      <c r="FR307" s="1234" t="str">
        <f t="shared" si="344"/>
        <v xml:space="preserve"> </v>
      </c>
      <c r="FS307" s="1234">
        <f t="shared" si="350"/>
        <v>0</v>
      </c>
      <c r="FT307" s="1227"/>
      <c r="FU307" s="1234" t="str">
        <f t="shared" si="345"/>
        <v xml:space="preserve"> </v>
      </c>
      <c r="FV307" s="1234" t="str">
        <f t="shared" si="346"/>
        <v xml:space="preserve"> </v>
      </c>
      <c r="FW307" s="1234" t="str">
        <f t="shared" si="347"/>
        <v xml:space="preserve"> </v>
      </c>
      <c r="FX307" s="1234" t="str">
        <f t="shared" si="316"/>
        <v xml:space="preserve"> </v>
      </c>
      <c r="FY307" s="1234" t="str">
        <f t="shared" si="317"/>
        <v xml:space="preserve"> </v>
      </c>
      <c r="FZ307" s="1234" t="str">
        <f t="shared" si="348"/>
        <v xml:space="preserve"> </v>
      </c>
      <c r="GA307" s="1234">
        <f t="shared" si="318"/>
        <v>0</v>
      </c>
      <c r="GB307" s="1227"/>
      <c r="GC307" s="1234" t="str">
        <f t="shared" si="319"/>
        <v xml:space="preserve"> </v>
      </c>
      <c r="GD307" s="1234" t="str">
        <f t="shared" si="320"/>
        <v xml:space="preserve"> </v>
      </c>
      <c r="GE307" s="1234" t="str">
        <f t="shared" si="321"/>
        <v xml:space="preserve"> </v>
      </c>
      <c r="GF307" s="1234" t="str">
        <f t="shared" si="322"/>
        <v xml:space="preserve"> </v>
      </c>
      <c r="GG307" s="1234" t="str">
        <f t="shared" si="323"/>
        <v xml:space="preserve"> </v>
      </c>
      <c r="GH307" s="1234" t="str">
        <f t="shared" si="324"/>
        <v xml:space="preserve"> </v>
      </c>
      <c r="GI307" s="1234" t="str">
        <f t="shared" si="325"/>
        <v xml:space="preserve"> </v>
      </c>
      <c r="GJ307" s="1234" t="str">
        <f t="shared" si="326"/>
        <v xml:space="preserve"> </v>
      </c>
      <c r="GK307" s="1234" t="str">
        <f t="shared" si="327"/>
        <v xml:space="preserve"> </v>
      </c>
      <c r="GL307" s="1234" t="str">
        <f t="shared" si="328"/>
        <v xml:space="preserve"> </v>
      </c>
      <c r="GM307" s="1234" t="str">
        <f t="shared" si="329"/>
        <v xml:space="preserve"> </v>
      </c>
      <c r="GN307" s="1234">
        <f t="shared" si="330"/>
        <v>0</v>
      </c>
    </row>
    <row r="308" spans="1:196" s="100" customFormat="1" ht="27" customHeight="1" thickTop="1" thickBot="1">
      <c r="A308" s="1208">
        <f>【A票】【D票】!$D$10</f>
        <v>0</v>
      </c>
      <c r="B308" s="1212">
        <f>【A票】【D票】!$H$10</f>
        <v>0</v>
      </c>
      <c r="C308" s="1213" t="str">
        <f>【A票】【D票】!$K$10</f>
        <v xml:space="preserve"> </v>
      </c>
      <c r="D308" s="1214">
        <f t="shared" si="173"/>
        <v>217</v>
      </c>
      <c r="E308" s="914"/>
      <c r="F308" s="467"/>
      <c r="G308" s="469"/>
      <c r="H308" s="224" t="str">
        <f t="shared" si="291"/>
        <v xml:space="preserve"> </v>
      </c>
      <c r="I308" s="704"/>
      <c r="J308" s="117"/>
      <c r="K308" s="117"/>
      <c r="L308" s="117"/>
      <c r="M308" s="117"/>
      <c r="N308" s="117"/>
      <c r="O308" s="117"/>
      <c r="P308" s="117"/>
      <c r="Q308" s="117"/>
      <c r="R308" s="117"/>
      <c r="S308" s="117"/>
      <c r="T308" s="254"/>
      <c r="U308" s="646"/>
      <c r="V308" s="646"/>
      <c r="W308" s="114"/>
      <c r="X308" s="254"/>
      <c r="Y308" s="224" t="str">
        <f t="shared" si="292"/>
        <v xml:space="preserve"> </v>
      </c>
      <c r="Z308" s="579"/>
      <c r="AA308" s="704"/>
      <c r="AB308" s="119"/>
      <c r="AC308" s="224" t="str">
        <f t="shared" si="306"/>
        <v xml:space="preserve"> </v>
      </c>
      <c r="AD308" s="115"/>
      <c r="AE308" s="253"/>
      <c r="AF308" s="704"/>
      <c r="AG308" s="727"/>
      <c r="AH308" s="727"/>
      <c r="AI308" s="727"/>
      <c r="AJ308" s="727"/>
      <c r="AK308" s="591"/>
      <c r="AL308" s="727"/>
      <c r="AM308" s="727"/>
      <c r="AN308" s="727"/>
      <c r="AO308" s="727"/>
      <c r="AP308" s="727"/>
      <c r="AQ308" s="727"/>
      <c r="AR308" s="727"/>
      <c r="AS308" s="727"/>
      <c r="AT308" s="727"/>
      <c r="AU308" s="727"/>
      <c r="AV308" s="727"/>
      <c r="AW308" s="727"/>
      <c r="AX308" s="727"/>
      <c r="AY308" s="727"/>
      <c r="AZ308" s="727"/>
      <c r="BA308" s="727"/>
      <c r="BB308" s="727"/>
      <c r="BC308" s="821"/>
      <c r="BD308" s="727"/>
      <c r="BE308" s="727"/>
      <c r="BF308" s="727"/>
      <c r="BG308" s="727"/>
      <c r="BH308" s="727"/>
      <c r="BI308" s="727"/>
      <c r="BJ308" s="727"/>
      <c r="BK308" s="727"/>
      <c r="BL308" s="821"/>
      <c r="BM308" s="727"/>
      <c r="BN308" s="727"/>
      <c r="BO308" s="727"/>
      <c r="BP308" s="727"/>
      <c r="BQ308" s="727"/>
      <c r="BR308" s="821"/>
      <c r="BS308" s="727"/>
      <c r="BT308" s="727"/>
      <c r="BU308" s="727"/>
      <c r="BV308" s="591"/>
      <c r="BW308" s="224" t="str">
        <f t="shared" si="304"/>
        <v xml:space="preserve"> </v>
      </c>
      <c r="BX308" s="471">
        <f t="shared" si="293"/>
        <v>217</v>
      </c>
      <c r="BY308" s="117"/>
      <c r="BZ308" s="117"/>
      <c r="CA308" s="117"/>
      <c r="CB308" s="117"/>
      <c r="CC308" s="117"/>
      <c r="CD308" s="461"/>
      <c r="CE308" s="236"/>
      <c r="CF308" s="224" t="str">
        <f t="shared" si="294"/>
        <v xml:space="preserve"> </v>
      </c>
      <c r="CG308" s="116"/>
      <c r="CH308" s="117"/>
      <c r="CI308" s="117"/>
      <c r="CJ308" s="117"/>
      <c r="CK308" s="472"/>
      <c r="CL308" s="472"/>
      <c r="CM308" s="472"/>
      <c r="CN308" s="472"/>
      <c r="CO308" s="117"/>
      <c r="CP308" s="253"/>
      <c r="CQ308" s="120"/>
      <c r="CR308" s="224" t="str" cm="1">
        <f t="array" ref="CR308">IF(AND(SUM(COUNTIF(CG308:CM308,{"*不明*","*その他*"})+COUNTIF(CO308:CP308,{"*不明*","*その他*"}))&gt;0,CQ308=""),"その他・不明の場合,10)具体的内容、理由を記入",IF(OR(AND(CI308=CI$65,COUNTA(CJ308:CM308)&lt;4),AND(OR(CI308=CI$63,CI308=CI$64,CI308=CI$66,CI308=CI$67,CI308=CI$68,CI308=""),COUNTA(CJ308:CM308)&gt;0)),"3)介護保険認定済→要介護度、認知症自立度、寝たきり度、介護保険サービス記入",IF(OR(AND(OR(CM308=CM$63,CM308=CM$64),CN308=""),AND(OR(CM308=CM$65,CM308=CM$66),CN308&lt;&gt;"")),"7)介護保険サービス受けている/過去受けていた→具体的内容記入"," ")))</f>
        <v xml:space="preserve"> </v>
      </c>
      <c r="CS308" s="224" t="str">
        <f t="shared" si="295"/>
        <v xml:space="preserve"> </v>
      </c>
      <c r="CT308" s="116"/>
      <c r="CU308" s="253"/>
      <c r="CV308" s="117"/>
      <c r="CW308" s="117"/>
      <c r="CX308" s="253"/>
      <c r="CY308" s="117"/>
      <c r="CZ308" s="117"/>
      <c r="DA308" s="253"/>
      <c r="DB308" s="117"/>
      <c r="DC308" s="224" t="str">
        <f t="shared" si="296"/>
        <v xml:space="preserve"> </v>
      </c>
      <c r="DD308" s="224" t="str">
        <f t="shared" si="297"/>
        <v xml:space="preserve"> </v>
      </c>
      <c r="DE308" s="224" t="str">
        <f t="shared" si="307"/>
        <v xml:space="preserve"> </v>
      </c>
      <c r="DF308" s="121"/>
      <c r="DG308" s="114"/>
      <c r="DH308" s="704"/>
      <c r="DI308" s="119"/>
      <c r="DJ308" s="187"/>
      <c r="DK308" s="254"/>
      <c r="DL308" s="224" t="str">
        <f t="shared" si="308"/>
        <v xml:space="preserve"> </v>
      </c>
      <c r="DM308" s="224" t="str">
        <f t="shared" si="298"/>
        <v xml:space="preserve"> </v>
      </c>
      <c r="DN308" s="474"/>
      <c r="DO308" s="117"/>
      <c r="DP308" s="117"/>
      <c r="DQ308" s="117"/>
      <c r="DR308" s="117"/>
      <c r="DS308" s="117"/>
      <c r="DT308" s="254"/>
      <c r="DU308" s="476"/>
      <c r="DV308" s="224" t="str">
        <f t="shared" si="309"/>
        <v xml:space="preserve"> </v>
      </c>
      <c r="DW308" s="115"/>
      <c r="DX308" s="470"/>
      <c r="DY308" s="117"/>
      <c r="DZ308" s="704"/>
      <c r="EA308" s="224" t="str">
        <f t="shared" si="310"/>
        <v xml:space="preserve"> </v>
      </c>
      <c r="EB308" s="906"/>
      <c r="EC308" s="904"/>
      <c r="ED308" s="904"/>
      <c r="EE308" s="904"/>
      <c r="EF308" s="904"/>
      <c r="EG308" s="904"/>
      <c r="EH308" s="904"/>
      <c r="EI308" s="904"/>
      <c r="EJ308" s="904"/>
      <c r="EK308" s="905"/>
      <c r="EL308" s="80"/>
      <c r="EM308" s="224" t="str">
        <f t="shared" si="299"/>
        <v xml:space="preserve"> </v>
      </c>
      <c r="EN308" s="224" t="str">
        <f t="shared" si="300"/>
        <v xml:space="preserve"> </v>
      </c>
      <c r="EO308" s="115"/>
      <c r="EP308" s="1050"/>
      <c r="EQ308" s="253"/>
      <c r="ER308" s="117"/>
      <c r="ES308" s="1258">
        <f t="shared" si="301"/>
        <v>217</v>
      </c>
      <c r="ET308" s="224" t="str">
        <f t="shared" si="302"/>
        <v xml:space="preserve"> </v>
      </c>
      <c r="EU308" s="477" t="str">
        <f t="shared" si="303"/>
        <v/>
      </c>
      <c r="EV308" s="1334" t="str">
        <f t="shared" si="305"/>
        <v xml:space="preserve"> </v>
      </c>
      <c r="EW308" s="1332" t="str">
        <f t="shared" si="349"/>
        <v/>
      </c>
      <c r="EX308" s="1275" t="str">
        <f t="shared" si="331"/>
        <v/>
      </c>
      <c r="EY308" s="1275" t="str">
        <f t="shared" si="332"/>
        <v/>
      </c>
      <c r="EZ308" s="1275" t="str">
        <f t="shared" si="333"/>
        <v/>
      </c>
      <c r="FA308" s="1275" t="str">
        <f t="shared" si="334"/>
        <v/>
      </c>
      <c r="FB308" s="1275" t="str">
        <f t="shared" si="335"/>
        <v/>
      </c>
      <c r="FC308" s="1333" t="str">
        <f t="shared" si="336"/>
        <v/>
      </c>
      <c r="FE308" s="1234" t="str">
        <f t="shared" si="337"/>
        <v xml:space="preserve"> </v>
      </c>
      <c r="FF308" s="1234" t="str">
        <f t="shared" si="338"/>
        <v xml:space="preserve"> </v>
      </c>
      <c r="FG308" s="1234" t="str">
        <f t="shared" si="339"/>
        <v xml:space="preserve"> </v>
      </c>
      <c r="FH308" s="1234" t="str">
        <f t="shared" si="340"/>
        <v xml:space="preserve"> </v>
      </c>
      <c r="FI308" s="1234" t="str">
        <f t="shared" si="311"/>
        <v xml:space="preserve"> </v>
      </c>
      <c r="FJ308" s="1234" t="str">
        <f t="shared" si="341"/>
        <v xml:space="preserve"> </v>
      </c>
      <c r="FK308" s="1234">
        <f t="shared" si="312"/>
        <v>0</v>
      </c>
      <c r="FL308" s="1227"/>
      <c r="FM308" s="1234" t="str">
        <f t="shared" si="313"/>
        <v xml:space="preserve"> </v>
      </c>
      <c r="FN308" s="1234" t="str">
        <f t="shared" si="314"/>
        <v xml:space="preserve"> </v>
      </c>
      <c r="FO308" s="1234" t="str">
        <f t="shared" si="342"/>
        <v xml:space="preserve"> </v>
      </c>
      <c r="FP308" s="1234" t="str">
        <f t="shared" si="343"/>
        <v xml:space="preserve"> </v>
      </c>
      <c r="FQ308" s="1234" t="str">
        <f t="shared" si="315"/>
        <v xml:space="preserve"> </v>
      </c>
      <c r="FR308" s="1234" t="str">
        <f t="shared" si="344"/>
        <v xml:space="preserve"> </v>
      </c>
      <c r="FS308" s="1234">
        <f t="shared" si="350"/>
        <v>0</v>
      </c>
      <c r="FT308" s="1227"/>
      <c r="FU308" s="1234" t="str">
        <f t="shared" si="345"/>
        <v xml:space="preserve"> </v>
      </c>
      <c r="FV308" s="1234" t="str">
        <f t="shared" si="346"/>
        <v xml:space="preserve"> </v>
      </c>
      <c r="FW308" s="1234" t="str">
        <f t="shared" si="347"/>
        <v xml:space="preserve"> </v>
      </c>
      <c r="FX308" s="1234" t="str">
        <f t="shared" si="316"/>
        <v xml:space="preserve"> </v>
      </c>
      <c r="FY308" s="1234" t="str">
        <f t="shared" si="317"/>
        <v xml:space="preserve"> </v>
      </c>
      <c r="FZ308" s="1234" t="str">
        <f t="shared" si="348"/>
        <v xml:space="preserve"> </v>
      </c>
      <c r="GA308" s="1234">
        <f t="shared" si="318"/>
        <v>0</v>
      </c>
      <c r="GB308" s="1227"/>
      <c r="GC308" s="1234" t="str">
        <f t="shared" si="319"/>
        <v xml:space="preserve"> </v>
      </c>
      <c r="GD308" s="1234" t="str">
        <f t="shared" si="320"/>
        <v xml:space="preserve"> </v>
      </c>
      <c r="GE308" s="1234" t="str">
        <f t="shared" si="321"/>
        <v xml:space="preserve"> </v>
      </c>
      <c r="GF308" s="1234" t="str">
        <f t="shared" si="322"/>
        <v xml:space="preserve"> </v>
      </c>
      <c r="GG308" s="1234" t="str">
        <f t="shared" si="323"/>
        <v xml:space="preserve"> </v>
      </c>
      <c r="GH308" s="1234" t="str">
        <f t="shared" si="324"/>
        <v xml:space="preserve"> </v>
      </c>
      <c r="GI308" s="1234" t="str">
        <f t="shared" si="325"/>
        <v xml:space="preserve"> </v>
      </c>
      <c r="GJ308" s="1234" t="str">
        <f t="shared" si="326"/>
        <v xml:space="preserve"> </v>
      </c>
      <c r="GK308" s="1234" t="str">
        <f t="shared" si="327"/>
        <v xml:space="preserve"> </v>
      </c>
      <c r="GL308" s="1234" t="str">
        <f t="shared" si="328"/>
        <v xml:space="preserve"> </v>
      </c>
      <c r="GM308" s="1234" t="str">
        <f t="shared" si="329"/>
        <v xml:space="preserve"> </v>
      </c>
      <c r="GN308" s="1234">
        <f t="shared" si="330"/>
        <v>0</v>
      </c>
    </row>
    <row r="309" spans="1:196" s="100" customFormat="1" ht="27" customHeight="1" thickTop="1" thickBot="1">
      <c r="A309" s="1208">
        <f>【A票】【D票】!$D$10</f>
        <v>0</v>
      </c>
      <c r="B309" s="1212">
        <f>【A票】【D票】!$H$10</f>
        <v>0</v>
      </c>
      <c r="C309" s="1213" t="str">
        <f>【A票】【D票】!$K$10</f>
        <v xml:space="preserve"> </v>
      </c>
      <c r="D309" s="1214">
        <f t="shared" si="173"/>
        <v>218</v>
      </c>
      <c r="E309" s="914"/>
      <c r="F309" s="467"/>
      <c r="G309" s="469"/>
      <c r="H309" s="224" t="str">
        <f t="shared" si="291"/>
        <v xml:space="preserve"> </v>
      </c>
      <c r="I309" s="704"/>
      <c r="J309" s="117"/>
      <c r="K309" s="117"/>
      <c r="L309" s="117"/>
      <c r="M309" s="117"/>
      <c r="N309" s="117"/>
      <c r="O309" s="117"/>
      <c r="P309" s="117"/>
      <c r="Q309" s="117"/>
      <c r="R309" s="117"/>
      <c r="S309" s="117"/>
      <c r="T309" s="254"/>
      <c r="U309" s="646"/>
      <c r="V309" s="646"/>
      <c r="W309" s="114"/>
      <c r="X309" s="254"/>
      <c r="Y309" s="224" t="str">
        <f t="shared" si="292"/>
        <v xml:space="preserve"> </v>
      </c>
      <c r="Z309" s="579"/>
      <c r="AA309" s="704"/>
      <c r="AB309" s="119"/>
      <c r="AC309" s="224" t="str">
        <f t="shared" si="306"/>
        <v xml:space="preserve"> </v>
      </c>
      <c r="AD309" s="115"/>
      <c r="AE309" s="253"/>
      <c r="AF309" s="704"/>
      <c r="AG309" s="727"/>
      <c r="AH309" s="727"/>
      <c r="AI309" s="727"/>
      <c r="AJ309" s="727"/>
      <c r="AK309" s="591"/>
      <c r="AL309" s="727"/>
      <c r="AM309" s="727"/>
      <c r="AN309" s="727"/>
      <c r="AO309" s="727"/>
      <c r="AP309" s="727"/>
      <c r="AQ309" s="727"/>
      <c r="AR309" s="727"/>
      <c r="AS309" s="727"/>
      <c r="AT309" s="727"/>
      <c r="AU309" s="727"/>
      <c r="AV309" s="727"/>
      <c r="AW309" s="727"/>
      <c r="AX309" s="727"/>
      <c r="AY309" s="727"/>
      <c r="AZ309" s="727"/>
      <c r="BA309" s="727"/>
      <c r="BB309" s="727"/>
      <c r="BC309" s="821"/>
      <c r="BD309" s="727"/>
      <c r="BE309" s="727"/>
      <c r="BF309" s="727"/>
      <c r="BG309" s="727"/>
      <c r="BH309" s="727"/>
      <c r="BI309" s="727"/>
      <c r="BJ309" s="727"/>
      <c r="BK309" s="727"/>
      <c r="BL309" s="821"/>
      <c r="BM309" s="727"/>
      <c r="BN309" s="727"/>
      <c r="BO309" s="727"/>
      <c r="BP309" s="727"/>
      <c r="BQ309" s="727"/>
      <c r="BR309" s="821"/>
      <c r="BS309" s="727"/>
      <c r="BT309" s="727"/>
      <c r="BU309" s="727"/>
      <c r="BV309" s="591"/>
      <c r="BW309" s="224" t="str">
        <f t="shared" si="304"/>
        <v xml:space="preserve"> </v>
      </c>
      <c r="BX309" s="471">
        <f t="shared" si="293"/>
        <v>218</v>
      </c>
      <c r="BY309" s="117"/>
      <c r="BZ309" s="117"/>
      <c r="CA309" s="117"/>
      <c r="CB309" s="117"/>
      <c r="CC309" s="117"/>
      <c r="CD309" s="461"/>
      <c r="CE309" s="236"/>
      <c r="CF309" s="224" t="str">
        <f t="shared" si="294"/>
        <v xml:space="preserve"> </v>
      </c>
      <c r="CG309" s="116"/>
      <c r="CH309" s="117"/>
      <c r="CI309" s="117"/>
      <c r="CJ309" s="117"/>
      <c r="CK309" s="472"/>
      <c r="CL309" s="472"/>
      <c r="CM309" s="472"/>
      <c r="CN309" s="472"/>
      <c r="CO309" s="117"/>
      <c r="CP309" s="253"/>
      <c r="CQ309" s="120"/>
      <c r="CR309" s="224" t="str" cm="1">
        <f t="array" ref="CR309">IF(AND(SUM(COUNTIF(CG309:CM309,{"*不明*","*その他*"})+COUNTIF(CO309:CP309,{"*不明*","*その他*"}))&gt;0,CQ309=""),"その他・不明の場合,10)具体的内容、理由を記入",IF(OR(AND(CI309=CI$65,COUNTA(CJ309:CM309)&lt;4),AND(OR(CI309=CI$63,CI309=CI$64,CI309=CI$66,CI309=CI$67,CI309=CI$68,CI309=""),COUNTA(CJ309:CM309)&gt;0)),"3)介護保険認定済→要介護度、認知症自立度、寝たきり度、介護保険サービス記入",IF(OR(AND(OR(CM309=CM$63,CM309=CM$64),CN309=""),AND(OR(CM309=CM$65,CM309=CM$66),CN309&lt;&gt;"")),"7)介護保険サービス受けている/過去受けていた→具体的内容記入"," ")))</f>
        <v xml:space="preserve"> </v>
      </c>
      <c r="CS309" s="224" t="str">
        <f t="shared" si="295"/>
        <v xml:space="preserve"> </v>
      </c>
      <c r="CT309" s="116"/>
      <c r="CU309" s="253"/>
      <c r="CV309" s="117"/>
      <c r="CW309" s="117"/>
      <c r="CX309" s="253"/>
      <c r="CY309" s="117"/>
      <c r="CZ309" s="117"/>
      <c r="DA309" s="253"/>
      <c r="DB309" s="117"/>
      <c r="DC309" s="224" t="str">
        <f t="shared" si="296"/>
        <v xml:space="preserve"> </v>
      </c>
      <c r="DD309" s="224" t="str">
        <f t="shared" si="297"/>
        <v xml:space="preserve"> </v>
      </c>
      <c r="DE309" s="224" t="str">
        <f t="shared" si="307"/>
        <v xml:space="preserve"> </v>
      </c>
      <c r="DF309" s="121"/>
      <c r="DG309" s="114"/>
      <c r="DH309" s="704"/>
      <c r="DI309" s="119"/>
      <c r="DJ309" s="187"/>
      <c r="DK309" s="254"/>
      <c r="DL309" s="224" t="str">
        <f t="shared" si="308"/>
        <v xml:space="preserve"> </v>
      </c>
      <c r="DM309" s="224" t="str">
        <f t="shared" si="298"/>
        <v xml:space="preserve"> </v>
      </c>
      <c r="DN309" s="474"/>
      <c r="DO309" s="117"/>
      <c r="DP309" s="117"/>
      <c r="DQ309" s="117"/>
      <c r="DR309" s="117"/>
      <c r="DS309" s="117"/>
      <c r="DT309" s="254"/>
      <c r="DU309" s="476"/>
      <c r="DV309" s="224" t="str">
        <f t="shared" si="309"/>
        <v xml:space="preserve"> </v>
      </c>
      <c r="DW309" s="115"/>
      <c r="DX309" s="470"/>
      <c r="DY309" s="117"/>
      <c r="DZ309" s="704"/>
      <c r="EA309" s="224" t="str">
        <f t="shared" si="310"/>
        <v xml:space="preserve"> </v>
      </c>
      <c r="EB309" s="906"/>
      <c r="EC309" s="904"/>
      <c r="ED309" s="904"/>
      <c r="EE309" s="904"/>
      <c r="EF309" s="904"/>
      <c r="EG309" s="904"/>
      <c r="EH309" s="904"/>
      <c r="EI309" s="904"/>
      <c r="EJ309" s="904"/>
      <c r="EK309" s="905"/>
      <c r="EL309" s="80"/>
      <c r="EM309" s="224" t="str">
        <f t="shared" si="299"/>
        <v xml:space="preserve"> </v>
      </c>
      <c r="EN309" s="224" t="str">
        <f t="shared" si="300"/>
        <v xml:space="preserve"> </v>
      </c>
      <c r="EO309" s="115"/>
      <c r="EP309" s="1050"/>
      <c r="EQ309" s="253"/>
      <c r="ER309" s="117"/>
      <c r="ES309" s="1258">
        <f t="shared" si="301"/>
        <v>218</v>
      </c>
      <c r="ET309" s="224" t="str">
        <f t="shared" si="302"/>
        <v xml:space="preserve"> </v>
      </c>
      <c r="EU309" s="477" t="str">
        <f t="shared" si="303"/>
        <v/>
      </c>
      <c r="EV309" s="1334" t="str">
        <f t="shared" si="305"/>
        <v xml:space="preserve"> </v>
      </c>
      <c r="EW309" s="1332" t="str">
        <f t="shared" si="349"/>
        <v/>
      </c>
      <c r="EX309" s="1275" t="str">
        <f t="shared" si="331"/>
        <v/>
      </c>
      <c r="EY309" s="1275" t="str">
        <f t="shared" si="332"/>
        <v/>
      </c>
      <c r="EZ309" s="1275" t="str">
        <f t="shared" si="333"/>
        <v/>
      </c>
      <c r="FA309" s="1275" t="str">
        <f t="shared" si="334"/>
        <v/>
      </c>
      <c r="FB309" s="1275" t="str">
        <f t="shared" si="335"/>
        <v/>
      </c>
      <c r="FC309" s="1333" t="str">
        <f t="shared" si="336"/>
        <v/>
      </c>
      <c r="FE309" s="1234" t="str">
        <f t="shared" si="337"/>
        <v xml:space="preserve"> </v>
      </c>
      <c r="FF309" s="1234" t="str">
        <f t="shared" si="338"/>
        <v xml:space="preserve"> </v>
      </c>
      <c r="FG309" s="1234" t="str">
        <f t="shared" si="339"/>
        <v xml:space="preserve"> </v>
      </c>
      <c r="FH309" s="1234" t="str">
        <f t="shared" si="340"/>
        <v xml:space="preserve"> </v>
      </c>
      <c r="FI309" s="1234" t="str">
        <f t="shared" si="311"/>
        <v xml:space="preserve"> </v>
      </c>
      <c r="FJ309" s="1234" t="str">
        <f t="shared" si="341"/>
        <v xml:space="preserve"> </v>
      </c>
      <c r="FK309" s="1234">
        <f t="shared" si="312"/>
        <v>0</v>
      </c>
      <c r="FL309" s="1227"/>
      <c r="FM309" s="1234" t="str">
        <f t="shared" si="313"/>
        <v xml:space="preserve"> </v>
      </c>
      <c r="FN309" s="1234" t="str">
        <f t="shared" si="314"/>
        <v xml:space="preserve"> </v>
      </c>
      <c r="FO309" s="1234" t="str">
        <f t="shared" si="342"/>
        <v xml:space="preserve"> </v>
      </c>
      <c r="FP309" s="1234" t="str">
        <f t="shared" si="343"/>
        <v xml:space="preserve"> </v>
      </c>
      <c r="FQ309" s="1234" t="str">
        <f t="shared" si="315"/>
        <v xml:space="preserve"> </v>
      </c>
      <c r="FR309" s="1234" t="str">
        <f t="shared" si="344"/>
        <v xml:space="preserve"> </v>
      </c>
      <c r="FS309" s="1234">
        <f t="shared" si="350"/>
        <v>0</v>
      </c>
      <c r="FT309" s="1227"/>
      <c r="FU309" s="1234" t="str">
        <f t="shared" si="345"/>
        <v xml:space="preserve"> </v>
      </c>
      <c r="FV309" s="1234" t="str">
        <f t="shared" si="346"/>
        <v xml:space="preserve"> </v>
      </c>
      <c r="FW309" s="1234" t="str">
        <f t="shared" si="347"/>
        <v xml:space="preserve"> </v>
      </c>
      <c r="FX309" s="1234" t="str">
        <f t="shared" si="316"/>
        <v xml:space="preserve"> </v>
      </c>
      <c r="FY309" s="1234" t="str">
        <f t="shared" si="317"/>
        <v xml:space="preserve"> </v>
      </c>
      <c r="FZ309" s="1234" t="str">
        <f t="shared" si="348"/>
        <v xml:space="preserve"> </v>
      </c>
      <c r="GA309" s="1234">
        <f t="shared" si="318"/>
        <v>0</v>
      </c>
      <c r="GB309" s="1227"/>
      <c r="GC309" s="1234" t="str">
        <f t="shared" si="319"/>
        <v xml:space="preserve"> </v>
      </c>
      <c r="GD309" s="1234" t="str">
        <f t="shared" si="320"/>
        <v xml:space="preserve"> </v>
      </c>
      <c r="GE309" s="1234" t="str">
        <f t="shared" si="321"/>
        <v xml:space="preserve"> </v>
      </c>
      <c r="GF309" s="1234" t="str">
        <f t="shared" si="322"/>
        <v xml:space="preserve"> </v>
      </c>
      <c r="GG309" s="1234" t="str">
        <f t="shared" si="323"/>
        <v xml:space="preserve"> </v>
      </c>
      <c r="GH309" s="1234" t="str">
        <f t="shared" si="324"/>
        <v xml:space="preserve"> </v>
      </c>
      <c r="GI309" s="1234" t="str">
        <f t="shared" si="325"/>
        <v xml:space="preserve"> </v>
      </c>
      <c r="GJ309" s="1234" t="str">
        <f t="shared" si="326"/>
        <v xml:space="preserve"> </v>
      </c>
      <c r="GK309" s="1234" t="str">
        <f t="shared" si="327"/>
        <v xml:space="preserve"> </v>
      </c>
      <c r="GL309" s="1234" t="str">
        <f t="shared" si="328"/>
        <v xml:space="preserve"> </v>
      </c>
      <c r="GM309" s="1234" t="str">
        <f t="shared" si="329"/>
        <v xml:space="preserve"> </v>
      </c>
      <c r="GN309" s="1234">
        <f t="shared" si="330"/>
        <v>0</v>
      </c>
    </row>
    <row r="310" spans="1:196" s="100" customFormat="1" ht="27" customHeight="1" thickTop="1" thickBot="1">
      <c r="A310" s="1208">
        <f>【A票】【D票】!$D$10</f>
        <v>0</v>
      </c>
      <c r="B310" s="1212">
        <f>【A票】【D票】!$H$10</f>
        <v>0</v>
      </c>
      <c r="C310" s="1213" t="str">
        <f>【A票】【D票】!$K$10</f>
        <v xml:space="preserve"> </v>
      </c>
      <c r="D310" s="1214">
        <f t="shared" si="173"/>
        <v>219</v>
      </c>
      <c r="E310" s="914"/>
      <c r="F310" s="467"/>
      <c r="G310" s="469"/>
      <c r="H310" s="224" t="str">
        <f t="shared" si="291"/>
        <v xml:space="preserve"> </v>
      </c>
      <c r="I310" s="704"/>
      <c r="J310" s="117"/>
      <c r="K310" s="117"/>
      <c r="L310" s="117"/>
      <c r="M310" s="117"/>
      <c r="N310" s="117"/>
      <c r="O310" s="117"/>
      <c r="P310" s="117"/>
      <c r="Q310" s="117"/>
      <c r="R310" s="117"/>
      <c r="S310" s="117"/>
      <c r="T310" s="254"/>
      <c r="U310" s="646"/>
      <c r="V310" s="646"/>
      <c r="W310" s="114"/>
      <c r="X310" s="254"/>
      <c r="Y310" s="224" t="str">
        <f t="shared" si="292"/>
        <v xml:space="preserve"> </v>
      </c>
      <c r="Z310" s="579"/>
      <c r="AA310" s="704"/>
      <c r="AB310" s="119"/>
      <c r="AC310" s="224" t="str">
        <f t="shared" si="306"/>
        <v xml:space="preserve"> </v>
      </c>
      <c r="AD310" s="115"/>
      <c r="AE310" s="253"/>
      <c r="AF310" s="704"/>
      <c r="AG310" s="727"/>
      <c r="AH310" s="727"/>
      <c r="AI310" s="727"/>
      <c r="AJ310" s="727"/>
      <c r="AK310" s="591"/>
      <c r="AL310" s="727"/>
      <c r="AM310" s="727"/>
      <c r="AN310" s="727"/>
      <c r="AO310" s="727"/>
      <c r="AP310" s="727"/>
      <c r="AQ310" s="727"/>
      <c r="AR310" s="727"/>
      <c r="AS310" s="727"/>
      <c r="AT310" s="727"/>
      <c r="AU310" s="727"/>
      <c r="AV310" s="727"/>
      <c r="AW310" s="727"/>
      <c r="AX310" s="727"/>
      <c r="AY310" s="727"/>
      <c r="AZ310" s="727"/>
      <c r="BA310" s="727"/>
      <c r="BB310" s="727"/>
      <c r="BC310" s="821"/>
      <c r="BD310" s="727"/>
      <c r="BE310" s="727"/>
      <c r="BF310" s="727"/>
      <c r="BG310" s="727"/>
      <c r="BH310" s="727"/>
      <c r="BI310" s="727"/>
      <c r="BJ310" s="727"/>
      <c r="BK310" s="727"/>
      <c r="BL310" s="821"/>
      <c r="BM310" s="727"/>
      <c r="BN310" s="727"/>
      <c r="BO310" s="727"/>
      <c r="BP310" s="727"/>
      <c r="BQ310" s="727"/>
      <c r="BR310" s="821"/>
      <c r="BS310" s="727"/>
      <c r="BT310" s="727"/>
      <c r="BU310" s="727"/>
      <c r="BV310" s="591"/>
      <c r="BW310" s="224" t="str">
        <f t="shared" si="304"/>
        <v xml:space="preserve"> </v>
      </c>
      <c r="BX310" s="471">
        <f t="shared" si="293"/>
        <v>219</v>
      </c>
      <c r="BY310" s="117"/>
      <c r="BZ310" s="117"/>
      <c r="CA310" s="117"/>
      <c r="CB310" s="117"/>
      <c r="CC310" s="117"/>
      <c r="CD310" s="461"/>
      <c r="CE310" s="236"/>
      <c r="CF310" s="224" t="str">
        <f t="shared" si="294"/>
        <v xml:space="preserve"> </v>
      </c>
      <c r="CG310" s="116"/>
      <c r="CH310" s="117"/>
      <c r="CI310" s="117"/>
      <c r="CJ310" s="117"/>
      <c r="CK310" s="472"/>
      <c r="CL310" s="472"/>
      <c r="CM310" s="472"/>
      <c r="CN310" s="472"/>
      <c r="CO310" s="117"/>
      <c r="CP310" s="253"/>
      <c r="CQ310" s="120"/>
      <c r="CR310" s="224" t="str" cm="1">
        <f t="array" ref="CR310">IF(AND(SUM(COUNTIF(CG310:CM310,{"*不明*","*その他*"})+COUNTIF(CO310:CP310,{"*不明*","*その他*"}))&gt;0,CQ310=""),"その他・不明の場合,10)具体的内容、理由を記入",IF(OR(AND(CI310=CI$65,COUNTA(CJ310:CM310)&lt;4),AND(OR(CI310=CI$63,CI310=CI$64,CI310=CI$66,CI310=CI$67,CI310=CI$68,CI310=""),COUNTA(CJ310:CM310)&gt;0)),"3)介護保険認定済→要介護度、認知症自立度、寝たきり度、介護保険サービス記入",IF(OR(AND(OR(CM310=CM$63,CM310=CM$64),CN310=""),AND(OR(CM310=CM$65,CM310=CM$66),CN310&lt;&gt;"")),"7)介護保険サービス受けている/過去受けていた→具体的内容記入"," ")))</f>
        <v xml:space="preserve"> </v>
      </c>
      <c r="CS310" s="224" t="str">
        <f t="shared" si="295"/>
        <v xml:space="preserve"> </v>
      </c>
      <c r="CT310" s="116"/>
      <c r="CU310" s="253"/>
      <c r="CV310" s="117"/>
      <c r="CW310" s="117"/>
      <c r="CX310" s="253"/>
      <c r="CY310" s="117"/>
      <c r="CZ310" s="117"/>
      <c r="DA310" s="253"/>
      <c r="DB310" s="117"/>
      <c r="DC310" s="224" t="str">
        <f t="shared" si="296"/>
        <v xml:space="preserve"> </v>
      </c>
      <c r="DD310" s="224" t="str">
        <f t="shared" si="297"/>
        <v xml:space="preserve"> </v>
      </c>
      <c r="DE310" s="224" t="str">
        <f t="shared" si="307"/>
        <v xml:space="preserve"> </v>
      </c>
      <c r="DF310" s="121"/>
      <c r="DG310" s="114"/>
      <c r="DH310" s="704"/>
      <c r="DI310" s="119"/>
      <c r="DJ310" s="187"/>
      <c r="DK310" s="254"/>
      <c r="DL310" s="224" t="str">
        <f t="shared" si="308"/>
        <v xml:space="preserve"> </v>
      </c>
      <c r="DM310" s="224" t="str">
        <f t="shared" si="298"/>
        <v xml:space="preserve"> </v>
      </c>
      <c r="DN310" s="474"/>
      <c r="DO310" s="117"/>
      <c r="DP310" s="117"/>
      <c r="DQ310" s="117"/>
      <c r="DR310" s="117"/>
      <c r="DS310" s="117"/>
      <c r="DT310" s="254"/>
      <c r="DU310" s="476"/>
      <c r="DV310" s="224" t="str">
        <f t="shared" si="309"/>
        <v xml:space="preserve"> </v>
      </c>
      <c r="DW310" s="115"/>
      <c r="DX310" s="470"/>
      <c r="DY310" s="117"/>
      <c r="DZ310" s="704"/>
      <c r="EA310" s="224" t="str">
        <f t="shared" si="310"/>
        <v xml:space="preserve"> </v>
      </c>
      <c r="EB310" s="906"/>
      <c r="EC310" s="904"/>
      <c r="ED310" s="904"/>
      <c r="EE310" s="904"/>
      <c r="EF310" s="904"/>
      <c r="EG310" s="904"/>
      <c r="EH310" s="904"/>
      <c r="EI310" s="904"/>
      <c r="EJ310" s="904"/>
      <c r="EK310" s="905"/>
      <c r="EL310" s="80"/>
      <c r="EM310" s="224" t="str">
        <f t="shared" si="299"/>
        <v xml:space="preserve"> </v>
      </c>
      <c r="EN310" s="224" t="str">
        <f t="shared" si="300"/>
        <v xml:space="preserve"> </v>
      </c>
      <c r="EO310" s="115"/>
      <c r="EP310" s="1050"/>
      <c r="EQ310" s="253"/>
      <c r="ER310" s="117"/>
      <c r="ES310" s="1258">
        <f t="shared" si="301"/>
        <v>219</v>
      </c>
      <c r="ET310" s="224" t="str">
        <f t="shared" si="302"/>
        <v xml:space="preserve"> </v>
      </c>
      <c r="EU310" s="477" t="str">
        <f t="shared" si="303"/>
        <v/>
      </c>
      <c r="EV310" s="1334" t="str">
        <f t="shared" si="305"/>
        <v xml:space="preserve"> </v>
      </c>
      <c r="EW310" s="1332" t="str">
        <f t="shared" si="349"/>
        <v/>
      </c>
      <c r="EX310" s="1275" t="str">
        <f t="shared" si="331"/>
        <v/>
      </c>
      <c r="EY310" s="1275" t="str">
        <f t="shared" si="332"/>
        <v/>
      </c>
      <c r="EZ310" s="1275" t="str">
        <f t="shared" si="333"/>
        <v/>
      </c>
      <c r="FA310" s="1275" t="str">
        <f t="shared" si="334"/>
        <v/>
      </c>
      <c r="FB310" s="1275" t="str">
        <f t="shared" si="335"/>
        <v/>
      </c>
      <c r="FC310" s="1333" t="str">
        <f t="shared" si="336"/>
        <v/>
      </c>
      <c r="FE310" s="1234" t="str">
        <f t="shared" si="337"/>
        <v xml:space="preserve"> </v>
      </c>
      <c r="FF310" s="1234" t="str">
        <f t="shared" si="338"/>
        <v xml:space="preserve"> </v>
      </c>
      <c r="FG310" s="1234" t="str">
        <f t="shared" si="339"/>
        <v xml:space="preserve"> </v>
      </c>
      <c r="FH310" s="1234" t="str">
        <f t="shared" si="340"/>
        <v xml:space="preserve"> </v>
      </c>
      <c r="FI310" s="1234" t="str">
        <f t="shared" si="311"/>
        <v xml:space="preserve"> </v>
      </c>
      <c r="FJ310" s="1234" t="str">
        <f t="shared" si="341"/>
        <v xml:space="preserve"> </v>
      </c>
      <c r="FK310" s="1234">
        <f t="shared" si="312"/>
        <v>0</v>
      </c>
      <c r="FL310" s="1227"/>
      <c r="FM310" s="1234" t="str">
        <f t="shared" si="313"/>
        <v xml:space="preserve"> </v>
      </c>
      <c r="FN310" s="1234" t="str">
        <f t="shared" si="314"/>
        <v xml:space="preserve"> </v>
      </c>
      <c r="FO310" s="1234" t="str">
        <f t="shared" si="342"/>
        <v xml:space="preserve"> </v>
      </c>
      <c r="FP310" s="1234" t="str">
        <f t="shared" si="343"/>
        <v xml:space="preserve"> </v>
      </c>
      <c r="FQ310" s="1234" t="str">
        <f t="shared" si="315"/>
        <v xml:space="preserve"> </v>
      </c>
      <c r="FR310" s="1234" t="str">
        <f t="shared" si="344"/>
        <v xml:space="preserve"> </v>
      </c>
      <c r="FS310" s="1234">
        <f t="shared" si="350"/>
        <v>0</v>
      </c>
      <c r="FT310" s="1227"/>
      <c r="FU310" s="1234" t="str">
        <f t="shared" si="345"/>
        <v xml:space="preserve"> </v>
      </c>
      <c r="FV310" s="1234" t="str">
        <f t="shared" si="346"/>
        <v xml:space="preserve"> </v>
      </c>
      <c r="FW310" s="1234" t="str">
        <f t="shared" si="347"/>
        <v xml:space="preserve"> </v>
      </c>
      <c r="FX310" s="1234" t="str">
        <f t="shared" si="316"/>
        <v xml:space="preserve"> </v>
      </c>
      <c r="FY310" s="1234" t="str">
        <f t="shared" si="317"/>
        <v xml:space="preserve"> </v>
      </c>
      <c r="FZ310" s="1234" t="str">
        <f t="shared" si="348"/>
        <v xml:space="preserve"> </v>
      </c>
      <c r="GA310" s="1234">
        <f t="shared" si="318"/>
        <v>0</v>
      </c>
      <c r="GB310" s="1227"/>
      <c r="GC310" s="1234" t="str">
        <f t="shared" si="319"/>
        <v xml:space="preserve"> </v>
      </c>
      <c r="GD310" s="1234" t="str">
        <f t="shared" si="320"/>
        <v xml:space="preserve"> </v>
      </c>
      <c r="GE310" s="1234" t="str">
        <f t="shared" si="321"/>
        <v xml:space="preserve"> </v>
      </c>
      <c r="GF310" s="1234" t="str">
        <f t="shared" si="322"/>
        <v xml:space="preserve"> </v>
      </c>
      <c r="GG310" s="1234" t="str">
        <f t="shared" si="323"/>
        <v xml:space="preserve"> </v>
      </c>
      <c r="GH310" s="1234" t="str">
        <f t="shared" si="324"/>
        <v xml:space="preserve"> </v>
      </c>
      <c r="GI310" s="1234" t="str">
        <f t="shared" si="325"/>
        <v xml:space="preserve"> </v>
      </c>
      <c r="GJ310" s="1234" t="str">
        <f t="shared" si="326"/>
        <v xml:space="preserve"> </v>
      </c>
      <c r="GK310" s="1234" t="str">
        <f t="shared" si="327"/>
        <v xml:space="preserve"> </v>
      </c>
      <c r="GL310" s="1234" t="str">
        <f t="shared" si="328"/>
        <v xml:space="preserve"> </v>
      </c>
      <c r="GM310" s="1234" t="str">
        <f t="shared" si="329"/>
        <v xml:space="preserve"> </v>
      </c>
      <c r="GN310" s="1234">
        <f t="shared" si="330"/>
        <v>0</v>
      </c>
    </row>
    <row r="311" spans="1:196" s="100" customFormat="1" ht="27" customHeight="1" thickTop="1" thickBot="1">
      <c r="A311" s="1208">
        <f>【A票】【D票】!$D$10</f>
        <v>0</v>
      </c>
      <c r="B311" s="1212">
        <f>【A票】【D票】!$H$10</f>
        <v>0</v>
      </c>
      <c r="C311" s="1213" t="str">
        <f>【A票】【D票】!$K$10</f>
        <v xml:space="preserve"> </v>
      </c>
      <c r="D311" s="1214">
        <f t="shared" si="173"/>
        <v>220</v>
      </c>
      <c r="E311" s="914"/>
      <c r="F311" s="467"/>
      <c r="G311" s="469"/>
      <c r="H311" s="224" t="str">
        <f t="shared" si="291"/>
        <v xml:space="preserve"> </v>
      </c>
      <c r="I311" s="704"/>
      <c r="J311" s="117"/>
      <c r="K311" s="117"/>
      <c r="L311" s="117"/>
      <c r="M311" s="117"/>
      <c r="N311" s="117"/>
      <c r="O311" s="117"/>
      <c r="P311" s="117"/>
      <c r="Q311" s="117"/>
      <c r="R311" s="117"/>
      <c r="S311" s="117"/>
      <c r="T311" s="254"/>
      <c r="U311" s="646"/>
      <c r="V311" s="646"/>
      <c r="W311" s="114"/>
      <c r="X311" s="254"/>
      <c r="Y311" s="224" t="str">
        <f t="shared" si="292"/>
        <v xml:space="preserve"> </v>
      </c>
      <c r="Z311" s="579"/>
      <c r="AA311" s="704"/>
      <c r="AB311" s="119"/>
      <c r="AC311" s="224" t="str">
        <f t="shared" si="306"/>
        <v xml:space="preserve"> </v>
      </c>
      <c r="AD311" s="115"/>
      <c r="AE311" s="253"/>
      <c r="AF311" s="704"/>
      <c r="AG311" s="727"/>
      <c r="AH311" s="727"/>
      <c r="AI311" s="727"/>
      <c r="AJ311" s="727"/>
      <c r="AK311" s="591"/>
      <c r="AL311" s="727"/>
      <c r="AM311" s="727"/>
      <c r="AN311" s="727"/>
      <c r="AO311" s="727"/>
      <c r="AP311" s="727"/>
      <c r="AQ311" s="727"/>
      <c r="AR311" s="727"/>
      <c r="AS311" s="727"/>
      <c r="AT311" s="727"/>
      <c r="AU311" s="727"/>
      <c r="AV311" s="727"/>
      <c r="AW311" s="727"/>
      <c r="AX311" s="727"/>
      <c r="AY311" s="727"/>
      <c r="AZ311" s="727"/>
      <c r="BA311" s="727"/>
      <c r="BB311" s="727"/>
      <c r="BC311" s="821"/>
      <c r="BD311" s="727"/>
      <c r="BE311" s="727"/>
      <c r="BF311" s="727"/>
      <c r="BG311" s="727"/>
      <c r="BH311" s="727"/>
      <c r="BI311" s="727"/>
      <c r="BJ311" s="727"/>
      <c r="BK311" s="727"/>
      <c r="BL311" s="821"/>
      <c r="BM311" s="727"/>
      <c r="BN311" s="727"/>
      <c r="BO311" s="727"/>
      <c r="BP311" s="727"/>
      <c r="BQ311" s="727"/>
      <c r="BR311" s="821"/>
      <c r="BS311" s="727"/>
      <c r="BT311" s="727"/>
      <c r="BU311" s="727"/>
      <c r="BV311" s="591"/>
      <c r="BW311" s="224" t="str">
        <f t="shared" si="304"/>
        <v xml:space="preserve"> </v>
      </c>
      <c r="BX311" s="471">
        <f t="shared" si="293"/>
        <v>220</v>
      </c>
      <c r="BY311" s="117"/>
      <c r="BZ311" s="117"/>
      <c r="CA311" s="117"/>
      <c r="CB311" s="117"/>
      <c r="CC311" s="117"/>
      <c r="CD311" s="461"/>
      <c r="CE311" s="236"/>
      <c r="CF311" s="224" t="str">
        <f t="shared" si="294"/>
        <v xml:space="preserve"> </v>
      </c>
      <c r="CG311" s="116"/>
      <c r="CH311" s="117"/>
      <c r="CI311" s="117"/>
      <c r="CJ311" s="117"/>
      <c r="CK311" s="472"/>
      <c r="CL311" s="472"/>
      <c r="CM311" s="472"/>
      <c r="CN311" s="472"/>
      <c r="CO311" s="117"/>
      <c r="CP311" s="253"/>
      <c r="CQ311" s="120"/>
      <c r="CR311" s="224" t="str" cm="1">
        <f t="array" ref="CR311">IF(AND(SUM(COUNTIF(CG311:CM311,{"*不明*","*その他*"})+COUNTIF(CO311:CP311,{"*不明*","*その他*"}))&gt;0,CQ311=""),"その他・不明の場合,10)具体的内容、理由を記入",IF(OR(AND(CI311=CI$65,COUNTA(CJ311:CM311)&lt;4),AND(OR(CI311=CI$63,CI311=CI$64,CI311=CI$66,CI311=CI$67,CI311=CI$68,CI311=""),COUNTA(CJ311:CM311)&gt;0)),"3)介護保険認定済→要介護度、認知症自立度、寝たきり度、介護保険サービス記入",IF(OR(AND(OR(CM311=CM$63,CM311=CM$64),CN311=""),AND(OR(CM311=CM$65,CM311=CM$66),CN311&lt;&gt;"")),"7)介護保険サービス受けている/過去受けていた→具体的内容記入"," ")))</f>
        <v xml:space="preserve"> </v>
      </c>
      <c r="CS311" s="224" t="str">
        <f t="shared" si="295"/>
        <v xml:space="preserve"> </v>
      </c>
      <c r="CT311" s="116"/>
      <c r="CU311" s="253"/>
      <c r="CV311" s="117"/>
      <c r="CW311" s="117"/>
      <c r="CX311" s="253"/>
      <c r="CY311" s="117"/>
      <c r="CZ311" s="117"/>
      <c r="DA311" s="253"/>
      <c r="DB311" s="117"/>
      <c r="DC311" s="224" t="str">
        <f t="shared" si="296"/>
        <v xml:space="preserve"> </v>
      </c>
      <c r="DD311" s="224" t="str">
        <f t="shared" si="297"/>
        <v xml:space="preserve"> </v>
      </c>
      <c r="DE311" s="224" t="str">
        <f t="shared" si="307"/>
        <v xml:space="preserve"> </v>
      </c>
      <c r="DF311" s="121"/>
      <c r="DG311" s="114"/>
      <c r="DH311" s="704"/>
      <c r="DI311" s="119"/>
      <c r="DJ311" s="187"/>
      <c r="DK311" s="254"/>
      <c r="DL311" s="224" t="str">
        <f t="shared" si="308"/>
        <v xml:space="preserve"> </v>
      </c>
      <c r="DM311" s="224" t="str">
        <f t="shared" si="298"/>
        <v xml:space="preserve"> </v>
      </c>
      <c r="DN311" s="474"/>
      <c r="DO311" s="117"/>
      <c r="DP311" s="117"/>
      <c r="DQ311" s="117"/>
      <c r="DR311" s="117"/>
      <c r="DS311" s="117"/>
      <c r="DT311" s="254"/>
      <c r="DU311" s="476"/>
      <c r="DV311" s="224" t="str">
        <f t="shared" si="309"/>
        <v xml:space="preserve"> </v>
      </c>
      <c r="DW311" s="115"/>
      <c r="DX311" s="470"/>
      <c r="DY311" s="117"/>
      <c r="DZ311" s="704"/>
      <c r="EA311" s="224" t="str">
        <f t="shared" si="310"/>
        <v xml:space="preserve"> </v>
      </c>
      <c r="EB311" s="906"/>
      <c r="EC311" s="904"/>
      <c r="ED311" s="904"/>
      <c r="EE311" s="904"/>
      <c r="EF311" s="904"/>
      <c r="EG311" s="904"/>
      <c r="EH311" s="904"/>
      <c r="EI311" s="904"/>
      <c r="EJ311" s="904"/>
      <c r="EK311" s="905"/>
      <c r="EL311" s="80"/>
      <c r="EM311" s="224" t="str">
        <f t="shared" si="299"/>
        <v xml:space="preserve"> </v>
      </c>
      <c r="EN311" s="224" t="str">
        <f t="shared" si="300"/>
        <v xml:space="preserve"> </v>
      </c>
      <c r="EO311" s="115"/>
      <c r="EP311" s="1050"/>
      <c r="EQ311" s="253"/>
      <c r="ER311" s="117"/>
      <c r="ES311" s="1258">
        <f t="shared" si="301"/>
        <v>220</v>
      </c>
      <c r="ET311" s="224" t="str">
        <f t="shared" si="302"/>
        <v xml:space="preserve"> </v>
      </c>
      <c r="EU311" s="477" t="str">
        <f t="shared" si="303"/>
        <v/>
      </c>
      <c r="EV311" s="1334" t="str">
        <f t="shared" si="305"/>
        <v xml:space="preserve"> </v>
      </c>
      <c r="EW311" s="1332" t="str">
        <f t="shared" si="349"/>
        <v/>
      </c>
      <c r="EX311" s="1275" t="str">
        <f t="shared" si="331"/>
        <v/>
      </c>
      <c r="EY311" s="1275" t="str">
        <f t="shared" si="332"/>
        <v/>
      </c>
      <c r="EZ311" s="1275" t="str">
        <f t="shared" si="333"/>
        <v/>
      </c>
      <c r="FA311" s="1275" t="str">
        <f t="shared" si="334"/>
        <v/>
      </c>
      <c r="FB311" s="1275" t="str">
        <f t="shared" si="335"/>
        <v/>
      </c>
      <c r="FC311" s="1333" t="str">
        <f t="shared" si="336"/>
        <v/>
      </c>
      <c r="FE311" s="1234" t="str">
        <f t="shared" si="337"/>
        <v xml:space="preserve"> </v>
      </c>
      <c r="FF311" s="1234" t="str">
        <f t="shared" si="338"/>
        <v xml:space="preserve"> </v>
      </c>
      <c r="FG311" s="1234" t="str">
        <f t="shared" si="339"/>
        <v xml:space="preserve"> </v>
      </c>
      <c r="FH311" s="1234" t="str">
        <f t="shared" si="340"/>
        <v xml:space="preserve"> </v>
      </c>
      <c r="FI311" s="1234" t="str">
        <f t="shared" si="311"/>
        <v xml:space="preserve"> </v>
      </c>
      <c r="FJ311" s="1234" t="str">
        <f t="shared" si="341"/>
        <v xml:space="preserve"> </v>
      </c>
      <c r="FK311" s="1234">
        <f t="shared" si="312"/>
        <v>0</v>
      </c>
      <c r="FL311" s="1227"/>
      <c r="FM311" s="1234" t="str">
        <f t="shared" si="313"/>
        <v xml:space="preserve"> </v>
      </c>
      <c r="FN311" s="1234" t="str">
        <f t="shared" si="314"/>
        <v xml:space="preserve"> </v>
      </c>
      <c r="FO311" s="1234" t="str">
        <f t="shared" si="342"/>
        <v xml:space="preserve"> </v>
      </c>
      <c r="FP311" s="1234" t="str">
        <f t="shared" si="343"/>
        <v xml:space="preserve"> </v>
      </c>
      <c r="FQ311" s="1234" t="str">
        <f t="shared" si="315"/>
        <v xml:space="preserve"> </v>
      </c>
      <c r="FR311" s="1234" t="str">
        <f t="shared" si="344"/>
        <v xml:space="preserve"> </v>
      </c>
      <c r="FS311" s="1234">
        <f t="shared" si="350"/>
        <v>0</v>
      </c>
      <c r="FT311" s="1227"/>
      <c r="FU311" s="1234" t="str">
        <f t="shared" si="345"/>
        <v xml:space="preserve"> </v>
      </c>
      <c r="FV311" s="1234" t="str">
        <f t="shared" si="346"/>
        <v xml:space="preserve"> </v>
      </c>
      <c r="FW311" s="1234" t="str">
        <f t="shared" si="347"/>
        <v xml:space="preserve"> </v>
      </c>
      <c r="FX311" s="1234" t="str">
        <f t="shared" si="316"/>
        <v xml:space="preserve"> </v>
      </c>
      <c r="FY311" s="1234" t="str">
        <f t="shared" si="317"/>
        <v xml:space="preserve"> </v>
      </c>
      <c r="FZ311" s="1234" t="str">
        <f t="shared" si="348"/>
        <v xml:space="preserve"> </v>
      </c>
      <c r="GA311" s="1234">
        <f t="shared" si="318"/>
        <v>0</v>
      </c>
      <c r="GB311" s="1227"/>
      <c r="GC311" s="1234" t="str">
        <f t="shared" si="319"/>
        <v xml:space="preserve"> </v>
      </c>
      <c r="GD311" s="1234" t="str">
        <f t="shared" si="320"/>
        <v xml:space="preserve"> </v>
      </c>
      <c r="GE311" s="1234" t="str">
        <f t="shared" si="321"/>
        <v xml:space="preserve"> </v>
      </c>
      <c r="GF311" s="1234" t="str">
        <f t="shared" si="322"/>
        <v xml:space="preserve"> </v>
      </c>
      <c r="GG311" s="1234" t="str">
        <f t="shared" si="323"/>
        <v xml:space="preserve"> </v>
      </c>
      <c r="GH311" s="1234" t="str">
        <f t="shared" si="324"/>
        <v xml:space="preserve"> </v>
      </c>
      <c r="GI311" s="1234" t="str">
        <f t="shared" si="325"/>
        <v xml:space="preserve"> </v>
      </c>
      <c r="GJ311" s="1234" t="str">
        <f t="shared" si="326"/>
        <v xml:space="preserve"> </v>
      </c>
      <c r="GK311" s="1234" t="str">
        <f t="shared" si="327"/>
        <v xml:space="preserve"> </v>
      </c>
      <c r="GL311" s="1234" t="str">
        <f t="shared" si="328"/>
        <v xml:space="preserve"> </v>
      </c>
      <c r="GM311" s="1234" t="str">
        <f t="shared" si="329"/>
        <v xml:space="preserve"> </v>
      </c>
      <c r="GN311" s="1234">
        <f t="shared" si="330"/>
        <v>0</v>
      </c>
    </row>
    <row r="312" spans="1:196" s="100" customFormat="1" ht="27" customHeight="1" thickTop="1" thickBot="1">
      <c r="A312" s="1208">
        <f>【A票】【D票】!$D$10</f>
        <v>0</v>
      </c>
      <c r="B312" s="1212">
        <f>【A票】【D票】!$H$10</f>
        <v>0</v>
      </c>
      <c r="C312" s="1213" t="str">
        <f>【A票】【D票】!$K$10</f>
        <v xml:space="preserve"> </v>
      </c>
      <c r="D312" s="1214">
        <f t="shared" si="173"/>
        <v>221</v>
      </c>
      <c r="E312" s="914"/>
      <c r="F312" s="467"/>
      <c r="G312" s="469"/>
      <c r="H312" s="224" t="str">
        <f t="shared" si="291"/>
        <v xml:space="preserve"> </v>
      </c>
      <c r="I312" s="704"/>
      <c r="J312" s="117"/>
      <c r="K312" s="117"/>
      <c r="L312" s="117"/>
      <c r="M312" s="117"/>
      <c r="N312" s="117"/>
      <c r="O312" s="117"/>
      <c r="P312" s="117"/>
      <c r="Q312" s="117"/>
      <c r="R312" s="117"/>
      <c r="S312" s="117"/>
      <c r="T312" s="254"/>
      <c r="U312" s="646"/>
      <c r="V312" s="646"/>
      <c r="W312" s="114"/>
      <c r="X312" s="254"/>
      <c r="Y312" s="224" t="str">
        <f t="shared" si="292"/>
        <v xml:space="preserve"> </v>
      </c>
      <c r="Z312" s="579"/>
      <c r="AA312" s="704"/>
      <c r="AB312" s="119"/>
      <c r="AC312" s="224" t="str">
        <f t="shared" si="306"/>
        <v xml:space="preserve"> </v>
      </c>
      <c r="AD312" s="115"/>
      <c r="AE312" s="253"/>
      <c r="AF312" s="704"/>
      <c r="AG312" s="727"/>
      <c r="AH312" s="727"/>
      <c r="AI312" s="727"/>
      <c r="AJ312" s="727"/>
      <c r="AK312" s="591"/>
      <c r="AL312" s="727"/>
      <c r="AM312" s="727"/>
      <c r="AN312" s="727"/>
      <c r="AO312" s="727"/>
      <c r="AP312" s="727"/>
      <c r="AQ312" s="727"/>
      <c r="AR312" s="727"/>
      <c r="AS312" s="727"/>
      <c r="AT312" s="727"/>
      <c r="AU312" s="727"/>
      <c r="AV312" s="727"/>
      <c r="AW312" s="727"/>
      <c r="AX312" s="727"/>
      <c r="AY312" s="727"/>
      <c r="AZ312" s="727"/>
      <c r="BA312" s="727"/>
      <c r="BB312" s="727"/>
      <c r="BC312" s="821"/>
      <c r="BD312" s="727"/>
      <c r="BE312" s="727"/>
      <c r="BF312" s="727"/>
      <c r="BG312" s="727"/>
      <c r="BH312" s="727"/>
      <c r="BI312" s="727"/>
      <c r="BJ312" s="727"/>
      <c r="BK312" s="727"/>
      <c r="BL312" s="821"/>
      <c r="BM312" s="727"/>
      <c r="BN312" s="727"/>
      <c r="BO312" s="727"/>
      <c r="BP312" s="727"/>
      <c r="BQ312" s="727"/>
      <c r="BR312" s="821"/>
      <c r="BS312" s="727"/>
      <c r="BT312" s="727"/>
      <c r="BU312" s="727"/>
      <c r="BV312" s="591"/>
      <c r="BW312" s="224" t="str">
        <f t="shared" si="304"/>
        <v xml:space="preserve"> </v>
      </c>
      <c r="BX312" s="471">
        <f t="shared" si="293"/>
        <v>221</v>
      </c>
      <c r="BY312" s="117"/>
      <c r="BZ312" s="117"/>
      <c r="CA312" s="117"/>
      <c r="CB312" s="117"/>
      <c r="CC312" s="117"/>
      <c r="CD312" s="461"/>
      <c r="CE312" s="236"/>
      <c r="CF312" s="224" t="str">
        <f t="shared" si="294"/>
        <v xml:space="preserve"> </v>
      </c>
      <c r="CG312" s="116"/>
      <c r="CH312" s="117"/>
      <c r="CI312" s="117"/>
      <c r="CJ312" s="117"/>
      <c r="CK312" s="472"/>
      <c r="CL312" s="472"/>
      <c r="CM312" s="472"/>
      <c r="CN312" s="472"/>
      <c r="CO312" s="117"/>
      <c r="CP312" s="253"/>
      <c r="CQ312" s="120"/>
      <c r="CR312" s="224" t="str" cm="1">
        <f t="array" ref="CR312">IF(AND(SUM(COUNTIF(CG312:CM312,{"*不明*","*その他*"})+COUNTIF(CO312:CP312,{"*不明*","*その他*"}))&gt;0,CQ312=""),"その他・不明の場合,10)具体的内容、理由を記入",IF(OR(AND(CI312=CI$65,COUNTA(CJ312:CM312)&lt;4),AND(OR(CI312=CI$63,CI312=CI$64,CI312=CI$66,CI312=CI$67,CI312=CI$68,CI312=""),COUNTA(CJ312:CM312)&gt;0)),"3)介護保険認定済→要介護度、認知症自立度、寝たきり度、介護保険サービス記入",IF(OR(AND(OR(CM312=CM$63,CM312=CM$64),CN312=""),AND(OR(CM312=CM$65,CM312=CM$66),CN312&lt;&gt;"")),"7)介護保険サービス受けている/過去受けていた→具体的内容記入"," ")))</f>
        <v xml:space="preserve"> </v>
      </c>
      <c r="CS312" s="224" t="str">
        <f t="shared" si="295"/>
        <v xml:space="preserve"> </v>
      </c>
      <c r="CT312" s="116"/>
      <c r="CU312" s="253"/>
      <c r="CV312" s="117"/>
      <c r="CW312" s="117"/>
      <c r="CX312" s="253"/>
      <c r="CY312" s="117"/>
      <c r="CZ312" s="117"/>
      <c r="DA312" s="253"/>
      <c r="DB312" s="117"/>
      <c r="DC312" s="224" t="str">
        <f t="shared" si="296"/>
        <v xml:space="preserve"> </v>
      </c>
      <c r="DD312" s="224" t="str">
        <f t="shared" si="297"/>
        <v xml:space="preserve"> </v>
      </c>
      <c r="DE312" s="224" t="str">
        <f t="shared" si="307"/>
        <v xml:space="preserve"> </v>
      </c>
      <c r="DF312" s="121"/>
      <c r="DG312" s="114"/>
      <c r="DH312" s="704"/>
      <c r="DI312" s="119"/>
      <c r="DJ312" s="187"/>
      <c r="DK312" s="254"/>
      <c r="DL312" s="224" t="str">
        <f t="shared" si="308"/>
        <v xml:space="preserve"> </v>
      </c>
      <c r="DM312" s="224" t="str">
        <f t="shared" si="298"/>
        <v xml:space="preserve"> </v>
      </c>
      <c r="DN312" s="474"/>
      <c r="DO312" s="117"/>
      <c r="DP312" s="117"/>
      <c r="DQ312" s="117"/>
      <c r="DR312" s="117"/>
      <c r="DS312" s="117"/>
      <c r="DT312" s="254"/>
      <c r="DU312" s="476"/>
      <c r="DV312" s="224" t="str">
        <f t="shared" si="309"/>
        <v xml:space="preserve"> </v>
      </c>
      <c r="DW312" s="115"/>
      <c r="DX312" s="470"/>
      <c r="DY312" s="117"/>
      <c r="DZ312" s="704"/>
      <c r="EA312" s="224" t="str">
        <f t="shared" si="310"/>
        <v xml:space="preserve"> </v>
      </c>
      <c r="EB312" s="906"/>
      <c r="EC312" s="904"/>
      <c r="ED312" s="904"/>
      <c r="EE312" s="904"/>
      <c r="EF312" s="904"/>
      <c r="EG312" s="904"/>
      <c r="EH312" s="904"/>
      <c r="EI312" s="904"/>
      <c r="EJ312" s="904"/>
      <c r="EK312" s="905"/>
      <c r="EL312" s="80"/>
      <c r="EM312" s="224" t="str">
        <f t="shared" si="299"/>
        <v xml:space="preserve"> </v>
      </c>
      <c r="EN312" s="224" t="str">
        <f t="shared" si="300"/>
        <v xml:space="preserve"> </v>
      </c>
      <c r="EO312" s="115"/>
      <c r="EP312" s="1050"/>
      <c r="EQ312" s="253"/>
      <c r="ER312" s="117"/>
      <c r="ES312" s="1258">
        <f t="shared" si="301"/>
        <v>221</v>
      </c>
      <c r="ET312" s="224" t="str">
        <f t="shared" si="302"/>
        <v xml:space="preserve"> </v>
      </c>
      <c r="EU312" s="477" t="str">
        <f t="shared" si="303"/>
        <v/>
      </c>
      <c r="EV312" s="1334" t="str">
        <f t="shared" si="305"/>
        <v xml:space="preserve"> </v>
      </c>
      <c r="EW312" s="1332" t="str">
        <f t="shared" si="349"/>
        <v/>
      </c>
      <c r="EX312" s="1275" t="str">
        <f t="shared" si="331"/>
        <v/>
      </c>
      <c r="EY312" s="1275" t="str">
        <f t="shared" si="332"/>
        <v/>
      </c>
      <c r="EZ312" s="1275" t="str">
        <f t="shared" si="333"/>
        <v/>
      </c>
      <c r="FA312" s="1275" t="str">
        <f t="shared" si="334"/>
        <v/>
      </c>
      <c r="FB312" s="1275" t="str">
        <f t="shared" si="335"/>
        <v/>
      </c>
      <c r="FC312" s="1333" t="str">
        <f t="shared" si="336"/>
        <v/>
      </c>
      <c r="FE312" s="1234" t="str">
        <f t="shared" si="337"/>
        <v xml:space="preserve"> </v>
      </c>
      <c r="FF312" s="1234" t="str">
        <f t="shared" si="338"/>
        <v xml:space="preserve"> </v>
      </c>
      <c r="FG312" s="1234" t="str">
        <f t="shared" si="339"/>
        <v xml:space="preserve"> </v>
      </c>
      <c r="FH312" s="1234" t="str">
        <f t="shared" si="340"/>
        <v xml:space="preserve"> </v>
      </c>
      <c r="FI312" s="1234" t="str">
        <f t="shared" si="311"/>
        <v xml:space="preserve"> </v>
      </c>
      <c r="FJ312" s="1234" t="str">
        <f t="shared" si="341"/>
        <v xml:space="preserve"> </v>
      </c>
      <c r="FK312" s="1234">
        <f t="shared" si="312"/>
        <v>0</v>
      </c>
      <c r="FL312" s="1227"/>
      <c r="FM312" s="1234" t="str">
        <f t="shared" si="313"/>
        <v xml:space="preserve"> </v>
      </c>
      <c r="FN312" s="1234" t="str">
        <f t="shared" si="314"/>
        <v xml:space="preserve"> </v>
      </c>
      <c r="FO312" s="1234" t="str">
        <f t="shared" si="342"/>
        <v xml:space="preserve"> </v>
      </c>
      <c r="FP312" s="1234" t="str">
        <f t="shared" si="343"/>
        <v xml:space="preserve"> </v>
      </c>
      <c r="FQ312" s="1234" t="str">
        <f t="shared" si="315"/>
        <v xml:space="preserve"> </v>
      </c>
      <c r="FR312" s="1234" t="str">
        <f t="shared" si="344"/>
        <v xml:space="preserve"> </v>
      </c>
      <c r="FS312" s="1234">
        <f t="shared" si="350"/>
        <v>0</v>
      </c>
      <c r="FT312" s="1227"/>
      <c r="FU312" s="1234" t="str">
        <f t="shared" si="345"/>
        <v xml:space="preserve"> </v>
      </c>
      <c r="FV312" s="1234" t="str">
        <f t="shared" si="346"/>
        <v xml:space="preserve"> </v>
      </c>
      <c r="FW312" s="1234" t="str">
        <f t="shared" si="347"/>
        <v xml:space="preserve"> </v>
      </c>
      <c r="FX312" s="1234" t="str">
        <f t="shared" si="316"/>
        <v xml:space="preserve"> </v>
      </c>
      <c r="FY312" s="1234" t="str">
        <f t="shared" si="317"/>
        <v xml:space="preserve"> </v>
      </c>
      <c r="FZ312" s="1234" t="str">
        <f t="shared" si="348"/>
        <v xml:space="preserve"> </v>
      </c>
      <c r="GA312" s="1234">
        <f t="shared" si="318"/>
        <v>0</v>
      </c>
      <c r="GB312" s="1227"/>
      <c r="GC312" s="1234" t="str">
        <f t="shared" si="319"/>
        <v xml:space="preserve"> </v>
      </c>
      <c r="GD312" s="1234" t="str">
        <f t="shared" si="320"/>
        <v xml:space="preserve"> </v>
      </c>
      <c r="GE312" s="1234" t="str">
        <f t="shared" si="321"/>
        <v xml:space="preserve"> </v>
      </c>
      <c r="GF312" s="1234" t="str">
        <f t="shared" si="322"/>
        <v xml:space="preserve"> </v>
      </c>
      <c r="GG312" s="1234" t="str">
        <f t="shared" si="323"/>
        <v xml:space="preserve"> </v>
      </c>
      <c r="GH312" s="1234" t="str">
        <f t="shared" si="324"/>
        <v xml:space="preserve"> </v>
      </c>
      <c r="GI312" s="1234" t="str">
        <f t="shared" si="325"/>
        <v xml:space="preserve"> </v>
      </c>
      <c r="GJ312" s="1234" t="str">
        <f t="shared" si="326"/>
        <v xml:space="preserve"> </v>
      </c>
      <c r="GK312" s="1234" t="str">
        <f t="shared" si="327"/>
        <v xml:space="preserve"> </v>
      </c>
      <c r="GL312" s="1234" t="str">
        <f t="shared" si="328"/>
        <v xml:space="preserve"> </v>
      </c>
      <c r="GM312" s="1234" t="str">
        <f t="shared" si="329"/>
        <v xml:space="preserve"> </v>
      </c>
      <c r="GN312" s="1234">
        <f t="shared" si="330"/>
        <v>0</v>
      </c>
    </row>
    <row r="313" spans="1:196" s="100" customFormat="1" ht="27" customHeight="1" thickTop="1" thickBot="1">
      <c r="A313" s="1208">
        <f>【A票】【D票】!$D$10</f>
        <v>0</v>
      </c>
      <c r="B313" s="1212">
        <f>【A票】【D票】!$H$10</f>
        <v>0</v>
      </c>
      <c r="C313" s="1213" t="str">
        <f>【A票】【D票】!$K$10</f>
        <v xml:space="preserve"> </v>
      </c>
      <c r="D313" s="1214">
        <f t="shared" si="173"/>
        <v>222</v>
      </c>
      <c r="E313" s="914"/>
      <c r="F313" s="467"/>
      <c r="G313" s="469"/>
      <c r="H313" s="224" t="str">
        <f t="shared" si="291"/>
        <v xml:space="preserve"> </v>
      </c>
      <c r="I313" s="704"/>
      <c r="J313" s="117"/>
      <c r="K313" s="117"/>
      <c r="L313" s="117"/>
      <c r="M313" s="117"/>
      <c r="N313" s="117"/>
      <c r="O313" s="117"/>
      <c r="P313" s="117"/>
      <c r="Q313" s="117"/>
      <c r="R313" s="117"/>
      <c r="S313" s="117"/>
      <c r="T313" s="254"/>
      <c r="U313" s="646"/>
      <c r="V313" s="646"/>
      <c r="W313" s="114"/>
      <c r="X313" s="254"/>
      <c r="Y313" s="224" t="str">
        <f t="shared" si="292"/>
        <v xml:space="preserve"> </v>
      </c>
      <c r="Z313" s="579"/>
      <c r="AA313" s="704"/>
      <c r="AB313" s="119"/>
      <c r="AC313" s="224" t="str">
        <f t="shared" si="306"/>
        <v xml:space="preserve"> </v>
      </c>
      <c r="AD313" s="115"/>
      <c r="AE313" s="253"/>
      <c r="AF313" s="704"/>
      <c r="AG313" s="727"/>
      <c r="AH313" s="727"/>
      <c r="AI313" s="727"/>
      <c r="AJ313" s="727"/>
      <c r="AK313" s="591"/>
      <c r="AL313" s="727"/>
      <c r="AM313" s="727"/>
      <c r="AN313" s="727"/>
      <c r="AO313" s="727"/>
      <c r="AP313" s="727"/>
      <c r="AQ313" s="727"/>
      <c r="AR313" s="727"/>
      <c r="AS313" s="727"/>
      <c r="AT313" s="727"/>
      <c r="AU313" s="727"/>
      <c r="AV313" s="727"/>
      <c r="AW313" s="727"/>
      <c r="AX313" s="727"/>
      <c r="AY313" s="727"/>
      <c r="AZ313" s="727"/>
      <c r="BA313" s="727"/>
      <c r="BB313" s="727"/>
      <c r="BC313" s="821"/>
      <c r="BD313" s="727"/>
      <c r="BE313" s="727"/>
      <c r="BF313" s="727"/>
      <c r="BG313" s="727"/>
      <c r="BH313" s="727"/>
      <c r="BI313" s="727"/>
      <c r="BJ313" s="727"/>
      <c r="BK313" s="727"/>
      <c r="BL313" s="821"/>
      <c r="BM313" s="727"/>
      <c r="BN313" s="727"/>
      <c r="BO313" s="727"/>
      <c r="BP313" s="727"/>
      <c r="BQ313" s="727"/>
      <c r="BR313" s="821"/>
      <c r="BS313" s="727"/>
      <c r="BT313" s="727"/>
      <c r="BU313" s="727"/>
      <c r="BV313" s="591"/>
      <c r="BW313" s="224" t="str">
        <f t="shared" si="304"/>
        <v xml:space="preserve"> </v>
      </c>
      <c r="BX313" s="471">
        <f t="shared" si="293"/>
        <v>222</v>
      </c>
      <c r="BY313" s="117"/>
      <c r="BZ313" s="117"/>
      <c r="CA313" s="117"/>
      <c r="CB313" s="117"/>
      <c r="CC313" s="117"/>
      <c r="CD313" s="461"/>
      <c r="CE313" s="236"/>
      <c r="CF313" s="224" t="str">
        <f t="shared" si="294"/>
        <v xml:space="preserve"> </v>
      </c>
      <c r="CG313" s="116"/>
      <c r="CH313" s="117"/>
      <c r="CI313" s="117"/>
      <c r="CJ313" s="117"/>
      <c r="CK313" s="472"/>
      <c r="CL313" s="472"/>
      <c r="CM313" s="472"/>
      <c r="CN313" s="472"/>
      <c r="CO313" s="117"/>
      <c r="CP313" s="253"/>
      <c r="CQ313" s="120"/>
      <c r="CR313" s="224" t="str" cm="1">
        <f t="array" ref="CR313">IF(AND(SUM(COUNTIF(CG313:CM313,{"*不明*","*その他*"})+COUNTIF(CO313:CP313,{"*不明*","*その他*"}))&gt;0,CQ313=""),"その他・不明の場合,10)具体的内容、理由を記入",IF(OR(AND(CI313=CI$65,COUNTA(CJ313:CM313)&lt;4),AND(OR(CI313=CI$63,CI313=CI$64,CI313=CI$66,CI313=CI$67,CI313=CI$68,CI313=""),COUNTA(CJ313:CM313)&gt;0)),"3)介護保険認定済→要介護度、認知症自立度、寝たきり度、介護保険サービス記入",IF(OR(AND(OR(CM313=CM$63,CM313=CM$64),CN313=""),AND(OR(CM313=CM$65,CM313=CM$66),CN313&lt;&gt;"")),"7)介護保険サービス受けている/過去受けていた→具体的内容記入"," ")))</f>
        <v xml:space="preserve"> </v>
      </c>
      <c r="CS313" s="224" t="str">
        <f t="shared" si="295"/>
        <v xml:space="preserve"> </v>
      </c>
      <c r="CT313" s="116"/>
      <c r="CU313" s="253"/>
      <c r="CV313" s="117"/>
      <c r="CW313" s="117"/>
      <c r="CX313" s="253"/>
      <c r="CY313" s="117"/>
      <c r="CZ313" s="117"/>
      <c r="DA313" s="253"/>
      <c r="DB313" s="117"/>
      <c r="DC313" s="224" t="str">
        <f t="shared" si="296"/>
        <v xml:space="preserve"> </v>
      </c>
      <c r="DD313" s="224" t="str">
        <f t="shared" si="297"/>
        <v xml:space="preserve"> </v>
      </c>
      <c r="DE313" s="224" t="str">
        <f t="shared" si="307"/>
        <v xml:space="preserve"> </v>
      </c>
      <c r="DF313" s="121"/>
      <c r="DG313" s="114"/>
      <c r="DH313" s="704"/>
      <c r="DI313" s="119"/>
      <c r="DJ313" s="187"/>
      <c r="DK313" s="254"/>
      <c r="DL313" s="224" t="str">
        <f t="shared" si="308"/>
        <v xml:space="preserve"> </v>
      </c>
      <c r="DM313" s="224" t="str">
        <f t="shared" si="298"/>
        <v xml:space="preserve"> </v>
      </c>
      <c r="DN313" s="474"/>
      <c r="DO313" s="117"/>
      <c r="DP313" s="117"/>
      <c r="DQ313" s="117"/>
      <c r="DR313" s="117"/>
      <c r="DS313" s="117"/>
      <c r="DT313" s="254"/>
      <c r="DU313" s="476"/>
      <c r="DV313" s="224" t="str">
        <f t="shared" si="309"/>
        <v xml:space="preserve"> </v>
      </c>
      <c r="DW313" s="115"/>
      <c r="DX313" s="470"/>
      <c r="DY313" s="117"/>
      <c r="DZ313" s="704"/>
      <c r="EA313" s="224" t="str">
        <f t="shared" si="310"/>
        <v xml:space="preserve"> </v>
      </c>
      <c r="EB313" s="906"/>
      <c r="EC313" s="904"/>
      <c r="ED313" s="904"/>
      <c r="EE313" s="904"/>
      <c r="EF313" s="904"/>
      <c r="EG313" s="904"/>
      <c r="EH313" s="904"/>
      <c r="EI313" s="904"/>
      <c r="EJ313" s="904"/>
      <c r="EK313" s="905"/>
      <c r="EL313" s="80"/>
      <c r="EM313" s="224" t="str">
        <f t="shared" si="299"/>
        <v xml:space="preserve"> </v>
      </c>
      <c r="EN313" s="224" t="str">
        <f t="shared" si="300"/>
        <v xml:space="preserve"> </v>
      </c>
      <c r="EO313" s="115"/>
      <c r="EP313" s="1050"/>
      <c r="EQ313" s="253"/>
      <c r="ER313" s="117"/>
      <c r="ES313" s="1258">
        <f t="shared" si="301"/>
        <v>222</v>
      </c>
      <c r="ET313" s="224" t="str">
        <f t="shared" si="302"/>
        <v xml:space="preserve"> </v>
      </c>
      <c r="EU313" s="477" t="str">
        <f t="shared" si="303"/>
        <v/>
      </c>
      <c r="EV313" s="1334" t="str">
        <f t="shared" si="305"/>
        <v xml:space="preserve"> </v>
      </c>
      <c r="EW313" s="1332" t="str">
        <f t="shared" si="349"/>
        <v/>
      </c>
      <c r="EX313" s="1275" t="str">
        <f t="shared" si="331"/>
        <v/>
      </c>
      <c r="EY313" s="1275" t="str">
        <f t="shared" si="332"/>
        <v/>
      </c>
      <c r="EZ313" s="1275" t="str">
        <f t="shared" si="333"/>
        <v/>
      </c>
      <c r="FA313" s="1275" t="str">
        <f t="shared" si="334"/>
        <v/>
      </c>
      <c r="FB313" s="1275" t="str">
        <f t="shared" si="335"/>
        <v/>
      </c>
      <c r="FC313" s="1333" t="str">
        <f t="shared" si="336"/>
        <v/>
      </c>
      <c r="FE313" s="1234" t="str">
        <f t="shared" si="337"/>
        <v xml:space="preserve"> </v>
      </c>
      <c r="FF313" s="1234" t="str">
        <f t="shared" si="338"/>
        <v xml:space="preserve"> </v>
      </c>
      <c r="FG313" s="1234" t="str">
        <f t="shared" si="339"/>
        <v xml:space="preserve"> </v>
      </c>
      <c r="FH313" s="1234" t="str">
        <f t="shared" si="340"/>
        <v xml:space="preserve"> </v>
      </c>
      <c r="FI313" s="1234" t="str">
        <f t="shared" si="311"/>
        <v xml:space="preserve"> </v>
      </c>
      <c r="FJ313" s="1234" t="str">
        <f t="shared" si="341"/>
        <v xml:space="preserve"> </v>
      </c>
      <c r="FK313" s="1234">
        <f t="shared" si="312"/>
        <v>0</v>
      </c>
      <c r="FL313" s="1227"/>
      <c r="FM313" s="1234" t="str">
        <f t="shared" si="313"/>
        <v xml:space="preserve"> </v>
      </c>
      <c r="FN313" s="1234" t="str">
        <f t="shared" si="314"/>
        <v xml:space="preserve"> </v>
      </c>
      <c r="FO313" s="1234" t="str">
        <f t="shared" si="342"/>
        <v xml:space="preserve"> </v>
      </c>
      <c r="FP313" s="1234" t="str">
        <f t="shared" si="343"/>
        <v xml:space="preserve"> </v>
      </c>
      <c r="FQ313" s="1234" t="str">
        <f t="shared" si="315"/>
        <v xml:space="preserve"> </v>
      </c>
      <c r="FR313" s="1234" t="str">
        <f t="shared" si="344"/>
        <v xml:space="preserve"> </v>
      </c>
      <c r="FS313" s="1234">
        <f t="shared" si="350"/>
        <v>0</v>
      </c>
      <c r="FT313" s="1227"/>
      <c r="FU313" s="1234" t="str">
        <f t="shared" si="345"/>
        <v xml:space="preserve"> </v>
      </c>
      <c r="FV313" s="1234" t="str">
        <f t="shared" si="346"/>
        <v xml:space="preserve"> </v>
      </c>
      <c r="FW313" s="1234" t="str">
        <f t="shared" si="347"/>
        <v xml:space="preserve"> </v>
      </c>
      <c r="FX313" s="1234" t="str">
        <f t="shared" si="316"/>
        <v xml:space="preserve"> </v>
      </c>
      <c r="FY313" s="1234" t="str">
        <f t="shared" si="317"/>
        <v xml:space="preserve"> </v>
      </c>
      <c r="FZ313" s="1234" t="str">
        <f t="shared" si="348"/>
        <v xml:space="preserve"> </v>
      </c>
      <c r="GA313" s="1234">
        <f t="shared" si="318"/>
        <v>0</v>
      </c>
      <c r="GB313" s="1227"/>
      <c r="GC313" s="1234" t="str">
        <f t="shared" si="319"/>
        <v xml:space="preserve"> </v>
      </c>
      <c r="GD313" s="1234" t="str">
        <f t="shared" si="320"/>
        <v xml:space="preserve"> </v>
      </c>
      <c r="GE313" s="1234" t="str">
        <f t="shared" si="321"/>
        <v xml:space="preserve"> </v>
      </c>
      <c r="GF313" s="1234" t="str">
        <f t="shared" si="322"/>
        <v xml:space="preserve"> </v>
      </c>
      <c r="GG313" s="1234" t="str">
        <f t="shared" si="323"/>
        <v xml:space="preserve"> </v>
      </c>
      <c r="GH313" s="1234" t="str">
        <f t="shared" si="324"/>
        <v xml:space="preserve"> </v>
      </c>
      <c r="GI313" s="1234" t="str">
        <f t="shared" si="325"/>
        <v xml:space="preserve"> </v>
      </c>
      <c r="GJ313" s="1234" t="str">
        <f t="shared" si="326"/>
        <v xml:space="preserve"> </v>
      </c>
      <c r="GK313" s="1234" t="str">
        <f t="shared" si="327"/>
        <v xml:space="preserve"> </v>
      </c>
      <c r="GL313" s="1234" t="str">
        <f t="shared" si="328"/>
        <v xml:space="preserve"> </v>
      </c>
      <c r="GM313" s="1234" t="str">
        <f t="shared" si="329"/>
        <v xml:space="preserve"> </v>
      </c>
      <c r="GN313" s="1234">
        <f t="shared" si="330"/>
        <v>0</v>
      </c>
    </row>
    <row r="314" spans="1:196" s="100" customFormat="1" ht="27" customHeight="1" thickTop="1" thickBot="1">
      <c r="A314" s="1208">
        <f>【A票】【D票】!$D$10</f>
        <v>0</v>
      </c>
      <c r="B314" s="1212">
        <f>【A票】【D票】!$H$10</f>
        <v>0</v>
      </c>
      <c r="C314" s="1213" t="str">
        <f>【A票】【D票】!$K$10</f>
        <v xml:space="preserve"> </v>
      </c>
      <c r="D314" s="1214">
        <f t="shared" si="173"/>
        <v>223</v>
      </c>
      <c r="E314" s="914"/>
      <c r="F314" s="467"/>
      <c r="G314" s="469"/>
      <c r="H314" s="224" t="str">
        <f t="shared" si="291"/>
        <v xml:space="preserve"> </v>
      </c>
      <c r="I314" s="704"/>
      <c r="J314" s="117"/>
      <c r="K314" s="117"/>
      <c r="L314" s="117"/>
      <c r="M314" s="117"/>
      <c r="N314" s="117"/>
      <c r="O314" s="117"/>
      <c r="P314" s="117"/>
      <c r="Q314" s="117"/>
      <c r="R314" s="117"/>
      <c r="S314" s="117"/>
      <c r="T314" s="254"/>
      <c r="U314" s="646"/>
      <c r="V314" s="646"/>
      <c r="W314" s="114"/>
      <c r="X314" s="254"/>
      <c r="Y314" s="224" t="str">
        <f t="shared" si="292"/>
        <v xml:space="preserve"> </v>
      </c>
      <c r="Z314" s="579"/>
      <c r="AA314" s="704"/>
      <c r="AB314" s="119"/>
      <c r="AC314" s="224" t="str">
        <f t="shared" si="306"/>
        <v xml:space="preserve"> </v>
      </c>
      <c r="AD314" s="115"/>
      <c r="AE314" s="253"/>
      <c r="AF314" s="704"/>
      <c r="AG314" s="727"/>
      <c r="AH314" s="727"/>
      <c r="AI314" s="727"/>
      <c r="AJ314" s="727"/>
      <c r="AK314" s="591"/>
      <c r="AL314" s="727"/>
      <c r="AM314" s="727"/>
      <c r="AN314" s="727"/>
      <c r="AO314" s="727"/>
      <c r="AP314" s="727"/>
      <c r="AQ314" s="727"/>
      <c r="AR314" s="727"/>
      <c r="AS314" s="727"/>
      <c r="AT314" s="727"/>
      <c r="AU314" s="727"/>
      <c r="AV314" s="727"/>
      <c r="AW314" s="727"/>
      <c r="AX314" s="727"/>
      <c r="AY314" s="727"/>
      <c r="AZ314" s="727"/>
      <c r="BA314" s="727"/>
      <c r="BB314" s="727"/>
      <c r="BC314" s="821"/>
      <c r="BD314" s="727"/>
      <c r="BE314" s="727"/>
      <c r="BF314" s="727"/>
      <c r="BG314" s="727"/>
      <c r="BH314" s="727"/>
      <c r="BI314" s="727"/>
      <c r="BJ314" s="727"/>
      <c r="BK314" s="727"/>
      <c r="BL314" s="821"/>
      <c r="BM314" s="727"/>
      <c r="BN314" s="727"/>
      <c r="BO314" s="727"/>
      <c r="BP314" s="727"/>
      <c r="BQ314" s="727"/>
      <c r="BR314" s="821"/>
      <c r="BS314" s="727"/>
      <c r="BT314" s="727"/>
      <c r="BU314" s="727"/>
      <c r="BV314" s="591"/>
      <c r="BW314" s="224" t="str">
        <f t="shared" si="304"/>
        <v xml:space="preserve"> </v>
      </c>
      <c r="BX314" s="471">
        <f t="shared" si="293"/>
        <v>223</v>
      </c>
      <c r="BY314" s="117"/>
      <c r="BZ314" s="117"/>
      <c r="CA314" s="117"/>
      <c r="CB314" s="117"/>
      <c r="CC314" s="117"/>
      <c r="CD314" s="461"/>
      <c r="CE314" s="236"/>
      <c r="CF314" s="224" t="str">
        <f t="shared" si="294"/>
        <v xml:space="preserve"> </v>
      </c>
      <c r="CG314" s="116"/>
      <c r="CH314" s="117"/>
      <c r="CI314" s="117"/>
      <c r="CJ314" s="117"/>
      <c r="CK314" s="472"/>
      <c r="CL314" s="472"/>
      <c r="CM314" s="472"/>
      <c r="CN314" s="472"/>
      <c r="CO314" s="117"/>
      <c r="CP314" s="253"/>
      <c r="CQ314" s="120"/>
      <c r="CR314" s="224" t="str" cm="1">
        <f t="array" ref="CR314">IF(AND(SUM(COUNTIF(CG314:CM314,{"*不明*","*その他*"})+COUNTIF(CO314:CP314,{"*不明*","*その他*"}))&gt;0,CQ314=""),"その他・不明の場合,10)具体的内容、理由を記入",IF(OR(AND(CI314=CI$65,COUNTA(CJ314:CM314)&lt;4),AND(OR(CI314=CI$63,CI314=CI$64,CI314=CI$66,CI314=CI$67,CI314=CI$68,CI314=""),COUNTA(CJ314:CM314)&gt;0)),"3)介護保険認定済→要介護度、認知症自立度、寝たきり度、介護保険サービス記入",IF(OR(AND(OR(CM314=CM$63,CM314=CM$64),CN314=""),AND(OR(CM314=CM$65,CM314=CM$66),CN314&lt;&gt;"")),"7)介護保険サービス受けている/過去受けていた→具体的内容記入"," ")))</f>
        <v xml:space="preserve"> </v>
      </c>
      <c r="CS314" s="224" t="str">
        <f t="shared" si="295"/>
        <v xml:space="preserve"> </v>
      </c>
      <c r="CT314" s="116"/>
      <c r="CU314" s="253"/>
      <c r="CV314" s="117"/>
      <c r="CW314" s="117"/>
      <c r="CX314" s="253"/>
      <c r="CY314" s="117"/>
      <c r="CZ314" s="117"/>
      <c r="DA314" s="253"/>
      <c r="DB314" s="117"/>
      <c r="DC314" s="224" t="str">
        <f t="shared" si="296"/>
        <v xml:space="preserve"> </v>
      </c>
      <c r="DD314" s="224" t="str">
        <f t="shared" si="297"/>
        <v xml:space="preserve"> </v>
      </c>
      <c r="DE314" s="224" t="str">
        <f t="shared" si="307"/>
        <v xml:space="preserve"> </v>
      </c>
      <c r="DF314" s="121"/>
      <c r="DG314" s="114"/>
      <c r="DH314" s="704"/>
      <c r="DI314" s="119"/>
      <c r="DJ314" s="187"/>
      <c r="DK314" s="254"/>
      <c r="DL314" s="224" t="str">
        <f t="shared" si="308"/>
        <v xml:space="preserve"> </v>
      </c>
      <c r="DM314" s="224" t="str">
        <f t="shared" si="298"/>
        <v xml:space="preserve"> </v>
      </c>
      <c r="DN314" s="474"/>
      <c r="DO314" s="117"/>
      <c r="DP314" s="117"/>
      <c r="DQ314" s="117"/>
      <c r="DR314" s="117"/>
      <c r="DS314" s="117"/>
      <c r="DT314" s="254"/>
      <c r="DU314" s="476"/>
      <c r="DV314" s="224" t="str">
        <f t="shared" si="309"/>
        <v xml:space="preserve"> </v>
      </c>
      <c r="DW314" s="115"/>
      <c r="DX314" s="470"/>
      <c r="DY314" s="117"/>
      <c r="DZ314" s="704"/>
      <c r="EA314" s="224" t="str">
        <f t="shared" si="310"/>
        <v xml:space="preserve"> </v>
      </c>
      <c r="EB314" s="906"/>
      <c r="EC314" s="904"/>
      <c r="ED314" s="904"/>
      <c r="EE314" s="904"/>
      <c r="EF314" s="904"/>
      <c r="EG314" s="904"/>
      <c r="EH314" s="904"/>
      <c r="EI314" s="904"/>
      <c r="EJ314" s="904"/>
      <c r="EK314" s="905"/>
      <c r="EL314" s="80"/>
      <c r="EM314" s="224" t="str">
        <f t="shared" si="299"/>
        <v xml:space="preserve"> </v>
      </c>
      <c r="EN314" s="224" t="str">
        <f t="shared" si="300"/>
        <v xml:space="preserve"> </v>
      </c>
      <c r="EO314" s="115"/>
      <c r="EP314" s="1050"/>
      <c r="EQ314" s="253"/>
      <c r="ER314" s="117"/>
      <c r="ES314" s="1258">
        <f t="shared" si="301"/>
        <v>223</v>
      </c>
      <c r="ET314" s="224" t="str">
        <f t="shared" si="302"/>
        <v xml:space="preserve"> </v>
      </c>
      <c r="EU314" s="477" t="str">
        <f t="shared" si="303"/>
        <v/>
      </c>
      <c r="EV314" s="1334" t="str">
        <f t="shared" si="305"/>
        <v xml:space="preserve"> </v>
      </c>
      <c r="EW314" s="1332" t="str">
        <f t="shared" si="349"/>
        <v/>
      </c>
      <c r="EX314" s="1275" t="str">
        <f t="shared" si="331"/>
        <v/>
      </c>
      <c r="EY314" s="1275" t="str">
        <f t="shared" si="332"/>
        <v/>
      </c>
      <c r="EZ314" s="1275" t="str">
        <f t="shared" si="333"/>
        <v/>
      </c>
      <c r="FA314" s="1275" t="str">
        <f t="shared" si="334"/>
        <v/>
      </c>
      <c r="FB314" s="1275" t="str">
        <f t="shared" si="335"/>
        <v/>
      </c>
      <c r="FC314" s="1333" t="str">
        <f t="shared" si="336"/>
        <v/>
      </c>
      <c r="FE314" s="1234" t="str">
        <f t="shared" si="337"/>
        <v xml:space="preserve"> </v>
      </c>
      <c r="FF314" s="1234" t="str">
        <f t="shared" si="338"/>
        <v xml:space="preserve"> </v>
      </c>
      <c r="FG314" s="1234" t="str">
        <f t="shared" si="339"/>
        <v xml:space="preserve"> </v>
      </c>
      <c r="FH314" s="1234" t="str">
        <f t="shared" si="340"/>
        <v xml:space="preserve"> </v>
      </c>
      <c r="FI314" s="1234" t="str">
        <f t="shared" si="311"/>
        <v xml:space="preserve"> </v>
      </c>
      <c r="FJ314" s="1234" t="str">
        <f t="shared" si="341"/>
        <v xml:space="preserve"> </v>
      </c>
      <c r="FK314" s="1234">
        <f t="shared" si="312"/>
        <v>0</v>
      </c>
      <c r="FL314" s="1227"/>
      <c r="FM314" s="1234" t="str">
        <f t="shared" si="313"/>
        <v xml:space="preserve"> </v>
      </c>
      <c r="FN314" s="1234" t="str">
        <f t="shared" si="314"/>
        <v xml:space="preserve"> </v>
      </c>
      <c r="FO314" s="1234" t="str">
        <f t="shared" si="342"/>
        <v xml:space="preserve"> </v>
      </c>
      <c r="FP314" s="1234" t="str">
        <f t="shared" si="343"/>
        <v xml:space="preserve"> </v>
      </c>
      <c r="FQ314" s="1234" t="str">
        <f t="shared" si="315"/>
        <v xml:space="preserve"> </v>
      </c>
      <c r="FR314" s="1234" t="str">
        <f t="shared" si="344"/>
        <v xml:space="preserve"> </v>
      </c>
      <c r="FS314" s="1234">
        <f t="shared" si="350"/>
        <v>0</v>
      </c>
      <c r="FT314" s="1227"/>
      <c r="FU314" s="1234" t="str">
        <f t="shared" si="345"/>
        <v xml:space="preserve"> </v>
      </c>
      <c r="FV314" s="1234" t="str">
        <f t="shared" si="346"/>
        <v xml:space="preserve"> </v>
      </c>
      <c r="FW314" s="1234" t="str">
        <f t="shared" si="347"/>
        <v xml:space="preserve"> </v>
      </c>
      <c r="FX314" s="1234" t="str">
        <f t="shared" si="316"/>
        <v xml:space="preserve"> </v>
      </c>
      <c r="FY314" s="1234" t="str">
        <f t="shared" si="317"/>
        <v xml:space="preserve"> </v>
      </c>
      <c r="FZ314" s="1234" t="str">
        <f t="shared" si="348"/>
        <v xml:space="preserve"> </v>
      </c>
      <c r="GA314" s="1234">
        <f t="shared" si="318"/>
        <v>0</v>
      </c>
      <c r="GB314" s="1227"/>
      <c r="GC314" s="1234" t="str">
        <f t="shared" si="319"/>
        <v xml:space="preserve"> </v>
      </c>
      <c r="GD314" s="1234" t="str">
        <f t="shared" si="320"/>
        <v xml:space="preserve"> </v>
      </c>
      <c r="GE314" s="1234" t="str">
        <f t="shared" si="321"/>
        <v xml:space="preserve"> </v>
      </c>
      <c r="GF314" s="1234" t="str">
        <f t="shared" si="322"/>
        <v xml:space="preserve"> </v>
      </c>
      <c r="GG314" s="1234" t="str">
        <f t="shared" si="323"/>
        <v xml:space="preserve"> </v>
      </c>
      <c r="GH314" s="1234" t="str">
        <f t="shared" si="324"/>
        <v xml:space="preserve"> </v>
      </c>
      <c r="GI314" s="1234" t="str">
        <f t="shared" si="325"/>
        <v xml:space="preserve"> </v>
      </c>
      <c r="GJ314" s="1234" t="str">
        <f t="shared" si="326"/>
        <v xml:space="preserve"> </v>
      </c>
      <c r="GK314" s="1234" t="str">
        <f t="shared" si="327"/>
        <v xml:space="preserve"> </v>
      </c>
      <c r="GL314" s="1234" t="str">
        <f t="shared" si="328"/>
        <v xml:space="preserve"> </v>
      </c>
      <c r="GM314" s="1234" t="str">
        <f t="shared" si="329"/>
        <v xml:space="preserve"> </v>
      </c>
      <c r="GN314" s="1234">
        <f t="shared" si="330"/>
        <v>0</v>
      </c>
    </row>
    <row r="315" spans="1:196" s="100" customFormat="1" ht="27" customHeight="1" thickTop="1" thickBot="1">
      <c r="A315" s="1208">
        <f>【A票】【D票】!$D$10</f>
        <v>0</v>
      </c>
      <c r="B315" s="1212">
        <f>【A票】【D票】!$H$10</f>
        <v>0</v>
      </c>
      <c r="C315" s="1213" t="str">
        <f>【A票】【D票】!$K$10</f>
        <v xml:space="preserve"> </v>
      </c>
      <c r="D315" s="1214">
        <f t="shared" si="173"/>
        <v>224</v>
      </c>
      <c r="E315" s="914"/>
      <c r="F315" s="467"/>
      <c r="G315" s="469"/>
      <c r="H315" s="224" t="str">
        <f t="shared" ref="H315:H378" si="351">IF(AND(COUNTA(J315:T315,Z315,AB315,AD315,AG315,AH315,AK315,BY315:CE315,CG315:CQ315,CT315:DB315,DF315:DK315,DN315:DU315,DW315:DZ315,EO315:ER315)&gt;0,COUNTA(F315:G315)&lt;2),"左欄←は必須回答",IF(COUNTA(F315:G315)=1,"左欄←は必須回答",IF(AND(F315=F$65,OR(COUNTA(I315,Z315,AA315,AB315,AD315,AF315,AG315,AH315,AK315)&gt;0,COUNTA(J315:T315,X315)&gt;0)),"2人目以降の被虐待者のため問1～4まで記入不要"," ")))</f>
        <v xml:space="preserve"> </v>
      </c>
      <c r="I315" s="704"/>
      <c r="J315" s="117"/>
      <c r="K315" s="117"/>
      <c r="L315" s="117"/>
      <c r="M315" s="117"/>
      <c r="N315" s="117"/>
      <c r="O315" s="117"/>
      <c r="P315" s="117"/>
      <c r="Q315" s="117"/>
      <c r="R315" s="117"/>
      <c r="S315" s="117"/>
      <c r="T315" s="254"/>
      <c r="U315" s="646"/>
      <c r="V315" s="646"/>
      <c r="W315" s="114"/>
      <c r="X315" s="254"/>
      <c r="Y315" s="224" t="str">
        <f t="shared" ref="Y315:Y378" si="352">IF(OR(AND(AND(OR(F315=F$63,F315=F$64),G315&lt;&gt;""),OR(I315="",COUNTA(J315:T315,X315)&lt;1)),AND(COUNTA(F315:G315)=0,COUNTA(I315:T315,X315)&gt;0)),"問1問2記入漏れ、もしくは不要な回答あり",IF(AND(T315&gt;0,OR(COUNTA(U315:W315)&lt;1,COUNTA(U315:W315)&gt;T315)),"その他に人数→具体的内容記入",IF(AND(T315="",COUNTA(U315:W315)&lt;&gt;0),"具体的内容→その他の人数"," ")))</f>
        <v xml:space="preserve"> </v>
      </c>
      <c r="Z315" s="579"/>
      <c r="AA315" s="704"/>
      <c r="AB315" s="119"/>
      <c r="AC315" s="224" t="str">
        <f t="shared" si="306"/>
        <v xml:space="preserve"> </v>
      </c>
      <c r="AD315" s="115"/>
      <c r="AE315" s="253"/>
      <c r="AF315" s="704"/>
      <c r="AG315" s="727"/>
      <c r="AH315" s="727"/>
      <c r="AI315" s="727"/>
      <c r="AJ315" s="727"/>
      <c r="AK315" s="591"/>
      <c r="AL315" s="727"/>
      <c r="AM315" s="727"/>
      <c r="AN315" s="727"/>
      <c r="AO315" s="727"/>
      <c r="AP315" s="727"/>
      <c r="AQ315" s="727"/>
      <c r="AR315" s="727"/>
      <c r="AS315" s="727"/>
      <c r="AT315" s="727"/>
      <c r="AU315" s="727"/>
      <c r="AV315" s="727"/>
      <c r="AW315" s="727"/>
      <c r="AX315" s="727"/>
      <c r="AY315" s="727"/>
      <c r="AZ315" s="727"/>
      <c r="BA315" s="727"/>
      <c r="BB315" s="727"/>
      <c r="BC315" s="821"/>
      <c r="BD315" s="727"/>
      <c r="BE315" s="727"/>
      <c r="BF315" s="727"/>
      <c r="BG315" s="727"/>
      <c r="BH315" s="727"/>
      <c r="BI315" s="727"/>
      <c r="BJ315" s="727"/>
      <c r="BK315" s="727"/>
      <c r="BL315" s="821"/>
      <c r="BM315" s="727"/>
      <c r="BN315" s="727"/>
      <c r="BO315" s="727"/>
      <c r="BP315" s="727"/>
      <c r="BQ315" s="727"/>
      <c r="BR315" s="821"/>
      <c r="BS315" s="727"/>
      <c r="BT315" s="727"/>
      <c r="BU315" s="727"/>
      <c r="BV315" s="591"/>
      <c r="BW315" s="224" t="str">
        <f t="shared" si="304"/>
        <v xml:space="preserve"> </v>
      </c>
      <c r="BX315" s="471">
        <f t="shared" ref="BX315:BX378" si="353">D315</f>
        <v>224</v>
      </c>
      <c r="BY315" s="117"/>
      <c r="BZ315" s="117"/>
      <c r="CA315" s="117"/>
      <c r="CB315" s="117"/>
      <c r="CC315" s="117"/>
      <c r="CD315" s="461"/>
      <c r="CE315" s="236"/>
      <c r="CF315" s="224" t="str">
        <f t="shared" ref="CF315:CF378" si="354">IF(AND(AD315=AD$63,COUNTA(BY315:CC315)&lt;1),"問4_1)虐待を受けたと判断→問5に記入",IF(AND(OR(AD315=AD$64,AD315=AD$65,AND(OR(F315=F$63,F315=F$64),AD315="")),OR(COUNTA(BY315:CC315)&gt;0,COUNTA(CD315:CE315)&gt;0)),"虐待判断事例のみ回答",IF(AND(F315=F$65,COUNTA(BY315:CC315)&lt;1),"2人目以降の被虐待者につき、記入必要",IF(AND(COUNTA(F315:G315,I315:X315,Z315:AB315,AD315:AK315)=0,COUNTA(BY315:CE315)&gt;0),"虐待判断事例のみ回答"," "))))</f>
        <v xml:space="preserve"> </v>
      </c>
      <c r="CG315" s="116"/>
      <c r="CH315" s="117"/>
      <c r="CI315" s="117"/>
      <c r="CJ315" s="117"/>
      <c r="CK315" s="472"/>
      <c r="CL315" s="472"/>
      <c r="CM315" s="472"/>
      <c r="CN315" s="472"/>
      <c r="CO315" s="117"/>
      <c r="CP315" s="253"/>
      <c r="CQ315" s="120"/>
      <c r="CR315" s="224" t="str" cm="1">
        <f t="array" ref="CR315">IF(AND(SUM(COUNTIF(CG315:CM315,{"*不明*","*その他*"})+COUNTIF(CO315:CP315,{"*不明*","*その他*"}))&gt;0,CQ315=""),"その他・不明の場合,10)具体的内容、理由を記入",IF(OR(AND(CI315=CI$65,COUNTA(CJ315:CM315)&lt;4),AND(OR(CI315=CI$63,CI315=CI$64,CI315=CI$66,CI315=CI$67,CI315=CI$68,CI315=""),COUNTA(CJ315:CM315)&gt;0)),"3)介護保険認定済→要介護度、認知症自立度、寝たきり度、介護保険サービス記入",IF(OR(AND(OR(CM315=CM$63,CM315=CM$64),CN315=""),AND(OR(CM315=CM$65,CM315=CM$66),CN315&lt;&gt;"")),"7)介護保険サービス受けている/過去受けていた→具体的内容記入"," ")))</f>
        <v xml:space="preserve"> </v>
      </c>
      <c r="CS315" s="224" t="str">
        <f t="shared" ref="CS315:CS378" si="355">IF(AND(CO315=CO$63,CP315=CP$63),"8)虐待者とのみ同居で、9)家族形態が単独世帯",IF(AND(CO315=CO$64,CP315=CP$63),"8)虐待者及び他家族と同居で、9)家族形態が単独世帯",IF(AND(CO315=CO$64,CP315=CP$64),"8)虐待者及び他家族と同居で、9)家族形態が夫婦のみ世帯"," ")))</f>
        <v xml:space="preserve"> </v>
      </c>
      <c r="CT315" s="116"/>
      <c r="CU315" s="253"/>
      <c r="CV315" s="117"/>
      <c r="CW315" s="117"/>
      <c r="CX315" s="253"/>
      <c r="CY315" s="117"/>
      <c r="CZ315" s="117"/>
      <c r="DA315" s="253"/>
      <c r="DB315" s="117"/>
      <c r="DC315" s="224" t="str">
        <f t="shared" ref="DC315:DC378" si="356">IF(OR(AND(OR(CT315=CT$71,CT315=CT$72),COUNTA(CU315)&lt;1),AND(OR(CW315=CW$71,CW315=CW$72),COUNTA(CX315)&lt;1),AND(OR(CZ315=CZ$71,CZ315=CZ$72),COUNTA(DA315)&lt;1)),"その他、不明→具体的内容",IF(OR(AND(AND(CT315&lt;&gt;CT$71,CT315&lt;&gt;CT$72),COUNTA(CU315)&gt;0),AND(AND(CW315&lt;&gt;CW$71,CW315&lt;&gt;CW$72),COUNTA(CX315)&gt;0),AND(AND(CZ315&lt;&gt;CZ$71,CZ315&lt;&gt;CZ$72),COUNTA(DA315)&gt;0)),"その他、不明→具体的内容"," "))</f>
        <v xml:space="preserve"> </v>
      </c>
      <c r="DD315" s="224" t="str">
        <f t="shared" ref="DD315:DD378" si="357">IF(AND(CG315=CG$63,OR(CT315=CT$63,CW315=CW$63,CZ315=CZ$63)),"被虐待者が男性で虐待者が夫",IF(AND(CG315=CG$64,OR(CT315=CT$64,CW315=CW$64,CZ315=CZ$64)),"被虐待者が女性で虐待者が妻",IF(AND(COUNTA(CT315)-COUNTA(CV315)=0,COUNTA(CW315)-COUNTA(CY315)=0,COUNTA(CZ315)-COUNTA(DB315)=0)," ","続柄、年齢を記入")))</f>
        <v xml:space="preserve"> </v>
      </c>
      <c r="DE315" s="224" t="str">
        <f t="shared" si="307"/>
        <v xml:space="preserve"> </v>
      </c>
      <c r="DF315" s="121"/>
      <c r="DG315" s="114"/>
      <c r="DH315" s="704"/>
      <c r="DI315" s="119"/>
      <c r="DJ315" s="187"/>
      <c r="DK315" s="254"/>
      <c r="DL315" s="224" t="str">
        <f t="shared" si="308"/>
        <v xml:space="preserve"> </v>
      </c>
      <c r="DM315" s="224" t="str">
        <f t="shared" ref="DM315:DM378" si="358">IF(OR(AND(DF315=DF$64,COUNTA(DN315)&lt;1),AND(OR(DF315=DF$63,DF315=DF$65,DF315=DF$66,DF315=DF$67),COUNTA(DN315)&gt;0)),"問7_1)｢分離をしていない場合｣のみ3)の対応内容を記入",IF(AND(DN315&lt;&gt;"",DF315=""),"問7_1-1)分離の有無を記入"," "))</f>
        <v xml:space="preserve"> </v>
      </c>
      <c r="DN315" s="474"/>
      <c r="DO315" s="117"/>
      <c r="DP315" s="117"/>
      <c r="DQ315" s="117"/>
      <c r="DR315" s="117"/>
      <c r="DS315" s="117"/>
      <c r="DT315" s="254"/>
      <c r="DU315" s="476"/>
      <c r="DV315" s="224" t="str">
        <f t="shared" si="309"/>
        <v xml:space="preserve"> </v>
      </c>
      <c r="DW315" s="115"/>
      <c r="DX315" s="470"/>
      <c r="DY315" s="117"/>
      <c r="DZ315" s="704"/>
      <c r="EA315" s="224" t="str">
        <f t="shared" si="310"/>
        <v xml:space="preserve"> </v>
      </c>
      <c r="EB315" s="906"/>
      <c r="EC315" s="904"/>
      <c r="ED315" s="904"/>
      <c r="EE315" s="904"/>
      <c r="EF315" s="904"/>
      <c r="EG315" s="904"/>
      <c r="EH315" s="904"/>
      <c r="EI315" s="904"/>
      <c r="EJ315" s="904"/>
      <c r="EK315" s="905"/>
      <c r="EL315" s="80"/>
      <c r="EM315" s="224" t="str">
        <f t="shared" ref="EM315:EM378" si="359">IF(AND(AD315=AD$63,COUNTA(EB315:EK315)&lt;10),"問7_5)養護者支援の取組記載漏れ"," ")</f>
        <v xml:space="preserve"> </v>
      </c>
      <c r="EN315" s="224" t="str">
        <f t="shared" ref="EN315:EN378" si="360">IF(OR(AND(AD315=AD$63,COUNTA(DF315,DW315,DY315,EB315:EK315)&lt;13),AND(OR(AD315=AD$64,AD315=AD$65,AND(OR(F315=F$63,F315=F$64),AD315="")),COUNTA(DF315,DW315,DY315,EB315:EK315)&gt;0)),"問4_1)「虐待を受けたと判断」の場合→問7に記入",IF(AND(F315=F$65,COUNTA(DF315,DW315,DY315,EB315:EK315)&lt;13),"2人目以降の被虐待者につき、記入必要",IF(AND(COUNTA(F315:G315,I315:X315,Z315:AB315,AD315:AK315)=0,COUNTA(DF315:DK315,DN315:DU315,DW315:DZ315,EB315:EK315)&gt;0),"虐待事例の場合のみ回答"," ")))</f>
        <v xml:space="preserve"> </v>
      </c>
      <c r="EO315" s="115"/>
      <c r="EP315" s="1050"/>
      <c r="EQ315" s="253"/>
      <c r="ER315" s="117"/>
      <c r="ES315" s="1258">
        <f t="shared" ref="ES315:ES378" si="361">BX315</f>
        <v>224</v>
      </c>
      <c r="ET315" s="224" t="str">
        <f t="shared" ref="ET315:ET378" si="362">IF(OR(AND(AD315=AD$63,COUNTA(EO315)&lt;1),AND(OR(AD315=AD$64,AD315=AD$65,AND(OR(F315=F$63,F315=F$64),AD315="")),COUNTA(EO315)&gt;0),AND(EO315=$EO$64,EP315="")),"問4_1)「虐待を受けたと判断」の場合→問8に記入",IF(AND(F315=F$65,COUNTA(EO315)&lt;1),"2人目以降の被虐待者につき、記入必要",IF(AND(COUNTA(F315:G315,I315:X315,Z315:AB315,AD315:AK315)=0,COUNTA(EO315)&gt;0),"虐待事例の場合のみ回答"," ")))</f>
        <v xml:space="preserve"> </v>
      </c>
      <c r="EU315" s="477" t="str">
        <f t="shared" ref="EU315:EU378" si="363">IF(COUNTIF(H315," ")+COUNTIF(Y315," ")+COUNTIF(AC315," ")+COUNTIF(BW315," ")+COUNTIF(CF315," ")+COUNTIF(CR315," ")+COUNTIF(CS315," ")+COUNTIF(DC315:DE315," ")+COUNTIF(DL315:DM315," ")+COUNTIF(DV315," ")+COUNTIF(EA315," ")+COUNTIF(EM315:EN315," ")+COUNTIF(ET315, " ")&lt;17,"エラーが残っています","")</f>
        <v/>
      </c>
      <c r="EV315" s="1334" t="str">
        <f t="shared" si="305"/>
        <v xml:space="preserve"> </v>
      </c>
      <c r="EW315" s="1332" t="str">
        <f t="shared" si="349"/>
        <v/>
      </c>
      <c r="EX315" s="1275" t="str">
        <f t="shared" si="331"/>
        <v/>
      </c>
      <c r="EY315" s="1275" t="str">
        <f t="shared" si="332"/>
        <v/>
      </c>
      <c r="EZ315" s="1275" t="str">
        <f t="shared" si="333"/>
        <v/>
      </c>
      <c r="FA315" s="1275" t="str">
        <f t="shared" si="334"/>
        <v/>
      </c>
      <c r="FB315" s="1275" t="str">
        <f t="shared" si="335"/>
        <v/>
      </c>
      <c r="FC315" s="1333" t="str">
        <f t="shared" si="336"/>
        <v/>
      </c>
      <c r="FE315" s="1234" t="str">
        <f t="shared" si="337"/>
        <v xml:space="preserve"> </v>
      </c>
      <c r="FF315" s="1234" t="str">
        <f t="shared" si="338"/>
        <v xml:space="preserve"> </v>
      </c>
      <c r="FG315" s="1234" t="str">
        <f t="shared" si="339"/>
        <v xml:space="preserve"> </v>
      </c>
      <c r="FH315" s="1234" t="str">
        <f t="shared" si="340"/>
        <v xml:space="preserve"> </v>
      </c>
      <c r="FI315" s="1234" t="str">
        <f t="shared" si="311"/>
        <v xml:space="preserve"> </v>
      </c>
      <c r="FJ315" s="1234" t="str">
        <f t="shared" si="341"/>
        <v xml:space="preserve"> </v>
      </c>
      <c r="FK315" s="1234">
        <f t="shared" si="312"/>
        <v>0</v>
      </c>
      <c r="FL315" s="1227"/>
      <c r="FM315" s="1234" t="str">
        <f t="shared" si="313"/>
        <v xml:space="preserve"> </v>
      </c>
      <c r="FN315" s="1234" t="str">
        <f t="shared" si="314"/>
        <v xml:space="preserve"> </v>
      </c>
      <c r="FO315" s="1234" t="str">
        <f t="shared" si="342"/>
        <v xml:space="preserve"> </v>
      </c>
      <c r="FP315" s="1234" t="str">
        <f t="shared" si="343"/>
        <v xml:space="preserve"> </v>
      </c>
      <c r="FQ315" s="1234" t="str">
        <f t="shared" si="315"/>
        <v xml:space="preserve"> </v>
      </c>
      <c r="FR315" s="1234" t="str">
        <f t="shared" si="344"/>
        <v xml:space="preserve"> </v>
      </c>
      <c r="FS315" s="1234">
        <f t="shared" si="350"/>
        <v>0</v>
      </c>
      <c r="FT315" s="1227"/>
      <c r="FU315" s="1234" t="str">
        <f t="shared" si="345"/>
        <v xml:space="preserve"> </v>
      </c>
      <c r="FV315" s="1234" t="str">
        <f t="shared" si="346"/>
        <v xml:space="preserve"> </v>
      </c>
      <c r="FW315" s="1234" t="str">
        <f t="shared" si="347"/>
        <v xml:space="preserve"> </v>
      </c>
      <c r="FX315" s="1234" t="str">
        <f t="shared" si="316"/>
        <v xml:space="preserve"> </v>
      </c>
      <c r="FY315" s="1234" t="str">
        <f t="shared" si="317"/>
        <v xml:space="preserve"> </v>
      </c>
      <c r="FZ315" s="1234" t="str">
        <f t="shared" si="348"/>
        <v xml:space="preserve"> </v>
      </c>
      <c r="GA315" s="1234">
        <f t="shared" si="318"/>
        <v>0</v>
      </c>
      <c r="GB315" s="1227"/>
      <c r="GC315" s="1234" t="str">
        <f t="shared" si="319"/>
        <v xml:space="preserve"> </v>
      </c>
      <c r="GD315" s="1234" t="str">
        <f t="shared" si="320"/>
        <v xml:space="preserve"> </v>
      </c>
      <c r="GE315" s="1234" t="str">
        <f t="shared" si="321"/>
        <v xml:space="preserve"> </v>
      </c>
      <c r="GF315" s="1234" t="str">
        <f t="shared" si="322"/>
        <v xml:space="preserve"> </v>
      </c>
      <c r="GG315" s="1234" t="str">
        <f t="shared" si="323"/>
        <v xml:space="preserve"> </v>
      </c>
      <c r="GH315" s="1234" t="str">
        <f t="shared" si="324"/>
        <v xml:space="preserve"> </v>
      </c>
      <c r="GI315" s="1234" t="str">
        <f t="shared" si="325"/>
        <v xml:space="preserve"> </v>
      </c>
      <c r="GJ315" s="1234" t="str">
        <f t="shared" si="326"/>
        <v xml:space="preserve"> </v>
      </c>
      <c r="GK315" s="1234" t="str">
        <f t="shared" si="327"/>
        <v xml:space="preserve"> </v>
      </c>
      <c r="GL315" s="1234" t="str">
        <f t="shared" si="328"/>
        <v xml:space="preserve"> </v>
      </c>
      <c r="GM315" s="1234" t="str">
        <f t="shared" si="329"/>
        <v xml:space="preserve"> </v>
      </c>
      <c r="GN315" s="1234">
        <f t="shared" si="330"/>
        <v>0</v>
      </c>
    </row>
    <row r="316" spans="1:196" s="100" customFormat="1" ht="27" customHeight="1" thickTop="1" thickBot="1">
      <c r="A316" s="1208">
        <f>【A票】【D票】!$D$10</f>
        <v>0</v>
      </c>
      <c r="B316" s="1212">
        <f>【A票】【D票】!$H$10</f>
        <v>0</v>
      </c>
      <c r="C316" s="1213" t="str">
        <f>【A票】【D票】!$K$10</f>
        <v xml:space="preserve"> </v>
      </c>
      <c r="D316" s="1214">
        <f t="shared" si="173"/>
        <v>225</v>
      </c>
      <c r="E316" s="914"/>
      <c r="F316" s="467"/>
      <c r="G316" s="469"/>
      <c r="H316" s="224" t="str">
        <f t="shared" si="351"/>
        <v xml:space="preserve"> </v>
      </c>
      <c r="I316" s="704"/>
      <c r="J316" s="117"/>
      <c r="K316" s="117"/>
      <c r="L316" s="117"/>
      <c r="M316" s="117"/>
      <c r="N316" s="117"/>
      <c r="O316" s="117"/>
      <c r="P316" s="117"/>
      <c r="Q316" s="117"/>
      <c r="R316" s="117"/>
      <c r="S316" s="117"/>
      <c r="T316" s="254"/>
      <c r="U316" s="646"/>
      <c r="V316" s="646"/>
      <c r="W316" s="114"/>
      <c r="X316" s="254"/>
      <c r="Y316" s="224" t="str">
        <f t="shared" si="352"/>
        <v xml:space="preserve"> </v>
      </c>
      <c r="Z316" s="579"/>
      <c r="AA316" s="704"/>
      <c r="AB316" s="119"/>
      <c r="AC316" s="224" t="str">
        <f t="shared" si="306"/>
        <v xml:space="preserve"> </v>
      </c>
      <c r="AD316" s="115"/>
      <c r="AE316" s="253"/>
      <c r="AF316" s="704"/>
      <c r="AG316" s="727"/>
      <c r="AH316" s="727"/>
      <c r="AI316" s="727"/>
      <c r="AJ316" s="727"/>
      <c r="AK316" s="591"/>
      <c r="AL316" s="727"/>
      <c r="AM316" s="727"/>
      <c r="AN316" s="727"/>
      <c r="AO316" s="727"/>
      <c r="AP316" s="727"/>
      <c r="AQ316" s="727"/>
      <c r="AR316" s="727"/>
      <c r="AS316" s="727"/>
      <c r="AT316" s="727"/>
      <c r="AU316" s="727"/>
      <c r="AV316" s="727"/>
      <c r="AW316" s="727"/>
      <c r="AX316" s="727"/>
      <c r="AY316" s="727"/>
      <c r="AZ316" s="727"/>
      <c r="BA316" s="727"/>
      <c r="BB316" s="727"/>
      <c r="BC316" s="821"/>
      <c r="BD316" s="727"/>
      <c r="BE316" s="727"/>
      <c r="BF316" s="727"/>
      <c r="BG316" s="727"/>
      <c r="BH316" s="727"/>
      <c r="BI316" s="727"/>
      <c r="BJ316" s="727"/>
      <c r="BK316" s="727"/>
      <c r="BL316" s="821"/>
      <c r="BM316" s="727"/>
      <c r="BN316" s="727"/>
      <c r="BO316" s="727"/>
      <c r="BP316" s="727"/>
      <c r="BQ316" s="727"/>
      <c r="BR316" s="821"/>
      <c r="BS316" s="727"/>
      <c r="BT316" s="727"/>
      <c r="BU316" s="727"/>
      <c r="BV316" s="591"/>
      <c r="BW316" s="224" t="str">
        <f t="shared" ref="BW316:BW379" si="364">IF(AND(OR(Z316=Z$66,Z316=Z$67,Z316=""),COUNTA(AD316:BV316)&gt;0),"問3事実確認行っていない→記入不要",
IF(AND(OR(Z316=Z$63,Z316=Z$64,Z316=Z$65),AD316=""),"問3事実確認を行った→問4_1)調査の結果に記入",
IF(AND(AD316=AD$63,COUNTA(AF316:AI316,AL316:BB316,BD316:BK316,BM316:BQ316,BS316:BU316)&lt;37),"問4_2)～問4_6)_5の回答漏れがあります",
IF(AND(OR(AD316=AD$64,AD316=AD$65),COUNTA(AF316:BV316)&gt;0),"問4_1)虐待があったといえない→2)～6)記入不要",
IF(AND(G316=G$65,OR(AD316=AD$64,AD316=AD$65)),"要確認事項「対応時期」で選択肢cとした場合、虐待の事実が認められた事例のみ回答",
IF(AND(AD316=AD$65,AE316=""),"虐待の判断に至らなかった理由を記入",
IF(AND(F316=F$64,AG316=1),"被虐待者が複数いる事例を選択中→被虐待者人数確認"," ")))))))</f>
        <v xml:space="preserve"> </v>
      </c>
      <c r="BX316" s="471">
        <f t="shared" si="353"/>
        <v>225</v>
      </c>
      <c r="BY316" s="117"/>
      <c r="BZ316" s="117"/>
      <c r="CA316" s="117"/>
      <c r="CB316" s="117"/>
      <c r="CC316" s="117"/>
      <c r="CD316" s="461"/>
      <c r="CE316" s="236"/>
      <c r="CF316" s="224" t="str">
        <f t="shared" si="354"/>
        <v xml:space="preserve"> </v>
      </c>
      <c r="CG316" s="116"/>
      <c r="CH316" s="117"/>
      <c r="CI316" s="117"/>
      <c r="CJ316" s="117"/>
      <c r="CK316" s="472"/>
      <c r="CL316" s="472"/>
      <c r="CM316" s="472"/>
      <c r="CN316" s="472"/>
      <c r="CO316" s="117"/>
      <c r="CP316" s="253"/>
      <c r="CQ316" s="120"/>
      <c r="CR316" s="224" t="str" cm="1">
        <f t="array" ref="CR316">IF(AND(SUM(COUNTIF(CG316:CM316,{"*不明*","*その他*"})+COUNTIF(CO316:CP316,{"*不明*","*その他*"}))&gt;0,CQ316=""),"その他・不明の場合,10)具体的内容、理由を記入",IF(OR(AND(CI316=CI$65,COUNTA(CJ316:CM316)&lt;4),AND(OR(CI316=CI$63,CI316=CI$64,CI316=CI$66,CI316=CI$67,CI316=CI$68,CI316=""),COUNTA(CJ316:CM316)&gt;0)),"3)介護保険認定済→要介護度、認知症自立度、寝たきり度、介護保険サービス記入",IF(OR(AND(OR(CM316=CM$63,CM316=CM$64),CN316=""),AND(OR(CM316=CM$65,CM316=CM$66),CN316&lt;&gt;"")),"7)介護保険サービス受けている/過去受けていた→具体的内容記入"," ")))</f>
        <v xml:space="preserve"> </v>
      </c>
      <c r="CS316" s="224" t="str">
        <f t="shared" si="355"/>
        <v xml:space="preserve"> </v>
      </c>
      <c r="CT316" s="116"/>
      <c r="CU316" s="253"/>
      <c r="CV316" s="117"/>
      <c r="CW316" s="117"/>
      <c r="CX316" s="253"/>
      <c r="CY316" s="117"/>
      <c r="CZ316" s="117"/>
      <c r="DA316" s="253"/>
      <c r="DB316" s="117"/>
      <c r="DC316" s="224" t="str">
        <f t="shared" si="356"/>
        <v xml:space="preserve"> </v>
      </c>
      <c r="DD316" s="224" t="str">
        <f t="shared" si="357"/>
        <v xml:space="preserve"> </v>
      </c>
      <c r="DE316" s="224" t="str">
        <f t="shared" si="307"/>
        <v xml:space="preserve"> </v>
      </c>
      <c r="DF316" s="121"/>
      <c r="DG316" s="114"/>
      <c r="DH316" s="704"/>
      <c r="DI316" s="119"/>
      <c r="DJ316" s="187"/>
      <c r="DK316" s="254"/>
      <c r="DL316" s="224" t="str">
        <f t="shared" si="308"/>
        <v xml:space="preserve"> </v>
      </c>
      <c r="DM316" s="224" t="str">
        <f t="shared" si="358"/>
        <v xml:space="preserve"> </v>
      </c>
      <c r="DN316" s="474"/>
      <c r="DO316" s="117"/>
      <c r="DP316" s="117"/>
      <c r="DQ316" s="117"/>
      <c r="DR316" s="117"/>
      <c r="DS316" s="117"/>
      <c r="DT316" s="254"/>
      <c r="DU316" s="476"/>
      <c r="DV316" s="224" t="str">
        <f t="shared" si="309"/>
        <v xml:space="preserve"> </v>
      </c>
      <c r="DW316" s="115"/>
      <c r="DX316" s="470"/>
      <c r="DY316" s="117"/>
      <c r="DZ316" s="704"/>
      <c r="EA316" s="224" t="str">
        <f t="shared" si="310"/>
        <v xml:space="preserve"> </v>
      </c>
      <c r="EB316" s="906"/>
      <c r="EC316" s="904"/>
      <c r="ED316" s="904"/>
      <c r="EE316" s="904"/>
      <c r="EF316" s="904"/>
      <c r="EG316" s="904"/>
      <c r="EH316" s="904"/>
      <c r="EI316" s="904"/>
      <c r="EJ316" s="904"/>
      <c r="EK316" s="905"/>
      <c r="EL316" s="80"/>
      <c r="EM316" s="224" t="str">
        <f t="shared" si="359"/>
        <v xml:space="preserve"> </v>
      </c>
      <c r="EN316" s="224" t="str">
        <f t="shared" si="360"/>
        <v xml:space="preserve"> </v>
      </c>
      <c r="EO316" s="115"/>
      <c r="EP316" s="1050"/>
      <c r="EQ316" s="253"/>
      <c r="ER316" s="117"/>
      <c r="ES316" s="1258">
        <f t="shared" si="361"/>
        <v>225</v>
      </c>
      <c r="ET316" s="224" t="str">
        <f t="shared" si="362"/>
        <v xml:space="preserve"> </v>
      </c>
      <c r="EU316" s="477" t="str">
        <f t="shared" si="363"/>
        <v/>
      </c>
      <c r="EV316" s="1334" t="str">
        <f t="shared" si="305"/>
        <v xml:space="preserve"> </v>
      </c>
      <c r="EW316" s="1332" t="str">
        <f t="shared" si="349"/>
        <v/>
      </c>
      <c r="EX316" s="1275" t="str">
        <f t="shared" si="331"/>
        <v/>
      </c>
      <c r="EY316" s="1275" t="str">
        <f t="shared" si="332"/>
        <v/>
      </c>
      <c r="EZ316" s="1275" t="str">
        <f t="shared" si="333"/>
        <v/>
      </c>
      <c r="FA316" s="1275" t="str">
        <f t="shared" si="334"/>
        <v/>
      </c>
      <c r="FB316" s="1275" t="str">
        <f t="shared" si="335"/>
        <v/>
      </c>
      <c r="FC316" s="1333" t="str">
        <f t="shared" si="336"/>
        <v/>
      </c>
      <c r="FE316" s="1234" t="str">
        <f t="shared" si="337"/>
        <v xml:space="preserve"> </v>
      </c>
      <c r="FF316" s="1234" t="str">
        <f t="shared" si="338"/>
        <v xml:space="preserve"> </v>
      </c>
      <c r="FG316" s="1234" t="str">
        <f t="shared" si="339"/>
        <v xml:space="preserve"> </v>
      </c>
      <c r="FH316" s="1234" t="str">
        <f t="shared" si="340"/>
        <v xml:space="preserve"> </v>
      </c>
      <c r="FI316" s="1234" t="str">
        <f t="shared" si="311"/>
        <v xml:space="preserve"> </v>
      </c>
      <c r="FJ316" s="1234" t="str">
        <f t="shared" si="341"/>
        <v xml:space="preserve"> </v>
      </c>
      <c r="FK316" s="1234">
        <f t="shared" si="312"/>
        <v>0</v>
      </c>
      <c r="FL316" s="1227"/>
      <c r="FM316" s="1234" t="str">
        <f t="shared" si="313"/>
        <v xml:space="preserve"> </v>
      </c>
      <c r="FN316" s="1234" t="str">
        <f t="shared" si="314"/>
        <v xml:space="preserve"> </v>
      </c>
      <c r="FO316" s="1234" t="str">
        <f t="shared" si="342"/>
        <v xml:space="preserve"> </v>
      </c>
      <c r="FP316" s="1234" t="str">
        <f t="shared" si="343"/>
        <v xml:space="preserve"> </v>
      </c>
      <c r="FQ316" s="1234" t="str">
        <f t="shared" si="315"/>
        <v xml:space="preserve"> </v>
      </c>
      <c r="FR316" s="1234" t="str">
        <f t="shared" si="344"/>
        <v xml:space="preserve"> </v>
      </c>
      <c r="FS316" s="1234">
        <f t="shared" si="350"/>
        <v>0</v>
      </c>
      <c r="FT316" s="1227"/>
      <c r="FU316" s="1234" t="str">
        <f t="shared" si="345"/>
        <v xml:space="preserve"> </v>
      </c>
      <c r="FV316" s="1234" t="str">
        <f t="shared" si="346"/>
        <v xml:space="preserve"> </v>
      </c>
      <c r="FW316" s="1234" t="str">
        <f t="shared" si="347"/>
        <v xml:space="preserve"> </v>
      </c>
      <c r="FX316" s="1234" t="str">
        <f t="shared" si="316"/>
        <v xml:space="preserve"> </v>
      </c>
      <c r="FY316" s="1234" t="str">
        <f t="shared" si="317"/>
        <v xml:space="preserve"> </v>
      </c>
      <c r="FZ316" s="1234" t="str">
        <f t="shared" si="348"/>
        <v xml:space="preserve"> </v>
      </c>
      <c r="GA316" s="1234">
        <f t="shared" si="318"/>
        <v>0</v>
      </c>
      <c r="GB316" s="1227"/>
      <c r="GC316" s="1234" t="str">
        <f t="shared" si="319"/>
        <v xml:space="preserve"> </v>
      </c>
      <c r="GD316" s="1234" t="str">
        <f t="shared" si="320"/>
        <v xml:space="preserve"> </v>
      </c>
      <c r="GE316" s="1234" t="str">
        <f t="shared" si="321"/>
        <v xml:space="preserve"> </v>
      </c>
      <c r="GF316" s="1234" t="str">
        <f t="shared" si="322"/>
        <v xml:space="preserve"> </v>
      </c>
      <c r="GG316" s="1234" t="str">
        <f t="shared" si="323"/>
        <v xml:space="preserve"> </v>
      </c>
      <c r="GH316" s="1234" t="str">
        <f t="shared" si="324"/>
        <v xml:space="preserve"> </v>
      </c>
      <c r="GI316" s="1234" t="str">
        <f t="shared" si="325"/>
        <v xml:space="preserve"> </v>
      </c>
      <c r="GJ316" s="1234" t="str">
        <f t="shared" si="326"/>
        <v xml:space="preserve"> </v>
      </c>
      <c r="GK316" s="1234" t="str">
        <f t="shared" si="327"/>
        <v xml:space="preserve"> </v>
      </c>
      <c r="GL316" s="1234" t="str">
        <f t="shared" si="328"/>
        <v xml:space="preserve"> </v>
      </c>
      <c r="GM316" s="1234" t="str">
        <f t="shared" si="329"/>
        <v xml:space="preserve"> </v>
      </c>
      <c r="GN316" s="1234">
        <f t="shared" si="330"/>
        <v>0</v>
      </c>
    </row>
    <row r="317" spans="1:196" s="100" customFormat="1" ht="27" customHeight="1" thickTop="1" thickBot="1">
      <c r="A317" s="1208">
        <f>【A票】【D票】!$D$10</f>
        <v>0</v>
      </c>
      <c r="B317" s="1212">
        <f>【A票】【D票】!$H$10</f>
        <v>0</v>
      </c>
      <c r="C317" s="1213" t="str">
        <f>【A票】【D票】!$K$10</f>
        <v xml:space="preserve"> </v>
      </c>
      <c r="D317" s="1214">
        <f t="shared" si="173"/>
        <v>226</v>
      </c>
      <c r="E317" s="914"/>
      <c r="F317" s="467"/>
      <c r="G317" s="469"/>
      <c r="H317" s="224" t="str">
        <f t="shared" si="351"/>
        <v xml:space="preserve"> </v>
      </c>
      <c r="I317" s="704"/>
      <c r="J317" s="117"/>
      <c r="K317" s="117"/>
      <c r="L317" s="117"/>
      <c r="M317" s="117"/>
      <c r="N317" s="117"/>
      <c r="O317" s="117"/>
      <c r="P317" s="117"/>
      <c r="Q317" s="117"/>
      <c r="R317" s="117"/>
      <c r="S317" s="117"/>
      <c r="T317" s="254"/>
      <c r="U317" s="646"/>
      <c r="V317" s="646"/>
      <c r="W317" s="114"/>
      <c r="X317" s="254"/>
      <c r="Y317" s="224" t="str">
        <f t="shared" si="352"/>
        <v xml:space="preserve"> </v>
      </c>
      <c r="Z317" s="579"/>
      <c r="AA317" s="704"/>
      <c r="AB317" s="119"/>
      <c r="AC317" s="224" t="str">
        <f t="shared" si="306"/>
        <v xml:space="preserve"> </v>
      </c>
      <c r="AD317" s="115"/>
      <c r="AE317" s="253"/>
      <c r="AF317" s="704"/>
      <c r="AG317" s="727"/>
      <c r="AH317" s="727"/>
      <c r="AI317" s="727"/>
      <c r="AJ317" s="727"/>
      <c r="AK317" s="591"/>
      <c r="AL317" s="727"/>
      <c r="AM317" s="727"/>
      <c r="AN317" s="727"/>
      <c r="AO317" s="727"/>
      <c r="AP317" s="727"/>
      <c r="AQ317" s="727"/>
      <c r="AR317" s="727"/>
      <c r="AS317" s="727"/>
      <c r="AT317" s="727"/>
      <c r="AU317" s="727"/>
      <c r="AV317" s="727"/>
      <c r="AW317" s="727"/>
      <c r="AX317" s="727"/>
      <c r="AY317" s="727"/>
      <c r="AZ317" s="727"/>
      <c r="BA317" s="727"/>
      <c r="BB317" s="727"/>
      <c r="BC317" s="821"/>
      <c r="BD317" s="727"/>
      <c r="BE317" s="727"/>
      <c r="BF317" s="727"/>
      <c r="BG317" s="727"/>
      <c r="BH317" s="727"/>
      <c r="BI317" s="727"/>
      <c r="BJ317" s="727"/>
      <c r="BK317" s="727"/>
      <c r="BL317" s="821"/>
      <c r="BM317" s="727"/>
      <c r="BN317" s="727"/>
      <c r="BO317" s="727"/>
      <c r="BP317" s="727"/>
      <c r="BQ317" s="727"/>
      <c r="BR317" s="821"/>
      <c r="BS317" s="727"/>
      <c r="BT317" s="727"/>
      <c r="BU317" s="727"/>
      <c r="BV317" s="591"/>
      <c r="BW317" s="224" t="str">
        <f t="shared" si="364"/>
        <v xml:space="preserve"> </v>
      </c>
      <c r="BX317" s="471">
        <f t="shared" si="353"/>
        <v>226</v>
      </c>
      <c r="BY317" s="117"/>
      <c r="BZ317" s="117"/>
      <c r="CA317" s="117"/>
      <c r="CB317" s="117"/>
      <c r="CC317" s="117"/>
      <c r="CD317" s="461"/>
      <c r="CE317" s="236"/>
      <c r="CF317" s="224" t="str">
        <f t="shared" si="354"/>
        <v xml:space="preserve"> </v>
      </c>
      <c r="CG317" s="116"/>
      <c r="CH317" s="117"/>
      <c r="CI317" s="117"/>
      <c r="CJ317" s="117"/>
      <c r="CK317" s="472"/>
      <c r="CL317" s="472"/>
      <c r="CM317" s="472"/>
      <c r="CN317" s="472"/>
      <c r="CO317" s="117"/>
      <c r="CP317" s="253"/>
      <c r="CQ317" s="120"/>
      <c r="CR317" s="224" t="str" cm="1">
        <f t="array" ref="CR317">IF(AND(SUM(COUNTIF(CG317:CM317,{"*不明*","*その他*"})+COUNTIF(CO317:CP317,{"*不明*","*その他*"}))&gt;0,CQ317=""),"その他・不明の場合,10)具体的内容、理由を記入",IF(OR(AND(CI317=CI$65,COUNTA(CJ317:CM317)&lt;4),AND(OR(CI317=CI$63,CI317=CI$64,CI317=CI$66,CI317=CI$67,CI317=CI$68,CI317=""),COUNTA(CJ317:CM317)&gt;0)),"3)介護保険認定済→要介護度、認知症自立度、寝たきり度、介護保険サービス記入",IF(OR(AND(OR(CM317=CM$63,CM317=CM$64),CN317=""),AND(OR(CM317=CM$65,CM317=CM$66),CN317&lt;&gt;"")),"7)介護保険サービス受けている/過去受けていた→具体的内容記入"," ")))</f>
        <v xml:space="preserve"> </v>
      </c>
      <c r="CS317" s="224" t="str">
        <f t="shared" si="355"/>
        <v xml:space="preserve"> </v>
      </c>
      <c r="CT317" s="116"/>
      <c r="CU317" s="253"/>
      <c r="CV317" s="117"/>
      <c r="CW317" s="117"/>
      <c r="CX317" s="253"/>
      <c r="CY317" s="117"/>
      <c r="CZ317" s="117"/>
      <c r="DA317" s="253"/>
      <c r="DB317" s="117"/>
      <c r="DC317" s="224" t="str">
        <f t="shared" si="356"/>
        <v xml:space="preserve"> </v>
      </c>
      <c r="DD317" s="224" t="str">
        <f t="shared" si="357"/>
        <v xml:space="preserve"> </v>
      </c>
      <c r="DE317" s="224" t="str">
        <f t="shared" si="307"/>
        <v xml:space="preserve"> </v>
      </c>
      <c r="DF317" s="121"/>
      <c r="DG317" s="114"/>
      <c r="DH317" s="704"/>
      <c r="DI317" s="119"/>
      <c r="DJ317" s="187"/>
      <c r="DK317" s="254"/>
      <c r="DL317" s="224" t="str">
        <f t="shared" si="308"/>
        <v xml:space="preserve"> </v>
      </c>
      <c r="DM317" s="224" t="str">
        <f t="shared" si="358"/>
        <v xml:space="preserve"> </v>
      </c>
      <c r="DN317" s="474"/>
      <c r="DO317" s="117"/>
      <c r="DP317" s="117"/>
      <c r="DQ317" s="117"/>
      <c r="DR317" s="117"/>
      <c r="DS317" s="117"/>
      <c r="DT317" s="254"/>
      <c r="DU317" s="476"/>
      <c r="DV317" s="224" t="str">
        <f t="shared" si="309"/>
        <v xml:space="preserve"> </v>
      </c>
      <c r="DW317" s="115"/>
      <c r="DX317" s="470"/>
      <c r="DY317" s="117"/>
      <c r="DZ317" s="704"/>
      <c r="EA317" s="224" t="str">
        <f t="shared" si="310"/>
        <v xml:space="preserve"> </v>
      </c>
      <c r="EB317" s="906"/>
      <c r="EC317" s="904"/>
      <c r="ED317" s="904"/>
      <c r="EE317" s="904"/>
      <c r="EF317" s="904"/>
      <c r="EG317" s="904"/>
      <c r="EH317" s="904"/>
      <c r="EI317" s="904"/>
      <c r="EJ317" s="904"/>
      <c r="EK317" s="905"/>
      <c r="EL317" s="80"/>
      <c r="EM317" s="224" t="str">
        <f t="shared" si="359"/>
        <v xml:space="preserve"> </v>
      </c>
      <c r="EN317" s="224" t="str">
        <f t="shared" si="360"/>
        <v xml:space="preserve"> </v>
      </c>
      <c r="EO317" s="115"/>
      <c r="EP317" s="1050"/>
      <c r="EQ317" s="253"/>
      <c r="ER317" s="117"/>
      <c r="ES317" s="1258">
        <f t="shared" si="361"/>
        <v>226</v>
      </c>
      <c r="ET317" s="224" t="str">
        <f t="shared" si="362"/>
        <v xml:space="preserve"> </v>
      </c>
      <c r="EU317" s="477" t="str">
        <f t="shared" si="363"/>
        <v/>
      </c>
      <c r="EV317" s="1334" t="str">
        <f t="shared" si="305"/>
        <v xml:space="preserve"> </v>
      </c>
      <c r="EW317" s="1332" t="str">
        <f t="shared" si="349"/>
        <v/>
      </c>
      <c r="EX317" s="1275" t="str">
        <f t="shared" si="331"/>
        <v/>
      </c>
      <c r="EY317" s="1275" t="str">
        <f t="shared" si="332"/>
        <v/>
      </c>
      <c r="EZ317" s="1275" t="str">
        <f t="shared" si="333"/>
        <v/>
      </c>
      <c r="FA317" s="1275" t="str">
        <f t="shared" si="334"/>
        <v/>
      </c>
      <c r="FB317" s="1275" t="str">
        <f t="shared" si="335"/>
        <v/>
      </c>
      <c r="FC317" s="1333" t="str">
        <f t="shared" si="336"/>
        <v/>
      </c>
      <c r="FE317" s="1234" t="str">
        <f t="shared" si="337"/>
        <v xml:space="preserve"> </v>
      </c>
      <c r="FF317" s="1234" t="str">
        <f t="shared" si="338"/>
        <v xml:space="preserve"> </v>
      </c>
      <c r="FG317" s="1234" t="str">
        <f t="shared" si="339"/>
        <v xml:space="preserve"> </v>
      </c>
      <c r="FH317" s="1234" t="str">
        <f t="shared" si="340"/>
        <v xml:space="preserve"> </v>
      </c>
      <c r="FI317" s="1234" t="str">
        <f t="shared" si="311"/>
        <v xml:space="preserve"> </v>
      </c>
      <c r="FJ317" s="1234" t="str">
        <f t="shared" si="341"/>
        <v xml:space="preserve"> </v>
      </c>
      <c r="FK317" s="1234">
        <f t="shared" si="312"/>
        <v>0</v>
      </c>
      <c r="FL317" s="1227"/>
      <c r="FM317" s="1234" t="str">
        <f t="shared" si="313"/>
        <v xml:space="preserve"> </v>
      </c>
      <c r="FN317" s="1234" t="str">
        <f t="shared" si="314"/>
        <v xml:space="preserve"> </v>
      </c>
      <c r="FO317" s="1234" t="str">
        <f t="shared" si="342"/>
        <v xml:space="preserve"> </v>
      </c>
      <c r="FP317" s="1234" t="str">
        <f t="shared" si="343"/>
        <v xml:space="preserve"> </v>
      </c>
      <c r="FQ317" s="1234" t="str">
        <f t="shared" si="315"/>
        <v xml:space="preserve"> </v>
      </c>
      <c r="FR317" s="1234" t="str">
        <f t="shared" si="344"/>
        <v xml:space="preserve"> </v>
      </c>
      <c r="FS317" s="1234">
        <f t="shared" si="350"/>
        <v>0</v>
      </c>
      <c r="FT317" s="1227"/>
      <c r="FU317" s="1234" t="str">
        <f t="shared" si="345"/>
        <v xml:space="preserve"> </v>
      </c>
      <c r="FV317" s="1234" t="str">
        <f t="shared" si="346"/>
        <v xml:space="preserve"> </v>
      </c>
      <c r="FW317" s="1234" t="str">
        <f t="shared" si="347"/>
        <v xml:space="preserve"> </v>
      </c>
      <c r="FX317" s="1234" t="str">
        <f t="shared" si="316"/>
        <v xml:space="preserve"> </v>
      </c>
      <c r="FY317" s="1234" t="str">
        <f t="shared" si="317"/>
        <v xml:space="preserve"> </v>
      </c>
      <c r="FZ317" s="1234" t="str">
        <f t="shared" si="348"/>
        <v xml:space="preserve"> </v>
      </c>
      <c r="GA317" s="1234">
        <f t="shared" si="318"/>
        <v>0</v>
      </c>
      <c r="GB317" s="1227"/>
      <c r="GC317" s="1234" t="str">
        <f t="shared" si="319"/>
        <v xml:space="preserve"> </v>
      </c>
      <c r="GD317" s="1234" t="str">
        <f t="shared" si="320"/>
        <v xml:space="preserve"> </v>
      </c>
      <c r="GE317" s="1234" t="str">
        <f t="shared" si="321"/>
        <v xml:space="preserve"> </v>
      </c>
      <c r="GF317" s="1234" t="str">
        <f t="shared" si="322"/>
        <v xml:space="preserve"> </v>
      </c>
      <c r="GG317" s="1234" t="str">
        <f t="shared" si="323"/>
        <v xml:space="preserve"> </v>
      </c>
      <c r="GH317" s="1234" t="str">
        <f t="shared" si="324"/>
        <v xml:space="preserve"> </v>
      </c>
      <c r="GI317" s="1234" t="str">
        <f t="shared" si="325"/>
        <v xml:space="preserve"> </v>
      </c>
      <c r="GJ317" s="1234" t="str">
        <f t="shared" si="326"/>
        <v xml:space="preserve"> </v>
      </c>
      <c r="GK317" s="1234" t="str">
        <f t="shared" si="327"/>
        <v xml:space="preserve"> </v>
      </c>
      <c r="GL317" s="1234" t="str">
        <f t="shared" si="328"/>
        <v xml:space="preserve"> </v>
      </c>
      <c r="GM317" s="1234" t="str">
        <f t="shared" si="329"/>
        <v xml:space="preserve"> </v>
      </c>
      <c r="GN317" s="1234">
        <f t="shared" si="330"/>
        <v>0</v>
      </c>
    </row>
    <row r="318" spans="1:196" s="100" customFormat="1" ht="27" customHeight="1" thickTop="1" thickBot="1">
      <c r="A318" s="1208">
        <f>【A票】【D票】!$D$10</f>
        <v>0</v>
      </c>
      <c r="B318" s="1212">
        <f>【A票】【D票】!$H$10</f>
        <v>0</v>
      </c>
      <c r="C318" s="1213" t="str">
        <f>【A票】【D票】!$K$10</f>
        <v xml:space="preserve"> </v>
      </c>
      <c r="D318" s="1214">
        <f t="shared" si="173"/>
        <v>227</v>
      </c>
      <c r="E318" s="914"/>
      <c r="F318" s="467"/>
      <c r="G318" s="469"/>
      <c r="H318" s="224" t="str">
        <f t="shared" si="351"/>
        <v xml:space="preserve"> </v>
      </c>
      <c r="I318" s="704"/>
      <c r="J318" s="117"/>
      <c r="K318" s="117"/>
      <c r="L318" s="117"/>
      <c r="M318" s="117"/>
      <c r="N318" s="117"/>
      <c r="O318" s="117"/>
      <c r="P318" s="117"/>
      <c r="Q318" s="117"/>
      <c r="R318" s="117"/>
      <c r="S318" s="117"/>
      <c r="T318" s="254"/>
      <c r="U318" s="646"/>
      <c r="V318" s="646"/>
      <c r="W318" s="114"/>
      <c r="X318" s="254"/>
      <c r="Y318" s="224" t="str">
        <f t="shared" si="352"/>
        <v xml:space="preserve"> </v>
      </c>
      <c r="Z318" s="579"/>
      <c r="AA318" s="704"/>
      <c r="AB318" s="119"/>
      <c r="AC318" s="224" t="str">
        <f t="shared" si="306"/>
        <v xml:space="preserve"> </v>
      </c>
      <c r="AD318" s="115"/>
      <c r="AE318" s="253"/>
      <c r="AF318" s="704"/>
      <c r="AG318" s="727"/>
      <c r="AH318" s="727"/>
      <c r="AI318" s="727"/>
      <c r="AJ318" s="727"/>
      <c r="AK318" s="591"/>
      <c r="AL318" s="727"/>
      <c r="AM318" s="727"/>
      <c r="AN318" s="727"/>
      <c r="AO318" s="727"/>
      <c r="AP318" s="727"/>
      <c r="AQ318" s="727"/>
      <c r="AR318" s="727"/>
      <c r="AS318" s="727"/>
      <c r="AT318" s="727"/>
      <c r="AU318" s="727"/>
      <c r="AV318" s="727"/>
      <c r="AW318" s="727"/>
      <c r="AX318" s="727"/>
      <c r="AY318" s="727"/>
      <c r="AZ318" s="727"/>
      <c r="BA318" s="727"/>
      <c r="BB318" s="727"/>
      <c r="BC318" s="821"/>
      <c r="BD318" s="727"/>
      <c r="BE318" s="727"/>
      <c r="BF318" s="727"/>
      <c r="BG318" s="727"/>
      <c r="BH318" s="727"/>
      <c r="BI318" s="727"/>
      <c r="BJ318" s="727"/>
      <c r="BK318" s="727"/>
      <c r="BL318" s="821"/>
      <c r="BM318" s="727"/>
      <c r="BN318" s="727"/>
      <c r="BO318" s="727"/>
      <c r="BP318" s="727"/>
      <c r="BQ318" s="727"/>
      <c r="BR318" s="821"/>
      <c r="BS318" s="727"/>
      <c r="BT318" s="727"/>
      <c r="BU318" s="727"/>
      <c r="BV318" s="591"/>
      <c r="BW318" s="224" t="str">
        <f t="shared" si="364"/>
        <v xml:space="preserve"> </v>
      </c>
      <c r="BX318" s="471">
        <f t="shared" si="353"/>
        <v>227</v>
      </c>
      <c r="BY318" s="117"/>
      <c r="BZ318" s="117"/>
      <c r="CA318" s="117"/>
      <c r="CB318" s="117"/>
      <c r="CC318" s="117"/>
      <c r="CD318" s="461"/>
      <c r="CE318" s="236"/>
      <c r="CF318" s="224" t="str">
        <f t="shared" si="354"/>
        <v xml:space="preserve"> </v>
      </c>
      <c r="CG318" s="116"/>
      <c r="CH318" s="117"/>
      <c r="CI318" s="117"/>
      <c r="CJ318" s="117"/>
      <c r="CK318" s="472"/>
      <c r="CL318" s="472"/>
      <c r="CM318" s="472"/>
      <c r="CN318" s="472"/>
      <c r="CO318" s="117"/>
      <c r="CP318" s="253"/>
      <c r="CQ318" s="120"/>
      <c r="CR318" s="224" t="str" cm="1">
        <f t="array" ref="CR318">IF(AND(SUM(COUNTIF(CG318:CM318,{"*不明*","*その他*"})+COUNTIF(CO318:CP318,{"*不明*","*その他*"}))&gt;0,CQ318=""),"その他・不明の場合,10)具体的内容、理由を記入",IF(OR(AND(CI318=CI$65,COUNTA(CJ318:CM318)&lt;4),AND(OR(CI318=CI$63,CI318=CI$64,CI318=CI$66,CI318=CI$67,CI318=CI$68,CI318=""),COUNTA(CJ318:CM318)&gt;0)),"3)介護保険認定済→要介護度、認知症自立度、寝たきり度、介護保険サービス記入",IF(OR(AND(OR(CM318=CM$63,CM318=CM$64),CN318=""),AND(OR(CM318=CM$65,CM318=CM$66),CN318&lt;&gt;"")),"7)介護保険サービス受けている/過去受けていた→具体的内容記入"," ")))</f>
        <v xml:space="preserve"> </v>
      </c>
      <c r="CS318" s="224" t="str">
        <f t="shared" si="355"/>
        <v xml:space="preserve"> </v>
      </c>
      <c r="CT318" s="116"/>
      <c r="CU318" s="253"/>
      <c r="CV318" s="117"/>
      <c r="CW318" s="117"/>
      <c r="CX318" s="253"/>
      <c r="CY318" s="117"/>
      <c r="CZ318" s="117"/>
      <c r="DA318" s="253"/>
      <c r="DB318" s="117"/>
      <c r="DC318" s="224" t="str">
        <f t="shared" si="356"/>
        <v xml:space="preserve"> </v>
      </c>
      <c r="DD318" s="224" t="str">
        <f t="shared" si="357"/>
        <v xml:space="preserve"> </v>
      </c>
      <c r="DE318" s="224" t="str">
        <f t="shared" si="307"/>
        <v xml:space="preserve"> </v>
      </c>
      <c r="DF318" s="121"/>
      <c r="DG318" s="114"/>
      <c r="DH318" s="704"/>
      <c r="DI318" s="119"/>
      <c r="DJ318" s="187"/>
      <c r="DK318" s="254"/>
      <c r="DL318" s="224" t="str">
        <f t="shared" si="308"/>
        <v xml:space="preserve"> </v>
      </c>
      <c r="DM318" s="224" t="str">
        <f t="shared" si="358"/>
        <v xml:space="preserve"> </v>
      </c>
      <c r="DN318" s="474"/>
      <c r="DO318" s="117"/>
      <c r="DP318" s="117"/>
      <c r="DQ318" s="117"/>
      <c r="DR318" s="117"/>
      <c r="DS318" s="117"/>
      <c r="DT318" s="254"/>
      <c r="DU318" s="476"/>
      <c r="DV318" s="224" t="str">
        <f t="shared" si="309"/>
        <v xml:space="preserve"> </v>
      </c>
      <c r="DW318" s="115"/>
      <c r="DX318" s="470"/>
      <c r="DY318" s="117"/>
      <c r="DZ318" s="704"/>
      <c r="EA318" s="224" t="str">
        <f t="shared" si="310"/>
        <v xml:space="preserve"> </v>
      </c>
      <c r="EB318" s="906"/>
      <c r="EC318" s="904"/>
      <c r="ED318" s="904"/>
      <c r="EE318" s="904"/>
      <c r="EF318" s="904"/>
      <c r="EG318" s="904"/>
      <c r="EH318" s="904"/>
      <c r="EI318" s="904"/>
      <c r="EJ318" s="904"/>
      <c r="EK318" s="905"/>
      <c r="EL318" s="80"/>
      <c r="EM318" s="224" t="str">
        <f t="shared" si="359"/>
        <v xml:space="preserve"> </v>
      </c>
      <c r="EN318" s="224" t="str">
        <f t="shared" si="360"/>
        <v xml:space="preserve"> </v>
      </c>
      <c r="EO318" s="115"/>
      <c r="EP318" s="1050"/>
      <c r="EQ318" s="253"/>
      <c r="ER318" s="117"/>
      <c r="ES318" s="1258">
        <f t="shared" si="361"/>
        <v>227</v>
      </c>
      <c r="ET318" s="224" t="str">
        <f t="shared" si="362"/>
        <v xml:space="preserve"> </v>
      </c>
      <c r="EU318" s="477" t="str">
        <f t="shared" si="363"/>
        <v/>
      </c>
      <c r="EV318" s="1334" t="str">
        <f t="shared" si="305"/>
        <v xml:space="preserve"> </v>
      </c>
      <c r="EW318" s="1332" t="str">
        <f t="shared" si="349"/>
        <v/>
      </c>
      <c r="EX318" s="1275" t="str">
        <f t="shared" si="331"/>
        <v/>
      </c>
      <c r="EY318" s="1275" t="str">
        <f t="shared" si="332"/>
        <v/>
      </c>
      <c r="EZ318" s="1275" t="str">
        <f t="shared" si="333"/>
        <v/>
      </c>
      <c r="FA318" s="1275" t="str">
        <f t="shared" si="334"/>
        <v/>
      </c>
      <c r="FB318" s="1275" t="str">
        <f t="shared" si="335"/>
        <v/>
      </c>
      <c r="FC318" s="1333" t="str">
        <f t="shared" si="336"/>
        <v/>
      </c>
      <c r="FE318" s="1234" t="str">
        <f t="shared" si="337"/>
        <v xml:space="preserve"> </v>
      </c>
      <c r="FF318" s="1234" t="str">
        <f t="shared" si="338"/>
        <v xml:space="preserve"> </v>
      </c>
      <c r="FG318" s="1234" t="str">
        <f t="shared" si="339"/>
        <v xml:space="preserve"> </v>
      </c>
      <c r="FH318" s="1234" t="str">
        <f t="shared" si="340"/>
        <v xml:space="preserve"> </v>
      </c>
      <c r="FI318" s="1234" t="str">
        <f t="shared" si="311"/>
        <v xml:space="preserve"> </v>
      </c>
      <c r="FJ318" s="1234" t="str">
        <f t="shared" si="341"/>
        <v xml:space="preserve"> </v>
      </c>
      <c r="FK318" s="1234">
        <f t="shared" si="312"/>
        <v>0</v>
      </c>
      <c r="FL318" s="1227"/>
      <c r="FM318" s="1234" t="str">
        <f t="shared" si="313"/>
        <v xml:space="preserve"> </v>
      </c>
      <c r="FN318" s="1234" t="str">
        <f t="shared" si="314"/>
        <v xml:space="preserve"> </v>
      </c>
      <c r="FO318" s="1234" t="str">
        <f t="shared" si="342"/>
        <v xml:space="preserve"> </v>
      </c>
      <c r="FP318" s="1234" t="str">
        <f t="shared" si="343"/>
        <v xml:space="preserve"> </v>
      </c>
      <c r="FQ318" s="1234" t="str">
        <f t="shared" si="315"/>
        <v xml:space="preserve"> </v>
      </c>
      <c r="FR318" s="1234" t="str">
        <f t="shared" si="344"/>
        <v xml:space="preserve"> </v>
      </c>
      <c r="FS318" s="1234">
        <f t="shared" si="350"/>
        <v>0</v>
      </c>
      <c r="FT318" s="1227"/>
      <c r="FU318" s="1234" t="str">
        <f t="shared" si="345"/>
        <v xml:space="preserve"> </v>
      </c>
      <c r="FV318" s="1234" t="str">
        <f t="shared" si="346"/>
        <v xml:space="preserve"> </v>
      </c>
      <c r="FW318" s="1234" t="str">
        <f t="shared" si="347"/>
        <v xml:space="preserve"> </v>
      </c>
      <c r="FX318" s="1234" t="str">
        <f t="shared" si="316"/>
        <v xml:space="preserve"> </v>
      </c>
      <c r="FY318" s="1234" t="str">
        <f t="shared" si="317"/>
        <v xml:space="preserve"> </v>
      </c>
      <c r="FZ318" s="1234" t="str">
        <f t="shared" si="348"/>
        <v xml:space="preserve"> </v>
      </c>
      <c r="GA318" s="1234">
        <f t="shared" si="318"/>
        <v>0</v>
      </c>
      <c r="GB318" s="1227"/>
      <c r="GC318" s="1234" t="str">
        <f t="shared" si="319"/>
        <v xml:space="preserve"> </v>
      </c>
      <c r="GD318" s="1234" t="str">
        <f t="shared" si="320"/>
        <v xml:space="preserve"> </v>
      </c>
      <c r="GE318" s="1234" t="str">
        <f t="shared" si="321"/>
        <v xml:space="preserve"> </v>
      </c>
      <c r="GF318" s="1234" t="str">
        <f t="shared" si="322"/>
        <v xml:space="preserve"> </v>
      </c>
      <c r="GG318" s="1234" t="str">
        <f t="shared" si="323"/>
        <v xml:space="preserve"> </v>
      </c>
      <c r="GH318" s="1234" t="str">
        <f t="shared" si="324"/>
        <v xml:space="preserve"> </v>
      </c>
      <c r="GI318" s="1234" t="str">
        <f t="shared" si="325"/>
        <v xml:space="preserve"> </v>
      </c>
      <c r="GJ318" s="1234" t="str">
        <f t="shared" si="326"/>
        <v xml:space="preserve"> </v>
      </c>
      <c r="GK318" s="1234" t="str">
        <f t="shared" si="327"/>
        <v xml:space="preserve"> </v>
      </c>
      <c r="GL318" s="1234" t="str">
        <f t="shared" si="328"/>
        <v xml:space="preserve"> </v>
      </c>
      <c r="GM318" s="1234" t="str">
        <f t="shared" si="329"/>
        <v xml:space="preserve"> </v>
      </c>
      <c r="GN318" s="1234">
        <f t="shared" si="330"/>
        <v>0</v>
      </c>
    </row>
    <row r="319" spans="1:196" s="100" customFormat="1" ht="27" customHeight="1" thickTop="1" thickBot="1">
      <c r="A319" s="1208">
        <f>【A票】【D票】!$D$10</f>
        <v>0</v>
      </c>
      <c r="B319" s="1212">
        <f>【A票】【D票】!$H$10</f>
        <v>0</v>
      </c>
      <c r="C319" s="1213" t="str">
        <f>【A票】【D票】!$K$10</f>
        <v xml:space="preserve"> </v>
      </c>
      <c r="D319" s="1214">
        <f t="shared" si="173"/>
        <v>228</v>
      </c>
      <c r="E319" s="914"/>
      <c r="F319" s="467"/>
      <c r="G319" s="469"/>
      <c r="H319" s="224" t="str">
        <f t="shared" si="351"/>
        <v xml:space="preserve"> </v>
      </c>
      <c r="I319" s="704"/>
      <c r="J319" s="117"/>
      <c r="K319" s="117"/>
      <c r="L319" s="117"/>
      <c r="M319" s="117"/>
      <c r="N319" s="117"/>
      <c r="O319" s="117"/>
      <c r="P319" s="117"/>
      <c r="Q319" s="117"/>
      <c r="R319" s="117"/>
      <c r="S319" s="117"/>
      <c r="T319" s="254"/>
      <c r="U319" s="646"/>
      <c r="V319" s="646"/>
      <c r="W319" s="114"/>
      <c r="X319" s="254"/>
      <c r="Y319" s="224" t="str">
        <f t="shared" si="352"/>
        <v xml:space="preserve"> </v>
      </c>
      <c r="Z319" s="579"/>
      <c r="AA319" s="704"/>
      <c r="AB319" s="119"/>
      <c r="AC319" s="224" t="str">
        <f t="shared" si="306"/>
        <v xml:space="preserve"> </v>
      </c>
      <c r="AD319" s="115"/>
      <c r="AE319" s="253"/>
      <c r="AF319" s="704"/>
      <c r="AG319" s="727"/>
      <c r="AH319" s="727"/>
      <c r="AI319" s="727"/>
      <c r="AJ319" s="727"/>
      <c r="AK319" s="591"/>
      <c r="AL319" s="727"/>
      <c r="AM319" s="727"/>
      <c r="AN319" s="727"/>
      <c r="AO319" s="727"/>
      <c r="AP319" s="727"/>
      <c r="AQ319" s="727"/>
      <c r="AR319" s="727"/>
      <c r="AS319" s="727"/>
      <c r="AT319" s="727"/>
      <c r="AU319" s="727"/>
      <c r="AV319" s="727"/>
      <c r="AW319" s="727"/>
      <c r="AX319" s="727"/>
      <c r="AY319" s="727"/>
      <c r="AZ319" s="727"/>
      <c r="BA319" s="727"/>
      <c r="BB319" s="727"/>
      <c r="BC319" s="821"/>
      <c r="BD319" s="727"/>
      <c r="BE319" s="727"/>
      <c r="BF319" s="727"/>
      <c r="BG319" s="727"/>
      <c r="BH319" s="727"/>
      <c r="BI319" s="727"/>
      <c r="BJ319" s="727"/>
      <c r="BK319" s="727"/>
      <c r="BL319" s="821"/>
      <c r="BM319" s="727"/>
      <c r="BN319" s="727"/>
      <c r="BO319" s="727"/>
      <c r="BP319" s="727"/>
      <c r="BQ319" s="727"/>
      <c r="BR319" s="821"/>
      <c r="BS319" s="727"/>
      <c r="BT319" s="727"/>
      <c r="BU319" s="727"/>
      <c r="BV319" s="591"/>
      <c r="BW319" s="224" t="str">
        <f t="shared" si="364"/>
        <v xml:space="preserve"> </v>
      </c>
      <c r="BX319" s="471">
        <f t="shared" si="353"/>
        <v>228</v>
      </c>
      <c r="BY319" s="117"/>
      <c r="BZ319" s="117"/>
      <c r="CA319" s="117"/>
      <c r="CB319" s="117"/>
      <c r="CC319" s="117"/>
      <c r="CD319" s="461"/>
      <c r="CE319" s="236"/>
      <c r="CF319" s="224" t="str">
        <f t="shared" si="354"/>
        <v xml:space="preserve"> </v>
      </c>
      <c r="CG319" s="116"/>
      <c r="CH319" s="117"/>
      <c r="CI319" s="117"/>
      <c r="CJ319" s="117"/>
      <c r="CK319" s="472"/>
      <c r="CL319" s="472"/>
      <c r="CM319" s="472"/>
      <c r="CN319" s="472"/>
      <c r="CO319" s="117"/>
      <c r="CP319" s="253"/>
      <c r="CQ319" s="120"/>
      <c r="CR319" s="224" t="str" cm="1">
        <f t="array" ref="CR319">IF(AND(SUM(COUNTIF(CG319:CM319,{"*不明*","*その他*"})+COUNTIF(CO319:CP319,{"*不明*","*その他*"}))&gt;0,CQ319=""),"その他・不明の場合,10)具体的内容、理由を記入",IF(OR(AND(CI319=CI$65,COUNTA(CJ319:CM319)&lt;4),AND(OR(CI319=CI$63,CI319=CI$64,CI319=CI$66,CI319=CI$67,CI319=CI$68,CI319=""),COUNTA(CJ319:CM319)&gt;0)),"3)介護保険認定済→要介護度、認知症自立度、寝たきり度、介護保険サービス記入",IF(OR(AND(OR(CM319=CM$63,CM319=CM$64),CN319=""),AND(OR(CM319=CM$65,CM319=CM$66),CN319&lt;&gt;"")),"7)介護保険サービス受けている/過去受けていた→具体的内容記入"," ")))</f>
        <v xml:space="preserve"> </v>
      </c>
      <c r="CS319" s="224" t="str">
        <f t="shared" si="355"/>
        <v xml:space="preserve"> </v>
      </c>
      <c r="CT319" s="116"/>
      <c r="CU319" s="253"/>
      <c r="CV319" s="117"/>
      <c r="CW319" s="117"/>
      <c r="CX319" s="253"/>
      <c r="CY319" s="117"/>
      <c r="CZ319" s="117"/>
      <c r="DA319" s="253"/>
      <c r="DB319" s="117"/>
      <c r="DC319" s="224" t="str">
        <f t="shared" si="356"/>
        <v xml:space="preserve"> </v>
      </c>
      <c r="DD319" s="224" t="str">
        <f t="shared" si="357"/>
        <v xml:space="preserve"> </v>
      </c>
      <c r="DE319" s="224" t="str">
        <f t="shared" si="307"/>
        <v xml:space="preserve"> </v>
      </c>
      <c r="DF319" s="121"/>
      <c r="DG319" s="114"/>
      <c r="DH319" s="704"/>
      <c r="DI319" s="119"/>
      <c r="DJ319" s="187"/>
      <c r="DK319" s="254"/>
      <c r="DL319" s="224" t="str">
        <f t="shared" si="308"/>
        <v xml:space="preserve"> </v>
      </c>
      <c r="DM319" s="224" t="str">
        <f t="shared" si="358"/>
        <v xml:space="preserve"> </v>
      </c>
      <c r="DN319" s="474"/>
      <c r="DO319" s="117"/>
      <c r="DP319" s="117"/>
      <c r="DQ319" s="117"/>
      <c r="DR319" s="117"/>
      <c r="DS319" s="117"/>
      <c r="DT319" s="254"/>
      <c r="DU319" s="476"/>
      <c r="DV319" s="224" t="str">
        <f t="shared" si="309"/>
        <v xml:space="preserve"> </v>
      </c>
      <c r="DW319" s="115"/>
      <c r="DX319" s="470"/>
      <c r="DY319" s="117"/>
      <c r="DZ319" s="704"/>
      <c r="EA319" s="224" t="str">
        <f t="shared" si="310"/>
        <v xml:space="preserve"> </v>
      </c>
      <c r="EB319" s="906"/>
      <c r="EC319" s="904"/>
      <c r="ED319" s="904"/>
      <c r="EE319" s="904"/>
      <c r="EF319" s="904"/>
      <c r="EG319" s="904"/>
      <c r="EH319" s="904"/>
      <c r="EI319" s="904"/>
      <c r="EJ319" s="904"/>
      <c r="EK319" s="905"/>
      <c r="EL319" s="80"/>
      <c r="EM319" s="224" t="str">
        <f t="shared" si="359"/>
        <v xml:space="preserve"> </v>
      </c>
      <c r="EN319" s="224" t="str">
        <f t="shared" si="360"/>
        <v xml:space="preserve"> </v>
      </c>
      <c r="EO319" s="115"/>
      <c r="EP319" s="1050"/>
      <c r="EQ319" s="253"/>
      <c r="ER319" s="117"/>
      <c r="ES319" s="1258">
        <f t="shared" si="361"/>
        <v>228</v>
      </c>
      <c r="ET319" s="224" t="str">
        <f t="shared" si="362"/>
        <v xml:space="preserve"> </v>
      </c>
      <c r="EU319" s="477" t="str">
        <f t="shared" si="363"/>
        <v/>
      </c>
      <c r="EV319" s="1334" t="str">
        <f t="shared" si="305"/>
        <v xml:space="preserve"> </v>
      </c>
      <c r="EW319" s="1332" t="str">
        <f t="shared" si="349"/>
        <v/>
      </c>
      <c r="EX319" s="1275" t="str">
        <f t="shared" si="331"/>
        <v/>
      </c>
      <c r="EY319" s="1275" t="str">
        <f t="shared" si="332"/>
        <v/>
      </c>
      <c r="EZ319" s="1275" t="str">
        <f t="shared" si="333"/>
        <v/>
      </c>
      <c r="FA319" s="1275" t="str">
        <f t="shared" si="334"/>
        <v/>
      </c>
      <c r="FB319" s="1275" t="str">
        <f t="shared" si="335"/>
        <v/>
      </c>
      <c r="FC319" s="1333" t="str">
        <f t="shared" si="336"/>
        <v/>
      </c>
      <c r="FE319" s="1234" t="str">
        <f t="shared" si="337"/>
        <v xml:space="preserve"> </v>
      </c>
      <c r="FF319" s="1234" t="str">
        <f t="shared" si="338"/>
        <v xml:space="preserve"> </v>
      </c>
      <c r="FG319" s="1234" t="str">
        <f t="shared" si="339"/>
        <v xml:space="preserve"> </v>
      </c>
      <c r="FH319" s="1234" t="str">
        <f t="shared" si="340"/>
        <v xml:space="preserve"> </v>
      </c>
      <c r="FI319" s="1234" t="str">
        <f t="shared" si="311"/>
        <v xml:space="preserve"> </v>
      </c>
      <c r="FJ319" s="1234" t="str">
        <f t="shared" si="341"/>
        <v xml:space="preserve"> </v>
      </c>
      <c r="FK319" s="1234">
        <f t="shared" si="312"/>
        <v>0</v>
      </c>
      <c r="FL319" s="1227"/>
      <c r="FM319" s="1234" t="str">
        <f t="shared" si="313"/>
        <v xml:space="preserve"> </v>
      </c>
      <c r="FN319" s="1234" t="str">
        <f t="shared" si="314"/>
        <v xml:space="preserve"> </v>
      </c>
      <c r="FO319" s="1234" t="str">
        <f t="shared" si="342"/>
        <v xml:space="preserve"> </v>
      </c>
      <c r="FP319" s="1234" t="str">
        <f t="shared" si="343"/>
        <v xml:space="preserve"> </v>
      </c>
      <c r="FQ319" s="1234" t="str">
        <f t="shared" si="315"/>
        <v xml:space="preserve"> </v>
      </c>
      <c r="FR319" s="1234" t="str">
        <f t="shared" si="344"/>
        <v xml:space="preserve"> </v>
      </c>
      <c r="FS319" s="1234">
        <f t="shared" si="350"/>
        <v>0</v>
      </c>
      <c r="FT319" s="1227"/>
      <c r="FU319" s="1234" t="str">
        <f t="shared" si="345"/>
        <v xml:space="preserve"> </v>
      </c>
      <c r="FV319" s="1234" t="str">
        <f t="shared" si="346"/>
        <v xml:space="preserve"> </v>
      </c>
      <c r="FW319" s="1234" t="str">
        <f t="shared" si="347"/>
        <v xml:space="preserve"> </v>
      </c>
      <c r="FX319" s="1234" t="str">
        <f t="shared" si="316"/>
        <v xml:space="preserve"> </v>
      </c>
      <c r="FY319" s="1234" t="str">
        <f t="shared" si="317"/>
        <v xml:space="preserve"> </v>
      </c>
      <c r="FZ319" s="1234" t="str">
        <f t="shared" si="348"/>
        <v xml:space="preserve"> </v>
      </c>
      <c r="GA319" s="1234">
        <f t="shared" si="318"/>
        <v>0</v>
      </c>
      <c r="GB319" s="1227"/>
      <c r="GC319" s="1234" t="str">
        <f t="shared" si="319"/>
        <v xml:space="preserve"> </v>
      </c>
      <c r="GD319" s="1234" t="str">
        <f t="shared" si="320"/>
        <v xml:space="preserve"> </v>
      </c>
      <c r="GE319" s="1234" t="str">
        <f t="shared" si="321"/>
        <v xml:space="preserve"> </v>
      </c>
      <c r="GF319" s="1234" t="str">
        <f t="shared" si="322"/>
        <v xml:space="preserve"> </v>
      </c>
      <c r="GG319" s="1234" t="str">
        <f t="shared" si="323"/>
        <v xml:space="preserve"> </v>
      </c>
      <c r="GH319" s="1234" t="str">
        <f t="shared" si="324"/>
        <v xml:space="preserve"> </v>
      </c>
      <c r="GI319" s="1234" t="str">
        <f t="shared" si="325"/>
        <v xml:space="preserve"> </v>
      </c>
      <c r="GJ319" s="1234" t="str">
        <f t="shared" si="326"/>
        <v xml:space="preserve"> </v>
      </c>
      <c r="GK319" s="1234" t="str">
        <f t="shared" si="327"/>
        <v xml:space="preserve"> </v>
      </c>
      <c r="GL319" s="1234" t="str">
        <f t="shared" si="328"/>
        <v xml:space="preserve"> </v>
      </c>
      <c r="GM319" s="1234" t="str">
        <f t="shared" si="329"/>
        <v xml:space="preserve"> </v>
      </c>
      <c r="GN319" s="1234">
        <f t="shared" si="330"/>
        <v>0</v>
      </c>
    </row>
    <row r="320" spans="1:196" s="100" customFormat="1" ht="27" customHeight="1" thickTop="1" thickBot="1">
      <c r="A320" s="1208">
        <f>【A票】【D票】!$D$10</f>
        <v>0</v>
      </c>
      <c r="B320" s="1212">
        <f>【A票】【D票】!$H$10</f>
        <v>0</v>
      </c>
      <c r="C320" s="1213" t="str">
        <f>【A票】【D票】!$K$10</f>
        <v xml:space="preserve"> </v>
      </c>
      <c r="D320" s="1214">
        <f t="shared" si="173"/>
        <v>229</v>
      </c>
      <c r="E320" s="914"/>
      <c r="F320" s="467"/>
      <c r="G320" s="469"/>
      <c r="H320" s="224" t="str">
        <f t="shared" si="351"/>
        <v xml:space="preserve"> </v>
      </c>
      <c r="I320" s="704"/>
      <c r="J320" s="117"/>
      <c r="K320" s="117"/>
      <c r="L320" s="117"/>
      <c r="M320" s="117"/>
      <c r="N320" s="117"/>
      <c r="O320" s="117"/>
      <c r="P320" s="117"/>
      <c r="Q320" s="117"/>
      <c r="R320" s="117"/>
      <c r="S320" s="117"/>
      <c r="T320" s="254"/>
      <c r="U320" s="646"/>
      <c r="V320" s="646"/>
      <c r="W320" s="114"/>
      <c r="X320" s="254"/>
      <c r="Y320" s="224" t="str">
        <f t="shared" si="352"/>
        <v xml:space="preserve"> </v>
      </c>
      <c r="Z320" s="579"/>
      <c r="AA320" s="704"/>
      <c r="AB320" s="119"/>
      <c r="AC320" s="224" t="str">
        <f t="shared" si="306"/>
        <v xml:space="preserve"> </v>
      </c>
      <c r="AD320" s="115"/>
      <c r="AE320" s="253"/>
      <c r="AF320" s="704"/>
      <c r="AG320" s="727"/>
      <c r="AH320" s="727"/>
      <c r="AI320" s="727"/>
      <c r="AJ320" s="727"/>
      <c r="AK320" s="591"/>
      <c r="AL320" s="727"/>
      <c r="AM320" s="727"/>
      <c r="AN320" s="727"/>
      <c r="AO320" s="727"/>
      <c r="AP320" s="727"/>
      <c r="AQ320" s="727"/>
      <c r="AR320" s="727"/>
      <c r="AS320" s="727"/>
      <c r="AT320" s="727"/>
      <c r="AU320" s="727"/>
      <c r="AV320" s="727"/>
      <c r="AW320" s="727"/>
      <c r="AX320" s="727"/>
      <c r="AY320" s="727"/>
      <c r="AZ320" s="727"/>
      <c r="BA320" s="727"/>
      <c r="BB320" s="727"/>
      <c r="BC320" s="821"/>
      <c r="BD320" s="727"/>
      <c r="BE320" s="727"/>
      <c r="BF320" s="727"/>
      <c r="BG320" s="727"/>
      <c r="BH320" s="727"/>
      <c r="BI320" s="727"/>
      <c r="BJ320" s="727"/>
      <c r="BK320" s="727"/>
      <c r="BL320" s="821"/>
      <c r="BM320" s="727"/>
      <c r="BN320" s="727"/>
      <c r="BO320" s="727"/>
      <c r="BP320" s="727"/>
      <c r="BQ320" s="727"/>
      <c r="BR320" s="821"/>
      <c r="BS320" s="727"/>
      <c r="BT320" s="727"/>
      <c r="BU320" s="727"/>
      <c r="BV320" s="591"/>
      <c r="BW320" s="224" t="str">
        <f t="shared" si="364"/>
        <v xml:space="preserve"> </v>
      </c>
      <c r="BX320" s="471">
        <f t="shared" si="353"/>
        <v>229</v>
      </c>
      <c r="BY320" s="117"/>
      <c r="BZ320" s="117"/>
      <c r="CA320" s="117"/>
      <c r="CB320" s="117"/>
      <c r="CC320" s="117"/>
      <c r="CD320" s="461"/>
      <c r="CE320" s="236"/>
      <c r="CF320" s="224" t="str">
        <f t="shared" si="354"/>
        <v xml:space="preserve"> </v>
      </c>
      <c r="CG320" s="116"/>
      <c r="CH320" s="117"/>
      <c r="CI320" s="117"/>
      <c r="CJ320" s="117"/>
      <c r="CK320" s="472"/>
      <c r="CL320" s="472"/>
      <c r="CM320" s="472"/>
      <c r="CN320" s="472"/>
      <c r="CO320" s="117"/>
      <c r="CP320" s="253"/>
      <c r="CQ320" s="120"/>
      <c r="CR320" s="224" t="str" cm="1">
        <f t="array" ref="CR320">IF(AND(SUM(COUNTIF(CG320:CM320,{"*不明*","*その他*"})+COUNTIF(CO320:CP320,{"*不明*","*その他*"}))&gt;0,CQ320=""),"その他・不明の場合,10)具体的内容、理由を記入",IF(OR(AND(CI320=CI$65,COUNTA(CJ320:CM320)&lt;4),AND(OR(CI320=CI$63,CI320=CI$64,CI320=CI$66,CI320=CI$67,CI320=CI$68,CI320=""),COUNTA(CJ320:CM320)&gt;0)),"3)介護保険認定済→要介護度、認知症自立度、寝たきり度、介護保険サービス記入",IF(OR(AND(OR(CM320=CM$63,CM320=CM$64),CN320=""),AND(OR(CM320=CM$65,CM320=CM$66),CN320&lt;&gt;"")),"7)介護保険サービス受けている/過去受けていた→具体的内容記入"," ")))</f>
        <v xml:space="preserve"> </v>
      </c>
      <c r="CS320" s="224" t="str">
        <f t="shared" si="355"/>
        <v xml:space="preserve"> </v>
      </c>
      <c r="CT320" s="116"/>
      <c r="CU320" s="253"/>
      <c r="CV320" s="117"/>
      <c r="CW320" s="117"/>
      <c r="CX320" s="253"/>
      <c r="CY320" s="117"/>
      <c r="CZ320" s="117"/>
      <c r="DA320" s="253"/>
      <c r="DB320" s="117"/>
      <c r="DC320" s="224" t="str">
        <f t="shared" si="356"/>
        <v xml:space="preserve"> </v>
      </c>
      <c r="DD320" s="224" t="str">
        <f t="shared" si="357"/>
        <v xml:space="preserve"> </v>
      </c>
      <c r="DE320" s="224" t="str">
        <f t="shared" si="307"/>
        <v xml:space="preserve"> </v>
      </c>
      <c r="DF320" s="121"/>
      <c r="DG320" s="114"/>
      <c r="DH320" s="704"/>
      <c r="DI320" s="119"/>
      <c r="DJ320" s="187"/>
      <c r="DK320" s="254"/>
      <c r="DL320" s="224" t="str">
        <f t="shared" si="308"/>
        <v xml:space="preserve"> </v>
      </c>
      <c r="DM320" s="224" t="str">
        <f t="shared" si="358"/>
        <v xml:space="preserve"> </v>
      </c>
      <c r="DN320" s="474"/>
      <c r="DO320" s="117"/>
      <c r="DP320" s="117"/>
      <c r="DQ320" s="117"/>
      <c r="DR320" s="117"/>
      <c r="DS320" s="117"/>
      <c r="DT320" s="254"/>
      <c r="DU320" s="476"/>
      <c r="DV320" s="224" t="str">
        <f t="shared" si="309"/>
        <v xml:space="preserve"> </v>
      </c>
      <c r="DW320" s="115"/>
      <c r="DX320" s="470"/>
      <c r="DY320" s="117"/>
      <c r="DZ320" s="704"/>
      <c r="EA320" s="224" t="str">
        <f t="shared" si="310"/>
        <v xml:space="preserve"> </v>
      </c>
      <c r="EB320" s="906"/>
      <c r="EC320" s="904"/>
      <c r="ED320" s="904"/>
      <c r="EE320" s="904"/>
      <c r="EF320" s="904"/>
      <c r="EG320" s="904"/>
      <c r="EH320" s="904"/>
      <c r="EI320" s="904"/>
      <c r="EJ320" s="904"/>
      <c r="EK320" s="905"/>
      <c r="EL320" s="80"/>
      <c r="EM320" s="224" t="str">
        <f t="shared" si="359"/>
        <v xml:space="preserve"> </v>
      </c>
      <c r="EN320" s="224" t="str">
        <f t="shared" si="360"/>
        <v xml:space="preserve"> </v>
      </c>
      <c r="EO320" s="115"/>
      <c r="EP320" s="1050"/>
      <c r="EQ320" s="253"/>
      <c r="ER320" s="117"/>
      <c r="ES320" s="1258">
        <f t="shared" si="361"/>
        <v>229</v>
      </c>
      <c r="ET320" s="224" t="str">
        <f t="shared" si="362"/>
        <v xml:space="preserve"> </v>
      </c>
      <c r="EU320" s="477" t="str">
        <f t="shared" si="363"/>
        <v/>
      </c>
      <c r="EV320" s="1334" t="str">
        <f t="shared" si="305"/>
        <v xml:space="preserve"> </v>
      </c>
      <c r="EW320" s="1332" t="str">
        <f t="shared" si="349"/>
        <v/>
      </c>
      <c r="EX320" s="1275" t="str">
        <f t="shared" si="331"/>
        <v/>
      </c>
      <c r="EY320" s="1275" t="str">
        <f t="shared" si="332"/>
        <v/>
      </c>
      <c r="EZ320" s="1275" t="str">
        <f t="shared" si="333"/>
        <v/>
      </c>
      <c r="FA320" s="1275" t="str">
        <f t="shared" si="334"/>
        <v/>
      </c>
      <c r="FB320" s="1275" t="str">
        <f t="shared" si="335"/>
        <v/>
      </c>
      <c r="FC320" s="1333" t="str">
        <f t="shared" si="336"/>
        <v/>
      </c>
      <c r="FE320" s="1234" t="str">
        <f t="shared" si="337"/>
        <v xml:space="preserve"> </v>
      </c>
      <c r="FF320" s="1234" t="str">
        <f t="shared" si="338"/>
        <v xml:space="preserve"> </v>
      </c>
      <c r="FG320" s="1234" t="str">
        <f t="shared" si="339"/>
        <v xml:space="preserve"> </v>
      </c>
      <c r="FH320" s="1234" t="str">
        <f t="shared" si="340"/>
        <v xml:space="preserve"> </v>
      </c>
      <c r="FI320" s="1234" t="str">
        <f t="shared" si="311"/>
        <v xml:space="preserve"> </v>
      </c>
      <c r="FJ320" s="1234" t="str">
        <f t="shared" si="341"/>
        <v xml:space="preserve"> </v>
      </c>
      <c r="FK320" s="1234">
        <f t="shared" si="312"/>
        <v>0</v>
      </c>
      <c r="FL320" s="1227"/>
      <c r="FM320" s="1234" t="str">
        <f t="shared" si="313"/>
        <v xml:space="preserve"> </v>
      </c>
      <c r="FN320" s="1234" t="str">
        <f t="shared" si="314"/>
        <v xml:space="preserve"> </v>
      </c>
      <c r="FO320" s="1234" t="str">
        <f t="shared" si="342"/>
        <v xml:space="preserve"> </v>
      </c>
      <c r="FP320" s="1234" t="str">
        <f t="shared" si="343"/>
        <v xml:space="preserve"> </v>
      </c>
      <c r="FQ320" s="1234" t="str">
        <f t="shared" si="315"/>
        <v xml:space="preserve"> </v>
      </c>
      <c r="FR320" s="1234" t="str">
        <f t="shared" si="344"/>
        <v xml:space="preserve"> </v>
      </c>
      <c r="FS320" s="1234">
        <f t="shared" si="350"/>
        <v>0</v>
      </c>
      <c r="FT320" s="1227"/>
      <c r="FU320" s="1234" t="str">
        <f t="shared" si="345"/>
        <v xml:space="preserve"> </v>
      </c>
      <c r="FV320" s="1234" t="str">
        <f t="shared" si="346"/>
        <v xml:space="preserve"> </v>
      </c>
      <c r="FW320" s="1234" t="str">
        <f t="shared" si="347"/>
        <v xml:space="preserve"> </v>
      </c>
      <c r="FX320" s="1234" t="str">
        <f t="shared" si="316"/>
        <v xml:space="preserve"> </v>
      </c>
      <c r="FY320" s="1234" t="str">
        <f t="shared" si="317"/>
        <v xml:space="preserve"> </v>
      </c>
      <c r="FZ320" s="1234" t="str">
        <f t="shared" si="348"/>
        <v xml:space="preserve"> </v>
      </c>
      <c r="GA320" s="1234">
        <f t="shared" si="318"/>
        <v>0</v>
      </c>
      <c r="GB320" s="1227"/>
      <c r="GC320" s="1234" t="str">
        <f t="shared" si="319"/>
        <v xml:space="preserve"> </v>
      </c>
      <c r="GD320" s="1234" t="str">
        <f t="shared" si="320"/>
        <v xml:space="preserve"> </v>
      </c>
      <c r="GE320" s="1234" t="str">
        <f t="shared" si="321"/>
        <v xml:space="preserve"> </v>
      </c>
      <c r="GF320" s="1234" t="str">
        <f t="shared" si="322"/>
        <v xml:space="preserve"> </v>
      </c>
      <c r="GG320" s="1234" t="str">
        <f t="shared" si="323"/>
        <v xml:space="preserve"> </v>
      </c>
      <c r="GH320" s="1234" t="str">
        <f t="shared" si="324"/>
        <v xml:space="preserve"> </v>
      </c>
      <c r="GI320" s="1234" t="str">
        <f t="shared" si="325"/>
        <v xml:space="preserve"> </v>
      </c>
      <c r="GJ320" s="1234" t="str">
        <f t="shared" si="326"/>
        <v xml:space="preserve"> </v>
      </c>
      <c r="GK320" s="1234" t="str">
        <f t="shared" si="327"/>
        <v xml:space="preserve"> </v>
      </c>
      <c r="GL320" s="1234" t="str">
        <f t="shared" si="328"/>
        <v xml:space="preserve"> </v>
      </c>
      <c r="GM320" s="1234" t="str">
        <f t="shared" si="329"/>
        <v xml:space="preserve"> </v>
      </c>
      <c r="GN320" s="1234">
        <f t="shared" si="330"/>
        <v>0</v>
      </c>
    </row>
    <row r="321" spans="1:196" s="100" customFormat="1" ht="27" customHeight="1" thickTop="1" thickBot="1">
      <c r="A321" s="1208">
        <f>【A票】【D票】!$D$10</f>
        <v>0</v>
      </c>
      <c r="B321" s="1212">
        <f>【A票】【D票】!$H$10</f>
        <v>0</v>
      </c>
      <c r="C321" s="1213" t="str">
        <f>【A票】【D票】!$K$10</f>
        <v xml:space="preserve"> </v>
      </c>
      <c r="D321" s="1214">
        <f t="shared" si="173"/>
        <v>230</v>
      </c>
      <c r="E321" s="914"/>
      <c r="F321" s="467"/>
      <c r="G321" s="469"/>
      <c r="H321" s="224" t="str">
        <f t="shared" si="351"/>
        <v xml:space="preserve"> </v>
      </c>
      <c r="I321" s="704"/>
      <c r="J321" s="117"/>
      <c r="K321" s="117"/>
      <c r="L321" s="117"/>
      <c r="M321" s="117"/>
      <c r="N321" s="117"/>
      <c r="O321" s="117"/>
      <c r="P321" s="117"/>
      <c r="Q321" s="117"/>
      <c r="R321" s="117"/>
      <c r="S321" s="117"/>
      <c r="T321" s="254"/>
      <c r="U321" s="646"/>
      <c r="V321" s="646"/>
      <c r="W321" s="114"/>
      <c r="X321" s="254"/>
      <c r="Y321" s="224" t="str">
        <f t="shared" si="352"/>
        <v xml:space="preserve"> </v>
      </c>
      <c r="Z321" s="579"/>
      <c r="AA321" s="704"/>
      <c r="AB321" s="119"/>
      <c r="AC321" s="224" t="str">
        <f t="shared" si="306"/>
        <v xml:space="preserve"> </v>
      </c>
      <c r="AD321" s="115"/>
      <c r="AE321" s="253"/>
      <c r="AF321" s="704"/>
      <c r="AG321" s="727"/>
      <c r="AH321" s="727"/>
      <c r="AI321" s="727"/>
      <c r="AJ321" s="727"/>
      <c r="AK321" s="591"/>
      <c r="AL321" s="727"/>
      <c r="AM321" s="727"/>
      <c r="AN321" s="727"/>
      <c r="AO321" s="727"/>
      <c r="AP321" s="727"/>
      <c r="AQ321" s="727"/>
      <c r="AR321" s="727"/>
      <c r="AS321" s="727"/>
      <c r="AT321" s="727"/>
      <c r="AU321" s="727"/>
      <c r="AV321" s="727"/>
      <c r="AW321" s="727"/>
      <c r="AX321" s="727"/>
      <c r="AY321" s="727"/>
      <c r="AZ321" s="727"/>
      <c r="BA321" s="727"/>
      <c r="BB321" s="727"/>
      <c r="BC321" s="821"/>
      <c r="BD321" s="727"/>
      <c r="BE321" s="727"/>
      <c r="BF321" s="727"/>
      <c r="BG321" s="727"/>
      <c r="BH321" s="727"/>
      <c r="BI321" s="727"/>
      <c r="BJ321" s="727"/>
      <c r="BK321" s="727"/>
      <c r="BL321" s="821"/>
      <c r="BM321" s="727"/>
      <c r="BN321" s="727"/>
      <c r="BO321" s="727"/>
      <c r="BP321" s="727"/>
      <c r="BQ321" s="727"/>
      <c r="BR321" s="821"/>
      <c r="BS321" s="727"/>
      <c r="BT321" s="727"/>
      <c r="BU321" s="727"/>
      <c r="BV321" s="591"/>
      <c r="BW321" s="224" t="str">
        <f t="shared" si="364"/>
        <v xml:space="preserve"> </v>
      </c>
      <c r="BX321" s="471">
        <f t="shared" si="353"/>
        <v>230</v>
      </c>
      <c r="BY321" s="117"/>
      <c r="BZ321" s="117"/>
      <c r="CA321" s="117"/>
      <c r="CB321" s="117"/>
      <c r="CC321" s="117"/>
      <c r="CD321" s="461"/>
      <c r="CE321" s="236"/>
      <c r="CF321" s="224" t="str">
        <f t="shared" si="354"/>
        <v xml:space="preserve"> </v>
      </c>
      <c r="CG321" s="116"/>
      <c r="CH321" s="117"/>
      <c r="CI321" s="117"/>
      <c r="CJ321" s="117"/>
      <c r="CK321" s="472"/>
      <c r="CL321" s="472"/>
      <c r="CM321" s="472"/>
      <c r="CN321" s="472"/>
      <c r="CO321" s="117"/>
      <c r="CP321" s="253"/>
      <c r="CQ321" s="120"/>
      <c r="CR321" s="224" t="str" cm="1">
        <f t="array" ref="CR321">IF(AND(SUM(COUNTIF(CG321:CM321,{"*不明*","*その他*"})+COUNTIF(CO321:CP321,{"*不明*","*その他*"}))&gt;0,CQ321=""),"その他・不明の場合,10)具体的内容、理由を記入",IF(OR(AND(CI321=CI$65,COUNTA(CJ321:CM321)&lt;4),AND(OR(CI321=CI$63,CI321=CI$64,CI321=CI$66,CI321=CI$67,CI321=CI$68,CI321=""),COUNTA(CJ321:CM321)&gt;0)),"3)介護保険認定済→要介護度、認知症自立度、寝たきり度、介護保険サービス記入",IF(OR(AND(OR(CM321=CM$63,CM321=CM$64),CN321=""),AND(OR(CM321=CM$65,CM321=CM$66),CN321&lt;&gt;"")),"7)介護保険サービス受けている/過去受けていた→具体的内容記入"," ")))</f>
        <v xml:space="preserve"> </v>
      </c>
      <c r="CS321" s="224" t="str">
        <f t="shared" si="355"/>
        <v xml:space="preserve"> </v>
      </c>
      <c r="CT321" s="116"/>
      <c r="CU321" s="253"/>
      <c r="CV321" s="117"/>
      <c r="CW321" s="117"/>
      <c r="CX321" s="253"/>
      <c r="CY321" s="117"/>
      <c r="CZ321" s="117"/>
      <c r="DA321" s="253"/>
      <c r="DB321" s="117"/>
      <c r="DC321" s="224" t="str">
        <f t="shared" si="356"/>
        <v xml:space="preserve"> </v>
      </c>
      <c r="DD321" s="224" t="str">
        <f t="shared" si="357"/>
        <v xml:space="preserve"> </v>
      </c>
      <c r="DE321" s="224" t="str">
        <f t="shared" si="307"/>
        <v xml:space="preserve"> </v>
      </c>
      <c r="DF321" s="121"/>
      <c r="DG321" s="114"/>
      <c r="DH321" s="704"/>
      <c r="DI321" s="119"/>
      <c r="DJ321" s="187"/>
      <c r="DK321" s="254"/>
      <c r="DL321" s="224" t="str">
        <f t="shared" si="308"/>
        <v xml:space="preserve"> </v>
      </c>
      <c r="DM321" s="224" t="str">
        <f t="shared" si="358"/>
        <v xml:space="preserve"> </v>
      </c>
      <c r="DN321" s="474"/>
      <c r="DO321" s="117"/>
      <c r="DP321" s="117"/>
      <c r="DQ321" s="117"/>
      <c r="DR321" s="117"/>
      <c r="DS321" s="117"/>
      <c r="DT321" s="254"/>
      <c r="DU321" s="476"/>
      <c r="DV321" s="224" t="str">
        <f t="shared" si="309"/>
        <v xml:space="preserve"> </v>
      </c>
      <c r="DW321" s="115"/>
      <c r="DX321" s="470"/>
      <c r="DY321" s="117"/>
      <c r="DZ321" s="704"/>
      <c r="EA321" s="224" t="str">
        <f t="shared" si="310"/>
        <v xml:space="preserve"> </v>
      </c>
      <c r="EB321" s="906"/>
      <c r="EC321" s="904"/>
      <c r="ED321" s="904"/>
      <c r="EE321" s="904"/>
      <c r="EF321" s="904"/>
      <c r="EG321" s="904"/>
      <c r="EH321" s="904"/>
      <c r="EI321" s="904"/>
      <c r="EJ321" s="904"/>
      <c r="EK321" s="905"/>
      <c r="EL321" s="80"/>
      <c r="EM321" s="224" t="str">
        <f t="shared" si="359"/>
        <v xml:space="preserve"> </v>
      </c>
      <c r="EN321" s="224" t="str">
        <f t="shared" si="360"/>
        <v xml:space="preserve"> </v>
      </c>
      <c r="EO321" s="115"/>
      <c r="EP321" s="1050"/>
      <c r="EQ321" s="253"/>
      <c r="ER321" s="117"/>
      <c r="ES321" s="1258">
        <f t="shared" si="361"/>
        <v>230</v>
      </c>
      <c r="ET321" s="224" t="str">
        <f t="shared" si="362"/>
        <v xml:space="preserve"> </v>
      </c>
      <c r="EU321" s="477" t="str">
        <f t="shared" si="363"/>
        <v/>
      </c>
      <c r="EV321" s="1334" t="str">
        <f t="shared" si="305"/>
        <v xml:space="preserve"> </v>
      </c>
      <c r="EW321" s="1332" t="str">
        <f t="shared" si="349"/>
        <v/>
      </c>
      <c r="EX321" s="1275" t="str">
        <f t="shared" si="331"/>
        <v/>
      </c>
      <c r="EY321" s="1275" t="str">
        <f t="shared" si="332"/>
        <v/>
      </c>
      <c r="EZ321" s="1275" t="str">
        <f t="shared" si="333"/>
        <v/>
      </c>
      <c r="FA321" s="1275" t="str">
        <f t="shared" si="334"/>
        <v/>
      </c>
      <c r="FB321" s="1275" t="str">
        <f t="shared" si="335"/>
        <v/>
      </c>
      <c r="FC321" s="1333" t="str">
        <f t="shared" si="336"/>
        <v/>
      </c>
      <c r="FE321" s="1234" t="str">
        <f t="shared" si="337"/>
        <v xml:space="preserve"> </v>
      </c>
      <c r="FF321" s="1234" t="str">
        <f t="shared" si="338"/>
        <v xml:space="preserve"> </v>
      </c>
      <c r="FG321" s="1234" t="str">
        <f t="shared" si="339"/>
        <v xml:space="preserve"> </v>
      </c>
      <c r="FH321" s="1234" t="str">
        <f t="shared" si="340"/>
        <v xml:space="preserve"> </v>
      </c>
      <c r="FI321" s="1234" t="str">
        <f t="shared" si="311"/>
        <v xml:space="preserve"> </v>
      </c>
      <c r="FJ321" s="1234" t="str">
        <f t="shared" si="341"/>
        <v xml:space="preserve"> </v>
      </c>
      <c r="FK321" s="1234">
        <f t="shared" si="312"/>
        <v>0</v>
      </c>
      <c r="FL321" s="1227"/>
      <c r="FM321" s="1234" t="str">
        <f t="shared" si="313"/>
        <v xml:space="preserve"> </v>
      </c>
      <c r="FN321" s="1234" t="str">
        <f t="shared" si="314"/>
        <v xml:space="preserve"> </v>
      </c>
      <c r="FO321" s="1234" t="str">
        <f t="shared" si="342"/>
        <v xml:space="preserve"> </v>
      </c>
      <c r="FP321" s="1234" t="str">
        <f t="shared" si="343"/>
        <v xml:space="preserve"> </v>
      </c>
      <c r="FQ321" s="1234" t="str">
        <f t="shared" si="315"/>
        <v xml:space="preserve"> </v>
      </c>
      <c r="FR321" s="1234" t="str">
        <f t="shared" si="344"/>
        <v xml:space="preserve"> </v>
      </c>
      <c r="FS321" s="1234">
        <f t="shared" si="350"/>
        <v>0</v>
      </c>
      <c r="FT321" s="1227"/>
      <c r="FU321" s="1234" t="str">
        <f t="shared" si="345"/>
        <v xml:space="preserve"> </v>
      </c>
      <c r="FV321" s="1234" t="str">
        <f t="shared" si="346"/>
        <v xml:space="preserve"> </v>
      </c>
      <c r="FW321" s="1234" t="str">
        <f t="shared" si="347"/>
        <v xml:space="preserve"> </v>
      </c>
      <c r="FX321" s="1234" t="str">
        <f t="shared" si="316"/>
        <v xml:space="preserve"> </v>
      </c>
      <c r="FY321" s="1234" t="str">
        <f t="shared" si="317"/>
        <v xml:space="preserve"> </v>
      </c>
      <c r="FZ321" s="1234" t="str">
        <f t="shared" si="348"/>
        <v xml:space="preserve"> </v>
      </c>
      <c r="GA321" s="1234">
        <f t="shared" si="318"/>
        <v>0</v>
      </c>
      <c r="GB321" s="1227"/>
      <c r="GC321" s="1234" t="str">
        <f t="shared" si="319"/>
        <v xml:space="preserve"> </v>
      </c>
      <c r="GD321" s="1234" t="str">
        <f t="shared" si="320"/>
        <v xml:space="preserve"> </v>
      </c>
      <c r="GE321" s="1234" t="str">
        <f t="shared" si="321"/>
        <v xml:space="preserve"> </v>
      </c>
      <c r="GF321" s="1234" t="str">
        <f t="shared" si="322"/>
        <v xml:space="preserve"> </v>
      </c>
      <c r="GG321" s="1234" t="str">
        <f t="shared" si="323"/>
        <v xml:space="preserve"> </v>
      </c>
      <c r="GH321" s="1234" t="str">
        <f t="shared" si="324"/>
        <v xml:space="preserve"> </v>
      </c>
      <c r="GI321" s="1234" t="str">
        <f t="shared" si="325"/>
        <v xml:space="preserve"> </v>
      </c>
      <c r="GJ321" s="1234" t="str">
        <f t="shared" si="326"/>
        <v xml:space="preserve"> </v>
      </c>
      <c r="GK321" s="1234" t="str">
        <f t="shared" si="327"/>
        <v xml:space="preserve"> </v>
      </c>
      <c r="GL321" s="1234" t="str">
        <f t="shared" si="328"/>
        <v xml:space="preserve"> </v>
      </c>
      <c r="GM321" s="1234" t="str">
        <f t="shared" si="329"/>
        <v xml:space="preserve"> </v>
      </c>
      <c r="GN321" s="1234">
        <f t="shared" si="330"/>
        <v>0</v>
      </c>
    </row>
    <row r="322" spans="1:196" s="100" customFormat="1" ht="27" customHeight="1" thickTop="1" thickBot="1">
      <c r="A322" s="1208">
        <f>【A票】【D票】!$D$10</f>
        <v>0</v>
      </c>
      <c r="B322" s="1212">
        <f>【A票】【D票】!$H$10</f>
        <v>0</v>
      </c>
      <c r="C322" s="1213" t="str">
        <f>【A票】【D票】!$K$10</f>
        <v xml:space="preserve"> </v>
      </c>
      <c r="D322" s="1214">
        <f t="shared" si="173"/>
        <v>231</v>
      </c>
      <c r="E322" s="914"/>
      <c r="F322" s="467"/>
      <c r="G322" s="469"/>
      <c r="H322" s="224" t="str">
        <f t="shared" si="351"/>
        <v xml:space="preserve"> </v>
      </c>
      <c r="I322" s="704"/>
      <c r="J322" s="117"/>
      <c r="K322" s="117"/>
      <c r="L322" s="117"/>
      <c r="M322" s="117"/>
      <c r="N322" s="117"/>
      <c r="O322" s="117"/>
      <c r="P322" s="117"/>
      <c r="Q322" s="117"/>
      <c r="R322" s="117"/>
      <c r="S322" s="117"/>
      <c r="T322" s="254"/>
      <c r="U322" s="646"/>
      <c r="V322" s="646"/>
      <c r="W322" s="114"/>
      <c r="X322" s="254"/>
      <c r="Y322" s="224" t="str">
        <f t="shared" si="352"/>
        <v xml:space="preserve"> </v>
      </c>
      <c r="Z322" s="579"/>
      <c r="AA322" s="704"/>
      <c r="AB322" s="119"/>
      <c r="AC322" s="224" t="str">
        <f t="shared" si="306"/>
        <v xml:space="preserve"> </v>
      </c>
      <c r="AD322" s="115"/>
      <c r="AE322" s="253"/>
      <c r="AF322" s="704"/>
      <c r="AG322" s="727"/>
      <c r="AH322" s="727"/>
      <c r="AI322" s="727"/>
      <c r="AJ322" s="727"/>
      <c r="AK322" s="591"/>
      <c r="AL322" s="727"/>
      <c r="AM322" s="727"/>
      <c r="AN322" s="727"/>
      <c r="AO322" s="727"/>
      <c r="AP322" s="727"/>
      <c r="AQ322" s="727"/>
      <c r="AR322" s="727"/>
      <c r="AS322" s="727"/>
      <c r="AT322" s="727"/>
      <c r="AU322" s="727"/>
      <c r="AV322" s="727"/>
      <c r="AW322" s="727"/>
      <c r="AX322" s="727"/>
      <c r="AY322" s="727"/>
      <c r="AZ322" s="727"/>
      <c r="BA322" s="727"/>
      <c r="BB322" s="727"/>
      <c r="BC322" s="821"/>
      <c r="BD322" s="727"/>
      <c r="BE322" s="727"/>
      <c r="BF322" s="727"/>
      <c r="BG322" s="727"/>
      <c r="BH322" s="727"/>
      <c r="BI322" s="727"/>
      <c r="BJ322" s="727"/>
      <c r="BK322" s="727"/>
      <c r="BL322" s="821"/>
      <c r="BM322" s="727"/>
      <c r="BN322" s="727"/>
      <c r="BO322" s="727"/>
      <c r="BP322" s="727"/>
      <c r="BQ322" s="727"/>
      <c r="BR322" s="821"/>
      <c r="BS322" s="727"/>
      <c r="BT322" s="727"/>
      <c r="BU322" s="727"/>
      <c r="BV322" s="591"/>
      <c r="BW322" s="224" t="str">
        <f t="shared" si="364"/>
        <v xml:space="preserve"> </v>
      </c>
      <c r="BX322" s="471">
        <f t="shared" si="353"/>
        <v>231</v>
      </c>
      <c r="BY322" s="117"/>
      <c r="BZ322" s="117"/>
      <c r="CA322" s="117"/>
      <c r="CB322" s="117"/>
      <c r="CC322" s="117"/>
      <c r="CD322" s="461"/>
      <c r="CE322" s="236"/>
      <c r="CF322" s="224" t="str">
        <f t="shared" si="354"/>
        <v xml:space="preserve"> </v>
      </c>
      <c r="CG322" s="116"/>
      <c r="CH322" s="117"/>
      <c r="CI322" s="117"/>
      <c r="CJ322" s="117"/>
      <c r="CK322" s="472"/>
      <c r="CL322" s="472"/>
      <c r="CM322" s="472"/>
      <c r="CN322" s="472"/>
      <c r="CO322" s="117"/>
      <c r="CP322" s="253"/>
      <c r="CQ322" s="120"/>
      <c r="CR322" s="224" t="str" cm="1">
        <f t="array" ref="CR322">IF(AND(SUM(COUNTIF(CG322:CM322,{"*不明*","*その他*"})+COUNTIF(CO322:CP322,{"*不明*","*その他*"}))&gt;0,CQ322=""),"その他・不明の場合,10)具体的内容、理由を記入",IF(OR(AND(CI322=CI$65,COUNTA(CJ322:CM322)&lt;4),AND(OR(CI322=CI$63,CI322=CI$64,CI322=CI$66,CI322=CI$67,CI322=CI$68,CI322=""),COUNTA(CJ322:CM322)&gt;0)),"3)介護保険認定済→要介護度、認知症自立度、寝たきり度、介護保険サービス記入",IF(OR(AND(OR(CM322=CM$63,CM322=CM$64),CN322=""),AND(OR(CM322=CM$65,CM322=CM$66),CN322&lt;&gt;"")),"7)介護保険サービス受けている/過去受けていた→具体的内容記入"," ")))</f>
        <v xml:space="preserve"> </v>
      </c>
      <c r="CS322" s="224" t="str">
        <f t="shared" si="355"/>
        <v xml:space="preserve"> </v>
      </c>
      <c r="CT322" s="116"/>
      <c r="CU322" s="253"/>
      <c r="CV322" s="117"/>
      <c r="CW322" s="117"/>
      <c r="CX322" s="253"/>
      <c r="CY322" s="117"/>
      <c r="CZ322" s="117"/>
      <c r="DA322" s="253"/>
      <c r="DB322" s="117"/>
      <c r="DC322" s="224" t="str">
        <f t="shared" si="356"/>
        <v xml:space="preserve"> </v>
      </c>
      <c r="DD322" s="224" t="str">
        <f t="shared" si="357"/>
        <v xml:space="preserve"> </v>
      </c>
      <c r="DE322" s="224" t="str">
        <f t="shared" si="307"/>
        <v xml:space="preserve"> </v>
      </c>
      <c r="DF322" s="121"/>
      <c r="DG322" s="114"/>
      <c r="DH322" s="704"/>
      <c r="DI322" s="119"/>
      <c r="DJ322" s="187"/>
      <c r="DK322" s="254"/>
      <c r="DL322" s="224" t="str">
        <f t="shared" si="308"/>
        <v xml:space="preserve"> </v>
      </c>
      <c r="DM322" s="224" t="str">
        <f t="shared" si="358"/>
        <v xml:space="preserve"> </v>
      </c>
      <c r="DN322" s="474"/>
      <c r="DO322" s="117"/>
      <c r="DP322" s="117"/>
      <c r="DQ322" s="117"/>
      <c r="DR322" s="117"/>
      <c r="DS322" s="117"/>
      <c r="DT322" s="254"/>
      <c r="DU322" s="476"/>
      <c r="DV322" s="224" t="str">
        <f t="shared" si="309"/>
        <v xml:space="preserve"> </v>
      </c>
      <c r="DW322" s="115"/>
      <c r="DX322" s="470"/>
      <c r="DY322" s="117"/>
      <c r="DZ322" s="704"/>
      <c r="EA322" s="224" t="str">
        <f t="shared" si="310"/>
        <v xml:space="preserve"> </v>
      </c>
      <c r="EB322" s="906"/>
      <c r="EC322" s="904"/>
      <c r="ED322" s="904"/>
      <c r="EE322" s="904"/>
      <c r="EF322" s="904"/>
      <c r="EG322" s="904"/>
      <c r="EH322" s="904"/>
      <c r="EI322" s="904"/>
      <c r="EJ322" s="904"/>
      <c r="EK322" s="905"/>
      <c r="EL322" s="80"/>
      <c r="EM322" s="224" t="str">
        <f t="shared" si="359"/>
        <v xml:space="preserve"> </v>
      </c>
      <c r="EN322" s="224" t="str">
        <f t="shared" si="360"/>
        <v xml:space="preserve"> </v>
      </c>
      <c r="EO322" s="115"/>
      <c r="EP322" s="1050"/>
      <c r="EQ322" s="253"/>
      <c r="ER322" s="117"/>
      <c r="ES322" s="1258">
        <f t="shared" si="361"/>
        <v>231</v>
      </c>
      <c r="ET322" s="224" t="str">
        <f t="shared" si="362"/>
        <v xml:space="preserve"> </v>
      </c>
      <c r="EU322" s="477" t="str">
        <f t="shared" si="363"/>
        <v/>
      </c>
      <c r="EV322" s="1334" t="str">
        <f t="shared" si="305"/>
        <v xml:space="preserve"> </v>
      </c>
      <c r="EW322" s="1332" t="str">
        <f t="shared" si="349"/>
        <v/>
      </c>
      <c r="EX322" s="1275" t="str">
        <f t="shared" si="331"/>
        <v/>
      </c>
      <c r="EY322" s="1275" t="str">
        <f t="shared" si="332"/>
        <v/>
      </c>
      <c r="EZ322" s="1275" t="str">
        <f t="shared" si="333"/>
        <v/>
      </c>
      <c r="FA322" s="1275" t="str">
        <f t="shared" si="334"/>
        <v/>
      </c>
      <c r="FB322" s="1275" t="str">
        <f t="shared" si="335"/>
        <v/>
      </c>
      <c r="FC322" s="1333" t="str">
        <f t="shared" si="336"/>
        <v/>
      </c>
      <c r="FE322" s="1234" t="str">
        <f t="shared" si="337"/>
        <v xml:space="preserve"> </v>
      </c>
      <c r="FF322" s="1234" t="str">
        <f t="shared" si="338"/>
        <v xml:space="preserve"> </v>
      </c>
      <c r="FG322" s="1234" t="str">
        <f t="shared" si="339"/>
        <v xml:space="preserve"> </v>
      </c>
      <c r="FH322" s="1234" t="str">
        <f t="shared" si="340"/>
        <v xml:space="preserve"> </v>
      </c>
      <c r="FI322" s="1234" t="str">
        <f t="shared" si="311"/>
        <v xml:space="preserve"> </v>
      </c>
      <c r="FJ322" s="1234" t="str">
        <f t="shared" si="341"/>
        <v xml:space="preserve"> </v>
      </c>
      <c r="FK322" s="1234">
        <f t="shared" si="312"/>
        <v>0</v>
      </c>
      <c r="FL322" s="1227"/>
      <c r="FM322" s="1234" t="str">
        <f t="shared" si="313"/>
        <v xml:space="preserve"> </v>
      </c>
      <c r="FN322" s="1234" t="str">
        <f t="shared" si="314"/>
        <v xml:space="preserve"> </v>
      </c>
      <c r="FO322" s="1234" t="str">
        <f t="shared" si="342"/>
        <v xml:space="preserve"> </v>
      </c>
      <c r="FP322" s="1234" t="str">
        <f t="shared" si="343"/>
        <v xml:space="preserve"> </v>
      </c>
      <c r="FQ322" s="1234" t="str">
        <f t="shared" si="315"/>
        <v xml:space="preserve"> </v>
      </c>
      <c r="FR322" s="1234" t="str">
        <f t="shared" si="344"/>
        <v xml:space="preserve"> </v>
      </c>
      <c r="FS322" s="1234">
        <f t="shared" si="350"/>
        <v>0</v>
      </c>
      <c r="FT322" s="1227"/>
      <c r="FU322" s="1234" t="str">
        <f t="shared" si="345"/>
        <v xml:space="preserve"> </v>
      </c>
      <c r="FV322" s="1234" t="str">
        <f t="shared" si="346"/>
        <v xml:space="preserve"> </v>
      </c>
      <c r="FW322" s="1234" t="str">
        <f t="shared" si="347"/>
        <v xml:space="preserve"> </v>
      </c>
      <c r="FX322" s="1234" t="str">
        <f t="shared" si="316"/>
        <v xml:space="preserve"> </v>
      </c>
      <c r="FY322" s="1234" t="str">
        <f t="shared" si="317"/>
        <v xml:space="preserve"> </v>
      </c>
      <c r="FZ322" s="1234" t="str">
        <f t="shared" si="348"/>
        <v xml:space="preserve"> </v>
      </c>
      <c r="GA322" s="1234">
        <f t="shared" si="318"/>
        <v>0</v>
      </c>
      <c r="GB322" s="1227"/>
      <c r="GC322" s="1234" t="str">
        <f t="shared" si="319"/>
        <v xml:space="preserve"> </v>
      </c>
      <c r="GD322" s="1234" t="str">
        <f t="shared" si="320"/>
        <v xml:space="preserve"> </v>
      </c>
      <c r="GE322" s="1234" t="str">
        <f t="shared" si="321"/>
        <v xml:space="preserve"> </v>
      </c>
      <c r="GF322" s="1234" t="str">
        <f t="shared" si="322"/>
        <v xml:space="preserve"> </v>
      </c>
      <c r="GG322" s="1234" t="str">
        <f t="shared" si="323"/>
        <v xml:space="preserve"> </v>
      </c>
      <c r="GH322" s="1234" t="str">
        <f t="shared" si="324"/>
        <v xml:space="preserve"> </v>
      </c>
      <c r="GI322" s="1234" t="str">
        <f t="shared" si="325"/>
        <v xml:space="preserve"> </v>
      </c>
      <c r="GJ322" s="1234" t="str">
        <f t="shared" si="326"/>
        <v xml:space="preserve"> </v>
      </c>
      <c r="GK322" s="1234" t="str">
        <f t="shared" si="327"/>
        <v xml:space="preserve"> </v>
      </c>
      <c r="GL322" s="1234" t="str">
        <f t="shared" si="328"/>
        <v xml:space="preserve"> </v>
      </c>
      <c r="GM322" s="1234" t="str">
        <f t="shared" si="329"/>
        <v xml:space="preserve"> </v>
      </c>
      <c r="GN322" s="1234">
        <f t="shared" si="330"/>
        <v>0</v>
      </c>
    </row>
    <row r="323" spans="1:196" s="100" customFormat="1" ht="27" customHeight="1" thickTop="1" thickBot="1">
      <c r="A323" s="1208">
        <f>【A票】【D票】!$D$10</f>
        <v>0</v>
      </c>
      <c r="B323" s="1212">
        <f>【A票】【D票】!$H$10</f>
        <v>0</v>
      </c>
      <c r="C323" s="1213" t="str">
        <f>【A票】【D票】!$K$10</f>
        <v xml:space="preserve"> </v>
      </c>
      <c r="D323" s="1214">
        <f t="shared" si="173"/>
        <v>232</v>
      </c>
      <c r="E323" s="914"/>
      <c r="F323" s="467"/>
      <c r="G323" s="469"/>
      <c r="H323" s="224" t="str">
        <f t="shared" si="351"/>
        <v xml:space="preserve"> </v>
      </c>
      <c r="I323" s="704"/>
      <c r="J323" s="117"/>
      <c r="K323" s="117"/>
      <c r="L323" s="117"/>
      <c r="M323" s="117"/>
      <c r="N323" s="117"/>
      <c r="O323" s="117"/>
      <c r="P323" s="117"/>
      <c r="Q323" s="117"/>
      <c r="R323" s="117"/>
      <c r="S323" s="117"/>
      <c r="T323" s="254"/>
      <c r="U323" s="646"/>
      <c r="V323" s="646"/>
      <c r="W323" s="114"/>
      <c r="X323" s="254"/>
      <c r="Y323" s="224" t="str">
        <f t="shared" si="352"/>
        <v xml:space="preserve"> </v>
      </c>
      <c r="Z323" s="579"/>
      <c r="AA323" s="704"/>
      <c r="AB323" s="119"/>
      <c r="AC323" s="224" t="str">
        <f t="shared" si="306"/>
        <v xml:space="preserve"> </v>
      </c>
      <c r="AD323" s="115"/>
      <c r="AE323" s="253"/>
      <c r="AF323" s="704"/>
      <c r="AG323" s="727"/>
      <c r="AH323" s="727"/>
      <c r="AI323" s="727"/>
      <c r="AJ323" s="727"/>
      <c r="AK323" s="591"/>
      <c r="AL323" s="727"/>
      <c r="AM323" s="727"/>
      <c r="AN323" s="727"/>
      <c r="AO323" s="727"/>
      <c r="AP323" s="727"/>
      <c r="AQ323" s="727"/>
      <c r="AR323" s="727"/>
      <c r="AS323" s="727"/>
      <c r="AT323" s="727"/>
      <c r="AU323" s="727"/>
      <c r="AV323" s="727"/>
      <c r="AW323" s="727"/>
      <c r="AX323" s="727"/>
      <c r="AY323" s="727"/>
      <c r="AZ323" s="727"/>
      <c r="BA323" s="727"/>
      <c r="BB323" s="727"/>
      <c r="BC323" s="821"/>
      <c r="BD323" s="727"/>
      <c r="BE323" s="727"/>
      <c r="BF323" s="727"/>
      <c r="BG323" s="727"/>
      <c r="BH323" s="727"/>
      <c r="BI323" s="727"/>
      <c r="BJ323" s="727"/>
      <c r="BK323" s="727"/>
      <c r="BL323" s="821"/>
      <c r="BM323" s="727"/>
      <c r="BN323" s="727"/>
      <c r="BO323" s="727"/>
      <c r="BP323" s="727"/>
      <c r="BQ323" s="727"/>
      <c r="BR323" s="821"/>
      <c r="BS323" s="727"/>
      <c r="BT323" s="727"/>
      <c r="BU323" s="727"/>
      <c r="BV323" s="591"/>
      <c r="BW323" s="224" t="str">
        <f t="shared" si="364"/>
        <v xml:space="preserve"> </v>
      </c>
      <c r="BX323" s="471">
        <f t="shared" si="353"/>
        <v>232</v>
      </c>
      <c r="BY323" s="117"/>
      <c r="BZ323" s="117"/>
      <c r="CA323" s="117"/>
      <c r="CB323" s="117"/>
      <c r="CC323" s="117"/>
      <c r="CD323" s="461"/>
      <c r="CE323" s="236"/>
      <c r="CF323" s="224" t="str">
        <f t="shared" si="354"/>
        <v xml:space="preserve"> </v>
      </c>
      <c r="CG323" s="116"/>
      <c r="CH323" s="117"/>
      <c r="CI323" s="117"/>
      <c r="CJ323" s="117"/>
      <c r="CK323" s="472"/>
      <c r="CL323" s="472"/>
      <c r="CM323" s="472"/>
      <c r="CN323" s="472"/>
      <c r="CO323" s="117"/>
      <c r="CP323" s="253"/>
      <c r="CQ323" s="120"/>
      <c r="CR323" s="224" t="str" cm="1">
        <f t="array" ref="CR323">IF(AND(SUM(COUNTIF(CG323:CM323,{"*不明*","*その他*"})+COUNTIF(CO323:CP323,{"*不明*","*その他*"}))&gt;0,CQ323=""),"その他・不明の場合,10)具体的内容、理由を記入",IF(OR(AND(CI323=CI$65,COUNTA(CJ323:CM323)&lt;4),AND(OR(CI323=CI$63,CI323=CI$64,CI323=CI$66,CI323=CI$67,CI323=CI$68,CI323=""),COUNTA(CJ323:CM323)&gt;0)),"3)介護保険認定済→要介護度、認知症自立度、寝たきり度、介護保険サービス記入",IF(OR(AND(OR(CM323=CM$63,CM323=CM$64),CN323=""),AND(OR(CM323=CM$65,CM323=CM$66),CN323&lt;&gt;"")),"7)介護保険サービス受けている/過去受けていた→具体的内容記入"," ")))</f>
        <v xml:space="preserve"> </v>
      </c>
      <c r="CS323" s="224" t="str">
        <f t="shared" si="355"/>
        <v xml:space="preserve"> </v>
      </c>
      <c r="CT323" s="116"/>
      <c r="CU323" s="253"/>
      <c r="CV323" s="117"/>
      <c r="CW323" s="117"/>
      <c r="CX323" s="253"/>
      <c r="CY323" s="117"/>
      <c r="CZ323" s="117"/>
      <c r="DA323" s="253"/>
      <c r="DB323" s="117"/>
      <c r="DC323" s="224" t="str">
        <f t="shared" si="356"/>
        <v xml:space="preserve"> </v>
      </c>
      <c r="DD323" s="224" t="str">
        <f t="shared" si="357"/>
        <v xml:space="preserve"> </v>
      </c>
      <c r="DE323" s="224" t="str">
        <f t="shared" si="307"/>
        <v xml:space="preserve"> </v>
      </c>
      <c r="DF323" s="121"/>
      <c r="DG323" s="114"/>
      <c r="DH323" s="704"/>
      <c r="DI323" s="119"/>
      <c r="DJ323" s="187"/>
      <c r="DK323" s="254"/>
      <c r="DL323" s="224" t="str">
        <f t="shared" si="308"/>
        <v xml:space="preserve"> </v>
      </c>
      <c r="DM323" s="224" t="str">
        <f t="shared" si="358"/>
        <v xml:space="preserve"> </v>
      </c>
      <c r="DN323" s="474"/>
      <c r="DO323" s="117"/>
      <c r="DP323" s="117"/>
      <c r="DQ323" s="117"/>
      <c r="DR323" s="117"/>
      <c r="DS323" s="117"/>
      <c r="DT323" s="254"/>
      <c r="DU323" s="476"/>
      <c r="DV323" s="224" t="str">
        <f t="shared" si="309"/>
        <v xml:space="preserve"> </v>
      </c>
      <c r="DW323" s="115"/>
      <c r="DX323" s="470"/>
      <c r="DY323" s="117"/>
      <c r="DZ323" s="704"/>
      <c r="EA323" s="224" t="str">
        <f t="shared" si="310"/>
        <v xml:space="preserve"> </v>
      </c>
      <c r="EB323" s="906"/>
      <c r="EC323" s="904"/>
      <c r="ED323" s="904"/>
      <c r="EE323" s="904"/>
      <c r="EF323" s="904"/>
      <c r="EG323" s="904"/>
      <c r="EH323" s="904"/>
      <c r="EI323" s="904"/>
      <c r="EJ323" s="904"/>
      <c r="EK323" s="905"/>
      <c r="EL323" s="80"/>
      <c r="EM323" s="224" t="str">
        <f t="shared" si="359"/>
        <v xml:space="preserve"> </v>
      </c>
      <c r="EN323" s="224" t="str">
        <f t="shared" si="360"/>
        <v xml:space="preserve"> </v>
      </c>
      <c r="EO323" s="115"/>
      <c r="EP323" s="1050"/>
      <c r="EQ323" s="253"/>
      <c r="ER323" s="117"/>
      <c r="ES323" s="1258">
        <f t="shared" si="361"/>
        <v>232</v>
      </c>
      <c r="ET323" s="224" t="str">
        <f t="shared" si="362"/>
        <v xml:space="preserve"> </v>
      </c>
      <c r="EU323" s="477" t="str">
        <f t="shared" si="363"/>
        <v/>
      </c>
      <c r="EV323" s="1334" t="str">
        <f t="shared" si="305"/>
        <v xml:space="preserve"> </v>
      </c>
      <c r="EW323" s="1332" t="str">
        <f t="shared" si="349"/>
        <v/>
      </c>
      <c r="EX323" s="1275" t="str">
        <f t="shared" si="331"/>
        <v/>
      </c>
      <c r="EY323" s="1275" t="str">
        <f t="shared" si="332"/>
        <v/>
      </c>
      <c r="EZ323" s="1275" t="str">
        <f t="shared" si="333"/>
        <v/>
      </c>
      <c r="FA323" s="1275" t="str">
        <f t="shared" si="334"/>
        <v/>
      </c>
      <c r="FB323" s="1275" t="str">
        <f t="shared" si="335"/>
        <v/>
      </c>
      <c r="FC323" s="1333" t="str">
        <f t="shared" si="336"/>
        <v/>
      </c>
      <c r="FE323" s="1234" t="str">
        <f t="shared" si="337"/>
        <v xml:space="preserve"> </v>
      </c>
      <c r="FF323" s="1234" t="str">
        <f t="shared" si="338"/>
        <v xml:space="preserve"> </v>
      </c>
      <c r="FG323" s="1234" t="str">
        <f t="shared" si="339"/>
        <v xml:space="preserve"> </v>
      </c>
      <c r="FH323" s="1234" t="str">
        <f t="shared" si="340"/>
        <v xml:space="preserve"> </v>
      </c>
      <c r="FI323" s="1234" t="str">
        <f t="shared" si="311"/>
        <v xml:space="preserve"> </v>
      </c>
      <c r="FJ323" s="1234" t="str">
        <f t="shared" si="341"/>
        <v xml:space="preserve"> </v>
      </c>
      <c r="FK323" s="1234">
        <f t="shared" si="312"/>
        <v>0</v>
      </c>
      <c r="FL323" s="1227"/>
      <c r="FM323" s="1234" t="str">
        <f t="shared" si="313"/>
        <v xml:space="preserve"> </v>
      </c>
      <c r="FN323" s="1234" t="str">
        <f t="shared" si="314"/>
        <v xml:space="preserve"> </v>
      </c>
      <c r="FO323" s="1234" t="str">
        <f t="shared" si="342"/>
        <v xml:space="preserve"> </v>
      </c>
      <c r="FP323" s="1234" t="str">
        <f t="shared" si="343"/>
        <v xml:space="preserve"> </v>
      </c>
      <c r="FQ323" s="1234" t="str">
        <f t="shared" si="315"/>
        <v xml:space="preserve"> </v>
      </c>
      <c r="FR323" s="1234" t="str">
        <f t="shared" si="344"/>
        <v xml:space="preserve"> </v>
      </c>
      <c r="FS323" s="1234">
        <f t="shared" si="350"/>
        <v>0</v>
      </c>
      <c r="FT323" s="1227"/>
      <c r="FU323" s="1234" t="str">
        <f t="shared" si="345"/>
        <v xml:space="preserve"> </v>
      </c>
      <c r="FV323" s="1234" t="str">
        <f t="shared" si="346"/>
        <v xml:space="preserve"> </v>
      </c>
      <c r="FW323" s="1234" t="str">
        <f t="shared" si="347"/>
        <v xml:space="preserve"> </v>
      </c>
      <c r="FX323" s="1234" t="str">
        <f t="shared" si="316"/>
        <v xml:space="preserve"> </v>
      </c>
      <c r="FY323" s="1234" t="str">
        <f t="shared" si="317"/>
        <v xml:space="preserve"> </v>
      </c>
      <c r="FZ323" s="1234" t="str">
        <f t="shared" si="348"/>
        <v xml:space="preserve"> </v>
      </c>
      <c r="GA323" s="1234">
        <f t="shared" si="318"/>
        <v>0</v>
      </c>
      <c r="GB323" s="1227"/>
      <c r="GC323" s="1234" t="str">
        <f t="shared" si="319"/>
        <v xml:space="preserve"> </v>
      </c>
      <c r="GD323" s="1234" t="str">
        <f t="shared" si="320"/>
        <v xml:space="preserve"> </v>
      </c>
      <c r="GE323" s="1234" t="str">
        <f t="shared" si="321"/>
        <v xml:space="preserve"> </v>
      </c>
      <c r="GF323" s="1234" t="str">
        <f t="shared" si="322"/>
        <v xml:space="preserve"> </v>
      </c>
      <c r="GG323" s="1234" t="str">
        <f t="shared" si="323"/>
        <v xml:space="preserve"> </v>
      </c>
      <c r="GH323" s="1234" t="str">
        <f t="shared" si="324"/>
        <v xml:space="preserve"> </v>
      </c>
      <c r="GI323" s="1234" t="str">
        <f t="shared" si="325"/>
        <v xml:space="preserve"> </v>
      </c>
      <c r="GJ323" s="1234" t="str">
        <f t="shared" si="326"/>
        <v xml:space="preserve"> </v>
      </c>
      <c r="GK323" s="1234" t="str">
        <f t="shared" si="327"/>
        <v xml:space="preserve"> </v>
      </c>
      <c r="GL323" s="1234" t="str">
        <f t="shared" si="328"/>
        <v xml:space="preserve"> </v>
      </c>
      <c r="GM323" s="1234" t="str">
        <f t="shared" si="329"/>
        <v xml:space="preserve"> </v>
      </c>
      <c r="GN323" s="1234">
        <f t="shared" si="330"/>
        <v>0</v>
      </c>
    </row>
    <row r="324" spans="1:196" s="100" customFormat="1" ht="27" customHeight="1" thickTop="1" thickBot="1">
      <c r="A324" s="1208">
        <f>【A票】【D票】!$D$10</f>
        <v>0</v>
      </c>
      <c r="B324" s="1212">
        <f>【A票】【D票】!$H$10</f>
        <v>0</v>
      </c>
      <c r="C324" s="1213" t="str">
        <f>【A票】【D票】!$K$10</f>
        <v xml:space="preserve"> </v>
      </c>
      <c r="D324" s="1214">
        <f t="shared" si="173"/>
        <v>233</v>
      </c>
      <c r="E324" s="914"/>
      <c r="F324" s="467"/>
      <c r="G324" s="469"/>
      <c r="H324" s="224" t="str">
        <f t="shared" si="351"/>
        <v xml:space="preserve"> </v>
      </c>
      <c r="I324" s="704"/>
      <c r="J324" s="117"/>
      <c r="K324" s="117"/>
      <c r="L324" s="117"/>
      <c r="M324" s="117"/>
      <c r="N324" s="117"/>
      <c r="O324" s="117"/>
      <c r="P324" s="117"/>
      <c r="Q324" s="117"/>
      <c r="R324" s="117"/>
      <c r="S324" s="117"/>
      <c r="T324" s="254"/>
      <c r="U324" s="646"/>
      <c r="V324" s="646"/>
      <c r="W324" s="114"/>
      <c r="X324" s="254"/>
      <c r="Y324" s="224" t="str">
        <f t="shared" si="352"/>
        <v xml:space="preserve"> </v>
      </c>
      <c r="Z324" s="579"/>
      <c r="AA324" s="704"/>
      <c r="AB324" s="119"/>
      <c r="AC324" s="224" t="str">
        <f t="shared" si="306"/>
        <v xml:space="preserve"> </v>
      </c>
      <c r="AD324" s="115"/>
      <c r="AE324" s="253"/>
      <c r="AF324" s="704"/>
      <c r="AG324" s="727"/>
      <c r="AH324" s="727"/>
      <c r="AI324" s="727"/>
      <c r="AJ324" s="727"/>
      <c r="AK324" s="591"/>
      <c r="AL324" s="727"/>
      <c r="AM324" s="727"/>
      <c r="AN324" s="727"/>
      <c r="AO324" s="727"/>
      <c r="AP324" s="727"/>
      <c r="AQ324" s="727"/>
      <c r="AR324" s="727"/>
      <c r="AS324" s="727"/>
      <c r="AT324" s="727"/>
      <c r="AU324" s="727"/>
      <c r="AV324" s="727"/>
      <c r="AW324" s="727"/>
      <c r="AX324" s="727"/>
      <c r="AY324" s="727"/>
      <c r="AZ324" s="727"/>
      <c r="BA324" s="727"/>
      <c r="BB324" s="727"/>
      <c r="BC324" s="821"/>
      <c r="BD324" s="727"/>
      <c r="BE324" s="727"/>
      <c r="BF324" s="727"/>
      <c r="BG324" s="727"/>
      <c r="BH324" s="727"/>
      <c r="BI324" s="727"/>
      <c r="BJ324" s="727"/>
      <c r="BK324" s="727"/>
      <c r="BL324" s="821"/>
      <c r="BM324" s="727"/>
      <c r="BN324" s="727"/>
      <c r="BO324" s="727"/>
      <c r="BP324" s="727"/>
      <c r="BQ324" s="727"/>
      <c r="BR324" s="821"/>
      <c r="BS324" s="727"/>
      <c r="BT324" s="727"/>
      <c r="BU324" s="727"/>
      <c r="BV324" s="591"/>
      <c r="BW324" s="224" t="str">
        <f t="shared" si="364"/>
        <v xml:space="preserve"> </v>
      </c>
      <c r="BX324" s="471">
        <f t="shared" si="353"/>
        <v>233</v>
      </c>
      <c r="BY324" s="117"/>
      <c r="BZ324" s="117"/>
      <c r="CA324" s="117"/>
      <c r="CB324" s="117"/>
      <c r="CC324" s="117"/>
      <c r="CD324" s="461"/>
      <c r="CE324" s="236"/>
      <c r="CF324" s="224" t="str">
        <f t="shared" si="354"/>
        <v xml:space="preserve"> </v>
      </c>
      <c r="CG324" s="116"/>
      <c r="CH324" s="117"/>
      <c r="CI324" s="117"/>
      <c r="CJ324" s="117"/>
      <c r="CK324" s="472"/>
      <c r="CL324" s="472"/>
      <c r="CM324" s="472"/>
      <c r="CN324" s="472"/>
      <c r="CO324" s="117"/>
      <c r="CP324" s="253"/>
      <c r="CQ324" s="120"/>
      <c r="CR324" s="224" t="str" cm="1">
        <f t="array" ref="CR324">IF(AND(SUM(COUNTIF(CG324:CM324,{"*不明*","*その他*"})+COUNTIF(CO324:CP324,{"*不明*","*その他*"}))&gt;0,CQ324=""),"その他・不明の場合,10)具体的内容、理由を記入",IF(OR(AND(CI324=CI$65,COUNTA(CJ324:CM324)&lt;4),AND(OR(CI324=CI$63,CI324=CI$64,CI324=CI$66,CI324=CI$67,CI324=CI$68,CI324=""),COUNTA(CJ324:CM324)&gt;0)),"3)介護保険認定済→要介護度、認知症自立度、寝たきり度、介護保険サービス記入",IF(OR(AND(OR(CM324=CM$63,CM324=CM$64),CN324=""),AND(OR(CM324=CM$65,CM324=CM$66),CN324&lt;&gt;"")),"7)介護保険サービス受けている/過去受けていた→具体的内容記入"," ")))</f>
        <v xml:space="preserve"> </v>
      </c>
      <c r="CS324" s="224" t="str">
        <f t="shared" si="355"/>
        <v xml:space="preserve"> </v>
      </c>
      <c r="CT324" s="116"/>
      <c r="CU324" s="253"/>
      <c r="CV324" s="117"/>
      <c r="CW324" s="117"/>
      <c r="CX324" s="253"/>
      <c r="CY324" s="117"/>
      <c r="CZ324" s="117"/>
      <c r="DA324" s="253"/>
      <c r="DB324" s="117"/>
      <c r="DC324" s="224" t="str">
        <f t="shared" si="356"/>
        <v xml:space="preserve"> </v>
      </c>
      <c r="DD324" s="224" t="str">
        <f t="shared" si="357"/>
        <v xml:space="preserve"> </v>
      </c>
      <c r="DE324" s="224" t="str">
        <f t="shared" si="307"/>
        <v xml:space="preserve"> </v>
      </c>
      <c r="DF324" s="121"/>
      <c r="DG324" s="114"/>
      <c r="DH324" s="704"/>
      <c r="DI324" s="119"/>
      <c r="DJ324" s="187"/>
      <c r="DK324" s="254"/>
      <c r="DL324" s="224" t="str">
        <f t="shared" si="308"/>
        <v xml:space="preserve"> </v>
      </c>
      <c r="DM324" s="224" t="str">
        <f t="shared" si="358"/>
        <v xml:space="preserve"> </v>
      </c>
      <c r="DN324" s="474"/>
      <c r="DO324" s="117"/>
      <c r="DP324" s="117"/>
      <c r="DQ324" s="117"/>
      <c r="DR324" s="117"/>
      <c r="DS324" s="117"/>
      <c r="DT324" s="254"/>
      <c r="DU324" s="476"/>
      <c r="DV324" s="224" t="str">
        <f t="shared" si="309"/>
        <v xml:space="preserve"> </v>
      </c>
      <c r="DW324" s="115"/>
      <c r="DX324" s="470"/>
      <c r="DY324" s="117"/>
      <c r="DZ324" s="704"/>
      <c r="EA324" s="224" t="str">
        <f t="shared" si="310"/>
        <v xml:space="preserve"> </v>
      </c>
      <c r="EB324" s="906"/>
      <c r="EC324" s="904"/>
      <c r="ED324" s="904"/>
      <c r="EE324" s="904"/>
      <c r="EF324" s="904"/>
      <c r="EG324" s="904"/>
      <c r="EH324" s="904"/>
      <c r="EI324" s="904"/>
      <c r="EJ324" s="904"/>
      <c r="EK324" s="905"/>
      <c r="EL324" s="80"/>
      <c r="EM324" s="224" t="str">
        <f t="shared" si="359"/>
        <v xml:space="preserve"> </v>
      </c>
      <c r="EN324" s="224" t="str">
        <f t="shared" si="360"/>
        <v xml:space="preserve"> </v>
      </c>
      <c r="EO324" s="115"/>
      <c r="EP324" s="1050"/>
      <c r="EQ324" s="253"/>
      <c r="ER324" s="117"/>
      <c r="ES324" s="1258">
        <f t="shared" si="361"/>
        <v>233</v>
      </c>
      <c r="ET324" s="224" t="str">
        <f t="shared" si="362"/>
        <v xml:space="preserve"> </v>
      </c>
      <c r="EU324" s="477" t="str">
        <f t="shared" si="363"/>
        <v/>
      </c>
      <c r="EV324" s="1334" t="str">
        <f t="shared" si="305"/>
        <v xml:space="preserve"> </v>
      </c>
      <c r="EW324" s="1332" t="str">
        <f t="shared" si="349"/>
        <v/>
      </c>
      <c r="EX324" s="1275" t="str">
        <f t="shared" si="331"/>
        <v/>
      </c>
      <c r="EY324" s="1275" t="str">
        <f t="shared" si="332"/>
        <v/>
      </c>
      <c r="EZ324" s="1275" t="str">
        <f t="shared" si="333"/>
        <v/>
      </c>
      <c r="FA324" s="1275" t="str">
        <f t="shared" si="334"/>
        <v/>
      </c>
      <c r="FB324" s="1275" t="str">
        <f t="shared" si="335"/>
        <v/>
      </c>
      <c r="FC324" s="1333" t="str">
        <f t="shared" si="336"/>
        <v/>
      </c>
      <c r="FE324" s="1234" t="str">
        <f t="shared" si="337"/>
        <v xml:space="preserve"> </v>
      </c>
      <c r="FF324" s="1234" t="str">
        <f t="shared" si="338"/>
        <v xml:space="preserve"> </v>
      </c>
      <c r="FG324" s="1234" t="str">
        <f t="shared" si="339"/>
        <v xml:space="preserve"> </v>
      </c>
      <c r="FH324" s="1234" t="str">
        <f t="shared" si="340"/>
        <v xml:space="preserve"> </v>
      </c>
      <c r="FI324" s="1234" t="str">
        <f t="shared" si="311"/>
        <v xml:space="preserve"> </v>
      </c>
      <c r="FJ324" s="1234" t="str">
        <f t="shared" si="341"/>
        <v xml:space="preserve"> </v>
      </c>
      <c r="FK324" s="1234">
        <f t="shared" si="312"/>
        <v>0</v>
      </c>
      <c r="FL324" s="1227"/>
      <c r="FM324" s="1234" t="str">
        <f t="shared" si="313"/>
        <v xml:space="preserve"> </v>
      </c>
      <c r="FN324" s="1234" t="str">
        <f t="shared" si="314"/>
        <v xml:space="preserve"> </v>
      </c>
      <c r="FO324" s="1234" t="str">
        <f t="shared" si="342"/>
        <v xml:space="preserve"> </v>
      </c>
      <c r="FP324" s="1234" t="str">
        <f t="shared" si="343"/>
        <v xml:space="preserve"> </v>
      </c>
      <c r="FQ324" s="1234" t="str">
        <f t="shared" si="315"/>
        <v xml:space="preserve"> </v>
      </c>
      <c r="FR324" s="1234" t="str">
        <f t="shared" si="344"/>
        <v xml:space="preserve"> </v>
      </c>
      <c r="FS324" s="1234">
        <f t="shared" si="350"/>
        <v>0</v>
      </c>
      <c r="FT324" s="1227"/>
      <c r="FU324" s="1234" t="str">
        <f t="shared" si="345"/>
        <v xml:space="preserve"> </v>
      </c>
      <c r="FV324" s="1234" t="str">
        <f t="shared" si="346"/>
        <v xml:space="preserve"> </v>
      </c>
      <c r="FW324" s="1234" t="str">
        <f t="shared" si="347"/>
        <v xml:space="preserve"> </v>
      </c>
      <c r="FX324" s="1234" t="str">
        <f t="shared" si="316"/>
        <v xml:space="preserve"> </v>
      </c>
      <c r="FY324" s="1234" t="str">
        <f t="shared" si="317"/>
        <v xml:space="preserve"> </v>
      </c>
      <c r="FZ324" s="1234" t="str">
        <f t="shared" si="348"/>
        <v xml:space="preserve"> </v>
      </c>
      <c r="GA324" s="1234">
        <f t="shared" si="318"/>
        <v>0</v>
      </c>
      <c r="GB324" s="1227"/>
      <c r="GC324" s="1234" t="str">
        <f t="shared" si="319"/>
        <v xml:space="preserve"> </v>
      </c>
      <c r="GD324" s="1234" t="str">
        <f t="shared" si="320"/>
        <v xml:space="preserve"> </v>
      </c>
      <c r="GE324" s="1234" t="str">
        <f t="shared" si="321"/>
        <v xml:space="preserve"> </v>
      </c>
      <c r="GF324" s="1234" t="str">
        <f t="shared" si="322"/>
        <v xml:space="preserve"> </v>
      </c>
      <c r="GG324" s="1234" t="str">
        <f t="shared" si="323"/>
        <v xml:space="preserve"> </v>
      </c>
      <c r="GH324" s="1234" t="str">
        <f t="shared" si="324"/>
        <v xml:space="preserve"> </v>
      </c>
      <c r="GI324" s="1234" t="str">
        <f t="shared" si="325"/>
        <v xml:space="preserve"> </v>
      </c>
      <c r="GJ324" s="1234" t="str">
        <f t="shared" si="326"/>
        <v xml:space="preserve"> </v>
      </c>
      <c r="GK324" s="1234" t="str">
        <f t="shared" si="327"/>
        <v xml:space="preserve"> </v>
      </c>
      <c r="GL324" s="1234" t="str">
        <f t="shared" si="328"/>
        <v xml:space="preserve"> </v>
      </c>
      <c r="GM324" s="1234" t="str">
        <f t="shared" si="329"/>
        <v xml:space="preserve"> </v>
      </c>
      <c r="GN324" s="1234">
        <f t="shared" si="330"/>
        <v>0</v>
      </c>
    </row>
    <row r="325" spans="1:196" s="100" customFormat="1" ht="27" customHeight="1" thickTop="1" thickBot="1">
      <c r="A325" s="1208">
        <f>【A票】【D票】!$D$10</f>
        <v>0</v>
      </c>
      <c r="B325" s="1212">
        <f>【A票】【D票】!$H$10</f>
        <v>0</v>
      </c>
      <c r="C325" s="1213" t="str">
        <f>【A票】【D票】!$K$10</f>
        <v xml:space="preserve"> </v>
      </c>
      <c r="D325" s="1214">
        <f t="shared" si="173"/>
        <v>234</v>
      </c>
      <c r="E325" s="914"/>
      <c r="F325" s="467"/>
      <c r="G325" s="469"/>
      <c r="H325" s="224" t="str">
        <f t="shared" si="351"/>
        <v xml:space="preserve"> </v>
      </c>
      <c r="I325" s="704"/>
      <c r="J325" s="117"/>
      <c r="K325" s="117"/>
      <c r="L325" s="117"/>
      <c r="M325" s="117"/>
      <c r="N325" s="117"/>
      <c r="O325" s="117"/>
      <c r="P325" s="117"/>
      <c r="Q325" s="117"/>
      <c r="R325" s="117"/>
      <c r="S325" s="117"/>
      <c r="T325" s="254"/>
      <c r="U325" s="646"/>
      <c r="V325" s="646"/>
      <c r="W325" s="114"/>
      <c r="X325" s="254"/>
      <c r="Y325" s="224" t="str">
        <f t="shared" si="352"/>
        <v xml:space="preserve"> </v>
      </c>
      <c r="Z325" s="579"/>
      <c r="AA325" s="704"/>
      <c r="AB325" s="119"/>
      <c r="AC325" s="224" t="str">
        <f t="shared" si="306"/>
        <v xml:space="preserve"> </v>
      </c>
      <c r="AD325" s="115"/>
      <c r="AE325" s="253"/>
      <c r="AF325" s="704"/>
      <c r="AG325" s="727"/>
      <c r="AH325" s="727"/>
      <c r="AI325" s="727"/>
      <c r="AJ325" s="727"/>
      <c r="AK325" s="591"/>
      <c r="AL325" s="727"/>
      <c r="AM325" s="727"/>
      <c r="AN325" s="727"/>
      <c r="AO325" s="727"/>
      <c r="AP325" s="727"/>
      <c r="AQ325" s="727"/>
      <c r="AR325" s="727"/>
      <c r="AS325" s="727"/>
      <c r="AT325" s="727"/>
      <c r="AU325" s="727"/>
      <c r="AV325" s="727"/>
      <c r="AW325" s="727"/>
      <c r="AX325" s="727"/>
      <c r="AY325" s="727"/>
      <c r="AZ325" s="727"/>
      <c r="BA325" s="727"/>
      <c r="BB325" s="727"/>
      <c r="BC325" s="821"/>
      <c r="BD325" s="727"/>
      <c r="BE325" s="727"/>
      <c r="BF325" s="727"/>
      <c r="BG325" s="727"/>
      <c r="BH325" s="727"/>
      <c r="BI325" s="727"/>
      <c r="BJ325" s="727"/>
      <c r="BK325" s="727"/>
      <c r="BL325" s="821"/>
      <c r="BM325" s="727"/>
      <c r="BN325" s="727"/>
      <c r="BO325" s="727"/>
      <c r="BP325" s="727"/>
      <c r="BQ325" s="727"/>
      <c r="BR325" s="821"/>
      <c r="BS325" s="727"/>
      <c r="BT325" s="727"/>
      <c r="BU325" s="727"/>
      <c r="BV325" s="591"/>
      <c r="BW325" s="224" t="str">
        <f t="shared" si="364"/>
        <v xml:space="preserve"> </v>
      </c>
      <c r="BX325" s="471">
        <f t="shared" si="353"/>
        <v>234</v>
      </c>
      <c r="BY325" s="117"/>
      <c r="BZ325" s="117"/>
      <c r="CA325" s="117"/>
      <c r="CB325" s="117"/>
      <c r="CC325" s="117"/>
      <c r="CD325" s="461"/>
      <c r="CE325" s="236"/>
      <c r="CF325" s="224" t="str">
        <f t="shared" si="354"/>
        <v xml:space="preserve"> </v>
      </c>
      <c r="CG325" s="116"/>
      <c r="CH325" s="117"/>
      <c r="CI325" s="117"/>
      <c r="CJ325" s="117"/>
      <c r="CK325" s="472"/>
      <c r="CL325" s="472"/>
      <c r="CM325" s="472"/>
      <c r="CN325" s="472"/>
      <c r="CO325" s="117"/>
      <c r="CP325" s="253"/>
      <c r="CQ325" s="120"/>
      <c r="CR325" s="224" t="str" cm="1">
        <f t="array" ref="CR325">IF(AND(SUM(COUNTIF(CG325:CM325,{"*不明*","*その他*"})+COUNTIF(CO325:CP325,{"*不明*","*その他*"}))&gt;0,CQ325=""),"その他・不明の場合,10)具体的内容、理由を記入",IF(OR(AND(CI325=CI$65,COUNTA(CJ325:CM325)&lt;4),AND(OR(CI325=CI$63,CI325=CI$64,CI325=CI$66,CI325=CI$67,CI325=CI$68,CI325=""),COUNTA(CJ325:CM325)&gt;0)),"3)介護保険認定済→要介護度、認知症自立度、寝たきり度、介護保険サービス記入",IF(OR(AND(OR(CM325=CM$63,CM325=CM$64),CN325=""),AND(OR(CM325=CM$65,CM325=CM$66),CN325&lt;&gt;"")),"7)介護保険サービス受けている/過去受けていた→具体的内容記入"," ")))</f>
        <v xml:space="preserve"> </v>
      </c>
      <c r="CS325" s="224" t="str">
        <f t="shared" si="355"/>
        <v xml:space="preserve"> </v>
      </c>
      <c r="CT325" s="116"/>
      <c r="CU325" s="253"/>
      <c r="CV325" s="117"/>
      <c r="CW325" s="117"/>
      <c r="CX325" s="253"/>
      <c r="CY325" s="117"/>
      <c r="CZ325" s="117"/>
      <c r="DA325" s="253"/>
      <c r="DB325" s="117"/>
      <c r="DC325" s="224" t="str">
        <f t="shared" si="356"/>
        <v xml:space="preserve"> </v>
      </c>
      <c r="DD325" s="224" t="str">
        <f t="shared" si="357"/>
        <v xml:space="preserve"> </v>
      </c>
      <c r="DE325" s="224" t="str">
        <f t="shared" si="307"/>
        <v xml:space="preserve"> </v>
      </c>
      <c r="DF325" s="121"/>
      <c r="DG325" s="114"/>
      <c r="DH325" s="704"/>
      <c r="DI325" s="119"/>
      <c r="DJ325" s="187"/>
      <c r="DK325" s="254"/>
      <c r="DL325" s="224" t="str">
        <f t="shared" si="308"/>
        <v xml:space="preserve"> </v>
      </c>
      <c r="DM325" s="224" t="str">
        <f t="shared" si="358"/>
        <v xml:space="preserve"> </v>
      </c>
      <c r="DN325" s="474"/>
      <c r="DO325" s="117"/>
      <c r="DP325" s="117"/>
      <c r="DQ325" s="117"/>
      <c r="DR325" s="117"/>
      <c r="DS325" s="117"/>
      <c r="DT325" s="254"/>
      <c r="DU325" s="476"/>
      <c r="DV325" s="224" t="str">
        <f t="shared" si="309"/>
        <v xml:space="preserve"> </v>
      </c>
      <c r="DW325" s="115"/>
      <c r="DX325" s="470"/>
      <c r="DY325" s="117"/>
      <c r="DZ325" s="704"/>
      <c r="EA325" s="224" t="str">
        <f t="shared" si="310"/>
        <v xml:space="preserve"> </v>
      </c>
      <c r="EB325" s="906"/>
      <c r="EC325" s="904"/>
      <c r="ED325" s="904"/>
      <c r="EE325" s="904"/>
      <c r="EF325" s="904"/>
      <c r="EG325" s="904"/>
      <c r="EH325" s="904"/>
      <c r="EI325" s="904"/>
      <c r="EJ325" s="904"/>
      <c r="EK325" s="905"/>
      <c r="EL325" s="80"/>
      <c r="EM325" s="224" t="str">
        <f t="shared" si="359"/>
        <v xml:space="preserve"> </v>
      </c>
      <c r="EN325" s="224" t="str">
        <f t="shared" si="360"/>
        <v xml:space="preserve"> </v>
      </c>
      <c r="EO325" s="115"/>
      <c r="EP325" s="1050"/>
      <c r="EQ325" s="253"/>
      <c r="ER325" s="117"/>
      <c r="ES325" s="1258">
        <f t="shared" si="361"/>
        <v>234</v>
      </c>
      <c r="ET325" s="224" t="str">
        <f t="shared" si="362"/>
        <v xml:space="preserve"> </v>
      </c>
      <c r="EU325" s="477" t="str">
        <f t="shared" si="363"/>
        <v/>
      </c>
      <c r="EV325" s="1334" t="str">
        <f t="shared" si="305"/>
        <v xml:space="preserve"> </v>
      </c>
      <c r="EW325" s="1332" t="str">
        <f t="shared" si="349"/>
        <v/>
      </c>
      <c r="EX325" s="1275" t="str">
        <f t="shared" si="331"/>
        <v/>
      </c>
      <c r="EY325" s="1275" t="str">
        <f t="shared" si="332"/>
        <v/>
      </c>
      <c r="EZ325" s="1275" t="str">
        <f t="shared" si="333"/>
        <v/>
      </c>
      <c r="FA325" s="1275" t="str">
        <f t="shared" si="334"/>
        <v/>
      </c>
      <c r="FB325" s="1275" t="str">
        <f t="shared" si="335"/>
        <v/>
      </c>
      <c r="FC325" s="1333" t="str">
        <f t="shared" si="336"/>
        <v/>
      </c>
      <c r="FE325" s="1234" t="str">
        <f t="shared" si="337"/>
        <v xml:space="preserve"> </v>
      </c>
      <c r="FF325" s="1234" t="str">
        <f t="shared" si="338"/>
        <v xml:space="preserve"> </v>
      </c>
      <c r="FG325" s="1234" t="str">
        <f t="shared" si="339"/>
        <v xml:space="preserve"> </v>
      </c>
      <c r="FH325" s="1234" t="str">
        <f t="shared" si="340"/>
        <v xml:space="preserve"> </v>
      </c>
      <c r="FI325" s="1234" t="str">
        <f t="shared" si="311"/>
        <v xml:space="preserve"> </v>
      </c>
      <c r="FJ325" s="1234" t="str">
        <f t="shared" si="341"/>
        <v xml:space="preserve"> </v>
      </c>
      <c r="FK325" s="1234">
        <f t="shared" si="312"/>
        <v>0</v>
      </c>
      <c r="FL325" s="1227"/>
      <c r="FM325" s="1234" t="str">
        <f t="shared" si="313"/>
        <v xml:space="preserve"> </v>
      </c>
      <c r="FN325" s="1234" t="str">
        <f t="shared" si="314"/>
        <v xml:space="preserve"> </v>
      </c>
      <c r="FO325" s="1234" t="str">
        <f t="shared" si="342"/>
        <v xml:space="preserve"> </v>
      </c>
      <c r="FP325" s="1234" t="str">
        <f t="shared" si="343"/>
        <v xml:space="preserve"> </v>
      </c>
      <c r="FQ325" s="1234" t="str">
        <f t="shared" si="315"/>
        <v xml:space="preserve"> </v>
      </c>
      <c r="FR325" s="1234" t="str">
        <f t="shared" si="344"/>
        <v xml:space="preserve"> </v>
      </c>
      <c r="FS325" s="1234">
        <f t="shared" si="350"/>
        <v>0</v>
      </c>
      <c r="FT325" s="1227"/>
      <c r="FU325" s="1234" t="str">
        <f t="shared" si="345"/>
        <v xml:space="preserve"> </v>
      </c>
      <c r="FV325" s="1234" t="str">
        <f t="shared" si="346"/>
        <v xml:space="preserve"> </v>
      </c>
      <c r="FW325" s="1234" t="str">
        <f t="shared" si="347"/>
        <v xml:space="preserve"> </v>
      </c>
      <c r="FX325" s="1234" t="str">
        <f t="shared" si="316"/>
        <v xml:space="preserve"> </v>
      </c>
      <c r="FY325" s="1234" t="str">
        <f t="shared" si="317"/>
        <v xml:space="preserve"> </v>
      </c>
      <c r="FZ325" s="1234" t="str">
        <f t="shared" si="348"/>
        <v xml:space="preserve"> </v>
      </c>
      <c r="GA325" s="1234">
        <f t="shared" si="318"/>
        <v>0</v>
      </c>
      <c r="GB325" s="1227"/>
      <c r="GC325" s="1234" t="str">
        <f t="shared" si="319"/>
        <v xml:space="preserve"> </v>
      </c>
      <c r="GD325" s="1234" t="str">
        <f t="shared" si="320"/>
        <v xml:space="preserve"> </v>
      </c>
      <c r="GE325" s="1234" t="str">
        <f t="shared" si="321"/>
        <v xml:space="preserve"> </v>
      </c>
      <c r="GF325" s="1234" t="str">
        <f t="shared" si="322"/>
        <v xml:space="preserve"> </v>
      </c>
      <c r="GG325" s="1234" t="str">
        <f t="shared" si="323"/>
        <v xml:space="preserve"> </v>
      </c>
      <c r="GH325" s="1234" t="str">
        <f t="shared" si="324"/>
        <v xml:space="preserve"> </v>
      </c>
      <c r="GI325" s="1234" t="str">
        <f t="shared" si="325"/>
        <v xml:space="preserve"> </v>
      </c>
      <c r="GJ325" s="1234" t="str">
        <f t="shared" si="326"/>
        <v xml:space="preserve"> </v>
      </c>
      <c r="GK325" s="1234" t="str">
        <f t="shared" si="327"/>
        <v xml:space="preserve"> </v>
      </c>
      <c r="GL325" s="1234" t="str">
        <f t="shared" si="328"/>
        <v xml:space="preserve"> </v>
      </c>
      <c r="GM325" s="1234" t="str">
        <f t="shared" si="329"/>
        <v xml:space="preserve"> </v>
      </c>
      <c r="GN325" s="1234">
        <f t="shared" si="330"/>
        <v>0</v>
      </c>
    </row>
    <row r="326" spans="1:196" s="100" customFormat="1" ht="27" customHeight="1" thickTop="1" thickBot="1">
      <c r="A326" s="1208">
        <f>【A票】【D票】!$D$10</f>
        <v>0</v>
      </c>
      <c r="B326" s="1212">
        <f>【A票】【D票】!$H$10</f>
        <v>0</v>
      </c>
      <c r="C326" s="1213" t="str">
        <f>【A票】【D票】!$K$10</f>
        <v xml:space="preserve"> </v>
      </c>
      <c r="D326" s="1214">
        <f t="shared" si="173"/>
        <v>235</v>
      </c>
      <c r="E326" s="914"/>
      <c r="F326" s="467"/>
      <c r="G326" s="469"/>
      <c r="H326" s="224" t="str">
        <f t="shared" si="351"/>
        <v xml:space="preserve"> </v>
      </c>
      <c r="I326" s="704"/>
      <c r="J326" s="117"/>
      <c r="K326" s="117"/>
      <c r="L326" s="117"/>
      <c r="M326" s="117"/>
      <c r="N326" s="117"/>
      <c r="O326" s="117"/>
      <c r="P326" s="117"/>
      <c r="Q326" s="117"/>
      <c r="R326" s="117"/>
      <c r="S326" s="117"/>
      <c r="T326" s="254"/>
      <c r="U326" s="646"/>
      <c r="V326" s="646"/>
      <c r="W326" s="114"/>
      <c r="X326" s="254"/>
      <c r="Y326" s="224" t="str">
        <f t="shared" si="352"/>
        <v xml:space="preserve"> </v>
      </c>
      <c r="Z326" s="579"/>
      <c r="AA326" s="704"/>
      <c r="AB326" s="119"/>
      <c r="AC326" s="224" t="str">
        <f t="shared" si="306"/>
        <v xml:space="preserve"> </v>
      </c>
      <c r="AD326" s="115"/>
      <c r="AE326" s="253"/>
      <c r="AF326" s="704"/>
      <c r="AG326" s="727"/>
      <c r="AH326" s="727"/>
      <c r="AI326" s="727"/>
      <c r="AJ326" s="727"/>
      <c r="AK326" s="591"/>
      <c r="AL326" s="727"/>
      <c r="AM326" s="727"/>
      <c r="AN326" s="727"/>
      <c r="AO326" s="727"/>
      <c r="AP326" s="727"/>
      <c r="AQ326" s="727"/>
      <c r="AR326" s="727"/>
      <c r="AS326" s="727"/>
      <c r="AT326" s="727"/>
      <c r="AU326" s="727"/>
      <c r="AV326" s="727"/>
      <c r="AW326" s="727"/>
      <c r="AX326" s="727"/>
      <c r="AY326" s="727"/>
      <c r="AZ326" s="727"/>
      <c r="BA326" s="727"/>
      <c r="BB326" s="727"/>
      <c r="BC326" s="821"/>
      <c r="BD326" s="727"/>
      <c r="BE326" s="727"/>
      <c r="BF326" s="727"/>
      <c r="BG326" s="727"/>
      <c r="BH326" s="727"/>
      <c r="BI326" s="727"/>
      <c r="BJ326" s="727"/>
      <c r="BK326" s="727"/>
      <c r="BL326" s="821"/>
      <c r="BM326" s="727"/>
      <c r="BN326" s="727"/>
      <c r="BO326" s="727"/>
      <c r="BP326" s="727"/>
      <c r="BQ326" s="727"/>
      <c r="BR326" s="821"/>
      <c r="BS326" s="727"/>
      <c r="BT326" s="727"/>
      <c r="BU326" s="727"/>
      <c r="BV326" s="591"/>
      <c r="BW326" s="224" t="str">
        <f t="shared" si="364"/>
        <v xml:space="preserve"> </v>
      </c>
      <c r="BX326" s="471">
        <f t="shared" si="353"/>
        <v>235</v>
      </c>
      <c r="BY326" s="117"/>
      <c r="BZ326" s="117"/>
      <c r="CA326" s="117"/>
      <c r="CB326" s="117"/>
      <c r="CC326" s="117"/>
      <c r="CD326" s="461"/>
      <c r="CE326" s="236"/>
      <c r="CF326" s="224" t="str">
        <f t="shared" si="354"/>
        <v xml:space="preserve"> </v>
      </c>
      <c r="CG326" s="116"/>
      <c r="CH326" s="117"/>
      <c r="CI326" s="117"/>
      <c r="CJ326" s="117"/>
      <c r="CK326" s="472"/>
      <c r="CL326" s="472"/>
      <c r="CM326" s="472"/>
      <c r="CN326" s="472"/>
      <c r="CO326" s="117"/>
      <c r="CP326" s="253"/>
      <c r="CQ326" s="120"/>
      <c r="CR326" s="224" t="str" cm="1">
        <f t="array" ref="CR326">IF(AND(SUM(COUNTIF(CG326:CM326,{"*不明*","*その他*"})+COUNTIF(CO326:CP326,{"*不明*","*その他*"}))&gt;0,CQ326=""),"その他・不明の場合,10)具体的内容、理由を記入",IF(OR(AND(CI326=CI$65,COUNTA(CJ326:CM326)&lt;4),AND(OR(CI326=CI$63,CI326=CI$64,CI326=CI$66,CI326=CI$67,CI326=CI$68,CI326=""),COUNTA(CJ326:CM326)&gt;0)),"3)介護保険認定済→要介護度、認知症自立度、寝たきり度、介護保険サービス記入",IF(OR(AND(OR(CM326=CM$63,CM326=CM$64),CN326=""),AND(OR(CM326=CM$65,CM326=CM$66),CN326&lt;&gt;"")),"7)介護保険サービス受けている/過去受けていた→具体的内容記入"," ")))</f>
        <v xml:space="preserve"> </v>
      </c>
      <c r="CS326" s="224" t="str">
        <f t="shared" si="355"/>
        <v xml:space="preserve"> </v>
      </c>
      <c r="CT326" s="116"/>
      <c r="CU326" s="253"/>
      <c r="CV326" s="117"/>
      <c r="CW326" s="117"/>
      <c r="CX326" s="253"/>
      <c r="CY326" s="117"/>
      <c r="CZ326" s="117"/>
      <c r="DA326" s="253"/>
      <c r="DB326" s="117"/>
      <c r="DC326" s="224" t="str">
        <f t="shared" si="356"/>
        <v xml:space="preserve"> </v>
      </c>
      <c r="DD326" s="224" t="str">
        <f t="shared" si="357"/>
        <v xml:space="preserve"> </v>
      </c>
      <c r="DE326" s="224" t="str">
        <f t="shared" si="307"/>
        <v xml:space="preserve"> </v>
      </c>
      <c r="DF326" s="121"/>
      <c r="DG326" s="114"/>
      <c r="DH326" s="704"/>
      <c r="DI326" s="119"/>
      <c r="DJ326" s="187"/>
      <c r="DK326" s="254"/>
      <c r="DL326" s="224" t="str">
        <f t="shared" si="308"/>
        <v xml:space="preserve"> </v>
      </c>
      <c r="DM326" s="224" t="str">
        <f t="shared" si="358"/>
        <v xml:space="preserve"> </v>
      </c>
      <c r="DN326" s="474"/>
      <c r="DO326" s="117"/>
      <c r="DP326" s="117"/>
      <c r="DQ326" s="117"/>
      <c r="DR326" s="117"/>
      <c r="DS326" s="117"/>
      <c r="DT326" s="254"/>
      <c r="DU326" s="476"/>
      <c r="DV326" s="224" t="str">
        <f t="shared" si="309"/>
        <v xml:space="preserve"> </v>
      </c>
      <c r="DW326" s="115"/>
      <c r="DX326" s="470"/>
      <c r="DY326" s="117"/>
      <c r="DZ326" s="704"/>
      <c r="EA326" s="224" t="str">
        <f t="shared" si="310"/>
        <v xml:space="preserve"> </v>
      </c>
      <c r="EB326" s="906"/>
      <c r="EC326" s="904"/>
      <c r="ED326" s="904"/>
      <c r="EE326" s="904"/>
      <c r="EF326" s="904"/>
      <c r="EG326" s="904"/>
      <c r="EH326" s="904"/>
      <c r="EI326" s="904"/>
      <c r="EJ326" s="904"/>
      <c r="EK326" s="905"/>
      <c r="EL326" s="80"/>
      <c r="EM326" s="224" t="str">
        <f t="shared" si="359"/>
        <v xml:space="preserve"> </v>
      </c>
      <c r="EN326" s="224" t="str">
        <f t="shared" si="360"/>
        <v xml:space="preserve"> </v>
      </c>
      <c r="EO326" s="115"/>
      <c r="EP326" s="1050"/>
      <c r="EQ326" s="253"/>
      <c r="ER326" s="117"/>
      <c r="ES326" s="1258">
        <f t="shared" si="361"/>
        <v>235</v>
      </c>
      <c r="ET326" s="224" t="str">
        <f t="shared" si="362"/>
        <v xml:space="preserve"> </v>
      </c>
      <c r="EU326" s="477" t="str">
        <f t="shared" si="363"/>
        <v/>
      </c>
      <c r="EV326" s="1334" t="str">
        <f t="shared" si="305"/>
        <v xml:space="preserve"> </v>
      </c>
      <c r="EW326" s="1332" t="str">
        <f t="shared" si="349"/>
        <v/>
      </c>
      <c r="EX326" s="1275" t="str">
        <f t="shared" si="331"/>
        <v/>
      </c>
      <c r="EY326" s="1275" t="str">
        <f t="shared" si="332"/>
        <v/>
      </c>
      <c r="EZ326" s="1275" t="str">
        <f t="shared" si="333"/>
        <v/>
      </c>
      <c r="FA326" s="1275" t="str">
        <f t="shared" si="334"/>
        <v/>
      </c>
      <c r="FB326" s="1275" t="str">
        <f t="shared" si="335"/>
        <v/>
      </c>
      <c r="FC326" s="1333" t="str">
        <f t="shared" si="336"/>
        <v/>
      </c>
      <c r="FE326" s="1234" t="str">
        <f t="shared" si="337"/>
        <v xml:space="preserve"> </v>
      </c>
      <c r="FF326" s="1234" t="str">
        <f t="shared" si="338"/>
        <v xml:space="preserve"> </v>
      </c>
      <c r="FG326" s="1234" t="str">
        <f t="shared" si="339"/>
        <v xml:space="preserve"> </v>
      </c>
      <c r="FH326" s="1234" t="str">
        <f t="shared" si="340"/>
        <v xml:space="preserve"> </v>
      </c>
      <c r="FI326" s="1234" t="str">
        <f t="shared" si="311"/>
        <v xml:space="preserve"> </v>
      </c>
      <c r="FJ326" s="1234" t="str">
        <f t="shared" si="341"/>
        <v xml:space="preserve"> </v>
      </c>
      <c r="FK326" s="1234">
        <f t="shared" si="312"/>
        <v>0</v>
      </c>
      <c r="FL326" s="1227"/>
      <c r="FM326" s="1234" t="str">
        <f t="shared" si="313"/>
        <v xml:space="preserve"> </v>
      </c>
      <c r="FN326" s="1234" t="str">
        <f t="shared" si="314"/>
        <v xml:space="preserve"> </v>
      </c>
      <c r="FO326" s="1234" t="str">
        <f t="shared" si="342"/>
        <v xml:space="preserve"> </v>
      </c>
      <c r="FP326" s="1234" t="str">
        <f t="shared" si="343"/>
        <v xml:space="preserve"> </v>
      </c>
      <c r="FQ326" s="1234" t="str">
        <f t="shared" si="315"/>
        <v xml:space="preserve"> </v>
      </c>
      <c r="FR326" s="1234" t="str">
        <f t="shared" si="344"/>
        <v xml:space="preserve"> </v>
      </c>
      <c r="FS326" s="1234">
        <f t="shared" si="350"/>
        <v>0</v>
      </c>
      <c r="FT326" s="1227"/>
      <c r="FU326" s="1234" t="str">
        <f t="shared" si="345"/>
        <v xml:space="preserve"> </v>
      </c>
      <c r="FV326" s="1234" t="str">
        <f t="shared" si="346"/>
        <v xml:space="preserve"> </v>
      </c>
      <c r="FW326" s="1234" t="str">
        <f t="shared" si="347"/>
        <v xml:space="preserve"> </v>
      </c>
      <c r="FX326" s="1234" t="str">
        <f t="shared" si="316"/>
        <v xml:space="preserve"> </v>
      </c>
      <c r="FY326" s="1234" t="str">
        <f t="shared" si="317"/>
        <v xml:space="preserve"> </v>
      </c>
      <c r="FZ326" s="1234" t="str">
        <f t="shared" si="348"/>
        <v xml:space="preserve"> </v>
      </c>
      <c r="GA326" s="1234">
        <f t="shared" si="318"/>
        <v>0</v>
      </c>
      <c r="GB326" s="1227"/>
      <c r="GC326" s="1234" t="str">
        <f t="shared" si="319"/>
        <v xml:space="preserve"> </v>
      </c>
      <c r="GD326" s="1234" t="str">
        <f t="shared" si="320"/>
        <v xml:space="preserve"> </v>
      </c>
      <c r="GE326" s="1234" t="str">
        <f t="shared" si="321"/>
        <v xml:space="preserve"> </v>
      </c>
      <c r="GF326" s="1234" t="str">
        <f t="shared" si="322"/>
        <v xml:space="preserve"> </v>
      </c>
      <c r="GG326" s="1234" t="str">
        <f t="shared" si="323"/>
        <v xml:space="preserve"> </v>
      </c>
      <c r="GH326" s="1234" t="str">
        <f t="shared" si="324"/>
        <v xml:space="preserve"> </v>
      </c>
      <c r="GI326" s="1234" t="str">
        <f t="shared" si="325"/>
        <v xml:space="preserve"> </v>
      </c>
      <c r="GJ326" s="1234" t="str">
        <f t="shared" si="326"/>
        <v xml:space="preserve"> </v>
      </c>
      <c r="GK326" s="1234" t="str">
        <f t="shared" si="327"/>
        <v xml:space="preserve"> </v>
      </c>
      <c r="GL326" s="1234" t="str">
        <f t="shared" si="328"/>
        <v xml:space="preserve"> </v>
      </c>
      <c r="GM326" s="1234" t="str">
        <f t="shared" si="329"/>
        <v xml:space="preserve"> </v>
      </c>
      <c r="GN326" s="1234">
        <f t="shared" si="330"/>
        <v>0</v>
      </c>
    </row>
    <row r="327" spans="1:196" s="100" customFormat="1" ht="27" customHeight="1" thickTop="1" thickBot="1">
      <c r="A327" s="1208">
        <f>【A票】【D票】!$D$10</f>
        <v>0</v>
      </c>
      <c r="B327" s="1212">
        <f>【A票】【D票】!$H$10</f>
        <v>0</v>
      </c>
      <c r="C327" s="1213" t="str">
        <f>【A票】【D票】!$K$10</f>
        <v xml:space="preserve"> </v>
      </c>
      <c r="D327" s="1214">
        <f t="shared" si="173"/>
        <v>236</v>
      </c>
      <c r="E327" s="914"/>
      <c r="F327" s="467"/>
      <c r="G327" s="469"/>
      <c r="H327" s="224" t="str">
        <f t="shared" si="351"/>
        <v xml:space="preserve"> </v>
      </c>
      <c r="I327" s="704"/>
      <c r="J327" s="117"/>
      <c r="K327" s="117"/>
      <c r="L327" s="117"/>
      <c r="M327" s="117"/>
      <c r="N327" s="117"/>
      <c r="O327" s="117"/>
      <c r="P327" s="117"/>
      <c r="Q327" s="117"/>
      <c r="R327" s="117"/>
      <c r="S327" s="117"/>
      <c r="T327" s="254"/>
      <c r="U327" s="646"/>
      <c r="V327" s="646"/>
      <c r="W327" s="114"/>
      <c r="X327" s="254"/>
      <c r="Y327" s="224" t="str">
        <f t="shared" si="352"/>
        <v xml:space="preserve"> </v>
      </c>
      <c r="Z327" s="579"/>
      <c r="AA327" s="704"/>
      <c r="AB327" s="119"/>
      <c r="AC327" s="224" t="str">
        <f t="shared" si="306"/>
        <v xml:space="preserve"> </v>
      </c>
      <c r="AD327" s="115"/>
      <c r="AE327" s="253"/>
      <c r="AF327" s="704"/>
      <c r="AG327" s="727"/>
      <c r="AH327" s="727"/>
      <c r="AI327" s="727"/>
      <c r="AJ327" s="727"/>
      <c r="AK327" s="591"/>
      <c r="AL327" s="727"/>
      <c r="AM327" s="727"/>
      <c r="AN327" s="727"/>
      <c r="AO327" s="727"/>
      <c r="AP327" s="727"/>
      <c r="AQ327" s="727"/>
      <c r="AR327" s="727"/>
      <c r="AS327" s="727"/>
      <c r="AT327" s="727"/>
      <c r="AU327" s="727"/>
      <c r="AV327" s="727"/>
      <c r="AW327" s="727"/>
      <c r="AX327" s="727"/>
      <c r="AY327" s="727"/>
      <c r="AZ327" s="727"/>
      <c r="BA327" s="727"/>
      <c r="BB327" s="727"/>
      <c r="BC327" s="821"/>
      <c r="BD327" s="727"/>
      <c r="BE327" s="727"/>
      <c r="BF327" s="727"/>
      <c r="BG327" s="727"/>
      <c r="BH327" s="727"/>
      <c r="BI327" s="727"/>
      <c r="BJ327" s="727"/>
      <c r="BK327" s="727"/>
      <c r="BL327" s="821"/>
      <c r="BM327" s="727"/>
      <c r="BN327" s="727"/>
      <c r="BO327" s="727"/>
      <c r="BP327" s="727"/>
      <c r="BQ327" s="727"/>
      <c r="BR327" s="821"/>
      <c r="BS327" s="727"/>
      <c r="BT327" s="727"/>
      <c r="BU327" s="727"/>
      <c r="BV327" s="591"/>
      <c r="BW327" s="224" t="str">
        <f t="shared" si="364"/>
        <v xml:space="preserve"> </v>
      </c>
      <c r="BX327" s="471">
        <f t="shared" si="353"/>
        <v>236</v>
      </c>
      <c r="BY327" s="117"/>
      <c r="BZ327" s="117"/>
      <c r="CA327" s="117"/>
      <c r="CB327" s="117"/>
      <c r="CC327" s="117"/>
      <c r="CD327" s="461"/>
      <c r="CE327" s="236"/>
      <c r="CF327" s="224" t="str">
        <f t="shared" si="354"/>
        <v xml:space="preserve"> </v>
      </c>
      <c r="CG327" s="116"/>
      <c r="CH327" s="117"/>
      <c r="CI327" s="117"/>
      <c r="CJ327" s="117"/>
      <c r="CK327" s="472"/>
      <c r="CL327" s="472"/>
      <c r="CM327" s="472"/>
      <c r="CN327" s="472"/>
      <c r="CO327" s="117"/>
      <c r="CP327" s="253"/>
      <c r="CQ327" s="120"/>
      <c r="CR327" s="224" t="str" cm="1">
        <f t="array" ref="CR327">IF(AND(SUM(COUNTIF(CG327:CM327,{"*不明*","*その他*"})+COUNTIF(CO327:CP327,{"*不明*","*その他*"}))&gt;0,CQ327=""),"その他・不明の場合,10)具体的内容、理由を記入",IF(OR(AND(CI327=CI$65,COUNTA(CJ327:CM327)&lt;4),AND(OR(CI327=CI$63,CI327=CI$64,CI327=CI$66,CI327=CI$67,CI327=CI$68,CI327=""),COUNTA(CJ327:CM327)&gt;0)),"3)介護保険認定済→要介護度、認知症自立度、寝たきり度、介護保険サービス記入",IF(OR(AND(OR(CM327=CM$63,CM327=CM$64),CN327=""),AND(OR(CM327=CM$65,CM327=CM$66),CN327&lt;&gt;"")),"7)介護保険サービス受けている/過去受けていた→具体的内容記入"," ")))</f>
        <v xml:space="preserve"> </v>
      </c>
      <c r="CS327" s="224" t="str">
        <f t="shared" si="355"/>
        <v xml:space="preserve"> </v>
      </c>
      <c r="CT327" s="116"/>
      <c r="CU327" s="253"/>
      <c r="CV327" s="117"/>
      <c r="CW327" s="117"/>
      <c r="CX327" s="253"/>
      <c r="CY327" s="117"/>
      <c r="CZ327" s="117"/>
      <c r="DA327" s="253"/>
      <c r="DB327" s="117"/>
      <c r="DC327" s="224" t="str">
        <f t="shared" si="356"/>
        <v xml:space="preserve"> </v>
      </c>
      <c r="DD327" s="224" t="str">
        <f t="shared" si="357"/>
        <v xml:space="preserve"> </v>
      </c>
      <c r="DE327" s="224" t="str">
        <f t="shared" si="307"/>
        <v xml:space="preserve"> </v>
      </c>
      <c r="DF327" s="121"/>
      <c r="DG327" s="114"/>
      <c r="DH327" s="704"/>
      <c r="DI327" s="119"/>
      <c r="DJ327" s="187"/>
      <c r="DK327" s="254"/>
      <c r="DL327" s="224" t="str">
        <f t="shared" si="308"/>
        <v xml:space="preserve"> </v>
      </c>
      <c r="DM327" s="224" t="str">
        <f t="shared" si="358"/>
        <v xml:space="preserve"> </v>
      </c>
      <c r="DN327" s="474"/>
      <c r="DO327" s="117"/>
      <c r="DP327" s="117"/>
      <c r="DQ327" s="117"/>
      <c r="DR327" s="117"/>
      <c r="DS327" s="117"/>
      <c r="DT327" s="254"/>
      <c r="DU327" s="476"/>
      <c r="DV327" s="224" t="str">
        <f t="shared" si="309"/>
        <v xml:space="preserve"> </v>
      </c>
      <c r="DW327" s="115"/>
      <c r="DX327" s="470"/>
      <c r="DY327" s="117"/>
      <c r="DZ327" s="704"/>
      <c r="EA327" s="224" t="str">
        <f t="shared" si="310"/>
        <v xml:space="preserve"> </v>
      </c>
      <c r="EB327" s="906"/>
      <c r="EC327" s="904"/>
      <c r="ED327" s="904"/>
      <c r="EE327" s="904"/>
      <c r="EF327" s="904"/>
      <c r="EG327" s="904"/>
      <c r="EH327" s="904"/>
      <c r="EI327" s="904"/>
      <c r="EJ327" s="904"/>
      <c r="EK327" s="905"/>
      <c r="EL327" s="80"/>
      <c r="EM327" s="224" t="str">
        <f t="shared" si="359"/>
        <v xml:space="preserve"> </v>
      </c>
      <c r="EN327" s="224" t="str">
        <f t="shared" si="360"/>
        <v xml:space="preserve"> </v>
      </c>
      <c r="EO327" s="115"/>
      <c r="EP327" s="1050"/>
      <c r="EQ327" s="253"/>
      <c r="ER327" s="117"/>
      <c r="ES327" s="1258">
        <f t="shared" si="361"/>
        <v>236</v>
      </c>
      <c r="ET327" s="224" t="str">
        <f t="shared" si="362"/>
        <v xml:space="preserve"> </v>
      </c>
      <c r="EU327" s="477" t="str">
        <f t="shared" si="363"/>
        <v/>
      </c>
      <c r="EV327" s="1334" t="str">
        <f t="shared" si="305"/>
        <v xml:space="preserve"> </v>
      </c>
      <c r="EW327" s="1332" t="str">
        <f t="shared" si="349"/>
        <v/>
      </c>
      <c r="EX327" s="1275" t="str">
        <f t="shared" si="331"/>
        <v/>
      </c>
      <c r="EY327" s="1275" t="str">
        <f t="shared" si="332"/>
        <v/>
      </c>
      <c r="EZ327" s="1275" t="str">
        <f t="shared" si="333"/>
        <v/>
      </c>
      <c r="FA327" s="1275" t="str">
        <f t="shared" si="334"/>
        <v/>
      </c>
      <c r="FB327" s="1275" t="str">
        <f t="shared" si="335"/>
        <v/>
      </c>
      <c r="FC327" s="1333" t="str">
        <f t="shared" si="336"/>
        <v/>
      </c>
      <c r="FE327" s="1234" t="str">
        <f t="shared" si="337"/>
        <v xml:space="preserve"> </v>
      </c>
      <c r="FF327" s="1234" t="str">
        <f t="shared" si="338"/>
        <v xml:space="preserve"> </v>
      </c>
      <c r="FG327" s="1234" t="str">
        <f t="shared" si="339"/>
        <v xml:space="preserve"> </v>
      </c>
      <c r="FH327" s="1234" t="str">
        <f t="shared" si="340"/>
        <v xml:space="preserve"> </v>
      </c>
      <c r="FI327" s="1234" t="str">
        <f t="shared" si="311"/>
        <v xml:space="preserve"> </v>
      </c>
      <c r="FJ327" s="1234" t="str">
        <f t="shared" si="341"/>
        <v xml:space="preserve"> </v>
      </c>
      <c r="FK327" s="1234">
        <f t="shared" si="312"/>
        <v>0</v>
      </c>
      <c r="FL327" s="1227"/>
      <c r="FM327" s="1234" t="str">
        <f t="shared" si="313"/>
        <v xml:space="preserve"> </v>
      </c>
      <c r="FN327" s="1234" t="str">
        <f t="shared" si="314"/>
        <v xml:space="preserve"> </v>
      </c>
      <c r="FO327" s="1234" t="str">
        <f t="shared" si="342"/>
        <v xml:space="preserve"> </v>
      </c>
      <c r="FP327" s="1234" t="str">
        <f t="shared" si="343"/>
        <v xml:space="preserve"> </v>
      </c>
      <c r="FQ327" s="1234" t="str">
        <f t="shared" si="315"/>
        <v xml:space="preserve"> </v>
      </c>
      <c r="FR327" s="1234" t="str">
        <f t="shared" si="344"/>
        <v xml:space="preserve"> </v>
      </c>
      <c r="FS327" s="1234">
        <f t="shared" si="350"/>
        <v>0</v>
      </c>
      <c r="FT327" s="1227"/>
      <c r="FU327" s="1234" t="str">
        <f t="shared" si="345"/>
        <v xml:space="preserve"> </v>
      </c>
      <c r="FV327" s="1234" t="str">
        <f t="shared" si="346"/>
        <v xml:space="preserve"> </v>
      </c>
      <c r="FW327" s="1234" t="str">
        <f t="shared" si="347"/>
        <v xml:space="preserve"> </v>
      </c>
      <c r="FX327" s="1234" t="str">
        <f t="shared" si="316"/>
        <v xml:space="preserve"> </v>
      </c>
      <c r="FY327" s="1234" t="str">
        <f t="shared" si="317"/>
        <v xml:space="preserve"> </v>
      </c>
      <c r="FZ327" s="1234" t="str">
        <f t="shared" si="348"/>
        <v xml:space="preserve"> </v>
      </c>
      <c r="GA327" s="1234">
        <f t="shared" si="318"/>
        <v>0</v>
      </c>
      <c r="GB327" s="1227"/>
      <c r="GC327" s="1234" t="str">
        <f t="shared" si="319"/>
        <v xml:space="preserve"> </v>
      </c>
      <c r="GD327" s="1234" t="str">
        <f t="shared" si="320"/>
        <v xml:space="preserve"> </v>
      </c>
      <c r="GE327" s="1234" t="str">
        <f t="shared" si="321"/>
        <v xml:space="preserve"> </v>
      </c>
      <c r="GF327" s="1234" t="str">
        <f t="shared" si="322"/>
        <v xml:space="preserve"> </v>
      </c>
      <c r="GG327" s="1234" t="str">
        <f t="shared" si="323"/>
        <v xml:space="preserve"> </v>
      </c>
      <c r="GH327" s="1234" t="str">
        <f t="shared" si="324"/>
        <v xml:space="preserve"> </v>
      </c>
      <c r="GI327" s="1234" t="str">
        <f t="shared" si="325"/>
        <v xml:space="preserve"> </v>
      </c>
      <c r="GJ327" s="1234" t="str">
        <f t="shared" si="326"/>
        <v xml:space="preserve"> </v>
      </c>
      <c r="GK327" s="1234" t="str">
        <f t="shared" si="327"/>
        <v xml:space="preserve"> </v>
      </c>
      <c r="GL327" s="1234" t="str">
        <f t="shared" si="328"/>
        <v xml:space="preserve"> </v>
      </c>
      <c r="GM327" s="1234" t="str">
        <f t="shared" si="329"/>
        <v xml:space="preserve"> </v>
      </c>
      <c r="GN327" s="1234">
        <f t="shared" si="330"/>
        <v>0</v>
      </c>
    </row>
    <row r="328" spans="1:196" s="100" customFormat="1" ht="27" customHeight="1" thickTop="1" thickBot="1">
      <c r="A328" s="1208">
        <f>【A票】【D票】!$D$10</f>
        <v>0</v>
      </c>
      <c r="B328" s="1212">
        <f>【A票】【D票】!$H$10</f>
        <v>0</v>
      </c>
      <c r="C328" s="1213" t="str">
        <f>【A票】【D票】!$K$10</f>
        <v xml:space="preserve"> </v>
      </c>
      <c r="D328" s="1214">
        <f t="shared" si="173"/>
        <v>237</v>
      </c>
      <c r="E328" s="914"/>
      <c r="F328" s="467"/>
      <c r="G328" s="469"/>
      <c r="H328" s="224" t="str">
        <f t="shared" si="351"/>
        <v xml:space="preserve"> </v>
      </c>
      <c r="I328" s="704"/>
      <c r="J328" s="117"/>
      <c r="K328" s="117"/>
      <c r="L328" s="117"/>
      <c r="M328" s="117"/>
      <c r="N328" s="117"/>
      <c r="O328" s="117"/>
      <c r="P328" s="117"/>
      <c r="Q328" s="117"/>
      <c r="R328" s="117"/>
      <c r="S328" s="117"/>
      <c r="T328" s="254"/>
      <c r="U328" s="646"/>
      <c r="V328" s="646"/>
      <c r="W328" s="114"/>
      <c r="X328" s="254"/>
      <c r="Y328" s="224" t="str">
        <f t="shared" si="352"/>
        <v xml:space="preserve"> </v>
      </c>
      <c r="Z328" s="579"/>
      <c r="AA328" s="704"/>
      <c r="AB328" s="119"/>
      <c r="AC328" s="224" t="str">
        <f t="shared" si="306"/>
        <v xml:space="preserve"> </v>
      </c>
      <c r="AD328" s="115"/>
      <c r="AE328" s="253"/>
      <c r="AF328" s="704"/>
      <c r="AG328" s="727"/>
      <c r="AH328" s="727"/>
      <c r="AI328" s="727"/>
      <c r="AJ328" s="727"/>
      <c r="AK328" s="591"/>
      <c r="AL328" s="727"/>
      <c r="AM328" s="727"/>
      <c r="AN328" s="727"/>
      <c r="AO328" s="727"/>
      <c r="AP328" s="727"/>
      <c r="AQ328" s="727"/>
      <c r="AR328" s="727"/>
      <c r="AS328" s="727"/>
      <c r="AT328" s="727"/>
      <c r="AU328" s="727"/>
      <c r="AV328" s="727"/>
      <c r="AW328" s="727"/>
      <c r="AX328" s="727"/>
      <c r="AY328" s="727"/>
      <c r="AZ328" s="727"/>
      <c r="BA328" s="727"/>
      <c r="BB328" s="727"/>
      <c r="BC328" s="821"/>
      <c r="BD328" s="727"/>
      <c r="BE328" s="727"/>
      <c r="BF328" s="727"/>
      <c r="BG328" s="727"/>
      <c r="BH328" s="727"/>
      <c r="BI328" s="727"/>
      <c r="BJ328" s="727"/>
      <c r="BK328" s="727"/>
      <c r="BL328" s="821"/>
      <c r="BM328" s="727"/>
      <c r="BN328" s="727"/>
      <c r="BO328" s="727"/>
      <c r="BP328" s="727"/>
      <c r="BQ328" s="727"/>
      <c r="BR328" s="821"/>
      <c r="BS328" s="727"/>
      <c r="BT328" s="727"/>
      <c r="BU328" s="727"/>
      <c r="BV328" s="591"/>
      <c r="BW328" s="224" t="str">
        <f t="shared" si="364"/>
        <v xml:space="preserve"> </v>
      </c>
      <c r="BX328" s="471">
        <f t="shared" si="353"/>
        <v>237</v>
      </c>
      <c r="BY328" s="117"/>
      <c r="BZ328" s="117"/>
      <c r="CA328" s="117"/>
      <c r="CB328" s="117"/>
      <c r="CC328" s="117"/>
      <c r="CD328" s="461"/>
      <c r="CE328" s="236"/>
      <c r="CF328" s="224" t="str">
        <f t="shared" si="354"/>
        <v xml:space="preserve"> </v>
      </c>
      <c r="CG328" s="116"/>
      <c r="CH328" s="117"/>
      <c r="CI328" s="117"/>
      <c r="CJ328" s="117"/>
      <c r="CK328" s="472"/>
      <c r="CL328" s="472"/>
      <c r="CM328" s="472"/>
      <c r="CN328" s="472"/>
      <c r="CO328" s="117"/>
      <c r="CP328" s="253"/>
      <c r="CQ328" s="120"/>
      <c r="CR328" s="224" t="str" cm="1">
        <f t="array" ref="CR328">IF(AND(SUM(COUNTIF(CG328:CM328,{"*不明*","*その他*"})+COUNTIF(CO328:CP328,{"*不明*","*その他*"}))&gt;0,CQ328=""),"その他・不明の場合,10)具体的内容、理由を記入",IF(OR(AND(CI328=CI$65,COUNTA(CJ328:CM328)&lt;4),AND(OR(CI328=CI$63,CI328=CI$64,CI328=CI$66,CI328=CI$67,CI328=CI$68,CI328=""),COUNTA(CJ328:CM328)&gt;0)),"3)介護保険認定済→要介護度、認知症自立度、寝たきり度、介護保険サービス記入",IF(OR(AND(OR(CM328=CM$63,CM328=CM$64),CN328=""),AND(OR(CM328=CM$65,CM328=CM$66),CN328&lt;&gt;"")),"7)介護保険サービス受けている/過去受けていた→具体的内容記入"," ")))</f>
        <v xml:space="preserve"> </v>
      </c>
      <c r="CS328" s="224" t="str">
        <f t="shared" si="355"/>
        <v xml:space="preserve"> </v>
      </c>
      <c r="CT328" s="116"/>
      <c r="CU328" s="253"/>
      <c r="CV328" s="117"/>
      <c r="CW328" s="117"/>
      <c r="CX328" s="253"/>
      <c r="CY328" s="117"/>
      <c r="CZ328" s="117"/>
      <c r="DA328" s="253"/>
      <c r="DB328" s="117"/>
      <c r="DC328" s="224" t="str">
        <f t="shared" si="356"/>
        <v xml:space="preserve"> </v>
      </c>
      <c r="DD328" s="224" t="str">
        <f t="shared" si="357"/>
        <v xml:space="preserve"> </v>
      </c>
      <c r="DE328" s="224" t="str">
        <f t="shared" si="307"/>
        <v xml:space="preserve"> </v>
      </c>
      <c r="DF328" s="121"/>
      <c r="DG328" s="114"/>
      <c r="DH328" s="704"/>
      <c r="DI328" s="119"/>
      <c r="DJ328" s="187"/>
      <c r="DK328" s="254"/>
      <c r="DL328" s="224" t="str">
        <f t="shared" si="308"/>
        <v xml:space="preserve"> </v>
      </c>
      <c r="DM328" s="224" t="str">
        <f t="shared" si="358"/>
        <v xml:space="preserve"> </v>
      </c>
      <c r="DN328" s="474"/>
      <c r="DO328" s="117"/>
      <c r="DP328" s="117"/>
      <c r="DQ328" s="117"/>
      <c r="DR328" s="117"/>
      <c r="DS328" s="117"/>
      <c r="DT328" s="254"/>
      <c r="DU328" s="476"/>
      <c r="DV328" s="224" t="str">
        <f t="shared" si="309"/>
        <v xml:space="preserve"> </v>
      </c>
      <c r="DW328" s="115"/>
      <c r="DX328" s="470"/>
      <c r="DY328" s="117"/>
      <c r="DZ328" s="704"/>
      <c r="EA328" s="224" t="str">
        <f t="shared" si="310"/>
        <v xml:space="preserve"> </v>
      </c>
      <c r="EB328" s="906"/>
      <c r="EC328" s="904"/>
      <c r="ED328" s="904"/>
      <c r="EE328" s="904"/>
      <c r="EF328" s="904"/>
      <c r="EG328" s="904"/>
      <c r="EH328" s="904"/>
      <c r="EI328" s="904"/>
      <c r="EJ328" s="904"/>
      <c r="EK328" s="905"/>
      <c r="EL328" s="80"/>
      <c r="EM328" s="224" t="str">
        <f t="shared" si="359"/>
        <v xml:space="preserve"> </v>
      </c>
      <c r="EN328" s="224" t="str">
        <f t="shared" si="360"/>
        <v xml:space="preserve"> </v>
      </c>
      <c r="EO328" s="115"/>
      <c r="EP328" s="1050"/>
      <c r="EQ328" s="253"/>
      <c r="ER328" s="117"/>
      <c r="ES328" s="1258">
        <f t="shared" si="361"/>
        <v>237</v>
      </c>
      <c r="ET328" s="224" t="str">
        <f t="shared" si="362"/>
        <v xml:space="preserve"> </v>
      </c>
      <c r="EU328" s="477" t="str">
        <f t="shared" si="363"/>
        <v/>
      </c>
      <c r="EV328" s="1334" t="str">
        <f t="shared" si="305"/>
        <v xml:space="preserve"> </v>
      </c>
      <c r="EW328" s="1332" t="str">
        <f t="shared" si="349"/>
        <v/>
      </c>
      <c r="EX328" s="1275" t="str">
        <f t="shared" si="331"/>
        <v/>
      </c>
      <c r="EY328" s="1275" t="str">
        <f t="shared" si="332"/>
        <v/>
      </c>
      <c r="EZ328" s="1275" t="str">
        <f t="shared" si="333"/>
        <v/>
      </c>
      <c r="FA328" s="1275" t="str">
        <f t="shared" si="334"/>
        <v/>
      </c>
      <c r="FB328" s="1275" t="str">
        <f t="shared" si="335"/>
        <v/>
      </c>
      <c r="FC328" s="1333" t="str">
        <f t="shared" si="336"/>
        <v/>
      </c>
      <c r="FE328" s="1234" t="str">
        <f t="shared" si="337"/>
        <v xml:space="preserve"> </v>
      </c>
      <c r="FF328" s="1234" t="str">
        <f t="shared" si="338"/>
        <v xml:space="preserve"> </v>
      </c>
      <c r="FG328" s="1234" t="str">
        <f t="shared" si="339"/>
        <v xml:space="preserve"> </v>
      </c>
      <c r="FH328" s="1234" t="str">
        <f t="shared" si="340"/>
        <v xml:space="preserve"> </v>
      </c>
      <c r="FI328" s="1234" t="str">
        <f t="shared" si="311"/>
        <v xml:space="preserve"> </v>
      </c>
      <c r="FJ328" s="1234" t="str">
        <f t="shared" si="341"/>
        <v xml:space="preserve"> </v>
      </c>
      <c r="FK328" s="1234">
        <f t="shared" si="312"/>
        <v>0</v>
      </c>
      <c r="FL328" s="1227"/>
      <c r="FM328" s="1234" t="str">
        <f t="shared" si="313"/>
        <v xml:space="preserve"> </v>
      </c>
      <c r="FN328" s="1234" t="str">
        <f t="shared" si="314"/>
        <v xml:space="preserve"> </v>
      </c>
      <c r="FO328" s="1234" t="str">
        <f t="shared" si="342"/>
        <v xml:space="preserve"> </v>
      </c>
      <c r="FP328" s="1234" t="str">
        <f t="shared" si="343"/>
        <v xml:space="preserve"> </v>
      </c>
      <c r="FQ328" s="1234" t="str">
        <f t="shared" si="315"/>
        <v xml:space="preserve"> </v>
      </c>
      <c r="FR328" s="1234" t="str">
        <f t="shared" si="344"/>
        <v xml:space="preserve"> </v>
      </c>
      <c r="FS328" s="1234">
        <f t="shared" si="350"/>
        <v>0</v>
      </c>
      <c r="FT328" s="1227"/>
      <c r="FU328" s="1234" t="str">
        <f t="shared" si="345"/>
        <v xml:space="preserve"> </v>
      </c>
      <c r="FV328" s="1234" t="str">
        <f t="shared" si="346"/>
        <v xml:space="preserve"> </v>
      </c>
      <c r="FW328" s="1234" t="str">
        <f t="shared" si="347"/>
        <v xml:space="preserve"> </v>
      </c>
      <c r="FX328" s="1234" t="str">
        <f t="shared" si="316"/>
        <v xml:space="preserve"> </v>
      </c>
      <c r="FY328" s="1234" t="str">
        <f t="shared" si="317"/>
        <v xml:space="preserve"> </v>
      </c>
      <c r="FZ328" s="1234" t="str">
        <f t="shared" si="348"/>
        <v xml:space="preserve"> </v>
      </c>
      <c r="GA328" s="1234">
        <f t="shared" si="318"/>
        <v>0</v>
      </c>
      <c r="GB328" s="1227"/>
      <c r="GC328" s="1234" t="str">
        <f t="shared" si="319"/>
        <v xml:space="preserve"> </v>
      </c>
      <c r="GD328" s="1234" t="str">
        <f t="shared" si="320"/>
        <v xml:space="preserve"> </v>
      </c>
      <c r="GE328" s="1234" t="str">
        <f t="shared" si="321"/>
        <v xml:space="preserve"> </v>
      </c>
      <c r="GF328" s="1234" t="str">
        <f t="shared" si="322"/>
        <v xml:space="preserve"> </v>
      </c>
      <c r="GG328" s="1234" t="str">
        <f t="shared" si="323"/>
        <v xml:space="preserve"> </v>
      </c>
      <c r="GH328" s="1234" t="str">
        <f t="shared" si="324"/>
        <v xml:space="preserve"> </v>
      </c>
      <c r="GI328" s="1234" t="str">
        <f t="shared" si="325"/>
        <v xml:space="preserve"> </v>
      </c>
      <c r="GJ328" s="1234" t="str">
        <f t="shared" si="326"/>
        <v xml:space="preserve"> </v>
      </c>
      <c r="GK328" s="1234" t="str">
        <f t="shared" si="327"/>
        <v xml:space="preserve"> </v>
      </c>
      <c r="GL328" s="1234" t="str">
        <f t="shared" si="328"/>
        <v xml:space="preserve"> </v>
      </c>
      <c r="GM328" s="1234" t="str">
        <f t="shared" si="329"/>
        <v xml:space="preserve"> </v>
      </c>
      <c r="GN328" s="1234">
        <f t="shared" si="330"/>
        <v>0</v>
      </c>
    </row>
    <row r="329" spans="1:196" s="100" customFormat="1" ht="27" customHeight="1" thickTop="1" thickBot="1">
      <c r="A329" s="1208">
        <f>【A票】【D票】!$D$10</f>
        <v>0</v>
      </c>
      <c r="B329" s="1212">
        <f>【A票】【D票】!$H$10</f>
        <v>0</v>
      </c>
      <c r="C329" s="1213" t="str">
        <f>【A票】【D票】!$K$10</f>
        <v xml:space="preserve"> </v>
      </c>
      <c r="D329" s="1214">
        <f t="shared" si="173"/>
        <v>238</v>
      </c>
      <c r="E329" s="914"/>
      <c r="F329" s="467"/>
      <c r="G329" s="469"/>
      <c r="H329" s="224" t="str">
        <f t="shared" si="351"/>
        <v xml:space="preserve"> </v>
      </c>
      <c r="I329" s="704"/>
      <c r="J329" s="117"/>
      <c r="K329" s="117"/>
      <c r="L329" s="117"/>
      <c r="M329" s="117"/>
      <c r="N329" s="117"/>
      <c r="O329" s="117"/>
      <c r="P329" s="117"/>
      <c r="Q329" s="117"/>
      <c r="R329" s="117"/>
      <c r="S329" s="117"/>
      <c r="T329" s="254"/>
      <c r="U329" s="646"/>
      <c r="V329" s="646"/>
      <c r="W329" s="114"/>
      <c r="X329" s="254"/>
      <c r="Y329" s="224" t="str">
        <f t="shared" si="352"/>
        <v xml:space="preserve"> </v>
      </c>
      <c r="Z329" s="579"/>
      <c r="AA329" s="704"/>
      <c r="AB329" s="119"/>
      <c r="AC329" s="224" t="str">
        <f t="shared" si="306"/>
        <v xml:space="preserve"> </v>
      </c>
      <c r="AD329" s="115"/>
      <c r="AE329" s="253"/>
      <c r="AF329" s="704"/>
      <c r="AG329" s="727"/>
      <c r="AH329" s="727"/>
      <c r="AI329" s="727"/>
      <c r="AJ329" s="727"/>
      <c r="AK329" s="591"/>
      <c r="AL329" s="727"/>
      <c r="AM329" s="727"/>
      <c r="AN329" s="727"/>
      <c r="AO329" s="727"/>
      <c r="AP329" s="727"/>
      <c r="AQ329" s="727"/>
      <c r="AR329" s="727"/>
      <c r="AS329" s="727"/>
      <c r="AT329" s="727"/>
      <c r="AU329" s="727"/>
      <c r="AV329" s="727"/>
      <c r="AW329" s="727"/>
      <c r="AX329" s="727"/>
      <c r="AY329" s="727"/>
      <c r="AZ329" s="727"/>
      <c r="BA329" s="727"/>
      <c r="BB329" s="727"/>
      <c r="BC329" s="821"/>
      <c r="BD329" s="727"/>
      <c r="BE329" s="727"/>
      <c r="BF329" s="727"/>
      <c r="BG329" s="727"/>
      <c r="BH329" s="727"/>
      <c r="BI329" s="727"/>
      <c r="BJ329" s="727"/>
      <c r="BK329" s="727"/>
      <c r="BL329" s="821"/>
      <c r="BM329" s="727"/>
      <c r="BN329" s="727"/>
      <c r="BO329" s="727"/>
      <c r="BP329" s="727"/>
      <c r="BQ329" s="727"/>
      <c r="BR329" s="821"/>
      <c r="BS329" s="727"/>
      <c r="BT329" s="727"/>
      <c r="BU329" s="727"/>
      <c r="BV329" s="591"/>
      <c r="BW329" s="224" t="str">
        <f t="shared" si="364"/>
        <v xml:space="preserve"> </v>
      </c>
      <c r="BX329" s="471">
        <f t="shared" si="353"/>
        <v>238</v>
      </c>
      <c r="BY329" s="117"/>
      <c r="BZ329" s="117"/>
      <c r="CA329" s="117"/>
      <c r="CB329" s="117"/>
      <c r="CC329" s="117"/>
      <c r="CD329" s="461"/>
      <c r="CE329" s="236"/>
      <c r="CF329" s="224" t="str">
        <f t="shared" si="354"/>
        <v xml:space="preserve"> </v>
      </c>
      <c r="CG329" s="116"/>
      <c r="CH329" s="117"/>
      <c r="CI329" s="117"/>
      <c r="CJ329" s="117"/>
      <c r="CK329" s="472"/>
      <c r="CL329" s="472"/>
      <c r="CM329" s="472"/>
      <c r="CN329" s="472"/>
      <c r="CO329" s="117"/>
      <c r="CP329" s="253"/>
      <c r="CQ329" s="120"/>
      <c r="CR329" s="224" t="str" cm="1">
        <f t="array" ref="CR329">IF(AND(SUM(COUNTIF(CG329:CM329,{"*不明*","*その他*"})+COUNTIF(CO329:CP329,{"*不明*","*その他*"}))&gt;0,CQ329=""),"その他・不明の場合,10)具体的内容、理由を記入",IF(OR(AND(CI329=CI$65,COUNTA(CJ329:CM329)&lt;4),AND(OR(CI329=CI$63,CI329=CI$64,CI329=CI$66,CI329=CI$67,CI329=CI$68,CI329=""),COUNTA(CJ329:CM329)&gt;0)),"3)介護保険認定済→要介護度、認知症自立度、寝たきり度、介護保険サービス記入",IF(OR(AND(OR(CM329=CM$63,CM329=CM$64),CN329=""),AND(OR(CM329=CM$65,CM329=CM$66),CN329&lt;&gt;"")),"7)介護保険サービス受けている/過去受けていた→具体的内容記入"," ")))</f>
        <v xml:space="preserve"> </v>
      </c>
      <c r="CS329" s="224" t="str">
        <f t="shared" si="355"/>
        <v xml:space="preserve"> </v>
      </c>
      <c r="CT329" s="116"/>
      <c r="CU329" s="253"/>
      <c r="CV329" s="117"/>
      <c r="CW329" s="117"/>
      <c r="CX329" s="253"/>
      <c r="CY329" s="117"/>
      <c r="CZ329" s="117"/>
      <c r="DA329" s="253"/>
      <c r="DB329" s="117"/>
      <c r="DC329" s="224" t="str">
        <f t="shared" si="356"/>
        <v xml:space="preserve"> </v>
      </c>
      <c r="DD329" s="224" t="str">
        <f t="shared" si="357"/>
        <v xml:space="preserve"> </v>
      </c>
      <c r="DE329" s="224" t="str">
        <f t="shared" si="307"/>
        <v xml:space="preserve"> </v>
      </c>
      <c r="DF329" s="121"/>
      <c r="DG329" s="114"/>
      <c r="DH329" s="704"/>
      <c r="DI329" s="119"/>
      <c r="DJ329" s="187"/>
      <c r="DK329" s="254"/>
      <c r="DL329" s="224" t="str">
        <f t="shared" si="308"/>
        <v xml:space="preserve"> </v>
      </c>
      <c r="DM329" s="224" t="str">
        <f t="shared" si="358"/>
        <v xml:space="preserve"> </v>
      </c>
      <c r="DN329" s="474"/>
      <c r="DO329" s="117"/>
      <c r="DP329" s="117"/>
      <c r="DQ329" s="117"/>
      <c r="DR329" s="117"/>
      <c r="DS329" s="117"/>
      <c r="DT329" s="254"/>
      <c r="DU329" s="476"/>
      <c r="DV329" s="224" t="str">
        <f t="shared" si="309"/>
        <v xml:space="preserve"> </v>
      </c>
      <c r="DW329" s="115"/>
      <c r="DX329" s="470"/>
      <c r="DY329" s="117"/>
      <c r="DZ329" s="704"/>
      <c r="EA329" s="224" t="str">
        <f t="shared" si="310"/>
        <v xml:space="preserve"> </v>
      </c>
      <c r="EB329" s="906"/>
      <c r="EC329" s="904"/>
      <c r="ED329" s="904"/>
      <c r="EE329" s="904"/>
      <c r="EF329" s="904"/>
      <c r="EG329" s="904"/>
      <c r="EH329" s="904"/>
      <c r="EI329" s="904"/>
      <c r="EJ329" s="904"/>
      <c r="EK329" s="905"/>
      <c r="EL329" s="80"/>
      <c r="EM329" s="224" t="str">
        <f t="shared" si="359"/>
        <v xml:space="preserve"> </v>
      </c>
      <c r="EN329" s="224" t="str">
        <f t="shared" si="360"/>
        <v xml:space="preserve"> </v>
      </c>
      <c r="EO329" s="115"/>
      <c r="EP329" s="1050"/>
      <c r="EQ329" s="253"/>
      <c r="ER329" s="117"/>
      <c r="ES329" s="1258">
        <f t="shared" si="361"/>
        <v>238</v>
      </c>
      <c r="ET329" s="224" t="str">
        <f t="shared" si="362"/>
        <v xml:space="preserve"> </v>
      </c>
      <c r="EU329" s="477" t="str">
        <f t="shared" si="363"/>
        <v/>
      </c>
      <c r="EV329" s="1334" t="str">
        <f t="shared" si="305"/>
        <v xml:space="preserve"> </v>
      </c>
      <c r="EW329" s="1332" t="str">
        <f t="shared" si="349"/>
        <v/>
      </c>
      <c r="EX329" s="1275" t="str">
        <f t="shared" si="331"/>
        <v/>
      </c>
      <c r="EY329" s="1275" t="str">
        <f t="shared" si="332"/>
        <v/>
      </c>
      <c r="EZ329" s="1275" t="str">
        <f t="shared" si="333"/>
        <v/>
      </c>
      <c r="FA329" s="1275" t="str">
        <f t="shared" si="334"/>
        <v/>
      </c>
      <c r="FB329" s="1275" t="str">
        <f t="shared" si="335"/>
        <v/>
      </c>
      <c r="FC329" s="1333" t="str">
        <f t="shared" si="336"/>
        <v/>
      </c>
      <c r="FE329" s="1234" t="str">
        <f t="shared" si="337"/>
        <v xml:space="preserve"> </v>
      </c>
      <c r="FF329" s="1234" t="str">
        <f t="shared" si="338"/>
        <v xml:space="preserve"> </v>
      </c>
      <c r="FG329" s="1234" t="str">
        <f t="shared" si="339"/>
        <v xml:space="preserve"> </v>
      </c>
      <c r="FH329" s="1234" t="str">
        <f t="shared" si="340"/>
        <v xml:space="preserve"> </v>
      </c>
      <c r="FI329" s="1234" t="str">
        <f t="shared" si="311"/>
        <v xml:space="preserve"> </v>
      </c>
      <c r="FJ329" s="1234" t="str">
        <f t="shared" si="341"/>
        <v xml:space="preserve"> </v>
      </c>
      <c r="FK329" s="1234">
        <f t="shared" si="312"/>
        <v>0</v>
      </c>
      <c r="FL329" s="1227"/>
      <c r="FM329" s="1234" t="str">
        <f t="shared" si="313"/>
        <v xml:space="preserve"> </v>
      </c>
      <c r="FN329" s="1234" t="str">
        <f t="shared" si="314"/>
        <v xml:space="preserve"> </v>
      </c>
      <c r="FO329" s="1234" t="str">
        <f t="shared" si="342"/>
        <v xml:space="preserve"> </v>
      </c>
      <c r="FP329" s="1234" t="str">
        <f t="shared" si="343"/>
        <v xml:space="preserve"> </v>
      </c>
      <c r="FQ329" s="1234" t="str">
        <f t="shared" si="315"/>
        <v xml:space="preserve"> </v>
      </c>
      <c r="FR329" s="1234" t="str">
        <f t="shared" si="344"/>
        <v xml:space="preserve"> </v>
      </c>
      <c r="FS329" s="1234">
        <f t="shared" si="350"/>
        <v>0</v>
      </c>
      <c r="FT329" s="1227"/>
      <c r="FU329" s="1234" t="str">
        <f t="shared" si="345"/>
        <v xml:space="preserve"> </v>
      </c>
      <c r="FV329" s="1234" t="str">
        <f t="shared" si="346"/>
        <v xml:space="preserve"> </v>
      </c>
      <c r="FW329" s="1234" t="str">
        <f t="shared" si="347"/>
        <v xml:space="preserve"> </v>
      </c>
      <c r="FX329" s="1234" t="str">
        <f t="shared" si="316"/>
        <v xml:space="preserve"> </v>
      </c>
      <c r="FY329" s="1234" t="str">
        <f t="shared" si="317"/>
        <v xml:space="preserve"> </v>
      </c>
      <c r="FZ329" s="1234" t="str">
        <f t="shared" si="348"/>
        <v xml:space="preserve"> </v>
      </c>
      <c r="GA329" s="1234">
        <f t="shared" si="318"/>
        <v>0</v>
      </c>
      <c r="GB329" s="1227"/>
      <c r="GC329" s="1234" t="str">
        <f t="shared" si="319"/>
        <v xml:space="preserve"> </v>
      </c>
      <c r="GD329" s="1234" t="str">
        <f t="shared" si="320"/>
        <v xml:space="preserve"> </v>
      </c>
      <c r="GE329" s="1234" t="str">
        <f t="shared" si="321"/>
        <v xml:space="preserve"> </v>
      </c>
      <c r="GF329" s="1234" t="str">
        <f t="shared" si="322"/>
        <v xml:space="preserve"> </v>
      </c>
      <c r="GG329" s="1234" t="str">
        <f t="shared" si="323"/>
        <v xml:space="preserve"> </v>
      </c>
      <c r="GH329" s="1234" t="str">
        <f t="shared" si="324"/>
        <v xml:space="preserve"> </v>
      </c>
      <c r="GI329" s="1234" t="str">
        <f t="shared" si="325"/>
        <v xml:space="preserve"> </v>
      </c>
      <c r="GJ329" s="1234" t="str">
        <f t="shared" si="326"/>
        <v xml:space="preserve"> </v>
      </c>
      <c r="GK329" s="1234" t="str">
        <f t="shared" si="327"/>
        <v xml:space="preserve"> </v>
      </c>
      <c r="GL329" s="1234" t="str">
        <f t="shared" si="328"/>
        <v xml:space="preserve"> </v>
      </c>
      <c r="GM329" s="1234" t="str">
        <f t="shared" si="329"/>
        <v xml:space="preserve"> </v>
      </c>
      <c r="GN329" s="1234">
        <f t="shared" si="330"/>
        <v>0</v>
      </c>
    </row>
    <row r="330" spans="1:196" s="100" customFormat="1" ht="27" customHeight="1" thickTop="1" thickBot="1">
      <c r="A330" s="1208">
        <f>【A票】【D票】!$D$10</f>
        <v>0</v>
      </c>
      <c r="B330" s="1212">
        <f>【A票】【D票】!$H$10</f>
        <v>0</v>
      </c>
      <c r="C330" s="1213" t="str">
        <f>【A票】【D票】!$K$10</f>
        <v xml:space="preserve"> </v>
      </c>
      <c r="D330" s="1214">
        <f t="shared" si="173"/>
        <v>239</v>
      </c>
      <c r="E330" s="914"/>
      <c r="F330" s="467"/>
      <c r="G330" s="469"/>
      <c r="H330" s="224" t="str">
        <f t="shared" si="351"/>
        <v xml:space="preserve"> </v>
      </c>
      <c r="I330" s="704"/>
      <c r="J330" s="117"/>
      <c r="K330" s="117"/>
      <c r="L330" s="117"/>
      <c r="M330" s="117"/>
      <c r="N330" s="117"/>
      <c r="O330" s="117"/>
      <c r="P330" s="117"/>
      <c r="Q330" s="117"/>
      <c r="R330" s="117"/>
      <c r="S330" s="117"/>
      <c r="T330" s="254"/>
      <c r="U330" s="646"/>
      <c r="V330" s="646"/>
      <c r="W330" s="114"/>
      <c r="X330" s="254"/>
      <c r="Y330" s="224" t="str">
        <f t="shared" si="352"/>
        <v xml:space="preserve"> </v>
      </c>
      <c r="Z330" s="579"/>
      <c r="AA330" s="704"/>
      <c r="AB330" s="119"/>
      <c r="AC330" s="224" t="str">
        <f t="shared" si="306"/>
        <v xml:space="preserve"> </v>
      </c>
      <c r="AD330" s="115"/>
      <c r="AE330" s="253"/>
      <c r="AF330" s="704"/>
      <c r="AG330" s="727"/>
      <c r="AH330" s="727"/>
      <c r="AI330" s="727"/>
      <c r="AJ330" s="727"/>
      <c r="AK330" s="591"/>
      <c r="AL330" s="727"/>
      <c r="AM330" s="727"/>
      <c r="AN330" s="727"/>
      <c r="AO330" s="727"/>
      <c r="AP330" s="727"/>
      <c r="AQ330" s="727"/>
      <c r="AR330" s="727"/>
      <c r="AS330" s="727"/>
      <c r="AT330" s="727"/>
      <c r="AU330" s="727"/>
      <c r="AV330" s="727"/>
      <c r="AW330" s="727"/>
      <c r="AX330" s="727"/>
      <c r="AY330" s="727"/>
      <c r="AZ330" s="727"/>
      <c r="BA330" s="727"/>
      <c r="BB330" s="727"/>
      <c r="BC330" s="821"/>
      <c r="BD330" s="727"/>
      <c r="BE330" s="727"/>
      <c r="BF330" s="727"/>
      <c r="BG330" s="727"/>
      <c r="BH330" s="727"/>
      <c r="BI330" s="727"/>
      <c r="BJ330" s="727"/>
      <c r="BK330" s="727"/>
      <c r="BL330" s="821"/>
      <c r="BM330" s="727"/>
      <c r="BN330" s="727"/>
      <c r="BO330" s="727"/>
      <c r="BP330" s="727"/>
      <c r="BQ330" s="727"/>
      <c r="BR330" s="821"/>
      <c r="BS330" s="727"/>
      <c r="BT330" s="727"/>
      <c r="BU330" s="727"/>
      <c r="BV330" s="591"/>
      <c r="BW330" s="224" t="str">
        <f t="shared" si="364"/>
        <v xml:space="preserve"> </v>
      </c>
      <c r="BX330" s="471">
        <f t="shared" si="353"/>
        <v>239</v>
      </c>
      <c r="BY330" s="117"/>
      <c r="BZ330" s="117"/>
      <c r="CA330" s="117"/>
      <c r="CB330" s="117"/>
      <c r="CC330" s="117"/>
      <c r="CD330" s="461"/>
      <c r="CE330" s="236"/>
      <c r="CF330" s="224" t="str">
        <f t="shared" si="354"/>
        <v xml:space="preserve"> </v>
      </c>
      <c r="CG330" s="116"/>
      <c r="CH330" s="117"/>
      <c r="CI330" s="117"/>
      <c r="CJ330" s="117"/>
      <c r="CK330" s="472"/>
      <c r="CL330" s="472"/>
      <c r="CM330" s="472"/>
      <c r="CN330" s="472"/>
      <c r="CO330" s="117"/>
      <c r="CP330" s="253"/>
      <c r="CQ330" s="120"/>
      <c r="CR330" s="224" t="str" cm="1">
        <f t="array" ref="CR330">IF(AND(SUM(COUNTIF(CG330:CM330,{"*不明*","*その他*"})+COUNTIF(CO330:CP330,{"*不明*","*その他*"}))&gt;0,CQ330=""),"その他・不明の場合,10)具体的内容、理由を記入",IF(OR(AND(CI330=CI$65,COUNTA(CJ330:CM330)&lt;4),AND(OR(CI330=CI$63,CI330=CI$64,CI330=CI$66,CI330=CI$67,CI330=CI$68,CI330=""),COUNTA(CJ330:CM330)&gt;0)),"3)介護保険認定済→要介護度、認知症自立度、寝たきり度、介護保険サービス記入",IF(OR(AND(OR(CM330=CM$63,CM330=CM$64),CN330=""),AND(OR(CM330=CM$65,CM330=CM$66),CN330&lt;&gt;"")),"7)介護保険サービス受けている/過去受けていた→具体的内容記入"," ")))</f>
        <v xml:space="preserve"> </v>
      </c>
      <c r="CS330" s="224" t="str">
        <f t="shared" si="355"/>
        <v xml:space="preserve"> </v>
      </c>
      <c r="CT330" s="116"/>
      <c r="CU330" s="253"/>
      <c r="CV330" s="117"/>
      <c r="CW330" s="117"/>
      <c r="CX330" s="253"/>
      <c r="CY330" s="117"/>
      <c r="CZ330" s="117"/>
      <c r="DA330" s="253"/>
      <c r="DB330" s="117"/>
      <c r="DC330" s="224" t="str">
        <f t="shared" si="356"/>
        <v xml:space="preserve"> </v>
      </c>
      <c r="DD330" s="224" t="str">
        <f t="shared" si="357"/>
        <v xml:space="preserve"> </v>
      </c>
      <c r="DE330" s="224" t="str">
        <f t="shared" si="307"/>
        <v xml:space="preserve"> </v>
      </c>
      <c r="DF330" s="121"/>
      <c r="DG330" s="114"/>
      <c r="DH330" s="704"/>
      <c r="DI330" s="119"/>
      <c r="DJ330" s="187"/>
      <c r="DK330" s="254"/>
      <c r="DL330" s="224" t="str">
        <f t="shared" si="308"/>
        <v xml:space="preserve"> </v>
      </c>
      <c r="DM330" s="224" t="str">
        <f t="shared" si="358"/>
        <v xml:space="preserve"> </v>
      </c>
      <c r="DN330" s="474"/>
      <c r="DO330" s="117"/>
      <c r="DP330" s="117"/>
      <c r="DQ330" s="117"/>
      <c r="DR330" s="117"/>
      <c r="DS330" s="117"/>
      <c r="DT330" s="254"/>
      <c r="DU330" s="476"/>
      <c r="DV330" s="224" t="str">
        <f t="shared" si="309"/>
        <v xml:space="preserve"> </v>
      </c>
      <c r="DW330" s="115"/>
      <c r="DX330" s="470"/>
      <c r="DY330" s="117"/>
      <c r="DZ330" s="704"/>
      <c r="EA330" s="224" t="str">
        <f t="shared" si="310"/>
        <v xml:space="preserve"> </v>
      </c>
      <c r="EB330" s="906"/>
      <c r="EC330" s="904"/>
      <c r="ED330" s="904"/>
      <c r="EE330" s="904"/>
      <c r="EF330" s="904"/>
      <c r="EG330" s="904"/>
      <c r="EH330" s="904"/>
      <c r="EI330" s="904"/>
      <c r="EJ330" s="904"/>
      <c r="EK330" s="905"/>
      <c r="EL330" s="80"/>
      <c r="EM330" s="224" t="str">
        <f t="shared" si="359"/>
        <v xml:space="preserve"> </v>
      </c>
      <c r="EN330" s="224" t="str">
        <f t="shared" si="360"/>
        <v xml:space="preserve"> </v>
      </c>
      <c r="EO330" s="115"/>
      <c r="EP330" s="1050"/>
      <c r="EQ330" s="253"/>
      <c r="ER330" s="117"/>
      <c r="ES330" s="1258">
        <f t="shared" si="361"/>
        <v>239</v>
      </c>
      <c r="ET330" s="224" t="str">
        <f t="shared" si="362"/>
        <v xml:space="preserve"> </v>
      </c>
      <c r="EU330" s="477" t="str">
        <f t="shared" si="363"/>
        <v/>
      </c>
      <c r="EV330" s="1334" t="str">
        <f t="shared" si="305"/>
        <v xml:space="preserve"> </v>
      </c>
      <c r="EW330" s="1332" t="str">
        <f t="shared" si="349"/>
        <v/>
      </c>
      <c r="EX330" s="1275" t="str">
        <f t="shared" si="331"/>
        <v/>
      </c>
      <c r="EY330" s="1275" t="str">
        <f t="shared" si="332"/>
        <v/>
      </c>
      <c r="EZ330" s="1275" t="str">
        <f t="shared" si="333"/>
        <v/>
      </c>
      <c r="FA330" s="1275" t="str">
        <f t="shared" si="334"/>
        <v/>
      </c>
      <c r="FB330" s="1275" t="str">
        <f t="shared" si="335"/>
        <v/>
      </c>
      <c r="FC330" s="1333" t="str">
        <f t="shared" si="336"/>
        <v/>
      </c>
      <c r="FE330" s="1234" t="str">
        <f t="shared" si="337"/>
        <v xml:space="preserve"> </v>
      </c>
      <c r="FF330" s="1234" t="str">
        <f t="shared" si="338"/>
        <v xml:space="preserve"> </v>
      </c>
      <c r="FG330" s="1234" t="str">
        <f t="shared" si="339"/>
        <v xml:space="preserve"> </v>
      </c>
      <c r="FH330" s="1234" t="str">
        <f t="shared" si="340"/>
        <v xml:space="preserve"> </v>
      </c>
      <c r="FI330" s="1234" t="str">
        <f t="shared" si="311"/>
        <v xml:space="preserve"> </v>
      </c>
      <c r="FJ330" s="1234" t="str">
        <f t="shared" si="341"/>
        <v xml:space="preserve"> </v>
      </c>
      <c r="FK330" s="1234">
        <f t="shared" si="312"/>
        <v>0</v>
      </c>
      <c r="FL330" s="1227"/>
      <c r="FM330" s="1234" t="str">
        <f t="shared" si="313"/>
        <v xml:space="preserve"> </v>
      </c>
      <c r="FN330" s="1234" t="str">
        <f t="shared" si="314"/>
        <v xml:space="preserve"> </v>
      </c>
      <c r="FO330" s="1234" t="str">
        <f t="shared" si="342"/>
        <v xml:space="preserve"> </v>
      </c>
      <c r="FP330" s="1234" t="str">
        <f t="shared" si="343"/>
        <v xml:space="preserve"> </v>
      </c>
      <c r="FQ330" s="1234" t="str">
        <f t="shared" si="315"/>
        <v xml:space="preserve"> </v>
      </c>
      <c r="FR330" s="1234" t="str">
        <f t="shared" si="344"/>
        <v xml:space="preserve"> </v>
      </c>
      <c r="FS330" s="1234">
        <f t="shared" si="350"/>
        <v>0</v>
      </c>
      <c r="FT330" s="1227"/>
      <c r="FU330" s="1234" t="str">
        <f t="shared" si="345"/>
        <v xml:space="preserve"> </v>
      </c>
      <c r="FV330" s="1234" t="str">
        <f t="shared" si="346"/>
        <v xml:space="preserve"> </v>
      </c>
      <c r="FW330" s="1234" t="str">
        <f t="shared" si="347"/>
        <v xml:space="preserve"> </v>
      </c>
      <c r="FX330" s="1234" t="str">
        <f t="shared" si="316"/>
        <v xml:space="preserve"> </v>
      </c>
      <c r="FY330" s="1234" t="str">
        <f t="shared" si="317"/>
        <v xml:space="preserve"> </v>
      </c>
      <c r="FZ330" s="1234" t="str">
        <f t="shared" si="348"/>
        <v xml:space="preserve"> </v>
      </c>
      <c r="GA330" s="1234">
        <f t="shared" si="318"/>
        <v>0</v>
      </c>
      <c r="GB330" s="1227"/>
      <c r="GC330" s="1234" t="str">
        <f t="shared" si="319"/>
        <v xml:space="preserve"> </v>
      </c>
      <c r="GD330" s="1234" t="str">
        <f t="shared" si="320"/>
        <v xml:space="preserve"> </v>
      </c>
      <c r="GE330" s="1234" t="str">
        <f t="shared" si="321"/>
        <v xml:space="preserve"> </v>
      </c>
      <c r="GF330" s="1234" t="str">
        <f t="shared" si="322"/>
        <v xml:space="preserve"> </v>
      </c>
      <c r="GG330" s="1234" t="str">
        <f t="shared" si="323"/>
        <v xml:space="preserve"> </v>
      </c>
      <c r="GH330" s="1234" t="str">
        <f t="shared" si="324"/>
        <v xml:space="preserve"> </v>
      </c>
      <c r="GI330" s="1234" t="str">
        <f t="shared" si="325"/>
        <v xml:space="preserve"> </v>
      </c>
      <c r="GJ330" s="1234" t="str">
        <f t="shared" si="326"/>
        <v xml:space="preserve"> </v>
      </c>
      <c r="GK330" s="1234" t="str">
        <f t="shared" si="327"/>
        <v xml:space="preserve"> </v>
      </c>
      <c r="GL330" s="1234" t="str">
        <f t="shared" si="328"/>
        <v xml:space="preserve"> </v>
      </c>
      <c r="GM330" s="1234" t="str">
        <f t="shared" si="329"/>
        <v xml:space="preserve"> </v>
      </c>
      <c r="GN330" s="1234">
        <f t="shared" si="330"/>
        <v>0</v>
      </c>
    </row>
    <row r="331" spans="1:196" s="100" customFormat="1" ht="27" customHeight="1" thickTop="1" thickBot="1">
      <c r="A331" s="1208">
        <f>【A票】【D票】!$D$10</f>
        <v>0</v>
      </c>
      <c r="B331" s="1212">
        <f>【A票】【D票】!$H$10</f>
        <v>0</v>
      </c>
      <c r="C331" s="1213" t="str">
        <f>【A票】【D票】!$K$10</f>
        <v xml:space="preserve"> </v>
      </c>
      <c r="D331" s="1214">
        <f t="shared" si="173"/>
        <v>240</v>
      </c>
      <c r="E331" s="914"/>
      <c r="F331" s="467"/>
      <c r="G331" s="469"/>
      <c r="H331" s="224" t="str">
        <f t="shared" si="351"/>
        <v xml:space="preserve"> </v>
      </c>
      <c r="I331" s="704"/>
      <c r="J331" s="117"/>
      <c r="K331" s="117"/>
      <c r="L331" s="117"/>
      <c r="M331" s="117"/>
      <c r="N331" s="117"/>
      <c r="O331" s="117"/>
      <c r="P331" s="117"/>
      <c r="Q331" s="117"/>
      <c r="R331" s="117"/>
      <c r="S331" s="117"/>
      <c r="T331" s="254"/>
      <c r="U331" s="646"/>
      <c r="V331" s="646"/>
      <c r="W331" s="114"/>
      <c r="X331" s="254"/>
      <c r="Y331" s="224" t="str">
        <f t="shared" si="352"/>
        <v xml:space="preserve"> </v>
      </c>
      <c r="Z331" s="579"/>
      <c r="AA331" s="704"/>
      <c r="AB331" s="119"/>
      <c r="AC331" s="224" t="str">
        <f t="shared" si="306"/>
        <v xml:space="preserve"> </v>
      </c>
      <c r="AD331" s="115"/>
      <c r="AE331" s="253"/>
      <c r="AF331" s="704"/>
      <c r="AG331" s="727"/>
      <c r="AH331" s="727"/>
      <c r="AI331" s="727"/>
      <c r="AJ331" s="727"/>
      <c r="AK331" s="591"/>
      <c r="AL331" s="727"/>
      <c r="AM331" s="727"/>
      <c r="AN331" s="727"/>
      <c r="AO331" s="727"/>
      <c r="AP331" s="727"/>
      <c r="AQ331" s="727"/>
      <c r="AR331" s="727"/>
      <c r="AS331" s="727"/>
      <c r="AT331" s="727"/>
      <c r="AU331" s="727"/>
      <c r="AV331" s="727"/>
      <c r="AW331" s="727"/>
      <c r="AX331" s="727"/>
      <c r="AY331" s="727"/>
      <c r="AZ331" s="727"/>
      <c r="BA331" s="727"/>
      <c r="BB331" s="727"/>
      <c r="BC331" s="821"/>
      <c r="BD331" s="727"/>
      <c r="BE331" s="727"/>
      <c r="BF331" s="727"/>
      <c r="BG331" s="727"/>
      <c r="BH331" s="727"/>
      <c r="BI331" s="727"/>
      <c r="BJ331" s="727"/>
      <c r="BK331" s="727"/>
      <c r="BL331" s="821"/>
      <c r="BM331" s="727"/>
      <c r="BN331" s="727"/>
      <c r="BO331" s="727"/>
      <c r="BP331" s="727"/>
      <c r="BQ331" s="727"/>
      <c r="BR331" s="821"/>
      <c r="BS331" s="727"/>
      <c r="BT331" s="727"/>
      <c r="BU331" s="727"/>
      <c r="BV331" s="591"/>
      <c r="BW331" s="224" t="str">
        <f t="shared" si="364"/>
        <v xml:space="preserve"> </v>
      </c>
      <c r="BX331" s="471">
        <f t="shared" si="353"/>
        <v>240</v>
      </c>
      <c r="BY331" s="117"/>
      <c r="BZ331" s="117"/>
      <c r="CA331" s="117"/>
      <c r="CB331" s="117"/>
      <c r="CC331" s="117"/>
      <c r="CD331" s="461"/>
      <c r="CE331" s="236"/>
      <c r="CF331" s="224" t="str">
        <f t="shared" si="354"/>
        <v xml:space="preserve"> </v>
      </c>
      <c r="CG331" s="116"/>
      <c r="CH331" s="117"/>
      <c r="CI331" s="117"/>
      <c r="CJ331" s="117"/>
      <c r="CK331" s="472"/>
      <c r="CL331" s="472"/>
      <c r="CM331" s="472"/>
      <c r="CN331" s="472"/>
      <c r="CO331" s="117"/>
      <c r="CP331" s="253"/>
      <c r="CQ331" s="120"/>
      <c r="CR331" s="224" t="str" cm="1">
        <f t="array" ref="CR331">IF(AND(SUM(COUNTIF(CG331:CM331,{"*不明*","*その他*"})+COUNTIF(CO331:CP331,{"*不明*","*その他*"}))&gt;0,CQ331=""),"その他・不明の場合,10)具体的内容、理由を記入",IF(OR(AND(CI331=CI$65,COUNTA(CJ331:CM331)&lt;4),AND(OR(CI331=CI$63,CI331=CI$64,CI331=CI$66,CI331=CI$67,CI331=CI$68,CI331=""),COUNTA(CJ331:CM331)&gt;0)),"3)介護保険認定済→要介護度、認知症自立度、寝たきり度、介護保険サービス記入",IF(OR(AND(OR(CM331=CM$63,CM331=CM$64),CN331=""),AND(OR(CM331=CM$65,CM331=CM$66),CN331&lt;&gt;"")),"7)介護保険サービス受けている/過去受けていた→具体的内容記入"," ")))</f>
        <v xml:space="preserve"> </v>
      </c>
      <c r="CS331" s="224" t="str">
        <f t="shared" si="355"/>
        <v xml:space="preserve"> </v>
      </c>
      <c r="CT331" s="116"/>
      <c r="CU331" s="253"/>
      <c r="CV331" s="117"/>
      <c r="CW331" s="117"/>
      <c r="CX331" s="253"/>
      <c r="CY331" s="117"/>
      <c r="CZ331" s="117"/>
      <c r="DA331" s="253"/>
      <c r="DB331" s="117"/>
      <c r="DC331" s="224" t="str">
        <f t="shared" si="356"/>
        <v xml:space="preserve"> </v>
      </c>
      <c r="DD331" s="224" t="str">
        <f t="shared" si="357"/>
        <v xml:space="preserve"> </v>
      </c>
      <c r="DE331" s="224" t="str">
        <f t="shared" si="307"/>
        <v xml:space="preserve"> </v>
      </c>
      <c r="DF331" s="121"/>
      <c r="DG331" s="114"/>
      <c r="DH331" s="704"/>
      <c r="DI331" s="119"/>
      <c r="DJ331" s="187"/>
      <c r="DK331" s="254"/>
      <c r="DL331" s="224" t="str">
        <f t="shared" si="308"/>
        <v xml:space="preserve"> </v>
      </c>
      <c r="DM331" s="224" t="str">
        <f t="shared" si="358"/>
        <v xml:space="preserve"> </v>
      </c>
      <c r="DN331" s="474"/>
      <c r="DO331" s="117"/>
      <c r="DP331" s="117"/>
      <c r="DQ331" s="117"/>
      <c r="DR331" s="117"/>
      <c r="DS331" s="117"/>
      <c r="DT331" s="254"/>
      <c r="DU331" s="476"/>
      <c r="DV331" s="224" t="str">
        <f t="shared" si="309"/>
        <v xml:space="preserve"> </v>
      </c>
      <c r="DW331" s="115"/>
      <c r="DX331" s="470"/>
      <c r="DY331" s="117"/>
      <c r="DZ331" s="704"/>
      <c r="EA331" s="224" t="str">
        <f t="shared" si="310"/>
        <v xml:space="preserve"> </v>
      </c>
      <c r="EB331" s="906"/>
      <c r="EC331" s="904"/>
      <c r="ED331" s="904"/>
      <c r="EE331" s="904"/>
      <c r="EF331" s="904"/>
      <c r="EG331" s="904"/>
      <c r="EH331" s="904"/>
      <c r="EI331" s="904"/>
      <c r="EJ331" s="904"/>
      <c r="EK331" s="905"/>
      <c r="EL331" s="80"/>
      <c r="EM331" s="224" t="str">
        <f t="shared" si="359"/>
        <v xml:space="preserve"> </v>
      </c>
      <c r="EN331" s="224" t="str">
        <f t="shared" si="360"/>
        <v xml:space="preserve"> </v>
      </c>
      <c r="EO331" s="115"/>
      <c r="EP331" s="1050"/>
      <c r="EQ331" s="253"/>
      <c r="ER331" s="117"/>
      <c r="ES331" s="1258">
        <f t="shared" si="361"/>
        <v>240</v>
      </c>
      <c r="ET331" s="224" t="str">
        <f t="shared" si="362"/>
        <v xml:space="preserve"> </v>
      </c>
      <c r="EU331" s="477" t="str">
        <f t="shared" si="363"/>
        <v/>
      </c>
      <c r="EV331" s="1334" t="str">
        <f t="shared" si="305"/>
        <v xml:space="preserve"> </v>
      </c>
      <c r="EW331" s="1332" t="str">
        <f t="shared" si="349"/>
        <v/>
      </c>
      <c r="EX331" s="1275" t="str">
        <f t="shared" si="331"/>
        <v/>
      </c>
      <c r="EY331" s="1275" t="str">
        <f t="shared" si="332"/>
        <v/>
      </c>
      <c r="EZ331" s="1275" t="str">
        <f t="shared" si="333"/>
        <v/>
      </c>
      <c r="FA331" s="1275" t="str">
        <f t="shared" si="334"/>
        <v/>
      </c>
      <c r="FB331" s="1275" t="str">
        <f t="shared" si="335"/>
        <v/>
      </c>
      <c r="FC331" s="1333" t="str">
        <f t="shared" si="336"/>
        <v/>
      </c>
      <c r="FE331" s="1234" t="str">
        <f t="shared" si="337"/>
        <v xml:space="preserve"> </v>
      </c>
      <c r="FF331" s="1234" t="str">
        <f t="shared" si="338"/>
        <v xml:space="preserve"> </v>
      </c>
      <c r="FG331" s="1234" t="str">
        <f t="shared" si="339"/>
        <v xml:space="preserve"> </v>
      </c>
      <c r="FH331" s="1234" t="str">
        <f t="shared" si="340"/>
        <v xml:space="preserve"> </v>
      </c>
      <c r="FI331" s="1234" t="str">
        <f t="shared" si="311"/>
        <v xml:space="preserve"> </v>
      </c>
      <c r="FJ331" s="1234" t="str">
        <f t="shared" si="341"/>
        <v xml:space="preserve"> </v>
      </c>
      <c r="FK331" s="1234">
        <f t="shared" si="312"/>
        <v>0</v>
      </c>
      <c r="FL331" s="1227"/>
      <c r="FM331" s="1234" t="str">
        <f t="shared" si="313"/>
        <v xml:space="preserve"> </v>
      </c>
      <c r="FN331" s="1234" t="str">
        <f t="shared" si="314"/>
        <v xml:space="preserve"> </v>
      </c>
      <c r="FO331" s="1234" t="str">
        <f t="shared" si="342"/>
        <v xml:space="preserve"> </v>
      </c>
      <c r="FP331" s="1234" t="str">
        <f t="shared" si="343"/>
        <v xml:space="preserve"> </v>
      </c>
      <c r="FQ331" s="1234" t="str">
        <f t="shared" si="315"/>
        <v xml:space="preserve"> </v>
      </c>
      <c r="FR331" s="1234" t="str">
        <f t="shared" si="344"/>
        <v xml:space="preserve"> </v>
      </c>
      <c r="FS331" s="1234">
        <f t="shared" si="350"/>
        <v>0</v>
      </c>
      <c r="FT331" s="1227"/>
      <c r="FU331" s="1234" t="str">
        <f t="shared" si="345"/>
        <v xml:space="preserve"> </v>
      </c>
      <c r="FV331" s="1234" t="str">
        <f t="shared" si="346"/>
        <v xml:space="preserve"> </v>
      </c>
      <c r="FW331" s="1234" t="str">
        <f t="shared" si="347"/>
        <v xml:space="preserve"> </v>
      </c>
      <c r="FX331" s="1234" t="str">
        <f t="shared" si="316"/>
        <v xml:space="preserve"> </v>
      </c>
      <c r="FY331" s="1234" t="str">
        <f t="shared" si="317"/>
        <v xml:space="preserve"> </v>
      </c>
      <c r="FZ331" s="1234" t="str">
        <f t="shared" si="348"/>
        <v xml:space="preserve"> </v>
      </c>
      <c r="GA331" s="1234">
        <f t="shared" si="318"/>
        <v>0</v>
      </c>
      <c r="GB331" s="1227"/>
      <c r="GC331" s="1234" t="str">
        <f t="shared" si="319"/>
        <v xml:space="preserve"> </v>
      </c>
      <c r="GD331" s="1234" t="str">
        <f t="shared" si="320"/>
        <v xml:space="preserve"> </v>
      </c>
      <c r="GE331" s="1234" t="str">
        <f t="shared" si="321"/>
        <v xml:space="preserve"> </v>
      </c>
      <c r="GF331" s="1234" t="str">
        <f t="shared" si="322"/>
        <v xml:space="preserve"> </v>
      </c>
      <c r="GG331" s="1234" t="str">
        <f t="shared" si="323"/>
        <v xml:space="preserve"> </v>
      </c>
      <c r="GH331" s="1234" t="str">
        <f t="shared" si="324"/>
        <v xml:space="preserve"> </v>
      </c>
      <c r="GI331" s="1234" t="str">
        <f t="shared" si="325"/>
        <v xml:space="preserve"> </v>
      </c>
      <c r="GJ331" s="1234" t="str">
        <f t="shared" si="326"/>
        <v xml:space="preserve"> </v>
      </c>
      <c r="GK331" s="1234" t="str">
        <f t="shared" si="327"/>
        <v xml:space="preserve"> </v>
      </c>
      <c r="GL331" s="1234" t="str">
        <f t="shared" si="328"/>
        <v xml:space="preserve"> </v>
      </c>
      <c r="GM331" s="1234" t="str">
        <f t="shared" si="329"/>
        <v xml:space="preserve"> </v>
      </c>
      <c r="GN331" s="1234">
        <f t="shared" si="330"/>
        <v>0</v>
      </c>
    </row>
    <row r="332" spans="1:196" s="100" customFormat="1" ht="27" customHeight="1" thickTop="1" thickBot="1">
      <c r="A332" s="1208">
        <f>【A票】【D票】!$D$10</f>
        <v>0</v>
      </c>
      <c r="B332" s="1212">
        <f>【A票】【D票】!$H$10</f>
        <v>0</v>
      </c>
      <c r="C332" s="1213" t="str">
        <f>【A票】【D票】!$K$10</f>
        <v xml:space="preserve"> </v>
      </c>
      <c r="D332" s="1214">
        <f t="shared" si="173"/>
        <v>241</v>
      </c>
      <c r="E332" s="914"/>
      <c r="F332" s="467"/>
      <c r="G332" s="469"/>
      <c r="H332" s="224" t="str">
        <f t="shared" si="351"/>
        <v xml:space="preserve"> </v>
      </c>
      <c r="I332" s="704"/>
      <c r="J332" s="117"/>
      <c r="K332" s="117"/>
      <c r="L332" s="117"/>
      <c r="M332" s="117"/>
      <c r="N332" s="117"/>
      <c r="O332" s="117"/>
      <c r="P332" s="117"/>
      <c r="Q332" s="117"/>
      <c r="R332" s="117"/>
      <c r="S332" s="117"/>
      <c r="T332" s="254"/>
      <c r="U332" s="646"/>
      <c r="V332" s="646"/>
      <c r="W332" s="114"/>
      <c r="X332" s="254"/>
      <c r="Y332" s="224" t="str">
        <f t="shared" si="352"/>
        <v xml:space="preserve"> </v>
      </c>
      <c r="Z332" s="579"/>
      <c r="AA332" s="704"/>
      <c r="AB332" s="119"/>
      <c r="AC332" s="224" t="str">
        <f t="shared" si="306"/>
        <v xml:space="preserve"> </v>
      </c>
      <c r="AD332" s="115"/>
      <c r="AE332" s="253"/>
      <c r="AF332" s="704"/>
      <c r="AG332" s="727"/>
      <c r="AH332" s="727"/>
      <c r="AI332" s="727"/>
      <c r="AJ332" s="727"/>
      <c r="AK332" s="591"/>
      <c r="AL332" s="727"/>
      <c r="AM332" s="727"/>
      <c r="AN332" s="727"/>
      <c r="AO332" s="727"/>
      <c r="AP332" s="727"/>
      <c r="AQ332" s="727"/>
      <c r="AR332" s="727"/>
      <c r="AS332" s="727"/>
      <c r="AT332" s="727"/>
      <c r="AU332" s="727"/>
      <c r="AV332" s="727"/>
      <c r="AW332" s="727"/>
      <c r="AX332" s="727"/>
      <c r="AY332" s="727"/>
      <c r="AZ332" s="727"/>
      <c r="BA332" s="727"/>
      <c r="BB332" s="727"/>
      <c r="BC332" s="821"/>
      <c r="BD332" s="727"/>
      <c r="BE332" s="727"/>
      <c r="BF332" s="727"/>
      <c r="BG332" s="727"/>
      <c r="BH332" s="727"/>
      <c r="BI332" s="727"/>
      <c r="BJ332" s="727"/>
      <c r="BK332" s="727"/>
      <c r="BL332" s="821"/>
      <c r="BM332" s="727"/>
      <c r="BN332" s="727"/>
      <c r="BO332" s="727"/>
      <c r="BP332" s="727"/>
      <c r="BQ332" s="727"/>
      <c r="BR332" s="821"/>
      <c r="BS332" s="727"/>
      <c r="BT332" s="727"/>
      <c r="BU332" s="727"/>
      <c r="BV332" s="591"/>
      <c r="BW332" s="224" t="str">
        <f t="shared" si="364"/>
        <v xml:space="preserve"> </v>
      </c>
      <c r="BX332" s="471">
        <f t="shared" si="353"/>
        <v>241</v>
      </c>
      <c r="BY332" s="117"/>
      <c r="BZ332" s="117"/>
      <c r="CA332" s="117"/>
      <c r="CB332" s="117"/>
      <c r="CC332" s="117"/>
      <c r="CD332" s="461"/>
      <c r="CE332" s="236"/>
      <c r="CF332" s="224" t="str">
        <f t="shared" si="354"/>
        <v xml:space="preserve"> </v>
      </c>
      <c r="CG332" s="116"/>
      <c r="CH332" s="117"/>
      <c r="CI332" s="117"/>
      <c r="CJ332" s="117"/>
      <c r="CK332" s="472"/>
      <c r="CL332" s="472"/>
      <c r="CM332" s="472"/>
      <c r="CN332" s="472"/>
      <c r="CO332" s="117"/>
      <c r="CP332" s="253"/>
      <c r="CQ332" s="120"/>
      <c r="CR332" s="224" t="str" cm="1">
        <f t="array" ref="CR332">IF(AND(SUM(COUNTIF(CG332:CM332,{"*不明*","*その他*"})+COUNTIF(CO332:CP332,{"*不明*","*その他*"}))&gt;0,CQ332=""),"その他・不明の場合,10)具体的内容、理由を記入",IF(OR(AND(CI332=CI$65,COUNTA(CJ332:CM332)&lt;4),AND(OR(CI332=CI$63,CI332=CI$64,CI332=CI$66,CI332=CI$67,CI332=CI$68,CI332=""),COUNTA(CJ332:CM332)&gt;0)),"3)介護保険認定済→要介護度、認知症自立度、寝たきり度、介護保険サービス記入",IF(OR(AND(OR(CM332=CM$63,CM332=CM$64),CN332=""),AND(OR(CM332=CM$65,CM332=CM$66),CN332&lt;&gt;"")),"7)介護保険サービス受けている/過去受けていた→具体的内容記入"," ")))</f>
        <v xml:space="preserve"> </v>
      </c>
      <c r="CS332" s="224" t="str">
        <f t="shared" si="355"/>
        <v xml:space="preserve"> </v>
      </c>
      <c r="CT332" s="116"/>
      <c r="CU332" s="253"/>
      <c r="CV332" s="117"/>
      <c r="CW332" s="117"/>
      <c r="CX332" s="253"/>
      <c r="CY332" s="117"/>
      <c r="CZ332" s="117"/>
      <c r="DA332" s="253"/>
      <c r="DB332" s="117"/>
      <c r="DC332" s="224" t="str">
        <f t="shared" si="356"/>
        <v xml:space="preserve"> </v>
      </c>
      <c r="DD332" s="224" t="str">
        <f t="shared" si="357"/>
        <v xml:space="preserve"> </v>
      </c>
      <c r="DE332" s="224" t="str">
        <f t="shared" si="307"/>
        <v xml:space="preserve"> </v>
      </c>
      <c r="DF332" s="121"/>
      <c r="DG332" s="114"/>
      <c r="DH332" s="704"/>
      <c r="DI332" s="119"/>
      <c r="DJ332" s="187"/>
      <c r="DK332" s="254"/>
      <c r="DL332" s="224" t="str">
        <f t="shared" si="308"/>
        <v xml:space="preserve"> </v>
      </c>
      <c r="DM332" s="224" t="str">
        <f t="shared" si="358"/>
        <v xml:space="preserve"> </v>
      </c>
      <c r="DN332" s="474"/>
      <c r="DO332" s="117"/>
      <c r="DP332" s="117"/>
      <c r="DQ332" s="117"/>
      <c r="DR332" s="117"/>
      <c r="DS332" s="117"/>
      <c r="DT332" s="254"/>
      <c r="DU332" s="476"/>
      <c r="DV332" s="224" t="str">
        <f t="shared" si="309"/>
        <v xml:space="preserve"> </v>
      </c>
      <c r="DW332" s="115"/>
      <c r="DX332" s="470"/>
      <c r="DY332" s="117"/>
      <c r="DZ332" s="704"/>
      <c r="EA332" s="224" t="str">
        <f t="shared" si="310"/>
        <v xml:space="preserve"> </v>
      </c>
      <c r="EB332" s="906"/>
      <c r="EC332" s="904"/>
      <c r="ED332" s="904"/>
      <c r="EE332" s="904"/>
      <c r="EF332" s="904"/>
      <c r="EG332" s="904"/>
      <c r="EH332" s="904"/>
      <c r="EI332" s="904"/>
      <c r="EJ332" s="904"/>
      <c r="EK332" s="905"/>
      <c r="EL332" s="80"/>
      <c r="EM332" s="224" t="str">
        <f t="shared" si="359"/>
        <v xml:space="preserve"> </v>
      </c>
      <c r="EN332" s="224" t="str">
        <f t="shared" si="360"/>
        <v xml:space="preserve"> </v>
      </c>
      <c r="EO332" s="115"/>
      <c r="EP332" s="1050"/>
      <c r="EQ332" s="253"/>
      <c r="ER332" s="117"/>
      <c r="ES332" s="1258">
        <f t="shared" si="361"/>
        <v>241</v>
      </c>
      <c r="ET332" s="224" t="str">
        <f t="shared" si="362"/>
        <v xml:space="preserve"> </v>
      </c>
      <c r="EU332" s="477" t="str">
        <f t="shared" si="363"/>
        <v/>
      </c>
      <c r="EV332" s="1334" t="str">
        <f t="shared" si="305"/>
        <v xml:space="preserve"> </v>
      </c>
      <c r="EW332" s="1332" t="str">
        <f t="shared" si="349"/>
        <v/>
      </c>
      <c r="EX332" s="1275" t="str">
        <f t="shared" si="331"/>
        <v/>
      </c>
      <c r="EY332" s="1275" t="str">
        <f t="shared" si="332"/>
        <v/>
      </c>
      <c r="EZ332" s="1275" t="str">
        <f t="shared" si="333"/>
        <v/>
      </c>
      <c r="FA332" s="1275" t="str">
        <f t="shared" si="334"/>
        <v/>
      </c>
      <c r="FB332" s="1275" t="str">
        <f t="shared" si="335"/>
        <v/>
      </c>
      <c r="FC332" s="1333" t="str">
        <f t="shared" si="336"/>
        <v/>
      </c>
      <c r="FE332" s="1234" t="str">
        <f t="shared" si="337"/>
        <v xml:space="preserve"> </v>
      </c>
      <c r="FF332" s="1234" t="str">
        <f t="shared" si="338"/>
        <v xml:space="preserve"> </v>
      </c>
      <c r="FG332" s="1234" t="str">
        <f t="shared" si="339"/>
        <v xml:space="preserve"> </v>
      </c>
      <c r="FH332" s="1234" t="str">
        <f t="shared" si="340"/>
        <v xml:space="preserve"> </v>
      </c>
      <c r="FI332" s="1234" t="str">
        <f t="shared" si="311"/>
        <v xml:space="preserve"> </v>
      </c>
      <c r="FJ332" s="1234" t="str">
        <f t="shared" si="341"/>
        <v xml:space="preserve"> </v>
      </c>
      <c r="FK332" s="1234">
        <f t="shared" si="312"/>
        <v>0</v>
      </c>
      <c r="FL332" s="1227"/>
      <c r="FM332" s="1234" t="str">
        <f t="shared" si="313"/>
        <v xml:space="preserve"> </v>
      </c>
      <c r="FN332" s="1234" t="str">
        <f t="shared" si="314"/>
        <v xml:space="preserve"> </v>
      </c>
      <c r="FO332" s="1234" t="str">
        <f t="shared" si="342"/>
        <v xml:space="preserve"> </v>
      </c>
      <c r="FP332" s="1234" t="str">
        <f t="shared" si="343"/>
        <v xml:space="preserve"> </v>
      </c>
      <c r="FQ332" s="1234" t="str">
        <f t="shared" si="315"/>
        <v xml:space="preserve"> </v>
      </c>
      <c r="FR332" s="1234" t="str">
        <f t="shared" si="344"/>
        <v xml:space="preserve"> </v>
      </c>
      <c r="FS332" s="1234">
        <f t="shared" si="350"/>
        <v>0</v>
      </c>
      <c r="FT332" s="1227"/>
      <c r="FU332" s="1234" t="str">
        <f t="shared" si="345"/>
        <v xml:space="preserve"> </v>
      </c>
      <c r="FV332" s="1234" t="str">
        <f t="shared" si="346"/>
        <v xml:space="preserve"> </v>
      </c>
      <c r="FW332" s="1234" t="str">
        <f t="shared" si="347"/>
        <v xml:space="preserve"> </v>
      </c>
      <c r="FX332" s="1234" t="str">
        <f t="shared" si="316"/>
        <v xml:space="preserve"> </v>
      </c>
      <c r="FY332" s="1234" t="str">
        <f t="shared" si="317"/>
        <v xml:space="preserve"> </v>
      </c>
      <c r="FZ332" s="1234" t="str">
        <f t="shared" si="348"/>
        <v xml:space="preserve"> </v>
      </c>
      <c r="GA332" s="1234">
        <f t="shared" si="318"/>
        <v>0</v>
      </c>
      <c r="GB332" s="1227"/>
      <c r="GC332" s="1234" t="str">
        <f t="shared" si="319"/>
        <v xml:space="preserve"> </v>
      </c>
      <c r="GD332" s="1234" t="str">
        <f t="shared" si="320"/>
        <v xml:space="preserve"> </v>
      </c>
      <c r="GE332" s="1234" t="str">
        <f t="shared" si="321"/>
        <v xml:space="preserve"> </v>
      </c>
      <c r="GF332" s="1234" t="str">
        <f t="shared" si="322"/>
        <v xml:space="preserve"> </v>
      </c>
      <c r="GG332" s="1234" t="str">
        <f t="shared" si="323"/>
        <v xml:space="preserve"> </v>
      </c>
      <c r="GH332" s="1234" t="str">
        <f t="shared" si="324"/>
        <v xml:space="preserve"> </v>
      </c>
      <c r="GI332" s="1234" t="str">
        <f t="shared" si="325"/>
        <v xml:space="preserve"> </v>
      </c>
      <c r="GJ332" s="1234" t="str">
        <f t="shared" si="326"/>
        <v xml:space="preserve"> </v>
      </c>
      <c r="GK332" s="1234" t="str">
        <f t="shared" si="327"/>
        <v xml:space="preserve"> </v>
      </c>
      <c r="GL332" s="1234" t="str">
        <f t="shared" si="328"/>
        <v xml:space="preserve"> </v>
      </c>
      <c r="GM332" s="1234" t="str">
        <f t="shared" si="329"/>
        <v xml:space="preserve"> </v>
      </c>
      <c r="GN332" s="1234">
        <f t="shared" si="330"/>
        <v>0</v>
      </c>
    </row>
    <row r="333" spans="1:196" s="100" customFormat="1" ht="27" customHeight="1" thickTop="1" thickBot="1">
      <c r="A333" s="1208">
        <f>【A票】【D票】!$D$10</f>
        <v>0</v>
      </c>
      <c r="B333" s="1212">
        <f>【A票】【D票】!$H$10</f>
        <v>0</v>
      </c>
      <c r="C333" s="1213" t="str">
        <f>【A票】【D票】!$K$10</f>
        <v xml:space="preserve"> </v>
      </c>
      <c r="D333" s="1214">
        <f t="shared" si="173"/>
        <v>242</v>
      </c>
      <c r="E333" s="914"/>
      <c r="F333" s="467"/>
      <c r="G333" s="469"/>
      <c r="H333" s="224" t="str">
        <f t="shared" si="351"/>
        <v xml:space="preserve"> </v>
      </c>
      <c r="I333" s="704"/>
      <c r="J333" s="117"/>
      <c r="K333" s="117"/>
      <c r="L333" s="117"/>
      <c r="M333" s="117"/>
      <c r="N333" s="117"/>
      <c r="O333" s="117"/>
      <c r="P333" s="117"/>
      <c r="Q333" s="117"/>
      <c r="R333" s="117"/>
      <c r="S333" s="117"/>
      <c r="T333" s="254"/>
      <c r="U333" s="646"/>
      <c r="V333" s="646"/>
      <c r="W333" s="114"/>
      <c r="X333" s="254"/>
      <c r="Y333" s="224" t="str">
        <f t="shared" si="352"/>
        <v xml:space="preserve"> </v>
      </c>
      <c r="Z333" s="579"/>
      <c r="AA333" s="704"/>
      <c r="AB333" s="119"/>
      <c r="AC333" s="224" t="str">
        <f t="shared" si="306"/>
        <v xml:space="preserve"> </v>
      </c>
      <c r="AD333" s="115"/>
      <c r="AE333" s="253"/>
      <c r="AF333" s="704"/>
      <c r="AG333" s="727"/>
      <c r="AH333" s="727"/>
      <c r="AI333" s="727"/>
      <c r="AJ333" s="727"/>
      <c r="AK333" s="591"/>
      <c r="AL333" s="727"/>
      <c r="AM333" s="727"/>
      <c r="AN333" s="727"/>
      <c r="AO333" s="727"/>
      <c r="AP333" s="727"/>
      <c r="AQ333" s="727"/>
      <c r="AR333" s="727"/>
      <c r="AS333" s="727"/>
      <c r="AT333" s="727"/>
      <c r="AU333" s="727"/>
      <c r="AV333" s="727"/>
      <c r="AW333" s="727"/>
      <c r="AX333" s="727"/>
      <c r="AY333" s="727"/>
      <c r="AZ333" s="727"/>
      <c r="BA333" s="727"/>
      <c r="BB333" s="727"/>
      <c r="BC333" s="821"/>
      <c r="BD333" s="727"/>
      <c r="BE333" s="727"/>
      <c r="BF333" s="727"/>
      <c r="BG333" s="727"/>
      <c r="BH333" s="727"/>
      <c r="BI333" s="727"/>
      <c r="BJ333" s="727"/>
      <c r="BK333" s="727"/>
      <c r="BL333" s="821"/>
      <c r="BM333" s="727"/>
      <c r="BN333" s="727"/>
      <c r="BO333" s="727"/>
      <c r="BP333" s="727"/>
      <c r="BQ333" s="727"/>
      <c r="BR333" s="821"/>
      <c r="BS333" s="727"/>
      <c r="BT333" s="727"/>
      <c r="BU333" s="727"/>
      <c r="BV333" s="591"/>
      <c r="BW333" s="224" t="str">
        <f t="shared" si="364"/>
        <v xml:space="preserve"> </v>
      </c>
      <c r="BX333" s="471">
        <f t="shared" si="353"/>
        <v>242</v>
      </c>
      <c r="BY333" s="117"/>
      <c r="BZ333" s="117"/>
      <c r="CA333" s="117"/>
      <c r="CB333" s="117"/>
      <c r="CC333" s="117"/>
      <c r="CD333" s="461"/>
      <c r="CE333" s="236"/>
      <c r="CF333" s="224" t="str">
        <f t="shared" si="354"/>
        <v xml:space="preserve"> </v>
      </c>
      <c r="CG333" s="116"/>
      <c r="CH333" s="117"/>
      <c r="CI333" s="117"/>
      <c r="CJ333" s="117"/>
      <c r="CK333" s="472"/>
      <c r="CL333" s="472"/>
      <c r="CM333" s="472"/>
      <c r="CN333" s="472"/>
      <c r="CO333" s="117"/>
      <c r="CP333" s="253"/>
      <c r="CQ333" s="120"/>
      <c r="CR333" s="224" t="str" cm="1">
        <f t="array" ref="CR333">IF(AND(SUM(COUNTIF(CG333:CM333,{"*不明*","*その他*"})+COUNTIF(CO333:CP333,{"*不明*","*その他*"}))&gt;0,CQ333=""),"その他・不明の場合,10)具体的内容、理由を記入",IF(OR(AND(CI333=CI$65,COUNTA(CJ333:CM333)&lt;4),AND(OR(CI333=CI$63,CI333=CI$64,CI333=CI$66,CI333=CI$67,CI333=CI$68,CI333=""),COUNTA(CJ333:CM333)&gt;0)),"3)介護保険認定済→要介護度、認知症自立度、寝たきり度、介護保険サービス記入",IF(OR(AND(OR(CM333=CM$63,CM333=CM$64),CN333=""),AND(OR(CM333=CM$65,CM333=CM$66),CN333&lt;&gt;"")),"7)介護保険サービス受けている/過去受けていた→具体的内容記入"," ")))</f>
        <v xml:space="preserve"> </v>
      </c>
      <c r="CS333" s="224" t="str">
        <f t="shared" si="355"/>
        <v xml:space="preserve"> </v>
      </c>
      <c r="CT333" s="116"/>
      <c r="CU333" s="253"/>
      <c r="CV333" s="117"/>
      <c r="CW333" s="117"/>
      <c r="CX333" s="253"/>
      <c r="CY333" s="117"/>
      <c r="CZ333" s="117"/>
      <c r="DA333" s="253"/>
      <c r="DB333" s="117"/>
      <c r="DC333" s="224" t="str">
        <f t="shared" si="356"/>
        <v xml:space="preserve"> </v>
      </c>
      <c r="DD333" s="224" t="str">
        <f t="shared" si="357"/>
        <v xml:space="preserve"> </v>
      </c>
      <c r="DE333" s="224" t="str">
        <f t="shared" si="307"/>
        <v xml:space="preserve"> </v>
      </c>
      <c r="DF333" s="121"/>
      <c r="DG333" s="114"/>
      <c r="DH333" s="704"/>
      <c r="DI333" s="119"/>
      <c r="DJ333" s="187"/>
      <c r="DK333" s="254"/>
      <c r="DL333" s="224" t="str">
        <f t="shared" si="308"/>
        <v xml:space="preserve"> </v>
      </c>
      <c r="DM333" s="224" t="str">
        <f t="shared" si="358"/>
        <v xml:space="preserve"> </v>
      </c>
      <c r="DN333" s="474"/>
      <c r="DO333" s="117"/>
      <c r="DP333" s="117"/>
      <c r="DQ333" s="117"/>
      <c r="DR333" s="117"/>
      <c r="DS333" s="117"/>
      <c r="DT333" s="254"/>
      <c r="DU333" s="476"/>
      <c r="DV333" s="224" t="str">
        <f t="shared" si="309"/>
        <v xml:space="preserve"> </v>
      </c>
      <c r="DW333" s="115"/>
      <c r="DX333" s="470"/>
      <c r="DY333" s="117"/>
      <c r="DZ333" s="704"/>
      <c r="EA333" s="224" t="str">
        <f t="shared" si="310"/>
        <v xml:space="preserve"> </v>
      </c>
      <c r="EB333" s="906"/>
      <c r="EC333" s="904"/>
      <c r="ED333" s="904"/>
      <c r="EE333" s="904"/>
      <c r="EF333" s="904"/>
      <c r="EG333" s="904"/>
      <c r="EH333" s="904"/>
      <c r="EI333" s="904"/>
      <c r="EJ333" s="904"/>
      <c r="EK333" s="905"/>
      <c r="EL333" s="80"/>
      <c r="EM333" s="224" t="str">
        <f t="shared" si="359"/>
        <v xml:space="preserve"> </v>
      </c>
      <c r="EN333" s="224" t="str">
        <f t="shared" si="360"/>
        <v xml:space="preserve"> </v>
      </c>
      <c r="EO333" s="115"/>
      <c r="EP333" s="1050"/>
      <c r="EQ333" s="253"/>
      <c r="ER333" s="117"/>
      <c r="ES333" s="1258">
        <f t="shared" si="361"/>
        <v>242</v>
      </c>
      <c r="ET333" s="224" t="str">
        <f t="shared" si="362"/>
        <v xml:space="preserve"> </v>
      </c>
      <c r="EU333" s="477" t="str">
        <f t="shared" si="363"/>
        <v/>
      </c>
      <c r="EV333" s="1334" t="str">
        <f t="shared" si="305"/>
        <v xml:space="preserve"> </v>
      </c>
      <c r="EW333" s="1332" t="str">
        <f t="shared" si="349"/>
        <v/>
      </c>
      <c r="EX333" s="1275" t="str">
        <f t="shared" si="331"/>
        <v/>
      </c>
      <c r="EY333" s="1275" t="str">
        <f t="shared" si="332"/>
        <v/>
      </c>
      <c r="EZ333" s="1275" t="str">
        <f t="shared" si="333"/>
        <v/>
      </c>
      <c r="FA333" s="1275" t="str">
        <f t="shared" si="334"/>
        <v/>
      </c>
      <c r="FB333" s="1275" t="str">
        <f t="shared" si="335"/>
        <v/>
      </c>
      <c r="FC333" s="1333" t="str">
        <f t="shared" si="336"/>
        <v/>
      </c>
      <c r="FE333" s="1234" t="str">
        <f t="shared" si="337"/>
        <v xml:space="preserve"> </v>
      </c>
      <c r="FF333" s="1234" t="str">
        <f t="shared" si="338"/>
        <v xml:space="preserve"> </v>
      </c>
      <c r="FG333" s="1234" t="str">
        <f t="shared" si="339"/>
        <v xml:space="preserve"> </v>
      </c>
      <c r="FH333" s="1234" t="str">
        <f t="shared" si="340"/>
        <v xml:space="preserve"> </v>
      </c>
      <c r="FI333" s="1234" t="str">
        <f t="shared" si="311"/>
        <v xml:space="preserve"> </v>
      </c>
      <c r="FJ333" s="1234" t="str">
        <f t="shared" si="341"/>
        <v xml:space="preserve"> </v>
      </c>
      <c r="FK333" s="1234">
        <f t="shared" si="312"/>
        <v>0</v>
      </c>
      <c r="FL333" s="1227"/>
      <c r="FM333" s="1234" t="str">
        <f t="shared" si="313"/>
        <v xml:space="preserve"> </v>
      </c>
      <c r="FN333" s="1234" t="str">
        <f t="shared" si="314"/>
        <v xml:space="preserve"> </v>
      </c>
      <c r="FO333" s="1234" t="str">
        <f t="shared" si="342"/>
        <v xml:space="preserve"> </v>
      </c>
      <c r="FP333" s="1234" t="str">
        <f t="shared" si="343"/>
        <v xml:space="preserve"> </v>
      </c>
      <c r="FQ333" s="1234" t="str">
        <f t="shared" si="315"/>
        <v xml:space="preserve"> </v>
      </c>
      <c r="FR333" s="1234" t="str">
        <f t="shared" si="344"/>
        <v xml:space="preserve"> </v>
      </c>
      <c r="FS333" s="1234">
        <f t="shared" si="350"/>
        <v>0</v>
      </c>
      <c r="FT333" s="1227"/>
      <c r="FU333" s="1234" t="str">
        <f t="shared" si="345"/>
        <v xml:space="preserve"> </v>
      </c>
      <c r="FV333" s="1234" t="str">
        <f t="shared" si="346"/>
        <v xml:space="preserve"> </v>
      </c>
      <c r="FW333" s="1234" t="str">
        <f t="shared" si="347"/>
        <v xml:space="preserve"> </v>
      </c>
      <c r="FX333" s="1234" t="str">
        <f t="shared" si="316"/>
        <v xml:space="preserve"> </v>
      </c>
      <c r="FY333" s="1234" t="str">
        <f t="shared" si="317"/>
        <v xml:space="preserve"> </v>
      </c>
      <c r="FZ333" s="1234" t="str">
        <f t="shared" si="348"/>
        <v xml:space="preserve"> </v>
      </c>
      <c r="GA333" s="1234">
        <f t="shared" si="318"/>
        <v>0</v>
      </c>
      <c r="GB333" s="1227"/>
      <c r="GC333" s="1234" t="str">
        <f t="shared" si="319"/>
        <v xml:space="preserve"> </v>
      </c>
      <c r="GD333" s="1234" t="str">
        <f t="shared" si="320"/>
        <v xml:space="preserve"> </v>
      </c>
      <c r="GE333" s="1234" t="str">
        <f t="shared" si="321"/>
        <v xml:space="preserve"> </v>
      </c>
      <c r="GF333" s="1234" t="str">
        <f t="shared" si="322"/>
        <v xml:space="preserve"> </v>
      </c>
      <c r="GG333" s="1234" t="str">
        <f t="shared" si="323"/>
        <v xml:space="preserve"> </v>
      </c>
      <c r="GH333" s="1234" t="str">
        <f t="shared" si="324"/>
        <v xml:space="preserve"> </v>
      </c>
      <c r="GI333" s="1234" t="str">
        <f t="shared" si="325"/>
        <v xml:space="preserve"> </v>
      </c>
      <c r="GJ333" s="1234" t="str">
        <f t="shared" si="326"/>
        <v xml:space="preserve"> </v>
      </c>
      <c r="GK333" s="1234" t="str">
        <f t="shared" si="327"/>
        <v xml:space="preserve"> </v>
      </c>
      <c r="GL333" s="1234" t="str">
        <f t="shared" si="328"/>
        <v xml:space="preserve"> </v>
      </c>
      <c r="GM333" s="1234" t="str">
        <f t="shared" si="329"/>
        <v xml:space="preserve"> </v>
      </c>
      <c r="GN333" s="1234">
        <f t="shared" si="330"/>
        <v>0</v>
      </c>
    </row>
    <row r="334" spans="1:196" s="100" customFormat="1" ht="27" customHeight="1" thickTop="1" thickBot="1">
      <c r="A334" s="1208">
        <f>【A票】【D票】!$D$10</f>
        <v>0</v>
      </c>
      <c r="B334" s="1212">
        <f>【A票】【D票】!$H$10</f>
        <v>0</v>
      </c>
      <c r="C334" s="1213" t="str">
        <f>【A票】【D票】!$K$10</f>
        <v xml:space="preserve"> </v>
      </c>
      <c r="D334" s="1214">
        <f t="shared" si="173"/>
        <v>243</v>
      </c>
      <c r="E334" s="914"/>
      <c r="F334" s="467"/>
      <c r="G334" s="469"/>
      <c r="H334" s="224" t="str">
        <f t="shared" si="351"/>
        <v xml:space="preserve"> </v>
      </c>
      <c r="I334" s="704"/>
      <c r="J334" s="117"/>
      <c r="K334" s="117"/>
      <c r="L334" s="117"/>
      <c r="M334" s="117"/>
      <c r="N334" s="117"/>
      <c r="O334" s="117"/>
      <c r="P334" s="117"/>
      <c r="Q334" s="117"/>
      <c r="R334" s="117"/>
      <c r="S334" s="117"/>
      <c r="T334" s="254"/>
      <c r="U334" s="646"/>
      <c r="V334" s="646"/>
      <c r="W334" s="114"/>
      <c r="X334" s="254"/>
      <c r="Y334" s="224" t="str">
        <f t="shared" si="352"/>
        <v xml:space="preserve"> </v>
      </c>
      <c r="Z334" s="579"/>
      <c r="AA334" s="704"/>
      <c r="AB334" s="119"/>
      <c r="AC334" s="224" t="str">
        <f t="shared" si="306"/>
        <v xml:space="preserve"> </v>
      </c>
      <c r="AD334" s="115"/>
      <c r="AE334" s="253"/>
      <c r="AF334" s="704"/>
      <c r="AG334" s="727"/>
      <c r="AH334" s="727"/>
      <c r="AI334" s="727"/>
      <c r="AJ334" s="727"/>
      <c r="AK334" s="591"/>
      <c r="AL334" s="727"/>
      <c r="AM334" s="727"/>
      <c r="AN334" s="727"/>
      <c r="AO334" s="727"/>
      <c r="AP334" s="727"/>
      <c r="AQ334" s="727"/>
      <c r="AR334" s="727"/>
      <c r="AS334" s="727"/>
      <c r="AT334" s="727"/>
      <c r="AU334" s="727"/>
      <c r="AV334" s="727"/>
      <c r="AW334" s="727"/>
      <c r="AX334" s="727"/>
      <c r="AY334" s="727"/>
      <c r="AZ334" s="727"/>
      <c r="BA334" s="727"/>
      <c r="BB334" s="727"/>
      <c r="BC334" s="821"/>
      <c r="BD334" s="727"/>
      <c r="BE334" s="727"/>
      <c r="BF334" s="727"/>
      <c r="BG334" s="727"/>
      <c r="BH334" s="727"/>
      <c r="BI334" s="727"/>
      <c r="BJ334" s="727"/>
      <c r="BK334" s="727"/>
      <c r="BL334" s="821"/>
      <c r="BM334" s="727"/>
      <c r="BN334" s="727"/>
      <c r="BO334" s="727"/>
      <c r="BP334" s="727"/>
      <c r="BQ334" s="727"/>
      <c r="BR334" s="821"/>
      <c r="BS334" s="727"/>
      <c r="BT334" s="727"/>
      <c r="BU334" s="727"/>
      <c r="BV334" s="591"/>
      <c r="BW334" s="224" t="str">
        <f t="shared" si="364"/>
        <v xml:space="preserve"> </v>
      </c>
      <c r="BX334" s="471">
        <f t="shared" si="353"/>
        <v>243</v>
      </c>
      <c r="BY334" s="117"/>
      <c r="BZ334" s="117"/>
      <c r="CA334" s="117"/>
      <c r="CB334" s="117"/>
      <c r="CC334" s="117"/>
      <c r="CD334" s="461"/>
      <c r="CE334" s="236"/>
      <c r="CF334" s="224" t="str">
        <f t="shared" si="354"/>
        <v xml:space="preserve"> </v>
      </c>
      <c r="CG334" s="116"/>
      <c r="CH334" s="117"/>
      <c r="CI334" s="117"/>
      <c r="CJ334" s="117"/>
      <c r="CK334" s="472"/>
      <c r="CL334" s="472"/>
      <c r="CM334" s="472"/>
      <c r="CN334" s="472"/>
      <c r="CO334" s="117"/>
      <c r="CP334" s="253"/>
      <c r="CQ334" s="120"/>
      <c r="CR334" s="224" t="str" cm="1">
        <f t="array" ref="CR334">IF(AND(SUM(COUNTIF(CG334:CM334,{"*不明*","*その他*"})+COUNTIF(CO334:CP334,{"*不明*","*その他*"}))&gt;0,CQ334=""),"その他・不明の場合,10)具体的内容、理由を記入",IF(OR(AND(CI334=CI$65,COUNTA(CJ334:CM334)&lt;4),AND(OR(CI334=CI$63,CI334=CI$64,CI334=CI$66,CI334=CI$67,CI334=CI$68,CI334=""),COUNTA(CJ334:CM334)&gt;0)),"3)介護保険認定済→要介護度、認知症自立度、寝たきり度、介護保険サービス記入",IF(OR(AND(OR(CM334=CM$63,CM334=CM$64),CN334=""),AND(OR(CM334=CM$65,CM334=CM$66),CN334&lt;&gt;"")),"7)介護保険サービス受けている/過去受けていた→具体的内容記入"," ")))</f>
        <v xml:space="preserve"> </v>
      </c>
      <c r="CS334" s="224" t="str">
        <f t="shared" si="355"/>
        <v xml:space="preserve"> </v>
      </c>
      <c r="CT334" s="116"/>
      <c r="CU334" s="253"/>
      <c r="CV334" s="117"/>
      <c r="CW334" s="117"/>
      <c r="CX334" s="253"/>
      <c r="CY334" s="117"/>
      <c r="CZ334" s="117"/>
      <c r="DA334" s="253"/>
      <c r="DB334" s="117"/>
      <c r="DC334" s="224" t="str">
        <f t="shared" si="356"/>
        <v xml:space="preserve"> </v>
      </c>
      <c r="DD334" s="224" t="str">
        <f t="shared" si="357"/>
        <v xml:space="preserve"> </v>
      </c>
      <c r="DE334" s="224" t="str">
        <f t="shared" si="307"/>
        <v xml:space="preserve"> </v>
      </c>
      <c r="DF334" s="121"/>
      <c r="DG334" s="114"/>
      <c r="DH334" s="704"/>
      <c r="DI334" s="119"/>
      <c r="DJ334" s="187"/>
      <c r="DK334" s="254"/>
      <c r="DL334" s="224" t="str">
        <f t="shared" si="308"/>
        <v xml:space="preserve"> </v>
      </c>
      <c r="DM334" s="224" t="str">
        <f t="shared" si="358"/>
        <v xml:space="preserve"> </v>
      </c>
      <c r="DN334" s="474"/>
      <c r="DO334" s="117"/>
      <c r="DP334" s="117"/>
      <c r="DQ334" s="117"/>
      <c r="DR334" s="117"/>
      <c r="DS334" s="117"/>
      <c r="DT334" s="254"/>
      <c r="DU334" s="476"/>
      <c r="DV334" s="224" t="str">
        <f t="shared" si="309"/>
        <v xml:space="preserve"> </v>
      </c>
      <c r="DW334" s="115"/>
      <c r="DX334" s="470"/>
      <c r="DY334" s="117"/>
      <c r="DZ334" s="704"/>
      <c r="EA334" s="224" t="str">
        <f t="shared" si="310"/>
        <v xml:space="preserve"> </v>
      </c>
      <c r="EB334" s="906"/>
      <c r="EC334" s="904"/>
      <c r="ED334" s="904"/>
      <c r="EE334" s="904"/>
      <c r="EF334" s="904"/>
      <c r="EG334" s="904"/>
      <c r="EH334" s="904"/>
      <c r="EI334" s="904"/>
      <c r="EJ334" s="904"/>
      <c r="EK334" s="905"/>
      <c r="EL334" s="80"/>
      <c r="EM334" s="224" t="str">
        <f t="shared" si="359"/>
        <v xml:space="preserve"> </v>
      </c>
      <c r="EN334" s="224" t="str">
        <f t="shared" si="360"/>
        <v xml:space="preserve"> </v>
      </c>
      <c r="EO334" s="115"/>
      <c r="EP334" s="1050"/>
      <c r="EQ334" s="253"/>
      <c r="ER334" s="117"/>
      <c r="ES334" s="1258">
        <f t="shared" si="361"/>
        <v>243</v>
      </c>
      <c r="ET334" s="224" t="str">
        <f t="shared" si="362"/>
        <v xml:space="preserve"> </v>
      </c>
      <c r="EU334" s="477" t="str">
        <f t="shared" si="363"/>
        <v/>
      </c>
      <c r="EV334" s="1334" t="str">
        <f t="shared" si="305"/>
        <v xml:space="preserve"> </v>
      </c>
      <c r="EW334" s="1332" t="str">
        <f t="shared" si="349"/>
        <v/>
      </c>
      <c r="EX334" s="1275" t="str">
        <f t="shared" si="331"/>
        <v/>
      </c>
      <c r="EY334" s="1275" t="str">
        <f t="shared" si="332"/>
        <v/>
      </c>
      <c r="EZ334" s="1275" t="str">
        <f t="shared" si="333"/>
        <v/>
      </c>
      <c r="FA334" s="1275" t="str">
        <f t="shared" si="334"/>
        <v/>
      </c>
      <c r="FB334" s="1275" t="str">
        <f t="shared" si="335"/>
        <v/>
      </c>
      <c r="FC334" s="1333" t="str">
        <f t="shared" si="336"/>
        <v/>
      </c>
      <c r="FE334" s="1234" t="str">
        <f t="shared" si="337"/>
        <v xml:space="preserve"> </v>
      </c>
      <c r="FF334" s="1234" t="str">
        <f t="shared" si="338"/>
        <v xml:space="preserve"> </v>
      </c>
      <c r="FG334" s="1234" t="str">
        <f t="shared" si="339"/>
        <v xml:space="preserve"> </v>
      </c>
      <c r="FH334" s="1234" t="str">
        <f t="shared" si="340"/>
        <v xml:space="preserve"> </v>
      </c>
      <c r="FI334" s="1234" t="str">
        <f t="shared" si="311"/>
        <v xml:space="preserve"> </v>
      </c>
      <c r="FJ334" s="1234" t="str">
        <f t="shared" si="341"/>
        <v xml:space="preserve"> </v>
      </c>
      <c r="FK334" s="1234">
        <f t="shared" si="312"/>
        <v>0</v>
      </c>
      <c r="FL334" s="1227"/>
      <c r="FM334" s="1234" t="str">
        <f t="shared" si="313"/>
        <v xml:space="preserve"> </v>
      </c>
      <c r="FN334" s="1234" t="str">
        <f t="shared" si="314"/>
        <v xml:space="preserve"> </v>
      </c>
      <c r="FO334" s="1234" t="str">
        <f t="shared" si="342"/>
        <v xml:space="preserve"> </v>
      </c>
      <c r="FP334" s="1234" t="str">
        <f t="shared" si="343"/>
        <v xml:space="preserve"> </v>
      </c>
      <c r="FQ334" s="1234" t="str">
        <f t="shared" si="315"/>
        <v xml:space="preserve"> </v>
      </c>
      <c r="FR334" s="1234" t="str">
        <f t="shared" si="344"/>
        <v xml:space="preserve"> </v>
      </c>
      <c r="FS334" s="1234">
        <f t="shared" si="350"/>
        <v>0</v>
      </c>
      <c r="FT334" s="1227"/>
      <c r="FU334" s="1234" t="str">
        <f t="shared" si="345"/>
        <v xml:space="preserve"> </v>
      </c>
      <c r="FV334" s="1234" t="str">
        <f t="shared" si="346"/>
        <v xml:space="preserve"> </v>
      </c>
      <c r="FW334" s="1234" t="str">
        <f t="shared" si="347"/>
        <v xml:space="preserve"> </v>
      </c>
      <c r="FX334" s="1234" t="str">
        <f t="shared" si="316"/>
        <v xml:space="preserve"> </v>
      </c>
      <c r="FY334" s="1234" t="str">
        <f t="shared" si="317"/>
        <v xml:space="preserve"> </v>
      </c>
      <c r="FZ334" s="1234" t="str">
        <f t="shared" si="348"/>
        <v xml:space="preserve"> </v>
      </c>
      <c r="GA334" s="1234">
        <f t="shared" si="318"/>
        <v>0</v>
      </c>
      <c r="GB334" s="1227"/>
      <c r="GC334" s="1234" t="str">
        <f t="shared" si="319"/>
        <v xml:space="preserve"> </v>
      </c>
      <c r="GD334" s="1234" t="str">
        <f t="shared" si="320"/>
        <v xml:space="preserve"> </v>
      </c>
      <c r="GE334" s="1234" t="str">
        <f t="shared" si="321"/>
        <v xml:space="preserve"> </v>
      </c>
      <c r="GF334" s="1234" t="str">
        <f t="shared" si="322"/>
        <v xml:space="preserve"> </v>
      </c>
      <c r="GG334" s="1234" t="str">
        <f t="shared" si="323"/>
        <v xml:space="preserve"> </v>
      </c>
      <c r="GH334" s="1234" t="str">
        <f t="shared" si="324"/>
        <v xml:space="preserve"> </v>
      </c>
      <c r="GI334" s="1234" t="str">
        <f t="shared" si="325"/>
        <v xml:space="preserve"> </v>
      </c>
      <c r="GJ334" s="1234" t="str">
        <f t="shared" si="326"/>
        <v xml:space="preserve"> </v>
      </c>
      <c r="GK334" s="1234" t="str">
        <f t="shared" si="327"/>
        <v xml:space="preserve"> </v>
      </c>
      <c r="GL334" s="1234" t="str">
        <f t="shared" si="328"/>
        <v xml:space="preserve"> </v>
      </c>
      <c r="GM334" s="1234" t="str">
        <f t="shared" si="329"/>
        <v xml:space="preserve"> </v>
      </c>
      <c r="GN334" s="1234">
        <f t="shared" si="330"/>
        <v>0</v>
      </c>
    </row>
    <row r="335" spans="1:196" s="100" customFormat="1" ht="27" customHeight="1" thickTop="1" thickBot="1">
      <c r="A335" s="1208">
        <f>【A票】【D票】!$D$10</f>
        <v>0</v>
      </c>
      <c r="B335" s="1212">
        <f>【A票】【D票】!$H$10</f>
        <v>0</v>
      </c>
      <c r="C335" s="1213" t="str">
        <f>【A票】【D票】!$K$10</f>
        <v xml:space="preserve"> </v>
      </c>
      <c r="D335" s="1214">
        <f t="shared" si="173"/>
        <v>244</v>
      </c>
      <c r="E335" s="914"/>
      <c r="F335" s="467"/>
      <c r="G335" s="469"/>
      <c r="H335" s="224" t="str">
        <f t="shared" si="351"/>
        <v xml:space="preserve"> </v>
      </c>
      <c r="I335" s="704"/>
      <c r="J335" s="117"/>
      <c r="K335" s="117"/>
      <c r="L335" s="117"/>
      <c r="M335" s="117"/>
      <c r="N335" s="117"/>
      <c r="O335" s="117"/>
      <c r="P335" s="117"/>
      <c r="Q335" s="117"/>
      <c r="R335" s="117"/>
      <c r="S335" s="117"/>
      <c r="T335" s="254"/>
      <c r="U335" s="646"/>
      <c r="V335" s="646"/>
      <c r="W335" s="114"/>
      <c r="X335" s="254"/>
      <c r="Y335" s="224" t="str">
        <f t="shared" si="352"/>
        <v xml:space="preserve"> </v>
      </c>
      <c r="Z335" s="579"/>
      <c r="AA335" s="704"/>
      <c r="AB335" s="119"/>
      <c r="AC335" s="224" t="str">
        <f t="shared" si="306"/>
        <v xml:space="preserve"> </v>
      </c>
      <c r="AD335" s="115"/>
      <c r="AE335" s="253"/>
      <c r="AF335" s="704"/>
      <c r="AG335" s="727"/>
      <c r="AH335" s="727"/>
      <c r="AI335" s="727"/>
      <c r="AJ335" s="727"/>
      <c r="AK335" s="591"/>
      <c r="AL335" s="727"/>
      <c r="AM335" s="727"/>
      <c r="AN335" s="727"/>
      <c r="AO335" s="727"/>
      <c r="AP335" s="727"/>
      <c r="AQ335" s="727"/>
      <c r="AR335" s="727"/>
      <c r="AS335" s="727"/>
      <c r="AT335" s="727"/>
      <c r="AU335" s="727"/>
      <c r="AV335" s="727"/>
      <c r="AW335" s="727"/>
      <c r="AX335" s="727"/>
      <c r="AY335" s="727"/>
      <c r="AZ335" s="727"/>
      <c r="BA335" s="727"/>
      <c r="BB335" s="727"/>
      <c r="BC335" s="821"/>
      <c r="BD335" s="727"/>
      <c r="BE335" s="727"/>
      <c r="BF335" s="727"/>
      <c r="BG335" s="727"/>
      <c r="BH335" s="727"/>
      <c r="BI335" s="727"/>
      <c r="BJ335" s="727"/>
      <c r="BK335" s="727"/>
      <c r="BL335" s="821"/>
      <c r="BM335" s="727"/>
      <c r="BN335" s="727"/>
      <c r="BO335" s="727"/>
      <c r="BP335" s="727"/>
      <c r="BQ335" s="727"/>
      <c r="BR335" s="821"/>
      <c r="BS335" s="727"/>
      <c r="BT335" s="727"/>
      <c r="BU335" s="727"/>
      <c r="BV335" s="591"/>
      <c r="BW335" s="224" t="str">
        <f t="shared" si="364"/>
        <v xml:space="preserve"> </v>
      </c>
      <c r="BX335" s="471">
        <f t="shared" si="353"/>
        <v>244</v>
      </c>
      <c r="BY335" s="117"/>
      <c r="BZ335" s="117"/>
      <c r="CA335" s="117"/>
      <c r="CB335" s="117"/>
      <c r="CC335" s="117"/>
      <c r="CD335" s="461"/>
      <c r="CE335" s="236"/>
      <c r="CF335" s="224" t="str">
        <f t="shared" si="354"/>
        <v xml:space="preserve"> </v>
      </c>
      <c r="CG335" s="116"/>
      <c r="CH335" s="117"/>
      <c r="CI335" s="117"/>
      <c r="CJ335" s="117"/>
      <c r="CK335" s="472"/>
      <c r="CL335" s="472"/>
      <c r="CM335" s="472"/>
      <c r="CN335" s="472"/>
      <c r="CO335" s="117"/>
      <c r="CP335" s="253"/>
      <c r="CQ335" s="120"/>
      <c r="CR335" s="224" t="str" cm="1">
        <f t="array" ref="CR335">IF(AND(SUM(COUNTIF(CG335:CM335,{"*不明*","*その他*"})+COUNTIF(CO335:CP335,{"*不明*","*その他*"}))&gt;0,CQ335=""),"その他・不明の場合,10)具体的内容、理由を記入",IF(OR(AND(CI335=CI$65,COUNTA(CJ335:CM335)&lt;4),AND(OR(CI335=CI$63,CI335=CI$64,CI335=CI$66,CI335=CI$67,CI335=CI$68,CI335=""),COUNTA(CJ335:CM335)&gt;0)),"3)介護保険認定済→要介護度、認知症自立度、寝たきり度、介護保険サービス記入",IF(OR(AND(OR(CM335=CM$63,CM335=CM$64),CN335=""),AND(OR(CM335=CM$65,CM335=CM$66),CN335&lt;&gt;"")),"7)介護保険サービス受けている/過去受けていた→具体的内容記入"," ")))</f>
        <v xml:space="preserve"> </v>
      </c>
      <c r="CS335" s="224" t="str">
        <f t="shared" si="355"/>
        <v xml:space="preserve"> </v>
      </c>
      <c r="CT335" s="116"/>
      <c r="CU335" s="253"/>
      <c r="CV335" s="117"/>
      <c r="CW335" s="117"/>
      <c r="CX335" s="253"/>
      <c r="CY335" s="117"/>
      <c r="CZ335" s="117"/>
      <c r="DA335" s="253"/>
      <c r="DB335" s="117"/>
      <c r="DC335" s="224" t="str">
        <f t="shared" si="356"/>
        <v xml:space="preserve"> </v>
      </c>
      <c r="DD335" s="224" t="str">
        <f t="shared" si="357"/>
        <v xml:space="preserve"> </v>
      </c>
      <c r="DE335" s="224" t="str">
        <f t="shared" si="307"/>
        <v xml:space="preserve"> </v>
      </c>
      <c r="DF335" s="121"/>
      <c r="DG335" s="114"/>
      <c r="DH335" s="704"/>
      <c r="DI335" s="119"/>
      <c r="DJ335" s="187"/>
      <c r="DK335" s="254"/>
      <c r="DL335" s="224" t="str">
        <f t="shared" si="308"/>
        <v xml:space="preserve"> </v>
      </c>
      <c r="DM335" s="224" t="str">
        <f t="shared" si="358"/>
        <v xml:space="preserve"> </v>
      </c>
      <c r="DN335" s="474"/>
      <c r="DO335" s="117"/>
      <c r="DP335" s="117"/>
      <c r="DQ335" s="117"/>
      <c r="DR335" s="117"/>
      <c r="DS335" s="117"/>
      <c r="DT335" s="254"/>
      <c r="DU335" s="476"/>
      <c r="DV335" s="224" t="str">
        <f t="shared" si="309"/>
        <v xml:space="preserve"> </v>
      </c>
      <c r="DW335" s="115"/>
      <c r="DX335" s="470"/>
      <c r="DY335" s="117"/>
      <c r="DZ335" s="704"/>
      <c r="EA335" s="224" t="str">
        <f t="shared" si="310"/>
        <v xml:space="preserve"> </v>
      </c>
      <c r="EB335" s="906"/>
      <c r="EC335" s="904"/>
      <c r="ED335" s="904"/>
      <c r="EE335" s="904"/>
      <c r="EF335" s="904"/>
      <c r="EG335" s="904"/>
      <c r="EH335" s="904"/>
      <c r="EI335" s="904"/>
      <c r="EJ335" s="904"/>
      <c r="EK335" s="905"/>
      <c r="EL335" s="80"/>
      <c r="EM335" s="224" t="str">
        <f t="shared" si="359"/>
        <v xml:space="preserve"> </v>
      </c>
      <c r="EN335" s="224" t="str">
        <f t="shared" si="360"/>
        <v xml:space="preserve"> </v>
      </c>
      <c r="EO335" s="115"/>
      <c r="EP335" s="1050"/>
      <c r="EQ335" s="253"/>
      <c r="ER335" s="117"/>
      <c r="ES335" s="1258">
        <f t="shared" si="361"/>
        <v>244</v>
      </c>
      <c r="ET335" s="224" t="str">
        <f t="shared" si="362"/>
        <v xml:space="preserve"> </v>
      </c>
      <c r="EU335" s="477" t="str">
        <f t="shared" si="363"/>
        <v/>
      </c>
      <c r="EV335" s="1334" t="str">
        <f t="shared" si="305"/>
        <v xml:space="preserve"> </v>
      </c>
      <c r="EW335" s="1332" t="str">
        <f t="shared" si="349"/>
        <v/>
      </c>
      <c r="EX335" s="1275" t="str">
        <f t="shared" si="331"/>
        <v/>
      </c>
      <c r="EY335" s="1275" t="str">
        <f t="shared" si="332"/>
        <v/>
      </c>
      <c r="EZ335" s="1275" t="str">
        <f t="shared" si="333"/>
        <v/>
      </c>
      <c r="FA335" s="1275" t="str">
        <f t="shared" si="334"/>
        <v/>
      </c>
      <c r="FB335" s="1275" t="str">
        <f t="shared" si="335"/>
        <v/>
      </c>
      <c r="FC335" s="1333" t="str">
        <f t="shared" si="336"/>
        <v/>
      </c>
      <c r="FE335" s="1234" t="str">
        <f t="shared" si="337"/>
        <v xml:space="preserve"> </v>
      </c>
      <c r="FF335" s="1234" t="str">
        <f t="shared" si="338"/>
        <v xml:space="preserve"> </v>
      </c>
      <c r="FG335" s="1234" t="str">
        <f t="shared" si="339"/>
        <v xml:space="preserve"> </v>
      </c>
      <c r="FH335" s="1234" t="str">
        <f t="shared" si="340"/>
        <v xml:space="preserve"> </v>
      </c>
      <c r="FI335" s="1234" t="str">
        <f t="shared" si="311"/>
        <v xml:space="preserve"> </v>
      </c>
      <c r="FJ335" s="1234" t="str">
        <f t="shared" si="341"/>
        <v xml:space="preserve"> </v>
      </c>
      <c r="FK335" s="1234">
        <f t="shared" si="312"/>
        <v>0</v>
      </c>
      <c r="FL335" s="1227"/>
      <c r="FM335" s="1234" t="str">
        <f t="shared" si="313"/>
        <v xml:space="preserve"> </v>
      </c>
      <c r="FN335" s="1234" t="str">
        <f t="shared" si="314"/>
        <v xml:space="preserve"> </v>
      </c>
      <c r="FO335" s="1234" t="str">
        <f t="shared" si="342"/>
        <v xml:space="preserve"> </v>
      </c>
      <c r="FP335" s="1234" t="str">
        <f t="shared" si="343"/>
        <v xml:space="preserve"> </v>
      </c>
      <c r="FQ335" s="1234" t="str">
        <f t="shared" si="315"/>
        <v xml:space="preserve"> </v>
      </c>
      <c r="FR335" s="1234" t="str">
        <f t="shared" si="344"/>
        <v xml:space="preserve"> </v>
      </c>
      <c r="FS335" s="1234">
        <f t="shared" si="350"/>
        <v>0</v>
      </c>
      <c r="FT335" s="1227"/>
      <c r="FU335" s="1234" t="str">
        <f t="shared" si="345"/>
        <v xml:space="preserve"> </v>
      </c>
      <c r="FV335" s="1234" t="str">
        <f t="shared" si="346"/>
        <v xml:space="preserve"> </v>
      </c>
      <c r="FW335" s="1234" t="str">
        <f t="shared" si="347"/>
        <v xml:space="preserve"> </v>
      </c>
      <c r="FX335" s="1234" t="str">
        <f t="shared" si="316"/>
        <v xml:space="preserve"> </v>
      </c>
      <c r="FY335" s="1234" t="str">
        <f t="shared" si="317"/>
        <v xml:space="preserve"> </v>
      </c>
      <c r="FZ335" s="1234" t="str">
        <f t="shared" si="348"/>
        <v xml:space="preserve"> </v>
      </c>
      <c r="GA335" s="1234">
        <f t="shared" si="318"/>
        <v>0</v>
      </c>
      <c r="GB335" s="1227"/>
      <c r="GC335" s="1234" t="str">
        <f t="shared" si="319"/>
        <v xml:space="preserve"> </v>
      </c>
      <c r="GD335" s="1234" t="str">
        <f t="shared" si="320"/>
        <v xml:space="preserve"> </v>
      </c>
      <c r="GE335" s="1234" t="str">
        <f t="shared" si="321"/>
        <v xml:space="preserve"> </v>
      </c>
      <c r="GF335" s="1234" t="str">
        <f t="shared" si="322"/>
        <v xml:space="preserve"> </v>
      </c>
      <c r="GG335" s="1234" t="str">
        <f t="shared" si="323"/>
        <v xml:space="preserve"> </v>
      </c>
      <c r="GH335" s="1234" t="str">
        <f t="shared" si="324"/>
        <v xml:space="preserve"> </v>
      </c>
      <c r="GI335" s="1234" t="str">
        <f t="shared" si="325"/>
        <v xml:space="preserve"> </v>
      </c>
      <c r="GJ335" s="1234" t="str">
        <f t="shared" si="326"/>
        <v xml:space="preserve"> </v>
      </c>
      <c r="GK335" s="1234" t="str">
        <f t="shared" si="327"/>
        <v xml:space="preserve"> </v>
      </c>
      <c r="GL335" s="1234" t="str">
        <f t="shared" si="328"/>
        <v xml:space="preserve"> </v>
      </c>
      <c r="GM335" s="1234" t="str">
        <f t="shared" si="329"/>
        <v xml:space="preserve"> </v>
      </c>
      <c r="GN335" s="1234">
        <f t="shared" si="330"/>
        <v>0</v>
      </c>
    </row>
    <row r="336" spans="1:196" s="100" customFormat="1" ht="27" customHeight="1" thickTop="1" thickBot="1">
      <c r="A336" s="1208">
        <f>【A票】【D票】!$D$10</f>
        <v>0</v>
      </c>
      <c r="B336" s="1212">
        <f>【A票】【D票】!$H$10</f>
        <v>0</v>
      </c>
      <c r="C336" s="1213" t="str">
        <f>【A票】【D票】!$K$10</f>
        <v xml:space="preserve"> </v>
      </c>
      <c r="D336" s="1214">
        <f t="shared" si="173"/>
        <v>245</v>
      </c>
      <c r="E336" s="914"/>
      <c r="F336" s="467"/>
      <c r="G336" s="469"/>
      <c r="H336" s="224" t="str">
        <f t="shared" si="351"/>
        <v xml:space="preserve"> </v>
      </c>
      <c r="I336" s="704"/>
      <c r="J336" s="117"/>
      <c r="K336" s="117"/>
      <c r="L336" s="117"/>
      <c r="M336" s="117"/>
      <c r="N336" s="117"/>
      <c r="O336" s="117"/>
      <c r="P336" s="117"/>
      <c r="Q336" s="117"/>
      <c r="R336" s="117"/>
      <c r="S336" s="117"/>
      <c r="T336" s="254"/>
      <c r="U336" s="646"/>
      <c r="V336" s="646"/>
      <c r="W336" s="114"/>
      <c r="X336" s="254"/>
      <c r="Y336" s="224" t="str">
        <f t="shared" si="352"/>
        <v xml:space="preserve"> </v>
      </c>
      <c r="Z336" s="579"/>
      <c r="AA336" s="704"/>
      <c r="AB336" s="119"/>
      <c r="AC336" s="224" t="str">
        <f t="shared" si="306"/>
        <v xml:space="preserve"> </v>
      </c>
      <c r="AD336" s="115"/>
      <c r="AE336" s="253"/>
      <c r="AF336" s="704"/>
      <c r="AG336" s="727"/>
      <c r="AH336" s="727"/>
      <c r="AI336" s="727"/>
      <c r="AJ336" s="727"/>
      <c r="AK336" s="591"/>
      <c r="AL336" s="727"/>
      <c r="AM336" s="727"/>
      <c r="AN336" s="727"/>
      <c r="AO336" s="727"/>
      <c r="AP336" s="727"/>
      <c r="AQ336" s="727"/>
      <c r="AR336" s="727"/>
      <c r="AS336" s="727"/>
      <c r="AT336" s="727"/>
      <c r="AU336" s="727"/>
      <c r="AV336" s="727"/>
      <c r="AW336" s="727"/>
      <c r="AX336" s="727"/>
      <c r="AY336" s="727"/>
      <c r="AZ336" s="727"/>
      <c r="BA336" s="727"/>
      <c r="BB336" s="727"/>
      <c r="BC336" s="821"/>
      <c r="BD336" s="727"/>
      <c r="BE336" s="727"/>
      <c r="BF336" s="727"/>
      <c r="BG336" s="727"/>
      <c r="BH336" s="727"/>
      <c r="BI336" s="727"/>
      <c r="BJ336" s="727"/>
      <c r="BK336" s="727"/>
      <c r="BL336" s="821"/>
      <c r="BM336" s="727"/>
      <c r="BN336" s="727"/>
      <c r="BO336" s="727"/>
      <c r="BP336" s="727"/>
      <c r="BQ336" s="727"/>
      <c r="BR336" s="821"/>
      <c r="BS336" s="727"/>
      <c r="BT336" s="727"/>
      <c r="BU336" s="727"/>
      <c r="BV336" s="591"/>
      <c r="BW336" s="224" t="str">
        <f t="shared" si="364"/>
        <v xml:space="preserve"> </v>
      </c>
      <c r="BX336" s="471">
        <f t="shared" si="353"/>
        <v>245</v>
      </c>
      <c r="BY336" s="117"/>
      <c r="BZ336" s="117"/>
      <c r="CA336" s="117"/>
      <c r="CB336" s="117"/>
      <c r="CC336" s="117"/>
      <c r="CD336" s="461"/>
      <c r="CE336" s="236"/>
      <c r="CF336" s="224" t="str">
        <f t="shared" si="354"/>
        <v xml:space="preserve"> </v>
      </c>
      <c r="CG336" s="116"/>
      <c r="CH336" s="117"/>
      <c r="CI336" s="117"/>
      <c r="CJ336" s="117"/>
      <c r="CK336" s="472"/>
      <c r="CL336" s="472"/>
      <c r="CM336" s="472"/>
      <c r="CN336" s="472"/>
      <c r="CO336" s="117"/>
      <c r="CP336" s="253"/>
      <c r="CQ336" s="120"/>
      <c r="CR336" s="224" t="str" cm="1">
        <f t="array" ref="CR336">IF(AND(SUM(COUNTIF(CG336:CM336,{"*不明*","*その他*"})+COUNTIF(CO336:CP336,{"*不明*","*その他*"}))&gt;0,CQ336=""),"その他・不明の場合,10)具体的内容、理由を記入",IF(OR(AND(CI336=CI$65,COUNTA(CJ336:CM336)&lt;4),AND(OR(CI336=CI$63,CI336=CI$64,CI336=CI$66,CI336=CI$67,CI336=CI$68,CI336=""),COUNTA(CJ336:CM336)&gt;0)),"3)介護保険認定済→要介護度、認知症自立度、寝たきり度、介護保険サービス記入",IF(OR(AND(OR(CM336=CM$63,CM336=CM$64),CN336=""),AND(OR(CM336=CM$65,CM336=CM$66),CN336&lt;&gt;"")),"7)介護保険サービス受けている/過去受けていた→具体的内容記入"," ")))</f>
        <v xml:space="preserve"> </v>
      </c>
      <c r="CS336" s="224" t="str">
        <f t="shared" si="355"/>
        <v xml:space="preserve"> </v>
      </c>
      <c r="CT336" s="116"/>
      <c r="CU336" s="253"/>
      <c r="CV336" s="117"/>
      <c r="CW336" s="117"/>
      <c r="CX336" s="253"/>
      <c r="CY336" s="117"/>
      <c r="CZ336" s="117"/>
      <c r="DA336" s="253"/>
      <c r="DB336" s="117"/>
      <c r="DC336" s="224" t="str">
        <f t="shared" si="356"/>
        <v xml:space="preserve"> </v>
      </c>
      <c r="DD336" s="224" t="str">
        <f t="shared" si="357"/>
        <v xml:space="preserve"> </v>
      </c>
      <c r="DE336" s="224" t="str">
        <f t="shared" si="307"/>
        <v xml:space="preserve"> </v>
      </c>
      <c r="DF336" s="121"/>
      <c r="DG336" s="114"/>
      <c r="DH336" s="704"/>
      <c r="DI336" s="119"/>
      <c r="DJ336" s="187"/>
      <c r="DK336" s="254"/>
      <c r="DL336" s="224" t="str">
        <f t="shared" si="308"/>
        <v xml:space="preserve"> </v>
      </c>
      <c r="DM336" s="224" t="str">
        <f t="shared" si="358"/>
        <v xml:space="preserve"> </v>
      </c>
      <c r="DN336" s="474"/>
      <c r="DO336" s="117"/>
      <c r="DP336" s="117"/>
      <c r="DQ336" s="117"/>
      <c r="DR336" s="117"/>
      <c r="DS336" s="117"/>
      <c r="DT336" s="254"/>
      <c r="DU336" s="476"/>
      <c r="DV336" s="224" t="str">
        <f t="shared" si="309"/>
        <v xml:space="preserve"> </v>
      </c>
      <c r="DW336" s="115"/>
      <c r="DX336" s="470"/>
      <c r="DY336" s="117"/>
      <c r="DZ336" s="704"/>
      <c r="EA336" s="224" t="str">
        <f t="shared" si="310"/>
        <v xml:space="preserve"> </v>
      </c>
      <c r="EB336" s="906"/>
      <c r="EC336" s="904"/>
      <c r="ED336" s="904"/>
      <c r="EE336" s="904"/>
      <c r="EF336" s="904"/>
      <c r="EG336" s="904"/>
      <c r="EH336" s="904"/>
      <c r="EI336" s="904"/>
      <c r="EJ336" s="904"/>
      <c r="EK336" s="905"/>
      <c r="EL336" s="80"/>
      <c r="EM336" s="224" t="str">
        <f t="shared" si="359"/>
        <v xml:space="preserve"> </v>
      </c>
      <c r="EN336" s="224" t="str">
        <f t="shared" si="360"/>
        <v xml:space="preserve"> </v>
      </c>
      <c r="EO336" s="115"/>
      <c r="EP336" s="1050"/>
      <c r="EQ336" s="253"/>
      <c r="ER336" s="117"/>
      <c r="ES336" s="1258">
        <f t="shared" si="361"/>
        <v>245</v>
      </c>
      <c r="ET336" s="224" t="str">
        <f t="shared" si="362"/>
        <v xml:space="preserve"> </v>
      </c>
      <c r="EU336" s="477" t="str">
        <f t="shared" si="363"/>
        <v/>
      </c>
      <c r="EV336" s="1334" t="str">
        <f t="shared" si="305"/>
        <v xml:space="preserve"> </v>
      </c>
      <c r="EW336" s="1332" t="str">
        <f t="shared" si="349"/>
        <v/>
      </c>
      <c r="EX336" s="1275" t="str">
        <f t="shared" si="331"/>
        <v/>
      </c>
      <c r="EY336" s="1275" t="str">
        <f t="shared" si="332"/>
        <v/>
      </c>
      <c r="EZ336" s="1275" t="str">
        <f t="shared" si="333"/>
        <v/>
      </c>
      <c r="FA336" s="1275" t="str">
        <f t="shared" si="334"/>
        <v/>
      </c>
      <c r="FB336" s="1275" t="str">
        <f t="shared" si="335"/>
        <v/>
      </c>
      <c r="FC336" s="1333" t="str">
        <f t="shared" si="336"/>
        <v/>
      </c>
      <c r="FE336" s="1234" t="str">
        <f t="shared" si="337"/>
        <v xml:space="preserve"> </v>
      </c>
      <c r="FF336" s="1234" t="str">
        <f t="shared" si="338"/>
        <v xml:space="preserve"> </v>
      </c>
      <c r="FG336" s="1234" t="str">
        <f t="shared" si="339"/>
        <v xml:space="preserve"> </v>
      </c>
      <c r="FH336" s="1234" t="str">
        <f t="shared" si="340"/>
        <v xml:space="preserve"> </v>
      </c>
      <c r="FI336" s="1234" t="str">
        <f t="shared" si="311"/>
        <v xml:space="preserve"> </v>
      </c>
      <c r="FJ336" s="1234" t="str">
        <f t="shared" si="341"/>
        <v xml:space="preserve"> </v>
      </c>
      <c r="FK336" s="1234">
        <f t="shared" si="312"/>
        <v>0</v>
      </c>
      <c r="FL336" s="1227"/>
      <c r="FM336" s="1234" t="str">
        <f t="shared" si="313"/>
        <v xml:space="preserve"> </v>
      </c>
      <c r="FN336" s="1234" t="str">
        <f t="shared" si="314"/>
        <v xml:space="preserve"> </v>
      </c>
      <c r="FO336" s="1234" t="str">
        <f t="shared" si="342"/>
        <v xml:space="preserve"> </v>
      </c>
      <c r="FP336" s="1234" t="str">
        <f t="shared" si="343"/>
        <v xml:space="preserve"> </v>
      </c>
      <c r="FQ336" s="1234" t="str">
        <f t="shared" si="315"/>
        <v xml:space="preserve"> </v>
      </c>
      <c r="FR336" s="1234" t="str">
        <f t="shared" si="344"/>
        <v xml:space="preserve"> </v>
      </c>
      <c r="FS336" s="1234">
        <f t="shared" si="350"/>
        <v>0</v>
      </c>
      <c r="FT336" s="1227"/>
      <c r="FU336" s="1234" t="str">
        <f t="shared" si="345"/>
        <v xml:space="preserve"> </v>
      </c>
      <c r="FV336" s="1234" t="str">
        <f t="shared" si="346"/>
        <v xml:space="preserve"> </v>
      </c>
      <c r="FW336" s="1234" t="str">
        <f t="shared" si="347"/>
        <v xml:space="preserve"> </v>
      </c>
      <c r="FX336" s="1234" t="str">
        <f t="shared" si="316"/>
        <v xml:space="preserve"> </v>
      </c>
      <c r="FY336" s="1234" t="str">
        <f t="shared" si="317"/>
        <v xml:space="preserve"> </v>
      </c>
      <c r="FZ336" s="1234" t="str">
        <f t="shared" si="348"/>
        <v xml:space="preserve"> </v>
      </c>
      <c r="GA336" s="1234">
        <f t="shared" si="318"/>
        <v>0</v>
      </c>
      <c r="GB336" s="1227"/>
      <c r="GC336" s="1234" t="str">
        <f t="shared" si="319"/>
        <v xml:space="preserve"> </v>
      </c>
      <c r="GD336" s="1234" t="str">
        <f t="shared" si="320"/>
        <v xml:space="preserve"> </v>
      </c>
      <c r="GE336" s="1234" t="str">
        <f t="shared" si="321"/>
        <v xml:space="preserve"> </v>
      </c>
      <c r="GF336" s="1234" t="str">
        <f t="shared" si="322"/>
        <v xml:space="preserve"> </v>
      </c>
      <c r="GG336" s="1234" t="str">
        <f t="shared" si="323"/>
        <v xml:space="preserve"> </v>
      </c>
      <c r="GH336" s="1234" t="str">
        <f t="shared" si="324"/>
        <v xml:space="preserve"> </v>
      </c>
      <c r="GI336" s="1234" t="str">
        <f t="shared" si="325"/>
        <v xml:space="preserve"> </v>
      </c>
      <c r="GJ336" s="1234" t="str">
        <f t="shared" si="326"/>
        <v xml:space="preserve"> </v>
      </c>
      <c r="GK336" s="1234" t="str">
        <f t="shared" si="327"/>
        <v xml:space="preserve"> </v>
      </c>
      <c r="GL336" s="1234" t="str">
        <f t="shared" si="328"/>
        <v xml:space="preserve"> </v>
      </c>
      <c r="GM336" s="1234" t="str">
        <f t="shared" si="329"/>
        <v xml:space="preserve"> </v>
      </c>
      <c r="GN336" s="1234">
        <f t="shared" si="330"/>
        <v>0</v>
      </c>
    </row>
    <row r="337" spans="1:196" s="100" customFormat="1" ht="27" customHeight="1" thickTop="1" thickBot="1">
      <c r="A337" s="1208">
        <f>【A票】【D票】!$D$10</f>
        <v>0</v>
      </c>
      <c r="B337" s="1212">
        <f>【A票】【D票】!$H$10</f>
        <v>0</v>
      </c>
      <c r="C337" s="1213" t="str">
        <f>【A票】【D票】!$K$10</f>
        <v xml:space="preserve"> </v>
      </c>
      <c r="D337" s="1214">
        <f t="shared" si="173"/>
        <v>246</v>
      </c>
      <c r="E337" s="914"/>
      <c r="F337" s="467"/>
      <c r="G337" s="469"/>
      <c r="H337" s="224" t="str">
        <f t="shared" si="351"/>
        <v xml:space="preserve"> </v>
      </c>
      <c r="I337" s="704"/>
      <c r="J337" s="117"/>
      <c r="K337" s="117"/>
      <c r="L337" s="117"/>
      <c r="M337" s="117"/>
      <c r="N337" s="117"/>
      <c r="O337" s="117"/>
      <c r="P337" s="117"/>
      <c r="Q337" s="117"/>
      <c r="R337" s="117"/>
      <c r="S337" s="117"/>
      <c r="T337" s="254"/>
      <c r="U337" s="646"/>
      <c r="V337" s="646"/>
      <c r="W337" s="114"/>
      <c r="X337" s="254"/>
      <c r="Y337" s="224" t="str">
        <f t="shared" si="352"/>
        <v xml:space="preserve"> </v>
      </c>
      <c r="Z337" s="579"/>
      <c r="AA337" s="704"/>
      <c r="AB337" s="119"/>
      <c r="AC337" s="224" t="str">
        <f t="shared" si="306"/>
        <v xml:space="preserve"> </v>
      </c>
      <c r="AD337" s="115"/>
      <c r="AE337" s="253"/>
      <c r="AF337" s="704"/>
      <c r="AG337" s="727"/>
      <c r="AH337" s="727"/>
      <c r="AI337" s="727"/>
      <c r="AJ337" s="727"/>
      <c r="AK337" s="591"/>
      <c r="AL337" s="727"/>
      <c r="AM337" s="727"/>
      <c r="AN337" s="727"/>
      <c r="AO337" s="727"/>
      <c r="AP337" s="727"/>
      <c r="AQ337" s="727"/>
      <c r="AR337" s="727"/>
      <c r="AS337" s="727"/>
      <c r="AT337" s="727"/>
      <c r="AU337" s="727"/>
      <c r="AV337" s="727"/>
      <c r="AW337" s="727"/>
      <c r="AX337" s="727"/>
      <c r="AY337" s="727"/>
      <c r="AZ337" s="727"/>
      <c r="BA337" s="727"/>
      <c r="BB337" s="727"/>
      <c r="BC337" s="821"/>
      <c r="BD337" s="727"/>
      <c r="BE337" s="727"/>
      <c r="BF337" s="727"/>
      <c r="BG337" s="727"/>
      <c r="BH337" s="727"/>
      <c r="BI337" s="727"/>
      <c r="BJ337" s="727"/>
      <c r="BK337" s="727"/>
      <c r="BL337" s="821"/>
      <c r="BM337" s="727"/>
      <c r="BN337" s="727"/>
      <c r="BO337" s="727"/>
      <c r="BP337" s="727"/>
      <c r="BQ337" s="727"/>
      <c r="BR337" s="821"/>
      <c r="BS337" s="727"/>
      <c r="BT337" s="727"/>
      <c r="BU337" s="727"/>
      <c r="BV337" s="591"/>
      <c r="BW337" s="224" t="str">
        <f t="shared" si="364"/>
        <v xml:space="preserve"> </v>
      </c>
      <c r="BX337" s="471">
        <f t="shared" si="353"/>
        <v>246</v>
      </c>
      <c r="BY337" s="117"/>
      <c r="BZ337" s="117"/>
      <c r="CA337" s="117"/>
      <c r="CB337" s="117"/>
      <c r="CC337" s="117"/>
      <c r="CD337" s="461"/>
      <c r="CE337" s="236"/>
      <c r="CF337" s="224" t="str">
        <f t="shared" si="354"/>
        <v xml:space="preserve"> </v>
      </c>
      <c r="CG337" s="116"/>
      <c r="CH337" s="117"/>
      <c r="CI337" s="117"/>
      <c r="CJ337" s="117"/>
      <c r="CK337" s="472"/>
      <c r="CL337" s="472"/>
      <c r="CM337" s="472"/>
      <c r="CN337" s="472"/>
      <c r="CO337" s="117"/>
      <c r="CP337" s="253"/>
      <c r="CQ337" s="120"/>
      <c r="CR337" s="224" t="str" cm="1">
        <f t="array" ref="CR337">IF(AND(SUM(COUNTIF(CG337:CM337,{"*不明*","*その他*"})+COUNTIF(CO337:CP337,{"*不明*","*その他*"}))&gt;0,CQ337=""),"その他・不明の場合,10)具体的内容、理由を記入",IF(OR(AND(CI337=CI$65,COUNTA(CJ337:CM337)&lt;4),AND(OR(CI337=CI$63,CI337=CI$64,CI337=CI$66,CI337=CI$67,CI337=CI$68,CI337=""),COUNTA(CJ337:CM337)&gt;0)),"3)介護保険認定済→要介護度、認知症自立度、寝たきり度、介護保険サービス記入",IF(OR(AND(OR(CM337=CM$63,CM337=CM$64),CN337=""),AND(OR(CM337=CM$65,CM337=CM$66),CN337&lt;&gt;"")),"7)介護保険サービス受けている/過去受けていた→具体的内容記入"," ")))</f>
        <v xml:space="preserve"> </v>
      </c>
      <c r="CS337" s="224" t="str">
        <f t="shared" si="355"/>
        <v xml:space="preserve"> </v>
      </c>
      <c r="CT337" s="116"/>
      <c r="CU337" s="253"/>
      <c r="CV337" s="117"/>
      <c r="CW337" s="117"/>
      <c r="CX337" s="253"/>
      <c r="CY337" s="117"/>
      <c r="CZ337" s="117"/>
      <c r="DA337" s="253"/>
      <c r="DB337" s="117"/>
      <c r="DC337" s="224" t="str">
        <f t="shared" si="356"/>
        <v xml:space="preserve"> </v>
      </c>
      <c r="DD337" s="224" t="str">
        <f t="shared" si="357"/>
        <v xml:space="preserve"> </v>
      </c>
      <c r="DE337" s="224" t="str">
        <f t="shared" si="307"/>
        <v xml:space="preserve"> </v>
      </c>
      <c r="DF337" s="121"/>
      <c r="DG337" s="114"/>
      <c r="DH337" s="704"/>
      <c r="DI337" s="119"/>
      <c r="DJ337" s="187"/>
      <c r="DK337" s="254"/>
      <c r="DL337" s="224" t="str">
        <f t="shared" si="308"/>
        <v xml:space="preserve"> </v>
      </c>
      <c r="DM337" s="224" t="str">
        <f t="shared" si="358"/>
        <v xml:space="preserve"> </v>
      </c>
      <c r="DN337" s="474"/>
      <c r="DO337" s="117"/>
      <c r="DP337" s="117"/>
      <c r="DQ337" s="117"/>
      <c r="DR337" s="117"/>
      <c r="DS337" s="117"/>
      <c r="DT337" s="254"/>
      <c r="DU337" s="476"/>
      <c r="DV337" s="224" t="str">
        <f t="shared" si="309"/>
        <v xml:space="preserve"> </v>
      </c>
      <c r="DW337" s="115"/>
      <c r="DX337" s="470"/>
      <c r="DY337" s="117"/>
      <c r="DZ337" s="704"/>
      <c r="EA337" s="224" t="str">
        <f t="shared" si="310"/>
        <v xml:space="preserve"> </v>
      </c>
      <c r="EB337" s="906"/>
      <c r="EC337" s="904"/>
      <c r="ED337" s="904"/>
      <c r="EE337" s="904"/>
      <c r="EF337" s="904"/>
      <c r="EG337" s="904"/>
      <c r="EH337" s="904"/>
      <c r="EI337" s="904"/>
      <c r="EJ337" s="904"/>
      <c r="EK337" s="905"/>
      <c r="EL337" s="80"/>
      <c r="EM337" s="224" t="str">
        <f t="shared" si="359"/>
        <v xml:space="preserve"> </v>
      </c>
      <c r="EN337" s="224" t="str">
        <f t="shared" si="360"/>
        <v xml:space="preserve"> </v>
      </c>
      <c r="EO337" s="115"/>
      <c r="EP337" s="1050"/>
      <c r="EQ337" s="253"/>
      <c r="ER337" s="117"/>
      <c r="ES337" s="1258">
        <f t="shared" si="361"/>
        <v>246</v>
      </c>
      <c r="ET337" s="224" t="str">
        <f t="shared" si="362"/>
        <v xml:space="preserve"> </v>
      </c>
      <c r="EU337" s="477" t="str">
        <f t="shared" si="363"/>
        <v/>
      </c>
      <c r="EV337" s="1334" t="str">
        <f t="shared" si="305"/>
        <v xml:space="preserve"> </v>
      </c>
      <c r="EW337" s="1332" t="str">
        <f t="shared" si="349"/>
        <v/>
      </c>
      <c r="EX337" s="1275" t="str">
        <f t="shared" si="331"/>
        <v/>
      </c>
      <c r="EY337" s="1275" t="str">
        <f t="shared" si="332"/>
        <v/>
      </c>
      <c r="EZ337" s="1275" t="str">
        <f t="shared" si="333"/>
        <v/>
      </c>
      <c r="FA337" s="1275" t="str">
        <f t="shared" si="334"/>
        <v/>
      </c>
      <c r="FB337" s="1275" t="str">
        <f t="shared" si="335"/>
        <v/>
      </c>
      <c r="FC337" s="1333" t="str">
        <f t="shared" si="336"/>
        <v/>
      </c>
      <c r="FE337" s="1234" t="str">
        <f t="shared" si="337"/>
        <v xml:space="preserve"> </v>
      </c>
      <c r="FF337" s="1234" t="str">
        <f t="shared" si="338"/>
        <v xml:space="preserve"> </v>
      </c>
      <c r="FG337" s="1234" t="str">
        <f t="shared" si="339"/>
        <v xml:space="preserve"> </v>
      </c>
      <c r="FH337" s="1234" t="str">
        <f t="shared" si="340"/>
        <v xml:space="preserve"> </v>
      </c>
      <c r="FI337" s="1234" t="str">
        <f t="shared" si="311"/>
        <v xml:space="preserve"> </v>
      </c>
      <c r="FJ337" s="1234" t="str">
        <f t="shared" si="341"/>
        <v xml:space="preserve"> </v>
      </c>
      <c r="FK337" s="1234">
        <f t="shared" si="312"/>
        <v>0</v>
      </c>
      <c r="FL337" s="1227"/>
      <c r="FM337" s="1234" t="str">
        <f t="shared" si="313"/>
        <v xml:space="preserve"> </v>
      </c>
      <c r="FN337" s="1234" t="str">
        <f t="shared" si="314"/>
        <v xml:space="preserve"> </v>
      </c>
      <c r="FO337" s="1234" t="str">
        <f t="shared" si="342"/>
        <v xml:space="preserve"> </v>
      </c>
      <c r="FP337" s="1234" t="str">
        <f t="shared" si="343"/>
        <v xml:space="preserve"> </v>
      </c>
      <c r="FQ337" s="1234" t="str">
        <f t="shared" si="315"/>
        <v xml:space="preserve"> </v>
      </c>
      <c r="FR337" s="1234" t="str">
        <f t="shared" si="344"/>
        <v xml:space="preserve"> </v>
      </c>
      <c r="FS337" s="1234">
        <f t="shared" si="350"/>
        <v>0</v>
      </c>
      <c r="FT337" s="1227"/>
      <c r="FU337" s="1234" t="str">
        <f t="shared" si="345"/>
        <v xml:space="preserve"> </v>
      </c>
      <c r="FV337" s="1234" t="str">
        <f t="shared" si="346"/>
        <v xml:space="preserve"> </v>
      </c>
      <c r="FW337" s="1234" t="str">
        <f t="shared" si="347"/>
        <v xml:space="preserve"> </v>
      </c>
      <c r="FX337" s="1234" t="str">
        <f t="shared" si="316"/>
        <v xml:space="preserve"> </v>
      </c>
      <c r="FY337" s="1234" t="str">
        <f t="shared" si="317"/>
        <v xml:space="preserve"> </v>
      </c>
      <c r="FZ337" s="1234" t="str">
        <f t="shared" si="348"/>
        <v xml:space="preserve"> </v>
      </c>
      <c r="GA337" s="1234">
        <f t="shared" si="318"/>
        <v>0</v>
      </c>
      <c r="GB337" s="1227"/>
      <c r="GC337" s="1234" t="str">
        <f t="shared" si="319"/>
        <v xml:space="preserve"> </v>
      </c>
      <c r="GD337" s="1234" t="str">
        <f t="shared" si="320"/>
        <v xml:space="preserve"> </v>
      </c>
      <c r="GE337" s="1234" t="str">
        <f t="shared" si="321"/>
        <v xml:space="preserve"> </v>
      </c>
      <c r="GF337" s="1234" t="str">
        <f t="shared" si="322"/>
        <v xml:space="preserve"> </v>
      </c>
      <c r="GG337" s="1234" t="str">
        <f t="shared" si="323"/>
        <v xml:space="preserve"> </v>
      </c>
      <c r="GH337" s="1234" t="str">
        <f t="shared" si="324"/>
        <v xml:space="preserve"> </v>
      </c>
      <c r="GI337" s="1234" t="str">
        <f t="shared" si="325"/>
        <v xml:space="preserve"> </v>
      </c>
      <c r="GJ337" s="1234" t="str">
        <f t="shared" si="326"/>
        <v xml:space="preserve"> </v>
      </c>
      <c r="GK337" s="1234" t="str">
        <f t="shared" si="327"/>
        <v xml:space="preserve"> </v>
      </c>
      <c r="GL337" s="1234" t="str">
        <f t="shared" si="328"/>
        <v xml:space="preserve"> </v>
      </c>
      <c r="GM337" s="1234" t="str">
        <f t="shared" si="329"/>
        <v xml:space="preserve"> </v>
      </c>
      <c r="GN337" s="1234">
        <f t="shared" si="330"/>
        <v>0</v>
      </c>
    </row>
    <row r="338" spans="1:196" s="100" customFormat="1" ht="27" customHeight="1" thickTop="1" thickBot="1">
      <c r="A338" s="1208">
        <f>【A票】【D票】!$D$10</f>
        <v>0</v>
      </c>
      <c r="B338" s="1212">
        <f>【A票】【D票】!$H$10</f>
        <v>0</v>
      </c>
      <c r="C338" s="1213" t="str">
        <f>【A票】【D票】!$K$10</f>
        <v xml:space="preserve"> </v>
      </c>
      <c r="D338" s="1214">
        <f t="shared" si="173"/>
        <v>247</v>
      </c>
      <c r="E338" s="914"/>
      <c r="F338" s="467"/>
      <c r="G338" s="469"/>
      <c r="H338" s="224" t="str">
        <f t="shared" si="351"/>
        <v xml:space="preserve"> </v>
      </c>
      <c r="I338" s="704"/>
      <c r="J338" s="117"/>
      <c r="K338" s="117"/>
      <c r="L338" s="117"/>
      <c r="M338" s="117"/>
      <c r="N338" s="117"/>
      <c r="O338" s="117"/>
      <c r="P338" s="117"/>
      <c r="Q338" s="117"/>
      <c r="R338" s="117"/>
      <c r="S338" s="117"/>
      <c r="T338" s="254"/>
      <c r="U338" s="646"/>
      <c r="V338" s="646"/>
      <c r="W338" s="114"/>
      <c r="X338" s="254"/>
      <c r="Y338" s="224" t="str">
        <f t="shared" si="352"/>
        <v xml:space="preserve"> </v>
      </c>
      <c r="Z338" s="579"/>
      <c r="AA338" s="704"/>
      <c r="AB338" s="119"/>
      <c r="AC338" s="224" t="str">
        <f t="shared" si="306"/>
        <v xml:space="preserve"> </v>
      </c>
      <c r="AD338" s="115"/>
      <c r="AE338" s="253"/>
      <c r="AF338" s="704"/>
      <c r="AG338" s="727"/>
      <c r="AH338" s="727"/>
      <c r="AI338" s="727"/>
      <c r="AJ338" s="727"/>
      <c r="AK338" s="591"/>
      <c r="AL338" s="727"/>
      <c r="AM338" s="727"/>
      <c r="AN338" s="727"/>
      <c r="AO338" s="727"/>
      <c r="AP338" s="727"/>
      <c r="AQ338" s="727"/>
      <c r="AR338" s="727"/>
      <c r="AS338" s="727"/>
      <c r="AT338" s="727"/>
      <c r="AU338" s="727"/>
      <c r="AV338" s="727"/>
      <c r="AW338" s="727"/>
      <c r="AX338" s="727"/>
      <c r="AY338" s="727"/>
      <c r="AZ338" s="727"/>
      <c r="BA338" s="727"/>
      <c r="BB338" s="727"/>
      <c r="BC338" s="821"/>
      <c r="BD338" s="727"/>
      <c r="BE338" s="727"/>
      <c r="BF338" s="727"/>
      <c r="BG338" s="727"/>
      <c r="BH338" s="727"/>
      <c r="BI338" s="727"/>
      <c r="BJ338" s="727"/>
      <c r="BK338" s="727"/>
      <c r="BL338" s="821"/>
      <c r="BM338" s="727"/>
      <c r="BN338" s="727"/>
      <c r="BO338" s="727"/>
      <c r="BP338" s="727"/>
      <c r="BQ338" s="727"/>
      <c r="BR338" s="821"/>
      <c r="BS338" s="727"/>
      <c r="BT338" s="727"/>
      <c r="BU338" s="727"/>
      <c r="BV338" s="591"/>
      <c r="BW338" s="224" t="str">
        <f t="shared" si="364"/>
        <v xml:space="preserve"> </v>
      </c>
      <c r="BX338" s="471">
        <f t="shared" si="353"/>
        <v>247</v>
      </c>
      <c r="BY338" s="117"/>
      <c r="BZ338" s="117"/>
      <c r="CA338" s="117"/>
      <c r="CB338" s="117"/>
      <c r="CC338" s="117"/>
      <c r="CD338" s="461"/>
      <c r="CE338" s="236"/>
      <c r="CF338" s="224" t="str">
        <f t="shared" si="354"/>
        <v xml:space="preserve"> </v>
      </c>
      <c r="CG338" s="116"/>
      <c r="CH338" s="117"/>
      <c r="CI338" s="117"/>
      <c r="CJ338" s="117"/>
      <c r="CK338" s="472"/>
      <c r="CL338" s="472"/>
      <c r="CM338" s="472"/>
      <c r="CN338" s="472"/>
      <c r="CO338" s="117"/>
      <c r="CP338" s="253"/>
      <c r="CQ338" s="120"/>
      <c r="CR338" s="224" t="str" cm="1">
        <f t="array" ref="CR338">IF(AND(SUM(COUNTIF(CG338:CM338,{"*不明*","*その他*"})+COUNTIF(CO338:CP338,{"*不明*","*その他*"}))&gt;0,CQ338=""),"その他・不明の場合,10)具体的内容、理由を記入",IF(OR(AND(CI338=CI$65,COUNTA(CJ338:CM338)&lt;4),AND(OR(CI338=CI$63,CI338=CI$64,CI338=CI$66,CI338=CI$67,CI338=CI$68,CI338=""),COUNTA(CJ338:CM338)&gt;0)),"3)介護保険認定済→要介護度、認知症自立度、寝たきり度、介護保険サービス記入",IF(OR(AND(OR(CM338=CM$63,CM338=CM$64),CN338=""),AND(OR(CM338=CM$65,CM338=CM$66),CN338&lt;&gt;"")),"7)介護保険サービス受けている/過去受けていた→具体的内容記入"," ")))</f>
        <v xml:space="preserve"> </v>
      </c>
      <c r="CS338" s="224" t="str">
        <f t="shared" si="355"/>
        <v xml:space="preserve"> </v>
      </c>
      <c r="CT338" s="116"/>
      <c r="CU338" s="253"/>
      <c r="CV338" s="117"/>
      <c r="CW338" s="117"/>
      <c r="CX338" s="253"/>
      <c r="CY338" s="117"/>
      <c r="CZ338" s="117"/>
      <c r="DA338" s="253"/>
      <c r="DB338" s="117"/>
      <c r="DC338" s="224" t="str">
        <f t="shared" si="356"/>
        <v xml:space="preserve"> </v>
      </c>
      <c r="DD338" s="224" t="str">
        <f t="shared" si="357"/>
        <v xml:space="preserve"> </v>
      </c>
      <c r="DE338" s="224" t="str">
        <f t="shared" si="307"/>
        <v xml:space="preserve"> </v>
      </c>
      <c r="DF338" s="121"/>
      <c r="DG338" s="114"/>
      <c r="DH338" s="704"/>
      <c r="DI338" s="119"/>
      <c r="DJ338" s="187"/>
      <c r="DK338" s="254"/>
      <c r="DL338" s="224" t="str">
        <f t="shared" si="308"/>
        <v xml:space="preserve"> </v>
      </c>
      <c r="DM338" s="224" t="str">
        <f t="shared" si="358"/>
        <v xml:space="preserve"> </v>
      </c>
      <c r="DN338" s="474"/>
      <c r="DO338" s="117"/>
      <c r="DP338" s="117"/>
      <c r="DQ338" s="117"/>
      <c r="DR338" s="117"/>
      <c r="DS338" s="117"/>
      <c r="DT338" s="254"/>
      <c r="DU338" s="476"/>
      <c r="DV338" s="224" t="str">
        <f t="shared" si="309"/>
        <v xml:space="preserve"> </v>
      </c>
      <c r="DW338" s="115"/>
      <c r="DX338" s="470"/>
      <c r="DY338" s="117"/>
      <c r="DZ338" s="704"/>
      <c r="EA338" s="224" t="str">
        <f t="shared" si="310"/>
        <v xml:space="preserve"> </v>
      </c>
      <c r="EB338" s="906"/>
      <c r="EC338" s="904"/>
      <c r="ED338" s="904"/>
      <c r="EE338" s="904"/>
      <c r="EF338" s="904"/>
      <c r="EG338" s="904"/>
      <c r="EH338" s="904"/>
      <c r="EI338" s="904"/>
      <c r="EJ338" s="904"/>
      <c r="EK338" s="905"/>
      <c r="EL338" s="80"/>
      <c r="EM338" s="224" t="str">
        <f t="shared" si="359"/>
        <v xml:space="preserve"> </v>
      </c>
      <c r="EN338" s="224" t="str">
        <f t="shared" si="360"/>
        <v xml:space="preserve"> </v>
      </c>
      <c r="EO338" s="115"/>
      <c r="EP338" s="1050"/>
      <c r="EQ338" s="253"/>
      <c r="ER338" s="117"/>
      <c r="ES338" s="1258">
        <f t="shared" si="361"/>
        <v>247</v>
      </c>
      <c r="ET338" s="224" t="str">
        <f t="shared" si="362"/>
        <v xml:space="preserve"> </v>
      </c>
      <c r="EU338" s="477" t="str">
        <f t="shared" si="363"/>
        <v/>
      </c>
      <c r="EV338" s="1334" t="str">
        <f t="shared" si="305"/>
        <v xml:space="preserve"> </v>
      </c>
      <c r="EW338" s="1332" t="str">
        <f t="shared" si="349"/>
        <v/>
      </c>
      <c r="EX338" s="1275" t="str">
        <f t="shared" si="331"/>
        <v/>
      </c>
      <c r="EY338" s="1275" t="str">
        <f t="shared" si="332"/>
        <v/>
      </c>
      <c r="EZ338" s="1275" t="str">
        <f t="shared" si="333"/>
        <v/>
      </c>
      <c r="FA338" s="1275" t="str">
        <f t="shared" si="334"/>
        <v/>
      </c>
      <c r="FB338" s="1275" t="str">
        <f t="shared" si="335"/>
        <v/>
      </c>
      <c r="FC338" s="1333" t="str">
        <f t="shared" si="336"/>
        <v/>
      </c>
      <c r="FE338" s="1234" t="str">
        <f t="shared" si="337"/>
        <v xml:space="preserve"> </v>
      </c>
      <c r="FF338" s="1234" t="str">
        <f t="shared" si="338"/>
        <v xml:space="preserve"> </v>
      </c>
      <c r="FG338" s="1234" t="str">
        <f t="shared" si="339"/>
        <v xml:space="preserve"> </v>
      </c>
      <c r="FH338" s="1234" t="str">
        <f t="shared" si="340"/>
        <v xml:space="preserve"> </v>
      </c>
      <c r="FI338" s="1234" t="str">
        <f t="shared" si="311"/>
        <v xml:space="preserve"> </v>
      </c>
      <c r="FJ338" s="1234" t="str">
        <f t="shared" si="341"/>
        <v xml:space="preserve"> </v>
      </c>
      <c r="FK338" s="1234">
        <f t="shared" si="312"/>
        <v>0</v>
      </c>
      <c r="FL338" s="1227"/>
      <c r="FM338" s="1234" t="str">
        <f t="shared" si="313"/>
        <v xml:space="preserve"> </v>
      </c>
      <c r="FN338" s="1234" t="str">
        <f t="shared" si="314"/>
        <v xml:space="preserve"> </v>
      </c>
      <c r="FO338" s="1234" t="str">
        <f t="shared" si="342"/>
        <v xml:space="preserve"> </v>
      </c>
      <c r="FP338" s="1234" t="str">
        <f t="shared" si="343"/>
        <v xml:space="preserve"> </v>
      </c>
      <c r="FQ338" s="1234" t="str">
        <f t="shared" si="315"/>
        <v xml:space="preserve"> </v>
      </c>
      <c r="FR338" s="1234" t="str">
        <f t="shared" si="344"/>
        <v xml:space="preserve"> </v>
      </c>
      <c r="FS338" s="1234">
        <f t="shared" si="350"/>
        <v>0</v>
      </c>
      <c r="FT338" s="1227"/>
      <c r="FU338" s="1234" t="str">
        <f t="shared" si="345"/>
        <v xml:space="preserve"> </v>
      </c>
      <c r="FV338" s="1234" t="str">
        <f t="shared" si="346"/>
        <v xml:space="preserve"> </v>
      </c>
      <c r="FW338" s="1234" t="str">
        <f t="shared" si="347"/>
        <v xml:space="preserve"> </v>
      </c>
      <c r="FX338" s="1234" t="str">
        <f t="shared" si="316"/>
        <v xml:space="preserve"> </v>
      </c>
      <c r="FY338" s="1234" t="str">
        <f t="shared" si="317"/>
        <v xml:space="preserve"> </v>
      </c>
      <c r="FZ338" s="1234" t="str">
        <f t="shared" si="348"/>
        <v xml:space="preserve"> </v>
      </c>
      <c r="GA338" s="1234">
        <f t="shared" si="318"/>
        <v>0</v>
      </c>
      <c r="GB338" s="1227"/>
      <c r="GC338" s="1234" t="str">
        <f t="shared" si="319"/>
        <v xml:space="preserve"> </v>
      </c>
      <c r="GD338" s="1234" t="str">
        <f t="shared" si="320"/>
        <v xml:space="preserve"> </v>
      </c>
      <c r="GE338" s="1234" t="str">
        <f t="shared" si="321"/>
        <v xml:space="preserve"> </v>
      </c>
      <c r="GF338" s="1234" t="str">
        <f t="shared" si="322"/>
        <v xml:space="preserve"> </v>
      </c>
      <c r="GG338" s="1234" t="str">
        <f t="shared" si="323"/>
        <v xml:space="preserve"> </v>
      </c>
      <c r="GH338" s="1234" t="str">
        <f t="shared" si="324"/>
        <v xml:space="preserve"> </v>
      </c>
      <c r="GI338" s="1234" t="str">
        <f t="shared" si="325"/>
        <v xml:space="preserve"> </v>
      </c>
      <c r="GJ338" s="1234" t="str">
        <f t="shared" si="326"/>
        <v xml:space="preserve"> </v>
      </c>
      <c r="GK338" s="1234" t="str">
        <f t="shared" si="327"/>
        <v xml:space="preserve"> </v>
      </c>
      <c r="GL338" s="1234" t="str">
        <f t="shared" si="328"/>
        <v xml:space="preserve"> </v>
      </c>
      <c r="GM338" s="1234" t="str">
        <f t="shared" si="329"/>
        <v xml:space="preserve"> </v>
      </c>
      <c r="GN338" s="1234">
        <f t="shared" si="330"/>
        <v>0</v>
      </c>
    </row>
    <row r="339" spans="1:196" s="100" customFormat="1" ht="27" customHeight="1" thickTop="1" thickBot="1">
      <c r="A339" s="1208">
        <f>【A票】【D票】!$D$10</f>
        <v>0</v>
      </c>
      <c r="B339" s="1212">
        <f>【A票】【D票】!$H$10</f>
        <v>0</v>
      </c>
      <c r="C339" s="1213" t="str">
        <f>【A票】【D票】!$K$10</f>
        <v xml:space="preserve"> </v>
      </c>
      <c r="D339" s="1214">
        <f t="shared" si="173"/>
        <v>248</v>
      </c>
      <c r="E339" s="914"/>
      <c r="F339" s="467"/>
      <c r="G339" s="469"/>
      <c r="H339" s="224" t="str">
        <f t="shared" si="351"/>
        <v xml:space="preserve"> </v>
      </c>
      <c r="I339" s="704"/>
      <c r="J339" s="117"/>
      <c r="K339" s="117"/>
      <c r="L339" s="117"/>
      <c r="M339" s="117"/>
      <c r="N339" s="117"/>
      <c r="O339" s="117"/>
      <c r="P339" s="117"/>
      <c r="Q339" s="117"/>
      <c r="R339" s="117"/>
      <c r="S339" s="117"/>
      <c r="T339" s="254"/>
      <c r="U339" s="646"/>
      <c r="V339" s="646"/>
      <c r="W339" s="114"/>
      <c r="X339" s="254"/>
      <c r="Y339" s="224" t="str">
        <f t="shared" si="352"/>
        <v xml:space="preserve"> </v>
      </c>
      <c r="Z339" s="579"/>
      <c r="AA339" s="704"/>
      <c r="AB339" s="119"/>
      <c r="AC339" s="224" t="str">
        <f t="shared" si="306"/>
        <v xml:space="preserve"> </v>
      </c>
      <c r="AD339" s="115"/>
      <c r="AE339" s="253"/>
      <c r="AF339" s="704"/>
      <c r="AG339" s="727"/>
      <c r="AH339" s="727"/>
      <c r="AI339" s="727"/>
      <c r="AJ339" s="727"/>
      <c r="AK339" s="591"/>
      <c r="AL339" s="727"/>
      <c r="AM339" s="727"/>
      <c r="AN339" s="727"/>
      <c r="AO339" s="727"/>
      <c r="AP339" s="727"/>
      <c r="AQ339" s="727"/>
      <c r="AR339" s="727"/>
      <c r="AS339" s="727"/>
      <c r="AT339" s="727"/>
      <c r="AU339" s="727"/>
      <c r="AV339" s="727"/>
      <c r="AW339" s="727"/>
      <c r="AX339" s="727"/>
      <c r="AY339" s="727"/>
      <c r="AZ339" s="727"/>
      <c r="BA339" s="727"/>
      <c r="BB339" s="727"/>
      <c r="BC339" s="821"/>
      <c r="BD339" s="727"/>
      <c r="BE339" s="727"/>
      <c r="BF339" s="727"/>
      <c r="BG339" s="727"/>
      <c r="BH339" s="727"/>
      <c r="BI339" s="727"/>
      <c r="BJ339" s="727"/>
      <c r="BK339" s="727"/>
      <c r="BL339" s="821"/>
      <c r="BM339" s="727"/>
      <c r="BN339" s="727"/>
      <c r="BO339" s="727"/>
      <c r="BP339" s="727"/>
      <c r="BQ339" s="727"/>
      <c r="BR339" s="821"/>
      <c r="BS339" s="727"/>
      <c r="BT339" s="727"/>
      <c r="BU339" s="727"/>
      <c r="BV339" s="591"/>
      <c r="BW339" s="224" t="str">
        <f t="shared" si="364"/>
        <v xml:space="preserve"> </v>
      </c>
      <c r="BX339" s="471">
        <f t="shared" si="353"/>
        <v>248</v>
      </c>
      <c r="BY339" s="117"/>
      <c r="BZ339" s="117"/>
      <c r="CA339" s="117"/>
      <c r="CB339" s="117"/>
      <c r="CC339" s="117"/>
      <c r="CD339" s="461"/>
      <c r="CE339" s="236"/>
      <c r="CF339" s="224" t="str">
        <f t="shared" si="354"/>
        <v xml:space="preserve"> </v>
      </c>
      <c r="CG339" s="116"/>
      <c r="CH339" s="117"/>
      <c r="CI339" s="117"/>
      <c r="CJ339" s="117"/>
      <c r="CK339" s="472"/>
      <c r="CL339" s="472"/>
      <c r="CM339" s="472"/>
      <c r="CN339" s="472"/>
      <c r="CO339" s="117"/>
      <c r="CP339" s="253"/>
      <c r="CQ339" s="120"/>
      <c r="CR339" s="224" t="str" cm="1">
        <f t="array" ref="CR339">IF(AND(SUM(COUNTIF(CG339:CM339,{"*不明*","*その他*"})+COUNTIF(CO339:CP339,{"*不明*","*その他*"}))&gt;0,CQ339=""),"その他・不明の場合,10)具体的内容、理由を記入",IF(OR(AND(CI339=CI$65,COUNTA(CJ339:CM339)&lt;4),AND(OR(CI339=CI$63,CI339=CI$64,CI339=CI$66,CI339=CI$67,CI339=CI$68,CI339=""),COUNTA(CJ339:CM339)&gt;0)),"3)介護保険認定済→要介護度、認知症自立度、寝たきり度、介護保険サービス記入",IF(OR(AND(OR(CM339=CM$63,CM339=CM$64),CN339=""),AND(OR(CM339=CM$65,CM339=CM$66),CN339&lt;&gt;"")),"7)介護保険サービス受けている/過去受けていた→具体的内容記入"," ")))</f>
        <v xml:space="preserve"> </v>
      </c>
      <c r="CS339" s="224" t="str">
        <f t="shared" si="355"/>
        <v xml:space="preserve"> </v>
      </c>
      <c r="CT339" s="116"/>
      <c r="CU339" s="253"/>
      <c r="CV339" s="117"/>
      <c r="CW339" s="117"/>
      <c r="CX339" s="253"/>
      <c r="CY339" s="117"/>
      <c r="CZ339" s="117"/>
      <c r="DA339" s="253"/>
      <c r="DB339" s="117"/>
      <c r="DC339" s="224" t="str">
        <f t="shared" si="356"/>
        <v xml:space="preserve"> </v>
      </c>
      <c r="DD339" s="224" t="str">
        <f t="shared" si="357"/>
        <v xml:space="preserve"> </v>
      </c>
      <c r="DE339" s="224" t="str">
        <f t="shared" si="307"/>
        <v xml:space="preserve"> </v>
      </c>
      <c r="DF339" s="121"/>
      <c r="DG339" s="114"/>
      <c r="DH339" s="704"/>
      <c r="DI339" s="119"/>
      <c r="DJ339" s="187"/>
      <c r="DK339" s="254"/>
      <c r="DL339" s="224" t="str">
        <f t="shared" si="308"/>
        <v xml:space="preserve"> </v>
      </c>
      <c r="DM339" s="224" t="str">
        <f t="shared" si="358"/>
        <v xml:space="preserve"> </v>
      </c>
      <c r="DN339" s="474"/>
      <c r="DO339" s="117"/>
      <c r="DP339" s="117"/>
      <c r="DQ339" s="117"/>
      <c r="DR339" s="117"/>
      <c r="DS339" s="117"/>
      <c r="DT339" s="254"/>
      <c r="DU339" s="476"/>
      <c r="DV339" s="224" t="str">
        <f t="shared" si="309"/>
        <v xml:space="preserve"> </v>
      </c>
      <c r="DW339" s="115"/>
      <c r="DX339" s="470"/>
      <c r="DY339" s="117"/>
      <c r="DZ339" s="704"/>
      <c r="EA339" s="224" t="str">
        <f t="shared" si="310"/>
        <v xml:space="preserve"> </v>
      </c>
      <c r="EB339" s="906"/>
      <c r="EC339" s="904"/>
      <c r="ED339" s="904"/>
      <c r="EE339" s="904"/>
      <c r="EF339" s="904"/>
      <c r="EG339" s="904"/>
      <c r="EH339" s="904"/>
      <c r="EI339" s="904"/>
      <c r="EJ339" s="904"/>
      <c r="EK339" s="905"/>
      <c r="EL339" s="80"/>
      <c r="EM339" s="224" t="str">
        <f t="shared" si="359"/>
        <v xml:space="preserve"> </v>
      </c>
      <c r="EN339" s="224" t="str">
        <f t="shared" si="360"/>
        <v xml:space="preserve"> </v>
      </c>
      <c r="EO339" s="115"/>
      <c r="EP339" s="1050"/>
      <c r="EQ339" s="253"/>
      <c r="ER339" s="117"/>
      <c r="ES339" s="1258">
        <f t="shared" si="361"/>
        <v>248</v>
      </c>
      <c r="ET339" s="224" t="str">
        <f t="shared" si="362"/>
        <v xml:space="preserve"> </v>
      </c>
      <c r="EU339" s="477" t="str">
        <f t="shared" si="363"/>
        <v/>
      </c>
      <c r="EV339" s="1334" t="str">
        <f t="shared" si="305"/>
        <v xml:space="preserve"> </v>
      </c>
      <c r="EW339" s="1332" t="str">
        <f t="shared" si="349"/>
        <v/>
      </c>
      <c r="EX339" s="1275" t="str">
        <f t="shared" si="331"/>
        <v/>
      </c>
      <c r="EY339" s="1275" t="str">
        <f t="shared" si="332"/>
        <v/>
      </c>
      <c r="EZ339" s="1275" t="str">
        <f t="shared" si="333"/>
        <v/>
      </c>
      <c r="FA339" s="1275" t="str">
        <f t="shared" si="334"/>
        <v/>
      </c>
      <c r="FB339" s="1275" t="str">
        <f t="shared" si="335"/>
        <v/>
      </c>
      <c r="FC339" s="1333" t="str">
        <f t="shared" si="336"/>
        <v/>
      </c>
      <c r="FE339" s="1234" t="str">
        <f t="shared" si="337"/>
        <v xml:space="preserve"> </v>
      </c>
      <c r="FF339" s="1234" t="str">
        <f t="shared" si="338"/>
        <v xml:space="preserve"> </v>
      </c>
      <c r="FG339" s="1234" t="str">
        <f t="shared" si="339"/>
        <v xml:space="preserve"> </v>
      </c>
      <c r="FH339" s="1234" t="str">
        <f t="shared" si="340"/>
        <v xml:space="preserve"> </v>
      </c>
      <c r="FI339" s="1234" t="str">
        <f t="shared" si="311"/>
        <v xml:space="preserve"> </v>
      </c>
      <c r="FJ339" s="1234" t="str">
        <f t="shared" si="341"/>
        <v xml:space="preserve"> </v>
      </c>
      <c r="FK339" s="1234">
        <f t="shared" si="312"/>
        <v>0</v>
      </c>
      <c r="FL339" s="1227"/>
      <c r="FM339" s="1234" t="str">
        <f t="shared" si="313"/>
        <v xml:space="preserve"> </v>
      </c>
      <c r="FN339" s="1234" t="str">
        <f t="shared" si="314"/>
        <v xml:space="preserve"> </v>
      </c>
      <c r="FO339" s="1234" t="str">
        <f t="shared" si="342"/>
        <v xml:space="preserve"> </v>
      </c>
      <c r="FP339" s="1234" t="str">
        <f t="shared" si="343"/>
        <v xml:space="preserve"> </v>
      </c>
      <c r="FQ339" s="1234" t="str">
        <f t="shared" si="315"/>
        <v xml:space="preserve"> </v>
      </c>
      <c r="FR339" s="1234" t="str">
        <f t="shared" si="344"/>
        <v xml:space="preserve"> </v>
      </c>
      <c r="FS339" s="1234">
        <f t="shared" si="350"/>
        <v>0</v>
      </c>
      <c r="FT339" s="1227"/>
      <c r="FU339" s="1234" t="str">
        <f t="shared" si="345"/>
        <v xml:space="preserve"> </v>
      </c>
      <c r="FV339" s="1234" t="str">
        <f t="shared" si="346"/>
        <v xml:space="preserve"> </v>
      </c>
      <c r="FW339" s="1234" t="str">
        <f t="shared" si="347"/>
        <v xml:space="preserve"> </v>
      </c>
      <c r="FX339" s="1234" t="str">
        <f t="shared" si="316"/>
        <v xml:space="preserve"> </v>
      </c>
      <c r="FY339" s="1234" t="str">
        <f t="shared" si="317"/>
        <v xml:space="preserve"> </v>
      </c>
      <c r="FZ339" s="1234" t="str">
        <f t="shared" si="348"/>
        <v xml:space="preserve"> </v>
      </c>
      <c r="GA339" s="1234">
        <f t="shared" si="318"/>
        <v>0</v>
      </c>
      <c r="GB339" s="1227"/>
      <c r="GC339" s="1234" t="str">
        <f t="shared" si="319"/>
        <v xml:space="preserve"> </v>
      </c>
      <c r="GD339" s="1234" t="str">
        <f t="shared" si="320"/>
        <v xml:space="preserve"> </v>
      </c>
      <c r="GE339" s="1234" t="str">
        <f t="shared" si="321"/>
        <v xml:space="preserve"> </v>
      </c>
      <c r="GF339" s="1234" t="str">
        <f t="shared" si="322"/>
        <v xml:space="preserve"> </v>
      </c>
      <c r="GG339" s="1234" t="str">
        <f t="shared" si="323"/>
        <v xml:space="preserve"> </v>
      </c>
      <c r="GH339" s="1234" t="str">
        <f t="shared" si="324"/>
        <v xml:space="preserve"> </v>
      </c>
      <c r="GI339" s="1234" t="str">
        <f t="shared" si="325"/>
        <v xml:space="preserve"> </v>
      </c>
      <c r="GJ339" s="1234" t="str">
        <f t="shared" si="326"/>
        <v xml:space="preserve"> </v>
      </c>
      <c r="GK339" s="1234" t="str">
        <f t="shared" si="327"/>
        <v xml:space="preserve"> </v>
      </c>
      <c r="GL339" s="1234" t="str">
        <f t="shared" si="328"/>
        <v xml:space="preserve"> </v>
      </c>
      <c r="GM339" s="1234" t="str">
        <f t="shared" si="329"/>
        <v xml:space="preserve"> </v>
      </c>
      <c r="GN339" s="1234">
        <f t="shared" si="330"/>
        <v>0</v>
      </c>
    </row>
    <row r="340" spans="1:196" s="100" customFormat="1" ht="27" customHeight="1" thickTop="1" thickBot="1">
      <c r="A340" s="1208">
        <f>【A票】【D票】!$D$10</f>
        <v>0</v>
      </c>
      <c r="B340" s="1212">
        <f>【A票】【D票】!$H$10</f>
        <v>0</v>
      </c>
      <c r="C340" s="1213" t="str">
        <f>【A票】【D票】!$K$10</f>
        <v xml:space="preserve"> </v>
      </c>
      <c r="D340" s="1214">
        <f t="shared" si="173"/>
        <v>249</v>
      </c>
      <c r="E340" s="914"/>
      <c r="F340" s="467"/>
      <c r="G340" s="469"/>
      <c r="H340" s="224" t="str">
        <f t="shared" si="351"/>
        <v xml:space="preserve"> </v>
      </c>
      <c r="I340" s="704"/>
      <c r="J340" s="117"/>
      <c r="K340" s="117"/>
      <c r="L340" s="117"/>
      <c r="M340" s="117"/>
      <c r="N340" s="117"/>
      <c r="O340" s="117"/>
      <c r="P340" s="117"/>
      <c r="Q340" s="117"/>
      <c r="R340" s="117"/>
      <c r="S340" s="117"/>
      <c r="T340" s="254"/>
      <c r="U340" s="646"/>
      <c r="V340" s="646"/>
      <c r="W340" s="114"/>
      <c r="X340" s="254"/>
      <c r="Y340" s="224" t="str">
        <f t="shared" si="352"/>
        <v xml:space="preserve"> </v>
      </c>
      <c r="Z340" s="579"/>
      <c r="AA340" s="704"/>
      <c r="AB340" s="119"/>
      <c r="AC340" s="224" t="str">
        <f t="shared" si="306"/>
        <v xml:space="preserve"> </v>
      </c>
      <c r="AD340" s="115"/>
      <c r="AE340" s="253"/>
      <c r="AF340" s="704"/>
      <c r="AG340" s="727"/>
      <c r="AH340" s="727"/>
      <c r="AI340" s="727"/>
      <c r="AJ340" s="727"/>
      <c r="AK340" s="591"/>
      <c r="AL340" s="727"/>
      <c r="AM340" s="727"/>
      <c r="AN340" s="727"/>
      <c r="AO340" s="727"/>
      <c r="AP340" s="727"/>
      <c r="AQ340" s="727"/>
      <c r="AR340" s="727"/>
      <c r="AS340" s="727"/>
      <c r="AT340" s="727"/>
      <c r="AU340" s="727"/>
      <c r="AV340" s="727"/>
      <c r="AW340" s="727"/>
      <c r="AX340" s="727"/>
      <c r="AY340" s="727"/>
      <c r="AZ340" s="727"/>
      <c r="BA340" s="727"/>
      <c r="BB340" s="727"/>
      <c r="BC340" s="821"/>
      <c r="BD340" s="727"/>
      <c r="BE340" s="727"/>
      <c r="BF340" s="727"/>
      <c r="BG340" s="727"/>
      <c r="BH340" s="727"/>
      <c r="BI340" s="727"/>
      <c r="BJ340" s="727"/>
      <c r="BK340" s="727"/>
      <c r="BL340" s="821"/>
      <c r="BM340" s="727"/>
      <c r="BN340" s="727"/>
      <c r="BO340" s="727"/>
      <c r="BP340" s="727"/>
      <c r="BQ340" s="727"/>
      <c r="BR340" s="821"/>
      <c r="BS340" s="727"/>
      <c r="BT340" s="727"/>
      <c r="BU340" s="727"/>
      <c r="BV340" s="591"/>
      <c r="BW340" s="224" t="str">
        <f t="shared" si="364"/>
        <v xml:space="preserve"> </v>
      </c>
      <c r="BX340" s="471">
        <f t="shared" si="353"/>
        <v>249</v>
      </c>
      <c r="BY340" s="117"/>
      <c r="BZ340" s="117"/>
      <c r="CA340" s="117"/>
      <c r="CB340" s="117"/>
      <c r="CC340" s="117"/>
      <c r="CD340" s="461"/>
      <c r="CE340" s="236"/>
      <c r="CF340" s="224" t="str">
        <f t="shared" si="354"/>
        <v xml:space="preserve"> </v>
      </c>
      <c r="CG340" s="116"/>
      <c r="CH340" s="117"/>
      <c r="CI340" s="117"/>
      <c r="CJ340" s="117"/>
      <c r="CK340" s="472"/>
      <c r="CL340" s="472"/>
      <c r="CM340" s="472"/>
      <c r="CN340" s="472"/>
      <c r="CO340" s="117"/>
      <c r="CP340" s="253"/>
      <c r="CQ340" s="120"/>
      <c r="CR340" s="224" t="str" cm="1">
        <f t="array" ref="CR340">IF(AND(SUM(COUNTIF(CG340:CM340,{"*不明*","*その他*"})+COUNTIF(CO340:CP340,{"*不明*","*その他*"}))&gt;0,CQ340=""),"その他・不明の場合,10)具体的内容、理由を記入",IF(OR(AND(CI340=CI$65,COUNTA(CJ340:CM340)&lt;4),AND(OR(CI340=CI$63,CI340=CI$64,CI340=CI$66,CI340=CI$67,CI340=CI$68,CI340=""),COUNTA(CJ340:CM340)&gt;0)),"3)介護保険認定済→要介護度、認知症自立度、寝たきり度、介護保険サービス記入",IF(OR(AND(OR(CM340=CM$63,CM340=CM$64),CN340=""),AND(OR(CM340=CM$65,CM340=CM$66),CN340&lt;&gt;"")),"7)介護保険サービス受けている/過去受けていた→具体的内容記入"," ")))</f>
        <v xml:space="preserve"> </v>
      </c>
      <c r="CS340" s="224" t="str">
        <f t="shared" si="355"/>
        <v xml:space="preserve"> </v>
      </c>
      <c r="CT340" s="116"/>
      <c r="CU340" s="253"/>
      <c r="CV340" s="117"/>
      <c r="CW340" s="117"/>
      <c r="CX340" s="253"/>
      <c r="CY340" s="117"/>
      <c r="CZ340" s="117"/>
      <c r="DA340" s="253"/>
      <c r="DB340" s="117"/>
      <c r="DC340" s="224" t="str">
        <f t="shared" si="356"/>
        <v xml:space="preserve"> </v>
      </c>
      <c r="DD340" s="224" t="str">
        <f t="shared" si="357"/>
        <v xml:space="preserve"> </v>
      </c>
      <c r="DE340" s="224" t="str">
        <f t="shared" si="307"/>
        <v xml:space="preserve"> </v>
      </c>
      <c r="DF340" s="121"/>
      <c r="DG340" s="114"/>
      <c r="DH340" s="704"/>
      <c r="DI340" s="119"/>
      <c r="DJ340" s="187"/>
      <c r="DK340" s="254"/>
      <c r="DL340" s="224" t="str">
        <f t="shared" si="308"/>
        <v xml:space="preserve"> </v>
      </c>
      <c r="DM340" s="224" t="str">
        <f t="shared" si="358"/>
        <v xml:space="preserve"> </v>
      </c>
      <c r="DN340" s="474"/>
      <c r="DO340" s="117"/>
      <c r="DP340" s="117"/>
      <c r="DQ340" s="117"/>
      <c r="DR340" s="117"/>
      <c r="DS340" s="117"/>
      <c r="DT340" s="254"/>
      <c r="DU340" s="476"/>
      <c r="DV340" s="224" t="str">
        <f t="shared" si="309"/>
        <v xml:space="preserve"> </v>
      </c>
      <c r="DW340" s="115"/>
      <c r="DX340" s="470"/>
      <c r="DY340" s="117"/>
      <c r="DZ340" s="704"/>
      <c r="EA340" s="224" t="str">
        <f t="shared" si="310"/>
        <v xml:space="preserve"> </v>
      </c>
      <c r="EB340" s="906"/>
      <c r="EC340" s="904"/>
      <c r="ED340" s="904"/>
      <c r="EE340" s="904"/>
      <c r="EF340" s="904"/>
      <c r="EG340" s="904"/>
      <c r="EH340" s="904"/>
      <c r="EI340" s="904"/>
      <c r="EJ340" s="904"/>
      <c r="EK340" s="905"/>
      <c r="EL340" s="80"/>
      <c r="EM340" s="224" t="str">
        <f t="shared" si="359"/>
        <v xml:space="preserve"> </v>
      </c>
      <c r="EN340" s="224" t="str">
        <f t="shared" si="360"/>
        <v xml:space="preserve"> </v>
      </c>
      <c r="EO340" s="115"/>
      <c r="EP340" s="1050"/>
      <c r="EQ340" s="253"/>
      <c r="ER340" s="117"/>
      <c r="ES340" s="1258">
        <f t="shared" si="361"/>
        <v>249</v>
      </c>
      <c r="ET340" s="224" t="str">
        <f t="shared" si="362"/>
        <v xml:space="preserve"> </v>
      </c>
      <c r="EU340" s="477" t="str">
        <f t="shared" si="363"/>
        <v/>
      </c>
      <c r="EV340" s="1334" t="str">
        <f t="shared" si="305"/>
        <v xml:space="preserve"> </v>
      </c>
      <c r="EW340" s="1332" t="str">
        <f t="shared" si="349"/>
        <v/>
      </c>
      <c r="EX340" s="1275" t="str">
        <f t="shared" si="331"/>
        <v/>
      </c>
      <c r="EY340" s="1275" t="str">
        <f t="shared" si="332"/>
        <v/>
      </c>
      <c r="EZ340" s="1275" t="str">
        <f t="shared" si="333"/>
        <v/>
      </c>
      <c r="FA340" s="1275" t="str">
        <f t="shared" si="334"/>
        <v/>
      </c>
      <c r="FB340" s="1275" t="str">
        <f t="shared" si="335"/>
        <v/>
      </c>
      <c r="FC340" s="1333" t="str">
        <f t="shared" si="336"/>
        <v/>
      </c>
      <c r="FE340" s="1234" t="str">
        <f t="shared" si="337"/>
        <v xml:space="preserve"> </v>
      </c>
      <c r="FF340" s="1234" t="str">
        <f t="shared" si="338"/>
        <v xml:space="preserve"> </v>
      </c>
      <c r="FG340" s="1234" t="str">
        <f t="shared" si="339"/>
        <v xml:space="preserve"> </v>
      </c>
      <c r="FH340" s="1234" t="str">
        <f t="shared" si="340"/>
        <v xml:space="preserve"> </v>
      </c>
      <c r="FI340" s="1234" t="str">
        <f t="shared" si="311"/>
        <v xml:space="preserve"> </v>
      </c>
      <c r="FJ340" s="1234" t="str">
        <f t="shared" si="341"/>
        <v xml:space="preserve"> </v>
      </c>
      <c r="FK340" s="1234">
        <f t="shared" si="312"/>
        <v>0</v>
      </c>
      <c r="FL340" s="1227"/>
      <c r="FM340" s="1234" t="str">
        <f t="shared" si="313"/>
        <v xml:space="preserve"> </v>
      </c>
      <c r="FN340" s="1234" t="str">
        <f t="shared" si="314"/>
        <v xml:space="preserve"> </v>
      </c>
      <c r="FO340" s="1234" t="str">
        <f t="shared" si="342"/>
        <v xml:space="preserve"> </v>
      </c>
      <c r="FP340" s="1234" t="str">
        <f t="shared" si="343"/>
        <v xml:space="preserve"> </v>
      </c>
      <c r="FQ340" s="1234" t="str">
        <f t="shared" si="315"/>
        <v xml:space="preserve"> </v>
      </c>
      <c r="FR340" s="1234" t="str">
        <f t="shared" si="344"/>
        <v xml:space="preserve"> </v>
      </c>
      <c r="FS340" s="1234">
        <f t="shared" si="350"/>
        <v>0</v>
      </c>
      <c r="FT340" s="1227"/>
      <c r="FU340" s="1234" t="str">
        <f t="shared" si="345"/>
        <v xml:space="preserve"> </v>
      </c>
      <c r="FV340" s="1234" t="str">
        <f t="shared" si="346"/>
        <v xml:space="preserve"> </v>
      </c>
      <c r="FW340" s="1234" t="str">
        <f t="shared" si="347"/>
        <v xml:space="preserve"> </v>
      </c>
      <c r="FX340" s="1234" t="str">
        <f t="shared" si="316"/>
        <v xml:space="preserve"> </v>
      </c>
      <c r="FY340" s="1234" t="str">
        <f t="shared" si="317"/>
        <v xml:space="preserve"> </v>
      </c>
      <c r="FZ340" s="1234" t="str">
        <f t="shared" si="348"/>
        <v xml:space="preserve"> </v>
      </c>
      <c r="GA340" s="1234">
        <f t="shared" si="318"/>
        <v>0</v>
      </c>
      <c r="GB340" s="1227"/>
      <c r="GC340" s="1234" t="str">
        <f t="shared" si="319"/>
        <v xml:space="preserve"> </v>
      </c>
      <c r="GD340" s="1234" t="str">
        <f t="shared" si="320"/>
        <v xml:space="preserve"> </v>
      </c>
      <c r="GE340" s="1234" t="str">
        <f t="shared" si="321"/>
        <v xml:space="preserve"> </v>
      </c>
      <c r="GF340" s="1234" t="str">
        <f t="shared" si="322"/>
        <v xml:space="preserve"> </v>
      </c>
      <c r="GG340" s="1234" t="str">
        <f t="shared" si="323"/>
        <v xml:space="preserve"> </v>
      </c>
      <c r="GH340" s="1234" t="str">
        <f t="shared" si="324"/>
        <v xml:space="preserve"> </v>
      </c>
      <c r="GI340" s="1234" t="str">
        <f t="shared" si="325"/>
        <v xml:space="preserve"> </v>
      </c>
      <c r="GJ340" s="1234" t="str">
        <f t="shared" si="326"/>
        <v xml:space="preserve"> </v>
      </c>
      <c r="GK340" s="1234" t="str">
        <f t="shared" si="327"/>
        <v xml:space="preserve"> </v>
      </c>
      <c r="GL340" s="1234" t="str">
        <f t="shared" si="328"/>
        <v xml:space="preserve"> </v>
      </c>
      <c r="GM340" s="1234" t="str">
        <f t="shared" si="329"/>
        <v xml:space="preserve"> </v>
      </c>
      <c r="GN340" s="1234">
        <f t="shared" si="330"/>
        <v>0</v>
      </c>
    </row>
    <row r="341" spans="1:196" s="100" customFormat="1" ht="27" customHeight="1" thickTop="1" thickBot="1">
      <c r="A341" s="1208">
        <f>【A票】【D票】!$D$10</f>
        <v>0</v>
      </c>
      <c r="B341" s="1212">
        <f>【A票】【D票】!$H$10</f>
        <v>0</v>
      </c>
      <c r="C341" s="1213" t="str">
        <f>【A票】【D票】!$K$10</f>
        <v xml:space="preserve"> </v>
      </c>
      <c r="D341" s="1214">
        <f t="shared" si="173"/>
        <v>250</v>
      </c>
      <c r="E341" s="914"/>
      <c r="F341" s="467"/>
      <c r="G341" s="469"/>
      <c r="H341" s="224" t="str">
        <f t="shared" si="351"/>
        <v xml:space="preserve"> </v>
      </c>
      <c r="I341" s="704"/>
      <c r="J341" s="117"/>
      <c r="K341" s="117"/>
      <c r="L341" s="117"/>
      <c r="M341" s="117"/>
      <c r="N341" s="117"/>
      <c r="O341" s="117"/>
      <c r="P341" s="117"/>
      <c r="Q341" s="117"/>
      <c r="R341" s="117"/>
      <c r="S341" s="117"/>
      <c r="T341" s="254"/>
      <c r="U341" s="646"/>
      <c r="V341" s="646"/>
      <c r="W341" s="114"/>
      <c r="X341" s="254"/>
      <c r="Y341" s="224" t="str">
        <f t="shared" si="352"/>
        <v xml:space="preserve"> </v>
      </c>
      <c r="Z341" s="579"/>
      <c r="AA341" s="704"/>
      <c r="AB341" s="119"/>
      <c r="AC341" s="224" t="str">
        <f t="shared" si="306"/>
        <v xml:space="preserve"> </v>
      </c>
      <c r="AD341" s="115"/>
      <c r="AE341" s="253"/>
      <c r="AF341" s="704"/>
      <c r="AG341" s="727"/>
      <c r="AH341" s="727"/>
      <c r="AI341" s="727"/>
      <c r="AJ341" s="727"/>
      <c r="AK341" s="591"/>
      <c r="AL341" s="727"/>
      <c r="AM341" s="727"/>
      <c r="AN341" s="727"/>
      <c r="AO341" s="727"/>
      <c r="AP341" s="727"/>
      <c r="AQ341" s="727"/>
      <c r="AR341" s="727"/>
      <c r="AS341" s="727"/>
      <c r="AT341" s="727"/>
      <c r="AU341" s="727"/>
      <c r="AV341" s="727"/>
      <c r="AW341" s="727"/>
      <c r="AX341" s="727"/>
      <c r="AY341" s="727"/>
      <c r="AZ341" s="727"/>
      <c r="BA341" s="727"/>
      <c r="BB341" s="727"/>
      <c r="BC341" s="821"/>
      <c r="BD341" s="727"/>
      <c r="BE341" s="727"/>
      <c r="BF341" s="727"/>
      <c r="BG341" s="727"/>
      <c r="BH341" s="727"/>
      <c r="BI341" s="727"/>
      <c r="BJ341" s="727"/>
      <c r="BK341" s="727"/>
      <c r="BL341" s="821"/>
      <c r="BM341" s="727"/>
      <c r="BN341" s="727"/>
      <c r="BO341" s="727"/>
      <c r="BP341" s="727"/>
      <c r="BQ341" s="727"/>
      <c r="BR341" s="821"/>
      <c r="BS341" s="727"/>
      <c r="BT341" s="727"/>
      <c r="BU341" s="727"/>
      <c r="BV341" s="591"/>
      <c r="BW341" s="224" t="str">
        <f t="shared" si="364"/>
        <v xml:space="preserve"> </v>
      </c>
      <c r="BX341" s="471">
        <f t="shared" si="353"/>
        <v>250</v>
      </c>
      <c r="BY341" s="117"/>
      <c r="BZ341" s="117"/>
      <c r="CA341" s="117"/>
      <c r="CB341" s="117"/>
      <c r="CC341" s="117"/>
      <c r="CD341" s="461"/>
      <c r="CE341" s="236"/>
      <c r="CF341" s="224" t="str">
        <f t="shared" si="354"/>
        <v xml:space="preserve"> </v>
      </c>
      <c r="CG341" s="116"/>
      <c r="CH341" s="117"/>
      <c r="CI341" s="117"/>
      <c r="CJ341" s="117"/>
      <c r="CK341" s="472"/>
      <c r="CL341" s="472"/>
      <c r="CM341" s="472"/>
      <c r="CN341" s="472"/>
      <c r="CO341" s="117"/>
      <c r="CP341" s="253"/>
      <c r="CQ341" s="120"/>
      <c r="CR341" s="224" t="str" cm="1">
        <f t="array" ref="CR341">IF(AND(SUM(COUNTIF(CG341:CM341,{"*不明*","*その他*"})+COUNTIF(CO341:CP341,{"*不明*","*その他*"}))&gt;0,CQ341=""),"その他・不明の場合,10)具体的内容、理由を記入",IF(OR(AND(CI341=CI$65,COUNTA(CJ341:CM341)&lt;4),AND(OR(CI341=CI$63,CI341=CI$64,CI341=CI$66,CI341=CI$67,CI341=CI$68,CI341=""),COUNTA(CJ341:CM341)&gt;0)),"3)介護保険認定済→要介護度、認知症自立度、寝たきり度、介護保険サービス記入",IF(OR(AND(OR(CM341=CM$63,CM341=CM$64),CN341=""),AND(OR(CM341=CM$65,CM341=CM$66),CN341&lt;&gt;"")),"7)介護保険サービス受けている/過去受けていた→具体的内容記入"," ")))</f>
        <v xml:space="preserve"> </v>
      </c>
      <c r="CS341" s="224" t="str">
        <f t="shared" si="355"/>
        <v xml:space="preserve"> </v>
      </c>
      <c r="CT341" s="116"/>
      <c r="CU341" s="253"/>
      <c r="CV341" s="117"/>
      <c r="CW341" s="117"/>
      <c r="CX341" s="253"/>
      <c r="CY341" s="117"/>
      <c r="CZ341" s="117"/>
      <c r="DA341" s="253"/>
      <c r="DB341" s="117"/>
      <c r="DC341" s="224" t="str">
        <f t="shared" si="356"/>
        <v xml:space="preserve"> </v>
      </c>
      <c r="DD341" s="224" t="str">
        <f t="shared" si="357"/>
        <v xml:space="preserve"> </v>
      </c>
      <c r="DE341" s="224" t="str">
        <f t="shared" si="307"/>
        <v xml:space="preserve"> </v>
      </c>
      <c r="DF341" s="121"/>
      <c r="DG341" s="114"/>
      <c r="DH341" s="704"/>
      <c r="DI341" s="119"/>
      <c r="DJ341" s="187"/>
      <c r="DK341" s="254"/>
      <c r="DL341" s="224" t="str">
        <f t="shared" si="308"/>
        <v xml:space="preserve"> </v>
      </c>
      <c r="DM341" s="224" t="str">
        <f t="shared" si="358"/>
        <v xml:space="preserve"> </v>
      </c>
      <c r="DN341" s="474"/>
      <c r="DO341" s="117"/>
      <c r="DP341" s="117"/>
      <c r="DQ341" s="117"/>
      <c r="DR341" s="117"/>
      <c r="DS341" s="117"/>
      <c r="DT341" s="254"/>
      <c r="DU341" s="476"/>
      <c r="DV341" s="224" t="str">
        <f t="shared" si="309"/>
        <v xml:space="preserve"> </v>
      </c>
      <c r="DW341" s="115"/>
      <c r="DX341" s="470"/>
      <c r="DY341" s="117"/>
      <c r="DZ341" s="704"/>
      <c r="EA341" s="224" t="str">
        <f t="shared" si="310"/>
        <v xml:space="preserve"> </v>
      </c>
      <c r="EB341" s="906"/>
      <c r="EC341" s="904"/>
      <c r="ED341" s="904"/>
      <c r="EE341" s="904"/>
      <c r="EF341" s="904"/>
      <c r="EG341" s="904"/>
      <c r="EH341" s="904"/>
      <c r="EI341" s="904"/>
      <c r="EJ341" s="904"/>
      <c r="EK341" s="905"/>
      <c r="EL341" s="80"/>
      <c r="EM341" s="224" t="str">
        <f t="shared" si="359"/>
        <v xml:space="preserve"> </v>
      </c>
      <c r="EN341" s="224" t="str">
        <f t="shared" si="360"/>
        <v xml:space="preserve"> </v>
      </c>
      <c r="EO341" s="115"/>
      <c r="EP341" s="1050"/>
      <c r="EQ341" s="253"/>
      <c r="ER341" s="117"/>
      <c r="ES341" s="1258">
        <f t="shared" si="361"/>
        <v>250</v>
      </c>
      <c r="ET341" s="224" t="str">
        <f t="shared" si="362"/>
        <v xml:space="preserve"> </v>
      </c>
      <c r="EU341" s="477" t="str">
        <f t="shared" si="363"/>
        <v/>
      </c>
      <c r="EV341" s="1334" t="str">
        <f t="shared" si="305"/>
        <v xml:space="preserve"> </v>
      </c>
      <c r="EW341" s="1332" t="str">
        <f t="shared" si="349"/>
        <v/>
      </c>
      <c r="EX341" s="1275" t="str">
        <f t="shared" si="331"/>
        <v/>
      </c>
      <c r="EY341" s="1275" t="str">
        <f t="shared" si="332"/>
        <v/>
      </c>
      <c r="EZ341" s="1275" t="str">
        <f t="shared" si="333"/>
        <v/>
      </c>
      <c r="FA341" s="1275" t="str">
        <f t="shared" si="334"/>
        <v/>
      </c>
      <c r="FB341" s="1275" t="str">
        <f t="shared" si="335"/>
        <v/>
      </c>
      <c r="FC341" s="1333" t="str">
        <f t="shared" si="336"/>
        <v/>
      </c>
      <c r="FE341" s="1234" t="str">
        <f t="shared" si="337"/>
        <v xml:space="preserve"> </v>
      </c>
      <c r="FF341" s="1234" t="str">
        <f t="shared" si="338"/>
        <v xml:space="preserve"> </v>
      </c>
      <c r="FG341" s="1234" t="str">
        <f t="shared" si="339"/>
        <v xml:space="preserve"> </v>
      </c>
      <c r="FH341" s="1234" t="str">
        <f t="shared" si="340"/>
        <v xml:space="preserve"> </v>
      </c>
      <c r="FI341" s="1234" t="str">
        <f t="shared" si="311"/>
        <v xml:space="preserve"> </v>
      </c>
      <c r="FJ341" s="1234" t="str">
        <f t="shared" si="341"/>
        <v xml:space="preserve"> </v>
      </c>
      <c r="FK341" s="1234">
        <f t="shared" si="312"/>
        <v>0</v>
      </c>
      <c r="FL341" s="1227"/>
      <c r="FM341" s="1234" t="str">
        <f t="shared" si="313"/>
        <v xml:space="preserve"> </v>
      </c>
      <c r="FN341" s="1234" t="str">
        <f t="shared" si="314"/>
        <v xml:space="preserve"> </v>
      </c>
      <c r="FO341" s="1234" t="str">
        <f t="shared" si="342"/>
        <v xml:space="preserve"> </v>
      </c>
      <c r="FP341" s="1234" t="str">
        <f t="shared" si="343"/>
        <v xml:space="preserve"> </v>
      </c>
      <c r="FQ341" s="1234" t="str">
        <f t="shared" si="315"/>
        <v xml:space="preserve"> </v>
      </c>
      <c r="FR341" s="1234" t="str">
        <f t="shared" si="344"/>
        <v xml:space="preserve"> </v>
      </c>
      <c r="FS341" s="1234">
        <f t="shared" si="350"/>
        <v>0</v>
      </c>
      <c r="FT341" s="1227"/>
      <c r="FU341" s="1234" t="str">
        <f t="shared" si="345"/>
        <v xml:space="preserve"> </v>
      </c>
      <c r="FV341" s="1234" t="str">
        <f t="shared" si="346"/>
        <v xml:space="preserve"> </v>
      </c>
      <c r="FW341" s="1234" t="str">
        <f t="shared" si="347"/>
        <v xml:space="preserve"> </v>
      </c>
      <c r="FX341" s="1234" t="str">
        <f t="shared" si="316"/>
        <v xml:space="preserve"> </v>
      </c>
      <c r="FY341" s="1234" t="str">
        <f t="shared" si="317"/>
        <v xml:space="preserve"> </v>
      </c>
      <c r="FZ341" s="1234" t="str">
        <f t="shared" si="348"/>
        <v xml:space="preserve"> </v>
      </c>
      <c r="GA341" s="1234">
        <f t="shared" si="318"/>
        <v>0</v>
      </c>
      <c r="GB341" s="1227"/>
      <c r="GC341" s="1234" t="str">
        <f t="shared" si="319"/>
        <v xml:space="preserve"> </v>
      </c>
      <c r="GD341" s="1234" t="str">
        <f t="shared" si="320"/>
        <v xml:space="preserve"> </v>
      </c>
      <c r="GE341" s="1234" t="str">
        <f t="shared" si="321"/>
        <v xml:space="preserve"> </v>
      </c>
      <c r="GF341" s="1234" t="str">
        <f t="shared" si="322"/>
        <v xml:space="preserve"> </v>
      </c>
      <c r="GG341" s="1234" t="str">
        <f t="shared" si="323"/>
        <v xml:space="preserve"> </v>
      </c>
      <c r="GH341" s="1234" t="str">
        <f t="shared" si="324"/>
        <v xml:space="preserve"> </v>
      </c>
      <c r="GI341" s="1234" t="str">
        <f t="shared" si="325"/>
        <v xml:space="preserve"> </v>
      </c>
      <c r="GJ341" s="1234" t="str">
        <f t="shared" si="326"/>
        <v xml:space="preserve"> </v>
      </c>
      <c r="GK341" s="1234" t="str">
        <f t="shared" si="327"/>
        <v xml:space="preserve"> </v>
      </c>
      <c r="GL341" s="1234" t="str">
        <f t="shared" si="328"/>
        <v xml:space="preserve"> </v>
      </c>
      <c r="GM341" s="1234" t="str">
        <f t="shared" si="329"/>
        <v xml:space="preserve"> </v>
      </c>
      <c r="GN341" s="1234">
        <f t="shared" si="330"/>
        <v>0</v>
      </c>
    </row>
    <row r="342" spans="1:196" s="100" customFormat="1" ht="27" customHeight="1" thickTop="1" thickBot="1">
      <c r="A342" s="1208">
        <f>【A票】【D票】!$D$10</f>
        <v>0</v>
      </c>
      <c r="B342" s="1212">
        <f>【A票】【D票】!$H$10</f>
        <v>0</v>
      </c>
      <c r="C342" s="1213" t="str">
        <f>【A票】【D票】!$K$10</f>
        <v xml:space="preserve"> </v>
      </c>
      <c r="D342" s="1214">
        <f t="shared" si="173"/>
        <v>251</v>
      </c>
      <c r="E342" s="914"/>
      <c r="F342" s="467"/>
      <c r="G342" s="469"/>
      <c r="H342" s="224" t="str">
        <f t="shared" si="351"/>
        <v xml:space="preserve"> </v>
      </c>
      <c r="I342" s="704"/>
      <c r="J342" s="117"/>
      <c r="K342" s="117"/>
      <c r="L342" s="117"/>
      <c r="M342" s="117"/>
      <c r="N342" s="117"/>
      <c r="O342" s="117"/>
      <c r="P342" s="117"/>
      <c r="Q342" s="117"/>
      <c r="R342" s="117"/>
      <c r="S342" s="117"/>
      <c r="T342" s="254"/>
      <c r="U342" s="646"/>
      <c r="V342" s="646"/>
      <c r="W342" s="114"/>
      <c r="X342" s="254"/>
      <c r="Y342" s="224" t="str">
        <f t="shared" si="352"/>
        <v xml:space="preserve"> </v>
      </c>
      <c r="Z342" s="579"/>
      <c r="AA342" s="704"/>
      <c r="AB342" s="119"/>
      <c r="AC342" s="224" t="str">
        <f t="shared" si="306"/>
        <v xml:space="preserve"> </v>
      </c>
      <c r="AD342" s="115"/>
      <c r="AE342" s="253"/>
      <c r="AF342" s="704"/>
      <c r="AG342" s="727"/>
      <c r="AH342" s="727"/>
      <c r="AI342" s="727"/>
      <c r="AJ342" s="727"/>
      <c r="AK342" s="591"/>
      <c r="AL342" s="727"/>
      <c r="AM342" s="727"/>
      <c r="AN342" s="727"/>
      <c r="AO342" s="727"/>
      <c r="AP342" s="727"/>
      <c r="AQ342" s="727"/>
      <c r="AR342" s="727"/>
      <c r="AS342" s="727"/>
      <c r="AT342" s="727"/>
      <c r="AU342" s="727"/>
      <c r="AV342" s="727"/>
      <c r="AW342" s="727"/>
      <c r="AX342" s="727"/>
      <c r="AY342" s="727"/>
      <c r="AZ342" s="727"/>
      <c r="BA342" s="727"/>
      <c r="BB342" s="727"/>
      <c r="BC342" s="821"/>
      <c r="BD342" s="727"/>
      <c r="BE342" s="727"/>
      <c r="BF342" s="727"/>
      <c r="BG342" s="727"/>
      <c r="BH342" s="727"/>
      <c r="BI342" s="727"/>
      <c r="BJ342" s="727"/>
      <c r="BK342" s="727"/>
      <c r="BL342" s="821"/>
      <c r="BM342" s="727"/>
      <c r="BN342" s="727"/>
      <c r="BO342" s="727"/>
      <c r="BP342" s="727"/>
      <c r="BQ342" s="727"/>
      <c r="BR342" s="821"/>
      <c r="BS342" s="727"/>
      <c r="BT342" s="727"/>
      <c r="BU342" s="727"/>
      <c r="BV342" s="591"/>
      <c r="BW342" s="224" t="str">
        <f t="shared" si="364"/>
        <v xml:space="preserve"> </v>
      </c>
      <c r="BX342" s="471">
        <f t="shared" si="353"/>
        <v>251</v>
      </c>
      <c r="BY342" s="117"/>
      <c r="BZ342" s="117"/>
      <c r="CA342" s="117"/>
      <c r="CB342" s="117"/>
      <c r="CC342" s="117"/>
      <c r="CD342" s="461"/>
      <c r="CE342" s="236"/>
      <c r="CF342" s="224" t="str">
        <f t="shared" si="354"/>
        <v xml:space="preserve"> </v>
      </c>
      <c r="CG342" s="116"/>
      <c r="CH342" s="117"/>
      <c r="CI342" s="117"/>
      <c r="CJ342" s="117"/>
      <c r="CK342" s="472"/>
      <c r="CL342" s="472"/>
      <c r="CM342" s="472"/>
      <c r="CN342" s="472"/>
      <c r="CO342" s="117"/>
      <c r="CP342" s="253"/>
      <c r="CQ342" s="120"/>
      <c r="CR342" s="224" t="str" cm="1">
        <f t="array" ref="CR342">IF(AND(SUM(COUNTIF(CG342:CM342,{"*不明*","*その他*"})+COUNTIF(CO342:CP342,{"*不明*","*その他*"}))&gt;0,CQ342=""),"その他・不明の場合,10)具体的内容、理由を記入",IF(OR(AND(CI342=CI$65,COUNTA(CJ342:CM342)&lt;4),AND(OR(CI342=CI$63,CI342=CI$64,CI342=CI$66,CI342=CI$67,CI342=CI$68,CI342=""),COUNTA(CJ342:CM342)&gt;0)),"3)介護保険認定済→要介護度、認知症自立度、寝たきり度、介護保険サービス記入",IF(OR(AND(OR(CM342=CM$63,CM342=CM$64),CN342=""),AND(OR(CM342=CM$65,CM342=CM$66),CN342&lt;&gt;"")),"7)介護保険サービス受けている/過去受けていた→具体的内容記入"," ")))</f>
        <v xml:space="preserve"> </v>
      </c>
      <c r="CS342" s="224" t="str">
        <f t="shared" si="355"/>
        <v xml:space="preserve"> </v>
      </c>
      <c r="CT342" s="116"/>
      <c r="CU342" s="253"/>
      <c r="CV342" s="117"/>
      <c r="CW342" s="117"/>
      <c r="CX342" s="253"/>
      <c r="CY342" s="117"/>
      <c r="CZ342" s="117"/>
      <c r="DA342" s="253"/>
      <c r="DB342" s="117"/>
      <c r="DC342" s="224" t="str">
        <f t="shared" si="356"/>
        <v xml:space="preserve"> </v>
      </c>
      <c r="DD342" s="224" t="str">
        <f t="shared" si="357"/>
        <v xml:space="preserve"> </v>
      </c>
      <c r="DE342" s="224" t="str">
        <f t="shared" si="307"/>
        <v xml:space="preserve"> </v>
      </c>
      <c r="DF342" s="121"/>
      <c r="DG342" s="114"/>
      <c r="DH342" s="704"/>
      <c r="DI342" s="119"/>
      <c r="DJ342" s="187"/>
      <c r="DK342" s="254"/>
      <c r="DL342" s="224" t="str">
        <f t="shared" si="308"/>
        <v xml:space="preserve"> </v>
      </c>
      <c r="DM342" s="224" t="str">
        <f t="shared" si="358"/>
        <v xml:space="preserve"> </v>
      </c>
      <c r="DN342" s="474"/>
      <c r="DO342" s="117"/>
      <c r="DP342" s="117"/>
      <c r="DQ342" s="117"/>
      <c r="DR342" s="117"/>
      <c r="DS342" s="117"/>
      <c r="DT342" s="254"/>
      <c r="DU342" s="476"/>
      <c r="DV342" s="224" t="str">
        <f t="shared" si="309"/>
        <v xml:space="preserve"> </v>
      </c>
      <c r="DW342" s="115"/>
      <c r="DX342" s="470"/>
      <c r="DY342" s="117"/>
      <c r="DZ342" s="704"/>
      <c r="EA342" s="224" t="str">
        <f t="shared" si="310"/>
        <v xml:space="preserve"> </v>
      </c>
      <c r="EB342" s="906"/>
      <c r="EC342" s="904"/>
      <c r="ED342" s="904"/>
      <c r="EE342" s="904"/>
      <c r="EF342" s="904"/>
      <c r="EG342" s="904"/>
      <c r="EH342" s="904"/>
      <c r="EI342" s="904"/>
      <c r="EJ342" s="904"/>
      <c r="EK342" s="905"/>
      <c r="EL342" s="80"/>
      <c r="EM342" s="224" t="str">
        <f t="shared" si="359"/>
        <v xml:space="preserve"> </v>
      </c>
      <c r="EN342" s="224" t="str">
        <f t="shared" si="360"/>
        <v xml:space="preserve"> </v>
      </c>
      <c r="EO342" s="115"/>
      <c r="EP342" s="1050"/>
      <c r="EQ342" s="253"/>
      <c r="ER342" s="117"/>
      <c r="ES342" s="1258">
        <f t="shared" si="361"/>
        <v>251</v>
      </c>
      <c r="ET342" s="224" t="str">
        <f t="shared" si="362"/>
        <v xml:space="preserve"> </v>
      </c>
      <c r="EU342" s="477" t="str">
        <f t="shared" si="363"/>
        <v/>
      </c>
      <c r="EV342" s="1334" t="str">
        <f t="shared" si="305"/>
        <v xml:space="preserve"> </v>
      </c>
      <c r="EW342" s="1332" t="str">
        <f t="shared" si="349"/>
        <v/>
      </c>
      <c r="EX342" s="1275" t="str">
        <f t="shared" si="331"/>
        <v/>
      </c>
      <c r="EY342" s="1275" t="str">
        <f t="shared" si="332"/>
        <v/>
      </c>
      <c r="EZ342" s="1275" t="str">
        <f t="shared" si="333"/>
        <v/>
      </c>
      <c r="FA342" s="1275" t="str">
        <f t="shared" si="334"/>
        <v/>
      </c>
      <c r="FB342" s="1275" t="str">
        <f t="shared" si="335"/>
        <v/>
      </c>
      <c r="FC342" s="1333" t="str">
        <f t="shared" si="336"/>
        <v/>
      </c>
      <c r="FE342" s="1234" t="str">
        <f t="shared" si="337"/>
        <v xml:space="preserve"> </v>
      </c>
      <c r="FF342" s="1234" t="str">
        <f t="shared" si="338"/>
        <v xml:space="preserve"> </v>
      </c>
      <c r="FG342" s="1234" t="str">
        <f t="shared" si="339"/>
        <v xml:space="preserve"> </v>
      </c>
      <c r="FH342" s="1234" t="str">
        <f t="shared" si="340"/>
        <v xml:space="preserve"> </v>
      </c>
      <c r="FI342" s="1234" t="str">
        <f t="shared" si="311"/>
        <v xml:space="preserve"> </v>
      </c>
      <c r="FJ342" s="1234" t="str">
        <f t="shared" si="341"/>
        <v xml:space="preserve"> </v>
      </c>
      <c r="FK342" s="1234">
        <f t="shared" si="312"/>
        <v>0</v>
      </c>
      <c r="FL342" s="1227"/>
      <c r="FM342" s="1234" t="str">
        <f t="shared" si="313"/>
        <v xml:space="preserve"> </v>
      </c>
      <c r="FN342" s="1234" t="str">
        <f t="shared" si="314"/>
        <v xml:space="preserve"> </v>
      </c>
      <c r="FO342" s="1234" t="str">
        <f t="shared" si="342"/>
        <v xml:space="preserve"> </v>
      </c>
      <c r="FP342" s="1234" t="str">
        <f t="shared" si="343"/>
        <v xml:space="preserve"> </v>
      </c>
      <c r="FQ342" s="1234" t="str">
        <f t="shared" si="315"/>
        <v xml:space="preserve"> </v>
      </c>
      <c r="FR342" s="1234" t="str">
        <f t="shared" si="344"/>
        <v xml:space="preserve"> </v>
      </c>
      <c r="FS342" s="1234">
        <f t="shared" si="350"/>
        <v>0</v>
      </c>
      <c r="FT342" s="1227"/>
      <c r="FU342" s="1234" t="str">
        <f t="shared" si="345"/>
        <v xml:space="preserve"> </v>
      </c>
      <c r="FV342" s="1234" t="str">
        <f t="shared" si="346"/>
        <v xml:space="preserve"> </v>
      </c>
      <c r="FW342" s="1234" t="str">
        <f t="shared" si="347"/>
        <v xml:space="preserve"> </v>
      </c>
      <c r="FX342" s="1234" t="str">
        <f t="shared" si="316"/>
        <v xml:space="preserve"> </v>
      </c>
      <c r="FY342" s="1234" t="str">
        <f t="shared" si="317"/>
        <v xml:space="preserve"> </v>
      </c>
      <c r="FZ342" s="1234" t="str">
        <f t="shared" si="348"/>
        <v xml:space="preserve"> </v>
      </c>
      <c r="GA342" s="1234">
        <f t="shared" si="318"/>
        <v>0</v>
      </c>
      <c r="GB342" s="1227"/>
      <c r="GC342" s="1234" t="str">
        <f t="shared" si="319"/>
        <v xml:space="preserve"> </v>
      </c>
      <c r="GD342" s="1234" t="str">
        <f t="shared" si="320"/>
        <v xml:space="preserve"> </v>
      </c>
      <c r="GE342" s="1234" t="str">
        <f t="shared" si="321"/>
        <v xml:space="preserve"> </v>
      </c>
      <c r="GF342" s="1234" t="str">
        <f t="shared" si="322"/>
        <v xml:space="preserve"> </v>
      </c>
      <c r="GG342" s="1234" t="str">
        <f t="shared" si="323"/>
        <v xml:space="preserve"> </v>
      </c>
      <c r="GH342" s="1234" t="str">
        <f t="shared" si="324"/>
        <v xml:space="preserve"> </v>
      </c>
      <c r="GI342" s="1234" t="str">
        <f t="shared" si="325"/>
        <v xml:space="preserve"> </v>
      </c>
      <c r="GJ342" s="1234" t="str">
        <f t="shared" si="326"/>
        <v xml:space="preserve"> </v>
      </c>
      <c r="GK342" s="1234" t="str">
        <f t="shared" si="327"/>
        <v xml:space="preserve"> </v>
      </c>
      <c r="GL342" s="1234" t="str">
        <f t="shared" si="328"/>
        <v xml:space="preserve"> </v>
      </c>
      <c r="GM342" s="1234" t="str">
        <f t="shared" si="329"/>
        <v xml:space="preserve"> </v>
      </c>
      <c r="GN342" s="1234">
        <f t="shared" si="330"/>
        <v>0</v>
      </c>
    </row>
    <row r="343" spans="1:196" s="100" customFormat="1" ht="27" customHeight="1" thickTop="1" thickBot="1">
      <c r="A343" s="1208">
        <f>【A票】【D票】!$D$10</f>
        <v>0</v>
      </c>
      <c r="B343" s="1212">
        <f>【A票】【D票】!$H$10</f>
        <v>0</v>
      </c>
      <c r="C343" s="1213" t="str">
        <f>【A票】【D票】!$K$10</f>
        <v xml:space="preserve"> </v>
      </c>
      <c r="D343" s="1214">
        <f t="shared" si="173"/>
        <v>252</v>
      </c>
      <c r="E343" s="914"/>
      <c r="F343" s="467"/>
      <c r="G343" s="469"/>
      <c r="H343" s="224" t="str">
        <f t="shared" si="351"/>
        <v xml:space="preserve"> </v>
      </c>
      <c r="I343" s="704"/>
      <c r="J343" s="117"/>
      <c r="K343" s="117"/>
      <c r="L343" s="117"/>
      <c r="M343" s="117"/>
      <c r="N343" s="117"/>
      <c r="O343" s="117"/>
      <c r="P343" s="117"/>
      <c r="Q343" s="117"/>
      <c r="R343" s="117"/>
      <c r="S343" s="117"/>
      <c r="T343" s="254"/>
      <c r="U343" s="646"/>
      <c r="V343" s="646"/>
      <c r="W343" s="114"/>
      <c r="X343" s="254"/>
      <c r="Y343" s="224" t="str">
        <f t="shared" si="352"/>
        <v xml:space="preserve"> </v>
      </c>
      <c r="Z343" s="579"/>
      <c r="AA343" s="704"/>
      <c r="AB343" s="119"/>
      <c r="AC343" s="224" t="str">
        <f t="shared" si="306"/>
        <v xml:space="preserve"> </v>
      </c>
      <c r="AD343" s="115"/>
      <c r="AE343" s="253"/>
      <c r="AF343" s="704"/>
      <c r="AG343" s="727"/>
      <c r="AH343" s="727"/>
      <c r="AI343" s="727"/>
      <c r="AJ343" s="727"/>
      <c r="AK343" s="591"/>
      <c r="AL343" s="727"/>
      <c r="AM343" s="727"/>
      <c r="AN343" s="727"/>
      <c r="AO343" s="727"/>
      <c r="AP343" s="727"/>
      <c r="AQ343" s="727"/>
      <c r="AR343" s="727"/>
      <c r="AS343" s="727"/>
      <c r="AT343" s="727"/>
      <c r="AU343" s="727"/>
      <c r="AV343" s="727"/>
      <c r="AW343" s="727"/>
      <c r="AX343" s="727"/>
      <c r="AY343" s="727"/>
      <c r="AZ343" s="727"/>
      <c r="BA343" s="727"/>
      <c r="BB343" s="727"/>
      <c r="BC343" s="821"/>
      <c r="BD343" s="727"/>
      <c r="BE343" s="727"/>
      <c r="BF343" s="727"/>
      <c r="BG343" s="727"/>
      <c r="BH343" s="727"/>
      <c r="BI343" s="727"/>
      <c r="BJ343" s="727"/>
      <c r="BK343" s="727"/>
      <c r="BL343" s="821"/>
      <c r="BM343" s="727"/>
      <c r="BN343" s="727"/>
      <c r="BO343" s="727"/>
      <c r="BP343" s="727"/>
      <c r="BQ343" s="727"/>
      <c r="BR343" s="821"/>
      <c r="BS343" s="727"/>
      <c r="BT343" s="727"/>
      <c r="BU343" s="727"/>
      <c r="BV343" s="591"/>
      <c r="BW343" s="224" t="str">
        <f t="shared" si="364"/>
        <v xml:space="preserve"> </v>
      </c>
      <c r="BX343" s="471">
        <f t="shared" si="353"/>
        <v>252</v>
      </c>
      <c r="BY343" s="117"/>
      <c r="BZ343" s="117"/>
      <c r="CA343" s="117"/>
      <c r="CB343" s="117"/>
      <c r="CC343" s="117"/>
      <c r="CD343" s="461"/>
      <c r="CE343" s="236"/>
      <c r="CF343" s="224" t="str">
        <f t="shared" si="354"/>
        <v xml:space="preserve"> </v>
      </c>
      <c r="CG343" s="116"/>
      <c r="CH343" s="117"/>
      <c r="CI343" s="117"/>
      <c r="CJ343" s="117"/>
      <c r="CK343" s="472"/>
      <c r="CL343" s="472"/>
      <c r="CM343" s="472"/>
      <c r="CN343" s="472"/>
      <c r="CO343" s="117"/>
      <c r="CP343" s="253"/>
      <c r="CQ343" s="120"/>
      <c r="CR343" s="224" t="str" cm="1">
        <f t="array" ref="CR343">IF(AND(SUM(COUNTIF(CG343:CM343,{"*不明*","*その他*"})+COUNTIF(CO343:CP343,{"*不明*","*その他*"}))&gt;0,CQ343=""),"その他・不明の場合,10)具体的内容、理由を記入",IF(OR(AND(CI343=CI$65,COUNTA(CJ343:CM343)&lt;4),AND(OR(CI343=CI$63,CI343=CI$64,CI343=CI$66,CI343=CI$67,CI343=CI$68,CI343=""),COUNTA(CJ343:CM343)&gt;0)),"3)介護保険認定済→要介護度、認知症自立度、寝たきり度、介護保険サービス記入",IF(OR(AND(OR(CM343=CM$63,CM343=CM$64),CN343=""),AND(OR(CM343=CM$65,CM343=CM$66),CN343&lt;&gt;"")),"7)介護保険サービス受けている/過去受けていた→具体的内容記入"," ")))</f>
        <v xml:space="preserve"> </v>
      </c>
      <c r="CS343" s="224" t="str">
        <f t="shared" si="355"/>
        <v xml:space="preserve"> </v>
      </c>
      <c r="CT343" s="116"/>
      <c r="CU343" s="253"/>
      <c r="CV343" s="117"/>
      <c r="CW343" s="117"/>
      <c r="CX343" s="253"/>
      <c r="CY343" s="117"/>
      <c r="CZ343" s="117"/>
      <c r="DA343" s="253"/>
      <c r="DB343" s="117"/>
      <c r="DC343" s="224" t="str">
        <f t="shared" si="356"/>
        <v xml:space="preserve"> </v>
      </c>
      <c r="DD343" s="224" t="str">
        <f t="shared" si="357"/>
        <v xml:space="preserve"> </v>
      </c>
      <c r="DE343" s="224" t="str">
        <f t="shared" si="307"/>
        <v xml:space="preserve"> </v>
      </c>
      <c r="DF343" s="121"/>
      <c r="DG343" s="114"/>
      <c r="DH343" s="704"/>
      <c r="DI343" s="119"/>
      <c r="DJ343" s="187"/>
      <c r="DK343" s="254"/>
      <c r="DL343" s="224" t="str">
        <f t="shared" si="308"/>
        <v xml:space="preserve"> </v>
      </c>
      <c r="DM343" s="224" t="str">
        <f t="shared" si="358"/>
        <v xml:space="preserve"> </v>
      </c>
      <c r="DN343" s="474"/>
      <c r="DO343" s="117"/>
      <c r="DP343" s="117"/>
      <c r="DQ343" s="117"/>
      <c r="DR343" s="117"/>
      <c r="DS343" s="117"/>
      <c r="DT343" s="254"/>
      <c r="DU343" s="476"/>
      <c r="DV343" s="224" t="str">
        <f t="shared" si="309"/>
        <v xml:space="preserve"> </v>
      </c>
      <c r="DW343" s="115"/>
      <c r="DX343" s="470"/>
      <c r="DY343" s="117"/>
      <c r="DZ343" s="704"/>
      <c r="EA343" s="224" t="str">
        <f t="shared" si="310"/>
        <v xml:space="preserve"> </v>
      </c>
      <c r="EB343" s="906"/>
      <c r="EC343" s="904"/>
      <c r="ED343" s="904"/>
      <c r="EE343" s="904"/>
      <c r="EF343" s="904"/>
      <c r="EG343" s="904"/>
      <c r="EH343" s="904"/>
      <c r="EI343" s="904"/>
      <c r="EJ343" s="904"/>
      <c r="EK343" s="905"/>
      <c r="EL343" s="80"/>
      <c r="EM343" s="224" t="str">
        <f t="shared" si="359"/>
        <v xml:space="preserve"> </v>
      </c>
      <c r="EN343" s="224" t="str">
        <f t="shared" si="360"/>
        <v xml:space="preserve"> </v>
      </c>
      <c r="EO343" s="115"/>
      <c r="EP343" s="1050"/>
      <c r="EQ343" s="253"/>
      <c r="ER343" s="117"/>
      <c r="ES343" s="1258">
        <f t="shared" si="361"/>
        <v>252</v>
      </c>
      <c r="ET343" s="224" t="str">
        <f t="shared" si="362"/>
        <v xml:space="preserve"> </v>
      </c>
      <c r="EU343" s="477" t="str">
        <f t="shared" si="363"/>
        <v/>
      </c>
      <c r="EV343" s="1334" t="str">
        <f t="shared" si="305"/>
        <v xml:space="preserve"> </v>
      </c>
      <c r="EW343" s="1332" t="str">
        <f t="shared" si="349"/>
        <v/>
      </c>
      <c r="EX343" s="1275" t="str">
        <f t="shared" si="331"/>
        <v/>
      </c>
      <c r="EY343" s="1275" t="str">
        <f t="shared" si="332"/>
        <v/>
      </c>
      <c r="EZ343" s="1275" t="str">
        <f t="shared" si="333"/>
        <v/>
      </c>
      <c r="FA343" s="1275" t="str">
        <f t="shared" si="334"/>
        <v/>
      </c>
      <c r="FB343" s="1275" t="str">
        <f t="shared" si="335"/>
        <v/>
      </c>
      <c r="FC343" s="1333" t="str">
        <f t="shared" si="336"/>
        <v/>
      </c>
      <c r="FE343" s="1234" t="str">
        <f t="shared" si="337"/>
        <v xml:space="preserve"> </v>
      </c>
      <c r="FF343" s="1234" t="str">
        <f t="shared" si="338"/>
        <v xml:space="preserve"> </v>
      </c>
      <c r="FG343" s="1234" t="str">
        <f t="shared" si="339"/>
        <v xml:space="preserve"> </v>
      </c>
      <c r="FH343" s="1234" t="str">
        <f t="shared" si="340"/>
        <v xml:space="preserve"> </v>
      </c>
      <c r="FI343" s="1234" t="str">
        <f t="shared" si="311"/>
        <v xml:space="preserve"> </v>
      </c>
      <c r="FJ343" s="1234" t="str">
        <f t="shared" si="341"/>
        <v xml:space="preserve"> </v>
      </c>
      <c r="FK343" s="1234">
        <f t="shared" si="312"/>
        <v>0</v>
      </c>
      <c r="FL343" s="1227"/>
      <c r="FM343" s="1234" t="str">
        <f t="shared" si="313"/>
        <v xml:space="preserve"> </v>
      </c>
      <c r="FN343" s="1234" t="str">
        <f t="shared" si="314"/>
        <v xml:space="preserve"> </v>
      </c>
      <c r="FO343" s="1234" t="str">
        <f t="shared" si="342"/>
        <v xml:space="preserve"> </v>
      </c>
      <c r="FP343" s="1234" t="str">
        <f t="shared" si="343"/>
        <v xml:space="preserve"> </v>
      </c>
      <c r="FQ343" s="1234" t="str">
        <f t="shared" si="315"/>
        <v xml:space="preserve"> </v>
      </c>
      <c r="FR343" s="1234" t="str">
        <f t="shared" si="344"/>
        <v xml:space="preserve"> </v>
      </c>
      <c r="FS343" s="1234">
        <f t="shared" si="350"/>
        <v>0</v>
      </c>
      <c r="FT343" s="1227"/>
      <c r="FU343" s="1234" t="str">
        <f t="shared" si="345"/>
        <v xml:space="preserve"> </v>
      </c>
      <c r="FV343" s="1234" t="str">
        <f t="shared" si="346"/>
        <v xml:space="preserve"> </v>
      </c>
      <c r="FW343" s="1234" t="str">
        <f t="shared" si="347"/>
        <v xml:space="preserve"> </v>
      </c>
      <c r="FX343" s="1234" t="str">
        <f t="shared" si="316"/>
        <v xml:space="preserve"> </v>
      </c>
      <c r="FY343" s="1234" t="str">
        <f t="shared" si="317"/>
        <v xml:space="preserve"> </v>
      </c>
      <c r="FZ343" s="1234" t="str">
        <f t="shared" si="348"/>
        <v xml:space="preserve"> </v>
      </c>
      <c r="GA343" s="1234">
        <f t="shared" si="318"/>
        <v>0</v>
      </c>
      <c r="GB343" s="1227"/>
      <c r="GC343" s="1234" t="str">
        <f t="shared" si="319"/>
        <v xml:space="preserve"> </v>
      </c>
      <c r="GD343" s="1234" t="str">
        <f t="shared" si="320"/>
        <v xml:space="preserve"> </v>
      </c>
      <c r="GE343" s="1234" t="str">
        <f t="shared" si="321"/>
        <v xml:space="preserve"> </v>
      </c>
      <c r="GF343" s="1234" t="str">
        <f t="shared" si="322"/>
        <v xml:space="preserve"> </v>
      </c>
      <c r="GG343" s="1234" t="str">
        <f t="shared" si="323"/>
        <v xml:space="preserve"> </v>
      </c>
      <c r="GH343" s="1234" t="str">
        <f t="shared" si="324"/>
        <v xml:space="preserve"> </v>
      </c>
      <c r="GI343" s="1234" t="str">
        <f t="shared" si="325"/>
        <v xml:space="preserve"> </v>
      </c>
      <c r="GJ343" s="1234" t="str">
        <f t="shared" si="326"/>
        <v xml:space="preserve"> </v>
      </c>
      <c r="GK343" s="1234" t="str">
        <f t="shared" si="327"/>
        <v xml:space="preserve"> </v>
      </c>
      <c r="GL343" s="1234" t="str">
        <f t="shared" si="328"/>
        <v xml:space="preserve"> </v>
      </c>
      <c r="GM343" s="1234" t="str">
        <f t="shared" si="329"/>
        <v xml:space="preserve"> </v>
      </c>
      <c r="GN343" s="1234">
        <f t="shared" si="330"/>
        <v>0</v>
      </c>
    </row>
    <row r="344" spans="1:196" s="100" customFormat="1" ht="27" customHeight="1" thickTop="1" thickBot="1">
      <c r="A344" s="1208">
        <f>【A票】【D票】!$D$10</f>
        <v>0</v>
      </c>
      <c r="B344" s="1212">
        <f>【A票】【D票】!$H$10</f>
        <v>0</v>
      </c>
      <c r="C344" s="1213" t="str">
        <f>【A票】【D票】!$K$10</f>
        <v xml:space="preserve"> </v>
      </c>
      <c r="D344" s="1214">
        <f t="shared" si="173"/>
        <v>253</v>
      </c>
      <c r="E344" s="914"/>
      <c r="F344" s="467"/>
      <c r="G344" s="469"/>
      <c r="H344" s="224" t="str">
        <f t="shared" si="351"/>
        <v xml:space="preserve"> </v>
      </c>
      <c r="I344" s="704"/>
      <c r="J344" s="117"/>
      <c r="K344" s="117"/>
      <c r="L344" s="117"/>
      <c r="M344" s="117"/>
      <c r="N344" s="117"/>
      <c r="O344" s="117"/>
      <c r="P344" s="117"/>
      <c r="Q344" s="117"/>
      <c r="R344" s="117"/>
      <c r="S344" s="117"/>
      <c r="T344" s="254"/>
      <c r="U344" s="646"/>
      <c r="V344" s="646"/>
      <c r="W344" s="114"/>
      <c r="X344" s="254"/>
      <c r="Y344" s="224" t="str">
        <f t="shared" si="352"/>
        <v xml:space="preserve"> </v>
      </c>
      <c r="Z344" s="579"/>
      <c r="AA344" s="704"/>
      <c r="AB344" s="119"/>
      <c r="AC344" s="224" t="str">
        <f t="shared" si="306"/>
        <v xml:space="preserve"> </v>
      </c>
      <c r="AD344" s="115"/>
      <c r="AE344" s="253"/>
      <c r="AF344" s="704"/>
      <c r="AG344" s="727"/>
      <c r="AH344" s="727"/>
      <c r="AI344" s="727"/>
      <c r="AJ344" s="727"/>
      <c r="AK344" s="591"/>
      <c r="AL344" s="727"/>
      <c r="AM344" s="727"/>
      <c r="AN344" s="727"/>
      <c r="AO344" s="727"/>
      <c r="AP344" s="727"/>
      <c r="AQ344" s="727"/>
      <c r="AR344" s="727"/>
      <c r="AS344" s="727"/>
      <c r="AT344" s="727"/>
      <c r="AU344" s="727"/>
      <c r="AV344" s="727"/>
      <c r="AW344" s="727"/>
      <c r="AX344" s="727"/>
      <c r="AY344" s="727"/>
      <c r="AZ344" s="727"/>
      <c r="BA344" s="727"/>
      <c r="BB344" s="727"/>
      <c r="BC344" s="821"/>
      <c r="BD344" s="727"/>
      <c r="BE344" s="727"/>
      <c r="BF344" s="727"/>
      <c r="BG344" s="727"/>
      <c r="BH344" s="727"/>
      <c r="BI344" s="727"/>
      <c r="BJ344" s="727"/>
      <c r="BK344" s="727"/>
      <c r="BL344" s="821"/>
      <c r="BM344" s="727"/>
      <c r="BN344" s="727"/>
      <c r="BO344" s="727"/>
      <c r="BP344" s="727"/>
      <c r="BQ344" s="727"/>
      <c r="BR344" s="821"/>
      <c r="BS344" s="727"/>
      <c r="BT344" s="727"/>
      <c r="BU344" s="727"/>
      <c r="BV344" s="591"/>
      <c r="BW344" s="224" t="str">
        <f t="shared" si="364"/>
        <v xml:space="preserve"> </v>
      </c>
      <c r="BX344" s="471">
        <f t="shared" si="353"/>
        <v>253</v>
      </c>
      <c r="BY344" s="117"/>
      <c r="BZ344" s="117"/>
      <c r="CA344" s="117"/>
      <c r="CB344" s="117"/>
      <c r="CC344" s="117"/>
      <c r="CD344" s="461"/>
      <c r="CE344" s="236"/>
      <c r="CF344" s="224" t="str">
        <f t="shared" si="354"/>
        <v xml:space="preserve"> </v>
      </c>
      <c r="CG344" s="116"/>
      <c r="CH344" s="117"/>
      <c r="CI344" s="117"/>
      <c r="CJ344" s="117"/>
      <c r="CK344" s="472"/>
      <c r="CL344" s="472"/>
      <c r="CM344" s="472"/>
      <c r="CN344" s="472"/>
      <c r="CO344" s="117"/>
      <c r="CP344" s="253"/>
      <c r="CQ344" s="120"/>
      <c r="CR344" s="224" t="str" cm="1">
        <f t="array" ref="CR344">IF(AND(SUM(COUNTIF(CG344:CM344,{"*不明*","*その他*"})+COUNTIF(CO344:CP344,{"*不明*","*その他*"}))&gt;0,CQ344=""),"その他・不明の場合,10)具体的内容、理由を記入",IF(OR(AND(CI344=CI$65,COUNTA(CJ344:CM344)&lt;4),AND(OR(CI344=CI$63,CI344=CI$64,CI344=CI$66,CI344=CI$67,CI344=CI$68,CI344=""),COUNTA(CJ344:CM344)&gt;0)),"3)介護保険認定済→要介護度、認知症自立度、寝たきり度、介護保険サービス記入",IF(OR(AND(OR(CM344=CM$63,CM344=CM$64),CN344=""),AND(OR(CM344=CM$65,CM344=CM$66),CN344&lt;&gt;"")),"7)介護保険サービス受けている/過去受けていた→具体的内容記入"," ")))</f>
        <v xml:space="preserve"> </v>
      </c>
      <c r="CS344" s="224" t="str">
        <f t="shared" si="355"/>
        <v xml:space="preserve"> </v>
      </c>
      <c r="CT344" s="116"/>
      <c r="CU344" s="253"/>
      <c r="CV344" s="117"/>
      <c r="CW344" s="117"/>
      <c r="CX344" s="253"/>
      <c r="CY344" s="117"/>
      <c r="CZ344" s="117"/>
      <c r="DA344" s="253"/>
      <c r="DB344" s="117"/>
      <c r="DC344" s="224" t="str">
        <f t="shared" si="356"/>
        <v xml:space="preserve"> </v>
      </c>
      <c r="DD344" s="224" t="str">
        <f t="shared" si="357"/>
        <v xml:space="preserve"> </v>
      </c>
      <c r="DE344" s="224" t="str">
        <f t="shared" si="307"/>
        <v xml:space="preserve"> </v>
      </c>
      <c r="DF344" s="121"/>
      <c r="DG344" s="114"/>
      <c r="DH344" s="704"/>
      <c r="DI344" s="119"/>
      <c r="DJ344" s="187"/>
      <c r="DK344" s="254"/>
      <c r="DL344" s="224" t="str">
        <f t="shared" si="308"/>
        <v xml:space="preserve"> </v>
      </c>
      <c r="DM344" s="224" t="str">
        <f t="shared" si="358"/>
        <v xml:space="preserve"> </v>
      </c>
      <c r="DN344" s="474"/>
      <c r="DO344" s="117"/>
      <c r="DP344" s="117"/>
      <c r="DQ344" s="117"/>
      <c r="DR344" s="117"/>
      <c r="DS344" s="117"/>
      <c r="DT344" s="254"/>
      <c r="DU344" s="476"/>
      <c r="DV344" s="224" t="str">
        <f t="shared" si="309"/>
        <v xml:space="preserve"> </v>
      </c>
      <c r="DW344" s="115"/>
      <c r="DX344" s="470"/>
      <c r="DY344" s="117"/>
      <c r="DZ344" s="704"/>
      <c r="EA344" s="224" t="str">
        <f t="shared" si="310"/>
        <v xml:space="preserve"> </v>
      </c>
      <c r="EB344" s="906"/>
      <c r="EC344" s="904"/>
      <c r="ED344" s="904"/>
      <c r="EE344" s="904"/>
      <c r="EF344" s="904"/>
      <c r="EG344" s="904"/>
      <c r="EH344" s="904"/>
      <c r="EI344" s="904"/>
      <c r="EJ344" s="904"/>
      <c r="EK344" s="905"/>
      <c r="EL344" s="80"/>
      <c r="EM344" s="224" t="str">
        <f t="shared" si="359"/>
        <v xml:space="preserve"> </v>
      </c>
      <c r="EN344" s="224" t="str">
        <f t="shared" si="360"/>
        <v xml:space="preserve"> </v>
      </c>
      <c r="EO344" s="115"/>
      <c r="EP344" s="1050"/>
      <c r="EQ344" s="253"/>
      <c r="ER344" s="117"/>
      <c r="ES344" s="1258">
        <f t="shared" si="361"/>
        <v>253</v>
      </c>
      <c r="ET344" s="224" t="str">
        <f t="shared" si="362"/>
        <v xml:space="preserve"> </v>
      </c>
      <c r="EU344" s="477" t="str">
        <f t="shared" si="363"/>
        <v/>
      </c>
      <c r="EV344" s="1334" t="str">
        <f t="shared" si="305"/>
        <v xml:space="preserve"> </v>
      </c>
      <c r="EW344" s="1332" t="str">
        <f t="shared" si="349"/>
        <v/>
      </c>
      <c r="EX344" s="1275" t="str">
        <f t="shared" si="331"/>
        <v/>
      </c>
      <c r="EY344" s="1275" t="str">
        <f t="shared" si="332"/>
        <v/>
      </c>
      <c r="EZ344" s="1275" t="str">
        <f t="shared" si="333"/>
        <v/>
      </c>
      <c r="FA344" s="1275" t="str">
        <f t="shared" si="334"/>
        <v/>
      </c>
      <c r="FB344" s="1275" t="str">
        <f t="shared" si="335"/>
        <v/>
      </c>
      <c r="FC344" s="1333" t="str">
        <f t="shared" si="336"/>
        <v/>
      </c>
      <c r="FE344" s="1234" t="str">
        <f t="shared" si="337"/>
        <v xml:space="preserve"> </v>
      </c>
      <c r="FF344" s="1234" t="str">
        <f t="shared" si="338"/>
        <v xml:space="preserve"> </v>
      </c>
      <c r="FG344" s="1234" t="str">
        <f t="shared" si="339"/>
        <v xml:space="preserve"> </v>
      </c>
      <c r="FH344" s="1234" t="str">
        <f t="shared" si="340"/>
        <v xml:space="preserve"> </v>
      </c>
      <c r="FI344" s="1234" t="str">
        <f t="shared" si="311"/>
        <v xml:space="preserve"> </v>
      </c>
      <c r="FJ344" s="1234" t="str">
        <f t="shared" si="341"/>
        <v xml:space="preserve"> </v>
      </c>
      <c r="FK344" s="1234">
        <f t="shared" si="312"/>
        <v>0</v>
      </c>
      <c r="FL344" s="1227"/>
      <c r="FM344" s="1234" t="str">
        <f t="shared" si="313"/>
        <v xml:space="preserve"> </v>
      </c>
      <c r="FN344" s="1234" t="str">
        <f t="shared" si="314"/>
        <v xml:space="preserve"> </v>
      </c>
      <c r="FO344" s="1234" t="str">
        <f t="shared" si="342"/>
        <v xml:space="preserve"> </v>
      </c>
      <c r="FP344" s="1234" t="str">
        <f t="shared" si="343"/>
        <v xml:space="preserve"> </v>
      </c>
      <c r="FQ344" s="1234" t="str">
        <f t="shared" si="315"/>
        <v xml:space="preserve"> </v>
      </c>
      <c r="FR344" s="1234" t="str">
        <f t="shared" si="344"/>
        <v xml:space="preserve"> </v>
      </c>
      <c r="FS344" s="1234">
        <f t="shared" si="350"/>
        <v>0</v>
      </c>
      <c r="FT344" s="1227"/>
      <c r="FU344" s="1234" t="str">
        <f t="shared" si="345"/>
        <v xml:space="preserve"> </v>
      </c>
      <c r="FV344" s="1234" t="str">
        <f t="shared" si="346"/>
        <v xml:space="preserve"> </v>
      </c>
      <c r="FW344" s="1234" t="str">
        <f t="shared" si="347"/>
        <v xml:space="preserve"> </v>
      </c>
      <c r="FX344" s="1234" t="str">
        <f t="shared" si="316"/>
        <v xml:space="preserve"> </v>
      </c>
      <c r="FY344" s="1234" t="str">
        <f t="shared" si="317"/>
        <v xml:space="preserve"> </v>
      </c>
      <c r="FZ344" s="1234" t="str">
        <f t="shared" si="348"/>
        <v xml:space="preserve"> </v>
      </c>
      <c r="GA344" s="1234">
        <f t="shared" si="318"/>
        <v>0</v>
      </c>
      <c r="GB344" s="1227"/>
      <c r="GC344" s="1234" t="str">
        <f t="shared" si="319"/>
        <v xml:space="preserve"> </v>
      </c>
      <c r="GD344" s="1234" t="str">
        <f t="shared" si="320"/>
        <v xml:space="preserve"> </v>
      </c>
      <c r="GE344" s="1234" t="str">
        <f t="shared" si="321"/>
        <v xml:space="preserve"> </v>
      </c>
      <c r="GF344" s="1234" t="str">
        <f t="shared" si="322"/>
        <v xml:space="preserve"> </v>
      </c>
      <c r="GG344" s="1234" t="str">
        <f t="shared" si="323"/>
        <v xml:space="preserve"> </v>
      </c>
      <c r="GH344" s="1234" t="str">
        <f t="shared" si="324"/>
        <v xml:space="preserve"> </v>
      </c>
      <c r="GI344" s="1234" t="str">
        <f t="shared" si="325"/>
        <v xml:space="preserve"> </v>
      </c>
      <c r="GJ344" s="1234" t="str">
        <f t="shared" si="326"/>
        <v xml:space="preserve"> </v>
      </c>
      <c r="GK344" s="1234" t="str">
        <f t="shared" si="327"/>
        <v xml:space="preserve"> </v>
      </c>
      <c r="GL344" s="1234" t="str">
        <f t="shared" si="328"/>
        <v xml:space="preserve"> </v>
      </c>
      <c r="GM344" s="1234" t="str">
        <f t="shared" si="329"/>
        <v xml:space="preserve"> </v>
      </c>
      <c r="GN344" s="1234">
        <f t="shared" si="330"/>
        <v>0</v>
      </c>
    </row>
    <row r="345" spans="1:196" s="100" customFormat="1" ht="27" customHeight="1" thickTop="1" thickBot="1">
      <c r="A345" s="1208">
        <f>【A票】【D票】!$D$10</f>
        <v>0</v>
      </c>
      <c r="B345" s="1212">
        <f>【A票】【D票】!$H$10</f>
        <v>0</v>
      </c>
      <c r="C345" s="1213" t="str">
        <f>【A票】【D票】!$K$10</f>
        <v xml:space="preserve"> </v>
      </c>
      <c r="D345" s="1214">
        <f t="shared" si="173"/>
        <v>254</v>
      </c>
      <c r="E345" s="914"/>
      <c r="F345" s="467"/>
      <c r="G345" s="469"/>
      <c r="H345" s="224" t="str">
        <f t="shared" si="351"/>
        <v xml:space="preserve"> </v>
      </c>
      <c r="I345" s="704"/>
      <c r="J345" s="117"/>
      <c r="K345" s="117"/>
      <c r="L345" s="117"/>
      <c r="M345" s="117"/>
      <c r="N345" s="117"/>
      <c r="O345" s="117"/>
      <c r="P345" s="117"/>
      <c r="Q345" s="117"/>
      <c r="R345" s="117"/>
      <c r="S345" s="117"/>
      <c r="T345" s="254"/>
      <c r="U345" s="646"/>
      <c r="V345" s="646"/>
      <c r="W345" s="114"/>
      <c r="X345" s="254"/>
      <c r="Y345" s="224" t="str">
        <f t="shared" si="352"/>
        <v xml:space="preserve"> </v>
      </c>
      <c r="Z345" s="579"/>
      <c r="AA345" s="704"/>
      <c r="AB345" s="119"/>
      <c r="AC345" s="224" t="str">
        <f t="shared" si="306"/>
        <v xml:space="preserve"> </v>
      </c>
      <c r="AD345" s="115"/>
      <c r="AE345" s="253"/>
      <c r="AF345" s="704"/>
      <c r="AG345" s="727"/>
      <c r="AH345" s="727"/>
      <c r="AI345" s="727"/>
      <c r="AJ345" s="727"/>
      <c r="AK345" s="591"/>
      <c r="AL345" s="727"/>
      <c r="AM345" s="727"/>
      <c r="AN345" s="727"/>
      <c r="AO345" s="727"/>
      <c r="AP345" s="727"/>
      <c r="AQ345" s="727"/>
      <c r="AR345" s="727"/>
      <c r="AS345" s="727"/>
      <c r="AT345" s="727"/>
      <c r="AU345" s="727"/>
      <c r="AV345" s="727"/>
      <c r="AW345" s="727"/>
      <c r="AX345" s="727"/>
      <c r="AY345" s="727"/>
      <c r="AZ345" s="727"/>
      <c r="BA345" s="727"/>
      <c r="BB345" s="727"/>
      <c r="BC345" s="821"/>
      <c r="BD345" s="727"/>
      <c r="BE345" s="727"/>
      <c r="BF345" s="727"/>
      <c r="BG345" s="727"/>
      <c r="BH345" s="727"/>
      <c r="BI345" s="727"/>
      <c r="BJ345" s="727"/>
      <c r="BK345" s="727"/>
      <c r="BL345" s="821"/>
      <c r="BM345" s="727"/>
      <c r="BN345" s="727"/>
      <c r="BO345" s="727"/>
      <c r="BP345" s="727"/>
      <c r="BQ345" s="727"/>
      <c r="BR345" s="821"/>
      <c r="BS345" s="727"/>
      <c r="BT345" s="727"/>
      <c r="BU345" s="727"/>
      <c r="BV345" s="591"/>
      <c r="BW345" s="224" t="str">
        <f t="shared" si="364"/>
        <v xml:space="preserve"> </v>
      </c>
      <c r="BX345" s="471">
        <f t="shared" si="353"/>
        <v>254</v>
      </c>
      <c r="BY345" s="117"/>
      <c r="BZ345" s="117"/>
      <c r="CA345" s="117"/>
      <c r="CB345" s="117"/>
      <c r="CC345" s="117"/>
      <c r="CD345" s="461"/>
      <c r="CE345" s="236"/>
      <c r="CF345" s="224" t="str">
        <f t="shared" si="354"/>
        <v xml:space="preserve"> </v>
      </c>
      <c r="CG345" s="116"/>
      <c r="CH345" s="117"/>
      <c r="CI345" s="117"/>
      <c r="CJ345" s="117"/>
      <c r="CK345" s="472"/>
      <c r="CL345" s="472"/>
      <c r="CM345" s="472"/>
      <c r="CN345" s="472"/>
      <c r="CO345" s="117"/>
      <c r="CP345" s="253"/>
      <c r="CQ345" s="120"/>
      <c r="CR345" s="224" t="str" cm="1">
        <f t="array" ref="CR345">IF(AND(SUM(COUNTIF(CG345:CM345,{"*不明*","*その他*"})+COUNTIF(CO345:CP345,{"*不明*","*その他*"}))&gt;0,CQ345=""),"その他・不明の場合,10)具体的内容、理由を記入",IF(OR(AND(CI345=CI$65,COUNTA(CJ345:CM345)&lt;4),AND(OR(CI345=CI$63,CI345=CI$64,CI345=CI$66,CI345=CI$67,CI345=CI$68,CI345=""),COUNTA(CJ345:CM345)&gt;0)),"3)介護保険認定済→要介護度、認知症自立度、寝たきり度、介護保険サービス記入",IF(OR(AND(OR(CM345=CM$63,CM345=CM$64),CN345=""),AND(OR(CM345=CM$65,CM345=CM$66),CN345&lt;&gt;"")),"7)介護保険サービス受けている/過去受けていた→具体的内容記入"," ")))</f>
        <v xml:space="preserve"> </v>
      </c>
      <c r="CS345" s="224" t="str">
        <f t="shared" si="355"/>
        <v xml:space="preserve"> </v>
      </c>
      <c r="CT345" s="116"/>
      <c r="CU345" s="253"/>
      <c r="CV345" s="117"/>
      <c r="CW345" s="117"/>
      <c r="CX345" s="253"/>
      <c r="CY345" s="117"/>
      <c r="CZ345" s="117"/>
      <c r="DA345" s="253"/>
      <c r="DB345" s="117"/>
      <c r="DC345" s="224" t="str">
        <f t="shared" si="356"/>
        <v xml:space="preserve"> </v>
      </c>
      <c r="DD345" s="224" t="str">
        <f t="shared" si="357"/>
        <v xml:space="preserve"> </v>
      </c>
      <c r="DE345" s="224" t="str">
        <f t="shared" si="307"/>
        <v xml:space="preserve"> </v>
      </c>
      <c r="DF345" s="121"/>
      <c r="DG345" s="114"/>
      <c r="DH345" s="704"/>
      <c r="DI345" s="119"/>
      <c r="DJ345" s="187"/>
      <c r="DK345" s="254"/>
      <c r="DL345" s="224" t="str">
        <f t="shared" si="308"/>
        <v xml:space="preserve"> </v>
      </c>
      <c r="DM345" s="224" t="str">
        <f t="shared" si="358"/>
        <v xml:space="preserve"> </v>
      </c>
      <c r="DN345" s="474"/>
      <c r="DO345" s="117"/>
      <c r="DP345" s="117"/>
      <c r="DQ345" s="117"/>
      <c r="DR345" s="117"/>
      <c r="DS345" s="117"/>
      <c r="DT345" s="254"/>
      <c r="DU345" s="476"/>
      <c r="DV345" s="224" t="str">
        <f t="shared" si="309"/>
        <v xml:space="preserve"> </v>
      </c>
      <c r="DW345" s="115"/>
      <c r="DX345" s="470"/>
      <c r="DY345" s="117"/>
      <c r="DZ345" s="704"/>
      <c r="EA345" s="224" t="str">
        <f t="shared" si="310"/>
        <v xml:space="preserve"> </v>
      </c>
      <c r="EB345" s="906"/>
      <c r="EC345" s="904"/>
      <c r="ED345" s="904"/>
      <c r="EE345" s="904"/>
      <c r="EF345" s="904"/>
      <c r="EG345" s="904"/>
      <c r="EH345" s="904"/>
      <c r="EI345" s="904"/>
      <c r="EJ345" s="904"/>
      <c r="EK345" s="905"/>
      <c r="EL345" s="80"/>
      <c r="EM345" s="224" t="str">
        <f t="shared" si="359"/>
        <v xml:space="preserve"> </v>
      </c>
      <c r="EN345" s="224" t="str">
        <f t="shared" si="360"/>
        <v xml:space="preserve"> </v>
      </c>
      <c r="EO345" s="115"/>
      <c r="EP345" s="1050"/>
      <c r="EQ345" s="253"/>
      <c r="ER345" s="117"/>
      <c r="ES345" s="1258">
        <f t="shared" si="361"/>
        <v>254</v>
      </c>
      <c r="ET345" s="224" t="str">
        <f t="shared" si="362"/>
        <v xml:space="preserve"> </v>
      </c>
      <c r="EU345" s="477" t="str">
        <f t="shared" si="363"/>
        <v/>
      </c>
      <c r="EV345" s="1334" t="str">
        <f t="shared" si="305"/>
        <v xml:space="preserve"> </v>
      </c>
      <c r="EW345" s="1332" t="str">
        <f t="shared" si="349"/>
        <v/>
      </c>
      <c r="EX345" s="1275" t="str">
        <f t="shared" si="331"/>
        <v/>
      </c>
      <c r="EY345" s="1275" t="str">
        <f t="shared" si="332"/>
        <v/>
      </c>
      <c r="EZ345" s="1275" t="str">
        <f t="shared" si="333"/>
        <v/>
      </c>
      <c r="FA345" s="1275" t="str">
        <f t="shared" si="334"/>
        <v/>
      </c>
      <c r="FB345" s="1275" t="str">
        <f t="shared" si="335"/>
        <v/>
      </c>
      <c r="FC345" s="1333" t="str">
        <f t="shared" si="336"/>
        <v/>
      </c>
      <c r="FE345" s="1234" t="str">
        <f t="shared" si="337"/>
        <v xml:space="preserve"> </v>
      </c>
      <c r="FF345" s="1234" t="str">
        <f t="shared" si="338"/>
        <v xml:space="preserve"> </v>
      </c>
      <c r="FG345" s="1234" t="str">
        <f t="shared" si="339"/>
        <v xml:space="preserve"> </v>
      </c>
      <c r="FH345" s="1234" t="str">
        <f t="shared" si="340"/>
        <v xml:space="preserve"> </v>
      </c>
      <c r="FI345" s="1234" t="str">
        <f t="shared" si="311"/>
        <v xml:space="preserve"> </v>
      </c>
      <c r="FJ345" s="1234" t="str">
        <f t="shared" si="341"/>
        <v xml:space="preserve"> </v>
      </c>
      <c r="FK345" s="1234">
        <f t="shared" si="312"/>
        <v>0</v>
      </c>
      <c r="FL345" s="1227"/>
      <c r="FM345" s="1234" t="str">
        <f t="shared" si="313"/>
        <v xml:space="preserve"> </v>
      </c>
      <c r="FN345" s="1234" t="str">
        <f t="shared" si="314"/>
        <v xml:space="preserve"> </v>
      </c>
      <c r="FO345" s="1234" t="str">
        <f t="shared" si="342"/>
        <v xml:space="preserve"> </v>
      </c>
      <c r="FP345" s="1234" t="str">
        <f t="shared" si="343"/>
        <v xml:space="preserve"> </v>
      </c>
      <c r="FQ345" s="1234" t="str">
        <f t="shared" si="315"/>
        <v xml:space="preserve"> </v>
      </c>
      <c r="FR345" s="1234" t="str">
        <f t="shared" si="344"/>
        <v xml:space="preserve"> </v>
      </c>
      <c r="FS345" s="1234">
        <f t="shared" si="350"/>
        <v>0</v>
      </c>
      <c r="FT345" s="1227"/>
      <c r="FU345" s="1234" t="str">
        <f t="shared" si="345"/>
        <v xml:space="preserve"> </v>
      </c>
      <c r="FV345" s="1234" t="str">
        <f t="shared" si="346"/>
        <v xml:space="preserve"> </v>
      </c>
      <c r="FW345" s="1234" t="str">
        <f t="shared" si="347"/>
        <v xml:space="preserve"> </v>
      </c>
      <c r="FX345" s="1234" t="str">
        <f t="shared" si="316"/>
        <v xml:space="preserve"> </v>
      </c>
      <c r="FY345" s="1234" t="str">
        <f t="shared" si="317"/>
        <v xml:space="preserve"> </v>
      </c>
      <c r="FZ345" s="1234" t="str">
        <f t="shared" si="348"/>
        <v xml:space="preserve"> </v>
      </c>
      <c r="GA345" s="1234">
        <f t="shared" si="318"/>
        <v>0</v>
      </c>
      <c r="GB345" s="1227"/>
      <c r="GC345" s="1234" t="str">
        <f t="shared" si="319"/>
        <v xml:space="preserve"> </v>
      </c>
      <c r="GD345" s="1234" t="str">
        <f t="shared" si="320"/>
        <v xml:space="preserve"> </v>
      </c>
      <c r="GE345" s="1234" t="str">
        <f t="shared" si="321"/>
        <v xml:space="preserve"> </v>
      </c>
      <c r="GF345" s="1234" t="str">
        <f t="shared" si="322"/>
        <v xml:space="preserve"> </v>
      </c>
      <c r="GG345" s="1234" t="str">
        <f t="shared" si="323"/>
        <v xml:space="preserve"> </v>
      </c>
      <c r="GH345" s="1234" t="str">
        <f t="shared" si="324"/>
        <v xml:space="preserve"> </v>
      </c>
      <c r="GI345" s="1234" t="str">
        <f t="shared" si="325"/>
        <v xml:space="preserve"> </v>
      </c>
      <c r="GJ345" s="1234" t="str">
        <f t="shared" si="326"/>
        <v xml:space="preserve"> </v>
      </c>
      <c r="GK345" s="1234" t="str">
        <f t="shared" si="327"/>
        <v xml:space="preserve"> </v>
      </c>
      <c r="GL345" s="1234" t="str">
        <f t="shared" si="328"/>
        <v xml:space="preserve"> </v>
      </c>
      <c r="GM345" s="1234" t="str">
        <f t="shared" si="329"/>
        <v xml:space="preserve"> </v>
      </c>
      <c r="GN345" s="1234">
        <f t="shared" si="330"/>
        <v>0</v>
      </c>
    </row>
    <row r="346" spans="1:196" s="100" customFormat="1" ht="27" customHeight="1" thickTop="1" thickBot="1">
      <c r="A346" s="1208">
        <f>【A票】【D票】!$D$10</f>
        <v>0</v>
      </c>
      <c r="B346" s="1212">
        <f>【A票】【D票】!$H$10</f>
        <v>0</v>
      </c>
      <c r="C346" s="1213" t="str">
        <f>【A票】【D票】!$K$10</f>
        <v xml:space="preserve"> </v>
      </c>
      <c r="D346" s="1214">
        <f t="shared" si="173"/>
        <v>255</v>
      </c>
      <c r="E346" s="914"/>
      <c r="F346" s="467"/>
      <c r="G346" s="469"/>
      <c r="H346" s="224" t="str">
        <f t="shared" si="351"/>
        <v xml:space="preserve"> </v>
      </c>
      <c r="I346" s="704"/>
      <c r="J346" s="117"/>
      <c r="K346" s="117"/>
      <c r="L346" s="117"/>
      <c r="M346" s="117"/>
      <c r="N346" s="117"/>
      <c r="O346" s="117"/>
      <c r="P346" s="117"/>
      <c r="Q346" s="117"/>
      <c r="R346" s="117"/>
      <c r="S346" s="117"/>
      <c r="T346" s="254"/>
      <c r="U346" s="646"/>
      <c r="V346" s="646"/>
      <c r="W346" s="114"/>
      <c r="X346" s="254"/>
      <c r="Y346" s="224" t="str">
        <f t="shared" si="352"/>
        <v xml:space="preserve"> </v>
      </c>
      <c r="Z346" s="579"/>
      <c r="AA346" s="704"/>
      <c r="AB346" s="119"/>
      <c r="AC346" s="224" t="str">
        <f t="shared" si="306"/>
        <v xml:space="preserve"> </v>
      </c>
      <c r="AD346" s="115"/>
      <c r="AE346" s="253"/>
      <c r="AF346" s="704"/>
      <c r="AG346" s="727"/>
      <c r="AH346" s="727"/>
      <c r="AI346" s="727"/>
      <c r="AJ346" s="727"/>
      <c r="AK346" s="591"/>
      <c r="AL346" s="727"/>
      <c r="AM346" s="727"/>
      <c r="AN346" s="727"/>
      <c r="AO346" s="727"/>
      <c r="AP346" s="727"/>
      <c r="AQ346" s="727"/>
      <c r="AR346" s="727"/>
      <c r="AS346" s="727"/>
      <c r="AT346" s="727"/>
      <c r="AU346" s="727"/>
      <c r="AV346" s="727"/>
      <c r="AW346" s="727"/>
      <c r="AX346" s="727"/>
      <c r="AY346" s="727"/>
      <c r="AZ346" s="727"/>
      <c r="BA346" s="727"/>
      <c r="BB346" s="727"/>
      <c r="BC346" s="821"/>
      <c r="BD346" s="727"/>
      <c r="BE346" s="727"/>
      <c r="BF346" s="727"/>
      <c r="BG346" s="727"/>
      <c r="BH346" s="727"/>
      <c r="BI346" s="727"/>
      <c r="BJ346" s="727"/>
      <c r="BK346" s="727"/>
      <c r="BL346" s="821"/>
      <c r="BM346" s="727"/>
      <c r="BN346" s="727"/>
      <c r="BO346" s="727"/>
      <c r="BP346" s="727"/>
      <c r="BQ346" s="727"/>
      <c r="BR346" s="821"/>
      <c r="BS346" s="727"/>
      <c r="BT346" s="727"/>
      <c r="BU346" s="727"/>
      <c r="BV346" s="591"/>
      <c r="BW346" s="224" t="str">
        <f t="shared" si="364"/>
        <v xml:space="preserve"> </v>
      </c>
      <c r="BX346" s="471">
        <f t="shared" si="353"/>
        <v>255</v>
      </c>
      <c r="BY346" s="117"/>
      <c r="BZ346" s="117"/>
      <c r="CA346" s="117"/>
      <c r="CB346" s="117"/>
      <c r="CC346" s="117"/>
      <c r="CD346" s="461"/>
      <c r="CE346" s="236"/>
      <c r="CF346" s="224" t="str">
        <f t="shared" si="354"/>
        <v xml:space="preserve"> </v>
      </c>
      <c r="CG346" s="116"/>
      <c r="CH346" s="117"/>
      <c r="CI346" s="117"/>
      <c r="CJ346" s="117"/>
      <c r="CK346" s="472"/>
      <c r="CL346" s="472"/>
      <c r="CM346" s="472"/>
      <c r="CN346" s="472"/>
      <c r="CO346" s="117"/>
      <c r="CP346" s="253"/>
      <c r="CQ346" s="120"/>
      <c r="CR346" s="224" t="str" cm="1">
        <f t="array" ref="CR346">IF(AND(SUM(COUNTIF(CG346:CM346,{"*不明*","*その他*"})+COUNTIF(CO346:CP346,{"*不明*","*その他*"}))&gt;0,CQ346=""),"その他・不明の場合,10)具体的内容、理由を記入",IF(OR(AND(CI346=CI$65,COUNTA(CJ346:CM346)&lt;4),AND(OR(CI346=CI$63,CI346=CI$64,CI346=CI$66,CI346=CI$67,CI346=CI$68,CI346=""),COUNTA(CJ346:CM346)&gt;0)),"3)介護保険認定済→要介護度、認知症自立度、寝たきり度、介護保険サービス記入",IF(OR(AND(OR(CM346=CM$63,CM346=CM$64),CN346=""),AND(OR(CM346=CM$65,CM346=CM$66),CN346&lt;&gt;"")),"7)介護保険サービス受けている/過去受けていた→具体的内容記入"," ")))</f>
        <v xml:space="preserve"> </v>
      </c>
      <c r="CS346" s="224" t="str">
        <f t="shared" si="355"/>
        <v xml:space="preserve"> </v>
      </c>
      <c r="CT346" s="116"/>
      <c r="CU346" s="253"/>
      <c r="CV346" s="117"/>
      <c r="CW346" s="117"/>
      <c r="CX346" s="253"/>
      <c r="CY346" s="117"/>
      <c r="CZ346" s="117"/>
      <c r="DA346" s="253"/>
      <c r="DB346" s="117"/>
      <c r="DC346" s="224" t="str">
        <f t="shared" si="356"/>
        <v xml:space="preserve"> </v>
      </c>
      <c r="DD346" s="224" t="str">
        <f t="shared" si="357"/>
        <v xml:space="preserve"> </v>
      </c>
      <c r="DE346" s="224" t="str">
        <f t="shared" si="307"/>
        <v xml:space="preserve"> </v>
      </c>
      <c r="DF346" s="121"/>
      <c r="DG346" s="114"/>
      <c r="DH346" s="704"/>
      <c r="DI346" s="119"/>
      <c r="DJ346" s="187"/>
      <c r="DK346" s="254"/>
      <c r="DL346" s="224" t="str">
        <f t="shared" si="308"/>
        <v xml:space="preserve"> </v>
      </c>
      <c r="DM346" s="224" t="str">
        <f t="shared" si="358"/>
        <v xml:space="preserve"> </v>
      </c>
      <c r="DN346" s="474"/>
      <c r="DO346" s="117"/>
      <c r="DP346" s="117"/>
      <c r="DQ346" s="117"/>
      <c r="DR346" s="117"/>
      <c r="DS346" s="117"/>
      <c r="DT346" s="254"/>
      <c r="DU346" s="476"/>
      <c r="DV346" s="224" t="str">
        <f t="shared" si="309"/>
        <v xml:space="preserve"> </v>
      </c>
      <c r="DW346" s="115"/>
      <c r="DX346" s="470"/>
      <c r="DY346" s="117"/>
      <c r="DZ346" s="704"/>
      <c r="EA346" s="224" t="str">
        <f t="shared" si="310"/>
        <v xml:space="preserve"> </v>
      </c>
      <c r="EB346" s="906"/>
      <c r="EC346" s="904"/>
      <c r="ED346" s="904"/>
      <c r="EE346" s="904"/>
      <c r="EF346" s="904"/>
      <c r="EG346" s="904"/>
      <c r="EH346" s="904"/>
      <c r="EI346" s="904"/>
      <c r="EJ346" s="904"/>
      <c r="EK346" s="905"/>
      <c r="EL346" s="80"/>
      <c r="EM346" s="224" t="str">
        <f t="shared" si="359"/>
        <v xml:space="preserve"> </v>
      </c>
      <c r="EN346" s="224" t="str">
        <f t="shared" si="360"/>
        <v xml:space="preserve"> </v>
      </c>
      <c r="EO346" s="115"/>
      <c r="EP346" s="1050"/>
      <c r="EQ346" s="253"/>
      <c r="ER346" s="117"/>
      <c r="ES346" s="1258">
        <f t="shared" si="361"/>
        <v>255</v>
      </c>
      <c r="ET346" s="224" t="str">
        <f t="shared" si="362"/>
        <v xml:space="preserve"> </v>
      </c>
      <c r="EU346" s="477" t="str">
        <f t="shared" si="363"/>
        <v/>
      </c>
      <c r="EV346" s="1334" t="str">
        <f t="shared" si="305"/>
        <v xml:space="preserve"> </v>
      </c>
      <c r="EW346" s="1332" t="str">
        <f t="shared" si="349"/>
        <v/>
      </c>
      <c r="EX346" s="1275" t="str">
        <f t="shared" si="331"/>
        <v/>
      </c>
      <c r="EY346" s="1275" t="str">
        <f t="shared" si="332"/>
        <v/>
      </c>
      <c r="EZ346" s="1275" t="str">
        <f t="shared" si="333"/>
        <v/>
      </c>
      <c r="FA346" s="1275" t="str">
        <f t="shared" si="334"/>
        <v/>
      </c>
      <c r="FB346" s="1275" t="str">
        <f t="shared" si="335"/>
        <v/>
      </c>
      <c r="FC346" s="1333" t="str">
        <f t="shared" si="336"/>
        <v/>
      </c>
      <c r="FE346" s="1234" t="str">
        <f t="shared" si="337"/>
        <v xml:space="preserve"> </v>
      </c>
      <c r="FF346" s="1234" t="str">
        <f t="shared" si="338"/>
        <v xml:space="preserve"> </v>
      </c>
      <c r="FG346" s="1234" t="str">
        <f t="shared" si="339"/>
        <v xml:space="preserve"> </v>
      </c>
      <c r="FH346" s="1234" t="str">
        <f t="shared" si="340"/>
        <v xml:space="preserve"> </v>
      </c>
      <c r="FI346" s="1234" t="str">
        <f t="shared" si="311"/>
        <v xml:space="preserve"> </v>
      </c>
      <c r="FJ346" s="1234" t="str">
        <f t="shared" si="341"/>
        <v xml:space="preserve"> </v>
      </c>
      <c r="FK346" s="1234">
        <f t="shared" si="312"/>
        <v>0</v>
      </c>
      <c r="FL346" s="1227"/>
      <c r="FM346" s="1234" t="str">
        <f t="shared" si="313"/>
        <v xml:space="preserve"> </v>
      </c>
      <c r="FN346" s="1234" t="str">
        <f t="shared" si="314"/>
        <v xml:space="preserve"> </v>
      </c>
      <c r="FO346" s="1234" t="str">
        <f t="shared" si="342"/>
        <v xml:space="preserve"> </v>
      </c>
      <c r="FP346" s="1234" t="str">
        <f t="shared" si="343"/>
        <v xml:space="preserve"> </v>
      </c>
      <c r="FQ346" s="1234" t="str">
        <f t="shared" si="315"/>
        <v xml:space="preserve"> </v>
      </c>
      <c r="FR346" s="1234" t="str">
        <f t="shared" si="344"/>
        <v xml:space="preserve"> </v>
      </c>
      <c r="FS346" s="1234">
        <f t="shared" si="350"/>
        <v>0</v>
      </c>
      <c r="FT346" s="1227"/>
      <c r="FU346" s="1234" t="str">
        <f t="shared" si="345"/>
        <v xml:space="preserve"> </v>
      </c>
      <c r="FV346" s="1234" t="str">
        <f t="shared" si="346"/>
        <v xml:space="preserve"> </v>
      </c>
      <c r="FW346" s="1234" t="str">
        <f t="shared" si="347"/>
        <v xml:space="preserve"> </v>
      </c>
      <c r="FX346" s="1234" t="str">
        <f t="shared" si="316"/>
        <v xml:space="preserve"> </v>
      </c>
      <c r="FY346" s="1234" t="str">
        <f t="shared" si="317"/>
        <v xml:space="preserve"> </v>
      </c>
      <c r="FZ346" s="1234" t="str">
        <f t="shared" si="348"/>
        <v xml:space="preserve"> </v>
      </c>
      <c r="GA346" s="1234">
        <f t="shared" si="318"/>
        <v>0</v>
      </c>
      <c r="GB346" s="1227"/>
      <c r="GC346" s="1234" t="str">
        <f t="shared" si="319"/>
        <v xml:space="preserve"> </v>
      </c>
      <c r="GD346" s="1234" t="str">
        <f t="shared" si="320"/>
        <v xml:space="preserve"> </v>
      </c>
      <c r="GE346" s="1234" t="str">
        <f t="shared" si="321"/>
        <v xml:space="preserve"> </v>
      </c>
      <c r="GF346" s="1234" t="str">
        <f t="shared" si="322"/>
        <v xml:space="preserve"> </v>
      </c>
      <c r="GG346" s="1234" t="str">
        <f t="shared" si="323"/>
        <v xml:space="preserve"> </v>
      </c>
      <c r="GH346" s="1234" t="str">
        <f t="shared" si="324"/>
        <v xml:space="preserve"> </v>
      </c>
      <c r="GI346" s="1234" t="str">
        <f t="shared" si="325"/>
        <v xml:space="preserve"> </v>
      </c>
      <c r="GJ346" s="1234" t="str">
        <f t="shared" si="326"/>
        <v xml:space="preserve"> </v>
      </c>
      <c r="GK346" s="1234" t="str">
        <f t="shared" si="327"/>
        <v xml:space="preserve"> </v>
      </c>
      <c r="GL346" s="1234" t="str">
        <f t="shared" si="328"/>
        <v xml:space="preserve"> </v>
      </c>
      <c r="GM346" s="1234" t="str">
        <f t="shared" si="329"/>
        <v xml:space="preserve"> </v>
      </c>
      <c r="GN346" s="1234">
        <f t="shared" si="330"/>
        <v>0</v>
      </c>
    </row>
    <row r="347" spans="1:196" s="100" customFormat="1" ht="27" customHeight="1" thickTop="1" thickBot="1">
      <c r="A347" s="1208">
        <f>【A票】【D票】!$D$10</f>
        <v>0</v>
      </c>
      <c r="B347" s="1212">
        <f>【A票】【D票】!$H$10</f>
        <v>0</v>
      </c>
      <c r="C347" s="1213" t="str">
        <f>【A票】【D票】!$K$10</f>
        <v xml:space="preserve"> </v>
      </c>
      <c r="D347" s="1214">
        <f t="shared" si="173"/>
        <v>256</v>
      </c>
      <c r="E347" s="914"/>
      <c r="F347" s="467"/>
      <c r="G347" s="469"/>
      <c r="H347" s="224" t="str">
        <f t="shared" si="351"/>
        <v xml:space="preserve"> </v>
      </c>
      <c r="I347" s="704"/>
      <c r="J347" s="117"/>
      <c r="K347" s="117"/>
      <c r="L347" s="117"/>
      <c r="M347" s="117"/>
      <c r="N347" s="117"/>
      <c r="O347" s="117"/>
      <c r="P347" s="117"/>
      <c r="Q347" s="117"/>
      <c r="R347" s="117"/>
      <c r="S347" s="117"/>
      <c r="T347" s="254"/>
      <c r="U347" s="646"/>
      <c r="V347" s="646"/>
      <c r="W347" s="114"/>
      <c r="X347" s="254"/>
      <c r="Y347" s="224" t="str">
        <f t="shared" si="352"/>
        <v xml:space="preserve"> </v>
      </c>
      <c r="Z347" s="579"/>
      <c r="AA347" s="704"/>
      <c r="AB347" s="119"/>
      <c r="AC347" s="224" t="str">
        <f t="shared" si="306"/>
        <v xml:space="preserve"> </v>
      </c>
      <c r="AD347" s="115"/>
      <c r="AE347" s="253"/>
      <c r="AF347" s="704"/>
      <c r="AG347" s="727"/>
      <c r="AH347" s="727"/>
      <c r="AI347" s="727"/>
      <c r="AJ347" s="727"/>
      <c r="AK347" s="591"/>
      <c r="AL347" s="727"/>
      <c r="AM347" s="727"/>
      <c r="AN347" s="727"/>
      <c r="AO347" s="727"/>
      <c r="AP347" s="727"/>
      <c r="AQ347" s="727"/>
      <c r="AR347" s="727"/>
      <c r="AS347" s="727"/>
      <c r="AT347" s="727"/>
      <c r="AU347" s="727"/>
      <c r="AV347" s="727"/>
      <c r="AW347" s="727"/>
      <c r="AX347" s="727"/>
      <c r="AY347" s="727"/>
      <c r="AZ347" s="727"/>
      <c r="BA347" s="727"/>
      <c r="BB347" s="727"/>
      <c r="BC347" s="821"/>
      <c r="BD347" s="727"/>
      <c r="BE347" s="727"/>
      <c r="BF347" s="727"/>
      <c r="BG347" s="727"/>
      <c r="BH347" s="727"/>
      <c r="BI347" s="727"/>
      <c r="BJ347" s="727"/>
      <c r="BK347" s="727"/>
      <c r="BL347" s="821"/>
      <c r="BM347" s="727"/>
      <c r="BN347" s="727"/>
      <c r="BO347" s="727"/>
      <c r="BP347" s="727"/>
      <c r="BQ347" s="727"/>
      <c r="BR347" s="821"/>
      <c r="BS347" s="727"/>
      <c r="BT347" s="727"/>
      <c r="BU347" s="727"/>
      <c r="BV347" s="591"/>
      <c r="BW347" s="224" t="str">
        <f t="shared" si="364"/>
        <v xml:space="preserve"> </v>
      </c>
      <c r="BX347" s="471">
        <f t="shared" si="353"/>
        <v>256</v>
      </c>
      <c r="BY347" s="117"/>
      <c r="BZ347" s="117"/>
      <c r="CA347" s="117"/>
      <c r="CB347" s="117"/>
      <c r="CC347" s="117"/>
      <c r="CD347" s="461"/>
      <c r="CE347" s="236"/>
      <c r="CF347" s="224" t="str">
        <f t="shared" si="354"/>
        <v xml:space="preserve"> </v>
      </c>
      <c r="CG347" s="116"/>
      <c r="CH347" s="117"/>
      <c r="CI347" s="117"/>
      <c r="CJ347" s="117"/>
      <c r="CK347" s="472"/>
      <c r="CL347" s="472"/>
      <c r="CM347" s="472"/>
      <c r="CN347" s="472"/>
      <c r="CO347" s="117"/>
      <c r="CP347" s="253"/>
      <c r="CQ347" s="120"/>
      <c r="CR347" s="224" t="str" cm="1">
        <f t="array" ref="CR347">IF(AND(SUM(COUNTIF(CG347:CM347,{"*不明*","*その他*"})+COUNTIF(CO347:CP347,{"*不明*","*その他*"}))&gt;0,CQ347=""),"その他・不明の場合,10)具体的内容、理由を記入",IF(OR(AND(CI347=CI$65,COUNTA(CJ347:CM347)&lt;4),AND(OR(CI347=CI$63,CI347=CI$64,CI347=CI$66,CI347=CI$67,CI347=CI$68,CI347=""),COUNTA(CJ347:CM347)&gt;0)),"3)介護保険認定済→要介護度、認知症自立度、寝たきり度、介護保険サービス記入",IF(OR(AND(OR(CM347=CM$63,CM347=CM$64),CN347=""),AND(OR(CM347=CM$65,CM347=CM$66),CN347&lt;&gt;"")),"7)介護保険サービス受けている/過去受けていた→具体的内容記入"," ")))</f>
        <v xml:space="preserve"> </v>
      </c>
      <c r="CS347" s="224" t="str">
        <f t="shared" si="355"/>
        <v xml:space="preserve"> </v>
      </c>
      <c r="CT347" s="116"/>
      <c r="CU347" s="253"/>
      <c r="CV347" s="117"/>
      <c r="CW347" s="117"/>
      <c r="CX347" s="253"/>
      <c r="CY347" s="117"/>
      <c r="CZ347" s="117"/>
      <c r="DA347" s="253"/>
      <c r="DB347" s="117"/>
      <c r="DC347" s="224" t="str">
        <f t="shared" si="356"/>
        <v xml:space="preserve"> </v>
      </c>
      <c r="DD347" s="224" t="str">
        <f t="shared" si="357"/>
        <v xml:space="preserve"> </v>
      </c>
      <c r="DE347" s="224" t="str">
        <f t="shared" si="307"/>
        <v xml:space="preserve"> </v>
      </c>
      <c r="DF347" s="121"/>
      <c r="DG347" s="114"/>
      <c r="DH347" s="704"/>
      <c r="DI347" s="119"/>
      <c r="DJ347" s="187"/>
      <c r="DK347" s="254"/>
      <c r="DL347" s="224" t="str">
        <f t="shared" si="308"/>
        <v xml:space="preserve"> </v>
      </c>
      <c r="DM347" s="224" t="str">
        <f t="shared" si="358"/>
        <v xml:space="preserve"> </v>
      </c>
      <c r="DN347" s="474"/>
      <c r="DO347" s="117"/>
      <c r="DP347" s="117"/>
      <c r="DQ347" s="117"/>
      <c r="DR347" s="117"/>
      <c r="DS347" s="117"/>
      <c r="DT347" s="254"/>
      <c r="DU347" s="476"/>
      <c r="DV347" s="224" t="str">
        <f t="shared" si="309"/>
        <v xml:space="preserve"> </v>
      </c>
      <c r="DW347" s="115"/>
      <c r="DX347" s="470"/>
      <c r="DY347" s="117"/>
      <c r="DZ347" s="704"/>
      <c r="EA347" s="224" t="str">
        <f t="shared" si="310"/>
        <v xml:space="preserve"> </v>
      </c>
      <c r="EB347" s="906"/>
      <c r="EC347" s="904"/>
      <c r="ED347" s="904"/>
      <c r="EE347" s="904"/>
      <c r="EF347" s="904"/>
      <c r="EG347" s="904"/>
      <c r="EH347" s="904"/>
      <c r="EI347" s="904"/>
      <c r="EJ347" s="904"/>
      <c r="EK347" s="905"/>
      <c r="EL347" s="80"/>
      <c r="EM347" s="224" t="str">
        <f t="shared" si="359"/>
        <v xml:space="preserve"> </v>
      </c>
      <c r="EN347" s="224" t="str">
        <f t="shared" si="360"/>
        <v xml:space="preserve"> </v>
      </c>
      <c r="EO347" s="115"/>
      <c r="EP347" s="1050"/>
      <c r="EQ347" s="253"/>
      <c r="ER347" s="117"/>
      <c r="ES347" s="1258">
        <f t="shared" si="361"/>
        <v>256</v>
      </c>
      <c r="ET347" s="224" t="str">
        <f t="shared" si="362"/>
        <v xml:space="preserve"> </v>
      </c>
      <c r="EU347" s="477" t="str">
        <f t="shared" si="363"/>
        <v/>
      </c>
      <c r="EV347" s="1334" t="str">
        <f t="shared" ref="EV347:EV410" si="365">IF(FK347&gt;0,"冒頭の対応時期がa)本調査対象年度内に、通報等を受理した事例ですが、日付（年度）が範囲外の箇所があります。",
IF(FS347&gt;0,"冒頭の対応時期がb)対象年度以前に通報等を受理し、事実確認調査が対象年度となった事例ですが、日付（年度）が範囲外の箇所があります。",
IF(GA347&gt;0,"冒頭の対応時期がc)対象年度以前に通報受理・事実確認調査した虐待事例で、対応が対象年度となった事例ですが、日付（年度）が範囲外の箇所があります。",
IF(GN347&gt;0,"日付の前後関係が整合していません。問1相談通報日➡問3_2)事実確認開始日➡問4_2)虐待の事実が確認された期日➡問7_1-2）分離対応開始日、4-4)権利擁護対応開始日➡問8終結した期日になっているか、確認してください。",
" "))))</f>
        <v xml:space="preserve"> </v>
      </c>
      <c r="EW347" s="1332" t="str">
        <f t="shared" si="349"/>
        <v/>
      </c>
      <c r="EX347" s="1275" t="str">
        <f t="shared" si="331"/>
        <v/>
      </c>
      <c r="EY347" s="1275" t="str">
        <f t="shared" si="332"/>
        <v/>
      </c>
      <c r="EZ347" s="1275" t="str">
        <f t="shared" si="333"/>
        <v/>
      </c>
      <c r="FA347" s="1275" t="str">
        <f t="shared" si="334"/>
        <v/>
      </c>
      <c r="FB347" s="1275" t="str">
        <f t="shared" si="335"/>
        <v/>
      </c>
      <c r="FC347" s="1333" t="str">
        <f t="shared" si="336"/>
        <v/>
      </c>
      <c r="FE347" s="1234" t="str">
        <f t="shared" si="337"/>
        <v xml:space="preserve"> </v>
      </c>
      <c r="FF347" s="1234" t="str">
        <f t="shared" si="338"/>
        <v xml:space="preserve"> </v>
      </c>
      <c r="FG347" s="1234" t="str">
        <f t="shared" si="339"/>
        <v xml:space="preserve"> </v>
      </c>
      <c r="FH347" s="1234" t="str">
        <f t="shared" si="340"/>
        <v xml:space="preserve"> </v>
      </c>
      <c r="FI347" s="1234" t="str">
        <f t="shared" si="311"/>
        <v xml:space="preserve"> </v>
      </c>
      <c r="FJ347" s="1234" t="str">
        <f t="shared" si="341"/>
        <v xml:space="preserve"> </v>
      </c>
      <c r="FK347" s="1234">
        <f t="shared" si="312"/>
        <v>0</v>
      </c>
      <c r="FL347" s="1227"/>
      <c r="FM347" s="1234" t="str">
        <f t="shared" si="313"/>
        <v xml:space="preserve"> </v>
      </c>
      <c r="FN347" s="1234" t="str">
        <f t="shared" si="314"/>
        <v xml:space="preserve"> </v>
      </c>
      <c r="FO347" s="1234" t="str">
        <f t="shared" si="342"/>
        <v xml:space="preserve"> </v>
      </c>
      <c r="FP347" s="1234" t="str">
        <f t="shared" si="343"/>
        <v xml:space="preserve"> </v>
      </c>
      <c r="FQ347" s="1234" t="str">
        <f t="shared" si="315"/>
        <v xml:space="preserve"> </v>
      </c>
      <c r="FR347" s="1234" t="str">
        <f t="shared" si="344"/>
        <v xml:space="preserve"> </v>
      </c>
      <c r="FS347" s="1234">
        <f t="shared" si="350"/>
        <v>0</v>
      </c>
      <c r="FT347" s="1227"/>
      <c r="FU347" s="1234" t="str">
        <f t="shared" si="345"/>
        <v xml:space="preserve"> </v>
      </c>
      <c r="FV347" s="1234" t="str">
        <f t="shared" si="346"/>
        <v xml:space="preserve"> </v>
      </c>
      <c r="FW347" s="1234" t="str">
        <f t="shared" si="347"/>
        <v xml:space="preserve"> </v>
      </c>
      <c r="FX347" s="1234" t="str">
        <f t="shared" si="316"/>
        <v xml:space="preserve"> </v>
      </c>
      <c r="FY347" s="1234" t="str">
        <f t="shared" si="317"/>
        <v xml:space="preserve"> </v>
      </c>
      <c r="FZ347" s="1234" t="str">
        <f t="shared" si="348"/>
        <v xml:space="preserve"> </v>
      </c>
      <c r="GA347" s="1234">
        <f t="shared" si="318"/>
        <v>0</v>
      </c>
      <c r="GB347" s="1227"/>
      <c r="GC347" s="1234" t="str">
        <f t="shared" si="319"/>
        <v xml:space="preserve"> </v>
      </c>
      <c r="GD347" s="1234" t="str">
        <f t="shared" si="320"/>
        <v xml:space="preserve"> </v>
      </c>
      <c r="GE347" s="1234" t="str">
        <f t="shared" si="321"/>
        <v xml:space="preserve"> </v>
      </c>
      <c r="GF347" s="1234" t="str">
        <f t="shared" si="322"/>
        <v xml:space="preserve"> </v>
      </c>
      <c r="GG347" s="1234" t="str">
        <f t="shared" si="323"/>
        <v xml:space="preserve"> </v>
      </c>
      <c r="GH347" s="1234" t="str">
        <f t="shared" si="324"/>
        <v xml:space="preserve"> </v>
      </c>
      <c r="GI347" s="1234" t="str">
        <f t="shared" si="325"/>
        <v xml:space="preserve"> </v>
      </c>
      <c r="GJ347" s="1234" t="str">
        <f t="shared" si="326"/>
        <v xml:space="preserve"> </v>
      </c>
      <c r="GK347" s="1234" t="str">
        <f t="shared" si="327"/>
        <v xml:space="preserve"> </v>
      </c>
      <c r="GL347" s="1234" t="str">
        <f t="shared" si="328"/>
        <v xml:space="preserve"> </v>
      </c>
      <c r="GM347" s="1234" t="str">
        <f t="shared" si="329"/>
        <v xml:space="preserve"> </v>
      </c>
      <c r="GN347" s="1234">
        <f t="shared" si="330"/>
        <v>0</v>
      </c>
    </row>
    <row r="348" spans="1:196" s="100" customFormat="1" ht="27" customHeight="1" thickTop="1" thickBot="1">
      <c r="A348" s="1208">
        <f>【A票】【D票】!$D$10</f>
        <v>0</v>
      </c>
      <c r="B348" s="1212">
        <f>【A票】【D票】!$H$10</f>
        <v>0</v>
      </c>
      <c r="C348" s="1213" t="str">
        <f>【A票】【D票】!$K$10</f>
        <v xml:space="preserve"> </v>
      </c>
      <c r="D348" s="1214">
        <f t="shared" si="173"/>
        <v>257</v>
      </c>
      <c r="E348" s="914"/>
      <c r="F348" s="467"/>
      <c r="G348" s="469"/>
      <c r="H348" s="224" t="str">
        <f t="shared" si="351"/>
        <v xml:space="preserve"> </v>
      </c>
      <c r="I348" s="704"/>
      <c r="J348" s="117"/>
      <c r="K348" s="117"/>
      <c r="L348" s="117"/>
      <c r="M348" s="117"/>
      <c r="N348" s="117"/>
      <c r="O348" s="117"/>
      <c r="P348" s="117"/>
      <c r="Q348" s="117"/>
      <c r="R348" s="117"/>
      <c r="S348" s="117"/>
      <c r="T348" s="254"/>
      <c r="U348" s="646"/>
      <c r="V348" s="646"/>
      <c r="W348" s="114"/>
      <c r="X348" s="254"/>
      <c r="Y348" s="224" t="str">
        <f t="shared" si="352"/>
        <v xml:space="preserve"> </v>
      </c>
      <c r="Z348" s="579"/>
      <c r="AA348" s="704"/>
      <c r="AB348" s="119"/>
      <c r="AC348" s="224" t="str">
        <f t="shared" si="306"/>
        <v xml:space="preserve"> </v>
      </c>
      <c r="AD348" s="115"/>
      <c r="AE348" s="253"/>
      <c r="AF348" s="704"/>
      <c r="AG348" s="727"/>
      <c r="AH348" s="727"/>
      <c r="AI348" s="727"/>
      <c r="AJ348" s="727"/>
      <c r="AK348" s="591"/>
      <c r="AL348" s="727"/>
      <c r="AM348" s="727"/>
      <c r="AN348" s="727"/>
      <c r="AO348" s="727"/>
      <c r="AP348" s="727"/>
      <c r="AQ348" s="727"/>
      <c r="AR348" s="727"/>
      <c r="AS348" s="727"/>
      <c r="AT348" s="727"/>
      <c r="AU348" s="727"/>
      <c r="AV348" s="727"/>
      <c r="AW348" s="727"/>
      <c r="AX348" s="727"/>
      <c r="AY348" s="727"/>
      <c r="AZ348" s="727"/>
      <c r="BA348" s="727"/>
      <c r="BB348" s="727"/>
      <c r="BC348" s="821"/>
      <c r="BD348" s="727"/>
      <c r="BE348" s="727"/>
      <c r="BF348" s="727"/>
      <c r="BG348" s="727"/>
      <c r="BH348" s="727"/>
      <c r="BI348" s="727"/>
      <c r="BJ348" s="727"/>
      <c r="BK348" s="727"/>
      <c r="BL348" s="821"/>
      <c r="BM348" s="727"/>
      <c r="BN348" s="727"/>
      <c r="BO348" s="727"/>
      <c r="BP348" s="727"/>
      <c r="BQ348" s="727"/>
      <c r="BR348" s="821"/>
      <c r="BS348" s="727"/>
      <c r="BT348" s="727"/>
      <c r="BU348" s="727"/>
      <c r="BV348" s="591"/>
      <c r="BW348" s="224" t="str">
        <f t="shared" si="364"/>
        <v xml:space="preserve"> </v>
      </c>
      <c r="BX348" s="471">
        <f t="shared" si="353"/>
        <v>257</v>
      </c>
      <c r="BY348" s="117"/>
      <c r="BZ348" s="117"/>
      <c r="CA348" s="117"/>
      <c r="CB348" s="117"/>
      <c r="CC348" s="117"/>
      <c r="CD348" s="461"/>
      <c r="CE348" s="236"/>
      <c r="CF348" s="224" t="str">
        <f t="shared" si="354"/>
        <v xml:space="preserve"> </v>
      </c>
      <c r="CG348" s="116"/>
      <c r="CH348" s="117"/>
      <c r="CI348" s="117"/>
      <c r="CJ348" s="117"/>
      <c r="CK348" s="472"/>
      <c r="CL348" s="472"/>
      <c r="CM348" s="472"/>
      <c r="CN348" s="472"/>
      <c r="CO348" s="117"/>
      <c r="CP348" s="253"/>
      <c r="CQ348" s="120"/>
      <c r="CR348" s="224" t="str" cm="1">
        <f t="array" ref="CR348">IF(AND(SUM(COUNTIF(CG348:CM348,{"*不明*","*その他*"})+COUNTIF(CO348:CP348,{"*不明*","*その他*"}))&gt;0,CQ348=""),"その他・不明の場合,10)具体的内容、理由を記入",IF(OR(AND(CI348=CI$65,COUNTA(CJ348:CM348)&lt;4),AND(OR(CI348=CI$63,CI348=CI$64,CI348=CI$66,CI348=CI$67,CI348=CI$68,CI348=""),COUNTA(CJ348:CM348)&gt;0)),"3)介護保険認定済→要介護度、認知症自立度、寝たきり度、介護保険サービス記入",IF(OR(AND(OR(CM348=CM$63,CM348=CM$64),CN348=""),AND(OR(CM348=CM$65,CM348=CM$66),CN348&lt;&gt;"")),"7)介護保険サービス受けている/過去受けていた→具体的内容記入"," ")))</f>
        <v xml:space="preserve"> </v>
      </c>
      <c r="CS348" s="224" t="str">
        <f t="shared" si="355"/>
        <v xml:space="preserve"> </v>
      </c>
      <c r="CT348" s="116"/>
      <c r="CU348" s="253"/>
      <c r="CV348" s="117"/>
      <c r="CW348" s="117"/>
      <c r="CX348" s="253"/>
      <c r="CY348" s="117"/>
      <c r="CZ348" s="117"/>
      <c r="DA348" s="253"/>
      <c r="DB348" s="117"/>
      <c r="DC348" s="224" t="str">
        <f t="shared" si="356"/>
        <v xml:space="preserve"> </v>
      </c>
      <c r="DD348" s="224" t="str">
        <f t="shared" si="357"/>
        <v xml:space="preserve"> </v>
      </c>
      <c r="DE348" s="224" t="str">
        <f t="shared" si="307"/>
        <v xml:space="preserve"> </v>
      </c>
      <c r="DF348" s="121"/>
      <c r="DG348" s="114"/>
      <c r="DH348" s="704"/>
      <c r="DI348" s="119"/>
      <c r="DJ348" s="187"/>
      <c r="DK348" s="254"/>
      <c r="DL348" s="224" t="str">
        <f t="shared" si="308"/>
        <v xml:space="preserve"> </v>
      </c>
      <c r="DM348" s="224" t="str">
        <f t="shared" si="358"/>
        <v xml:space="preserve"> </v>
      </c>
      <c r="DN348" s="474"/>
      <c r="DO348" s="117"/>
      <c r="DP348" s="117"/>
      <c r="DQ348" s="117"/>
      <c r="DR348" s="117"/>
      <c r="DS348" s="117"/>
      <c r="DT348" s="254"/>
      <c r="DU348" s="476"/>
      <c r="DV348" s="224" t="str">
        <f t="shared" si="309"/>
        <v xml:space="preserve"> </v>
      </c>
      <c r="DW348" s="115"/>
      <c r="DX348" s="470"/>
      <c r="DY348" s="117"/>
      <c r="DZ348" s="704"/>
      <c r="EA348" s="224" t="str">
        <f t="shared" si="310"/>
        <v xml:space="preserve"> </v>
      </c>
      <c r="EB348" s="906"/>
      <c r="EC348" s="904"/>
      <c r="ED348" s="904"/>
      <c r="EE348" s="904"/>
      <c r="EF348" s="904"/>
      <c r="EG348" s="904"/>
      <c r="EH348" s="904"/>
      <c r="EI348" s="904"/>
      <c r="EJ348" s="904"/>
      <c r="EK348" s="905"/>
      <c r="EL348" s="80"/>
      <c r="EM348" s="224" t="str">
        <f t="shared" si="359"/>
        <v xml:space="preserve"> </v>
      </c>
      <c r="EN348" s="224" t="str">
        <f t="shared" si="360"/>
        <v xml:space="preserve"> </v>
      </c>
      <c r="EO348" s="115"/>
      <c r="EP348" s="1050"/>
      <c r="EQ348" s="253"/>
      <c r="ER348" s="117"/>
      <c r="ES348" s="1258">
        <f t="shared" si="361"/>
        <v>257</v>
      </c>
      <c r="ET348" s="224" t="str">
        <f t="shared" si="362"/>
        <v xml:space="preserve"> </v>
      </c>
      <c r="EU348" s="477" t="str">
        <f t="shared" si="363"/>
        <v/>
      </c>
      <c r="EV348" s="1334" t="str">
        <f t="shared" si="365"/>
        <v xml:space="preserve"> </v>
      </c>
      <c r="EW348" s="1332" t="str">
        <f t="shared" si="349"/>
        <v/>
      </c>
      <c r="EX348" s="1275" t="str">
        <f t="shared" si="331"/>
        <v/>
      </c>
      <c r="EY348" s="1275" t="str">
        <f t="shared" si="332"/>
        <v/>
      </c>
      <c r="EZ348" s="1275" t="str">
        <f t="shared" si="333"/>
        <v/>
      </c>
      <c r="FA348" s="1275" t="str">
        <f t="shared" si="334"/>
        <v/>
      </c>
      <c r="FB348" s="1275" t="str">
        <f t="shared" si="335"/>
        <v/>
      </c>
      <c r="FC348" s="1333" t="str">
        <f t="shared" si="336"/>
        <v/>
      </c>
      <c r="FE348" s="1234" t="str">
        <f t="shared" si="337"/>
        <v xml:space="preserve"> </v>
      </c>
      <c r="FF348" s="1234" t="str">
        <f t="shared" si="338"/>
        <v xml:space="preserve"> </v>
      </c>
      <c r="FG348" s="1234" t="str">
        <f t="shared" si="339"/>
        <v xml:space="preserve"> </v>
      </c>
      <c r="FH348" s="1234" t="str">
        <f t="shared" si="340"/>
        <v xml:space="preserve"> </v>
      </c>
      <c r="FI348" s="1234" t="str">
        <f t="shared" si="311"/>
        <v xml:space="preserve"> </v>
      </c>
      <c r="FJ348" s="1234" t="str">
        <f t="shared" si="341"/>
        <v xml:space="preserve"> </v>
      </c>
      <c r="FK348" s="1234">
        <f t="shared" si="312"/>
        <v>0</v>
      </c>
      <c r="FL348" s="1227"/>
      <c r="FM348" s="1234" t="str">
        <f t="shared" si="313"/>
        <v xml:space="preserve"> </v>
      </c>
      <c r="FN348" s="1234" t="str">
        <f t="shared" si="314"/>
        <v xml:space="preserve"> </v>
      </c>
      <c r="FO348" s="1234" t="str">
        <f t="shared" si="342"/>
        <v xml:space="preserve"> </v>
      </c>
      <c r="FP348" s="1234" t="str">
        <f t="shared" si="343"/>
        <v xml:space="preserve"> </v>
      </c>
      <c r="FQ348" s="1234" t="str">
        <f t="shared" si="315"/>
        <v xml:space="preserve"> </v>
      </c>
      <c r="FR348" s="1234" t="str">
        <f t="shared" si="344"/>
        <v xml:space="preserve"> </v>
      </c>
      <c r="FS348" s="1234">
        <f t="shared" si="350"/>
        <v>0</v>
      </c>
      <c r="FT348" s="1227"/>
      <c r="FU348" s="1234" t="str">
        <f t="shared" si="345"/>
        <v xml:space="preserve"> </v>
      </c>
      <c r="FV348" s="1234" t="str">
        <f t="shared" si="346"/>
        <v xml:space="preserve"> </v>
      </c>
      <c r="FW348" s="1234" t="str">
        <f t="shared" si="347"/>
        <v xml:space="preserve"> </v>
      </c>
      <c r="FX348" s="1234" t="str">
        <f t="shared" si="316"/>
        <v xml:space="preserve"> </v>
      </c>
      <c r="FY348" s="1234" t="str">
        <f t="shared" si="317"/>
        <v xml:space="preserve"> </v>
      </c>
      <c r="FZ348" s="1234" t="str">
        <f t="shared" si="348"/>
        <v xml:space="preserve"> </v>
      </c>
      <c r="GA348" s="1234">
        <f t="shared" si="318"/>
        <v>0</v>
      </c>
      <c r="GB348" s="1227"/>
      <c r="GC348" s="1234" t="str">
        <f t="shared" si="319"/>
        <v xml:space="preserve"> </v>
      </c>
      <c r="GD348" s="1234" t="str">
        <f t="shared" si="320"/>
        <v xml:space="preserve"> </v>
      </c>
      <c r="GE348" s="1234" t="str">
        <f t="shared" si="321"/>
        <v xml:space="preserve"> </v>
      </c>
      <c r="GF348" s="1234" t="str">
        <f t="shared" si="322"/>
        <v xml:space="preserve"> </v>
      </c>
      <c r="GG348" s="1234" t="str">
        <f t="shared" si="323"/>
        <v xml:space="preserve"> </v>
      </c>
      <c r="GH348" s="1234" t="str">
        <f t="shared" si="324"/>
        <v xml:space="preserve"> </v>
      </c>
      <c r="GI348" s="1234" t="str">
        <f t="shared" si="325"/>
        <v xml:space="preserve"> </v>
      </c>
      <c r="GJ348" s="1234" t="str">
        <f t="shared" si="326"/>
        <v xml:space="preserve"> </v>
      </c>
      <c r="GK348" s="1234" t="str">
        <f t="shared" si="327"/>
        <v xml:space="preserve"> </v>
      </c>
      <c r="GL348" s="1234" t="str">
        <f t="shared" si="328"/>
        <v xml:space="preserve"> </v>
      </c>
      <c r="GM348" s="1234" t="str">
        <f t="shared" si="329"/>
        <v xml:space="preserve"> </v>
      </c>
      <c r="GN348" s="1234">
        <f t="shared" si="330"/>
        <v>0</v>
      </c>
    </row>
    <row r="349" spans="1:196" s="100" customFormat="1" ht="27" customHeight="1" thickTop="1" thickBot="1">
      <c r="A349" s="1208">
        <f>【A票】【D票】!$D$10</f>
        <v>0</v>
      </c>
      <c r="B349" s="1212">
        <f>【A票】【D票】!$H$10</f>
        <v>0</v>
      </c>
      <c r="C349" s="1213" t="str">
        <f>【A票】【D票】!$K$10</f>
        <v xml:space="preserve"> </v>
      </c>
      <c r="D349" s="1214">
        <f t="shared" si="173"/>
        <v>258</v>
      </c>
      <c r="E349" s="914"/>
      <c r="F349" s="467"/>
      <c r="G349" s="469"/>
      <c r="H349" s="224" t="str">
        <f t="shared" si="351"/>
        <v xml:space="preserve"> </v>
      </c>
      <c r="I349" s="704"/>
      <c r="J349" s="117"/>
      <c r="K349" s="117"/>
      <c r="L349" s="117"/>
      <c r="M349" s="117"/>
      <c r="N349" s="117"/>
      <c r="O349" s="117"/>
      <c r="P349" s="117"/>
      <c r="Q349" s="117"/>
      <c r="R349" s="117"/>
      <c r="S349" s="117"/>
      <c r="T349" s="254"/>
      <c r="U349" s="646"/>
      <c r="V349" s="646"/>
      <c r="W349" s="114"/>
      <c r="X349" s="254"/>
      <c r="Y349" s="224" t="str">
        <f t="shared" si="352"/>
        <v xml:space="preserve"> </v>
      </c>
      <c r="Z349" s="579"/>
      <c r="AA349" s="704"/>
      <c r="AB349" s="119"/>
      <c r="AC349" s="224" t="str">
        <f t="shared" ref="AC349:AC412" si="366">IF(OR(AND(Z349&lt;&gt;Z$65,COUNTA(AB349)&gt;0),AND(Z349=Z$65,COUNTA(AB349)=0)),"C)立入調査による事実確認→3)警察の同行を記入 ",
IF(AND(OR(F349=F$63,F349=F$64),COUNTA(Z349:Z349)&lt;1),"問3記入漏れ",
IF(AND(OR(F349=F$63,F349=F$64),AND(OR(Z349=$Z$63,Z349=$Z$64,Z349=$Z$65),COUNTA(Z349:AA349)&lt;2)),"問3記入漏れ",
IF(AND(OR(F349=F$63,F349=F$64),AND(OR(Z349=$Z$66,Z349=$Z$67),COUNTA(AA349:AA349)=1)),"1)事実確認行っていない、日付不要",
IF(AND(G349=G$65,OR(Z349=Z$66,Z349=Z$67)),"対象年度以前に事実確認をした虐待事例のみ回答"," ")))))</f>
        <v xml:space="preserve"> </v>
      </c>
      <c r="AD349" s="115"/>
      <c r="AE349" s="253"/>
      <c r="AF349" s="704"/>
      <c r="AG349" s="727"/>
      <c r="AH349" s="727"/>
      <c r="AI349" s="727"/>
      <c r="AJ349" s="727"/>
      <c r="AK349" s="591"/>
      <c r="AL349" s="727"/>
      <c r="AM349" s="727"/>
      <c r="AN349" s="727"/>
      <c r="AO349" s="727"/>
      <c r="AP349" s="727"/>
      <c r="AQ349" s="727"/>
      <c r="AR349" s="727"/>
      <c r="AS349" s="727"/>
      <c r="AT349" s="727"/>
      <c r="AU349" s="727"/>
      <c r="AV349" s="727"/>
      <c r="AW349" s="727"/>
      <c r="AX349" s="727"/>
      <c r="AY349" s="727"/>
      <c r="AZ349" s="727"/>
      <c r="BA349" s="727"/>
      <c r="BB349" s="727"/>
      <c r="BC349" s="821"/>
      <c r="BD349" s="727"/>
      <c r="BE349" s="727"/>
      <c r="BF349" s="727"/>
      <c r="BG349" s="727"/>
      <c r="BH349" s="727"/>
      <c r="BI349" s="727"/>
      <c r="BJ349" s="727"/>
      <c r="BK349" s="727"/>
      <c r="BL349" s="821"/>
      <c r="BM349" s="727"/>
      <c r="BN349" s="727"/>
      <c r="BO349" s="727"/>
      <c r="BP349" s="727"/>
      <c r="BQ349" s="727"/>
      <c r="BR349" s="821"/>
      <c r="BS349" s="727"/>
      <c r="BT349" s="727"/>
      <c r="BU349" s="727"/>
      <c r="BV349" s="591"/>
      <c r="BW349" s="224" t="str">
        <f t="shared" si="364"/>
        <v xml:space="preserve"> </v>
      </c>
      <c r="BX349" s="471">
        <f t="shared" si="353"/>
        <v>258</v>
      </c>
      <c r="BY349" s="117"/>
      <c r="BZ349" s="117"/>
      <c r="CA349" s="117"/>
      <c r="CB349" s="117"/>
      <c r="CC349" s="117"/>
      <c r="CD349" s="461"/>
      <c r="CE349" s="236"/>
      <c r="CF349" s="224" t="str">
        <f t="shared" si="354"/>
        <v xml:space="preserve"> </v>
      </c>
      <c r="CG349" s="116"/>
      <c r="CH349" s="117"/>
      <c r="CI349" s="117"/>
      <c r="CJ349" s="117"/>
      <c r="CK349" s="472"/>
      <c r="CL349" s="472"/>
      <c r="CM349" s="472"/>
      <c r="CN349" s="472"/>
      <c r="CO349" s="117"/>
      <c r="CP349" s="253"/>
      <c r="CQ349" s="120"/>
      <c r="CR349" s="224" t="str" cm="1">
        <f t="array" ref="CR349">IF(AND(SUM(COUNTIF(CG349:CM349,{"*不明*","*その他*"})+COUNTIF(CO349:CP349,{"*不明*","*その他*"}))&gt;0,CQ349=""),"その他・不明の場合,10)具体的内容、理由を記入",IF(OR(AND(CI349=CI$65,COUNTA(CJ349:CM349)&lt;4),AND(OR(CI349=CI$63,CI349=CI$64,CI349=CI$66,CI349=CI$67,CI349=CI$68,CI349=""),COUNTA(CJ349:CM349)&gt;0)),"3)介護保険認定済→要介護度、認知症自立度、寝たきり度、介護保険サービス記入",IF(OR(AND(OR(CM349=CM$63,CM349=CM$64),CN349=""),AND(OR(CM349=CM$65,CM349=CM$66),CN349&lt;&gt;"")),"7)介護保険サービス受けている/過去受けていた→具体的内容記入"," ")))</f>
        <v xml:space="preserve"> </v>
      </c>
      <c r="CS349" s="224" t="str">
        <f t="shared" si="355"/>
        <v xml:space="preserve"> </v>
      </c>
      <c r="CT349" s="116"/>
      <c r="CU349" s="253"/>
      <c r="CV349" s="117"/>
      <c r="CW349" s="117"/>
      <c r="CX349" s="253"/>
      <c r="CY349" s="117"/>
      <c r="CZ349" s="117"/>
      <c r="DA349" s="253"/>
      <c r="DB349" s="117"/>
      <c r="DC349" s="224" t="str">
        <f t="shared" si="356"/>
        <v xml:space="preserve"> </v>
      </c>
      <c r="DD349" s="224" t="str">
        <f t="shared" si="357"/>
        <v xml:space="preserve"> </v>
      </c>
      <c r="DE349" s="224" t="str">
        <f t="shared" ref="DE349:DE412" si="367">IF(OR(AND(AD349=AD$63,COUNTA(CG349,CH349,CI349,CO349,CP349,CT349,CV349)&lt;7),AND(OR(AD349=AD$64,AD349=AD$65,AND(OR(F349=F$63,F349=F$64),AD349="")),COUNTA(CG349,CH349,CI349,CO349,CP349,CT349,CV349,CW349,CY349,CZ349,DB349)&gt;0)),"問4_1)「虐待を受けたと判断」の場合→問6に記入",
IF(AND(F349=F$65,COUNTA(CG349:CI349,CO349:CP349,CT349,CV349)&lt;7),"2人目以降の被虐待者につき、記入必要",
IF(AND(AH349=1,COUNTA(CT349,CV349)&lt;2),"問4_4)虐待者1人で虐待者属性1人分の記入不足",
IF(AND(AH349=1,COUNTA(CW349,CY349)&gt;1),"問4_4)虐待者1人で虐待者属性2人目に記入あり",
IF(AND(AH349&lt;=2,COUNTA(CZ349,DB349)&gt;1),"問4_4)虐待者2人以下で3人目に記入あり",
IF(AND(AH349=2,COUNTA(CT349,CV349,CW349,CY349)&lt;4),"問4_4)虐待者2人で虐待者属性2人分の記入不足",
IF(AND(AH349&gt;=3,COUNTA(CT349,CV349,CW349,CY349,CZ349,DB349)&lt;6),"問4_4)虐待者3人以上で虐待者属性3人分の記入不足",
IF(AND(COUNTA(F349:G349,I349:X349,Z349:AB349,AD349:AK349)=0,COUNTA(CG349:CQ349,CT349:DB349)&gt;0),"虐待事例の場合のみ回答"," "))))))))</f>
        <v xml:space="preserve"> </v>
      </c>
      <c r="DF349" s="121"/>
      <c r="DG349" s="114"/>
      <c r="DH349" s="704"/>
      <c r="DI349" s="119"/>
      <c r="DJ349" s="187"/>
      <c r="DK349" s="254"/>
      <c r="DL349" s="224" t="str">
        <f t="shared" ref="DL349:DL412" si="368">IF(AND(DF349=DF$63,COUNTA(DH349,DI349,DK349)&lt;&gt;3),"問7_1-1)で「a)分離」とした場合は1-2)～2-2)まで回答",
IF(AND(OR(DF349=DF$64,DF349=DF$65,DF349=DF$66,DF349=DF$67),COUNTA(DH349,DI349,DK349)&gt;0),"問7_1-1)で「a)分離」以外を選択した場合は1-2)～2-2)は回答不要",
IF(OR(AND(DF349=DF$67,COUNTA(DG349)=0),AND(DF349&lt;&gt;DF$67,COUNTA(DG349)&gt;0)),"その他→具体的内容",
IF(OR(AND(OR(DI349=DI$65,DI349=DI$69),COUNTA(DJ349)=0),AND(OR(DI349=DI$63,DI349=DI$64,DI349=DI$66,DI349=DI$67,DI349=DI$68),COUNTA(DJ349)&gt;0)),"「緊急一時保護」「その他」の場合、具体的内容を記入（※「緊急一時保護」の場合は保護先及び利用事業・制度等を記入）",
IF(AND(COUNTA(DI349:DK349)&lt;&gt;0,DF349=""),"問7_1-1)分離の有無を記入"," ")))))</f>
        <v xml:space="preserve"> </v>
      </c>
      <c r="DM349" s="224" t="str">
        <f t="shared" si="358"/>
        <v xml:space="preserve"> </v>
      </c>
      <c r="DN349" s="474"/>
      <c r="DO349" s="117"/>
      <c r="DP349" s="117"/>
      <c r="DQ349" s="117"/>
      <c r="DR349" s="117"/>
      <c r="DS349" s="117"/>
      <c r="DT349" s="254"/>
      <c r="DU349" s="476"/>
      <c r="DV349" s="224" t="str">
        <f t="shared" ref="DV349:DV412" si="369">IF(OR(AND(DN349="",COUNTA(DO349:DT349)&gt;0),AND(DN349=DN$64,COUNTA(DO349:DT349)&gt;0),AND(DN349=DN$63,COUNTA(DO349:DT349)&lt;1)),"経過観察以外の対応を行った場合→詳細内容を記入",
IF(AND(COUNTA(DT349)=1,COUNTA(DU349)=0),"その他→具体的内容を記入",
IF(AND(OR(CM349=CM$63,CM349=CM$64),DQ349=DQ$63),"問6_7)で「介護サービスを受けている」、「過去受けていたが判断時点では受けていない」→c）は不可",
IF(AND(CM349=CM$65,DR349=DR$63),"問6_7)で「過去も含めて受けていない」→d)は不可",IF(AND(DQ349=DQ$63,DR349=DR$63),"c)とd)は同時に「有」にできません",
IF(AND(OR(CI349=CI$63,CI349=CI$64,CI349=CI$66,CI349=CI$67,CI349=CI$68),DR349=DR$63),"問6_3)で「認定済み」以外の回答→d)は不可"," "))))))</f>
        <v xml:space="preserve"> </v>
      </c>
      <c r="DW349" s="115"/>
      <c r="DX349" s="470"/>
      <c r="DY349" s="117"/>
      <c r="DZ349" s="704"/>
      <c r="EA349" s="224" t="str">
        <f t="shared" ref="EA349:EA412" si="370">IF(AND(OR(DW349=DW$64,DW349=DW$65),DX349=""),"4-1)で「調査対象年度内に成年後見制度開始済」「利用手続き中」の場合、4-2)を回答",
IF(AND(OR(DW349=DW$63,DW349=DW$66,DW349=""),DX349&lt;&gt;""),"4-1)で「調査年度内に成年後見制度利用開始済」「利用手続き中」の場合のみ、4-2)に回答",
IF(AND(DW349&lt;&gt;"",DY349=""),"4-3)日常生活自立支援事業の開始の有無に記入",
" ")))</f>
        <v xml:space="preserve"> </v>
      </c>
      <c r="EB349" s="906"/>
      <c r="EC349" s="904"/>
      <c r="ED349" s="904"/>
      <c r="EE349" s="904"/>
      <c r="EF349" s="904"/>
      <c r="EG349" s="904"/>
      <c r="EH349" s="904"/>
      <c r="EI349" s="904"/>
      <c r="EJ349" s="904"/>
      <c r="EK349" s="905"/>
      <c r="EL349" s="80"/>
      <c r="EM349" s="224" t="str">
        <f t="shared" si="359"/>
        <v xml:space="preserve"> </v>
      </c>
      <c r="EN349" s="224" t="str">
        <f t="shared" si="360"/>
        <v xml:space="preserve"> </v>
      </c>
      <c r="EO349" s="115"/>
      <c r="EP349" s="1050"/>
      <c r="EQ349" s="253"/>
      <c r="ER349" s="117"/>
      <c r="ES349" s="1258">
        <f t="shared" si="361"/>
        <v>258</v>
      </c>
      <c r="ET349" s="224" t="str">
        <f t="shared" si="362"/>
        <v xml:space="preserve"> </v>
      </c>
      <c r="EU349" s="477" t="str">
        <f t="shared" si="363"/>
        <v/>
      </c>
      <c r="EV349" s="1334" t="str">
        <f t="shared" si="365"/>
        <v xml:space="preserve"> </v>
      </c>
      <c r="EW349" s="1332" t="str">
        <f t="shared" si="349"/>
        <v/>
      </c>
      <c r="EX349" s="1275" t="str">
        <f t="shared" si="331"/>
        <v/>
      </c>
      <c r="EY349" s="1275" t="str">
        <f t="shared" si="332"/>
        <v/>
      </c>
      <c r="EZ349" s="1275" t="str">
        <f t="shared" si="333"/>
        <v/>
      </c>
      <c r="FA349" s="1275" t="str">
        <f t="shared" si="334"/>
        <v/>
      </c>
      <c r="FB349" s="1275" t="str">
        <f t="shared" si="335"/>
        <v/>
      </c>
      <c r="FC349" s="1333" t="str">
        <f t="shared" si="336"/>
        <v/>
      </c>
      <c r="FE349" s="1234" t="str">
        <f t="shared" si="337"/>
        <v xml:space="preserve"> </v>
      </c>
      <c r="FF349" s="1234" t="str">
        <f t="shared" si="338"/>
        <v xml:space="preserve"> </v>
      </c>
      <c r="FG349" s="1234" t="str">
        <f t="shared" si="339"/>
        <v xml:space="preserve"> </v>
      </c>
      <c r="FH349" s="1234" t="str">
        <f t="shared" si="340"/>
        <v xml:space="preserve"> </v>
      </c>
      <c r="FI349" s="1234" t="str">
        <f t="shared" ref="FI349:FI412" si="371">IF(AND(FB349&lt;&gt;"",$EW349=$EW$63,FB349&gt;46112),"●"," ")</f>
        <v xml:space="preserve"> </v>
      </c>
      <c r="FJ349" s="1234" t="str">
        <f t="shared" si="341"/>
        <v xml:space="preserve"> </v>
      </c>
      <c r="FK349" s="1234">
        <f t="shared" ref="FK349:FK412" si="372">COUNTIF(FE349:FJ349,"●")</f>
        <v>0</v>
      </c>
      <c r="FL349" s="1227"/>
      <c r="FM349" s="1234" t="str">
        <f t="shared" ref="FM349:FM412" si="373">IF(AND(EX349&lt;&gt;"",$EW349=$EW$64,EX349&gt;=45748),"●"," ")</f>
        <v xml:space="preserve"> </v>
      </c>
      <c r="FN349" s="1234" t="str">
        <f t="shared" ref="FN349:FN412" si="374">IF(AND(EY349&lt;&gt;"",$EW349=$EW$64,EY349&gt;46112),"●"," ")</f>
        <v xml:space="preserve"> </v>
      </c>
      <c r="FO349" s="1234" t="str">
        <f t="shared" si="342"/>
        <v xml:space="preserve"> </v>
      </c>
      <c r="FP349" s="1234" t="str">
        <f t="shared" si="343"/>
        <v xml:space="preserve"> </v>
      </c>
      <c r="FQ349" s="1234" t="str">
        <f t="shared" ref="FQ349:FQ412" si="375">IF(AND(FB349&lt;&gt;"",$EW349=$EW$64,FB349&gt;46112),"●"," ")</f>
        <v xml:space="preserve"> </v>
      </c>
      <c r="FR349" s="1234" t="str">
        <f t="shared" si="344"/>
        <v xml:space="preserve"> </v>
      </c>
      <c r="FS349" s="1234">
        <f t="shared" si="350"/>
        <v>0</v>
      </c>
      <c r="FT349" s="1227"/>
      <c r="FU349" s="1234" t="str">
        <f t="shared" si="345"/>
        <v xml:space="preserve"> </v>
      </c>
      <c r="FV349" s="1234" t="str">
        <f t="shared" si="346"/>
        <v xml:space="preserve"> </v>
      </c>
      <c r="FW349" s="1234" t="str">
        <f t="shared" si="347"/>
        <v xml:space="preserve"> </v>
      </c>
      <c r="FX349" s="1234" t="str">
        <f t="shared" ref="FX349:FX412" si="376">IF(AND(FA349&lt;&gt;"",$EW349=$EW$65,$DF349=$DF$63,OR(FA349&lt;45748,FA349&gt;46112)),"●"," ")</f>
        <v xml:space="preserve"> </v>
      </c>
      <c r="FY349" s="1234" t="str">
        <f t="shared" ref="FY349:FY412" si="377">IF(AND(FB349&lt;&gt;"",$EW349=$EW$65,DW349=$DW$63,FB349&gt;46112),"●"," ")</f>
        <v xml:space="preserve"> </v>
      </c>
      <c r="FZ349" s="1234" t="str">
        <f t="shared" si="348"/>
        <v xml:space="preserve"> </v>
      </c>
      <c r="GA349" s="1234">
        <f t="shared" ref="GA349:GA412" si="378">COUNTIFS(FU349:FZ349,"●")</f>
        <v>0</v>
      </c>
      <c r="GB349" s="1227"/>
      <c r="GC349" s="1234" t="str">
        <f t="shared" ref="GC349:GC412" si="379">IF(AND(EY349&lt;&gt;"",EX349&lt;&gt;""),IF(EY349-EX349&lt;0,"●"," ")," ")</f>
        <v xml:space="preserve"> </v>
      </c>
      <c r="GD349" s="1234" t="str">
        <f t="shared" ref="GD349:GD412" si="380">IF(AND(EZ349&lt;&gt;"",EX349&lt;&gt;""),IF(EZ349-EX349&lt;0,"●"," ")," ")</f>
        <v xml:space="preserve"> </v>
      </c>
      <c r="GE349" s="1234" t="str">
        <f t="shared" ref="GE349:GE412" si="381">IF(AND(FA349&lt;&gt;"",EX349&lt;&gt;"",$DF349=$DF$63),IF(FA349-EX349&lt;0,"●"," ")," ")</f>
        <v xml:space="preserve"> </v>
      </c>
      <c r="GF349" s="1234" t="str">
        <f t="shared" ref="GF349:GF412" si="382">IF(AND(FC349&lt;&gt;"",EX349&lt;&gt;""),IF(FC349-EX349&lt;0,"●"," ")," ")</f>
        <v xml:space="preserve"> </v>
      </c>
      <c r="GG349" s="1234" t="str">
        <f t="shared" ref="GG349:GG412" si="383">IF(AND(EZ349&lt;&gt;"",EY349&lt;&gt;""),IF(EZ349-EY349&lt;0,"●"," ")," ")</f>
        <v xml:space="preserve"> </v>
      </c>
      <c r="GH349" s="1234" t="str">
        <f t="shared" ref="GH349:GH412" si="384">IF(AND(FA349&lt;&gt;"",EY349&lt;&gt;"",$DF349=$DF$63),IF(FA349-EY349&lt;0,"●"," ")," ")</f>
        <v xml:space="preserve"> </v>
      </c>
      <c r="GI349" s="1234" t="str">
        <f t="shared" ref="GI349:GI412" si="385">IF(AND(FC349&lt;&gt;"",EY349&lt;&gt;""),IF(FC349-EY349&lt;0,"●"," ")," ")</f>
        <v xml:space="preserve"> </v>
      </c>
      <c r="GJ349" s="1234" t="str">
        <f t="shared" ref="GJ349:GJ412" si="386">IF(AND(FA349&lt;&gt;"",EZ349&lt;&gt;"",$DF349=$DF$63),IF(FA349-EZ349&lt;0,"●"," ")," ")</f>
        <v xml:space="preserve"> </v>
      </c>
      <c r="GK349" s="1234" t="str">
        <f t="shared" ref="GK349:GK412" si="387">IF(AND(FC349&lt;&gt;"",EZ349&lt;&gt;""),IF(FC349-EZ349&lt;0,"●"," ")," ")</f>
        <v xml:space="preserve"> </v>
      </c>
      <c r="GL349" s="1234" t="str">
        <f t="shared" ref="GL349:GL412" si="388">IF(AND(FC349&lt;&gt;"",FA349&lt;&gt;"",$DF349=$DF$63),IF(FC349-FA349&lt;0,"●"," ")," ")</f>
        <v xml:space="preserve"> </v>
      </c>
      <c r="GM349" s="1234" t="str">
        <f t="shared" ref="GM349:GM412" si="389">IF(AND(FC349&lt;&gt;"",FB349&lt;&gt;""),IF(FC349-FB349&lt;0,"●"," ")," ")</f>
        <v xml:space="preserve"> </v>
      </c>
      <c r="GN349" s="1234">
        <f t="shared" ref="GN349:GN412" si="390">COUNTIFS(GC349:GM349,"●")</f>
        <v>0</v>
      </c>
    </row>
    <row r="350" spans="1:196" s="100" customFormat="1" ht="27" customHeight="1" thickTop="1" thickBot="1">
      <c r="A350" s="1208">
        <f>【A票】【D票】!$D$10</f>
        <v>0</v>
      </c>
      <c r="B350" s="1212">
        <f>【A票】【D票】!$H$10</f>
        <v>0</v>
      </c>
      <c r="C350" s="1213" t="str">
        <f>【A票】【D票】!$K$10</f>
        <v xml:space="preserve"> </v>
      </c>
      <c r="D350" s="1214">
        <f t="shared" si="173"/>
        <v>259</v>
      </c>
      <c r="E350" s="914"/>
      <c r="F350" s="467"/>
      <c r="G350" s="469"/>
      <c r="H350" s="224" t="str">
        <f t="shared" si="351"/>
        <v xml:space="preserve"> </v>
      </c>
      <c r="I350" s="704"/>
      <c r="J350" s="117"/>
      <c r="K350" s="117"/>
      <c r="L350" s="117"/>
      <c r="M350" s="117"/>
      <c r="N350" s="117"/>
      <c r="O350" s="117"/>
      <c r="P350" s="117"/>
      <c r="Q350" s="117"/>
      <c r="R350" s="117"/>
      <c r="S350" s="117"/>
      <c r="T350" s="254"/>
      <c r="U350" s="646"/>
      <c r="V350" s="646"/>
      <c r="W350" s="114"/>
      <c r="X350" s="254"/>
      <c r="Y350" s="224" t="str">
        <f t="shared" si="352"/>
        <v xml:space="preserve"> </v>
      </c>
      <c r="Z350" s="579"/>
      <c r="AA350" s="704"/>
      <c r="AB350" s="119"/>
      <c r="AC350" s="224" t="str">
        <f t="shared" si="366"/>
        <v xml:space="preserve"> </v>
      </c>
      <c r="AD350" s="115"/>
      <c r="AE350" s="253"/>
      <c r="AF350" s="704"/>
      <c r="AG350" s="727"/>
      <c r="AH350" s="727"/>
      <c r="AI350" s="727"/>
      <c r="AJ350" s="727"/>
      <c r="AK350" s="591"/>
      <c r="AL350" s="727"/>
      <c r="AM350" s="727"/>
      <c r="AN350" s="727"/>
      <c r="AO350" s="727"/>
      <c r="AP350" s="727"/>
      <c r="AQ350" s="727"/>
      <c r="AR350" s="727"/>
      <c r="AS350" s="727"/>
      <c r="AT350" s="727"/>
      <c r="AU350" s="727"/>
      <c r="AV350" s="727"/>
      <c r="AW350" s="727"/>
      <c r="AX350" s="727"/>
      <c r="AY350" s="727"/>
      <c r="AZ350" s="727"/>
      <c r="BA350" s="727"/>
      <c r="BB350" s="727"/>
      <c r="BC350" s="821"/>
      <c r="BD350" s="727"/>
      <c r="BE350" s="727"/>
      <c r="BF350" s="727"/>
      <c r="BG350" s="727"/>
      <c r="BH350" s="727"/>
      <c r="BI350" s="727"/>
      <c r="BJ350" s="727"/>
      <c r="BK350" s="727"/>
      <c r="BL350" s="821"/>
      <c r="BM350" s="727"/>
      <c r="BN350" s="727"/>
      <c r="BO350" s="727"/>
      <c r="BP350" s="727"/>
      <c r="BQ350" s="727"/>
      <c r="BR350" s="821"/>
      <c r="BS350" s="727"/>
      <c r="BT350" s="727"/>
      <c r="BU350" s="727"/>
      <c r="BV350" s="591"/>
      <c r="BW350" s="224" t="str">
        <f t="shared" si="364"/>
        <v xml:space="preserve"> </v>
      </c>
      <c r="BX350" s="471">
        <f t="shared" si="353"/>
        <v>259</v>
      </c>
      <c r="BY350" s="117"/>
      <c r="BZ350" s="117"/>
      <c r="CA350" s="117"/>
      <c r="CB350" s="117"/>
      <c r="CC350" s="117"/>
      <c r="CD350" s="461"/>
      <c r="CE350" s="236"/>
      <c r="CF350" s="224" t="str">
        <f t="shared" si="354"/>
        <v xml:space="preserve"> </v>
      </c>
      <c r="CG350" s="116"/>
      <c r="CH350" s="117"/>
      <c r="CI350" s="117"/>
      <c r="CJ350" s="117"/>
      <c r="CK350" s="472"/>
      <c r="CL350" s="472"/>
      <c r="CM350" s="472"/>
      <c r="CN350" s="472"/>
      <c r="CO350" s="117"/>
      <c r="CP350" s="253"/>
      <c r="CQ350" s="120"/>
      <c r="CR350" s="224" t="str" cm="1">
        <f t="array" ref="CR350">IF(AND(SUM(COUNTIF(CG350:CM350,{"*不明*","*その他*"})+COUNTIF(CO350:CP350,{"*不明*","*その他*"}))&gt;0,CQ350=""),"その他・不明の場合,10)具体的内容、理由を記入",IF(OR(AND(CI350=CI$65,COUNTA(CJ350:CM350)&lt;4),AND(OR(CI350=CI$63,CI350=CI$64,CI350=CI$66,CI350=CI$67,CI350=CI$68,CI350=""),COUNTA(CJ350:CM350)&gt;0)),"3)介護保険認定済→要介護度、認知症自立度、寝たきり度、介護保険サービス記入",IF(OR(AND(OR(CM350=CM$63,CM350=CM$64),CN350=""),AND(OR(CM350=CM$65,CM350=CM$66),CN350&lt;&gt;"")),"7)介護保険サービス受けている/過去受けていた→具体的内容記入"," ")))</f>
        <v xml:space="preserve"> </v>
      </c>
      <c r="CS350" s="224" t="str">
        <f t="shared" si="355"/>
        <v xml:space="preserve"> </v>
      </c>
      <c r="CT350" s="116"/>
      <c r="CU350" s="253"/>
      <c r="CV350" s="117"/>
      <c r="CW350" s="117"/>
      <c r="CX350" s="253"/>
      <c r="CY350" s="117"/>
      <c r="CZ350" s="117"/>
      <c r="DA350" s="253"/>
      <c r="DB350" s="117"/>
      <c r="DC350" s="224" t="str">
        <f t="shared" si="356"/>
        <v xml:space="preserve"> </v>
      </c>
      <c r="DD350" s="224" t="str">
        <f t="shared" si="357"/>
        <v xml:space="preserve"> </v>
      </c>
      <c r="DE350" s="224" t="str">
        <f t="shared" si="367"/>
        <v xml:space="preserve"> </v>
      </c>
      <c r="DF350" s="121"/>
      <c r="DG350" s="114"/>
      <c r="DH350" s="704"/>
      <c r="DI350" s="119"/>
      <c r="DJ350" s="187"/>
      <c r="DK350" s="254"/>
      <c r="DL350" s="224" t="str">
        <f t="shared" si="368"/>
        <v xml:space="preserve"> </v>
      </c>
      <c r="DM350" s="224" t="str">
        <f t="shared" si="358"/>
        <v xml:space="preserve"> </v>
      </c>
      <c r="DN350" s="474"/>
      <c r="DO350" s="117"/>
      <c r="DP350" s="117"/>
      <c r="DQ350" s="117"/>
      <c r="DR350" s="117"/>
      <c r="DS350" s="117"/>
      <c r="DT350" s="254"/>
      <c r="DU350" s="476"/>
      <c r="DV350" s="224" t="str">
        <f t="shared" si="369"/>
        <v xml:space="preserve"> </v>
      </c>
      <c r="DW350" s="115"/>
      <c r="DX350" s="470"/>
      <c r="DY350" s="117"/>
      <c r="DZ350" s="704"/>
      <c r="EA350" s="224" t="str">
        <f t="shared" si="370"/>
        <v xml:space="preserve"> </v>
      </c>
      <c r="EB350" s="906"/>
      <c r="EC350" s="904"/>
      <c r="ED350" s="904"/>
      <c r="EE350" s="904"/>
      <c r="EF350" s="904"/>
      <c r="EG350" s="904"/>
      <c r="EH350" s="904"/>
      <c r="EI350" s="904"/>
      <c r="EJ350" s="904"/>
      <c r="EK350" s="905"/>
      <c r="EL350" s="80"/>
      <c r="EM350" s="224" t="str">
        <f t="shared" si="359"/>
        <v xml:space="preserve"> </v>
      </c>
      <c r="EN350" s="224" t="str">
        <f t="shared" si="360"/>
        <v xml:space="preserve"> </v>
      </c>
      <c r="EO350" s="115"/>
      <c r="EP350" s="1050"/>
      <c r="EQ350" s="253"/>
      <c r="ER350" s="117"/>
      <c r="ES350" s="1258">
        <f t="shared" si="361"/>
        <v>259</v>
      </c>
      <c r="ET350" s="224" t="str">
        <f t="shared" si="362"/>
        <v xml:space="preserve"> </v>
      </c>
      <c r="EU350" s="477" t="str">
        <f t="shared" si="363"/>
        <v/>
      </c>
      <c r="EV350" s="1334" t="str">
        <f t="shared" si="365"/>
        <v xml:space="preserve"> </v>
      </c>
      <c r="EW350" s="1332" t="str">
        <f t="shared" si="349"/>
        <v/>
      </c>
      <c r="EX350" s="1275" t="str">
        <f t="shared" ref="EX350:EX413" si="391">IF(I350&lt;&gt;"",I350,"")</f>
        <v/>
      </c>
      <c r="EY350" s="1275" t="str">
        <f t="shared" ref="EY350:EY413" si="392">IF(AA350&lt;&gt;"",AA350,"")</f>
        <v/>
      </c>
      <c r="EZ350" s="1275" t="str">
        <f t="shared" ref="EZ350:EZ413" si="393">IF(AF350&lt;&gt;"",AF350,"")</f>
        <v/>
      </c>
      <c r="FA350" s="1275" t="str">
        <f t="shared" ref="FA350:FA413" si="394">IF(DH350&lt;&gt;"",DH350,"")</f>
        <v/>
      </c>
      <c r="FB350" s="1275" t="str">
        <f t="shared" ref="FB350:FB413" si="395">IF(DZ350&lt;&gt;"",DZ350,"")</f>
        <v/>
      </c>
      <c r="FC350" s="1333" t="str">
        <f t="shared" ref="FC350:FC413" si="396">IF(EP350&lt;&gt;"",EP350,"")</f>
        <v/>
      </c>
      <c r="FE350" s="1234" t="str">
        <f t="shared" ref="FE350:FE413" si="397">IF(AND(EX350&lt;&gt;"",$EW350=$EW$63,OR(EX350&lt;45748,EX350&gt;46112)),"●"," ")</f>
        <v xml:space="preserve"> </v>
      </c>
      <c r="FF350" s="1234" t="str">
        <f t="shared" ref="FF350:FF413" si="398">IF(AND(EY350&lt;&gt;"",$EW350=$EW$63,OR(EY350&lt;45748,EY350&gt;46112)),"●"," ")</f>
        <v xml:space="preserve"> </v>
      </c>
      <c r="FG350" s="1234" t="str">
        <f t="shared" ref="FG350:FG413" si="399">IF(AND(EZ350&lt;&gt;"",$EW350=$EW$63,OR(EZ350&lt;45748,EZ350&gt;46112)),"●"," ")</f>
        <v xml:space="preserve"> </v>
      </c>
      <c r="FH350" s="1234" t="str">
        <f t="shared" ref="FH350:FH413" si="400">IF(AND(FA350&lt;&gt;"",$EW350=$EW$63,$DF350=$DF$63,OR(FA350&lt;45748,FA350&gt;46112)),"●"," ")</f>
        <v xml:space="preserve"> </v>
      </c>
      <c r="FI350" s="1234" t="str">
        <f t="shared" si="371"/>
        <v xml:space="preserve"> </v>
      </c>
      <c r="FJ350" s="1234" t="str">
        <f t="shared" ref="FJ350:FJ413" si="401">IF(AND(FC350&lt;&gt;"",$EW350=$EW$63,OR(FC350&lt;45748,FC350&gt;46112)),"●"," ")</f>
        <v xml:space="preserve"> </v>
      </c>
      <c r="FK350" s="1234">
        <f t="shared" si="372"/>
        <v>0</v>
      </c>
      <c r="FL350" s="1227"/>
      <c r="FM350" s="1234" t="str">
        <f t="shared" si="373"/>
        <v xml:space="preserve"> </v>
      </c>
      <c r="FN350" s="1234" t="str">
        <f t="shared" si="374"/>
        <v xml:space="preserve"> </v>
      </c>
      <c r="FO350" s="1234" t="str">
        <f t="shared" ref="FO350:FO413" si="402">IF(AND(EZ350&lt;&gt;"",$EW350=$EW$64,OR(EZ350&lt;45748,EZ350&gt;46112)),"●"," ")</f>
        <v xml:space="preserve"> </v>
      </c>
      <c r="FP350" s="1234" t="str">
        <f t="shared" ref="FP350:FP413" si="403">IF(AND(FA350&lt;&gt;"",$EW350=$EW$64,$DF350=$DF$63,OR(FA350&lt;45748,FA350&gt;46112)),"●"," ")</f>
        <v xml:space="preserve"> </v>
      </c>
      <c r="FQ350" s="1234" t="str">
        <f t="shared" si="375"/>
        <v xml:space="preserve"> </v>
      </c>
      <c r="FR350" s="1234" t="str">
        <f t="shared" ref="FR350:FR413" si="404">IF(AND(FC350&lt;&gt;"",$EW350=$EW$64,OR(FC350&lt;45748,FC350&gt;46112)),"●"," ")</f>
        <v xml:space="preserve"> </v>
      </c>
      <c r="FS350" s="1234">
        <f t="shared" si="350"/>
        <v>0</v>
      </c>
      <c r="FT350" s="1227"/>
      <c r="FU350" s="1234" t="str">
        <f t="shared" ref="FU350:FU413" si="405">IF(AND(EX350&lt;&gt;"",$EW350=$EW$65,OR(EX350&gt;=45748)),"●"," ")</f>
        <v xml:space="preserve"> </v>
      </c>
      <c r="FV350" s="1234" t="str">
        <f t="shared" ref="FV350:FV413" si="406">IF(AND(EY350&lt;&gt;"",$EW350=$EW$65,OR(EY350&gt;=45748)),"●"," ")</f>
        <v xml:space="preserve"> </v>
      </c>
      <c r="FW350" s="1234" t="str">
        <f t="shared" ref="FW350:FW413" si="407">IF(AND(EZ350&lt;&gt;"",$EW350=$EW$65,OR(EZ350&gt;=45748)),"●"," ")</f>
        <v xml:space="preserve"> </v>
      </c>
      <c r="FX350" s="1234" t="str">
        <f t="shared" si="376"/>
        <v xml:space="preserve"> </v>
      </c>
      <c r="FY350" s="1234" t="str">
        <f t="shared" si="377"/>
        <v xml:space="preserve"> </v>
      </c>
      <c r="FZ350" s="1234" t="str">
        <f t="shared" ref="FZ350:FZ413" si="408">IF(AND(FC350&lt;&gt;"",$EW350=$EW$65,OR(FC350&lt;45748,FC350&gt;46112)),"●"," ")</f>
        <v xml:space="preserve"> </v>
      </c>
      <c r="GA350" s="1234">
        <f t="shared" si="378"/>
        <v>0</v>
      </c>
      <c r="GB350" s="1227"/>
      <c r="GC350" s="1234" t="str">
        <f t="shared" si="379"/>
        <v xml:space="preserve"> </v>
      </c>
      <c r="GD350" s="1234" t="str">
        <f t="shared" si="380"/>
        <v xml:space="preserve"> </v>
      </c>
      <c r="GE350" s="1234" t="str">
        <f t="shared" si="381"/>
        <v xml:space="preserve"> </v>
      </c>
      <c r="GF350" s="1234" t="str">
        <f t="shared" si="382"/>
        <v xml:space="preserve"> </v>
      </c>
      <c r="GG350" s="1234" t="str">
        <f t="shared" si="383"/>
        <v xml:space="preserve"> </v>
      </c>
      <c r="GH350" s="1234" t="str">
        <f t="shared" si="384"/>
        <v xml:space="preserve"> </v>
      </c>
      <c r="GI350" s="1234" t="str">
        <f t="shared" si="385"/>
        <v xml:space="preserve"> </v>
      </c>
      <c r="GJ350" s="1234" t="str">
        <f t="shared" si="386"/>
        <v xml:space="preserve"> </v>
      </c>
      <c r="GK350" s="1234" t="str">
        <f t="shared" si="387"/>
        <v xml:space="preserve"> </v>
      </c>
      <c r="GL350" s="1234" t="str">
        <f t="shared" si="388"/>
        <v xml:space="preserve"> </v>
      </c>
      <c r="GM350" s="1234" t="str">
        <f t="shared" si="389"/>
        <v xml:space="preserve"> </v>
      </c>
      <c r="GN350" s="1234">
        <f t="shared" si="390"/>
        <v>0</v>
      </c>
    </row>
    <row r="351" spans="1:196" s="100" customFormat="1" ht="27" customHeight="1" thickTop="1" thickBot="1">
      <c r="A351" s="1208">
        <f>【A票】【D票】!$D$10</f>
        <v>0</v>
      </c>
      <c r="B351" s="1212">
        <f>【A票】【D票】!$H$10</f>
        <v>0</v>
      </c>
      <c r="C351" s="1213" t="str">
        <f>【A票】【D票】!$K$10</f>
        <v xml:space="preserve"> </v>
      </c>
      <c r="D351" s="1214">
        <f t="shared" si="173"/>
        <v>260</v>
      </c>
      <c r="E351" s="914"/>
      <c r="F351" s="467"/>
      <c r="G351" s="469"/>
      <c r="H351" s="224" t="str">
        <f t="shared" si="351"/>
        <v xml:space="preserve"> </v>
      </c>
      <c r="I351" s="704"/>
      <c r="J351" s="117"/>
      <c r="K351" s="117"/>
      <c r="L351" s="117"/>
      <c r="M351" s="117"/>
      <c r="N351" s="117"/>
      <c r="O351" s="117"/>
      <c r="P351" s="117"/>
      <c r="Q351" s="117"/>
      <c r="R351" s="117"/>
      <c r="S351" s="117"/>
      <c r="T351" s="254"/>
      <c r="U351" s="646"/>
      <c r="V351" s="646"/>
      <c r="W351" s="114"/>
      <c r="X351" s="254"/>
      <c r="Y351" s="224" t="str">
        <f t="shared" si="352"/>
        <v xml:space="preserve"> </v>
      </c>
      <c r="Z351" s="579"/>
      <c r="AA351" s="704"/>
      <c r="AB351" s="119"/>
      <c r="AC351" s="224" t="str">
        <f t="shared" si="366"/>
        <v xml:space="preserve"> </v>
      </c>
      <c r="AD351" s="115"/>
      <c r="AE351" s="253"/>
      <c r="AF351" s="704"/>
      <c r="AG351" s="727"/>
      <c r="AH351" s="727"/>
      <c r="AI351" s="727"/>
      <c r="AJ351" s="727"/>
      <c r="AK351" s="591"/>
      <c r="AL351" s="727"/>
      <c r="AM351" s="727"/>
      <c r="AN351" s="727"/>
      <c r="AO351" s="727"/>
      <c r="AP351" s="727"/>
      <c r="AQ351" s="727"/>
      <c r="AR351" s="727"/>
      <c r="AS351" s="727"/>
      <c r="AT351" s="727"/>
      <c r="AU351" s="727"/>
      <c r="AV351" s="727"/>
      <c r="AW351" s="727"/>
      <c r="AX351" s="727"/>
      <c r="AY351" s="727"/>
      <c r="AZ351" s="727"/>
      <c r="BA351" s="727"/>
      <c r="BB351" s="727"/>
      <c r="BC351" s="821"/>
      <c r="BD351" s="727"/>
      <c r="BE351" s="727"/>
      <c r="BF351" s="727"/>
      <c r="BG351" s="727"/>
      <c r="BH351" s="727"/>
      <c r="BI351" s="727"/>
      <c r="BJ351" s="727"/>
      <c r="BK351" s="727"/>
      <c r="BL351" s="821"/>
      <c r="BM351" s="727"/>
      <c r="BN351" s="727"/>
      <c r="BO351" s="727"/>
      <c r="BP351" s="727"/>
      <c r="BQ351" s="727"/>
      <c r="BR351" s="821"/>
      <c r="BS351" s="727"/>
      <c r="BT351" s="727"/>
      <c r="BU351" s="727"/>
      <c r="BV351" s="591"/>
      <c r="BW351" s="224" t="str">
        <f t="shared" si="364"/>
        <v xml:space="preserve"> </v>
      </c>
      <c r="BX351" s="471">
        <f t="shared" si="353"/>
        <v>260</v>
      </c>
      <c r="BY351" s="117"/>
      <c r="BZ351" s="117"/>
      <c r="CA351" s="117"/>
      <c r="CB351" s="117"/>
      <c r="CC351" s="117"/>
      <c r="CD351" s="461"/>
      <c r="CE351" s="236"/>
      <c r="CF351" s="224" t="str">
        <f t="shared" si="354"/>
        <v xml:space="preserve"> </v>
      </c>
      <c r="CG351" s="116"/>
      <c r="CH351" s="117"/>
      <c r="CI351" s="117"/>
      <c r="CJ351" s="117"/>
      <c r="CK351" s="472"/>
      <c r="CL351" s="472"/>
      <c r="CM351" s="472"/>
      <c r="CN351" s="472"/>
      <c r="CO351" s="117"/>
      <c r="CP351" s="253"/>
      <c r="CQ351" s="120"/>
      <c r="CR351" s="224" t="str" cm="1">
        <f t="array" ref="CR351">IF(AND(SUM(COUNTIF(CG351:CM351,{"*不明*","*その他*"})+COUNTIF(CO351:CP351,{"*不明*","*その他*"}))&gt;0,CQ351=""),"その他・不明の場合,10)具体的内容、理由を記入",IF(OR(AND(CI351=CI$65,COUNTA(CJ351:CM351)&lt;4),AND(OR(CI351=CI$63,CI351=CI$64,CI351=CI$66,CI351=CI$67,CI351=CI$68,CI351=""),COUNTA(CJ351:CM351)&gt;0)),"3)介護保険認定済→要介護度、認知症自立度、寝たきり度、介護保険サービス記入",IF(OR(AND(OR(CM351=CM$63,CM351=CM$64),CN351=""),AND(OR(CM351=CM$65,CM351=CM$66),CN351&lt;&gt;"")),"7)介護保険サービス受けている/過去受けていた→具体的内容記入"," ")))</f>
        <v xml:space="preserve"> </v>
      </c>
      <c r="CS351" s="224" t="str">
        <f t="shared" si="355"/>
        <v xml:space="preserve"> </v>
      </c>
      <c r="CT351" s="116"/>
      <c r="CU351" s="253"/>
      <c r="CV351" s="117"/>
      <c r="CW351" s="117"/>
      <c r="CX351" s="253"/>
      <c r="CY351" s="117"/>
      <c r="CZ351" s="117"/>
      <c r="DA351" s="253"/>
      <c r="DB351" s="117"/>
      <c r="DC351" s="224" t="str">
        <f t="shared" si="356"/>
        <v xml:space="preserve"> </v>
      </c>
      <c r="DD351" s="224" t="str">
        <f t="shared" si="357"/>
        <v xml:space="preserve"> </v>
      </c>
      <c r="DE351" s="224" t="str">
        <f t="shared" si="367"/>
        <v xml:space="preserve"> </v>
      </c>
      <c r="DF351" s="121"/>
      <c r="DG351" s="114"/>
      <c r="DH351" s="704"/>
      <c r="DI351" s="119"/>
      <c r="DJ351" s="187"/>
      <c r="DK351" s="254"/>
      <c r="DL351" s="224" t="str">
        <f t="shared" si="368"/>
        <v xml:space="preserve"> </v>
      </c>
      <c r="DM351" s="224" t="str">
        <f t="shared" si="358"/>
        <v xml:space="preserve"> </v>
      </c>
      <c r="DN351" s="474"/>
      <c r="DO351" s="117"/>
      <c r="DP351" s="117"/>
      <c r="DQ351" s="117"/>
      <c r="DR351" s="117"/>
      <c r="DS351" s="117"/>
      <c r="DT351" s="254"/>
      <c r="DU351" s="476"/>
      <c r="DV351" s="224" t="str">
        <f t="shared" si="369"/>
        <v xml:space="preserve"> </v>
      </c>
      <c r="DW351" s="115"/>
      <c r="DX351" s="470"/>
      <c r="DY351" s="117"/>
      <c r="DZ351" s="704"/>
      <c r="EA351" s="224" t="str">
        <f t="shared" si="370"/>
        <v xml:space="preserve"> </v>
      </c>
      <c r="EB351" s="906"/>
      <c r="EC351" s="904"/>
      <c r="ED351" s="904"/>
      <c r="EE351" s="904"/>
      <c r="EF351" s="904"/>
      <c r="EG351" s="904"/>
      <c r="EH351" s="904"/>
      <c r="EI351" s="904"/>
      <c r="EJ351" s="904"/>
      <c r="EK351" s="905"/>
      <c r="EL351" s="80"/>
      <c r="EM351" s="224" t="str">
        <f t="shared" si="359"/>
        <v xml:space="preserve"> </v>
      </c>
      <c r="EN351" s="224" t="str">
        <f t="shared" si="360"/>
        <v xml:space="preserve"> </v>
      </c>
      <c r="EO351" s="115"/>
      <c r="EP351" s="1050"/>
      <c r="EQ351" s="253"/>
      <c r="ER351" s="117"/>
      <c r="ES351" s="1258">
        <f t="shared" si="361"/>
        <v>260</v>
      </c>
      <c r="ET351" s="224" t="str">
        <f t="shared" si="362"/>
        <v xml:space="preserve"> </v>
      </c>
      <c r="EU351" s="477" t="str">
        <f t="shared" si="363"/>
        <v/>
      </c>
      <c r="EV351" s="1334" t="str">
        <f t="shared" si="365"/>
        <v xml:space="preserve"> </v>
      </c>
      <c r="EW351" s="1332" t="str">
        <f t="shared" si="349"/>
        <v/>
      </c>
      <c r="EX351" s="1275" t="str">
        <f t="shared" si="391"/>
        <v/>
      </c>
      <c r="EY351" s="1275" t="str">
        <f t="shared" si="392"/>
        <v/>
      </c>
      <c r="EZ351" s="1275" t="str">
        <f t="shared" si="393"/>
        <v/>
      </c>
      <c r="FA351" s="1275" t="str">
        <f t="shared" si="394"/>
        <v/>
      </c>
      <c r="FB351" s="1275" t="str">
        <f t="shared" si="395"/>
        <v/>
      </c>
      <c r="FC351" s="1333" t="str">
        <f t="shared" si="396"/>
        <v/>
      </c>
      <c r="FE351" s="1234" t="str">
        <f t="shared" si="397"/>
        <v xml:space="preserve"> </v>
      </c>
      <c r="FF351" s="1234" t="str">
        <f t="shared" si="398"/>
        <v xml:space="preserve"> </v>
      </c>
      <c r="FG351" s="1234" t="str">
        <f t="shared" si="399"/>
        <v xml:space="preserve"> </v>
      </c>
      <c r="FH351" s="1234" t="str">
        <f t="shared" si="400"/>
        <v xml:space="preserve"> </v>
      </c>
      <c r="FI351" s="1234" t="str">
        <f t="shared" si="371"/>
        <v xml:space="preserve"> </v>
      </c>
      <c r="FJ351" s="1234" t="str">
        <f t="shared" si="401"/>
        <v xml:space="preserve"> </v>
      </c>
      <c r="FK351" s="1234">
        <f t="shared" si="372"/>
        <v>0</v>
      </c>
      <c r="FL351" s="1227"/>
      <c r="FM351" s="1234" t="str">
        <f t="shared" si="373"/>
        <v xml:space="preserve"> </v>
      </c>
      <c r="FN351" s="1234" t="str">
        <f t="shared" si="374"/>
        <v xml:space="preserve"> </v>
      </c>
      <c r="FO351" s="1234" t="str">
        <f t="shared" si="402"/>
        <v xml:space="preserve"> </v>
      </c>
      <c r="FP351" s="1234" t="str">
        <f t="shared" si="403"/>
        <v xml:space="preserve"> </v>
      </c>
      <c r="FQ351" s="1234" t="str">
        <f t="shared" si="375"/>
        <v xml:space="preserve"> </v>
      </c>
      <c r="FR351" s="1234" t="str">
        <f t="shared" si="404"/>
        <v xml:space="preserve"> </v>
      </c>
      <c r="FS351" s="1234">
        <f t="shared" si="350"/>
        <v>0</v>
      </c>
      <c r="FT351" s="1227"/>
      <c r="FU351" s="1234" t="str">
        <f t="shared" si="405"/>
        <v xml:space="preserve"> </v>
      </c>
      <c r="FV351" s="1234" t="str">
        <f t="shared" si="406"/>
        <v xml:space="preserve"> </v>
      </c>
      <c r="FW351" s="1234" t="str">
        <f t="shared" si="407"/>
        <v xml:space="preserve"> </v>
      </c>
      <c r="FX351" s="1234" t="str">
        <f t="shared" si="376"/>
        <v xml:space="preserve"> </v>
      </c>
      <c r="FY351" s="1234" t="str">
        <f t="shared" si="377"/>
        <v xml:space="preserve"> </v>
      </c>
      <c r="FZ351" s="1234" t="str">
        <f t="shared" si="408"/>
        <v xml:space="preserve"> </v>
      </c>
      <c r="GA351" s="1234">
        <f t="shared" si="378"/>
        <v>0</v>
      </c>
      <c r="GB351" s="1227"/>
      <c r="GC351" s="1234" t="str">
        <f t="shared" si="379"/>
        <v xml:space="preserve"> </v>
      </c>
      <c r="GD351" s="1234" t="str">
        <f t="shared" si="380"/>
        <v xml:space="preserve"> </v>
      </c>
      <c r="GE351" s="1234" t="str">
        <f t="shared" si="381"/>
        <v xml:space="preserve"> </v>
      </c>
      <c r="GF351" s="1234" t="str">
        <f t="shared" si="382"/>
        <v xml:space="preserve"> </v>
      </c>
      <c r="GG351" s="1234" t="str">
        <f t="shared" si="383"/>
        <v xml:space="preserve"> </v>
      </c>
      <c r="GH351" s="1234" t="str">
        <f t="shared" si="384"/>
        <v xml:space="preserve"> </v>
      </c>
      <c r="GI351" s="1234" t="str">
        <f t="shared" si="385"/>
        <v xml:space="preserve"> </v>
      </c>
      <c r="GJ351" s="1234" t="str">
        <f t="shared" si="386"/>
        <v xml:space="preserve"> </v>
      </c>
      <c r="GK351" s="1234" t="str">
        <f t="shared" si="387"/>
        <v xml:space="preserve"> </v>
      </c>
      <c r="GL351" s="1234" t="str">
        <f t="shared" si="388"/>
        <v xml:space="preserve"> </v>
      </c>
      <c r="GM351" s="1234" t="str">
        <f t="shared" si="389"/>
        <v xml:space="preserve"> </v>
      </c>
      <c r="GN351" s="1234">
        <f t="shared" si="390"/>
        <v>0</v>
      </c>
    </row>
    <row r="352" spans="1:196" s="100" customFormat="1" ht="27" customHeight="1" thickTop="1" thickBot="1">
      <c r="A352" s="1208">
        <f>【A票】【D票】!$D$10</f>
        <v>0</v>
      </c>
      <c r="B352" s="1212">
        <f>【A票】【D票】!$H$10</f>
        <v>0</v>
      </c>
      <c r="C352" s="1213" t="str">
        <f>【A票】【D票】!$K$10</f>
        <v xml:space="preserve"> </v>
      </c>
      <c r="D352" s="1214">
        <f t="shared" si="173"/>
        <v>261</v>
      </c>
      <c r="E352" s="914"/>
      <c r="F352" s="467"/>
      <c r="G352" s="469"/>
      <c r="H352" s="224" t="str">
        <f t="shared" si="351"/>
        <v xml:space="preserve"> </v>
      </c>
      <c r="I352" s="704"/>
      <c r="J352" s="117"/>
      <c r="K352" s="117"/>
      <c r="L352" s="117"/>
      <c r="M352" s="117"/>
      <c r="N352" s="117"/>
      <c r="O352" s="117"/>
      <c r="P352" s="117"/>
      <c r="Q352" s="117"/>
      <c r="R352" s="117"/>
      <c r="S352" s="117"/>
      <c r="T352" s="254"/>
      <c r="U352" s="646"/>
      <c r="V352" s="646"/>
      <c r="W352" s="114"/>
      <c r="X352" s="254"/>
      <c r="Y352" s="224" t="str">
        <f t="shared" si="352"/>
        <v xml:space="preserve"> </v>
      </c>
      <c r="Z352" s="579"/>
      <c r="AA352" s="704"/>
      <c r="AB352" s="119"/>
      <c r="AC352" s="224" t="str">
        <f t="shared" si="366"/>
        <v xml:space="preserve"> </v>
      </c>
      <c r="AD352" s="115"/>
      <c r="AE352" s="253"/>
      <c r="AF352" s="704"/>
      <c r="AG352" s="727"/>
      <c r="AH352" s="727"/>
      <c r="AI352" s="727"/>
      <c r="AJ352" s="727"/>
      <c r="AK352" s="591"/>
      <c r="AL352" s="727"/>
      <c r="AM352" s="727"/>
      <c r="AN352" s="727"/>
      <c r="AO352" s="727"/>
      <c r="AP352" s="727"/>
      <c r="AQ352" s="727"/>
      <c r="AR352" s="727"/>
      <c r="AS352" s="727"/>
      <c r="AT352" s="727"/>
      <c r="AU352" s="727"/>
      <c r="AV352" s="727"/>
      <c r="AW352" s="727"/>
      <c r="AX352" s="727"/>
      <c r="AY352" s="727"/>
      <c r="AZ352" s="727"/>
      <c r="BA352" s="727"/>
      <c r="BB352" s="727"/>
      <c r="BC352" s="821"/>
      <c r="BD352" s="727"/>
      <c r="BE352" s="727"/>
      <c r="BF352" s="727"/>
      <c r="BG352" s="727"/>
      <c r="BH352" s="727"/>
      <c r="BI352" s="727"/>
      <c r="BJ352" s="727"/>
      <c r="BK352" s="727"/>
      <c r="BL352" s="821"/>
      <c r="BM352" s="727"/>
      <c r="BN352" s="727"/>
      <c r="BO352" s="727"/>
      <c r="BP352" s="727"/>
      <c r="BQ352" s="727"/>
      <c r="BR352" s="821"/>
      <c r="BS352" s="727"/>
      <c r="BT352" s="727"/>
      <c r="BU352" s="727"/>
      <c r="BV352" s="591"/>
      <c r="BW352" s="224" t="str">
        <f t="shared" si="364"/>
        <v xml:space="preserve"> </v>
      </c>
      <c r="BX352" s="471">
        <f t="shared" si="353"/>
        <v>261</v>
      </c>
      <c r="BY352" s="117"/>
      <c r="BZ352" s="117"/>
      <c r="CA352" s="117"/>
      <c r="CB352" s="117"/>
      <c r="CC352" s="117"/>
      <c r="CD352" s="461"/>
      <c r="CE352" s="236"/>
      <c r="CF352" s="224" t="str">
        <f t="shared" si="354"/>
        <v xml:space="preserve"> </v>
      </c>
      <c r="CG352" s="116"/>
      <c r="CH352" s="117"/>
      <c r="CI352" s="117"/>
      <c r="CJ352" s="117"/>
      <c r="CK352" s="472"/>
      <c r="CL352" s="472"/>
      <c r="CM352" s="472"/>
      <c r="CN352" s="472"/>
      <c r="CO352" s="117"/>
      <c r="CP352" s="253"/>
      <c r="CQ352" s="120"/>
      <c r="CR352" s="224" t="str" cm="1">
        <f t="array" ref="CR352">IF(AND(SUM(COUNTIF(CG352:CM352,{"*不明*","*その他*"})+COUNTIF(CO352:CP352,{"*不明*","*その他*"}))&gt;0,CQ352=""),"その他・不明の場合,10)具体的内容、理由を記入",IF(OR(AND(CI352=CI$65,COUNTA(CJ352:CM352)&lt;4),AND(OR(CI352=CI$63,CI352=CI$64,CI352=CI$66,CI352=CI$67,CI352=CI$68,CI352=""),COUNTA(CJ352:CM352)&gt;0)),"3)介護保険認定済→要介護度、認知症自立度、寝たきり度、介護保険サービス記入",IF(OR(AND(OR(CM352=CM$63,CM352=CM$64),CN352=""),AND(OR(CM352=CM$65,CM352=CM$66),CN352&lt;&gt;"")),"7)介護保険サービス受けている/過去受けていた→具体的内容記入"," ")))</f>
        <v xml:space="preserve"> </v>
      </c>
      <c r="CS352" s="224" t="str">
        <f t="shared" si="355"/>
        <v xml:space="preserve"> </v>
      </c>
      <c r="CT352" s="116"/>
      <c r="CU352" s="253"/>
      <c r="CV352" s="117"/>
      <c r="CW352" s="117"/>
      <c r="CX352" s="253"/>
      <c r="CY352" s="117"/>
      <c r="CZ352" s="117"/>
      <c r="DA352" s="253"/>
      <c r="DB352" s="117"/>
      <c r="DC352" s="224" t="str">
        <f t="shared" si="356"/>
        <v xml:space="preserve"> </v>
      </c>
      <c r="DD352" s="224" t="str">
        <f t="shared" si="357"/>
        <v xml:space="preserve"> </v>
      </c>
      <c r="DE352" s="224" t="str">
        <f t="shared" si="367"/>
        <v xml:space="preserve"> </v>
      </c>
      <c r="DF352" s="121"/>
      <c r="DG352" s="114"/>
      <c r="DH352" s="704"/>
      <c r="DI352" s="119"/>
      <c r="DJ352" s="187"/>
      <c r="DK352" s="254"/>
      <c r="DL352" s="224" t="str">
        <f t="shared" si="368"/>
        <v xml:space="preserve"> </v>
      </c>
      <c r="DM352" s="224" t="str">
        <f t="shared" si="358"/>
        <v xml:space="preserve"> </v>
      </c>
      <c r="DN352" s="474"/>
      <c r="DO352" s="117"/>
      <c r="DP352" s="117"/>
      <c r="DQ352" s="117"/>
      <c r="DR352" s="117"/>
      <c r="DS352" s="117"/>
      <c r="DT352" s="254"/>
      <c r="DU352" s="476"/>
      <c r="DV352" s="224" t="str">
        <f t="shared" si="369"/>
        <v xml:space="preserve"> </v>
      </c>
      <c r="DW352" s="115"/>
      <c r="DX352" s="470"/>
      <c r="DY352" s="117"/>
      <c r="DZ352" s="704"/>
      <c r="EA352" s="224" t="str">
        <f t="shared" si="370"/>
        <v xml:space="preserve"> </v>
      </c>
      <c r="EB352" s="906"/>
      <c r="EC352" s="904"/>
      <c r="ED352" s="904"/>
      <c r="EE352" s="904"/>
      <c r="EF352" s="904"/>
      <c r="EG352" s="904"/>
      <c r="EH352" s="904"/>
      <c r="EI352" s="904"/>
      <c r="EJ352" s="904"/>
      <c r="EK352" s="905"/>
      <c r="EL352" s="80"/>
      <c r="EM352" s="224" t="str">
        <f t="shared" si="359"/>
        <v xml:space="preserve"> </v>
      </c>
      <c r="EN352" s="224" t="str">
        <f t="shared" si="360"/>
        <v xml:space="preserve"> </v>
      </c>
      <c r="EO352" s="115"/>
      <c r="EP352" s="1050"/>
      <c r="EQ352" s="253"/>
      <c r="ER352" s="117"/>
      <c r="ES352" s="1258">
        <f t="shared" si="361"/>
        <v>261</v>
      </c>
      <c r="ET352" s="224" t="str">
        <f t="shared" si="362"/>
        <v xml:space="preserve"> </v>
      </c>
      <c r="EU352" s="477" t="str">
        <f t="shared" si="363"/>
        <v/>
      </c>
      <c r="EV352" s="1334" t="str">
        <f t="shared" si="365"/>
        <v xml:space="preserve"> </v>
      </c>
      <c r="EW352" s="1332" t="str">
        <f t="shared" ref="EW352:EW415" si="409">IF(G352&lt;&gt;"",G352,"")</f>
        <v/>
      </c>
      <c r="EX352" s="1275" t="str">
        <f t="shared" si="391"/>
        <v/>
      </c>
      <c r="EY352" s="1275" t="str">
        <f t="shared" si="392"/>
        <v/>
      </c>
      <c r="EZ352" s="1275" t="str">
        <f t="shared" si="393"/>
        <v/>
      </c>
      <c r="FA352" s="1275" t="str">
        <f t="shared" si="394"/>
        <v/>
      </c>
      <c r="FB352" s="1275" t="str">
        <f t="shared" si="395"/>
        <v/>
      </c>
      <c r="FC352" s="1333" t="str">
        <f t="shared" si="396"/>
        <v/>
      </c>
      <c r="FE352" s="1234" t="str">
        <f t="shared" si="397"/>
        <v xml:space="preserve"> </v>
      </c>
      <c r="FF352" s="1234" t="str">
        <f t="shared" si="398"/>
        <v xml:space="preserve"> </v>
      </c>
      <c r="FG352" s="1234" t="str">
        <f t="shared" si="399"/>
        <v xml:space="preserve"> </v>
      </c>
      <c r="FH352" s="1234" t="str">
        <f t="shared" si="400"/>
        <v xml:space="preserve"> </v>
      </c>
      <c r="FI352" s="1234" t="str">
        <f t="shared" si="371"/>
        <v xml:space="preserve"> </v>
      </c>
      <c r="FJ352" s="1234" t="str">
        <f t="shared" si="401"/>
        <v xml:space="preserve"> </v>
      </c>
      <c r="FK352" s="1234">
        <f t="shared" si="372"/>
        <v>0</v>
      </c>
      <c r="FL352" s="1227"/>
      <c r="FM352" s="1234" t="str">
        <f t="shared" si="373"/>
        <v xml:space="preserve"> </v>
      </c>
      <c r="FN352" s="1234" t="str">
        <f t="shared" si="374"/>
        <v xml:space="preserve"> </v>
      </c>
      <c r="FO352" s="1234" t="str">
        <f t="shared" si="402"/>
        <v xml:space="preserve"> </v>
      </c>
      <c r="FP352" s="1234" t="str">
        <f t="shared" si="403"/>
        <v xml:space="preserve"> </v>
      </c>
      <c r="FQ352" s="1234" t="str">
        <f t="shared" si="375"/>
        <v xml:space="preserve"> </v>
      </c>
      <c r="FR352" s="1234" t="str">
        <f t="shared" si="404"/>
        <v xml:space="preserve"> </v>
      </c>
      <c r="FS352" s="1234">
        <f t="shared" si="350"/>
        <v>0</v>
      </c>
      <c r="FT352" s="1227"/>
      <c r="FU352" s="1234" t="str">
        <f t="shared" si="405"/>
        <v xml:space="preserve"> </v>
      </c>
      <c r="FV352" s="1234" t="str">
        <f t="shared" si="406"/>
        <v xml:space="preserve"> </v>
      </c>
      <c r="FW352" s="1234" t="str">
        <f t="shared" si="407"/>
        <v xml:space="preserve"> </v>
      </c>
      <c r="FX352" s="1234" t="str">
        <f t="shared" si="376"/>
        <v xml:space="preserve"> </v>
      </c>
      <c r="FY352" s="1234" t="str">
        <f t="shared" si="377"/>
        <v xml:space="preserve"> </v>
      </c>
      <c r="FZ352" s="1234" t="str">
        <f t="shared" si="408"/>
        <v xml:space="preserve"> </v>
      </c>
      <c r="GA352" s="1234">
        <f t="shared" si="378"/>
        <v>0</v>
      </c>
      <c r="GB352" s="1227"/>
      <c r="GC352" s="1234" t="str">
        <f t="shared" si="379"/>
        <v xml:space="preserve"> </v>
      </c>
      <c r="GD352" s="1234" t="str">
        <f t="shared" si="380"/>
        <v xml:space="preserve"> </v>
      </c>
      <c r="GE352" s="1234" t="str">
        <f t="shared" si="381"/>
        <v xml:space="preserve"> </v>
      </c>
      <c r="GF352" s="1234" t="str">
        <f t="shared" si="382"/>
        <v xml:space="preserve"> </v>
      </c>
      <c r="GG352" s="1234" t="str">
        <f t="shared" si="383"/>
        <v xml:space="preserve"> </v>
      </c>
      <c r="GH352" s="1234" t="str">
        <f t="shared" si="384"/>
        <v xml:space="preserve"> </v>
      </c>
      <c r="GI352" s="1234" t="str">
        <f t="shared" si="385"/>
        <v xml:space="preserve"> </v>
      </c>
      <c r="GJ352" s="1234" t="str">
        <f t="shared" si="386"/>
        <v xml:space="preserve"> </v>
      </c>
      <c r="GK352" s="1234" t="str">
        <f t="shared" si="387"/>
        <v xml:space="preserve"> </v>
      </c>
      <c r="GL352" s="1234" t="str">
        <f t="shared" si="388"/>
        <v xml:space="preserve"> </v>
      </c>
      <c r="GM352" s="1234" t="str">
        <f t="shared" si="389"/>
        <v xml:space="preserve"> </v>
      </c>
      <c r="GN352" s="1234">
        <f t="shared" si="390"/>
        <v>0</v>
      </c>
    </row>
    <row r="353" spans="1:196" s="100" customFormat="1" ht="27" customHeight="1" thickTop="1" thickBot="1">
      <c r="A353" s="1208">
        <f>【A票】【D票】!$D$10</f>
        <v>0</v>
      </c>
      <c r="B353" s="1212">
        <f>【A票】【D票】!$H$10</f>
        <v>0</v>
      </c>
      <c r="C353" s="1213" t="str">
        <f>【A票】【D票】!$K$10</f>
        <v xml:space="preserve"> </v>
      </c>
      <c r="D353" s="1214">
        <f t="shared" si="173"/>
        <v>262</v>
      </c>
      <c r="E353" s="914"/>
      <c r="F353" s="467"/>
      <c r="G353" s="469"/>
      <c r="H353" s="224" t="str">
        <f t="shared" si="351"/>
        <v xml:space="preserve"> </v>
      </c>
      <c r="I353" s="704"/>
      <c r="J353" s="117"/>
      <c r="K353" s="117"/>
      <c r="L353" s="117"/>
      <c r="M353" s="117"/>
      <c r="N353" s="117"/>
      <c r="O353" s="117"/>
      <c r="P353" s="117"/>
      <c r="Q353" s="117"/>
      <c r="R353" s="117"/>
      <c r="S353" s="117"/>
      <c r="T353" s="254"/>
      <c r="U353" s="646"/>
      <c r="V353" s="646"/>
      <c r="W353" s="114"/>
      <c r="X353" s="254"/>
      <c r="Y353" s="224" t="str">
        <f t="shared" si="352"/>
        <v xml:space="preserve"> </v>
      </c>
      <c r="Z353" s="579"/>
      <c r="AA353" s="704"/>
      <c r="AB353" s="119"/>
      <c r="AC353" s="224" t="str">
        <f t="shared" si="366"/>
        <v xml:space="preserve"> </v>
      </c>
      <c r="AD353" s="115"/>
      <c r="AE353" s="253"/>
      <c r="AF353" s="704"/>
      <c r="AG353" s="727"/>
      <c r="AH353" s="727"/>
      <c r="AI353" s="727"/>
      <c r="AJ353" s="727"/>
      <c r="AK353" s="591"/>
      <c r="AL353" s="727"/>
      <c r="AM353" s="727"/>
      <c r="AN353" s="727"/>
      <c r="AO353" s="727"/>
      <c r="AP353" s="727"/>
      <c r="AQ353" s="727"/>
      <c r="AR353" s="727"/>
      <c r="AS353" s="727"/>
      <c r="AT353" s="727"/>
      <c r="AU353" s="727"/>
      <c r="AV353" s="727"/>
      <c r="AW353" s="727"/>
      <c r="AX353" s="727"/>
      <c r="AY353" s="727"/>
      <c r="AZ353" s="727"/>
      <c r="BA353" s="727"/>
      <c r="BB353" s="727"/>
      <c r="BC353" s="821"/>
      <c r="BD353" s="727"/>
      <c r="BE353" s="727"/>
      <c r="BF353" s="727"/>
      <c r="BG353" s="727"/>
      <c r="BH353" s="727"/>
      <c r="BI353" s="727"/>
      <c r="BJ353" s="727"/>
      <c r="BK353" s="727"/>
      <c r="BL353" s="821"/>
      <c r="BM353" s="727"/>
      <c r="BN353" s="727"/>
      <c r="BO353" s="727"/>
      <c r="BP353" s="727"/>
      <c r="BQ353" s="727"/>
      <c r="BR353" s="821"/>
      <c r="BS353" s="727"/>
      <c r="BT353" s="727"/>
      <c r="BU353" s="727"/>
      <c r="BV353" s="591"/>
      <c r="BW353" s="224" t="str">
        <f t="shared" si="364"/>
        <v xml:space="preserve"> </v>
      </c>
      <c r="BX353" s="471">
        <f t="shared" si="353"/>
        <v>262</v>
      </c>
      <c r="BY353" s="117"/>
      <c r="BZ353" s="117"/>
      <c r="CA353" s="117"/>
      <c r="CB353" s="117"/>
      <c r="CC353" s="117"/>
      <c r="CD353" s="461"/>
      <c r="CE353" s="236"/>
      <c r="CF353" s="224" t="str">
        <f t="shared" si="354"/>
        <v xml:space="preserve"> </v>
      </c>
      <c r="CG353" s="116"/>
      <c r="CH353" s="117"/>
      <c r="CI353" s="117"/>
      <c r="CJ353" s="117"/>
      <c r="CK353" s="472"/>
      <c r="CL353" s="472"/>
      <c r="CM353" s="472"/>
      <c r="CN353" s="472"/>
      <c r="CO353" s="117"/>
      <c r="CP353" s="253"/>
      <c r="CQ353" s="120"/>
      <c r="CR353" s="224" t="str" cm="1">
        <f t="array" ref="CR353">IF(AND(SUM(COUNTIF(CG353:CM353,{"*不明*","*その他*"})+COUNTIF(CO353:CP353,{"*不明*","*その他*"}))&gt;0,CQ353=""),"その他・不明の場合,10)具体的内容、理由を記入",IF(OR(AND(CI353=CI$65,COUNTA(CJ353:CM353)&lt;4),AND(OR(CI353=CI$63,CI353=CI$64,CI353=CI$66,CI353=CI$67,CI353=CI$68,CI353=""),COUNTA(CJ353:CM353)&gt;0)),"3)介護保険認定済→要介護度、認知症自立度、寝たきり度、介護保険サービス記入",IF(OR(AND(OR(CM353=CM$63,CM353=CM$64),CN353=""),AND(OR(CM353=CM$65,CM353=CM$66),CN353&lt;&gt;"")),"7)介護保険サービス受けている/過去受けていた→具体的内容記入"," ")))</f>
        <v xml:space="preserve"> </v>
      </c>
      <c r="CS353" s="224" t="str">
        <f t="shared" si="355"/>
        <v xml:space="preserve"> </v>
      </c>
      <c r="CT353" s="116"/>
      <c r="CU353" s="253"/>
      <c r="CV353" s="117"/>
      <c r="CW353" s="117"/>
      <c r="CX353" s="253"/>
      <c r="CY353" s="117"/>
      <c r="CZ353" s="117"/>
      <c r="DA353" s="253"/>
      <c r="DB353" s="117"/>
      <c r="DC353" s="224" t="str">
        <f t="shared" si="356"/>
        <v xml:space="preserve"> </v>
      </c>
      <c r="DD353" s="224" t="str">
        <f t="shared" si="357"/>
        <v xml:space="preserve"> </v>
      </c>
      <c r="DE353" s="224" t="str">
        <f t="shared" si="367"/>
        <v xml:space="preserve"> </v>
      </c>
      <c r="DF353" s="121"/>
      <c r="DG353" s="114"/>
      <c r="DH353" s="704"/>
      <c r="DI353" s="119"/>
      <c r="DJ353" s="187"/>
      <c r="DK353" s="254"/>
      <c r="DL353" s="224" t="str">
        <f t="shared" si="368"/>
        <v xml:space="preserve"> </v>
      </c>
      <c r="DM353" s="224" t="str">
        <f t="shared" si="358"/>
        <v xml:space="preserve"> </v>
      </c>
      <c r="DN353" s="474"/>
      <c r="DO353" s="117"/>
      <c r="DP353" s="117"/>
      <c r="DQ353" s="117"/>
      <c r="DR353" s="117"/>
      <c r="DS353" s="117"/>
      <c r="DT353" s="254"/>
      <c r="DU353" s="476"/>
      <c r="DV353" s="224" t="str">
        <f t="shared" si="369"/>
        <v xml:space="preserve"> </v>
      </c>
      <c r="DW353" s="115"/>
      <c r="DX353" s="470"/>
      <c r="DY353" s="117"/>
      <c r="DZ353" s="704"/>
      <c r="EA353" s="224" t="str">
        <f t="shared" si="370"/>
        <v xml:space="preserve"> </v>
      </c>
      <c r="EB353" s="906"/>
      <c r="EC353" s="904"/>
      <c r="ED353" s="904"/>
      <c r="EE353" s="904"/>
      <c r="EF353" s="904"/>
      <c r="EG353" s="904"/>
      <c r="EH353" s="904"/>
      <c r="EI353" s="904"/>
      <c r="EJ353" s="904"/>
      <c r="EK353" s="905"/>
      <c r="EL353" s="80"/>
      <c r="EM353" s="224" t="str">
        <f t="shared" si="359"/>
        <v xml:space="preserve"> </v>
      </c>
      <c r="EN353" s="224" t="str">
        <f t="shared" si="360"/>
        <v xml:space="preserve"> </v>
      </c>
      <c r="EO353" s="115"/>
      <c r="EP353" s="1050"/>
      <c r="EQ353" s="253"/>
      <c r="ER353" s="117"/>
      <c r="ES353" s="1258">
        <f t="shared" si="361"/>
        <v>262</v>
      </c>
      <c r="ET353" s="224" t="str">
        <f t="shared" si="362"/>
        <v xml:space="preserve"> </v>
      </c>
      <c r="EU353" s="477" t="str">
        <f t="shared" si="363"/>
        <v/>
      </c>
      <c r="EV353" s="1334" t="str">
        <f t="shared" si="365"/>
        <v xml:space="preserve"> </v>
      </c>
      <c r="EW353" s="1332" t="str">
        <f t="shared" si="409"/>
        <v/>
      </c>
      <c r="EX353" s="1275" t="str">
        <f t="shared" si="391"/>
        <v/>
      </c>
      <c r="EY353" s="1275" t="str">
        <f t="shared" si="392"/>
        <v/>
      </c>
      <c r="EZ353" s="1275" t="str">
        <f t="shared" si="393"/>
        <v/>
      </c>
      <c r="FA353" s="1275" t="str">
        <f t="shared" si="394"/>
        <v/>
      </c>
      <c r="FB353" s="1275" t="str">
        <f t="shared" si="395"/>
        <v/>
      </c>
      <c r="FC353" s="1333" t="str">
        <f t="shared" si="396"/>
        <v/>
      </c>
      <c r="FE353" s="1234" t="str">
        <f t="shared" si="397"/>
        <v xml:space="preserve"> </v>
      </c>
      <c r="FF353" s="1234" t="str">
        <f t="shared" si="398"/>
        <v xml:space="preserve"> </v>
      </c>
      <c r="FG353" s="1234" t="str">
        <f t="shared" si="399"/>
        <v xml:space="preserve"> </v>
      </c>
      <c r="FH353" s="1234" t="str">
        <f t="shared" si="400"/>
        <v xml:space="preserve"> </v>
      </c>
      <c r="FI353" s="1234" t="str">
        <f t="shared" si="371"/>
        <v xml:space="preserve"> </v>
      </c>
      <c r="FJ353" s="1234" t="str">
        <f t="shared" si="401"/>
        <v xml:space="preserve"> </v>
      </c>
      <c r="FK353" s="1234">
        <f t="shared" si="372"/>
        <v>0</v>
      </c>
      <c r="FL353" s="1227"/>
      <c r="FM353" s="1234" t="str">
        <f t="shared" si="373"/>
        <v xml:space="preserve"> </v>
      </c>
      <c r="FN353" s="1234" t="str">
        <f t="shared" si="374"/>
        <v xml:space="preserve"> </v>
      </c>
      <c r="FO353" s="1234" t="str">
        <f t="shared" si="402"/>
        <v xml:space="preserve"> </v>
      </c>
      <c r="FP353" s="1234" t="str">
        <f t="shared" si="403"/>
        <v xml:space="preserve"> </v>
      </c>
      <c r="FQ353" s="1234" t="str">
        <f t="shared" si="375"/>
        <v xml:space="preserve"> </v>
      </c>
      <c r="FR353" s="1234" t="str">
        <f t="shared" si="404"/>
        <v xml:space="preserve"> </v>
      </c>
      <c r="FS353" s="1234">
        <f t="shared" ref="FS353:FS416" si="410">COUNTIFS(FM353:FR353,"●")</f>
        <v>0</v>
      </c>
      <c r="FT353" s="1227"/>
      <c r="FU353" s="1234" t="str">
        <f t="shared" si="405"/>
        <v xml:space="preserve"> </v>
      </c>
      <c r="FV353" s="1234" t="str">
        <f t="shared" si="406"/>
        <v xml:space="preserve"> </v>
      </c>
      <c r="FW353" s="1234" t="str">
        <f t="shared" si="407"/>
        <v xml:space="preserve"> </v>
      </c>
      <c r="FX353" s="1234" t="str">
        <f t="shared" si="376"/>
        <v xml:space="preserve"> </v>
      </c>
      <c r="FY353" s="1234" t="str">
        <f t="shared" si="377"/>
        <v xml:space="preserve"> </v>
      </c>
      <c r="FZ353" s="1234" t="str">
        <f t="shared" si="408"/>
        <v xml:space="preserve"> </v>
      </c>
      <c r="GA353" s="1234">
        <f t="shared" si="378"/>
        <v>0</v>
      </c>
      <c r="GB353" s="1227"/>
      <c r="GC353" s="1234" t="str">
        <f t="shared" si="379"/>
        <v xml:space="preserve"> </v>
      </c>
      <c r="GD353" s="1234" t="str">
        <f t="shared" si="380"/>
        <v xml:space="preserve"> </v>
      </c>
      <c r="GE353" s="1234" t="str">
        <f t="shared" si="381"/>
        <v xml:space="preserve"> </v>
      </c>
      <c r="GF353" s="1234" t="str">
        <f t="shared" si="382"/>
        <v xml:space="preserve"> </v>
      </c>
      <c r="GG353" s="1234" t="str">
        <f t="shared" si="383"/>
        <v xml:space="preserve"> </v>
      </c>
      <c r="GH353" s="1234" t="str">
        <f t="shared" si="384"/>
        <v xml:space="preserve"> </v>
      </c>
      <c r="GI353" s="1234" t="str">
        <f t="shared" si="385"/>
        <v xml:space="preserve"> </v>
      </c>
      <c r="GJ353" s="1234" t="str">
        <f t="shared" si="386"/>
        <v xml:space="preserve"> </v>
      </c>
      <c r="GK353" s="1234" t="str">
        <f t="shared" si="387"/>
        <v xml:space="preserve"> </v>
      </c>
      <c r="GL353" s="1234" t="str">
        <f t="shared" si="388"/>
        <v xml:space="preserve"> </v>
      </c>
      <c r="GM353" s="1234" t="str">
        <f t="shared" si="389"/>
        <v xml:space="preserve"> </v>
      </c>
      <c r="GN353" s="1234">
        <f t="shared" si="390"/>
        <v>0</v>
      </c>
    </row>
    <row r="354" spans="1:196" s="100" customFormat="1" ht="27" customHeight="1" thickTop="1" thickBot="1">
      <c r="A354" s="1208">
        <f>【A票】【D票】!$D$10</f>
        <v>0</v>
      </c>
      <c r="B354" s="1212">
        <f>【A票】【D票】!$H$10</f>
        <v>0</v>
      </c>
      <c r="C354" s="1213" t="str">
        <f>【A票】【D票】!$K$10</f>
        <v xml:space="preserve"> </v>
      </c>
      <c r="D354" s="1214">
        <f t="shared" si="173"/>
        <v>263</v>
      </c>
      <c r="E354" s="914"/>
      <c r="F354" s="467"/>
      <c r="G354" s="469"/>
      <c r="H354" s="224" t="str">
        <f t="shared" si="351"/>
        <v xml:space="preserve"> </v>
      </c>
      <c r="I354" s="704"/>
      <c r="J354" s="117"/>
      <c r="K354" s="117"/>
      <c r="L354" s="117"/>
      <c r="M354" s="117"/>
      <c r="N354" s="117"/>
      <c r="O354" s="117"/>
      <c r="P354" s="117"/>
      <c r="Q354" s="117"/>
      <c r="R354" s="117"/>
      <c r="S354" s="117"/>
      <c r="T354" s="254"/>
      <c r="U354" s="646"/>
      <c r="V354" s="646"/>
      <c r="W354" s="114"/>
      <c r="X354" s="254"/>
      <c r="Y354" s="224" t="str">
        <f t="shared" si="352"/>
        <v xml:space="preserve"> </v>
      </c>
      <c r="Z354" s="579"/>
      <c r="AA354" s="704"/>
      <c r="AB354" s="119"/>
      <c r="AC354" s="224" t="str">
        <f t="shared" si="366"/>
        <v xml:space="preserve"> </v>
      </c>
      <c r="AD354" s="115"/>
      <c r="AE354" s="253"/>
      <c r="AF354" s="704"/>
      <c r="AG354" s="727"/>
      <c r="AH354" s="727"/>
      <c r="AI354" s="727"/>
      <c r="AJ354" s="727"/>
      <c r="AK354" s="591"/>
      <c r="AL354" s="727"/>
      <c r="AM354" s="727"/>
      <c r="AN354" s="727"/>
      <c r="AO354" s="727"/>
      <c r="AP354" s="727"/>
      <c r="AQ354" s="727"/>
      <c r="AR354" s="727"/>
      <c r="AS354" s="727"/>
      <c r="AT354" s="727"/>
      <c r="AU354" s="727"/>
      <c r="AV354" s="727"/>
      <c r="AW354" s="727"/>
      <c r="AX354" s="727"/>
      <c r="AY354" s="727"/>
      <c r="AZ354" s="727"/>
      <c r="BA354" s="727"/>
      <c r="BB354" s="727"/>
      <c r="BC354" s="821"/>
      <c r="BD354" s="727"/>
      <c r="BE354" s="727"/>
      <c r="BF354" s="727"/>
      <c r="BG354" s="727"/>
      <c r="BH354" s="727"/>
      <c r="BI354" s="727"/>
      <c r="BJ354" s="727"/>
      <c r="BK354" s="727"/>
      <c r="BL354" s="821"/>
      <c r="BM354" s="727"/>
      <c r="BN354" s="727"/>
      <c r="BO354" s="727"/>
      <c r="BP354" s="727"/>
      <c r="BQ354" s="727"/>
      <c r="BR354" s="821"/>
      <c r="BS354" s="727"/>
      <c r="BT354" s="727"/>
      <c r="BU354" s="727"/>
      <c r="BV354" s="591"/>
      <c r="BW354" s="224" t="str">
        <f t="shared" si="364"/>
        <v xml:space="preserve"> </v>
      </c>
      <c r="BX354" s="471">
        <f t="shared" si="353"/>
        <v>263</v>
      </c>
      <c r="BY354" s="117"/>
      <c r="BZ354" s="117"/>
      <c r="CA354" s="117"/>
      <c r="CB354" s="117"/>
      <c r="CC354" s="117"/>
      <c r="CD354" s="461"/>
      <c r="CE354" s="236"/>
      <c r="CF354" s="224" t="str">
        <f t="shared" si="354"/>
        <v xml:space="preserve"> </v>
      </c>
      <c r="CG354" s="116"/>
      <c r="CH354" s="117"/>
      <c r="CI354" s="117"/>
      <c r="CJ354" s="117"/>
      <c r="CK354" s="472"/>
      <c r="CL354" s="472"/>
      <c r="CM354" s="472"/>
      <c r="CN354" s="472"/>
      <c r="CO354" s="117"/>
      <c r="CP354" s="253"/>
      <c r="CQ354" s="120"/>
      <c r="CR354" s="224" t="str" cm="1">
        <f t="array" ref="CR354">IF(AND(SUM(COUNTIF(CG354:CM354,{"*不明*","*その他*"})+COUNTIF(CO354:CP354,{"*不明*","*その他*"}))&gt;0,CQ354=""),"その他・不明の場合,10)具体的内容、理由を記入",IF(OR(AND(CI354=CI$65,COUNTA(CJ354:CM354)&lt;4),AND(OR(CI354=CI$63,CI354=CI$64,CI354=CI$66,CI354=CI$67,CI354=CI$68,CI354=""),COUNTA(CJ354:CM354)&gt;0)),"3)介護保険認定済→要介護度、認知症自立度、寝たきり度、介護保険サービス記入",IF(OR(AND(OR(CM354=CM$63,CM354=CM$64),CN354=""),AND(OR(CM354=CM$65,CM354=CM$66),CN354&lt;&gt;"")),"7)介護保険サービス受けている/過去受けていた→具体的内容記入"," ")))</f>
        <v xml:space="preserve"> </v>
      </c>
      <c r="CS354" s="224" t="str">
        <f t="shared" si="355"/>
        <v xml:space="preserve"> </v>
      </c>
      <c r="CT354" s="116"/>
      <c r="CU354" s="253"/>
      <c r="CV354" s="117"/>
      <c r="CW354" s="117"/>
      <c r="CX354" s="253"/>
      <c r="CY354" s="117"/>
      <c r="CZ354" s="117"/>
      <c r="DA354" s="253"/>
      <c r="DB354" s="117"/>
      <c r="DC354" s="224" t="str">
        <f t="shared" si="356"/>
        <v xml:space="preserve"> </v>
      </c>
      <c r="DD354" s="224" t="str">
        <f t="shared" si="357"/>
        <v xml:space="preserve"> </v>
      </c>
      <c r="DE354" s="224" t="str">
        <f t="shared" si="367"/>
        <v xml:space="preserve"> </v>
      </c>
      <c r="DF354" s="121"/>
      <c r="DG354" s="114"/>
      <c r="DH354" s="704"/>
      <c r="DI354" s="119"/>
      <c r="DJ354" s="187"/>
      <c r="DK354" s="254"/>
      <c r="DL354" s="224" t="str">
        <f t="shared" si="368"/>
        <v xml:space="preserve"> </v>
      </c>
      <c r="DM354" s="224" t="str">
        <f t="shared" si="358"/>
        <v xml:space="preserve"> </v>
      </c>
      <c r="DN354" s="474"/>
      <c r="DO354" s="117"/>
      <c r="DP354" s="117"/>
      <c r="DQ354" s="117"/>
      <c r="DR354" s="117"/>
      <c r="DS354" s="117"/>
      <c r="DT354" s="254"/>
      <c r="DU354" s="476"/>
      <c r="DV354" s="224" t="str">
        <f t="shared" si="369"/>
        <v xml:space="preserve"> </v>
      </c>
      <c r="DW354" s="115"/>
      <c r="DX354" s="470"/>
      <c r="DY354" s="117"/>
      <c r="DZ354" s="704"/>
      <c r="EA354" s="224" t="str">
        <f t="shared" si="370"/>
        <v xml:space="preserve"> </v>
      </c>
      <c r="EB354" s="906"/>
      <c r="EC354" s="904"/>
      <c r="ED354" s="904"/>
      <c r="EE354" s="904"/>
      <c r="EF354" s="904"/>
      <c r="EG354" s="904"/>
      <c r="EH354" s="904"/>
      <c r="EI354" s="904"/>
      <c r="EJ354" s="904"/>
      <c r="EK354" s="905"/>
      <c r="EL354" s="80"/>
      <c r="EM354" s="224" t="str">
        <f t="shared" si="359"/>
        <v xml:space="preserve"> </v>
      </c>
      <c r="EN354" s="224" t="str">
        <f t="shared" si="360"/>
        <v xml:space="preserve"> </v>
      </c>
      <c r="EO354" s="115"/>
      <c r="EP354" s="1050"/>
      <c r="EQ354" s="253"/>
      <c r="ER354" s="117"/>
      <c r="ES354" s="1258">
        <f t="shared" si="361"/>
        <v>263</v>
      </c>
      <c r="ET354" s="224" t="str">
        <f t="shared" si="362"/>
        <v xml:space="preserve"> </v>
      </c>
      <c r="EU354" s="477" t="str">
        <f t="shared" si="363"/>
        <v/>
      </c>
      <c r="EV354" s="1334" t="str">
        <f t="shared" si="365"/>
        <v xml:space="preserve"> </v>
      </c>
      <c r="EW354" s="1332" t="str">
        <f t="shared" si="409"/>
        <v/>
      </c>
      <c r="EX354" s="1275" t="str">
        <f t="shared" si="391"/>
        <v/>
      </c>
      <c r="EY354" s="1275" t="str">
        <f t="shared" si="392"/>
        <v/>
      </c>
      <c r="EZ354" s="1275" t="str">
        <f t="shared" si="393"/>
        <v/>
      </c>
      <c r="FA354" s="1275" t="str">
        <f t="shared" si="394"/>
        <v/>
      </c>
      <c r="FB354" s="1275" t="str">
        <f t="shared" si="395"/>
        <v/>
      </c>
      <c r="FC354" s="1333" t="str">
        <f t="shared" si="396"/>
        <v/>
      </c>
      <c r="FE354" s="1234" t="str">
        <f t="shared" si="397"/>
        <v xml:space="preserve"> </v>
      </c>
      <c r="FF354" s="1234" t="str">
        <f t="shared" si="398"/>
        <v xml:space="preserve"> </v>
      </c>
      <c r="FG354" s="1234" t="str">
        <f t="shared" si="399"/>
        <v xml:space="preserve"> </v>
      </c>
      <c r="FH354" s="1234" t="str">
        <f t="shared" si="400"/>
        <v xml:space="preserve"> </v>
      </c>
      <c r="FI354" s="1234" t="str">
        <f t="shared" si="371"/>
        <v xml:space="preserve"> </v>
      </c>
      <c r="FJ354" s="1234" t="str">
        <f t="shared" si="401"/>
        <v xml:space="preserve"> </v>
      </c>
      <c r="FK354" s="1234">
        <f t="shared" si="372"/>
        <v>0</v>
      </c>
      <c r="FL354" s="1227"/>
      <c r="FM354" s="1234" t="str">
        <f t="shared" si="373"/>
        <v xml:space="preserve"> </v>
      </c>
      <c r="FN354" s="1234" t="str">
        <f t="shared" si="374"/>
        <v xml:space="preserve"> </v>
      </c>
      <c r="FO354" s="1234" t="str">
        <f t="shared" si="402"/>
        <v xml:space="preserve"> </v>
      </c>
      <c r="FP354" s="1234" t="str">
        <f t="shared" si="403"/>
        <v xml:space="preserve"> </v>
      </c>
      <c r="FQ354" s="1234" t="str">
        <f t="shared" si="375"/>
        <v xml:space="preserve"> </v>
      </c>
      <c r="FR354" s="1234" t="str">
        <f t="shared" si="404"/>
        <v xml:space="preserve"> </v>
      </c>
      <c r="FS354" s="1234">
        <f t="shared" si="410"/>
        <v>0</v>
      </c>
      <c r="FT354" s="1227"/>
      <c r="FU354" s="1234" t="str">
        <f t="shared" si="405"/>
        <v xml:space="preserve"> </v>
      </c>
      <c r="FV354" s="1234" t="str">
        <f t="shared" si="406"/>
        <v xml:space="preserve"> </v>
      </c>
      <c r="FW354" s="1234" t="str">
        <f t="shared" si="407"/>
        <v xml:space="preserve"> </v>
      </c>
      <c r="FX354" s="1234" t="str">
        <f t="shared" si="376"/>
        <v xml:space="preserve"> </v>
      </c>
      <c r="FY354" s="1234" t="str">
        <f t="shared" si="377"/>
        <v xml:space="preserve"> </v>
      </c>
      <c r="FZ354" s="1234" t="str">
        <f t="shared" si="408"/>
        <v xml:space="preserve"> </v>
      </c>
      <c r="GA354" s="1234">
        <f t="shared" si="378"/>
        <v>0</v>
      </c>
      <c r="GB354" s="1227"/>
      <c r="GC354" s="1234" t="str">
        <f t="shared" si="379"/>
        <v xml:space="preserve"> </v>
      </c>
      <c r="GD354" s="1234" t="str">
        <f t="shared" si="380"/>
        <v xml:space="preserve"> </v>
      </c>
      <c r="GE354" s="1234" t="str">
        <f t="shared" si="381"/>
        <v xml:space="preserve"> </v>
      </c>
      <c r="GF354" s="1234" t="str">
        <f t="shared" si="382"/>
        <v xml:space="preserve"> </v>
      </c>
      <c r="GG354" s="1234" t="str">
        <f t="shared" si="383"/>
        <v xml:space="preserve"> </v>
      </c>
      <c r="GH354" s="1234" t="str">
        <f t="shared" si="384"/>
        <v xml:space="preserve"> </v>
      </c>
      <c r="GI354" s="1234" t="str">
        <f t="shared" si="385"/>
        <v xml:space="preserve"> </v>
      </c>
      <c r="GJ354" s="1234" t="str">
        <f t="shared" si="386"/>
        <v xml:space="preserve"> </v>
      </c>
      <c r="GK354" s="1234" t="str">
        <f t="shared" si="387"/>
        <v xml:space="preserve"> </v>
      </c>
      <c r="GL354" s="1234" t="str">
        <f t="shared" si="388"/>
        <v xml:space="preserve"> </v>
      </c>
      <c r="GM354" s="1234" t="str">
        <f t="shared" si="389"/>
        <v xml:space="preserve"> </v>
      </c>
      <c r="GN354" s="1234">
        <f t="shared" si="390"/>
        <v>0</v>
      </c>
    </row>
    <row r="355" spans="1:196" s="100" customFormat="1" ht="27" customHeight="1" thickTop="1" thickBot="1">
      <c r="A355" s="1208">
        <f>【A票】【D票】!$D$10</f>
        <v>0</v>
      </c>
      <c r="B355" s="1212">
        <f>【A票】【D票】!$H$10</f>
        <v>0</v>
      </c>
      <c r="C355" s="1213" t="str">
        <f>【A票】【D票】!$K$10</f>
        <v xml:space="preserve"> </v>
      </c>
      <c r="D355" s="1214">
        <f t="shared" si="173"/>
        <v>264</v>
      </c>
      <c r="E355" s="914"/>
      <c r="F355" s="467"/>
      <c r="G355" s="469"/>
      <c r="H355" s="224" t="str">
        <f t="shared" si="351"/>
        <v xml:space="preserve"> </v>
      </c>
      <c r="I355" s="704"/>
      <c r="J355" s="117"/>
      <c r="K355" s="117"/>
      <c r="L355" s="117"/>
      <c r="M355" s="117"/>
      <c r="N355" s="117"/>
      <c r="O355" s="117"/>
      <c r="P355" s="117"/>
      <c r="Q355" s="117"/>
      <c r="R355" s="117"/>
      <c r="S355" s="117"/>
      <c r="T355" s="254"/>
      <c r="U355" s="646"/>
      <c r="V355" s="646"/>
      <c r="W355" s="114"/>
      <c r="X355" s="254"/>
      <c r="Y355" s="224" t="str">
        <f t="shared" si="352"/>
        <v xml:space="preserve"> </v>
      </c>
      <c r="Z355" s="579"/>
      <c r="AA355" s="704"/>
      <c r="AB355" s="119"/>
      <c r="AC355" s="224" t="str">
        <f t="shared" si="366"/>
        <v xml:space="preserve"> </v>
      </c>
      <c r="AD355" s="115"/>
      <c r="AE355" s="253"/>
      <c r="AF355" s="704"/>
      <c r="AG355" s="727"/>
      <c r="AH355" s="727"/>
      <c r="AI355" s="727"/>
      <c r="AJ355" s="727"/>
      <c r="AK355" s="591"/>
      <c r="AL355" s="727"/>
      <c r="AM355" s="727"/>
      <c r="AN355" s="727"/>
      <c r="AO355" s="727"/>
      <c r="AP355" s="727"/>
      <c r="AQ355" s="727"/>
      <c r="AR355" s="727"/>
      <c r="AS355" s="727"/>
      <c r="AT355" s="727"/>
      <c r="AU355" s="727"/>
      <c r="AV355" s="727"/>
      <c r="AW355" s="727"/>
      <c r="AX355" s="727"/>
      <c r="AY355" s="727"/>
      <c r="AZ355" s="727"/>
      <c r="BA355" s="727"/>
      <c r="BB355" s="727"/>
      <c r="BC355" s="821"/>
      <c r="BD355" s="727"/>
      <c r="BE355" s="727"/>
      <c r="BF355" s="727"/>
      <c r="BG355" s="727"/>
      <c r="BH355" s="727"/>
      <c r="BI355" s="727"/>
      <c r="BJ355" s="727"/>
      <c r="BK355" s="727"/>
      <c r="BL355" s="821"/>
      <c r="BM355" s="727"/>
      <c r="BN355" s="727"/>
      <c r="BO355" s="727"/>
      <c r="BP355" s="727"/>
      <c r="BQ355" s="727"/>
      <c r="BR355" s="821"/>
      <c r="BS355" s="727"/>
      <c r="BT355" s="727"/>
      <c r="BU355" s="727"/>
      <c r="BV355" s="591"/>
      <c r="BW355" s="224" t="str">
        <f t="shared" si="364"/>
        <v xml:space="preserve"> </v>
      </c>
      <c r="BX355" s="471">
        <f t="shared" si="353"/>
        <v>264</v>
      </c>
      <c r="BY355" s="117"/>
      <c r="BZ355" s="117"/>
      <c r="CA355" s="117"/>
      <c r="CB355" s="117"/>
      <c r="CC355" s="117"/>
      <c r="CD355" s="461"/>
      <c r="CE355" s="236"/>
      <c r="CF355" s="224" t="str">
        <f t="shared" si="354"/>
        <v xml:space="preserve"> </v>
      </c>
      <c r="CG355" s="116"/>
      <c r="CH355" s="117"/>
      <c r="CI355" s="117"/>
      <c r="CJ355" s="117"/>
      <c r="CK355" s="472"/>
      <c r="CL355" s="472"/>
      <c r="CM355" s="472"/>
      <c r="CN355" s="472"/>
      <c r="CO355" s="117"/>
      <c r="CP355" s="253"/>
      <c r="CQ355" s="120"/>
      <c r="CR355" s="224" t="str" cm="1">
        <f t="array" ref="CR355">IF(AND(SUM(COUNTIF(CG355:CM355,{"*不明*","*その他*"})+COUNTIF(CO355:CP355,{"*不明*","*その他*"}))&gt;0,CQ355=""),"その他・不明の場合,10)具体的内容、理由を記入",IF(OR(AND(CI355=CI$65,COUNTA(CJ355:CM355)&lt;4),AND(OR(CI355=CI$63,CI355=CI$64,CI355=CI$66,CI355=CI$67,CI355=CI$68,CI355=""),COUNTA(CJ355:CM355)&gt;0)),"3)介護保険認定済→要介護度、認知症自立度、寝たきり度、介護保険サービス記入",IF(OR(AND(OR(CM355=CM$63,CM355=CM$64),CN355=""),AND(OR(CM355=CM$65,CM355=CM$66),CN355&lt;&gt;"")),"7)介護保険サービス受けている/過去受けていた→具体的内容記入"," ")))</f>
        <v xml:space="preserve"> </v>
      </c>
      <c r="CS355" s="224" t="str">
        <f t="shared" si="355"/>
        <v xml:space="preserve"> </v>
      </c>
      <c r="CT355" s="116"/>
      <c r="CU355" s="253"/>
      <c r="CV355" s="117"/>
      <c r="CW355" s="117"/>
      <c r="CX355" s="253"/>
      <c r="CY355" s="117"/>
      <c r="CZ355" s="117"/>
      <c r="DA355" s="253"/>
      <c r="DB355" s="117"/>
      <c r="DC355" s="224" t="str">
        <f t="shared" si="356"/>
        <v xml:space="preserve"> </v>
      </c>
      <c r="DD355" s="224" t="str">
        <f t="shared" si="357"/>
        <v xml:space="preserve"> </v>
      </c>
      <c r="DE355" s="224" t="str">
        <f t="shared" si="367"/>
        <v xml:space="preserve"> </v>
      </c>
      <c r="DF355" s="121"/>
      <c r="DG355" s="114"/>
      <c r="DH355" s="704"/>
      <c r="DI355" s="119"/>
      <c r="DJ355" s="187"/>
      <c r="DK355" s="254"/>
      <c r="DL355" s="224" t="str">
        <f t="shared" si="368"/>
        <v xml:space="preserve"> </v>
      </c>
      <c r="DM355" s="224" t="str">
        <f t="shared" si="358"/>
        <v xml:space="preserve"> </v>
      </c>
      <c r="DN355" s="474"/>
      <c r="DO355" s="117"/>
      <c r="DP355" s="117"/>
      <c r="DQ355" s="117"/>
      <c r="DR355" s="117"/>
      <c r="DS355" s="117"/>
      <c r="DT355" s="254"/>
      <c r="DU355" s="476"/>
      <c r="DV355" s="224" t="str">
        <f t="shared" si="369"/>
        <v xml:space="preserve"> </v>
      </c>
      <c r="DW355" s="115"/>
      <c r="DX355" s="470"/>
      <c r="DY355" s="117"/>
      <c r="DZ355" s="704"/>
      <c r="EA355" s="224" t="str">
        <f t="shared" si="370"/>
        <v xml:space="preserve"> </v>
      </c>
      <c r="EB355" s="906"/>
      <c r="EC355" s="904"/>
      <c r="ED355" s="904"/>
      <c r="EE355" s="904"/>
      <c r="EF355" s="904"/>
      <c r="EG355" s="904"/>
      <c r="EH355" s="904"/>
      <c r="EI355" s="904"/>
      <c r="EJ355" s="904"/>
      <c r="EK355" s="905"/>
      <c r="EL355" s="80"/>
      <c r="EM355" s="224" t="str">
        <f t="shared" si="359"/>
        <v xml:space="preserve"> </v>
      </c>
      <c r="EN355" s="224" t="str">
        <f t="shared" si="360"/>
        <v xml:space="preserve"> </v>
      </c>
      <c r="EO355" s="115"/>
      <c r="EP355" s="1050"/>
      <c r="EQ355" s="253"/>
      <c r="ER355" s="117"/>
      <c r="ES355" s="1258">
        <f t="shared" si="361"/>
        <v>264</v>
      </c>
      <c r="ET355" s="224" t="str">
        <f t="shared" si="362"/>
        <v xml:space="preserve"> </v>
      </c>
      <c r="EU355" s="477" t="str">
        <f t="shared" si="363"/>
        <v/>
      </c>
      <c r="EV355" s="1334" t="str">
        <f t="shared" si="365"/>
        <v xml:space="preserve"> </v>
      </c>
      <c r="EW355" s="1332" t="str">
        <f t="shared" si="409"/>
        <v/>
      </c>
      <c r="EX355" s="1275" t="str">
        <f t="shared" si="391"/>
        <v/>
      </c>
      <c r="EY355" s="1275" t="str">
        <f t="shared" si="392"/>
        <v/>
      </c>
      <c r="EZ355" s="1275" t="str">
        <f t="shared" si="393"/>
        <v/>
      </c>
      <c r="FA355" s="1275" t="str">
        <f t="shared" si="394"/>
        <v/>
      </c>
      <c r="FB355" s="1275" t="str">
        <f t="shared" si="395"/>
        <v/>
      </c>
      <c r="FC355" s="1333" t="str">
        <f t="shared" si="396"/>
        <v/>
      </c>
      <c r="FE355" s="1234" t="str">
        <f t="shared" si="397"/>
        <v xml:space="preserve"> </v>
      </c>
      <c r="FF355" s="1234" t="str">
        <f t="shared" si="398"/>
        <v xml:space="preserve"> </v>
      </c>
      <c r="FG355" s="1234" t="str">
        <f t="shared" si="399"/>
        <v xml:space="preserve"> </v>
      </c>
      <c r="FH355" s="1234" t="str">
        <f t="shared" si="400"/>
        <v xml:space="preserve"> </v>
      </c>
      <c r="FI355" s="1234" t="str">
        <f t="shared" si="371"/>
        <v xml:space="preserve"> </v>
      </c>
      <c r="FJ355" s="1234" t="str">
        <f t="shared" si="401"/>
        <v xml:space="preserve"> </v>
      </c>
      <c r="FK355" s="1234">
        <f t="shared" si="372"/>
        <v>0</v>
      </c>
      <c r="FL355" s="1227"/>
      <c r="FM355" s="1234" t="str">
        <f t="shared" si="373"/>
        <v xml:space="preserve"> </v>
      </c>
      <c r="FN355" s="1234" t="str">
        <f t="shared" si="374"/>
        <v xml:space="preserve"> </v>
      </c>
      <c r="FO355" s="1234" t="str">
        <f t="shared" si="402"/>
        <v xml:space="preserve"> </v>
      </c>
      <c r="FP355" s="1234" t="str">
        <f t="shared" si="403"/>
        <v xml:space="preserve"> </v>
      </c>
      <c r="FQ355" s="1234" t="str">
        <f t="shared" si="375"/>
        <v xml:space="preserve"> </v>
      </c>
      <c r="FR355" s="1234" t="str">
        <f t="shared" si="404"/>
        <v xml:space="preserve"> </v>
      </c>
      <c r="FS355" s="1234">
        <f t="shared" si="410"/>
        <v>0</v>
      </c>
      <c r="FT355" s="1227"/>
      <c r="FU355" s="1234" t="str">
        <f t="shared" si="405"/>
        <v xml:space="preserve"> </v>
      </c>
      <c r="FV355" s="1234" t="str">
        <f t="shared" si="406"/>
        <v xml:space="preserve"> </v>
      </c>
      <c r="FW355" s="1234" t="str">
        <f t="shared" si="407"/>
        <v xml:space="preserve"> </v>
      </c>
      <c r="FX355" s="1234" t="str">
        <f t="shared" si="376"/>
        <v xml:space="preserve"> </v>
      </c>
      <c r="FY355" s="1234" t="str">
        <f t="shared" si="377"/>
        <v xml:space="preserve"> </v>
      </c>
      <c r="FZ355" s="1234" t="str">
        <f t="shared" si="408"/>
        <v xml:space="preserve"> </v>
      </c>
      <c r="GA355" s="1234">
        <f t="shared" si="378"/>
        <v>0</v>
      </c>
      <c r="GB355" s="1227"/>
      <c r="GC355" s="1234" t="str">
        <f t="shared" si="379"/>
        <v xml:space="preserve"> </v>
      </c>
      <c r="GD355" s="1234" t="str">
        <f t="shared" si="380"/>
        <v xml:space="preserve"> </v>
      </c>
      <c r="GE355" s="1234" t="str">
        <f t="shared" si="381"/>
        <v xml:space="preserve"> </v>
      </c>
      <c r="GF355" s="1234" t="str">
        <f t="shared" si="382"/>
        <v xml:space="preserve"> </v>
      </c>
      <c r="GG355" s="1234" t="str">
        <f t="shared" si="383"/>
        <v xml:space="preserve"> </v>
      </c>
      <c r="GH355" s="1234" t="str">
        <f t="shared" si="384"/>
        <v xml:space="preserve"> </v>
      </c>
      <c r="GI355" s="1234" t="str">
        <f t="shared" si="385"/>
        <v xml:space="preserve"> </v>
      </c>
      <c r="GJ355" s="1234" t="str">
        <f t="shared" si="386"/>
        <v xml:space="preserve"> </v>
      </c>
      <c r="GK355" s="1234" t="str">
        <f t="shared" si="387"/>
        <v xml:space="preserve"> </v>
      </c>
      <c r="GL355" s="1234" t="str">
        <f t="shared" si="388"/>
        <v xml:space="preserve"> </v>
      </c>
      <c r="GM355" s="1234" t="str">
        <f t="shared" si="389"/>
        <v xml:space="preserve"> </v>
      </c>
      <c r="GN355" s="1234">
        <f t="shared" si="390"/>
        <v>0</v>
      </c>
    </row>
    <row r="356" spans="1:196" s="100" customFormat="1" ht="27" customHeight="1" thickTop="1" thickBot="1">
      <c r="A356" s="1208">
        <f>【A票】【D票】!$D$10</f>
        <v>0</v>
      </c>
      <c r="B356" s="1212">
        <f>【A票】【D票】!$H$10</f>
        <v>0</v>
      </c>
      <c r="C356" s="1213" t="str">
        <f>【A票】【D票】!$K$10</f>
        <v xml:space="preserve"> </v>
      </c>
      <c r="D356" s="1214">
        <f t="shared" si="173"/>
        <v>265</v>
      </c>
      <c r="E356" s="914"/>
      <c r="F356" s="467"/>
      <c r="G356" s="469"/>
      <c r="H356" s="224" t="str">
        <f t="shared" si="351"/>
        <v xml:space="preserve"> </v>
      </c>
      <c r="I356" s="704"/>
      <c r="J356" s="117"/>
      <c r="K356" s="117"/>
      <c r="L356" s="117"/>
      <c r="M356" s="117"/>
      <c r="N356" s="117"/>
      <c r="O356" s="117"/>
      <c r="P356" s="117"/>
      <c r="Q356" s="117"/>
      <c r="R356" s="117"/>
      <c r="S356" s="117"/>
      <c r="T356" s="254"/>
      <c r="U356" s="646"/>
      <c r="V356" s="646"/>
      <c r="W356" s="114"/>
      <c r="X356" s="254"/>
      <c r="Y356" s="224" t="str">
        <f t="shared" si="352"/>
        <v xml:space="preserve"> </v>
      </c>
      <c r="Z356" s="579"/>
      <c r="AA356" s="704"/>
      <c r="AB356" s="119"/>
      <c r="AC356" s="224" t="str">
        <f t="shared" si="366"/>
        <v xml:space="preserve"> </v>
      </c>
      <c r="AD356" s="115"/>
      <c r="AE356" s="253"/>
      <c r="AF356" s="704"/>
      <c r="AG356" s="727"/>
      <c r="AH356" s="727"/>
      <c r="AI356" s="727"/>
      <c r="AJ356" s="727"/>
      <c r="AK356" s="591"/>
      <c r="AL356" s="727"/>
      <c r="AM356" s="727"/>
      <c r="AN356" s="727"/>
      <c r="AO356" s="727"/>
      <c r="AP356" s="727"/>
      <c r="AQ356" s="727"/>
      <c r="AR356" s="727"/>
      <c r="AS356" s="727"/>
      <c r="AT356" s="727"/>
      <c r="AU356" s="727"/>
      <c r="AV356" s="727"/>
      <c r="AW356" s="727"/>
      <c r="AX356" s="727"/>
      <c r="AY356" s="727"/>
      <c r="AZ356" s="727"/>
      <c r="BA356" s="727"/>
      <c r="BB356" s="727"/>
      <c r="BC356" s="821"/>
      <c r="BD356" s="727"/>
      <c r="BE356" s="727"/>
      <c r="BF356" s="727"/>
      <c r="BG356" s="727"/>
      <c r="BH356" s="727"/>
      <c r="BI356" s="727"/>
      <c r="BJ356" s="727"/>
      <c r="BK356" s="727"/>
      <c r="BL356" s="821"/>
      <c r="BM356" s="727"/>
      <c r="BN356" s="727"/>
      <c r="BO356" s="727"/>
      <c r="BP356" s="727"/>
      <c r="BQ356" s="727"/>
      <c r="BR356" s="821"/>
      <c r="BS356" s="727"/>
      <c r="BT356" s="727"/>
      <c r="BU356" s="727"/>
      <c r="BV356" s="591"/>
      <c r="BW356" s="224" t="str">
        <f t="shared" si="364"/>
        <v xml:space="preserve"> </v>
      </c>
      <c r="BX356" s="471">
        <f t="shared" si="353"/>
        <v>265</v>
      </c>
      <c r="BY356" s="117"/>
      <c r="BZ356" s="117"/>
      <c r="CA356" s="117"/>
      <c r="CB356" s="117"/>
      <c r="CC356" s="117"/>
      <c r="CD356" s="461"/>
      <c r="CE356" s="236"/>
      <c r="CF356" s="224" t="str">
        <f t="shared" si="354"/>
        <v xml:space="preserve"> </v>
      </c>
      <c r="CG356" s="116"/>
      <c r="CH356" s="117"/>
      <c r="CI356" s="117"/>
      <c r="CJ356" s="117"/>
      <c r="CK356" s="472"/>
      <c r="CL356" s="472"/>
      <c r="CM356" s="472"/>
      <c r="CN356" s="472"/>
      <c r="CO356" s="117"/>
      <c r="CP356" s="253"/>
      <c r="CQ356" s="120"/>
      <c r="CR356" s="224" t="str" cm="1">
        <f t="array" ref="CR356">IF(AND(SUM(COUNTIF(CG356:CM356,{"*不明*","*その他*"})+COUNTIF(CO356:CP356,{"*不明*","*その他*"}))&gt;0,CQ356=""),"その他・不明の場合,10)具体的内容、理由を記入",IF(OR(AND(CI356=CI$65,COUNTA(CJ356:CM356)&lt;4),AND(OR(CI356=CI$63,CI356=CI$64,CI356=CI$66,CI356=CI$67,CI356=CI$68,CI356=""),COUNTA(CJ356:CM356)&gt;0)),"3)介護保険認定済→要介護度、認知症自立度、寝たきり度、介護保険サービス記入",IF(OR(AND(OR(CM356=CM$63,CM356=CM$64),CN356=""),AND(OR(CM356=CM$65,CM356=CM$66),CN356&lt;&gt;"")),"7)介護保険サービス受けている/過去受けていた→具体的内容記入"," ")))</f>
        <v xml:space="preserve"> </v>
      </c>
      <c r="CS356" s="224" t="str">
        <f t="shared" si="355"/>
        <v xml:space="preserve"> </v>
      </c>
      <c r="CT356" s="116"/>
      <c r="CU356" s="253"/>
      <c r="CV356" s="117"/>
      <c r="CW356" s="117"/>
      <c r="CX356" s="253"/>
      <c r="CY356" s="117"/>
      <c r="CZ356" s="117"/>
      <c r="DA356" s="253"/>
      <c r="DB356" s="117"/>
      <c r="DC356" s="224" t="str">
        <f t="shared" si="356"/>
        <v xml:space="preserve"> </v>
      </c>
      <c r="DD356" s="224" t="str">
        <f t="shared" si="357"/>
        <v xml:space="preserve"> </v>
      </c>
      <c r="DE356" s="224" t="str">
        <f t="shared" si="367"/>
        <v xml:space="preserve"> </v>
      </c>
      <c r="DF356" s="121"/>
      <c r="DG356" s="114"/>
      <c r="DH356" s="704"/>
      <c r="DI356" s="119"/>
      <c r="DJ356" s="187"/>
      <c r="DK356" s="254"/>
      <c r="DL356" s="224" t="str">
        <f t="shared" si="368"/>
        <v xml:space="preserve"> </v>
      </c>
      <c r="DM356" s="224" t="str">
        <f t="shared" si="358"/>
        <v xml:space="preserve"> </v>
      </c>
      <c r="DN356" s="474"/>
      <c r="DO356" s="117"/>
      <c r="DP356" s="117"/>
      <c r="DQ356" s="117"/>
      <c r="DR356" s="117"/>
      <c r="DS356" s="117"/>
      <c r="DT356" s="254"/>
      <c r="DU356" s="476"/>
      <c r="DV356" s="224" t="str">
        <f t="shared" si="369"/>
        <v xml:space="preserve"> </v>
      </c>
      <c r="DW356" s="115"/>
      <c r="DX356" s="470"/>
      <c r="DY356" s="117"/>
      <c r="DZ356" s="704"/>
      <c r="EA356" s="224" t="str">
        <f t="shared" si="370"/>
        <v xml:space="preserve"> </v>
      </c>
      <c r="EB356" s="906"/>
      <c r="EC356" s="904"/>
      <c r="ED356" s="904"/>
      <c r="EE356" s="904"/>
      <c r="EF356" s="904"/>
      <c r="EG356" s="904"/>
      <c r="EH356" s="904"/>
      <c r="EI356" s="904"/>
      <c r="EJ356" s="904"/>
      <c r="EK356" s="905"/>
      <c r="EL356" s="80"/>
      <c r="EM356" s="224" t="str">
        <f t="shared" si="359"/>
        <v xml:space="preserve"> </v>
      </c>
      <c r="EN356" s="224" t="str">
        <f t="shared" si="360"/>
        <v xml:space="preserve"> </v>
      </c>
      <c r="EO356" s="115"/>
      <c r="EP356" s="1050"/>
      <c r="EQ356" s="253"/>
      <c r="ER356" s="117"/>
      <c r="ES356" s="1258">
        <f t="shared" si="361"/>
        <v>265</v>
      </c>
      <c r="ET356" s="224" t="str">
        <f t="shared" si="362"/>
        <v xml:space="preserve"> </v>
      </c>
      <c r="EU356" s="477" t="str">
        <f t="shared" si="363"/>
        <v/>
      </c>
      <c r="EV356" s="1334" t="str">
        <f t="shared" si="365"/>
        <v xml:space="preserve"> </v>
      </c>
      <c r="EW356" s="1332" t="str">
        <f t="shared" si="409"/>
        <v/>
      </c>
      <c r="EX356" s="1275" t="str">
        <f t="shared" si="391"/>
        <v/>
      </c>
      <c r="EY356" s="1275" t="str">
        <f t="shared" si="392"/>
        <v/>
      </c>
      <c r="EZ356" s="1275" t="str">
        <f t="shared" si="393"/>
        <v/>
      </c>
      <c r="FA356" s="1275" t="str">
        <f t="shared" si="394"/>
        <v/>
      </c>
      <c r="FB356" s="1275" t="str">
        <f t="shared" si="395"/>
        <v/>
      </c>
      <c r="FC356" s="1333" t="str">
        <f t="shared" si="396"/>
        <v/>
      </c>
      <c r="FE356" s="1234" t="str">
        <f t="shared" si="397"/>
        <v xml:space="preserve"> </v>
      </c>
      <c r="FF356" s="1234" t="str">
        <f t="shared" si="398"/>
        <v xml:space="preserve"> </v>
      </c>
      <c r="FG356" s="1234" t="str">
        <f t="shared" si="399"/>
        <v xml:space="preserve"> </v>
      </c>
      <c r="FH356" s="1234" t="str">
        <f t="shared" si="400"/>
        <v xml:space="preserve"> </v>
      </c>
      <c r="FI356" s="1234" t="str">
        <f t="shared" si="371"/>
        <v xml:space="preserve"> </v>
      </c>
      <c r="FJ356" s="1234" t="str">
        <f t="shared" si="401"/>
        <v xml:space="preserve"> </v>
      </c>
      <c r="FK356" s="1234">
        <f t="shared" si="372"/>
        <v>0</v>
      </c>
      <c r="FL356" s="1227"/>
      <c r="FM356" s="1234" t="str">
        <f t="shared" si="373"/>
        <v xml:space="preserve"> </v>
      </c>
      <c r="FN356" s="1234" t="str">
        <f t="shared" si="374"/>
        <v xml:space="preserve"> </v>
      </c>
      <c r="FO356" s="1234" t="str">
        <f t="shared" si="402"/>
        <v xml:space="preserve"> </v>
      </c>
      <c r="FP356" s="1234" t="str">
        <f t="shared" si="403"/>
        <v xml:space="preserve"> </v>
      </c>
      <c r="FQ356" s="1234" t="str">
        <f t="shared" si="375"/>
        <v xml:space="preserve"> </v>
      </c>
      <c r="FR356" s="1234" t="str">
        <f t="shared" si="404"/>
        <v xml:space="preserve"> </v>
      </c>
      <c r="FS356" s="1234">
        <f t="shared" si="410"/>
        <v>0</v>
      </c>
      <c r="FT356" s="1227"/>
      <c r="FU356" s="1234" t="str">
        <f t="shared" si="405"/>
        <v xml:space="preserve"> </v>
      </c>
      <c r="FV356" s="1234" t="str">
        <f t="shared" si="406"/>
        <v xml:space="preserve"> </v>
      </c>
      <c r="FW356" s="1234" t="str">
        <f t="shared" si="407"/>
        <v xml:space="preserve"> </v>
      </c>
      <c r="FX356" s="1234" t="str">
        <f t="shared" si="376"/>
        <v xml:space="preserve"> </v>
      </c>
      <c r="FY356" s="1234" t="str">
        <f t="shared" si="377"/>
        <v xml:space="preserve"> </v>
      </c>
      <c r="FZ356" s="1234" t="str">
        <f t="shared" si="408"/>
        <v xml:space="preserve"> </v>
      </c>
      <c r="GA356" s="1234">
        <f t="shared" si="378"/>
        <v>0</v>
      </c>
      <c r="GB356" s="1227"/>
      <c r="GC356" s="1234" t="str">
        <f t="shared" si="379"/>
        <v xml:space="preserve"> </v>
      </c>
      <c r="GD356" s="1234" t="str">
        <f t="shared" si="380"/>
        <v xml:space="preserve"> </v>
      </c>
      <c r="GE356" s="1234" t="str">
        <f t="shared" si="381"/>
        <v xml:space="preserve"> </v>
      </c>
      <c r="GF356" s="1234" t="str">
        <f t="shared" si="382"/>
        <v xml:space="preserve"> </v>
      </c>
      <c r="GG356" s="1234" t="str">
        <f t="shared" si="383"/>
        <v xml:space="preserve"> </v>
      </c>
      <c r="GH356" s="1234" t="str">
        <f t="shared" si="384"/>
        <v xml:space="preserve"> </v>
      </c>
      <c r="GI356" s="1234" t="str">
        <f t="shared" si="385"/>
        <v xml:space="preserve"> </v>
      </c>
      <c r="GJ356" s="1234" t="str">
        <f t="shared" si="386"/>
        <v xml:space="preserve"> </v>
      </c>
      <c r="GK356" s="1234" t="str">
        <f t="shared" si="387"/>
        <v xml:space="preserve"> </v>
      </c>
      <c r="GL356" s="1234" t="str">
        <f t="shared" si="388"/>
        <v xml:space="preserve"> </v>
      </c>
      <c r="GM356" s="1234" t="str">
        <f t="shared" si="389"/>
        <v xml:space="preserve"> </v>
      </c>
      <c r="GN356" s="1234">
        <f t="shared" si="390"/>
        <v>0</v>
      </c>
    </row>
    <row r="357" spans="1:196" s="100" customFormat="1" ht="27" customHeight="1" thickTop="1" thickBot="1">
      <c r="A357" s="1208">
        <f>【A票】【D票】!$D$10</f>
        <v>0</v>
      </c>
      <c r="B357" s="1212">
        <f>【A票】【D票】!$H$10</f>
        <v>0</v>
      </c>
      <c r="C357" s="1213" t="str">
        <f>【A票】【D票】!$K$10</f>
        <v xml:space="preserve"> </v>
      </c>
      <c r="D357" s="1214">
        <f t="shared" si="173"/>
        <v>266</v>
      </c>
      <c r="E357" s="914"/>
      <c r="F357" s="467"/>
      <c r="G357" s="469"/>
      <c r="H357" s="224" t="str">
        <f t="shared" si="351"/>
        <v xml:space="preserve"> </v>
      </c>
      <c r="I357" s="704"/>
      <c r="J357" s="117"/>
      <c r="K357" s="117"/>
      <c r="L357" s="117"/>
      <c r="M357" s="117"/>
      <c r="N357" s="117"/>
      <c r="O357" s="117"/>
      <c r="P357" s="117"/>
      <c r="Q357" s="117"/>
      <c r="R357" s="117"/>
      <c r="S357" s="117"/>
      <c r="T357" s="254"/>
      <c r="U357" s="646"/>
      <c r="V357" s="646"/>
      <c r="W357" s="114"/>
      <c r="X357" s="254"/>
      <c r="Y357" s="224" t="str">
        <f t="shared" si="352"/>
        <v xml:space="preserve"> </v>
      </c>
      <c r="Z357" s="579"/>
      <c r="AA357" s="704"/>
      <c r="AB357" s="119"/>
      <c r="AC357" s="224" t="str">
        <f t="shared" si="366"/>
        <v xml:space="preserve"> </v>
      </c>
      <c r="AD357" s="115"/>
      <c r="AE357" s="253"/>
      <c r="AF357" s="704"/>
      <c r="AG357" s="727"/>
      <c r="AH357" s="727"/>
      <c r="AI357" s="727"/>
      <c r="AJ357" s="727"/>
      <c r="AK357" s="591"/>
      <c r="AL357" s="727"/>
      <c r="AM357" s="727"/>
      <c r="AN357" s="727"/>
      <c r="AO357" s="727"/>
      <c r="AP357" s="727"/>
      <c r="AQ357" s="727"/>
      <c r="AR357" s="727"/>
      <c r="AS357" s="727"/>
      <c r="AT357" s="727"/>
      <c r="AU357" s="727"/>
      <c r="AV357" s="727"/>
      <c r="AW357" s="727"/>
      <c r="AX357" s="727"/>
      <c r="AY357" s="727"/>
      <c r="AZ357" s="727"/>
      <c r="BA357" s="727"/>
      <c r="BB357" s="727"/>
      <c r="BC357" s="821"/>
      <c r="BD357" s="727"/>
      <c r="BE357" s="727"/>
      <c r="BF357" s="727"/>
      <c r="BG357" s="727"/>
      <c r="BH357" s="727"/>
      <c r="BI357" s="727"/>
      <c r="BJ357" s="727"/>
      <c r="BK357" s="727"/>
      <c r="BL357" s="821"/>
      <c r="BM357" s="727"/>
      <c r="BN357" s="727"/>
      <c r="BO357" s="727"/>
      <c r="BP357" s="727"/>
      <c r="BQ357" s="727"/>
      <c r="BR357" s="821"/>
      <c r="BS357" s="727"/>
      <c r="BT357" s="727"/>
      <c r="BU357" s="727"/>
      <c r="BV357" s="591"/>
      <c r="BW357" s="224" t="str">
        <f t="shared" si="364"/>
        <v xml:space="preserve"> </v>
      </c>
      <c r="BX357" s="471">
        <f t="shared" si="353"/>
        <v>266</v>
      </c>
      <c r="BY357" s="117"/>
      <c r="BZ357" s="117"/>
      <c r="CA357" s="117"/>
      <c r="CB357" s="117"/>
      <c r="CC357" s="117"/>
      <c r="CD357" s="461"/>
      <c r="CE357" s="236"/>
      <c r="CF357" s="224" t="str">
        <f t="shared" si="354"/>
        <v xml:space="preserve"> </v>
      </c>
      <c r="CG357" s="116"/>
      <c r="CH357" s="117"/>
      <c r="CI357" s="117"/>
      <c r="CJ357" s="117"/>
      <c r="CK357" s="472"/>
      <c r="CL357" s="472"/>
      <c r="CM357" s="472"/>
      <c r="CN357" s="472"/>
      <c r="CO357" s="117"/>
      <c r="CP357" s="253"/>
      <c r="CQ357" s="120"/>
      <c r="CR357" s="224" t="str" cm="1">
        <f t="array" ref="CR357">IF(AND(SUM(COUNTIF(CG357:CM357,{"*不明*","*その他*"})+COUNTIF(CO357:CP357,{"*不明*","*その他*"}))&gt;0,CQ357=""),"その他・不明の場合,10)具体的内容、理由を記入",IF(OR(AND(CI357=CI$65,COUNTA(CJ357:CM357)&lt;4),AND(OR(CI357=CI$63,CI357=CI$64,CI357=CI$66,CI357=CI$67,CI357=CI$68,CI357=""),COUNTA(CJ357:CM357)&gt;0)),"3)介護保険認定済→要介護度、認知症自立度、寝たきり度、介護保険サービス記入",IF(OR(AND(OR(CM357=CM$63,CM357=CM$64),CN357=""),AND(OR(CM357=CM$65,CM357=CM$66),CN357&lt;&gt;"")),"7)介護保険サービス受けている/過去受けていた→具体的内容記入"," ")))</f>
        <v xml:space="preserve"> </v>
      </c>
      <c r="CS357" s="224" t="str">
        <f t="shared" si="355"/>
        <v xml:space="preserve"> </v>
      </c>
      <c r="CT357" s="116"/>
      <c r="CU357" s="253"/>
      <c r="CV357" s="117"/>
      <c r="CW357" s="117"/>
      <c r="CX357" s="253"/>
      <c r="CY357" s="117"/>
      <c r="CZ357" s="117"/>
      <c r="DA357" s="253"/>
      <c r="DB357" s="117"/>
      <c r="DC357" s="224" t="str">
        <f t="shared" si="356"/>
        <v xml:space="preserve"> </v>
      </c>
      <c r="DD357" s="224" t="str">
        <f t="shared" si="357"/>
        <v xml:space="preserve"> </v>
      </c>
      <c r="DE357" s="224" t="str">
        <f t="shared" si="367"/>
        <v xml:space="preserve"> </v>
      </c>
      <c r="DF357" s="121"/>
      <c r="DG357" s="114"/>
      <c r="DH357" s="704"/>
      <c r="DI357" s="119"/>
      <c r="DJ357" s="187"/>
      <c r="DK357" s="254"/>
      <c r="DL357" s="224" t="str">
        <f t="shared" si="368"/>
        <v xml:space="preserve"> </v>
      </c>
      <c r="DM357" s="224" t="str">
        <f t="shared" si="358"/>
        <v xml:space="preserve"> </v>
      </c>
      <c r="DN357" s="474"/>
      <c r="DO357" s="117"/>
      <c r="DP357" s="117"/>
      <c r="DQ357" s="117"/>
      <c r="DR357" s="117"/>
      <c r="DS357" s="117"/>
      <c r="DT357" s="254"/>
      <c r="DU357" s="476"/>
      <c r="DV357" s="224" t="str">
        <f t="shared" si="369"/>
        <v xml:space="preserve"> </v>
      </c>
      <c r="DW357" s="115"/>
      <c r="DX357" s="470"/>
      <c r="DY357" s="117"/>
      <c r="DZ357" s="704"/>
      <c r="EA357" s="224" t="str">
        <f t="shared" si="370"/>
        <v xml:space="preserve"> </v>
      </c>
      <c r="EB357" s="906"/>
      <c r="EC357" s="904"/>
      <c r="ED357" s="904"/>
      <c r="EE357" s="904"/>
      <c r="EF357" s="904"/>
      <c r="EG357" s="904"/>
      <c r="EH357" s="904"/>
      <c r="EI357" s="904"/>
      <c r="EJ357" s="904"/>
      <c r="EK357" s="905"/>
      <c r="EL357" s="80"/>
      <c r="EM357" s="224" t="str">
        <f t="shared" si="359"/>
        <v xml:space="preserve"> </v>
      </c>
      <c r="EN357" s="224" t="str">
        <f t="shared" si="360"/>
        <v xml:space="preserve"> </v>
      </c>
      <c r="EO357" s="115"/>
      <c r="EP357" s="1050"/>
      <c r="EQ357" s="253"/>
      <c r="ER357" s="117"/>
      <c r="ES357" s="1258">
        <f t="shared" si="361"/>
        <v>266</v>
      </c>
      <c r="ET357" s="224" t="str">
        <f t="shared" si="362"/>
        <v xml:space="preserve"> </v>
      </c>
      <c r="EU357" s="477" t="str">
        <f t="shared" si="363"/>
        <v/>
      </c>
      <c r="EV357" s="1334" t="str">
        <f t="shared" si="365"/>
        <v xml:space="preserve"> </v>
      </c>
      <c r="EW357" s="1332" t="str">
        <f t="shared" si="409"/>
        <v/>
      </c>
      <c r="EX357" s="1275" t="str">
        <f t="shared" si="391"/>
        <v/>
      </c>
      <c r="EY357" s="1275" t="str">
        <f t="shared" si="392"/>
        <v/>
      </c>
      <c r="EZ357" s="1275" t="str">
        <f t="shared" si="393"/>
        <v/>
      </c>
      <c r="FA357" s="1275" t="str">
        <f t="shared" si="394"/>
        <v/>
      </c>
      <c r="FB357" s="1275" t="str">
        <f t="shared" si="395"/>
        <v/>
      </c>
      <c r="FC357" s="1333" t="str">
        <f t="shared" si="396"/>
        <v/>
      </c>
      <c r="FE357" s="1234" t="str">
        <f t="shared" si="397"/>
        <v xml:space="preserve"> </v>
      </c>
      <c r="FF357" s="1234" t="str">
        <f t="shared" si="398"/>
        <v xml:space="preserve"> </v>
      </c>
      <c r="FG357" s="1234" t="str">
        <f t="shared" si="399"/>
        <v xml:space="preserve"> </v>
      </c>
      <c r="FH357" s="1234" t="str">
        <f t="shared" si="400"/>
        <v xml:space="preserve"> </v>
      </c>
      <c r="FI357" s="1234" t="str">
        <f t="shared" si="371"/>
        <v xml:space="preserve"> </v>
      </c>
      <c r="FJ357" s="1234" t="str">
        <f t="shared" si="401"/>
        <v xml:space="preserve"> </v>
      </c>
      <c r="FK357" s="1234">
        <f t="shared" si="372"/>
        <v>0</v>
      </c>
      <c r="FL357" s="1227"/>
      <c r="FM357" s="1234" t="str">
        <f t="shared" si="373"/>
        <v xml:space="preserve"> </v>
      </c>
      <c r="FN357" s="1234" t="str">
        <f t="shared" si="374"/>
        <v xml:space="preserve"> </v>
      </c>
      <c r="FO357" s="1234" t="str">
        <f t="shared" si="402"/>
        <v xml:space="preserve"> </v>
      </c>
      <c r="FP357" s="1234" t="str">
        <f t="shared" si="403"/>
        <v xml:space="preserve"> </v>
      </c>
      <c r="FQ357" s="1234" t="str">
        <f t="shared" si="375"/>
        <v xml:space="preserve"> </v>
      </c>
      <c r="FR357" s="1234" t="str">
        <f t="shared" si="404"/>
        <v xml:space="preserve"> </v>
      </c>
      <c r="FS357" s="1234">
        <f t="shared" si="410"/>
        <v>0</v>
      </c>
      <c r="FT357" s="1227"/>
      <c r="FU357" s="1234" t="str">
        <f t="shared" si="405"/>
        <v xml:space="preserve"> </v>
      </c>
      <c r="FV357" s="1234" t="str">
        <f t="shared" si="406"/>
        <v xml:space="preserve"> </v>
      </c>
      <c r="FW357" s="1234" t="str">
        <f t="shared" si="407"/>
        <v xml:space="preserve"> </v>
      </c>
      <c r="FX357" s="1234" t="str">
        <f t="shared" si="376"/>
        <v xml:space="preserve"> </v>
      </c>
      <c r="FY357" s="1234" t="str">
        <f t="shared" si="377"/>
        <v xml:space="preserve"> </v>
      </c>
      <c r="FZ357" s="1234" t="str">
        <f t="shared" si="408"/>
        <v xml:space="preserve"> </v>
      </c>
      <c r="GA357" s="1234">
        <f t="shared" si="378"/>
        <v>0</v>
      </c>
      <c r="GB357" s="1227"/>
      <c r="GC357" s="1234" t="str">
        <f t="shared" si="379"/>
        <v xml:space="preserve"> </v>
      </c>
      <c r="GD357" s="1234" t="str">
        <f t="shared" si="380"/>
        <v xml:space="preserve"> </v>
      </c>
      <c r="GE357" s="1234" t="str">
        <f t="shared" si="381"/>
        <v xml:space="preserve"> </v>
      </c>
      <c r="GF357" s="1234" t="str">
        <f t="shared" si="382"/>
        <v xml:space="preserve"> </v>
      </c>
      <c r="GG357" s="1234" t="str">
        <f t="shared" si="383"/>
        <v xml:space="preserve"> </v>
      </c>
      <c r="GH357" s="1234" t="str">
        <f t="shared" si="384"/>
        <v xml:space="preserve"> </v>
      </c>
      <c r="GI357" s="1234" t="str">
        <f t="shared" si="385"/>
        <v xml:space="preserve"> </v>
      </c>
      <c r="GJ357" s="1234" t="str">
        <f t="shared" si="386"/>
        <v xml:space="preserve"> </v>
      </c>
      <c r="GK357" s="1234" t="str">
        <f t="shared" si="387"/>
        <v xml:space="preserve"> </v>
      </c>
      <c r="GL357" s="1234" t="str">
        <f t="shared" si="388"/>
        <v xml:space="preserve"> </v>
      </c>
      <c r="GM357" s="1234" t="str">
        <f t="shared" si="389"/>
        <v xml:space="preserve"> </v>
      </c>
      <c r="GN357" s="1234">
        <f t="shared" si="390"/>
        <v>0</v>
      </c>
    </row>
    <row r="358" spans="1:196" s="100" customFormat="1" ht="27" customHeight="1" thickTop="1" thickBot="1">
      <c r="A358" s="1208">
        <f>【A票】【D票】!$D$10</f>
        <v>0</v>
      </c>
      <c r="B358" s="1212">
        <f>【A票】【D票】!$H$10</f>
        <v>0</v>
      </c>
      <c r="C358" s="1213" t="str">
        <f>【A票】【D票】!$K$10</f>
        <v xml:space="preserve"> </v>
      </c>
      <c r="D358" s="1214">
        <f t="shared" si="173"/>
        <v>267</v>
      </c>
      <c r="E358" s="914"/>
      <c r="F358" s="467"/>
      <c r="G358" s="469"/>
      <c r="H358" s="224" t="str">
        <f t="shared" si="351"/>
        <v xml:space="preserve"> </v>
      </c>
      <c r="I358" s="704"/>
      <c r="J358" s="117"/>
      <c r="K358" s="117"/>
      <c r="L358" s="117"/>
      <c r="M358" s="117"/>
      <c r="N358" s="117"/>
      <c r="O358" s="117"/>
      <c r="P358" s="117"/>
      <c r="Q358" s="117"/>
      <c r="R358" s="117"/>
      <c r="S358" s="117"/>
      <c r="T358" s="254"/>
      <c r="U358" s="646"/>
      <c r="V358" s="646"/>
      <c r="W358" s="114"/>
      <c r="X358" s="254"/>
      <c r="Y358" s="224" t="str">
        <f t="shared" si="352"/>
        <v xml:space="preserve"> </v>
      </c>
      <c r="Z358" s="579"/>
      <c r="AA358" s="704"/>
      <c r="AB358" s="119"/>
      <c r="AC358" s="224" t="str">
        <f t="shared" si="366"/>
        <v xml:space="preserve"> </v>
      </c>
      <c r="AD358" s="115"/>
      <c r="AE358" s="253"/>
      <c r="AF358" s="704"/>
      <c r="AG358" s="727"/>
      <c r="AH358" s="727"/>
      <c r="AI358" s="727"/>
      <c r="AJ358" s="727"/>
      <c r="AK358" s="591"/>
      <c r="AL358" s="727"/>
      <c r="AM358" s="727"/>
      <c r="AN358" s="727"/>
      <c r="AO358" s="727"/>
      <c r="AP358" s="727"/>
      <c r="AQ358" s="727"/>
      <c r="AR358" s="727"/>
      <c r="AS358" s="727"/>
      <c r="AT358" s="727"/>
      <c r="AU358" s="727"/>
      <c r="AV358" s="727"/>
      <c r="AW358" s="727"/>
      <c r="AX358" s="727"/>
      <c r="AY358" s="727"/>
      <c r="AZ358" s="727"/>
      <c r="BA358" s="727"/>
      <c r="BB358" s="727"/>
      <c r="BC358" s="821"/>
      <c r="BD358" s="727"/>
      <c r="BE358" s="727"/>
      <c r="BF358" s="727"/>
      <c r="BG358" s="727"/>
      <c r="BH358" s="727"/>
      <c r="BI358" s="727"/>
      <c r="BJ358" s="727"/>
      <c r="BK358" s="727"/>
      <c r="BL358" s="821"/>
      <c r="BM358" s="727"/>
      <c r="BN358" s="727"/>
      <c r="BO358" s="727"/>
      <c r="BP358" s="727"/>
      <c r="BQ358" s="727"/>
      <c r="BR358" s="821"/>
      <c r="BS358" s="727"/>
      <c r="BT358" s="727"/>
      <c r="BU358" s="727"/>
      <c r="BV358" s="591"/>
      <c r="BW358" s="224" t="str">
        <f t="shared" si="364"/>
        <v xml:space="preserve"> </v>
      </c>
      <c r="BX358" s="471">
        <f t="shared" si="353"/>
        <v>267</v>
      </c>
      <c r="BY358" s="117"/>
      <c r="BZ358" s="117"/>
      <c r="CA358" s="117"/>
      <c r="CB358" s="117"/>
      <c r="CC358" s="117"/>
      <c r="CD358" s="461"/>
      <c r="CE358" s="236"/>
      <c r="CF358" s="224" t="str">
        <f t="shared" si="354"/>
        <v xml:space="preserve"> </v>
      </c>
      <c r="CG358" s="116"/>
      <c r="CH358" s="117"/>
      <c r="CI358" s="117"/>
      <c r="CJ358" s="117"/>
      <c r="CK358" s="472"/>
      <c r="CL358" s="472"/>
      <c r="CM358" s="472"/>
      <c r="CN358" s="472"/>
      <c r="CO358" s="117"/>
      <c r="CP358" s="253"/>
      <c r="CQ358" s="120"/>
      <c r="CR358" s="224" t="str" cm="1">
        <f t="array" ref="CR358">IF(AND(SUM(COUNTIF(CG358:CM358,{"*不明*","*その他*"})+COUNTIF(CO358:CP358,{"*不明*","*その他*"}))&gt;0,CQ358=""),"その他・不明の場合,10)具体的内容、理由を記入",IF(OR(AND(CI358=CI$65,COUNTA(CJ358:CM358)&lt;4),AND(OR(CI358=CI$63,CI358=CI$64,CI358=CI$66,CI358=CI$67,CI358=CI$68,CI358=""),COUNTA(CJ358:CM358)&gt;0)),"3)介護保険認定済→要介護度、認知症自立度、寝たきり度、介護保険サービス記入",IF(OR(AND(OR(CM358=CM$63,CM358=CM$64),CN358=""),AND(OR(CM358=CM$65,CM358=CM$66),CN358&lt;&gt;"")),"7)介護保険サービス受けている/過去受けていた→具体的内容記入"," ")))</f>
        <v xml:space="preserve"> </v>
      </c>
      <c r="CS358" s="224" t="str">
        <f t="shared" si="355"/>
        <v xml:space="preserve"> </v>
      </c>
      <c r="CT358" s="116"/>
      <c r="CU358" s="253"/>
      <c r="CV358" s="117"/>
      <c r="CW358" s="117"/>
      <c r="CX358" s="253"/>
      <c r="CY358" s="117"/>
      <c r="CZ358" s="117"/>
      <c r="DA358" s="253"/>
      <c r="DB358" s="117"/>
      <c r="DC358" s="224" t="str">
        <f t="shared" si="356"/>
        <v xml:space="preserve"> </v>
      </c>
      <c r="DD358" s="224" t="str">
        <f t="shared" si="357"/>
        <v xml:space="preserve"> </v>
      </c>
      <c r="DE358" s="224" t="str">
        <f t="shared" si="367"/>
        <v xml:space="preserve"> </v>
      </c>
      <c r="DF358" s="121"/>
      <c r="DG358" s="114"/>
      <c r="DH358" s="704"/>
      <c r="DI358" s="119"/>
      <c r="DJ358" s="187"/>
      <c r="DK358" s="254"/>
      <c r="DL358" s="224" t="str">
        <f t="shared" si="368"/>
        <v xml:space="preserve"> </v>
      </c>
      <c r="DM358" s="224" t="str">
        <f t="shared" si="358"/>
        <v xml:space="preserve"> </v>
      </c>
      <c r="DN358" s="474"/>
      <c r="DO358" s="117"/>
      <c r="DP358" s="117"/>
      <c r="DQ358" s="117"/>
      <c r="DR358" s="117"/>
      <c r="DS358" s="117"/>
      <c r="DT358" s="254"/>
      <c r="DU358" s="476"/>
      <c r="DV358" s="224" t="str">
        <f t="shared" si="369"/>
        <v xml:space="preserve"> </v>
      </c>
      <c r="DW358" s="115"/>
      <c r="DX358" s="470"/>
      <c r="DY358" s="117"/>
      <c r="DZ358" s="704"/>
      <c r="EA358" s="224" t="str">
        <f t="shared" si="370"/>
        <v xml:space="preserve"> </v>
      </c>
      <c r="EB358" s="906"/>
      <c r="EC358" s="904"/>
      <c r="ED358" s="904"/>
      <c r="EE358" s="904"/>
      <c r="EF358" s="904"/>
      <c r="EG358" s="904"/>
      <c r="EH358" s="904"/>
      <c r="EI358" s="904"/>
      <c r="EJ358" s="904"/>
      <c r="EK358" s="905"/>
      <c r="EL358" s="80"/>
      <c r="EM358" s="224" t="str">
        <f t="shared" si="359"/>
        <v xml:space="preserve"> </v>
      </c>
      <c r="EN358" s="224" t="str">
        <f t="shared" si="360"/>
        <v xml:space="preserve"> </v>
      </c>
      <c r="EO358" s="115"/>
      <c r="EP358" s="1050"/>
      <c r="EQ358" s="253"/>
      <c r="ER358" s="117"/>
      <c r="ES358" s="1258">
        <f t="shared" si="361"/>
        <v>267</v>
      </c>
      <c r="ET358" s="224" t="str">
        <f t="shared" si="362"/>
        <v xml:space="preserve"> </v>
      </c>
      <c r="EU358" s="477" t="str">
        <f t="shared" si="363"/>
        <v/>
      </c>
      <c r="EV358" s="1334" t="str">
        <f t="shared" si="365"/>
        <v xml:space="preserve"> </v>
      </c>
      <c r="EW358" s="1332" t="str">
        <f t="shared" si="409"/>
        <v/>
      </c>
      <c r="EX358" s="1275" t="str">
        <f t="shared" si="391"/>
        <v/>
      </c>
      <c r="EY358" s="1275" t="str">
        <f t="shared" si="392"/>
        <v/>
      </c>
      <c r="EZ358" s="1275" t="str">
        <f t="shared" si="393"/>
        <v/>
      </c>
      <c r="FA358" s="1275" t="str">
        <f t="shared" si="394"/>
        <v/>
      </c>
      <c r="FB358" s="1275" t="str">
        <f t="shared" si="395"/>
        <v/>
      </c>
      <c r="FC358" s="1333" t="str">
        <f t="shared" si="396"/>
        <v/>
      </c>
      <c r="FE358" s="1234" t="str">
        <f t="shared" si="397"/>
        <v xml:space="preserve"> </v>
      </c>
      <c r="FF358" s="1234" t="str">
        <f t="shared" si="398"/>
        <v xml:space="preserve"> </v>
      </c>
      <c r="FG358" s="1234" t="str">
        <f t="shared" si="399"/>
        <v xml:space="preserve"> </v>
      </c>
      <c r="FH358" s="1234" t="str">
        <f t="shared" si="400"/>
        <v xml:space="preserve"> </v>
      </c>
      <c r="FI358" s="1234" t="str">
        <f t="shared" si="371"/>
        <v xml:space="preserve"> </v>
      </c>
      <c r="FJ358" s="1234" t="str">
        <f t="shared" si="401"/>
        <v xml:space="preserve"> </v>
      </c>
      <c r="FK358" s="1234">
        <f t="shared" si="372"/>
        <v>0</v>
      </c>
      <c r="FL358" s="1227"/>
      <c r="FM358" s="1234" t="str">
        <f t="shared" si="373"/>
        <v xml:space="preserve"> </v>
      </c>
      <c r="FN358" s="1234" t="str">
        <f t="shared" si="374"/>
        <v xml:space="preserve"> </v>
      </c>
      <c r="FO358" s="1234" t="str">
        <f t="shared" si="402"/>
        <v xml:space="preserve"> </v>
      </c>
      <c r="FP358" s="1234" t="str">
        <f t="shared" si="403"/>
        <v xml:space="preserve"> </v>
      </c>
      <c r="FQ358" s="1234" t="str">
        <f t="shared" si="375"/>
        <v xml:space="preserve"> </v>
      </c>
      <c r="FR358" s="1234" t="str">
        <f t="shared" si="404"/>
        <v xml:space="preserve"> </v>
      </c>
      <c r="FS358" s="1234">
        <f t="shared" si="410"/>
        <v>0</v>
      </c>
      <c r="FT358" s="1227"/>
      <c r="FU358" s="1234" t="str">
        <f t="shared" si="405"/>
        <v xml:space="preserve"> </v>
      </c>
      <c r="FV358" s="1234" t="str">
        <f t="shared" si="406"/>
        <v xml:space="preserve"> </v>
      </c>
      <c r="FW358" s="1234" t="str">
        <f t="shared" si="407"/>
        <v xml:space="preserve"> </v>
      </c>
      <c r="FX358" s="1234" t="str">
        <f t="shared" si="376"/>
        <v xml:space="preserve"> </v>
      </c>
      <c r="FY358" s="1234" t="str">
        <f t="shared" si="377"/>
        <v xml:space="preserve"> </v>
      </c>
      <c r="FZ358" s="1234" t="str">
        <f t="shared" si="408"/>
        <v xml:space="preserve"> </v>
      </c>
      <c r="GA358" s="1234">
        <f t="shared" si="378"/>
        <v>0</v>
      </c>
      <c r="GB358" s="1227"/>
      <c r="GC358" s="1234" t="str">
        <f t="shared" si="379"/>
        <v xml:space="preserve"> </v>
      </c>
      <c r="GD358" s="1234" t="str">
        <f t="shared" si="380"/>
        <v xml:space="preserve"> </v>
      </c>
      <c r="GE358" s="1234" t="str">
        <f t="shared" si="381"/>
        <v xml:space="preserve"> </v>
      </c>
      <c r="GF358" s="1234" t="str">
        <f t="shared" si="382"/>
        <v xml:space="preserve"> </v>
      </c>
      <c r="GG358" s="1234" t="str">
        <f t="shared" si="383"/>
        <v xml:space="preserve"> </v>
      </c>
      <c r="GH358" s="1234" t="str">
        <f t="shared" si="384"/>
        <v xml:space="preserve"> </v>
      </c>
      <c r="GI358" s="1234" t="str">
        <f t="shared" si="385"/>
        <v xml:space="preserve"> </v>
      </c>
      <c r="GJ358" s="1234" t="str">
        <f t="shared" si="386"/>
        <v xml:space="preserve"> </v>
      </c>
      <c r="GK358" s="1234" t="str">
        <f t="shared" si="387"/>
        <v xml:space="preserve"> </v>
      </c>
      <c r="GL358" s="1234" t="str">
        <f t="shared" si="388"/>
        <v xml:space="preserve"> </v>
      </c>
      <c r="GM358" s="1234" t="str">
        <f t="shared" si="389"/>
        <v xml:space="preserve"> </v>
      </c>
      <c r="GN358" s="1234">
        <f t="shared" si="390"/>
        <v>0</v>
      </c>
    </row>
    <row r="359" spans="1:196" s="100" customFormat="1" ht="27" customHeight="1" thickTop="1" thickBot="1">
      <c r="A359" s="1208">
        <f>【A票】【D票】!$D$10</f>
        <v>0</v>
      </c>
      <c r="B359" s="1212">
        <f>【A票】【D票】!$H$10</f>
        <v>0</v>
      </c>
      <c r="C359" s="1213" t="str">
        <f>【A票】【D票】!$K$10</f>
        <v xml:space="preserve"> </v>
      </c>
      <c r="D359" s="1214">
        <f t="shared" si="173"/>
        <v>268</v>
      </c>
      <c r="E359" s="914"/>
      <c r="F359" s="467"/>
      <c r="G359" s="469"/>
      <c r="H359" s="224" t="str">
        <f t="shared" si="351"/>
        <v xml:space="preserve"> </v>
      </c>
      <c r="I359" s="704"/>
      <c r="J359" s="117"/>
      <c r="K359" s="117"/>
      <c r="L359" s="117"/>
      <c r="M359" s="117"/>
      <c r="N359" s="117"/>
      <c r="O359" s="117"/>
      <c r="P359" s="117"/>
      <c r="Q359" s="117"/>
      <c r="R359" s="117"/>
      <c r="S359" s="117"/>
      <c r="T359" s="254"/>
      <c r="U359" s="646"/>
      <c r="V359" s="646"/>
      <c r="W359" s="114"/>
      <c r="X359" s="254"/>
      <c r="Y359" s="224" t="str">
        <f t="shared" si="352"/>
        <v xml:space="preserve"> </v>
      </c>
      <c r="Z359" s="579"/>
      <c r="AA359" s="704"/>
      <c r="AB359" s="119"/>
      <c r="AC359" s="224" t="str">
        <f t="shared" si="366"/>
        <v xml:space="preserve"> </v>
      </c>
      <c r="AD359" s="115"/>
      <c r="AE359" s="253"/>
      <c r="AF359" s="704"/>
      <c r="AG359" s="727"/>
      <c r="AH359" s="727"/>
      <c r="AI359" s="727"/>
      <c r="AJ359" s="727"/>
      <c r="AK359" s="591"/>
      <c r="AL359" s="727"/>
      <c r="AM359" s="727"/>
      <c r="AN359" s="727"/>
      <c r="AO359" s="727"/>
      <c r="AP359" s="727"/>
      <c r="AQ359" s="727"/>
      <c r="AR359" s="727"/>
      <c r="AS359" s="727"/>
      <c r="AT359" s="727"/>
      <c r="AU359" s="727"/>
      <c r="AV359" s="727"/>
      <c r="AW359" s="727"/>
      <c r="AX359" s="727"/>
      <c r="AY359" s="727"/>
      <c r="AZ359" s="727"/>
      <c r="BA359" s="727"/>
      <c r="BB359" s="727"/>
      <c r="BC359" s="821"/>
      <c r="BD359" s="727"/>
      <c r="BE359" s="727"/>
      <c r="BF359" s="727"/>
      <c r="BG359" s="727"/>
      <c r="BH359" s="727"/>
      <c r="BI359" s="727"/>
      <c r="BJ359" s="727"/>
      <c r="BK359" s="727"/>
      <c r="BL359" s="821"/>
      <c r="BM359" s="727"/>
      <c r="BN359" s="727"/>
      <c r="BO359" s="727"/>
      <c r="BP359" s="727"/>
      <c r="BQ359" s="727"/>
      <c r="BR359" s="821"/>
      <c r="BS359" s="727"/>
      <c r="BT359" s="727"/>
      <c r="BU359" s="727"/>
      <c r="BV359" s="591"/>
      <c r="BW359" s="224" t="str">
        <f t="shared" si="364"/>
        <v xml:space="preserve"> </v>
      </c>
      <c r="BX359" s="471">
        <f t="shared" si="353"/>
        <v>268</v>
      </c>
      <c r="BY359" s="117"/>
      <c r="BZ359" s="117"/>
      <c r="CA359" s="117"/>
      <c r="CB359" s="117"/>
      <c r="CC359" s="117"/>
      <c r="CD359" s="461"/>
      <c r="CE359" s="236"/>
      <c r="CF359" s="224" t="str">
        <f t="shared" si="354"/>
        <v xml:space="preserve"> </v>
      </c>
      <c r="CG359" s="116"/>
      <c r="CH359" s="117"/>
      <c r="CI359" s="117"/>
      <c r="CJ359" s="117"/>
      <c r="CK359" s="472"/>
      <c r="CL359" s="472"/>
      <c r="CM359" s="472"/>
      <c r="CN359" s="472"/>
      <c r="CO359" s="117"/>
      <c r="CP359" s="253"/>
      <c r="CQ359" s="120"/>
      <c r="CR359" s="224" t="str" cm="1">
        <f t="array" ref="CR359">IF(AND(SUM(COUNTIF(CG359:CM359,{"*不明*","*その他*"})+COUNTIF(CO359:CP359,{"*不明*","*その他*"}))&gt;0,CQ359=""),"その他・不明の場合,10)具体的内容、理由を記入",IF(OR(AND(CI359=CI$65,COUNTA(CJ359:CM359)&lt;4),AND(OR(CI359=CI$63,CI359=CI$64,CI359=CI$66,CI359=CI$67,CI359=CI$68,CI359=""),COUNTA(CJ359:CM359)&gt;0)),"3)介護保険認定済→要介護度、認知症自立度、寝たきり度、介護保険サービス記入",IF(OR(AND(OR(CM359=CM$63,CM359=CM$64),CN359=""),AND(OR(CM359=CM$65,CM359=CM$66),CN359&lt;&gt;"")),"7)介護保険サービス受けている/過去受けていた→具体的内容記入"," ")))</f>
        <v xml:space="preserve"> </v>
      </c>
      <c r="CS359" s="224" t="str">
        <f t="shared" si="355"/>
        <v xml:space="preserve"> </v>
      </c>
      <c r="CT359" s="116"/>
      <c r="CU359" s="253"/>
      <c r="CV359" s="117"/>
      <c r="CW359" s="117"/>
      <c r="CX359" s="253"/>
      <c r="CY359" s="117"/>
      <c r="CZ359" s="117"/>
      <c r="DA359" s="253"/>
      <c r="DB359" s="117"/>
      <c r="DC359" s="224" t="str">
        <f t="shared" si="356"/>
        <v xml:space="preserve"> </v>
      </c>
      <c r="DD359" s="224" t="str">
        <f t="shared" si="357"/>
        <v xml:space="preserve"> </v>
      </c>
      <c r="DE359" s="224" t="str">
        <f t="shared" si="367"/>
        <v xml:space="preserve"> </v>
      </c>
      <c r="DF359" s="121"/>
      <c r="DG359" s="114"/>
      <c r="DH359" s="704"/>
      <c r="DI359" s="119"/>
      <c r="DJ359" s="187"/>
      <c r="DK359" s="254"/>
      <c r="DL359" s="224" t="str">
        <f t="shared" si="368"/>
        <v xml:space="preserve"> </v>
      </c>
      <c r="DM359" s="224" t="str">
        <f t="shared" si="358"/>
        <v xml:space="preserve"> </v>
      </c>
      <c r="DN359" s="474"/>
      <c r="DO359" s="117"/>
      <c r="DP359" s="117"/>
      <c r="DQ359" s="117"/>
      <c r="DR359" s="117"/>
      <c r="DS359" s="117"/>
      <c r="DT359" s="254"/>
      <c r="DU359" s="476"/>
      <c r="DV359" s="224" t="str">
        <f t="shared" si="369"/>
        <v xml:space="preserve"> </v>
      </c>
      <c r="DW359" s="115"/>
      <c r="DX359" s="470"/>
      <c r="DY359" s="117"/>
      <c r="DZ359" s="704"/>
      <c r="EA359" s="224" t="str">
        <f t="shared" si="370"/>
        <v xml:space="preserve"> </v>
      </c>
      <c r="EB359" s="906"/>
      <c r="EC359" s="904"/>
      <c r="ED359" s="904"/>
      <c r="EE359" s="904"/>
      <c r="EF359" s="904"/>
      <c r="EG359" s="904"/>
      <c r="EH359" s="904"/>
      <c r="EI359" s="904"/>
      <c r="EJ359" s="904"/>
      <c r="EK359" s="905"/>
      <c r="EL359" s="80"/>
      <c r="EM359" s="224" t="str">
        <f t="shared" si="359"/>
        <v xml:space="preserve"> </v>
      </c>
      <c r="EN359" s="224" t="str">
        <f t="shared" si="360"/>
        <v xml:space="preserve"> </v>
      </c>
      <c r="EO359" s="115"/>
      <c r="EP359" s="1050"/>
      <c r="EQ359" s="253"/>
      <c r="ER359" s="117"/>
      <c r="ES359" s="1258">
        <f t="shared" si="361"/>
        <v>268</v>
      </c>
      <c r="ET359" s="224" t="str">
        <f t="shared" si="362"/>
        <v xml:space="preserve"> </v>
      </c>
      <c r="EU359" s="477" t="str">
        <f t="shared" si="363"/>
        <v/>
      </c>
      <c r="EV359" s="1334" t="str">
        <f t="shared" si="365"/>
        <v xml:space="preserve"> </v>
      </c>
      <c r="EW359" s="1332" t="str">
        <f t="shared" si="409"/>
        <v/>
      </c>
      <c r="EX359" s="1275" t="str">
        <f t="shared" si="391"/>
        <v/>
      </c>
      <c r="EY359" s="1275" t="str">
        <f t="shared" si="392"/>
        <v/>
      </c>
      <c r="EZ359" s="1275" t="str">
        <f t="shared" si="393"/>
        <v/>
      </c>
      <c r="FA359" s="1275" t="str">
        <f t="shared" si="394"/>
        <v/>
      </c>
      <c r="FB359" s="1275" t="str">
        <f t="shared" si="395"/>
        <v/>
      </c>
      <c r="FC359" s="1333" t="str">
        <f t="shared" si="396"/>
        <v/>
      </c>
      <c r="FE359" s="1234" t="str">
        <f t="shared" si="397"/>
        <v xml:space="preserve"> </v>
      </c>
      <c r="FF359" s="1234" t="str">
        <f t="shared" si="398"/>
        <v xml:space="preserve"> </v>
      </c>
      <c r="FG359" s="1234" t="str">
        <f t="shared" si="399"/>
        <v xml:space="preserve"> </v>
      </c>
      <c r="FH359" s="1234" t="str">
        <f t="shared" si="400"/>
        <v xml:space="preserve"> </v>
      </c>
      <c r="FI359" s="1234" t="str">
        <f t="shared" si="371"/>
        <v xml:space="preserve"> </v>
      </c>
      <c r="FJ359" s="1234" t="str">
        <f t="shared" si="401"/>
        <v xml:space="preserve"> </v>
      </c>
      <c r="FK359" s="1234">
        <f t="shared" si="372"/>
        <v>0</v>
      </c>
      <c r="FL359" s="1227"/>
      <c r="FM359" s="1234" t="str">
        <f t="shared" si="373"/>
        <v xml:space="preserve"> </v>
      </c>
      <c r="FN359" s="1234" t="str">
        <f t="shared" si="374"/>
        <v xml:space="preserve"> </v>
      </c>
      <c r="FO359" s="1234" t="str">
        <f t="shared" si="402"/>
        <v xml:space="preserve"> </v>
      </c>
      <c r="FP359" s="1234" t="str">
        <f t="shared" si="403"/>
        <v xml:space="preserve"> </v>
      </c>
      <c r="FQ359" s="1234" t="str">
        <f t="shared" si="375"/>
        <v xml:space="preserve"> </v>
      </c>
      <c r="FR359" s="1234" t="str">
        <f t="shared" si="404"/>
        <v xml:space="preserve"> </v>
      </c>
      <c r="FS359" s="1234">
        <f t="shared" si="410"/>
        <v>0</v>
      </c>
      <c r="FT359" s="1227"/>
      <c r="FU359" s="1234" t="str">
        <f t="shared" si="405"/>
        <v xml:space="preserve"> </v>
      </c>
      <c r="FV359" s="1234" t="str">
        <f t="shared" si="406"/>
        <v xml:space="preserve"> </v>
      </c>
      <c r="FW359" s="1234" t="str">
        <f t="shared" si="407"/>
        <v xml:space="preserve"> </v>
      </c>
      <c r="FX359" s="1234" t="str">
        <f t="shared" si="376"/>
        <v xml:space="preserve"> </v>
      </c>
      <c r="FY359" s="1234" t="str">
        <f t="shared" si="377"/>
        <v xml:space="preserve"> </v>
      </c>
      <c r="FZ359" s="1234" t="str">
        <f t="shared" si="408"/>
        <v xml:space="preserve"> </v>
      </c>
      <c r="GA359" s="1234">
        <f t="shared" si="378"/>
        <v>0</v>
      </c>
      <c r="GB359" s="1227"/>
      <c r="GC359" s="1234" t="str">
        <f t="shared" si="379"/>
        <v xml:space="preserve"> </v>
      </c>
      <c r="GD359" s="1234" t="str">
        <f t="shared" si="380"/>
        <v xml:space="preserve"> </v>
      </c>
      <c r="GE359" s="1234" t="str">
        <f t="shared" si="381"/>
        <v xml:space="preserve"> </v>
      </c>
      <c r="GF359" s="1234" t="str">
        <f t="shared" si="382"/>
        <v xml:space="preserve"> </v>
      </c>
      <c r="GG359" s="1234" t="str">
        <f t="shared" si="383"/>
        <v xml:space="preserve"> </v>
      </c>
      <c r="GH359" s="1234" t="str">
        <f t="shared" si="384"/>
        <v xml:space="preserve"> </v>
      </c>
      <c r="GI359" s="1234" t="str">
        <f t="shared" si="385"/>
        <v xml:space="preserve"> </v>
      </c>
      <c r="GJ359" s="1234" t="str">
        <f t="shared" si="386"/>
        <v xml:space="preserve"> </v>
      </c>
      <c r="GK359" s="1234" t="str">
        <f t="shared" si="387"/>
        <v xml:space="preserve"> </v>
      </c>
      <c r="GL359" s="1234" t="str">
        <f t="shared" si="388"/>
        <v xml:space="preserve"> </v>
      </c>
      <c r="GM359" s="1234" t="str">
        <f t="shared" si="389"/>
        <v xml:space="preserve"> </v>
      </c>
      <c r="GN359" s="1234">
        <f t="shared" si="390"/>
        <v>0</v>
      </c>
    </row>
    <row r="360" spans="1:196" s="100" customFormat="1" ht="27" customHeight="1" thickTop="1" thickBot="1">
      <c r="A360" s="1208">
        <f>【A票】【D票】!$D$10</f>
        <v>0</v>
      </c>
      <c r="B360" s="1212">
        <f>【A票】【D票】!$H$10</f>
        <v>0</v>
      </c>
      <c r="C360" s="1213" t="str">
        <f>【A票】【D票】!$K$10</f>
        <v xml:space="preserve"> </v>
      </c>
      <c r="D360" s="1214">
        <f t="shared" si="173"/>
        <v>269</v>
      </c>
      <c r="E360" s="914"/>
      <c r="F360" s="467"/>
      <c r="G360" s="469"/>
      <c r="H360" s="224" t="str">
        <f t="shared" si="351"/>
        <v xml:space="preserve"> </v>
      </c>
      <c r="I360" s="704"/>
      <c r="J360" s="117"/>
      <c r="K360" s="117"/>
      <c r="L360" s="117"/>
      <c r="M360" s="117"/>
      <c r="N360" s="117"/>
      <c r="O360" s="117"/>
      <c r="P360" s="117"/>
      <c r="Q360" s="117"/>
      <c r="R360" s="117"/>
      <c r="S360" s="117"/>
      <c r="T360" s="254"/>
      <c r="U360" s="646"/>
      <c r="V360" s="646"/>
      <c r="W360" s="114"/>
      <c r="X360" s="254"/>
      <c r="Y360" s="224" t="str">
        <f t="shared" si="352"/>
        <v xml:space="preserve"> </v>
      </c>
      <c r="Z360" s="579"/>
      <c r="AA360" s="704"/>
      <c r="AB360" s="119"/>
      <c r="AC360" s="224" t="str">
        <f t="shared" si="366"/>
        <v xml:space="preserve"> </v>
      </c>
      <c r="AD360" s="115"/>
      <c r="AE360" s="253"/>
      <c r="AF360" s="704"/>
      <c r="AG360" s="727"/>
      <c r="AH360" s="727"/>
      <c r="AI360" s="727"/>
      <c r="AJ360" s="727"/>
      <c r="AK360" s="591"/>
      <c r="AL360" s="727"/>
      <c r="AM360" s="727"/>
      <c r="AN360" s="727"/>
      <c r="AO360" s="727"/>
      <c r="AP360" s="727"/>
      <c r="AQ360" s="727"/>
      <c r="AR360" s="727"/>
      <c r="AS360" s="727"/>
      <c r="AT360" s="727"/>
      <c r="AU360" s="727"/>
      <c r="AV360" s="727"/>
      <c r="AW360" s="727"/>
      <c r="AX360" s="727"/>
      <c r="AY360" s="727"/>
      <c r="AZ360" s="727"/>
      <c r="BA360" s="727"/>
      <c r="BB360" s="727"/>
      <c r="BC360" s="821"/>
      <c r="BD360" s="727"/>
      <c r="BE360" s="727"/>
      <c r="BF360" s="727"/>
      <c r="BG360" s="727"/>
      <c r="BH360" s="727"/>
      <c r="BI360" s="727"/>
      <c r="BJ360" s="727"/>
      <c r="BK360" s="727"/>
      <c r="BL360" s="821"/>
      <c r="BM360" s="727"/>
      <c r="BN360" s="727"/>
      <c r="BO360" s="727"/>
      <c r="BP360" s="727"/>
      <c r="BQ360" s="727"/>
      <c r="BR360" s="821"/>
      <c r="BS360" s="727"/>
      <c r="BT360" s="727"/>
      <c r="BU360" s="727"/>
      <c r="BV360" s="591"/>
      <c r="BW360" s="224" t="str">
        <f t="shared" si="364"/>
        <v xml:space="preserve"> </v>
      </c>
      <c r="BX360" s="471">
        <f t="shared" si="353"/>
        <v>269</v>
      </c>
      <c r="BY360" s="117"/>
      <c r="BZ360" s="117"/>
      <c r="CA360" s="117"/>
      <c r="CB360" s="117"/>
      <c r="CC360" s="117"/>
      <c r="CD360" s="461"/>
      <c r="CE360" s="236"/>
      <c r="CF360" s="224" t="str">
        <f t="shared" si="354"/>
        <v xml:space="preserve"> </v>
      </c>
      <c r="CG360" s="116"/>
      <c r="CH360" s="117"/>
      <c r="CI360" s="117"/>
      <c r="CJ360" s="117"/>
      <c r="CK360" s="472"/>
      <c r="CL360" s="472"/>
      <c r="CM360" s="472"/>
      <c r="CN360" s="472"/>
      <c r="CO360" s="117"/>
      <c r="CP360" s="253"/>
      <c r="CQ360" s="120"/>
      <c r="CR360" s="224" t="str" cm="1">
        <f t="array" ref="CR360">IF(AND(SUM(COUNTIF(CG360:CM360,{"*不明*","*その他*"})+COUNTIF(CO360:CP360,{"*不明*","*その他*"}))&gt;0,CQ360=""),"その他・不明の場合,10)具体的内容、理由を記入",IF(OR(AND(CI360=CI$65,COUNTA(CJ360:CM360)&lt;4),AND(OR(CI360=CI$63,CI360=CI$64,CI360=CI$66,CI360=CI$67,CI360=CI$68,CI360=""),COUNTA(CJ360:CM360)&gt;0)),"3)介護保険認定済→要介護度、認知症自立度、寝たきり度、介護保険サービス記入",IF(OR(AND(OR(CM360=CM$63,CM360=CM$64),CN360=""),AND(OR(CM360=CM$65,CM360=CM$66),CN360&lt;&gt;"")),"7)介護保険サービス受けている/過去受けていた→具体的内容記入"," ")))</f>
        <v xml:space="preserve"> </v>
      </c>
      <c r="CS360" s="224" t="str">
        <f t="shared" si="355"/>
        <v xml:space="preserve"> </v>
      </c>
      <c r="CT360" s="116"/>
      <c r="CU360" s="253"/>
      <c r="CV360" s="117"/>
      <c r="CW360" s="117"/>
      <c r="CX360" s="253"/>
      <c r="CY360" s="117"/>
      <c r="CZ360" s="117"/>
      <c r="DA360" s="253"/>
      <c r="DB360" s="117"/>
      <c r="DC360" s="224" t="str">
        <f t="shared" si="356"/>
        <v xml:space="preserve"> </v>
      </c>
      <c r="DD360" s="224" t="str">
        <f t="shared" si="357"/>
        <v xml:space="preserve"> </v>
      </c>
      <c r="DE360" s="224" t="str">
        <f t="shared" si="367"/>
        <v xml:space="preserve"> </v>
      </c>
      <c r="DF360" s="121"/>
      <c r="DG360" s="114"/>
      <c r="DH360" s="704"/>
      <c r="DI360" s="119"/>
      <c r="DJ360" s="187"/>
      <c r="DK360" s="254"/>
      <c r="DL360" s="224" t="str">
        <f t="shared" si="368"/>
        <v xml:space="preserve"> </v>
      </c>
      <c r="DM360" s="224" t="str">
        <f t="shared" si="358"/>
        <v xml:space="preserve"> </v>
      </c>
      <c r="DN360" s="474"/>
      <c r="DO360" s="117"/>
      <c r="DP360" s="117"/>
      <c r="DQ360" s="117"/>
      <c r="DR360" s="117"/>
      <c r="DS360" s="117"/>
      <c r="DT360" s="254"/>
      <c r="DU360" s="476"/>
      <c r="DV360" s="224" t="str">
        <f t="shared" si="369"/>
        <v xml:space="preserve"> </v>
      </c>
      <c r="DW360" s="115"/>
      <c r="DX360" s="470"/>
      <c r="DY360" s="117"/>
      <c r="DZ360" s="704"/>
      <c r="EA360" s="224" t="str">
        <f t="shared" si="370"/>
        <v xml:space="preserve"> </v>
      </c>
      <c r="EB360" s="906"/>
      <c r="EC360" s="904"/>
      <c r="ED360" s="904"/>
      <c r="EE360" s="904"/>
      <c r="EF360" s="904"/>
      <c r="EG360" s="904"/>
      <c r="EH360" s="904"/>
      <c r="EI360" s="904"/>
      <c r="EJ360" s="904"/>
      <c r="EK360" s="905"/>
      <c r="EL360" s="80"/>
      <c r="EM360" s="224" t="str">
        <f t="shared" si="359"/>
        <v xml:space="preserve"> </v>
      </c>
      <c r="EN360" s="224" t="str">
        <f t="shared" si="360"/>
        <v xml:space="preserve"> </v>
      </c>
      <c r="EO360" s="115"/>
      <c r="EP360" s="1050"/>
      <c r="EQ360" s="253"/>
      <c r="ER360" s="117"/>
      <c r="ES360" s="1258">
        <f t="shared" si="361"/>
        <v>269</v>
      </c>
      <c r="ET360" s="224" t="str">
        <f t="shared" si="362"/>
        <v xml:space="preserve"> </v>
      </c>
      <c r="EU360" s="477" t="str">
        <f t="shared" si="363"/>
        <v/>
      </c>
      <c r="EV360" s="1334" t="str">
        <f t="shared" si="365"/>
        <v xml:space="preserve"> </v>
      </c>
      <c r="EW360" s="1332" t="str">
        <f t="shared" si="409"/>
        <v/>
      </c>
      <c r="EX360" s="1275" t="str">
        <f t="shared" si="391"/>
        <v/>
      </c>
      <c r="EY360" s="1275" t="str">
        <f t="shared" si="392"/>
        <v/>
      </c>
      <c r="EZ360" s="1275" t="str">
        <f t="shared" si="393"/>
        <v/>
      </c>
      <c r="FA360" s="1275" t="str">
        <f t="shared" si="394"/>
        <v/>
      </c>
      <c r="FB360" s="1275" t="str">
        <f t="shared" si="395"/>
        <v/>
      </c>
      <c r="FC360" s="1333" t="str">
        <f t="shared" si="396"/>
        <v/>
      </c>
      <c r="FE360" s="1234" t="str">
        <f t="shared" si="397"/>
        <v xml:space="preserve"> </v>
      </c>
      <c r="FF360" s="1234" t="str">
        <f t="shared" si="398"/>
        <v xml:space="preserve"> </v>
      </c>
      <c r="FG360" s="1234" t="str">
        <f t="shared" si="399"/>
        <v xml:space="preserve"> </v>
      </c>
      <c r="FH360" s="1234" t="str">
        <f t="shared" si="400"/>
        <v xml:space="preserve"> </v>
      </c>
      <c r="FI360" s="1234" t="str">
        <f t="shared" si="371"/>
        <v xml:space="preserve"> </v>
      </c>
      <c r="FJ360" s="1234" t="str">
        <f t="shared" si="401"/>
        <v xml:space="preserve"> </v>
      </c>
      <c r="FK360" s="1234">
        <f t="shared" si="372"/>
        <v>0</v>
      </c>
      <c r="FL360" s="1227"/>
      <c r="FM360" s="1234" t="str">
        <f t="shared" si="373"/>
        <v xml:space="preserve"> </v>
      </c>
      <c r="FN360" s="1234" t="str">
        <f t="shared" si="374"/>
        <v xml:space="preserve"> </v>
      </c>
      <c r="FO360" s="1234" t="str">
        <f t="shared" si="402"/>
        <v xml:space="preserve"> </v>
      </c>
      <c r="FP360" s="1234" t="str">
        <f t="shared" si="403"/>
        <v xml:space="preserve"> </v>
      </c>
      <c r="FQ360" s="1234" t="str">
        <f t="shared" si="375"/>
        <v xml:space="preserve"> </v>
      </c>
      <c r="FR360" s="1234" t="str">
        <f t="shared" si="404"/>
        <v xml:space="preserve"> </v>
      </c>
      <c r="FS360" s="1234">
        <f t="shared" si="410"/>
        <v>0</v>
      </c>
      <c r="FT360" s="1227"/>
      <c r="FU360" s="1234" t="str">
        <f t="shared" si="405"/>
        <v xml:space="preserve"> </v>
      </c>
      <c r="FV360" s="1234" t="str">
        <f t="shared" si="406"/>
        <v xml:space="preserve"> </v>
      </c>
      <c r="FW360" s="1234" t="str">
        <f t="shared" si="407"/>
        <v xml:space="preserve"> </v>
      </c>
      <c r="FX360" s="1234" t="str">
        <f t="shared" si="376"/>
        <v xml:space="preserve"> </v>
      </c>
      <c r="FY360" s="1234" t="str">
        <f t="shared" si="377"/>
        <v xml:space="preserve"> </v>
      </c>
      <c r="FZ360" s="1234" t="str">
        <f t="shared" si="408"/>
        <v xml:space="preserve"> </v>
      </c>
      <c r="GA360" s="1234">
        <f t="shared" si="378"/>
        <v>0</v>
      </c>
      <c r="GB360" s="1227"/>
      <c r="GC360" s="1234" t="str">
        <f t="shared" si="379"/>
        <v xml:space="preserve"> </v>
      </c>
      <c r="GD360" s="1234" t="str">
        <f t="shared" si="380"/>
        <v xml:space="preserve"> </v>
      </c>
      <c r="GE360" s="1234" t="str">
        <f t="shared" si="381"/>
        <v xml:space="preserve"> </v>
      </c>
      <c r="GF360" s="1234" t="str">
        <f t="shared" si="382"/>
        <v xml:space="preserve"> </v>
      </c>
      <c r="GG360" s="1234" t="str">
        <f t="shared" si="383"/>
        <v xml:space="preserve"> </v>
      </c>
      <c r="GH360" s="1234" t="str">
        <f t="shared" si="384"/>
        <v xml:space="preserve"> </v>
      </c>
      <c r="GI360" s="1234" t="str">
        <f t="shared" si="385"/>
        <v xml:space="preserve"> </v>
      </c>
      <c r="GJ360" s="1234" t="str">
        <f t="shared" si="386"/>
        <v xml:space="preserve"> </v>
      </c>
      <c r="GK360" s="1234" t="str">
        <f t="shared" si="387"/>
        <v xml:space="preserve"> </v>
      </c>
      <c r="GL360" s="1234" t="str">
        <f t="shared" si="388"/>
        <v xml:space="preserve"> </v>
      </c>
      <c r="GM360" s="1234" t="str">
        <f t="shared" si="389"/>
        <v xml:space="preserve"> </v>
      </c>
      <c r="GN360" s="1234">
        <f t="shared" si="390"/>
        <v>0</v>
      </c>
    </row>
    <row r="361" spans="1:196" s="100" customFormat="1" ht="27" customHeight="1" thickTop="1" thickBot="1">
      <c r="A361" s="1208">
        <f>【A票】【D票】!$D$10</f>
        <v>0</v>
      </c>
      <c r="B361" s="1212">
        <f>【A票】【D票】!$H$10</f>
        <v>0</v>
      </c>
      <c r="C361" s="1213" t="str">
        <f>【A票】【D票】!$K$10</f>
        <v xml:space="preserve"> </v>
      </c>
      <c r="D361" s="1214">
        <f t="shared" si="173"/>
        <v>270</v>
      </c>
      <c r="E361" s="914"/>
      <c r="F361" s="467"/>
      <c r="G361" s="469"/>
      <c r="H361" s="224" t="str">
        <f t="shared" si="351"/>
        <v xml:space="preserve"> </v>
      </c>
      <c r="I361" s="704"/>
      <c r="J361" s="117"/>
      <c r="K361" s="117"/>
      <c r="L361" s="117"/>
      <c r="M361" s="117"/>
      <c r="N361" s="117"/>
      <c r="O361" s="117"/>
      <c r="P361" s="117"/>
      <c r="Q361" s="117"/>
      <c r="R361" s="117"/>
      <c r="S361" s="117"/>
      <c r="T361" s="254"/>
      <c r="U361" s="646"/>
      <c r="V361" s="646"/>
      <c r="W361" s="114"/>
      <c r="X361" s="254"/>
      <c r="Y361" s="224" t="str">
        <f t="shared" si="352"/>
        <v xml:space="preserve"> </v>
      </c>
      <c r="Z361" s="579"/>
      <c r="AA361" s="704"/>
      <c r="AB361" s="119"/>
      <c r="AC361" s="224" t="str">
        <f t="shared" si="366"/>
        <v xml:space="preserve"> </v>
      </c>
      <c r="AD361" s="115"/>
      <c r="AE361" s="253"/>
      <c r="AF361" s="704"/>
      <c r="AG361" s="727"/>
      <c r="AH361" s="727"/>
      <c r="AI361" s="727"/>
      <c r="AJ361" s="727"/>
      <c r="AK361" s="591"/>
      <c r="AL361" s="727"/>
      <c r="AM361" s="727"/>
      <c r="AN361" s="727"/>
      <c r="AO361" s="727"/>
      <c r="AP361" s="727"/>
      <c r="AQ361" s="727"/>
      <c r="AR361" s="727"/>
      <c r="AS361" s="727"/>
      <c r="AT361" s="727"/>
      <c r="AU361" s="727"/>
      <c r="AV361" s="727"/>
      <c r="AW361" s="727"/>
      <c r="AX361" s="727"/>
      <c r="AY361" s="727"/>
      <c r="AZ361" s="727"/>
      <c r="BA361" s="727"/>
      <c r="BB361" s="727"/>
      <c r="BC361" s="821"/>
      <c r="BD361" s="727"/>
      <c r="BE361" s="727"/>
      <c r="BF361" s="727"/>
      <c r="BG361" s="727"/>
      <c r="BH361" s="727"/>
      <c r="BI361" s="727"/>
      <c r="BJ361" s="727"/>
      <c r="BK361" s="727"/>
      <c r="BL361" s="821"/>
      <c r="BM361" s="727"/>
      <c r="BN361" s="727"/>
      <c r="BO361" s="727"/>
      <c r="BP361" s="727"/>
      <c r="BQ361" s="727"/>
      <c r="BR361" s="821"/>
      <c r="BS361" s="727"/>
      <c r="BT361" s="727"/>
      <c r="BU361" s="727"/>
      <c r="BV361" s="591"/>
      <c r="BW361" s="224" t="str">
        <f t="shared" si="364"/>
        <v xml:space="preserve"> </v>
      </c>
      <c r="BX361" s="471">
        <f t="shared" si="353"/>
        <v>270</v>
      </c>
      <c r="BY361" s="117"/>
      <c r="BZ361" s="117"/>
      <c r="CA361" s="117"/>
      <c r="CB361" s="117"/>
      <c r="CC361" s="117"/>
      <c r="CD361" s="461"/>
      <c r="CE361" s="236"/>
      <c r="CF361" s="224" t="str">
        <f t="shared" si="354"/>
        <v xml:space="preserve"> </v>
      </c>
      <c r="CG361" s="116"/>
      <c r="CH361" s="117"/>
      <c r="CI361" s="117"/>
      <c r="CJ361" s="117"/>
      <c r="CK361" s="472"/>
      <c r="CL361" s="472"/>
      <c r="CM361" s="472"/>
      <c r="CN361" s="472"/>
      <c r="CO361" s="117"/>
      <c r="CP361" s="253"/>
      <c r="CQ361" s="120"/>
      <c r="CR361" s="224" t="str" cm="1">
        <f t="array" ref="CR361">IF(AND(SUM(COUNTIF(CG361:CM361,{"*不明*","*その他*"})+COUNTIF(CO361:CP361,{"*不明*","*その他*"}))&gt;0,CQ361=""),"その他・不明の場合,10)具体的内容、理由を記入",IF(OR(AND(CI361=CI$65,COUNTA(CJ361:CM361)&lt;4),AND(OR(CI361=CI$63,CI361=CI$64,CI361=CI$66,CI361=CI$67,CI361=CI$68,CI361=""),COUNTA(CJ361:CM361)&gt;0)),"3)介護保険認定済→要介護度、認知症自立度、寝たきり度、介護保険サービス記入",IF(OR(AND(OR(CM361=CM$63,CM361=CM$64),CN361=""),AND(OR(CM361=CM$65,CM361=CM$66),CN361&lt;&gt;"")),"7)介護保険サービス受けている/過去受けていた→具体的内容記入"," ")))</f>
        <v xml:space="preserve"> </v>
      </c>
      <c r="CS361" s="224" t="str">
        <f t="shared" si="355"/>
        <v xml:space="preserve"> </v>
      </c>
      <c r="CT361" s="116"/>
      <c r="CU361" s="253"/>
      <c r="CV361" s="117"/>
      <c r="CW361" s="117"/>
      <c r="CX361" s="253"/>
      <c r="CY361" s="117"/>
      <c r="CZ361" s="117"/>
      <c r="DA361" s="253"/>
      <c r="DB361" s="117"/>
      <c r="DC361" s="224" t="str">
        <f t="shared" si="356"/>
        <v xml:space="preserve"> </v>
      </c>
      <c r="DD361" s="224" t="str">
        <f t="shared" si="357"/>
        <v xml:space="preserve"> </v>
      </c>
      <c r="DE361" s="224" t="str">
        <f t="shared" si="367"/>
        <v xml:space="preserve"> </v>
      </c>
      <c r="DF361" s="121"/>
      <c r="DG361" s="114"/>
      <c r="DH361" s="704"/>
      <c r="DI361" s="119"/>
      <c r="DJ361" s="187"/>
      <c r="DK361" s="254"/>
      <c r="DL361" s="224" t="str">
        <f t="shared" si="368"/>
        <v xml:space="preserve"> </v>
      </c>
      <c r="DM361" s="224" t="str">
        <f t="shared" si="358"/>
        <v xml:space="preserve"> </v>
      </c>
      <c r="DN361" s="474"/>
      <c r="DO361" s="117"/>
      <c r="DP361" s="117"/>
      <c r="DQ361" s="117"/>
      <c r="DR361" s="117"/>
      <c r="DS361" s="117"/>
      <c r="DT361" s="254"/>
      <c r="DU361" s="476"/>
      <c r="DV361" s="224" t="str">
        <f t="shared" si="369"/>
        <v xml:space="preserve"> </v>
      </c>
      <c r="DW361" s="115"/>
      <c r="DX361" s="470"/>
      <c r="DY361" s="117"/>
      <c r="DZ361" s="704"/>
      <c r="EA361" s="224" t="str">
        <f t="shared" si="370"/>
        <v xml:space="preserve"> </v>
      </c>
      <c r="EB361" s="906"/>
      <c r="EC361" s="904"/>
      <c r="ED361" s="904"/>
      <c r="EE361" s="904"/>
      <c r="EF361" s="904"/>
      <c r="EG361" s="904"/>
      <c r="EH361" s="904"/>
      <c r="EI361" s="904"/>
      <c r="EJ361" s="904"/>
      <c r="EK361" s="905"/>
      <c r="EL361" s="80"/>
      <c r="EM361" s="224" t="str">
        <f t="shared" si="359"/>
        <v xml:space="preserve"> </v>
      </c>
      <c r="EN361" s="224" t="str">
        <f t="shared" si="360"/>
        <v xml:space="preserve"> </v>
      </c>
      <c r="EO361" s="115"/>
      <c r="EP361" s="1050"/>
      <c r="EQ361" s="253"/>
      <c r="ER361" s="117"/>
      <c r="ES361" s="1258">
        <f t="shared" si="361"/>
        <v>270</v>
      </c>
      <c r="ET361" s="224" t="str">
        <f t="shared" si="362"/>
        <v xml:space="preserve"> </v>
      </c>
      <c r="EU361" s="477" t="str">
        <f t="shared" si="363"/>
        <v/>
      </c>
      <c r="EV361" s="1334" t="str">
        <f t="shared" si="365"/>
        <v xml:space="preserve"> </v>
      </c>
      <c r="EW361" s="1332" t="str">
        <f t="shared" si="409"/>
        <v/>
      </c>
      <c r="EX361" s="1275" t="str">
        <f t="shared" si="391"/>
        <v/>
      </c>
      <c r="EY361" s="1275" t="str">
        <f t="shared" si="392"/>
        <v/>
      </c>
      <c r="EZ361" s="1275" t="str">
        <f t="shared" si="393"/>
        <v/>
      </c>
      <c r="FA361" s="1275" t="str">
        <f t="shared" si="394"/>
        <v/>
      </c>
      <c r="FB361" s="1275" t="str">
        <f t="shared" si="395"/>
        <v/>
      </c>
      <c r="FC361" s="1333" t="str">
        <f t="shared" si="396"/>
        <v/>
      </c>
      <c r="FE361" s="1234" t="str">
        <f t="shared" si="397"/>
        <v xml:space="preserve"> </v>
      </c>
      <c r="FF361" s="1234" t="str">
        <f t="shared" si="398"/>
        <v xml:space="preserve"> </v>
      </c>
      <c r="FG361" s="1234" t="str">
        <f t="shared" si="399"/>
        <v xml:space="preserve"> </v>
      </c>
      <c r="FH361" s="1234" t="str">
        <f t="shared" si="400"/>
        <v xml:space="preserve"> </v>
      </c>
      <c r="FI361" s="1234" t="str">
        <f t="shared" si="371"/>
        <v xml:space="preserve"> </v>
      </c>
      <c r="FJ361" s="1234" t="str">
        <f t="shared" si="401"/>
        <v xml:space="preserve"> </v>
      </c>
      <c r="FK361" s="1234">
        <f t="shared" si="372"/>
        <v>0</v>
      </c>
      <c r="FL361" s="1227"/>
      <c r="FM361" s="1234" t="str">
        <f t="shared" si="373"/>
        <v xml:space="preserve"> </v>
      </c>
      <c r="FN361" s="1234" t="str">
        <f t="shared" si="374"/>
        <v xml:space="preserve"> </v>
      </c>
      <c r="FO361" s="1234" t="str">
        <f t="shared" si="402"/>
        <v xml:space="preserve"> </v>
      </c>
      <c r="FP361" s="1234" t="str">
        <f t="shared" si="403"/>
        <v xml:space="preserve"> </v>
      </c>
      <c r="FQ361" s="1234" t="str">
        <f t="shared" si="375"/>
        <v xml:space="preserve"> </v>
      </c>
      <c r="FR361" s="1234" t="str">
        <f t="shared" si="404"/>
        <v xml:space="preserve"> </v>
      </c>
      <c r="FS361" s="1234">
        <f t="shared" si="410"/>
        <v>0</v>
      </c>
      <c r="FT361" s="1227"/>
      <c r="FU361" s="1234" t="str">
        <f t="shared" si="405"/>
        <v xml:space="preserve"> </v>
      </c>
      <c r="FV361" s="1234" t="str">
        <f t="shared" si="406"/>
        <v xml:space="preserve"> </v>
      </c>
      <c r="FW361" s="1234" t="str">
        <f t="shared" si="407"/>
        <v xml:space="preserve"> </v>
      </c>
      <c r="FX361" s="1234" t="str">
        <f t="shared" si="376"/>
        <v xml:space="preserve"> </v>
      </c>
      <c r="FY361" s="1234" t="str">
        <f t="shared" si="377"/>
        <v xml:space="preserve"> </v>
      </c>
      <c r="FZ361" s="1234" t="str">
        <f t="shared" si="408"/>
        <v xml:space="preserve"> </v>
      </c>
      <c r="GA361" s="1234">
        <f t="shared" si="378"/>
        <v>0</v>
      </c>
      <c r="GB361" s="1227"/>
      <c r="GC361" s="1234" t="str">
        <f t="shared" si="379"/>
        <v xml:space="preserve"> </v>
      </c>
      <c r="GD361" s="1234" t="str">
        <f t="shared" si="380"/>
        <v xml:space="preserve"> </v>
      </c>
      <c r="GE361" s="1234" t="str">
        <f t="shared" si="381"/>
        <v xml:space="preserve"> </v>
      </c>
      <c r="GF361" s="1234" t="str">
        <f t="shared" si="382"/>
        <v xml:space="preserve"> </v>
      </c>
      <c r="GG361" s="1234" t="str">
        <f t="shared" si="383"/>
        <v xml:space="preserve"> </v>
      </c>
      <c r="GH361" s="1234" t="str">
        <f t="shared" si="384"/>
        <v xml:space="preserve"> </v>
      </c>
      <c r="GI361" s="1234" t="str">
        <f t="shared" si="385"/>
        <v xml:space="preserve"> </v>
      </c>
      <c r="GJ361" s="1234" t="str">
        <f t="shared" si="386"/>
        <v xml:space="preserve"> </v>
      </c>
      <c r="GK361" s="1234" t="str">
        <f t="shared" si="387"/>
        <v xml:space="preserve"> </v>
      </c>
      <c r="GL361" s="1234" t="str">
        <f t="shared" si="388"/>
        <v xml:space="preserve"> </v>
      </c>
      <c r="GM361" s="1234" t="str">
        <f t="shared" si="389"/>
        <v xml:space="preserve"> </v>
      </c>
      <c r="GN361" s="1234">
        <f t="shared" si="390"/>
        <v>0</v>
      </c>
    </row>
    <row r="362" spans="1:196" s="100" customFormat="1" ht="27" customHeight="1" thickTop="1" thickBot="1">
      <c r="A362" s="1208">
        <f>【A票】【D票】!$D$10</f>
        <v>0</v>
      </c>
      <c r="B362" s="1212">
        <f>【A票】【D票】!$H$10</f>
        <v>0</v>
      </c>
      <c r="C362" s="1213" t="str">
        <f>【A票】【D票】!$K$10</f>
        <v xml:space="preserve"> </v>
      </c>
      <c r="D362" s="1214">
        <f t="shared" si="173"/>
        <v>271</v>
      </c>
      <c r="E362" s="914"/>
      <c r="F362" s="467"/>
      <c r="G362" s="469"/>
      <c r="H362" s="224" t="str">
        <f t="shared" si="351"/>
        <v xml:space="preserve"> </v>
      </c>
      <c r="I362" s="704"/>
      <c r="J362" s="117"/>
      <c r="K362" s="117"/>
      <c r="L362" s="117"/>
      <c r="M362" s="117"/>
      <c r="N362" s="117"/>
      <c r="O362" s="117"/>
      <c r="P362" s="117"/>
      <c r="Q362" s="117"/>
      <c r="R362" s="117"/>
      <c r="S362" s="117"/>
      <c r="T362" s="254"/>
      <c r="U362" s="646"/>
      <c r="V362" s="646"/>
      <c r="W362" s="114"/>
      <c r="X362" s="254"/>
      <c r="Y362" s="224" t="str">
        <f t="shared" si="352"/>
        <v xml:space="preserve"> </v>
      </c>
      <c r="Z362" s="579"/>
      <c r="AA362" s="704"/>
      <c r="AB362" s="119"/>
      <c r="AC362" s="224" t="str">
        <f t="shared" si="366"/>
        <v xml:space="preserve"> </v>
      </c>
      <c r="AD362" s="115"/>
      <c r="AE362" s="253"/>
      <c r="AF362" s="704"/>
      <c r="AG362" s="727"/>
      <c r="AH362" s="727"/>
      <c r="AI362" s="727"/>
      <c r="AJ362" s="727"/>
      <c r="AK362" s="591"/>
      <c r="AL362" s="727"/>
      <c r="AM362" s="727"/>
      <c r="AN362" s="727"/>
      <c r="AO362" s="727"/>
      <c r="AP362" s="727"/>
      <c r="AQ362" s="727"/>
      <c r="AR362" s="727"/>
      <c r="AS362" s="727"/>
      <c r="AT362" s="727"/>
      <c r="AU362" s="727"/>
      <c r="AV362" s="727"/>
      <c r="AW362" s="727"/>
      <c r="AX362" s="727"/>
      <c r="AY362" s="727"/>
      <c r="AZ362" s="727"/>
      <c r="BA362" s="727"/>
      <c r="BB362" s="727"/>
      <c r="BC362" s="821"/>
      <c r="BD362" s="727"/>
      <c r="BE362" s="727"/>
      <c r="BF362" s="727"/>
      <c r="BG362" s="727"/>
      <c r="BH362" s="727"/>
      <c r="BI362" s="727"/>
      <c r="BJ362" s="727"/>
      <c r="BK362" s="727"/>
      <c r="BL362" s="821"/>
      <c r="BM362" s="727"/>
      <c r="BN362" s="727"/>
      <c r="BO362" s="727"/>
      <c r="BP362" s="727"/>
      <c r="BQ362" s="727"/>
      <c r="BR362" s="821"/>
      <c r="BS362" s="727"/>
      <c r="BT362" s="727"/>
      <c r="BU362" s="727"/>
      <c r="BV362" s="591"/>
      <c r="BW362" s="224" t="str">
        <f t="shared" si="364"/>
        <v xml:space="preserve"> </v>
      </c>
      <c r="BX362" s="471">
        <f t="shared" si="353"/>
        <v>271</v>
      </c>
      <c r="BY362" s="117"/>
      <c r="BZ362" s="117"/>
      <c r="CA362" s="117"/>
      <c r="CB362" s="117"/>
      <c r="CC362" s="117"/>
      <c r="CD362" s="461"/>
      <c r="CE362" s="236"/>
      <c r="CF362" s="224" t="str">
        <f t="shared" si="354"/>
        <v xml:space="preserve"> </v>
      </c>
      <c r="CG362" s="116"/>
      <c r="CH362" s="117"/>
      <c r="CI362" s="117"/>
      <c r="CJ362" s="117"/>
      <c r="CK362" s="472"/>
      <c r="CL362" s="472"/>
      <c r="CM362" s="472"/>
      <c r="CN362" s="472"/>
      <c r="CO362" s="117"/>
      <c r="CP362" s="253"/>
      <c r="CQ362" s="120"/>
      <c r="CR362" s="224" t="str" cm="1">
        <f t="array" ref="CR362">IF(AND(SUM(COUNTIF(CG362:CM362,{"*不明*","*その他*"})+COUNTIF(CO362:CP362,{"*不明*","*その他*"}))&gt;0,CQ362=""),"その他・不明の場合,10)具体的内容、理由を記入",IF(OR(AND(CI362=CI$65,COUNTA(CJ362:CM362)&lt;4),AND(OR(CI362=CI$63,CI362=CI$64,CI362=CI$66,CI362=CI$67,CI362=CI$68,CI362=""),COUNTA(CJ362:CM362)&gt;0)),"3)介護保険認定済→要介護度、認知症自立度、寝たきり度、介護保険サービス記入",IF(OR(AND(OR(CM362=CM$63,CM362=CM$64),CN362=""),AND(OR(CM362=CM$65,CM362=CM$66),CN362&lt;&gt;"")),"7)介護保険サービス受けている/過去受けていた→具体的内容記入"," ")))</f>
        <v xml:space="preserve"> </v>
      </c>
      <c r="CS362" s="224" t="str">
        <f t="shared" si="355"/>
        <v xml:space="preserve"> </v>
      </c>
      <c r="CT362" s="116"/>
      <c r="CU362" s="253"/>
      <c r="CV362" s="117"/>
      <c r="CW362" s="117"/>
      <c r="CX362" s="253"/>
      <c r="CY362" s="117"/>
      <c r="CZ362" s="117"/>
      <c r="DA362" s="253"/>
      <c r="DB362" s="117"/>
      <c r="DC362" s="224" t="str">
        <f t="shared" si="356"/>
        <v xml:space="preserve"> </v>
      </c>
      <c r="DD362" s="224" t="str">
        <f t="shared" si="357"/>
        <v xml:space="preserve"> </v>
      </c>
      <c r="DE362" s="224" t="str">
        <f t="shared" si="367"/>
        <v xml:space="preserve"> </v>
      </c>
      <c r="DF362" s="121"/>
      <c r="DG362" s="114"/>
      <c r="DH362" s="704"/>
      <c r="DI362" s="119"/>
      <c r="DJ362" s="187"/>
      <c r="DK362" s="254"/>
      <c r="DL362" s="224" t="str">
        <f t="shared" si="368"/>
        <v xml:space="preserve"> </v>
      </c>
      <c r="DM362" s="224" t="str">
        <f t="shared" si="358"/>
        <v xml:space="preserve"> </v>
      </c>
      <c r="DN362" s="474"/>
      <c r="DO362" s="117"/>
      <c r="DP362" s="117"/>
      <c r="DQ362" s="117"/>
      <c r="DR362" s="117"/>
      <c r="DS362" s="117"/>
      <c r="DT362" s="254"/>
      <c r="DU362" s="476"/>
      <c r="DV362" s="224" t="str">
        <f t="shared" si="369"/>
        <v xml:space="preserve"> </v>
      </c>
      <c r="DW362" s="115"/>
      <c r="DX362" s="470"/>
      <c r="DY362" s="117"/>
      <c r="DZ362" s="704"/>
      <c r="EA362" s="224" t="str">
        <f t="shared" si="370"/>
        <v xml:space="preserve"> </v>
      </c>
      <c r="EB362" s="906"/>
      <c r="EC362" s="904"/>
      <c r="ED362" s="904"/>
      <c r="EE362" s="904"/>
      <c r="EF362" s="904"/>
      <c r="EG362" s="904"/>
      <c r="EH362" s="904"/>
      <c r="EI362" s="904"/>
      <c r="EJ362" s="904"/>
      <c r="EK362" s="905"/>
      <c r="EL362" s="80"/>
      <c r="EM362" s="224" t="str">
        <f t="shared" si="359"/>
        <v xml:space="preserve"> </v>
      </c>
      <c r="EN362" s="224" t="str">
        <f t="shared" si="360"/>
        <v xml:space="preserve"> </v>
      </c>
      <c r="EO362" s="115"/>
      <c r="EP362" s="1050"/>
      <c r="EQ362" s="253"/>
      <c r="ER362" s="117"/>
      <c r="ES362" s="1258">
        <f t="shared" si="361"/>
        <v>271</v>
      </c>
      <c r="ET362" s="224" t="str">
        <f t="shared" si="362"/>
        <v xml:space="preserve"> </v>
      </c>
      <c r="EU362" s="477" t="str">
        <f t="shared" si="363"/>
        <v/>
      </c>
      <c r="EV362" s="1334" t="str">
        <f t="shared" si="365"/>
        <v xml:space="preserve"> </v>
      </c>
      <c r="EW362" s="1332" t="str">
        <f t="shared" si="409"/>
        <v/>
      </c>
      <c r="EX362" s="1275" t="str">
        <f t="shared" si="391"/>
        <v/>
      </c>
      <c r="EY362" s="1275" t="str">
        <f t="shared" si="392"/>
        <v/>
      </c>
      <c r="EZ362" s="1275" t="str">
        <f t="shared" si="393"/>
        <v/>
      </c>
      <c r="FA362" s="1275" t="str">
        <f t="shared" si="394"/>
        <v/>
      </c>
      <c r="FB362" s="1275" t="str">
        <f t="shared" si="395"/>
        <v/>
      </c>
      <c r="FC362" s="1333" t="str">
        <f t="shared" si="396"/>
        <v/>
      </c>
      <c r="FE362" s="1234" t="str">
        <f t="shared" si="397"/>
        <v xml:space="preserve"> </v>
      </c>
      <c r="FF362" s="1234" t="str">
        <f t="shared" si="398"/>
        <v xml:space="preserve"> </v>
      </c>
      <c r="FG362" s="1234" t="str">
        <f t="shared" si="399"/>
        <v xml:space="preserve"> </v>
      </c>
      <c r="FH362" s="1234" t="str">
        <f t="shared" si="400"/>
        <v xml:space="preserve"> </v>
      </c>
      <c r="FI362" s="1234" t="str">
        <f t="shared" si="371"/>
        <v xml:space="preserve"> </v>
      </c>
      <c r="FJ362" s="1234" t="str">
        <f t="shared" si="401"/>
        <v xml:space="preserve"> </v>
      </c>
      <c r="FK362" s="1234">
        <f t="shared" si="372"/>
        <v>0</v>
      </c>
      <c r="FL362" s="1227"/>
      <c r="FM362" s="1234" t="str">
        <f t="shared" si="373"/>
        <v xml:space="preserve"> </v>
      </c>
      <c r="FN362" s="1234" t="str">
        <f t="shared" si="374"/>
        <v xml:space="preserve"> </v>
      </c>
      <c r="FO362" s="1234" t="str">
        <f t="shared" si="402"/>
        <v xml:space="preserve"> </v>
      </c>
      <c r="FP362" s="1234" t="str">
        <f t="shared" si="403"/>
        <v xml:space="preserve"> </v>
      </c>
      <c r="FQ362" s="1234" t="str">
        <f t="shared" si="375"/>
        <v xml:space="preserve"> </v>
      </c>
      <c r="FR362" s="1234" t="str">
        <f t="shared" si="404"/>
        <v xml:space="preserve"> </v>
      </c>
      <c r="FS362" s="1234">
        <f t="shared" si="410"/>
        <v>0</v>
      </c>
      <c r="FT362" s="1227"/>
      <c r="FU362" s="1234" t="str">
        <f t="shared" si="405"/>
        <v xml:space="preserve"> </v>
      </c>
      <c r="FV362" s="1234" t="str">
        <f t="shared" si="406"/>
        <v xml:space="preserve"> </v>
      </c>
      <c r="FW362" s="1234" t="str">
        <f t="shared" si="407"/>
        <v xml:space="preserve"> </v>
      </c>
      <c r="FX362" s="1234" t="str">
        <f t="shared" si="376"/>
        <v xml:space="preserve"> </v>
      </c>
      <c r="FY362" s="1234" t="str">
        <f t="shared" si="377"/>
        <v xml:space="preserve"> </v>
      </c>
      <c r="FZ362" s="1234" t="str">
        <f t="shared" si="408"/>
        <v xml:space="preserve"> </v>
      </c>
      <c r="GA362" s="1234">
        <f t="shared" si="378"/>
        <v>0</v>
      </c>
      <c r="GB362" s="1227"/>
      <c r="GC362" s="1234" t="str">
        <f t="shared" si="379"/>
        <v xml:space="preserve"> </v>
      </c>
      <c r="GD362" s="1234" t="str">
        <f t="shared" si="380"/>
        <v xml:space="preserve"> </v>
      </c>
      <c r="GE362" s="1234" t="str">
        <f t="shared" si="381"/>
        <v xml:space="preserve"> </v>
      </c>
      <c r="GF362" s="1234" t="str">
        <f t="shared" si="382"/>
        <v xml:space="preserve"> </v>
      </c>
      <c r="GG362" s="1234" t="str">
        <f t="shared" si="383"/>
        <v xml:space="preserve"> </v>
      </c>
      <c r="GH362" s="1234" t="str">
        <f t="shared" si="384"/>
        <v xml:space="preserve"> </v>
      </c>
      <c r="GI362" s="1234" t="str">
        <f t="shared" si="385"/>
        <v xml:space="preserve"> </v>
      </c>
      <c r="GJ362" s="1234" t="str">
        <f t="shared" si="386"/>
        <v xml:space="preserve"> </v>
      </c>
      <c r="GK362" s="1234" t="str">
        <f t="shared" si="387"/>
        <v xml:space="preserve"> </v>
      </c>
      <c r="GL362" s="1234" t="str">
        <f t="shared" si="388"/>
        <v xml:space="preserve"> </v>
      </c>
      <c r="GM362" s="1234" t="str">
        <f t="shared" si="389"/>
        <v xml:space="preserve"> </v>
      </c>
      <c r="GN362" s="1234">
        <f t="shared" si="390"/>
        <v>0</v>
      </c>
    </row>
    <row r="363" spans="1:196" s="100" customFormat="1" ht="27" customHeight="1" thickTop="1" thickBot="1">
      <c r="A363" s="1208">
        <f>【A票】【D票】!$D$10</f>
        <v>0</v>
      </c>
      <c r="B363" s="1212">
        <f>【A票】【D票】!$H$10</f>
        <v>0</v>
      </c>
      <c r="C363" s="1213" t="str">
        <f>【A票】【D票】!$K$10</f>
        <v xml:space="preserve"> </v>
      </c>
      <c r="D363" s="1214">
        <f t="shared" si="173"/>
        <v>272</v>
      </c>
      <c r="E363" s="914"/>
      <c r="F363" s="467"/>
      <c r="G363" s="469"/>
      <c r="H363" s="224" t="str">
        <f t="shared" si="351"/>
        <v xml:space="preserve"> </v>
      </c>
      <c r="I363" s="704"/>
      <c r="J363" s="117"/>
      <c r="K363" s="117"/>
      <c r="L363" s="117"/>
      <c r="M363" s="117"/>
      <c r="N363" s="117"/>
      <c r="O363" s="117"/>
      <c r="P363" s="117"/>
      <c r="Q363" s="117"/>
      <c r="R363" s="117"/>
      <c r="S363" s="117"/>
      <c r="T363" s="254"/>
      <c r="U363" s="646"/>
      <c r="V363" s="646"/>
      <c r="W363" s="114"/>
      <c r="X363" s="254"/>
      <c r="Y363" s="224" t="str">
        <f t="shared" si="352"/>
        <v xml:space="preserve"> </v>
      </c>
      <c r="Z363" s="579"/>
      <c r="AA363" s="704"/>
      <c r="AB363" s="119"/>
      <c r="AC363" s="224" t="str">
        <f t="shared" si="366"/>
        <v xml:space="preserve"> </v>
      </c>
      <c r="AD363" s="115"/>
      <c r="AE363" s="253"/>
      <c r="AF363" s="704"/>
      <c r="AG363" s="727"/>
      <c r="AH363" s="727"/>
      <c r="AI363" s="727"/>
      <c r="AJ363" s="727"/>
      <c r="AK363" s="591"/>
      <c r="AL363" s="727"/>
      <c r="AM363" s="727"/>
      <c r="AN363" s="727"/>
      <c r="AO363" s="727"/>
      <c r="AP363" s="727"/>
      <c r="AQ363" s="727"/>
      <c r="AR363" s="727"/>
      <c r="AS363" s="727"/>
      <c r="AT363" s="727"/>
      <c r="AU363" s="727"/>
      <c r="AV363" s="727"/>
      <c r="AW363" s="727"/>
      <c r="AX363" s="727"/>
      <c r="AY363" s="727"/>
      <c r="AZ363" s="727"/>
      <c r="BA363" s="727"/>
      <c r="BB363" s="727"/>
      <c r="BC363" s="821"/>
      <c r="BD363" s="727"/>
      <c r="BE363" s="727"/>
      <c r="BF363" s="727"/>
      <c r="BG363" s="727"/>
      <c r="BH363" s="727"/>
      <c r="BI363" s="727"/>
      <c r="BJ363" s="727"/>
      <c r="BK363" s="727"/>
      <c r="BL363" s="821"/>
      <c r="BM363" s="727"/>
      <c r="BN363" s="727"/>
      <c r="BO363" s="727"/>
      <c r="BP363" s="727"/>
      <c r="BQ363" s="727"/>
      <c r="BR363" s="821"/>
      <c r="BS363" s="727"/>
      <c r="BT363" s="727"/>
      <c r="BU363" s="727"/>
      <c r="BV363" s="591"/>
      <c r="BW363" s="224" t="str">
        <f t="shared" si="364"/>
        <v xml:space="preserve"> </v>
      </c>
      <c r="BX363" s="471">
        <f t="shared" si="353"/>
        <v>272</v>
      </c>
      <c r="BY363" s="117"/>
      <c r="BZ363" s="117"/>
      <c r="CA363" s="117"/>
      <c r="CB363" s="117"/>
      <c r="CC363" s="117"/>
      <c r="CD363" s="461"/>
      <c r="CE363" s="236"/>
      <c r="CF363" s="224" t="str">
        <f t="shared" si="354"/>
        <v xml:space="preserve"> </v>
      </c>
      <c r="CG363" s="116"/>
      <c r="CH363" s="117"/>
      <c r="CI363" s="117"/>
      <c r="CJ363" s="117"/>
      <c r="CK363" s="472"/>
      <c r="CL363" s="472"/>
      <c r="CM363" s="472"/>
      <c r="CN363" s="472"/>
      <c r="CO363" s="117"/>
      <c r="CP363" s="253"/>
      <c r="CQ363" s="120"/>
      <c r="CR363" s="224" t="str" cm="1">
        <f t="array" ref="CR363">IF(AND(SUM(COUNTIF(CG363:CM363,{"*不明*","*その他*"})+COUNTIF(CO363:CP363,{"*不明*","*その他*"}))&gt;0,CQ363=""),"その他・不明の場合,10)具体的内容、理由を記入",IF(OR(AND(CI363=CI$65,COUNTA(CJ363:CM363)&lt;4),AND(OR(CI363=CI$63,CI363=CI$64,CI363=CI$66,CI363=CI$67,CI363=CI$68,CI363=""),COUNTA(CJ363:CM363)&gt;0)),"3)介護保険認定済→要介護度、認知症自立度、寝たきり度、介護保険サービス記入",IF(OR(AND(OR(CM363=CM$63,CM363=CM$64),CN363=""),AND(OR(CM363=CM$65,CM363=CM$66),CN363&lt;&gt;"")),"7)介護保険サービス受けている/過去受けていた→具体的内容記入"," ")))</f>
        <v xml:space="preserve"> </v>
      </c>
      <c r="CS363" s="224" t="str">
        <f t="shared" si="355"/>
        <v xml:space="preserve"> </v>
      </c>
      <c r="CT363" s="116"/>
      <c r="CU363" s="253"/>
      <c r="CV363" s="117"/>
      <c r="CW363" s="117"/>
      <c r="CX363" s="253"/>
      <c r="CY363" s="117"/>
      <c r="CZ363" s="117"/>
      <c r="DA363" s="253"/>
      <c r="DB363" s="117"/>
      <c r="DC363" s="224" t="str">
        <f t="shared" si="356"/>
        <v xml:space="preserve"> </v>
      </c>
      <c r="DD363" s="224" t="str">
        <f t="shared" si="357"/>
        <v xml:space="preserve"> </v>
      </c>
      <c r="DE363" s="224" t="str">
        <f t="shared" si="367"/>
        <v xml:space="preserve"> </v>
      </c>
      <c r="DF363" s="121"/>
      <c r="DG363" s="114"/>
      <c r="DH363" s="704"/>
      <c r="DI363" s="119"/>
      <c r="DJ363" s="187"/>
      <c r="DK363" s="254"/>
      <c r="DL363" s="224" t="str">
        <f t="shared" si="368"/>
        <v xml:space="preserve"> </v>
      </c>
      <c r="DM363" s="224" t="str">
        <f t="shared" si="358"/>
        <v xml:space="preserve"> </v>
      </c>
      <c r="DN363" s="474"/>
      <c r="DO363" s="117"/>
      <c r="DP363" s="117"/>
      <c r="DQ363" s="117"/>
      <c r="DR363" s="117"/>
      <c r="DS363" s="117"/>
      <c r="DT363" s="254"/>
      <c r="DU363" s="476"/>
      <c r="DV363" s="224" t="str">
        <f t="shared" si="369"/>
        <v xml:space="preserve"> </v>
      </c>
      <c r="DW363" s="115"/>
      <c r="DX363" s="470"/>
      <c r="DY363" s="117"/>
      <c r="DZ363" s="704"/>
      <c r="EA363" s="224" t="str">
        <f t="shared" si="370"/>
        <v xml:space="preserve"> </v>
      </c>
      <c r="EB363" s="906"/>
      <c r="EC363" s="904"/>
      <c r="ED363" s="904"/>
      <c r="EE363" s="904"/>
      <c r="EF363" s="904"/>
      <c r="EG363" s="904"/>
      <c r="EH363" s="904"/>
      <c r="EI363" s="904"/>
      <c r="EJ363" s="904"/>
      <c r="EK363" s="905"/>
      <c r="EL363" s="80"/>
      <c r="EM363" s="224" t="str">
        <f t="shared" si="359"/>
        <v xml:space="preserve"> </v>
      </c>
      <c r="EN363" s="224" t="str">
        <f t="shared" si="360"/>
        <v xml:space="preserve"> </v>
      </c>
      <c r="EO363" s="115"/>
      <c r="EP363" s="1050"/>
      <c r="EQ363" s="253"/>
      <c r="ER363" s="117"/>
      <c r="ES363" s="1258">
        <f t="shared" si="361"/>
        <v>272</v>
      </c>
      <c r="ET363" s="224" t="str">
        <f t="shared" si="362"/>
        <v xml:space="preserve"> </v>
      </c>
      <c r="EU363" s="477" t="str">
        <f t="shared" si="363"/>
        <v/>
      </c>
      <c r="EV363" s="1334" t="str">
        <f t="shared" si="365"/>
        <v xml:space="preserve"> </v>
      </c>
      <c r="EW363" s="1332" t="str">
        <f t="shared" si="409"/>
        <v/>
      </c>
      <c r="EX363" s="1275" t="str">
        <f t="shared" si="391"/>
        <v/>
      </c>
      <c r="EY363" s="1275" t="str">
        <f t="shared" si="392"/>
        <v/>
      </c>
      <c r="EZ363" s="1275" t="str">
        <f t="shared" si="393"/>
        <v/>
      </c>
      <c r="FA363" s="1275" t="str">
        <f t="shared" si="394"/>
        <v/>
      </c>
      <c r="FB363" s="1275" t="str">
        <f t="shared" si="395"/>
        <v/>
      </c>
      <c r="FC363" s="1333" t="str">
        <f t="shared" si="396"/>
        <v/>
      </c>
      <c r="FE363" s="1234" t="str">
        <f t="shared" si="397"/>
        <v xml:space="preserve"> </v>
      </c>
      <c r="FF363" s="1234" t="str">
        <f t="shared" si="398"/>
        <v xml:space="preserve"> </v>
      </c>
      <c r="FG363" s="1234" t="str">
        <f t="shared" si="399"/>
        <v xml:space="preserve"> </v>
      </c>
      <c r="FH363" s="1234" t="str">
        <f t="shared" si="400"/>
        <v xml:space="preserve"> </v>
      </c>
      <c r="FI363" s="1234" t="str">
        <f t="shared" si="371"/>
        <v xml:space="preserve"> </v>
      </c>
      <c r="FJ363" s="1234" t="str">
        <f t="shared" si="401"/>
        <v xml:space="preserve"> </v>
      </c>
      <c r="FK363" s="1234">
        <f t="shared" si="372"/>
        <v>0</v>
      </c>
      <c r="FL363" s="1227"/>
      <c r="FM363" s="1234" t="str">
        <f t="shared" si="373"/>
        <v xml:space="preserve"> </v>
      </c>
      <c r="FN363" s="1234" t="str">
        <f t="shared" si="374"/>
        <v xml:space="preserve"> </v>
      </c>
      <c r="FO363" s="1234" t="str">
        <f t="shared" si="402"/>
        <v xml:space="preserve"> </v>
      </c>
      <c r="FP363" s="1234" t="str">
        <f t="shared" si="403"/>
        <v xml:space="preserve"> </v>
      </c>
      <c r="FQ363" s="1234" t="str">
        <f t="shared" si="375"/>
        <v xml:space="preserve"> </v>
      </c>
      <c r="FR363" s="1234" t="str">
        <f t="shared" si="404"/>
        <v xml:space="preserve"> </v>
      </c>
      <c r="FS363" s="1234">
        <f t="shared" si="410"/>
        <v>0</v>
      </c>
      <c r="FT363" s="1227"/>
      <c r="FU363" s="1234" t="str">
        <f t="shared" si="405"/>
        <v xml:space="preserve"> </v>
      </c>
      <c r="FV363" s="1234" t="str">
        <f t="shared" si="406"/>
        <v xml:space="preserve"> </v>
      </c>
      <c r="FW363" s="1234" t="str">
        <f t="shared" si="407"/>
        <v xml:space="preserve"> </v>
      </c>
      <c r="FX363" s="1234" t="str">
        <f t="shared" si="376"/>
        <v xml:space="preserve"> </v>
      </c>
      <c r="FY363" s="1234" t="str">
        <f t="shared" si="377"/>
        <v xml:space="preserve"> </v>
      </c>
      <c r="FZ363" s="1234" t="str">
        <f t="shared" si="408"/>
        <v xml:space="preserve"> </v>
      </c>
      <c r="GA363" s="1234">
        <f t="shared" si="378"/>
        <v>0</v>
      </c>
      <c r="GB363" s="1227"/>
      <c r="GC363" s="1234" t="str">
        <f t="shared" si="379"/>
        <v xml:space="preserve"> </v>
      </c>
      <c r="GD363" s="1234" t="str">
        <f t="shared" si="380"/>
        <v xml:space="preserve"> </v>
      </c>
      <c r="GE363" s="1234" t="str">
        <f t="shared" si="381"/>
        <v xml:space="preserve"> </v>
      </c>
      <c r="GF363" s="1234" t="str">
        <f t="shared" si="382"/>
        <v xml:space="preserve"> </v>
      </c>
      <c r="GG363" s="1234" t="str">
        <f t="shared" si="383"/>
        <v xml:space="preserve"> </v>
      </c>
      <c r="GH363" s="1234" t="str">
        <f t="shared" si="384"/>
        <v xml:space="preserve"> </v>
      </c>
      <c r="GI363" s="1234" t="str">
        <f t="shared" si="385"/>
        <v xml:space="preserve"> </v>
      </c>
      <c r="GJ363" s="1234" t="str">
        <f t="shared" si="386"/>
        <v xml:space="preserve"> </v>
      </c>
      <c r="GK363" s="1234" t="str">
        <f t="shared" si="387"/>
        <v xml:space="preserve"> </v>
      </c>
      <c r="GL363" s="1234" t="str">
        <f t="shared" si="388"/>
        <v xml:space="preserve"> </v>
      </c>
      <c r="GM363" s="1234" t="str">
        <f t="shared" si="389"/>
        <v xml:space="preserve"> </v>
      </c>
      <c r="GN363" s="1234">
        <f t="shared" si="390"/>
        <v>0</v>
      </c>
    </row>
    <row r="364" spans="1:196" s="100" customFormat="1" ht="27" customHeight="1" thickTop="1" thickBot="1">
      <c r="A364" s="1208">
        <f>【A票】【D票】!$D$10</f>
        <v>0</v>
      </c>
      <c r="B364" s="1212">
        <f>【A票】【D票】!$H$10</f>
        <v>0</v>
      </c>
      <c r="C364" s="1213" t="str">
        <f>【A票】【D票】!$K$10</f>
        <v xml:space="preserve"> </v>
      </c>
      <c r="D364" s="1214">
        <f t="shared" si="173"/>
        <v>273</v>
      </c>
      <c r="E364" s="914"/>
      <c r="F364" s="467"/>
      <c r="G364" s="469"/>
      <c r="H364" s="224" t="str">
        <f t="shared" si="351"/>
        <v xml:space="preserve"> </v>
      </c>
      <c r="I364" s="704"/>
      <c r="J364" s="117"/>
      <c r="K364" s="117"/>
      <c r="L364" s="117"/>
      <c r="M364" s="117"/>
      <c r="N364" s="117"/>
      <c r="O364" s="117"/>
      <c r="P364" s="117"/>
      <c r="Q364" s="117"/>
      <c r="R364" s="117"/>
      <c r="S364" s="117"/>
      <c r="T364" s="254"/>
      <c r="U364" s="646"/>
      <c r="V364" s="646"/>
      <c r="W364" s="114"/>
      <c r="X364" s="254"/>
      <c r="Y364" s="224" t="str">
        <f t="shared" si="352"/>
        <v xml:space="preserve"> </v>
      </c>
      <c r="Z364" s="579"/>
      <c r="AA364" s="704"/>
      <c r="AB364" s="119"/>
      <c r="AC364" s="224" t="str">
        <f t="shared" si="366"/>
        <v xml:space="preserve"> </v>
      </c>
      <c r="AD364" s="115"/>
      <c r="AE364" s="253"/>
      <c r="AF364" s="704"/>
      <c r="AG364" s="727"/>
      <c r="AH364" s="727"/>
      <c r="AI364" s="727"/>
      <c r="AJ364" s="727"/>
      <c r="AK364" s="591"/>
      <c r="AL364" s="727"/>
      <c r="AM364" s="727"/>
      <c r="AN364" s="727"/>
      <c r="AO364" s="727"/>
      <c r="AP364" s="727"/>
      <c r="AQ364" s="727"/>
      <c r="AR364" s="727"/>
      <c r="AS364" s="727"/>
      <c r="AT364" s="727"/>
      <c r="AU364" s="727"/>
      <c r="AV364" s="727"/>
      <c r="AW364" s="727"/>
      <c r="AX364" s="727"/>
      <c r="AY364" s="727"/>
      <c r="AZ364" s="727"/>
      <c r="BA364" s="727"/>
      <c r="BB364" s="727"/>
      <c r="BC364" s="821"/>
      <c r="BD364" s="727"/>
      <c r="BE364" s="727"/>
      <c r="BF364" s="727"/>
      <c r="BG364" s="727"/>
      <c r="BH364" s="727"/>
      <c r="BI364" s="727"/>
      <c r="BJ364" s="727"/>
      <c r="BK364" s="727"/>
      <c r="BL364" s="821"/>
      <c r="BM364" s="727"/>
      <c r="BN364" s="727"/>
      <c r="BO364" s="727"/>
      <c r="BP364" s="727"/>
      <c r="BQ364" s="727"/>
      <c r="BR364" s="821"/>
      <c r="BS364" s="727"/>
      <c r="BT364" s="727"/>
      <c r="BU364" s="727"/>
      <c r="BV364" s="591"/>
      <c r="BW364" s="224" t="str">
        <f t="shared" si="364"/>
        <v xml:space="preserve"> </v>
      </c>
      <c r="BX364" s="471">
        <f t="shared" si="353"/>
        <v>273</v>
      </c>
      <c r="BY364" s="117"/>
      <c r="BZ364" s="117"/>
      <c r="CA364" s="117"/>
      <c r="CB364" s="117"/>
      <c r="CC364" s="117"/>
      <c r="CD364" s="461"/>
      <c r="CE364" s="236"/>
      <c r="CF364" s="224" t="str">
        <f t="shared" si="354"/>
        <v xml:space="preserve"> </v>
      </c>
      <c r="CG364" s="116"/>
      <c r="CH364" s="117"/>
      <c r="CI364" s="117"/>
      <c r="CJ364" s="117"/>
      <c r="CK364" s="472"/>
      <c r="CL364" s="472"/>
      <c r="CM364" s="472"/>
      <c r="CN364" s="472"/>
      <c r="CO364" s="117"/>
      <c r="CP364" s="253"/>
      <c r="CQ364" s="120"/>
      <c r="CR364" s="224" t="str" cm="1">
        <f t="array" ref="CR364">IF(AND(SUM(COUNTIF(CG364:CM364,{"*不明*","*その他*"})+COUNTIF(CO364:CP364,{"*不明*","*その他*"}))&gt;0,CQ364=""),"その他・不明の場合,10)具体的内容、理由を記入",IF(OR(AND(CI364=CI$65,COUNTA(CJ364:CM364)&lt;4),AND(OR(CI364=CI$63,CI364=CI$64,CI364=CI$66,CI364=CI$67,CI364=CI$68,CI364=""),COUNTA(CJ364:CM364)&gt;0)),"3)介護保険認定済→要介護度、認知症自立度、寝たきり度、介護保険サービス記入",IF(OR(AND(OR(CM364=CM$63,CM364=CM$64),CN364=""),AND(OR(CM364=CM$65,CM364=CM$66),CN364&lt;&gt;"")),"7)介護保険サービス受けている/過去受けていた→具体的内容記入"," ")))</f>
        <v xml:space="preserve"> </v>
      </c>
      <c r="CS364" s="224" t="str">
        <f t="shared" si="355"/>
        <v xml:space="preserve"> </v>
      </c>
      <c r="CT364" s="116"/>
      <c r="CU364" s="253"/>
      <c r="CV364" s="117"/>
      <c r="CW364" s="117"/>
      <c r="CX364" s="253"/>
      <c r="CY364" s="117"/>
      <c r="CZ364" s="117"/>
      <c r="DA364" s="253"/>
      <c r="DB364" s="117"/>
      <c r="DC364" s="224" t="str">
        <f t="shared" si="356"/>
        <v xml:space="preserve"> </v>
      </c>
      <c r="DD364" s="224" t="str">
        <f t="shared" si="357"/>
        <v xml:space="preserve"> </v>
      </c>
      <c r="DE364" s="224" t="str">
        <f t="shared" si="367"/>
        <v xml:space="preserve"> </v>
      </c>
      <c r="DF364" s="121"/>
      <c r="DG364" s="114"/>
      <c r="DH364" s="704"/>
      <c r="DI364" s="119"/>
      <c r="DJ364" s="187"/>
      <c r="DK364" s="254"/>
      <c r="DL364" s="224" t="str">
        <f t="shared" si="368"/>
        <v xml:space="preserve"> </v>
      </c>
      <c r="DM364" s="224" t="str">
        <f t="shared" si="358"/>
        <v xml:space="preserve"> </v>
      </c>
      <c r="DN364" s="474"/>
      <c r="DO364" s="117"/>
      <c r="DP364" s="117"/>
      <c r="DQ364" s="117"/>
      <c r="DR364" s="117"/>
      <c r="DS364" s="117"/>
      <c r="DT364" s="254"/>
      <c r="DU364" s="476"/>
      <c r="DV364" s="224" t="str">
        <f t="shared" si="369"/>
        <v xml:space="preserve"> </v>
      </c>
      <c r="DW364" s="115"/>
      <c r="DX364" s="470"/>
      <c r="DY364" s="117"/>
      <c r="DZ364" s="704"/>
      <c r="EA364" s="224" t="str">
        <f t="shared" si="370"/>
        <v xml:space="preserve"> </v>
      </c>
      <c r="EB364" s="906"/>
      <c r="EC364" s="904"/>
      <c r="ED364" s="904"/>
      <c r="EE364" s="904"/>
      <c r="EF364" s="904"/>
      <c r="EG364" s="904"/>
      <c r="EH364" s="904"/>
      <c r="EI364" s="904"/>
      <c r="EJ364" s="904"/>
      <c r="EK364" s="905"/>
      <c r="EL364" s="80"/>
      <c r="EM364" s="224" t="str">
        <f t="shared" si="359"/>
        <v xml:space="preserve"> </v>
      </c>
      <c r="EN364" s="224" t="str">
        <f t="shared" si="360"/>
        <v xml:space="preserve"> </v>
      </c>
      <c r="EO364" s="115"/>
      <c r="EP364" s="1050"/>
      <c r="EQ364" s="253"/>
      <c r="ER364" s="117"/>
      <c r="ES364" s="1258">
        <f t="shared" si="361"/>
        <v>273</v>
      </c>
      <c r="ET364" s="224" t="str">
        <f t="shared" si="362"/>
        <v xml:space="preserve"> </v>
      </c>
      <c r="EU364" s="477" t="str">
        <f t="shared" si="363"/>
        <v/>
      </c>
      <c r="EV364" s="1334" t="str">
        <f t="shared" si="365"/>
        <v xml:space="preserve"> </v>
      </c>
      <c r="EW364" s="1332" t="str">
        <f t="shared" si="409"/>
        <v/>
      </c>
      <c r="EX364" s="1275" t="str">
        <f t="shared" si="391"/>
        <v/>
      </c>
      <c r="EY364" s="1275" t="str">
        <f t="shared" si="392"/>
        <v/>
      </c>
      <c r="EZ364" s="1275" t="str">
        <f t="shared" si="393"/>
        <v/>
      </c>
      <c r="FA364" s="1275" t="str">
        <f t="shared" si="394"/>
        <v/>
      </c>
      <c r="FB364" s="1275" t="str">
        <f t="shared" si="395"/>
        <v/>
      </c>
      <c r="FC364" s="1333" t="str">
        <f t="shared" si="396"/>
        <v/>
      </c>
      <c r="FE364" s="1234" t="str">
        <f t="shared" si="397"/>
        <v xml:space="preserve"> </v>
      </c>
      <c r="FF364" s="1234" t="str">
        <f t="shared" si="398"/>
        <v xml:space="preserve"> </v>
      </c>
      <c r="FG364" s="1234" t="str">
        <f t="shared" si="399"/>
        <v xml:space="preserve"> </v>
      </c>
      <c r="FH364" s="1234" t="str">
        <f t="shared" si="400"/>
        <v xml:space="preserve"> </v>
      </c>
      <c r="FI364" s="1234" t="str">
        <f t="shared" si="371"/>
        <v xml:space="preserve"> </v>
      </c>
      <c r="FJ364" s="1234" t="str">
        <f t="shared" si="401"/>
        <v xml:space="preserve"> </v>
      </c>
      <c r="FK364" s="1234">
        <f t="shared" si="372"/>
        <v>0</v>
      </c>
      <c r="FL364" s="1227"/>
      <c r="FM364" s="1234" t="str">
        <f t="shared" si="373"/>
        <v xml:space="preserve"> </v>
      </c>
      <c r="FN364" s="1234" t="str">
        <f t="shared" si="374"/>
        <v xml:space="preserve"> </v>
      </c>
      <c r="FO364" s="1234" t="str">
        <f t="shared" si="402"/>
        <v xml:space="preserve"> </v>
      </c>
      <c r="FP364" s="1234" t="str">
        <f t="shared" si="403"/>
        <v xml:space="preserve"> </v>
      </c>
      <c r="FQ364" s="1234" t="str">
        <f t="shared" si="375"/>
        <v xml:space="preserve"> </v>
      </c>
      <c r="FR364" s="1234" t="str">
        <f t="shared" si="404"/>
        <v xml:space="preserve"> </v>
      </c>
      <c r="FS364" s="1234">
        <f t="shared" si="410"/>
        <v>0</v>
      </c>
      <c r="FT364" s="1227"/>
      <c r="FU364" s="1234" t="str">
        <f t="shared" si="405"/>
        <v xml:space="preserve"> </v>
      </c>
      <c r="FV364" s="1234" t="str">
        <f t="shared" si="406"/>
        <v xml:space="preserve"> </v>
      </c>
      <c r="FW364" s="1234" t="str">
        <f t="shared" si="407"/>
        <v xml:space="preserve"> </v>
      </c>
      <c r="FX364" s="1234" t="str">
        <f t="shared" si="376"/>
        <v xml:space="preserve"> </v>
      </c>
      <c r="FY364" s="1234" t="str">
        <f t="shared" si="377"/>
        <v xml:space="preserve"> </v>
      </c>
      <c r="FZ364" s="1234" t="str">
        <f t="shared" si="408"/>
        <v xml:space="preserve"> </v>
      </c>
      <c r="GA364" s="1234">
        <f t="shared" si="378"/>
        <v>0</v>
      </c>
      <c r="GB364" s="1227"/>
      <c r="GC364" s="1234" t="str">
        <f t="shared" si="379"/>
        <v xml:space="preserve"> </v>
      </c>
      <c r="GD364" s="1234" t="str">
        <f t="shared" si="380"/>
        <v xml:space="preserve"> </v>
      </c>
      <c r="GE364" s="1234" t="str">
        <f t="shared" si="381"/>
        <v xml:space="preserve"> </v>
      </c>
      <c r="GF364" s="1234" t="str">
        <f t="shared" si="382"/>
        <v xml:space="preserve"> </v>
      </c>
      <c r="GG364" s="1234" t="str">
        <f t="shared" si="383"/>
        <v xml:space="preserve"> </v>
      </c>
      <c r="GH364" s="1234" t="str">
        <f t="shared" si="384"/>
        <v xml:space="preserve"> </v>
      </c>
      <c r="GI364" s="1234" t="str">
        <f t="shared" si="385"/>
        <v xml:space="preserve"> </v>
      </c>
      <c r="GJ364" s="1234" t="str">
        <f t="shared" si="386"/>
        <v xml:space="preserve"> </v>
      </c>
      <c r="GK364" s="1234" t="str">
        <f t="shared" si="387"/>
        <v xml:space="preserve"> </v>
      </c>
      <c r="GL364" s="1234" t="str">
        <f t="shared" si="388"/>
        <v xml:space="preserve"> </v>
      </c>
      <c r="GM364" s="1234" t="str">
        <f t="shared" si="389"/>
        <v xml:space="preserve"> </v>
      </c>
      <c r="GN364" s="1234">
        <f t="shared" si="390"/>
        <v>0</v>
      </c>
    </row>
    <row r="365" spans="1:196" s="100" customFormat="1" ht="27" customHeight="1" thickTop="1" thickBot="1">
      <c r="A365" s="1208">
        <f>【A票】【D票】!$D$10</f>
        <v>0</v>
      </c>
      <c r="B365" s="1212">
        <f>【A票】【D票】!$H$10</f>
        <v>0</v>
      </c>
      <c r="C365" s="1213" t="str">
        <f>【A票】【D票】!$K$10</f>
        <v xml:space="preserve"> </v>
      </c>
      <c r="D365" s="1214">
        <f t="shared" si="173"/>
        <v>274</v>
      </c>
      <c r="E365" s="914"/>
      <c r="F365" s="467"/>
      <c r="G365" s="469"/>
      <c r="H365" s="224" t="str">
        <f t="shared" si="351"/>
        <v xml:space="preserve"> </v>
      </c>
      <c r="I365" s="704"/>
      <c r="J365" s="117"/>
      <c r="K365" s="117"/>
      <c r="L365" s="117"/>
      <c r="M365" s="117"/>
      <c r="N365" s="117"/>
      <c r="O365" s="117"/>
      <c r="P365" s="117"/>
      <c r="Q365" s="117"/>
      <c r="R365" s="117"/>
      <c r="S365" s="117"/>
      <c r="T365" s="254"/>
      <c r="U365" s="646"/>
      <c r="V365" s="646"/>
      <c r="W365" s="114"/>
      <c r="X365" s="254"/>
      <c r="Y365" s="224" t="str">
        <f t="shared" si="352"/>
        <v xml:space="preserve"> </v>
      </c>
      <c r="Z365" s="579"/>
      <c r="AA365" s="704"/>
      <c r="AB365" s="119"/>
      <c r="AC365" s="224" t="str">
        <f t="shared" si="366"/>
        <v xml:space="preserve"> </v>
      </c>
      <c r="AD365" s="115"/>
      <c r="AE365" s="253"/>
      <c r="AF365" s="704"/>
      <c r="AG365" s="727"/>
      <c r="AH365" s="727"/>
      <c r="AI365" s="727"/>
      <c r="AJ365" s="727"/>
      <c r="AK365" s="591"/>
      <c r="AL365" s="727"/>
      <c r="AM365" s="727"/>
      <c r="AN365" s="727"/>
      <c r="AO365" s="727"/>
      <c r="AP365" s="727"/>
      <c r="AQ365" s="727"/>
      <c r="AR365" s="727"/>
      <c r="AS365" s="727"/>
      <c r="AT365" s="727"/>
      <c r="AU365" s="727"/>
      <c r="AV365" s="727"/>
      <c r="AW365" s="727"/>
      <c r="AX365" s="727"/>
      <c r="AY365" s="727"/>
      <c r="AZ365" s="727"/>
      <c r="BA365" s="727"/>
      <c r="BB365" s="727"/>
      <c r="BC365" s="821"/>
      <c r="BD365" s="727"/>
      <c r="BE365" s="727"/>
      <c r="BF365" s="727"/>
      <c r="BG365" s="727"/>
      <c r="BH365" s="727"/>
      <c r="BI365" s="727"/>
      <c r="BJ365" s="727"/>
      <c r="BK365" s="727"/>
      <c r="BL365" s="821"/>
      <c r="BM365" s="727"/>
      <c r="BN365" s="727"/>
      <c r="BO365" s="727"/>
      <c r="BP365" s="727"/>
      <c r="BQ365" s="727"/>
      <c r="BR365" s="821"/>
      <c r="BS365" s="727"/>
      <c r="BT365" s="727"/>
      <c r="BU365" s="727"/>
      <c r="BV365" s="591"/>
      <c r="BW365" s="224" t="str">
        <f t="shared" si="364"/>
        <v xml:space="preserve"> </v>
      </c>
      <c r="BX365" s="471">
        <f t="shared" si="353"/>
        <v>274</v>
      </c>
      <c r="BY365" s="117"/>
      <c r="BZ365" s="117"/>
      <c r="CA365" s="117"/>
      <c r="CB365" s="117"/>
      <c r="CC365" s="117"/>
      <c r="CD365" s="461"/>
      <c r="CE365" s="236"/>
      <c r="CF365" s="224" t="str">
        <f t="shared" si="354"/>
        <v xml:space="preserve"> </v>
      </c>
      <c r="CG365" s="116"/>
      <c r="CH365" s="117"/>
      <c r="CI365" s="117"/>
      <c r="CJ365" s="117"/>
      <c r="CK365" s="472"/>
      <c r="CL365" s="472"/>
      <c r="CM365" s="472"/>
      <c r="CN365" s="472"/>
      <c r="CO365" s="117"/>
      <c r="CP365" s="253"/>
      <c r="CQ365" s="120"/>
      <c r="CR365" s="224" t="str" cm="1">
        <f t="array" ref="CR365">IF(AND(SUM(COUNTIF(CG365:CM365,{"*不明*","*その他*"})+COUNTIF(CO365:CP365,{"*不明*","*その他*"}))&gt;0,CQ365=""),"その他・不明の場合,10)具体的内容、理由を記入",IF(OR(AND(CI365=CI$65,COUNTA(CJ365:CM365)&lt;4),AND(OR(CI365=CI$63,CI365=CI$64,CI365=CI$66,CI365=CI$67,CI365=CI$68,CI365=""),COUNTA(CJ365:CM365)&gt;0)),"3)介護保険認定済→要介護度、認知症自立度、寝たきり度、介護保険サービス記入",IF(OR(AND(OR(CM365=CM$63,CM365=CM$64),CN365=""),AND(OR(CM365=CM$65,CM365=CM$66),CN365&lt;&gt;"")),"7)介護保険サービス受けている/過去受けていた→具体的内容記入"," ")))</f>
        <v xml:space="preserve"> </v>
      </c>
      <c r="CS365" s="224" t="str">
        <f t="shared" si="355"/>
        <v xml:space="preserve"> </v>
      </c>
      <c r="CT365" s="116"/>
      <c r="CU365" s="253"/>
      <c r="CV365" s="117"/>
      <c r="CW365" s="117"/>
      <c r="CX365" s="253"/>
      <c r="CY365" s="117"/>
      <c r="CZ365" s="117"/>
      <c r="DA365" s="253"/>
      <c r="DB365" s="117"/>
      <c r="DC365" s="224" t="str">
        <f t="shared" si="356"/>
        <v xml:space="preserve"> </v>
      </c>
      <c r="DD365" s="224" t="str">
        <f t="shared" si="357"/>
        <v xml:space="preserve"> </v>
      </c>
      <c r="DE365" s="224" t="str">
        <f t="shared" si="367"/>
        <v xml:space="preserve"> </v>
      </c>
      <c r="DF365" s="121"/>
      <c r="DG365" s="114"/>
      <c r="DH365" s="704"/>
      <c r="DI365" s="119"/>
      <c r="DJ365" s="187"/>
      <c r="DK365" s="254"/>
      <c r="DL365" s="224" t="str">
        <f t="shared" si="368"/>
        <v xml:space="preserve"> </v>
      </c>
      <c r="DM365" s="224" t="str">
        <f t="shared" si="358"/>
        <v xml:space="preserve"> </v>
      </c>
      <c r="DN365" s="474"/>
      <c r="DO365" s="117"/>
      <c r="DP365" s="117"/>
      <c r="DQ365" s="117"/>
      <c r="DR365" s="117"/>
      <c r="DS365" s="117"/>
      <c r="DT365" s="254"/>
      <c r="DU365" s="476"/>
      <c r="DV365" s="224" t="str">
        <f t="shared" si="369"/>
        <v xml:space="preserve"> </v>
      </c>
      <c r="DW365" s="115"/>
      <c r="DX365" s="470"/>
      <c r="DY365" s="117"/>
      <c r="DZ365" s="704"/>
      <c r="EA365" s="224" t="str">
        <f t="shared" si="370"/>
        <v xml:space="preserve"> </v>
      </c>
      <c r="EB365" s="906"/>
      <c r="EC365" s="904"/>
      <c r="ED365" s="904"/>
      <c r="EE365" s="904"/>
      <c r="EF365" s="904"/>
      <c r="EG365" s="904"/>
      <c r="EH365" s="904"/>
      <c r="EI365" s="904"/>
      <c r="EJ365" s="904"/>
      <c r="EK365" s="905"/>
      <c r="EL365" s="80"/>
      <c r="EM365" s="224" t="str">
        <f t="shared" si="359"/>
        <v xml:space="preserve"> </v>
      </c>
      <c r="EN365" s="224" t="str">
        <f t="shared" si="360"/>
        <v xml:space="preserve"> </v>
      </c>
      <c r="EO365" s="115"/>
      <c r="EP365" s="1050"/>
      <c r="EQ365" s="253"/>
      <c r="ER365" s="117"/>
      <c r="ES365" s="1258">
        <f t="shared" si="361"/>
        <v>274</v>
      </c>
      <c r="ET365" s="224" t="str">
        <f t="shared" si="362"/>
        <v xml:space="preserve"> </v>
      </c>
      <c r="EU365" s="477" t="str">
        <f t="shared" si="363"/>
        <v/>
      </c>
      <c r="EV365" s="1334" t="str">
        <f t="shared" si="365"/>
        <v xml:space="preserve"> </v>
      </c>
      <c r="EW365" s="1332" t="str">
        <f t="shared" si="409"/>
        <v/>
      </c>
      <c r="EX365" s="1275" t="str">
        <f t="shared" si="391"/>
        <v/>
      </c>
      <c r="EY365" s="1275" t="str">
        <f t="shared" si="392"/>
        <v/>
      </c>
      <c r="EZ365" s="1275" t="str">
        <f t="shared" si="393"/>
        <v/>
      </c>
      <c r="FA365" s="1275" t="str">
        <f t="shared" si="394"/>
        <v/>
      </c>
      <c r="FB365" s="1275" t="str">
        <f t="shared" si="395"/>
        <v/>
      </c>
      <c r="FC365" s="1333" t="str">
        <f t="shared" si="396"/>
        <v/>
      </c>
      <c r="FE365" s="1234" t="str">
        <f t="shared" si="397"/>
        <v xml:space="preserve"> </v>
      </c>
      <c r="FF365" s="1234" t="str">
        <f t="shared" si="398"/>
        <v xml:space="preserve"> </v>
      </c>
      <c r="FG365" s="1234" t="str">
        <f t="shared" si="399"/>
        <v xml:space="preserve"> </v>
      </c>
      <c r="FH365" s="1234" t="str">
        <f t="shared" si="400"/>
        <v xml:space="preserve"> </v>
      </c>
      <c r="FI365" s="1234" t="str">
        <f t="shared" si="371"/>
        <v xml:space="preserve"> </v>
      </c>
      <c r="FJ365" s="1234" t="str">
        <f t="shared" si="401"/>
        <v xml:space="preserve"> </v>
      </c>
      <c r="FK365" s="1234">
        <f t="shared" si="372"/>
        <v>0</v>
      </c>
      <c r="FL365" s="1227"/>
      <c r="FM365" s="1234" t="str">
        <f t="shared" si="373"/>
        <v xml:space="preserve"> </v>
      </c>
      <c r="FN365" s="1234" t="str">
        <f t="shared" si="374"/>
        <v xml:space="preserve"> </v>
      </c>
      <c r="FO365" s="1234" t="str">
        <f t="shared" si="402"/>
        <v xml:space="preserve"> </v>
      </c>
      <c r="FP365" s="1234" t="str">
        <f t="shared" si="403"/>
        <v xml:space="preserve"> </v>
      </c>
      <c r="FQ365" s="1234" t="str">
        <f t="shared" si="375"/>
        <v xml:space="preserve"> </v>
      </c>
      <c r="FR365" s="1234" t="str">
        <f t="shared" si="404"/>
        <v xml:space="preserve"> </v>
      </c>
      <c r="FS365" s="1234">
        <f t="shared" si="410"/>
        <v>0</v>
      </c>
      <c r="FT365" s="1227"/>
      <c r="FU365" s="1234" t="str">
        <f t="shared" si="405"/>
        <v xml:space="preserve"> </v>
      </c>
      <c r="FV365" s="1234" t="str">
        <f t="shared" si="406"/>
        <v xml:space="preserve"> </v>
      </c>
      <c r="FW365" s="1234" t="str">
        <f t="shared" si="407"/>
        <v xml:space="preserve"> </v>
      </c>
      <c r="FX365" s="1234" t="str">
        <f t="shared" si="376"/>
        <v xml:space="preserve"> </v>
      </c>
      <c r="FY365" s="1234" t="str">
        <f t="shared" si="377"/>
        <v xml:space="preserve"> </v>
      </c>
      <c r="FZ365" s="1234" t="str">
        <f t="shared" si="408"/>
        <v xml:space="preserve"> </v>
      </c>
      <c r="GA365" s="1234">
        <f t="shared" si="378"/>
        <v>0</v>
      </c>
      <c r="GB365" s="1227"/>
      <c r="GC365" s="1234" t="str">
        <f t="shared" si="379"/>
        <v xml:space="preserve"> </v>
      </c>
      <c r="GD365" s="1234" t="str">
        <f t="shared" si="380"/>
        <v xml:space="preserve"> </v>
      </c>
      <c r="GE365" s="1234" t="str">
        <f t="shared" si="381"/>
        <v xml:space="preserve"> </v>
      </c>
      <c r="GF365" s="1234" t="str">
        <f t="shared" si="382"/>
        <v xml:space="preserve"> </v>
      </c>
      <c r="GG365" s="1234" t="str">
        <f t="shared" si="383"/>
        <v xml:space="preserve"> </v>
      </c>
      <c r="GH365" s="1234" t="str">
        <f t="shared" si="384"/>
        <v xml:space="preserve"> </v>
      </c>
      <c r="GI365" s="1234" t="str">
        <f t="shared" si="385"/>
        <v xml:space="preserve"> </v>
      </c>
      <c r="GJ365" s="1234" t="str">
        <f t="shared" si="386"/>
        <v xml:space="preserve"> </v>
      </c>
      <c r="GK365" s="1234" t="str">
        <f t="shared" si="387"/>
        <v xml:space="preserve"> </v>
      </c>
      <c r="GL365" s="1234" t="str">
        <f t="shared" si="388"/>
        <v xml:space="preserve"> </v>
      </c>
      <c r="GM365" s="1234" t="str">
        <f t="shared" si="389"/>
        <v xml:space="preserve"> </v>
      </c>
      <c r="GN365" s="1234">
        <f t="shared" si="390"/>
        <v>0</v>
      </c>
    </row>
    <row r="366" spans="1:196" s="100" customFormat="1" ht="27" customHeight="1" thickTop="1" thickBot="1">
      <c r="A366" s="1208">
        <f>【A票】【D票】!$D$10</f>
        <v>0</v>
      </c>
      <c r="B366" s="1212">
        <f>【A票】【D票】!$H$10</f>
        <v>0</v>
      </c>
      <c r="C366" s="1213" t="str">
        <f>【A票】【D票】!$K$10</f>
        <v xml:space="preserve"> </v>
      </c>
      <c r="D366" s="1214">
        <f t="shared" si="173"/>
        <v>275</v>
      </c>
      <c r="E366" s="914"/>
      <c r="F366" s="467"/>
      <c r="G366" s="469"/>
      <c r="H366" s="224" t="str">
        <f t="shared" si="351"/>
        <v xml:space="preserve"> </v>
      </c>
      <c r="I366" s="704"/>
      <c r="J366" s="117"/>
      <c r="K366" s="117"/>
      <c r="L366" s="117"/>
      <c r="M366" s="117"/>
      <c r="N366" s="117"/>
      <c r="O366" s="117"/>
      <c r="P366" s="117"/>
      <c r="Q366" s="117"/>
      <c r="R366" s="117"/>
      <c r="S366" s="117"/>
      <c r="T366" s="254"/>
      <c r="U366" s="646"/>
      <c r="V366" s="646"/>
      <c r="W366" s="114"/>
      <c r="X366" s="254"/>
      <c r="Y366" s="224" t="str">
        <f t="shared" si="352"/>
        <v xml:space="preserve"> </v>
      </c>
      <c r="Z366" s="579"/>
      <c r="AA366" s="704"/>
      <c r="AB366" s="119"/>
      <c r="AC366" s="224" t="str">
        <f t="shared" si="366"/>
        <v xml:space="preserve"> </v>
      </c>
      <c r="AD366" s="115"/>
      <c r="AE366" s="253"/>
      <c r="AF366" s="704"/>
      <c r="AG366" s="727"/>
      <c r="AH366" s="727"/>
      <c r="AI366" s="727"/>
      <c r="AJ366" s="727"/>
      <c r="AK366" s="591"/>
      <c r="AL366" s="727"/>
      <c r="AM366" s="727"/>
      <c r="AN366" s="727"/>
      <c r="AO366" s="727"/>
      <c r="AP366" s="727"/>
      <c r="AQ366" s="727"/>
      <c r="AR366" s="727"/>
      <c r="AS366" s="727"/>
      <c r="AT366" s="727"/>
      <c r="AU366" s="727"/>
      <c r="AV366" s="727"/>
      <c r="AW366" s="727"/>
      <c r="AX366" s="727"/>
      <c r="AY366" s="727"/>
      <c r="AZ366" s="727"/>
      <c r="BA366" s="727"/>
      <c r="BB366" s="727"/>
      <c r="BC366" s="821"/>
      <c r="BD366" s="727"/>
      <c r="BE366" s="727"/>
      <c r="BF366" s="727"/>
      <c r="BG366" s="727"/>
      <c r="BH366" s="727"/>
      <c r="BI366" s="727"/>
      <c r="BJ366" s="727"/>
      <c r="BK366" s="727"/>
      <c r="BL366" s="821"/>
      <c r="BM366" s="727"/>
      <c r="BN366" s="727"/>
      <c r="BO366" s="727"/>
      <c r="BP366" s="727"/>
      <c r="BQ366" s="727"/>
      <c r="BR366" s="821"/>
      <c r="BS366" s="727"/>
      <c r="BT366" s="727"/>
      <c r="BU366" s="727"/>
      <c r="BV366" s="591"/>
      <c r="BW366" s="224" t="str">
        <f t="shared" si="364"/>
        <v xml:space="preserve"> </v>
      </c>
      <c r="BX366" s="471">
        <f t="shared" si="353"/>
        <v>275</v>
      </c>
      <c r="BY366" s="117"/>
      <c r="BZ366" s="117"/>
      <c r="CA366" s="117"/>
      <c r="CB366" s="117"/>
      <c r="CC366" s="117"/>
      <c r="CD366" s="461"/>
      <c r="CE366" s="236"/>
      <c r="CF366" s="224" t="str">
        <f t="shared" si="354"/>
        <v xml:space="preserve"> </v>
      </c>
      <c r="CG366" s="116"/>
      <c r="CH366" s="117"/>
      <c r="CI366" s="117"/>
      <c r="CJ366" s="117"/>
      <c r="CK366" s="472"/>
      <c r="CL366" s="472"/>
      <c r="CM366" s="472"/>
      <c r="CN366" s="472"/>
      <c r="CO366" s="117"/>
      <c r="CP366" s="253"/>
      <c r="CQ366" s="120"/>
      <c r="CR366" s="224" t="str" cm="1">
        <f t="array" ref="CR366">IF(AND(SUM(COUNTIF(CG366:CM366,{"*不明*","*その他*"})+COUNTIF(CO366:CP366,{"*不明*","*その他*"}))&gt;0,CQ366=""),"その他・不明の場合,10)具体的内容、理由を記入",IF(OR(AND(CI366=CI$65,COUNTA(CJ366:CM366)&lt;4),AND(OR(CI366=CI$63,CI366=CI$64,CI366=CI$66,CI366=CI$67,CI366=CI$68,CI366=""),COUNTA(CJ366:CM366)&gt;0)),"3)介護保険認定済→要介護度、認知症自立度、寝たきり度、介護保険サービス記入",IF(OR(AND(OR(CM366=CM$63,CM366=CM$64),CN366=""),AND(OR(CM366=CM$65,CM366=CM$66),CN366&lt;&gt;"")),"7)介護保険サービス受けている/過去受けていた→具体的内容記入"," ")))</f>
        <v xml:space="preserve"> </v>
      </c>
      <c r="CS366" s="224" t="str">
        <f t="shared" si="355"/>
        <v xml:space="preserve"> </v>
      </c>
      <c r="CT366" s="116"/>
      <c r="CU366" s="253"/>
      <c r="CV366" s="117"/>
      <c r="CW366" s="117"/>
      <c r="CX366" s="253"/>
      <c r="CY366" s="117"/>
      <c r="CZ366" s="117"/>
      <c r="DA366" s="253"/>
      <c r="DB366" s="117"/>
      <c r="DC366" s="224" t="str">
        <f t="shared" si="356"/>
        <v xml:space="preserve"> </v>
      </c>
      <c r="DD366" s="224" t="str">
        <f t="shared" si="357"/>
        <v xml:space="preserve"> </v>
      </c>
      <c r="DE366" s="224" t="str">
        <f t="shared" si="367"/>
        <v xml:space="preserve"> </v>
      </c>
      <c r="DF366" s="121"/>
      <c r="DG366" s="114"/>
      <c r="DH366" s="704"/>
      <c r="DI366" s="119"/>
      <c r="DJ366" s="187"/>
      <c r="DK366" s="254"/>
      <c r="DL366" s="224" t="str">
        <f t="shared" si="368"/>
        <v xml:space="preserve"> </v>
      </c>
      <c r="DM366" s="224" t="str">
        <f t="shared" si="358"/>
        <v xml:space="preserve"> </v>
      </c>
      <c r="DN366" s="474"/>
      <c r="DO366" s="117"/>
      <c r="DP366" s="117"/>
      <c r="DQ366" s="117"/>
      <c r="DR366" s="117"/>
      <c r="DS366" s="117"/>
      <c r="DT366" s="254"/>
      <c r="DU366" s="476"/>
      <c r="DV366" s="224" t="str">
        <f t="shared" si="369"/>
        <v xml:space="preserve"> </v>
      </c>
      <c r="DW366" s="115"/>
      <c r="DX366" s="470"/>
      <c r="DY366" s="117"/>
      <c r="DZ366" s="704"/>
      <c r="EA366" s="224" t="str">
        <f t="shared" si="370"/>
        <v xml:space="preserve"> </v>
      </c>
      <c r="EB366" s="906"/>
      <c r="EC366" s="904"/>
      <c r="ED366" s="904"/>
      <c r="EE366" s="904"/>
      <c r="EF366" s="904"/>
      <c r="EG366" s="904"/>
      <c r="EH366" s="904"/>
      <c r="EI366" s="904"/>
      <c r="EJ366" s="904"/>
      <c r="EK366" s="905"/>
      <c r="EL366" s="80"/>
      <c r="EM366" s="224" t="str">
        <f t="shared" si="359"/>
        <v xml:space="preserve"> </v>
      </c>
      <c r="EN366" s="224" t="str">
        <f t="shared" si="360"/>
        <v xml:space="preserve"> </v>
      </c>
      <c r="EO366" s="115"/>
      <c r="EP366" s="1050"/>
      <c r="EQ366" s="253"/>
      <c r="ER366" s="117"/>
      <c r="ES366" s="1258">
        <f t="shared" si="361"/>
        <v>275</v>
      </c>
      <c r="ET366" s="224" t="str">
        <f t="shared" si="362"/>
        <v xml:space="preserve"> </v>
      </c>
      <c r="EU366" s="477" t="str">
        <f t="shared" si="363"/>
        <v/>
      </c>
      <c r="EV366" s="1334" t="str">
        <f t="shared" si="365"/>
        <v xml:space="preserve"> </v>
      </c>
      <c r="EW366" s="1332" t="str">
        <f t="shared" si="409"/>
        <v/>
      </c>
      <c r="EX366" s="1275" t="str">
        <f t="shared" si="391"/>
        <v/>
      </c>
      <c r="EY366" s="1275" t="str">
        <f t="shared" si="392"/>
        <v/>
      </c>
      <c r="EZ366" s="1275" t="str">
        <f t="shared" si="393"/>
        <v/>
      </c>
      <c r="FA366" s="1275" t="str">
        <f t="shared" si="394"/>
        <v/>
      </c>
      <c r="FB366" s="1275" t="str">
        <f t="shared" si="395"/>
        <v/>
      </c>
      <c r="FC366" s="1333" t="str">
        <f t="shared" si="396"/>
        <v/>
      </c>
      <c r="FE366" s="1234" t="str">
        <f t="shared" si="397"/>
        <v xml:space="preserve"> </v>
      </c>
      <c r="FF366" s="1234" t="str">
        <f t="shared" si="398"/>
        <v xml:space="preserve"> </v>
      </c>
      <c r="FG366" s="1234" t="str">
        <f t="shared" si="399"/>
        <v xml:space="preserve"> </v>
      </c>
      <c r="FH366" s="1234" t="str">
        <f t="shared" si="400"/>
        <v xml:space="preserve"> </v>
      </c>
      <c r="FI366" s="1234" t="str">
        <f t="shared" si="371"/>
        <v xml:space="preserve"> </v>
      </c>
      <c r="FJ366" s="1234" t="str">
        <f t="shared" si="401"/>
        <v xml:space="preserve"> </v>
      </c>
      <c r="FK366" s="1234">
        <f t="shared" si="372"/>
        <v>0</v>
      </c>
      <c r="FL366" s="1227"/>
      <c r="FM366" s="1234" t="str">
        <f t="shared" si="373"/>
        <v xml:space="preserve"> </v>
      </c>
      <c r="FN366" s="1234" t="str">
        <f t="shared" si="374"/>
        <v xml:space="preserve"> </v>
      </c>
      <c r="FO366" s="1234" t="str">
        <f t="shared" si="402"/>
        <v xml:space="preserve"> </v>
      </c>
      <c r="FP366" s="1234" t="str">
        <f t="shared" si="403"/>
        <v xml:space="preserve"> </v>
      </c>
      <c r="FQ366" s="1234" t="str">
        <f t="shared" si="375"/>
        <v xml:space="preserve"> </v>
      </c>
      <c r="FR366" s="1234" t="str">
        <f t="shared" si="404"/>
        <v xml:space="preserve"> </v>
      </c>
      <c r="FS366" s="1234">
        <f t="shared" si="410"/>
        <v>0</v>
      </c>
      <c r="FT366" s="1227"/>
      <c r="FU366" s="1234" t="str">
        <f t="shared" si="405"/>
        <v xml:space="preserve"> </v>
      </c>
      <c r="FV366" s="1234" t="str">
        <f t="shared" si="406"/>
        <v xml:space="preserve"> </v>
      </c>
      <c r="FW366" s="1234" t="str">
        <f t="shared" si="407"/>
        <v xml:space="preserve"> </v>
      </c>
      <c r="FX366" s="1234" t="str">
        <f t="shared" si="376"/>
        <v xml:space="preserve"> </v>
      </c>
      <c r="FY366" s="1234" t="str">
        <f t="shared" si="377"/>
        <v xml:space="preserve"> </v>
      </c>
      <c r="FZ366" s="1234" t="str">
        <f t="shared" si="408"/>
        <v xml:space="preserve"> </v>
      </c>
      <c r="GA366" s="1234">
        <f t="shared" si="378"/>
        <v>0</v>
      </c>
      <c r="GB366" s="1227"/>
      <c r="GC366" s="1234" t="str">
        <f t="shared" si="379"/>
        <v xml:space="preserve"> </v>
      </c>
      <c r="GD366" s="1234" t="str">
        <f t="shared" si="380"/>
        <v xml:space="preserve"> </v>
      </c>
      <c r="GE366" s="1234" t="str">
        <f t="shared" si="381"/>
        <v xml:space="preserve"> </v>
      </c>
      <c r="GF366" s="1234" t="str">
        <f t="shared" si="382"/>
        <v xml:space="preserve"> </v>
      </c>
      <c r="GG366" s="1234" t="str">
        <f t="shared" si="383"/>
        <v xml:space="preserve"> </v>
      </c>
      <c r="GH366" s="1234" t="str">
        <f t="shared" si="384"/>
        <v xml:space="preserve"> </v>
      </c>
      <c r="GI366" s="1234" t="str">
        <f t="shared" si="385"/>
        <v xml:space="preserve"> </v>
      </c>
      <c r="GJ366" s="1234" t="str">
        <f t="shared" si="386"/>
        <v xml:space="preserve"> </v>
      </c>
      <c r="GK366" s="1234" t="str">
        <f t="shared" si="387"/>
        <v xml:space="preserve"> </v>
      </c>
      <c r="GL366" s="1234" t="str">
        <f t="shared" si="388"/>
        <v xml:space="preserve"> </v>
      </c>
      <c r="GM366" s="1234" t="str">
        <f t="shared" si="389"/>
        <v xml:space="preserve"> </v>
      </c>
      <c r="GN366" s="1234">
        <f t="shared" si="390"/>
        <v>0</v>
      </c>
    </row>
    <row r="367" spans="1:196" s="100" customFormat="1" ht="27" customHeight="1" thickTop="1" thickBot="1">
      <c r="A367" s="1208">
        <f>【A票】【D票】!$D$10</f>
        <v>0</v>
      </c>
      <c r="B367" s="1212">
        <f>【A票】【D票】!$H$10</f>
        <v>0</v>
      </c>
      <c r="C367" s="1213" t="str">
        <f>【A票】【D票】!$K$10</f>
        <v xml:space="preserve"> </v>
      </c>
      <c r="D367" s="1214">
        <f t="shared" si="173"/>
        <v>276</v>
      </c>
      <c r="E367" s="914"/>
      <c r="F367" s="467"/>
      <c r="G367" s="469"/>
      <c r="H367" s="224" t="str">
        <f t="shared" si="351"/>
        <v xml:space="preserve"> </v>
      </c>
      <c r="I367" s="704"/>
      <c r="J367" s="117"/>
      <c r="K367" s="117"/>
      <c r="L367" s="117"/>
      <c r="M367" s="117"/>
      <c r="N367" s="117"/>
      <c r="O367" s="117"/>
      <c r="P367" s="117"/>
      <c r="Q367" s="117"/>
      <c r="R367" s="117"/>
      <c r="S367" s="117"/>
      <c r="T367" s="254"/>
      <c r="U367" s="646"/>
      <c r="V367" s="646"/>
      <c r="W367" s="114"/>
      <c r="X367" s="254"/>
      <c r="Y367" s="224" t="str">
        <f t="shared" si="352"/>
        <v xml:space="preserve"> </v>
      </c>
      <c r="Z367" s="579"/>
      <c r="AA367" s="704"/>
      <c r="AB367" s="119"/>
      <c r="AC367" s="224" t="str">
        <f t="shared" si="366"/>
        <v xml:space="preserve"> </v>
      </c>
      <c r="AD367" s="115"/>
      <c r="AE367" s="253"/>
      <c r="AF367" s="704"/>
      <c r="AG367" s="727"/>
      <c r="AH367" s="727"/>
      <c r="AI367" s="727"/>
      <c r="AJ367" s="727"/>
      <c r="AK367" s="591"/>
      <c r="AL367" s="727"/>
      <c r="AM367" s="727"/>
      <c r="AN367" s="727"/>
      <c r="AO367" s="727"/>
      <c r="AP367" s="727"/>
      <c r="AQ367" s="727"/>
      <c r="AR367" s="727"/>
      <c r="AS367" s="727"/>
      <c r="AT367" s="727"/>
      <c r="AU367" s="727"/>
      <c r="AV367" s="727"/>
      <c r="AW367" s="727"/>
      <c r="AX367" s="727"/>
      <c r="AY367" s="727"/>
      <c r="AZ367" s="727"/>
      <c r="BA367" s="727"/>
      <c r="BB367" s="727"/>
      <c r="BC367" s="821"/>
      <c r="BD367" s="727"/>
      <c r="BE367" s="727"/>
      <c r="BF367" s="727"/>
      <c r="BG367" s="727"/>
      <c r="BH367" s="727"/>
      <c r="BI367" s="727"/>
      <c r="BJ367" s="727"/>
      <c r="BK367" s="727"/>
      <c r="BL367" s="821"/>
      <c r="BM367" s="727"/>
      <c r="BN367" s="727"/>
      <c r="BO367" s="727"/>
      <c r="BP367" s="727"/>
      <c r="BQ367" s="727"/>
      <c r="BR367" s="821"/>
      <c r="BS367" s="727"/>
      <c r="BT367" s="727"/>
      <c r="BU367" s="727"/>
      <c r="BV367" s="591"/>
      <c r="BW367" s="224" t="str">
        <f t="shared" si="364"/>
        <v xml:space="preserve"> </v>
      </c>
      <c r="BX367" s="471">
        <f t="shared" si="353"/>
        <v>276</v>
      </c>
      <c r="BY367" s="117"/>
      <c r="BZ367" s="117"/>
      <c r="CA367" s="117"/>
      <c r="CB367" s="117"/>
      <c r="CC367" s="117"/>
      <c r="CD367" s="461"/>
      <c r="CE367" s="236"/>
      <c r="CF367" s="224" t="str">
        <f t="shared" si="354"/>
        <v xml:space="preserve"> </v>
      </c>
      <c r="CG367" s="116"/>
      <c r="CH367" s="117"/>
      <c r="CI367" s="117"/>
      <c r="CJ367" s="117"/>
      <c r="CK367" s="472"/>
      <c r="CL367" s="472"/>
      <c r="CM367" s="472"/>
      <c r="CN367" s="472"/>
      <c r="CO367" s="117"/>
      <c r="CP367" s="253"/>
      <c r="CQ367" s="120"/>
      <c r="CR367" s="224" t="str" cm="1">
        <f t="array" ref="CR367">IF(AND(SUM(COUNTIF(CG367:CM367,{"*不明*","*その他*"})+COUNTIF(CO367:CP367,{"*不明*","*その他*"}))&gt;0,CQ367=""),"その他・不明の場合,10)具体的内容、理由を記入",IF(OR(AND(CI367=CI$65,COUNTA(CJ367:CM367)&lt;4),AND(OR(CI367=CI$63,CI367=CI$64,CI367=CI$66,CI367=CI$67,CI367=CI$68,CI367=""),COUNTA(CJ367:CM367)&gt;0)),"3)介護保険認定済→要介護度、認知症自立度、寝たきり度、介護保険サービス記入",IF(OR(AND(OR(CM367=CM$63,CM367=CM$64),CN367=""),AND(OR(CM367=CM$65,CM367=CM$66),CN367&lt;&gt;"")),"7)介護保険サービス受けている/過去受けていた→具体的内容記入"," ")))</f>
        <v xml:space="preserve"> </v>
      </c>
      <c r="CS367" s="224" t="str">
        <f t="shared" si="355"/>
        <v xml:space="preserve"> </v>
      </c>
      <c r="CT367" s="116"/>
      <c r="CU367" s="253"/>
      <c r="CV367" s="117"/>
      <c r="CW367" s="117"/>
      <c r="CX367" s="253"/>
      <c r="CY367" s="117"/>
      <c r="CZ367" s="117"/>
      <c r="DA367" s="253"/>
      <c r="DB367" s="117"/>
      <c r="DC367" s="224" t="str">
        <f t="shared" si="356"/>
        <v xml:space="preserve"> </v>
      </c>
      <c r="DD367" s="224" t="str">
        <f t="shared" si="357"/>
        <v xml:space="preserve"> </v>
      </c>
      <c r="DE367" s="224" t="str">
        <f t="shared" si="367"/>
        <v xml:space="preserve"> </v>
      </c>
      <c r="DF367" s="121"/>
      <c r="DG367" s="114"/>
      <c r="DH367" s="704"/>
      <c r="DI367" s="119"/>
      <c r="DJ367" s="187"/>
      <c r="DK367" s="254"/>
      <c r="DL367" s="224" t="str">
        <f t="shared" si="368"/>
        <v xml:space="preserve"> </v>
      </c>
      <c r="DM367" s="224" t="str">
        <f t="shared" si="358"/>
        <v xml:space="preserve"> </v>
      </c>
      <c r="DN367" s="474"/>
      <c r="DO367" s="117"/>
      <c r="DP367" s="117"/>
      <c r="DQ367" s="117"/>
      <c r="DR367" s="117"/>
      <c r="DS367" s="117"/>
      <c r="DT367" s="254"/>
      <c r="DU367" s="476"/>
      <c r="DV367" s="224" t="str">
        <f t="shared" si="369"/>
        <v xml:space="preserve"> </v>
      </c>
      <c r="DW367" s="115"/>
      <c r="DX367" s="470"/>
      <c r="DY367" s="117"/>
      <c r="DZ367" s="704"/>
      <c r="EA367" s="224" t="str">
        <f t="shared" si="370"/>
        <v xml:space="preserve"> </v>
      </c>
      <c r="EB367" s="906"/>
      <c r="EC367" s="904"/>
      <c r="ED367" s="904"/>
      <c r="EE367" s="904"/>
      <c r="EF367" s="904"/>
      <c r="EG367" s="904"/>
      <c r="EH367" s="904"/>
      <c r="EI367" s="904"/>
      <c r="EJ367" s="904"/>
      <c r="EK367" s="905"/>
      <c r="EL367" s="80"/>
      <c r="EM367" s="224" t="str">
        <f t="shared" si="359"/>
        <v xml:space="preserve"> </v>
      </c>
      <c r="EN367" s="224" t="str">
        <f t="shared" si="360"/>
        <v xml:space="preserve"> </v>
      </c>
      <c r="EO367" s="115"/>
      <c r="EP367" s="1050"/>
      <c r="EQ367" s="253"/>
      <c r="ER367" s="117"/>
      <c r="ES367" s="1258">
        <f t="shared" si="361"/>
        <v>276</v>
      </c>
      <c r="ET367" s="224" t="str">
        <f t="shared" si="362"/>
        <v xml:space="preserve"> </v>
      </c>
      <c r="EU367" s="477" t="str">
        <f t="shared" si="363"/>
        <v/>
      </c>
      <c r="EV367" s="1334" t="str">
        <f t="shared" si="365"/>
        <v xml:space="preserve"> </v>
      </c>
      <c r="EW367" s="1332" t="str">
        <f t="shared" si="409"/>
        <v/>
      </c>
      <c r="EX367" s="1275" t="str">
        <f t="shared" si="391"/>
        <v/>
      </c>
      <c r="EY367" s="1275" t="str">
        <f t="shared" si="392"/>
        <v/>
      </c>
      <c r="EZ367" s="1275" t="str">
        <f t="shared" si="393"/>
        <v/>
      </c>
      <c r="FA367" s="1275" t="str">
        <f t="shared" si="394"/>
        <v/>
      </c>
      <c r="FB367" s="1275" t="str">
        <f t="shared" si="395"/>
        <v/>
      </c>
      <c r="FC367" s="1333" t="str">
        <f t="shared" si="396"/>
        <v/>
      </c>
      <c r="FE367" s="1234" t="str">
        <f t="shared" si="397"/>
        <v xml:space="preserve"> </v>
      </c>
      <c r="FF367" s="1234" t="str">
        <f t="shared" si="398"/>
        <v xml:space="preserve"> </v>
      </c>
      <c r="FG367" s="1234" t="str">
        <f t="shared" si="399"/>
        <v xml:space="preserve"> </v>
      </c>
      <c r="FH367" s="1234" t="str">
        <f t="shared" si="400"/>
        <v xml:space="preserve"> </v>
      </c>
      <c r="FI367" s="1234" t="str">
        <f t="shared" si="371"/>
        <v xml:space="preserve"> </v>
      </c>
      <c r="FJ367" s="1234" t="str">
        <f t="shared" si="401"/>
        <v xml:space="preserve"> </v>
      </c>
      <c r="FK367" s="1234">
        <f t="shared" si="372"/>
        <v>0</v>
      </c>
      <c r="FL367" s="1227"/>
      <c r="FM367" s="1234" t="str">
        <f t="shared" si="373"/>
        <v xml:space="preserve"> </v>
      </c>
      <c r="FN367" s="1234" t="str">
        <f t="shared" si="374"/>
        <v xml:space="preserve"> </v>
      </c>
      <c r="FO367" s="1234" t="str">
        <f t="shared" si="402"/>
        <v xml:space="preserve"> </v>
      </c>
      <c r="FP367" s="1234" t="str">
        <f t="shared" si="403"/>
        <v xml:space="preserve"> </v>
      </c>
      <c r="FQ367" s="1234" t="str">
        <f t="shared" si="375"/>
        <v xml:space="preserve"> </v>
      </c>
      <c r="FR367" s="1234" t="str">
        <f t="shared" si="404"/>
        <v xml:space="preserve"> </v>
      </c>
      <c r="FS367" s="1234">
        <f t="shared" si="410"/>
        <v>0</v>
      </c>
      <c r="FT367" s="1227"/>
      <c r="FU367" s="1234" t="str">
        <f t="shared" si="405"/>
        <v xml:space="preserve"> </v>
      </c>
      <c r="FV367" s="1234" t="str">
        <f t="shared" si="406"/>
        <v xml:space="preserve"> </v>
      </c>
      <c r="FW367" s="1234" t="str">
        <f t="shared" si="407"/>
        <v xml:space="preserve"> </v>
      </c>
      <c r="FX367" s="1234" t="str">
        <f t="shared" si="376"/>
        <v xml:space="preserve"> </v>
      </c>
      <c r="FY367" s="1234" t="str">
        <f t="shared" si="377"/>
        <v xml:space="preserve"> </v>
      </c>
      <c r="FZ367" s="1234" t="str">
        <f t="shared" si="408"/>
        <v xml:space="preserve"> </v>
      </c>
      <c r="GA367" s="1234">
        <f t="shared" si="378"/>
        <v>0</v>
      </c>
      <c r="GB367" s="1227"/>
      <c r="GC367" s="1234" t="str">
        <f t="shared" si="379"/>
        <v xml:space="preserve"> </v>
      </c>
      <c r="GD367" s="1234" t="str">
        <f t="shared" si="380"/>
        <v xml:space="preserve"> </v>
      </c>
      <c r="GE367" s="1234" t="str">
        <f t="shared" si="381"/>
        <v xml:space="preserve"> </v>
      </c>
      <c r="GF367" s="1234" t="str">
        <f t="shared" si="382"/>
        <v xml:space="preserve"> </v>
      </c>
      <c r="GG367" s="1234" t="str">
        <f t="shared" si="383"/>
        <v xml:space="preserve"> </v>
      </c>
      <c r="GH367" s="1234" t="str">
        <f t="shared" si="384"/>
        <v xml:space="preserve"> </v>
      </c>
      <c r="GI367" s="1234" t="str">
        <f t="shared" si="385"/>
        <v xml:space="preserve"> </v>
      </c>
      <c r="GJ367" s="1234" t="str">
        <f t="shared" si="386"/>
        <v xml:space="preserve"> </v>
      </c>
      <c r="GK367" s="1234" t="str">
        <f t="shared" si="387"/>
        <v xml:space="preserve"> </v>
      </c>
      <c r="GL367" s="1234" t="str">
        <f t="shared" si="388"/>
        <v xml:space="preserve"> </v>
      </c>
      <c r="GM367" s="1234" t="str">
        <f t="shared" si="389"/>
        <v xml:space="preserve"> </v>
      </c>
      <c r="GN367" s="1234">
        <f t="shared" si="390"/>
        <v>0</v>
      </c>
    </row>
    <row r="368" spans="1:196" s="100" customFormat="1" ht="27" customHeight="1" thickTop="1" thickBot="1">
      <c r="A368" s="1208">
        <f>【A票】【D票】!$D$10</f>
        <v>0</v>
      </c>
      <c r="B368" s="1212">
        <f>【A票】【D票】!$H$10</f>
        <v>0</v>
      </c>
      <c r="C368" s="1213" t="str">
        <f>【A票】【D票】!$K$10</f>
        <v xml:space="preserve"> </v>
      </c>
      <c r="D368" s="1214">
        <f t="shared" si="173"/>
        <v>277</v>
      </c>
      <c r="E368" s="914"/>
      <c r="F368" s="467"/>
      <c r="G368" s="469"/>
      <c r="H368" s="224" t="str">
        <f t="shared" si="351"/>
        <v xml:space="preserve"> </v>
      </c>
      <c r="I368" s="704"/>
      <c r="J368" s="117"/>
      <c r="K368" s="117"/>
      <c r="L368" s="117"/>
      <c r="M368" s="117"/>
      <c r="N368" s="117"/>
      <c r="O368" s="117"/>
      <c r="P368" s="117"/>
      <c r="Q368" s="117"/>
      <c r="R368" s="117"/>
      <c r="S368" s="117"/>
      <c r="T368" s="254"/>
      <c r="U368" s="646"/>
      <c r="V368" s="646"/>
      <c r="W368" s="114"/>
      <c r="X368" s="254"/>
      <c r="Y368" s="224" t="str">
        <f t="shared" si="352"/>
        <v xml:space="preserve"> </v>
      </c>
      <c r="Z368" s="579"/>
      <c r="AA368" s="704"/>
      <c r="AB368" s="119"/>
      <c r="AC368" s="224" t="str">
        <f t="shared" si="366"/>
        <v xml:space="preserve"> </v>
      </c>
      <c r="AD368" s="115"/>
      <c r="AE368" s="253"/>
      <c r="AF368" s="704"/>
      <c r="AG368" s="727"/>
      <c r="AH368" s="727"/>
      <c r="AI368" s="727"/>
      <c r="AJ368" s="727"/>
      <c r="AK368" s="591"/>
      <c r="AL368" s="727"/>
      <c r="AM368" s="727"/>
      <c r="AN368" s="727"/>
      <c r="AO368" s="727"/>
      <c r="AP368" s="727"/>
      <c r="AQ368" s="727"/>
      <c r="AR368" s="727"/>
      <c r="AS368" s="727"/>
      <c r="AT368" s="727"/>
      <c r="AU368" s="727"/>
      <c r="AV368" s="727"/>
      <c r="AW368" s="727"/>
      <c r="AX368" s="727"/>
      <c r="AY368" s="727"/>
      <c r="AZ368" s="727"/>
      <c r="BA368" s="727"/>
      <c r="BB368" s="727"/>
      <c r="BC368" s="821"/>
      <c r="BD368" s="727"/>
      <c r="BE368" s="727"/>
      <c r="BF368" s="727"/>
      <c r="BG368" s="727"/>
      <c r="BH368" s="727"/>
      <c r="BI368" s="727"/>
      <c r="BJ368" s="727"/>
      <c r="BK368" s="727"/>
      <c r="BL368" s="821"/>
      <c r="BM368" s="727"/>
      <c r="BN368" s="727"/>
      <c r="BO368" s="727"/>
      <c r="BP368" s="727"/>
      <c r="BQ368" s="727"/>
      <c r="BR368" s="821"/>
      <c r="BS368" s="727"/>
      <c r="BT368" s="727"/>
      <c r="BU368" s="727"/>
      <c r="BV368" s="591"/>
      <c r="BW368" s="224" t="str">
        <f t="shared" si="364"/>
        <v xml:space="preserve"> </v>
      </c>
      <c r="BX368" s="471">
        <f t="shared" si="353"/>
        <v>277</v>
      </c>
      <c r="BY368" s="117"/>
      <c r="BZ368" s="117"/>
      <c r="CA368" s="117"/>
      <c r="CB368" s="117"/>
      <c r="CC368" s="117"/>
      <c r="CD368" s="461"/>
      <c r="CE368" s="236"/>
      <c r="CF368" s="224" t="str">
        <f t="shared" si="354"/>
        <v xml:space="preserve"> </v>
      </c>
      <c r="CG368" s="116"/>
      <c r="CH368" s="117"/>
      <c r="CI368" s="117"/>
      <c r="CJ368" s="117"/>
      <c r="CK368" s="472"/>
      <c r="CL368" s="472"/>
      <c r="CM368" s="472"/>
      <c r="CN368" s="472"/>
      <c r="CO368" s="117"/>
      <c r="CP368" s="253"/>
      <c r="CQ368" s="120"/>
      <c r="CR368" s="224" t="str" cm="1">
        <f t="array" ref="CR368">IF(AND(SUM(COUNTIF(CG368:CM368,{"*不明*","*その他*"})+COUNTIF(CO368:CP368,{"*不明*","*その他*"}))&gt;0,CQ368=""),"その他・不明の場合,10)具体的内容、理由を記入",IF(OR(AND(CI368=CI$65,COUNTA(CJ368:CM368)&lt;4),AND(OR(CI368=CI$63,CI368=CI$64,CI368=CI$66,CI368=CI$67,CI368=CI$68,CI368=""),COUNTA(CJ368:CM368)&gt;0)),"3)介護保険認定済→要介護度、認知症自立度、寝たきり度、介護保険サービス記入",IF(OR(AND(OR(CM368=CM$63,CM368=CM$64),CN368=""),AND(OR(CM368=CM$65,CM368=CM$66),CN368&lt;&gt;"")),"7)介護保険サービス受けている/過去受けていた→具体的内容記入"," ")))</f>
        <v xml:space="preserve"> </v>
      </c>
      <c r="CS368" s="224" t="str">
        <f t="shared" si="355"/>
        <v xml:space="preserve"> </v>
      </c>
      <c r="CT368" s="116"/>
      <c r="CU368" s="253"/>
      <c r="CV368" s="117"/>
      <c r="CW368" s="117"/>
      <c r="CX368" s="253"/>
      <c r="CY368" s="117"/>
      <c r="CZ368" s="117"/>
      <c r="DA368" s="253"/>
      <c r="DB368" s="117"/>
      <c r="DC368" s="224" t="str">
        <f t="shared" si="356"/>
        <v xml:space="preserve"> </v>
      </c>
      <c r="DD368" s="224" t="str">
        <f t="shared" si="357"/>
        <v xml:space="preserve"> </v>
      </c>
      <c r="DE368" s="224" t="str">
        <f t="shared" si="367"/>
        <v xml:space="preserve"> </v>
      </c>
      <c r="DF368" s="121"/>
      <c r="DG368" s="114"/>
      <c r="DH368" s="704"/>
      <c r="DI368" s="119"/>
      <c r="DJ368" s="187"/>
      <c r="DK368" s="254"/>
      <c r="DL368" s="224" t="str">
        <f t="shared" si="368"/>
        <v xml:space="preserve"> </v>
      </c>
      <c r="DM368" s="224" t="str">
        <f t="shared" si="358"/>
        <v xml:space="preserve"> </v>
      </c>
      <c r="DN368" s="474"/>
      <c r="DO368" s="117"/>
      <c r="DP368" s="117"/>
      <c r="DQ368" s="117"/>
      <c r="DR368" s="117"/>
      <c r="DS368" s="117"/>
      <c r="DT368" s="254"/>
      <c r="DU368" s="476"/>
      <c r="DV368" s="224" t="str">
        <f t="shared" si="369"/>
        <v xml:space="preserve"> </v>
      </c>
      <c r="DW368" s="115"/>
      <c r="DX368" s="470"/>
      <c r="DY368" s="117"/>
      <c r="DZ368" s="704"/>
      <c r="EA368" s="224" t="str">
        <f t="shared" si="370"/>
        <v xml:space="preserve"> </v>
      </c>
      <c r="EB368" s="906"/>
      <c r="EC368" s="904"/>
      <c r="ED368" s="904"/>
      <c r="EE368" s="904"/>
      <c r="EF368" s="904"/>
      <c r="EG368" s="904"/>
      <c r="EH368" s="904"/>
      <c r="EI368" s="904"/>
      <c r="EJ368" s="904"/>
      <c r="EK368" s="905"/>
      <c r="EL368" s="80"/>
      <c r="EM368" s="224" t="str">
        <f t="shared" si="359"/>
        <v xml:space="preserve"> </v>
      </c>
      <c r="EN368" s="224" t="str">
        <f t="shared" si="360"/>
        <v xml:space="preserve"> </v>
      </c>
      <c r="EO368" s="115"/>
      <c r="EP368" s="1050"/>
      <c r="EQ368" s="253"/>
      <c r="ER368" s="117"/>
      <c r="ES368" s="1258">
        <f t="shared" si="361"/>
        <v>277</v>
      </c>
      <c r="ET368" s="224" t="str">
        <f t="shared" si="362"/>
        <v xml:space="preserve"> </v>
      </c>
      <c r="EU368" s="477" t="str">
        <f t="shared" si="363"/>
        <v/>
      </c>
      <c r="EV368" s="1334" t="str">
        <f t="shared" si="365"/>
        <v xml:space="preserve"> </v>
      </c>
      <c r="EW368" s="1332" t="str">
        <f t="shared" si="409"/>
        <v/>
      </c>
      <c r="EX368" s="1275" t="str">
        <f t="shared" si="391"/>
        <v/>
      </c>
      <c r="EY368" s="1275" t="str">
        <f t="shared" si="392"/>
        <v/>
      </c>
      <c r="EZ368" s="1275" t="str">
        <f t="shared" si="393"/>
        <v/>
      </c>
      <c r="FA368" s="1275" t="str">
        <f t="shared" si="394"/>
        <v/>
      </c>
      <c r="FB368" s="1275" t="str">
        <f t="shared" si="395"/>
        <v/>
      </c>
      <c r="FC368" s="1333" t="str">
        <f t="shared" si="396"/>
        <v/>
      </c>
      <c r="FE368" s="1234" t="str">
        <f t="shared" si="397"/>
        <v xml:space="preserve"> </v>
      </c>
      <c r="FF368" s="1234" t="str">
        <f t="shared" si="398"/>
        <v xml:space="preserve"> </v>
      </c>
      <c r="FG368" s="1234" t="str">
        <f t="shared" si="399"/>
        <v xml:space="preserve"> </v>
      </c>
      <c r="FH368" s="1234" t="str">
        <f t="shared" si="400"/>
        <v xml:space="preserve"> </v>
      </c>
      <c r="FI368" s="1234" t="str">
        <f t="shared" si="371"/>
        <v xml:space="preserve"> </v>
      </c>
      <c r="FJ368" s="1234" t="str">
        <f t="shared" si="401"/>
        <v xml:space="preserve"> </v>
      </c>
      <c r="FK368" s="1234">
        <f t="shared" si="372"/>
        <v>0</v>
      </c>
      <c r="FL368" s="1227"/>
      <c r="FM368" s="1234" t="str">
        <f t="shared" si="373"/>
        <v xml:space="preserve"> </v>
      </c>
      <c r="FN368" s="1234" t="str">
        <f t="shared" si="374"/>
        <v xml:space="preserve"> </v>
      </c>
      <c r="FO368" s="1234" t="str">
        <f t="shared" si="402"/>
        <v xml:space="preserve"> </v>
      </c>
      <c r="FP368" s="1234" t="str">
        <f t="shared" si="403"/>
        <v xml:space="preserve"> </v>
      </c>
      <c r="FQ368" s="1234" t="str">
        <f t="shared" si="375"/>
        <v xml:space="preserve"> </v>
      </c>
      <c r="FR368" s="1234" t="str">
        <f t="shared" si="404"/>
        <v xml:space="preserve"> </v>
      </c>
      <c r="FS368" s="1234">
        <f t="shared" si="410"/>
        <v>0</v>
      </c>
      <c r="FT368" s="1227"/>
      <c r="FU368" s="1234" t="str">
        <f t="shared" si="405"/>
        <v xml:space="preserve"> </v>
      </c>
      <c r="FV368" s="1234" t="str">
        <f t="shared" si="406"/>
        <v xml:space="preserve"> </v>
      </c>
      <c r="FW368" s="1234" t="str">
        <f t="shared" si="407"/>
        <v xml:space="preserve"> </v>
      </c>
      <c r="FX368" s="1234" t="str">
        <f t="shared" si="376"/>
        <v xml:space="preserve"> </v>
      </c>
      <c r="FY368" s="1234" t="str">
        <f t="shared" si="377"/>
        <v xml:space="preserve"> </v>
      </c>
      <c r="FZ368" s="1234" t="str">
        <f t="shared" si="408"/>
        <v xml:space="preserve"> </v>
      </c>
      <c r="GA368" s="1234">
        <f t="shared" si="378"/>
        <v>0</v>
      </c>
      <c r="GB368" s="1227"/>
      <c r="GC368" s="1234" t="str">
        <f t="shared" si="379"/>
        <v xml:space="preserve"> </v>
      </c>
      <c r="GD368" s="1234" t="str">
        <f t="shared" si="380"/>
        <v xml:space="preserve"> </v>
      </c>
      <c r="GE368" s="1234" t="str">
        <f t="shared" si="381"/>
        <v xml:space="preserve"> </v>
      </c>
      <c r="GF368" s="1234" t="str">
        <f t="shared" si="382"/>
        <v xml:space="preserve"> </v>
      </c>
      <c r="GG368" s="1234" t="str">
        <f t="shared" si="383"/>
        <v xml:space="preserve"> </v>
      </c>
      <c r="GH368" s="1234" t="str">
        <f t="shared" si="384"/>
        <v xml:space="preserve"> </v>
      </c>
      <c r="GI368" s="1234" t="str">
        <f t="shared" si="385"/>
        <v xml:space="preserve"> </v>
      </c>
      <c r="GJ368" s="1234" t="str">
        <f t="shared" si="386"/>
        <v xml:space="preserve"> </v>
      </c>
      <c r="GK368" s="1234" t="str">
        <f t="shared" si="387"/>
        <v xml:space="preserve"> </v>
      </c>
      <c r="GL368" s="1234" t="str">
        <f t="shared" si="388"/>
        <v xml:space="preserve"> </v>
      </c>
      <c r="GM368" s="1234" t="str">
        <f t="shared" si="389"/>
        <v xml:space="preserve"> </v>
      </c>
      <c r="GN368" s="1234">
        <f t="shared" si="390"/>
        <v>0</v>
      </c>
    </row>
    <row r="369" spans="1:196" s="100" customFormat="1" ht="27" customHeight="1" thickTop="1" thickBot="1">
      <c r="A369" s="1208">
        <f>【A票】【D票】!$D$10</f>
        <v>0</v>
      </c>
      <c r="B369" s="1212">
        <f>【A票】【D票】!$H$10</f>
        <v>0</v>
      </c>
      <c r="C369" s="1213" t="str">
        <f>【A票】【D票】!$K$10</f>
        <v xml:space="preserve"> </v>
      </c>
      <c r="D369" s="1214">
        <f t="shared" si="173"/>
        <v>278</v>
      </c>
      <c r="E369" s="914"/>
      <c r="F369" s="467"/>
      <c r="G369" s="469"/>
      <c r="H369" s="224" t="str">
        <f t="shared" si="351"/>
        <v xml:space="preserve"> </v>
      </c>
      <c r="I369" s="704"/>
      <c r="J369" s="117"/>
      <c r="K369" s="117"/>
      <c r="L369" s="117"/>
      <c r="M369" s="117"/>
      <c r="N369" s="117"/>
      <c r="O369" s="117"/>
      <c r="P369" s="117"/>
      <c r="Q369" s="117"/>
      <c r="R369" s="117"/>
      <c r="S369" s="117"/>
      <c r="T369" s="254"/>
      <c r="U369" s="646"/>
      <c r="V369" s="646"/>
      <c r="W369" s="114"/>
      <c r="X369" s="254"/>
      <c r="Y369" s="224" t="str">
        <f t="shared" si="352"/>
        <v xml:space="preserve"> </v>
      </c>
      <c r="Z369" s="579"/>
      <c r="AA369" s="704"/>
      <c r="AB369" s="119"/>
      <c r="AC369" s="224" t="str">
        <f t="shared" si="366"/>
        <v xml:space="preserve"> </v>
      </c>
      <c r="AD369" s="115"/>
      <c r="AE369" s="253"/>
      <c r="AF369" s="704"/>
      <c r="AG369" s="727"/>
      <c r="AH369" s="727"/>
      <c r="AI369" s="727"/>
      <c r="AJ369" s="727"/>
      <c r="AK369" s="591"/>
      <c r="AL369" s="727"/>
      <c r="AM369" s="727"/>
      <c r="AN369" s="727"/>
      <c r="AO369" s="727"/>
      <c r="AP369" s="727"/>
      <c r="AQ369" s="727"/>
      <c r="AR369" s="727"/>
      <c r="AS369" s="727"/>
      <c r="AT369" s="727"/>
      <c r="AU369" s="727"/>
      <c r="AV369" s="727"/>
      <c r="AW369" s="727"/>
      <c r="AX369" s="727"/>
      <c r="AY369" s="727"/>
      <c r="AZ369" s="727"/>
      <c r="BA369" s="727"/>
      <c r="BB369" s="727"/>
      <c r="BC369" s="821"/>
      <c r="BD369" s="727"/>
      <c r="BE369" s="727"/>
      <c r="BF369" s="727"/>
      <c r="BG369" s="727"/>
      <c r="BH369" s="727"/>
      <c r="BI369" s="727"/>
      <c r="BJ369" s="727"/>
      <c r="BK369" s="727"/>
      <c r="BL369" s="821"/>
      <c r="BM369" s="727"/>
      <c r="BN369" s="727"/>
      <c r="BO369" s="727"/>
      <c r="BP369" s="727"/>
      <c r="BQ369" s="727"/>
      <c r="BR369" s="821"/>
      <c r="BS369" s="727"/>
      <c r="BT369" s="727"/>
      <c r="BU369" s="727"/>
      <c r="BV369" s="591"/>
      <c r="BW369" s="224" t="str">
        <f t="shared" si="364"/>
        <v xml:space="preserve"> </v>
      </c>
      <c r="BX369" s="471">
        <f t="shared" si="353"/>
        <v>278</v>
      </c>
      <c r="BY369" s="117"/>
      <c r="BZ369" s="117"/>
      <c r="CA369" s="117"/>
      <c r="CB369" s="117"/>
      <c r="CC369" s="117"/>
      <c r="CD369" s="461"/>
      <c r="CE369" s="236"/>
      <c r="CF369" s="224" t="str">
        <f t="shared" si="354"/>
        <v xml:space="preserve"> </v>
      </c>
      <c r="CG369" s="116"/>
      <c r="CH369" s="117"/>
      <c r="CI369" s="117"/>
      <c r="CJ369" s="117"/>
      <c r="CK369" s="472"/>
      <c r="CL369" s="472"/>
      <c r="CM369" s="472"/>
      <c r="CN369" s="472"/>
      <c r="CO369" s="117"/>
      <c r="CP369" s="253"/>
      <c r="CQ369" s="120"/>
      <c r="CR369" s="224" t="str" cm="1">
        <f t="array" ref="CR369">IF(AND(SUM(COUNTIF(CG369:CM369,{"*不明*","*その他*"})+COUNTIF(CO369:CP369,{"*不明*","*その他*"}))&gt;0,CQ369=""),"その他・不明の場合,10)具体的内容、理由を記入",IF(OR(AND(CI369=CI$65,COUNTA(CJ369:CM369)&lt;4),AND(OR(CI369=CI$63,CI369=CI$64,CI369=CI$66,CI369=CI$67,CI369=CI$68,CI369=""),COUNTA(CJ369:CM369)&gt;0)),"3)介護保険認定済→要介護度、認知症自立度、寝たきり度、介護保険サービス記入",IF(OR(AND(OR(CM369=CM$63,CM369=CM$64),CN369=""),AND(OR(CM369=CM$65,CM369=CM$66),CN369&lt;&gt;"")),"7)介護保険サービス受けている/過去受けていた→具体的内容記入"," ")))</f>
        <v xml:space="preserve"> </v>
      </c>
      <c r="CS369" s="224" t="str">
        <f t="shared" si="355"/>
        <v xml:space="preserve"> </v>
      </c>
      <c r="CT369" s="116"/>
      <c r="CU369" s="253"/>
      <c r="CV369" s="117"/>
      <c r="CW369" s="117"/>
      <c r="CX369" s="253"/>
      <c r="CY369" s="117"/>
      <c r="CZ369" s="117"/>
      <c r="DA369" s="253"/>
      <c r="DB369" s="117"/>
      <c r="DC369" s="224" t="str">
        <f t="shared" si="356"/>
        <v xml:space="preserve"> </v>
      </c>
      <c r="DD369" s="224" t="str">
        <f t="shared" si="357"/>
        <v xml:space="preserve"> </v>
      </c>
      <c r="DE369" s="224" t="str">
        <f t="shared" si="367"/>
        <v xml:space="preserve"> </v>
      </c>
      <c r="DF369" s="121"/>
      <c r="DG369" s="114"/>
      <c r="DH369" s="704"/>
      <c r="DI369" s="119"/>
      <c r="DJ369" s="187"/>
      <c r="DK369" s="254"/>
      <c r="DL369" s="224" t="str">
        <f t="shared" si="368"/>
        <v xml:space="preserve"> </v>
      </c>
      <c r="DM369" s="224" t="str">
        <f t="shared" si="358"/>
        <v xml:space="preserve"> </v>
      </c>
      <c r="DN369" s="474"/>
      <c r="DO369" s="117"/>
      <c r="DP369" s="117"/>
      <c r="DQ369" s="117"/>
      <c r="DR369" s="117"/>
      <c r="DS369" s="117"/>
      <c r="DT369" s="254"/>
      <c r="DU369" s="476"/>
      <c r="DV369" s="224" t="str">
        <f t="shared" si="369"/>
        <v xml:space="preserve"> </v>
      </c>
      <c r="DW369" s="115"/>
      <c r="DX369" s="470"/>
      <c r="DY369" s="117"/>
      <c r="DZ369" s="704"/>
      <c r="EA369" s="224" t="str">
        <f t="shared" si="370"/>
        <v xml:space="preserve"> </v>
      </c>
      <c r="EB369" s="906"/>
      <c r="EC369" s="904"/>
      <c r="ED369" s="904"/>
      <c r="EE369" s="904"/>
      <c r="EF369" s="904"/>
      <c r="EG369" s="904"/>
      <c r="EH369" s="904"/>
      <c r="EI369" s="904"/>
      <c r="EJ369" s="904"/>
      <c r="EK369" s="905"/>
      <c r="EL369" s="80"/>
      <c r="EM369" s="224" t="str">
        <f t="shared" si="359"/>
        <v xml:space="preserve"> </v>
      </c>
      <c r="EN369" s="224" t="str">
        <f t="shared" si="360"/>
        <v xml:space="preserve"> </v>
      </c>
      <c r="EO369" s="115"/>
      <c r="EP369" s="1050"/>
      <c r="EQ369" s="253"/>
      <c r="ER369" s="117"/>
      <c r="ES369" s="1258">
        <f t="shared" si="361"/>
        <v>278</v>
      </c>
      <c r="ET369" s="224" t="str">
        <f t="shared" si="362"/>
        <v xml:space="preserve"> </v>
      </c>
      <c r="EU369" s="477" t="str">
        <f t="shared" si="363"/>
        <v/>
      </c>
      <c r="EV369" s="1334" t="str">
        <f t="shared" si="365"/>
        <v xml:space="preserve"> </v>
      </c>
      <c r="EW369" s="1332" t="str">
        <f t="shared" si="409"/>
        <v/>
      </c>
      <c r="EX369" s="1275" t="str">
        <f t="shared" si="391"/>
        <v/>
      </c>
      <c r="EY369" s="1275" t="str">
        <f t="shared" si="392"/>
        <v/>
      </c>
      <c r="EZ369" s="1275" t="str">
        <f t="shared" si="393"/>
        <v/>
      </c>
      <c r="FA369" s="1275" t="str">
        <f t="shared" si="394"/>
        <v/>
      </c>
      <c r="FB369" s="1275" t="str">
        <f t="shared" si="395"/>
        <v/>
      </c>
      <c r="FC369" s="1333" t="str">
        <f t="shared" si="396"/>
        <v/>
      </c>
      <c r="FE369" s="1234" t="str">
        <f t="shared" si="397"/>
        <v xml:space="preserve"> </v>
      </c>
      <c r="FF369" s="1234" t="str">
        <f t="shared" si="398"/>
        <v xml:space="preserve"> </v>
      </c>
      <c r="FG369" s="1234" t="str">
        <f t="shared" si="399"/>
        <v xml:space="preserve"> </v>
      </c>
      <c r="FH369" s="1234" t="str">
        <f t="shared" si="400"/>
        <v xml:space="preserve"> </v>
      </c>
      <c r="FI369" s="1234" t="str">
        <f t="shared" si="371"/>
        <v xml:space="preserve"> </v>
      </c>
      <c r="FJ369" s="1234" t="str">
        <f t="shared" si="401"/>
        <v xml:space="preserve"> </v>
      </c>
      <c r="FK369" s="1234">
        <f t="shared" si="372"/>
        <v>0</v>
      </c>
      <c r="FL369" s="1227"/>
      <c r="FM369" s="1234" t="str">
        <f t="shared" si="373"/>
        <v xml:space="preserve"> </v>
      </c>
      <c r="FN369" s="1234" t="str">
        <f t="shared" si="374"/>
        <v xml:space="preserve"> </v>
      </c>
      <c r="FO369" s="1234" t="str">
        <f t="shared" si="402"/>
        <v xml:space="preserve"> </v>
      </c>
      <c r="FP369" s="1234" t="str">
        <f t="shared" si="403"/>
        <v xml:space="preserve"> </v>
      </c>
      <c r="FQ369" s="1234" t="str">
        <f t="shared" si="375"/>
        <v xml:space="preserve"> </v>
      </c>
      <c r="FR369" s="1234" t="str">
        <f t="shared" si="404"/>
        <v xml:space="preserve"> </v>
      </c>
      <c r="FS369" s="1234">
        <f t="shared" si="410"/>
        <v>0</v>
      </c>
      <c r="FT369" s="1227"/>
      <c r="FU369" s="1234" t="str">
        <f t="shared" si="405"/>
        <v xml:space="preserve"> </v>
      </c>
      <c r="FV369" s="1234" t="str">
        <f t="shared" si="406"/>
        <v xml:space="preserve"> </v>
      </c>
      <c r="FW369" s="1234" t="str">
        <f t="shared" si="407"/>
        <v xml:space="preserve"> </v>
      </c>
      <c r="FX369" s="1234" t="str">
        <f t="shared" si="376"/>
        <v xml:space="preserve"> </v>
      </c>
      <c r="FY369" s="1234" t="str">
        <f t="shared" si="377"/>
        <v xml:space="preserve"> </v>
      </c>
      <c r="FZ369" s="1234" t="str">
        <f t="shared" si="408"/>
        <v xml:space="preserve"> </v>
      </c>
      <c r="GA369" s="1234">
        <f t="shared" si="378"/>
        <v>0</v>
      </c>
      <c r="GB369" s="1227"/>
      <c r="GC369" s="1234" t="str">
        <f t="shared" si="379"/>
        <v xml:space="preserve"> </v>
      </c>
      <c r="GD369" s="1234" t="str">
        <f t="shared" si="380"/>
        <v xml:space="preserve"> </v>
      </c>
      <c r="GE369" s="1234" t="str">
        <f t="shared" si="381"/>
        <v xml:space="preserve"> </v>
      </c>
      <c r="GF369" s="1234" t="str">
        <f t="shared" si="382"/>
        <v xml:space="preserve"> </v>
      </c>
      <c r="GG369" s="1234" t="str">
        <f t="shared" si="383"/>
        <v xml:space="preserve"> </v>
      </c>
      <c r="GH369" s="1234" t="str">
        <f t="shared" si="384"/>
        <v xml:space="preserve"> </v>
      </c>
      <c r="GI369" s="1234" t="str">
        <f t="shared" si="385"/>
        <v xml:space="preserve"> </v>
      </c>
      <c r="GJ369" s="1234" t="str">
        <f t="shared" si="386"/>
        <v xml:space="preserve"> </v>
      </c>
      <c r="GK369" s="1234" t="str">
        <f t="shared" si="387"/>
        <v xml:space="preserve"> </v>
      </c>
      <c r="GL369" s="1234" t="str">
        <f t="shared" si="388"/>
        <v xml:space="preserve"> </v>
      </c>
      <c r="GM369" s="1234" t="str">
        <f t="shared" si="389"/>
        <v xml:space="preserve"> </v>
      </c>
      <c r="GN369" s="1234">
        <f t="shared" si="390"/>
        <v>0</v>
      </c>
    </row>
    <row r="370" spans="1:196" s="100" customFormat="1" ht="27" customHeight="1" thickTop="1" thickBot="1">
      <c r="A370" s="1208">
        <f>【A票】【D票】!$D$10</f>
        <v>0</v>
      </c>
      <c r="B370" s="1212">
        <f>【A票】【D票】!$H$10</f>
        <v>0</v>
      </c>
      <c r="C370" s="1213" t="str">
        <f>【A票】【D票】!$K$10</f>
        <v xml:space="preserve"> </v>
      </c>
      <c r="D370" s="1214">
        <f t="shared" si="173"/>
        <v>279</v>
      </c>
      <c r="E370" s="914"/>
      <c r="F370" s="467"/>
      <c r="G370" s="469"/>
      <c r="H370" s="224" t="str">
        <f t="shared" si="351"/>
        <v xml:space="preserve"> </v>
      </c>
      <c r="I370" s="704"/>
      <c r="J370" s="117"/>
      <c r="K370" s="117"/>
      <c r="L370" s="117"/>
      <c r="M370" s="117"/>
      <c r="N370" s="117"/>
      <c r="O370" s="117"/>
      <c r="P370" s="117"/>
      <c r="Q370" s="117"/>
      <c r="R370" s="117"/>
      <c r="S370" s="117"/>
      <c r="T370" s="254"/>
      <c r="U370" s="646"/>
      <c r="V370" s="646"/>
      <c r="W370" s="114"/>
      <c r="X370" s="254"/>
      <c r="Y370" s="224" t="str">
        <f t="shared" si="352"/>
        <v xml:space="preserve"> </v>
      </c>
      <c r="Z370" s="579"/>
      <c r="AA370" s="704"/>
      <c r="AB370" s="119"/>
      <c r="AC370" s="224" t="str">
        <f t="shared" si="366"/>
        <v xml:space="preserve"> </v>
      </c>
      <c r="AD370" s="115"/>
      <c r="AE370" s="253"/>
      <c r="AF370" s="704"/>
      <c r="AG370" s="727"/>
      <c r="AH370" s="727"/>
      <c r="AI370" s="727"/>
      <c r="AJ370" s="727"/>
      <c r="AK370" s="591"/>
      <c r="AL370" s="727"/>
      <c r="AM370" s="727"/>
      <c r="AN370" s="727"/>
      <c r="AO370" s="727"/>
      <c r="AP370" s="727"/>
      <c r="AQ370" s="727"/>
      <c r="AR370" s="727"/>
      <c r="AS370" s="727"/>
      <c r="AT370" s="727"/>
      <c r="AU370" s="727"/>
      <c r="AV370" s="727"/>
      <c r="AW370" s="727"/>
      <c r="AX370" s="727"/>
      <c r="AY370" s="727"/>
      <c r="AZ370" s="727"/>
      <c r="BA370" s="727"/>
      <c r="BB370" s="727"/>
      <c r="BC370" s="821"/>
      <c r="BD370" s="727"/>
      <c r="BE370" s="727"/>
      <c r="BF370" s="727"/>
      <c r="BG370" s="727"/>
      <c r="BH370" s="727"/>
      <c r="BI370" s="727"/>
      <c r="BJ370" s="727"/>
      <c r="BK370" s="727"/>
      <c r="BL370" s="821"/>
      <c r="BM370" s="727"/>
      <c r="BN370" s="727"/>
      <c r="BO370" s="727"/>
      <c r="BP370" s="727"/>
      <c r="BQ370" s="727"/>
      <c r="BR370" s="821"/>
      <c r="BS370" s="727"/>
      <c r="BT370" s="727"/>
      <c r="BU370" s="727"/>
      <c r="BV370" s="591"/>
      <c r="BW370" s="224" t="str">
        <f t="shared" si="364"/>
        <v xml:space="preserve"> </v>
      </c>
      <c r="BX370" s="471">
        <f t="shared" si="353"/>
        <v>279</v>
      </c>
      <c r="BY370" s="117"/>
      <c r="BZ370" s="117"/>
      <c r="CA370" s="117"/>
      <c r="CB370" s="117"/>
      <c r="CC370" s="117"/>
      <c r="CD370" s="461"/>
      <c r="CE370" s="236"/>
      <c r="CF370" s="224" t="str">
        <f t="shared" si="354"/>
        <v xml:space="preserve"> </v>
      </c>
      <c r="CG370" s="116"/>
      <c r="CH370" s="117"/>
      <c r="CI370" s="117"/>
      <c r="CJ370" s="117"/>
      <c r="CK370" s="472"/>
      <c r="CL370" s="472"/>
      <c r="CM370" s="472"/>
      <c r="CN370" s="472"/>
      <c r="CO370" s="117"/>
      <c r="CP370" s="253"/>
      <c r="CQ370" s="120"/>
      <c r="CR370" s="224" t="str" cm="1">
        <f t="array" ref="CR370">IF(AND(SUM(COUNTIF(CG370:CM370,{"*不明*","*その他*"})+COUNTIF(CO370:CP370,{"*不明*","*その他*"}))&gt;0,CQ370=""),"その他・不明の場合,10)具体的内容、理由を記入",IF(OR(AND(CI370=CI$65,COUNTA(CJ370:CM370)&lt;4),AND(OR(CI370=CI$63,CI370=CI$64,CI370=CI$66,CI370=CI$67,CI370=CI$68,CI370=""),COUNTA(CJ370:CM370)&gt;0)),"3)介護保険認定済→要介護度、認知症自立度、寝たきり度、介護保険サービス記入",IF(OR(AND(OR(CM370=CM$63,CM370=CM$64),CN370=""),AND(OR(CM370=CM$65,CM370=CM$66),CN370&lt;&gt;"")),"7)介護保険サービス受けている/過去受けていた→具体的内容記入"," ")))</f>
        <v xml:space="preserve"> </v>
      </c>
      <c r="CS370" s="224" t="str">
        <f t="shared" si="355"/>
        <v xml:space="preserve"> </v>
      </c>
      <c r="CT370" s="116"/>
      <c r="CU370" s="253"/>
      <c r="CV370" s="117"/>
      <c r="CW370" s="117"/>
      <c r="CX370" s="253"/>
      <c r="CY370" s="117"/>
      <c r="CZ370" s="117"/>
      <c r="DA370" s="253"/>
      <c r="DB370" s="117"/>
      <c r="DC370" s="224" t="str">
        <f t="shared" si="356"/>
        <v xml:space="preserve"> </v>
      </c>
      <c r="DD370" s="224" t="str">
        <f t="shared" si="357"/>
        <v xml:space="preserve"> </v>
      </c>
      <c r="DE370" s="224" t="str">
        <f t="shared" si="367"/>
        <v xml:space="preserve"> </v>
      </c>
      <c r="DF370" s="121"/>
      <c r="DG370" s="114"/>
      <c r="DH370" s="704"/>
      <c r="DI370" s="119"/>
      <c r="DJ370" s="187"/>
      <c r="DK370" s="254"/>
      <c r="DL370" s="224" t="str">
        <f t="shared" si="368"/>
        <v xml:space="preserve"> </v>
      </c>
      <c r="DM370" s="224" t="str">
        <f t="shared" si="358"/>
        <v xml:space="preserve"> </v>
      </c>
      <c r="DN370" s="474"/>
      <c r="DO370" s="117"/>
      <c r="DP370" s="117"/>
      <c r="DQ370" s="117"/>
      <c r="DR370" s="117"/>
      <c r="DS370" s="117"/>
      <c r="DT370" s="254"/>
      <c r="DU370" s="476"/>
      <c r="DV370" s="224" t="str">
        <f t="shared" si="369"/>
        <v xml:space="preserve"> </v>
      </c>
      <c r="DW370" s="115"/>
      <c r="DX370" s="470"/>
      <c r="DY370" s="117"/>
      <c r="DZ370" s="704"/>
      <c r="EA370" s="224" t="str">
        <f t="shared" si="370"/>
        <v xml:space="preserve"> </v>
      </c>
      <c r="EB370" s="906"/>
      <c r="EC370" s="904"/>
      <c r="ED370" s="904"/>
      <c r="EE370" s="904"/>
      <c r="EF370" s="904"/>
      <c r="EG370" s="904"/>
      <c r="EH370" s="904"/>
      <c r="EI370" s="904"/>
      <c r="EJ370" s="904"/>
      <c r="EK370" s="905"/>
      <c r="EL370" s="80"/>
      <c r="EM370" s="224" t="str">
        <f t="shared" si="359"/>
        <v xml:space="preserve"> </v>
      </c>
      <c r="EN370" s="224" t="str">
        <f t="shared" si="360"/>
        <v xml:space="preserve"> </v>
      </c>
      <c r="EO370" s="115"/>
      <c r="EP370" s="1050"/>
      <c r="EQ370" s="253"/>
      <c r="ER370" s="117"/>
      <c r="ES370" s="1258">
        <f t="shared" si="361"/>
        <v>279</v>
      </c>
      <c r="ET370" s="224" t="str">
        <f t="shared" si="362"/>
        <v xml:space="preserve"> </v>
      </c>
      <c r="EU370" s="477" t="str">
        <f t="shared" si="363"/>
        <v/>
      </c>
      <c r="EV370" s="1334" t="str">
        <f t="shared" si="365"/>
        <v xml:space="preserve"> </v>
      </c>
      <c r="EW370" s="1332" t="str">
        <f t="shared" si="409"/>
        <v/>
      </c>
      <c r="EX370" s="1275" t="str">
        <f t="shared" si="391"/>
        <v/>
      </c>
      <c r="EY370" s="1275" t="str">
        <f t="shared" si="392"/>
        <v/>
      </c>
      <c r="EZ370" s="1275" t="str">
        <f t="shared" si="393"/>
        <v/>
      </c>
      <c r="FA370" s="1275" t="str">
        <f t="shared" si="394"/>
        <v/>
      </c>
      <c r="FB370" s="1275" t="str">
        <f t="shared" si="395"/>
        <v/>
      </c>
      <c r="FC370" s="1333" t="str">
        <f t="shared" si="396"/>
        <v/>
      </c>
      <c r="FE370" s="1234" t="str">
        <f t="shared" si="397"/>
        <v xml:space="preserve"> </v>
      </c>
      <c r="FF370" s="1234" t="str">
        <f t="shared" si="398"/>
        <v xml:space="preserve"> </v>
      </c>
      <c r="FG370" s="1234" t="str">
        <f t="shared" si="399"/>
        <v xml:space="preserve"> </v>
      </c>
      <c r="FH370" s="1234" t="str">
        <f t="shared" si="400"/>
        <v xml:space="preserve"> </v>
      </c>
      <c r="FI370" s="1234" t="str">
        <f t="shared" si="371"/>
        <v xml:space="preserve"> </v>
      </c>
      <c r="FJ370" s="1234" t="str">
        <f t="shared" si="401"/>
        <v xml:space="preserve"> </v>
      </c>
      <c r="FK370" s="1234">
        <f t="shared" si="372"/>
        <v>0</v>
      </c>
      <c r="FL370" s="1227"/>
      <c r="FM370" s="1234" t="str">
        <f t="shared" si="373"/>
        <v xml:space="preserve"> </v>
      </c>
      <c r="FN370" s="1234" t="str">
        <f t="shared" si="374"/>
        <v xml:space="preserve"> </v>
      </c>
      <c r="FO370" s="1234" t="str">
        <f t="shared" si="402"/>
        <v xml:space="preserve"> </v>
      </c>
      <c r="FP370" s="1234" t="str">
        <f t="shared" si="403"/>
        <v xml:space="preserve"> </v>
      </c>
      <c r="FQ370" s="1234" t="str">
        <f t="shared" si="375"/>
        <v xml:space="preserve"> </v>
      </c>
      <c r="FR370" s="1234" t="str">
        <f t="shared" si="404"/>
        <v xml:space="preserve"> </v>
      </c>
      <c r="FS370" s="1234">
        <f t="shared" si="410"/>
        <v>0</v>
      </c>
      <c r="FT370" s="1227"/>
      <c r="FU370" s="1234" t="str">
        <f t="shared" si="405"/>
        <v xml:space="preserve"> </v>
      </c>
      <c r="FV370" s="1234" t="str">
        <f t="shared" si="406"/>
        <v xml:space="preserve"> </v>
      </c>
      <c r="FW370" s="1234" t="str">
        <f t="shared" si="407"/>
        <v xml:space="preserve"> </v>
      </c>
      <c r="FX370" s="1234" t="str">
        <f t="shared" si="376"/>
        <v xml:space="preserve"> </v>
      </c>
      <c r="FY370" s="1234" t="str">
        <f t="shared" si="377"/>
        <v xml:space="preserve"> </v>
      </c>
      <c r="FZ370" s="1234" t="str">
        <f t="shared" si="408"/>
        <v xml:space="preserve"> </v>
      </c>
      <c r="GA370" s="1234">
        <f t="shared" si="378"/>
        <v>0</v>
      </c>
      <c r="GB370" s="1227"/>
      <c r="GC370" s="1234" t="str">
        <f t="shared" si="379"/>
        <v xml:space="preserve"> </v>
      </c>
      <c r="GD370" s="1234" t="str">
        <f t="shared" si="380"/>
        <v xml:space="preserve"> </v>
      </c>
      <c r="GE370" s="1234" t="str">
        <f t="shared" si="381"/>
        <v xml:space="preserve"> </v>
      </c>
      <c r="GF370" s="1234" t="str">
        <f t="shared" si="382"/>
        <v xml:space="preserve"> </v>
      </c>
      <c r="GG370" s="1234" t="str">
        <f t="shared" si="383"/>
        <v xml:space="preserve"> </v>
      </c>
      <c r="GH370" s="1234" t="str">
        <f t="shared" si="384"/>
        <v xml:space="preserve"> </v>
      </c>
      <c r="GI370" s="1234" t="str">
        <f t="shared" si="385"/>
        <v xml:space="preserve"> </v>
      </c>
      <c r="GJ370" s="1234" t="str">
        <f t="shared" si="386"/>
        <v xml:space="preserve"> </v>
      </c>
      <c r="GK370" s="1234" t="str">
        <f t="shared" si="387"/>
        <v xml:space="preserve"> </v>
      </c>
      <c r="GL370" s="1234" t="str">
        <f t="shared" si="388"/>
        <v xml:space="preserve"> </v>
      </c>
      <c r="GM370" s="1234" t="str">
        <f t="shared" si="389"/>
        <v xml:space="preserve"> </v>
      </c>
      <c r="GN370" s="1234">
        <f t="shared" si="390"/>
        <v>0</v>
      </c>
    </row>
    <row r="371" spans="1:196" s="100" customFormat="1" ht="27" customHeight="1" thickTop="1" thickBot="1">
      <c r="A371" s="1208">
        <f>【A票】【D票】!$D$10</f>
        <v>0</v>
      </c>
      <c r="B371" s="1212">
        <f>【A票】【D票】!$H$10</f>
        <v>0</v>
      </c>
      <c r="C371" s="1213" t="str">
        <f>【A票】【D票】!$K$10</f>
        <v xml:space="preserve"> </v>
      </c>
      <c r="D371" s="1214">
        <f t="shared" si="173"/>
        <v>280</v>
      </c>
      <c r="E371" s="914"/>
      <c r="F371" s="467"/>
      <c r="G371" s="469"/>
      <c r="H371" s="224" t="str">
        <f t="shared" si="351"/>
        <v xml:space="preserve"> </v>
      </c>
      <c r="I371" s="704"/>
      <c r="J371" s="117"/>
      <c r="K371" s="117"/>
      <c r="L371" s="117"/>
      <c r="M371" s="117"/>
      <c r="N371" s="117"/>
      <c r="O371" s="117"/>
      <c r="P371" s="117"/>
      <c r="Q371" s="117"/>
      <c r="R371" s="117"/>
      <c r="S371" s="117"/>
      <c r="T371" s="254"/>
      <c r="U371" s="646"/>
      <c r="V371" s="646"/>
      <c r="W371" s="114"/>
      <c r="X371" s="254"/>
      <c r="Y371" s="224" t="str">
        <f t="shared" si="352"/>
        <v xml:space="preserve"> </v>
      </c>
      <c r="Z371" s="579"/>
      <c r="AA371" s="704"/>
      <c r="AB371" s="119"/>
      <c r="AC371" s="224" t="str">
        <f t="shared" si="366"/>
        <v xml:space="preserve"> </v>
      </c>
      <c r="AD371" s="115"/>
      <c r="AE371" s="253"/>
      <c r="AF371" s="704"/>
      <c r="AG371" s="727"/>
      <c r="AH371" s="727"/>
      <c r="AI371" s="727"/>
      <c r="AJ371" s="727"/>
      <c r="AK371" s="591"/>
      <c r="AL371" s="727"/>
      <c r="AM371" s="727"/>
      <c r="AN371" s="727"/>
      <c r="AO371" s="727"/>
      <c r="AP371" s="727"/>
      <c r="AQ371" s="727"/>
      <c r="AR371" s="727"/>
      <c r="AS371" s="727"/>
      <c r="AT371" s="727"/>
      <c r="AU371" s="727"/>
      <c r="AV371" s="727"/>
      <c r="AW371" s="727"/>
      <c r="AX371" s="727"/>
      <c r="AY371" s="727"/>
      <c r="AZ371" s="727"/>
      <c r="BA371" s="727"/>
      <c r="BB371" s="727"/>
      <c r="BC371" s="821"/>
      <c r="BD371" s="727"/>
      <c r="BE371" s="727"/>
      <c r="BF371" s="727"/>
      <c r="BG371" s="727"/>
      <c r="BH371" s="727"/>
      <c r="BI371" s="727"/>
      <c r="BJ371" s="727"/>
      <c r="BK371" s="727"/>
      <c r="BL371" s="821"/>
      <c r="BM371" s="727"/>
      <c r="BN371" s="727"/>
      <c r="BO371" s="727"/>
      <c r="BP371" s="727"/>
      <c r="BQ371" s="727"/>
      <c r="BR371" s="821"/>
      <c r="BS371" s="727"/>
      <c r="BT371" s="727"/>
      <c r="BU371" s="727"/>
      <c r="BV371" s="591"/>
      <c r="BW371" s="224" t="str">
        <f t="shared" si="364"/>
        <v xml:space="preserve"> </v>
      </c>
      <c r="BX371" s="471">
        <f t="shared" si="353"/>
        <v>280</v>
      </c>
      <c r="BY371" s="117"/>
      <c r="BZ371" s="117"/>
      <c r="CA371" s="117"/>
      <c r="CB371" s="117"/>
      <c r="CC371" s="117"/>
      <c r="CD371" s="461"/>
      <c r="CE371" s="236"/>
      <c r="CF371" s="224" t="str">
        <f t="shared" si="354"/>
        <v xml:space="preserve"> </v>
      </c>
      <c r="CG371" s="116"/>
      <c r="CH371" s="117"/>
      <c r="CI371" s="117"/>
      <c r="CJ371" s="117"/>
      <c r="CK371" s="472"/>
      <c r="CL371" s="472"/>
      <c r="CM371" s="472"/>
      <c r="CN371" s="472"/>
      <c r="CO371" s="117"/>
      <c r="CP371" s="253"/>
      <c r="CQ371" s="120"/>
      <c r="CR371" s="224" t="str" cm="1">
        <f t="array" ref="CR371">IF(AND(SUM(COUNTIF(CG371:CM371,{"*不明*","*その他*"})+COUNTIF(CO371:CP371,{"*不明*","*その他*"}))&gt;0,CQ371=""),"その他・不明の場合,10)具体的内容、理由を記入",IF(OR(AND(CI371=CI$65,COUNTA(CJ371:CM371)&lt;4),AND(OR(CI371=CI$63,CI371=CI$64,CI371=CI$66,CI371=CI$67,CI371=CI$68,CI371=""),COUNTA(CJ371:CM371)&gt;0)),"3)介護保険認定済→要介護度、認知症自立度、寝たきり度、介護保険サービス記入",IF(OR(AND(OR(CM371=CM$63,CM371=CM$64),CN371=""),AND(OR(CM371=CM$65,CM371=CM$66),CN371&lt;&gt;"")),"7)介護保険サービス受けている/過去受けていた→具体的内容記入"," ")))</f>
        <v xml:space="preserve"> </v>
      </c>
      <c r="CS371" s="224" t="str">
        <f t="shared" si="355"/>
        <v xml:space="preserve"> </v>
      </c>
      <c r="CT371" s="116"/>
      <c r="CU371" s="253"/>
      <c r="CV371" s="117"/>
      <c r="CW371" s="117"/>
      <c r="CX371" s="253"/>
      <c r="CY371" s="117"/>
      <c r="CZ371" s="117"/>
      <c r="DA371" s="253"/>
      <c r="DB371" s="117"/>
      <c r="DC371" s="224" t="str">
        <f t="shared" si="356"/>
        <v xml:space="preserve"> </v>
      </c>
      <c r="DD371" s="224" t="str">
        <f t="shared" si="357"/>
        <v xml:space="preserve"> </v>
      </c>
      <c r="DE371" s="224" t="str">
        <f t="shared" si="367"/>
        <v xml:space="preserve"> </v>
      </c>
      <c r="DF371" s="121"/>
      <c r="DG371" s="114"/>
      <c r="DH371" s="704"/>
      <c r="DI371" s="119"/>
      <c r="DJ371" s="187"/>
      <c r="DK371" s="254"/>
      <c r="DL371" s="224" t="str">
        <f t="shared" si="368"/>
        <v xml:space="preserve"> </v>
      </c>
      <c r="DM371" s="224" t="str">
        <f t="shared" si="358"/>
        <v xml:space="preserve"> </v>
      </c>
      <c r="DN371" s="474"/>
      <c r="DO371" s="117"/>
      <c r="DP371" s="117"/>
      <c r="DQ371" s="117"/>
      <c r="DR371" s="117"/>
      <c r="DS371" s="117"/>
      <c r="DT371" s="254"/>
      <c r="DU371" s="476"/>
      <c r="DV371" s="224" t="str">
        <f t="shared" si="369"/>
        <v xml:space="preserve"> </v>
      </c>
      <c r="DW371" s="115"/>
      <c r="DX371" s="470"/>
      <c r="DY371" s="117"/>
      <c r="DZ371" s="704"/>
      <c r="EA371" s="224" t="str">
        <f t="shared" si="370"/>
        <v xml:space="preserve"> </v>
      </c>
      <c r="EB371" s="906"/>
      <c r="EC371" s="904"/>
      <c r="ED371" s="904"/>
      <c r="EE371" s="904"/>
      <c r="EF371" s="904"/>
      <c r="EG371" s="904"/>
      <c r="EH371" s="904"/>
      <c r="EI371" s="904"/>
      <c r="EJ371" s="904"/>
      <c r="EK371" s="905"/>
      <c r="EL371" s="80"/>
      <c r="EM371" s="224" t="str">
        <f t="shared" si="359"/>
        <v xml:space="preserve"> </v>
      </c>
      <c r="EN371" s="224" t="str">
        <f t="shared" si="360"/>
        <v xml:space="preserve"> </v>
      </c>
      <c r="EO371" s="115"/>
      <c r="EP371" s="1050"/>
      <c r="EQ371" s="253"/>
      <c r="ER371" s="117"/>
      <c r="ES371" s="1258">
        <f t="shared" si="361"/>
        <v>280</v>
      </c>
      <c r="ET371" s="224" t="str">
        <f t="shared" si="362"/>
        <v xml:space="preserve"> </v>
      </c>
      <c r="EU371" s="477" t="str">
        <f t="shared" si="363"/>
        <v/>
      </c>
      <c r="EV371" s="1334" t="str">
        <f t="shared" si="365"/>
        <v xml:space="preserve"> </v>
      </c>
      <c r="EW371" s="1332" t="str">
        <f t="shared" si="409"/>
        <v/>
      </c>
      <c r="EX371" s="1275" t="str">
        <f t="shared" si="391"/>
        <v/>
      </c>
      <c r="EY371" s="1275" t="str">
        <f t="shared" si="392"/>
        <v/>
      </c>
      <c r="EZ371" s="1275" t="str">
        <f t="shared" si="393"/>
        <v/>
      </c>
      <c r="FA371" s="1275" t="str">
        <f t="shared" si="394"/>
        <v/>
      </c>
      <c r="FB371" s="1275" t="str">
        <f t="shared" si="395"/>
        <v/>
      </c>
      <c r="FC371" s="1333" t="str">
        <f t="shared" si="396"/>
        <v/>
      </c>
      <c r="FE371" s="1234" t="str">
        <f t="shared" si="397"/>
        <v xml:space="preserve"> </v>
      </c>
      <c r="FF371" s="1234" t="str">
        <f t="shared" si="398"/>
        <v xml:space="preserve"> </v>
      </c>
      <c r="FG371" s="1234" t="str">
        <f t="shared" si="399"/>
        <v xml:space="preserve"> </v>
      </c>
      <c r="FH371" s="1234" t="str">
        <f t="shared" si="400"/>
        <v xml:space="preserve"> </v>
      </c>
      <c r="FI371" s="1234" t="str">
        <f t="shared" si="371"/>
        <v xml:space="preserve"> </v>
      </c>
      <c r="FJ371" s="1234" t="str">
        <f t="shared" si="401"/>
        <v xml:space="preserve"> </v>
      </c>
      <c r="FK371" s="1234">
        <f t="shared" si="372"/>
        <v>0</v>
      </c>
      <c r="FL371" s="1227"/>
      <c r="FM371" s="1234" t="str">
        <f t="shared" si="373"/>
        <v xml:space="preserve"> </v>
      </c>
      <c r="FN371" s="1234" t="str">
        <f t="shared" si="374"/>
        <v xml:space="preserve"> </v>
      </c>
      <c r="FO371" s="1234" t="str">
        <f t="shared" si="402"/>
        <v xml:space="preserve"> </v>
      </c>
      <c r="FP371" s="1234" t="str">
        <f t="shared" si="403"/>
        <v xml:space="preserve"> </v>
      </c>
      <c r="FQ371" s="1234" t="str">
        <f t="shared" si="375"/>
        <v xml:space="preserve"> </v>
      </c>
      <c r="FR371" s="1234" t="str">
        <f t="shared" si="404"/>
        <v xml:space="preserve"> </v>
      </c>
      <c r="FS371" s="1234">
        <f t="shared" si="410"/>
        <v>0</v>
      </c>
      <c r="FT371" s="1227"/>
      <c r="FU371" s="1234" t="str">
        <f t="shared" si="405"/>
        <v xml:space="preserve"> </v>
      </c>
      <c r="FV371" s="1234" t="str">
        <f t="shared" si="406"/>
        <v xml:space="preserve"> </v>
      </c>
      <c r="FW371" s="1234" t="str">
        <f t="shared" si="407"/>
        <v xml:space="preserve"> </v>
      </c>
      <c r="FX371" s="1234" t="str">
        <f t="shared" si="376"/>
        <v xml:space="preserve"> </v>
      </c>
      <c r="FY371" s="1234" t="str">
        <f t="shared" si="377"/>
        <v xml:space="preserve"> </v>
      </c>
      <c r="FZ371" s="1234" t="str">
        <f t="shared" si="408"/>
        <v xml:space="preserve"> </v>
      </c>
      <c r="GA371" s="1234">
        <f t="shared" si="378"/>
        <v>0</v>
      </c>
      <c r="GB371" s="1227"/>
      <c r="GC371" s="1234" t="str">
        <f t="shared" si="379"/>
        <v xml:space="preserve"> </v>
      </c>
      <c r="GD371" s="1234" t="str">
        <f t="shared" si="380"/>
        <v xml:space="preserve"> </v>
      </c>
      <c r="GE371" s="1234" t="str">
        <f t="shared" si="381"/>
        <v xml:space="preserve"> </v>
      </c>
      <c r="GF371" s="1234" t="str">
        <f t="shared" si="382"/>
        <v xml:space="preserve"> </v>
      </c>
      <c r="GG371" s="1234" t="str">
        <f t="shared" si="383"/>
        <v xml:space="preserve"> </v>
      </c>
      <c r="GH371" s="1234" t="str">
        <f t="shared" si="384"/>
        <v xml:space="preserve"> </v>
      </c>
      <c r="GI371" s="1234" t="str">
        <f t="shared" si="385"/>
        <v xml:space="preserve"> </v>
      </c>
      <c r="GJ371" s="1234" t="str">
        <f t="shared" si="386"/>
        <v xml:space="preserve"> </v>
      </c>
      <c r="GK371" s="1234" t="str">
        <f t="shared" si="387"/>
        <v xml:space="preserve"> </v>
      </c>
      <c r="GL371" s="1234" t="str">
        <f t="shared" si="388"/>
        <v xml:space="preserve"> </v>
      </c>
      <c r="GM371" s="1234" t="str">
        <f t="shared" si="389"/>
        <v xml:space="preserve"> </v>
      </c>
      <c r="GN371" s="1234">
        <f t="shared" si="390"/>
        <v>0</v>
      </c>
    </row>
    <row r="372" spans="1:196" s="100" customFormat="1" ht="27" customHeight="1" thickTop="1" thickBot="1">
      <c r="A372" s="1208">
        <f>【A票】【D票】!$D$10</f>
        <v>0</v>
      </c>
      <c r="B372" s="1212">
        <f>【A票】【D票】!$H$10</f>
        <v>0</v>
      </c>
      <c r="C372" s="1213" t="str">
        <f>【A票】【D票】!$K$10</f>
        <v xml:space="preserve"> </v>
      </c>
      <c r="D372" s="1214">
        <f t="shared" si="173"/>
        <v>281</v>
      </c>
      <c r="E372" s="914"/>
      <c r="F372" s="467"/>
      <c r="G372" s="469"/>
      <c r="H372" s="224" t="str">
        <f t="shared" si="351"/>
        <v xml:space="preserve"> </v>
      </c>
      <c r="I372" s="704"/>
      <c r="J372" s="117"/>
      <c r="K372" s="117"/>
      <c r="L372" s="117"/>
      <c r="M372" s="117"/>
      <c r="N372" s="117"/>
      <c r="O372" s="117"/>
      <c r="P372" s="117"/>
      <c r="Q372" s="117"/>
      <c r="R372" s="117"/>
      <c r="S372" s="117"/>
      <c r="T372" s="254"/>
      <c r="U372" s="646"/>
      <c r="V372" s="646"/>
      <c r="W372" s="114"/>
      <c r="X372" s="254"/>
      <c r="Y372" s="224" t="str">
        <f t="shared" si="352"/>
        <v xml:space="preserve"> </v>
      </c>
      <c r="Z372" s="579"/>
      <c r="AA372" s="704"/>
      <c r="AB372" s="119"/>
      <c r="AC372" s="224" t="str">
        <f t="shared" si="366"/>
        <v xml:space="preserve"> </v>
      </c>
      <c r="AD372" s="115"/>
      <c r="AE372" s="253"/>
      <c r="AF372" s="704"/>
      <c r="AG372" s="727"/>
      <c r="AH372" s="727"/>
      <c r="AI372" s="727"/>
      <c r="AJ372" s="727"/>
      <c r="AK372" s="591"/>
      <c r="AL372" s="727"/>
      <c r="AM372" s="727"/>
      <c r="AN372" s="727"/>
      <c r="AO372" s="727"/>
      <c r="AP372" s="727"/>
      <c r="AQ372" s="727"/>
      <c r="AR372" s="727"/>
      <c r="AS372" s="727"/>
      <c r="AT372" s="727"/>
      <c r="AU372" s="727"/>
      <c r="AV372" s="727"/>
      <c r="AW372" s="727"/>
      <c r="AX372" s="727"/>
      <c r="AY372" s="727"/>
      <c r="AZ372" s="727"/>
      <c r="BA372" s="727"/>
      <c r="BB372" s="727"/>
      <c r="BC372" s="821"/>
      <c r="BD372" s="727"/>
      <c r="BE372" s="727"/>
      <c r="BF372" s="727"/>
      <c r="BG372" s="727"/>
      <c r="BH372" s="727"/>
      <c r="BI372" s="727"/>
      <c r="BJ372" s="727"/>
      <c r="BK372" s="727"/>
      <c r="BL372" s="821"/>
      <c r="BM372" s="727"/>
      <c r="BN372" s="727"/>
      <c r="BO372" s="727"/>
      <c r="BP372" s="727"/>
      <c r="BQ372" s="727"/>
      <c r="BR372" s="821"/>
      <c r="BS372" s="727"/>
      <c r="BT372" s="727"/>
      <c r="BU372" s="727"/>
      <c r="BV372" s="591"/>
      <c r="BW372" s="224" t="str">
        <f t="shared" si="364"/>
        <v xml:space="preserve"> </v>
      </c>
      <c r="BX372" s="471">
        <f t="shared" si="353"/>
        <v>281</v>
      </c>
      <c r="BY372" s="117"/>
      <c r="BZ372" s="117"/>
      <c r="CA372" s="117"/>
      <c r="CB372" s="117"/>
      <c r="CC372" s="117"/>
      <c r="CD372" s="461"/>
      <c r="CE372" s="236"/>
      <c r="CF372" s="224" t="str">
        <f t="shared" si="354"/>
        <v xml:space="preserve"> </v>
      </c>
      <c r="CG372" s="116"/>
      <c r="CH372" s="117"/>
      <c r="CI372" s="117"/>
      <c r="CJ372" s="117"/>
      <c r="CK372" s="472"/>
      <c r="CL372" s="472"/>
      <c r="CM372" s="472"/>
      <c r="CN372" s="472"/>
      <c r="CO372" s="117"/>
      <c r="CP372" s="253"/>
      <c r="CQ372" s="120"/>
      <c r="CR372" s="224" t="str" cm="1">
        <f t="array" ref="CR372">IF(AND(SUM(COUNTIF(CG372:CM372,{"*不明*","*その他*"})+COUNTIF(CO372:CP372,{"*不明*","*その他*"}))&gt;0,CQ372=""),"その他・不明の場合,10)具体的内容、理由を記入",IF(OR(AND(CI372=CI$65,COUNTA(CJ372:CM372)&lt;4),AND(OR(CI372=CI$63,CI372=CI$64,CI372=CI$66,CI372=CI$67,CI372=CI$68,CI372=""),COUNTA(CJ372:CM372)&gt;0)),"3)介護保険認定済→要介護度、認知症自立度、寝たきり度、介護保険サービス記入",IF(OR(AND(OR(CM372=CM$63,CM372=CM$64),CN372=""),AND(OR(CM372=CM$65,CM372=CM$66),CN372&lt;&gt;"")),"7)介護保険サービス受けている/過去受けていた→具体的内容記入"," ")))</f>
        <v xml:space="preserve"> </v>
      </c>
      <c r="CS372" s="224" t="str">
        <f t="shared" si="355"/>
        <v xml:space="preserve"> </v>
      </c>
      <c r="CT372" s="116"/>
      <c r="CU372" s="253"/>
      <c r="CV372" s="117"/>
      <c r="CW372" s="117"/>
      <c r="CX372" s="253"/>
      <c r="CY372" s="117"/>
      <c r="CZ372" s="117"/>
      <c r="DA372" s="253"/>
      <c r="DB372" s="117"/>
      <c r="DC372" s="224" t="str">
        <f t="shared" si="356"/>
        <v xml:space="preserve"> </v>
      </c>
      <c r="DD372" s="224" t="str">
        <f t="shared" si="357"/>
        <v xml:space="preserve"> </v>
      </c>
      <c r="DE372" s="224" t="str">
        <f t="shared" si="367"/>
        <v xml:space="preserve"> </v>
      </c>
      <c r="DF372" s="121"/>
      <c r="DG372" s="114"/>
      <c r="DH372" s="704"/>
      <c r="DI372" s="119"/>
      <c r="DJ372" s="187"/>
      <c r="DK372" s="254"/>
      <c r="DL372" s="224" t="str">
        <f t="shared" si="368"/>
        <v xml:space="preserve"> </v>
      </c>
      <c r="DM372" s="224" t="str">
        <f t="shared" si="358"/>
        <v xml:space="preserve"> </v>
      </c>
      <c r="DN372" s="474"/>
      <c r="DO372" s="117"/>
      <c r="DP372" s="117"/>
      <c r="DQ372" s="117"/>
      <c r="DR372" s="117"/>
      <c r="DS372" s="117"/>
      <c r="DT372" s="254"/>
      <c r="DU372" s="476"/>
      <c r="DV372" s="224" t="str">
        <f t="shared" si="369"/>
        <v xml:space="preserve"> </v>
      </c>
      <c r="DW372" s="115"/>
      <c r="DX372" s="470"/>
      <c r="DY372" s="117"/>
      <c r="DZ372" s="704"/>
      <c r="EA372" s="224" t="str">
        <f t="shared" si="370"/>
        <v xml:space="preserve"> </v>
      </c>
      <c r="EB372" s="906"/>
      <c r="EC372" s="904"/>
      <c r="ED372" s="904"/>
      <c r="EE372" s="904"/>
      <c r="EF372" s="904"/>
      <c r="EG372" s="904"/>
      <c r="EH372" s="904"/>
      <c r="EI372" s="904"/>
      <c r="EJ372" s="904"/>
      <c r="EK372" s="905"/>
      <c r="EL372" s="80"/>
      <c r="EM372" s="224" t="str">
        <f t="shared" si="359"/>
        <v xml:space="preserve"> </v>
      </c>
      <c r="EN372" s="224" t="str">
        <f t="shared" si="360"/>
        <v xml:space="preserve"> </v>
      </c>
      <c r="EO372" s="115"/>
      <c r="EP372" s="1050"/>
      <c r="EQ372" s="253"/>
      <c r="ER372" s="117"/>
      <c r="ES372" s="1258">
        <f t="shared" si="361"/>
        <v>281</v>
      </c>
      <c r="ET372" s="224" t="str">
        <f t="shared" si="362"/>
        <v xml:space="preserve"> </v>
      </c>
      <c r="EU372" s="477" t="str">
        <f t="shared" si="363"/>
        <v/>
      </c>
      <c r="EV372" s="1334" t="str">
        <f t="shared" si="365"/>
        <v xml:space="preserve"> </v>
      </c>
      <c r="EW372" s="1332" t="str">
        <f t="shared" si="409"/>
        <v/>
      </c>
      <c r="EX372" s="1275" t="str">
        <f t="shared" si="391"/>
        <v/>
      </c>
      <c r="EY372" s="1275" t="str">
        <f t="shared" si="392"/>
        <v/>
      </c>
      <c r="EZ372" s="1275" t="str">
        <f t="shared" si="393"/>
        <v/>
      </c>
      <c r="FA372" s="1275" t="str">
        <f t="shared" si="394"/>
        <v/>
      </c>
      <c r="FB372" s="1275" t="str">
        <f t="shared" si="395"/>
        <v/>
      </c>
      <c r="FC372" s="1333" t="str">
        <f t="shared" si="396"/>
        <v/>
      </c>
      <c r="FE372" s="1234" t="str">
        <f t="shared" si="397"/>
        <v xml:space="preserve"> </v>
      </c>
      <c r="FF372" s="1234" t="str">
        <f t="shared" si="398"/>
        <v xml:space="preserve"> </v>
      </c>
      <c r="FG372" s="1234" t="str">
        <f t="shared" si="399"/>
        <v xml:space="preserve"> </v>
      </c>
      <c r="FH372" s="1234" t="str">
        <f t="shared" si="400"/>
        <v xml:space="preserve"> </v>
      </c>
      <c r="FI372" s="1234" t="str">
        <f t="shared" si="371"/>
        <v xml:space="preserve"> </v>
      </c>
      <c r="FJ372" s="1234" t="str">
        <f t="shared" si="401"/>
        <v xml:space="preserve"> </v>
      </c>
      <c r="FK372" s="1234">
        <f t="shared" si="372"/>
        <v>0</v>
      </c>
      <c r="FL372" s="1227"/>
      <c r="FM372" s="1234" t="str">
        <f t="shared" si="373"/>
        <v xml:space="preserve"> </v>
      </c>
      <c r="FN372" s="1234" t="str">
        <f t="shared" si="374"/>
        <v xml:space="preserve"> </v>
      </c>
      <c r="FO372" s="1234" t="str">
        <f t="shared" si="402"/>
        <v xml:space="preserve"> </v>
      </c>
      <c r="FP372" s="1234" t="str">
        <f t="shared" si="403"/>
        <v xml:space="preserve"> </v>
      </c>
      <c r="FQ372" s="1234" t="str">
        <f t="shared" si="375"/>
        <v xml:space="preserve"> </v>
      </c>
      <c r="FR372" s="1234" t="str">
        <f t="shared" si="404"/>
        <v xml:space="preserve"> </v>
      </c>
      <c r="FS372" s="1234">
        <f t="shared" si="410"/>
        <v>0</v>
      </c>
      <c r="FT372" s="1227"/>
      <c r="FU372" s="1234" t="str">
        <f t="shared" si="405"/>
        <v xml:space="preserve"> </v>
      </c>
      <c r="FV372" s="1234" t="str">
        <f t="shared" si="406"/>
        <v xml:space="preserve"> </v>
      </c>
      <c r="FW372" s="1234" t="str">
        <f t="shared" si="407"/>
        <v xml:space="preserve"> </v>
      </c>
      <c r="FX372" s="1234" t="str">
        <f t="shared" si="376"/>
        <v xml:space="preserve"> </v>
      </c>
      <c r="FY372" s="1234" t="str">
        <f t="shared" si="377"/>
        <v xml:space="preserve"> </v>
      </c>
      <c r="FZ372" s="1234" t="str">
        <f t="shared" si="408"/>
        <v xml:space="preserve"> </v>
      </c>
      <c r="GA372" s="1234">
        <f t="shared" si="378"/>
        <v>0</v>
      </c>
      <c r="GB372" s="1227"/>
      <c r="GC372" s="1234" t="str">
        <f t="shared" si="379"/>
        <v xml:space="preserve"> </v>
      </c>
      <c r="GD372" s="1234" t="str">
        <f t="shared" si="380"/>
        <v xml:space="preserve"> </v>
      </c>
      <c r="GE372" s="1234" t="str">
        <f t="shared" si="381"/>
        <v xml:space="preserve"> </v>
      </c>
      <c r="GF372" s="1234" t="str">
        <f t="shared" si="382"/>
        <v xml:space="preserve"> </v>
      </c>
      <c r="GG372" s="1234" t="str">
        <f t="shared" si="383"/>
        <v xml:space="preserve"> </v>
      </c>
      <c r="GH372" s="1234" t="str">
        <f t="shared" si="384"/>
        <v xml:space="preserve"> </v>
      </c>
      <c r="GI372" s="1234" t="str">
        <f t="shared" si="385"/>
        <v xml:space="preserve"> </v>
      </c>
      <c r="GJ372" s="1234" t="str">
        <f t="shared" si="386"/>
        <v xml:space="preserve"> </v>
      </c>
      <c r="GK372" s="1234" t="str">
        <f t="shared" si="387"/>
        <v xml:space="preserve"> </v>
      </c>
      <c r="GL372" s="1234" t="str">
        <f t="shared" si="388"/>
        <v xml:space="preserve"> </v>
      </c>
      <c r="GM372" s="1234" t="str">
        <f t="shared" si="389"/>
        <v xml:space="preserve"> </v>
      </c>
      <c r="GN372" s="1234">
        <f t="shared" si="390"/>
        <v>0</v>
      </c>
    </row>
    <row r="373" spans="1:196" s="100" customFormat="1" ht="27" customHeight="1" thickTop="1" thickBot="1">
      <c r="A373" s="1208">
        <f>【A票】【D票】!$D$10</f>
        <v>0</v>
      </c>
      <c r="B373" s="1212">
        <f>【A票】【D票】!$H$10</f>
        <v>0</v>
      </c>
      <c r="C373" s="1213" t="str">
        <f>【A票】【D票】!$K$10</f>
        <v xml:space="preserve"> </v>
      </c>
      <c r="D373" s="1214">
        <f t="shared" si="173"/>
        <v>282</v>
      </c>
      <c r="E373" s="914"/>
      <c r="F373" s="467"/>
      <c r="G373" s="469"/>
      <c r="H373" s="224" t="str">
        <f t="shared" si="351"/>
        <v xml:space="preserve"> </v>
      </c>
      <c r="I373" s="704"/>
      <c r="J373" s="117"/>
      <c r="K373" s="117"/>
      <c r="L373" s="117"/>
      <c r="M373" s="117"/>
      <c r="N373" s="117"/>
      <c r="O373" s="117"/>
      <c r="P373" s="117"/>
      <c r="Q373" s="117"/>
      <c r="R373" s="117"/>
      <c r="S373" s="117"/>
      <c r="T373" s="254"/>
      <c r="U373" s="646"/>
      <c r="V373" s="646"/>
      <c r="W373" s="114"/>
      <c r="X373" s="254"/>
      <c r="Y373" s="224" t="str">
        <f t="shared" si="352"/>
        <v xml:space="preserve"> </v>
      </c>
      <c r="Z373" s="579"/>
      <c r="AA373" s="704"/>
      <c r="AB373" s="119"/>
      <c r="AC373" s="224" t="str">
        <f t="shared" si="366"/>
        <v xml:space="preserve"> </v>
      </c>
      <c r="AD373" s="115"/>
      <c r="AE373" s="253"/>
      <c r="AF373" s="704"/>
      <c r="AG373" s="727"/>
      <c r="AH373" s="727"/>
      <c r="AI373" s="727"/>
      <c r="AJ373" s="727"/>
      <c r="AK373" s="591"/>
      <c r="AL373" s="727"/>
      <c r="AM373" s="727"/>
      <c r="AN373" s="727"/>
      <c r="AO373" s="727"/>
      <c r="AP373" s="727"/>
      <c r="AQ373" s="727"/>
      <c r="AR373" s="727"/>
      <c r="AS373" s="727"/>
      <c r="AT373" s="727"/>
      <c r="AU373" s="727"/>
      <c r="AV373" s="727"/>
      <c r="AW373" s="727"/>
      <c r="AX373" s="727"/>
      <c r="AY373" s="727"/>
      <c r="AZ373" s="727"/>
      <c r="BA373" s="727"/>
      <c r="BB373" s="727"/>
      <c r="BC373" s="821"/>
      <c r="BD373" s="727"/>
      <c r="BE373" s="727"/>
      <c r="BF373" s="727"/>
      <c r="BG373" s="727"/>
      <c r="BH373" s="727"/>
      <c r="BI373" s="727"/>
      <c r="BJ373" s="727"/>
      <c r="BK373" s="727"/>
      <c r="BL373" s="821"/>
      <c r="BM373" s="727"/>
      <c r="BN373" s="727"/>
      <c r="BO373" s="727"/>
      <c r="BP373" s="727"/>
      <c r="BQ373" s="727"/>
      <c r="BR373" s="821"/>
      <c r="BS373" s="727"/>
      <c r="BT373" s="727"/>
      <c r="BU373" s="727"/>
      <c r="BV373" s="591"/>
      <c r="BW373" s="224" t="str">
        <f t="shared" si="364"/>
        <v xml:space="preserve"> </v>
      </c>
      <c r="BX373" s="471">
        <f t="shared" si="353"/>
        <v>282</v>
      </c>
      <c r="BY373" s="117"/>
      <c r="BZ373" s="117"/>
      <c r="CA373" s="117"/>
      <c r="CB373" s="117"/>
      <c r="CC373" s="117"/>
      <c r="CD373" s="461"/>
      <c r="CE373" s="236"/>
      <c r="CF373" s="224" t="str">
        <f t="shared" si="354"/>
        <v xml:space="preserve"> </v>
      </c>
      <c r="CG373" s="116"/>
      <c r="CH373" s="117"/>
      <c r="CI373" s="117"/>
      <c r="CJ373" s="117"/>
      <c r="CK373" s="472"/>
      <c r="CL373" s="472"/>
      <c r="CM373" s="472"/>
      <c r="CN373" s="472"/>
      <c r="CO373" s="117"/>
      <c r="CP373" s="253"/>
      <c r="CQ373" s="120"/>
      <c r="CR373" s="224" t="str" cm="1">
        <f t="array" ref="CR373">IF(AND(SUM(COUNTIF(CG373:CM373,{"*不明*","*その他*"})+COUNTIF(CO373:CP373,{"*不明*","*その他*"}))&gt;0,CQ373=""),"その他・不明の場合,10)具体的内容、理由を記入",IF(OR(AND(CI373=CI$65,COUNTA(CJ373:CM373)&lt;4),AND(OR(CI373=CI$63,CI373=CI$64,CI373=CI$66,CI373=CI$67,CI373=CI$68,CI373=""),COUNTA(CJ373:CM373)&gt;0)),"3)介護保険認定済→要介護度、認知症自立度、寝たきり度、介護保険サービス記入",IF(OR(AND(OR(CM373=CM$63,CM373=CM$64),CN373=""),AND(OR(CM373=CM$65,CM373=CM$66),CN373&lt;&gt;"")),"7)介護保険サービス受けている/過去受けていた→具体的内容記入"," ")))</f>
        <v xml:space="preserve"> </v>
      </c>
      <c r="CS373" s="224" t="str">
        <f t="shared" si="355"/>
        <v xml:space="preserve"> </v>
      </c>
      <c r="CT373" s="116"/>
      <c r="CU373" s="253"/>
      <c r="CV373" s="117"/>
      <c r="CW373" s="117"/>
      <c r="CX373" s="253"/>
      <c r="CY373" s="117"/>
      <c r="CZ373" s="117"/>
      <c r="DA373" s="253"/>
      <c r="DB373" s="117"/>
      <c r="DC373" s="224" t="str">
        <f t="shared" si="356"/>
        <v xml:space="preserve"> </v>
      </c>
      <c r="DD373" s="224" t="str">
        <f t="shared" si="357"/>
        <v xml:space="preserve"> </v>
      </c>
      <c r="DE373" s="224" t="str">
        <f t="shared" si="367"/>
        <v xml:space="preserve"> </v>
      </c>
      <c r="DF373" s="121"/>
      <c r="DG373" s="114"/>
      <c r="DH373" s="704"/>
      <c r="DI373" s="119"/>
      <c r="DJ373" s="187"/>
      <c r="DK373" s="254"/>
      <c r="DL373" s="224" t="str">
        <f t="shared" si="368"/>
        <v xml:space="preserve"> </v>
      </c>
      <c r="DM373" s="224" t="str">
        <f t="shared" si="358"/>
        <v xml:space="preserve"> </v>
      </c>
      <c r="DN373" s="474"/>
      <c r="DO373" s="117"/>
      <c r="DP373" s="117"/>
      <c r="DQ373" s="117"/>
      <c r="DR373" s="117"/>
      <c r="DS373" s="117"/>
      <c r="DT373" s="254"/>
      <c r="DU373" s="476"/>
      <c r="DV373" s="224" t="str">
        <f t="shared" si="369"/>
        <v xml:space="preserve"> </v>
      </c>
      <c r="DW373" s="115"/>
      <c r="DX373" s="470"/>
      <c r="DY373" s="117"/>
      <c r="DZ373" s="704"/>
      <c r="EA373" s="224" t="str">
        <f t="shared" si="370"/>
        <v xml:space="preserve"> </v>
      </c>
      <c r="EB373" s="906"/>
      <c r="EC373" s="904"/>
      <c r="ED373" s="904"/>
      <c r="EE373" s="904"/>
      <c r="EF373" s="904"/>
      <c r="EG373" s="904"/>
      <c r="EH373" s="904"/>
      <c r="EI373" s="904"/>
      <c r="EJ373" s="904"/>
      <c r="EK373" s="905"/>
      <c r="EL373" s="80"/>
      <c r="EM373" s="224" t="str">
        <f t="shared" si="359"/>
        <v xml:space="preserve"> </v>
      </c>
      <c r="EN373" s="224" t="str">
        <f t="shared" si="360"/>
        <v xml:space="preserve"> </v>
      </c>
      <c r="EO373" s="115"/>
      <c r="EP373" s="1050"/>
      <c r="EQ373" s="253"/>
      <c r="ER373" s="117"/>
      <c r="ES373" s="1258">
        <f t="shared" si="361"/>
        <v>282</v>
      </c>
      <c r="ET373" s="224" t="str">
        <f t="shared" si="362"/>
        <v xml:space="preserve"> </v>
      </c>
      <c r="EU373" s="477" t="str">
        <f t="shared" si="363"/>
        <v/>
      </c>
      <c r="EV373" s="1334" t="str">
        <f t="shared" si="365"/>
        <v xml:space="preserve"> </v>
      </c>
      <c r="EW373" s="1332" t="str">
        <f t="shared" si="409"/>
        <v/>
      </c>
      <c r="EX373" s="1275" t="str">
        <f t="shared" si="391"/>
        <v/>
      </c>
      <c r="EY373" s="1275" t="str">
        <f t="shared" si="392"/>
        <v/>
      </c>
      <c r="EZ373" s="1275" t="str">
        <f t="shared" si="393"/>
        <v/>
      </c>
      <c r="FA373" s="1275" t="str">
        <f t="shared" si="394"/>
        <v/>
      </c>
      <c r="FB373" s="1275" t="str">
        <f t="shared" si="395"/>
        <v/>
      </c>
      <c r="FC373" s="1333" t="str">
        <f t="shared" si="396"/>
        <v/>
      </c>
      <c r="FE373" s="1234" t="str">
        <f t="shared" si="397"/>
        <v xml:space="preserve"> </v>
      </c>
      <c r="FF373" s="1234" t="str">
        <f t="shared" si="398"/>
        <v xml:space="preserve"> </v>
      </c>
      <c r="FG373" s="1234" t="str">
        <f t="shared" si="399"/>
        <v xml:space="preserve"> </v>
      </c>
      <c r="FH373" s="1234" t="str">
        <f t="shared" si="400"/>
        <v xml:space="preserve"> </v>
      </c>
      <c r="FI373" s="1234" t="str">
        <f t="shared" si="371"/>
        <v xml:space="preserve"> </v>
      </c>
      <c r="FJ373" s="1234" t="str">
        <f t="shared" si="401"/>
        <v xml:space="preserve"> </v>
      </c>
      <c r="FK373" s="1234">
        <f t="shared" si="372"/>
        <v>0</v>
      </c>
      <c r="FL373" s="1227"/>
      <c r="FM373" s="1234" t="str">
        <f t="shared" si="373"/>
        <v xml:space="preserve"> </v>
      </c>
      <c r="FN373" s="1234" t="str">
        <f t="shared" si="374"/>
        <v xml:space="preserve"> </v>
      </c>
      <c r="FO373" s="1234" t="str">
        <f t="shared" si="402"/>
        <v xml:space="preserve"> </v>
      </c>
      <c r="FP373" s="1234" t="str">
        <f t="shared" si="403"/>
        <v xml:space="preserve"> </v>
      </c>
      <c r="FQ373" s="1234" t="str">
        <f t="shared" si="375"/>
        <v xml:space="preserve"> </v>
      </c>
      <c r="FR373" s="1234" t="str">
        <f t="shared" si="404"/>
        <v xml:space="preserve"> </v>
      </c>
      <c r="FS373" s="1234">
        <f t="shared" si="410"/>
        <v>0</v>
      </c>
      <c r="FT373" s="1227"/>
      <c r="FU373" s="1234" t="str">
        <f t="shared" si="405"/>
        <v xml:space="preserve"> </v>
      </c>
      <c r="FV373" s="1234" t="str">
        <f t="shared" si="406"/>
        <v xml:space="preserve"> </v>
      </c>
      <c r="FW373" s="1234" t="str">
        <f t="shared" si="407"/>
        <v xml:space="preserve"> </v>
      </c>
      <c r="FX373" s="1234" t="str">
        <f t="shared" si="376"/>
        <v xml:space="preserve"> </v>
      </c>
      <c r="FY373" s="1234" t="str">
        <f t="shared" si="377"/>
        <v xml:space="preserve"> </v>
      </c>
      <c r="FZ373" s="1234" t="str">
        <f t="shared" si="408"/>
        <v xml:space="preserve"> </v>
      </c>
      <c r="GA373" s="1234">
        <f t="shared" si="378"/>
        <v>0</v>
      </c>
      <c r="GB373" s="1227"/>
      <c r="GC373" s="1234" t="str">
        <f t="shared" si="379"/>
        <v xml:space="preserve"> </v>
      </c>
      <c r="GD373" s="1234" t="str">
        <f t="shared" si="380"/>
        <v xml:space="preserve"> </v>
      </c>
      <c r="GE373" s="1234" t="str">
        <f t="shared" si="381"/>
        <v xml:space="preserve"> </v>
      </c>
      <c r="GF373" s="1234" t="str">
        <f t="shared" si="382"/>
        <v xml:space="preserve"> </v>
      </c>
      <c r="GG373" s="1234" t="str">
        <f t="shared" si="383"/>
        <v xml:space="preserve"> </v>
      </c>
      <c r="GH373" s="1234" t="str">
        <f t="shared" si="384"/>
        <v xml:space="preserve"> </v>
      </c>
      <c r="GI373" s="1234" t="str">
        <f t="shared" si="385"/>
        <v xml:space="preserve"> </v>
      </c>
      <c r="GJ373" s="1234" t="str">
        <f t="shared" si="386"/>
        <v xml:space="preserve"> </v>
      </c>
      <c r="GK373" s="1234" t="str">
        <f t="shared" si="387"/>
        <v xml:space="preserve"> </v>
      </c>
      <c r="GL373" s="1234" t="str">
        <f t="shared" si="388"/>
        <v xml:space="preserve"> </v>
      </c>
      <c r="GM373" s="1234" t="str">
        <f t="shared" si="389"/>
        <v xml:space="preserve"> </v>
      </c>
      <c r="GN373" s="1234">
        <f t="shared" si="390"/>
        <v>0</v>
      </c>
    </row>
    <row r="374" spans="1:196" s="100" customFormat="1" ht="27" customHeight="1" thickTop="1" thickBot="1">
      <c r="A374" s="1208">
        <f>【A票】【D票】!$D$10</f>
        <v>0</v>
      </c>
      <c r="B374" s="1212">
        <f>【A票】【D票】!$H$10</f>
        <v>0</v>
      </c>
      <c r="C374" s="1213" t="str">
        <f>【A票】【D票】!$K$10</f>
        <v xml:space="preserve"> </v>
      </c>
      <c r="D374" s="1214">
        <f t="shared" si="173"/>
        <v>283</v>
      </c>
      <c r="E374" s="914"/>
      <c r="F374" s="467"/>
      <c r="G374" s="469"/>
      <c r="H374" s="224" t="str">
        <f t="shared" si="351"/>
        <v xml:space="preserve"> </v>
      </c>
      <c r="I374" s="704"/>
      <c r="J374" s="117"/>
      <c r="K374" s="117"/>
      <c r="L374" s="117"/>
      <c r="M374" s="117"/>
      <c r="N374" s="117"/>
      <c r="O374" s="117"/>
      <c r="P374" s="117"/>
      <c r="Q374" s="117"/>
      <c r="R374" s="117"/>
      <c r="S374" s="117"/>
      <c r="T374" s="254"/>
      <c r="U374" s="646"/>
      <c r="V374" s="646"/>
      <c r="W374" s="114"/>
      <c r="X374" s="254"/>
      <c r="Y374" s="224" t="str">
        <f t="shared" si="352"/>
        <v xml:space="preserve"> </v>
      </c>
      <c r="Z374" s="579"/>
      <c r="AA374" s="704"/>
      <c r="AB374" s="119"/>
      <c r="AC374" s="224" t="str">
        <f t="shared" si="366"/>
        <v xml:space="preserve"> </v>
      </c>
      <c r="AD374" s="115"/>
      <c r="AE374" s="253"/>
      <c r="AF374" s="704"/>
      <c r="AG374" s="727"/>
      <c r="AH374" s="727"/>
      <c r="AI374" s="727"/>
      <c r="AJ374" s="727"/>
      <c r="AK374" s="591"/>
      <c r="AL374" s="727"/>
      <c r="AM374" s="727"/>
      <c r="AN374" s="727"/>
      <c r="AO374" s="727"/>
      <c r="AP374" s="727"/>
      <c r="AQ374" s="727"/>
      <c r="AR374" s="727"/>
      <c r="AS374" s="727"/>
      <c r="AT374" s="727"/>
      <c r="AU374" s="727"/>
      <c r="AV374" s="727"/>
      <c r="AW374" s="727"/>
      <c r="AX374" s="727"/>
      <c r="AY374" s="727"/>
      <c r="AZ374" s="727"/>
      <c r="BA374" s="727"/>
      <c r="BB374" s="727"/>
      <c r="BC374" s="821"/>
      <c r="BD374" s="727"/>
      <c r="BE374" s="727"/>
      <c r="BF374" s="727"/>
      <c r="BG374" s="727"/>
      <c r="BH374" s="727"/>
      <c r="BI374" s="727"/>
      <c r="BJ374" s="727"/>
      <c r="BK374" s="727"/>
      <c r="BL374" s="821"/>
      <c r="BM374" s="727"/>
      <c r="BN374" s="727"/>
      <c r="BO374" s="727"/>
      <c r="BP374" s="727"/>
      <c r="BQ374" s="727"/>
      <c r="BR374" s="821"/>
      <c r="BS374" s="727"/>
      <c r="BT374" s="727"/>
      <c r="BU374" s="727"/>
      <c r="BV374" s="591"/>
      <c r="BW374" s="224" t="str">
        <f t="shared" si="364"/>
        <v xml:space="preserve"> </v>
      </c>
      <c r="BX374" s="471">
        <f t="shared" si="353"/>
        <v>283</v>
      </c>
      <c r="BY374" s="117"/>
      <c r="BZ374" s="117"/>
      <c r="CA374" s="117"/>
      <c r="CB374" s="117"/>
      <c r="CC374" s="117"/>
      <c r="CD374" s="461"/>
      <c r="CE374" s="236"/>
      <c r="CF374" s="224" t="str">
        <f t="shared" si="354"/>
        <v xml:space="preserve"> </v>
      </c>
      <c r="CG374" s="116"/>
      <c r="CH374" s="117"/>
      <c r="CI374" s="117"/>
      <c r="CJ374" s="117"/>
      <c r="CK374" s="472"/>
      <c r="CL374" s="472"/>
      <c r="CM374" s="472"/>
      <c r="CN374" s="472"/>
      <c r="CO374" s="117"/>
      <c r="CP374" s="253"/>
      <c r="CQ374" s="120"/>
      <c r="CR374" s="224" t="str" cm="1">
        <f t="array" ref="CR374">IF(AND(SUM(COUNTIF(CG374:CM374,{"*不明*","*その他*"})+COUNTIF(CO374:CP374,{"*不明*","*その他*"}))&gt;0,CQ374=""),"その他・不明の場合,10)具体的内容、理由を記入",IF(OR(AND(CI374=CI$65,COUNTA(CJ374:CM374)&lt;4),AND(OR(CI374=CI$63,CI374=CI$64,CI374=CI$66,CI374=CI$67,CI374=CI$68,CI374=""),COUNTA(CJ374:CM374)&gt;0)),"3)介護保険認定済→要介護度、認知症自立度、寝たきり度、介護保険サービス記入",IF(OR(AND(OR(CM374=CM$63,CM374=CM$64),CN374=""),AND(OR(CM374=CM$65,CM374=CM$66),CN374&lt;&gt;"")),"7)介護保険サービス受けている/過去受けていた→具体的内容記入"," ")))</f>
        <v xml:space="preserve"> </v>
      </c>
      <c r="CS374" s="224" t="str">
        <f t="shared" si="355"/>
        <v xml:space="preserve"> </v>
      </c>
      <c r="CT374" s="116"/>
      <c r="CU374" s="253"/>
      <c r="CV374" s="117"/>
      <c r="CW374" s="117"/>
      <c r="CX374" s="253"/>
      <c r="CY374" s="117"/>
      <c r="CZ374" s="117"/>
      <c r="DA374" s="253"/>
      <c r="DB374" s="117"/>
      <c r="DC374" s="224" t="str">
        <f t="shared" si="356"/>
        <v xml:space="preserve"> </v>
      </c>
      <c r="DD374" s="224" t="str">
        <f t="shared" si="357"/>
        <v xml:space="preserve"> </v>
      </c>
      <c r="DE374" s="224" t="str">
        <f t="shared" si="367"/>
        <v xml:space="preserve"> </v>
      </c>
      <c r="DF374" s="121"/>
      <c r="DG374" s="114"/>
      <c r="DH374" s="704"/>
      <c r="DI374" s="119"/>
      <c r="DJ374" s="187"/>
      <c r="DK374" s="254"/>
      <c r="DL374" s="224" t="str">
        <f t="shared" si="368"/>
        <v xml:space="preserve"> </v>
      </c>
      <c r="DM374" s="224" t="str">
        <f t="shared" si="358"/>
        <v xml:space="preserve"> </v>
      </c>
      <c r="DN374" s="474"/>
      <c r="DO374" s="117"/>
      <c r="DP374" s="117"/>
      <c r="DQ374" s="117"/>
      <c r="DR374" s="117"/>
      <c r="DS374" s="117"/>
      <c r="DT374" s="254"/>
      <c r="DU374" s="476"/>
      <c r="DV374" s="224" t="str">
        <f t="shared" si="369"/>
        <v xml:space="preserve"> </v>
      </c>
      <c r="DW374" s="115"/>
      <c r="DX374" s="470"/>
      <c r="DY374" s="117"/>
      <c r="DZ374" s="704"/>
      <c r="EA374" s="224" t="str">
        <f t="shared" si="370"/>
        <v xml:space="preserve"> </v>
      </c>
      <c r="EB374" s="906"/>
      <c r="EC374" s="904"/>
      <c r="ED374" s="904"/>
      <c r="EE374" s="904"/>
      <c r="EF374" s="904"/>
      <c r="EG374" s="904"/>
      <c r="EH374" s="904"/>
      <c r="EI374" s="904"/>
      <c r="EJ374" s="904"/>
      <c r="EK374" s="905"/>
      <c r="EL374" s="80"/>
      <c r="EM374" s="224" t="str">
        <f t="shared" si="359"/>
        <v xml:space="preserve"> </v>
      </c>
      <c r="EN374" s="224" t="str">
        <f t="shared" si="360"/>
        <v xml:space="preserve"> </v>
      </c>
      <c r="EO374" s="115"/>
      <c r="EP374" s="1050"/>
      <c r="EQ374" s="253"/>
      <c r="ER374" s="117"/>
      <c r="ES374" s="1258">
        <f t="shared" si="361"/>
        <v>283</v>
      </c>
      <c r="ET374" s="224" t="str">
        <f t="shared" si="362"/>
        <v xml:space="preserve"> </v>
      </c>
      <c r="EU374" s="477" t="str">
        <f t="shared" si="363"/>
        <v/>
      </c>
      <c r="EV374" s="1334" t="str">
        <f t="shared" si="365"/>
        <v xml:space="preserve"> </v>
      </c>
      <c r="EW374" s="1332" t="str">
        <f t="shared" si="409"/>
        <v/>
      </c>
      <c r="EX374" s="1275" t="str">
        <f t="shared" si="391"/>
        <v/>
      </c>
      <c r="EY374" s="1275" t="str">
        <f t="shared" si="392"/>
        <v/>
      </c>
      <c r="EZ374" s="1275" t="str">
        <f t="shared" si="393"/>
        <v/>
      </c>
      <c r="FA374" s="1275" t="str">
        <f t="shared" si="394"/>
        <v/>
      </c>
      <c r="FB374" s="1275" t="str">
        <f t="shared" si="395"/>
        <v/>
      </c>
      <c r="FC374" s="1333" t="str">
        <f t="shared" si="396"/>
        <v/>
      </c>
      <c r="FE374" s="1234" t="str">
        <f t="shared" si="397"/>
        <v xml:space="preserve"> </v>
      </c>
      <c r="FF374" s="1234" t="str">
        <f t="shared" si="398"/>
        <v xml:space="preserve"> </v>
      </c>
      <c r="FG374" s="1234" t="str">
        <f t="shared" si="399"/>
        <v xml:space="preserve"> </v>
      </c>
      <c r="FH374" s="1234" t="str">
        <f t="shared" si="400"/>
        <v xml:space="preserve"> </v>
      </c>
      <c r="FI374" s="1234" t="str">
        <f t="shared" si="371"/>
        <v xml:space="preserve"> </v>
      </c>
      <c r="FJ374" s="1234" t="str">
        <f t="shared" si="401"/>
        <v xml:space="preserve"> </v>
      </c>
      <c r="FK374" s="1234">
        <f t="shared" si="372"/>
        <v>0</v>
      </c>
      <c r="FL374" s="1227"/>
      <c r="FM374" s="1234" t="str">
        <f t="shared" si="373"/>
        <v xml:space="preserve"> </v>
      </c>
      <c r="FN374" s="1234" t="str">
        <f t="shared" si="374"/>
        <v xml:space="preserve"> </v>
      </c>
      <c r="FO374" s="1234" t="str">
        <f t="shared" si="402"/>
        <v xml:space="preserve"> </v>
      </c>
      <c r="FP374" s="1234" t="str">
        <f t="shared" si="403"/>
        <v xml:space="preserve"> </v>
      </c>
      <c r="FQ374" s="1234" t="str">
        <f t="shared" si="375"/>
        <v xml:space="preserve"> </v>
      </c>
      <c r="FR374" s="1234" t="str">
        <f t="shared" si="404"/>
        <v xml:space="preserve"> </v>
      </c>
      <c r="FS374" s="1234">
        <f t="shared" si="410"/>
        <v>0</v>
      </c>
      <c r="FT374" s="1227"/>
      <c r="FU374" s="1234" t="str">
        <f t="shared" si="405"/>
        <v xml:space="preserve"> </v>
      </c>
      <c r="FV374" s="1234" t="str">
        <f t="shared" si="406"/>
        <v xml:space="preserve"> </v>
      </c>
      <c r="FW374" s="1234" t="str">
        <f t="shared" si="407"/>
        <v xml:space="preserve"> </v>
      </c>
      <c r="FX374" s="1234" t="str">
        <f t="shared" si="376"/>
        <v xml:space="preserve"> </v>
      </c>
      <c r="FY374" s="1234" t="str">
        <f t="shared" si="377"/>
        <v xml:space="preserve"> </v>
      </c>
      <c r="FZ374" s="1234" t="str">
        <f t="shared" si="408"/>
        <v xml:space="preserve"> </v>
      </c>
      <c r="GA374" s="1234">
        <f t="shared" si="378"/>
        <v>0</v>
      </c>
      <c r="GB374" s="1227"/>
      <c r="GC374" s="1234" t="str">
        <f t="shared" si="379"/>
        <v xml:space="preserve"> </v>
      </c>
      <c r="GD374" s="1234" t="str">
        <f t="shared" si="380"/>
        <v xml:space="preserve"> </v>
      </c>
      <c r="GE374" s="1234" t="str">
        <f t="shared" si="381"/>
        <v xml:space="preserve"> </v>
      </c>
      <c r="GF374" s="1234" t="str">
        <f t="shared" si="382"/>
        <v xml:space="preserve"> </v>
      </c>
      <c r="GG374" s="1234" t="str">
        <f t="shared" si="383"/>
        <v xml:space="preserve"> </v>
      </c>
      <c r="GH374" s="1234" t="str">
        <f t="shared" si="384"/>
        <v xml:space="preserve"> </v>
      </c>
      <c r="GI374" s="1234" t="str">
        <f t="shared" si="385"/>
        <v xml:space="preserve"> </v>
      </c>
      <c r="GJ374" s="1234" t="str">
        <f t="shared" si="386"/>
        <v xml:space="preserve"> </v>
      </c>
      <c r="GK374" s="1234" t="str">
        <f t="shared" si="387"/>
        <v xml:space="preserve"> </v>
      </c>
      <c r="GL374" s="1234" t="str">
        <f t="shared" si="388"/>
        <v xml:space="preserve"> </v>
      </c>
      <c r="GM374" s="1234" t="str">
        <f t="shared" si="389"/>
        <v xml:space="preserve"> </v>
      </c>
      <c r="GN374" s="1234">
        <f t="shared" si="390"/>
        <v>0</v>
      </c>
    </row>
    <row r="375" spans="1:196" s="100" customFormat="1" ht="27" customHeight="1" thickTop="1" thickBot="1">
      <c r="A375" s="1208">
        <f>【A票】【D票】!$D$10</f>
        <v>0</v>
      </c>
      <c r="B375" s="1212">
        <f>【A票】【D票】!$H$10</f>
        <v>0</v>
      </c>
      <c r="C375" s="1213" t="str">
        <f>【A票】【D票】!$K$10</f>
        <v xml:space="preserve"> </v>
      </c>
      <c r="D375" s="1214">
        <f t="shared" si="173"/>
        <v>284</v>
      </c>
      <c r="E375" s="914"/>
      <c r="F375" s="467"/>
      <c r="G375" s="469"/>
      <c r="H375" s="224" t="str">
        <f t="shared" si="351"/>
        <v xml:space="preserve"> </v>
      </c>
      <c r="I375" s="704"/>
      <c r="J375" s="117"/>
      <c r="K375" s="117"/>
      <c r="L375" s="117"/>
      <c r="M375" s="117"/>
      <c r="N375" s="117"/>
      <c r="O375" s="117"/>
      <c r="P375" s="117"/>
      <c r="Q375" s="117"/>
      <c r="R375" s="117"/>
      <c r="S375" s="117"/>
      <c r="T375" s="254"/>
      <c r="U375" s="646"/>
      <c r="V375" s="646"/>
      <c r="W375" s="114"/>
      <c r="X375" s="254"/>
      <c r="Y375" s="224" t="str">
        <f t="shared" si="352"/>
        <v xml:space="preserve"> </v>
      </c>
      <c r="Z375" s="579"/>
      <c r="AA375" s="704"/>
      <c r="AB375" s="119"/>
      <c r="AC375" s="224" t="str">
        <f t="shared" si="366"/>
        <v xml:space="preserve"> </v>
      </c>
      <c r="AD375" s="115"/>
      <c r="AE375" s="253"/>
      <c r="AF375" s="704"/>
      <c r="AG375" s="727"/>
      <c r="AH375" s="727"/>
      <c r="AI375" s="727"/>
      <c r="AJ375" s="727"/>
      <c r="AK375" s="591"/>
      <c r="AL375" s="727"/>
      <c r="AM375" s="727"/>
      <c r="AN375" s="727"/>
      <c r="AO375" s="727"/>
      <c r="AP375" s="727"/>
      <c r="AQ375" s="727"/>
      <c r="AR375" s="727"/>
      <c r="AS375" s="727"/>
      <c r="AT375" s="727"/>
      <c r="AU375" s="727"/>
      <c r="AV375" s="727"/>
      <c r="AW375" s="727"/>
      <c r="AX375" s="727"/>
      <c r="AY375" s="727"/>
      <c r="AZ375" s="727"/>
      <c r="BA375" s="727"/>
      <c r="BB375" s="727"/>
      <c r="BC375" s="821"/>
      <c r="BD375" s="727"/>
      <c r="BE375" s="727"/>
      <c r="BF375" s="727"/>
      <c r="BG375" s="727"/>
      <c r="BH375" s="727"/>
      <c r="BI375" s="727"/>
      <c r="BJ375" s="727"/>
      <c r="BK375" s="727"/>
      <c r="BL375" s="821"/>
      <c r="BM375" s="727"/>
      <c r="BN375" s="727"/>
      <c r="BO375" s="727"/>
      <c r="BP375" s="727"/>
      <c r="BQ375" s="727"/>
      <c r="BR375" s="821"/>
      <c r="BS375" s="727"/>
      <c r="BT375" s="727"/>
      <c r="BU375" s="727"/>
      <c r="BV375" s="591"/>
      <c r="BW375" s="224" t="str">
        <f t="shared" si="364"/>
        <v xml:space="preserve"> </v>
      </c>
      <c r="BX375" s="471">
        <f t="shared" si="353"/>
        <v>284</v>
      </c>
      <c r="BY375" s="117"/>
      <c r="BZ375" s="117"/>
      <c r="CA375" s="117"/>
      <c r="CB375" s="117"/>
      <c r="CC375" s="117"/>
      <c r="CD375" s="461"/>
      <c r="CE375" s="236"/>
      <c r="CF375" s="224" t="str">
        <f t="shared" si="354"/>
        <v xml:space="preserve"> </v>
      </c>
      <c r="CG375" s="116"/>
      <c r="CH375" s="117"/>
      <c r="CI375" s="117"/>
      <c r="CJ375" s="117"/>
      <c r="CK375" s="472"/>
      <c r="CL375" s="472"/>
      <c r="CM375" s="472"/>
      <c r="CN375" s="472"/>
      <c r="CO375" s="117"/>
      <c r="CP375" s="253"/>
      <c r="CQ375" s="120"/>
      <c r="CR375" s="224" t="str" cm="1">
        <f t="array" ref="CR375">IF(AND(SUM(COUNTIF(CG375:CM375,{"*不明*","*その他*"})+COUNTIF(CO375:CP375,{"*不明*","*その他*"}))&gt;0,CQ375=""),"その他・不明の場合,10)具体的内容、理由を記入",IF(OR(AND(CI375=CI$65,COUNTA(CJ375:CM375)&lt;4),AND(OR(CI375=CI$63,CI375=CI$64,CI375=CI$66,CI375=CI$67,CI375=CI$68,CI375=""),COUNTA(CJ375:CM375)&gt;0)),"3)介護保険認定済→要介護度、認知症自立度、寝たきり度、介護保険サービス記入",IF(OR(AND(OR(CM375=CM$63,CM375=CM$64),CN375=""),AND(OR(CM375=CM$65,CM375=CM$66),CN375&lt;&gt;"")),"7)介護保険サービス受けている/過去受けていた→具体的内容記入"," ")))</f>
        <v xml:space="preserve"> </v>
      </c>
      <c r="CS375" s="224" t="str">
        <f t="shared" si="355"/>
        <v xml:space="preserve"> </v>
      </c>
      <c r="CT375" s="116"/>
      <c r="CU375" s="253"/>
      <c r="CV375" s="117"/>
      <c r="CW375" s="117"/>
      <c r="CX375" s="253"/>
      <c r="CY375" s="117"/>
      <c r="CZ375" s="117"/>
      <c r="DA375" s="253"/>
      <c r="DB375" s="117"/>
      <c r="DC375" s="224" t="str">
        <f t="shared" si="356"/>
        <v xml:space="preserve"> </v>
      </c>
      <c r="DD375" s="224" t="str">
        <f t="shared" si="357"/>
        <v xml:space="preserve"> </v>
      </c>
      <c r="DE375" s="224" t="str">
        <f t="shared" si="367"/>
        <v xml:space="preserve"> </v>
      </c>
      <c r="DF375" s="121"/>
      <c r="DG375" s="114"/>
      <c r="DH375" s="704"/>
      <c r="DI375" s="119"/>
      <c r="DJ375" s="187"/>
      <c r="DK375" s="254"/>
      <c r="DL375" s="224" t="str">
        <f t="shared" si="368"/>
        <v xml:space="preserve"> </v>
      </c>
      <c r="DM375" s="224" t="str">
        <f t="shared" si="358"/>
        <v xml:space="preserve"> </v>
      </c>
      <c r="DN375" s="474"/>
      <c r="DO375" s="117"/>
      <c r="DP375" s="117"/>
      <c r="DQ375" s="117"/>
      <c r="DR375" s="117"/>
      <c r="DS375" s="117"/>
      <c r="DT375" s="254"/>
      <c r="DU375" s="476"/>
      <c r="DV375" s="224" t="str">
        <f t="shared" si="369"/>
        <v xml:space="preserve"> </v>
      </c>
      <c r="DW375" s="115"/>
      <c r="DX375" s="470"/>
      <c r="DY375" s="117"/>
      <c r="DZ375" s="704"/>
      <c r="EA375" s="224" t="str">
        <f t="shared" si="370"/>
        <v xml:space="preserve"> </v>
      </c>
      <c r="EB375" s="906"/>
      <c r="EC375" s="904"/>
      <c r="ED375" s="904"/>
      <c r="EE375" s="904"/>
      <c r="EF375" s="904"/>
      <c r="EG375" s="904"/>
      <c r="EH375" s="904"/>
      <c r="EI375" s="904"/>
      <c r="EJ375" s="904"/>
      <c r="EK375" s="905"/>
      <c r="EL375" s="80"/>
      <c r="EM375" s="224" t="str">
        <f t="shared" si="359"/>
        <v xml:space="preserve"> </v>
      </c>
      <c r="EN375" s="224" t="str">
        <f t="shared" si="360"/>
        <v xml:space="preserve"> </v>
      </c>
      <c r="EO375" s="115"/>
      <c r="EP375" s="1050"/>
      <c r="EQ375" s="253"/>
      <c r="ER375" s="117"/>
      <c r="ES375" s="1258">
        <f t="shared" si="361"/>
        <v>284</v>
      </c>
      <c r="ET375" s="224" t="str">
        <f t="shared" si="362"/>
        <v xml:space="preserve"> </v>
      </c>
      <c r="EU375" s="477" t="str">
        <f t="shared" si="363"/>
        <v/>
      </c>
      <c r="EV375" s="1334" t="str">
        <f t="shared" si="365"/>
        <v xml:space="preserve"> </v>
      </c>
      <c r="EW375" s="1332" t="str">
        <f t="shared" si="409"/>
        <v/>
      </c>
      <c r="EX375" s="1275" t="str">
        <f t="shared" si="391"/>
        <v/>
      </c>
      <c r="EY375" s="1275" t="str">
        <f t="shared" si="392"/>
        <v/>
      </c>
      <c r="EZ375" s="1275" t="str">
        <f t="shared" si="393"/>
        <v/>
      </c>
      <c r="FA375" s="1275" t="str">
        <f t="shared" si="394"/>
        <v/>
      </c>
      <c r="FB375" s="1275" t="str">
        <f t="shared" si="395"/>
        <v/>
      </c>
      <c r="FC375" s="1333" t="str">
        <f t="shared" si="396"/>
        <v/>
      </c>
      <c r="FE375" s="1234" t="str">
        <f t="shared" si="397"/>
        <v xml:space="preserve"> </v>
      </c>
      <c r="FF375" s="1234" t="str">
        <f t="shared" si="398"/>
        <v xml:space="preserve"> </v>
      </c>
      <c r="FG375" s="1234" t="str">
        <f t="shared" si="399"/>
        <v xml:space="preserve"> </v>
      </c>
      <c r="FH375" s="1234" t="str">
        <f t="shared" si="400"/>
        <v xml:space="preserve"> </v>
      </c>
      <c r="FI375" s="1234" t="str">
        <f t="shared" si="371"/>
        <v xml:space="preserve"> </v>
      </c>
      <c r="FJ375" s="1234" t="str">
        <f t="shared" si="401"/>
        <v xml:space="preserve"> </v>
      </c>
      <c r="FK375" s="1234">
        <f t="shared" si="372"/>
        <v>0</v>
      </c>
      <c r="FL375" s="1227"/>
      <c r="FM375" s="1234" t="str">
        <f t="shared" si="373"/>
        <v xml:space="preserve"> </v>
      </c>
      <c r="FN375" s="1234" t="str">
        <f t="shared" si="374"/>
        <v xml:space="preserve"> </v>
      </c>
      <c r="FO375" s="1234" t="str">
        <f t="shared" si="402"/>
        <v xml:space="preserve"> </v>
      </c>
      <c r="FP375" s="1234" t="str">
        <f t="shared" si="403"/>
        <v xml:space="preserve"> </v>
      </c>
      <c r="FQ375" s="1234" t="str">
        <f t="shared" si="375"/>
        <v xml:space="preserve"> </v>
      </c>
      <c r="FR375" s="1234" t="str">
        <f t="shared" si="404"/>
        <v xml:space="preserve"> </v>
      </c>
      <c r="FS375" s="1234">
        <f t="shared" si="410"/>
        <v>0</v>
      </c>
      <c r="FT375" s="1227"/>
      <c r="FU375" s="1234" t="str">
        <f t="shared" si="405"/>
        <v xml:space="preserve"> </v>
      </c>
      <c r="FV375" s="1234" t="str">
        <f t="shared" si="406"/>
        <v xml:space="preserve"> </v>
      </c>
      <c r="FW375" s="1234" t="str">
        <f t="shared" si="407"/>
        <v xml:space="preserve"> </v>
      </c>
      <c r="FX375" s="1234" t="str">
        <f t="shared" si="376"/>
        <v xml:space="preserve"> </v>
      </c>
      <c r="FY375" s="1234" t="str">
        <f t="shared" si="377"/>
        <v xml:space="preserve"> </v>
      </c>
      <c r="FZ375" s="1234" t="str">
        <f t="shared" si="408"/>
        <v xml:space="preserve"> </v>
      </c>
      <c r="GA375" s="1234">
        <f t="shared" si="378"/>
        <v>0</v>
      </c>
      <c r="GB375" s="1227"/>
      <c r="GC375" s="1234" t="str">
        <f t="shared" si="379"/>
        <v xml:space="preserve"> </v>
      </c>
      <c r="GD375" s="1234" t="str">
        <f t="shared" si="380"/>
        <v xml:space="preserve"> </v>
      </c>
      <c r="GE375" s="1234" t="str">
        <f t="shared" si="381"/>
        <v xml:space="preserve"> </v>
      </c>
      <c r="GF375" s="1234" t="str">
        <f t="shared" si="382"/>
        <v xml:space="preserve"> </v>
      </c>
      <c r="GG375" s="1234" t="str">
        <f t="shared" si="383"/>
        <v xml:space="preserve"> </v>
      </c>
      <c r="GH375" s="1234" t="str">
        <f t="shared" si="384"/>
        <v xml:space="preserve"> </v>
      </c>
      <c r="GI375" s="1234" t="str">
        <f t="shared" si="385"/>
        <v xml:space="preserve"> </v>
      </c>
      <c r="GJ375" s="1234" t="str">
        <f t="shared" si="386"/>
        <v xml:space="preserve"> </v>
      </c>
      <c r="GK375" s="1234" t="str">
        <f t="shared" si="387"/>
        <v xml:space="preserve"> </v>
      </c>
      <c r="GL375" s="1234" t="str">
        <f t="shared" si="388"/>
        <v xml:space="preserve"> </v>
      </c>
      <c r="GM375" s="1234" t="str">
        <f t="shared" si="389"/>
        <v xml:space="preserve"> </v>
      </c>
      <c r="GN375" s="1234">
        <f t="shared" si="390"/>
        <v>0</v>
      </c>
    </row>
    <row r="376" spans="1:196" s="100" customFormat="1" ht="27" customHeight="1" thickTop="1" thickBot="1">
      <c r="A376" s="1208">
        <f>【A票】【D票】!$D$10</f>
        <v>0</v>
      </c>
      <c r="B376" s="1212">
        <f>【A票】【D票】!$H$10</f>
        <v>0</v>
      </c>
      <c r="C376" s="1213" t="str">
        <f>【A票】【D票】!$K$10</f>
        <v xml:space="preserve"> </v>
      </c>
      <c r="D376" s="1214">
        <f t="shared" si="173"/>
        <v>285</v>
      </c>
      <c r="E376" s="914"/>
      <c r="F376" s="467"/>
      <c r="G376" s="469"/>
      <c r="H376" s="224" t="str">
        <f t="shared" si="351"/>
        <v xml:space="preserve"> </v>
      </c>
      <c r="I376" s="704"/>
      <c r="J376" s="117"/>
      <c r="K376" s="117"/>
      <c r="L376" s="117"/>
      <c r="M376" s="117"/>
      <c r="N376" s="117"/>
      <c r="O376" s="117"/>
      <c r="P376" s="117"/>
      <c r="Q376" s="117"/>
      <c r="R376" s="117"/>
      <c r="S376" s="117"/>
      <c r="T376" s="254"/>
      <c r="U376" s="646"/>
      <c r="V376" s="646"/>
      <c r="W376" s="114"/>
      <c r="X376" s="254"/>
      <c r="Y376" s="224" t="str">
        <f t="shared" si="352"/>
        <v xml:space="preserve"> </v>
      </c>
      <c r="Z376" s="579"/>
      <c r="AA376" s="704"/>
      <c r="AB376" s="119"/>
      <c r="AC376" s="224" t="str">
        <f t="shared" si="366"/>
        <v xml:space="preserve"> </v>
      </c>
      <c r="AD376" s="115"/>
      <c r="AE376" s="253"/>
      <c r="AF376" s="704"/>
      <c r="AG376" s="727"/>
      <c r="AH376" s="727"/>
      <c r="AI376" s="727"/>
      <c r="AJ376" s="727"/>
      <c r="AK376" s="591"/>
      <c r="AL376" s="727"/>
      <c r="AM376" s="727"/>
      <c r="AN376" s="727"/>
      <c r="AO376" s="727"/>
      <c r="AP376" s="727"/>
      <c r="AQ376" s="727"/>
      <c r="AR376" s="727"/>
      <c r="AS376" s="727"/>
      <c r="AT376" s="727"/>
      <c r="AU376" s="727"/>
      <c r="AV376" s="727"/>
      <c r="AW376" s="727"/>
      <c r="AX376" s="727"/>
      <c r="AY376" s="727"/>
      <c r="AZ376" s="727"/>
      <c r="BA376" s="727"/>
      <c r="BB376" s="727"/>
      <c r="BC376" s="821"/>
      <c r="BD376" s="727"/>
      <c r="BE376" s="727"/>
      <c r="BF376" s="727"/>
      <c r="BG376" s="727"/>
      <c r="BH376" s="727"/>
      <c r="BI376" s="727"/>
      <c r="BJ376" s="727"/>
      <c r="BK376" s="727"/>
      <c r="BL376" s="821"/>
      <c r="BM376" s="727"/>
      <c r="BN376" s="727"/>
      <c r="BO376" s="727"/>
      <c r="BP376" s="727"/>
      <c r="BQ376" s="727"/>
      <c r="BR376" s="821"/>
      <c r="BS376" s="727"/>
      <c r="BT376" s="727"/>
      <c r="BU376" s="727"/>
      <c r="BV376" s="591"/>
      <c r="BW376" s="224" t="str">
        <f t="shared" si="364"/>
        <v xml:space="preserve"> </v>
      </c>
      <c r="BX376" s="471">
        <f t="shared" si="353"/>
        <v>285</v>
      </c>
      <c r="BY376" s="117"/>
      <c r="BZ376" s="117"/>
      <c r="CA376" s="117"/>
      <c r="CB376" s="117"/>
      <c r="CC376" s="117"/>
      <c r="CD376" s="461"/>
      <c r="CE376" s="236"/>
      <c r="CF376" s="224" t="str">
        <f t="shared" si="354"/>
        <v xml:space="preserve"> </v>
      </c>
      <c r="CG376" s="116"/>
      <c r="CH376" s="117"/>
      <c r="CI376" s="117"/>
      <c r="CJ376" s="117"/>
      <c r="CK376" s="472"/>
      <c r="CL376" s="472"/>
      <c r="CM376" s="472"/>
      <c r="CN376" s="472"/>
      <c r="CO376" s="117"/>
      <c r="CP376" s="253"/>
      <c r="CQ376" s="120"/>
      <c r="CR376" s="224" t="str" cm="1">
        <f t="array" ref="CR376">IF(AND(SUM(COUNTIF(CG376:CM376,{"*不明*","*その他*"})+COUNTIF(CO376:CP376,{"*不明*","*その他*"}))&gt;0,CQ376=""),"その他・不明の場合,10)具体的内容、理由を記入",IF(OR(AND(CI376=CI$65,COUNTA(CJ376:CM376)&lt;4),AND(OR(CI376=CI$63,CI376=CI$64,CI376=CI$66,CI376=CI$67,CI376=CI$68,CI376=""),COUNTA(CJ376:CM376)&gt;0)),"3)介護保険認定済→要介護度、認知症自立度、寝たきり度、介護保険サービス記入",IF(OR(AND(OR(CM376=CM$63,CM376=CM$64),CN376=""),AND(OR(CM376=CM$65,CM376=CM$66),CN376&lt;&gt;"")),"7)介護保険サービス受けている/過去受けていた→具体的内容記入"," ")))</f>
        <v xml:space="preserve"> </v>
      </c>
      <c r="CS376" s="224" t="str">
        <f t="shared" si="355"/>
        <v xml:space="preserve"> </v>
      </c>
      <c r="CT376" s="116"/>
      <c r="CU376" s="253"/>
      <c r="CV376" s="117"/>
      <c r="CW376" s="117"/>
      <c r="CX376" s="253"/>
      <c r="CY376" s="117"/>
      <c r="CZ376" s="117"/>
      <c r="DA376" s="253"/>
      <c r="DB376" s="117"/>
      <c r="DC376" s="224" t="str">
        <f t="shared" si="356"/>
        <v xml:space="preserve"> </v>
      </c>
      <c r="DD376" s="224" t="str">
        <f t="shared" si="357"/>
        <v xml:space="preserve"> </v>
      </c>
      <c r="DE376" s="224" t="str">
        <f t="shared" si="367"/>
        <v xml:space="preserve"> </v>
      </c>
      <c r="DF376" s="121"/>
      <c r="DG376" s="114"/>
      <c r="DH376" s="704"/>
      <c r="DI376" s="119"/>
      <c r="DJ376" s="187"/>
      <c r="DK376" s="254"/>
      <c r="DL376" s="224" t="str">
        <f t="shared" si="368"/>
        <v xml:space="preserve"> </v>
      </c>
      <c r="DM376" s="224" t="str">
        <f t="shared" si="358"/>
        <v xml:space="preserve"> </v>
      </c>
      <c r="DN376" s="474"/>
      <c r="DO376" s="117"/>
      <c r="DP376" s="117"/>
      <c r="DQ376" s="117"/>
      <c r="DR376" s="117"/>
      <c r="DS376" s="117"/>
      <c r="DT376" s="254"/>
      <c r="DU376" s="476"/>
      <c r="DV376" s="224" t="str">
        <f t="shared" si="369"/>
        <v xml:space="preserve"> </v>
      </c>
      <c r="DW376" s="115"/>
      <c r="DX376" s="470"/>
      <c r="DY376" s="117"/>
      <c r="DZ376" s="704"/>
      <c r="EA376" s="224" t="str">
        <f t="shared" si="370"/>
        <v xml:space="preserve"> </v>
      </c>
      <c r="EB376" s="906"/>
      <c r="EC376" s="904"/>
      <c r="ED376" s="904"/>
      <c r="EE376" s="904"/>
      <c r="EF376" s="904"/>
      <c r="EG376" s="904"/>
      <c r="EH376" s="904"/>
      <c r="EI376" s="904"/>
      <c r="EJ376" s="904"/>
      <c r="EK376" s="905"/>
      <c r="EL376" s="80"/>
      <c r="EM376" s="224" t="str">
        <f t="shared" si="359"/>
        <v xml:space="preserve"> </v>
      </c>
      <c r="EN376" s="224" t="str">
        <f t="shared" si="360"/>
        <v xml:space="preserve"> </v>
      </c>
      <c r="EO376" s="115"/>
      <c r="EP376" s="1050"/>
      <c r="EQ376" s="253"/>
      <c r="ER376" s="117"/>
      <c r="ES376" s="1258">
        <f t="shared" si="361"/>
        <v>285</v>
      </c>
      <c r="ET376" s="224" t="str">
        <f t="shared" si="362"/>
        <v xml:space="preserve"> </v>
      </c>
      <c r="EU376" s="477" t="str">
        <f t="shared" si="363"/>
        <v/>
      </c>
      <c r="EV376" s="1334" t="str">
        <f t="shared" si="365"/>
        <v xml:space="preserve"> </v>
      </c>
      <c r="EW376" s="1332" t="str">
        <f t="shared" si="409"/>
        <v/>
      </c>
      <c r="EX376" s="1275" t="str">
        <f t="shared" si="391"/>
        <v/>
      </c>
      <c r="EY376" s="1275" t="str">
        <f t="shared" si="392"/>
        <v/>
      </c>
      <c r="EZ376" s="1275" t="str">
        <f t="shared" si="393"/>
        <v/>
      </c>
      <c r="FA376" s="1275" t="str">
        <f t="shared" si="394"/>
        <v/>
      </c>
      <c r="FB376" s="1275" t="str">
        <f t="shared" si="395"/>
        <v/>
      </c>
      <c r="FC376" s="1333" t="str">
        <f t="shared" si="396"/>
        <v/>
      </c>
      <c r="FE376" s="1234" t="str">
        <f t="shared" si="397"/>
        <v xml:space="preserve"> </v>
      </c>
      <c r="FF376" s="1234" t="str">
        <f t="shared" si="398"/>
        <v xml:space="preserve"> </v>
      </c>
      <c r="FG376" s="1234" t="str">
        <f t="shared" si="399"/>
        <v xml:space="preserve"> </v>
      </c>
      <c r="FH376" s="1234" t="str">
        <f t="shared" si="400"/>
        <v xml:space="preserve"> </v>
      </c>
      <c r="FI376" s="1234" t="str">
        <f t="shared" si="371"/>
        <v xml:space="preserve"> </v>
      </c>
      <c r="FJ376" s="1234" t="str">
        <f t="shared" si="401"/>
        <v xml:space="preserve"> </v>
      </c>
      <c r="FK376" s="1234">
        <f t="shared" si="372"/>
        <v>0</v>
      </c>
      <c r="FL376" s="1227"/>
      <c r="FM376" s="1234" t="str">
        <f t="shared" si="373"/>
        <v xml:space="preserve"> </v>
      </c>
      <c r="FN376" s="1234" t="str">
        <f t="shared" si="374"/>
        <v xml:space="preserve"> </v>
      </c>
      <c r="FO376" s="1234" t="str">
        <f t="shared" si="402"/>
        <v xml:space="preserve"> </v>
      </c>
      <c r="FP376" s="1234" t="str">
        <f t="shared" si="403"/>
        <v xml:space="preserve"> </v>
      </c>
      <c r="FQ376" s="1234" t="str">
        <f t="shared" si="375"/>
        <v xml:space="preserve"> </v>
      </c>
      <c r="FR376" s="1234" t="str">
        <f t="shared" si="404"/>
        <v xml:space="preserve"> </v>
      </c>
      <c r="FS376" s="1234">
        <f t="shared" si="410"/>
        <v>0</v>
      </c>
      <c r="FT376" s="1227"/>
      <c r="FU376" s="1234" t="str">
        <f t="shared" si="405"/>
        <v xml:space="preserve"> </v>
      </c>
      <c r="FV376" s="1234" t="str">
        <f t="shared" si="406"/>
        <v xml:space="preserve"> </v>
      </c>
      <c r="FW376" s="1234" t="str">
        <f t="shared" si="407"/>
        <v xml:space="preserve"> </v>
      </c>
      <c r="FX376" s="1234" t="str">
        <f t="shared" si="376"/>
        <v xml:space="preserve"> </v>
      </c>
      <c r="FY376" s="1234" t="str">
        <f t="shared" si="377"/>
        <v xml:space="preserve"> </v>
      </c>
      <c r="FZ376" s="1234" t="str">
        <f t="shared" si="408"/>
        <v xml:space="preserve"> </v>
      </c>
      <c r="GA376" s="1234">
        <f t="shared" si="378"/>
        <v>0</v>
      </c>
      <c r="GB376" s="1227"/>
      <c r="GC376" s="1234" t="str">
        <f t="shared" si="379"/>
        <v xml:space="preserve"> </v>
      </c>
      <c r="GD376" s="1234" t="str">
        <f t="shared" si="380"/>
        <v xml:space="preserve"> </v>
      </c>
      <c r="GE376" s="1234" t="str">
        <f t="shared" si="381"/>
        <v xml:space="preserve"> </v>
      </c>
      <c r="GF376" s="1234" t="str">
        <f t="shared" si="382"/>
        <v xml:space="preserve"> </v>
      </c>
      <c r="GG376" s="1234" t="str">
        <f t="shared" si="383"/>
        <v xml:space="preserve"> </v>
      </c>
      <c r="GH376" s="1234" t="str">
        <f t="shared" si="384"/>
        <v xml:space="preserve"> </v>
      </c>
      <c r="GI376" s="1234" t="str">
        <f t="shared" si="385"/>
        <v xml:space="preserve"> </v>
      </c>
      <c r="GJ376" s="1234" t="str">
        <f t="shared" si="386"/>
        <v xml:space="preserve"> </v>
      </c>
      <c r="GK376" s="1234" t="str">
        <f t="shared" si="387"/>
        <v xml:space="preserve"> </v>
      </c>
      <c r="GL376" s="1234" t="str">
        <f t="shared" si="388"/>
        <v xml:space="preserve"> </v>
      </c>
      <c r="GM376" s="1234" t="str">
        <f t="shared" si="389"/>
        <v xml:space="preserve"> </v>
      </c>
      <c r="GN376" s="1234">
        <f t="shared" si="390"/>
        <v>0</v>
      </c>
    </row>
    <row r="377" spans="1:196" s="100" customFormat="1" ht="27" customHeight="1" thickTop="1" thickBot="1">
      <c r="A377" s="1208">
        <f>【A票】【D票】!$D$10</f>
        <v>0</v>
      </c>
      <c r="B377" s="1212">
        <f>【A票】【D票】!$H$10</f>
        <v>0</v>
      </c>
      <c r="C377" s="1213" t="str">
        <f>【A票】【D票】!$K$10</f>
        <v xml:space="preserve"> </v>
      </c>
      <c r="D377" s="1214">
        <f t="shared" si="173"/>
        <v>286</v>
      </c>
      <c r="E377" s="914"/>
      <c r="F377" s="467"/>
      <c r="G377" s="469"/>
      <c r="H377" s="224" t="str">
        <f t="shared" si="351"/>
        <v xml:space="preserve"> </v>
      </c>
      <c r="I377" s="704"/>
      <c r="J377" s="117"/>
      <c r="K377" s="117"/>
      <c r="L377" s="117"/>
      <c r="M377" s="117"/>
      <c r="N377" s="117"/>
      <c r="O377" s="117"/>
      <c r="P377" s="117"/>
      <c r="Q377" s="117"/>
      <c r="R377" s="117"/>
      <c r="S377" s="117"/>
      <c r="T377" s="254"/>
      <c r="U377" s="646"/>
      <c r="V377" s="646"/>
      <c r="W377" s="114"/>
      <c r="X377" s="254"/>
      <c r="Y377" s="224" t="str">
        <f t="shared" si="352"/>
        <v xml:space="preserve"> </v>
      </c>
      <c r="Z377" s="579"/>
      <c r="AA377" s="704"/>
      <c r="AB377" s="119"/>
      <c r="AC377" s="224" t="str">
        <f t="shared" si="366"/>
        <v xml:space="preserve"> </v>
      </c>
      <c r="AD377" s="115"/>
      <c r="AE377" s="253"/>
      <c r="AF377" s="704"/>
      <c r="AG377" s="727"/>
      <c r="AH377" s="727"/>
      <c r="AI377" s="727"/>
      <c r="AJ377" s="727"/>
      <c r="AK377" s="591"/>
      <c r="AL377" s="727"/>
      <c r="AM377" s="727"/>
      <c r="AN377" s="727"/>
      <c r="AO377" s="727"/>
      <c r="AP377" s="727"/>
      <c r="AQ377" s="727"/>
      <c r="AR377" s="727"/>
      <c r="AS377" s="727"/>
      <c r="AT377" s="727"/>
      <c r="AU377" s="727"/>
      <c r="AV377" s="727"/>
      <c r="AW377" s="727"/>
      <c r="AX377" s="727"/>
      <c r="AY377" s="727"/>
      <c r="AZ377" s="727"/>
      <c r="BA377" s="727"/>
      <c r="BB377" s="727"/>
      <c r="BC377" s="821"/>
      <c r="BD377" s="727"/>
      <c r="BE377" s="727"/>
      <c r="BF377" s="727"/>
      <c r="BG377" s="727"/>
      <c r="BH377" s="727"/>
      <c r="BI377" s="727"/>
      <c r="BJ377" s="727"/>
      <c r="BK377" s="727"/>
      <c r="BL377" s="821"/>
      <c r="BM377" s="727"/>
      <c r="BN377" s="727"/>
      <c r="BO377" s="727"/>
      <c r="BP377" s="727"/>
      <c r="BQ377" s="727"/>
      <c r="BR377" s="821"/>
      <c r="BS377" s="727"/>
      <c r="BT377" s="727"/>
      <c r="BU377" s="727"/>
      <c r="BV377" s="591"/>
      <c r="BW377" s="224" t="str">
        <f t="shared" si="364"/>
        <v xml:space="preserve"> </v>
      </c>
      <c r="BX377" s="471">
        <f t="shared" si="353"/>
        <v>286</v>
      </c>
      <c r="BY377" s="117"/>
      <c r="BZ377" s="117"/>
      <c r="CA377" s="117"/>
      <c r="CB377" s="117"/>
      <c r="CC377" s="117"/>
      <c r="CD377" s="461"/>
      <c r="CE377" s="236"/>
      <c r="CF377" s="224" t="str">
        <f t="shared" si="354"/>
        <v xml:space="preserve"> </v>
      </c>
      <c r="CG377" s="116"/>
      <c r="CH377" s="117"/>
      <c r="CI377" s="117"/>
      <c r="CJ377" s="117"/>
      <c r="CK377" s="472"/>
      <c r="CL377" s="472"/>
      <c r="CM377" s="472"/>
      <c r="CN377" s="472"/>
      <c r="CO377" s="117"/>
      <c r="CP377" s="253"/>
      <c r="CQ377" s="120"/>
      <c r="CR377" s="224" t="str" cm="1">
        <f t="array" ref="CR377">IF(AND(SUM(COUNTIF(CG377:CM377,{"*不明*","*その他*"})+COUNTIF(CO377:CP377,{"*不明*","*その他*"}))&gt;0,CQ377=""),"その他・不明の場合,10)具体的内容、理由を記入",IF(OR(AND(CI377=CI$65,COUNTA(CJ377:CM377)&lt;4),AND(OR(CI377=CI$63,CI377=CI$64,CI377=CI$66,CI377=CI$67,CI377=CI$68,CI377=""),COUNTA(CJ377:CM377)&gt;0)),"3)介護保険認定済→要介護度、認知症自立度、寝たきり度、介護保険サービス記入",IF(OR(AND(OR(CM377=CM$63,CM377=CM$64),CN377=""),AND(OR(CM377=CM$65,CM377=CM$66),CN377&lt;&gt;"")),"7)介護保険サービス受けている/過去受けていた→具体的内容記入"," ")))</f>
        <v xml:space="preserve"> </v>
      </c>
      <c r="CS377" s="224" t="str">
        <f t="shared" si="355"/>
        <v xml:space="preserve"> </v>
      </c>
      <c r="CT377" s="116"/>
      <c r="CU377" s="253"/>
      <c r="CV377" s="117"/>
      <c r="CW377" s="117"/>
      <c r="CX377" s="253"/>
      <c r="CY377" s="117"/>
      <c r="CZ377" s="117"/>
      <c r="DA377" s="253"/>
      <c r="DB377" s="117"/>
      <c r="DC377" s="224" t="str">
        <f t="shared" si="356"/>
        <v xml:space="preserve"> </v>
      </c>
      <c r="DD377" s="224" t="str">
        <f t="shared" si="357"/>
        <v xml:space="preserve"> </v>
      </c>
      <c r="DE377" s="224" t="str">
        <f t="shared" si="367"/>
        <v xml:space="preserve"> </v>
      </c>
      <c r="DF377" s="121"/>
      <c r="DG377" s="114"/>
      <c r="DH377" s="704"/>
      <c r="DI377" s="119"/>
      <c r="DJ377" s="187"/>
      <c r="DK377" s="254"/>
      <c r="DL377" s="224" t="str">
        <f t="shared" si="368"/>
        <v xml:space="preserve"> </v>
      </c>
      <c r="DM377" s="224" t="str">
        <f t="shared" si="358"/>
        <v xml:space="preserve"> </v>
      </c>
      <c r="DN377" s="474"/>
      <c r="DO377" s="117"/>
      <c r="DP377" s="117"/>
      <c r="DQ377" s="117"/>
      <c r="DR377" s="117"/>
      <c r="DS377" s="117"/>
      <c r="DT377" s="254"/>
      <c r="DU377" s="476"/>
      <c r="DV377" s="224" t="str">
        <f t="shared" si="369"/>
        <v xml:space="preserve"> </v>
      </c>
      <c r="DW377" s="115"/>
      <c r="DX377" s="470"/>
      <c r="DY377" s="117"/>
      <c r="DZ377" s="704"/>
      <c r="EA377" s="224" t="str">
        <f t="shared" si="370"/>
        <v xml:space="preserve"> </v>
      </c>
      <c r="EB377" s="906"/>
      <c r="EC377" s="904"/>
      <c r="ED377" s="904"/>
      <c r="EE377" s="904"/>
      <c r="EF377" s="904"/>
      <c r="EG377" s="904"/>
      <c r="EH377" s="904"/>
      <c r="EI377" s="904"/>
      <c r="EJ377" s="904"/>
      <c r="EK377" s="905"/>
      <c r="EL377" s="80"/>
      <c r="EM377" s="224" t="str">
        <f t="shared" si="359"/>
        <v xml:space="preserve"> </v>
      </c>
      <c r="EN377" s="224" t="str">
        <f t="shared" si="360"/>
        <v xml:space="preserve"> </v>
      </c>
      <c r="EO377" s="115"/>
      <c r="EP377" s="1050"/>
      <c r="EQ377" s="253"/>
      <c r="ER377" s="117"/>
      <c r="ES377" s="1258">
        <f t="shared" si="361"/>
        <v>286</v>
      </c>
      <c r="ET377" s="224" t="str">
        <f t="shared" si="362"/>
        <v xml:space="preserve"> </v>
      </c>
      <c r="EU377" s="477" t="str">
        <f t="shared" si="363"/>
        <v/>
      </c>
      <c r="EV377" s="1334" t="str">
        <f t="shared" si="365"/>
        <v xml:space="preserve"> </v>
      </c>
      <c r="EW377" s="1332" t="str">
        <f t="shared" si="409"/>
        <v/>
      </c>
      <c r="EX377" s="1275" t="str">
        <f t="shared" si="391"/>
        <v/>
      </c>
      <c r="EY377" s="1275" t="str">
        <f t="shared" si="392"/>
        <v/>
      </c>
      <c r="EZ377" s="1275" t="str">
        <f t="shared" si="393"/>
        <v/>
      </c>
      <c r="FA377" s="1275" t="str">
        <f t="shared" si="394"/>
        <v/>
      </c>
      <c r="FB377" s="1275" t="str">
        <f t="shared" si="395"/>
        <v/>
      </c>
      <c r="FC377" s="1333" t="str">
        <f t="shared" si="396"/>
        <v/>
      </c>
      <c r="FE377" s="1234" t="str">
        <f t="shared" si="397"/>
        <v xml:space="preserve"> </v>
      </c>
      <c r="FF377" s="1234" t="str">
        <f t="shared" si="398"/>
        <v xml:space="preserve"> </v>
      </c>
      <c r="FG377" s="1234" t="str">
        <f t="shared" si="399"/>
        <v xml:space="preserve"> </v>
      </c>
      <c r="FH377" s="1234" t="str">
        <f t="shared" si="400"/>
        <v xml:space="preserve"> </v>
      </c>
      <c r="FI377" s="1234" t="str">
        <f t="shared" si="371"/>
        <v xml:space="preserve"> </v>
      </c>
      <c r="FJ377" s="1234" t="str">
        <f t="shared" si="401"/>
        <v xml:space="preserve"> </v>
      </c>
      <c r="FK377" s="1234">
        <f t="shared" si="372"/>
        <v>0</v>
      </c>
      <c r="FL377" s="1227"/>
      <c r="FM377" s="1234" t="str">
        <f t="shared" si="373"/>
        <v xml:space="preserve"> </v>
      </c>
      <c r="FN377" s="1234" t="str">
        <f t="shared" si="374"/>
        <v xml:space="preserve"> </v>
      </c>
      <c r="FO377" s="1234" t="str">
        <f t="shared" si="402"/>
        <v xml:space="preserve"> </v>
      </c>
      <c r="FP377" s="1234" t="str">
        <f t="shared" si="403"/>
        <v xml:space="preserve"> </v>
      </c>
      <c r="FQ377" s="1234" t="str">
        <f t="shared" si="375"/>
        <v xml:space="preserve"> </v>
      </c>
      <c r="FR377" s="1234" t="str">
        <f t="shared" si="404"/>
        <v xml:space="preserve"> </v>
      </c>
      <c r="FS377" s="1234">
        <f t="shared" si="410"/>
        <v>0</v>
      </c>
      <c r="FT377" s="1227"/>
      <c r="FU377" s="1234" t="str">
        <f t="shared" si="405"/>
        <v xml:space="preserve"> </v>
      </c>
      <c r="FV377" s="1234" t="str">
        <f t="shared" si="406"/>
        <v xml:space="preserve"> </v>
      </c>
      <c r="FW377" s="1234" t="str">
        <f t="shared" si="407"/>
        <v xml:space="preserve"> </v>
      </c>
      <c r="FX377" s="1234" t="str">
        <f t="shared" si="376"/>
        <v xml:space="preserve"> </v>
      </c>
      <c r="FY377" s="1234" t="str">
        <f t="shared" si="377"/>
        <v xml:space="preserve"> </v>
      </c>
      <c r="FZ377" s="1234" t="str">
        <f t="shared" si="408"/>
        <v xml:space="preserve"> </v>
      </c>
      <c r="GA377" s="1234">
        <f t="shared" si="378"/>
        <v>0</v>
      </c>
      <c r="GB377" s="1227"/>
      <c r="GC377" s="1234" t="str">
        <f t="shared" si="379"/>
        <v xml:space="preserve"> </v>
      </c>
      <c r="GD377" s="1234" t="str">
        <f t="shared" si="380"/>
        <v xml:space="preserve"> </v>
      </c>
      <c r="GE377" s="1234" t="str">
        <f t="shared" si="381"/>
        <v xml:space="preserve"> </v>
      </c>
      <c r="GF377" s="1234" t="str">
        <f t="shared" si="382"/>
        <v xml:space="preserve"> </v>
      </c>
      <c r="GG377" s="1234" t="str">
        <f t="shared" si="383"/>
        <v xml:space="preserve"> </v>
      </c>
      <c r="GH377" s="1234" t="str">
        <f t="shared" si="384"/>
        <v xml:space="preserve"> </v>
      </c>
      <c r="GI377" s="1234" t="str">
        <f t="shared" si="385"/>
        <v xml:space="preserve"> </v>
      </c>
      <c r="GJ377" s="1234" t="str">
        <f t="shared" si="386"/>
        <v xml:space="preserve"> </v>
      </c>
      <c r="GK377" s="1234" t="str">
        <f t="shared" si="387"/>
        <v xml:space="preserve"> </v>
      </c>
      <c r="GL377" s="1234" t="str">
        <f t="shared" si="388"/>
        <v xml:space="preserve"> </v>
      </c>
      <c r="GM377" s="1234" t="str">
        <f t="shared" si="389"/>
        <v xml:space="preserve"> </v>
      </c>
      <c r="GN377" s="1234">
        <f t="shared" si="390"/>
        <v>0</v>
      </c>
    </row>
    <row r="378" spans="1:196" s="100" customFormat="1" ht="27" customHeight="1" thickTop="1" thickBot="1">
      <c r="A378" s="1208">
        <f>【A票】【D票】!$D$10</f>
        <v>0</v>
      </c>
      <c r="B378" s="1212">
        <f>【A票】【D票】!$H$10</f>
        <v>0</v>
      </c>
      <c r="C378" s="1213" t="str">
        <f>【A票】【D票】!$K$10</f>
        <v xml:space="preserve"> </v>
      </c>
      <c r="D378" s="1214">
        <f t="shared" si="173"/>
        <v>287</v>
      </c>
      <c r="E378" s="914"/>
      <c r="F378" s="467"/>
      <c r="G378" s="469"/>
      <c r="H378" s="224" t="str">
        <f t="shared" si="351"/>
        <v xml:space="preserve"> </v>
      </c>
      <c r="I378" s="704"/>
      <c r="J378" s="117"/>
      <c r="K378" s="117"/>
      <c r="L378" s="117"/>
      <c r="M378" s="117"/>
      <c r="N378" s="117"/>
      <c r="O378" s="117"/>
      <c r="P378" s="117"/>
      <c r="Q378" s="117"/>
      <c r="R378" s="117"/>
      <c r="S378" s="117"/>
      <c r="T378" s="254"/>
      <c r="U378" s="646"/>
      <c r="V378" s="646"/>
      <c r="W378" s="114"/>
      <c r="X378" s="254"/>
      <c r="Y378" s="224" t="str">
        <f t="shared" si="352"/>
        <v xml:space="preserve"> </v>
      </c>
      <c r="Z378" s="579"/>
      <c r="AA378" s="704"/>
      <c r="AB378" s="119"/>
      <c r="AC378" s="224" t="str">
        <f t="shared" si="366"/>
        <v xml:space="preserve"> </v>
      </c>
      <c r="AD378" s="115"/>
      <c r="AE378" s="253"/>
      <c r="AF378" s="704"/>
      <c r="AG378" s="727"/>
      <c r="AH378" s="727"/>
      <c r="AI378" s="727"/>
      <c r="AJ378" s="727"/>
      <c r="AK378" s="591"/>
      <c r="AL378" s="727"/>
      <c r="AM378" s="727"/>
      <c r="AN378" s="727"/>
      <c r="AO378" s="727"/>
      <c r="AP378" s="727"/>
      <c r="AQ378" s="727"/>
      <c r="AR378" s="727"/>
      <c r="AS378" s="727"/>
      <c r="AT378" s="727"/>
      <c r="AU378" s="727"/>
      <c r="AV378" s="727"/>
      <c r="AW378" s="727"/>
      <c r="AX378" s="727"/>
      <c r="AY378" s="727"/>
      <c r="AZ378" s="727"/>
      <c r="BA378" s="727"/>
      <c r="BB378" s="727"/>
      <c r="BC378" s="821"/>
      <c r="BD378" s="727"/>
      <c r="BE378" s="727"/>
      <c r="BF378" s="727"/>
      <c r="BG378" s="727"/>
      <c r="BH378" s="727"/>
      <c r="BI378" s="727"/>
      <c r="BJ378" s="727"/>
      <c r="BK378" s="727"/>
      <c r="BL378" s="821"/>
      <c r="BM378" s="727"/>
      <c r="BN378" s="727"/>
      <c r="BO378" s="727"/>
      <c r="BP378" s="727"/>
      <c r="BQ378" s="727"/>
      <c r="BR378" s="821"/>
      <c r="BS378" s="727"/>
      <c r="BT378" s="727"/>
      <c r="BU378" s="727"/>
      <c r="BV378" s="591"/>
      <c r="BW378" s="224" t="str">
        <f t="shared" si="364"/>
        <v xml:space="preserve"> </v>
      </c>
      <c r="BX378" s="471">
        <f t="shared" si="353"/>
        <v>287</v>
      </c>
      <c r="BY378" s="117"/>
      <c r="BZ378" s="117"/>
      <c r="CA378" s="117"/>
      <c r="CB378" s="117"/>
      <c r="CC378" s="117"/>
      <c r="CD378" s="461"/>
      <c r="CE378" s="236"/>
      <c r="CF378" s="224" t="str">
        <f t="shared" si="354"/>
        <v xml:space="preserve"> </v>
      </c>
      <c r="CG378" s="116"/>
      <c r="CH378" s="117"/>
      <c r="CI378" s="117"/>
      <c r="CJ378" s="117"/>
      <c r="CK378" s="472"/>
      <c r="CL378" s="472"/>
      <c r="CM378" s="472"/>
      <c r="CN378" s="472"/>
      <c r="CO378" s="117"/>
      <c r="CP378" s="253"/>
      <c r="CQ378" s="120"/>
      <c r="CR378" s="224" t="str" cm="1">
        <f t="array" ref="CR378">IF(AND(SUM(COUNTIF(CG378:CM378,{"*不明*","*その他*"})+COUNTIF(CO378:CP378,{"*不明*","*その他*"}))&gt;0,CQ378=""),"その他・不明の場合,10)具体的内容、理由を記入",IF(OR(AND(CI378=CI$65,COUNTA(CJ378:CM378)&lt;4),AND(OR(CI378=CI$63,CI378=CI$64,CI378=CI$66,CI378=CI$67,CI378=CI$68,CI378=""),COUNTA(CJ378:CM378)&gt;0)),"3)介護保険認定済→要介護度、認知症自立度、寝たきり度、介護保険サービス記入",IF(OR(AND(OR(CM378=CM$63,CM378=CM$64),CN378=""),AND(OR(CM378=CM$65,CM378=CM$66),CN378&lt;&gt;"")),"7)介護保険サービス受けている/過去受けていた→具体的内容記入"," ")))</f>
        <v xml:space="preserve"> </v>
      </c>
      <c r="CS378" s="224" t="str">
        <f t="shared" si="355"/>
        <v xml:space="preserve"> </v>
      </c>
      <c r="CT378" s="116"/>
      <c r="CU378" s="253"/>
      <c r="CV378" s="117"/>
      <c r="CW378" s="117"/>
      <c r="CX378" s="253"/>
      <c r="CY378" s="117"/>
      <c r="CZ378" s="117"/>
      <c r="DA378" s="253"/>
      <c r="DB378" s="117"/>
      <c r="DC378" s="224" t="str">
        <f t="shared" si="356"/>
        <v xml:space="preserve"> </v>
      </c>
      <c r="DD378" s="224" t="str">
        <f t="shared" si="357"/>
        <v xml:space="preserve"> </v>
      </c>
      <c r="DE378" s="224" t="str">
        <f t="shared" si="367"/>
        <v xml:space="preserve"> </v>
      </c>
      <c r="DF378" s="121"/>
      <c r="DG378" s="114"/>
      <c r="DH378" s="704"/>
      <c r="DI378" s="119"/>
      <c r="DJ378" s="187"/>
      <c r="DK378" s="254"/>
      <c r="DL378" s="224" t="str">
        <f t="shared" si="368"/>
        <v xml:space="preserve"> </v>
      </c>
      <c r="DM378" s="224" t="str">
        <f t="shared" si="358"/>
        <v xml:space="preserve"> </v>
      </c>
      <c r="DN378" s="474"/>
      <c r="DO378" s="117"/>
      <c r="DP378" s="117"/>
      <c r="DQ378" s="117"/>
      <c r="DR378" s="117"/>
      <c r="DS378" s="117"/>
      <c r="DT378" s="254"/>
      <c r="DU378" s="476"/>
      <c r="DV378" s="224" t="str">
        <f t="shared" si="369"/>
        <v xml:space="preserve"> </v>
      </c>
      <c r="DW378" s="115"/>
      <c r="DX378" s="470"/>
      <c r="DY378" s="117"/>
      <c r="DZ378" s="704"/>
      <c r="EA378" s="224" t="str">
        <f t="shared" si="370"/>
        <v xml:space="preserve"> </v>
      </c>
      <c r="EB378" s="906"/>
      <c r="EC378" s="904"/>
      <c r="ED378" s="904"/>
      <c r="EE378" s="904"/>
      <c r="EF378" s="904"/>
      <c r="EG378" s="904"/>
      <c r="EH378" s="904"/>
      <c r="EI378" s="904"/>
      <c r="EJ378" s="904"/>
      <c r="EK378" s="905"/>
      <c r="EL378" s="80"/>
      <c r="EM378" s="224" t="str">
        <f t="shared" si="359"/>
        <v xml:space="preserve"> </v>
      </c>
      <c r="EN378" s="224" t="str">
        <f t="shared" si="360"/>
        <v xml:space="preserve"> </v>
      </c>
      <c r="EO378" s="115"/>
      <c r="EP378" s="1050"/>
      <c r="EQ378" s="253"/>
      <c r="ER378" s="117"/>
      <c r="ES378" s="1258">
        <f t="shared" si="361"/>
        <v>287</v>
      </c>
      <c r="ET378" s="224" t="str">
        <f t="shared" si="362"/>
        <v xml:space="preserve"> </v>
      </c>
      <c r="EU378" s="477" t="str">
        <f t="shared" si="363"/>
        <v/>
      </c>
      <c r="EV378" s="1334" t="str">
        <f t="shared" si="365"/>
        <v xml:space="preserve"> </v>
      </c>
      <c r="EW378" s="1332" t="str">
        <f t="shared" si="409"/>
        <v/>
      </c>
      <c r="EX378" s="1275" t="str">
        <f t="shared" si="391"/>
        <v/>
      </c>
      <c r="EY378" s="1275" t="str">
        <f t="shared" si="392"/>
        <v/>
      </c>
      <c r="EZ378" s="1275" t="str">
        <f t="shared" si="393"/>
        <v/>
      </c>
      <c r="FA378" s="1275" t="str">
        <f t="shared" si="394"/>
        <v/>
      </c>
      <c r="FB378" s="1275" t="str">
        <f t="shared" si="395"/>
        <v/>
      </c>
      <c r="FC378" s="1333" t="str">
        <f t="shared" si="396"/>
        <v/>
      </c>
      <c r="FE378" s="1234" t="str">
        <f t="shared" si="397"/>
        <v xml:space="preserve"> </v>
      </c>
      <c r="FF378" s="1234" t="str">
        <f t="shared" si="398"/>
        <v xml:space="preserve"> </v>
      </c>
      <c r="FG378" s="1234" t="str">
        <f t="shared" si="399"/>
        <v xml:space="preserve"> </v>
      </c>
      <c r="FH378" s="1234" t="str">
        <f t="shared" si="400"/>
        <v xml:space="preserve"> </v>
      </c>
      <c r="FI378" s="1234" t="str">
        <f t="shared" si="371"/>
        <v xml:space="preserve"> </v>
      </c>
      <c r="FJ378" s="1234" t="str">
        <f t="shared" si="401"/>
        <v xml:space="preserve"> </v>
      </c>
      <c r="FK378" s="1234">
        <f t="shared" si="372"/>
        <v>0</v>
      </c>
      <c r="FL378" s="1227"/>
      <c r="FM378" s="1234" t="str">
        <f t="shared" si="373"/>
        <v xml:space="preserve"> </v>
      </c>
      <c r="FN378" s="1234" t="str">
        <f t="shared" si="374"/>
        <v xml:space="preserve"> </v>
      </c>
      <c r="FO378" s="1234" t="str">
        <f t="shared" si="402"/>
        <v xml:space="preserve"> </v>
      </c>
      <c r="FP378" s="1234" t="str">
        <f t="shared" si="403"/>
        <v xml:space="preserve"> </v>
      </c>
      <c r="FQ378" s="1234" t="str">
        <f t="shared" si="375"/>
        <v xml:space="preserve"> </v>
      </c>
      <c r="FR378" s="1234" t="str">
        <f t="shared" si="404"/>
        <v xml:space="preserve"> </v>
      </c>
      <c r="FS378" s="1234">
        <f t="shared" si="410"/>
        <v>0</v>
      </c>
      <c r="FT378" s="1227"/>
      <c r="FU378" s="1234" t="str">
        <f t="shared" si="405"/>
        <v xml:space="preserve"> </v>
      </c>
      <c r="FV378" s="1234" t="str">
        <f t="shared" si="406"/>
        <v xml:space="preserve"> </v>
      </c>
      <c r="FW378" s="1234" t="str">
        <f t="shared" si="407"/>
        <v xml:space="preserve"> </v>
      </c>
      <c r="FX378" s="1234" t="str">
        <f t="shared" si="376"/>
        <v xml:space="preserve"> </v>
      </c>
      <c r="FY378" s="1234" t="str">
        <f t="shared" si="377"/>
        <v xml:space="preserve"> </v>
      </c>
      <c r="FZ378" s="1234" t="str">
        <f t="shared" si="408"/>
        <v xml:space="preserve"> </v>
      </c>
      <c r="GA378" s="1234">
        <f t="shared" si="378"/>
        <v>0</v>
      </c>
      <c r="GB378" s="1227"/>
      <c r="GC378" s="1234" t="str">
        <f t="shared" si="379"/>
        <v xml:space="preserve"> </v>
      </c>
      <c r="GD378" s="1234" t="str">
        <f t="shared" si="380"/>
        <v xml:space="preserve"> </v>
      </c>
      <c r="GE378" s="1234" t="str">
        <f t="shared" si="381"/>
        <v xml:space="preserve"> </v>
      </c>
      <c r="GF378" s="1234" t="str">
        <f t="shared" si="382"/>
        <v xml:space="preserve"> </v>
      </c>
      <c r="GG378" s="1234" t="str">
        <f t="shared" si="383"/>
        <v xml:space="preserve"> </v>
      </c>
      <c r="GH378" s="1234" t="str">
        <f t="shared" si="384"/>
        <v xml:space="preserve"> </v>
      </c>
      <c r="GI378" s="1234" t="str">
        <f t="shared" si="385"/>
        <v xml:space="preserve"> </v>
      </c>
      <c r="GJ378" s="1234" t="str">
        <f t="shared" si="386"/>
        <v xml:space="preserve"> </v>
      </c>
      <c r="GK378" s="1234" t="str">
        <f t="shared" si="387"/>
        <v xml:space="preserve"> </v>
      </c>
      <c r="GL378" s="1234" t="str">
        <f t="shared" si="388"/>
        <v xml:space="preserve"> </v>
      </c>
      <c r="GM378" s="1234" t="str">
        <f t="shared" si="389"/>
        <v xml:space="preserve"> </v>
      </c>
      <c r="GN378" s="1234">
        <f t="shared" si="390"/>
        <v>0</v>
      </c>
    </row>
    <row r="379" spans="1:196" s="100" customFormat="1" ht="27" customHeight="1" thickTop="1" thickBot="1">
      <c r="A379" s="1208">
        <f>【A票】【D票】!$D$10</f>
        <v>0</v>
      </c>
      <c r="B379" s="1212">
        <f>【A票】【D票】!$H$10</f>
        <v>0</v>
      </c>
      <c r="C379" s="1213" t="str">
        <f>【A票】【D票】!$K$10</f>
        <v xml:space="preserve"> </v>
      </c>
      <c r="D379" s="1214">
        <f t="shared" si="173"/>
        <v>288</v>
      </c>
      <c r="E379" s="914"/>
      <c r="F379" s="467"/>
      <c r="G379" s="469"/>
      <c r="H379" s="224" t="str">
        <f t="shared" ref="H379:H442" si="411">IF(AND(COUNTA(J379:T379,Z379,AB379,AD379,AG379,AH379,AK379,BY379:CE379,CG379:CQ379,CT379:DB379,DF379:DK379,DN379:DU379,DW379:DZ379,EO379:ER379)&gt;0,COUNTA(F379:G379)&lt;2),"左欄←は必須回答",IF(COUNTA(F379:G379)=1,"左欄←は必須回答",IF(AND(F379=F$65,OR(COUNTA(I379,Z379,AA379,AB379,AD379,AF379,AG379,AH379,AK379)&gt;0,COUNTA(J379:T379,X379)&gt;0)),"2人目以降の被虐待者のため問1～4まで記入不要"," ")))</f>
        <v xml:space="preserve"> </v>
      </c>
      <c r="I379" s="704"/>
      <c r="J379" s="117"/>
      <c r="K379" s="117"/>
      <c r="L379" s="117"/>
      <c r="M379" s="117"/>
      <c r="N379" s="117"/>
      <c r="O379" s="117"/>
      <c r="P379" s="117"/>
      <c r="Q379" s="117"/>
      <c r="R379" s="117"/>
      <c r="S379" s="117"/>
      <c r="T379" s="254"/>
      <c r="U379" s="646"/>
      <c r="V379" s="646"/>
      <c r="W379" s="114"/>
      <c r="X379" s="254"/>
      <c r="Y379" s="224" t="str">
        <f t="shared" ref="Y379:Y442" si="412">IF(OR(AND(AND(OR(F379=F$63,F379=F$64),G379&lt;&gt;""),OR(I379="",COUNTA(J379:T379,X379)&lt;1)),AND(COUNTA(F379:G379)=0,COUNTA(I379:T379,X379)&gt;0)),"問1問2記入漏れ、もしくは不要な回答あり",IF(AND(T379&gt;0,OR(COUNTA(U379:W379)&lt;1,COUNTA(U379:W379)&gt;T379)),"その他に人数→具体的内容記入",IF(AND(T379="",COUNTA(U379:W379)&lt;&gt;0),"具体的内容→その他の人数"," ")))</f>
        <v xml:space="preserve"> </v>
      </c>
      <c r="Z379" s="579"/>
      <c r="AA379" s="704"/>
      <c r="AB379" s="119"/>
      <c r="AC379" s="224" t="str">
        <f t="shared" si="366"/>
        <v xml:space="preserve"> </v>
      </c>
      <c r="AD379" s="115"/>
      <c r="AE379" s="253"/>
      <c r="AF379" s="704"/>
      <c r="AG379" s="727"/>
      <c r="AH379" s="727"/>
      <c r="AI379" s="727"/>
      <c r="AJ379" s="727"/>
      <c r="AK379" s="591"/>
      <c r="AL379" s="727"/>
      <c r="AM379" s="727"/>
      <c r="AN379" s="727"/>
      <c r="AO379" s="727"/>
      <c r="AP379" s="727"/>
      <c r="AQ379" s="727"/>
      <c r="AR379" s="727"/>
      <c r="AS379" s="727"/>
      <c r="AT379" s="727"/>
      <c r="AU379" s="727"/>
      <c r="AV379" s="727"/>
      <c r="AW379" s="727"/>
      <c r="AX379" s="727"/>
      <c r="AY379" s="727"/>
      <c r="AZ379" s="727"/>
      <c r="BA379" s="727"/>
      <c r="BB379" s="727"/>
      <c r="BC379" s="821"/>
      <c r="BD379" s="727"/>
      <c r="BE379" s="727"/>
      <c r="BF379" s="727"/>
      <c r="BG379" s="727"/>
      <c r="BH379" s="727"/>
      <c r="BI379" s="727"/>
      <c r="BJ379" s="727"/>
      <c r="BK379" s="727"/>
      <c r="BL379" s="821"/>
      <c r="BM379" s="727"/>
      <c r="BN379" s="727"/>
      <c r="BO379" s="727"/>
      <c r="BP379" s="727"/>
      <c r="BQ379" s="727"/>
      <c r="BR379" s="821"/>
      <c r="BS379" s="727"/>
      <c r="BT379" s="727"/>
      <c r="BU379" s="727"/>
      <c r="BV379" s="591"/>
      <c r="BW379" s="224" t="str">
        <f t="shared" si="364"/>
        <v xml:space="preserve"> </v>
      </c>
      <c r="BX379" s="471">
        <f t="shared" ref="BX379:BX442" si="413">D379</f>
        <v>288</v>
      </c>
      <c r="BY379" s="117"/>
      <c r="BZ379" s="117"/>
      <c r="CA379" s="117"/>
      <c r="CB379" s="117"/>
      <c r="CC379" s="117"/>
      <c r="CD379" s="461"/>
      <c r="CE379" s="236"/>
      <c r="CF379" s="224" t="str">
        <f t="shared" ref="CF379:CF442" si="414">IF(AND(AD379=AD$63,COUNTA(BY379:CC379)&lt;1),"問4_1)虐待を受けたと判断→問5に記入",IF(AND(OR(AD379=AD$64,AD379=AD$65,AND(OR(F379=F$63,F379=F$64),AD379="")),OR(COUNTA(BY379:CC379)&gt;0,COUNTA(CD379:CE379)&gt;0)),"虐待判断事例のみ回答",IF(AND(F379=F$65,COUNTA(BY379:CC379)&lt;1),"2人目以降の被虐待者につき、記入必要",IF(AND(COUNTA(F379:G379,I379:X379,Z379:AB379,AD379:AK379)=0,COUNTA(BY379:CE379)&gt;0),"虐待判断事例のみ回答"," "))))</f>
        <v xml:space="preserve"> </v>
      </c>
      <c r="CG379" s="116"/>
      <c r="CH379" s="117"/>
      <c r="CI379" s="117"/>
      <c r="CJ379" s="117"/>
      <c r="CK379" s="472"/>
      <c r="CL379" s="472"/>
      <c r="CM379" s="472"/>
      <c r="CN379" s="472"/>
      <c r="CO379" s="117"/>
      <c r="CP379" s="253"/>
      <c r="CQ379" s="120"/>
      <c r="CR379" s="224" t="str" cm="1">
        <f t="array" ref="CR379">IF(AND(SUM(COUNTIF(CG379:CM379,{"*不明*","*その他*"})+COUNTIF(CO379:CP379,{"*不明*","*その他*"}))&gt;0,CQ379=""),"その他・不明の場合,10)具体的内容、理由を記入",IF(OR(AND(CI379=CI$65,COUNTA(CJ379:CM379)&lt;4),AND(OR(CI379=CI$63,CI379=CI$64,CI379=CI$66,CI379=CI$67,CI379=CI$68,CI379=""),COUNTA(CJ379:CM379)&gt;0)),"3)介護保険認定済→要介護度、認知症自立度、寝たきり度、介護保険サービス記入",IF(OR(AND(OR(CM379=CM$63,CM379=CM$64),CN379=""),AND(OR(CM379=CM$65,CM379=CM$66),CN379&lt;&gt;"")),"7)介護保険サービス受けている/過去受けていた→具体的内容記入"," ")))</f>
        <v xml:space="preserve"> </v>
      </c>
      <c r="CS379" s="224" t="str">
        <f t="shared" ref="CS379:CS442" si="415">IF(AND(CO379=CO$63,CP379=CP$63),"8)虐待者とのみ同居で、9)家族形態が単独世帯",IF(AND(CO379=CO$64,CP379=CP$63),"8)虐待者及び他家族と同居で、9)家族形態が単独世帯",IF(AND(CO379=CO$64,CP379=CP$64),"8)虐待者及び他家族と同居で、9)家族形態が夫婦のみ世帯"," ")))</f>
        <v xml:space="preserve"> </v>
      </c>
      <c r="CT379" s="116"/>
      <c r="CU379" s="253"/>
      <c r="CV379" s="117"/>
      <c r="CW379" s="117"/>
      <c r="CX379" s="253"/>
      <c r="CY379" s="117"/>
      <c r="CZ379" s="117"/>
      <c r="DA379" s="253"/>
      <c r="DB379" s="117"/>
      <c r="DC379" s="224" t="str">
        <f t="shared" ref="DC379:DC442" si="416">IF(OR(AND(OR(CT379=CT$71,CT379=CT$72),COUNTA(CU379)&lt;1),AND(OR(CW379=CW$71,CW379=CW$72),COUNTA(CX379)&lt;1),AND(OR(CZ379=CZ$71,CZ379=CZ$72),COUNTA(DA379)&lt;1)),"その他、不明→具体的内容",IF(OR(AND(AND(CT379&lt;&gt;CT$71,CT379&lt;&gt;CT$72),COUNTA(CU379)&gt;0),AND(AND(CW379&lt;&gt;CW$71,CW379&lt;&gt;CW$72),COUNTA(CX379)&gt;0),AND(AND(CZ379&lt;&gt;CZ$71,CZ379&lt;&gt;CZ$72),COUNTA(DA379)&gt;0)),"その他、不明→具体的内容"," "))</f>
        <v xml:space="preserve"> </v>
      </c>
      <c r="DD379" s="224" t="str">
        <f t="shared" ref="DD379:DD442" si="417">IF(AND(CG379=CG$63,OR(CT379=CT$63,CW379=CW$63,CZ379=CZ$63)),"被虐待者が男性で虐待者が夫",IF(AND(CG379=CG$64,OR(CT379=CT$64,CW379=CW$64,CZ379=CZ$64)),"被虐待者が女性で虐待者が妻",IF(AND(COUNTA(CT379)-COUNTA(CV379)=0,COUNTA(CW379)-COUNTA(CY379)=0,COUNTA(CZ379)-COUNTA(DB379)=0)," ","続柄、年齢を記入")))</f>
        <v xml:space="preserve"> </v>
      </c>
      <c r="DE379" s="224" t="str">
        <f t="shared" si="367"/>
        <v xml:space="preserve"> </v>
      </c>
      <c r="DF379" s="121"/>
      <c r="DG379" s="114"/>
      <c r="DH379" s="704"/>
      <c r="DI379" s="119"/>
      <c r="DJ379" s="187"/>
      <c r="DK379" s="254"/>
      <c r="DL379" s="224" t="str">
        <f t="shared" si="368"/>
        <v xml:space="preserve"> </v>
      </c>
      <c r="DM379" s="224" t="str">
        <f t="shared" ref="DM379:DM442" si="418">IF(OR(AND(DF379=DF$64,COUNTA(DN379)&lt;1),AND(OR(DF379=DF$63,DF379=DF$65,DF379=DF$66,DF379=DF$67),COUNTA(DN379)&gt;0)),"問7_1)｢分離をしていない場合｣のみ3)の対応内容を記入",IF(AND(DN379&lt;&gt;"",DF379=""),"問7_1-1)分離の有無を記入"," "))</f>
        <v xml:space="preserve"> </v>
      </c>
      <c r="DN379" s="474"/>
      <c r="DO379" s="117"/>
      <c r="DP379" s="117"/>
      <c r="DQ379" s="117"/>
      <c r="DR379" s="117"/>
      <c r="DS379" s="117"/>
      <c r="DT379" s="254"/>
      <c r="DU379" s="476"/>
      <c r="DV379" s="224" t="str">
        <f t="shared" si="369"/>
        <v xml:space="preserve"> </v>
      </c>
      <c r="DW379" s="115"/>
      <c r="DX379" s="470"/>
      <c r="DY379" s="117"/>
      <c r="DZ379" s="704"/>
      <c r="EA379" s="224" t="str">
        <f t="shared" si="370"/>
        <v xml:space="preserve"> </v>
      </c>
      <c r="EB379" s="906"/>
      <c r="EC379" s="904"/>
      <c r="ED379" s="904"/>
      <c r="EE379" s="904"/>
      <c r="EF379" s="904"/>
      <c r="EG379" s="904"/>
      <c r="EH379" s="904"/>
      <c r="EI379" s="904"/>
      <c r="EJ379" s="904"/>
      <c r="EK379" s="905"/>
      <c r="EL379" s="80"/>
      <c r="EM379" s="224" t="str">
        <f t="shared" ref="EM379:EM442" si="419">IF(AND(AD379=AD$63,COUNTA(EB379:EK379)&lt;10),"問7_5)養護者支援の取組記載漏れ"," ")</f>
        <v xml:space="preserve"> </v>
      </c>
      <c r="EN379" s="224" t="str">
        <f t="shared" ref="EN379:EN442" si="420">IF(OR(AND(AD379=AD$63,COUNTA(DF379,DW379,DY379,EB379:EK379)&lt;13),AND(OR(AD379=AD$64,AD379=AD$65,AND(OR(F379=F$63,F379=F$64),AD379="")),COUNTA(DF379,DW379,DY379,EB379:EK379)&gt;0)),"問4_1)「虐待を受けたと判断」の場合→問7に記入",IF(AND(F379=F$65,COUNTA(DF379,DW379,DY379,EB379:EK379)&lt;13),"2人目以降の被虐待者につき、記入必要",IF(AND(COUNTA(F379:G379,I379:X379,Z379:AB379,AD379:AK379)=0,COUNTA(DF379:DK379,DN379:DU379,DW379:DZ379,EB379:EK379)&gt;0),"虐待事例の場合のみ回答"," ")))</f>
        <v xml:space="preserve"> </v>
      </c>
      <c r="EO379" s="115"/>
      <c r="EP379" s="1050"/>
      <c r="EQ379" s="253"/>
      <c r="ER379" s="117"/>
      <c r="ES379" s="1258">
        <f t="shared" ref="ES379:ES442" si="421">BX379</f>
        <v>288</v>
      </c>
      <c r="ET379" s="224" t="str">
        <f t="shared" ref="ET379:ET442" si="422">IF(OR(AND(AD379=AD$63,COUNTA(EO379)&lt;1),AND(OR(AD379=AD$64,AD379=AD$65,AND(OR(F379=F$63,F379=F$64),AD379="")),COUNTA(EO379)&gt;0),AND(EO379=$EO$64,EP379="")),"問4_1)「虐待を受けたと判断」の場合→問8に記入",IF(AND(F379=F$65,COUNTA(EO379)&lt;1),"2人目以降の被虐待者につき、記入必要",IF(AND(COUNTA(F379:G379,I379:X379,Z379:AB379,AD379:AK379)=0,COUNTA(EO379)&gt;0),"虐待事例の場合のみ回答"," ")))</f>
        <v xml:space="preserve"> </v>
      </c>
      <c r="EU379" s="477" t="str">
        <f t="shared" ref="EU379:EU442" si="423">IF(COUNTIF(H379," ")+COUNTIF(Y379," ")+COUNTIF(AC379," ")+COUNTIF(BW379," ")+COUNTIF(CF379," ")+COUNTIF(CR379," ")+COUNTIF(CS379," ")+COUNTIF(DC379:DE379," ")+COUNTIF(DL379:DM379," ")+COUNTIF(DV379," ")+COUNTIF(EA379," ")+COUNTIF(EM379:EN379," ")+COUNTIF(ET379, " ")&lt;17,"エラーが残っています","")</f>
        <v/>
      </c>
      <c r="EV379" s="1334" t="str">
        <f t="shared" si="365"/>
        <v xml:space="preserve"> </v>
      </c>
      <c r="EW379" s="1332" t="str">
        <f t="shared" si="409"/>
        <v/>
      </c>
      <c r="EX379" s="1275" t="str">
        <f t="shared" si="391"/>
        <v/>
      </c>
      <c r="EY379" s="1275" t="str">
        <f t="shared" si="392"/>
        <v/>
      </c>
      <c r="EZ379" s="1275" t="str">
        <f t="shared" si="393"/>
        <v/>
      </c>
      <c r="FA379" s="1275" t="str">
        <f t="shared" si="394"/>
        <v/>
      </c>
      <c r="FB379" s="1275" t="str">
        <f t="shared" si="395"/>
        <v/>
      </c>
      <c r="FC379" s="1333" t="str">
        <f t="shared" si="396"/>
        <v/>
      </c>
      <c r="FE379" s="1234" t="str">
        <f t="shared" si="397"/>
        <v xml:space="preserve"> </v>
      </c>
      <c r="FF379" s="1234" t="str">
        <f t="shared" si="398"/>
        <v xml:space="preserve"> </v>
      </c>
      <c r="FG379" s="1234" t="str">
        <f t="shared" si="399"/>
        <v xml:space="preserve"> </v>
      </c>
      <c r="FH379" s="1234" t="str">
        <f t="shared" si="400"/>
        <v xml:space="preserve"> </v>
      </c>
      <c r="FI379" s="1234" t="str">
        <f t="shared" si="371"/>
        <v xml:space="preserve"> </v>
      </c>
      <c r="FJ379" s="1234" t="str">
        <f t="shared" si="401"/>
        <v xml:space="preserve"> </v>
      </c>
      <c r="FK379" s="1234">
        <f t="shared" si="372"/>
        <v>0</v>
      </c>
      <c r="FL379" s="1227"/>
      <c r="FM379" s="1234" t="str">
        <f t="shared" si="373"/>
        <v xml:space="preserve"> </v>
      </c>
      <c r="FN379" s="1234" t="str">
        <f t="shared" si="374"/>
        <v xml:space="preserve"> </v>
      </c>
      <c r="FO379" s="1234" t="str">
        <f t="shared" si="402"/>
        <v xml:space="preserve"> </v>
      </c>
      <c r="FP379" s="1234" t="str">
        <f t="shared" si="403"/>
        <v xml:space="preserve"> </v>
      </c>
      <c r="FQ379" s="1234" t="str">
        <f t="shared" si="375"/>
        <v xml:space="preserve"> </v>
      </c>
      <c r="FR379" s="1234" t="str">
        <f t="shared" si="404"/>
        <v xml:space="preserve"> </v>
      </c>
      <c r="FS379" s="1234">
        <f t="shared" si="410"/>
        <v>0</v>
      </c>
      <c r="FT379" s="1227"/>
      <c r="FU379" s="1234" t="str">
        <f t="shared" si="405"/>
        <v xml:space="preserve"> </v>
      </c>
      <c r="FV379" s="1234" t="str">
        <f t="shared" si="406"/>
        <v xml:space="preserve"> </v>
      </c>
      <c r="FW379" s="1234" t="str">
        <f t="shared" si="407"/>
        <v xml:space="preserve"> </v>
      </c>
      <c r="FX379" s="1234" t="str">
        <f t="shared" si="376"/>
        <v xml:space="preserve"> </v>
      </c>
      <c r="FY379" s="1234" t="str">
        <f t="shared" si="377"/>
        <v xml:space="preserve"> </v>
      </c>
      <c r="FZ379" s="1234" t="str">
        <f t="shared" si="408"/>
        <v xml:space="preserve"> </v>
      </c>
      <c r="GA379" s="1234">
        <f t="shared" si="378"/>
        <v>0</v>
      </c>
      <c r="GB379" s="1227"/>
      <c r="GC379" s="1234" t="str">
        <f t="shared" si="379"/>
        <v xml:space="preserve"> </v>
      </c>
      <c r="GD379" s="1234" t="str">
        <f t="shared" si="380"/>
        <v xml:space="preserve"> </v>
      </c>
      <c r="GE379" s="1234" t="str">
        <f t="shared" si="381"/>
        <v xml:space="preserve"> </v>
      </c>
      <c r="GF379" s="1234" t="str">
        <f t="shared" si="382"/>
        <v xml:space="preserve"> </v>
      </c>
      <c r="GG379" s="1234" t="str">
        <f t="shared" si="383"/>
        <v xml:space="preserve"> </v>
      </c>
      <c r="GH379" s="1234" t="str">
        <f t="shared" si="384"/>
        <v xml:space="preserve"> </v>
      </c>
      <c r="GI379" s="1234" t="str">
        <f t="shared" si="385"/>
        <v xml:space="preserve"> </v>
      </c>
      <c r="GJ379" s="1234" t="str">
        <f t="shared" si="386"/>
        <v xml:space="preserve"> </v>
      </c>
      <c r="GK379" s="1234" t="str">
        <f t="shared" si="387"/>
        <v xml:space="preserve"> </v>
      </c>
      <c r="GL379" s="1234" t="str">
        <f t="shared" si="388"/>
        <v xml:space="preserve"> </v>
      </c>
      <c r="GM379" s="1234" t="str">
        <f t="shared" si="389"/>
        <v xml:space="preserve"> </v>
      </c>
      <c r="GN379" s="1234">
        <f t="shared" si="390"/>
        <v>0</v>
      </c>
    </row>
    <row r="380" spans="1:196" s="100" customFormat="1" ht="27" customHeight="1" thickTop="1" thickBot="1">
      <c r="A380" s="1208">
        <f>【A票】【D票】!$D$10</f>
        <v>0</v>
      </c>
      <c r="B380" s="1212">
        <f>【A票】【D票】!$H$10</f>
        <v>0</v>
      </c>
      <c r="C380" s="1213" t="str">
        <f>【A票】【D票】!$K$10</f>
        <v xml:space="preserve"> </v>
      </c>
      <c r="D380" s="1214">
        <f t="shared" si="173"/>
        <v>289</v>
      </c>
      <c r="E380" s="914"/>
      <c r="F380" s="467"/>
      <c r="G380" s="469"/>
      <c r="H380" s="224" t="str">
        <f t="shared" si="411"/>
        <v xml:space="preserve"> </v>
      </c>
      <c r="I380" s="704"/>
      <c r="J380" s="117"/>
      <c r="K380" s="117"/>
      <c r="L380" s="117"/>
      <c r="M380" s="117"/>
      <c r="N380" s="117"/>
      <c r="O380" s="117"/>
      <c r="P380" s="117"/>
      <c r="Q380" s="117"/>
      <c r="R380" s="117"/>
      <c r="S380" s="117"/>
      <c r="T380" s="254"/>
      <c r="U380" s="646"/>
      <c r="V380" s="646"/>
      <c r="W380" s="114"/>
      <c r="X380" s="254"/>
      <c r="Y380" s="224" t="str">
        <f t="shared" si="412"/>
        <v xml:space="preserve"> </v>
      </c>
      <c r="Z380" s="579"/>
      <c r="AA380" s="704"/>
      <c r="AB380" s="119"/>
      <c r="AC380" s="224" t="str">
        <f t="shared" si="366"/>
        <v xml:space="preserve"> </v>
      </c>
      <c r="AD380" s="115"/>
      <c r="AE380" s="253"/>
      <c r="AF380" s="704"/>
      <c r="AG380" s="727"/>
      <c r="AH380" s="727"/>
      <c r="AI380" s="727"/>
      <c r="AJ380" s="727"/>
      <c r="AK380" s="591"/>
      <c r="AL380" s="727"/>
      <c r="AM380" s="727"/>
      <c r="AN380" s="727"/>
      <c r="AO380" s="727"/>
      <c r="AP380" s="727"/>
      <c r="AQ380" s="727"/>
      <c r="AR380" s="727"/>
      <c r="AS380" s="727"/>
      <c r="AT380" s="727"/>
      <c r="AU380" s="727"/>
      <c r="AV380" s="727"/>
      <c r="AW380" s="727"/>
      <c r="AX380" s="727"/>
      <c r="AY380" s="727"/>
      <c r="AZ380" s="727"/>
      <c r="BA380" s="727"/>
      <c r="BB380" s="727"/>
      <c r="BC380" s="821"/>
      <c r="BD380" s="727"/>
      <c r="BE380" s="727"/>
      <c r="BF380" s="727"/>
      <c r="BG380" s="727"/>
      <c r="BH380" s="727"/>
      <c r="BI380" s="727"/>
      <c r="BJ380" s="727"/>
      <c r="BK380" s="727"/>
      <c r="BL380" s="821"/>
      <c r="BM380" s="727"/>
      <c r="BN380" s="727"/>
      <c r="BO380" s="727"/>
      <c r="BP380" s="727"/>
      <c r="BQ380" s="727"/>
      <c r="BR380" s="821"/>
      <c r="BS380" s="727"/>
      <c r="BT380" s="727"/>
      <c r="BU380" s="727"/>
      <c r="BV380" s="591"/>
      <c r="BW380" s="224" t="str">
        <f t="shared" ref="BW380:BW443" si="424">IF(AND(OR(Z380=Z$66,Z380=Z$67,Z380=""),COUNTA(AD380:BV380)&gt;0),"問3事実確認行っていない→記入不要",
IF(AND(OR(Z380=Z$63,Z380=Z$64,Z380=Z$65),AD380=""),"問3事実確認を行った→問4_1)調査の結果に記入",
IF(AND(AD380=AD$63,COUNTA(AF380:AI380,AL380:BB380,BD380:BK380,BM380:BQ380,BS380:BU380)&lt;37),"問4_2)～問4_6)_5の回答漏れがあります",
IF(AND(OR(AD380=AD$64,AD380=AD$65),COUNTA(AF380:BV380)&gt;0),"問4_1)虐待があったといえない→2)～6)記入不要",
IF(AND(G380=G$65,OR(AD380=AD$64,AD380=AD$65)),"要確認事項「対応時期」で選択肢cとした場合、虐待の事実が認められた事例のみ回答",
IF(AND(AD380=AD$65,AE380=""),"虐待の判断に至らなかった理由を記入",
IF(AND(F380=F$64,AG380=1),"被虐待者が複数いる事例を選択中→被虐待者人数確認"," ")))))))</f>
        <v xml:space="preserve"> </v>
      </c>
      <c r="BX380" s="471">
        <f t="shared" si="413"/>
        <v>289</v>
      </c>
      <c r="BY380" s="117"/>
      <c r="BZ380" s="117"/>
      <c r="CA380" s="117"/>
      <c r="CB380" s="117"/>
      <c r="CC380" s="117"/>
      <c r="CD380" s="461"/>
      <c r="CE380" s="236"/>
      <c r="CF380" s="224" t="str">
        <f t="shared" si="414"/>
        <v xml:space="preserve"> </v>
      </c>
      <c r="CG380" s="116"/>
      <c r="CH380" s="117"/>
      <c r="CI380" s="117"/>
      <c r="CJ380" s="117"/>
      <c r="CK380" s="472"/>
      <c r="CL380" s="472"/>
      <c r="CM380" s="472"/>
      <c r="CN380" s="472"/>
      <c r="CO380" s="117"/>
      <c r="CP380" s="253"/>
      <c r="CQ380" s="120"/>
      <c r="CR380" s="224" t="str" cm="1">
        <f t="array" ref="CR380">IF(AND(SUM(COUNTIF(CG380:CM380,{"*不明*","*その他*"})+COUNTIF(CO380:CP380,{"*不明*","*その他*"}))&gt;0,CQ380=""),"その他・不明の場合,10)具体的内容、理由を記入",IF(OR(AND(CI380=CI$65,COUNTA(CJ380:CM380)&lt;4),AND(OR(CI380=CI$63,CI380=CI$64,CI380=CI$66,CI380=CI$67,CI380=CI$68,CI380=""),COUNTA(CJ380:CM380)&gt;0)),"3)介護保険認定済→要介護度、認知症自立度、寝たきり度、介護保険サービス記入",IF(OR(AND(OR(CM380=CM$63,CM380=CM$64),CN380=""),AND(OR(CM380=CM$65,CM380=CM$66),CN380&lt;&gt;"")),"7)介護保険サービス受けている/過去受けていた→具体的内容記入"," ")))</f>
        <v xml:space="preserve"> </v>
      </c>
      <c r="CS380" s="224" t="str">
        <f t="shared" si="415"/>
        <v xml:space="preserve"> </v>
      </c>
      <c r="CT380" s="116"/>
      <c r="CU380" s="253"/>
      <c r="CV380" s="117"/>
      <c r="CW380" s="117"/>
      <c r="CX380" s="253"/>
      <c r="CY380" s="117"/>
      <c r="CZ380" s="117"/>
      <c r="DA380" s="253"/>
      <c r="DB380" s="117"/>
      <c r="DC380" s="224" t="str">
        <f t="shared" si="416"/>
        <v xml:space="preserve"> </v>
      </c>
      <c r="DD380" s="224" t="str">
        <f t="shared" si="417"/>
        <v xml:space="preserve"> </v>
      </c>
      <c r="DE380" s="224" t="str">
        <f t="shared" si="367"/>
        <v xml:space="preserve"> </v>
      </c>
      <c r="DF380" s="121"/>
      <c r="DG380" s="114"/>
      <c r="DH380" s="704"/>
      <c r="DI380" s="119"/>
      <c r="DJ380" s="187"/>
      <c r="DK380" s="254"/>
      <c r="DL380" s="224" t="str">
        <f t="shared" si="368"/>
        <v xml:space="preserve"> </v>
      </c>
      <c r="DM380" s="224" t="str">
        <f t="shared" si="418"/>
        <v xml:space="preserve"> </v>
      </c>
      <c r="DN380" s="474"/>
      <c r="DO380" s="117"/>
      <c r="DP380" s="117"/>
      <c r="DQ380" s="117"/>
      <c r="DR380" s="117"/>
      <c r="DS380" s="117"/>
      <c r="DT380" s="254"/>
      <c r="DU380" s="476"/>
      <c r="DV380" s="224" t="str">
        <f t="shared" si="369"/>
        <v xml:space="preserve"> </v>
      </c>
      <c r="DW380" s="115"/>
      <c r="DX380" s="470"/>
      <c r="DY380" s="117"/>
      <c r="DZ380" s="704"/>
      <c r="EA380" s="224" t="str">
        <f t="shared" si="370"/>
        <v xml:space="preserve"> </v>
      </c>
      <c r="EB380" s="906"/>
      <c r="EC380" s="904"/>
      <c r="ED380" s="904"/>
      <c r="EE380" s="904"/>
      <c r="EF380" s="904"/>
      <c r="EG380" s="904"/>
      <c r="EH380" s="904"/>
      <c r="EI380" s="904"/>
      <c r="EJ380" s="904"/>
      <c r="EK380" s="905"/>
      <c r="EL380" s="80"/>
      <c r="EM380" s="224" t="str">
        <f t="shared" si="419"/>
        <v xml:space="preserve"> </v>
      </c>
      <c r="EN380" s="224" t="str">
        <f t="shared" si="420"/>
        <v xml:space="preserve"> </v>
      </c>
      <c r="EO380" s="115"/>
      <c r="EP380" s="1050"/>
      <c r="EQ380" s="253"/>
      <c r="ER380" s="117"/>
      <c r="ES380" s="1258">
        <f t="shared" si="421"/>
        <v>289</v>
      </c>
      <c r="ET380" s="224" t="str">
        <f t="shared" si="422"/>
        <v xml:space="preserve"> </v>
      </c>
      <c r="EU380" s="477" t="str">
        <f t="shared" si="423"/>
        <v/>
      </c>
      <c r="EV380" s="1334" t="str">
        <f t="shared" si="365"/>
        <v xml:space="preserve"> </v>
      </c>
      <c r="EW380" s="1332" t="str">
        <f t="shared" si="409"/>
        <v/>
      </c>
      <c r="EX380" s="1275" t="str">
        <f t="shared" si="391"/>
        <v/>
      </c>
      <c r="EY380" s="1275" t="str">
        <f t="shared" si="392"/>
        <v/>
      </c>
      <c r="EZ380" s="1275" t="str">
        <f t="shared" si="393"/>
        <v/>
      </c>
      <c r="FA380" s="1275" t="str">
        <f t="shared" si="394"/>
        <v/>
      </c>
      <c r="FB380" s="1275" t="str">
        <f t="shared" si="395"/>
        <v/>
      </c>
      <c r="FC380" s="1333" t="str">
        <f t="shared" si="396"/>
        <v/>
      </c>
      <c r="FE380" s="1234" t="str">
        <f t="shared" si="397"/>
        <v xml:space="preserve"> </v>
      </c>
      <c r="FF380" s="1234" t="str">
        <f t="shared" si="398"/>
        <v xml:space="preserve"> </v>
      </c>
      <c r="FG380" s="1234" t="str">
        <f t="shared" si="399"/>
        <v xml:space="preserve"> </v>
      </c>
      <c r="FH380" s="1234" t="str">
        <f t="shared" si="400"/>
        <v xml:space="preserve"> </v>
      </c>
      <c r="FI380" s="1234" t="str">
        <f t="shared" si="371"/>
        <v xml:space="preserve"> </v>
      </c>
      <c r="FJ380" s="1234" t="str">
        <f t="shared" si="401"/>
        <v xml:space="preserve"> </v>
      </c>
      <c r="FK380" s="1234">
        <f t="shared" si="372"/>
        <v>0</v>
      </c>
      <c r="FL380" s="1227"/>
      <c r="FM380" s="1234" t="str">
        <f t="shared" si="373"/>
        <v xml:space="preserve"> </v>
      </c>
      <c r="FN380" s="1234" t="str">
        <f t="shared" si="374"/>
        <v xml:space="preserve"> </v>
      </c>
      <c r="FO380" s="1234" t="str">
        <f t="shared" si="402"/>
        <v xml:space="preserve"> </v>
      </c>
      <c r="FP380" s="1234" t="str">
        <f t="shared" si="403"/>
        <v xml:space="preserve"> </v>
      </c>
      <c r="FQ380" s="1234" t="str">
        <f t="shared" si="375"/>
        <v xml:space="preserve"> </v>
      </c>
      <c r="FR380" s="1234" t="str">
        <f t="shared" si="404"/>
        <v xml:space="preserve"> </v>
      </c>
      <c r="FS380" s="1234">
        <f t="shared" si="410"/>
        <v>0</v>
      </c>
      <c r="FT380" s="1227"/>
      <c r="FU380" s="1234" t="str">
        <f t="shared" si="405"/>
        <v xml:space="preserve"> </v>
      </c>
      <c r="FV380" s="1234" t="str">
        <f t="shared" si="406"/>
        <v xml:space="preserve"> </v>
      </c>
      <c r="FW380" s="1234" t="str">
        <f t="shared" si="407"/>
        <v xml:space="preserve"> </v>
      </c>
      <c r="FX380" s="1234" t="str">
        <f t="shared" si="376"/>
        <v xml:space="preserve"> </v>
      </c>
      <c r="FY380" s="1234" t="str">
        <f t="shared" si="377"/>
        <v xml:space="preserve"> </v>
      </c>
      <c r="FZ380" s="1234" t="str">
        <f t="shared" si="408"/>
        <v xml:space="preserve"> </v>
      </c>
      <c r="GA380" s="1234">
        <f t="shared" si="378"/>
        <v>0</v>
      </c>
      <c r="GB380" s="1227"/>
      <c r="GC380" s="1234" t="str">
        <f t="shared" si="379"/>
        <v xml:space="preserve"> </v>
      </c>
      <c r="GD380" s="1234" t="str">
        <f t="shared" si="380"/>
        <v xml:space="preserve"> </v>
      </c>
      <c r="GE380" s="1234" t="str">
        <f t="shared" si="381"/>
        <v xml:space="preserve"> </v>
      </c>
      <c r="GF380" s="1234" t="str">
        <f t="shared" si="382"/>
        <v xml:space="preserve"> </v>
      </c>
      <c r="GG380" s="1234" t="str">
        <f t="shared" si="383"/>
        <v xml:space="preserve"> </v>
      </c>
      <c r="GH380" s="1234" t="str">
        <f t="shared" si="384"/>
        <v xml:space="preserve"> </v>
      </c>
      <c r="GI380" s="1234" t="str">
        <f t="shared" si="385"/>
        <v xml:space="preserve"> </v>
      </c>
      <c r="GJ380" s="1234" t="str">
        <f t="shared" si="386"/>
        <v xml:space="preserve"> </v>
      </c>
      <c r="GK380" s="1234" t="str">
        <f t="shared" si="387"/>
        <v xml:space="preserve"> </v>
      </c>
      <c r="GL380" s="1234" t="str">
        <f t="shared" si="388"/>
        <v xml:space="preserve"> </v>
      </c>
      <c r="GM380" s="1234" t="str">
        <f t="shared" si="389"/>
        <v xml:space="preserve"> </v>
      </c>
      <c r="GN380" s="1234">
        <f t="shared" si="390"/>
        <v>0</v>
      </c>
    </row>
    <row r="381" spans="1:196" s="100" customFormat="1" ht="27" customHeight="1" thickTop="1" thickBot="1">
      <c r="A381" s="1208">
        <f>【A票】【D票】!$D$10</f>
        <v>0</v>
      </c>
      <c r="B381" s="1212">
        <f>【A票】【D票】!$H$10</f>
        <v>0</v>
      </c>
      <c r="C381" s="1213" t="str">
        <f>【A票】【D票】!$K$10</f>
        <v xml:space="preserve"> </v>
      </c>
      <c r="D381" s="1214">
        <f t="shared" si="173"/>
        <v>290</v>
      </c>
      <c r="E381" s="914"/>
      <c r="F381" s="467"/>
      <c r="G381" s="469"/>
      <c r="H381" s="224" t="str">
        <f t="shared" si="411"/>
        <v xml:space="preserve"> </v>
      </c>
      <c r="I381" s="704"/>
      <c r="J381" s="117"/>
      <c r="K381" s="117"/>
      <c r="L381" s="117"/>
      <c r="M381" s="117"/>
      <c r="N381" s="117"/>
      <c r="O381" s="117"/>
      <c r="P381" s="117"/>
      <c r="Q381" s="117"/>
      <c r="R381" s="117"/>
      <c r="S381" s="117"/>
      <c r="T381" s="254"/>
      <c r="U381" s="646"/>
      <c r="V381" s="646"/>
      <c r="W381" s="114"/>
      <c r="X381" s="254"/>
      <c r="Y381" s="224" t="str">
        <f t="shared" si="412"/>
        <v xml:space="preserve"> </v>
      </c>
      <c r="Z381" s="579"/>
      <c r="AA381" s="704"/>
      <c r="AB381" s="119"/>
      <c r="AC381" s="224" t="str">
        <f t="shared" si="366"/>
        <v xml:space="preserve"> </v>
      </c>
      <c r="AD381" s="115"/>
      <c r="AE381" s="253"/>
      <c r="AF381" s="704"/>
      <c r="AG381" s="727"/>
      <c r="AH381" s="727"/>
      <c r="AI381" s="727"/>
      <c r="AJ381" s="727"/>
      <c r="AK381" s="591"/>
      <c r="AL381" s="727"/>
      <c r="AM381" s="727"/>
      <c r="AN381" s="727"/>
      <c r="AO381" s="727"/>
      <c r="AP381" s="727"/>
      <c r="AQ381" s="727"/>
      <c r="AR381" s="727"/>
      <c r="AS381" s="727"/>
      <c r="AT381" s="727"/>
      <c r="AU381" s="727"/>
      <c r="AV381" s="727"/>
      <c r="AW381" s="727"/>
      <c r="AX381" s="727"/>
      <c r="AY381" s="727"/>
      <c r="AZ381" s="727"/>
      <c r="BA381" s="727"/>
      <c r="BB381" s="727"/>
      <c r="BC381" s="821"/>
      <c r="BD381" s="727"/>
      <c r="BE381" s="727"/>
      <c r="BF381" s="727"/>
      <c r="BG381" s="727"/>
      <c r="BH381" s="727"/>
      <c r="BI381" s="727"/>
      <c r="BJ381" s="727"/>
      <c r="BK381" s="727"/>
      <c r="BL381" s="821"/>
      <c r="BM381" s="727"/>
      <c r="BN381" s="727"/>
      <c r="BO381" s="727"/>
      <c r="BP381" s="727"/>
      <c r="BQ381" s="727"/>
      <c r="BR381" s="821"/>
      <c r="BS381" s="727"/>
      <c r="BT381" s="727"/>
      <c r="BU381" s="727"/>
      <c r="BV381" s="591"/>
      <c r="BW381" s="224" t="str">
        <f t="shared" si="424"/>
        <v xml:space="preserve"> </v>
      </c>
      <c r="BX381" s="471">
        <f t="shared" si="413"/>
        <v>290</v>
      </c>
      <c r="BY381" s="117"/>
      <c r="BZ381" s="117"/>
      <c r="CA381" s="117"/>
      <c r="CB381" s="117"/>
      <c r="CC381" s="117"/>
      <c r="CD381" s="461"/>
      <c r="CE381" s="236"/>
      <c r="CF381" s="224" t="str">
        <f t="shared" si="414"/>
        <v xml:space="preserve"> </v>
      </c>
      <c r="CG381" s="116"/>
      <c r="CH381" s="117"/>
      <c r="CI381" s="117"/>
      <c r="CJ381" s="117"/>
      <c r="CK381" s="472"/>
      <c r="CL381" s="472"/>
      <c r="CM381" s="472"/>
      <c r="CN381" s="472"/>
      <c r="CO381" s="117"/>
      <c r="CP381" s="253"/>
      <c r="CQ381" s="120"/>
      <c r="CR381" s="224" t="str" cm="1">
        <f t="array" ref="CR381">IF(AND(SUM(COUNTIF(CG381:CM381,{"*不明*","*その他*"})+COUNTIF(CO381:CP381,{"*不明*","*その他*"}))&gt;0,CQ381=""),"その他・不明の場合,10)具体的内容、理由を記入",IF(OR(AND(CI381=CI$65,COUNTA(CJ381:CM381)&lt;4),AND(OR(CI381=CI$63,CI381=CI$64,CI381=CI$66,CI381=CI$67,CI381=CI$68,CI381=""),COUNTA(CJ381:CM381)&gt;0)),"3)介護保険認定済→要介護度、認知症自立度、寝たきり度、介護保険サービス記入",IF(OR(AND(OR(CM381=CM$63,CM381=CM$64),CN381=""),AND(OR(CM381=CM$65,CM381=CM$66),CN381&lt;&gt;"")),"7)介護保険サービス受けている/過去受けていた→具体的内容記入"," ")))</f>
        <v xml:space="preserve"> </v>
      </c>
      <c r="CS381" s="224" t="str">
        <f t="shared" si="415"/>
        <v xml:space="preserve"> </v>
      </c>
      <c r="CT381" s="116"/>
      <c r="CU381" s="253"/>
      <c r="CV381" s="117"/>
      <c r="CW381" s="117"/>
      <c r="CX381" s="253"/>
      <c r="CY381" s="117"/>
      <c r="CZ381" s="117"/>
      <c r="DA381" s="253"/>
      <c r="DB381" s="117"/>
      <c r="DC381" s="224" t="str">
        <f t="shared" si="416"/>
        <v xml:space="preserve"> </v>
      </c>
      <c r="DD381" s="224" t="str">
        <f t="shared" si="417"/>
        <v xml:space="preserve"> </v>
      </c>
      <c r="DE381" s="224" t="str">
        <f t="shared" si="367"/>
        <v xml:space="preserve"> </v>
      </c>
      <c r="DF381" s="121"/>
      <c r="DG381" s="114"/>
      <c r="DH381" s="704"/>
      <c r="DI381" s="119"/>
      <c r="DJ381" s="187"/>
      <c r="DK381" s="254"/>
      <c r="DL381" s="224" t="str">
        <f t="shared" si="368"/>
        <v xml:space="preserve"> </v>
      </c>
      <c r="DM381" s="224" t="str">
        <f t="shared" si="418"/>
        <v xml:space="preserve"> </v>
      </c>
      <c r="DN381" s="474"/>
      <c r="DO381" s="117"/>
      <c r="DP381" s="117"/>
      <c r="DQ381" s="117"/>
      <c r="DR381" s="117"/>
      <c r="DS381" s="117"/>
      <c r="DT381" s="254"/>
      <c r="DU381" s="476"/>
      <c r="DV381" s="224" t="str">
        <f t="shared" si="369"/>
        <v xml:space="preserve"> </v>
      </c>
      <c r="DW381" s="115"/>
      <c r="DX381" s="470"/>
      <c r="DY381" s="117"/>
      <c r="DZ381" s="704"/>
      <c r="EA381" s="224" t="str">
        <f t="shared" si="370"/>
        <v xml:space="preserve"> </v>
      </c>
      <c r="EB381" s="906"/>
      <c r="EC381" s="904"/>
      <c r="ED381" s="904"/>
      <c r="EE381" s="904"/>
      <c r="EF381" s="904"/>
      <c r="EG381" s="904"/>
      <c r="EH381" s="904"/>
      <c r="EI381" s="904"/>
      <c r="EJ381" s="904"/>
      <c r="EK381" s="905"/>
      <c r="EL381" s="80"/>
      <c r="EM381" s="224" t="str">
        <f t="shared" si="419"/>
        <v xml:space="preserve"> </v>
      </c>
      <c r="EN381" s="224" t="str">
        <f t="shared" si="420"/>
        <v xml:space="preserve"> </v>
      </c>
      <c r="EO381" s="115"/>
      <c r="EP381" s="1050"/>
      <c r="EQ381" s="253"/>
      <c r="ER381" s="117"/>
      <c r="ES381" s="1258">
        <f t="shared" si="421"/>
        <v>290</v>
      </c>
      <c r="ET381" s="224" t="str">
        <f t="shared" si="422"/>
        <v xml:space="preserve"> </v>
      </c>
      <c r="EU381" s="477" t="str">
        <f t="shared" si="423"/>
        <v/>
      </c>
      <c r="EV381" s="1334" t="str">
        <f t="shared" si="365"/>
        <v xml:space="preserve"> </v>
      </c>
      <c r="EW381" s="1332" t="str">
        <f t="shared" si="409"/>
        <v/>
      </c>
      <c r="EX381" s="1275" t="str">
        <f t="shared" si="391"/>
        <v/>
      </c>
      <c r="EY381" s="1275" t="str">
        <f t="shared" si="392"/>
        <v/>
      </c>
      <c r="EZ381" s="1275" t="str">
        <f t="shared" si="393"/>
        <v/>
      </c>
      <c r="FA381" s="1275" t="str">
        <f t="shared" si="394"/>
        <v/>
      </c>
      <c r="FB381" s="1275" t="str">
        <f t="shared" si="395"/>
        <v/>
      </c>
      <c r="FC381" s="1333" t="str">
        <f t="shared" si="396"/>
        <v/>
      </c>
      <c r="FE381" s="1234" t="str">
        <f t="shared" si="397"/>
        <v xml:space="preserve"> </v>
      </c>
      <c r="FF381" s="1234" t="str">
        <f t="shared" si="398"/>
        <v xml:space="preserve"> </v>
      </c>
      <c r="FG381" s="1234" t="str">
        <f t="shared" si="399"/>
        <v xml:space="preserve"> </v>
      </c>
      <c r="FH381" s="1234" t="str">
        <f t="shared" si="400"/>
        <v xml:space="preserve"> </v>
      </c>
      <c r="FI381" s="1234" t="str">
        <f t="shared" si="371"/>
        <v xml:space="preserve"> </v>
      </c>
      <c r="FJ381" s="1234" t="str">
        <f t="shared" si="401"/>
        <v xml:space="preserve"> </v>
      </c>
      <c r="FK381" s="1234">
        <f t="shared" si="372"/>
        <v>0</v>
      </c>
      <c r="FL381" s="1227"/>
      <c r="FM381" s="1234" t="str">
        <f t="shared" si="373"/>
        <v xml:space="preserve"> </v>
      </c>
      <c r="FN381" s="1234" t="str">
        <f t="shared" si="374"/>
        <v xml:space="preserve"> </v>
      </c>
      <c r="FO381" s="1234" t="str">
        <f t="shared" si="402"/>
        <v xml:space="preserve"> </v>
      </c>
      <c r="FP381" s="1234" t="str">
        <f t="shared" si="403"/>
        <v xml:space="preserve"> </v>
      </c>
      <c r="FQ381" s="1234" t="str">
        <f t="shared" si="375"/>
        <v xml:space="preserve"> </v>
      </c>
      <c r="FR381" s="1234" t="str">
        <f t="shared" si="404"/>
        <v xml:space="preserve"> </v>
      </c>
      <c r="FS381" s="1234">
        <f t="shared" si="410"/>
        <v>0</v>
      </c>
      <c r="FT381" s="1227"/>
      <c r="FU381" s="1234" t="str">
        <f t="shared" si="405"/>
        <v xml:space="preserve"> </v>
      </c>
      <c r="FV381" s="1234" t="str">
        <f t="shared" si="406"/>
        <v xml:space="preserve"> </v>
      </c>
      <c r="FW381" s="1234" t="str">
        <f t="shared" si="407"/>
        <v xml:space="preserve"> </v>
      </c>
      <c r="FX381" s="1234" t="str">
        <f t="shared" si="376"/>
        <v xml:space="preserve"> </v>
      </c>
      <c r="FY381" s="1234" t="str">
        <f t="shared" si="377"/>
        <v xml:space="preserve"> </v>
      </c>
      <c r="FZ381" s="1234" t="str">
        <f t="shared" si="408"/>
        <v xml:space="preserve"> </v>
      </c>
      <c r="GA381" s="1234">
        <f t="shared" si="378"/>
        <v>0</v>
      </c>
      <c r="GB381" s="1227"/>
      <c r="GC381" s="1234" t="str">
        <f t="shared" si="379"/>
        <v xml:space="preserve"> </v>
      </c>
      <c r="GD381" s="1234" t="str">
        <f t="shared" si="380"/>
        <v xml:space="preserve"> </v>
      </c>
      <c r="GE381" s="1234" t="str">
        <f t="shared" si="381"/>
        <v xml:space="preserve"> </v>
      </c>
      <c r="GF381" s="1234" t="str">
        <f t="shared" si="382"/>
        <v xml:space="preserve"> </v>
      </c>
      <c r="GG381" s="1234" t="str">
        <f t="shared" si="383"/>
        <v xml:space="preserve"> </v>
      </c>
      <c r="GH381" s="1234" t="str">
        <f t="shared" si="384"/>
        <v xml:space="preserve"> </v>
      </c>
      <c r="GI381" s="1234" t="str">
        <f t="shared" si="385"/>
        <v xml:space="preserve"> </v>
      </c>
      <c r="GJ381" s="1234" t="str">
        <f t="shared" si="386"/>
        <v xml:space="preserve"> </v>
      </c>
      <c r="GK381" s="1234" t="str">
        <f t="shared" si="387"/>
        <v xml:space="preserve"> </v>
      </c>
      <c r="GL381" s="1234" t="str">
        <f t="shared" si="388"/>
        <v xml:space="preserve"> </v>
      </c>
      <c r="GM381" s="1234" t="str">
        <f t="shared" si="389"/>
        <v xml:space="preserve"> </v>
      </c>
      <c r="GN381" s="1234">
        <f t="shared" si="390"/>
        <v>0</v>
      </c>
    </row>
    <row r="382" spans="1:196" s="100" customFormat="1" ht="27" customHeight="1" thickTop="1" thickBot="1">
      <c r="A382" s="1208">
        <f>【A票】【D票】!$D$10</f>
        <v>0</v>
      </c>
      <c r="B382" s="1212">
        <f>【A票】【D票】!$H$10</f>
        <v>0</v>
      </c>
      <c r="C382" s="1213" t="str">
        <f>【A票】【D票】!$K$10</f>
        <v xml:space="preserve"> </v>
      </c>
      <c r="D382" s="1214">
        <f t="shared" si="173"/>
        <v>291</v>
      </c>
      <c r="E382" s="914"/>
      <c r="F382" s="467"/>
      <c r="G382" s="469"/>
      <c r="H382" s="224" t="str">
        <f t="shared" si="411"/>
        <v xml:space="preserve"> </v>
      </c>
      <c r="I382" s="704"/>
      <c r="J382" s="117"/>
      <c r="K382" s="117"/>
      <c r="L382" s="117"/>
      <c r="M382" s="117"/>
      <c r="N382" s="117"/>
      <c r="O382" s="117"/>
      <c r="P382" s="117"/>
      <c r="Q382" s="117"/>
      <c r="R382" s="117"/>
      <c r="S382" s="117"/>
      <c r="T382" s="254"/>
      <c r="U382" s="646"/>
      <c r="V382" s="646"/>
      <c r="W382" s="114"/>
      <c r="X382" s="254"/>
      <c r="Y382" s="224" t="str">
        <f t="shared" si="412"/>
        <v xml:space="preserve"> </v>
      </c>
      <c r="Z382" s="579"/>
      <c r="AA382" s="704"/>
      <c r="AB382" s="119"/>
      <c r="AC382" s="224" t="str">
        <f t="shared" si="366"/>
        <v xml:space="preserve"> </v>
      </c>
      <c r="AD382" s="115"/>
      <c r="AE382" s="253"/>
      <c r="AF382" s="704"/>
      <c r="AG382" s="727"/>
      <c r="AH382" s="727"/>
      <c r="AI382" s="727"/>
      <c r="AJ382" s="727"/>
      <c r="AK382" s="591"/>
      <c r="AL382" s="727"/>
      <c r="AM382" s="727"/>
      <c r="AN382" s="727"/>
      <c r="AO382" s="727"/>
      <c r="AP382" s="727"/>
      <c r="AQ382" s="727"/>
      <c r="AR382" s="727"/>
      <c r="AS382" s="727"/>
      <c r="AT382" s="727"/>
      <c r="AU382" s="727"/>
      <c r="AV382" s="727"/>
      <c r="AW382" s="727"/>
      <c r="AX382" s="727"/>
      <c r="AY382" s="727"/>
      <c r="AZ382" s="727"/>
      <c r="BA382" s="727"/>
      <c r="BB382" s="727"/>
      <c r="BC382" s="821"/>
      <c r="BD382" s="727"/>
      <c r="BE382" s="727"/>
      <c r="BF382" s="727"/>
      <c r="BG382" s="727"/>
      <c r="BH382" s="727"/>
      <c r="BI382" s="727"/>
      <c r="BJ382" s="727"/>
      <c r="BK382" s="727"/>
      <c r="BL382" s="821"/>
      <c r="BM382" s="727"/>
      <c r="BN382" s="727"/>
      <c r="BO382" s="727"/>
      <c r="BP382" s="727"/>
      <c r="BQ382" s="727"/>
      <c r="BR382" s="821"/>
      <c r="BS382" s="727"/>
      <c r="BT382" s="727"/>
      <c r="BU382" s="727"/>
      <c r="BV382" s="591"/>
      <c r="BW382" s="224" t="str">
        <f t="shared" si="424"/>
        <v xml:space="preserve"> </v>
      </c>
      <c r="BX382" s="471">
        <f t="shared" si="413"/>
        <v>291</v>
      </c>
      <c r="BY382" s="117"/>
      <c r="BZ382" s="117"/>
      <c r="CA382" s="117"/>
      <c r="CB382" s="117"/>
      <c r="CC382" s="117"/>
      <c r="CD382" s="461"/>
      <c r="CE382" s="236"/>
      <c r="CF382" s="224" t="str">
        <f t="shared" si="414"/>
        <v xml:space="preserve"> </v>
      </c>
      <c r="CG382" s="116"/>
      <c r="CH382" s="117"/>
      <c r="CI382" s="117"/>
      <c r="CJ382" s="117"/>
      <c r="CK382" s="472"/>
      <c r="CL382" s="472"/>
      <c r="CM382" s="472"/>
      <c r="CN382" s="472"/>
      <c r="CO382" s="117"/>
      <c r="CP382" s="253"/>
      <c r="CQ382" s="120"/>
      <c r="CR382" s="224" t="str" cm="1">
        <f t="array" ref="CR382">IF(AND(SUM(COUNTIF(CG382:CM382,{"*不明*","*その他*"})+COUNTIF(CO382:CP382,{"*不明*","*その他*"}))&gt;0,CQ382=""),"その他・不明の場合,10)具体的内容、理由を記入",IF(OR(AND(CI382=CI$65,COUNTA(CJ382:CM382)&lt;4),AND(OR(CI382=CI$63,CI382=CI$64,CI382=CI$66,CI382=CI$67,CI382=CI$68,CI382=""),COUNTA(CJ382:CM382)&gt;0)),"3)介護保険認定済→要介護度、認知症自立度、寝たきり度、介護保険サービス記入",IF(OR(AND(OR(CM382=CM$63,CM382=CM$64),CN382=""),AND(OR(CM382=CM$65,CM382=CM$66),CN382&lt;&gt;"")),"7)介護保険サービス受けている/過去受けていた→具体的内容記入"," ")))</f>
        <v xml:space="preserve"> </v>
      </c>
      <c r="CS382" s="224" t="str">
        <f t="shared" si="415"/>
        <v xml:space="preserve"> </v>
      </c>
      <c r="CT382" s="116"/>
      <c r="CU382" s="253"/>
      <c r="CV382" s="117"/>
      <c r="CW382" s="117"/>
      <c r="CX382" s="253"/>
      <c r="CY382" s="117"/>
      <c r="CZ382" s="117"/>
      <c r="DA382" s="253"/>
      <c r="DB382" s="117"/>
      <c r="DC382" s="224" t="str">
        <f t="shared" si="416"/>
        <v xml:space="preserve"> </v>
      </c>
      <c r="DD382" s="224" t="str">
        <f t="shared" si="417"/>
        <v xml:space="preserve"> </v>
      </c>
      <c r="DE382" s="224" t="str">
        <f t="shared" si="367"/>
        <v xml:space="preserve"> </v>
      </c>
      <c r="DF382" s="121"/>
      <c r="DG382" s="114"/>
      <c r="DH382" s="704"/>
      <c r="DI382" s="119"/>
      <c r="DJ382" s="187"/>
      <c r="DK382" s="254"/>
      <c r="DL382" s="224" t="str">
        <f t="shared" si="368"/>
        <v xml:space="preserve"> </v>
      </c>
      <c r="DM382" s="224" t="str">
        <f t="shared" si="418"/>
        <v xml:space="preserve"> </v>
      </c>
      <c r="DN382" s="474"/>
      <c r="DO382" s="117"/>
      <c r="DP382" s="117"/>
      <c r="DQ382" s="117"/>
      <c r="DR382" s="117"/>
      <c r="DS382" s="117"/>
      <c r="DT382" s="254"/>
      <c r="DU382" s="476"/>
      <c r="DV382" s="224" t="str">
        <f t="shared" si="369"/>
        <v xml:space="preserve"> </v>
      </c>
      <c r="DW382" s="115"/>
      <c r="DX382" s="470"/>
      <c r="DY382" s="117"/>
      <c r="DZ382" s="704"/>
      <c r="EA382" s="224" t="str">
        <f t="shared" si="370"/>
        <v xml:space="preserve"> </v>
      </c>
      <c r="EB382" s="906"/>
      <c r="EC382" s="904"/>
      <c r="ED382" s="904"/>
      <c r="EE382" s="904"/>
      <c r="EF382" s="904"/>
      <c r="EG382" s="904"/>
      <c r="EH382" s="904"/>
      <c r="EI382" s="904"/>
      <c r="EJ382" s="904"/>
      <c r="EK382" s="905"/>
      <c r="EL382" s="80"/>
      <c r="EM382" s="224" t="str">
        <f t="shared" si="419"/>
        <v xml:space="preserve"> </v>
      </c>
      <c r="EN382" s="224" t="str">
        <f t="shared" si="420"/>
        <v xml:space="preserve"> </v>
      </c>
      <c r="EO382" s="115"/>
      <c r="EP382" s="1050"/>
      <c r="EQ382" s="253"/>
      <c r="ER382" s="117"/>
      <c r="ES382" s="1258">
        <f t="shared" si="421"/>
        <v>291</v>
      </c>
      <c r="ET382" s="224" t="str">
        <f t="shared" si="422"/>
        <v xml:space="preserve"> </v>
      </c>
      <c r="EU382" s="477" t="str">
        <f t="shared" si="423"/>
        <v/>
      </c>
      <c r="EV382" s="1334" t="str">
        <f t="shared" si="365"/>
        <v xml:space="preserve"> </v>
      </c>
      <c r="EW382" s="1332" t="str">
        <f t="shared" si="409"/>
        <v/>
      </c>
      <c r="EX382" s="1275" t="str">
        <f t="shared" si="391"/>
        <v/>
      </c>
      <c r="EY382" s="1275" t="str">
        <f t="shared" si="392"/>
        <v/>
      </c>
      <c r="EZ382" s="1275" t="str">
        <f t="shared" si="393"/>
        <v/>
      </c>
      <c r="FA382" s="1275" t="str">
        <f t="shared" si="394"/>
        <v/>
      </c>
      <c r="FB382" s="1275" t="str">
        <f t="shared" si="395"/>
        <v/>
      </c>
      <c r="FC382" s="1333" t="str">
        <f t="shared" si="396"/>
        <v/>
      </c>
      <c r="FE382" s="1234" t="str">
        <f t="shared" si="397"/>
        <v xml:space="preserve"> </v>
      </c>
      <c r="FF382" s="1234" t="str">
        <f t="shared" si="398"/>
        <v xml:space="preserve"> </v>
      </c>
      <c r="FG382" s="1234" t="str">
        <f t="shared" si="399"/>
        <v xml:space="preserve"> </v>
      </c>
      <c r="FH382" s="1234" t="str">
        <f t="shared" si="400"/>
        <v xml:space="preserve"> </v>
      </c>
      <c r="FI382" s="1234" t="str">
        <f t="shared" si="371"/>
        <v xml:space="preserve"> </v>
      </c>
      <c r="FJ382" s="1234" t="str">
        <f t="shared" si="401"/>
        <v xml:space="preserve"> </v>
      </c>
      <c r="FK382" s="1234">
        <f t="shared" si="372"/>
        <v>0</v>
      </c>
      <c r="FL382" s="1227"/>
      <c r="FM382" s="1234" t="str">
        <f t="shared" si="373"/>
        <v xml:space="preserve"> </v>
      </c>
      <c r="FN382" s="1234" t="str">
        <f t="shared" si="374"/>
        <v xml:space="preserve"> </v>
      </c>
      <c r="FO382" s="1234" t="str">
        <f t="shared" si="402"/>
        <v xml:space="preserve"> </v>
      </c>
      <c r="FP382" s="1234" t="str">
        <f t="shared" si="403"/>
        <v xml:space="preserve"> </v>
      </c>
      <c r="FQ382" s="1234" t="str">
        <f t="shared" si="375"/>
        <v xml:space="preserve"> </v>
      </c>
      <c r="FR382" s="1234" t="str">
        <f t="shared" si="404"/>
        <v xml:space="preserve"> </v>
      </c>
      <c r="FS382" s="1234">
        <f t="shared" si="410"/>
        <v>0</v>
      </c>
      <c r="FT382" s="1227"/>
      <c r="FU382" s="1234" t="str">
        <f t="shared" si="405"/>
        <v xml:space="preserve"> </v>
      </c>
      <c r="FV382" s="1234" t="str">
        <f t="shared" si="406"/>
        <v xml:space="preserve"> </v>
      </c>
      <c r="FW382" s="1234" t="str">
        <f t="shared" si="407"/>
        <v xml:space="preserve"> </v>
      </c>
      <c r="FX382" s="1234" t="str">
        <f t="shared" si="376"/>
        <v xml:space="preserve"> </v>
      </c>
      <c r="FY382" s="1234" t="str">
        <f t="shared" si="377"/>
        <v xml:space="preserve"> </v>
      </c>
      <c r="FZ382" s="1234" t="str">
        <f t="shared" si="408"/>
        <v xml:space="preserve"> </v>
      </c>
      <c r="GA382" s="1234">
        <f t="shared" si="378"/>
        <v>0</v>
      </c>
      <c r="GB382" s="1227"/>
      <c r="GC382" s="1234" t="str">
        <f t="shared" si="379"/>
        <v xml:space="preserve"> </v>
      </c>
      <c r="GD382" s="1234" t="str">
        <f t="shared" si="380"/>
        <v xml:space="preserve"> </v>
      </c>
      <c r="GE382" s="1234" t="str">
        <f t="shared" si="381"/>
        <v xml:space="preserve"> </v>
      </c>
      <c r="GF382" s="1234" t="str">
        <f t="shared" si="382"/>
        <v xml:space="preserve"> </v>
      </c>
      <c r="GG382" s="1234" t="str">
        <f t="shared" si="383"/>
        <v xml:space="preserve"> </v>
      </c>
      <c r="GH382" s="1234" t="str">
        <f t="shared" si="384"/>
        <v xml:space="preserve"> </v>
      </c>
      <c r="GI382" s="1234" t="str">
        <f t="shared" si="385"/>
        <v xml:space="preserve"> </v>
      </c>
      <c r="GJ382" s="1234" t="str">
        <f t="shared" si="386"/>
        <v xml:space="preserve"> </v>
      </c>
      <c r="GK382" s="1234" t="str">
        <f t="shared" si="387"/>
        <v xml:space="preserve"> </v>
      </c>
      <c r="GL382" s="1234" t="str">
        <f t="shared" si="388"/>
        <v xml:space="preserve"> </v>
      </c>
      <c r="GM382" s="1234" t="str">
        <f t="shared" si="389"/>
        <v xml:space="preserve"> </v>
      </c>
      <c r="GN382" s="1234">
        <f t="shared" si="390"/>
        <v>0</v>
      </c>
    </row>
    <row r="383" spans="1:196" s="100" customFormat="1" ht="27" customHeight="1" thickTop="1" thickBot="1">
      <c r="A383" s="1208">
        <f>【A票】【D票】!$D$10</f>
        <v>0</v>
      </c>
      <c r="B383" s="1212">
        <f>【A票】【D票】!$H$10</f>
        <v>0</v>
      </c>
      <c r="C383" s="1213" t="str">
        <f>【A票】【D票】!$K$10</f>
        <v xml:space="preserve"> </v>
      </c>
      <c r="D383" s="1214">
        <f t="shared" si="173"/>
        <v>292</v>
      </c>
      <c r="E383" s="914"/>
      <c r="F383" s="467"/>
      <c r="G383" s="469"/>
      <c r="H383" s="224" t="str">
        <f t="shared" si="411"/>
        <v xml:space="preserve"> </v>
      </c>
      <c r="I383" s="704"/>
      <c r="J383" s="117"/>
      <c r="K383" s="117"/>
      <c r="L383" s="117"/>
      <c r="M383" s="117"/>
      <c r="N383" s="117"/>
      <c r="O383" s="117"/>
      <c r="P383" s="117"/>
      <c r="Q383" s="117"/>
      <c r="R383" s="117"/>
      <c r="S383" s="117"/>
      <c r="T383" s="254"/>
      <c r="U383" s="646"/>
      <c r="V383" s="646"/>
      <c r="W383" s="114"/>
      <c r="X383" s="254"/>
      <c r="Y383" s="224" t="str">
        <f t="shared" si="412"/>
        <v xml:space="preserve"> </v>
      </c>
      <c r="Z383" s="579"/>
      <c r="AA383" s="704"/>
      <c r="AB383" s="119"/>
      <c r="AC383" s="224" t="str">
        <f t="shared" si="366"/>
        <v xml:space="preserve"> </v>
      </c>
      <c r="AD383" s="115"/>
      <c r="AE383" s="253"/>
      <c r="AF383" s="704"/>
      <c r="AG383" s="727"/>
      <c r="AH383" s="727"/>
      <c r="AI383" s="727"/>
      <c r="AJ383" s="727"/>
      <c r="AK383" s="591"/>
      <c r="AL383" s="727"/>
      <c r="AM383" s="727"/>
      <c r="AN383" s="727"/>
      <c r="AO383" s="727"/>
      <c r="AP383" s="727"/>
      <c r="AQ383" s="727"/>
      <c r="AR383" s="727"/>
      <c r="AS383" s="727"/>
      <c r="AT383" s="727"/>
      <c r="AU383" s="727"/>
      <c r="AV383" s="727"/>
      <c r="AW383" s="727"/>
      <c r="AX383" s="727"/>
      <c r="AY383" s="727"/>
      <c r="AZ383" s="727"/>
      <c r="BA383" s="727"/>
      <c r="BB383" s="727"/>
      <c r="BC383" s="821"/>
      <c r="BD383" s="727"/>
      <c r="BE383" s="727"/>
      <c r="BF383" s="727"/>
      <c r="BG383" s="727"/>
      <c r="BH383" s="727"/>
      <c r="BI383" s="727"/>
      <c r="BJ383" s="727"/>
      <c r="BK383" s="727"/>
      <c r="BL383" s="821"/>
      <c r="BM383" s="727"/>
      <c r="BN383" s="727"/>
      <c r="BO383" s="727"/>
      <c r="BP383" s="727"/>
      <c r="BQ383" s="727"/>
      <c r="BR383" s="821"/>
      <c r="BS383" s="727"/>
      <c r="BT383" s="727"/>
      <c r="BU383" s="727"/>
      <c r="BV383" s="591"/>
      <c r="BW383" s="224" t="str">
        <f t="shared" si="424"/>
        <v xml:space="preserve"> </v>
      </c>
      <c r="BX383" s="471">
        <f t="shared" si="413"/>
        <v>292</v>
      </c>
      <c r="BY383" s="117"/>
      <c r="BZ383" s="117"/>
      <c r="CA383" s="117"/>
      <c r="CB383" s="117"/>
      <c r="CC383" s="117"/>
      <c r="CD383" s="461"/>
      <c r="CE383" s="236"/>
      <c r="CF383" s="224" t="str">
        <f t="shared" si="414"/>
        <v xml:space="preserve"> </v>
      </c>
      <c r="CG383" s="116"/>
      <c r="CH383" s="117"/>
      <c r="CI383" s="117"/>
      <c r="CJ383" s="117"/>
      <c r="CK383" s="472"/>
      <c r="CL383" s="472"/>
      <c r="CM383" s="472"/>
      <c r="CN383" s="472"/>
      <c r="CO383" s="117"/>
      <c r="CP383" s="253"/>
      <c r="CQ383" s="120"/>
      <c r="CR383" s="224" t="str" cm="1">
        <f t="array" ref="CR383">IF(AND(SUM(COUNTIF(CG383:CM383,{"*不明*","*その他*"})+COUNTIF(CO383:CP383,{"*不明*","*その他*"}))&gt;0,CQ383=""),"その他・不明の場合,10)具体的内容、理由を記入",IF(OR(AND(CI383=CI$65,COUNTA(CJ383:CM383)&lt;4),AND(OR(CI383=CI$63,CI383=CI$64,CI383=CI$66,CI383=CI$67,CI383=CI$68,CI383=""),COUNTA(CJ383:CM383)&gt;0)),"3)介護保険認定済→要介護度、認知症自立度、寝たきり度、介護保険サービス記入",IF(OR(AND(OR(CM383=CM$63,CM383=CM$64),CN383=""),AND(OR(CM383=CM$65,CM383=CM$66),CN383&lt;&gt;"")),"7)介護保険サービス受けている/過去受けていた→具体的内容記入"," ")))</f>
        <v xml:space="preserve"> </v>
      </c>
      <c r="CS383" s="224" t="str">
        <f t="shared" si="415"/>
        <v xml:space="preserve"> </v>
      </c>
      <c r="CT383" s="116"/>
      <c r="CU383" s="253"/>
      <c r="CV383" s="117"/>
      <c r="CW383" s="117"/>
      <c r="CX383" s="253"/>
      <c r="CY383" s="117"/>
      <c r="CZ383" s="117"/>
      <c r="DA383" s="253"/>
      <c r="DB383" s="117"/>
      <c r="DC383" s="224" t="str">
        <f t="shared" si="416"/>
        <v xml:space="preserve"> </v>
      </c>
      <c r="DD383" s="224" t="str">
        <f t="shared" si="417"/>
        <v xml:space="preserve"> </v>
      </c>
      <c r="DE383" s="224" t="str">
        <f t="shared" si="367"/>
        <v xml:space="preserve"> </v>
      </c>
      <c r="DF383" s="121"/>
      <c r="DG383" s="114"/>
      <c r="DH383" s="704"/>
      <c r="DI383" s="119"/>
      <c r="DJ383" s="187"/>
      <c r="DK383" s="254"/>
      <c r="DL383" s="224" t="str">
        <f t="shared" si="368"/>
        <v xml:space="preserve"> </v>
      </c>
      <c r="DM383" s="224" t="str">
        <f t="shared" si="418"/>
        <v xml:space="preserve"> </v>
      </c>
      <c r="DN383" s="474"/>
      <c r="DO383" s="117"/>
      <c r="DP383" s="117"/>
      <c r="DQ383" s="117"/>
      <c r="DR383" s="117"/>
      <c r="DS383" s="117"/>
      <c r="DT383" s="254"/>
      <c r="DU383" s="476"/>
      <c r="DV383" s="224" t="str">
        <f t="shared" si="369"/>
        <v xml:space="preserve"> </v>
      </c>
      <c r="DW383" s="115"/>
      <c r="DX383" s="470"/>
      <c r="DY383" s="117"/>
      <c r="DZ383" s="704"/>
      <c r="EA383" s="224" t="str">
        <f t="shared" si="370"/>
        <v xml:space="preserve"> </v>
      </c>
      <c r="EB383" s="906"/>
      <c r="EC383" s="904"/>
      <c r="ED383" s="904"/>
      <c r="EE383" s="904"/>
      <c r="EF383" s="904"/>
      <c r="EG383" s="904"/>
      <c r="EH383" s="904"/>
      <c r="EI383" s="904"/>
      <c r="EJ383" s="904"/>
      <c r="EK383" s="905"/>
      <c r="EL383" s="80"/>
      <c r="EM383" s="224" t="str">
        <f t="shared" si="419"/>
        <v xml:space="preserve"> </v>
      </c>
      <c r="EN383" s="224" t="str">
        <f t="shared" si="420"/>
        <v xml:space="preserve"> </v>
      </c>
      <c r="EO383" s="115"/>
      <c r="EP383" s="1050"/>
      <c r="EQ383" s="253"/>
      <c r="ER383" s="117"/>
      <c r="ES383" s="1258">
        <f t="shared" si="421"/>
        <v>292</v>
      </c>
      <c r="ET383" s="224" t="str">
        <f t="shared" si="422"/>
        <v xml:space="preserve"> </v>
      </c>
      <c r="EU383" s="477" t="str">
        <f t="shared" si="423"/>
        <v/>
      </c>
      <c r="EV383" s="1334" t="str">
        <f t="shared" si="365"/>
        <v xml:space="preserve"> </v>
      </c>
      <c r="EW383" s="1332" t="str">
        <f t="shared" si="409"/>
        <v/>
      </c>
      <c r="EX383" s="1275" t="str">
        <f t="shared" si="391"/>
        <v/>
      </c>
      <c r="EY383" s="1275" t="str">
        <f t="shared" si="392"/>
        <v/>
      </c>
      <c r="EZ383" s="1275" t="str">
        <f t="shared" si="393"/>
        <v/>
      </c>
      <c r="FA383" s="1275" t="str">
        <f t="shared" si="394"/>
        <v/>
      </c>
      <c r="FB383" s="1275" t="str">
        <f t="shared" si="395"/>
        <v/>
      </c>
      <c r="FC383" s="1333" t="str">
        <f t="shared" si="396"/>
        <v/>
      </c>
      <c r="FE383" s="1234" t="str">
        <f t="shared" si="397"/>
        <v xml:space="preserve"> </v>
      </c>
      <c r="FF383" s="1234" t="str">
        <f t="shared" si="398"/>
        <v xml:space="preserve"> </v>
      </c>
      <c r="FG383" s="1234" t="str">
        <f t="shared" si="399"/>
        <v xml:space="preserve"> </v>
      </c>
      <c r="FH383" s="1234" t="str">
        <f t="shared" si="400"/>
        <v xml:space="preserve"> </v>
      </c>
      <c r="FI383" s="1234" t="str">
        <f t="shared" si="371"/>
        <v xml:space="preserve"> </v>
      </c>
      <c r="FJ383" s="1234" t="str">
        <f t="shared" si="401"/>
        <v xml:space="preserve"> </v>
      </c>
      <c r="FK383" s="1234">
        <f t="shared" si="372"/>
        <v>0</v>
      </c>
      <c r="FL383" s="1227"/>
      <c r="FM383" s="1234" t="str">
        <f t="shared" si="373"/>
        <v xml:space="preserve"> </v>
      </c>
      <c r="FN383" s="1234" t="str">
        <f t="shared" si="374"/>
        <v xml:space="preserve"> </v>
      </c>
      <c r="FO383" s="1234" t="str">
        <f t="shared" si="402"/>
        <v xml:space="preserve"> </v>
      </c>
      <c r="FP383" s="1234" t="str">
        <f t="shared" si="403"/>
        <v xml:space="preserve"> </v>
      </c>
      <c r="FQ383" s="1234" t="str">
        <f t="shared" si="375"/>
        <v xml:space="preserve"> </v>
      </c>
      <c r="FR383" s="1234" t="str">
        <f t="shared" si="404"/>
        <v xml:space="preserve"> </v>
      </c>
      <c r="FS383" s="1234">
        <f t="shared" si="410"/>
        <v>0</v>
      </c>
      <c r="FT383" s="1227"/>
      <c r="FU383" s="1234" t="str">
        <f t="shared" si="405"/>
        <v xml:space="preserve"> </v>
      </c>
      <c r="FV383" s="1234" t="str">
        <f t="shared" si="406"/>
        <v xml:space="preserve"> </v>
      </c>
      <c r="FW383" s="1234" t="str">
        <f t="shared" si="407"/>
        <v xml:space="preserve"> </v>
      </c>
      <c r="FX383" s="1234" t="str">
        <f t="shared" si="376"/>
        <v xml:space="preserve"> </v>
      </c>
      <c r="FY383" s="1234" t="str">
        <f t="shared" si="377"/>
        <v xml:space="preserve"> </v>
      </c>
      <c r="FZ383" s="1234" t="str">
        <f t="shared" si="408"/>
        <v xml:space="preserve"> </v>
      </c>
      <c r="GA383" s="1234">
        <f t="shared" si="378"/>
        <v>0</v>
      </c>
      <c r="GB383" s="1227"/>
      <c r="GC383" s="1234" t="str">
        <f t="shared" si="379"/>
        <v xml:space="preserve"> </v>
      </c>
      <c r="GD383" s="1234" t="str">
        <f t="shared" si="380"/>
        <v xml:space="preserve"> </v>
      </c>
      <c r="GE383" s="1234" t="str">
        <f t="shared" si="381"/>
        <v xml:space="preserve"> </v>
      </c>
      <c r="GF383" s="1234" t="str">
        <f t="shared" si="382"/>
        <v xml:space="preserve"> </v>
      </c>
      <c r="GG383" s="1234" t="str">
        <f t="shared" si="383"/>
        <v xml:space="preserve"> </v>
      </c>
      <c r="GH383" s="1234" t="str">
        <f t="shared" si="384"/>
        <v xml:space="preserve"> </v>
      </c>
      <c r="GI383" s="1234" t="str">
        <f t="shared" si="385"/>
        <v xml:space="preserve"> </v>
      </c>
      <c r="GJ383" s="1234" t="str">
        <f t="shared" si="386"/>
        <v xml:space="preserve"> </v>
      </c>
      <c r="GK383" s="1234" t="str">
        <f t="shared" si="387"/>
        <v xml:space="preserve"> </v>
      </c>
      <c r="GL383" s="1234" t="str">
        <f t="shared" si="388"/>
        <v xml:space="preserve"> </v>
      </c>
      <c r="GM383" s="1234" t="str">
        <f t="shared" si="389"/>
        <v xml:space="preserve"> </v>
      </c>
      <c r="GN383" s="1234">
        <f t="shared" si="390"/>
        <v>0</v>
      </c>
    </row>
    <row r="384" spans="1:196" s="100" customFormat="1" ht="27" customHeight="1" thickTop="1" thickBot="1">
      <c r="A384" s="1208">
        <f>【A票】【D票】!$D$10</f>
        <v>0</v>
      </c>
      <c r="B384" s="1212">
        <f>【A票】【D票】!$H$10</f>
        <v>0</v>
      </c>
      <c r="C384" s="1213" t="str">
        <f>【A票】【D票】!$K$10</f>
        <v xml:space="preserve"> </v>
      </c>
      <c r="D384" s="1214">
        <f t="shared" si="173"/>
        <v>293</v>
      </c>
      <c r="E384" s="914"/>
      <c r="F384" s="467"/>
      <c r="G384" s="469"/>
      <c r="H384" s="224" t="str">
        <f t="shared" si="411"/>
        <v xml:space="preserve"> </v>
      </c>
      <c r="I384" s="704"/>
      <c r="J384" s="117"/>
      <c r="K384" s="117"/>
      <c r="L384" s="117"/>
      <c r="M384" s="117"/>
      <c r="N384" s="117"/>
      <c r="O384" s="117"/>
      <c r="P384" s="117"/>
      <c r="Q384" s="117"/>
      <c r="R384" s="117"/>
      <c r="S384" s="117"/>
      <c r="T384" s="254"/>
      <c r="U384" s="646"/>
      <c r="V384" s="646"/>
      <c r="W384" s="114"/>
      <c r="X384" s="254"/>
      <c r="Y384" s="224" t="str">
        <f t="shared" si="412"/>
        <v xml:space="preserve"> </v>
      </c>
      <c r="Z384" s="579"/>
      <c r="AA384" s="704"/>
      <c r="AB384" s="119"/>
      <c r="AC384" s="224" t="str">
        <f t="shared" si="366"/>
        <v xml:space="preserve"> </v>
      </c>
      <c r="AD384" s="115"/>
      <c r="AE384" s="253"/>
      <c r="AF384" s="704"/>
      <c r="AG384" s="727"/>
      <c r="AH384" s="727"/>
      <c r="AI384" s="727"/>
      <c r="AJ384" s="727"/>
      <c r="AK384" s="591"/>
      <c r="AL384" s="727"/>
      <c r="AM384" s="727"/>
      <c r="AN384" s="727"/>
      <c r="AO384" s="727"/>
      <c r="AP384" s="727"/>
      <c r="AQ384" s="727"/>
      <c r="AR384" s="727"/>
      <c r="AS384" s="727"/>
      <c r="AT384" s="727"/>
      <c r="AU384" s="727"/>
      <c r="AV384" s="727"/>
      <c r="AW384" s="727"/>
      <c r="AX384" s="727"/>
      <c r="AY384" s="727"/>
      <c r="AZ384" s="727"/>
      <c r="BA384" s="727"/>
      <c r="BB384" s="727"/>
      <c r="BC384" s="821"/>
      <c r="BD384" s="727"/>
      <c r="BE384" s="727"/>
      <c r="BF384" s="727"/>
      <c r="BG384" s="727"/>
      <c r="BH384" s="727"/>
      <c r="BI384" s="727"/>
      <c r="BJ384" s="727"/>
      <c r="BK384" s="727"/>
      <c r="BL384" s="821"/>
      <c r="BM384" s="727"/>
      <c r="BN384" s="727"/>
      <c r="BO384" s="727"/>
      <c r="BP384" s="727"/>
      <c r="BQ384" s="727"/>
      <c r="BR384" s="821"/>
      <c r="BS384" s="727"/>
      <c r="BT384" s="727"/>
      <c r="BU384" s="727"/>
      <c r="BV384" s="591"/>
      <c r="BW384" s="224" t="str">
        <f t="shared" si="424"/>
        <v xml:space="preserve"> </v>
      </c>
      <c r="BX384" s="471">
        <f t="shared" si="413"/>
        <v>293</v>
      </c>
      <c r="BY384" s="117"/>
      <c r="BZ384" s="117"/>
      <c r="CA384" s="117"/>
      <c r="CB384" s="117"/>
      <c r="CC384" s="117"/>
      <c r="CD384" s="461"/>
      <c r="CE384" s="236"/>
      <c r="CF384" s="224" t="str">
        <f t="shared" si="414"/>
        <v xml:space="preserve"> </v>
      </c>
      <c r="CG384" s="116"/>
      <c r="CH384" s="117"/>
      <c r="CI384" s="117"/>
      <c r="CJ384" s="117"/>
      <c r="CK384" s="472"/>
      <c r="CL384" s="472"/>
      <c r="CM384" s="472"/>
      <c r="CN384" s="472"/>
      <c r="CO384" s="117"/>
      <c r="CP384" s="253"/>
      <c r="CQ384" s="120"/>
      <c r="CR384" s="224" t="str" cm="1">
        <f t="array" ref="CR384">IF(AND(SUM(COUNTIF(CG384:CM384,{"*不明*","*その他*"})+COUNTIF(CO384:CP384,{"*不明*","*その他*"}))&gt;0,CQ384=""),"その他・不明の場合,10)具体的内容、理由を記入",IF(OR(AND(CI384=CI$65,COUNTA(CJ384:CM384)&lt;4),AND(OR(CI384=CI$63,CI384=CI$64,CI384=CI$66,CI384=CI$67,CI384=CI$68,CI384=""),COUNTA(CJ384:CM384)&gt;0)),"3)介護保険認定済→要介護度、認知症自立度、寝たきり度、介護保険サービス記入",IF(OR(AND(OR(CM384=CM$63,CM384=CM$64),CN384=""),AND(OR(CM384=CM$65,CM384=CM$66),CN384&lt;&gt;"")),"7)介護保険サービス受けている/過去受けていた→具体的内容記入"," ")))</f>
        <v xml:space="preserve"> </v>
      </c>
      <c r="CS384" s="224" t="str">
        <f t="shared" si="415"/>
        <v xml:space="preserve"> </v>
      </c>
      <c r="CT384" s="116"/>
      <c r="CU384" s="253"/>
      <c r="CV384" s="117"/>
      <c r="CW384" s="117"/>
      <c r="CX384" s="253"/>
      <c r="CY384" s="117"/>
      <c r="CZ384" s="117"/>
      <c r="DA384" s="253"/>
      <c r="DB384" s="117"/>
      <c r="DC384" s="224" t="str">
        <f t="shared" si="416"/>
        <v xml:space="preserve"> </v>
      </c>
      <c r="DD384" s="224" t="str">
        <f t="shared" si="417"/>
        <v xml:space="preserve"> </v>
      </c>
      <c r="DE384" s="224" t="str">
        <f t="shared" si="367"/>
        <v xml:space="preserve"> </v>
      </c>
      <c r="DF384" s="121"/>
      <c r="DG384" s="114"/>
      <c r="DH384" s="704"/>
      <c r="DI384" s="119"/>
      <c r="DJ384" s="187"/>
      <c r="DK384" s="254"/>
      <c r="DL384" s="224" t="str">
        <f t="shared" si="368"/>
        <v xml:space="preserve"> </v>
      </c>
      <c r="DM384" s="224" t="str">
        <f t="shared" si="418"/>
        <v xml:space="preserve"> </v>
      </c>
      <c r="DN384" s="474"/>
      <c r="DO384" s="117"/>
      <c r="DP384" s="117"/>
      <c r="DQ384" s="117"/>
      <c r="DR384" s="117"/>
      <c r="DS384" s="117"/>
      <c r="DT384" s="254"/>
      <c r="DU384" s="476"/>
      <c r="DV384" s="224" t="str">
        <f t="shared" si="369"/>
        <v xml:space="preserve"> </v>
      </c>
      <c r="DW384" s="115"/>
      <c r="DX384" s="470"/>
      <c r="DY384" s="117"/>
      <c r="DZ384" s="704"/>
      <c r="EA384" s="224" t="str">
        <f t="shared" si="370"/>
        <v xml:space="preserve"> </v>
      </c>
      <c r="EB384" s="906"/>
      <c r="EC384" s="904"/>
      <c r="ED384" s="904"/>
      <c r="EE384" s="904"/>
      <c r="EF384" s="904"/>
      <c r="EG384" s="904"/>
      <c r="EH384" s="904"/>
      <c r="EI384" s="904"/>
      <c r="EJ384" s="904"/>
      <c r="EK384" s="905"/>
      <c r="EL384" s="80"/>
      <c r="EM384" s="224" t="str">
        <f t="shared" si="419"/>
        <v xml:space="preserve"> </v>
      </c>
      <c r="EN384" s="224" t="str">
        <f t="shared" si="420"/>
        <v xml:space="preserve"> </v>
      </c>
      <c r="EO384" s="115"/>
      <c r="EP384" s="1050"/>
      <c r="EQ384" s="253"/>
      <c r="ER384" s="117"/>
      <c r="ES384" s="1258">
        <f t="shared" si="421"/>
        <v>293</v>
      </c>
      <c r="ET384" s="224" t="str">
        <f t="shared" si="422"/>
        <v xml:space="preserve"> </v>
      </c>
      <c r="EU384" s="477" t="str">
        <f t="shared" si="423"/>
        <v/>
      </c>
      <c r="EV384" s="1334" t="str">
        <f t="shared" si="365"/>
        <v xml:space="preserve"> </v>
      </c>
      <c r="EW384" s="1332" t="str">
        <f t="shared" si="409"/>
        <v/>
      </c>
      <c r="EX384" s="1275" t="str">
        <f t="shared" si="391"/>
        <v/>
      </c>
      <c r="EY384" s="1275" t="str">
        <f t="shared" si="392"/>
        <v/>
      </c>
      <c r="EZ384" s="1275" t="str">
        <f t="shared" si="393"/>
        <v/>
      </c>
      <c r="FA384" s="1275" t="str">
        <f t="shared" si="394"/>
        <v/>
      </c>
      <c r="FB384" s="1275" t="str">
        <f t="shared" si="395"/>
        <v/>
      </c>
      <c r="FC384" s="1333" t="str">
        <f t="shared" si="396"/>
        <v/>
      </c>
      <c r="FE384" s="1234" t="str">
        <f t="shared" si="397"/>
        <v xml:space="preserve"> </v>
      </c>
      <c r="FF384" s="1234" t="str">
        <f t="shared" si="398"/>
        <v xml:space="preserve"> </v>
      </c>
      <c r="FG384" s="1234" t="str">
        <f t="shared" si="399"/>
        <v xml:space="preserve"> </v>
      </c>
      <c r="FH384" s="1234" t="str">
        <f t="shared" si="400"/>
        <v xml:space="preserve"> </v>
      </c>
      <c r="FI384" s="1234" t="str">
        <f t="shared" si="371"/>
        <v xml:space="preserve"> </v>
      </c>
      <c r="FJ384" s="1234" t="str">
        <f t="shared" si="401"/>
        <v xml:space="preserve"> </v>
      </c>
      <c r="FK384" s="1234">
        <f t="shared" si="372"/>
        <v>0</v>
      </c>
      <c r="FL384" s="1227"/>
      <c r="FM384" s="1234" t="str">
        <f t="shared" si="373"/>
        <v xml:space="preserve"> </v>
      </c>
      <c r="FN384" s="1234" t="str">
        <f t="shared" si="374"/>
        <v xml:space="preserve"> </v>
      </c>
      <c r="FO384" s="1234" t="str">
        <f t="shared" si="402"/>
        <v xml:space="preserve"> </v>
      </c>
      <c r="FP384" s="1234" t="str">
        <f t="shared" si="403"/>
        <v xml:space="preserve"> </v>
      </c>
      <c r="FQ384" s="1234" t="str">
        <f t="shared" si="375"/>
        <v xml:space="preserve"> </v>
      </c>
      <c r="FR384" s="1234" t="str">
        <f t="shared" si="404"/>
        <v xml:space="preserve"> </v>
      </c>
      <c r="FS384" s="1234">
        <f t="shared" si="410"/>
        <v>0</v>
      </c>
      <c r="FT384" s="1227"/>
      <c r="FU384" s="1234" t="str">
        <f t="shared" si="405"/>
        <v xml:space="preserve"> </v>
      </c>
      <c r="FV384" s="1234" t="str">
        <f t="shared" si="406"/>
        <v xml:space="preserve"> </v>
      </c>
      <c r="FW384" s="1234" t="str">
        <f t="shared" si="407"/>
        <v xml:space="preserve"> </v>
      </c>
      <c r="FX384" s="1234" t="str">
        <f t="shared" si="376"/>
        <v xml:space="preserve"> </v>
      </c>
      <c r="FY384" s="1234" t="str">
        <f t="shared" si="377"/>
        <v xml:space="preserve"> </v>
      </c>
      <c r="FZ384" s="1234" t="str">
        <f t="shared" si="408"/>
        <v xml:space="preserve"> </v>
      </c>
      <c r="GA384" s="1234">
        <f t="shared" si="378"/>
        <v>0</v>
      </c>
      <c r="GB384" s="1227"/>
      <c r="GC384" s="1234" t="str">
        <f t="shared" si="379"/>
        <v xml:space="preserve"> </v>
      </c>
      <c r="GD384" s="1234" t="str">
        <f t="shared" si="380"/>
        <v xml:space="preserve"> </v>
      </c>
      <c r="GE384" s="1234" t="str">
        <f t="shared" si="381"/>
        <v xml:space="preserve"> </v>
      </c>
      <c r="GF384" s="1234" t="str">
        <f t="shared" si="382"/>
        <v xml:space="preserve"> </v>
      </c>
      <c r="GG384" s="1234" t="str">
        <f t="shared" si="383"/>
        <v xml:space="preserve"> </v>
      </c>
      <c r="GH384" s="1234" t="str">
        <f t="shared" si="384"/>
        <v xml:space="preserve"> </v>
      </c>
      <c r="GI384" s="1234" t="str">
        <f t="shared" si="385"/>
        <v xml:space="preserve"> </v>
      </c>
      <c r="GJ384" s="1234" t="str">
        <f t="shared" si="386"/>
        <v xml:space="preserve"> </v>
      </c>
      <c r="GK384" s="1234" t="str">
        <f t="shared" si="387"/>
        <v xml:space="preserve"> </v>
      </c>
      <c r="GL384" s="1234" t="str">
        <f t="shared" si="388"/>
        <v xml:space="preserve"> </v>
      </c>
      <c r="GM384" s="1234" t="str">
        <f t="shared" si="389"/>
        <v xml:space="preserve"> </v>
      </c>
      <c r="GN384" s="1234">
        <f t="shared" si="390"/>
        <v>0</v>
      </c>
    </row>
    <row r="385" spans="1:196" s="100" customFormat="1" ht="27" customHeight="1" thickTop="1" thickBot="1">
      <c r="A385" s="1208">
        <f>【A票】【D票】!$D$10</f>
        <v>0</v>
      </c>
      <c r="B385" s="1212">
        <f>【A票】【D票】!$H$10</f>
        <v>0</v>
      </c>
      <c r="C385" s="1213" t="str">
        <f>【A票】【D票】!$K$10</f>
        <v xml:space="preserve"> </v>
      </c>
      <c r="D385" s="1214">
        <f t="shared" si="173"/>
        <v>294</v>
      </c>
      <c r="E385" s="914"/>
      <c r="F385" s="467"/>
      <c r="G385" s="469"/>
      <c r="H385" s="224" t="str">
        <f t="shared" si="411"/>
        <v xml:space="preserve"> </v>
      </c>
      <c r="I385" s="704"/>
      <c r="J385" s="117"/>
      <c r="K385" s="117"/>
      <c r="L385" s="117"/>
      <c r="M385" s="117"/>
      <c r="N385" s="117"/>
      <c r="O385" s="117"/>
      <c r="P385" s="117"/>
      <c r="Q385" s="117"/>
      <c r="R385" s="117"/>
      <c r="S385" s="117"/>
      <c r="T385" s="254"/>
      <c r="U385" s="646"/>
      <c r="V385" s="646"/>
      <c r="W385" s="114"/>
      <c r="X385" s="254"/>
      <c r="Y385" s="224" t="str">
        <f t="shared" si="412"/>
        <v xml:space="preserve"> </v>
      </c>
      <c r="Z385" s="579"/>
      <c r="AA385" s="704"/>
      <c r="AB385" s="119"/>
      <c r="AC385" s="224" t="str">
        <f t="shared" si="366"/>
        <v xml:space="preserve"> </v>
      </c>
      <c r="AD385" s="115"/>
      <c r="AE385" s="253"/>
      <c r="AF385" s="704"/>
      <c r="AG385" s="727"/>
      <c r="AH385" s="727"/>
      <c r="AI385" s="727"/>
      <c r="AJ385" s="727"/>
      <c r="AK385" s="591"/>
      <c r="AL385" s="727"/>
      <c r="AM385" s="727"/>
      <c r="AN385" s="727"/>
      <c r="AO385" s="727"/>
      <c r="AP385" s="727"/>
      <c r="AQ385" s="727"/>
      <c r="AR385" s="727"/>
      <c r="AS385" s="727"/>
      <c r="AT385" s="727"/>
      <c r="AU385" s="727"/>
      <c r="AV385" s="727"/>
      <c r="AW385" s="727"/>
      <c r="AX385" s="727"/>
      <c r="AY385" s="727"/>
      <c r="AZ385" s="727"/>
      <c r="BA385" s="727"/>
      <c r="BB385" s="727"/>
      <c r="BC385" s="821"/>
      <c r="BD385" s="727"/>
      <c r="BE385" s="727"/>
      <c r="BF385" s="727"/>
      <c r="BG385" s="727"/>
      <c r="BH385" s="727"/>
      <c r="BI385" s="727"/>
      <c r="BJ385" s="727"/>
      <c r="BK385" s="727"/>
      <c r="BL385" s="821"/>
      <c r="BM385" s="727"/>
      <c r="BN385" s="727"/>
      <c r="BO385" s="727"/>
      <c r="BP385" s="727"/>
      <c r="BQ385" s="727"/>
      <c r="BR385" s="821"/>
      <c r="BS385" s="727"/>
      <c r="BT385" s="727"/>
      <c r="BU385" s="727"/>
      <c r="BV385" s="591"/>
      <c r="BW385" s="224" t="str">
        <f t="shared" si="424"/>
        <v xml:space="preserve"> </v>
      </c>
      <c r="BX385" s="471">
        <f t="shared" si="413"/>
        <v>294</v>
      </c>
      <c r="BY385" s="117"/>
      <c r="BZ385" s="117"/>
      <c r="CA385" s="117"/>
      <c r="CB385" s="117"/>
      <c r="CC385" s="117"/>
      <c r="CD385" s="461"/>
      <c r="CE385" s="236"/>
      <c r="CF385" s="224" t="str">
        <f t="shared" si="414"/>
        <v xml:space="preserve"> </v>
      </c>
      <c r="CG385" s="116"/>
      <c r="CH385" s="117"/>
      <c r="CI385" s="117"/>
      <c r="CJ385" s="117"/>
      <c r="CK385" s="472"/>
      <c r="CL385" s="472"/>
      <c r="CM385" s="472"/>
      <c r="CN385" s="472"/>
      <c r="CO385" s="117"/>
      <c r="CP385" s="253"/>
      <c r="CQ385" s="120"/>
      <c r="CR385" s="224" t="str" cm="1">
        <f t="array" ref="CR385">IF(AND(SUM(COUNTIF(CG385:CM385,{"*不明*","*その他*"})+COUNTIF(CO385:CP385,{"*不明*","*その他*"}))&gt;0,CQ385=""),"その他・不明の場合,10)具体的内容、理由を記入",IF(OR(AND(CI385=CI$65,COUNTA(CJ385:CM385)&lt;4),AND(OR(CI385=CI$63,CI385=CI$64,CI385=CI$66,CI385=CI$67,CI385=CI$68,CI385=""),COUNTA(CJ385:CM385)&gt;0)),"3)介護保険認定済→要介護度、認知症自立度、寝たきり度、介護保険サービス記入",IF(OR(AND(OR(CM385=CM$63,CM385=CM$64),CN385=""),AND(OR(CM385=CM$65,CM385=CM$66),CN385&lt;&gt;"")),"7)介護保険サービス受けている/過去受けていた→具体的内容記入"," ")))</f>
        <v xml:space="preserve"> </v>
      </c>
      <c r="CS385" s="224" t="str">
        <f t="shared" si="415"/>
        <v xml:space="preserve"> </v>
      </c>
      <c r="CT385" s="116"/>
      <c r="CU385" s="253"/>
      <c r="CV385" s="117"/>
      <c r="CW385" s="117"/>
      <c r="CX385" s="253"/>
      <c r="CY385" s="117"/>
      <c r="CZ385" s="117"/>
      <c r="DA385" s="253"/>
      <c r="DB385" s="117"/>
      <c r="DC385" s="224" t="str">
        <f t="shared" si="416"/>
        <v xml:space="preserve"> </v>
      </c>
      <c r="DD385" s="224" t="str">
        <f t="shared" si="417"/>
        <v xml:space="preserve"> </v>
      </c>
      <c r="DE385" s="224" t="str">
        <f t="shared" si="367"/>
        <v xml:space="preserve"> </v>
      </c>
      <c r="DF385" s="121"/>
      <c r="DG385" s="114"/>
      <c r="DH385" s="704"/>
      <c r="DI385" s="119"/>
      <c r="DJ385" s="187"/>
      <c r="DK385" s="254"/>
      <c r="DL385" s="224" t="str">
        <f t="shared" si="368"/>
        <v xml:space="preserve"> </v>
      </c>
      <c r="DM385" s="224" t="str">
        <f t="shared" si="418"/>
        <v xml:space="preserve"> </v>
      </c>
      <c r="DN385" s="474"/>
      <c r="DO385" s="117"/>
      <c r="DP385" s="117"/>
      <c r="DQ385" s="117"/>
      <c r="DR385" s="117"/>
      <c r="DS385" s="117"/>
      <c r="DT385" s="254"/>
      <c r="DU385" s="476"/>
      <c r="DV385" s="224" t="str">
        <f t="shared" si="369"/>
        <v xml:space="preserve"> </v>
      </c>
      <c r="DW385" s="115"/>
      <c r="DX385" s="470"/>
      <c r="DY385" s="117"/>
      <c r="DZ385" s="704"/>
      <c r="EA385" s="224" t="str">
        <f t="shared" si="370"/>
        <v xml:space="preserve"> </v>
      </c>
      <c r="EB385" s="906"/>
      <c r="EC385" s="904"/>
      <c r="ED385" s="904"/>
      <c r="EE385" s="904"/>
      <c r="EF385" s="904"/>
      <c r="EG385" s="904"/>
      <c r="EH385" s="904"/>
      <c r="EI385" s="904"/>
      <c r="EJ385" s="904"/>
      <c r="EK385" s="905"/>
      <c r="EL385" s="80"/>
      <c r="EM385" s="224" t="str">
        <f t="shared" si="419"/>
        <v xml:space="preserve"> </v>
      </c>
      <c r="EN385" s="224" t="str">
        <f t="shared" si="420"/>
        <v xml:space="preserve"> </v>
      </c>
      <c r="EO385" s="115"/>
      <c r="EP385" s="1050"/>
      <c r="EQ385" s="253"/>
      <c r="ER385" s="117"/>
      <c r="ES385" s="1258">
        <f t="shared" si="421"/>
        <v>294</v>
      </c>
      <c r="ET385" s="224" t="str">
        <f t="shared" si="422"/>
        <v xml:space="preserve"> </v>
      </c>
      <c r="EU385" s="477" t="str">
        <f t="shared" si="423"/>
        <v/>
      </c>
      <c r="EV385" s="1334" t="str">
        <f t="shared" si="365"/>
        <v xml:space="preserve"> </v>
      </c>
      <c r="EW385" s="1332" t="str">
        <f t="shared" si="409"/>
        <v/>
      </c>
      <c r="EX385" s="1275" t="str">
        <f t="shared" si="391"/>
        <v/>
      </c>
      <c r="EY385" s="1275" t="str">
        <f t="shared" si="392"/>
        <v/>
      </c>
      <c r="EZ385" s="1275" t="str">
        <f t="shared" si="393"/>
        <v/>
      </c>
      <c r="FA385" s="1275" t="str">
        <f t="shared" si="394"/>
        <v/>
      </c>
      <c r="FB385" s="1275" t="str">
        <f t="shared" si="395"/>
        <v/>
      </c>
      <c r="FC385" s="1333" t="str">
        <f t="shared" si="396"/>
        <v/>
      </c>
      <c r="FE385" s="1234" t="str">
        <f t="shared" si="397"/>
        <v xml:space="preserve"> </v>
      </c>
      <c r="FF385" s="1234" t="str">
        <f t="shared" si="398"/>
        <v xml:space="preserve"> </v>
      </c>
      <c r="FG385" s="1234" t="str">
        <f t="shared" si="399"/>
        <v xml:space="preserve"> </v>
      </c>
      <c r="FH385" s="1234" t="str">
        <f t="shared" si="400"/>
        <v xml:space="preserve"> </v>
      </c>
      <c r="FI385" s="1234" t="str">
        <f t="shared" si="371"/>
        <v xml:space="preserve"> </v>
      </c>
      <c r="FJ385" s="1234" t="str">
        <f t="shared" si="401"/>
        <v xml:space="preserve"> </v>
      </c>
      <c r="FK385" s="1234">
        <f t="shared" si="372"/>
        <v>0</v>
      </c>
      <c r="FL385" s="1227"/>
      <c r="FM385" s="1234" t="str">
        <f t="shared" si="373"/>
        <v xml:space="preserve"> </v>
      </c>
      <c r="FN385" s="1234" t="str">
        <f t="shared" si="374"/>
        <v xml:space="preserve"> </v>
      </c>
      <c r="FO385" s="1234" t="str">
        <f t="shared" si="402"/>
        <v xml:space="preserve"> </v>
      </c>
      <c r="FP385" s="1234" t="str">
        <f t="shared" si="403"/>
        <v xml:space="preserve"> </v>
      </c>
      <c r="FQ385" s="1234" t="str">
        <f t="shared" si="375"/>
        <v xml:space="preserve"> </v>
      </c>
      <c r="FR385" s="1234" t="str">
        <f t="shared" si="404"/>
        <v xml:space="preserve"> </v>
      </c>
      <c r="FS385" s="1234">
        <f t="shared" si="410"/>
        <v>0</v>
      </c>
      <c r="FT385" s="1227"/>
      <c r="FU385" s="1234" t="str">
        <f t="shared" si="405"/>
        <v xml:space="preserve"> </v>
      </c>
      <c r="FV385" s="1234" t="str">
        <f t="shared" si="406"/>
        <v xml:space="preserve"> </v>
      </c>
      <c r="FW385" s="1234" t="str">
        <f t="shared" si="407"/>
        <v xml:space="preserve"> </v>
      </c>
      <c r="FX385" s="1234" t="str">
        <f t="shared" si="376"/>
        <v xml:space="preserve"> </v>
      </c>
      <c r="FY385" s="1234" t="str">
        <f t="shared" si="377"/>
        <v xml:space="preserve"> </v>
      </c>
      <c r="FZ385" s="1234" t="str">
        <f t="shared" si="408"/>
        <v xml:space="preserve"> </v>
      </c>
      <c r="GA385" s="1234">
        <f t="shared" si="378"/>
        <v>0</v>
      </c>
      <c r="GB385" s="1227"/>
      <c r="GC385" s="1234" t="str">
        <f t="shared" si="379"/>
        <v xml:space="preserve"> </v>
      </c>
      <c r="GD385" s="1234" t="str">
        <f t="shared" si="380"/>
        <v xml:space="preserve"> </v>
      </c>
      <c r="GE385" s="1234" t="str">
        <f t="shared" si="381"/>
        <v xml:space="preserve"> </v>
      </c>
      <c r="GF385" s="1234" t="str">
        <f t="shared" si="382"/>
        <v xml:space="preserve"> </v>
      </c>
      <c r="GG385" s="1234" t="str">
        <f t="shared" si="383"/>
        <v xml:space="preserve"> </v>
      </c>
      <c r="GH385" s="1234" t="str">
        <f t="shared" si="384"/>
        <v xml:space="preserve"> </v>
      </c>
      <c r="GI385" s="1234" t="str">
        <f t="shared" si="385"/>
        <v xml:space="preserve"> </v>
      </c>
      <c r="GJ385" s="1234" t="str">
        <f t="shared" si="386"/>
        <v xml:space="preserve"> </v>
      </c>
      <c r="GK385" s="1234" t="str">
        <f t="shared" si="387"/>
        <v xml:space="preserve"> </v>
      </c>
      <c r="GL385" s="1234" t="str">
        <f t="shared" si="388"/>
        <v xml:space="preserve"> </v>
      </c>
      <c r="GM385" s="1234" t="str">
        <f t="shared" si="389"/>
        <v xml:space="preserve"> </v>
      </c>
      <c r="GN385" s="1234">
        <f t="shared" si="390"/>
        <v>0</v>
      </c>
    </row>
    <row r="386" spans="1:196" s="100" customFormat="1" ht="27" customHeight="1" thickTop="1" thickBot="1">
      <c r="A386" s="1208">
        <f>【A票】【D票】!$D$10</f>
        <v>0</v>
      </c>
      <c r="B386" s="1212">
        <f>【A票】【D票】!$H$10</f>
        <v>0</v>
      </c>
      <c r="C386" s="1213" t="str">
        <f>【A票】【D票】!$K$10</f>
        <v xml:space="preserve"> </v>
      </c>
      <c r="D386" s="1214">
        <f t="shared" si="173"/>
        <v>295</v>
      </c>
      <c r="E386" s="914"/>
      <c r="F386" s="467"/>
      <c r="G386" s="469"/>
      <c r="H386" s="224" t="str">
        <f t="shared" si="411"/>
        <v xml:space="preserve"> </v>
      </c>
      <c r="I386" s="704"/>
      <c r="J386" s="117"/>
      <c r="K386" s="117"/>
      <c r="L386" s="117"/>
      <c r="M386" s="117"/>
      <c r="N386" s="117"/>
      <c r="O386" s="117"/>
      <c r="P386" s="117"/>
      <c r="Q386" s="117"/>
      <c r="R386" s="117"/>
      <c r="S386" s="117"/>
      <c r="T386" s="254"/>
      <c r="U386" s="646"/>
      <c r="V386" s="646"/>
      <c r="W386" s="114"/>
      <c r="X386" s="254"/>
      <c r="Y386" s="224" t="str">
        <f t="shared" si="412"/>
        <v xml:space="preserve"> </v>
      </c>
      <c r="Z386" s="579"/>
      <c r="AA386" s="704"/>
      <c r="AB386" s="119"/>
      <c r="AC386" s="224" t="str">
        <f t="shared" si="366"/>
        <v xml:space="preserve"> </v>
      </c>
      <c r="AD386" s="115"/>
      <c r="AE386" s="253"/>
      <c r="AF386" s="704"/>
      <c r="AG386" s="727"/>
      <c r="AH386" s="727"/>
      <c r="AI386" s="727"/>
      <c r="AJ386" s="727"/>
      <c r="AK386" s="591"/>
      <c r="AL386" s="727"/>
      <c r="AM386" s="727"/>
      <c r="AN386" s="727"/>
      <c r="AO386" s="727"/>
      <c r="AP386" s="727"/>
      <c r="AQ386" s="727"/>
      <c r="AR386" s="727"/>
      <c r="AS386" s="727"/>
      <c r="AT386" s="727"/>
      <c r="AU386" s="727"/>
      <c r="AV386" s="727"/>
      <c r="AW386" s="727"/>
      <c r="AX386" s="727"/>
      <c r="AY386" s="727"/>
      <c r="AZ386" s="727"/>
      <c r="BA386" s="727"/>
      <c r="BB386" s="727"/>
      <c r="BC386" s="821"/>
      <c r="BD386" s="727"/>
      <c r="BE386" s="727"/>
      <c r="BF386" s="727"/>
      <c r="BG386" s="727"/>
      <c r="BH386" s="727"/>
      <c r="BI386" s="727"/>
      <c r="BJ386" s="727"/>
      <c r="BK386" s="727"/>
      <c r="BL386" s="821"/>
      <c r="BM386" s="727"/>
      <c r="BN386" s="727"/>
      <c r="BO386" s="727"/>
      <c r="BP386" s="727"/>
      <c r="BQ386" s="727"/>
      <c r="BR386" s="821"/>
      <c r="BS386" s="727"/>
      <c r="BT386" s="727"/>
      <c r="BU386" s="727"/>
      <c r="BV386" s="591"/>
      <c r="BW386" s="224" t="str">
        <f t="shared" si="424"/>
        <v xml:space="preserve"> </v>
      </c>
      <c r="BX386" s="471">
        <f t="shared" si="413"/>
        <v>295</v>
      </c>
      <c r="BY386" s="117"/>
      <c r="BZ386" s="117"/>
      <c r="CA386" s="117"/>
      <c r="CB386" s="117"/>
      <c r="CC386" s="117"/>
      <c r="CD386" s="461"/>
      <c r="CE386" s="236"/>
      <c r="CF386" s="224" t="str">
        <f t="shared" si="414"/>
        <v xml:space="preserve"> </v>
      </c>
      <c r="CG386" s="116"/>
      <c r="CH386" s="117"/>
      <c r="CI386" s="117"/>
      <c r="CJ386" s="117"/>
      <c r="CK386" s="472"/>
      <c r="CL386" s="472"/>
      <c r="CM386" s="472"/>
      <c r="CN386" s="472"/>
      <c r="CO386" s="117"/>
      <c r="CP386" s="253"/>
      <c r="CQ386" s="120"/>
      <c r="CR386" s="224" t="str" cm="1">
        <f t="array" ref="CR386">IF(AND(SUM(COUNTIF(CG386:CM386,{"*不明*","*その他*"})+COUNTIF(CO386:CP386,{"*不明*","*その他*"}))&gt;0,CQ386=""),"その他・不明の場合,10)具体的内容、理由を記入",IF(OR(AND(CI386=CI$65,COUNTA(CJ386:CM386)&lt;4),AND(OR(CI386=CI$63,CI386=CI$64,CI386=CI$66,CI386=CI$67,CI386=CI$68,CI386=""),COUNTA(CJ386:CM386)&gt;0)),"3)介護保険認定済→要介護度、認知症自立度、寝たきり度、介護保険サービス記入",IF(OR(AND(OR(CM386=CM$63,CM386=CM$64),CN386=""),AND(OR(CM386=CM$65,CM386=CM$66),CN386&lt;&gt;"")),"7)介護保険サービス受けている/過去受けていた→具体的内容記入"," ")))</f>
        <v xml:space="preserve"> </v>
      </c>
      <c r="CS386" s="224" t="str">
        <f t="shared" si="415"/>
        <v xml:space="preserve"> </v>
      </c>
      <c r="CT386" s="116"/>
      <c r="CU386" s="253"/>
      <c r="CV386" s="117"/>
      <c r="CW386" s="117"/>
      <c r="CX386" s="253"/>
      <c r="CY386" s="117"/>
      <c r="CZ386" s="117"/>
      <c r="DA386" s="253"/>
      <c r="DB386" s="117"/>
      <c r="DC386" s="224" t="str">
        <f t="shared" si="416"/>
        <v xml:space="preserve"> </v>
      </c>
      <c r="DD386" s="224" t="str">
        <f t="shared" si="417"/>
        <v xml:space="preserve"> </v>
      </c>
      <c r="DE386" s="224" t="str">
        <f t="shared" si="367"/>
        <v xml:space="preserve"> </v>
      </c>
      <c r="DF386" s="121"/>
      <c r="DG386" s="114"/>
      <c r="DH386" s="704"/>
      <c r="DI386" s="119"/>
      <c r="DJ386" s="187"/>
      <c r="DK386" s="254"/>
      <c r="DL386" s="224" t="str">
        <f t="shared" si="368"/>
        <v xml:space="preserve"> </v>
      </c>
      <c r="DM386" s="224" t="str">
        <f t="shared" si="418"/>
        <v xml:space="preserve"> </v>
      </c>
      <c r="DN386" s="474"/>
      <c r="DO386" s="117"/>
      <c r="DP386" s="117"/>
      <c r="DQ386" s="117"/>
      <c r="DR386" s="117"/>
      <c r="DS386" s="117"/>
      <c r="DT386" s="254"/>
      <c r="DU386" s="476"/>
      <c r="DV386" s="224" t="str">
        <f t="shared" si="369"/>
        <v xml:space="preserve"> </v>
      </c>
      <c r="DW386" s="115"/>
      <c r="DX386" s="470"/>
      <c r="DY386" s="117"/>
      <c r="DZ386" s="704"/>
      <c r="EA386" s="224" t="str">
        <f t="shared" si="370"/>
        <v xml:space="preserve"> </v>
      </c>
      <c r="EB386" s="906"/>
      <c r="EC386" s="904"/>
      <c r="ED386" s="904"/>
      <c r="EE386" s="904"/>
      <c r="EF386" s="904"/>
      <c r="EG386" s="904"/>
      <c r="EH386" s="904"/>
      <c r="EI386" s="904"/>
      <c r="EJ386" s="904"/>
      <c r="EK386" s="905"/>
      <c r="EL386" s="80"/>
      <c r="EM386" s="224" t="str">
        <f t="shared" si="419"/>
        <v xml:space="preserve"> </v>
      </c>
      <c r="EN386" s="224" t="str">
        <f t="shared" si="420"/>
        <v xml:space="preserve"> </v>
      </c>
      <c r="EO386" s="115"/>
      <c r="EP386" s="1050"/>
      <c r="EQ386" s="253"/>
      <c r="ER386" s="117"/>
      <c r="ES386" s="1258">
        <f t="shared" si="421"/>
        <v>295</v>
      </c>
      <c r="ET386" s="224" t="str">
        <f t="shared" si="422"/>
        <v xml:space="preserve"> </v>
      </c>
      <c r="EU386" s="477" t="str">
        <f t="shared" si="423"/>
        <v/>
      </c>
      <c r="EV386" s="1334" t="str">
        <f t="shared" si="365"/>
        <v xml:space="preserve"> </v>
      </c>
      <c r="EW386" s="1332" t="str">
        <f t="shared" si="409"/>
        <v/>
      </c>
      <c r="EX386" s="1275" t="str">
        <f t="shared" si="391"/>
        <v/>
      </c>
      <c r="EY386" s="1275" t="str">
        <f t="shared" si="392"/>
        <v/>
      </c>
      <c r="EZ386" s="1275" t="str">
        <f t="shared" si="393"/>
        <v/>
      </c>
      <c r="FA386" s="1275" t="str">
        <f t="shared" si="394"/>
        <v/>
      </c>
      <c r="FB386" s="1275" t="str">
        <f t="shared" si="395"/>
        <v/>
      </c>
      <c r="FC386" s="1333" t="str">
        <f t="shared" si="396"/>
        <v/>
      </c>
      <c r="FE386" s="1234" t="str">
        <f t="shared" si="397"/>
        <v xml:space="preserve"> </v>
      </c>
      <c r="FF386" s="1234" t="str">
        <f t="shared" si="398"/>
        <v xml:space="preserve"> </v>
      </c>
      <c r="FG386" s="1234" t="str">
        <f t="shared" si="399"/>
        <v xml:space="preserve"> </v>
      </c>
      <c r="FH386" s="1234" t="str">
        <f t="shared" si="400"/>
        <v xml:space="preserve"> </v>
      </c>
      <c r="FI386" s="1234" t="str">
        <f t="shared" si="371"/>
        <v xml:space="preserve"> </v>
      </c>
      <c r="FJ386" s="1234" t="str">
        <f t="shared" si="401"/>
        <v xml:space="preserve"> </v>
      </c>
      <c r="FK386" s="1234">
        <f t="shared" si="372"/>
        <v>0</v>
      </c>
      <c r="FL386" s="1227"/>
      <c r="FM386" s="1234" t="str">
        <f t="shared" si="373"/>
        <v xml:space="preserve"> </v>
      </c>
      <c r="FN386" s="1234" t="str">
        <f t="shared" si="374"/>
        <v xml:space="preserve"> </v>
      </c>
      <c r="FO386" s="1234" t="str">
        <f t="shared" si="402"/>
        <v xml:space="preserve"> </v>
      </c>
      <c r="FP386" s="1234" t="str">
        <f t="shared" si="403"/>
        <v xml:space="preserve"> </v>
      </c>
      <c r="FQ386" s="1234" t="str">
        <f t="shared" si="375"/>
        <v xml:space="preserve"> </v>
      </c>
      <c r="FR386" s="1234" t="str">
        <f t="shared" si="404"/>
        <v xml:space="preserve"> </v>
      </c>
      <c r="FS386" s="1234">
        <f t="shared" si="410"/>
        <v>0</v>
      </c>
      <c r="FT386" s="1227"/>
      <c r="FU386" s="1234" t="str">
        <f t="shared" si="405"/>
        <v xml:space="preserve"> </v>
      </c>
      <c r="FV386" s="1234" t="str">
        <f t="shared" si="406"/>
        <v xml:space="preserve"> </v>
      </c>
      <c r="FW386" s="1234" t="str">
        <f t="shared" si="407"/>
        <v xml:space="preserve"> </v>
      </c>
      <c r="FX386" s="1234" t="str">
        <f t="shared" si="376"/>
        <v xml:space="preserve"> </v>
      </c>
      <c r="FY386" s="1234" t="str">
        <f t="shared" si="377"/>
        <v xml:space="preserve"> </v>
      </c>
      <c r="FZ386" s="1234" t="str">
        <f t="shared" si="408"/>
        <v xml:space="preserve"> </v>
      </c>
      <c r="GA386" s="1234">
        <f t="shared" si="378"/>
        <v>0</v>
      </c>
      <c r="GB386" s="1227"/>
      <c r="GC386" s="1234" t="str">
        <f t="shared" si="379"/>
        <v xml:space="preserve"> </v>
      </c>
      <c r="GD386" s="1234" t="str">
        <f t="shared" si="380"/>
        <v xml:space="preserve"> </v>
      </c>
      <c r="GE386" s="1234" t="str">
        <f t="shared" si="381"/>
        <v xml:space="preserve"> </v>
      </c>
      <c r="GF386" s="1234" t="str">
        <f t="shared" si="382"/>
        <v xml:space="preserve"> </v>
      </c>
      <c r="GG386" s="1234" t="str">
        <f t="shared" si="383"/>
        <v xml:space="preserve"> </v>
      </c>
      <c r="GH386" s="1234" t="str">
        <f t="shared" si="384"/>
        <v xml:space="preserve"> </v>
      </c>
      <c r="GI386" s="1234" t="str">
        <f t="shared" si="385"/>
        <v xml:space="preserve"> </v>
      </c>
      <c r="GJ386" s="1234" t="str">
        <f t="shared" si="386"/>
        <v xml:space="preserve"> </v>
      </c>
      <c r="GK386" s="1234" t="str">
        <f t="shared" si="387"/>
        <v xml:space="preserve"> </v>
      </c>
      <c r="GL386" s="1234" t="str">
        <f t="shared" si="388"/>
        <v xml:space="preserve"> </v>
      </c>
      <c r="GM386" s="1234" t="str">
        <f t="shared" si="389"/>
        <v xml:space="preserve"> </v>
      </c>
      <c r="GN386" s="1234">
        <f t="shared" si="390"/>
        <v>0</v>
      </c>
    </row>
    <row r="387" spans="1:196" s="100" customFormat="1" ht="27" customHeight="1" thickTop="1" thickBot="1">
      <c r="A387" s="1208">
        <f>【A票】【D票】!$D$10</f>
        <v>0</v>
      </c>
      <c r="B387" s="1212">
        <f>【A票】【D票】!$H$10</f>
        <v>0</v>
      </c>
      <c r="C387" s="1213" t="str">
        <f>【A票】【D票】!$K$10</f>
        <v xml:space="preserve"> </v>
      </c>
      <c r="D387" s="1214">
        <f t="shared" si="173"/>
        <v>296</v>
      </c>
      <c r="E387" s="914"/>
      <c r="F387" s="467"/>
      <c r="G387" s="469"/>
      <c r="H387" s="224" t="str">
        <f t="shared" si="411"/>
        <v xml:space="preserve"> </v>
      </c>
      <c r="I387" s="704"/>
      <c r="J387" s="117"/>
      <c r="K387" s="117"/>
      <c r="L387" s="117"/>
      <c r="M387" s="117"/>
      <c r="N387" s="117"/>
      <c r="O387" s="117"/>
      <c r="P387" s="117"/>
      <c r="Q387" s="117"/>
      <c r="R387" s="117"/>
      <c r="S387" s="117"/>
      <c r="T387" s="254"/>
      <c r="U387" s="646"/>
      <c r="V387" s="646"/>
      <c r="W387" s="114"/>
      <c r="X387" s="254"/>
      <c r="Y387" s="224" t="str">
        <f t="shared" si="412"/>
        <v xml:space="preserve"> </v>
      </c>
      <c r="Z387" s="579"/>
      <c r="AA387" s="704"/>
      <c r="AB387" s="119"/>
      <c r="AC387" s="224" t="str">
        <f t="shared" si="366"/>
        <v xml:space="preserve"> </v>
      </c>
      <c r="AD387" s="115"/>
      <c r="AE387" s="253"/>
      <c r="AF387" s="704"/>
      <c r="AG387" s="727"/>
      <c r="AH387" s="727"/>
      <c r="AI387" s="727"/>
      <c r="AJ387" s="727"/>
      <c r="AK387" s="591"/>
      <c r="AL387" s="727"/>
      <c r="AM387" s="727"/>
      <c r="AN387" s="727"/>
      <c r="AO387" s="727"/>
      <c r="AP387" s="727"/>
      <c r="AQ387" s="727"/>
      <c r="AR387" s="727"/>
      <c r="AS387" s="727"/>
      <c r="AT387" s="727"/>
      <c r="AU387" s="727"/>
      <c r="AV387" s="727"/>
      <c r="AW387" s="727"/>
      <c r="AX387" s="727"/>
      <c r="AY387" s="727"/>
      <c r="AZ387" s="727"/>
      <c r="BA387" s="727"/>
      <c r="BB387" s="727"/>
      <c r="BC387" s="821"/>
      <c r="BD387" s="727"/>
      <c r="BE387" s="727"/>
      <c r="BF387" s="727"/>
      <c r="BG387" s="727"/>
      <c r="BH387" s="727"/>
      <c r="BI387" s="727"/>
      <c r="BJ387" s="727"/>
      <c r="BK387" s="727"/>
      <c r="BL387" s="821"/>
      <c r="BM387" s="727"/>
      <c r="BN387" s="727"/>
      <c r="BO387" s="727"/>
      <c r="BP387" s="727"/>
      <c r="BQ387" s="727"/>
      <c r="BR387" s="821"/>
      <c r="BS387" s="727"/>
      <c r="BT387" s="727"/>
      <c r="BU387" s="727"/>
      <c r="BV387" s="591"/>
      <c r="BW387" s="224" t="str">
        <f t="shared" si="424"/>
        <v xml:space="preserve"> </v>
      </c>
      <c r="BX387" s="471">
        <f t="shared" si="413"/>
        <v>296</v>
      </c>
      <c r="BY387" s="117"/>
      <c r="BZ387" s="117"/>
      <c r="CA387" s="117"/>
      <c r="CB387" s="117"/>
      <c r="CC387" s="117"/>
      <c r="CD387" s="461"/>
      <c r="CE387" s="236"/>
      <c r="CF387" s="224" t="str">
        <f t="shared" si="414"/>
        <v xml:space="preserve"> </v>
      </c>
      <c r="CG387" s="116"/>
      <c r="CH387" s="117"/>
      <c r="CI387" s="117"/>
      <c r="CJ387" s="117"/>
      <c r="CK387" s="472"/>
      <c r="CL387" s="472"/>
      <c r="CM387" s="472"/>
      <c r="CN387" s="472"/>
      <c r="CO387" s="117"/>
      <c r="CP387" s="253"/>
      <c r="CQ387" s="120"/>
      <c r="CR387" s="224" t="str" cm="1">
        <f t="array" ref="CR387">IF(AND(SUM(COUNTIF(CG387:CM387,{"*不明*","*その他*"})+COUNTIF(CO387:CP387,{"*不明*","*その他*"}))&gt;0,CQ387=""),"その他・不明の場合,10)具体的内容、理由を記入",IF(OR(AND(CI387=CI$65,COUNTA(CJ387:CM387)&lt;4),AND(OR(CI387=CI$63,CI387=CI$64,CI387=CI$66,CI387=CI$67,CI387=CI$68,CI387=""),COUNTA(CJ387:CM387)&gt;0)),"3)介護保険認定済→要介護度、認知症自立度、寝たきり度、介護保険サービス記入",IF(OR(AND(OR(CM387=CM$63,CM387=CM$64),CN387=""),AND(OR(CM387=CM$65,CM387=CM$66),CN387&lt;&gt;"")),"7)介護保険サービス受けている/過去受けていた→具体的内容記入"," ")))</f>
        <v xml:space="preserve"> </v>
      </c>
      <c r="CS387" s="224" t="str">
        <f t="shared" si="415"/>
        <v xml:space="preserve"> </v>
      </c>
      <c r="CT387" s="116"/>
      <c r="CU387" s="253"/>
      <c r="CV387" s="117"/>
      <c r="CW387" s="117"/>
      <c r="CX387" s="253"/>
      <c r="CY387" s="117"/>
      <c r="CZ387" s="117"/>
      <c r="DA387" s="253"/>
      <c r="DB387" s="117"/>
      <c r="DC387" s="224" t="str">
        <f t="shared" si="416"/>
        <v xml:space="preserve"> </v>
      </c>
      <c r="DD387" s="224" t="str">
        <f t="shared" si="417"/>
        <v xml:space="preserve"> </v>
      </c>
      <c r="DE387" s="224" t="str">
        <f t="shared" si="367"/>
        <v xml:space="preserve"> </v>
      </c>
      <c r="DF387" s="121"/>
      <c r="DG387" s="114"/>
      <c r="DH387" s="704"/>
      <c r="DI387" s="119"/>
      <c r="DJ387" s="187"/>
      <c r="DK387" s="254"/>
      <c r="DL387" s="224" t="str">
        <f t="shared" si="368"/>
        <v xml:space="preserve"> </v>
      </c>
      <c r="DM387" s="224" t="str">
        <f t="shared" si="418"/>
        <v xml:space="preserve"> </v>
      </c>
      <c r="DN387" s="474"/>
      <c r="DO387" s="117"/>
      <c r="DP387" s="117"/>
      <c r="DQ387" s="117"/>
      <c r="DR387" s="117"/>
      <c r="DS387" s="117"/>
      <c r="DT387" s="254"/>
      <c r="DU387" s="476"/>
      <c r="DV387" s="224" t="str">
        <f t="shared" si="369"/>
        <v xml:space="preserve"> </v>
      </c>
      <c r="DW387" s="115"/>
      <c r="DX387" s="470"/>
      <c r="DY387" s="117"/>
      <c r="DZ387" s="704"/>
      <c r="EA387" s="224" t="str">
        <f t="shared" si="370"/>
        <v xml:space="preserve"> </v>
      </c>
      <c r="EB387" s="906"/>
      <c r="EC387" s="904"/>
      <c r="ED387" s="904"/>
      <c r="EE387" s="904"/>
      <c r="EF387" s="904"/>
      <c r="EG387" s="904"/>
      <c r="EH387" s="904"/>
      <c r="EI387" s="904"/>
      <c r="EJ387" s="904"/>
      <c r="EK387" s="905"/>
      <c r="EL387" s="80"/>
      <c r="EM387" s="224" t="str">
        <f t="shared" si="419"/>
        <v xml:space="preserve"> </v>
      </c>
      <c r="EN387" s="224" t="str">
        <f t="shared" si="420"/>
        <v xml:space="preserve"> </v>
      </c>
      <c r="EO387" s="115"/>
      <c r="EP387" s="1050"/>
      <c r="EQ387" s="253"/>
      <c r="ER387" s="117"/>
      <c r="ES387" s="1258">
        <f t="shared" si="421"/>
        <v>296</v>
      </c>
      <c r="ET387" s="224" t="str">
        <f t="shared" si="422"/>
        <v xml:space="preserve"> </v>
      </c>
      <c r="EU387" s="477" t="str">
        <f t="shared" si="423"/>
        <v/>
      </c>
      <c r="EV387" s="1334" t="str">
        <f t="shared" si="365"/>
        <v xml:space="preserve"> </v>
      </c>
      <c r="EW387" s="1332" t="str">
        <f t="shared" si="409"/>
        <v/>
      </c>
      <c r="EX387" s="1275" t="str">
        <f t="shared" si="391"/>
        <v/>
      </c>
      <c r="EY387" s="1275" t="str">
        <f t="shared" si="392"/>
        <v/>
      </c>
      <c r="EZ387" s="1275" t="str">
        <f t="shared" si="393"/>
        <v/>
      </c>
      <c r="FA387" s="1275" t="str">
        <f t="shared" si="394"/>
        <v/>
      </c>
      <c r="FB387" s="1275" t="str">
        <f t="shared" si="395"/>
        <v/>
      </c>
      <c r="FC387" s="1333" t="str">
        <f t="shared" si="396"/>
        <v/>
      </c>
      <c r="FE387" s="1234" t="str">
        <f t="shared" si="397"/>
        <v xml:space="preserve"> </v>
      </c>
      <c r="FF387" s="1234" t="str">
        <f t="shared" si="398"/>
        <v xml:space="preserve"> </v>
      </c>
      <c r="FG387" s="1234" t="str">
        <f t="shared" si="399"/>
        <v xml:space="preserve"> </v>
      </c>
      <c r="FH387" s="1234" t="str">
        <f t="shared" si="400"/>
        <v xml:space="preserve"> </v>
      </c>
      <c r="FI387" s="1234" t="str">
        <f t="shared" si="371"/>
        <v xml:space="preserve"> </v>
      </c>
      <c r="FJ387" s="1234" t="str">
        <f t="shared" si="401"/>
        <v xml:space="preserve"> </v>
      </c>
      <c r="FK387" s="1234">
        <f t="shared" si="372"/>
        <v>0</v>
      </c>
      <c r="FL387" s="1227"/>
      <c r="FM387" s="1234" t="str">
        <f t="shared" si="373"/>
        <v xml:space="preserve"> </v>
      </c>
      <c r="FN387" s="1234" t="str">
        <f t="shared" si="374"/>
        <v xml:space="preserve"> </v>
      </c>
      <c r="FO387" s="1234" t="str">
        <f t="shared" si="402"/>
        <v xml:space="preserve"> </v>
      </c>
      <c r="FP387" s="1234" t="str">
        <f t="shared" si="403"/>
        <v xml:space="preserve"> </v>
      </c>
      <c r="FQ387" s="1234" t="str">
        <f t="shared" si="375"/>
        <v xml:space="preserve"> </v>
      </c>
      <c r="FR387" s="1234" t="str">
        <f t="shared" si="404"/>
        <v xml:space="preserve"> </v>
      </c>
      <c r="FS387" s="1234">
        <f t="shared" si="410"/>
        <v>0</v>
      </c>
      <c r="FT387" s="1227"/>
      <c r="FU387" s="1234" t="str">
        <f t="shared" si="405"/>
        <v xml:space="preserve"> </v>
      </c>
      <c r="FV387" s="1234" t="str">
        <f t="shared" si="406"/>
        <v xml:space="preserve"> </v>
      </c>
      <c r="FW387" s="1234" t="str">
        <f t="shared" si="407"/>
        <v xml:space="preserve"> </v>
      </c>
      <c r="FX387" s="1234" t="str">
        <f t="shared" si="376"/>
        <v xml:space="preserve"> </v>
      </c>
      <c r="FY387" s="1234" t="str">
        <f t="shared" si="377"/>
        <v xml:space="preserve"> </v>
      </c>
      <c r="FZ387" s="1234" t="str">
        <f t="shared" si="408"/>
        <v xml:space="preserve"> </v>
      </c>
      <c r="GA387" s="1234">
        <f t="shared" si="378"/>
        <v>0</v>
      </c>
      <c r="GB387" s="1227"/>
      <c r="GC387" s="1234" t="str">
        <f t="shared" si="379"/>
        <v xml:space="preserve"> </v>
      </c>
      <c r="GD387" s="1234" t="str">
        <f t="shared" si="380"/>
        <v xml:space="preserve"> </v>
      </c>
      <c r="GE387" s="1234" t="str">
        <f t="shared" si="381"/>
        <v xml:space="preserve"> </v>
      </c>
      <c r="GF387" s="1234" t="str">
        <f t="shared" si="382"/>
        <v xml:space="preserve"> </v>
      </c>
      <c r="GG387" s="1234" t="str">
        <f t="shared" si="383"/>
        <v xml:space="preserve"> </v>
      </c>
      <c r="GH387" s="1234" t="str">
        <f t="shared" si="384"/>
        <v xml:space="preserve"> </v>
      </c>
      <c r="GI387" s="1234" t="str">
        <f t="shared" si="385"/>
        <v xml:space="preserve"> </v>
      </c>
      <c r="GJ387" s="1234" t="str">
        <f t="shared" si="386"/>
        <v xml:space="preserve"> </v>
      </c>
      <c r="GK387" s="1234" t="str">
        <f t="shared" si="387"/>
        <v xml:space="preserve"> </v>
      </c>
      <c r="GL387" s="1234" t="str">
        <f t="shared" si="388"/>
        <v xml:space="preserve"> </v>
      </c>
      <c r="GM387" s="1234" t="str">
        <f t="shared" si="389"/>
        <v xml:space="preserve"> </v>
      </c>
      <c r="GN387" s="1234">
        <f t="shared" si="390"/>
        <v>0</v>
      </c>
    </row>
    <row r="388" spans="1:196" s="100" customFormat="1" ht="27" customHeight="1" thickTop="1" thickBot="1">
      <c r="A388" s="1208">
        <f>【A票】【D票】!$D$10</f>
        <v>0</v>
      </c>
      <c r="B388" s="1212">
        <f>【A票】【D票】!$H$10</f>
        <v>0</v>
      </c>
      <c r="C388" s="1213" t="str">
        <f>【A票】【D票】!$K$10</f>
        <v xml:space="preserve"> </v>
      </c>
      <c r="D388" s="1214">
        <f t="shared" si="173"/>
        <v>297</v>
      </c>
      <c r="E388" s="914"/>
      <c r="F388" s="467"/>
      <c r="G388" s="469"/>
      <c r="H388" s="224" t="str">
        <f t="shared" si="411"/>
        <v xml:space="preserve"> </v>
      </c>
      <c r="I388" s="704"/>
      <c r="J388" s="117"/>
      <c r="K388" s="117"/>
      <c r="L388" s="117"/>
      <c r="M388" s="117"/>
      <c r="N388" s="117"/>
      <c r="O388" s="117"/>
      <c r="P388" s="117"/>
      <c r="Q388" s="117"/>
      <c r="R388" s="117"/>
      <c r="S388" s="117"/>
      <c r="T388" s="254"/>
      <c r="U388" s="646"/>
      <c r="V388" s="646"/>
      <c r="W388" s="114"/>
      <c r="X388" s="254"/>
      <c r="Y388" s="224" t="str">
        <f t="shared" si="412"/>
        <v xml:space="preserve"> </v>
      </c>
      <c r="Z388" s="579"/>
      <c r="AA388" s="704"/>
      <c r="AB388" s="119"/>
      <c r="AC388" s="224" t="str">
        <f t="shared" si="366"/>
        <v xml:space="preserve"> </v>
      </c>
      <c r="AD388" s="115"/>
      <c r="AE388" s="253"/>
      <c r="AF388" s="704"/>
      <c r="AG388" s="727"/>
      <c r="AH388" s="727"/>
      <c r="AI388" s="727"/>
      <c r="AJ388" s="727"/>
      <c r="AK388" s="591"/>
      <c r="AL388" s="727"/>
      <c r="AM388" s="727"/>
      <c r="AN388" s="727"/>
      <c r="AO388" s="727"/>
      <c r="AP388" s="727"/>
      <c r="AQ388" s="727"/>
      <c r="AR388" s="727"/>
      <c r="AS388" s="727"/>
      <c r="AT388" s="727"/>
      <c r="AU388" s="727"/>
      <c r="AV388" s="727"/>
      <c r="AW388" s="727"/>
      <c r="AX388" s="727"/>
      <c r="AY388" s="727"/>
      <c r="AZ388" s="727"/>
      <c r="BA388" s="727"/>
      <c r="BB388" s="727"/>
      <c r="BC388" s="821"/>
      <c r="BD388" s="727"/>
      <c r="BE388" s="727"/>
      <c r="BF388" s="727"/>
      <c r="BG388" s="727"/>
      <c r="BH388" s="727"/>
      <c r="BI388" s="727"/>
      <c r="BJ388" s="727"/>
      <c r="BK388" s="727"/>
      <c r="BL388" s="821"/>
      <c r="BM388" s="727"/>
      <c r="BN388" s="727"/>
      <c r="BO388" s="727"/>
      <c r="BP388" s="727"/>
      <c r="BQ388" s="727"/>
      <c r="BR388" s="821"/>
      <c r="BS388" s="727"/>
      <c r="BT388" s="727"/>
      <c r="BU388" s="727"/>
      <c r="BV388" s="591"/>
      <c r="BW388" s="224" t="str">
        <f t="shared" si="424"/>
        <v xml:space="preserve"> </v>
      </c>
      <c r="BX388" s="471">
        <f t="shared" si="413"/>
        <v>297</v>
      </c>
      <c r="BY388" s="117"/>
      <c r="BZ388" s="117"/>
      <c r="CA388" s="117"/>
      <c r="CB388" s="117"/>
      <c r="CC388" s="117"/>
      <c r="CD388" s="461"/>
      <c r="CE388" s="236"/>
      <c r="CF388" s="224" t="str">
        <f t="shared" si="414"/>
        <v xml:space="preserve"> </v>
      </c>
      <c r="CG388" s="116"/>
      <c r="CH388" s="117"/>
      <c r="CI388" s="117"/>
      <c r="CJ388" s="117"/>
      <c r="CK388" s="472"/>
      <c r="CL388" s="472"/>
      <c r="CM388" s="472"/>
      <c r="CN388" s="472"/>
      <c r="CO388" s="117"/>
      <c r="CP388" s="253"/>
      <c r="CQ388" s="120"/>
      <c r="CR388" s="224" t="str" cm="1">
        <f t="array" ref="CR388">IF(AND(SUM(COUNTIF(CG388:CM388,{"*不明*","*その他*"})+COUNTIF(CO388:CP388,{"*不明*","*その他*"}))&gt;0,CQ388=""),"その他・不明の場合,10)具体的内容、理由を記入",IF(OR(AND(CI388=CI$65,COUNTA(CJ388:CM388)&lt;4),AND(OR(CI388=CI$63,CI388=CI$64,CI388=CI$66,CI388=CI$67,CI388=CI$68,CI388=""),COUNTA(CJ388:CM388)&gt;0)),"3)介護保険認定済→要介護度、認知症自立度、寝たきり度、介護保険サービス記入",IF(OR(AND(OR(CM388=CM$63,CM388=CM$64),CN388=""),AND(OR(CM388=CM$65,CM388=CM$66),CN388&lt;&gt;"")),"7)介護保険サービス受けている/過去受けていた→具体的内容記入"," ")))</f>
        <v xml:space="preserve"> </v>
      </c>
      <c r="CS388" s="224" t="str">
        <f t="shared" si="415"/>
        <v xml:space="preserve"> </v>
      </c>
      <c r="CT388" s="116"/>
      <c r="CU388" s="253"/>
      <c r="CV388" s="117"/>
      <c r="CW388" s="117"/>
      <c r="CX388" s="253"/>
      <c r="CY388" s="117"/>
      <c r="CZ388" s="117"/>
      <c r="DA388" s="253"/>
      <c r="DB388" s="117"/>
      <c r="DC388" s="224" t="str">
        <f t="shared" si="416"/>
        <v xml:space="preserve"> </v>
      </c>
      <c r="DD388" s="224" t="str">
        <f t="shared" si="417"/>
        <v xml:space="preserve"> </v>
      </c>
      <c r="DE388" s="224" t="str">
        <f t="shared" si="367"/>
        <v xml:space="preserve"> </v>
      </c>
      <c r="DF388" s="121"/>
      <c r="DG388" s="114"/>
      <c r="DH388" s="704"/>
      <c r="DI388" s="119"/>
      <c r="DJ388" s="187"/>
      <c r="DK388" s="254"/>
      <c r="DL388" s="224" t="str">
        <f t="shared" si="368"/>
        <v xml:space="preserve"> </v>
      </c>
      <c r="DM388" s="224" t="str">
        <f t="shared" si="418"/>
        <v xml:space="preserve"> </v>
      </c>
      <c r="DN388" s="474"/>
      <c r="DO388" s="117"/>
      <c r="DP388" s="117"/>
      <c r="DQ388" s="117"/>
      <c r="DR388" s="117"/>
      <c r="DS388" s="117"/>
      <c r="DT388" s="254"/>
      <c r="DU388" s="476"/>
      <c r="DV388" s="224" t="str">
        <f t="shared" si="369"/>
        <v xml:space="preserve"> </v>
      </c>
      <c r="DW388" s="115"/>
      <c r="DX388" s="470"/>
      <c r="DY388" s="117"/>
      <c r="DZ388" s="704"/>
      <c r="EA388" s="224" t="str">
        <f t="shared" si="370"/>
        <v xml:space="preserve"> </v>
      </c>
      <c r="EB388" s="906"/>
      <c r="EC388" s="904"/>
      <c r="ED388" s="904"/>
      <c r="EE388" s="904"/>
      <c r="EF388" s="904"/>
      <c r="EG388" s="904"/>
      <c r="EH388" s="904"/>
      <c r="EI388" s="904"/>
      <c r="EJ388" s="904"/>
      <c r="EK388" s="905"/>
      <c r="EL388" s="80"/>
      <c r="EM388" s="224" t="str">
        <f t="shared" si="419"/>
        <v xml:space="preserve"> </v>
      </c>
      <c r="EN388" s="224" t="str">
        <f t="shared" si="420"/>
        <v xml:space="preserve"> </v>
      </c>
      <c r="EO388" s="115"/>
      <c r="EP388" s="1050"/>
      <c r="EQ388" s="253"/>
      <c r="ER388" s="117"/>
      <c r="ES388" s="1258">
        <f t="shared" si="421"/>
        <v>297</v>
      </c>
      <c r="ET388" s="224" t="str">
        <f t="shared" si="422"/>
        <v xml:space="preserve"> </v>
      </c>
      <c r="EU388" s="477" t="str">
        <f t="shared" si="423"/>
        <v/>
      </c>
      <c r="EV388" s="1334" t="str">
        <f t="shared" si="365"/>
        <v xml:space="preserve"> </v>
      </c>
      <c r="EW388" s="1332" t="str">
        <f t="shared" si="409"/>
        <v/>
      </c>
      <c r="EX388" s="1275" t="str">
        <f t="shared" si="391"/>
        <v/>
      </c>
      <c r="EY388" s="1275" t="str">
        <f t="shared" si="392"/>
        <v/>
      </c>
      <c r="EZ388" s="1275" t="str">
        <f t="shared" si="393"/>
        <v/>
      </c>
      <c r="FA388" s="1275" t="str">
        <f t="shared" si="394"/>
        <v/>
      </c>
      <c r="FB388" s="1275" t="str">
        <f t="shared" si="395"/>
        <v/>
      </c>
      <c r="FC388" s="1333" t="str">
        <f t="shared" si="396"/>
        <v/>
      </c>
      <c r="FE388" s="1234" t="str">
        <f t="shared" si="397"/>
        <v xml:space="preserve"> </v>
      </c>
      <c r="FF388" s="1234" t="str">
        <f t="shared" si="398"/>
        <v xml:space="preserve"> </v>
      </c>
      <c r="FG388" s="1234" t="str">
        <f t="shared" si="399"/>
        <v xml:space="preserve"> </v>
      </c>
      <c r="FH388" s="1234" t="str">
        <f t="shared" si="400"/>
        <v xml:space="preserve"> </v>
      </c>
      <c r="FI388" s="1234" t="str">
        <f t="shared" si="371"/>
        <v xml:space="preserve"> </v>
      </c>
      <c r="FJ388" s="1234" t="str">
        <f t="shared" si="401"/>
        <v xml:space="preserve"> </v>
      </c>
      <c r="FK388" s="1234">
        <f t="shared" si="372"/>
        <v>0</v>
      </c>
      <c r="FL388" s="1227"/>
      <c r="FM388" s="1234" t="str">
        <f t="shared" si="373"/>
        <v xml:space="preserve"> </v>
      </c>
      <c r="FN388" s="1234" t="str">
        <f t="shared" si="374"/>
        <v xml:space="preserve"> </v>
      </c>
      <c r="FO388" s="1234" t="str">
        <f t="shared" si="402"/>
        <v xml:space="preserve"> </v>
      </c>
      <c r="FP388" s="1234" t="str">
        <f t="shared" si="403"/>
        <v xml:space="preserve"> </v>
      </c>
      <c r="FQ388" s="1234" t="str">
        <f t="shared" si="375"/>
        <v xml:space="preserve"> </v>
      </c>
      <c r="FR388" s="1234" t="str">
        <f t="shared" si="404"/>
        <v xml:space="preserve"> </v>
      </c>
      <c r="FS388" s="1234">
        <f t="shared" si="410"/>
        <v>0</v>
      </c>
      <c r="FT388" s="1227"/>
      <c r="FU388" s="1234" t="str">
        <f t="shared" si="405"/>
        <v xml:space="preserve"> </v>
      </c>
      <c r="FV388" s="1234" t="str">
        <f t="shared" si="406"/>
        <v xml:space="preserve"> </v>
      </c>
      <c r="FW388" s="1234" t="str">
        <f t="shared" si="407"/>
        <v xml:space="preserve"> </v>
      </c>
      <c r="FX388" s="1234" t="str">
        <f t="shared" si="376"/>
        <v xml:space="preserve"> </v>
      </c>
      <c r="FY388" s="1234" t="str">
        <f t="shared" si="377"/>
        <v xml:space="preserve"> </v>
      </c>
      <c r="FZ388" s="1234" t="str">
        <f t="shared" si="408"/>
        <v xml:space="preserve"> </v>
      </c>
      <c r="GA388" s="1234">
        <f t="shared" si="378"/>
        <v>0</v>
      </c>
      <c r="GB388" s="1227"/>
      <c r="GC388" s="1234" t="str">
        <f t="shared" si="379"/>
        <v xml:space="preserve"> </v>
      </c>
      <c r="GD388" s="1234" t="str">
        <f t="shared" si="380"/>
        <v xml:space="preserve"> </v>
      </c>
      <c r="GE388" s="1234" t="str">
        <f t="shared" si="381"/>
        <v xml:space="preserve"> </v>
      </c>
      <c r="GF388" s="1234" t="str">
        <f t="shared" si="382"/>
        <v xml:space="preserve"> </v>
      </c>
      <c r="GG388" s="1234" t="str">
        <f t="shared" si="383"/>
        <v xml:space="preserve"> </v>
      </c>
      <c r="GH388" s="1234" t="str">
        <f t="shared" si="384"/>
        <v xml:space="preserve"> </v>
      </c>
      <c r="GI388" s="1234" t="str">
        <f t="shared" si="385"/>
        <v xml:space="preserve"> </v>
      </c>
      <c r="GJ388" s="1234" t="str">
        <f t="shared" si="386"/>
        <v xml:space="preserve"> </v>
      </c>
      <c r="GK388" s="1234" t="str">
        <f t="shared" si="387"/>
        <v xml:space="preserve"> </v>
      </c>
      <c r="GL388" s="1234" t="str">
        <f t="shared" si="388"/>
        <v xml:space="preserve"> </v>
      </c>
      <c r="GM388" s="1234" t="str">
        <f t="shared" si="389"/>
        <v xml:space="preserve"> </v>
      </c>
      <c r="GN388" s="1234">
        <f t="shared" si="390"/>
        <v>0</v>
      </c>
    </row>
    <row r="389" spans="1:196" s="100" customFormat="1" ht="27" customHeight="1" thickTop="1" thickBot="1">
      <c r="A389" s="1208">
        <f>【A票】【D票】!$D$10</f>
        <v>0</v>
      </c>
      <c r="B389" s="1212">
        <f>【A票】【D票】!$H$10</f>
        <v>0</v>
      </c>
      <c r="C389" s="1213" t="str">
        <f>【A票】【D票】!$K$10</f>
        <v xml:space="preserve"> </v>
      </c>
      <c r="D389" s="1214">
        <f t="shared" si="173"/>
        <v>298</v>
      </c>
      <c r="E389" s="914"/>
      <c r="F389" s="467"/>
      <c r="G389" s="469"/>
      <c r="H389" s="224" t="str">
        <f t="shared" si="411"/>
        <v xml:space="preserve"> </v>
      </c>
      <c r="I389" s="704"/>
      <c r="J389" s="117"/>
      <c r="K389" s="117"/>
      <c r="L389" s="117"/>
      <c r="M389" s="117"/>
      <c r="N389" s="117"/>
      <c r="O389" s="117"/>
      <c r="P389" s="117"/>
      <c r="Q389" s="117"/>
      <c r="R389" s="117"/>
      <c r="S389" s="117"/>
      <c r="T389" s="254"/>
      <c r="U389" s="646"/>
      <c r="V389" s="646"/>
      <c r="W389" s="114"/>
      <c r="X389" s="254"/>
      <c r="Y389" s="224" t="str">
        <f t="shared" si="412"/>
        <v xml:space="preserve"> </v>
      </c>
      <c r="Z389" s="579"/>
      <c r="AA389" s="704"/>
      <c r="AB389" s="119"/>
      <c r="AC389" s="224" t="str">
        <f t="shared" si="366"/>
        <v xml:space="preserve"> </v>
      </c>
      <c r="AD389" s="115"/>
      <c r="AE389" s="253"/>
      <c r="AF389" s="704"/>
      <c r="AG389" s="727"/>
      <c r="AH389" s="727"/>
      <c r="AI389" s="727"/>
      <c r="AJ389" s="727"/>
      <c r="AK389" s="591"/>
      <c r="AL389" s="727"/>
      <c r="AM389" s="727"/>
      <c r="AN389" s="727"/>
      <c r="AO389" s="727"/>
      <c r="AP389" s="727"/>
      <c r="AQ389" s="727"/>
      <c r="AR389" s="727"/>
      <c r="AS389" s="727"/>
      <c r="AT389" s="727"/>
      <c r="AU389" s="727"/>
      <c r="AV389" s="727"/>
      <c r="AW389" s="727"/>
      <c r="AX389" s="727"/>
      <c r="AY389" s="727"/>
      <c r="AZ389" s="727"/>
      <c r="BA389" s="727"/>
      <c r="BB389" s="727"/>
      <c r="BC389" s="821"/>
      <c r="BD389" s="727"/>
      <c r="BE389" s="727"/>
      <c r="BF389" s="727"/>
      <c r="BG389" s="727"/>
      <c r="BH389" s="727"/>
      <c r="BI389" s="727"/>
      <c r="BJ389" s="727"/>
      <c r="BK389" s="727"/>
      <c r="BL389" s="821"/>
      <c r="BM389" s="727"/>
      <c r="BN389" s="727"/>
      <c r="BO389" s="727"/>
      <c r="BP389" s="727"/>
      <c r="BQ389" s="727"/>
      <c r="BR389" s="821"/>
      <c r="BS389" s="727"/>
      <c r="BT389" s="727"/>
      <c r="BU389" s="727"/>
      <c r="BV389" s="591"/>
      <c r="BW389" s="224" t="str">
        <f t="shared" si="424"/>
        <v xml:space="preserve"> </v>
      </c>
      <c r="BX389" s="471">
        <f t="shared" si="413"/>
        <v>298</v>
      </c>
      <c r="BY389" s="117"/>
      <c r="BZ389" s="117"/>
      <c r="CA389" s="117"/>
      <c r="CB389" s="117"/>
      <c r="CC389" s="117"/>
      <c r="CD389" s="461"/>
      <c r="CE389" s="236"/>
      <c r="CF389" s="224" t="str">
        <f t="shared" si="414"/>
        <v xml:space="preserve"> </v>
      </c>
      <c r="CG389" s="116"/>
      <c r="CH389" s="117"/>
      <c r="CI389" s="117"/>
      <c r="CJ389" s="117"/>
      <c r="CK389" s="472"/>
      <c r="CL389" s="472"/>
      <c r="CM389" s="472"/>
      <c r="CN389" s="472"/>
      <c r="CO389" s="117"/>
      <c r="CP389" s="253"/>
      <c r="CQ389" s="120"/>
      <c r="CR389" s="224" t="str" cm="1">
        <f t="array" ref="CR389">IF(AND(SUM(COUNTIF(CG389:CM389,{"*不明*","*その他*"})+COUNTIF(CO389:CP389,{"*不明*","*その他*"}))&gt;0,CQ389=""),"その他・不明の場合,10)具体的内容、理由を記入",IF(OR(AND(CI389=CI$65,COUNTA(CJ389:CM389)&lt;4),AND(OR(CI389=CI$63,CI389=CI$64,CI389=CI$66,CI389=CI$67,CI389=CI$68,CI389=""),COUNTA(CJ389:CM389)&gt;0)),"3)介護保険認定済→要介護度、認知症自立度、寝たきり度、介護保険サービス記入",IF(OR(AND(OR(CM389=CM$63,CM389=CM$64),CN389=""),AND(OR(CM389=CM$65,CM389=CM$66),CN389&lt;&gt;"")),"7)介護保険サービス受けている/過去受けていた→具体的内容記入"," ")))</f>
        <v xml:space="preserve"> </v>
      </c>
      <c r="CS389" s="224" t="str">
        <f t="shared" si="415"/>
        <v xml:space="preserve"> </v>
      </c>
      <c r="CT389" s="116"/>
      <c r="CU389" s="253"/>
      <c r="CV389" s="117"/>
      <c r="CW389" s="117"/>
      <c r="CX389" s="253"/>
      <c r="CY389" s="117"/>
      <c r="CZ389" s="117"/>
      <c r="DA389" s="253"/>
      <c r="DB389" s="117"/>
      <c r="DC389" s="224" t="str">
        <f t="shared" si="416"/>
        <v xml:space="preserve"> </v>
      </c>
      <c r="DD389" s="224" t="str">
        <f t="shared" si="417"/>
        <v xml:space="preserve"> </v>
      </c>
      <c r="DE389" s="224" t="str">
        <f t="shared" si="367"/>
        <v xml:space="preserve"> </v>
      </c>
      <c r="DF389" s="121"/>
      <c r="DG389" s="114"/>
      <c r="DH389" s="704"/>
      <c r="DI389" s="119"/>
      <c r="DJ389" s="187"/>
      <c r="DK389" s="254"/>
      <c r="DL389" s="224" t="str">
        <f t="shared" si="368"/>
        <v xml:space="preserve"> </v>
      </c>
      <c r="DM389" s="224" t="str">
        <f t="shared" si="418"/>
        <v xml:space="preserve"> </v>
      </c>
      <c r="DN389" s="474"/>
      <c r="DO389" s="117"/>
      <c r="DP389" s="117"/>
      <c r="DQ389" s="117"/>
      <c r="DR389" s="117"/>
      <c r="DS389" s="117"/>
      <c r="DT389" s="254"/>
      <c r="DU389" s="476"/>
      <c r="DV389" s="224" t="str">
        <f t="shared" si="369"/>
        <v xml:space="preserve"> </v>
      </c>
      <c r="DW389" s="115"/>
      <c r="DX389" s="470"/>
      <c r="DY389" s="117"/>
      <c r="DZ389" s="704"/>
      <c r="EA389" s="224" t="str">
        <f t="shared" si="370"/>
        <v xml:space="preserve"> </v>
      </c>
      <c r="EB389" s="906"/>
      <c r="EC389" s="904"/>
      <c r="ED389" s="904"/>
      <c r="EE389" s="904"/>
      <c r="EF389" s="904"/>
      <c r="EG389" s="904"/>
      <c r="EH389" s="904"/>
      <c r="EI389" s="904"/>
      <c r="EJ389" s="904"/>
      <c r="EK389" s="905"/>
      <c r="EL389" s="80"/>
      <c r="EM389" s="224" t="str">
        <f t="shared" si="419"/>
        <v xml:space="preserve"> </v>
      </c>
      <c r="EN389" s="224" t="str">
        <f t="shared" si="420"/>
        <v xml:space="preserve"> </v>
      </c>
      <c r="EO389" s="115"/>
      <c r="EP389" s="1050"/>
      <c r="EQ389" s="253"/>
      <c r="ER389" s="117"/>
      <c r="ES389" s="1258">
        <f t="shared" si="421"/>
        <v>298</v>
      </c>
      <c r="ET389" s="224" t="str">
        <f t="shared" si="422"/>
        <v xml:space="preserve"> </v>
      </c>
      <c r="EU389" s="477" t="str">
        <f t="shared" si="423"/>
        <v/>
      </c>
      <c r="EV389" s="1334" t="str">
        <f t="shared" si="365"/>
        <v xml:space="preserve"> </v>
      </c>
      <c r="EW389" s="1332" t="str">
        <f t="shared" si="409"/>
        <v/>
      </c>
      <c r="EX389" s="1275" t="str">
        <f t="shared" si="391"/>
        <v/>
      </c>
      <c r="EY389" s="1275" t="str">
        <f t="shared" si="392"/>
        <v/>
      </c>
      <c r="EZ389" s="1275" t="str">
        <f t="shared" si="393"/>
        <v/>
      </c>
      <c r="FA389" s="1275" t="str">
        <f t="shared" si="394"/>
        <v/>
      </c>
      <c r="FB389" s="1275" t="str">
        <f t="shared" si="395"/>
        <v/>
      </c>
      <c r="FC389" s="1333" t="str">
        <f t="shared" si="396"/>
        <v/>
      </c>
      <c r="FE389" s="1234" t="str">
        <f t="shared" si="397"/>
        <v xml:space="preserve"> </v>
      </c>
      <c r="FF389" s="1234" t="str">
        <f t="shared" si="398"/>
        <v xml:space="preserve"> </v>
      </c>
      <c r="FG389" s="1234" t="str">
        <f t="shared" si="399"/>
        <v xml:space="preserve"> </v>
      </c>
      <c r="FH389" s="1234" t="str">
        <f t="shared" si="400"/>
        <v xml:space="preserve"> </v>
      </c>
      <c r="FI389" s="1234" t="str">
        <f t="shared" si="371"/>
        <v xml:space="preserve"> </v>
      </c>
      <c r="FJ389" s="1234" t="str">
        <f t="shared" si="401"/>
        <v xml:space="preserve"> </v>
      </c>
      <c r="FK389" s="1234">
        <f t="shared" si="372"/>
        <v>0</v>
      </c>
      <c r="FL389" s="1227"/>
      <c r="FM389" s="1234" t="str">
        <f t="shared" si="373"/>
        <v xml:space="preserve"> </v>
      </c>
      <c r="FN389" s="1234" t="str">
        <f t="shared" si="374"/>
        <v xml:space="preserve"> </v>
      </c>
      <c r="FO389" s="1234" t="str">
        <f t="shared" si="402"/>
        <v xml:space="preserve"> </v>
      </c>
      <c r="FP389" s="1234" t="str">
        <f t="shared" si="403"/>
        <v xml:space="preserve"> </v>
      </c>
      <c r="FQ389" s="1234" t="str">
        <f t="shared" si="375"/>
        <v xml:space="preserve"> </v>
      </c>
      <c r="FR389" s="1234" t="str">
        <f t="shared" si="404"/>
        <v xml:space="preserve"> </v>
      </c>
      <c r="FS389" s="1234">
        <f t="shared" si="410"/>
        <v>0</v>
      </c>
      <c r="FT389" s="1227"/>
      <c r="FU389" s="1234" t="str">
        <f t="shared" si="405"/>
        <v xml:space="preserve"> </v>
      </c>
      <c r="FV389" s="1234" t="str">
        <f t="shared" si="406"/>
        <v xml:space="preserve"> </v>
      </c>
      <c r="FW389" s="1234" t="str">
        <f t="shared" si="407"/>
        <v xml:space="preserve"> </v>
      </c>
      <c r="FX389" s="1234" t="str">
        <f t="shared" si="376"/>
        <v xml:space="preserve"> </v>
      </c>
      <c r="FY389" s="1234" t="str">
        <f t="shared" si="377"/>
        <v xml:space="preserve"> </v>
      </c>
      <c r="FZ389" s="1234" t="str">
        <f t="shared" si="408"/>
        <v xml:space="preserve"> </v>
      </c>
      <c r="GA389" s="1234">
        <f t="shared" si="378"/>
        <v>0</v>
      </c>
      <c r="GB389" s="1227"/>
      <c r="GC389" s="1234" t="str">
        <f t="shared" si="379"/>
        <v xml:space="preserve"> </v>
      </c>
      <c r="GD389" s="1234" t="str">
        <f t="shared" si="380"/>
        <v xml:space="preserve"> </v>
      </c>
      <c r="GE389" s="1234" t="str">
        <f t="shared" si="381"/>
        <v xml:space="preserve"> </v>
      </c>
      <c r="GF389" s="1234" t="str">
        <f t="shared" si="382"/>
        <v xml:space="preserve"> </v>
      </c>
      <c r="GG389" s="1234" t="str">
        <f t="shared" si="383"/>
        <v xml:space="preserve"> </v>
      </c>
      <c r="GH389" s="1234" t="str">
        <f t="shared" si="384"/>
        <v xml:space="preserve"> </v>
      </c>
      <c r="GI389" s="1234" t="str">
        <f t="shared" si="385"/>
        <v xml:space="preserve"> </v>
      </c>
      <c r="GJ389" s="1234" t="str">
        <f t="shared" si="386"/>
        <v xml:space="preserve"> </v>
      </c>
      <c r="GK389" s="1234" t="str">
        <f t="shared" si="387"/>
        <v xml:space="preserve"> </v>
      </c>
      <c r="GL389" s="1234" t="str">
        <f t="shared" si="388"/>
        <v xml:space="preserve"> </v>
      </c>
      <c r="GM389" s="1234" t="str">
        <f t="shared" si="389"/>
        <v xml:space="preserve"> </v>
      </c>
      <c r="GN389" s="1234">
        <f t="shared" si="390"/>
        <v>0</v>
      </c>
    </row>
    <row r="390" spans="1:196" s="100" customFormat="1" ht="27" customHeight="1" thickTop="1" thickBot="1">
      <c r="A390" s="1208">
        <f>【A票】【D票】!$D$10</f>
        <v>0</v>
      </c>
      <c r="B390" s="1212">
        <f>【A票】【D票】!$H$10</f>
        <v>0</v>
      </c>
      <c r="C390" s="1213" t="str">
        <f>【A票】【D票】!$K$10</f>
        <v xml:space="preserve"> </v>
      </c>
      <c r="D390" s="1214">
        <f t="shared" si="173"/>
        <v>299</v>
      </c>
      <c r="E390" s="914"/>
      <c r="F390" s="467"/>
      <c r="G390" s="469"/>
      <c r="H390" s="224" t="str">
        <f t="shared" si="411"/>
        <v xml:space="preserve"> </v>
      </c>
      <c r="I390" s="704"/>
      <c r="J390" s="117"/>
      <c r="K390" s="117"/>
      <c r="L390" s="117"/>
      <c r="M390" s="117"/>
      <c r="N390" s="117"/>
      <c r="O390" s="117"/>
      <c r="P390" s="117"/>
      <c r="Q390" s="117"/>
      <c r="R390" s="117"/>
      <c r="S390" s="117"/>
      <c r="T390" s="254"/>
      <c r="U390" s="646"/>
      <c r="V390" s="646"/>
      <c r="W390" s="114"/>
      <c r="X390" s="254"/>
      <c r="Y390" s="224" t="str">
        <f t="shared" si="412"/>
        <v xml:space="preserve"> </v>
      </c>
      <c r="Z390" s="579"/>
      <c r="AA390" s="704"/>
      <c r="AB390" s="119"/>
      <c r="AC390" s="224" t="str">
        <f t="shared" si="366"/>
        <v xml:space="preserve"> </v>
      </c>
      <c r="AD390" s="115"/>
      <c r="AE390" s="253"/>
      <c r="AF390" s="704"/>
      <c r="AG390" s="727"/>
      <c r="AH390" s="727"/>
      <c r="AI390" s="727"/>
      <c r="AJ390" s="727"/>
      <c r="AK390" s="591"/>
      <c r="AL390" s="727"/>
      <c r="AM390" s="727"/>
      <c r="AN390" s="727"/>
      <c r="AO390" s="727"/>
      <c r="AP390" s="727"/>
      <c r="AQ390" s="727"/>
      <c r="AR390" s="727"/>
      <c r="AS390" s="727"/>
      <c r="AT390" s="727"/>
      <c r="AU390" s="727"/>
      <c r="AV390" s="727"/>
      <c r="AW390" s="727"/>
      <c r="AX390" s="727"/>
      <c r="AY390" s="727"/>
      <c r="AZ390" s="727"/>
      <c r="BA390" s="727"/>
      <c r="BB390" s="727"/>
      <c r="BC390" s="821"/>
      <c r="BD390" s="727"/>
      <c r="BE390" s="727"/>
      <c r="BF390" s="727"/>
      <c r="BG390" s="727"/>
      <c r="BH390" s="727"/>
      <c r="BI390" s="727"/>
      <c r="BJ390" s="727"/>
      <c r="BK390" s="727"/>
      <c r="BL390" s="821"/>
      <c r="BM390" s="727"/>
      <c r="BN390" s="727"/>
      <c r="BO390" s="727"/>
      <c r="BP390" s="727"/>
      <c r="BQ390" s="727"/>
      <c r="BR390" s="821"/>
      <c r="BS390" s="727"/>
      <c r="BT390" s="727"/>
      <c r="BU390" s="727"/>
      <c r="BV390" s="591"/>
      <c r="BW390" s="224" t="str">
        <f t="shared" si="424"/>
        <v xml:space="preserve"> </v>
      </c>
      <c r="BX390" s="471">
        <f t="shared" si="413"/>
        <v>299</v>
      </c>
      <c r="BY390" s="117"/>
      <c r="BZ390" s="117"/>
      <c r="CA390" s="117"/>
      <c r="CB390" s="117"/>
      <c r="CC390" s="117"/>
      <c r="CD390" s="461"/>
      <c r="CE390" s="236"/>
      <c r="CF390" s="224" t="str">
        <f t="shared" si="414"/>
        <v xml:space="preserve"> </v>
      </c>
      <c r="CG390" s="116"/>
      <c r="CH390" s="117"/>
      <c r="CI390" s="117"/>
      <c r="CJ390" s="117"/>
      <c r="CK390" s="472"/>
      <c r="CL390" s="472"/>
      <c r="CM390" s="472"/>
      <c r="CN390" s="472"/>
      <c r="CO390" s="117"/>
      <c r="CP390" s="253"/>
      <c r="CQ390" s="120"/>
      <c r="CR390" s="224" t="str" cm="1">
        <f t="array" ref="CR390">IF(AND(SUM(COUNTIF(CG390:CM390,{"*不明*","*その他*"})+COUNTIF(CO390:CP390,{"*不明*","*その他*"}))&gt;0,CQ390=""),"その他・不明の場合,10)具体的内容、理由を記入",IF(OR(AND(CI390=CI$65,COUNTA(CJ390:CM390)&lt;4),AND(OR(CI390=CI$63,CI390=CI$64,CI390=CI$66,CI390=CI$67,CI390=CI$68,CI390=""),COUNTA(CJ390:CM390)&gt;0)),"3)介護保険認定済→要介護度、認知症自立度、寝たきり度、介護保険サービス記入",IF(OR(AND(OR(CM390=CM$63,CM390=CM$64),CN390=""),AND(OR(CM390=CM$65,CM390=CM$66),CN390&lt;&gt;"")),"7)介護保険サービス受けている/過去受けていた→具体的内容記入"," ")))</f>
        <v xml:space="preserve"> </v>
      </c>
      <c r="CS390" s="224" t="str">
        <f t="shared" si="415"/>
        <v xml:space="preserve"> </v>
      </c>
      <c r="CT390" s="116"/>
      <c r="CU390" s="253"/>
      <c r="CV390" s="117"/>
      <c r="CW390" s="117"/>
      <c r="CX390" s="253"/>
      <c r="CY390" s="117"/>
      <c r="CZ390" s="117"/>
      <c r="DA390" s="253"/>
      <c r="DB390" s="117"/>
      <c r="DC390" s="224" t="str">
        <f t="shared" si="416"/>
        <v xml:space="preserve"> </v>
      </c>
      <c r="DD390" s="224" t="str">
        <f t="shared" si="417"/>
        <v xml:space="preserve"> </v>
      </c>
      <c r="DE390" s="224" t="str">
        <f t="shared" si="367"/>
        <v xml:space="preserve"> </v>
      </c>
      <c r="DF390" s="121"/>
      <c r="DG390" s="114"/>
      <c r="DH390" s="704"/>
      <c r="DI390" s="119"/>
      <c r="DJ390" s="187"/>
      <c r="DK390" s="254"/>
      <c r="DL390" s="224" t="str">
        <f t="shared" si="368"/>
        <v xml:space="preserve"> </v>
      </c>
      <c r="DM390" s="224" t="str">
        <f t="shared" si="418"/>
        <v xml:space="preserve"> </v>
      </c>
      <c r="DN390" s="474"/>
      <c r="DO390" s="117"/>
      <c r="DP390" s="117"/>
      <c r="DQ390" s="117"/>
      <c r="DR390" s="117"/>
      <c r="DS390" s="117"/>
      <c r="DT390" s="254"/>
      <c r="DU390" s="476"/>
      <c r="DV390" s="224" t="str">
        <f t="shared" si="369"/>
        <v xml:space="preserve"> </v>
      </c>
      <c r="DW390" s="115"/>
      <c r="DX390" s="470"/>
      <c r="DY390" s="117"/>
      <c r="DZ390" s="704"/>
      <c r="EA390" s="224" t="str">
        <f t="shared" si="370"/>
        <v xml:space="preserve"> </v>
      </c>
      <c r="EB390" s="906"/>
      <c r="EC390" s="904"/>
      <c r="ED390" s="904"/>
      <c r="EE390" s="904"/>
      <c r="EF390" s="904"/>
      <c r="EG390" s="904"/>
      <c r="EH390" s="904"/>
      <c r="EI390" s="904"/>
      <c r="EJ390" s="904"/>
      <c r="EK390" s="905"/>
      <c r="EL390" s="80"/>
      <c r="EM390" s="224" t="str">
        <f t="shared" si="419"/>
        <v xml:space="preserve"> </v>
      </c>
      <c r="EN390" s="224" t="str">
        <f t="shared" si="420"/>
        <v xml:space="preserve"> </v>
      </c>
      <c r="EO390" s="115"/>
      <c r="EP390" s="1050"/>
      <c r="EQ390" s="253"/>
      <c r="ER390" s="117"/>
      <c r="ES390" s="1258">
        <f t="shared" si="421"/>
        <v>299</v>
      </c>
      <c r="ET390" s="224" t="str">
        <f t="shared" si="422"/>
        <v xml:space="preserve"> </v>
      </c>
      <c r="EU390" s="477" t="str">
        <f t="shared" si="423"/>
        <v/>
      </c>
      <c r="EV390" s="1334" t="str">
        <f t="shared" si="365"/>
        <v xml:space="preserve"> </v>
      </c>
      <c r="EW390" s="1332" t="str">
        <f t="shared" si="409"/>
        <v/>
      </c>
      <c r="EX390" s="1275" t="str">
        <f t="shared" si="391"/>
        <v/>
      </c>
      <c r="EY390" s="1275" t="str">
        <f t="shared" si="392"/>
        <v/>
      </c>
      <c r="EZ390" s="1275" t="str">
        <f t="shared" si="393"/>
        <v/>
      </c>
      <c r="FA390" s="1275" t="str">
        <f t="shared" si="394"/>
        <v/>
      </c>
      <c r="FB390" s="1275" t="str">
        <f t="shared" si="395"/>
        <v/>
      </c>
      <c r="FC390" s="1333" t="str">
        <f t="shared" si="396"/>
        <v/>
      </c>
      <c r="FE390" s="1234" t="str">
        <f t="shared" si="397"/>
        <v xml:space="preserve"> </v>
      </c>
      <c r="FF390" s="1234" t="str">
        <f t="shared" si="398"/>
        <v xml:space="preserve"> </v>
      </c>
      <c r="FG390" s="1234" t="str">
        <f t="shared" si="399"/>
        <v xml:space="preserve"> </v>
      </c>
      <c r="FH390" s="1234" t="str">
        <f t="shared" si="400"/>
        <v xml:space="preserve"> </v>
      </c>
      <c r="FI390" s="1234" t="str">
        <f t="shared" si="371"/>
        <v xml:space="preserve"> </v>
      </c>
      <c r="FJ390" s="1234" t="str">
        <f t="shared" si="401"/>
        <v xml:space="preserve"> </v>
      </c>
      <c r="FK390" s="1234">
        <f t="shared" si="372"/>
        <v>0</v>
      </c>
      <c r="FL390" s="1227"/>
      <c r="FM390" s="1234" t="str">
        <f t="shared" si="373"/>
        <v xml:space="preserve"> </v>
      </c>
      <c r="FN390" s="1234" t="str">
        <f t="shared" si="374"/>
        <v xml:space="preserve"> </v>
      </c>
      <c r="FO390" s="1234" t="str">
        <f t="shared" si="402"/>
        <v xml:space="preserve"> </v>
      </c>
      <c r="FP390" s="1234" t="str">
        <f t="shared" si="403"/>
        <v xml:space="preserve"> </v>
      </c>
      <c r="FQ390" s="1234" t="str">
        <f t="shared" si="375"/>
        <v xml:space="preserve"> </v>
      </c>
      <c r="FR390" s="1234" t="str">
        <f t="shared" si="404"/>
        <v xml:space="preserve"> </v>
      </c>
      <c r="FS390" s="1234">
        <f t="shared" si="410"/>
        <v>0</v>
      </c>
      <c r="FT390" s="1227"/>
      <c r="FU390" s="1234" t="str">
        <f t="shared" si="405"/>
        <v xml:space="preserve"> </v>
      </c>
      <c r="FV390" s="1234" t="str">
        <f t="shared" si="406"/>
        <v xml:space="preserve"> </v>
      </c>
      <c r="FW390" s="1234" t="str">
        <f t="shared" si="407"/>
        <v xml:space="preserve"> </v>
      </c>
      <c r="FX390" s="1234" t="str">
        <f t="shared" si="376"/>
        <v xml:space="preserve"> </v>
      </c>
      <c r="FY390" s="1234" t="str">
        <f t="shared" si="377"/>
        <v xml:space="preserve"> </v>
      </c>
      <c r="FZ390" s="1234" t="str">
        <f t="shared" si="408"/>
        <v xml:space="preserve"> </v>
      </c>
      <c r="GA390" s="1234">
        <f t="shared" si="378"/>
        <v>0</v>
      </c>
      <c r="GB390" s="1227"/>
      <c r="GC390" s="1234" t="str">
        <f t="shared" si="379"/>
        <v xml:space="preserve"> </v>
      </c>
      <c r="GD390" s="1234" t="str">
        <f t="shared" si="380"/>
        <v xml:space="preserve"> </v>
      </c>
      <c r="GE390" s="1234" t="str">
        <f t="shared" si="381"/>
        <v xml:space="preserve"> </v>
      </c>
      <c r="GF390" s="1234" t="str">
        <f t="shared" si="382"/>
        <v xml:space="preserve"> </v>
      </c>
      <c r="GG390" s="1234" t="str">
        <f t="shared" si="383"/>
        <v xml:space="preserve"> </v>
      </c>
      <c r="GH390" s="1234" t="str">
        <f t="shared" si="384"/>
        <v xml:space="preserve"> </v>
      </c>
      <c r="GI390" s="1234" t="str">
        <f t="shared" si="385"/>
        <v xml:space="preserve"> </v>
      </c>
      <c r="GJ390" s="1234" t="str">
        <f t="shared" si="386"/>
        <v xml:space="preserve"> </v>
      </c>
      <c r="GK390" s="1234" t="str">
        <f t="shared" si="387"/>
        <v xml:space="preserve"> </v>
      </c>
      <c r="GL390" s="1234" t="str">
        <f t="shared" si="388"/>
        <v xml:space="preserve"> </v>
      </c>
      <c r="GM390" s="1234" t="str">
        <f t="shared" si="389"/>
        <v xml:space="preserve"> </v>
      </c>
      <c r="GN390" s="1234">
        <f t="shared" si="390"/>
        <v>0</v>
      </c>
    </row>
    <row r="391" spans="1:196" s="100" customFormat="1" ht="27" customHeight="1" thickTop="1" thickBot="1">
      <c r="A391" s="1208">
        <f>【A票】【D票】!$D$10</f>
        <v>0</v>
      </c>
      <c r="B391" s="1212">
        <f>【A票】【D票】!$H$10</f>
        <v>0</v>
      </c>
      <c r="C391" s="1213" t="str">
        <f>【A票】【D票】!$K$10</f>
        <v xml:space="preserve"> </v>
      </c>
      <c r="D391" s="1214">
        <f t="shared" si="173"/>
        <v>300</v>
      </c>
      <c r="E391" s="914"/>
      <c r="F391" s="467"/>
      <c r="G391" s="469"/>
      <c r="H391" s="224" t="str">
        <f t="shared" si="411"/>
        <v xml:space="preserve"> </v>
      </c>
      <c r="I391" s="704"/>
      <c r="J391" s="117"/>
      <c r="K391" s="117"/>
      <c r="L391" s="117"/>
      <c r="M391" s="117"/>
      <c r="N391" s="117"/>
      <c r="O391" s="117"/>
      <c r="P391" s="117"/>
      <c r="Q391" s="117"/>
      <c r="R391" s="117"/>
      <c r="S391" s="117"/>
      <c r="T391" s="254"/>
      <c r="U391" s="646"/>
      <c r="V391" s="646"/>
      <c r="W391" s="114"/>
      <c r="X391" s="254"/>
      <c r="Y391" s="224" t="str">
        <f t="shared" si="412"/>
        <v xml:space="preserve"> </v>
      </c>
      <c r="Z391" s="579"/>
      <c r="AA391" s="704"/>
      <c r="AB391" s="119"/>
      <c r="AC391" s="224" t="str">
        <f t="shared" si="366"/>
        <v xml:space="preserve"> </v>
      </c>
      <c r="AD391" s="115"/>
      <c r="AE391" s="253"/>
      <c r="AF391" s="704"/>
      <c r="AG391" s="727"/>
      <c r="AH391" s="727"/>
      <c r="AI391" s="727"/>
      <c r="AJ391" s="727"/>
      <c r="AK391" s="591"/>
      <c r="AL391" s="727"/>
      <c r="AM391" s="727"/>
      <c r="AN391" s="727"/>
      <c r="AO391" s="727"/>
      <c r="AP391" s="727"/>
      <c r="AQ391" s="727"/>
      <c r="AR391" s="727"/>
      <c r="AS391" s="727"/>
      <c r="AT391" s="727"/>
      <c r="AU391" s="727"/>
      <c r="AV391" s="727"/>
      <c r="AW391" s="727"/>
      <c r="AX391" s="727"/>
      <c r="AY391" s="727"/>
      <c r="AZ391" s="727"/>
      <c r="BA391" s="727"/>
      <c r="BB391" s="727"/>
      <c r="BC391" s="821"/>
      <c r="BD391" s="727"/>
      <c r="BE391" s="727"/>
      <c r="BF391" s="727"/>
      <c r="BG391" s="727"/>
      <c r="BH391" s="727"/>
      <c r="BI391" s="727"/>
      <c r="BJ391" s="727"/>
      <c r="BK391" s="727"/>
      <c r="BL391" s="821"/>
      <c r="BM391" s="727"/>
      <c r="BN391" s="727"/>
      <c r="BO391" s="727"/>
      <c r="BP391" s="727"/>
      <c r="BQ391" s="727"/>
      <c r="BR391" s="821"/>
      <c r="BS391" s="727"/>
      <c r="BT391" s="727"/>
      <c r="BU391" s="727"/>
      <c r="BV391" s="591"/>
      <c r="BW391" s="224" t="str">
        <f t="shared" si="424"/>
        <v xml:space="preserve"> </v>
      </c>
      <c r="BX391" s="471">
        <f t="shared" si="413"/>
        <v>300</v>
      </c>
      <c r="BY391" s="117"/>
      <c r="BZ391" s="117"/>
      <c r="CA391" s="117"/>
      <c r="CB391" s="117"/>
      <c r="CC391" s="117"/>
      <c r="CD391" s="461"/>
      <c r="CE391" s="236"/>
      <c r="CF391" s="224" t="str">
        <f t="shared" si="414"/>
        <v xml:space="preserve"> </v>
      </c>
      <c r="CG391" s="116"/>
      <c r="CH391" s="117"/>
      <c r="CI391" s="117"/>
      <c r="CJ391" s="117"/>
      <c r="CK391" s="472"/>
      <c r="CL391" s="472"/>
      <c r="CM391" s="472"/>
      <c r="CN391" s="472"/>
      <c r="CO391" s="117"/>
      <c r="CP391" s="253"/>
      <c r="CQ391" s="120"/>
      <c r="CR391" s="224" t="str" cm="1">
        <f t="array" ref="CR391">IF(AND(SUM(COUNTIF(CG391:CM391,{"*不明*","*その他*"})+COUNTIF(CO391:CP391,{"*不明*","*その他*"}))&gt;0,CQ391=""),"その他・不明の場合,10)具体的内容、理由を記入",IF(OR(AND(CI391=CI$65,COUNTA(CJ391:CM391)&lt;4),AND(OR(CI391=CI$63,CI391=CI$64,CI391=CI$66,CI391=CI$67,CI391=CI$68,CI391=""),COUNTA(CJ391:CM391)&gt;0)),"3)介護保険認定済→要介護度、認知症自立度、寝たきり度、介護保険サービス記入",IF(OR(AND(OR(CM391=CM$63,CM391=CM$64),CN391=""),AND(OR(CM391=CM$65,CM391=CM$66),CN391&lt;&gt;"")),"7)介護保険サービス受けている/過去受けていた→具体的内容記入"," ")))</f>
        <v xml:space="preserve"> </v>
      </c>
      <c r="CS391" s="224" t="str">
        <f t="shared" si="415"/>
        <v xml:space="preserve"> </v>
      </c>
      <c r="CT391" s="116"/>
      <c r="CU391" s="253"/>
      <c r="CV391" s="117"/>
      <c r="CW391" s="117"/>
      <c r="CX391" s="253"/>
      <c r="CY391" s="117"/>
      <c r="CZ391" s="117"/>
      <c r="DA391" s="253"/>
      <c r="DB391" s="117"/>
      <c r="DC391" s="224" t="str">
        <f t="shared" si="416"/>
        <v xml:space="preserve"> </v>
      </c>
      <c r="DD391" s="224" t="str">
        <f t="shared" si="417"/>
        <v xml:space="preserve"> </v>
      </c>
      <c r="DE391" s="224" t="str">
        <f t="shared" si="367"/>
        <v xml:space="preserve"> </v>
      </c>
      <c r="DF391" s="121"/>
      <c r="DG391" s="114"/>
      <c r="DH391" s="704"/>
      <c r="DI391" s="119"/>
      <c r="DJ391" s="187"/>
      <c r="DK391" s="254"/>
      <c r="DL391" s="224" t="str">
        <f t="shared" si="368"/>
        <v xml:space="preserve"> </v>
      </c>
      <c r="DM391" s="224" t="str">
        <f t="shared" si="418"/>
        <v xml:space="preserve"> </v>
      </c>
      <c r="DN391" s="474"/>
      <c r="DO391" s="117"/>
      <c r="DP391" s="117"/>
      <c r="DQ391" s="117"/>
      <c r="DR391" s="117"/>
      <c r="DS391" s="117"/>
      <c r="DT391" s="254"/>
      <c r="DU391" s="476"/>
      <c r="DV391" s="224" t="str">
        <f t="shared" si="369"/>
        <v xml:space="preserve"> </v>
      </c>
      <c r="DW391" s="115"/>
      <c r="DX391" s="470"/>
      <c r="DY391" s="117"/>
      <c r="DZ391" s="704"/>
      <c r="EA391" s="224" t="str">
        <f t="shared" si="370"/>
        <v xml:space="preserve"> </v>
      </c>
      <c r="EB391" s="906"/>
      <c r="EC391" s="904"/>
      <c r="ED391" s="904"/>
      <c r="EE391" s="904"/>
      <c r="EF391" s="904"/>
      <c r="EG391" s="904"/>
      <c r="EH391" s="904"/>
      <c r="EI391" s="904"/>
      <c r="EJ391" s="904"/>
      <c r="EK391" s="905"/>
      <c r="EL391" s="80"/>
      <c r="EM391" s="224" t="str">
        <f t="shared" si="419"/>
        <v xml:space="preserve"> </v>
      </c>
      <c r="EN391" s="224" t="str">
        <f t="shared" si="420"/>
        <v xml:space="preserve"> </v>
      </c>
      <c r="EO391" s="115"/>
      <c r="EP391" s="1050"/>
      <c r="EQ391" s="253"/>
      <c r="ER391" s="117"/>
      <c r="ES391" s="1258">
        <f t="shared" si="421"/>
        <v>300</v>
      </c>
      <c r="ET391" s="224" t="str">
        <f t="shared" si="422"/>
        <v xml:space="preserve"> </v>
      </c>
      <c r="EU391" s="477" t="str">
        <f t="shared" si="423"/>
        <v/>
      </c>
      <c r="EV391" s="1334" t="str">
        <f t="shared" si="365"/>
        <v xml:space="preserve"> </v>
      </c>
      <c r="EW391" s="1332" t="str">
        <f t="shared" si="409"/>
        <v/>
      </c>
      <c r="EX391" s="1275" t="str">
        <f t="shared" si="391"/>
        <v/>
      </c>
      <c r="EY391" s="1275" t="str">
        <f t="shared" si="392"/>
        <v/>
      </c>
      <c r="EZ391" s="1275" t="str">
        <f t="shared" si="393"/>
        <v/>
      </c>
      <c r="FA391" s="1275" t="str">
        <f t="shared" si="394"/>
        <v/>
      </c>
      <c r="FB391" s="1275" t="str">
        <f t="shared" si="395"/>
        <v/>
      </c>
      <c r="FC391" s="1333" t="str">
        <f t="shared" si="396"/>
        <v/>
      </c>
      <c r="FE391" s="1234" t="str">
        <f t="shared" si="397"/>
        <v xml:space="preserve"> </v>
      </c>
      <c r="FF391" s="1234" t="str">
        <f t="shared" si="398"/>
        <v xml:space="preserve"> </v>
      </c>
      <c r="FG391" s="1234" t="str">
        <f t="shared" si="399"/>
        <v xml:space="preserve"> </v>
      </c>
      <c r="FH391" s="1234" t="str">
        <f t="shared" si="400"/>
        <v xml:space="preserve"> </v>
      </c>
      <c r="FI391" s="1234" t="str">
        <f t="shared" si="371"/>
        <v xml:space="preserve"> </v>
      </c>
      <c r="FJ391" s="1234" t="str">
        <f t="shared" si="401"/>
        <v xml:space="preserve"> </v>
      </c>
      <c r="FK391" s="1234">
        <f t="shared" si="372"/>
        <v>0</v>
      </c>
      <c r="FL391" s="1227"/>
      <c r="FM391" s="1234" t="str">
        <f t="shared" si="373"/>
        <v xml:space="preserve"> </v>
      </c>
      <c r="FN391" s="1234" t="str">
        <f t="shared" si="374"/>
        <v xml:space="preserve"> </v>
      </c>
      <c r="FO391" s="1234" t="str">
        <f t="shared" si="402"/>
        <v xml:space="preserve"> </v>
      </c>
      <c r="FP391" s="1234" t="str">
        <f t="shared" si="403"/>
        <v xml:space="preserve"> </v>
      </c>
      <c r="FQ391" s="1234" t="str">
        <f t="shared" si="375"/>
        <v xml:space="preserve"> </v>
      </c>
      <c r="FR391" s="1234" t="str">
        <f t="shared" si="404"/>
        <v xml:space="preserve"> </v>
      </c>
      <c r="FS391" s="1234">
        <f t="shared" si="410"/>
        <v>0</v>
      </c>
      <c r="FT391" s="1227"/>
      <c r="FU391" s="1234" t="str">
        <f t="shared" si="405"/>
        <v xml:space="preserve"> </v>
      </c>
      <c r="FV391" s="1234" t="str">
        <f t="shared" si="406"/>
        <v xml:space="preserve"> </v>
      </c>
      <c r="FW391" s="1234" t="str">
        <f t="shared" si="407"/>
        <v xml:space="preserve"> </v>
      </c>
      <c r="FX391" s="1234" t="str">
        <f t="shared" si="376"/>
        <v xml:space="preserve"> </v>
      </c>
      <c r="FY391" s="1234" t="str">
        <f t="shared" si="377"/>
        <v xml:space="preserve"> </v>
      </c>
      <c r="FZ391" s="1234" t="str">
        <f t="shared" si="408"/>
        <v xml:space="preserve"> </v>
      </c>
      <c r="GA391" s="1234">
        <f t="shared" si="378"/>
        <v>0</v>
      </c>
      <c r="GB391" s="1227"/>
      <c r="GC391" s="1234" t="str">
        <f t="shared" si="379"/>
        <v xml:space="preserve"> </v>
      </c>
      <c r="GD391" s="1234" t="str">
        <f t="shared" si="380"/>
        <v xml:space="preserve"> </v>
      </c>
      <c r="GE391" s="1234" t="str">
        <f t="shared" si="381"/>
        <v xml:space="preserve"> </v>
      </c>
      <c r="GF391" s="1234" t="str">
        <f t="shared" si="382"/>
        <v xml:space="preserve"> </v>
      </c>
      <c r="GG391" s="1234" t="str">
        <f t="shared" si="383"/>
        <v xml:space="preserve"> </v>
      </c>
      <c r="GH391" s="1234" t="str">
        <f t="shared" si="384"/>
        <v xml:space="preserve"> </v>
      </c>
      <c r="GI391" s="1234" t="str">
        <f t="shared" si="385"/>
        <v xml:space="preserve"> </v>
      </c>
      <c r="GJ391" s="1234" t="str">
        <f t="shared" si="386"/>
        <v xml:space="preserve"> </v>
      </c>
      <c r="GK391" s="1234" t="str">
        <f t="shared" si="387"/>
        <v xml:space="preserve"> </v>
      </c>
      <c r="GL391" s="1234" t="str">
        <f t="shared" si="388"/>
        <v xml:space="preserve"> </v>
      </c>
      <c r="GM391" s="1234" t="str">
        <f t="shared" si="389"/>
        <v xml:space="preserve"> </v>
      </c>
      <c r="GN391" s="1234">
        <f t="shared" si="390"/>
        <v>0</v>
      </c>
    </row>
    <row r="392" spans="1:196" s="100" customFormat="1" ht="27" customHeight="1" thickTop="1" thickBot="1">
      <c r="A392" s="1208">
        <f>【A票】【D票】!$D$10</f>
        <v>0</v>
      </c>
      <c r="B392" s="1212">
        <f>【A票】【D票】!$H$10</f>
        <v>0</v>
      </c>
      <c r="C392" s="1213" t="str">
        <f>【A票】【D票】!$K$10</f>
        <v xml:space="preserve"> </v>
      </c>
      <c r="D392" s="1214">
        <f t="shared" si="173"/>
        <v>301</v>
      </c>
      <c r="E392" s="914"/>
      <c r="F392" s="467"/>
      <c r="G392" s="469"/>
      <c r="H392" s="224" t="str">
        <f t="shared" si="411"/>
        <v xml:space="preserve"> </v>
      </c>
      <c r="I392" s="704"/>
      <c r="J392" s="117"/>
      <c r="K392" s="117"/>
      <c r="L392" s="117"/>
      <c r="M392" s="117"/>
      <c r="N392" s="117"/>
      <c r="O392" s="117"/>
      <c r="P392" s="117"/>
      <c r="Q392" s="117"/>
      <c r="R392" s="117"/>
      <c r="S392" s="117"/>
      <c r="T392" s="254"/>
      <c r="U392" s="646"/>
      <c r="V392" s="646"/>
      <c r="W392" s="114"/>
      <c r="X392" s="254"/>
      <c r="Y392" s="224" t="str">
        <f t="shared" si="412"/>
        <v xml:space="preserve"> </v>
      </c>
      <c r="Z392" s="579"/>
      <c r="AA392" s="704"/>
      <c r="AB392" s="119"/>
      <c r="AC392" s="224" t="str">
        <f t="shared" si="366"/>
        <v xml:space="preserve"> </v>
      </c>
      <c r="AD392" s="115"/>
      <c r="AE392" s="253"/>
      <c r="AF392" s="704"/>
      <c r="AG392" s="727"/>
      <c r="AH392" s="727"/>
      <c r="AI392" s="727"/>
      <c r="AJ392" s="727"/>
      <c r="AK392" s="591"/>
      <c r="AL392" s="727"/>
      <c r="AM392" s="727"/>
      <c r="AN392" s="727"/>
      <c r="AO392" s="727"/>
      <c r="AP392" s="727"/>
      <c r="AQ392" s="727"/>
      <c r="AR392" s="727"/>
      <c r="AS392" s="727"/>
      <c r="AT392" s="727"/>
      <c r="AU392" s="727"/>
      <c r="AV392" s="727"/>
      <c r="AW392" s="727"/>
      <c r="AX392" s="727"/>
      <c r="AY392" s="727"/>
      <c r="AZ392" s="727"/>
      <c r="BA392" s="727"/>
      <c r="BB392" s="727"/>
      <c r="BC392" s="821"/>
      <c r="BD392" s="727"/>
      <c r="BE392" s="727"/>
      <c r="BF392" s="727"/>
      <c r="BG392" s="727"/>
      <c r="BH392" s="727"/>
      <c r="BI392" s="727"/>
      <c r="BJ392" s="727"/>
      <c r="BK392" s="727"/>
      <c r="BL392" s="821"/>
      <c r="BM392" s="727"/>
      <c r="BN392" s="727"/>
      <c r="BO392" s="727"/>
      <c r="BP392" s="727"/>
      <c r="BQ392" s="727"/>
      <c r="BR392" s="821"/>
      <c r="BS392" s="727"/>
      <c r="BT392" s="727"/>
      <c r="BU392" s="727"/>
      <c r="BV392" s="591"/>
      <c r="BW392" s="224" t="str">
        <f t="shared" si="424"/>
        <v xml:space="preserve"> </v>
      </c>
      <c r="BX392" s="471">
        <f t="shared" si="413"/>
        <v>301</v>
      </c>
      <c r="BY392" s="117"/>
      <c r="BZ392" s="117"/>
      <c r="CA392" s="117"/>
      <c r="CB392" s="117"/>
      <c r="CC392" s="117"/>
      <c r="CD392" s="461"/>
      <c r="CE392" s="236"/>
      <c r="CF392" s="224" t="str">
        <f t="shared" si="414"/>
        <v xml:space="preserve"> </v>
      </c>
      <c r="CG392" s="116"/>
      <c r="CH392" s="117"/>
      <c r="CI392" s="117"/>
      <c r="CJ392" s="117"/>
      <c r="CK392" s="472"/>
      <c r="CL392" s="472"/>
      <c r="CM392" s="472"/>
      <c r="CN392" s="472"/>
      <c r="CO392" s="117"/>
      <c r="CP392" s="253"/>
      <c r="CQ392" s="120"/>
      <c r="CR392" s="224" t="str" cm="1">
        <f t="array" ref="CR392">IF(AND(SUM(COUNTIF(CG392:CM392,{"*不明*","*その他*"})+COUNTIF(CO392:CP392,{"*不明*","*その他*"}))&gt;0,CQ392=""),"その他・不明の場合,10)具体的内容、理由を記入",IF(OR(AND(CI392=CI$65,COUNTA(CJ392:CM392)&lt;4),AND(OR(CI392=CI$63,CI392=CI$64,CI392=CI$66,CI392=CI$67,CI392=CI$68,CI392=""),COUNTA(CJ392:CM392)&gt;0)),"3)介護保険認定済→要介護度、認知症自立度、寝たきり度、介護保険サービス記入",IF(OR(AND(OR(CM392=CM$63,CM392=CM$64),CN392=""),AND(OR(CM392=CM$65,CM392=CM$66),CN392&lt;&gt;"")),"7)介護保険サービス受けている/過去受けていた→具体的内容記入"," ")))</f>
        <v xml:space="preserve"> </v>
      </c>
      <c r="CS392" s="224" t="str">
        <f t="shared" si="415"/>
        <v xml:space="preserve"> </v>
      </c>
      <c r="CT392" s="116"/>
      <c r="CU392" s="253"/>
      <c r="CV392" s="117"/>
      <c r="CW392" s="117"/>
      <c r="CX392" s="253"/>
      <c r="CY392" s="117"/>
      <c r="CZ392" s="117"/>
      <c r="DA392" s="253"/>
      <c r="DB392" s="117"/>
      <c r="DC392" s="224" t="str">
        <f t="shared" si="416"/>
        <v xml:space="preserve"> </v>
      </c>
      <c r="DD392" s="224" t="str">
        <f t="shared" si="417"/>
        <v xml:space="preserve"> </v>
      </c>
      <c r="DE392" s="224" t="str">
        <f t="shared" si="367"/>
        <v xml:space="preserve"> </v>
      </c>
      <c r="DF392" s="121"/>
      <c r="DG392" s="114"/>
      <c r="DH392" s="704"/>
      <c r="DI392" s="119"/>
      <c r="DJ392" s="187"/>
      <c r="DK392" s="254"/>
      <c r="DL392" s="224" t="str">
        <f t="shared" si="368"/>
        <v xml:space="preserve"> </v>
      </c>
      <c r="DM392" s="224" t="str">
        <f t="shared" si="418"/>
        <v xml:space="preserve"> </v>
      </c>
      <c r="DN392" s="474"/>
      <c r="DO392" s="117"/>
      <c r="DP392" s="117"/>
      <c r="DQ392" s="117"/>
      <c r="DR392" s="117"/>
      <c r="DS392" s="117"/>
      <c r="DT392" s="254"/>
      <c r="DU392" s="476"/>
      <c r="DV392" s="224" t="str">
        <f t="shared" si="369"/>
        <v xml:space="preserve"> </v>
      </c>
      <c r="DW392" s="115"/>
      <c r="DX392" s="470"/>
      <c r="DY392" s="117"/>
      <c r="DZ392" s="704"/>
      <c r="EA392" s="224" t="str">
        <f t="shared" si="370"/>
        <v xml:space="preserve"> </v>
      </c>
      <c r="EB392" s="906"/>
      <c r="EC392" s="904"/>
      <c r="ED392" s="904"/>
      <c r="EE392" s="904"/>
      <c r="EF392" s="904"/>
      <c r="EG392" s="904"/>
      <c r="EH392" s="904"/>
      <c r="EI392" s="904"/>
      <c r="EJ392" s="904"/>
      <c r="EK392" s="905"/>
      <c r="EL392" s="80"/>
      <c r="EM392" s="224" t="str">
        <f t="shared" si="419"/>
        <v xml:space="preserve"> </v>
      </c>
      <c r="EN392" s="224" t="str">
        <f t="shared" si="420"/>
        <v xml:space="preserve"> </v>
      </c>
      <c r="EO392" s="115"/>
      <c r="EP392" s="1050"/>
      <c r="EQ392" s="253"/>
      <c r="ER392" s="117"/>
      <c r="ES392" s="1258">
        <f t="shared" si="421"/>
        <v>301</v>
      </c>
      <c r="ET392" s="224" t="str">
        <f t="shared" si="422"/>
        <v xml:space="preserve"> </v>
      </c>
      <c r="EU392" s="477" t="str">
        <f t="shared" si="423"/>
        <v/>
      </c>
      <c r="EV392" s="1334" t="str">
        <f t="shared" si="365"/>
        <v xml:space="preserve"> </v>
      </c>
      <c r="EW392" s="1332" t="str">
        <f t="shared" si="409"/>
        <v/>
      </c>
      <c r="EX392" s="1275" t="str">
        <f t="shared" si="391"/>
        <v/>
      </c>
      <c r="EY392" s="1275" t="str">
        <f t="shared" si="392"/>
        <v/>
      </c>
      <c r="EZ392" s="1275" t="str">
        <f t="shared" si="393"/>
        <v/>
      </c>
      <c r="FA392" s="1275" t="str">
        <f t="shared" si="394"/>
        <v/>
      </c>
      <c r="FB392" s="1275" t="str">
        <f t="shared" si="395"/>
        <v/>
      </c>
      <c r="FC392" s="1333" t="str">
        <f t="shared" si="396"/>
        <v/>
      </c>
      <c r="FE392" s="1234" t="str">
        <f t="shared" si="397"/>
        <v xml:space="preserve"> </v>
      </c>
      <c r="FF392" s="1234" t="str">
        <f t="shared" si="398"/>
        <v xml:space="preserve"> </v>
      </c>
      <c r="FG392" s="1234" t="str">
        <f t="shared" si="399"/>
        <v xml:space="preserve"> </v>
      </c>
      <c r="FH392" s="1234" t="str">
        <f t="shared" si="400"/>
        <v xml:space="preserve"> </v>
      </c>
      <c r="FI392" s="1234" t="str">
        <f t="shared" si="371"/>
        <v xml:space="preserve"> </v>
      </c>
      <c r="FJ392" s="1234" t="str">
        <f t="shared" si="401"/>
        <v xml:space="preserve"> </v>
      </c>
      <c r="FK392" s="1234">
        <f t="shared" si="372"/>
        <v>0</v>
      </c>
      <c r="FL392" s="1227"/>
      <c r="FM392" s="1234" t="str">
        <f t="shared" si="373"/>
        <v xml:space="preserve"> </v>
      </c>
      <c r="FN392" s="1234" t="str">
        <f t="shared" si="374"/>
        <v xml:space="preserve"> </v>
      </c>
      <c r="FO392" s="1234" t="str">
        <f t="shared" si="402"/>
        <v xml:space="preserve"> </v>
      </c>
      <c r="FP392" s="1234" t="str">
        <f t="shared" si="403"/>
        <v xml:space="preserve"> </v>
      </c>
      <c r="FQ392" s="1234" t="str">
        <f t="shared" si="375"/>
        <v xml:space="preserve"> </v>
      </c>
      <c r="FR392" s="1234" t="str">
        <f t="shared" si="404"/>
        <v xml:space="preserve"> </v>
      </c>
      <c r="FS392" s="1234">
        <f t="shared" si="410"/>
        <v>0</v>
      </c>
      <c r="FT392" s="1227"/>
      <c r="FU392" s="1234" t="str">
        <f t="shared" si="405"/>
        <v xml:space="preserve"> </v>
      </c>
      <c r="FV392" s="1234" t="str">
        <f t="shared" si="406"/>
        <v xml:space="preserve"> </v>
      </c>
      <c r="FW392" s="1234" t="str">
        <f t="shared" si="407"/>
        <v xml:space="preserve"> </v>
      </c>
      <c r="FX392" s="1234" t="str">
        <f t="shared" si="376"/>
        <v xml:space="preserve"> </v>
      </c>
      <c r="FY392" s="1234" t="str">
        <f t="shared" si="377"/>
        <v xml:space="preserve"> </v>
      </c>
      <c r="FZ392" s="1234" t="str">
        <f t="shared" si="408"/>
        <v xml:space="preserve"> </v>
      </c>
      <c r="GA392" s="1234">
        <f t="shared" si="378"/>
        <v>0</v>
      </c>
      <c r="GB392" s="1227"/>
      <c r="GC392" s="1234" t="str">
        <f t="shared" si="379"/>
        <v xml:space="preserve"> </v>
      </c>
      <c r="GD392" s="1234" t="str">
        <f t="shared" si="380"/>
        <v xml:space="preserve"> </v>
      </c>
      <c r="GE392" s="1234" t="str">
        <f t="shared" si="381"/>
        <v xml:space="preserve"> </v>
      </c>
      <c r="GF392" s="1234" t="str">
        <f t="shared" si="382"/>
        <v xml:space="preserve"> </v>
      </c>
      <c r="GG392" s="1234" t="str">
        <f t="shared" si="383"/>
        <v xml:space="preserve"> </v>
      </c>
      <c r="GH392" s="1234" t="str">
        <f t="shared" si="384"/>
        <v xml:space="preserve"> </v>
      </c>
      <c r="GI392" s="1234" t="str">
        <f t="shared" si="385"/>
        <v xml:space="preserve"> </v>
      </c>
      <c r="GJ392" s="1234" t="str">
        <f t="shared" si="386"/>
        <v xml:space="preserve"> </v>
      </c>
      <c r="GK392" s="1234" t="str">
        <f t="shared" si="387"/>
        <v xml:space="preserve"> </v>
      </c>
      <c r="GL392" s="1234" t="str">
        <f t="shared" si="388"/>
        <v xml:space="preserve"> </v>
      </c>
      <c r="GM392" s="1234" t="str">
        <f t="shared" si="389"/>
        <v xml:space="preserve"> </v>
      </c>
      <c r="GN392" s="1234">
        <f t="shared" si="390"/>
        <v>0</v>
      </c>
    </row>
    <row r="393" spans="1:196" s="100" customFormat="1" ht="27" customHeight="1" thickTop="1" thickBot="1">
      <c r="A393" s="1208">
        <f>【A票】【D票】!$D$10</f>
        <v>0</v>
      </c>
      <c r="B393" s="1212">
        <f>【A票】【D票】!$H$10</f>
        <v>0</v>
      </c>
      <c r="C393" s="1213" t="str">
        <f>【A票】【D票】!$K$10</f>
        <v xml:space="preserve"> </v>
      </c>
      <c r="D393" s="1214">
        <f t="shared" si="173"/>
        <v>302</v>
      </c>
      <c r="E393" s="914"/>
      <c r="F393" s="467"/>
      <c r="G393" s="469"/>
      <c r="H393" s="224" t="str">
        <f t="shared" si="411"/>
        <v xml:space="preserve"> </v>
      </c>
      <c r="I393" s="704"/>
      <c r="J393" s="117"/>
      <c r="K393" s="117"/>
      <c r="L393" s="117"/>
      <c r="M393" s="117"/>
      <c r="N393" s="117"/>
      <c r="O393" s="117"/>
      <c r="P393" s="117"/>
      <c r="Q393" s="117"/>
      <c r="R393" s="117"/>
      <c r="S393" s="117"/>
      <c r="T393" s="254"/>
      <c r="U393" s="646"/>
      <c r="V393" s="646"/>
      <c r="W393" s="114"/>
      <c r="X393" s="254"/>
      <c r="Y393" s="224" t="str">
        <f t="shared" si="412"/>
        <v xml:space="preserve"> </v>
      </c>
      <c r="Z393" s="579"/>
      <c r="AA393" s="704"/>
      <c r="AB393" s="119"/>
      <c r="AC393" s="224" t="str">
        <f t="shared" si="366"/>
        <v xml:space="preserve"> </v>
      </c>
      <c r="AD393" s="115"/>
      <c r="AE393" s="253"/>
      <c r="AF393" s="704"/>
      <c r="AG393" s="727"/>
      <c r="AH393" s="727"/>
      <c r="AI393" s="727"/>
      <c r="AJ393" s="727"/>
      <c r="AK393" s="591"/>
      <c r="AL393" s="727"/>
      <c r="AM393" s="727"/>
      <c r="AN393" s="727"/>
      <c r="AO393" s="727"/>
      <c r="AP393" s="727"/>
      <c r="AQ393" s="727"/>
      <c r="AR393" s="727"/>
      <c r="AS393" s="727"/>
      <c r="AT393" s="727"/>
      <c r="AU393" s="727"/>
      <c r="AV393" s="727"/>
      <c r="AW393" s="727"/>
      <c r="AX393" s="727"/>
      <c r="AY393" s="727"/>
      <c r="AZ393" s="727"/>
      <c r="BA393" s="727"/>
      <c r="BB393" s="727"/>
      <c r="BC393" s="821"/>
      <c r="BD393" s="727"/>
      <c r="BE393" s="727"/>
      <c r="BF393" s="727"/>
      <c r="BG393" s="727"/>
      <c r="BH393" s="727"/>
      <c r="BI393" s="727"/>
      <c r="BJ393" s="727"/>
      <c r="BK393" s="727"/>
      <c r="BL393" s="821"/>
      <c r="BM393" s="727"/>
      <c r="BN393" s="727"/>
      <c r="BO393" s="727"/>
      <c r="BP393" s="727"/>
      <c r="BQ393" s="727"/>
      <c r="BR393" s="821"/>
      <c r="BS393" s="727"/>
      <c r="BT393" s="727"/>
      <c r="BU393" s="727"/>
      <c r="BV393" s="591"/>
      <c r="BW393" s="224" t="str">
        <f t="shared" si="424"/>
        <v xml:space="preserve"> </v>
      </c>
      <c r="BX393" s="471">
        <f t="shared" si="413"/>
        <v>302</v>
      </c>
      <c r="BY393" s="117"/>
      <c r="BZ393" s="117"/>
      <c r="CA393" s="117"/>
      <c r="CB393" s="117"/>
      <c r="CC393" s="117"/>
      <c r="CD393" s="461"/>
      <c r="CE393" s="236"/>
      <c r="CF393" s="224" t="str">
        <f t="shared" si="414"/>
        <v xml:space="preserve"> </v>
      </c>
      <c r="CG393" s="116"/>
      <c r="CH393" s="117"/>
      <c r="CI393" s="117"/>
      <c r="CJ393" s="117"/>
      <c r="CK393" s="472"/>
      <c r="CL393" s="472"/>
      <c r="CM393" s="472"/>
      <c r="CN393" s="472"/>
      <c r="CO393" s="117"/>
      <c r="CP393" s="253"/>
      <c r="CQ393" s="120"/>
      <c r="CR393" s="224" t="str" cm="1">
        <f t="array" ref="CR393">IF(AND(SUM(COUNTIF(CG393:CM393,{"*不明*","*その他*"})+COUNTIF(CO393:CP393,{"*不明*","*その他*"}))&gt;0,CQ393=""),"その他・不明の場合,10)具体的内容、理由を記入",IF(OR(AND(CI393=CI$65,COUNTA(CJ393:CM393)&lt;4),AND(OR(CI393=CI$63,CI393=CI$64,CI393=CI$66,CI393=CI$67,CI393=CI$68,CI393=""),COUNTA(CJ393:CM393)&gt;0)),"3)介護保険認定済→要介護度、認知症自立度、寝たきり度、介護保険サービス記入",IF(OR(AND(OR(CM393=CM$63,CM393=CM$64),CN393=""),AND(OR(CM393=CM$65,CM393=CM$66),CN393&lt;&gt;"")),"7)介護保険サービス受けている/過去受けていた→具体的内容記入"," ")))</f>
        <v xml:space="preserve"> </v>
      </c>
      <c r="CS393" s="224" t="str">
        <f t="shared" si="415"/>
        <v xml:space="preserve"> </v>
      </c>
      <c r="CT393" s="116"/>
      <c r="CU393" s="253"/>
      <c r="CV393" s="117"/>
      <c r="CW393" s="117"/>
      <c r="CX393" s="253"/>
      <c r="CY393" s="117"/>
      <c r="CZ393" s="117"/>
      <c r="DA393" s="253"/>
      <c r="DB393" s="117"/>
      <c r="DC393" s="224" t="str">
        <f t="shared" si="416"/>
        <v xml:space="preserve"> </v>
      </c>
      <c r="DD393" s="224" t="str">
        <f t="shared" si="417"/>
        <v xml:space="preserve"> </v>
      </c>
      <c r="DE393" s="224" t="str">
        <f t="shared" si="367"/>
        <v xml:space="preserve"> </v>
      </c>
      <c r="DF393" s="121"/>
      <c r="DG393" s="114"/>
      <c r="DH393" s="704"/>
      <c r="DI393" s="119"/>
      <c r="DJ393" s="187"/>
      <c r="DK393" s="254"/>
      <c r="DL393" s="224" t="str">
        <f t="shared" si="368"/>
        <v xml:space="preserve"> </v>
      </c>
      <c r="DM393" s="224" t="str">
        <f t="shared" si="418"/>
        <v xml:space="preserve"> </v>
      </c>
      <c r="DN393" s="474"/>
      <c r="DO393" s="117"/>
      <c r="DP393" s="117"/>
      <c r="DQ393" s="117"/>
      <c r="DR393" s="117"/>
      <c r="DS393" s="117"/>
      <c r="DT393" s="254"/>
      <c r="DU393" s="476"/>
      <c r="DV393" s="224" t="str">
        <f t="shared" si="369"/>
        <v xml:space="preserve"> </v>
      </c>
      <c r="DW393" s="115"/>
      <c r="DX393" s="470"/>
      <c r="DY393" s="117"/>
      <c r="DZ393" s="704"/>
      <c r="EA393" s="224" t="str">
        <f t="shared" si="370"/>
        <v xml:space="preserve"> </v>
      </c>
      <c r="EB393" s="906"/>
      <c r="EC393" s="904"/>
      <c r="ED393" s="904"/>
      <c r="EE393" s="904"/>
      <c r="EF393" s="904"/>
      <c r="EG393" s="904"/>
      <c r="EH393" s="904"/>
      <c r="EI393" s="904"/>
      <c r="EJ393" s="904"/>
      <c r="EK393" s="905"/>
      <c r="EL393" s="80"/>
      <c r="EM393" s="224" t="str">
        <f t="shared" si="419"/>
        <v xml:space="preserve"> </v>
      </c>
      <c r="EN393" s="224" t="str">
        <f t="shared" si="420"/>
        <v xml:space="preserve"> </v>
      </c>
      <c r="EO393" s="115"/>
      <c r="EP393" s="1050"/>
      <c r="EQ393" s="253"/>
      <c r="ER393" s="117"/>
      <c r="ES393" s="1258">
        <f t="shared" si="421"/>
        <v>302</v>
      </c>
      <c r="ET393" s="224" t="str">
        <f t="shared" si="422"/>
        <v xml:space="preserve"> </v>
      </c>
      <c r="EU393" s="477" t="str">
        <f t="shared" si="423"/>
        <v/>
      </c>
      <c r="EV393" s="1334" t="str">
        <f t="shared" si="365"/>
        <v xml:space="preserve"> </v>
      </c>
      <c r="EW393" s="1332" t="str">
        <f t="shared" si="409"/>
        <v/>
      </c>
      <c r="EX393" s="1275" t="str">
        <f t="shared" si="391"/>
        <v/>
      </c>
      <c r="EY393" s="1275" t="str">
        <f t="shared" si="392"/>
        <v/>
      </c>
      <c r="EZ393" s="1275" t="str">
        <f t="shared" si="393"/>
        <v/>
      </c>
      <c r="FA393" s="1275" t="str">
        <f t="shared" si="394"/>
        <v/>
      </c>
      <c r="FB393" s="1275" t="str">
        <f t="shared" si="395"/>
        <v/>
      </c>
      <c r="FC393" s="1333" t="str">
        <f t="shared" si="396"/>
        <v/>
      </c>
      <c r="FE393" s="1234" t="str">
        <f t="shared" si="397"/>
        <v xml:space="preserve"> </v>
      </c>
      <c r="FF393" s="1234" t="str">
        <f t="shared" si="398"/>
        <v xml:space="preserve"> </v>
      </c>
      <c r="FG393" s="1234" t="str">
        <f t="shared" si="399"/>
        <v xml:space="preserve"> </v>
      </c>
      <c r="FH393" s="1234" t="str">
        <f t="shared" si="400"/>
        <v xml:space="preserve"> </v>
      </c>
      <c r="FI393" s="1234" t="str">
        <f t="shared" si="371"/>
        <v xml:space="preserve"> </v>
      </c>
      <c r="FJ393" s="1234" t="str">
        <f t="shared" si="401"/>
        <v xml:space="preserve"> </v>
      </c>
      <c r="FK393" s="1234">
        <f t="shared" si="372"/>
        <v>0</v>
      </c>
      <c r="FL393" s="1227"/>
      <c r="FM393" s="1234" t="str">
        <f t="shared" si="373"/>
        <v xml:space="preserve"> </v>
      </c>
      <c r="FN393" s="1234" t="str">
        <f t="shared" si="374"/>
        <v xml:space="preserve"> </v>
      </c>
      <c r="FO393" s="1234" t="str">
        <f t="shared" si="402"/>
        <v xml:space="preserve"> </v>
      </c>
      <c r="FP393" s="1234" t="str">
        <f t="shared" si="403"/>
        <v xml:space="preserve"> </v>
      </c>
      <c r="FQ393" s="1234" t="str">
        <f t="shared" si="375"/>
        <v xml:space="preserve"> </v>
      </c>
      <c r="FR393" s="1234" t="str">
        <f t="shared" si="404"/>
        <v xml:space="preserve"> </v>
      </c>
      <c r="FS393" s="1234">
        <f t="shared" si="410"/>
        <v>0</v>
      </c>
      <c r="FT393" s="1227"/>
      <c r="FU393" s="1234" t="str">
        <f t="shared" si="405"/>
        <v xml:space="preserve"> </v>
      </c>
      <c r="FV393" s="1234" t="str">
        <f t="shared" si="406"/>
        <v xml:space="preserve"> </v>
      </c>
      <c r="FW393" s="1234" t="str">
        <f t="shared" si="407"/>
        <v xml:space="preserve"> </v>
      </c>
      <c r="FX393" s="1234" t="str">
        <f t="shared" si="376"/>
        <v xml:space="preserve"> </v>
      </c>
      <c r="FY393" s="1234" t="str">
        <f t="shared" si="377"/>
        <v xml:space="preserve"> </v>
      </c>
      <c r="FZ393" s="1234" t="str">
        <f t="shared" si="408"/>
        <v xml:space="preserve"> </v>
      </c>
      <c r="GA393" s="1234">
        <f t="shared" si="378"/>
        <v>0</v>
      </c>
      <c r="GB393" s="1227"/>
      <c r="GC393" s="1234" t="str">
        <f t="shared" si="379"/>
        <v xml:space="preserve"> </v>
      </c>
      <c r="GD393" s="1234" t="str">
        <f t="shared" si="380"/>
        <v xml:space="preserve"> </v>
      </c>
      <c r="GE393" s="1234" t="str">
        <f t="shared" si="381"/>
        <v xml:space="preserve"> </v>
      </c>
      <c r="GF393" s="1234" t="str">
        <f t="shared" si="382"/>
        <v xml:space="preserve"> </v>
      </c>
      <c r="GG393" s="1234" t="str">
        <f t="shared" si="383"/>
        <v xml:space="preserve"> </v>
      </c>
      <c r="GH393" s="1234" t="str">
        <f t="shared" si="384"/>
        <v xml:space="preserve"> </v>
      </c>
      <c r="GI393" s="1234" t="str">
        <f t="shared" si="385"/>
        <v xml:space="preserve"> </v>
      </c>
      <c r="GJ393" s="1234" t="str">
        <f t="shared" si="386"/>
        <v xml:space="preserve"> </v>
      </c>
      <c r="GK393" s="1234" t="str">
        <f t="shared" si="387"/>
        <v xml:space="preserve"> </v>
      </c>
      <c r="GL393" s="1234" t="str">
        <f t="shared" si="388"/>
        <v xml:space="preserve"> </v>
      </c>
      <c r="GM393" s="1234" t="str">
        <f t="shared" si="389"/>
        <v xml:space="preserve"> </v>
      </c>
      <c r="GN393" s="1234">
        <f t="shared" si="390"/>
        <v>0</v>
      </c>
    </row>
    <row r="394" spans="1:196" s="100" customFormat="1" ht="27" customHeight="1" thickTop="1" thickBot="1">
      <c r="A394" s="1208">
        <f>【A票】【D票】!$D$10</f>
        <v>0</v>
      </c>
      <c r="B394" s="1212">
        <f>【A票】【D票】!$H$10</f>
        <v>0</v>
      </c>
      <c r="C394" s="1213" t="str">
        <f>【A票】【D票】!$K$10</f>
        <v xml:space="preserve"> </v>
      </c>
      <c r="D394" s="1214">
        <f t="shared" si="173"/>
        <v>303</v>
      </c>
      <c r="E394" s="914"/>
      <c r="F394" s="467"/>
      <c r="G394" s="469"/>
      <c r="H394" s="224" t="str">
        <f t="shared" si="411"/>
        <v xml:space="preserve"> </v>
      </c>
      <c r="I394" s="704"/>
      <c r="J394" s="117"/>
      <c r="K394" s="117"/>
      <c r="L394" s="117"/>
      <c r="M394" s="117"/>
      <c r="N394" s="117"/>
      <c r="O394" s="117"/>
      <c r="P394" s="117"/>
      <c r="Q394" s="117"/>
      <c r="R394" s="117"/>
      <c r="S394" s="117"/>
      <c r="T394" s="254"/>
      <c r="U394" s="646"/>
      <c r="V394" s="646"/>
      <c r="W394" s="114"/>
      <c r="X394" s="254"/>
      <c r="Y394" s="224" t="str">
        <f t="shared" si="412"/>
        <v xml:space="preserve"> </v>
      </c>
      <c r="Z394" s="579"/>
      <c r="AA394" s="704"/>
      <c r="AB394" s="119"/>
      <c r="AC394" s="224" t="str">
        <f t="shared" si="366"/>
        <v xml:space="preserve"> </v>
      </c>
      <c r="AD394" s="115"/>
      <c r="AE394" s="253"/>
      <c r="AF394" s="704"/>
      <c r="AG394" s="727"/>
      <c r="AH394" s="727"/>
      <c r="AI394" s="727"/>
      <c r="AJ394" s="727"/>
      <c r="AK394" s="591"/>
      <c r="AL394" s="727"/>
      <c r="AM394" s="727"/>
      <c r="AN394" s="727"/>
      <c r="AO394" s="727"/>
      <c r="AP394" s="727"/>
      <c r="AQ394" s="727"/>
      <c r="AR394" s="727"/>
      <c r="AS394" s="727"/>
      <c r="AT394" s="727"/>
      <c r="AU394" s="727"/>
      <c r="AV394" s="727"/>
      <c r="AW394" s="727"/>
      <c r="AX394" s="727"/>
      <c r="AY394" s="727"/>
      <c r="AZ394" s="727"/>
      <c r="BA394" s="727"/>
      <c r="BB394" s="727"/>
      <c r="BC394" s="821"/>
      <c r="BD394" s="727"/>
      <c r="BE394" s="727"/>
      <c r="BF394" s="727"/>
      <c r="BG394" s="727"/>
      <c r="BH394" s="727"/>
      <c r="BI394" s="727"/>
      <c r="BJ394" s="727"/>
      <c r="BK394" s="727"/>
      <c r="BL394" s="821"/>
      <c r="BM394" s="727"/>
      <c r="BN394" s="727"/>
      <c r="BO394" s="727"/>
      <c r="BP394" s="727"/>
      <c r="BQ394" s="727"/>
      <c r="BR394" s="821"/>
      <c r="BS394" s="727"/>
      <c r="BT394" s="727"/>
      <c r="BU394" s="727"/>
      <c r="BV394" s="591"/>
      <c r="BW394" s="224" t="str">
        <f t="shared" si="424"/>
        <v xml:space="preserve"> </v>
      </c>
      <c r="BX394" s="471">
        <f t="shared" si="413"/>
        <v>303</v>
      </c>
      <c r="BY394" s="117"/>
      <c r="BZ394" s="117"/>
      <c r="CA394" s="117"/>
      <c r="CB394" s="117"/>
      <c r="CC394" s="117"/>
      <c r="CD394" s="461"/>
      <c r="CE394" s="236"/>
      <c r="CF394" s="224" t="str">
        <f t="shared" si="414"/>
        <v xml:space="preserve"> </v>
      </c>
      <c r="CG394" s="116"/>
      <c r="CH394" s="117"/>
      <c r="CI394" s="117"/>
      <c r="CJ394" s="117"/>
      <c r="CK394" s="472"/>
      <c r="CL394" s="472"/>
      <c r="CM394" s="472"/>
      <c r="CN394" s="472"/>
      <c r="CO394" s="117"/>
      <c r="CP394" s="253"/>
      <c r="CQ394" s="120"/>
      <c r="CR394" s="224" t="str" cm="1">
        <f t="array" ref="CR394">IF(AND(SUM(COUNTIF(CG394:CM394,{"*不明*","*その他*"})+COUNTIF(CO394:CP394,{"*不明*","*その他*"}))&gt;0,CQ394=""),"その他・不明の場合,10)具体的内容、理由を記入",IF(OR(AND(CI394=CI$65,COUNTA(CJ394:CM394)&lt;4),AND(OR(CI394=CI$63,CI394=CI$64,CI394=CI$66,CI394=CI$67,CI394=CI$68,CI394=""),COUNTA(CJ394:CM394)&gt;0)),"3)介護保険認定済→要介護度、認知症自立度、寝たきり度、介護保険サービス記入",IF(OR(AND(OR(CM394=CM$63,CM394=CM$64),CN394=""),AND(OR(CM394=CM$65,CM394=CM$66),CN394&lt;&gt;"")),"7)介護保険サービス受けている/過去受けていた→具体的内容記入"," ")))</f>
        <v xml:space="preserve"> </v>
      </c>
      <c r="CS394" s="224" t="str">
        <f t="shared" si="415"/>
        <v xml:space="preserve"> </v>
      </c>
      <c r="CT394" s="116"/>
      <c r="CU394" s="253"/>
      <c r="CV394" s="117"/>
      <c r="CW394" s="117"/>
      <c r="CX394" s="253"/>
      <c r="CY394" s="117"/>
      <c r="CZ394" s="117"/>
      <c r="DA394" s="253"/>
      <c r="DB394" s="117"/>
      <c r="DC394" s="224" t="str">
        <f t="shared" si="416"/>
        <v xml:space="preserve"> </v>
      </c>
      <c r="DD394" s="224" t="str">
        <f t="shared" si="417"/>
        <v xml:space="preserve"> </v>
      </c>
      <c r="DE394" s="224" t="str">
        <f t="shared" si="367"/>
        <v xml:space="preserve"> </v>
      </c>
      <c r="DF394" s="121"/>
      <c r="DG394" s="114"/>
      <c r="DH394" s="704"/>
      <c r="DI394" s="119"/>
      <c r="DJ394" s="187"/>
      <c r="DK394" s="254"/>
      <c r="DL394" s="224" t="str">
        <f t="shared" si="368"/>
        <v xml:space="preserve"> </v>
      </c>
      <c r="DM394" s="224" t="str">
        <f t="shared" si="418"/>
        <v xml:space="preserve"> </v>
      </c>
      <c r="DN394" s="474"/>
      <c r="DO394" s="117"/>
      <c r="DP394" s="117"/>
      <c r="DQ394" s="117"/>
      <c r="DR394" s="117"/>
      <c r="DS394" s="117"/>
      <c r="DT394" s="254"/>
      <c r="DU394" s="476"/>
      <c r="DV394" s="224" t="str">
        <f t="shared" si="369"/>
        <v xml:space="preserve"> </v>
      </c>
      <c r="DW394" s="115"/>
      <c r="DX394" s="470"/>
      <c r="DY394" s="117"/>
      <c r="DZ394" s="704"/>
      <c r="EA394" s="224" t="str">
        <f t="shared" si="370"/>
        <v xml:space="preserve"> </v>
      </c>
      <c r="EB394" s="906"/>
      <c r="EC394" s="904"/>
      <c r="ED394" s="904"/>
      <c r="EE394" s="904"/>
      <c r="EF394" s="904"/>
      <c r="EG394" s="904"/>
      <c r="EH394" s="904"/>
      <c r="EI394" s="904"/>
      <c r="EJ394" s="904"/>
      <c r="EK394" s="905"/>
      <c r="EL394" s="80"/>
      <c r="EM394" s="224" t="str">
        <f t="shared" si="419"/>
        <v xml:space="preserve"> </v>
      </c>
      <c r="EN394" s="224" t="str">
        <f t="shared" si="420"/>
        <v xml:space="preserve"> </v>
      </c>
      <c r="EO394" s="115"/>
      <c r="EP394" s="1050"/>
      <c r="EQ394" s="253"/>
      <c r="ER394" s="117"/>
      <c r="ES394" s="1258">
        <f t="shared" si="421"/>
        <v>303</v>
      </c>
      <c r="ET394" s="224" t="str">
        <f t="shared" si="422"/>
        <v xml:space="preserve"> </v>
      </c>
      <c r="EU394" s="477" t="str">
        <f t="shared" si="423"/>
        <v/>
      </c>
      <c r="EV394" s="1334" t="str">
        <f t="shared" si="365"/>
        <v xml:space="preserve"> </v>
      </c>
      <c r="EW394" s="1332" t="str">
        <f t="shared" si="409"/>
        <v/>
      </c>
      <c r="EX394" s="1275" t="str">
        <f t="shared" si="391"/>
        <v/>
      </c>
      <c r="EY394" s="1275" t="str">
        <f t="shared" si="392"/>
        <v/>
      </c>
      <c r="EZ394" s="1275" t="str">
        <f t="shared" si="393"/>
        <v/>
      </c>
      <c r="FA394" s="1275" t="str">
        <f t="shared" si="394"/>
        <v/>
      </c>
      <c r="FB394" s="1275" t="str">
        <f t="shared" si="395"/>
        <v/>
      </c>
      <c r="FC394" s="1333" t="str">
        <f t="shared" si="396"/>
        <v/>
      </c>
      <c r="FE394" s="1234" t="str">
        <f t="shared" si="397"/>
        <v xml:space="preserve"> </v>
      </c>
      <c r="FF394" s="1234" t="str">
        <f t="shared" si="398"/>
        <v xml:space="preserve"> </v>
      </c>
      <c r="FG394" s="1234" t="str">
        <f t="shared" si="399"/>
        <v xml:space="preserve"> </v>
      </c>
      <c r="FH394" s="1234" t="str">
        <f t="shared" si="400"/>
        <v xml:space="preserve"> </v>
      </c>
      <c r="FI394" s="1234" t="str">
        <f t="shared" si="371"/>
        <v xml:space="preserve"> </v>
      </c>
      <c r="FJ394" s="1234" t="str">
        <f t="shared" si="401"/>
        <v xml:space="preserve"> </v>
      </c>
      <c r="FK394" s="1234">
        <f t="shared" si="372"/>
        <v>0</v>
      </c>
      <c r="FL394" s="1227"/>
      <c r="FM394" s="1234" t="str">
        <f t="shared" si="373"/>
        <v xml:space="preserve"> </v>
      </c>
      <c r="FN394" s="1234" t="str">
        <f t="shared" si="374"/>
        <v xml:space="preserve"> </v>
      </c>
      <c r="FO394" s="1234" t="str">
        <f t="shared" si="402"/>
        <v xml:space="preserve"> </v>
      </c>
      <c r="FP394" s="1234" t="str">
        <f t="shared" si="403"/>
        <v xml:space="preserve"> </v>
      </c>
      <c r="FQ394" s="1234" t="str">
        <f t="shared" si="375"/>
        <v xml:space="preserve"> </v>
      </c>
      <c r="FR394" s="1234" t="str">
        <f t="shared" si="404"/>
        <v xml:space="preserve"> </v>
      </c>
      <c r="FS394" s="1234">
        <f t="shared" si="410"/>
        <v>0</v>
      </c>
      <c r="FT394" s="1227"/>
      <c r="FU394" s="1234" t="str">
        <f t="shared" si="405"/>
        <v xml:space="preserve"> </v>
      </c>
      <c r="FV394" s="1234" t="str">
        <f t="shared" si="406"/>
        <v xml:space="preserve"> </v>
      </c>
      <c r="FW394" s="1234" t="str">
        <f t="shared" si="407"/>
        <v xml:space="preserve"> </v>
      </c>
      <c r="FX394" s="1234" t="str">
        <f t="shared" si="376"/>
        <v xml:space="preserve"> </v>
      </c>
      <c r="FY394" s="1234" t="str">
        <f t="shared" si="377"/>
        <v xml:space="preserve"> </v>
      </c>
      <c r="FZ394" s="1234" t="str">
        <f t="shared" si="408"/>
        <v xml:space="preserve"> </v>
      </c>
      <c r="GA394" s="1234">
        <f t="shared" si="378"/>
        <v>0</v>
      </c>
      <c r="GB394" s="1227"/>
      <c r="GC394" s="1234" t="str">
        <f t="shared" si="379"/>
        <v xml:space="preserve"> </v>
      </c>
      <c r="GD394" s="1234" t="str">
        <f t="shared" si="380"/>
        <v xml:space="preserve"> </v>
      </c>
      <c r="GE394" s="1234" t="str">
        <f t="shared" si="381"/>
        <v xml:space="preserve"> </v>
      </c>
      <c r="GF394" s="1234" t="str">
        <f t="shared" si="382"/>
        <v xml:space="preserve"> </v>
      </c>
      <c r="GG394" s="1234" t="str">
        <f t="shared" si="383"/>
        <v xml:space="preserve"> </v>
      </c>
      <c r="GH394" s="1234" t="str">
        <f t="shared" si="384"/>
        <v xml:space="preserve"> </v>
      </c>
      <c r="GI394" s="1234" t="str">
        <f t="shared" si="385"/>
        <v xml:space="preserve"> </v>
      </c>
      <c r="GJ394" s="1234" t="str">
        <f t="shared" si="386"/>
        <v xml:space="preserve"> </v>
      </c>
      <c r="GK394" s="1234" t="str">
        <f t="shared" si="387"/>
        <v xml:space="preserve"> </v>
      </c>
      <c r="GL394" s="1234" t="str">
        <f t="shared" si="388"/>
        <v xml:space="preserve"> </v>
      </c>
      <c r="GM394" s="1234" t="str">
        <f t="shared" si="389"/>
        <v xml:space="preserve"> </v>
      </c>
      <c r="GN394" s="1234">
        <f t="shared" si="390"/>
        <v>0</v>
      </c>
    </row>
    <row r="395" spans="1:196" s="100" customFormat="1" ht="27" customHeight="1" thickTop="1" thickBot="1">
      <c r="A395" s="1208">
        <f>【A票】【D票】!$D$10</f>
        <v>0</v>
      </c>
      <c r="B395" s="1212">
        <f>【A票】【D票】!$H$10</f>
        <v>0</v>
      </c>
      <c r="C395" s="1213" t="str">
        <f>【A票】【D票】!$K$10</f>
        <v xml:space="preserve"> </v>
      </c>
      <c r="D395" s="1214">
        <f t="shared" si="173"/>
        <v>304</v>
      </c>
      <c r="E395" s="914"/>
      <c r="F395" s="467"/>
      <c r="G395" s="469"/>
      <c r="H395" s="224" t="str">
        <f t="shared" si="411"/>
        <v xml:space="preserve"> </v>
      </c>
      <c r="I395" s="704"/>
      <c r="J395" s="117"/>
      <c r="K395" s="117"/>
      <c r="L395" s="117"/>
      <c r="M395" s="117"/>
      <c r="N395" s="117"/>
      <c r="O395" s="117"/>
      <c r="P395" s="117"/>
      <c r="Q395" s="117"/>
      <c r="R395" s="117"/>
      <c r="S395" s="117"/>
      <c r="T395" s="254"/>
      <c r="U395" s="646"/>
      <c r="V395" s="646"/>
      <c r="W395" s="114"/>
      <c r="X395" s="254"/>
      <c r="Y395" s="224" t="str">
        <f t="shared" si="412"/>
        <v xml:space="preserve"> </v>
      </c>
      <c r="Z395" s="579"/>
      <c r="AA395" s="704"/>
      <c r="AB395" s="119"/>
      <c r="AC395" s="224" t="str">
        <f t="shared" si="366"/>
        <v xml:space="preserve"> </v>
      </c>
      <c r="AD395" s="115"/>
      <c r="AE395" s="253"/>
      <c r="AF395" s="704"/>
      <c r="AG395" s="727"/>
      <c r="AH395" s="727"/>
      <c r="AI395" s="727"/>
      <c r="AJ395" s="727"/>
      <c r="AK395" s="591"/>
      <c r="AL395" s="727"/>
      <c r="AM395" s="727"/>
      <c r="AN395" s="727"/>
      <c r="AO395" s="727"/>
      <c r="AP395" s="727"/>
      <c r="AQ395" s="727"/>
      <c r="AR395" s="727"/>
      <c r="AS395" s="727"/>
      <c r="AT395" s="727"/>
      <c r="AU395" s="727"/>
      <c r="AV395" s="727"/>
      <c r="AW395" s="727"/>
      <c r="AX395" s="727"/>
      <c r="AY395" s="727"/>
      <c r="AZ395" s="727"/>
      <c r="BA395" s="727"/>
      <c r="BB395" s="727"/>
      <c r="BC395" s="821"/>
      <c r="BD395" s="727"/>
      <c r="BE395" s="727"/>
      <c r="BF395" s="727"/>
      <c r="BG395" s="727"/>
      <c r="BH395" s="727"/>
      <c r="BI395" s="727"/>
      <c r="BJ395" s="727"/>
      <c r="BK395" s="727"/>
      <c r="BL395" s="821"/>
      <c r="BM395" s="727"/>
      <c r="BN395" s="727"/>
      <c r="BO395" s="727"/>
      <c r="BP395" s="727"/>
      <c r="BQ395" s="727"/>
      <c r="BR395" s="821"/>
      <c r="BS395" s="727"/>
      <c r="BT395" s="727"/>
      <c r="BU395" s="727"/>
      <c r="BV395" s="591"/>
      <c r="BW395" s="224" t="str">
        <f t="shared" si="424"/>
        <v xml:space="preserve"> </v>
      </c>
      <c r="BX395" s="471">
        <f t="shared" si="413"/>
        <v>304</v>
      </c>
      <c r="BY395" s="117"/>
      <c r="BZ395" s="117"/>
      <c r="CA395" s="117"/>
      <c r="CB395" s="117"/>
      <c r="CC395" s="117"/>
      <c r="CD395" s="461"/>
      <c r="CE395" s="236"/>
      <c r="CF395" s="224" t="str">
        <f t="shared" si="414"/>
        <v xml:space="preserve"> </v>
      </c>
      <c r="CG395" s="116"/>
      <c r="CH395" s="117"/>
      <c r="CI395" s="117"/>
      <c r="CJ395" s="117"/>
      <c r="CK395" s="472"/>
      <c r="CL395" s="472"/>
      <c r="CM395" s="472"/>
      <c r="CN395" s="472"/>
      <c r="CO395" s="117"/>
      <c r="CP395" s="253"/>
      <c r="CQ395" s="120"/>
      <c r="CR395" s="224" t="str" cm="1">
        <f t="array" ref="CR395">IF(AND(SUM(COUNTIF(CG395:CM395,{"*不明*","*その他*"})+COUNTIF(CO395:CP395,{"*不明*","*その他*"}))&gt;0,CQ395=""),"その他・不明の場合,10)具体的内容、理由を記入",IF(OR(AND(CI395=CI$65,COUNTA(CJ395:CM395)&lt;4),AND(OR(CI395=CI$63,CI395=CI$64,CI395=CI$66,CI395=CI$67,CI395=CI$68,CI395=""),COUNTA(CJ395:CM395)&gt;0)),"3)介護保険認定済→要介護度、認知症自立度、寝たきり度、介護保険サービス記入",IF(OR(AND(OR(CM395=CM$63,CM395=CM$64),CN395=""),AND(OR(CM395=CM$65,CM395=CM$66),CN395&lt;&gt;"")),"7)介護保険サービス受けている/過去受けていた→具体的内容記入"," ")))</f>
        <v xml:space="preserve"> </v>
      </c>
      <c r="CS395" s="224" t="str">
        <f t="shared" si="415"/>
        <v xml:space="preserve"> </v>
      </c>
      <c r="CT395" s="116"/>
      <c r="CU395" s="253"/>
      <c r="CV395" s="117"/>
      <c r="CW395" s="117"/>
      <c r="CX395" s="253"/>
      <c r="CY395" s="117"/>
      <c r="CZ395" s="117"/>
      <c r="DA395" s="253"/>
      <c r="DB395" s="117"/>
      <c r="DC395" s="224" t="str">
        <f t="shared" si="416"/>
        <v xml:space="preserve"> </v>
      </c>
      <c r="DD395" s="224" t="str">
        <f t="shared" si="417"/>
        <v xml:space="preserve"> </v>
      </c>
      <c r="DE395" s="224" t="str">
        <f t="shared" si="367"/>
        <v xml:space="preserve"> </v>
      </c>
      <c r="DF395" s="121"/>
      <c r="DG395" s="114"/>
      <c r="DH395" s="704"/>
      <c r="DI395" s="119"/>
      <c r="DJ395" s="187"/>
      <c r="DK395" s="254"/>
      <c r="DL395" s="224" t="str">
        <f t="shared" si="368"/>
        <v xml:space="preserve"> </v>
      </c>
      <c r="DM395" s="224" t="str">
        <f t="shared" si="418"/>
        <v xml:space="preserve"> </v>
      </c>
      <c r="DN395" s="474"/>
      <c r="DO395" s="117"/>
      <c r="DP395" s="117"/>
      <c r="DQ395" s="117"/>
      <c r="DR395" s="117"/>
      <c r="DS395" s="117"/>
      <c r="DT395" s="254"/>
      <c r="DU395" s="476"/>
      <c r="DV395" s="224" t="str">
        <f t="shared" si="369"/>
        <v xml:space="preserve"> </v>
      </c>
      <c r="DW395" s="115"/>
      <c r="DX395" s="470"/>
      <c r="DY395" s="117"/>
      <c r="DZ395" s="704"/>
      <c r="EA395" s="224" t="str">
        <f t="shared" si="370"/>
        <v xml:space="preserve"> </v>
      </c>
      <c r="EB395" s="906"/>
      <c r="EC395" s="904"/>
      <c r="ED395" s="904"/>
      <c r="EE395" s="904"/>
      <c r="EF395" s="904"/>
      <c r="EG395" s="904"/>
      <c r="EH395" s="904"/>
      <c r="EI395" s="904"/>
      <c r="EJ395" s="904"/>
      <c r="EK395" s="905"/>
      <c r="EL395" s="80"/>
      <c r="EM395" s="224" t="str">
        <f t="shared" si="419"/>
        <v xml:space="preserve"> </v>
      </c>
      <c r="EN395" s="224" t="str">
        <f t="shared" si="420"/>
        <v xml:space="preserve"> </v>
      </c>
      <c r="EO395" s="115"/>
      <c r="EP395" s="1050"/>
      <c r="EQ395" s="253"/>
      <c r="ER395" s="117"/>
      <c r="ES395" s="1258">
        <f t="shared" si="421"/>
        <v>304</v>
      </c>
      <c r="ET395" s="224" t="str">
        <f t="shared" si="422"/>
        <v xml:space="preserve"> </v>
      </c>
      <c r="EU395" s="477" t="str">
        <f t="shared" si="423"/>
        <v/>
      </c>
      <c r="EV395" s="1334" t="str">
        <f t="shared" si="365"/>
        <v xml:space="preserve"> </v>
      </c>
      <c r="EW395" s="1332" t="str">
        <f t="shared" si="409"/>
        <v/>
      </c>
      <c r="EX395" s="1275" t="str">
        <f t="shared" si="391"/>
        <v/>
      </c>
      <c r="EY395" s="1275" t="str">
        <f t="shared" si="392"/>
        <v/>
      </c>
      <c r="EZ395" s="1275" t="str">
        <f t="shared" si="393"/>
        <v/>
      </c>
      <c r="FA395" s="1275" t="str">
        <f t="shared" si="394"/>
        <v/>
      </c>
      <c r="FB395" s="1275" t="str">
        <f t="shared" si="395"/>
        <v/>
      </c>
      <c r="FC395" s="1333" t="str">
        <f t="shared" si="396"/>
        <v/>
      </c>
      <c r="FE395" s="1234" t="str">
        <f t="shared" si="397"/>
        <v xml:space="preserve"> </v>
      </c>
      <c r="FF395" s="1234" t="str">
        <f t="shared" si="398"/>
        <v xml:space="preserve"> </v>
      </c>
      <c r="FG395" s="1234" t="str">
        <f t="shared" si="399"/>
        <v xml:space="preserve"> </v>
      </c>
      <c r="FH395" s="1234" t="str">
        <f t="shared" si="400"/>
        <v xml:space="preserve"> </v>
      </c>
      <c r="FI395" s="1234" t="str">
        <f t="shared" si="371"/>
        <v xml:space="preserve"> </v>
      </c>
      <c r="FJ395" s="1234" t="str">
        <f t="shared" si="401"/>
        <v xml:space="preserve"> </v>
      </c>
      <c r="FK395" s="1234">
        <f t="shared" si="372"/>
        <v>0</v>
      </c>
      <c r="FL395" s="1227"/>
      <c r="FM395" s="1234" t="str">
        <f t="shared" si="373"/>
        <v xml:space="preserve"> </v>
      </c>
      <c r="FN395" s="1234" t="str">
        <f t="shared" si="374"/>
        <v xml:space="preserve"> </v>
      </c>
      <c r="FO395" s="1234" t="str">
        <f t="shared" si="402"/>
        <v xml:space="preserve"> </v>
      </c>
      <c r="FP395" s="1234" t="str">
        <f t="shared" si="403"/>
        <v xml:space="preserve"> </v>
      </c>
      <c r="FQ395" s="1234" t="str">
        <f t="shared" si="375"/>
        <v xml:space="preserve"> </v>
      </c>
      <c r="FR395" s="1234" t="str">
        <f t="shared" si="404"/>
        <v xml:space="preserve"> </v>
      </c>
      <c r="FS395" s="1234">
        <f t="shared" si="410"/>
        <v>0</v>
      </c>
      <c r="FT395" s="1227"/>
      <c r="FU395" s="1234" t="str">
        <f t="shared" si="405"/>
        <v xml:space="preserve"> </v>
      </c>
      <c r="FV395" s="1234" t="str">
        <f t="shared" si="406"/>
        <v xml:space="preserve"> </v>
      </c>
      <c r="FW395" s="1234" t="str">
        <f t="shared" si="407"/>
        <v xml:space="preserve"> </v>
      </c>
      <c r="FX395" s="1234" t="str">
        <f t="shared" si="376"/>
        <v xml:space="preserve"> </v>
      </c>
      <c r="FY395" s="1234" t="str">
        <f t="shared" si="377"/>
        <v xml:space="preserve"> </v>
      </c>
      <c r="FZ395" s="1234" t="str">
        <f t="shared" si="408"/>
        <v xml:space="preserve"> </v>
      </c>
      <c r="GA395" s="1234">
        <f t="shared" si="378"/>
        <v>0</v>
      </c>
      <c r="GB395" s="1227"/>
      <c r="GC395" s="1234" t="str">
        <f t="shared" si="379"/>
        <v xml:space="preserve"> </v>
      </c>
      <c r="GD395" s="1234" t="str">
        <f t="shared" si="380"/>
        <v xml:space="preserve"> </v>
      </c>
      <c r="GE395" s="1234" t="str">
        <f t="shared" si="381"/>
        <v xml:space="preserve"> </v>
      </c>
      <c r="GF395" s="1234" t="str">
        <f t="shared" si="382"/>
        <v xml:space="preserve"> </v>
      </c>
      <c r="GG395" s="1234" t="str">
        <f t="shared" si="383"/>
        <v xml:space="preserve"> </v>
      </c>
      <c r="GH395" s="1234" t="str">
        <f t="shared" si="384"/>
        <v xml:space="preserve"> </v>
      </c>
      <c r="GI395" s="1234" t="str">
        <f t="shared" si="385"/>
        <v xml:space="preserve"> </v>
      </c>
      <c r="GJ395" s="1234" t="str">
        <f t="shared" si="386"/>
        <v xml:space="preserve"> </v>
      </c>
      <c r="GK395" s="1234" t="str">
        <f t="shared" si="387"/>
        <v xml:space="preserve"> </v>
      </c>
      <c r="GL395" s="1234" t="str">
        <f t="shared" si="388"/>
        <v xml:space="preserve"> </v>
      </c>
      <c r="GM395" s="1234" t="str">
        <f t="shared" si="389"/>
        <v xml:space="preserve"> </v>
      </c>
      <c r="GN395" s="1234">
        <f t="shared" si="390"/>
        <v>0</v>
      </c>
    </row>
    <row r="396" spans="1:196" s="100" customFormat="1" ht="27" customHeight="1" thickTop="1" thickBot="1">
      <c r="A396" s="1208">
        <f>【A票】【D票】!$D$10</f>
        <v>0</v>
      </c>
      <c r="B396" s="1212">
        <f>【A票】【D票】!$H$10</f>
        <v>0</v>
      </c>
      <c r="C396" s="1213" t="str">
        <f>【A票】【D票】!$K$10</f>
        <v xml:space="preserve"> </v>
      </c>
      <c r="D396" s="1214">
        <f t="shared" si="173"/>
        <v>305</v>
      </c>
      <c r="E396" s="914"/>
      <c r="F396" s="467"/>
      <c r="G396" s="469"/>
      <c r="H396" s="224" t="str">
        <f t="shared" si="411"/>
        <v xml:space="preserve"> </v>
      </c>
      <c r="I396" s="704"/>
      <c r="J396" s="117"/>
      <c r="K396" s="117"/>
      <c r="L396" s="117"/>
      <c r="M396" s="117"/>
      <c r="N396" s="117"/>
      <c r="O396" s="117"/>
      <c r="P396" s="117"/>
      <c r="Q396" s="117"/>
      <c r="R396" s="117"/>
      <c r="S396" s="117"/>
      <c r="T396" s="254"/>
      <c r="U396" s="646"/>
      <c r="V396" s="646"/>
      <c r="W396" s="114"/>
      <c r="X396" s="254"/>
      <c r="Y396" s="224" t="str">
        <f t="shared" si="412"/>
        <v xml:space="preserve"> </v>
      </c>
      <c r="Z396" s="579"/>
      <c r="AA396" s="704"/>
      <c r="AB396" s="119"/>
      <c r="AC396" s="224" t="str">
        <f t="shared" si="366"/>
        <v xml:space="preserve"> </v>
      </c>
      <c r="AD396" s="115"/>
      <c r="AE396" s="253"/>
      <c r="AF396" s="704"/>
      <c r="AG396" s="727"/>
      <c r="AH396" s="727"/>
      <c r="AI396" s="727"/>
      <c r="AJ396" s="727"/>
      <c r="AK396" s="591"/>
      <c r="AL396" s="727"/>
      <c r="AM396" s="727"/>
      <c r="AN396" s="727"/>
      <c r="AO396" s="727"/>
      <c r="AP396" s="727"/>
      <c r="AQ396" s="727"/>
      <c r="AR396" s="727"/>
      <c r="AS396" s="727"/>
      <c r="AT396" s="727"/>
      <c r="AU396" s="727"/>
      <c r="AV396" s="727"/>
      <c r="AW396" s="727"/>
      <c r="AX396" s="727"/>
      <c r="AY396" s="727"/>
      <c r="AZ396" s="727"/>
      <c r="BA396" s="727"/>
      <c r="BB396" s="727"/>
      <c r="BC396" s="821"/>
      <c r="BD396" s="727"/>
      <c r="BE396" s="727"/>
      <c r="BF396" s="727"/>
      <c r="BG396" s="727"/>
      <c r="BH396" s="727"/>
      <c r="BI396" s="727"/>
      <c r="BJ396" s="727"/>
      <c r="BK396" s="727"/>
      <c r="BL396" s="821"/>
      <c r="BM396" s="727"/>
      <c r="BN396" s="727"/>
      <c r="BO396" s="727"/>
      <c r="BP396" s="727"/>
      <c r="BQ396" s="727"/>
      <c r="BR396" s="821"/>
      <c r="BS396" s="727"/>
      <c r="BT396" s="727"/>
      <c r="BU396" s="727"/>
      <c r="BV396" s="591"/>
      <c r="BW396" s="224" t="str">
        <f t="shared" si="424"/>
        <v xml:space="preserve"> </v>
      </c>
      <c r="BX396" s="471">
        <f t="shared" si="413"/>
        <v>305</v>
      </c>
      <c r="BY396" s="117"/>
      <c r="BZ396" s="117"/>
      <c r="CA396" s="117"/>
      <c r="CB396" s="117"/>
      <c r="CC396" s="117"/>
      <c r="CD396" s="461"/>
      <c r="CE396" s="236"/>
      <c r="CF396" s="224" t="str">
        <f t="shared" si="414"/>
        <v xml:space="preserve"> </v>
      </c>
      <c r="CG396" s="116"/>
      <c r="CH396" s="117"/>
      <c r="CI396" s="117"/>
      <c r="CJ396" s="117"/>
      <c r="CK396" s="472"/>
      <c r="CL396" s="472"/>
      <c r="CM396" s="472"/>
      <c r="CN396" s="472"/>
      <c r="CO396" s="117"/>
      <c r="CP396" s="253"/>
      <c r="CQ396" s="120"/>
      <c r="CR396" s="224" t="str" cm="1">
        <f t="array" ref="CR396">IF(AND(SUM(COUNTIF(CG396:CM396,{"*不明*","*その他*"})+COUNTIF(CO396:CP396,{"*不明*","*その他*"}))&gt;0,CQ396=""),"その他・不明の場合,10)具体的内容、理由を記入",IF(OR(AND(CI396=CI$65,COUNTA(CJ396:CM396)&lt;4),AND(OR(CI396=CI$63,CI396=CI$64,CI396=CI$66,CI396=CI$67,CI396=CI$68,CI396=""),COUNTA(CJ396:CM396)&gt;0)),"3)介護保険認定済→要介護度、認知症自立度、寝たきり度、介護保険サービス記入",IF(OR(AND(OR(CM396=CM$63,CM396=CM$64),CN396=""),AND(OR(CM396=CM$65,CM396=CM$66),CN396&lt;&gt;"")),"7)介護保険サービス受けている/過去受けていた→具体的内容記入"," ")))</f>
        <v xml:space="preserve"> </v>
      </c>
      <c r="CS396" s="224" t="str">
        <f t="shared" si="415"/>
        <v xml:space="preserve"> </v>
      </c>
      <c r="CT396" s="116"/>
      <c r="CU396" s="253"/>
      <c r="CV396" s="117"/>
      <c r="CW396" s="117"/>
      <c r="CX396" s="253"/>
      <c r="CY396" s="117"/>
      <c r="CZ396" s="117"/>
      <c r="DA396" s="253"/>
      <c r="DB396" s="117"/>
      <c r="DC396" s="224" t="str">
        <f t="shared" si="416"/>
        <v xml:space="preserve"> </v>
      </c>
      <c r="DD396" s="224" t="str">
        <f t="shared" si="417"/>
        <v xml:space="preserve"> </v>
      </c>
      <c r="DE396" s="224" t="str">
        <f t="shared" si="367"/>
        <v xml:space="preserve"> </v>
      </c>
      <c r="DF396" s="121"/>
      <c r="DG396" s="114"/>
      <c r="DH396" s="704"/>
      <c r="DI396" s="119"/>
      <c r="DJ396" s="187"/>
      <c r="DK396" s="254"/>
      <c r="DL396" s="224" t="str">
        <f t="shared" si="368"/>
        <v xml:space="preserve"> </v>
      </c>
      <c r="DM396" s="224" t="str">
        <f t="shared" si="418"/>
        <v xml:space="preserve"> </v>
      </c>
      <c r="DN396" s="474"/>
      <c r="DO396" s="117"/>
      <c r="DP396" s="117"/>
      <c r="DQ396" s="117"/>
      <c r="DR396" s="117"/>
      <c r="DS396" s="117"/>
      <c r="DT396" s="254"/>
      <c r="DU396" s="476"/>
      <c r="DV396" s="224" t="str">
        <f t="shared" si="369"/>
        <v xml:space="preserve"> </v>
      </c>
      <c r="DW396" s="115"/>
      <c r="DX396" s="470"/>
      <c r="DY396" s="117"/>
      <c r="DZ396" s="704"/>
      <c r="EA396" s="224" t="str">
        <f t="shared" si="370"/>
        <v xml:space="preserve"> </v>
      </c>
      <c r="EB396" s="906"/>
      <c r="EC396" s="904"/>
      <c r="ED396" s="904"/>
      <c r="EE396" s="904"/>
      <c r="EF396" s="904"/>
      <c r="EG396" s="904"/>
      <c r="EH396" s="904"/>
      <c r="EI396" s="904"/>
      <c r="EJ396" s="904"/>
      <c r="EK396" s="905"/>
      <c r="EL396" s="80"/>
      <c r="EM396" s="224" t="str">
        <f t="shared" si="419"/>
        <v xml:space="preserve"> </v>
      </c>
      <c r="EN396" s="224" t="str">
        <f t="shared" si="420"/>
        <v xml:space="preserve"> </v>
      </c>
      <c r="EO396" s="115"/>
      <c r="EP396" s="1050"/>
      <c r="EQ396" s="253"/>
      <c r="ER396" s="117"/>
      <c r="ES396" s="1258">
        <f t="shared" si="421"/>
        <v>305</v>
      </c>
      <c r="ET396" s="224" t="str">
        <f t="shared" si="422"/>
        <v xml:space="preserve"> </v>
      </c>
      <c r="EU396" s="477" t="str">
        <f t="shared" si="423"/>
        <v/>
      </c>
      <c r="EV396" s="1334" t="str">
        <f t="shared" si="365"/>
        <v xml:space="preserve"> </v>
      </c>
      <c r="EW396" s="1332" t="str">
        <f t="shared" si="409"/>
        <v/>
      </c>
      <c r="EX396" s="1275" t="str">
        <f t="shared" si="391"/>
        <v/>
      </c>
      <c r="EY396" s="1275" t="str">
        <f t="shared" si="392"/>
        <v/>
      </c>
      <c r="EZ396" s="1275" t="str">
        <f t="shared" si="393"/>
        <v/>
      </c>
      <c r="FA396" s="1275" t="str">
        <f t="shared" si="394"/>
        <v/>
      </c>
      <c r="FB396" s="1275" t="str">
        <f t="shared" si="395"/>
        <v/>
      </c>
      <c r="FC396" s="1333" t="str">
        <f t="shared" si="396"/>
        <v/>
      </c>
      <c r="FE396" s="1234" t="str">
        <f t="shared" si="397"/>
        <v xml:space="preserve"> </v>
      </c>
      <c r="FF396" s="1234" t="str">
        <f t="shared" si="398"/>
        <v xml:space="preserve"> </v>
      </c>
      <c r="FG396" s="1234" t="str">
        <f t="shared" si="399"/>
        <v xml:space="preserve"> </v>
      </c>
      <c r="FH396" s="1234" t="str">
        <f t="shared" si="400"/>
        <v xml:space="preserve"> </v>
      </c>
      <c r="FI396" s="1234" t="str">
        <f t="shared" si="371"/>
        <v xml:space="preserve"> </v>
      </c>
      <c r="FJ396" s="1234" t="str">
        <f t="shared" si="401"/>
        <v xml:space="preserve"> </v>
      </c>
      <c r="FK396" s="1234">
        <f t="shared" si="372"/>
        <v>0</v>
      </c>
      <c r="FL396" s="1227"/>
      <c r="FM396" s="1234" t="str">
        <f t="shared" si="373"/>
        <v xml:space="preserve"> </v>
      </c>
      <c r="FN396" s="1234" t="str">
        <f t="shared" si="374"/>
        <v xml:space="preserve"> </v>
      </c>
      <c r="FO396" s="1234" t="str">
        <f t="shared" si="402"/>
        <v xml:space="preserve"> </v>
      </c>
      <c r="FP396" s="1234" t="str">
        <f t="shared" si="403"/>
        <v xml:space="preserve"> </v>
      </c>
      <c r="FQ396" s="1234" t="str">
        <f t="shared" si="375"/>
        <v xml:space="preserve"> </v>
      </c>
      <c r="FR396" s="1234" t="str">
        <f t="shared" si="404"/>
        <v xml:space="preserve"> </v>
      </c>
      <c r="FS396" s="1234">
        <f t="shared" si="410"/>
        <v>0</v>
      </c>
      <c r="FT396" s="1227"/>
      <c r="FU396" s="1234" t="str">
        <f t="shared" si="405"/>
        <v xml:space="preserve"> </v>
      </c>
      <c r="FV396" s="1234" t="str">
        <f t="shared" si="406"/>
        <v xml:space="preserve"> </v>
      </c>
      <c r="FW396" s="1234" t="str">
        <f t="shared" si="407"/>
        <v xml:space="preserve"> </v>
      </c>
      <c r="FX396" s="1234" t="str">
        <f t="shared" si="376"/>
        <v xml:space="preserve"> </v>
      </c>
      <c r="FY396" s="1234" t="str">
        <f t="shared" si="377"/>
        <v xml:space="preserve"> </v>
      </c>
      <c r="FZ396" s="1234" t="str">
        <f t="shared" si="408"/>
        <v xml:space="preserve"> </v>
      </c>
      <c r="GA396" s="1234">
        <f t="shared" si="378"/>
        <v>0</v>
      </c>
      <c r="GB396" s="1227"/>
      <c r="GC396" s="1234" t="str">
        <f t="shared" si="379"/>
        <v xml:space="preserve"> </v>
      </c>
      <c r="GD396" s="1234" t="str">
        <f t="shared" si="380"/>
        <v xml:space="preserve"> </v>
      </c>
      <c r="GE396" s="1234" t="str">
        <f t="shared" si="381"/>
        <v xml:space="preserve"> </v>
      </c>
      <c r="GF396" s="1234" t="str">
        <f t="shared" si="382"/>
        <v xml:space="preserve"> </v>
      </c>
      <c r="GG396" s="1234" t="str">
        <f t="shared" si="383"/>
        <v xml:space="preserve"> </v>
      </c>
      <c r="GH396" s="1234" t="str">
        <f t="shared" si="384"/>
        <v xml:space="preserve"> </v>
      </c>
      <c r="GI396" s="1234" t="str">
        <f t="shared" si="385"/>
        <v xml:space="preserve"> </v>
      </c>
      <c r="GJ396" s="1234" t="str">
        <f t="shared" si="386"/>
        <v xml:space="preserve"> </v>
      </c>
      <c r="GK396" s="1234" t="str">
        <f t="shared" si="387"/>
        <v xml:space="preserve"> </v>
      </c>
      <c r="GL396" s="1234" t="str">
        <f t="shared" si="388"/>
        <v xml:space="preserve"> </v>
      </c>
      <c r="GM396" s="1234" t="str">
        <f t="shared" si="389"/>
        <v xml:space="preserve"> </v>
      </c>
      <c r="GN396" s="1234">
        <f t="shared" si="390"/>
        <v>0</v>
      </c>
    </row>
    <row r="397" spans="1:196" s="100" customFormat="1" ht="27" customHeight="1" thickTop="1" thickBot="1">
      <c r="A397" s="1208">
        <f>【A票】【D票】!$D$10</f>
        <v>0</v>
      </c>
      <c r="B397" s="1212">
        <f>【A票】【D票】!$H$10</f>
        <v>0</v>
      </c>
      <c r="C397" s="1213" t="str">
        <f>【A票】【D票】!$K$10</f>
        <v xml:space="preserve"> </v>
      </c>
      <c r="D397" s="1214">
        <f t="shared" si="173"/>
        <v>306</v>
      </c>
      <c r="E397" s="914"/>
      <c r="F397" s="467"/>
      <c r="G397" s="469"/>
      <c r="H397" s="224" t="str">
        <f t="shared" si="411"/>
        <v xml:space="preserve"> </v>
      </c>
      <c r="I397" s="704"/>
      <c r="J397" s="117"/>
      <c r="K397" s="117"/>
      <c r="L397" s="117"/>
      <c r="M397" s="117"/>
      <c r="N397" s="117"/>
      <c r="O397" s="117"/>
      <c r="P397" s="117"/>
      <c r="Q397" s="117"/>
      <c r="R397" s="117"/>
      <c r="S397" s="117"/>
      <c r="T397" s="254"/>
      <c r="U397" s="646"/>
      <c r="V397" s="646"/>
      <c r="W397" s="114"/>
      <c r="X397" s="254"/>
      <c r="Y397" s="224" t="str">
        <f t="shared" si="412"/>
        <v xml:space="preserve"> </v>
      </c>
      <c r="Z397" s="579"/>
      <c r="AA397" s="704"/>
      <c r="AB397" s="119"/>
      <c r="AC397" s="224" t="str">
        <f t="shared" si="366"/>
        <v xml:space="preserve"> </v>
      </c>
      <c r="AD397" s="115"/>
      <c r="AE397" s="253"/>
      <c r="AF397" s="704"/>
      <c r="AG397" s="727"/>
      <c r="AH397" s="727"/>
      <c r="AI397" s="727"/>
      <c r="AJ397" s="727"/>
      <c r="AK397" s="591"/>
      <c r="AL397" s="727"/>
      <c r="AM397" s="727"/>
      <c r="AN397" s="727"/>
      <c r="AO397" s="727"/>
      <c r="AP397" s="727"/>
      <c r="AQ397" s="727"/>
      <c r="AR397" s="727"/>
      <c r="AS397" s="727"/>
      <c r="AT397" s="727"/>
      <c r="AU397" s="727"/>
      <c r="AV397" s="727"/>
      <c r="AW397" s="727"/>
      <c r="AX397" s="727"/>
      <c r="AY397" s="727"/>
      <c r="AZ397" s="727"/>
      <c r="BA397" s="727"/>
      <c r="BB397" s="727"/>
      <c r="BC397" s="821"/>
      <c r="BD397" s="727"/>
      <c r="BE397" s="727"/>
      <c r="BF397" s="727"/>
      <c r="BG397" s="727"/>
      <c r="BH397" s="727"/>
      <c r="BI397" s="727"/>
      <c r="BJ397" s="727"/>
      <c r="BK397" s="727"/>
      <c r="BL397" s="821"/>
      <c r="BM397" s="727"/>
      <c r="BN397" s="727"/>
      <c r="BO397" s="727"/>
      <c r="BP397" s="727"/>
      <c r="BQ397" s="727"/>
      <c r="BR397" s="821"/>
      <c r="BS397" s="727"/>
      <c r="BT397" s="727"/>
      <c r="BU397" s="727"/>
      <c r="BV397" s="591"/>
      <c r="BW397" s="224" t="str">
        <f t="shared" si="424"/>
        <v xml:space="preserve"> </v>
      </c>
      <c r="BX397" s="471">
        <f t="shared" si="413"/>
        <v>306</v>
      </c>
      <c r="BY397" s="117"/>
      <c r="BZ397" s="117"/>
      <c r="CA397" s="117"/>
      <c r="CB397" s="117"/>
      <c r="CC397" s="117"/>
      <c r="CD397" s="461"/>
      <c r="CE397" s="236"/>
      <c r="CF397" s="224" t="str">
        <f t="shared" si="414"/>
        <v xml:space="preserve"> </v>
      </c>
      <c r="CG397" s="116"/>
      <c r="CH397" s="117"/>
      <c r="CI397" s="117"/>
      <c r="CJ397" s="117"/>
      <c r="CK397" s="472"/>
      <c r="CL397" s="472"/>
      <c r="CM397" s="472"/>
      <c r="CN397" s="472"/>
      <c r="CO397" s="117"/>
      <c r="CP397" s="253"/>
      <c r="CQ397" s="120"/>
      <c r="CR397" s="224" t="str" cm="1">
        <f t="array" ref="CR397">IF(AND(SUM(COUNTIF(CG397:CM397,{"*不明*","*その他*"})+COUNTIF(CO397:CP397,{"*不明*","*その他*"}))&gt;0,CQ397=""),"その他・不明の場合,10)具体的内容、理由を記入",IF(OR(AND(CI397=CI$65,COUNTA(CJ397:CM397)&lt;4),AND(OR(CI397=CI$63,CI397=CI$64,CI397=CI$66,CI397=CI$67,CI397=CI$68,CI397=""),COUNTA(CJ397:CM397)&gt;0)),"3)介護保険認定済→要介護度、認知症自立度、寝たきり度、介護保険サービス記入",IF(OR(AND(OR(CM397=CM$63,CM397=CM$64),CN397=""),AND(OR(CM397=CM$65,CM397=CM$66),CN397&lt;&gt;"")),"7)介護保険サービス受けている/過去受けていた→具体的内容記入"," ")))</f>
        <v xml:space="preserve"> </v>
      </c>
      <c r="CS397" s="224" t="str">
        <f t="shared" si="415"/>
        <v xml:space="preserve"> </v>
      </c>
      <c r="CT397" s="116"/>
      <c r="CU397" s="253"/>
      <c r="CV397" s="117"/>
      <c r="CW397" s="117"/>
      <c r="CX397" s="253"/>
      <c r="CY397" s="117"/>
      <c r="CZ397" s="117"/>
      <c r="DA397" s="253"/>
      <c r="DB397" s="117"/>
      <c r="DC397" s="224" t="str">
        <f t="shared" si="416"/>
        <v xml:space="preserve"> </v>
      </c>
      <c r="DD397" s="224" t="str">
        <f t="shared" si="417"/>
        <v xml:space="preserve"> </v>
      </c>
      <c r="DE397" s="224" t="str">
        <f t="shared" si="367"/>
        <v xml:space="preserve"> </v>
      </c>
      <c r="DF397" s="121"/>
      <c r="DG397" s="114"/>
      <c r="DH397" s="704"/>
      <c r="DI397" s="119"/>
      <c r="DJ397" s="187"/>
      <c r="DK397" s="254"/>
      <c r="DL397" s="224" t="str">
        <f t="shared" si="368"/>
        <v xml:space="preserve"> </v>
      </c>
      <c r="DM397" s="224" t="str">
        <f t="shared" si="418"/>
        <v xml:space="preserve"> </v>
      </c>
      <c r="DN397" s="474"/>
      <c r="DO397" s="117"/>
      <c r="DP397" s="117"/>
      <c r="DQ397" s="117"/>
      <c r="DR397" s="117"/>
      <c r="DS397" s="117"/>
      <c r="DT397" s="254"/>
      <c r="DU397" s="476"/>
      <c r="DV397" s="224" t="str">
        <f t="shared" si="369"/>
        <v xml:space="preserve"> </v>
      </c>
      <c r="DW397" s="115"/>
      <c r="DX397" s="470"/>
      <c r="DY397" s="117"/>
      <c r="DZ397" s="704"/>
      <c r="EA397" s="224" t="str">
        <f t="shared" si="370"/>
        <v xml:space="preserve"> </v>
      </c>
      <c r="EB397" s="906"/>
      <c r="EC397" s="904"/>
      <c r="ED397" s="904"/>
      <c r="EE397" s="904"/>
      <c r="EF397" s="904"/>
      <c r="EG397" s="904"/>
      <c r="EH397" s="904"/>
      <c r="EI397" s="904"/>
      <c r="EJ397" s="904"/>
      <c r="EK397" s="905"/>
      <c r="EL397" s="80"/>
      <c r="EM397" s="224" t="str">
        <f t="shared" si="419"/>
        <v xml:space="preserve"> </v>
      </c>
      <c r="EN397" s="224" t="str">
        <f t="shared" si="420"/>
        <v xml:space="preserve"> </v>
      </c>
      <c r="EO397" s="115"/>
      <c r="EP397" s="1050"/>
      <c r="EQ397" s="253"/>
      <c r="ER397" s="117"/>
      <c r="ES397" s="1258">
        <f t="shared" si="421"/>
        <v>306</v>
      </c>
      <c r="ET397" s="224" t="str">
        <f t="shared" si="422"/>
        <v xml:space="preserve"> </v>
      </c>
      <c r="EU397" s="477" t="str">
        <f t="shared" si="423"/>
        <v/>
      </c>
      <c r="EV397" s="1334" t="str">
        <f t="shared" si="365"/>
        <v xml:space="preserve"> </v>
      </c>
      <c r="EW397" s="1332" t="str">
        <f t="shared" si="409"/>
        <v/>
      </c>
      <c r="EX397" s="1275" t="str">
        <f t="shared" si="391"/>
        <v/>
      </c>
      <c r="EY397" s="1275" t="str">
        <f t="shared" si="392"/>
        <v/>
      </c>
      <c r="EZ397" s="1275" t="str">
        <f t="shared" si="393"/>
        <v/>
      </c>
      <c r="FA397" s="1275" t="str">
        <f t="shared" si="394"/>
        <v/>
      </c>
      <c r="FB397" s="1275" t="str">
        <f t="shared" si="395"/>
        <v/>
      </c>
      <c r="FC397" s="1333" t="str">
        <f t="shared" si="396"/>
        <v/>
      </c>
      <c r="FE397" s="1234" t="str">
        <f t="shared" si="397"/>
        <v xml:space="preserve"> </v>
      </c>
      <c r="FF397" s="1234" t="str">
        <f t="shared" si="398"/>
        <v xml:space="preserve"> </v>
      </c>
      <c r="FG397" s="1234" t="str">
        <f t="shared" si="399"/>
        <v xml:space="preserve"> </v>
      </c>
      <c r="FH397" s="1234" t="str">
        <f t="shared" si="400"/>
        <v xml:space="preserve"> </v>
      </c>
      <c r="FI397" s="1234" t="str">
        <f t="shared" si="371"/>
        <v xml:space="preserve"> </v>
      </c>
      <c r="FJ397" s="1234" t="str">
        <f t="shared" si="401"/>
        <v xml:space="preserve"> </v>
      </c>
      <c r="FK397" s="1234">
        <f t="shared" si="372"/>
        <v>0</v>
      </c>
      <c r="FL397" s="1227"/>
      <c r="FM397" s="1234" t="str">
        <f t="shared" si="373"/>
        <v xml:space="preserve"> </v>
      </c>
      <c r="FN397" s="1234" t="str">
        <f t="shared" si="374"/>
        <v xml:space="preserve"> </v>
      </c>
      <c r="FO397" s="1234" t="str">
        <f t="shared" si="402"/>
        <v xml:space="preserve"> </v>
      </c>
      <c r="FP397" s="1234" t="str">
        <f t="shared" si="403"/>
        <v xml:space="preserve"> </v>
      </c>
      <c r="FQ397" s="1234" t="str">
        <f t="shared" si="375"/>
        <v xml:space="preserve"> </v>
      </c>
      <c r="FR397" s="1234" t="str">
        <f t="shared" si="404"/>
        <v xml:space="preserve"> </v>
      </c>
      <c r="FS397" s="1234">
        <f t="shared" si="410"/>
        <v>0</v>
      </c>
      <c r="FT397" s="1227"/>
      <c r="FU397" s="1234" t="str">
        <f t="shared" si="405"/>
        <v xml:space="preserve"> </v>
      </c>
      <c r="FV397" s="1234" t="str">
        <f t="shared" si="406"/>
        <v xml:space="preserve"> </v>
      </c>
      <c r="FW397" s="1234" t="str">
        <f t="shared" si="407"/>
        <v xml:space="preserve"> </v>
      </c>
      <c r="FX397" s="1234" t="str">
        <f t="shared" si="376"/>
        <v xml:space="preserve"> </v>
      </c>
      <c r="FY397" s="1234" t="str">
        <f t="shared" si="377"/>
        <v xml:space="preserve"> </v>
      </c>
      <c r="FZ397" s="1234" t="str">
        <f t="shared" si="408"/>
        <v xml:space="preserve"> </v>
      </c>
      <c r="GA397" s="1234">
        <f t="shared" si="378"/>
        <v>0</v>
      </c>
      <c r="GB397" s="1227"/>
      <c r="GC397" s="1234" t="str">
        <f t="shared" si="379"/>
        <v xml:space="preserve"> </v>
      </c>
      <c r="GD397" s="1234" t="str">
        <f t="shared" si="380"/>
        <v xml:space="preserve"> </v>
      </c>
      <c r="GE397" s="1234" t="str">
        <f t="shared" si="381"/>
        <v xml:space="preserve"> </v>
      </c>
      <c r="GF397" s="1234" t="str">
        <f t="shared" si="382"/>
        <v xml:space="preserve"> </v>
      </c>
      <c r="GG397" s="1234" t="str">
        <f t="shared" si="383"/>
        <v xml:space="preserve"> </v>
      </c>
      <c r="GH397" s="1234" t="str">
        <f t="shared" si="384"/>
        <v xml:space="preserve"> </v>
      </c>
      <c r="GI397" s="1234" t="str">
        <f t="shared" si="385"/>
        <v xml:space="preserve"> </v>
      </c>
      <c r="GJ397" s="1234" t="str">
        <f t="shared" si="386"/>
        <v xml:space="preserve"> </v>
      </c>
      <c r="GK397" s="1234" t="str">
        <f t="shared" si="387"/>
        <v xml:space="preserve"> </v>
      </c>
      <c r="GL397" s="1234" t="str">
        <f t="shared" si="388"/>
        <v xml:space="preserve"> </v>
      </c>
      <c r="GM397" s="1234" t="str">
        <f t="shared" si="389"/>
        <v xml:space="preserve"> </v>
      </c>
      <c r="GN397" s="1234">
        <f t="shared" si="390"/>
        <v>0</v>
      </c>
    </row>
    <row r="398" spans="1:196" s="100" customFormat="1" ht="27" customHeight="1" thickTop="1" thickBot="1">
      <c r="A398" s="1208">
        <f>【A票】【D票】!$D$10</f>
        <v>0</v>
      </c>
      <c r="B398" s="1212">
        <f>【A票】【D票】!$H$10</f>
        <v>0</v>
      </c>
      <c r="C398" s="1213" t="str">
        <f>【A票】【D票】!$K$10</f>
        <v xml:space="preserve"> </v>
      </c>
      <c r="D398" s="1214">
        <f t="shared" si="173"/>
        <v>307</v>
      </c>
      <c r="E398" s="914"/>
      <c r="F398" s="467"/>
      <c r="G398" s="469"/>
      <c r="H398" s="224" t="str">
        <f t="shared" si="411"/>
        <v xml:space="preserve"> </v>
      </c>
      <c r="I398" s="704"/>
      <c r="J398" s="117"/>
      <c r="K398" s="117"/>
      <c r="L398" s="117"/>
      <c r="M398" s="117"/>
      <c r="N398" s="117"/>
      <c r="O398" s="117"/>
      <c r="P398" s="117"/>
      <c r="Q398" s="117"/>
      <c r="R398" s="117"/>
      <c r="S398" s="117"/>
      <c r="T398" s="254"/>
      <c r="U398" s="646"/>
      <c r="V398" s="646"/>
      <c r="W398" s="114"/>
      <c r="X398" s="254"/>
      <c r="Y398" s="224" t="str">
        <f t="shared" si="412"/>
        <v xml:space="preserve"> </v>
      </c>
      <c r="Z398" s="579"/>
      <c r="AA398" s="704"/>
      <c r="AB398" s="119"/>
      <c r="AC398" s="224" t="str">
        <f t="shared" si="366"/>
        <v xml:space="preserve"> </v>
      </c>
      <c r="AD398" s="115"/>
      <c r="AE398" s="253"/>
      <c r="AF398" s="704"/>
      <c r="AG398" s="727"/>
      <c r="AH398" s="727"/>
      <c r="AI398" s="727"/>
      <c r="AJ398" s="727"/>
      <c r="AK398" s="591"/>
      <c r="AL398" s="727"/>
      <c r="AM398" s="727"/>
      <c r="AN398" s="727"/>
      <c r="AO398" s="727"/>
      <c r="AP398" s="727"/>
      <c r="AQ398" s="727"/>
      <c r="AR398" s="727"/>
      <c r="AS398" s="727"/>
      <c r="AT398" s="727"/>
      <c r="AU398" s="727"/>
      <c r="AV398" s="727"/>
      <c r="AW398" s="727"/>
      <c r="AX398" s="727"/>
      <c r="AY398" s="727"/>
      <c r="AZ398" s="727"/>
      <c r="BA398" s="727"/>
      <c r="BB398" s="727"/>
      <c r="BC398" s="821"/>
      <c r="BD398" s="727"/>
      <c r="BE398" s="727"/>
      <c r="BF398" s="727"/>
      <c r="BG398" s="727"/>
      <c r="BH398" s="727"/>
      <c r="BI398" s="727"/>
      <c r="BJ398" s="727"/>
      <c r="BK398" s="727"/>
      <c r="BL398" s="821"/>
      <c r="BM398" s="727"/>
      <c r="BN398" s="727"/>
      <c r="BO398" s="727"/>
      <c r="BP398" s="727"/>
      <c r="BQ398" s="727"/>
      <c r="BR398" s="821"/>
      <c r="BS398" s="727"/>
      <c r="BT398" s="727"/>
      <c r="BU398" s="727"/>
      <c r="BV398" s="591"/>
      <c r="BW398" s="224" t="str">
        <f t="shared" si="424"/>
        <v xml:space="preserve"> </v>
      </c>
      <c r="BX398" s="471">
        <f t="shared" si="413"/>
        <v>307</v>
      </c>
      <c r="BY398" s="117"/>
      <c r="BZ398" s="117"/>
      <c r="CA398" s="117"/>
      <c r="CB398" s="117"/>
      <c r="CC398" s="117"/>
      <c r="CD398" s="461"/>
      <c r="CE398" s="236"/>
      <c r="CF398" s="224" t="str">
        <f t="shared" si="414"/>
        <v xml:space="preserve"> </v>
      </c>
      <c r="CG398" s="116"/>
      <c r="CH398" s="117"/>
      <c r="CI398" s="117"/>
      <c r="CJ398" s="117"/>
      <c r="CK398" s="472"/>
      <c r="CL398" s="472"/>
      <c r="CM398" s="472"/>
      <c r="CN398" s="472"/>
      <c r="CO398" s="117"/>
      <c r="CP398" s="253"/>
      <c r="CQ398" s="120"/>
      <c r="CR398" s="224" t="str" cm="1">
        <f t="array" ref="CR398">IF(AND(SUM(COUNTIF(CG398:CM398,{"*不明*","*その他*"})+COUNTIF(CO398:CP398,{"*不明*","*その他*"}))&gt;0,CQ398=""),"その他・不明の場合,10)具体的内容、理由を記入",IF(OR(AND(CI398=CI$65,COUNTA(CJ398:CM398)&lt;4),AND(OR(CI398=CI$63,CI398=CI$64,CI398=CI$66,CI398=CI$67,CI398=CI$68,CI398=""),COUNTA(CJ398:CM398)&gt;0)),"3)介護保険認定済→要介護度、認知症自立度、寝たきり度、介護保険サービス記入",IF(OR(AND(OR(CM398=CM$63,CM398=CM$64),CN398=""),AND(OR(CM398=CM$65,CM398=CM$66),CN398&lt;&gt;"")),"7)介護保険サービス受けている/過去受けていた→具体的内容記入"," ")))</f>
        <v xml:space="preserve"> </v>
      </c>
      <c r="CS398" s="224" t="str">
        <f t="shared" si="415"/>
        <v xml:space="preserve"> </v>
      </c>
      <c r="CT398" s="116"/>
      <c r="CU398" s="253"/>
      <c r="CV398" s="117"/>
      <c r="CW398" s="117"/>
      <c r="CX398" s="253"/>
      <c r="CY398" s="117"/>
      <c r="CZ398" s="117"/>
      <c r="DA398" s="253"/>
      <c r="DB398" s="117"/>
      <c r="DC398" s="224" t="str">
        <f t="shared" si="416"/>
        <v xml:space="preserve"> </v>
      </c>
      <c r="DD398" s="224" t="str">
        <f t="shared" si="417"/>
        <v xml:space="preserve"> </v>
      </c>
      <c r="DE398" s="224" t="str">
        <f t="shared" si="367"/>
        <v xml:space="preserve"> </v>
      </c>
      <c r="DF398" s="121"/>
      <c r="DG398" s="114"/>
      <c r="DH398" s="704"/>
      <c r="DI398" s="119"/>
      <c r="DJ398" s="187"/>
      <c r="DK398" s="254"/>
      <c r="DL398" s="224" t="str">
        <f t="shared" si="368"/>
        <v xml:space="preserve"> </v>
      </c>
      <c r="DM398" s="224" t="str">
        <f t="shared" si="418"/>
        <v xml:space="preserve"> </v>
      </c>
      <c r="DN398" s="474"/>
      <c r="DO398" s="117"/>
      <c r="DP398" s="117"/>
      <c r="DQ398" s="117"/>
      <c r="DR398" s="117"/>
      <c r="DS398" s="117"/>
      <c r="DT398" s="254"/>
      <c r="DU398" s="476"/>
      <c r="DV398" s="224" t="str">
        <f t="shared" si="369"/>
        <v xml:space="preserve"> </v>
      </c>
      <c r="DW398" s="115"/>
      <c r="DX398" s="470"/>
      <c r="DY398" s="117"/>
      <c r="DZ398" s="704"/>
      <c r="EA398" s="224" t="str">
        <f t="shared" si="370"/>
        <v xml:space="preserve"> </v>
      </c>
      <c r="EB398" s="906"/>
      <c r="EC398" s="904"/>
      <c r="ED398" s="904"/>
      <c r="EE398" s="904"/>
      <c r="EF398" s="904"/>
      <c r="EG398" s="904"/>
      <c r="EH398" s="904"/>
      <c r="EI398" s="904"/>
      <c r="EJ398" s="904"/>
      <c r="EK398" s="905"/>
      <c r="EL398" s="80"/>
      <c r="EM398" s="224" t="str">
        <f t="shared" si="419"/>
        <v xml:space="preserve"> </v>
      </c>
      <c r="EN398" s="224" t="str">
        <f t="shared" si="420"/>
        <v xml:space="preserve"> </v>
      </c>
      <c r="EO398" s="115"/>
      <c r="EP398" s="1050"/>
      <c r="EQ398" s="253"/>
      <c r="ER398" s="117"/>
      <c r="ES398" s="1258">
        <f t="shared" si="421"/>
        <v>307</v>
      </c>
      <c r="ET398" s="224" t="str">
        <f t="shared" si="422"/>
        <v xml:space="preserve"> </v>
      </c>
      <c r="EU398" s="477" t="str">
        <f t="shared" si="423"/>
        <v/>
      </c>
      <c r="EV398" s="1334" t="str">
        <f t="shared" si="365"/>
        <v xml:space="preserve"> </v>
      </c>
      <c r="EW398" s="1332" t="str">
        <f t="shared" si="409"/>
        <v/>
      </c>
      <c r="EX398" s="1275" t="str">
        <f t="shared" si="391"/>
        <v/>
      </c>
      <c r="EY398" s="1275" t="str">
        <f t="shared" si="392"/>
        <v/>
      </c>
      <c r="EZ398" s="1275" t="str">
        <f t="shared" si="393"/>
        <v/>
      </c>
      <c r="FA398" s="1275" t="str">
        <f t="shared" si="394"/>
        <v/>
      </c>
      <c r="FB398" s="1275" t="str">
        <f t="shared" si="395"/>
        <v/>
      </c>
      <c r="FC398" s="1333" t="str">
        <f t="shared" si="396"/>
        <v/>
      </c>
      <c r="FE398" s="1234" t="str">
        <f t="shared" si="397"/>
        <v xml:space="preserve"> </v>
      </c>
      <c r="FF398" s="1234" t="str">
        <f t="shared" si="398"/>
        <v xml:space="preserve"> </v>
      </c>
      <c r="FG398" s="1234" t="str">
        <f t="shared" si="399"/>
        <v xml:space="preserve"> </v>
      </c>
      <c r="FH398" s="1234" t="str">
        <f t="shared" si="400"/>
        <v xml:space="preserve"> </v>
      </c>
      <c r="FI398" s="1234" t="str">
        <f t="shared" si="371"/>
        <v xml:space="preserve"> </v>
      </c>
      <c r="FJ398" s="1234" t="str">
        <f t="shared" si="401"/>
        <v xml:space="preserve"> </v>
      </c>
      <c r="FK398" s="1234">
        <f t="shared" si="372"/>
        <v>0</v>
      </c>
      <c r="FL398" s="1227"/>
      <c r="FM398" s="1234" t="str">
        <f t="shared" si="373"/>
        <v xml:space="preserve"> </v>
      </c>
      <c r="FN398" s="1234" t="str">
        <f t="shared" si="374"/>
        <v xml:space="preserve"> </v>
      </c>
      <c r="FO398" s="1234" t="str">
        <f t="shared" si="402"/>
        <v xml:space="preserve"> </v>
      </c>
      <c r="FP398" s="1234" t="str">
        <f t="shared" si="403"/>
        <v xml:space="preserve"> </v>
      </c>
      <c r="FQ398" s="1234" t="str">
        <f t="shared" si="375"/>
        <v xml:space="preserve"> </v>
      </c>
      <c r="FR398" s="1234" t="str">
        <f t="shared" si="404"/>
        <v xml:space="preserve"> </v>
      </c>
      <c r="FS398" s="1234">
        <f t="shared" si="410"/>
        <v>0</v>
      </c>
      <c r="FT398" s="1227"/>
      <c r="FU398" s="1234" t="str">
        <f t="shared" si="405"/>
        <v xml:space="preserve"> </v>
      </c>
      <c r="FV398" s="1234" t="str">
        <f t="shared" si="406"/>
        <v xml:space="preserve"> </v>
      </c>
      <c r="FW398" s="1234" t="str">
        <f t="shared" si="407"/>
        <v xml:space="preserve"> </v>
      </c>
      <c r="FX398" s="1234" t="str">
        <f t="shared" si="376"/>
        <v xml:space="preserve"> </v>
      </c>
      <c r="FY398" s="1234" t="str">
        <f t="shared" si="377"/>
        <v xml:space="preserve"> </v>
      </c>
      <c r="FZ398" s="1234" t="str">
        <f t="shared" si="408"/>
        <v xml:space="preserve"> </v>
      </c>
      <c r="GA398" s="1234">
        <f t="shared" si="378"/>
        <v>0</v>
      </c>
      <c r="GB398" s="1227"/>
      <c r="GC398" s="1234" t="str">
        <f t="shared" si="379"/>
        <v xml:space="preserve"> </v>
      </c>
      <c r="GD398" s="1234" t="str">
        <f t="shared" si="380"/>
        <v xml:space="preserve"> </v>
      </c>
      <c r="GE398" s="1234" t="str">
        <f t="shared" si="381"/>
        <v xml:space="preserve"> </v>
      </c>
      <c r="GF398" s="1234" t="str">
        <f t="shared" si="382"/>
        <v xml:space="preserve"> </v>
      </c>
      <c r="GG398" s="1234" t="str">
        <f t="shared" si="383"/>
        <v xml:space="preserve"> </v>
      </c>
      <c r="GH398" s="1234" t="str">
        <f t="shared" si="384"/>
        <v xml:space="preserve"> </v>
      </c>
      <c r="GI398" s="1234" t="str">
        <f t="shared" si="385"/>
        <v xml:space="preserve"> </v>
      </c>
      <c r="GJ398" s="1234" t="str">
        <f t="shared" si="386"/>
        <v xml:space="preserve"> </v>
      </c>
      <c r="GK398" s="1234" t="str">
        <f t="shared" si="387"/>
        <v xml:space="preserve"> </v>
      </c>
      <c r="GL398" s="1234" t="str">
        <f t="shared" si="388"/>
        <v xml:space="preserve"> </v>
      </c>
      <c r="GM398" s="1234" t="str">
        <f t="shared" si="389"/>
        <v xml:space="preserve"> </v>
      </c>
      <c r="GN398" s="1234">
        <f t="shared" si="390"/>
        <v>0</v>
      </c>
    </row>
    <row r="399" spans="1:196" s="100" customFormat="1" ht="27" customHeight="1" thickTop="1" thickBot="1">
      <c r="A399" s="1208">
        <f>【A票】【D票】!$D$10</f>
        <v>0</v>
      </c>
      <c r="B399" s="1212">
        <f>【A票】【D票】!$H$10</f>
        <v>0</v>
      </c>
      <c r="C399" s="1213" t="str">
        <f>【A票】【D票】!$K$10</f>
        <v xml:space="preserve"> </v>
      </c>
      <c r="D399" s="1214">
        <f t="shared" si="173"/>
        <v>308</v>
      </c>
      <c r="E399" s="914"/>
      <c r="F399" s="467"/>
      <c r="G399" s="469"/>
      <c r="H399" s="224" t="str">
        <f t="shared" si="411"/>
        <v xml:space="preserve"> </v>
      </c>
      <c r="I399" s="704"/>
      <c r="J399" s="117"/>
      <c r="K399" s="117"/>
      <c r="L399" s="117"/>
      <c r="M399" s="117"/>
      <c r="N399" s="117"/>
      <c r="O399" s="117"/>
      <c r="P399" s="117"/>
      <c r="Q399" s="117"/>
      <c r="R399" s="117"/>
      <c r="S399" s="117"/>
      <c r="T399" s="254"/>
      <c r="U399" s="646"/>
      <c r="V399" s="646"/>
      <c r="W399" s="114"/>
      <c r="X399" s="254"/>
      <c r="Y399" s="224" t="str">
        <f t="shared" si="412"/>
        <v xml:space="preserve"> </v>
      </c>
      <c r="Z399" s="579"/>
      <c r="AA399" s="704"/>
      <c r="AB399" s="119"/>
      <c r="AC399" s="224" t="str">
        <f t="shared" si="366"/>
        <v xml:space="preserve"> </v>
      </c>
      <c r="AD399" s="115"/>
      <c r="AE399" s="253"/>
      <c r="AF399" s="704"/>
      <c r="AG399" s="727"/>
      <c r="AH399" s="727"/>
      <c r="AI399" s="727"/>
      <c r="AJ399" s="727"/>
      <c r="AK399" s="591"/>
      <c r="AL399" s="727"/>
      <c r="AM399" s="727"/>
      <c r="AN399" s="727"/>
      <c r="AO399" s="727"/>
      <c r="AP399" s="727"/>
      <c r="AQ399" s="727"/>
      <c r="AR399" s="727"/>
      <c r="AS399" s="727"/>
      <c r="AT399" s="727"/>
      <c r="AU399" s="727"/>
      <c r="AV399" s="727"/>
      <c r="AW399" s="727"/>
      <c r="AX399" s="727"/>
      <c r="AY399" s="727"/>
      <c r="AZ399" s="727"/>
      <c r="BA399" s="727"/>
      <c r="BB399" s="727"/>
      <c r="BC399" s="821"/>
      <c r="BD399" s="727"/>
      <c r="BE399" s="727"/>
      <c r="BF399" s="727"/>
      <c r="BG399" s="727"/>
      <c r="BH399" s="727"/>
      <c r="BI399" s="727"/>
      <c r="BJ399" s="727"/>
      <c r="BK399" s="727"/>
      <c r="BL399" s="821"/>
      <c r="BM399" s="727"/>
      <c r="BN399" s="727"/>
      <c r="BO399" s="727"/>
      <c r="BP399" s="727"/>
      <c r="BQ399" s="727"/>
      <c r="BR399" s="821"/>
      <c r="BS399" s="727"/>
      <c r="BT399" s="727"/>
      <c r="BU399" s="727"/>
      <c r="BV399" s="591"/>
      <c r="BW399" s="224" t="str">
        <f t="shared" si="424"/>
        <v xml:space="preserve"> </v>
      </c>
      <c r="BX399" s="471">
        <f t="shared" si="413"/>
        <v>308</v>
      </c>
      <c r="BY399" s="117"/>
      <c r="BZ399" s="117"/>
      <c r="CA399" s="117"/>
      <c r="CB399" s="117"/>
      <c r="CC399" s="117"/>
      <c r="CD399" s="461"/>
      <c r="CE399" s="236"/>
      <c r="CF399" s="224" t="str">
        <f t="shared" si="414"/>
        <v xml:space="preserve"> </v>
      </c>
      <c r="CG399" s="116"/>
      <c r="CH399" s="117"/>
      <c r="CI399" s="117"/>
      <c r="CJ399" s="117"/>
      <c r="CK399" s="472"/>
      <c r="CL399" s="472"/>
      <c r="CM399" s="472"/>
      <c r="CN399" s="472"/>
      <c r="CO399" s="117"/>
      <c r="CP399" s="253"/>
      <c r="CQ399" s="120"/>
      <c r="CR399" s="224" t="str" cm="1">
        <f t="array" ref="CR399">IF(AND(SUM(COUNTIF(CG399:CM399,{"*不明*","*その他*"})+COUNTIF(CO399:CP399,{"*不明*","*その他*"}))&gt;0,CQ399=""),"その他・不明の場合,10)具体的内容、理由を記入",IF(OR(AND(CI399=CI$65,COUNTA(CJ399:CM399)&lt;4),AND(OR(CI399=CI$63,CI399=CI$64,CI399=CI$66,CI399=CI$67,CI399=CI$68,CI399=""),COUNTA(CJ399:CM399)&gt;0)),"3)介護保険認定済→要介護度、認知症自立度、寝たきり度、介護保険サービス記入",IF(OR(AND(OR(CM399=CM$63,CM399=CM$64),CN399=""),AND(OR(CM399=CM$65,CM399=CM$66),CN399&lt;&gt;"")),"7)介護保険サービス受けている/過去受けていた→具体的内容記入"," ")))</f>
        <v xml:space="preserve"> </v>
      </c>
      <c r="CS399" s="224" t="str">
        <f t="shared" si="415"/>
        <v xml:space="preserve"> </v>
      </c>
      <c r="CT399" s="116"/>
      <c r="CU399" s="253"/>
      <c r="CV399" s="117"/>
      <c r="CW399" s="117"/>
      <c r="CX399" s="253"/>
      <c r="CY399" s="117"/>
      <c r="CZ399" s="117"/>
      <c r="DA399" s="253"/>
      <c r="DB399" s="117"/>
      <c r="DC399" s="224" t="str">
        <f t="shared" si="416"/>
        <v xml:space="preserve"> </v>
      </c>
      <c r="DD399" s="224" t="str">
        <f t="shared" si="417"/>
        <v xml:space="preserve"> </v>
      </c>
      <c r="DE399" s="224" t="str">
        <f t="shared" si="367"/>
        <v xml:space="preserve"> </v>
      </c>
      <c r="DF399" s="121"/>
      <c r="DG399" s="114"/>
      <c r="DH399" s="704"/>
      <c r="DI399" s="119"/>
      <c r="DJ399" s="187"/>
      <c r="DK399" s="254"/>
      <c r="DL399" s="224" t="str">
        <f t="shared" si="368"/>
        <v xml:space="preserve"> </v>
      </c>
      <c r="DM399" s="224" t="str">
        <f t="shared" si="418"/>
        <v xml:space="preserve"> </v>
      </c>
      <c r="DN399" s="474"/>
      <c r="DO399" s="117"/>
      <c r="DP399" s="117"/>
      <c r="DQ399" s="117"/>
      <c r="DR399" s="117"/>
      <c r="DS399" s="117"/>
      <c r="DT399" s="254"/>
      <c r="DU399" s="476"/>
      <c r="DV399" s="224" t="str">
        <f t="shared" si="369"/>
        <v xml:space="preserve"> </v>
      </c>
      <c r="DW399" s="115"/>
      <c r="DX399" s="470"/>
      <c r="DY399" s="117"/>
      <c r="DZ399" s="704"/>
      <c r="EA399" s="224" t="str">
        <f t="shared" si="370"/>
        <v xml:space="preserve"> </v>
      </c>
      <c r="EB399" s="906"/>
      <c r="EC399" s="904"/>
      <c r="ED399" s="904"/>
      <c r="EE399" s="904"/>
      <c r="EF399" s="904"/>
      <c r="EG399" s="904"/>
      <c r="EH399" s="904"/>
      <c r="EI399" s="904"/>
      <c r="EJ399" s="904"/>
      <c r="EK399" s="905"/>
      <c r="EL399" s="80"/>
      <c r="EM399" s="224" t="str">
        <f t="shared" si="419"/>
        <v xml:space="preserve"> </v>
      </c>
      <c r="EN399" s="224" t="str">
        <f t="shared" si="420"/>
        <v xml:space="preserve"> </v>
      </c>
      <c r="EO399" s="115"/>
      <c r="EP399" s="1050"/>
      <c r="EQ399" s="253"/>
      <c r="ER399" s="117"/>
      <c r="ES399" s="1258">
        <f t="shared" si="421"/>
        <v>308</v>
      </c>
      <c r="ET399" s="224" t="str">
        <f t="shared" si="422"/>
        <v xml:space="preserve"> </v>
      </c>
      <c r="EU399" s="477" t="str">
        <f t="shared" si="423"/>
        <v/>
      </c>
      <c r="EV399" s="1334" t="str">
        <f t="shared" si="365"/>
        <v xml:space="preserve"> </v>
      </c>
      <c r="EW399" s="1332" t="str">
        <f t="shared" si="409"/>
        <v/>
      </c>
      <c r="EX399" s="1275" t="str">
        <f t="shared" si="391"/>
        <v/>
      </c>
      <c r="EY399" s="1275" t="str">
        <f t="shared" si="392"/>
        <v/>
      </c>
      <c r="EZ399" s="1275" t="str">
        <f t="shared" si="393"/>
        <v/>
      </c>
      <c r="FA399" s="1275" t="str">
        <f t="shared" si="394"/>
        <v/>
      </c>
      <c r="FB399" s="1275" t="str">
        <f t="shared" si="395"/>
        <v/>
      </c>
      <c r="FC399" s="1333" t="str">
        <f t="shared" si="396"/>
        <v/>
      </c>
      <c r="FE399" s="1234" t="str">
        <f t="shared" si="397"/>
        <v xml:space="preserve"> </v>
      </c>
      <c r="FF399" s="1234" t="str">
        <f t="shared" si="398"/>
        <v xml:space="preserve"> </v>
      </c>
      <c r="FG399" s="1234" t="str">
        <f t="shared" si="399"/>
        <v xml:space="preserve"> </v>
      </c>
      <c r="FH399" s="1234" t="str">
        <f t="shared" si="400"/>
        <v xml:space="preserve"> </v>
      </c>
      <c r="FI399" s="1234" t="str">
        <f t="shared" si="371"/>
        <v xml:space="preserve"> </v>
      </c>
      <c r="FJ399" s="1234" t="str">
        <f t="shared" si="401"/>
        <v xml:space="preserve"> </v>
      </c>
      <c r="FK399" s="1234">
        <f t="shared" si="372"/>
        <v>0</v>
      </c>
      <c r="FL399" s="1227"/>
      <c r="FM399" s="1234" t="str">
        <f t="shared" si="373"/>
        <v xml:space="preserve"> </v>
      </c>
      <c r="FN399" s="1234" t="str">
        <f t="shared" si="374"/>
        <v xml:space="preserve"> </v>
      </c>
      <c r="FO399" s="1234" t="str">
        <f t="shared" si="402"/>
        <v xml:space="preserve"> </v>
      </c>
      <c r="FP399" s="1234" t="str">
        <f t="shared" si="403"/>
        <v xml:space="preserve"> </v>
      </c>
      <c r="FQ399" s="1234" t="str">
        <f t="shared" si="375"/>
        <v xml:space="preserve"> </v>
      </c>
      <c r="FR399" s="1234" t="str">
        <f t="shared" si="404"/>
        <v xml:space="preserve"> </v>
      </c>
      <c r="FS399" s="1234">
        <f t="shared" si="410"/>
        <v>0</v>
      </c>
      <c r="FT399" s="1227"/>
      <c r="FU399" s="1234" t="str">
        <f t="shared" si="405"/>
        <v xml:space="preserve"> </v>
      </c>
      <c r="FV399" s="1234" t="str">
        <f t="shared" si="406"/>
        <v xml:space="preserve"> </v>
      </c>
      <c r="FW399" s="1234" t="str">
        <f t="shared" si="407"/>
        <v xml:space="preserve"> </v>
      </c>
      <c r="FX399" s="1234" t="str">
        <f t="shared" si="376"/>
        <v xml:space="preserve"> </v>
      </c>
      <c r="FY399" s="1234" t="str">
        <f t="shared" si="377"/>
        <v xml:space="preserve"> </v>
      </c>
      <c r="FZ399" s="1234" t="str">
        <f t="shared" si="408"/>
        <v xml:space="preserve"> </v>
      </c>
      <c r="GA399" s="1234">
        <f t="shared" si="378"/>
        <v>0</v>
      </c>
      <c r="GB399" s="1227"/>
      <c r="GC399" s="1234" t="str">
        <f t="shared" si="379"/>
        <v xml:space="preserve"> </v>
      </c>
      <c r="GD399" s="1234" t="str">
        <f t="shared" si="380"/>
        <v xml:space="preserve"> </v>
      </c>
      <c r="GE399" s="1234" t="str">
        <f t="shared" si="381"/>
        <v xml:space="preserve"> </v>
      </c>
      <c r="GF399" s="1234" t="str">
        <f t="shared" si="382"/>
        <v xml:space="preserve"> </v>
      </c>
      <c r="GG399" s="1234" t="str">
        <f t="shared" si="383"/>
        <v xml:space="preserve"> </v>
      </c>
      <c r="GH399" s="1234" t="str">
        <f t="shared" si="384"/>
        <v xml:space="preserve"> </v>
      </c>
      <c r="GI399" s="1234" t="str">
        <f t="shared" si="385"/>
        <v xml:space="preserve"> </v>
      </c>
      <c r="GJ399" s="1234" t="str">
        <f t="shared" si="386"/>
        <v xml:space="preserve"> </v>
      </c>
      <c r="GK399" s="1234" t="str">
        <f t="shared" si="387"/>
        <v xml:space="preserve"> </v>
      </c>
      <c r="GL399" s="1234" t="str">
        <f t="shared" si="388"/>
        <v xml:space="preserve"> </v>
      </c>
      <c r="GM399" s="1234" t="str">
        <f t="shared" si="389"/>
        <v xml:space="preserve"> </v>
      </c>
      <c r="GN399" s="1234">
        <f t="shared" si="390"/>
        <v>0</v>
      </c>
    </row>
    <row r="400" spans="1:196" s="100" customFormat="1" ht="27" customHeight="1" thickTop="1" thickBot="1">
      <c r="A400" s="1208">
        <f>【A票】【D票】!$D$10</f>
        <v>0</v>
      </c>
      <c r="B400" s="1212">
        <f>【A票】【D票】!$H$10</f>
        <v>0</v>
      </c>
      <c r="C400" s="1213" t="str">
        <f>【A票】【D票】!$K$10</f>
        <v xml:space="preserve"> </v>
      </c>
      <c r="D400" s="1214">
        <f t="shared" si="173"/>
        <v>309</v>
      </c>
      <c r="E400" s="914"/>
      <c r="F400" s="467"/>
      <c r="G400" s="469"/>
      <c r="H400" s="224" t="str">
        <f t="shared" si="411"/>
        <v xml:space="preserve"> </v>
      </c>
      <c r="I400" s="704"/>
      <c r="J400" s="117"/>
      <c r="K400" s="117"/>
      <c r="L400" s="117"/>
      <c r="M400" s="117"/>
      <c r="N400" s="117"/>
      <c r="O400" s="117"/>
      <c r="P400" s="117"/>
      <c r="Q400" s="117"/>
      <c r="R400" s="117"/>
      <c r="S400" s="117"/>
      <c r="T400" s="254"/>
      <c r="U400" s="646"/>
      <c r="V400" s="646"/>
      <c r="W400" s="114"/>
      <c r="X400" s="254"/>
      <c r="Y400" s="224" t="str">
        <f t="shared" si="412"/>
        <v xml:space="preserve"> </v>
      </c>
      <c r="Z400" s="579"/>
      <c r="AA400" s="704"/>
      <c r="AB400" s="119"/>
      <c r="AC400" s="224" t="str">
        <f t="shared" si="366"/>
        <v xml:space="preserve"> </v>
      </c>
      <c r="AD400" s="115"/>
      <c r="AE400" s="253"/>
      <c r="AF400" s="704"/>
      <c r="AG400" s="727"/>
      <c r="AH400" s="727"/>
      <c r="AI400" s="727"/>
      <c r="AJ400" s="727"/>
      <c r="AK400" s="591"/>
      <c r="AL400" s="727"/>
      <c r="AM400" s="727"/>
      <c r="AN400" s="727"/>
      <c r="AO400" s="727"/>
      <c r="AP400" s="727"/>
      <c r="AQ400" s="727"/>
      <c r="AR400" s="727"/>
      <c r="AS400" s="727"/>
      <c r="AT400" s="727"/>
      <c r="AU400" s="727"/>
      <c r="AV400" s="727"/>
      <c r="AW400" s="727"/>
      <c r="AX400" s="727"/>
      <c r="AY400" s="727"/>
      <c r="AZ400" s="727"/>
      <c r="BA400" s="727"/>
      <c r="BB400" s="727"/>
      <c r="BC400" s="821"/>
      <c r="BD400" s="727"/>
      <c r="BE400" s="727"/>
      <c r="BF400" s="727"/>
      <c r="BG400" s="727"/>
      <c r="BH400" s="727"/>
      <c r="BI400" s="727"/>
      <c r="BJ400" s="727"/>
      <c r="BK400" s="727"/>
      <c r="BL400" s="821"/>
      <c r="BM400" s="727"/>
      <c r="BN400" s="727"/>
      <c r="BO400" s="727"/>
      <c r="BP400" s="727"/>
      <c r="BQ400" s="727"/>
      <c r="BR400" s="821"/>
      <c r="BS400" s="727"/>
      <c r="BT400" s="727"/>
      <c r="BU400" s="727"/>
      <c r="BV400" s="591"/>
      <c r="BW400" s="224" t="str">
        <f t="shared" si="424"/>
        <v xml:space="preserve"> </v>
      </c>
      <c r="BX400" s="471">
        <f t="shared" si="413"/>
        <v>309</v>
      </c>
      <c r="BY400" s="117"/>
      <c r="BZ400" s="117"/>
      <c r="CA400" s="117"/>
      <c r="CB400" s="117"/>
      <c r="CC400" s="117"/>
      <c r="CD400" s="461"/>
      <c r="CE400" s="236"/>
      <c r="CF400" s="224" t="str">
        <f t="shared" si="414"/>
        <v xml:space="preserve"> </v>
      </c>
      <c r="CG400" s="116"/>
      <c r="CH400" s="117"/>
      <c r="CI400" s="117"/>
      <c r="CJ400" s="117"/>
      <c r="CK400" s="472"/>
      <c r="CL400" s="472"/>
      <c r="CM400" s="472"/>
      <c r="CN400" s="472"/>
      <c r="CO400" s="117"/>
      <c r="CP400" s="253"/>
      <c r="CQ400" s="120"/>
      <c r="CR400" s="224" t="str" cm="1">
        <f t="array" ref="CR400">IF(AND(SUM(COUNTIF(CG400:CM400,{"*不明*","*その他*"})+COUNTIF(CO400:CP400,{"*不明*","*その他*"}))&gt;0,CQ400=""),"その他・不明の場合,10)具体的内容、理由を記入",IF(OR(AND(CI400=CI$65,COUNTA(CJ400:CM400)&lt;4),AND(OR(CI400=CI$63,CI400=CI$64,CI400=CI$66,CI400=CI$67,CI400=CI$68,CI400=""),COUNTA(CJ400:CM400)&gt;0)),"3)介護保険認定済→要介護度、認知症自立度、寝たきり度、介護保険サービス記入",IF(OR(AND(OR(CM400=CM$63,CM400=CM$64),CN400=""),AND(OR(CM400=CM$65,CM400=CM$66),CN400&lt;&gt;"")),"7)介護保険サービス受けている/過去受けていた→具体的内容記入"," ")))</f>
        <v xml:space="preserve"> </v>
      </c>
      <c r="CS400" s="224" t="str">
        <f t="shared" si="415"/>
        <v xml:space="preserve"> </v>
      </c>
      <c r="CT400" s="116"/>
      <c r="CU400" s="253"/>
      <c r="CV400" s="117"/>
      <c r="CW400" s="117"/>
      <c r="CX400" s="253"/>
      <c r="CY400" s="117"/>
      <c r="CZ400" s="117"/>
      <c r="DA400" s="253"/>
      <c r="DB400" s="117"/>
      <c r="DC400" s="224" t="str">
        <f t="shared" si="416"/>
        <v xml:space="preserve"> </v>
      </c>
      <c r="DD400" s="224" t="str">
        <f t="shared" si="417"/>
        <v xml:space="preserve"> </v>
      </c>
      <c r="DE400" s="224" t="str">
        <f t="shared" si="367"/>
        <v xml:space="preserve"> </v>
      </c>
      <c r="DF400" s="121"/>
      <c r="DG400" s="114"/>
      <c r="DH400" s="704"/>
      <c r="DI400" s="119"/>
      <c r="DJ400" s="187"/>
      <c r="DK400" s="254"/>
      <c r="DL400" s="224" t="str">
        <f t="shared" si="368"/>
        <v xml:space="preserve"> </v>
      </c>
      <c r="DM400" s="224" t="str">
        <f t="shared" si="418"/>
        <v xml:space="preserve"> </v>
      </c>
      <c r="DN400" s="474"/>
      <c r="DO400" s="117"/>
      <c r="DP400" s="117"/>
      <c r="DQ400" s="117"/>
      <c r="DR400" s="117"/>
      <c r="DS400" s="117"/>
      <c r="DT400" s="254"/>
      <c r="DU400" s="476"/>
      <c r="DV400" s="224" t="str">
        <f t="shared" si="369"/>
        <v xml:space="preserve"> </v>
      </c>
      <c r="DW400" s="115"/>
      <c r="DX400" s="470"/>
      <c r="DY400" s="117"/>
      <c r="DZ400" s="704"/>
      <c r="EA400" s="224" t="str">
        <f t="shared" si="370"/>
        <v xml:space="preserve"> </v>
      </c>
      <c r="EB400" s="906"/>
      <c r="EC400" s="904"/>
      <c r="ED400" s="904"/>
      <c r="EE400" s="904"/>
      <c r="EF400" s="904"/>
      <c r="EG400" s="904"/>
      <c r="EH400" s="904"/>
      <c r="EI400" s="904"/>
      <c r="EJ400" s="904"/>
      <c r="EK400" s="905"/>
      <c r="EL400" s="80"/>
      <c r="EM400" s="224" t="str">
        <f t="shared" si="419"/>
        <v xml:space="preserve"> </v>
      </c>
      <c r="EN400" s="224" t="str">
        <f t="shared" si="420"/>
        <v xml:space="preserve"> </v>
      </c>
      <c r="EO400" s="115"/>
      <c r="EP400" s="1050"/>
      <c r="EQ400" s="253"/>
      <c r="ER400" s="117"/>
      <c r="ES400" s="1258">
        <f t="shared" si="421"/>
        <v>309</v>
      </c>
      <c r="ET400" s="224" t="str">
        <f t="shared" si="422"/>
        <v xml:space="preserve"> </v>
      </c>
      <c r="EU400" s="477" t="str">
        <f t="shared" si="423"/>
        <v/>
      </c>
      <c r="EV400" s="1334" t="str">
        <f t="shared" si="365"/>
        <v xml:space="preserve"> </v>
      </c>
      <c r="EW400" s="1332" t="str">
        <f t="shared" si="409"/>
        <v/>
      </c>
      <c r="EX400" s="1275" t="str">
        <f t="shared" si="391"/>
        <v/>
      </c>
      <c r="EY400" s="1275" t="str">
        <f t="shared" si="392"/>
        <v/>
      </c>
      <c r="EZ400" s="1275" t="str">
        <f t="shared" si="393"/>
        <v/>
      </c>
      <c r="FA400" s="1275" t="str">
        <f t="shared" si="394"/>
        <v/>
      </c>
      <c r="FB400" s="1275" t="str">
        <f t="shared" si="395"/>
        <v/>
      </c>
      <c r="FC400" s="1333" t="str">
        <f t="shared" si="396"/>
        <v/>
      </c>
      <c r="FE400" s="1234" t="str">
        <f t="shared" si="397"/>
        <v xml:space="preserve"> </v>
      </c>
      <c r="FF400" s="1234" t="str">
        <f t="shared" si="398"/>
        <v xml:space="preserve"> </v>
      </c>
      <c r="FG400" s="1234" t="str">
        <f t="shared" si="399"/>
        <v xml:space="preserve"> </v>
      </c>
      <c r="FH400" s="1234" t="str">
        <f t="shared" si="400"/>
        <v xml:space="preserve"> </v>
      </c>
      <c r="FI400" s="1234" t="str">
        <f t="shared" si="371"/>
        <v xml:space="preserve"> </v>
      </c>
      <c r="FJ400" s="1234" t="str">
        <f t="shared" si="401"/>
        <v xml:space="preserve"> </v>
      </c>
      <c r="FK400" s="1234">
        <f t="shared" si="372"/>
        <v>0</v>
      </c>
      <c r="FL400" s="1227"/>
      <c r="FM400" s="1234" t="str">
        <f t="shared" si="373"/>
        <v xml:space="preserve"> </v>
      </c>
      <c r="FN400" s="1234" t="str">
        <f t="shared" si="374"/>
        <v xml:space="preserve"> </v>
      </c>
      <c r="FO400" s="1234" t="str">
        <f t="shared" si="402"/>
        <v xml:space="preserve"> </v>
      </c>
      <c r="FP400" s="1234" t="str">
        <f t="shared" si="403"/>
        <v xml:space="preserve"> </v>
      </c>
      <c r="FQ400" s="1234" t="str">
        <f t="shared" si="375"/>
        <v xml:space="preserve"> </v>
      </c>
      <c r="FR400" s="1234" t="str">
        <f t="shared" si="404"/>
        <v xml:space="preserve"> </v>
      </c>
      <c r="FS400" s="1234">
        <f t="shared" si="410"/>
        <v>0</v>
      </c>
      <c r="FT400" s="1227"/>
      <c r="FU400" s="1234" t="str">
        <f t="shared" si="405"/>
        <v xml:space="preserve"> </v>
      </c>
      <c r="FV400" s="1234" t="str">
        <f t="shared" si="406"/>
        <v xml:space="preserve"> </v>
      </c>
      <c r="FW400" s="1234" t="str">
        <f t="shared" si="407"/>
        <v xml:space="preserve"> </v>
      </c>
      <c r="FX400" s="1234" t="str">
        <f t="shared" si="376"/>
        <v xml:space="preserve"> </v>
      </c>
      <c r="FY400" s="1234" t="str">
        <f t="shared" si="377"/>
        <v xml:space="preserve"> </v>
      </c>
      <c r="FZ400" s="1234" t="str">
        <f t="shared" si="408"/>
        <v xml:space="preserve"> </v>
      </c>
      <c r="GA400" s="1234">
        <f t="shared" si="378"/>
        <v>0</v>
      </c>
      <c r="GB400" s="1227"/>
      <c r="GC400" s="1234" t="str">
        <f t="shared" si="379"/>
        <v xml:space="preserve"> </v>
      </c>
      <c r="GD400" s="1234" t="str">
        <f t="shared" si="380"/>
        <v xml:space="preserve"> </v>
      </c>
      <c r="GE400" s="1234" t="str">
        <f t="shared" si="381"/>
        <v xml:space="preserve"> </v>
      </c>
      <c r="GF400" s="1234" t="str">
        <f t="shared" si="382"/>
        <v xml:space="preserve"> </v>
      </c>
      <c r="GG400" s="1234" t="str">
        <f t="shared" si="383"/>
        <v xml:space="preserve"> </v>
      </c>
      <c r="GH400" s="1234" t="str">
        <f t="shared" si="384"/>
        <v xml:space="preserve"> </v>
      </c>
      <c r="GI400" s="1234" t="str">
        <f t="shared" si="385"/>
        <v xml:space="preserve"> </v>
      </c>
      <c r="GJ400" s="1234" t="str">
        <f t="shared" si="386"/>
        <v xml:space="preserve"> </v>
      </c>
      <c r="GK400" s="1234" t="str">
        <f t="shared" si="387"/>
        <v xml:space="preserve"> </v>
      </c>
      <c r="GL400" s="1234" t="str">
        <f t="shared" si="388"/>
        <v xml:space="preserve"> </v>
      </c>
      <c r="GM400" s="1234" t="str">
        <f t="shared" si="389"/>
        <v xml:space="preserve"> </v>
      </c>
      <c r="GN400" s="1234">
        <f t="shared" si="390"/>
        <v>0</v>
      </c>
    </row>
    <row r="401" spans="1:196" s="100" customFormat="1" ht="27" customHeight="1" thickTop="1" thickBot="1">
      <c r="A401" s="1208">
        <f>【A票】【D票】!$D$10</f>
        <v>0</v>
      </c>
      <c r="B401" s="1212">
        <f>【A票】【D票】!$H$10</f>
        <v>0</v>
      </c>
      <c r="C401" s="1213" t="str">
        <f>【A票】【D票】!$K$10</f>
        <v xml:space="preserve"> </v>
      </c>
      <c r="D401" s="1214">
        <f t="shared" si="173"/>
        <v>310</v>
      </c>
      <c r="E401" s="914"/>
      <c r="F401" s="467"/>
      <c r="G401" s="469"/>
      <c r="H401" s="224" t="str">
        <f t="shared" si="411"/>
        <v xml:space="preserve"> </v>
      </c>
      <c r="I401" s="704"/>
      <c r="J401" s="117"/>
      <c r="K401" s="117"/>
      <c r="L401" s="117"/>
      <c r="M401" s="117"/>
      <c r="N401" s="117"/>
      <c r="O401" s="117"/>
      <c r="P401" s="117"/>
      <c r="Q401" s="117"/>
      <c r="R401" s="117"/>
      <c r="S401" s="117"/>
      <c r="T401" s="254"/>
      <c r="U401" s="646"/>
      <c r="V401" s="646"/>
      <c r="W401" s="114"/>
      <c r="X401" s="254"/>
      <c r="Y401" s="224" t="str">
        <f t="shared" si="412"/>
        <v xml:space="preserve"> </v>
      </c>
      <c r="Z401" s="579"/>
      <c r="AA401" s="704"/>
      <c r="AB401" s="119"/>
      <c r="AC401" s="224" t="str">
        <f t="shared" si="366"/>
        <v xml:space="preserve"> </v>
      </c>
      <c r="AD401" s="115"/>
      <c r="AE401" s="253"/>
      <c r="AF401" s="704"/>
      <c r="AG401" s="727"/>
      <c r="AH401" s="727"/>
      <c r="AI401" s="727"/>
      <c r="AJ401" s="727"/>
      <c r="AK401" s="591"/>
      <c r="AL401" s="727"/>
      <c r="AM401" s="727"/>
      <c r="AN401" s="727"/>
      <c r="AO401" s="727"/>
      <c r="AP401" s="727"/>
      <c r="AQ401" s="727"/>
      <c r="AR401" s="727"/>
      <c r="AS401" s="727"/>
      <c r="AT401" s="727"/>
      <c r="AU401" s="727"/>
      <c r="AV401" s="727"/>
      <c r="AW401" s="727"/>
      <c r="AX401" s="727"/>
      <c r="AY401" s="727"/>
      <c r="AZ401" s="727"/>
      <c r="BA401" s="727"/>
      <c r="BB401" s="727"/>
      <c r="BC401" s="821"/>
      <c r="BD401" s="727"/>
      <c r="BE401" s="727"/>
      <c r="BF401" s="727"/>
      <c r="BG401" s="727"/>
      <c r="BH401" s="727"/>
      <c r="BI401" s="727"/>
      <c r="BJ401" s="727"/>
      <c r="BK401" s="727"/>
      <c r="BL401" s="821"/>
      <c r="BM401" s="727"/>
      <c r="BN401" s="727"/>
      <c r="BO401" s="727"/>
      <c r="BP401" s="727"/>
      <c r="BQ401" s="727"/>
      <c r="BR401" s="821"/>
      <c r="BS401" s="727"/>
      <c r="BT401" s="727"/>
      <c r="BU401" s="727"/>
      <c r="BV401" s="591"/>
      <c r="BW401" s="224" t="str">
        <f t="shared" si="424"/>
        <v xml:space="preserve"> </v>
      </c>
      <c r="BX401" s="471">
        <f t="shared" si="413"/>
        <v>310</v>
      </c>
      <c r="BY401" s="117"/>
      <c r="BZ401" s="117"/>
      <c r="CA401" s="117"/>
      <c r="CB401" s="117"/>
      <c r="CC401" s="117"/>
      <c r="CD401" s="461"/>
      <c r="CE401" s="236"/>
      <c r="CF401" s="224" t="str">
        <f t="shared" si="414"/>
        <v xml:space="preserve"> </v>
      </c>
      <c r="CG401" s="116"/>
      <c r="CH401" s="117"/>
      <c r="CI401" s="117"/>
      <c r="CJ401" s="117"/>
      <c r="CK401" s="472"/>
      <c r="CL401" s="472"/>
      <c r="CM401" s="472"/>
      <c r="CN401" s="472"/>
      <c r="CO401" s="117"/>
      <c r="CP401" s="253"/>
      <c r="CQ401" s="120"/>
      <c r="CR401" s="224" t="str" cm="1">
        <f t="array" ref="CR401">IF(AND(SUM(COUNTIF(CG401:CM401,{"*不明*","*その他*"})+COUNTIF(CO401:CP401,{"*不明*","*その他*"}))&gt;0,CQ401=""),"その他・不明の場合,10)具体的内容、理由を記入",IF(OR(AND(CI401=CI$65,COUNTA(CJ401:CM401)&lt;4),AND(OR(CI401=CI$63,CI401=CI$64,CI401=CI$66,CI401=CI$67,CI401=CI$68,CI401=""),COUNTA(CJ401:CM401)&gt;0)),"3)介護保険認定済→要介護度、認知症自立度、寝たきり度、介護保険サービス記入",IF(OR(AND(OR(CM401=CM$63,CM401=CM$64),CN401=""),AND(OR(CM401=CM$65,CM401=CM$66),CN401&lt;&gt;"")),"7)介護保険サービス受けている/過去受けていた→具体的内容記入"," ")))</f>
        <v xml:space="preserve"> </v>
      </c>
      <c r="CS401" s="224" t="str">
        <f t="shared" si="415"/>
        <v xml:space="preserve"> </v>
      </c>
      <c r="CT401" s="116"/>
      <c r="CU401" s="253"/>
      <c r="CV401" s="117"/>
      <c r="CW401" s="117"/>
      <c r="CX401" s="253"/>
      <c r="CY401" s="117"/>
      <c r="CZ401" s="117"/>
      <c r="DA401" s="253"/>
      <c r="DB401" s="117"/>
      <c r="DC401" s="224" t="str">
        <f t="shared" si="416"/>
        <v xml:space="preserve"> </v>
      </c>
      <c r="DD401" s="224" t="str">
        <f t="shared" si="417"/>
        <v xml:space="preserve"> </v>
      </c>
      <c r="DE401" s="224" t="str">
        <f t="shared" si="367"/>
        <v xml:space="preserve"> </v>
      </c>
      <c r="DF401" s="121"/>
      <c r="DG401" s="114"/>
      <c r="DH401" s="704"/>
      <c r="DI401" s="119"/>
      <c r="DJ401" s="187"/>
      <c r="DK401" s="254"/>
      <c r="DL401" s="224" t="str">
        <f t="shared" si="368"/>
        <v xml:space="preserve"> </v>
      </c>
      <c r="DM401" s="224" t="str">
        <f t="shared" si="418"/>
        <v xml:space="preserve"> </v>
      </c>
      <c r="DN401" s="474"/>
      <c r="DO401" s="117"/>
      <c r="DP401" s="117"/>
      <c r="DQ401" s="117"/>
      <c r="DR401" s="117"/>
      <c r="DS401" s="117"/>
      <c r="DT401" s="254"/>
      <c r="DU401" s="476"/>
      <c r="DV401" s="224" t="str">
        <f t="shared" si="369"/>
        <v xml:space="preserve"> </v>
      </c>
      <c r="DW401" s="115"/>
      <c r="DX401" s="470"/>
      <c r="DY401" s="117"/>
      <c r="DZ401" s="704"/>
      <c r="EA401" s="224" t="str">
        <f t="shared" si="370"/>
        <v xml:space="preserve"> </v>
      </c>
      <c r="EB401" s="906"/>
      <c r="EC401" s="904"/>
      <c r="ED401" s="904"/>
      <c r="EE401" s="904"/>
      <c r="EF401" s="904"/>
      <c r="EG401" s="904"/>
      <c r="EH401" s="904"/>
      <c r="EI401" s="904"/>
      <c r="EJ401" s="904"/>
      <c r="EK401" s="905"/>
      <c r="EL401" s="80"/>
      <c r="EM401" s="224" t="str">
        <f t="shared" si="419"/>
        <v xml:space="preserve"> </v>
      </c>
      <c r="EN401" s="224" t="str">
        <f t="shared" si="420"/>
        <v xml:space="preserve"> </v>
      </c>
      <c r="EO401" s="115"/>
      <c r="EP401" s="1050"/>
      <c r="EQ401" s="253"/>
      <c r="ER401" s="117"/>
      <c r="ES401" s="1258">
        <f t="shared" si="421"/>
        <v>310</v>
      </c>
      <c r="ET401" s="224" t="str">
        <f t="shared" si="422"/>
        <v xml:space="preserve"> </v>
      </c>
      <c r="EU401" s="477" t="str">
        <f t="shared" si="423"/>
        <v/>
      </c>
      <c r="EV401" s="1334" t="str">
        <f t="shared" si="365"/>
        <v xml:space="preserve"> </v>
      </c>
      <c r="EW401" s="1332" t="str">
        <f t="shared" si="409"/>
        <v/>
      </c>
      <c r="EX401" s="1275" t="str">
        <f t="shared" si="391"/>
        <v/>
      </c>
      <c r="EY401" s="1275" t="str">
        <f t="shared" si="392"/>
        <v/>
      </c>
      <c r="EZ401" s="1275" t="str">
        <f t="shared" si="393"/>
        <v/>
      </c>
      <c r="FA401" s="1275" t="str">
        <f t="shared" si="394"/>
        <v/>
      </c>
      <c r="FB401" s="1275" t="str">
        <f t="shared" si="395"/>
        <v/>
      </c>
      <c r="FC401" s="1333" t="str">
        <f t="shared" si="396"/>
        <v/>
      </c>
      <c r="FE401" s="1234" t="str">
        <f t="shared" si="397"/>
        <v xml:space="preserve"> </v>
      </c>
      <c r="FF401" s="1234" t="str">
        <f t="shared" si="398"/>
        <v xml:space="preserve"> </v>
      </c>
      <c r="FG401" s="1234" t="str">
        <f t="shared" si="399"/>
        <v xml:space="preserve"> </v>
      </c>
      <c r="FH401" s="1234" t="str">
        <f t="shared" si="400"/>
        <v xml:space="preserve"> </v>
      </c>
      <c r="FI401" s="1234" t="str">
        <f t="shared" si="371"/>
        <v xml:space="preserve"> </v>
      </c>
      <c r="FJ401" s="1234" t="str">
        <f t="shared" si="401"/>
        <v xml:space="preserve"> </v>
      </c>
      <c r="FK401" s="1234">
        <f t="shared" si="372"/>
        <v>0</v>
      </c>
      <c r="FL401" s="1227"/>
      <c r="FM401" s="1234" t="str">
        <f t="shared" si="373"/>
        <v xml:space="preserve"> </v>
      </c>
      <c r="FN401" s="1234" t="str">
        <f t="shared" si="374"/>
        <v xml:space="preserve"> </v>
      </c>
      <c r="FO401" s="1234" t="str">
        <f t="shared" si="402"/>
        <v xml:space="preserve"> </v>
      </c>
      <c r="FP401" s="1234" t="str">
        <f t="shared" si="403"/>
        <v xml:space="preserve"> </v>
      </c>
      <c r="FQ401" s="1234" t="str">
        <f t="shared" si="375"/>
        <v xml:space="preserve"> </v>
      </c>
      <c r="FR401" s="1234" t="str">
        <f t="shared" si="404"/>
        <v xml:space="preserve"> </v>
      </c>
      <c r="FS401" s="1234">
        <f t="shared" si="410"/>
        <v>0</v>
      </c>
      <c r="FT401" s="1227"/>
      <c r="FU401" s="1234" t="str">
        <f t="shared" si="405"/>
        <v xml:space="preserve"> </v>
      </c>
      <c r="FV401" s="1234" t="str">
        <f t="shared" si="406"/>
        <v xml:space="preserve"> </v>
      </c>
      <c r="FW401" s="1234" t="str">
        <f t="shared" si="407"/>
        <v xml:space="preserve"> </v>
      </c>
      <c r="FX401" s="1234" t="str">
        <f t="shared" si="376"/>
        <v xml:space="preserve"> </v>
      </c>
      <c r="FY401" s="1234" t="str">
        <f t="shared" si="377"/>
        <v xml:space="preserve"> </v>
      </c>
      <c r="FZ401" s="1234" t="str">
        <f t="shared" si="408"/>
        <v xml:space="preserve"> </v>
      </c>
      <c r="GA401" s="1234">
        <f t="shared" si="378"/>
        <v>0</v>
      </c>
      <c r="GB401" s="1227"/>
      <c r="GC401" s="1234" t="str">
        <f t="shared" si="379"/>
        <v xml:space="preserve"> </v>
      </c>
      <c r="GD401" s="1234" t="str">
        <f t="shared" si="380"/>
        <v xml:space="preserve"> </v>
      </c>
      <c r="GE401" s="1234" t="str">
        <f t="shared" si="381"/>
        <v xml:space="preserve"> </v>
      </c>
      <c r="GF401" s="1234" t="str">
        <f t="shared" si="382"/>
        <v xml:space="preserve"> </v>
      </c>
      <c r="GG401" s="1234" t="str">
        <f t="shared" si="383"/>
        <v xml:space="preserve"> </v>
      </c>
      <c r="GH401" s="1234" t="str">
        <f t="shared" si="384"/>
        <v xml:space="preserve"> </v>
      </c>
      <c r="GI401" s="1234" t="str">
        <f t="shared" si="385"/>
        <v xml:space="preserve"> </v>
      </c>
      <c r="GJ401" s="1234" t="str">
        <f t="shared" si="386"/>
        <v xml:space="preserve"> </v>
      </c>
      <c r="GK401" s="1234" t="str">
        <f t="shared" si="387"/>
        <v xml:space="preserve"> </v>
      </c>
      <c r="GL401" s="1234" t="str">
        <f t="shared" si="388"/>
        <v xml:space="preserve"> </v>
      </c>
      <c r="GM401" s="1234" t="str">
        <f t="shared" si="389"/>
        <v xml:space="preserve"> </v>
      </c>
      <c r="GN401" s="1234">
        <f t="shared" si="390"/>
        <v>0</v>
      </c>
    </row>
    <row r="402" spans="1:196" s="100" customFormat="1" ht="27" customHeight="1" thickTop="1" thickBot="1">
      <c r="A402" s="1208">
        <f>【A票】【D票】!$D$10</f>
        <v>0</v>
      </c>
      <c r="B402" s="1212">
        <f>【A票】【D票】!$H$10</f>
        <v>0</v>
      </c>
      <c r="C402" s="1213" t="str">
        <f>【A票】【D票】!$K$10</f>
        <v xml:space="preserve"> </v>
      </c>
      <c r="D402" s="1214">
        <f t="shared" si="173"/>
        <v>311</v>
      </c>
      <c r="E402" s="914"/>
      <c r="F402" s="467"/>
      <c r="G402" s="469"/>
      <c r="H402" s="224" t="str">
        <f t="shared" si="411"/>
        <v xml:space="preserve"> </v>
      </c>
      <c r="I402" s="704"/>
      <c r="J402" s="117"/>
      <c r="K402" s="117"/>
      <c r="L402" s="117"/>
      <c r="M402" s="117"/>
      <c r="N402" s="117"/>
      <c r="O402" s="117"/>
      <c r="P402" s="117"/>
      <c r="Q402" s="117"/>
      <c r="R402" s="117"/>
      <c r="S402" s="117"/>
      <c r="T402" s="254"/>
      <c r="U402" s="646"/>
      <c r="V402" s="646"/>
      <c r="W402" s="114"/>
      <c r="X402" s="254"/>
      <c r="Y402" s="224" t="str">
        <f t="shared" si="412"/>
        <v xml:space="preserve"> </v>
      </c>
      <c r="Z402" s="579"/>
      <c r="AA402" s="704"/>
      <c r="AB402" s="119"/>
      <c r="AC402" s="224" t="str">
        <f t="shared" si="366"/>
        <v xml:space="preserve"> </v>
      </c>
      <c r="AD402" s="115"/>
      <c r="AE402" s="253"/>
      <c r="AF402" s="704"/>
      <c r="AG402" s="727"/>
      <c r="AH402" s="727"/>
      <c r="AI402" s="727"/>
      <c r="AJ402" s="727"/>
      <c r="AK402" s="591"/>
      <c r="AL402" s="727"/>
      <c r="AM402" s="727"/>
      <c r="AN402" s="727"/>
      <c r="AO402" s="727"/>
      <c r="AP402" s="727"/>
      <c r="AQ402" s="727"/>
      <c r="AR402" s="727"/>
      <c r="AS402" s="727"/>
      <c r="AT402" s="727"/>
      <c r="AU402" s="727"/>
      <c r="AV402" s="727"/>
      <c r="AW402" s="727"/>
      <c r="AX402" s="727"/>
      <c r="AY402" s="727"/>
      <c r="AZ402" s="727"/>
      <c r="BA402" s="727"/>
      <c r="BB402" s="727"/>
      <c r="BC402" s="821"/>
      <c r="BD402" s="727"/>
      <c r="BE402" s="727"/>
      <c r="BF402" s="727"/>
      <c r="BG402" s="727"/>
      <c r="BH402" s="727"/>
      <c r="BI402" s="727"/>
      <c r="BJ402" s="727"/>
      <c r="BK402" s="727"/>
      <c r="BL402" s="821"/>
      <c r="BM402" s="727"/>
      <c r="BN402" s="727"/>
      <c r="BO402" s="727"/>
      <c r="BP402" s="727"/>
      <c r="BQ402" s="727"/>
      <c r="BR402" s="821"/>
      <c r="BS402" s="727"/>
      <c r="BT402" s="727"/>
      <c r="BU402" s="727"/>
      <c r="BV402" s="591"/>
      <c r="BW402" s="224" t="str">
        <f t="shared" si="424"/>
        <v xml:space="preserve"> </v>
      </c>
      <c r="BX402" s="471">
        <f t="shared" si="413"/>
        <v>311</v>
      </c>
      <c r="BY402" s="117"/>
      <c r="BZ402" s="117"/>
      <c r="CA402" s="117"/>
      <c r="CB402" s="117"/>
      <c r="CC402" s="117"/>
      <c r="CD402" s="461"/>
      <c r="CE402" s="236"/>
      <c r="CF402" s="224" t="str">
        <f t="shared" si="414"/>
        <v xml:space="preserve"> </v>
      </c>
      <c r="CG402" s="116"/>
      <c r="CH402" s="117"/>
      <c r="CI402" s="117"/>
      <c r="CJ402" s="117"/>
      <c r="CK402" s="472"/>
      <c r="CL402" s="472"/>
      <c r="CM402" s="472"/>
      <c r="CN402" s="472"/>
      <c r="CO402" s="117"/>
      <c r="CP402" s="253"/>
      <c r="CQ402" s="120"/>
      <c r="CR402" s="224" t="str" cm="1">
        <f t="array" ref="CR402">IF(AND(SUM(COUNTIF(CG402:CM402,{"*不明*","*その他*"})+COUNTIF(CO402:CP402,{"*不明*","*その他*"}))&gt;0,CQ402=""),"その他・不明の場合,10)具体的内容、理由を記入",IF(OR(AND(CI402=CI$65,COUNTA(CJ402:CM402)&lt;4),AND(OR(CI402=CI$63,CI402=CI$64,CI402=CI$66,CI402=CI$67,CI402=CI$68,CI402=""),COUNTA(CJ402:CM402)&gt;0)),"3)介護保険認定済→要介護度、認知症自立度、寝たきり度、介護保険サービス記入",IF(OR(AND(OR(CM402=CM$63,CM402=CM$64),CN402=""),AND(OR(CM402=CM$65,CM402=CM$66),CN402&lt;&gt;"")),"7)介護保険サービス受けている/過去受けていた→具体的内容記入"," ")))</f>
        <v xml:space="preserve"> </v>
      </c>
      <c r="CS402" s="224" t="str">
        <f t="shared" si="415"/>
        <v xml:space="preserve"> </v>
      </c>
      <c r="CT402" s="116"/>
      <c r="CU402" s="253"/>
      <c r="CV402" s="117"/>
      <c r="CW402" s="117"/>
      <c r="CX402" s="253"/>
      <c r="CY402" s="117"/>
      <c r="CZ402" s="117"/>
      <c r="DA402" s="253"/>
      <c r="DB402" s="117"/>
      <c r="DC402" s="224" t="str">
        <f t="shared" si="416"/>
        <v xml:space="preserve"> </v>
      </c>
      <c r="DD402" s="224" t="str">
        <f t="shared" si="417"/>
        <v xml:space="preserve"> </v>
      </c>
      <c r="DE402" s="224" t="str">
        <f t="shared" si="367"/>
        <v xml:space="preserve"> </v>
      </c>
      <c r="DF402" s="121"/>
      <c r="DG402" s="114"/>
      <c r="DH402" s="704"/>
      <c r="DI402" s="119"/>
      <c r="DJ402" s="187"/>
      <c r="DK402" s="254"/>
      <c r="DL402" s="224" t="str">
        <f t="shared" si="368"/>
        <v xml:space="preserve"> </v>
      </c>
      <c r="DM402" s="224" t="str">
        <f t="shared" si="418"/>
        <v xml:space="preserve"> </v>
      </c>
      <c r="DN402" s="474"/>
      <c r="DO402" s="117"/>
      <c r="DP402" s="117"/>
      <c r="DQ402" s="117"/>
      <c r="DR402" s="117"/>
      <c r="DS402" s="117"/>
      <c r="DT402" s="254"/>
      <c r="DU402" s="476"/>
      <c r="DV402" s="224" t="str">
        <f t="shared" si="369"/>
        <v xml:space="preserve"> </v>
      </c>
      <c r="DW402" s="115"/>
      <c r="DX402" s="470"/>
      <c r="DY402" s="117"/>
      <c r="DZ402" s="704"/>
      <c r="EA402" s="224" t="str">
        <f t="shared" si="370"/>
        <v xml:space="preserve"> </v>
      </c>
      <c r="EB402" s="906"/>
      <c r="EC402" s="904"/>
      <c r="ED402" s="904"/>
      <c r="EE402" s="904"/>
      <c r="EF402" s="904"/>
      <c r="EG402" s="904"/>
      <c r="EH402" s="904"/>
      <c r="EI402" s="904"/>
      <c r="EJ402" s="904"/>
      <c r="EK402" s="905"/>
      <c r="EL402" s="80"/>
      <c r="EM402" s="224" t="str">
        <f t="shared" si="419"/>
        <v xml:space="preserve"> </v>
      </c>
      <c r="EN402" s="224" t="str">
        <f t="shared" si="420"/>
        <v xml:space="preserve"> </v>
      </c>
      <c r="EO402" s="115"/>
      <c r="EP402" s="1050"/>
      <c r="EQ402" s="253"/>
      <c r="ER402" s="117"/>
      <c r="ES402" s="1258">
        <f t="shared" si="421"/>
        <v>311</v>
      </c>
      <c r="ET402" s="224" t="str">
        <f t="shared" si="422"/>
        <v xml:space="preserve"> </v>
      </c>
      <c r="EU402" s="477" t="str">
        <f t="shared" si="423"/>
        <v/>
      </c>
      <c r="EV402" s="1334" t="str">
        <f t="shared" si="365"/>
        <v xml:space="preserve"> </v>
      </c>
      <c r="EW402" s="1332" t="str">
        <f t="shared" si="409"/>
        <v/>
      </c>
      <c r="EX402" s="1275" t="str">
        <f t="shared" si="391"/>
        <v/>
      </c>
      <c r="EY402" s="1275" t="str">
        <f t="shared" si="392"/>
        <v/>
      </c>
      <c r="EZ402" s="1275" t="str">
        <f t="shared" si="393"/>
        <v/>
      </c>
      <c r="FA402" s="1275" t="str">
        <f t="shared" si="394"/>
        <v/>
      </c>
      <c r="FB402" s="1275" t="str">
        <f t="shared" si="395"/>
        <v/>
      </c>
      <c r="FC402" s="1333" t="str">
        <f t="shared" si="396"/>
        <v/>
      </c>
      <c r="FE402" s="1234" t="str">
        <f t="shared" si="397"/>
        <v xml:space="preserve"> </v>
      </c>
      <c r="FF402" s="1234" t="str">
        <f t="shared" si="398"/>
        <v xml:space="preserve"> </v>
      </c>
      <c r="FG402" s="1234" t="str">
        <f t="shared" si="399"/>
        <v xml:space="preserve"> </v>
      </c>
      <c r="FH402" s="1234" t="str">
        <f t="shared" si="400"/>
        <v xml:space="preserve"> </v>
      </c>
      <c r="FI402" s="1234" t="str">
        <f t="shared" si="371"/>
        <v xml:space="preserve"> </v>
      </c>
      <c r="FJ402" s="1234" t="str">
        <f t="shared" si="401"/>
        <v xml:space="preserve"> </v>
      </c>
      <c r="FK402" s="1234">
        <f t="shared" si="372"/>
        <v>0</v>
      </c>
      <c r="FL402" s="1227"/>
      <c r="FM402" s="1234" t="str">
        <f t="shared" si="373"/>
        <v xml:space="preserve"> </v>
      </c>
      <c r="FN402" s="1234" t="str">
        <f t="shared" si="374"/>
        <v xml:space="preserve"> </v>
      </c>
      <c r="FO402" s="1234" t="str">
        <f t="shared" si="402"/>
        <v xml:space="preserve"> </v>
      </c>
      <c r="FP402" s="1234" t="str">
        <f t="shared" si="403"/>
        <v xml:space="preserve"> </v>
      </c>
      <c r="FQ402" s="1234" t="str">
        <f t="shared" si="375"/>
        <v xml:space="preserve"> </v>
      </c>
      <c r="FR402" s="1234" t="str">
        <f t="shared" si="404"/>
        <v xml:space="preserve"> </v>
      </c>
      <c r="FS402" s="1234">
        <f t="shared" si="410"/>
        <v>0</v>
      </c>
      <c r="FT402" s="1227"/>
      <c r="FU402" s="1234" t="str">
        <f t="shared" si="405"/>
        <v xml:space="preserve"> </v>
      </c>
      <c r="FV402" s="1234" t="str">
        <f t="shared" si="406"/>
        <v xml:space="preserve"> </v>
      </c>
      <c r="FW402" s="1234" t="str">
        <f t="shared" si="407"/>
        <v xml:space="preserve"> </v>
      </c>
      <c r="FX402" s="1234" t="str">
        <f t="shared" si="376"/>
        <v xml:space="preserve"> </v>
      </c>
      <c r="FY402" s="1234" t="str">
        <f t="shared" si="377"/>
        <v xml:space="preserve"> </v>
      </c>
      <c r="FZ402" s="1234" t="str">
        <f t="shared" si="408"/>
        <v xml:space="preserve"> </v>
      </c>
      <c r="GA402" s="1234">
        <f t="shared" si="378"/>
        <v>0</v>
      </c>
      <c r="GB402" s="1227"/>
      <c r="GC402" s="1234" t="str">
        <f t="shared" si="379"/>
        <v xml:space="preserve"> </v>
      </c>
      <c r="GD402" s="1234" t="str">
        <f t="shared" si="380"/>
        <v xml:space="preserve"> </v>
      </c>
      <c r="GE402" s="1234" t="str">
        <f t="shared" si="381"/>
        <v xml:space="preserve"> </v>
      </c>
      <c r="GF402" s="1234" t="str">
        <f t="shared" si="382"/>
        <v xml:space="preserve"> </v>
      </c>
      <c r="GG402" s="1234" t="str">
        <f t="shared" si="383"/>
        <v xml:space="preserve"> </v>
      </c>
      <c r="GH402" s="1234" t="str">
        <f t="shared" si="384"/>
        <v xml:space="preserve"> </v>
      </c>
      <c r="GI402" s="1234" t="str">
        <f t="shared" si="385"/>
        <v xml:space="preserve"> </v>
      </c>
      <c r="GJ402" s="1234" t="str">
        <f t="shared" si="386"/>
        <v xml:space="preserve"> </v>
      </c>
      <c r="GK402" s="1234" t="str">
        <f t="shared" si="387"/>
        <v xml:space="preserve"> </v>
      </c>
      <c r="GL402" s="1234" t="str">
        <f t="shared" si="388"/>
        <v xml:space="preserve"> </v>
      </c>
      <c r="GM402" s="1234" t="str">
        <f t="shared" si="389"/>
        <v xml:space="preserve"> </v>
      </c>
      <c r="GN402" s="1234">
        <f t="shared" si="390"/>
        <v>0</v>
      </c>
    </row>
    <row r="403" spans="1:196" s="100" customFormat="1" ht="27" customHeight="1" thickTop="1" thickBot="1">
      <c r="A403" s="1208">
        <f>【A票】【D票】!$D$10</f>
        <v>0</v>
      </c>
      <c r="B403" s="1212">
        <f>【A票】【D票】!$H$10</f>
        <v>0</v>
      </c>
      <c r="C403" s="1213" t="str">
        <f>【A票】【D票】!$K$10</f>
        <v xml:space="preserve"> </v>
      </c>
      <c r="D403" s="1214">
        <f t="shared" si="173"/>
        <v>312</v>
      </c>
      <c r="E403" s="914"/>
      <c r="F403" s="467"/>
      <c r="G403" s="469"/>
      <c r="H403" s="224" t="str">
        <f t="shared" si="411"/>
        <v xml:space="preserve"> </v>
      </c>
      <c r="I403" s="704"/>
      <c r="J403" s="117"/>
      <c r="K403" s="117"/>
      <c r="L403" s="117"/>
      <c r="M403" s="117"/>
      <c r="N403" s="117"/>
      <c r="O403" s="117"/>
      <c r="P403" s="117"/>
      <c r="Q403" s="117"/>
      <c r="R403" s="117"/>
      <c r="S403" s="117"/>
      <c r="T403" s="254"/>
      <c r="U403" s="646"/>
      <c r="V403" s="646"/>
      <c r="W403" s="114"/>
      <c r="X403" s="254"/>
      <c r="Y403" s="224" t="str">
        <f t="shared" si="412"/>
        <v xml:space="preserve"> </v>
      </c>
      <c r="Z403" s="579"/>
      <c r="AA403" s="704"/>
      <c r="AB403" s="119"/>
      <c r="AC403" s="224" t="str">
        <f t="shared" si="366"/>
        <v xml:space="preserve"> </v>
      </c>
      <c r="AD403" s="115"/>
      <c r="AE403" s="253"/>
      <c r="AF403" s="704"/>
      <c r="AG403" s="727"/>
      <c r="AH403" s="727"/>
      <c r="AI403" s="727"/>
      <c r="AJ403" s="727"/>
      <c r="AK403" s="591"/>
      <c r="AL403" s="727"/>
      <c r="AM403" s="727"/>
      <c r="AN403" s="727"/>
      <c r="AO403" s="727"/>
      <c r="AP403" s="727"/>
      <c r="AQ403" s="727"/>
      <c r="AR403" s="727"/>
      <c r="AS403" s="727"/>
      <c r="AT403" s="727"/>
      <c r="AU403" s="727"/>
      <c r="AV403" s="727"/>
      <c r="AW403" s="727"/>
      <c r="AX403" s="727"/>
      <c r="AY403" s="727"/>
      <c r="AZ403" s="727"/>
      <c r="BA403" s="727"/>
      <c r="BB403" s="727"/>
      <c r="BC403" s="821"/>
      <c r="BD403" s="727"/>
      <c r="BE403" s="727"/>
      <c r="BF403" s="727"/>
      <c r="BG403" s="727"/>
      <c r="BH403" s="727"/>
      <c r="BI403" s="727"/>
      <c r="BJ403" s="727"/>
      <c r="BK403" s="727"/>
      <c r="BL403" s="821"/>
      <c r="BM403" s="727"/>
      <c r="BN403" s="727"/>
      <c r="BO403" s="727"/>
      <c r="BP403" s="727"/>
      <c r="BQ403" s="727"/>
      <c r="BR403" s="821"/>
      <c r="BS403" s="727"/>
      <c r="BT403" s="727"/>
      <c r="BU403" s="727"/>
      <c r="BV403" s="591"/>
      <c r="BW403" s="224" t="str">
        <f t="shared" si="424"/>
        <v xml:space="preserve"> </v>
      </c>
      <c r="BX403" s="471">
        <f t="shared" si="413"/>
        <v>312</v>
      </c>
      <c r="BY403" s="117"/>
      <c r="BZ403" s="117"/>
      <c r="CA403" s="117"/>
      <c r="CB403" s="117"/>
      <c r="CC403" s="117"/>
      <c r="CD403" s="461"/>
      <c r="CE403" s="236"/>
      <c r="CF403" s="224" t="str">
        <f t="shared" si="414"/>
        <v xml:space="preserve"> </v>
      </c>
      <c r="CG403" s="116"/>
      <c r="CH403" s="117"/>
      <c r="CI403" s="117"/>
      <c r="CJ403" s="117"/>
      <c r="CK403" s="472"/>
      <c r="CL403" s="472"/>
      <c r="CM403" s="472"/>
      <c r="CN403" s="472"/>
      <c r="CO403" s="117"/>
      <c r="CP403" s="253"/>
      <c r="CQ403" s="120"/>
      <c r="CR403" s="224" t="str" cm="1">
        <f t="array" ref="CR403">IF(AND(SUM(COUNTIF(CG403:CM403,{"*不明*","*その他*"})+COUNTIF(CO403:CP403,{"*不明*","*その他*"}))&gt;0,CQ403=""),"その他・不明の場合,10)具体的内容、理由を記入",IF(OR(AND(CI403=CI$65,COUNTA(CJ403:CM403)&lt;4),AND(OR(CI403=CI$63,CI403=CI$64,CI403=CI$66,CI403=CI$67,CI403=CI$68,CI403=""),COUNTA(CJ403:CM403)&gt;0)),"3)介護保険認定済→要介護度、認知症自立度、寝たきり度、介護保険サービス記入",IF(OR(AND(OR(CM403=CM$63,CM403=CM$64),CN403=""),AND(OR(CM403=CM$65,CM403=CM$66),CN403&lt;&gt;"")),"7)介護保険サービス受けている/過去受けていた→具体的内容記入"," ")))</f>
        <v xml:space="preserve"> </v>
      </c>
      <c r="CS403" s="224" t="str">
        <f t="shared" si="415"/>
        <v xml:space="preserve"> </v>
      </c>
      <c r="CT403" s="116"/>
      <c r="CU403" s="253"/>
      <c r="CV403" s="117"/>
      <c r="CW403" s="117"/>
      <c r="CX403" s="253"/>
      <c r="CY403" s="117"/>
      <c r="CZ403" s="117"/>
      <c r="DA403" s="253"/>
      <c r="DB403" s="117"/>
      <c r="DC403" s="224" t="str">
        <f t="shared" si="416"/>
        <v xml:space="preserve"> </v>
      </c>
      <c r="DD403" s="224" t="str">
        <f t="shared" si="417"/>
        <v xml:space="preserve"> </v>
      </c>
      <c r="DE403" s="224" t="str">
        <f t="shared" si="367"/>
        <v xml:space="preserve"> </v>
      </c>
      <c r="DF403" s="121"/>
      <c r="DG403" s="114"/>
      <c r="DH403" s="704"/>
      <c r="DI403" s="119"/>
      <c r="DJ403" s="187"/>
      <c r="DK403" s="254"/>
      <c r="DL403" s="224" t="str">
        <f t="shared" si="368"/>
        <v xml:space="preserve"> </v>
      </c>
      <c r="DM403" s="224" t="str">
        <f t="shared" si="418"/>
        <v xml:space="preserve"> </v>
      </c>
      <c r="DN403" s="474"/>
      <c r="DO403" s="117"/>
      <c r="DP403" s="117"/>
      <c r="DQ403" s="117"/>
      <c r="DR403" s="117"/>
      <c r="DS403" s="117"/>
      <c r="DT403" s="254"/>
      <c r="DU403" s="476"/>
      <c r="DV403" s="224" t="str">
        <f t="shared" si="369"/>
        <v xml:space="preserve"> </v>
      </c>
      <c r="DW403" s="115"/>
      <c r="DX403" s="470"/>
      <c r="DY403" s="117"/>
      <c r="DZ403" s="704"/>
      <c r="EA403" s="224" t="str">
        <f t="shared" si="370"/>
        <v xml:space="preserve"> </v>
      </c>
      <c r="EB403" s="906"/>
      <c r="EC403" s="904"/>
      <c r="ED403" s="904"/>
      <c r="EE403" s="904"/>
      <c r="EF403" s="904"/>
      <c r="EG403" s="904"/>
      <c r="EH403" s="904"/>
      <c r="EI403" s="904"/>
      <c r="EJ403" s="904"/>
      <c r="EK403" s="905"/>
      <c r="EL403" s="80"/>
      <c r="EM403" s="224" t="str">
        <f t="shared" si="419"/>
        <v xml:space="preserve"> </v>
      </c>
      <c r="EN403" s="224" t="str">
        <f t="shared" si="420"/>
        <v xml:space="preserve"> </v>
      </c>
      <c r="EO403" s="115"/>
      <c r="EP403" s="1050"/>
      <c r="EQ403" s="253"/>
      <c r="ER403" s="117"/>
      <c r="ES403" s="1258">
        <f t="shared" si="421"/>
        <v>312</v>
      </c>
      <c r="ET403" s="224" t="str">
        <f t="shared" si="422"/>
        <v xml:space="preserve"> </v>
      </c>
      <c r="EU403" s="477" t="str">
        <f t="shared" si="423"/>
        <v/>
      </c>
      <c r="EV403" s="1334" t="str">
        <f t="shared" si="365"/>
        <v xml:space="preserve"> </v>
      </c>
      <c r="EW403" s="1332" t="str">
        <f t="shared" si="409"/>
        <v/>
      </c>
      <c r="EX403" s="1275" t="str">
        <f t="shared" si="391"/>
        <v/>
      </c>
      <c r="EY403" s="1275" t="str">
        <f t="shared" si="392"/>
        <v/>
      </c>
      <c r="EZ403" s="1275" t="str">
        <f t="shared" si="393"/>
        <v/>
      </c>
      <c r="FA403" s="1275" t="str">
        <f t="shared" si="394"/>
        <v/>
      </c>
      <c r="FB403" s="1275" t="str">
        <f t="shared" si="395"/>
        <v/>
      </c>
      <c r="FC403" s="1333" t="str">
        <f t="shared" si="396"/>
        <v/>
      </c>
      <c r="FE403" s="1234" t="str">
        <f t="shared" si="397"/>
        <v xml:space="preserve"> </v>
      </c>
      <c r="FF403" s="1234" t="str">
        <f t="shared" si="398"/>
        <v xml:space="preserve"> </v>
      </c>
      <c r="FG403" s="1234" t="str">
        <f t="shared" si="399"/>
        <v xml:space="preserve"> </v>
      </c>
      <c r="FH403" s="1234" t="str">
        <f t="shared" si="400"/>
        <v xml:space="preserve"> </v>
      </c>
      <c r="FI403" s="1234" t="str">
        <f t="shared" si="371"/>
        <v xml:space="preserve"> </v>
      </c>
      <c r="FJ403" s="1234" t="str">
        <f t="shared" si="401"/>
        <v xml:space="preserve"> </v>
      </c>
      <c r="FK403" s="1234">
        <f t="shared" si="372"/>
        <v>0</v>
      </c>
      <c r="FL403" s="1227"/>
      <c r="FM403" s="1234" t="str">
        <f t="shared" si="373"/>
        <v xml:space="preserve"> </v>
      </c>
      <c r="FN403" s="1234" t="str">
        <f t="shared" si="374"/>
        <v xml:space="preserve"> </v>
      </c>
      <c r="FO403" s="1234" t="str">
        <f t="shared" si="402"/>
        <v xml:space="preserve"> </v>
      </c>
      <c r="FP403" s="1234" t="str">
        <f t="shared" si="403"/>
        <v xml:space="preserve"> </v>
      </c>
      <c r="FQ403" s="1234" t="str">
        <f t="shared" si="375"/>
        <v xml:space="preserve"> </v>
      </c>
      <c r="FR403" s="1234" t="str">
        <f t="shared" si="404"/>
        <v xml:space="preserve"> </v>
      </c>
      <c r="FS403" s="1234">
        <f t="shared" si="410"/>
        <v>0</v>
      </c>
      <c r="FT403" s="1227"/>
      <c r="FU403" s="1234" t="str">
        <f t="shared" si="405"/>
        <v xml:space="preserve"> </v>
      </c>
      <c r="FV403" s="1234" t="str">
        <f t="shared" si="406"/>
        <v xml:space="preserve"> </v>
      </c>
      <c r="FW403" s="1234" t="str">
        <f t="shared" si="407"/>
        <v xml:space="preserve"> </v>
      </c>
      <c r="FX403" s="1234" t="str">
        <f t="shared" si="376"/>
        <v xml:space="preserve"> </v>
      </c>
      <c r="FY403" s="1234" t="str">
        <f t="shared" si="377"/>
        <v xml:space="preserve"> </v>
      </c>
      <c r="FZ403" s="1234" t="str">
        <f t="shared" si="408"/>
        <v xml:space="preserve"> </v>
      </c>
      <c r="GA403" s="1234">
        <f t="shared" si="378"/>
        <v>0</v>
      </c>
      <c r="GB403" s="1227"/>
      <c r="GC403" s="1234" t="str">
        <f t="shared" si="379"/>
        <v xml:space="preserve"> </v>
      </c>
      <c r="GD403" s="1234" t="str">
        <f t="shared" si="380"/>
        <v xml:space="preserve"> </v>
      </c>
      <c r="GE403" s="1234" t="str">
        <f t="shared" si="381"/>
        <v xml:space="preserve"> </v>
      </c>
      <c r="GF403" s="1234" t="str">
        <f t="shared" si="382"/>
        <v xml:space="preserve"> </v>
      </c>
      <c r="GG403" s="1234" t="str">
        <f t="shared" si="383"/>
        <v xml:space="preserve"> </v>
      </c>
      <c r="GH403" s="1234" t="str">
        <f t="shared" si="384"/>
        <v xml:space="preserve"> </v>
      </c>
      <c r="GI403" s="1234" t="str">
        <f t="shared" si="385"/>
        <v xml:space="preserve"> </v>
      </c>
      <c r="GJ403" s="1234" t="str">
        <f t="shared" si="386"/>
        <v xml:space="preserve"> </v>
      </c>
      <c r="GK403" s="1234" t="str">
        <f t="shared" si="387"/>
        <v xml:space="preserve"> </v>
      </c>
      <c r="GL403" s="1234" t="str">
        <f t="shared" si="388"/>
        <v xml:space="preserve"> </v>
      </c>
      <c r="GM403" s="1234" t="str">
        <f t="shared" si="389"/>
        <v xml:space="preserve"> </v>
      </c>
      <c r="GN403" s="1234">
        <f t="shared" si="390"/>
        <v>0</v>
      </c>
    </row>
    <row r="404" spans="1:196" s="100" customFormat="1" ht="27" customHeight="1" thickTop="1" thickBot="1">
      <c r="A404" s="1208">
        <f>【A票】【D票】!$D$10</f>
        <v>0</v>
      </c>
      <c r="B404" s="1212">
        <f>【A票】【D票】!$H$10</f>
        <v>0</v>
      </c>
      <c r="C404" s="1213" t="str">
        <f>【A票】【D票】!$K$10</f>
        <v xml:space="preserve"> </v>
      </c>
      <c r="D404" s="1214">
        <f t="shared" si="173"/>
        <v>313</v>
      </c>
      <c r="E404" s="914"/>
      <c r="F404" s="467"/>
      <c r="G404" s="469"/>
      <c r="H404" s="224" t="str">
        <f t="shared" si="411"/>
        <v xml:space="preserve"> </v>
      </c>
      <c r="I404" s="704"/>
      <c r="J404" s="117"/>
      <c r="K404" s="117"/>
      <c r="L404" s="117"/>
      <c r="M404" s="117"/>
      <c r="N404" s="117"/>
      <c r="O404" s="117"/>
      <c r="P404" s="117"/>
      <c r="Q404" s="117"/>
      <c r="R404" s="117"/>
      <c r="S404" s="117"/>
      <c r="T404" s="254"/>
      <c r="U404" s="646"/>
      <c r="V404" s="646"/>
      <c r="W404" s="114"/>
      <c r="X404" s="254"/>
      <c r="Y404" s="224" t="str">
        <f t="shared" si="412"/>
        <v xml:space="preserve"> </v>
      </c>
      <c r="Z404" s="579"/>
      <c r="AA404" s="704"/>
      <c r="AB404" s="119"/>
      <c r="AC404" s="224" t="str">
        <f t="shared" si="366"/>
        <v xml:space="preserve"> </v>
      </c>
      <c r="AD404" s="115"/>
      <c r="AE404" s="253"/>
      <c r="AF404" s="704"/>
      <c r="AG404" s="727"/>
      <c r="AH404" s="727"/>
      <c r="AI404" s="727"/>
      <c r="AJ404" s="727"/>
      <c r="AK404" s="591"/>
      <c r="AL404" s="727"/>
      <c r="AM404" s="727"/>
      <c r="AN404" s="727"/>
      <c r="AO404" s="727"/>
      <c r="AP404" s="727"/>
      <c r="AQ404" s="727"/>
      <c r="AR404" s="727"/>
      <c r="AS404" s="727"/>
      <c r="AT404" s="727"/>
      <c r="AU404" s="727"/>
      <c r="AV404" s="727"/>
      <c r="AW404" s="727"/>
      <c r="AX404" s="727"/>
      <c r="AY404" s="727"/>
      <c r="AZ404" s="727"/>
      <c r="BA404" s="727"/>
      <c r="BB404" s="727"/>
      <c r="BC404" s="821"/>
      <c r="BD404" s="727"/>
      <c r="BE404" s="727"/>
      <c r="BF404" s="727"/>
      <c r="BG404" s="727"/>
      <c r="BH404" s="727"/>
      <c r="BI404" s="727"/>
      <c r="BJ404" s="727"/>
      <c r="BK404" s="727"/>
      <c r="BL404" s="821"/>
      <c r="BM404" s="727"/>
      <c r="BN404" s="727"/>
      <c r="BO404" s="727"/>
      <c r="BP404" s="727"/>
      <c r="BQ404" s="727"/>
      <c r="BR404" s="821"/>
      <c r="BS404" s="727"/>
      <c r="BT404" s="727"/>
      <c r="BU404" s="727"/>
      <c r="BV404" s="591"/>
      <c r="BW404" s="224" t="str">
        <f t="shared" si="424"/>
        <v xml:space="preserve"> </v>
      </c>
      <c r="BX404" s="471">
        <f t="shared" si="413"/>
        <v>313</v>
      </c>
      <c r="BY404" s="117"/>
      <c r="BZ404" s="117"/>
      <c r="CA404" s="117"/>
      <c r="CB404" s="117"/>
      <c r="CC404" s="117"/>
      <c r="CD404" s="461"/>
      <c r="CE404" s="236"/>
      <c r="CF404" s="224" t="str">
        <f t="shared" si="414"/>
        <v xml:space="preserve"> </v>
      </c>
      <c r="CG404" s="116"/>
      <c r="CH404" s="117"/>
      <c r="CI404" s="117"/>
      <c r="CJ404" s="117"/>
      <c r="CK404" s="472"/>
      <c r="CL404" s="472"/>
      <c r="CM404" s="472"/>
      <c r="CN404" s="472"/>
      <c r="CO404" s="117"/>
      <c r="CP404" s="253"/>
      <c r="CQ404" s="120"/>
      <c r="CR404" s="224" t="str" cm="1">
        <f t="array" ref="CR404">IF(AND(SUM(COUNTIF(CG404:CM404,{"*不明*","*その他*"})+COUNTIF(CO404:CP404,{"*不明*","*その他*"}))&gt;0,CQ404=""),"その他・不明の場合,10)具体的内容、理由を記入",IF(OR(AND(CI404=CI$65,COUNTA(CJ404:CM404)&lt;4),AND(OR(CI404=CI$63,CI404=CI$64,CI404=CI$66,CI404=CI$67,CI404=CI$68,CI404=""),COUNTA(CJ404:CM404)&gt;0)),"3)介護保険認定済→要介護度、認知症自立度、寝たきり度、介護保険サービス記入",IF(OR(AND(OR(CM404=CM$63,CM404=CM$64),CN404=""),AND(OR(CM404=CM$65,CM404=CM$66),CN404&lt;&gt;"")),"7)介護保険サービス受けている/過去受けていた→具体的内容記入"," ")))</f>
        <v xml:space="preserve"> </v>
      </c>
      <c r="CS404" s="224" t="str">
        <f t="shared" si="415"/>
        <v xml:space="preserve"> </v>
      </c>
      <c r="CT404" s="116"/>
      <c r="CU404" s="253"/>
      <c r="CV404" s="117"/>
      <c r="CW404" s="117"/>
      <c r="CX404" s="253"/>
      <c r="CY404" s="117"/>
      <c r="CZ404" s="117"/>
      <c r="DA404" s="253"/>
      <c r="DB404" s="117"/>
      <c r="DC404" s="224" t="str">
        <f t="shared" si="416"/>
        <v xml:space="preserve"> </v>
      </c>
      <c r="DD404" s="224" t="str">
        <f t="shared" si="417"/>
        <v xml:space="preserve"> </v>
      </c>
      <c r="DE404" s="224" t="str">
        <f t="shared" si="367"/>
        <v xml:space="preserve"> </v>
      </c>
      <c r="DF404" s="121"/>
      <c r="DG404" s="114"/>
      <c r="DH404" s="704"/>
      <c r="DI404" s="119"/>
      <c r="DJ404" s="187"/>
      <c r="DK404" s="254"/>
      <c r="DL404" s="224" t="str">
        <f t="shared" si="368"/>
        <v xml:space="preserve"> </v>
      </c>
      <c r="DM404" s="224" t="str">
        <f t="shared" si="418"/>
        <v xml:space="preserve"> </v>
      </c>
      <c r="DN404" s="474"/>
      <c r="DO404" s="117"/>
      <c r="DP404" s="117"/>
      <c r="DQ404" s="117"/>
      <c r="DR404" s="117"/>
      <c r="DS404" s="117"/>
      <c r="DT404" s="254"/>
      <c r="DU404" s="476"/>
      <c r="DV404" s="224" t="str">
        <f t="shared" si="369"/>
        <v xml:space="preserve"> </v>
      </c>
      <c r="DW404" s="115"/>
      <c r="DX404" s="470"/>
      <c r="DY404" s="117"/>
      <c r="DZ404" s="704"/>
      <c r="EA404" s="224" t="str">
        <f t="shared" si="370"/>
        <v xml:space="preserve"> </v>
      </c>
      <c r="EB404" s="906"/>
      <c r="EC404" s="904"/>
      <c r="ED404" s="904"/>
      <c r="EE404" s="904"/>
      <c r="EF404" s="904"/>
      <c r="EG404" s="904"/>
      <c r="EH404" s="904"/>
      <c r="EI404" s="904"/>
      <c r="EJ404" s="904"/>
      <c r="EK404" s="905"/>
      <c r="EL404" s="80"/>
      <c r="EM404" s="224" t="str">
        <f t="shared" si="419"/>
        <v xml:space="preserve"> </v>
      </c>
      <c r="EN404" s="224" t="str">
        <f t="shared" si="420"/>
        <v xml:space="preserve"> </v>
      </c>
      <c r="EO404" s="115"/>
      <c r="EP404" s="1050"/>
      <c r="EQ404" s="253"/>
      <c r="ER404" s="117"/>
      <c r="ES404" s="1258">
        <f t="shared" si="421"/>
        <v>313</v>
      </c>
      <c r="ET404" s="224" t="str">
        <f t="shared" si="422"/>
        <v xml:space="preserve"> </v>
      </c>
      <c r="EU404" s="477" t="str">
        <f t="shared" si="423"/>
        <v/>
      </c>
      <c r="EV404" s="1334" t="str">
        <f t="shared" si="365"/>
        <v xml:space="preserve"> </v>
      </c>
      <c r="EW404" s="1332" t="str">
        <f t="shared" si="409"/>
        <v/>
      </c>
      <c r="EX404" s="1275" t="str">
        <f t="shared" si="391"/>
        <v/>
      </c>
      <c r="EY404" s="1275" t="str">
        <f t="shared" si="392"/>
        <v/>
      </c>
      <c r="EZ404" s="1275" t="str">
        <f t="shared" si="393"/>
        <v/>
      </c>
      <c r="FA404" s="1275" t="str">
        <f t="shared" si="394"/>
        <v/>
      </c>
      <c r="FB404" s="1275" t="str">
        <f t="shared" si="395"/>
        <v/>
      </c>
      <c r="FC404" s="1333" t="str">
        <f t="shared" si="396"/>
        <v/>
      </c>
      <c r="FE404" s="1234" t="str">
        <f t="shared" si="397"/>
        <v xml:space="preserve"> </v>
      </c>
      <c r="FF404" s="1234" t="str">
        <f t="shared" si="398"/>
        <v xml:space="preserve"> </v>
      </c>
      <c r="FG404" s="1234" t="str">
        <f t="shared" si="399"/>
        <v xml:space="preserve"> </v>
      </c>
      <c r="FH404" s="1234" t="str">
        <f t="shared" si="400"/>
        <v xml:space="preserve"> </v>
      </c>
      <c r="FI404" s="1234" t="str">
        <f t="shared" si="371"/>
        <v xml:space="preserve"> </v>
      </c>
      <c r="FJ404" s="1234" t="str">
        <f t="shared" si="401"/>
        <v xml:space="preserve"> </v>
      </c>
      <c r="FK404" s="1234">
        <f t="shared" si="372"/>
        <v>0</v>
      </c>
      <c r="FL404" s="1227"/>
      <c r="FM404" s="1234" t="str">
        <f t="shared" si="373"/>
        <v xml:space="preserve"> </v>
      </c>
      <c r="FN404" s="1234" t="str">
        <f t="shared" si="374"/>
        <v xml:space="preserve"> </v>
      </c>
      <c r="FO404" s="1234" t="str">
        <f t="shared" si="402"/>
        <v xml:space="preserve"> </v>
      </c>
      <c r="FP404" s="1234" t="str">
        <f t="shared" si="403"/>
        <v xml:space="preserve"> </v>
      </c>
      <c r="FQ404" s="1234" t="str">
        <f t="shared" si="375"/>
        <v xml:space="preserve"> </v>
      </c>
      <c r="FR404" s="1234" t="str">
        <f t="shared" si="404"/>
        <v xml:space="preserve"> </v>
      </c>
      <c r="FS404" s="1234">
        <f t="shared" si="410"/>
        <v>0</v>
      </c>
      <c r="FT404" s="1227"/>
      <c r="FU404" s="1234" t="str">
        <f t="shared" si="405"/>
        <v xml:space="preserve"> </v>
      </c>
      <c r="FV404" s="1234" t="str">
        <f t="shared" si="406"/>
        <v xml:space="preserve"> </v>
      </c>
      <c r="FW404" s="1234" t="str">
        <f t="shared" si="407"/>
        <v xml:space="preserve"> </v>
      </c>
      <c r="FX404" s="1234" t="str">
        <f t="shared" si="376"/>
        <v xml:space="preserve"> </v>
      </c>
      <c r="FY404" s="1234" t="str">
        <f t="shared" si="377"/>
        <v xml:space="preserve"> </v>
      </c>
      <c r="FZ404" s="1234" t="str">
        <f t="shared" si="408"/>
        <v xml:space="preserve"> </v>
      </c>
      <c r="GA404" s="1234">
        <f t="shared" si="378"/>
        <v>0</v>
      </c>
      <c r="GB404" s="1227"/>
      <c r="GC404" s="1234" t="str">
        <f t="shared" si="379"/>
        <v xml:space="preserve"> </v>
      </c>
      <c r="GD404" s="1234" t="str">
        <f t="shared" si="380"/>
        <v xml:space="preserve"> </v>
      </c>
      <c r="GE404" s="1234" t="str">
        <f t="shared" si="381"/>
        <v xml:space="preserve"> </v>
      </c>
      <c r="GF404" s="1234" t="str">
        <f t="shared" si="382"/>
        <v xml:space="preserve"> </v>
      </c>
      <c r="GG404" s="1234" t="str">
        <f t="shared" si="383"/>
        <v xml:space="preserve"> </v>
      </c>
      <c r="GH404" s="1234" t="str">
        <f t="shared" si="384"/>
        <v xml:space="preserve"> </v>
      </c>
      <c r="GI404" s="1234" t="str">
        <f t="shared" si="385"/>
        <v xml:space="preserve"> </v>
      </c>
      <c r="GJ404" s="1234" t="str">
        <f t="shared" si="386"/>
        <v xml:space="preserve"> </v>
      </c>
      <c r="GK404" s="1234" t="str">
        <f t="shared" si="387"/>
        <v xml:space="preserve"> </v>
      </c>
      <c r="GL404" s="1234" t="str">
        <f t="shared" si="388"/>
        <v xml:space="preserve"> </v>
      </c>
      <c r="GM404" s="1234" t="str">
        <f t="shared" si="389"/>
        <v xml:space="preserve"> </v>
      </c>
      <c r="GN404" s="1234">
        <f t="shared" si="390"/>
        <v>0</v>
      </c>
    </row>
    <row r="405" spans="1:196" s="100" customFormat="1" ht="27" customHeight="1" thickTop="1" thickBot="1">
      <c r="A405" s="1208">
        <f>【A票】【D票】!$D$10</f>
        <v>0</v>
      </c>
      <c r="B405" s="1212">
        <f>【A票】【D票】!$H$10</f>
        <v>0</v>
      </c>
      <c r="C405" s="1213" t="str">
        <f>【A票】【D票】!$K$10</f>
        <v xml:space="preserve"> </v>
      </c>
      <c r="D405" s="1214">
        <f t="shared" si="173"/>
        <v>314</v>
      </c>
      <c r="E405" s="914"/>
      <c r="F405" s="467"/>
      <c r="G405" s="469"/>
      <c r="H405" s="224" t="str">
        <f t="shared" si="411"/>
        <v xml:space="preserve"> </v>
      </c>
      <c r="I405" s="704"/>
      <c r="J405" s="117"/>
      <c r="K405" s="117"/>
      <c r="L405" s="117"/>
      <c r="M405" s="117"/>
      <c r="N405" s="117"/>
      <c r="O405" s="117"/>
      <c r="P405" s="117"/>
      <c r="Q405" s="117"/>
      <c r="R405" s="117"/>
      <c r="S405" s="117"/>
      <c r="T405" s="254"/>
      <c r="U405" s="646"/>
      <c r="V405" s="646"/>
      <c r="W405" s="114"/>
      <c r="X405" s="254"/>
      <c r="Y405" s="224" t="str">
        <f t="shared" si="412"/>
        <v xml:space="preserve"> </v>
      </c>
      <c r="Z405" s="579"/>
      <c r="AA405" s="704"/>
      <c r="AB405" s="119"/>
      <c r="AC405" s="224" t="str">
        <f t="shared" si="366"/>
        <v xml:space="preserve"> </v>
      </c>
      <c r="AD405" s="115"/>
      <c r="AE405" s="253"/>
      <c r="AF405" s="704"/>
      <c r="AG405" s="727"/>
      <c r="AH405" s="727"/>
      <c r="AI405" s="727"/>
      <c r="AJ405" s="727"/>
      <c r="AK405" s="591"/>
      <c r="AL405" s="727"/>
      <c r="AM405" s="727"/>
      <c r="AN405" s="727"/>
      <c r="AO405" s="727"/>
      <c r="AP405" s="727"/>
      <c r="AQ405" s="727"/>
      <c r="AR405" s="727"/>
      <c r="AS405" s="727"/>
      <c r="AT405" s="727"/>
      <c r="AU405" s="727"/>
      <c r="AV405" s="727"/>
      <c r="AW405" s="727"/>
      <c r="AX405" s="727"/>
      <c r="AY405" s="727"/>
      <c r="AZ405" s="727"/>
      <c r="BA405" s="727"/>
      <c r="BB405" s="727"/>
      <c r="BC405" s="821"/>
      <c r="BD405" s="727"/>
      <c r="BE405" s="727"/>
      <c r="BF405" s="727"/>
      <c r="BG405" s="727"/>
      <c r="BH405" s="727"/>
      <c r="BI405" s="727"/>
      <c r="BJ405" s="727"/>
      <c r="BK405" s="727"/>
      <c r="BL405" s="821"/>
      <c r="BM405" s="727"/>
      <c r="BN405" s="727"/>
      <c r="BO405" s="727"/>
      <c r="BP405" s="727"/>
      <c r="BQ405" s="727"/>
      <c r="BR405" s="821"/>
      <c r="BS405" s="727"/>
      <c r="BT405" s="727"/>
      <c r="BU405" s="727"/>
      <c r="BV405" s="591"/>
      <c r="BW405" s="224" t="str">
        <f t="shared" si="424"/>
        <v xml:space="preserve"> </v>
      </c>
      <c r="BX405" s="471">
        <f t="shared" si="413"/>
        <v>314</v>
      </c>
      <c r="BY405" s="117"/>
      <c r="BZ405" s="117"/>
      <c r="CA405" s="117"/>
      <c r="CB405" s="117"/>
      <c r="CC405" s="117"/>
      <c r="CD405" s="461"/>
      <c r="CE405" s="236"/>
      <c r="CF405" s="224" t="str">
        <f t="shared" si="414"/>
        <v xml:space="preserve"> </v>
      </c>
      <c r="CG405" s="116"/>
      <c r="CH405" s="117"/>
      <c r="CI405" s="117"/>
      <c r="CJ405" s="117"/>
      <c r="CK405" s="472"/>
      <c r="CL405" s="472"/>
      <c r="CM405" s="472"/>
      <c r="CN405" s="472"/>
      <c r="CO405" s="117"/>
      <c r="CP405" s="253"/>
      <c r="CQ405" s="120"/>
      <c r="CR405" s="224" t="str" cm="1">
        <f t="array" ref="CR405">IF(AND(SUM(COUNTIF(CG405:CM405,{"*不明*","*その他*"})+COUNTIF(CO405:CP405,{"*不明*","*その他*"}))&gt;0,CQ405=""),"その他・不明の場合,10)具体的内容、理由を記入",IF(OR(AND(CI405=CI$65,COUNTA(CJ405:CM405)&lt;4),AND(OR(CI405=CI$63,CI405=CI$64,CI405=CI$66,CI405=CI$67,CI405=CI$68,CI405=""),COUNTA(CJ405:CM405)&gt;0)),"3)介護保険認定済→要介護度、認知症自立度、寝たきり度、介護保険サービス記入",IF(OR(AND(OR(CM405=CM$63,CM405=CM$64),CN405=""),AND(OR(CM405=CM$65,CM405=CM$66),CN405&lt;&gt;"")),"7)介護保険サービス受けている/過去受けていた→具体的内容記入"," ")))</f>
        <v xml:space="preserve"> </v>
      </c>
      <c r="CS405" s="224" t="str">
        <f t="shared" si="415"/>
        <v xml:space="preserve"> </v>
      </c>
      <c r="CT405" s="116"/>
      <c r="CU405" s="253"/>
      <c r="CV405" s="117"/>
      <c r="CW405" s="117"/>
      <c r="CX405" s="253"/>
      <c r="CY405" s="117"/>
      <c r="CZ405" s="117"/>
      <c r="DA405" s="253"/>
      <c r="DB405" s="117"/>
      <c r="DC405" s="224" t="str">
        <f t="shared" si="416"/>
        <v xml:space="preserve"> </v>
      </c>
      <c r="DD405" s="224" t="str">
        <f t="shared" si="417"/>
        <v xml:space="preserve"> </v>
      </c>
      <c r="DE405" s="224" t="str">
        <f t="shared" si="367"/>
        <v xml:space="preserve"> </v>
      </c>
      <c r="DF405" s="121"/>
      <c r="DG405" s="114"/>
      <c r="DH405" s="704"/>
      <c r="DI405" s="119"/>
      <c r="DJ405" s="187"/>
      <c r="DK405" s="254"/>
      <c r="DL405" s="224" t="str">
        <f t="shared" si="368"/>
        <v xml:space="preserve"> </v>
      </c>
      <c r="DM405" s="224" t="str">
        <f t="shared" si="418"/>
        <v xml:space="preserve"> </v>
      </c>
      <c r="DN405" s="474"/>
      <c r="DO405" s="117"/>
      <c r="DP405" s="117"/>
      <c r="DQ405" s="117"/>
      <c r="DR405" s="117"/>
      <c r="DS405" s="117"/>
      <c r="DT405" s="254"/>
      <c r="DU405" s="476"/>
      <c r="DV405" s="224" t="str">
        <f t="shared" si="369"/>
        <v xml:space="preserve"> </v>
      </c>
      <c r="DW405" s="115"/>
      <c r="DX405" s="470"/>
      <c r="DY405" s="117"/>
      <c r="DZ405" s="704"/>
      <c r="EA405" s="224" t="str">
        <f t="shared" si="370"/>
        <v xml:space="preserve"> </v>
      </c>
      <c r="EB405" s="906"/>
      <c r="EC405" s="904"/>
      <c r="ED405" s="904"/>
      <c r="EE405" s="904"/>
      <c r="EF405" s="904"/>
      <c r="EG405" s="904"/>
      <c r="EH405" s="904"/>
      <c r="EI405" s="904"/>
      <c r="EJ405" s="904"/>
      <c r="EK405" s="905"/>
      <c r="EL405" s="80"/>
      <c r="EM405" s="224" t="str">
        <f t="shared" si="419"/>
        <v xml:space="preserve"> </v>
      </c>
      <c r="EN405" s="224" t="str">
        <f t="shared" si="420"/>
        <v xml:space="preserve"> </v>
      </c>
      <c r="EO405" s="115"/>
      <c r="EP405" s="1050"/>
      <c r="EQ405" s="253"/>
      <c r="ER405" s="117"/>
      <c r="ES405" s="1258">
        <f t="shared" si="421"/>
        <v>314</v>
      </c>
      <c r="ET405" s="224" t="str">
        <f t="shared" si="422"/>
        <v xml:space="preserve"> </v>
      </c>
      <c r="EU405" s="477" t="str">
        <f t="shared" si="423"/>
        <v/>
      </c>
      <c r="EV405" s="1334" t="str">
        <f t="shared" si="365"/>
        <v xml:space="preserve"> </v>
      </c>
      <c r="EW405" s="1332" t="str">
        <f t="shared" si="409"/>
        <v/>
      </c>
      <c r="EX405" s="1275" t="str">
        <f t="shared" si="391"/>
        <v/>
      </c>
      <c r="EY405" s="1275" t="str">
        <f t="shared" si="392"/>
        <v/>
      </c>
      <c r="EZ405" s="1275" t="str">
        <f t="shared" si="393"/>
        <v/>
      </c>
      <c r="FA405" s="1275" t="str">
        <f t="shared" si="394"/>
        <v/>
      </c>
      <c r="FB405" s="1275" t="str">
        <f t="shared" si="395"/>
        <v/>
      </c>
      <c r="FC405" s="1333" t="str">
        <f t="shared" si="396"/>
        <v/>
      </c>
      <c r="FE405" s="1234" t="str">
        <f t="shared" si="397"/>
        <v xml:space="preserve"> </v>
      </c>
      <c r="FF405" s="1234" t="str">
        <f t="shared" si="398"/>
        <v xml:space="preserve"> </v>
      </c>
      <c r="FG405" s="1234" t="str">
        <f t="shared" si="399"/>
        <v xml:space="preserve"> </v>
      </c>
      <c r="FH405" s="1234" t="str">
        <f t="shared" si="400"/>
        <v xml:space="preserve"> </v>
      </c>
      <c r="FI405" s="1234" t="str">
        <f t="shared" si="371"/>
        <v xml:space="preserve"> </v>
      </c>
      <c r="FJ405" s="1234" t="str">
        <f t="shared" si="401"/>
        <v xml:space="preserve"> </v>
      </c>
      <c r="FK405" s="1234">
        <f t="shared" si="372"/>
        <v>0</v>
      </c>
      <c r="FL405" s="1227"/>
      <c r="FM405" s="1234" t="str">
        <f t="shared" si="373"/>
        <v xml:space="preserve"> </v>
      </c>
      <c r="FN405" s="1234" t="str">
        <f t="shared" si="374"/>
        <v xml:space="preserve"> </v>
      </c>
      <c r="FO405" s="1234" t="str">
        <f t="shared" si="402"/>
        <v xml:space="preserve"> </v>
      </c>
      <c r="FP405" s="1234" t="str">
        <f t="shared" si="403"/>
        <v xml:space="preserve"> </v>
      </c>
      <c r="FQ405" s="1234" t="str">
        <f t="shared" si="375"/>
        <v xml:space="preserve"> </v>
      </c>
      <c r="FR405" s="1234" t="str">
        <f t="shared" si="404"/>
        <v xml:space="preserve"> </v>
      </c>
      <c r="FS405" s="1234">
        <f t="shared" si="410"/>
        <v>0</v>
      </c>
      <c r="FT405" s="1227"/>
      <c r="FU405" s="1234" t="str">
        <f t="shared" si="405"/>
        <v xml:space="preserve"> </v>
      </c>
      <c r="FV405" s="1234" t="str">
        <f t="shared" si="406"/>
        <v xml:space="preserve"> </v>
      </c>
      <c r="FW405" s="1234" t="str">
        <f t="shared" si="407"/>
        <v xml:space="preserve"> </v>
      </c>
      <c r="FX405" s="1234" t="str">
        <f t="shared" si="376"/>
        <v xml:space="preserve"> </v>
      </c>
      <c r="FY405" s="1234" t="str">
        <f t="shared" si="377"/>
        <v xml:space="preserve"> </v>
      </c>
      <c r="FZ405" s="1234" t="str">
        <f t="shared" si="408"/>
        <v xml:space="preserve"> </v>
      </c>
      <c r="GA405" s="1234">
        <f t="shared" si="378"/>
        <v>0</v>
      </c>
      <c r="GB405" s="1227"/>
      <c r="GC405" s="1234" t="str">
        <f t="shared" si="379"/>
        <v xml:space="preserve"> </v>
      </c>
      <c r="GD405" s="1234" t="str">
        <f t="shared" si="380"/>
        <v xml:space="preserve"> </v>
      </c>
      <c r="GE405" s="1234" t="str">
        <f t="shared" si="381"/>
        <v xml:space="preserve"> </v>
      </c>
      <c r="GF405" s="1234" t="str">
        <f t="shared" si="382"/>
        <v xml:space="preserve"> </v>
      </c>
      <c r="GG405" s="1234" t="str">
        <f t="shared" si="383"/>
        <v xml:space="preserve"> </v>
      </c>
      <c r="GH405" s="1234" t="str">
        <f t="shared" si="384"/>
        <v xml:space="preserve"> </v>
      </c>
      <c r="GI405" s="1234" t="str">
        <f t="shared" si="385"/>
        <v xml:space="preserve"> </v>
      </c>
      <c r="GJ405" s="1234" t="str">
        <f t="shared" si="386"/>
        <v xml:space="preserve"> </v>
      </c>
      <c r="GK405" s="1234" t="str">
        <f t="shared" si="387"/>
        <v xml:space="preserve"> </v>
      </c>
      <c r="GL405" s="1234" t="str">
        <f t="shared" si="388"/>
        <v xml:space="preserve"> </v>
      </c>
      <c r="GM405" s="1234" t="str">
        <f t="shared" si="389"/>
        <v xml:space="preserve"> </v>
      </c>
      <c r="GN405" s="1234">
        <f t="shared" si="390"/>
        <v>0</v>
      </c>
    </row>
    <row r="406" spans="1:196" s="100" customFormat="1" ht="27" customHeight="1" thickTop="1" thickBot="1">
      <c r="A406" s="1208">
        <f>【A票】【D票】!$D$10</f>
        <v>0</v>
      </c>
      <c r="B406" s="1212">
        <f>【A票】【D票】!$H$10</f>
        <v>0</v>
      </c>
      <c r="C406" s="1213" t="str">
        <f>【A票】【D票】!$K$10</f>
        <v xml:space="preserve"> </v>
      </c>
      <c r="D406" s="1214">
        <f t="shared" si="173"/>
        <v>315</v>
      </c>
      <c r="E406" s="914"/>
      <c r="F406" s="467"/>
      <c r="G406" s="469"/>
      <c r="H406" s="224" t="str">
        <f t="shared" si="411"/>
        <v xml:space="preserve"> </v>
      </c>
      <c r="I406" s="704"/>
      <c r="J406" s="117"/>
      <c r="K406" s="117"/>
      <c r="L406" s="117"/>
      <c r="M406" s="117"/>
      <c r="N406" s="117"/>
      <c r="O406" s="117"/>
      <c r="P406" s="117"/>
      <c r="Q406" s="117"/>
      <c r="R406" s="117"/>
      <c r="S406" s="117"/>
      <c r="T406" s="254"/>
      <c r="U406" s="646"/>
      <c r="V406" s="646"/>
      <c r="W406" s="114"/>
      <c r="X406" s="254"/>
      <c r="Y406" s="224" t="str">
        <f t="shared" si="412"/>
        <v xml:space="preserve"> </v>
      </c>
      <c r="Z406" s="579"/>
      <c r="AA406" s="704"/>
      <c r="AB406" s="119"/>
      <c r="AC406" s="224" t="str">
        <f t="shared" si="366"/>
        <v xml:space="preserve"> </v>
      </c>
      <c r="AD406" s="115"/>
      <c r="AE406" s="253"/>
      <c r="AF406" s="704"/>
      <c r="AG406" s="727"/>
      <c r="AH406" s="727"/>
      <c r="AI406" s="727"/>
      <c r="AJ406" s="727"/>
      <c r="AK406" s="591"/>
      <c r="AL406" s="727"/>
      <c r="AM406" s="727"/>
      <c r="AN406" s="727"/>
      <c r="AO406" s="727"/>
      <c r="AP406" s="727"/>
      <c r="AQ406" s="727"/>
      <c r="AR406" s="727"/>
      <c r="AS406" s="727"/>
      <c r="AT406" s="727"/>
      <c r="AU406" s="727"/>
      <c r="AV406" s="727"/>
      <c r="AW406" s="727"/>
      <c r="AX406" s="727"/>
      <c r="AY406" s="727"/>
      <c r="AZ406" s="727"/>
      <c r="BA406" s="727"/>
      <c r="BB406" s="727"/>
      <c r="BC406" s="821"/>
      <c r="BD406" s="727"/>
      <c r="BE406" s="727"/>
      <c r="BF406" s="727"/>
      <c r="BG406" s="727"/>
      <c r="BH406" s="727"/>
      <c r="BI406" s="727"/>
      <c r="BJ406" s="727"/>
      <c r="BK406" s="727"/>
      <c r="BL406" s="821"/>
      <c r="BM406" s="727"/>
      <c r="BN406" s="727"/>
      <c r="BO406" s="727"/>
      <c r="BP406" s="727"/>
      <c r="BQ406" s="727"/>
      <c r="BR406" s="821"/>
      <c r="BS406" s="727"/>
      <c r="BT406" s="727"/>
      <c r="BU406" s="727"/>
      <c r="BV406" s="591"/>
      <c r="BW406" s="224" t="str">
        <f t="shared" si="424"/>
        <v xml:space="preserve"> </v>
      </c>
      <c r="BX406" s="471">
        <f t="shared" si="413"/>
        <v>315</v>
      </c>
      <c r="BY406" s="117"/>
      <c r="BZ406" s="117"/>
      <c r="CA406" s="117"/>
      <c r="CB406" s="117"/>
      <c r="CC406" s="117"/>
      <c r="CD406" s="461"/>
      <c r="CE406" s="236"/>
      <c r="CF406" s="224" t="str">
        <f t="shared" si="414"/>
        <v xml:space="preserve"> </v>
      </c>
      <c r="CG406" s="116"/>
      <c r="CH406" s="117"/>
      <c r="CI406" s="117"/>
      <c r="CJ406" s="117"/>
      <c r="CK406" s="472"/>
      <c r="CL406" s="472"/>
      <c r="CM406" s="472"/>
      <c r="CN406" s="472"/>
      <c r="CO406" s="117"/>
      <c r="CP406" s="253"/>
      <c r="CQ406" s="120"/>
      <c r="CR406" s="224" t="str" cm="1">
        <f t="array" ref="CR406">IF(AND(SUM(COUNTIF(CG406:CM406,{"*不明*","*その他*"})+COUNTIF(CO406:CP406,{"*不明*","*その他*"}))&gt;0,CQ406=""),"その他・不明の場合,10)具体的内容、理由を記入",IF(OR(AND(CI406=CI$65,COUNTA(CJ406:CM406)&lt;4),AND(OR(CI406=CI$63,CI406=CI$64,CI406=CI$66,CI406=CI$67,CI406=CI$68,CI406=""),COUNTA(CJ406:CM406)&gt;0)),"3)介護保険認定済→要介護度、認知症自立度、寝たきり度、介護保険サービス記入",IF(OR(AND(OR(CM406=CM$63,CM406=CM$64),CN406=""),AND(OR(CM406=CM$65,CM406=CM$66),CN406&lt;&gt;"")),"7)介護保険サービス受けている/過去受けていた→具体的内容記入"," ")))</f>
        <v xml:space="preserve"> </v>
      </c>
      <c r="CS406" s="224" t="str">
        <f t="shared" si="415"/>
        <v xml:space="preserve"> </v>
      </c>
      <c r="CT406" s="116"/>
      <c r="CU406" s="253"/>
      <c r="CV406" s="117"/>
      <c r="CW406" s="117"/>
      <c r="CX406" s="253"/>
      <c r="CY406" s="117"/>
      <c r="CZ406" s="117"/>
      <c r="DA406" s="253"/>
      <c r="DB406" s="117"/>
      <c r="DC406" s="224" t="str">
        <f t="shared" si="416"/>
        <v xml:space="preserve"> </v>
      </c>
      <c r="DD406" s="224" t="str">
        <f t="shared" si="417"/>
        <v xml:space="preserve"> </v>
      </c>
      <c r="DE406" s="224" t="str">
        <f t="shared" si="367"/>
        <v xml:space="preserve"> </v>
      </c>
      <c r="DF406" s="121"/>
      <c r="DG406" s="114"/>
      <c r="DH406" s="704"/>
      <c r="DI406" s="119"/>
      <c r="DJ406" s="187"/>
      <c r="DK406" s="254"/>
      <c r="DL406" s="224" t="str">
        <f t="shared" si="368"/>
        <v xml:space="preserve"> </v>
      </c>
      <c r="DM406" s="224" t="str">
        <f t="shared" si="418"/>
        <v xml:space="preserve"> </v>
      </c>
      <c r="DN406" s="474"/>
      <c r="DO406" s="117"/>
      <c r="DP406" s="117"/>
      <c r="DQ406" s="117"/>
      <c r="DR406" s="117"/>
      <c r="DS406" s="117"/>
      <c r="DT406" s="254"/>
      <c r="DU406" s="476"/>
      <c r="DV406" s="224" t="str">
        <f t="shared" si="369"/>
        <v xml:space="preserve"> </v>
      </c>
      <c r="DW406" s="115"/>
      <c r="DX406" s="470"/>
      <c r="DY406" s="117"/>
      <c r="DZ406" s="704"/>
      <c r="EA406" s="224" t="str">
        <f t="shared" si="370"/>
        <v xml:space="preserve"> </v>
      </c>
      <c r="EB406" s="906"/>
      <c r="EC406" s="904"/>
      <c r="ED406" s="904"/>
      <c r="EE406" s="904"/>
      <c r="EF406" s="904"/>
      <c r="EG406" s="904"/>
      <c r="EH406" s="904"/>
      <c r="EI406" s="904"/>
      <c r="EJ406" s="904"/>
      <c r="EK406" s="905"/>
      <c r="EL406" s="80"/>
      <c r="EM406" s="224" t="str">
        <f t="shared" si="419"/>
        <v xml:space="preserve"> </v>
      </c>
      <c r="EN406" s="224" t="str">
        <f t="shared" si="420"/>
        <v xml:space="preserve"> </v>
      </c>
      <c r="EO406" s="115"/>
      <c r="EP406" s="1050"/>
      <c r="EQ406" s="253"/>
      <c r="ER406" s="117"/>
      <c r="ES406" s="1258">
        <f t="shared" si="421"/>
        <v>315</v>
      </c>
      <c r="ET406" s="224" t="str">
        <f t="shared" si="422"/>
        <v xml:space="preserve"> </v>
      </c>
      <c r="EU406" s="477" t="str">
        <f t="shared" si="423"/>
        <v/>
      </c>
      <c r="EV406" s="1334" t="str">
        <f t="shared" si="365"/>
        <v xml:space="preserve"> </v>
      </c>
      <c r="EW406" s="1332" t="str">
        <f t="shared" si="409"/>
        <v/>
      </c>
      <c r="EX406" s="1275" t="str">
        <f t="shared" si="391"/>
        <v/>
      </c>
      <c r="EY406" s="1275" t="str">
        <f t="shared" si="392"/>
        <v/>
      </c>
      <c r="EZ406" s="1275" t="str">
        <f t="shared" si="393"/>
        <v/>
      </c>
      <c r="FA406" s="1275" t="str">
        <f t="shared" si="394"/>
        <v/>
      </c>
      <c r="FB406" s="1275" t="str">
        <f t="shared" si="395"/>
        <v/>
      </c>
      <c r="FC406" s="1333" t="str">
        <f t="shared" si="396"/>
        <v/>
      </c>
      <c r="FE406" s="1234" t="str">
        <f t="shared" si="397"/>
        <v xml:space="preserve"> </v>
      </c>
      <c r="FF406" s="1234" t="str">
        <f t="shared" si="398"/>
        <v xml:space="preserve"> </v>
      </c>
      <c r="FG406" s="1234" t="str">
        <f t="shared" si="399"/>
        <v xml:space="preserve"> </v>
      </c>
      <c r="FH406" s="1234" t="str">
        <f t="shared" si="400"/>
        <v xml:space="preserve"> </v>
      </c>
      <c r="FI406" s="1234" t="str">
        <f t="shared" si="371"/>
        <v xml:space="preserve"> </v>
      </c>
      <c r="FJ406" s="1234" t="str">
        <f t="shared" si="401"/>
        <v xml:space="preserve"> </v>
      </c>
      <c r="FK406" s="1234">
        <f t="shared" si="372"/>
        <v>0</v>
      </c>
      <c r="FL406" s="1227"/>
      <c r="FM406" s="1234" t="str">
        <f t="shared" si="373"/>
        <v xml:space="preserve"> </v>
      </c>
      <c r="FN406" s="1234" t="str">
        <f t="shared" si="374"/>
        <v xml:space="preserve"> </v>
      </c>
      <c r="FO406" s="1234" t="str">
        <f t="shared" si="402"/>
        <v xml:space="preserve"> </v>
      </c>
      <c r="FP406" s="1234" t="str">
        <f t="shared" si="403"/>
        <v xml:space="preserve"> </v>
      </c>
      <c r="FQ406" s="1234" t="str">
        <f t="shared" si="375"/>
        <v xml:space="preserve"> </v>
      </c>
      <c r="FR406" s="1234" t="str">
        <f t="shared" si="404"/>
        <v xml:space="preserve"> </v>
      </c>
      <c r="FS406" s="1234">
        <f t="shared" si="410"/>
        <v>0</v>
      </c>
      <c r="FT406" s="1227"/>
      <c r="FU406" s="1234" t="str">
        <f t="shared" si="405"/>
        <v xml:space="preserve"> </v>
      </c>
      <c r="FV406" s="1234" t="str">
        <f t="shared" si="406"/>
        <v xml:space="preserve"> </v>
      </c>
      <c r="FW406" s="1234" t="str">
        <f t="shared" si="407"/>
        <v xml:space="preserve"> </v>
      </c>
      <c r="FX406" s="1234" t="str">
        <f t="shared" si="376"/>
        <v xml:space="preserve"> </v>
      </c>
      <c r="FY406" s="1234" t="str">
        <f t="shared" si="377"/>
        <v xml:space="preserve"> </v>
      </c>
      <c r="FZ406" s="1234" t="str">
        <f t="shared" si="408"/>
        <v xml:space="preserve"> </v>
      </c>
      <c r="GA406" s="1234">
        <f t="shared" si="378"/>
        <v>0</v>
      </c>
      <c r="GB406" s="1227"/>
      <c r="GC406" s="1234" t="str">
        <f t="shared" si="379"/>
        <v xml:space="preserve"> </v>
      </c>
      <c r="GD406" s="1234" t="str">
        <f t="shared" si="380"/>
        <v xml:space="preserve"> </v>
      </c>
      <c r="GE406" s="1234" t="str">
        <f t="shared" si="381"/>
        <v xml:space="preserve"> </v>
      </c>
      <c r="GF406" s="1234" t="str">
        <f t="shared" si="382"/>
        <v xml:space="preserve"> </v>
      </c>
      <c r="GG406" s="1234" t="str">
        <f t="shared" si="383"/>
        <v xml:space="preserve"> </v>
      </c>
      <c r="GH406" s="1234" t="str">
        <f t="shared" si="384"/>
        <v xml:space="preserve"> </v>
      </c>
      <c r="GI406" s="1234" t="str">
        <f t="shared" si="385"/>
        <v xml:space="preserve"> </v>
      </c>
      <c r="GJ406" s="1234" t="str">
        <f t="shared" si="386"/>
        <v xml:space="preserve"> </v>
      </c>
      <c r="GK406" s="1234" t="str">
        <f t="shared" si="387"/>
        <v xml:space="preserve"> </v>
      </c>
      <c r="GL406" s="1234" t="str">
        <f t="shared" si="388"/>
        <v xml:space="preserve"> </v>
      </c>
      <c r="GM406" s="1234" t="str">
        <f t="shared" si="389"/>
        <v xml:space="preserve"> </v>
      </c>
      <c r="GN406" s="1234">
        <f t="shared" si="390"/>
        <v>0</v>
      </c>
    </row>
    <row r="407" spans="1:196" s="100" customFormat="1" ht="27" customHeight="1" thickTop="1" thickBot="1">
      <c r="A407" s="1208">
        <f>【A票】【D票】!$D$10</f>
        <v>0</v>
      </c>
      <c r="B407" s="1212">
        <f>【A票】【D票】!$H$10</f>
        <v>0</v>
      </c>
      <c r="C407" s="1213" t="str">
        <f>【A票】【D票】!$K$10</f>
        <v xml:space="preserve"> </v>
      </c>
      <c r="D407" s="1214">
        <f t="shared" ref="D407:D470" si="425">ROW()-91</f>
        <v>316</v>
      </c>
      <c r="E407" s="914"/>
      <c r="F407" s="467"/>
      <c r="G407" s="469"/>
      <c r="H407" s="224" t="str">
        <f t="shared" si="411"/>
        <v xml:space="preserve"> </v>
      </c>
      <c r="I407" s="704"/>
      <c r="J407" s="117"/>
      <c r="K407" s="117"/>
      <c r="L407" s="117"/>
      <c r="M407" s="117"/>
      <c r="N407" s="117"/>
      <c r="O407" s="117"/>
      <c r="P407" s="117"/>
      <c r="Q407" s="117"/>
      <c r="R407" s="117"/>
      <c r="S407" s="117"/>
      <c r="T407" s="254"/>
      <c r="U407" s="646"/>
      <c r="V407" s="646"/>
      <c r="W407" s="114"/>
      <c r="X407" s="254"/>
      <c r="Y407" s="224" t="str">
        <f t="shared" si="412"/>
        <v xml:space="preserve"> </v>
      </c>
      <c r="Z407" s="579"/>
      <c r="AA407" s="704"/>
      <c r="AB407" s="119"/>
      <c r="AC407" s="224" t="str">
        <f t="shared" si="366"/>
        <v xml:space="preserve"> </v>
      </c>
      <c r="AD407" s="115"/>
      <c r="AE407" s="253"/>
      <c r="AF407" s="704"/>
      <c r="AG407" s="727"/>
      <c r="AH407" s="727"/>
      <c r="AI407" s="727"/>
      <c r="AJ407" s="727"/>
      <c r="AK407" s="591"/>
      <c r="AL407" s="727"/>
      <c r="AM407" s="727"/>
      <c r="AN407" s="727"/>
      <c r="AO407" s="727"/>
      <c r="AP407" s="727"/>
      <c r="AQ407" s="727"/>
      <c r="AR407" s="727"/>
      <c r="AS407" s="727"/>
      <c r="AT407" s="727"/>
      <c r="AU407" s="727"/>
      <c r="AV407" s="727"/>
      <c r="AW407" s="727"/>
      <c r="AX407" s="727"/>
      <c r="AY407" s="727"/>
      <c r="AZ407" s="727"/>
      <c r="BA407" s="727"/>
      <c r="BB407" s="727"/>
      <c r="BC407" s="821"/>
      <c r="BD407" s="727"/>
      <c r="BE407" s="727"/>
      <c r="BF407" s="727"/>
      <c r="BG407" s="727"/>
      <c r="BH407" s="727"/>
      <c r="BI407" s="727"/>
      <c r="BJ407" s="727"/>
      <c r="BK407" s="727"/>
      <c r="BL407" s="821"/>
      <c r="BM407" s="727"/>
      <c r="BN407" s="727"/>
      <c r="BO407" s="727"/>
      <c r="BP407" s="727"/>
      <c r="BQ407" s="727"/>
      <c r="BR407" s="821"/>
      <c r="BS407" s="727"/>
      <c r="BT407" s="727"/>
      <c r="BU407" s="727"/>
      <c r="BV407" s="591"/>
      <c r="BW407" s="224" t="str">
        <f t="shared" si="424"/>
        <v xml:space="preserve"> </v>
      </c>
      <c r="BX407" s="471">
        <f t="shared" si="413"/>
        <v>316</v>
      </c>
      <c r="BY407" s="117"/>
      <c r="BZ407" s="117"/>
      <c r="CA407" s="117"/>
      <c r="CB407" s="117"/>
      <c r="CC407" s="117"/>
      <c r="CD407" s="461"/>
      <c r="CE407" s="236"/>
      <c r="CF407" s="224" t="str">
        <f t="shared" si="414"/>
        <v xml:space="preserve"> </v>
      </c>
      <c r="CG407" s="116"/>
      <c r="CH407" s="117"/>
      <c r="CI407" s="117"/>
      <c r="CJ407" s="117"/>
      <c r="CK407" s="472"/>
      <c r="CL407" s="472"/>
      <c r="CM407" s="472"/>
      <c r="CN407" s="472"/>
      <c r="CO407" s="117"/>
      <c r="CP407" s="253"/>
      <c r="CQ407" s="120"/>
      <c r="CR407" s="224" t="str" cm="1">
        <f t="array" ref="CR407">IF(AND(SUM(COUNTIF(CG407:CM407,{"*不明*","*その他*"})+COUNTIF(CO407:CP407,{"*不明*","*その他*"}))&gt;0,CQ407=""),"その他・不明の場合,10)具体的内容、理由を記入",IF(OR(AND(CI407=CI$65,COUNTA(CJ407:CM407)&lt;4),AND(OR(CI407=CI$63,CI407=CI$64,CI407=CI$66,CI407=CI$67,CI407=CI$68,CI407=""),COUNTA(CJ407:CM407)&gt;0)),"3)介護保険認定済→要介護度、認知症自立度、寝たきり度、介護保険サービス記入",IF(OR(AND(OR(CM407=CM$63,CM407=CM$64),CN407=""),AND(OR(CM407=CM$65,CM407=CM$66),CN407&lt;&gt;"")),"7)介護保険サービス受けている/過去受けていた→具体的内容記入"," ")))</f>
        <v xml:space="preserve"> </v>
      </c>
      <c r="CS407" s="224" t="str">
        <f t="shared" si="415"/>
        <v xml:space="preserve"> </v>
      </c>
      <c r="CT407" s="116"/>
      <c r="CU407" s="253"/>
      <c r="CV407" s="117"/>
      <c r="CW407" s="117"/>
      <c r="CX407" s="253"/>
      <c r="CY407" s="117"/>
      <c r="CZ407" s="117"/>
      <c r="DA407" s="253"/>
      <c r="DB407" s="117"/>
      <c r="DC407" s="224" t="str">
        <f t="shared" si="416"/>
        <v xml:space="preserve"> </v>
      </c>
      <c r="DD407" s="224" t="str">
        <f t="shared" si="417"/>
        <v xml:space="preserve"> </v>
      </c>
      <c r="DE407" s="224" t="str">
        <f t="shared" si="367"/>
        <v xml:space="preserve"> </v>
      </c>
      <c r="DF407" s="121"/>
      <c r="DG407" s="114"/>
      <c r="DH407" s="704"/>
      <c r="DI407" s="119"/>
      <c r="DJ407" s="187"/>
      <c r="DK407" s="254"/>
      <c r="DL407" s="224" t="str">
        <f t="shared" si="368"/>
        <v xml:space="preserve"> </v>
      </c>
      <c r="DM407" s="224" t="str">
        <f t="shared" si="418"/>
        <v xml:space="preserve"> </v>
      </c>
      <c r="DN407" s="474"/>
      <c r="DO407" s="117"/>
      <c r="DP407" s="117"/>
      <c r="DQ407" s="117"/>
      <c r="DR407" s="117"/>
      <c r="DS407" s="117"/>
      <c r="DT407" s="254"/>
      <c r="DU407" s="476"/>
      <c r="DV407" s="224" t="str">
        <f t="shared" si="369"/>
        <v xml:space="preserve"> </v>
      </c>
      <c r="DW407" s="115"/>
      <c r="DX407" s="470"/>
      <c r="DY407" s="117"/>
      <c r="DZ407" s="704"/>
      <c r="EA407" s="224" t="str">
        <f t="shared" si="370"/>
        <v xml:space="preserve"> </v>
      </c>
      <c r="EB407" s="906"/>
      <c r="EC407" s="904"/>
      <c r="ED407" s="904"/>
      <c r="EE407" s="904"/>
      <c r="EF407" s="904"/>
      <c r="EG407" s="904"/>
      <c r="EH407" s="904"/>
      <c r="EI407" s="904"/>
      <c r="EJ407" s="904"/>
      <c r="EK407" s="905"/>
      <c r="EL407" s="80"/>
      <c r="EM407" s="224" t="str">
        <f t="shared" si="419"/>
        <v xml:space="preserve"> </v>
      </c>
      <c r="EN407" s="224" t="str">
        <f t="shared" si="420"/>
        <v xml:space="preserve"> </v>
      </c>
      <c r="EO407" s="115"/>
      <c r="EP407" s="1050"/>
      <c r="EQ407" s="253"/>
      <c r="ER407" s="117"/>
      <c r="ES407" s="1258">
        <f t="shared" si="421"/>
        <v>316</v>
      </c>
      <c r="ET407" s="224" t="str">
        <f t="shared" si="422"/>
        <v xml:space="preserve"> </v>
      </c>
      <c r="EU407" s="477" t="str">
        <f t="shared" si="423"/>
        <v/>
      </c>
      <c r="EV407" s="1334" t="str">
        <f t="shared" si="365"/>
        <v xml:space="preserve"> </v>
      </c>
      <c r="EW407" s="1332" t="str">
        <f t="shared" si="409"/>
        <v/>
      </c>
      <c r="EX407" s="1275" t="str">
        <f t="shared" si="391"/>
        <v/>
      </c>
      <c r="EY407" s="1275" t="str">
        <f t="shared" si="392"/>
        <v/>
      </c>
      <c r="EZ407" s="1275" t="str">
        <f t="shared" si="393"/>
        <v/>
      </c>
      <c r="FA407" s="1275" t="str">
        <f t="shared" si="394"/>
        <v/>
      </c>
      <c r="FB407" s="1275" t="str">
        <f t="shared" si="395"/>
        <v/>
      </c>
      <c r="FC407" s="1333" t="str">
        <f t="shared" si="396"/>
        <v/>
      </c>
      <c r="FE407" s="1234" t="str">
        <f t="shared" si="397"/>
        <v xml:space="preserve"> </v>
      </c>
      <c r="FF407" s="1234" t="str">
        <f t="shared" si="398"/>
        <v xml:space="preserve"> </v>
      </c>
      <c r="FG407" s="1234" t="str">
        <f t="shared" si="399"/>
        <v xml:space="preserve"> </v>
      </c>
      <c r="FH407" s="1234" t="str">
        <f t="shared" si="400"/>
        <v xml:space="preserve"> </v>
      </c>
      <c r="FI407" s="1234" t="str">
        <f t="shared" si="371"/>
        <v xml:space="preserve"> </v>
      </c>
      <c r="FJ407" s="1234" t="str">
        <f t="shared" si="401"/>
        <v xml:space="preserve"> </v>
      </c>
      <c r="FK407" s="1234">
        <f t="shared" si="372"/>
        <v>0</v>
      </c>
      <c r="FL407" s="1227"/>
      <c r="FM407" s="1234" t="str">
        <f t="shared" si="373"/>
        <v xml:space="preserve"> </v>
      </c>
      <c r="FN407" s="1234" t="str">
        <f t="shared" si="374"/>
        <v xml:space="preserve"> </v>
      </c>
      <c r="FO407" s="1234" t="str">
        <f t="shared" si="402"/>
        <v xml:space="preserve"> </v>
      </c>
      <c r="FP407" s="1234" t="str">
        <f t="shared" si="403"/>
        <v xml:space="preserve"> </v>
      </c>
      <c r="FQ407" s="1234" t="str">
        <f t="shared" si="375"/>
        <v xml:space="preserve"> </v>
      </c>
      <c r="FR407" s="1234" t="str">
        <f t="shared" si="404"/>
        <v xml:space="preserve"> </v>
      </c>
      <c r="FS407" s="1234">
        <f t="shared" si="410"/>
        <v>0</v>
      </c>
      <c r="FT407" s="1227"/>
      <c r="FU407" s="1234" t="str">
        <f t="shared" si="405"/>
        <v xml:space="preserve"> </v>
      </c>
      <c r="FV407" s="1234" t="str">
        <f t="shared" si="406"/>
        <v xml:space="preserve"> </v>
      </c>
      <c r="FW407" s="1234" t="str">
        <f t="shared" si="407"/>
        <v xml:space="preserve"> </v>
      </c>
      <c r="FX407" s="1234" t="str">
        <f t="shared" si="376"/>
        <v xml:space="preserve"> </v>
      </c>
      <c r="FY407" s="1234" t="str">
        <f t="shared" si="377"/>
        <v xml:space="preserve"> </v>
      </c>
      <c r="FZ407" s="1234" t="str">
        <f t="shared" si="408"/>
        <v xml:space="preserve"> </v>
      </c>
      <c r="GA407" s="1234">
        <f t="shared" si="378"/>
        <v>0</v>
      </c>
      <c r="GB407" s="1227"/>
      <c r="GC407" s="1234" t="str">
        <f t="shared" si="379"/>
        <v xml:space="preserve"> </v>
      </c>
      <c r="GD407" s="1234" t="str">
        <f t="shared" si="380"/>
        <v xml:space="preserve"> </v>
      </c>
      <c r="GE407" s="1234" t="str">
        <f t="shared" si="381"/>
        <v xml:space="preserve"> </v>
      </c>
      <c r="GF407" s="1234" t="str">
        <f t="shared" si="382"/>
        <v xml:space="preserve"> </v>
      </c>
      <c r="GG407" s="1234" t="str">
        <f t="shared" si="383"/>
        <v xml:space="preserve"> </v>
      </c>
      <c r="GH407" s="1234" t="str">
        <f t="shared" si="384"/>
        <v xml:space="preserve"> </v>
      </c>
      <c r="GI407" s="1234" t="str">
        <f t="shared" si="385"/>
        <v xml:space="preserve"> </v>
      </c>
      <c r="GJ407" s="1234" t="str">
        <f t="shared" si="386"/>
        <v xml:space="preserve"> </v>
      </c>
      <c r="GK407" s="1234" t="str">
        <f t="shared" si="387"/>
        <v xml:space="preserve"> </v>
      </c>
      <c r="GL407" s="1234" t="str">
        <f t="shared" si="388"/>
        <v xml:space="preserve"> </v>
      </c>
      <c r="GM407" s="1234" t="str">
        <f t="shared" si="389"/>
        <v xml:space="preserve"> </v>
      </c>
      <c r="GN407" s="1234">
        <f t="shared" si="390"/>
        <v>0</v>
      </c>
    </row>
    <row r="408" spans="1:196" s="100" customFormat="1" ht="27" customHeight="1" thickTop="1" thickBot="1">
      <c r="A408" s="1208">
        <f>【A票】【D票】!$D$10</f>
        <v>0</v>
      </c>
      <c r="B408" s="1212">
        <f>【A票】【D票】!$H$10</f>
        <v>0</v>
      </c>
      <c r="C408" s="1213" t="str">
        <f>【A票】【D票】!$K$10</f>
        <v xml:space="preserve"> </v>
      </c>
      <c r="D408" s="1214">
        <f t="shared" si="425"/>
        <v>317</v>
      </c>
      <c r="E408" s="914"/>
      <c r="F408" s="467"/>
      <c r="G408" s="469"/>
      <c r="H408" s="224" t="str">
        <f t="shared" si="411"/>
        <v xml:space="preserve"> </v>
      </c>
      <c r="I408" s="704"/>
      <c r="J408" s="117"/>
      <c r="K408" s="117"/>
      <c r="L408" s="117"/>
      <c r="M408" s="117"/>
      <c r="N408" s="117"/>
      <c r="O408" s="117"/>
      <c r="P408" s="117"/>
      <c r="Q408" s="117"/>
      <c r="R408" s="117"/>
      <c r="S408" s="117"/>
      <c r="T408" s="254"/>
      <c r="U408" s="646"/>
      <c r="V408" s="646"/>
      <c r="W408" s="114"/>
      <c r="X408" s="254"/>
      <c r="Y408" s="224" t="str">
        <f t="shared" si="412"/>
        <v xml:space="preserve"> </v>
      </c>
      <c r="Z408" s="579"/>
      <c r="AA408" s="704"/>
      <c r="AB408" s="119"/>
      <c r="AC408" s="224" t="str">
        <f t="shared" si="366"/>
        <v xml:space="preserve"> </v>
      </c>
      <c r="AD408" s="115"/>
      <c r="AE408" s="253"/>
      <c r="AF408" s="704"/>
      <c r="AG408" s="727"/>
      <c r="AH408" s="727"/>
      <c r="AI408" s="727"/>
      <c r="AJ408" s="727"/>
      <c r="AK408" s="591"/>
      <c r="AL408" s="727"/>
      <c r="AM408" s="727"/>
      <c r="AN408" s="727"/>
      <c r="AO408" s="727"/>
      <c r="AP408" s="727"/>
      <c r="AQ408" s="727"/>
      <c r="AR408" s="727"/>
      <c r="AS408" s="727"/>
      <c r="AT408" s="727"/>
      <c r="AU408" s="727"/>
      <c r="AV408" s="727"/>
      <c r="AW408" s="727"/>
      <c r="AX408" s="727"/>
      <c r="AY408" s="727"/>
      <c r="AZ408" s="727"/>
      <c r="BA408" s="727"/>
      <c r="BB408" s="727"/>
      <c r="BC408" s="821"/>
      <c r="BD408" s="727"/>
      <c r="BE408" s="727"/>
      <c r="BF408" s="727"/>
      <c r="BG408" s="727"/>
      <c r="BH408" s="727"/>
      <c r="BI408" s="727"/>
      <c r="BJ408" s="727"/>
      <c r="BK408" s="727"/>
      <c r="BL408" s="821"/>
      <c r="BM408" s="727"/>
      <c r="BN408" s="727"/>
      <c r="BO408" s="727"/>
      <c r="BP408" s="727"/>
      <c r="BQ408" s="727"/>
      <c r="BR408" s="821"/>
      <c r="BS408" s="727"/>
      <c r="BT408" s="727"/>
      <c r="BU408" s="727"/>
      <c r="BV408" s="591"/>
      <c r="BW408" s="224" t="str">
        <f t="shared" si="424"/>
        <v xml:space="preserve"> </v>
      </c>
      <c r="BX408" s="471">
        <f t="shared" si="413"/>
        <v>317</v>
      </c>
      <c r="BY408" s="117"/>
      <c r="BZ408" s="117"/>
      <c r="CA408" s="117"/>
      <c r="CB408" s="117"/>
      <c r="CC408" s="117"/>
      <c r="CD408" s="461"/>
      <c r="CE408" s="236"/>
      <c r="CF408" s="224" t="str">
        <f t="shared" si="414"/>
        <v xml:space="preserve"> </v>
      </c>
      <c r="CG408" s="116"/>
      <c r="CH408" s="117"/>
      <c r="CI408" s="117"/>
      <c r="CJ408" s="117"/>
      <c r="CK408" s="472"/>
      <c r="CL408" s="472"/>
      <c r="CM408" s="472"/>
      <c r="CN408" s="472"/>
      <c r="CO408" s="117"/>
      <c r="CP408" s="253"/>
      <c r="CQ408" s="120"/>
      <c r="CR408" s="224" t="str" cm="1">
        <f t="array" ref="CR408">IF(AND(SUM(COUNTIF(CG408:CM408,{"*不明*","*その他*"})+COUNTIF(CO408:CP408,{"*不明*","*その他*"}))&gt;0,CQ408=""),"その他・不明の場合,10)具体的内容、理由を記入",IF(OR(AND(CI408=CI$65,COUNTA(CJ408:CM408)&lt;4),AND(OR(CI408=CI$63,CI408=CI$64,CI408=CI$66,CI408=CI$67,CI408=CI$68,CI408=""),COUNTA(CJ408:CM408)&gt;0)),"3)介護保険認定済→要介護度、認知症自立度、寝たきり度、介護保険サービス記入",IF(OR(AND(OR(CM408=CM$63,CM408=CM$64),CN408=""),AND(OR(CM408=CM$65,CM408=CM$66),CN408&lt;&gt;"")),"7)介護保険サービス受けている/過去受けていた→具体的内容記入"," ")))</f>
        <v xml:space="preserve"> </v>
      </c>
      <c r="CS408" s="224" t="str">
        <f t="shared" si="415"/>
        <v xml:space="preserve"> </v>
      </c>
      <c r="CT408" s="116"/>
      <c r="CU408" s="253"/>
      <c r="CV408" s="117"/>
      <c r="CW408" s="117"/>
      <c r="CX408" s="253"/>
      <c r="CY408" s="117"/>
      <c r="CZ408" s="117"/>
      <c r="DA408" s="253"/>
      <c r="DB408" s="117"/>
      <c r="DC408" s="224" t="str">
        <f t="shared" si="416"/>
        <v xml:space="preserve"> </v>
      </c>
      <c r="DD408" s="224" t="str">
        <f t="shared" si="417"/>
        <v xml:space="preserve"> </v>
      </c>
      <c r="DE408" s="224" t="str">
        <f t="shared" si="367"/>
        <v xml:space="preserve"> </v>
      </c>
      <c r="DF408" s="121"/>
      <c r="DG408" s="114"/>
      <c r="DH408" s="704"/>
      <c r="DI408" s="119"/>
      <c r="DJ408" s="187"/>
      <c r="DK408" s="254"/>
      <c r="DL408" s="224" t="str">
        <f t="shared" si="368"/>
        <v xml:space="preserve"> </v>
      </c>
      <c r="DM408" s="224" t="str">
        <f t="shared" si="418"/>
        <v xml:space="preserve"> </v>
      </c>
      <c r="DN408" s="474"/>
      <c r="DO408" s="117"/>
      <c r="DP408" s="117"/>
      <c r="DQ408" s="117"/>
      <c r="DR408" s="117"/>
      <c r="DS408" s="117"/>
      <c r="DT408" s="254"/>
      <c r="DU408" s="476"/>
      <c r="DV408" s="224" t="str">
        <f t="shared" si="369"/>
        <v xml:space="preserve"> </v>
      </c>
      <c r="DW408" s="115"/>
      <c r="DX408" s="470"/>
      <c r="DY408" s="117"/>
      <c r="DZ408" s="704"/>
      <c r="EA408" s="224" t="str">
        <f t="shared" si="370"/>
        <v xml:space="preserve"> </v>
      </c>
      <c r="EB408" s="906"/>
      <c r="EC408" s="904"/>
      <c r="ED408" s="904"/>
      <c r="EE408" s="904"/>
      <c r="EF408" s="904"/>
      <c r="EG408" s="904"/>
      <c r="EH408" s="904"/>
      <c r="EI408" s="904"/>
      <c r="EJ408" s="904"/>
      <c r="EK408" s="905"/>
      <c r="EL408" s="80"/>
      <c r="EM408" s="224" t="str">
        <f t="shared" si="419"/>
        <v xml:space="preserve"> </v>
      </c>
      <c r="EN408" s="224" t="str">
        <f t="shared" si="420"/>
        <v xml:space="preserve"> </v>
      </c>
      <c r="EO408" s="115"/>
      <c r="EP408" s="1050"/>
      <c r="EQ408" s="253"/>
      <c r="ER408" s="117"/>
      <c r="ES408" s="1258">
        <f t="shared" si="421"/>
        <v>317</v>
      </c>
      <c r="ET408" s="224" t="str">
        <f t="shared" si="422"/>
        <v xml:space="preserve"> </v>
      </c>
      <c r="EU408" s="477" t="str">
        <f t="shared" si="423"/>
        <v/>
      </c>
      <c r="EV408" s="1334" t="str">
        <f t="shared" si="365"/>
        <v xml:space="preserve"> </v>
      </c>
      <c r="EW408" s="1332" t="str">
        <f t="shared" si="409"/>
        <v/>
      </c>
      <c r="EX408" s="1275" t="str">
        <f t="shared" si="391"/>
        <v/>
      </c>
      <c r="EY408" s="1275" t="str">
        <f t="shared" si="392"/>
        <v/>
      </c>
      <c r="EZ408" s="1275" t="str">
        <f t="shared" si="393"/>
        <v/>
      </c>
      <c r="FA408" s="1275" t="str">
        <f t="shared" si="394"/>
        <v/>
      </c>
      <c r="FB408" s="1275" t="str">
        <f t="shared" si="395"/>
        <v/>
      </c>
      <c r="FC408" s="1333" t="str">
        <f t="shared" si="396"/>
        <v/>
      </c>
      <c r="FE408" s="1234" t="str">
        <f t="shared" si="397"/>
        <v xml:space="preserve"> </v>
      </c>
      <c r="FF408" s="1234" t="str">
        <f t="shared" si="398"/>
        <v xml:space="preserve"> </v>
      </c>
      <c r="FG408" s="1234" t="str">
        <f t="shared" si="399"/>
        <v xml:space="preserve"> </v>
      </c>
      <c r="FH408" s="1234" t="str">
        <f t="shared" si="400"/>
        <v xml:space="preserve"> </v>
      </c>
      <c r="FI408" s="1234" t="str">
        <f t="shared" si="371"/>
        <v xml:space="preserve"> </v>
      </c>
      <c r="FJ408" s="1234" t="str">
        <f t="shared" si="401"/>
        <v xml:space="preserve"> </v>
      </c>
      <c r="FK408" s="1234">
        <f t="shared" si="372"/>
        <v>0</v>
      </c>
      <c r="FL408" s="1227"/>
      <c r="FM408" s="1234" t="str">
        <f t="shared" si="373"/>
        <v xml:space="preserve"> </v>
      </c>
      <c r="FN408" s="1234" t="str">
        <f t="shared" si="374"/>
        <v xml:space="preserve"> </v>
      </c>
      <c r="FO408" s="1234" t="str">
        <f t="shared" si="402"/>
        <v xml:space="preserve"> </v>
      </c>
      <c r="FP408" s="1234" t="str">
        <f t="shared" si="403"/>
        <v xml:space="preserve"> </v>
      </c>
      <c r="FQ408" s="1234" t="str">
        <f t="shared" si="375"/>
        <v xml:space="preserve"> </v>
      </c>
      <c r="FR408" s="1234" t="str">
        <f t="shared" si="404"/>
        <v xml:space="preserve"> </v>
      </c>
      <c r="FS408" s="1234">
        <f t="shared" si="410"/>
        <v>0</v>
      </c>
      <c r="FT408" s="1227"/>
      <c r="FU408" s="1234" t="str">
        <f t="shared" si="405"/>
        <v xml:space="preserve"> </v>
      </c>
      <c r="FV408" s="1234" t="str">
        <f t="shared" si="406"/>
        <v xml:space="preserve"> </v>
      </c>
      <c r="FW408" s="1234" t="str">
        <f t="shared" si="407"/>
        <v xml:space="preserve"> </v>
      </c>
      <c r="FX408" s="1234" t="str">
        <f t="shared" si="376"/>
        <v xml:space="preserve"> </v>
      </c>
      <c r="FY408" s="1234" t="str">
        <f t="shared" si="377"/>
        <v xml:space="preserve"> </v>
      </c>
      <c r="FZ408" s="1234" t="str">
        <f t="shared" si="408"/>
        <v xml:space="preserve"> </v>
      </c>
      <c r="GA408" s="1234">
        <f t="shared" si="378"/>
        <v>0</v>
      </c>
      <c r="GB408" s="1227"/>
      <c r="GC408" s="1234" t="str">
        <f t="shared" si="379"/>
        <v xml:space="preserve"> </v>
      </c>
      <c r="GD408" s="1234" t="str">
        <f t="shared" si="380"/>
        <v xml:space="preserve"> </v>
      </c>
      <c r="GE408" s="1234" t="str">
        <f t="shared" si="381"/>
        <v xml:space="preserve"> </v>
      </c>
      <c r="GF408" s="1234" t="str">
        <f t="shared" si="382"/>
        <v xml:space="preserve"> </v>
      </c>
      <c r="GG408" s="1234" t="str">
        <f t="shared" si="383"/>
        <v xml:space="preserve"> </v>
      </c>
      <c r="GH408" s="1234" t="str">
        <f t="shared" si="384"/>
        <v xml:space="preserve"> </v>
      </c>
      <c r="GI408" s="1234" t="str">
        <f t="shared" si="385"/>
        <v xml:space="preserve"> </v>
      </c>
      <c r="GJ408" s="1234" t="str">
        <f t="shared" si="386"/>
        <v xml:space="preserve"> </v>
      </c>
      <c r="GK408" s="1234" t="str">
        <f t="shared" si="387"/>
        <v xml:space="preserve"> </v>
      </c>
      <c r="GL408" s="1234" t="str">
        <f t="shared" si="388"/>
        <v xml:space="preserve"> </v>
      </c>
      <c r="GM408" s="1234" t="str">
        <f t="shared" si="389"/>
        <v xml:space="preserve"> </v>
      </c>
      <c r="GN408" s="1234">
        <f t="shared" si="390"/>
        <v>0</v>
      </c>
    </row>
    <row r="409" spans="1:196" s="100" customFormat="1" ht="27" customHeight="1" thickTop="1" thickBot="1">
      <c r="A409" s="1208">
        <f>【A票】【D票】!$D$10</f>
        <v>0</v>
      </c>
      <c r="B409" s="1212">
        <f>【A票】【D票】!$H$10</f>
        <v>0</v>
      </c>
      <c r="C409" s="1213" t="str">
        <f>【A票】【D票】!$K$10</f>
        <v xml:space="preserve"> </v>
      </c>
      <c r="D409" s="1214">
        <f t="shared" si="425"/>
        <v>318</v>
      </c>
      <c r="E409" s="914"/>
      <c r="F409" s="467"/>
      <c r="G409" s="469"/>
      <c r="H409" s="224" t="str">
        <f t="shared" si="411"/>
        <v xml:space="preserve"> </v>
      </c>
      <c r="I409" s="704"/>
      <c r="J409" s="117"/>
      <c r="K409" s="117"/>
      <c r="L409" s="117"/>
      <c r="M409" s="117"/>
      <c r="N409" s="117"/>
      <c r="O409" s="117"/>
      <c r="P409" s="117"/>
      <c r="Q409" s="117"/>
      <c r="R409" s="117"/>
      <c r="S409" s="117"/>
      <c r="T409" s="254"/>
      <c r="U409" s="646"/>
      <c r="V409" s="646"/>
      <c r="W409" s="114"/>
      <c r="X409" s="254"/>
      <c r="Y409" s="224" t="str">
        <f t="shared" si="412"/>
        <v xml:space="preserve"> </v>
      </c>
      <c r="Z409" s="579"/>
      <c r="AA409" s="704"/>
      <c r="AB409" s="119"/>
      <c r="AC409" s="224" t="str">
        <f t="shared" si="366"/>
        <v xml:space="preserve"> </v>
      </c>
      <c r="AD409" s="115"/>
      <c r="AE409" s="253"/>
      <c r="AF409" s="704"/>
      <c r="AG409" s="727"/>
      <c r="AH409" s="727"/>
      <c r="AI409" s="727"/>
      <c r="AJ409" s="727"/>
      <c r="AK409" s="591"/>
      <c r="AL409" s="727"/>
      <c r="AM409" s="727"/>
      <c r="AN409" s="727"/>
      <c r="AO409" s="727"/>
      <c r="AP409" s="727"/>
      <c r="AQ409" s="727"/>
      <c r="AR409" s="727"/>
      <c r="AS409" s="727"/>
      <c r="AT409" s="727"/>
      <c r="AU409" s="727"/>
      <c r="AV409" s="727"/>
      <c r="AW409" s="727"/>
      <c r="AX409" s="727"/>
      <c r="AY409" s="727"/>
      <c r="AZ409" s="727"/>
      <c r="BA409" s="727"/>
      <c r="BB409" s="727"/>
      <c r="BC409" s="821"/>
      <c r="BD409" s="727"/>
      <c r="BE409" s="727"/>
      <c r="BF409" s="727"/>
      <c r="BG409" s="727"/>
      <c r="BH409" s="727"/>
      <c r="BI409" s="727"/>
      <c r="BJ409" s="727"/>
      <c r="BK409" s="727"/>
      <c r="BL409" s="821"/>
      <c r="BM409" s="727"/>
      <c r="BN409" s="727"/>
      <c r="BO409" s="727"/>
      <c r="BP409" s="727"/>
      <c r="BQ409" s="727"/>
      <c r="BR409" s="821"/>
      <c r="BS409" s="727"/>
      <c r="BT409" s="727"/>
      <c r="BU409" s="727"/>
      <c r="BV409" s="591"/>
      <c r="BW409" s="224" t="str">
        <f t="shared" si="424"/>
        <v xml:space="preserve"> </v>
      </c>
      <c r="BX409" s="471">
        <f t="shared" si="413"/>
        <v>318</v>
      </c>
      <c r="BY409" s="117"/>
      <c r="BZ409" s="117"/>
      <c r="CA409" s="117"/>
      <c r="CB409" s="117"/>
      <c r="CC409" s="117"/>
      <c r="CD409" s="461"/>
      <c r="CE409" s="236"/>
      <c r="CF409" s="224" t="str">
        <f t="shared" si="414"/>
        <v xml:space="preserve"> </v>
      </c>
      <c r="CG409" s="116"/>
      <c r="CH409" s="117"/>
      <c r="CI409" s="117"/>
      <c r="CJ409" s="117"/>
      <c r="CK409" s="472"/>
      <c r="CL409" s="472"/>
      <c r="CM409" s="472"/>
      <c r="CN409" s="472"/>
      <c r="CO409" s="117"/>
      <c r="CP409" s="253"/>
      <c r="CQ409" s="120"/>
      <c r="CR409" s="224" t="str" cm="1">
        <f t="array" ref="CR409">IF(AND(SUM(COUNTIF(CG409:CM409,{"*不明*","*その他*"})+COUNTIF(CO409:CP409,{"*不明*","*その他*"}))&gt;0,CQ409=""),"その他・不明の場合,10)具体的内容、理由を記入",IF(OR(AND(CI409=CI$65,COUNTA(CJ409:CM409)&lt;4),AND(OR(CI409=CI$63,CI409=CI$64,CI409=CI$66,CI409=CI$67,CI409=CI$68,CI409=""),COUNTA(CJ409:CM409)&gt;0)),"3)介護保険認定済→要介護度、認知症自立度、寝たきり度、介護保険サービス記入",IF(OR(AND(OR(CM409=CM$63,CM409=CM$64),CN409=""),AND(OR(CM409=CM$65,CM409=CM$66),CN409&lt;&gt;"")),"7)介護保険サービス受けている/過去受けていた→具体的内容記入"," ")))</f>
        <v xml:space="preserve"> </v>
      </c>
      <c r="CS409" s="224" t="str">
        <f t="shared" si="415"/>
        <v xml:space="preserve"> </v>
      </c>
      <c r="CT409" s="116"/>
      <c r="CU409" s="253"/>
      <c r="CV409" s="117"/>
      <c r="CW409" s="117"/>
      <c r="CX409" s="253"/>
      <c r="CY409" s="117"/>
      <c r="CZ409" s="117"/>
      <c r="DA409" s="253"/>
      <c r="DB409" s="117"/>
      <c r="DC409" s="224" t="str">
        <f t="shared" si="416"/>
        <v xml:space="preserve"> </v>
      </c>
      <c r="DD409" s="224" t="str">
        <f t="shared" si="417"/>
        <v xml:space="preserve"> </v>
      </c>
      <c r="DE409" s="224" t="str">
        <f t="shared" si="367"/>
        <v xml:space="preserve"> </v>
      </c>
      <c r="DF409" s="121"/>
      <c r="DG409" s="114"/>
      <c r="DH409" s="704"/>
      <c r="DI409" s="119"/>
      <c r="DJ409" s="187"/>
      <c r="DK409" s="254"/>
      <c r="DL409" s="224" t="str">
        <f t="shared" si="368"/>
        <v xml:space="preserve"> </v>
      </c>
      <c r="DM409" s="224" t="str">
        <f t="shared" si="418"/>
        <v xml:space="preserve"> </v>
      </c>
      <c r="DN409" s="474"/>
      <c r="DO409" s="117"/>
      <c r="DP409" s="117"/>
      <c r="DQ409" s="117"/>
      <c r="DR409" s="117"/>
      <c r="DS409" s="117"/>
      <c r="DT409" s="254"/>
      <c r="DU409" s="476"/>
      <c r="DV409" s="224" t="str">
        <f t="shared" si="369"/>
        <v xml:space="preserve"> </v>
      </c>
      <c r="DW409" s="115"/>
      <c r="DX409" s="470"/>
      <c r="DY409" s="117"/>
      <c r="DZ409" s="704"/>
      <c r="EA409" s="224" t="str">
        <f t="shared" si="370"/>
        <v xml:space="preserve"> </v>
      </c>
      <c r="EB409" s="906"/>
      <c r="EC409" s="904"/>
      <c r="ED409" s="904"/>
      <c r="EE409" s="904"/>
      <c r="EF409" s="904"/>
      <c r="EG409" s="904"/>
      <c r="EH409" s="904"/>
      <c r="EI409" s="904"/>
      <c r="EJ409" s="904"/>
      <c r="EK409" s="905"/>
      <c r="EL409" s="80"/>
      <c r="EM409" s="224" t="str">
        <f t="shared" si="419"/>
        <v xml:space="preserve"> </v>
      </c>
      <c r="EN409" s="224" t="str">
        <f t="shared" si="420"/>
        <v xml:space="preserve"> </v>
      </c>
      <c r="EO409" s="115"/>
      <c r="EP409" s="1050"/>
      <c r="EQ409" s="253"/>
      <c r="ER409" s="117"/>
      <c r="ES409" s="1258">
        <f t="shared" si="421"/>
        <v>318</v>
      </c>
      <c r="ET409" s="224" t="str">
        <f t="shared" si="422"/>
        <v xml:space="preserve"> </v>
      </c>
      <c r="EU409" s="477" t="str">
        <f t="shared" si="423"/>
        <v/>
      </c>
      <c r="EV409" s="1334" t="str">
        <f t="shared" si="365"/>
        <v xml:space="preserve"> </v>
      </c>
      <c r="EW409" s="1332" t="str">
        <f t="shared" si="409"/>
        <v/>
      </c>
      <c r="EX409" s="1275" t="str">
        <f t="shared" si="391"/>
        <v/>
      </c>
      <c r="EY409" s="1275" t="str">
        <f t="shared" si="392"/>
        <v/>
      </c>
      <c r="EZ409" s="1275" t="str">
        <f t="shared" si="393"/>
        <v/>
      </c>
      <c r="FA409" s="1275" t="str">
        <f t="shared" si="394"/>
        <v/>
      </c>
      <c r="FB409" s="1275" t="str">
        <f t="shared" si="395"/>
        <v/>
      </c>
      <c r="FC409" s="1333" t="str">
        <f t="shared" si="396"/>
        <v/>
      </c>
      <c r="FE409" s="1234" t="str">
        <f t="shared" si="397"/>
        <v xml:space="preserve"> </v>
      </c>
      <c r="FF409" s="1234" t="str">
        <f t="shared" si="398"/>
        <v xml:space="preserve"> </v>
      </c>
      <c r="FG409" s="1234" t="str">
        <f t="shared" si="399"/>
        <v xml:space="preserve"> </v>
      </c>
      <c r="FH409" s="1234" t="str">
        <f t="shared" si="400"/>
        <v xml:space="preserve"> </v>
      </c>
      <c r="FI409" s="1234" t="str">
        <f t="shared" si="371"/>
        <v xml:space="preserve"> </v>
      </c>
      <c r="FJ409" s="1234" t="str">
        <f t="shared" si="401"/>
        <v xml:space="preserve"> </v>
      </c>
      <c r="FK409" s="1234">
        <f t="shared" si="372"/>
        <v>0</v>
      </c>
      <c r="FL409" s="1227"/>
      <c r="FM409" s="1234" t="str">
        <f t="shared" si="373"/>
        <v xml:space="preserve"> </v>
      </c>
      <c r="FN409" s="1234" t="str">
        <f t="shared" si="374"/>
        <v xml:space="preserve"> </v>
      </c>
      <c r="FO409" s="1234" t="str">
        <f t="shared" si="402"/>
        <v xml:space="preserve"> </v>
      </c>
      <c r="FP409" s="1234" t="str">
        <f t="shared" si="403"/>
        <v xml:space="preserve"> </v>
      </c>
      <c r="FQ409" s="1234" t="str">
        <f t="shared" si="375"/>
        <v xml:space="preserve"> </v>
      </c>
      <c r="FR409" s="1234" t="str">
        <f t="shared" si="404"/>
        <v xml:space="preserve"> </v>
      </c>
      <c r="FS409" s="1234">
        <f t="shared" si="410"/>
        <v>0</v>
      </c>
      <c r="FT409" s="1227"/>
      <c r="FU409" s="1234" t="str">
        <f t="shared" si="405"/>
        <v xml:space="preserve"> </v>
      </c>
      <c r="FV409" s="1234" t="str">
        <f t="shared" si="406"/>
        <v xml:space="preserve"> </v>
      </c>
      <c r="FW409" s="1234" t="str">
        <f t="shared" si="407"/>
        <v xml:space="preserve"> </v>
      </c>
      <c r="FX409" s="1234" t="str">
        <f t="shared" si="376"/>
        <v xml:space="preserve"> </v>
      </c>
      <c r="FY409" s="1234" t="str">
        <f t="shared" si="377"/>
        <v xml:space="preserve"> </v>
      </c>
      <c r="FZ409" s="1234" t="str">
        <f t="shared" si="408"/>
        <v xml:space="preserve"> </v>
      </c>
      <c r="GA409" s="1234">
        <f t="shared" si="378"/>
        <v>0</v>
      </c>
      <c r="GB409" s="1227"/>
      <c r="GC409" s="1234" t="str">
        <f t="shared" si="379"/>
        <v xml:space="preserve"> </v>
      </c>
      <c r="GD409" s="1234" t="str">
        <f t="shared" si="380"/>
        <v xml:space="preserve"> </v>
      </c>
      <c r="GE409" s="1234" t="str">
        <f t="shared" si="381"/>
        <v xml:space="preserve"> </v>
      </c>
      <c r="GF409" s="1234" t="str">
        <f t="shared" si="382"/>
        <v xml:space="preserve"> </v>
      </c>
      <c r="GG409" s="1234" t="str">
        <f t="shared" si="383"/>
        <v xml:space="preserve"> </v>
      </c>
      <c r="GH409" s="1234" t="str">
        <f t="shared" si="384"/>
        <v xml:space="preserve"> </v>
      </c>
      <c r="GI409" s="1234" t="str">
        <f t="shared" si="385"/>
        <v xml:space="preserve"> </v>
      </c>
      <c r="GJ409" s="1234" t="str">
        <f t="shared" si="386"/>
        <v xml:space="preserve"> </v>
      </c>
      <c r="GK409" s="1234" t="str">
        <f t="shared" si="387"/>
        <v xml:space="preserve"> </v>
      </c>
      <c r="GL409" s="1234" t="str">
        <f t="shared" si="388"/>
        <v xml:space="preserve"> </v>
      </c>
      <c r="GM409" s="1234" t="str">
        <f t="shared" si="389"/>
        <v xml:space="preserve"> </v>
      </c>
      <c r="GN409" s="1234">
        <f t="shared" si="390"/>
        <v>0</v>
      </c>
    </row>
    <row r="410" spans="1:196" s="100" customFormat="1" ht="27" customHeight="1" thickTop="1" thickBot="1">
      <c r="A410" s="1208">
        <f>【A票】【D票】!$D$10</f>
        <v>0</v>
      </c>
      <c r="B410" s="1212">
        <f>【A票】【D票】!$H$10</f>
        <v>0</v>
      </c>
      <c r="C410" s="1213" t="str">
        <f>【A票】【D票】!$K$10</f>
        <v xml:space="preserve"> </v>
      </c>
      <c r="D410" s="1214">
        <f t="shared" si="425"/>
        <v>319</v>
      </c>
      <c r="E410" s="914"/>
      <c r="F410" s="467"/>
      <c r="G410" s="469"/>
      <c r="H410" s="224" t="str">
        <f t="shared" si="411"/>
        <v xml:space="preserve"> </v>
      </c>
      <c r="I410" s="704"/>
      <c r="J410" s="117"/>
      <c r="K410" s="117"/>
      <c r="L410" s="117"/>
      <c r="M410" s="117"/>
      <c r="N410" s="117"/>
      <c r="O410" s="117"/>
      <c r="P410" s="117"/>
      <c r="Q410" s="117"/>
      <c r="R410" s="117"/>
      <c r="S410" s="117"/>
      <c r="T410" s="254"/>
      <c r="U410" s="646"/>
      <c r="V410" s="646"/>
      <c r="W410" s="114"/>
      <c r="X410" s="254"/>
      <c r="Y410" s="224" t="str">
        <f t="shared" si="412"/>
        <v xml:space="preserve"> </v>
      </c>
      <c r="Z410" s="579"/>
      <c r="AA410" s="704"/>
      <c r="AB410" s="119"/>
      <c r="AC410" s="224" t="str">
        <f t="shared" si="366"/>
        <v xml:space="preserve"> </v>
      </c>
      <c r="AD410" s="115"/>
      <c r="AE410" s="253"/>
      <c r="AF410" s="704"/>
      <c r="AG410" s="727"/>
      <c r="AH410" s="727"/>
      <c r="AI410" s="727"/>
      <c r="AJ410" s="727"/>
      <c r="AK410" s="591"/>
      <c r="AL410" s="727"/>
      <c r="AM410" s="727"/>
      <c r="AN410" s="727"/>
      <c r="AO410" s="727"/>
      <c r="AP410" s="727"/>
      <c r="AQ410" s="727"/>
      <c r="AR410" s="727"/>
      <c r="AS410" s="727"/>
      <c r="AT410" s="727"/>
      <c r="AU410" s="727"/>
      <c r="AV410" s="727"/>
      <c r="AW410" s="727"/>
      <c r="AX410" s="727"/>
      <c r="AY410" s="727"/>
      <c r="AZ410" s="727"/>
      <c r="BA410" s="727"/>
      <c r="BB410" s="727"/>
      <c r="BC410" s="821"/>
      <c r="BD410" s="727"/>
      <c r="BE410" s="727"/>
      <c r="BF410" s="727"/>
      <c r="BG410" s="727"/>
      <c r="BH410" s="727"/>
      <c r="BI410" s="727"/>
      <c r="BJ410" s="727"/>
      <c r="BK410" s="727"/>
      <c r="BL410" s="821"/>
      <c r="BM410" s="727"/>
      <c r="BN410" s="727"/>
      <c r="BO410" s="727"/>
      <c r="BP410" s="727"/>
      <c r="BQ410" s="727"/>
      <c r="BR410" s="821"/>
      <c r="BS410" s="727"/>
      <c r="BT410" s="727"/>
      <c r="BU410" s="727"/>
      <c r="BV410" s="591"/>
      <c r="BW410" s="224" t="str">
        <f t="shared" si="424"/>
        <v xml:space="preserve"> </v>
      </c>
      <c r="BX410" s="471">
        <f t="shared" si="413"/>
        <v>319</v>
      </c>
      <c r="BY410" s="117"/>
      <c r="BZ410" s="117"/>
      <c r="CA410" s="117"/>
      <c r="CB410" s="117"/>
      <c r="CC410" s="117"/>
      <c r="CD410" s="461"/>
      <c r="CE410" s="236"/>
      <c r="CF410" s="224" t="str">
        <f t="shared" si="414"/>
        <v xml:space="preserve"> </v>
      </c>
      <c r="CG410" s="116"/>
      <c r="CH410" s="117"/>
      <c r="CI410" s="117"/>
      <c r="CJ410" s="117"/>
      <c r="CK410" s="472"/>
      <c r="CL410" s="472"/>
      <c r="CM410" s="472"/>
      <c r="CN410" s="472"/>
      <c r="CO410" s="117"/>
      <c r="CP410" s="253"/>
      <c r="CQ410" s="120"/>
      <c r="CR410" s="224" t="str" cm="1">
        <f t="array" ref="CR410">IF(AND(SUM(COUNTIF(CG410:CM410,{"*不明*","*その他*"})+COUNTIF(CO410:CP410,{"*不明*","*その他*"}))&gt;0,CQ410=""),"その他・不明の場合,10)具体的内容、理由を記入",IF(OR(AND(CI410=CI$65,COUNTA(CJ410:CM410)&lt;4),AND(OR(CI410=CI$63,CI410=CI$64,CI410=CI$66,CI410=CI$67,CI410=CI$68,CI410=""),COUNTA(CJ410:CM410)&gt;0)),"3)介護保険認定済→要介護度、認知症自立度、寝たきり度、介護保険サービス記入",IF(OR(AND(OR(CM410=CM$63,CM410=CM$64),CN410=""),AND(OR(CM410=CM$65,CM410=CM$66),CN410&lt;&gt;"")),"7)介護保険サービス受けている/過去受けていた→具体的内容記入"," ")))</f>
        <v xml:space="preserve"> </v>
      </c>
      <c r="CS410" s="224" t="str">
        <f t="shared" si="415"/>
        <v xml:space="preserve"> </v>
      </c>
      <c r="CT410" s="116"/>
      <c r="CU410" s="253"/>
      <c r="CV410" s="117"/>
      <c r="CW410" s="117"/>
      <c r="CX410" s="253"/>
      <c r="CY410" s="117"/>
      <c r="CZ410" s="117"/>
      <c r="DA410" s="253"/>
      <c r="DB410" s="117"/>
      <c r="DC410" s="224" t="str">
        <f t="shared" si="416"/>
        <v xml:space="preserve"> </v>
      </c>
      <c r="DD410" s="224" t="str">
        <f t="shared" si="417"/>
        <v xml:space="preserve"> </v>
      </c>
      <c r="DE410" s="224" t="str">
        <f t="shared" si="367"/>
        <v xml:space="preserve"> </v>
      </c>
      <c r="DF410" s="121"/>
      <c r="DG410" s="114"/>
      <c r="DH410" s="704"/>
      <c r="DI410" s="119"/>
      <c r="DJ410" s="187"/>
      <c r="DK410" s="254"/>
      <c r="DL410" s="224" t="str">
        <f t="shared" si="368"/>
        <v xml:space="preserve"> </v>
      </c>
      <c r="DM410" s="224" t="str">
        <f t="shared" si="418"/>
        <v xml:space="preserve"> </v>
      </c>
      <c r="DN410" s="474"/>
      <c r="DO410" s="117"/>
      <c r="DP410" s="117"/>
      <c r="DQ410" s="117"/>
      <c r="DR410" s="117"/>
      <c r="DS410" s="117"/>
      <c r="DT410" s="254"/>
      <c r="DU410" s="476"/>
      <c r="DV410" s="224" t="str">
        <f t="shared" si="369"/>
        <v xml:space="preserve"> </v>
      </c>
      <c r="DW410" s="115"/>
      <c r="DX410" s="470"/>
      <c r="DY410" s="117"/>
      <c r="DZ410" s="704"/>
      <c r="EA410" s="224" t="str">
        <f t="shared" si="370"/>
        <v xml:space="preserve"> </v>
      </c>
      <c r="EB410" s="906"/>
      <c r="EC410" s="904"/>
      <c r="ED410" s="904"/>
      <c r="EE410" s="904"/>
      <c r="EF410" s="904"/>
      <c r="EG410" s="904"/>
      <c r="EH410" s="904"/>
      <c r="EI410" s="904"/>
      <c r="EJ410" s="904"/>
      <c r="EK410" s="905"/>
      <c r="EL410" s="80"/>
      <c r="EM410" s="224" t="str">
        <f t="shared" si="419"/>
        <v xml:space="preserve"> </v>
      </c>
      <c r="EN410" s="224" t="str">
        <f t="shared" si="420"/>
        <v xml:space="preserve"> </v>
      </c>
      <c r="EO410" s="115"/>
      <c r="EP410" s="1050"/>
      <c r="EQ410" s="253"/>
      <c r="ER410" s="117"/>
      <c r="ES410" s="1258">
        <f t="shared" si="421"/>
        <v>319</v>
      </c>
      <c r="ET410" s="224" t="str">
        <f t="shared" si="422"/>
        <v xml:space="preserve"> </v>
      </c>
      <c r="EU410" s="477" t="str">
        <f t="shared" si="423"/>
        <v/>
      </c>
      <c r="EV410" s="1334" t="str">
        <f t="shared" si="365"/>
        <v xml:space="preserve"> </v>
      </c>
      <c r="EW410" s="1332" t="str">
        <f t="shared" si="409"/>
        <v/>
      </c>
      <c r="EX410" s="1275" t="str">
        <f t="shared" si="391"/>
        <v/>
      </c>
      <c r="EY410" s="1275" t="str">
        <f t="shared" si="392"/>
        <v/>
      </c>
      <c r="EZ410" s="1275" t="str">
        <f t="shared" si="393"/>
        <v/>
      </c>
      <c r="FA410" s="1275" t="str">
        <f t="shared" si="394"/>
        <v/>
      </c>
      <c r="FB410" s="1275" t="str">
        <f t="shared" si="395"/>
        <v/>
      </c>
      <c r="FC410" s="1333" t="str">
        <f t="shared" si="396"/>
        <v/>
      </c>
      <c r="FE410" s="1234" t="str">
        <f t="shared" si="397"/>
        <v xml:space="preserve"> </v>
      </c>
      <c r="FF410" s="1234" t="str">
        <f t="shared" si="398"/>
        <v xml:space="preserve"> </v>
      </c>
      <c r="FG410" s="1234" t="str">
        <f t="shared" si="399"/>
        <v xml:space="preserve"> </v>
      </c>
      <c r="FH410" s="1234" t="str">
        <f t="shared" si="400"/>
        <v xml:space="preserve"> </v>
      </c>
      <c r="FI410" s="1234" t="str">
        <f t="shared" si="371"/>
        <v xml:space="preserve"> </v>
      </c>
      <c r="FJ410" s="1234" t="str">
        <f t="shared" si="401"/>
        <v xml:space="preserve"> </v>
      </c>
      <c r="FK410" s="1234">
        <f t="shared" si="372"/>
        <v>0</v>
      </c>
      <c r="FL410" s="1227"/>
      <c r="FM410" s="1234" t="str">
        <f t="shared" si="373"/>
        <v xml:space="preserve"> </v>
      </c>
      <c r="FN410" s="1234" t="str">
        <f t="shared" si="374"/>
        <v xml:space="preserve"> </v>
      </c>
      <c r="FO410" s="1234" t="str">
        <f t="shared" si="402"/>
        <v xml:space="preserve"> </v>
      </c>
      <c r="FP410" s="1234" t="str">
        <f t="shared" si="403"/>
        <v xml:space="preserve"> </v>
      </c>
      <c r="FQ410" s="1234" t="str">
        <f t="shared" si="375"/>
        <v xml:space="preserve"> </v>
      </c>
      <c r="FR410" s="1234" t="str">
        <f t="shared" si="404"/>
        <v xml:space="preserve"> </v>
      </c>
      <c r="FS410" s="1234">
        <f t="shared" si="410"/>
        <v>0</v>
      </c>
      <c r="FT410" s="1227"/>
      <c r="FU410" s="1234" t="str">
        <f t="shared" si="405"/>
        <v xml:space="preserve"> </v>
      </c>
      <c r="FV410" s="1234" t="str">
        <f t="shared" si="406"/>
        <v xml:space="preserve"> </v>
      </c>
      <c r="FW410" s="1234" t="str">
        <f t="shared" si="407"/>
        <v xml:space="preserve"> </v>
      </c>
      <c r="FX410" s="1234" t="str">
        <f t="shared" si="376"/>
        <v xml:space="preserve"> </v>
      </c>
      <c r="FY410" s="1234" t="str">
        <f t="shared" si="377"/>
        <v xml:space="preserve"> </v>
      </c>
      <c r="FZ410" s="1234" t="str">
        <f t="shared" si="408"/>
        <v xml:space="preserve"> </v>
      </c>
      <c r="GA410" s="1234">
        <f t="shared" si="378"/>
        <v>0</v>
      </c>
      <c r="GB410" s="1227"/>
      <c r="GC410" s="1234" t="str">
        <f t="shared" si="379"/>
        <v xml:space="preserve"> </v>
      </c>
      <c r="GD410" s="1234" t="str">
        <f t="shared" si="380"/>
        <v xml:space="preserve"> </v>
      </c>
      <c r="GE410" s="1234" t="str">
        <f t="shared" si="381"/>
        <v xml:space="preserve"> </v>
      </c>
      <c r="GF410" s="1234" t="str">
        <f t="shared" si="382"/>
        <v xml:space="preserve"> </v>
      </c>
      <c r="GG410" s="1234" t="str">
        <f t="shared" si="383"/>
        <v xml:space="preserve"> </v>
      </c>
      <c r="GH410" s="1234" t="str">
        <f t="shared" si="384"/>
        <v xml:space="preserve"> </v>
      </c>
      <c r="GI410" s="1234" t="str">
        <f t="shared" si="385"/>
        <v xml:space="preserve"> </v>
      </c>
      <c r="GJ410" s="1234" t="str">
        <f t="shared" si="386"/>
        <v xml:space="preserve"> </v>
      </c>
      <c r="GK410" s="1234" t="str">
        <f t="shared" si="387"/>
        <v xml:space="preserve"> </v>
      </c>
      <c r="GL410" s="1234" t="str">
        <f t="shared" si="388"/>
        <v xml:space="preserve"> </v>
      </c>
      <c r="GM410" s="1234" t="str">
        <f t="shared" si="389"/>
        <v xml:space="preserve"> </v>
      </c>
      <c r="GN410" s="1234">
        <f t="shared" si="390"/>
        <v>0</v>
      </c>
    </row>
    <row r="411" spans="1:196" s="100" customFormat="1" ht="27" customHeight="1" thickTop="1" thickBot="1">
      <c r="A411" s="1208">
        <f>【A票】【D票】!$D$10</f>
        <v>0</v>
      </c>
      <c r="B411" s="1212">
        <f>【A票】【D票】!$H$10</f>
        <v>0</v>
      </c>
      <c r="C411" s="1213" t="str">
        <f>【A票】【D票】!$K$10</f>
        <v xml:space="preserve"> </v>
      </c>
      <c r="D411" s="1214">
        <f t="shared" si="425"/>
        <v>320</v>
      </c>
      <c r="E411" s="914"/>
      <c r="F411" s="467"/>
      <c r="G411" s="469"/>
      <c r="H411" s="224" t="str">
        <f t="shared" si="411"/>
        <v xml:space="preserve"> </v>
      </c>
      <c r="I411" s="704"/>
      <c r="J411" s="117"/>
      <c r="K411" s="117"/>
      <c r="L411" s="117"/>
      <c r="M411" s="117"/>
      <c r="N411" s="117"/>
      <c r="O411" s="117"/>
      <c r="P411" s="117"/>
      <c r="Q411" s="117"/>
      <c r="R411" s="117"/>
      <c r="S411" s="117"/>
      <c r="T411" s="254"/>
      <c r="U411" s="646"/>
      <c r="V411" s="646"/>
      <c r="W411" s="114"/>
      <c r="X411" s="254"/>
      <c r="Y411" s="224" t="str">
        <f t="shared" si="412"/>
        <v xml:space="preserve"> </v>
      </c>
      <c r="Z411" s="579"/>
      <c r="AA411" s="704"/>
      <c r="AB411" s="119"/>
      <c r="AC411" s="224" t="str">
        <f t="shared" si="366"/>
        <v xml:space="preserve"> </v>
      </c>
      <c r="AD411" s="115"/>
      <c r="AE411" s="253"/>
      <c r="AF411" s="704"/>
      <c r="AG411" s="727"/>
      <c r="AH411" s="727"/>
      <c r="AI411" s="727"/>
      <c r="AJ411" s="727"/>
      <c r="AK411" s="591"/>
      <c r="AL411" s="727"/>
      <c r="AM411" s="727"/>
      <c r="AN411" s="727"/>
      <c r="AO411" s="727"/>
      <c r="AP411" s="727"/>
      <c r="AQ411" s="727"/>
      <c r="AR411" s="727"/>
      <c r="AS411" s="727"/>
      <c r="AT411" s="727"/>
      <c r="AU411" s="727"/>
      <c r="AV411" s="727"/>
      <c r="AW411" s="727"/>
      <c r="AX411" s="727"/>
      <c r="AY411" s="727"/>
      <c r="AZ411" s="727"/>
      <c r="BA411" s="727"/>
      <c r="BB411" s="727"/>
      <c r="BC411" s="821"/>
      <c r="BD411" s="727"/>
      <c r="BE411" s="727"/>
      <c r="BF411" s="727"/>
      <c r="BG411" s="727"/>
      <c r="BH411" s="727"/>
      <c r="BI411" s="727"/>
      <c r="BJ411" s="727"/>
      <c r="BK411" s="727"/>
      <c r="BL411" s="821"/>
      <c r="BM411" s="727"/>
      <c r="BN411" s="727"/>
      <c r="BO411" s="727"/>
      <c r="BP411" s="727"/>
      <c r="BQ411" s="727"/>
      <c r="BR411" s="821"/>
      <c r="BS411" s="727"/>
      <c r="BT411" s="727"/>
      <c r="BU411" s="727"/>
      <c r="BV411" s="591"/>
      <c r="BW411" s="224" t="str">
        <f t="shared" si="424"/>
        <v xml:space="preserve"> </v>
      </c>
      <c r="BX411" s="471">
        <f t="shared" si="413"/>
        <v>320</v>
      </c>
      <c r="BY411" s="117"/>
      <c r="BZ411" s="117"/>
      <c r="CA411" s="117"/>
      <c r="CB411" s="117"/>
      <c r="CC411" s="117"/>
      <c r="CD411" s="461"/>
      <c r="CE411" s="236"/>
      <c r="CF411" s="224" t="str">
        <f t="shared" si="414"/>
        <v xml:space="preserve"> </v>
      </c>
      <c r="CG411" s="116"/>
      <c r="CH411" s="117"/>
      <c r="CI411" s="117"/>
      <c r="CJ411" s="117"/>
      <c r="CK411" s="472"/>
      <c r="CL411" s="472"/>
      <c r="CM411" s="472"/>
      <c r="CN411" s="472"/>
      <c r="CO411" s="117"/>
      <c r="CP411" s="253"/>
      <c r="CQ411" s="120"/>
      <c r="CR411" s="224" t="str" cm="1">
        <f t="array" ref="CR411">IF(AND(SUM(COUNTIF(CG411:CM411,{"*不明*","*その他*"})+COUNTIF(CO411:CP411,{"*不明*","*その他*"}))&gt;0,CQ411=""),"その他・不明の場合,10)具体的内容、理由を記入",IF(OR(AND(CI411=CI$65,COUNTA(CJ411:CM411)&lt;4),AND(OR(CI411=CI$63,CI411=CI$64,CI411=CI$66,CI411=CI$67,CI411=CI$68,CI411=""),COUNTA(CJ411:CM411)&gt;0)),"3)介護保険認定済→要介護度、認知症自立度、寝たきり度、介護保険サービス記入",IF(OR(AND(OR(CM411=CM$63,CM411=CM$64),CN411=""),AND(OR(CM411=CM$65,CM411=CM$66),CN411&lt;&gt;"")),"7)介護保険サービス受けている/過去受けていた→具体的内容記入"," ")))</f>
        <v xml:space="preserve"> </v>
      </c>
      <c r="CS411" s="224" t="str">
        <f t="shared" si="415"/>
        <v xml:space="preserve"> </v>
      </c>
      <c r="CT411" s="116"/>
      <c r="CU411" s="253"/>
      <c r="CV411" s="117"/>
      <c r="CW411" s="117"/>
      <c r="CX411" s="253"/>
      <c r="CY411" s="117"/>
      <c r="CZ411" s="117"/>
      <c r="DA411" s="253"/>
      <c r="DB411" s="117"/>
      <c r="DC411" s="224" t="str">
        <f t="shared" si="416"/>
        <v xml:space="preserve"> </v>
      </c>
      <c r="DD411" s="224" t="str">
        <f t="shared" si="417"/>
        <v xml:space="preserve"> </v>
      </c>
      <c r="DE411" s="224" t="str">
        <f t="shared" si="367"/>
        <v xml:space="preserve"> </v>
      </c>
      <c r="DF411" s="121"/>
      <c r="DG411" s="114"/>
      <c r="DH411" s="704"/>
      <c r="DI411" s="119"/>
      <c r="DJ411" s="187"/>
      <c r="DK411" s="254"/>
      <c r="DL411" s="224" t="str">
        <f t="shared" si="368"/>
        <v xml:space="preserve"> </v>
      </c>
      <c r="DM411" s="224" t="str">
        <f t="shared" si="418"/>
        <v xml:space="preserve"> </v>
      </c>
      <c r="DN411" s="474"/>
      <c r="DO411" s="117"/>
      <c r="DP411" s="117"/>
      <c r="DQ411" s="117"/>
      <c r="DR411" s="117"/>
      <c r="DS411" s="117"/>
      <c r="DT411" s="254"/>
      <c r="DU411" s="476"/>
      <c r="DV411" s="224" t="str">
        <f t="shared" si="369"/>
        <v xml:space="preserve"> </v>
      </c>
      <c r="DW411" s="115"/>
      <c r="DX411" s="470"/>
      <c r="DY411" s="117"/>
      <c r="DZ411" s="704"/>
      <c r="EA411" s="224" t="str">
        <f t="shared" si="370"/>
        <v xml:space="preserve"> </v>
      </c>
      <c r="EB411" s="906"/>
      <c r="EC411" s="904"/>
      <c r="ED411" s="904"/>
      <c r="EE411" s="904"/>
      <c r="EF411" s="904"/>
      <c r="EG411" s="904"/>
      <c r="EH411" s="904"/>
      <c r="EI411" s="904"/>
      <c r="EJ411" s="904"/>
      <c r="EK411" s="905"/>
      <c r="EL411" s="80"/>
      <c r="EM411" s="224" t="str">
        <f t="shared" si="419"/>
        <v xml:space="preserve"> </v>
      </c>
      <c r="EN411" s="224" t="str">
        <f t="shared" si="420"/>
        <v xml:space="preserve"> </v>
      </c>
      <c r="EO411" s="115"/>
      <c r="EP411" s="1050"/>
      <c r="EQ411" s="253"/>
      <c r="ER411" s="117"/>
      <c r="ES411" s="1258">
        <f t="shared" si="421"/>
        <v>320</v>
      </c>
      <c r="ET411" s="224" t="str">
        <f t="shared" si="422"/>
        <v xml:space="preserve"> </v>
      </c>
      <c r="EU411" s="477" t="str">
        <f t="shared" si="423"/>
        <v/>
      </c>
      <c r="EV411" s="1334" t="str">
        <f t="shared" ref="EV411:EV474" si="426">IF(FK411&gt;0,"冒頭の対応時期がa)本調査対象年度内に、通報等を受理した事例ですが、日付（年度）が範囲外の箇所があります。",
IF(FS411&gt;0,"冒頭の対応時期がb)対象年度以前に通報等を受理し、事実確認調査が対象年度となった事例ですが、日付（年度）が範囲外の箇所があります。",
IF(GA411&gt;0,"冒頭の対応時期がc)対象年度以前に通報受理・事実確認調査した虐待事例で、対応が対象年度となった事例ですが、日付（年度）が範囲外の箇所があります。",
IF(GN411&gt;0,"日付の前後関係が整合していません。問1相談通報日➡問3_2)事実確認開始日➡問4_2)虐待の事実が確認された期日➡問7_1-2）分離対応開始日、4-4)権利擁護対応開始日➡問8終結した期日になっているか、確認してください。",
" "))))</f>
        <v xml:space="preserve"> </v>
      </c>
      <c r="EW411" s="1332" t="str">
        <f t="shared" si="409"/>
        <v/>
      </c>
      <c r="EX411" s="1275" t="str">
        <f t="shared" si="391"/>
        <v/>
      </c>
      <c r="EY411" s="1275" t="str">
        <f t="shared" si="392"/>
        <v/>
      </c>
      <c r="EZ411" s="1275" t="str">
        <f t="shared" si="393"/>
        <v/>
      </c>
      <c r="FA411" s="1275" t="str">
        <f t="shared" si="394"/>
        <v/>
      </c>
      <c r="FB411" s="1275" t="str">
        <f t="shared" si="395"/>
        <v/>
      </c>
      <c r="FC411" s="1333" t="str">
        <f t="shared" si="396"/>
        <v/>
      </c>
      <c r="FE411" s="1234" t="str">
        <f t="shared" si="397"/>
        <v xml:space="preserve"> </v>
      </c>
      <c r="FF411" s="1234" t="str">
        <f t="shared" si="398"/>
        <v xml:space="preserve"> </v>
      </c>
      <c r="FG411" s="1234" t="str">
        <f t="shared" si="399"/>
        <v xml:space="preserve"> </v>
      </c>
      <c r="FH411" s="1234" t="str">
        <f t="shared" si="400"/>
        <v xml:space="preserve"> </v>
      </c>
      <c r="FI411" s="1234" t="str">
        <f t="shared" si="371"/>
        <v xml:space="preserve"> </v>
      </c>
      <c r="FJ411" s="1234" t="str">
        <f t="shared" si="401"/>
        <v xml:space="preserve"> </v>
      </c>
      <c r="FK411" s="1234">
        <f t="shared" si="372"/>
        <v>0</v>
      </c>
      <c r="FL411" s="1227"/>
      <c r="FM411" s="1234" t="str">
        <f t="shared" si="373"/>
        <v xml:space="preserve"> </v>
      </c>
      <c r="FN411" s="1234" t="str">
        <f t="shared" si="374"/>
        <v xml:space="preserve"> </v>
      </c>
      <c r="FO411" s="1234" t="str">
        <f t="shared" si="402"/>
        <v xml:space="preserve"> </v>
      </c>
      <c r="FP411" s="1234" t="str">
        <f t="shared" si="403"/>
        <v xml:space="preserve"> </v>
      </c>
      <c r="FQ411" s="1234" t="str">
        <f t="shared" si="375"/>
        <v xml:space="preserve"> </v>
      </c>
      <c r="FR411" s="1234" t="str">
        <f t="shared" si="404"/>
        <v xml:space="preserve"> </v>
      </c>
      <c r="FS411" s="1234">
        <f t="shared" si="410"/>
        <v>0</v>
      </c>
      <c r="FT411" s="1227"/>
      <c r="FU411" s="1234" t="str">
        <f t="shared" si="405"/>
        <v xml:space="preserve"> </v>
      </c>
      <c r="FV411" s="1234" t="str">
        <f t="shared" si="406"/>
        <v xml:space="preserve"> </v>
      </c>
      <c r="FW411" s="1234" t="str">
        <f t="shared" si="407"/>
        <v xml:space="preserve"> </v>
      </c>
      <c r="FX411" s="1234" t="str">
        <f t="shared" si="376"/>
        <v xml:space="preserve"> </v>
      </c>
      <c r="FY411" s="1234" t="str">
        <f t="shared" si="377"/>
        <v xml:space="preserve"> </v>
      </c>
      <c r="FZ411" s="1234" t="str">
        <f t="shared" si="408"/>
        <v xml:space="preserve"> </v>
      </c>
      <c r="GA411" s="1234">
        <f t="shared" si="378"/>
        <v>0</v>
      </c>
      <c r="GB411" s="1227"/>
      <c r="GC411" s="1234" t="str">
        <f t="shared" si="379"/>
        <v xml:space="preserve"> </v>
      </c>
      <c r="GD411" s="1234" t="str">
        <f t="shared" si="380"/>
        <v xml:space="preserve"> </v>
      </c>
      <c r="GE411" s="1234" t="str">
        <f t="shared" si="381"/>
        <v xml:space="preserve"> </v>
      </c>
      <c r="GF411" s="1234" t="str">
        <f t="shared" si="382"/>
        <v xml:space="preserve"> </v>
      </c>
      <c r="GG411" s="1234" t="str">
        <f t="shared" si="383"/>
        <v xml:space="preserve"> </v>
      </c>
      <c r="GH411" s="1234" t="str">
        <f t="shared" si="384"/>
        <v xml:space="preserve"> </v>
      </c>
      <c r="GI411" s="1234" t="str">
        <f t="shared" si="385"/>
        <v xml:space="preserve"> </v>
      </c>
      <c r="GJ411" s="1234" t="str">
        <f t="shared" si="386"/>
        <v xml:space="preserve"> </v>
      </c>
      <c r="GK411" s="1234" t="str">
        <f t="shared" si="387"/>
        <v xml:space="preserve"> </v>
      </c>
      <c r="GL411" s="1234" t="str">
        <f t="shared" si="388"/>
        <v xml:space="preserve"> </v>
      </c>
      <c r="GM411" s="1234" t="str">
        <f t="shared" si="389"/>
        <v xml:space="preserve"> </v>
      </c>
      <c r="GN411" s="1234">
        <f t="shared" si="390"/>
        <v>0</v>
      </c>
    </row>
    <row r="412" spans="1:196" s="100" customFormat="1" ht="27" customHeight="1" thickTop="1" thickBot="1">
      <c r="A412" s="1208">
        <f>【A票】【D票】!$D$10</f>
        <v>0</v>
      </c>
      <c r="B412" s="1212">
        <f>【A票】【D票】!$H$10</f>
        <v>0</v>
      </c>
      <c r="C412" s="1213" t="str">
        <f>【A票】【D票】!$K$10</f>
        <v xml:space="preserve"> </v>
      </c>
      <c r="D412" s="1214">
        <f t="shared" si="425"/>
        <v>321</v>
      </c>
      <c r="E412" s="914"/>
      <c r="F412" s="467"/>
      <c r="G412" s="469"/>
      <c r="H412" s="224" t="str">
        <f t="shared" si="411"/>
        <v xml:space="preserve"> </v>
      </c>
      <c r="I412" s="704"/>
      <c r="J412" s="117"/>
      <c r="K412" s="117"/>
      <c r="L412" s="117"/>
      <c r="M412" s="117"/>
      <c r="N412" s="117"/>
      <c r="O412" s="117"/>
      <c r="P412" s="117"/>
      <c r="Q412" s="117"/>
      <c r="R412" s="117"/>
      <c r="S412" s="117"/>
      <c r="T412" s="254"/>
      <c r="U412" s="646"/>
      <c r="V412" s="646"/>
      <c r="W412" s="114"/>
      <c r="X412" s="254"/>
      <c r="Y412" s="224" t="str">
        <f t="shared" si="412"/>
        <v xml:space="preserve"> </v>
      </c>
      <c r="Z412" s="579"/>
      <c r="AA412" s="704"/>
      <c r="AB412" s="119"/>
      <c r="AC412" s="224" t="str">
        <f t="shared" si="366"/>
        <v xml:space="preserve"> </v>
      </c>
      <c r="AD412" s="115"/>
      <c r="AE412" s="253"/>
      <c r="AF412" s="704"/>
      <c r="AG412" s="727"/>
      <c r="AH412" s="727"/>
      <c r="AI412" s="727"/>
      <c r="AJ412" s="727"/>
      <c r="AK412" s="591"/>
      <c r="AL412" s="727"/>
      <c r="AM412" s="727"/>
      <c r="AN412" s="727"/>
      <c r="AO412" s="727"/>
      <c r="AP412" s="727"/>
      <c r="AQ412" s="727"/>
      <c r="AR412" s="727"/>
      <c r="AS412" s="727"/>
      <c r="AT412" s="727"/>
      <c r="AU412" s="727"/>
      <c r="AV412" s="727"/>
      <c r="AW412" s="727"/>
      <c r="AX412" s="727"/>
      <c r="AY412" s="727"/>
      <c r="AZ412" s="727"/>
      <c r="BA412" s="727"/>
      <c r="BB412" s="727"/>
      <c r="BC412" s="821"/>
      <c r="BD412" s="727"/>
      <c r="BE412" s="727"/>
      <c r="BF412" s="727"/>
      <c r="BG412" s="727"/>
      <c r="BH412" s="727"/>
      <c r="BI412" s="727"/>
      <c r="BJ412" s="727"/>
      <c r="BK412" s="727"/>
      <c r="BL412" s="821"/>
      <c r="BM412" s="727"/>
      <c r="BN412" s="727"/>
      <c r="BO412" s="727"/>
      <c r="BP412" s="727"/>
      <c r="BQ412" s="727"/>
      <c r="BR412" s="821"/>
      <c r="BS412" s="727"/>
      <c r="BT412" s="727"/>
      <c r="BU412" s="727"/>
      <c r="BV412" s="591"/>
      <c r="BW412" s="224" t="str">
        <f t="shared" si="424"/>
        <v xml:space="preserve"> </v>
      </c>
      <c r="BX412" s="471">
        <f t="shared" si="413"/>
        <v>321</v>
      </c>
      <c r="BY412" s="117"/>
      <c r="BZ412" s="117"/>
      <c r="CA412" s="117"/>
      <c r="CB412" s="117"/>
      <c r="CC412" s="117"/>
      <c r="CD412" s="461"/>
      <c r="CE412" s="236"/>
      <c r="CF412" s="224" t="str">
        <f t="shared" si="414"/>
        <v xml:space="preserve"> </v>
      </c>
      <c r="CG412" s="116"/>
      <c r="CH412" s="117"/>
      <c r="CI412" s="117"/>
      <c r="CJ412" s="117"/>
      <c r="CK412" s="472"/>
      <c r="CL412" s="472"/>
      <c r="CM412" s="472"/>
      <c r="CN412" s="472"/>
      <c r="CO412" s="117"/>
      <c r="CP412" s="253"/>
      <c r="CQ412" s="120"/>
      <c r="CR412" s="224" t="str" cm="1">
        <f t="array" ref="CR412">IF(AND(SUM(COUNTIF(CG412:CM412,{"*不明*","*その他*"})+COUNTIF(CO412:CP412,{"*不明*","*その他*"}))&gt;0,CQ412=""),"その他・不明の場合,10)具体的内容、理由を記入",IF(OR(AND(CI412=CI$65,COUNTA(CJ412:CM412)&lt;4),AND(OR(CI412=CI$63,CI412=CI$64,CI412=CI$66,CI412=CI$67,CI412=CI$68,CI412=""),COUNTA(CJ412:CM412)&gt;0)),"3)介護保険認定済→要介護度、認知症自立度、寝たきり度、介護保険サービス記入",IF(OR(AND(OR(CM412=CM$63,CM412=CM$64),CN412=""),AND(OR(CM412=CM$65,CM412=CM$66),CN412&lt;&gt;"")),"7)介護保険サービス受けている/過去受けていた→具体的内容記入"," ")))</f>
        <v xml:space="preserve"> </v>
      </c>
      <c r="CS412" s="224" t="str">
        <f t="shared" si="415"/>
        <v xml:space="preserve"> </v>
      </c>
      <c r="CT412" s="116"/>
      <c r="CU412" s="253"/>
      <c r="CV412" s="117"/>
      <c r="CW412" s="117"/>
      <c r="CX412" s="253"/>
      <c r="CY412" s="117"/>
      <c r="CZ412" s="117"/>
      <c r="DA412" s="253"/>
      <c r="DB412" s="117"/>
      <c r="DC412" s="224" t="str">
        <f t="shared" si="416"/>
        <v xml:space="preserve"> </v>
      </c>
      <c r="DD412" s="224" t="str">
        <f t="shared" si="417"/>
        <v xml:space="preserve"> </v>
      </c>
      <c r="DE412" s="224" t="str">
        <f t="shared" si="367"/>
        <v xml:space="preserve"> </v>
      </c>
      <c r="DF412" s="121"/>
      <c r="DG412" s="114"/>
      <c r="DH412" s="704"/>
      <c r="DI412" s="119"/>
      <c r="DJ412" s="187"/>
      <c r="DK412" s="254"/>
      <c r="DL412" s="224" t="str">
        <f t="shared" si="368"/>
        <v xml:space="preserve"> </v>
      </c>
      <c r="DM412" s="224" t="str">
        <f t="shared" si="418"/>
        <v xml:space="preserve"> </v>
      </c>
      <c r="DN412" s="474"/>
      <c r="DO412" s="117"/>
      <c r="DP412" s="117"/>
      <c r="DQ412" s="117"/>
      <c r="DR412" s="117"/>
      <c r="DS412" s="117"/>
      <c r="DT412" s="254"/>
      <c r="DU412" s="476"/>
      <c r="DV412" s="224" t="str">
        <f t="shared" si="369"/>
        <v xml:space="preserve"> </v>
      </c>
      <c r="DW412" s="115"/>
      <c r="DX412" s="470"/>
      <c r="DY412" s="117"/>
      <c r="DZ412" s="704"/>
      <c r="EA412" s="224" t="str">
        <f t="shared" si="370"/>
        <v xml:space="preserve"> </v>
      </c>
      <c r="EB412" s="906"/>
      <c r="EC412" s="904"/>
      <c r="ED412" s="904"/>
      <c r="EE412" s="904"/>
      <c r="EF412" s="904"/>
      <c r="EG412" s="904"/>
      <c r="EH412" s="904"/>
      <c r="EI412" s="904"/>
      <c r="EJ412" s="904"/>
      <c r="EK412" s="905"/>
      <c r="EL412" s="80"/>
      <c r="EM412" s="224" t="str">
        <f t="shared" si="419"/>
        <v xml:space="preserve"> </v>
      </c>
      <c r="EN412" s="224" t="str">
        <f t="shared" si="420"/>
        <v xml:space="preserve"> </v>
      </c>
      <c r="EO412" s="115"/>
      <c r="EP412" s="1050"/>
      <c r="EQ412" s="253"/>
      <c r="ER412" s="117"/>
      <c r="ES412" s="1258">
        <f t="shared" si="421"/>
        <v>321</v>
      </c>
      <c r="ET412" s="224" t="str">
        <f t="shared" si="422"/>
        <v xml:space="preserve"> </v>
      </c>
      <c r="EU412" s="477" t="str">
        <f t="shared" si="423"/>
        <v/>
      </c>
      <c r="EV412" s="1334" t="str">
        <f t="shared" si="426"/>
        <v xml:space="preserve"> </v>
      </c>
      <c r="EW412" s="1332" t="str">
        <f t="shared" si="409"/>
        <v/>
      </c>
      <c r="EX412" s="1275" t="str">
        <f t="shared" si="391"/>
        <v/>
      </c>
      <c r="EY412" s="1275" t="str">
        <f t="shared" si="392"/>
        <v/>
      </c>
      <c r="EZ412" s="1275" t="str">
        <f t="shared" si="393"/>
        <v/>
      </c>
      <c r="FA412" s="1275" t="str">
        <f t="shared" si="394"/>
        <v/>
      </c>
      <c r="FB412" s="1275" t="str">
        <f t="shared" si="395"/>
        <v/>
      </c>
      <c r="FC412" s="1333" t="str">
        <f t="shared" si="396"/>
        <v/>
      </c>
      <c r="FE412" s="1234" t="str">
        <f t="shared" si="397"/>
        <v xml:space="preserve"> </v>
      </c>
      <c r="FF412" s="1234" t="str">
        <f t="shared" si="398"/>
        <v xml:space="preserve"> </v>
      </c>
      <c r="FG412" s="1234" t="str">
        <f t="shared" si="399"/>
        <v xml:space="preserve"> </v>
      </c>
      <c r="FH412" s="1234" t="str">
        <f t="shared" si="400"/>
        <v xml:space="preserve"> </v>
      </c>
      <c r="FI412" s="1234" t="str">
        <f t="shared" si="371"/>
        <v xml:space="preserve"> </v>
      </c>
      <c r="FJ412" s="1234" t="str">
        <f t="shared" si="401"/>
        <v xml:space="preserve"> </v>
      </c>
      <c r="FK412" s="1234">
        <f t="shared" si="372"/>
        <v>0</v>
      </c>
      <c r="FL412" s="1227"/>
      <c r="FM412" s="1234" t="str">
        <f t="shared" si="373"/>
        <v xml:space="preserve"> </v>
      </c>
      <c r="FN412" s="1234" t="str">
        <f t="shared" si="374"/>
        <v xml:space="preserve"> </v>
      </c>
      <c r="FO412" s="1234" t="str">
        <f t="shared" si="402"/>
        <v xml:space="preserve"> </v>
      </c>
      <c r="FP412" s="1234" t="str">
        <f t="shared" si="403"/>
        <v xml:space="preserve"> </v>
      </c>
      <c r="FQ412" s="1234" t="str">
        <f t="shared" si="375"/>
        <v xml:space="preserve"> </v>
      </c>
      <c r="FR412" s="1234" t="str">
        <f t="shared" si="404"/>
        <v xml:space="preserve"> </v>
      </c>
      <c r="FS412" s="1234">
        <f t="shared" si="410"/>
        <v>0</v>
      </c>
      <c r="FT412" s="1227"/>
      <c r="FU412" s="1234" t="str">
        <f t="shared" si="405"/>
        <v xml:space="preserve"> </v>
      </c>
      <c r="FV412" s="1234" t="str">
        <f t="shared" si="406"/>
        <v xml:space="preserve"> </v>
      </c>
      <c r="FW412" s="1234" t="str">
        <f t="shared" si="407"/>
        <v xml:space="preserve"> </v>
      </c>
      <c r="FX412" s="1234" t="str">
        <f t="shared" si="376"/>
        <v xml:space="preserve"> </v>
      </c>
      <c r="FY412" s="1234" t="str">
        <f t="shared" si="377"/>
        <v xml:space="preserve"> </v>
      </c>
      <c r="FZ412" s="1234" t="str">
        <f t="shared" si="408"/>
        <v xml:space="preserve"> </v>
      </c>
      <c r="GA412" s="1234">
        <f t="shared" si="378"/>
        <v>0</v>
      </c>
      <c r="GB412" s="1227"/>
      <c r="GC412" s="1234" t="str">
        <f t="shared" si="379"/>
        <v xml:space="preserve"> </v>
      </c>
      <c r="GD412" s="1234" t="str">
        <f t="shared" si="380"/>
        <v xml:space="preserve"> </v>
      </c>
      <c r="GE412" s="1234" t="str">
        <f t="shared" si="381"/>
        <v xml:space="preserve"> </v>
      </c>
      <c r="GF412" s="1234" t="str">
        <f t="shared" si="382"/>
        <v xml:space="preserve"> </v>
      </c>
      <c r="GG412" s="1234" t="str">
        <f t="shared" si="383"/>
        <v xml:space="preserve"> </v>
      </c>
      <c r="GH412" s="1234" t="str">
        <f t="shared" si="384"/>
        <v xml:space="preserve"> </v>
      </c>
      <c r="GI412" s="1234" t="str">
        <f t="shared" si="385"/>
        <v xml:space="preserve"> </v>
      </c>
      <c r="GJ412" s="1234" t="str">
        <f t="shared" si="386"/>
        <v xml:space="preserve"> </v>
      </c>
      <c r="GK412" s="1234" t="str">
        <f t="shared" si="387"/>
        <v xml:space="preserve"> </v>
      </c>
      <c r="GL412" s="1234" t="str">
        <f t="shared" si="388"/>
        <v xml:space="preserve"> </v>
      </c>
      <c r="GM412" s="1234" t="str">
        <f t="shared" si="389"/>
        <v xml:space="preserve"> </v>
      </c>
      <c r="GN412" s="1234">
        <f t="shared" si="390"/>
        <v>0</v>
      </c>
    </row>
    <row r="413" spans="1:196" s="100" customFormat="1" ht="27" customHeight="1" thickTop="1" thickBot="1">
      <c r="A413" s="1208">
        <f>【A票】【D票】!$D$10</f>
        <v>0</v>
      </c>
      <c r="B413" s="1212">
        <f>【A票】【D票】!$H$10</f>
        <v>0</v>
      </c>
      <c r="C413" s="1213" t="str">
        <f>【A票】【D票】!$K$10</f>
        <v xml:space="preserve"> </v>
      </c>
      <c r="D413" s="1214">
        <f t="shared" si="425"/>
        <v>322</v>
      </c>
      <c r="E413" s="914"/>
      <c r="F413" s="467"/>
      <c r="G413" s="469"/>
      <c r="H413" s="224" t="str">
        <f t="shared" si="411"/>
        <v xml:space="preserve"> </v>
      </c>
      <c r="I413" s="704"/>
      <c r="J413" s="117"/>
      <c r="K413" s="117"/>
      <c r="L413" s="117"/>
      <c r="M413" s="117"/>
      <c r="N413" s="117"/>
      <c r="O413" s="117"/>
      <c r="P413" s="117"/>
      <c r="Q413" s="117"/>
      <c r="R413" s="117"/>
      <c r="S413" s="117"/>
      <c r="T413" s="254"/>
      <c r="U413" s="646"/>
      <c r="V413" s="646"/>
      <c r="W413" s="114"/>
      <c r="X413" s="254"/>
      <c r="Y413" s="224" t="str">
        <f t="shared" si="412"/>
        <v xml:space="preserve"> </v>
      </c>
      <c r="Z413" s="579"/>
      <c r="AA413" s="704"/>
      <c r="AB413" s="119"/>
      <c r="AC413" s="224" t="str">
        <f t="shared" ref="AC413:AC476" si="427">IF(OR(AND(Z413&lt;&gt;Z$65,COUNTA(AB413)&gt;0),AND(Z413=Z$65,COUNTA(AB413)=0)),"C)立入調査による事実確認→3)警察の同行を記入 ",
IF(AND(OR(F413=F$63,F413=F$64),COUNTA(Z413:Z413)&lt;1),"問3記入漏れ",
IF(AND(OR(F413=F$63,F413=F$64),AND(OR(Z413=$Z$63,Z413=$Z$64,Z413=$Z$65),COUNTA(Z413:AA413)&lt;2)),"問3記入漏れ",
IF(AND(OR(F413=F$63,F413=F$64),AND(OR(Z413=$Z$66,Z413=$Z$67),COUNTA(AA413:AA413)=1)),"1)事実確認行っていない、日付不要",
IF(AND(G413=G$65,OR(Z413=Z$66,Z413=Z$67)),"対象年度以前に事実確認をした虐待事例のみ回答"," ")))))</f>
        <v xml:space="preserve"> </v>
      </c>
      <c r="AD413" s="115"/>
      <c r="AE413" s="253"/>
      <c r="AF413" s="704"/>
      <c r="AG413" s="727"/>
      <c r="AH413" s="727"/>
      <c r="AI413" s="727"/>
      <c r="AJ413" s="727"/>
      <c r="AK413" s="591"/>
      <c r="AL413" s="727"/>
      <c r="AM413" s="727"/>
      <c r="AN413" s="727"/>
      <c r="AO413" s="727"/>
      <c r="AP413" s="727"/>
      <c r="AQ413" s="727"/>
      <c r="AR413" s="727"/>
      <c r="AS413" s="727"/>
      <c r="AT413" s="727"/>
      <c r="AU413" s="727"/>
      <c r="AV413" s="727"/>
      <c r="AW413" s="727"/>
      <c r="AX413" s="727"/>
      <c r="AY413" s="727"/>
      <c r="AZ413" s="727"/>
      <c r="BA413" s="727"/>
      <c r="BB413" s="727"/>
      <c r="BC413" s="821"/>
      <c r="BD413" s="727"/>
      <c r="BE413" s="727"/>
      <c r="BF413" s="727"/>
      <c r="BG413" s="727"/>
      <c r="BH413" s="727"/>
      <c r="BI413" s="727"/>
      <c r="BJ413" s="727"/>
      <c r="BK413" s="727"/>
      <c r="BL413" s="821"/>
      <c r="BM413" s="727"/>
      <c r="BN413" s="727"/>
      <c r="BO413" s="727"/>
      <c r="BP413" s="727"/>
      <c r="BQ413" s="727"/>
      <c r="BR413" s="821"/>
      <c r="BS413" s="727"/>
      <c r="BT413" s="727"/>
      <c r="BU413" s="727"/>
      <c r="BV413" s="591"/>
      <c r="BW413" s="224" t="str">
        <f t="shared" si="424"/>
        <v xml:space="preserve"> </v>
      </c>
      <c r="BX413" s="471">
        <f t="shared" si="413"/>
        <v>322</v>
      </c>
      <c r="BY413" s="117"/>
      <c r="BZ413" s="117"/>
      <c r="CA413" s="117"/>
      <c r="CB413" s="117"/>
      <c r="CC413" s="117"/>
      <c r="CD413" s="461"/>
      <c r="CE413" s="236"/>
      <c r="CF413" s="224" t="str">
        <f t="shared" si="414"/>
        <v xml:space="preserve"> </v>
      </c>
      <c r="CG413" s="116"/>
      <c r="CH413" s="117"/>
      <c r="CI413" s="117"/>
      <c r="CJ413" s="117"/>
      <c r="CK413" s="472"/>
      <c r="CL413" s="472"/>
      <c r="CM413" s="472"/>
      <c r="CN413" s="472"/>
      <c r="CO413" s="117"/>
      <c r="CP413" s="253"/>
      <c r="CQ413" s="120"/>
      <c r="CR413" s="224" t="str" cm="1">
        <f t="array" ref="CR413">IF(AND(SUM(COUNTIF(CG413:CM413,{"*不明*","*その他*"})+COUNTIF(CO413:CP413,{"*不明*","*その他*"}))&gt;0,CQ413=""),"その他・不明の場合,10)具体的内容、理由を記入",IF(OR(AND(CI413=CI$65,COUNTA(CJ413:CM413)&lt;4),AND(OR(CI413=CI$63,CI413=CI$64,CI413=CI$66,CI413=CI$67,CI413=CI$68,CI413=""),COUNTA(CJ413:CM413)&gt;0)),"3)介護保険認定済→要介護度、認知症自立度、寝たきり度、介護保険サービス記入",IF(OR(AND(OR(CM413=CM$63,CM413=CM$64),CN413=""),AND(OR(CM413=CM$65,CM413=CM$66),CN413&lt;&gt;"")),"7)介護保険サービス受けている/過去受けていた→具体的内容記入"," ")))</f>
        <v xml:space="preserve"> </v>
      </c>
      <c r="CS413" s="224" t="str">
        <f t="shared" si="415"/>
        <v xml:space="preserve"> </v>
      </c>
      <c r="CT413" s="116"/>
      <c r="CU413" s="253"/>
      <c r="CV413" s="117"/>
      <c r="CW413" s="117"/>
      <c r="CX413" s="253"/>
      <c r="CY413" s="117"/>
      <c r="CZ413" s="117"/>
      <c r="DA413" s="253"/>
      <c r="DB413" s="117"/>
      <c r="DC413" s="224" t="str">
        <f t="shared" si="416"/>
        <v xml:space="preserve"> </v>
      </c>
      <c r="DD413" s="224" t="str">
        <f t="shared" si="417"/>
        <v xml:space="preserve"> </v>
      </c>
      <c r="DE413" s="224" t="str">
        <f t="shared" ref="DE413:DE476" si="428">IF(OR(AND(AD413=AD$63,COUNTA(CG413,CH413,CI413,CO413,CP413,CT413,CV413)&lt;7),AND(OR(AD413=AD$64,AD413=AD$65,AND(OR(F413=F$63,F413=F$64),AD413="")),COUNTA(CG413,CH413,CI413,CO413,CP413,CT413,CV413,CW413,CY413,CZ413,DB413)&gt;0)),"問4_1)「虐待を受けたと判断」の場合→問6に記入",
IF(AND(F413=F$65,COUNTA(CG413:CI413,CO413:CP413,CT413,CV413)&lt;7),"2人目以降の被虐待者につき、記入必要",
IF(AND(AH413=1,COUNTA(CT413,CV413)&lt;2),"問4_4)虐待者1人で虐待者属性1人分の記入不足",
IF(AND(AH413=1,COUNTA(CW413,CY413)&gt;1),"問4_4)虐待者1人で虐待者属性2人目に記入あり",
IF(AND(AH413&lt;=2,COUNTA(CZ413,DB413)&gt;1),"問4_4)虐待者2人以下で3人目に記入あり",
IF(AND(AH413=2,COUNTA(CT413,CV413,CW413,CY413)&lt;4),"問4_4)虐待者2人で虐待者属性2人分の記入不足",
IF(AND(AH413&gt;=3,COUNTA(CT413,CV413,CW413,CY413,CZ413,DB413)&lt;6),"問4_4)虐待者3人以上で虐待者属性3人分の記入不足",
IF(AND(COUNTA(F413:G413,I413:X413,Z413:AB413,AD413:AK413)=0,COUNTA(CG413:CQ413,CT413:DB413)&gt;0),"虐待事例の場合のみ回答"," "))))))))</f>
        <v xml:space="preserve"> </v>
      </c>
      <c r="DF413" s="121"/>
      <c r="DG413" s="114"/>
      <c r="DH413" s="704"/>
      <c r="DI413" s="119"/>
      <c r="DJ413" s="187"/>
      <c r="DK413" s="254"/>
      <c r="DL413" s="224" t="str">
        <f t="shared" ref="DL413:DL476" si="429">IF(AND(DF413=DF$63,COUNTA(DH413,DI413,DK413)&lt;&gt;3),"問7_1-1)で「a)分離」とした場合は1-2)～2-2)まで回答",
IF(AND(OR(DF413=DF$64,DF413=DF$65,DF413=DF$66,DF413=DF$67),COUNTA(DH413,DI413,DK413)&gt;0),"問7_1-1)で「a)分離」以外を選択した場合は1-2)～2-2)は回答不要",
IF(OR(AND(DF413=DF$67,COUNTA(DG413)=0),AND(DF413&lt;&gt;DF$67,COUNTA(DG413)&gt;0)),"その他→具体的内容",
IF(OR(AND(OR(DI413=DI$65,DI413=DI$69),COUNTA(DJ413)=0),AND(OR(DI413=DI$63,DI413=DI$64,DI413=DI$66,DI413=DI$67,DI413=DI$68),COUNTA(DJ413)&gt;0)),"「緊急一時保護」「その他」の場合、具体的内容を記入（※「緊急一時保護」の場合は保護先及び利用事業・制度等を記入）",
IF(AND(COUNTA(DI413:DK413)&lt;&gt;0,DF413=""),"問7_1-1)分離の有無を記入"," ")))))</f>
        <v xml:space="preserve"> </v>
      </c>
      <c r="DM413" s="224" t="str">
        <f t="shared" si="418"/>
        <v xml:space="preserve"> </v>
      </c>
      <c r="DN413" s="474"/>
      <c r="DO413" s="117"/>
      <c r="DP413" s="117"/>
      <c r="DQ413" s="117"/>
      <c r="DR413" s="117"/>
      <c r="DS413" s="117"/>
      <c r="DT413" s="254"/>
      <c r="DU413" s="476"/>
      <c r="DV413" s="224" t="str">
        <f t="shared" ref="DV413:DV476" si="430">IF(OR(AND(DN413="",COUNTA(DO413:DT413)&gt;0),AND(DN413=DN$64,COUNTA(DO413:DT413)&gt;0),AND(DN413=DN$63,COUNTA(DO413:DT413)&lt;1)),"経過観察以外の対応を行った場合→詳細内容を記入",
IF(AND(COUNTA(DT413)=1,COUNTA(DU413)=0),"その他→具体的内容を記入",
IF(AND(OR(CM413=CM$63,CM413=CM$64),DQ413=DQ$63),"問6_7)で「介護サービスを受けている」、「過去受けていたが判断時点では受けていない」→c）は不可",
IF(AND(CM413=CM$65,DR413=DR$63),"問6_7)で「過去も含めて受けていない」→d)は不可",IF(AND(DQ413=DQ$63,DR413=DR$63),"c)とd)は同時に「有」にできません",
IF(AND(OR(CI413=CI$63,CI413=CI$64,CI413=CI$66,CI413=CI$67,CI413=CI$68),DR413=DR$63),"問6_3)で「認定済み」以外の回答→d)は不可"," "))))))</f>
        <v xml:space="preserve"> </v>
      </c>
      <c r="DW413" s="115"/>
      <c r="DX413" s="470"/>
      <c r="DY413" s="117"/>
      <c r="DZ413" s="704"/>
      <c r="EA413" s="224" t="str">
        <f t="shared" ref="EA413:EA476" si="431">IF(AND(OR(DW413=DW$64,DW413=DW$65),DX413=""),"4-1)で「調査対象年度内に成年後見制度開始済」「利用手続き中」の場合、4-2)を回答",
IF(AND(OR(DW413=DW$63,DW413=DW$66,DW413=""),DX413&lt;&gt;""),"4-1)で「調査年度内に成年後見制度利用開始済」「利用手続き中」の場合のみ、4-2)に回答",
IF(AND(DW413&lt;&gt;"",DY413=""),"4-3)日常生活自立支援事業の開始の有無に記入",
" ")))</f>
        <v xml:space="preserve"> </v>
      </c>
      <c r="EB413" s="906"/>
      <c r="EC413" s="904"/>
      <c r="ED413" s="904"/>
      <c r="EE413" s="904"/>
      <c r="EF413" s="904"/>
      <c r="EG413" s="904"/>
      <c r="EH413" s="904"/>
      <c r="EI413" s="904"/>
      <c r="EJ413" s="904"/>
      <c r="EK413" s="905"/>
      <c r="EL413" s="80"/>
      <c r="EM413" s="224" t="str">
        <f t="shared" si="419"/>
        <v xml:space="preserve"> </v>
      </c>
      <c r="EN413" s="224" t="str">
        <f t="shared" si="420"/>
        <v xml:space="preserve"> </v>
      </c>
      <c r="EO413" s="115"/>
      <c r="EP413" s="1050"/>
      <c r="EQ413" s="253"/>
      <c r="ER413" s="117"/>
      <c r="ES413" s="1258">
        <f t="shared" si="421"/>
        <v>322</v>
      </c>
      <c r="ET413" s="224" t="str">
        <f t="shared" si="422"/>
        <v xml:space="preserve"> </v>
      </c>
      <c r="EU413" s="477" t="str">
        <f t="shared" si="423"/>
        <v/>
      </c>
      <c r="EV413" s="1334" t="str">
        <f t="shared" si="426"/>
        <v xml:space="preserve"> </v>
      </c>
      <c r="EW413" s="1332" t="str">
        <f t="shared" si="409"/>
        <v/>
      </c>
      <c r="EX413" s="1275" t="str">
        <f t="shared" si="391"/>
        <v/>
      </c>
      <c r="EY413" s="1275" t="str">
        <f t="shared" si="392"/>
        <v/>
      </c>
      <c r="EZ413" s="1275" t="str">
        <f t="shared" si="393"/>
        <v/>
      </c>
      <c r="FA413" s="1275" t="str">
        <f t="shared" si="394"/>
        <v/>
      </c>
      <c r="FB413" s="1275" t="str">
        <f t="shared" si="395"/>
        <v/>
      </c>
      <c r="FC413" s="1333" t="str">
        <f t="shared" si="396"/>
        <v/>
      </c>
      <c r="FE413" s="1234" t="str">
        <f t="shared" si="397"/>
        <v xml:space="preserve"> </v>
      </c>
      <c r="FF413" s="1234" t="str">
        <f t="shared" si="398"/>
        <v xml:space="preserve"> </v>
      </c>
      <c r="FG413" s="1234" t="str">
        <f t="shared" si="399"/>
        <v xml:space="preserve"> </v>
      </c>
      <c r="FH413" s="1234" t="str">
        <f t="shared" si="400"/>
        <v xml:space="preserve"> </v>
      </c>
      <c r="FI413" s="1234" t="str">
        <f t="shared" ref="FI413:FI476" si="432">IF(AND(FB413&lt;&gt;"",$EW413=$EW$63,FB413&gt;46112),"●"," ")</f>
        <v xml:space="preserve"> </v>
      </c>
      <c r="FJ413" s="1234" t="str">
        <f t="shared" si="401"/>
        <v xml:space="preserve"> </v>
      </c>
      <c r="FK413" s="1234">
        <f t="shared" ref="FK413:FK476" si="433">COUNTIF(FE413:FJ413,"●")</f>
        <v>0</v>
      </c>
      <c r="FL413" s="1227"/>
      <c r="FM413" s="1234" t="str">
        <f t="shared" ref="FM413:FM476" si="434">IF(AND(EX413&lt;&gt;"",$EW413=$EW$64,EX413&gt;=45748),"●"," ")</f>
        <v xml:space="preserve"> </v>
      </c>
      <c r="FN413" s="1234" t="str">
        <f t="shared" ref="FN413:FN476" si="435">IF(AND(EY413&lt;&gt;"",$EW413=$EW$64,EY413&gt;46112),"●"," ")</f>
        <v xml:space="preserve"> </v>
      </c>
      <c r="FO413" s="1234" t="str">
        <f t="shared" si="402"/>
        <v xml:space="preserve"> </v>
      </c>
      <c r="FP413" s="1234" t="str">
        <f t="shared" si="403"/>
        <v xml:space="preserve"> </v>
      </c>
      <c r="FQ413" s="1234" t="str">
        <f t="shared" ref="FQ413:FQ476" si="436">IF(AND(FB413&lt;&gt;"",$EW413=$EW$64,FB413&gt;46112),"●"," ")</f>
        <v xml:space="preserve"> </v>
      </c>
      <c r="FR413" s="1234" t="str">
        <f t="shared" si="404"/>
        <v xml:space="preserve"> </v>
      </c>
      <c r="FS413" s="1234">
        <f t="shared" si="410"/>
        <v>0</v>
      </c>
      <c r="FT413" s="1227"/>
      <c r="FU413" s="1234" t="str">
        <f t="shared" si="405"/>
        <v xml:space="preserve"> </v>
      </c>
      <c r="FV413" s="1234" t="str">
        <f t="shared" si="406"/>
        <v xml:space="preserve"> </v>
      </c>
      <c r="FW413" s="1234" t="str">
        <f t="shared" si="407"/>
        <v xml:space="preserve"> </v>
      </c>
      <c r="FX413" s="1234" t="str">
        <f t="shared" ref="FX413:FX476" si="437">IF(AND(FA413&lt;&gt;"",$EW413=$EW$65,$DF413=$DF$63,OR(FA413&lt;45748,FA413&gt;46112)),"●"," ")</f>
        <v xml:space="preserve"> </v>
      </c>
      <c r="FY413" s="1234" t="str">
        <f t="shared" ref="FY413:FY476" si="438">IF(AND(FB413&lt;&gt;"",$EW413=$EW$65,DW413=$DW$63,FB413&gt;46112),"●"," ")</f>
        <v xml:space="preserve"> </v>
      </c>
      <c r="FZ413" s="1234" t="str">
        <f t="shared" si="408"/>
        <v xml:space="preserve"> </v>
      </c>
      <c r="GA413" s="1234">
        <f t="shared" ref="GA413:GA476" si="439">COUNTIFS(FU413:FZ413,"●")</f>
        <v>0</v>
      </c>
      <c r="GB413" s="1227"/>
      <c r="GC413" s="1234" t="str">
        <f t="shared" ref="GC413:GC476" si="440">IF(AND(EY413&lt;&gt;"",EX413&lt;&gt;""),IF(EY413-EX413&lt;0,"●"," ")," ")</f>
        <v xml:space="preserve"> </v>
      </c>
      <c r="GD413" s="1234" t="str">
        <f t="shared" ref="GD413:GD476" si="441">IF(AND(EZ413&lt;&gt;"",EX413&lt;&gt;""),IF(EZ413-EX413&lt;0,"●"," ")," ")</f>
        <v xml:space="preserve"> </v>
      </c>
      <c r="GE413" s="1234" t="str">
        <f t="shared" ref="GE413:GE476" si="442">IF(AND(FA413&lt;&gt;"",EX413&lt;&gt;"",$DF413=$DF$63),IF(FA413-EX413&lt;0,"●"," ")," ")</f>
        <v xml:space="preserve"> </v>
      </c>
      <c r="GF413" s="1234" t="str">
        <f t="shared" ref="GF413:GF476" si="443">IF(AND(FC413&lt;&gt;"",EX413&lt;&gt;""),IF(FC413-EX413&lt;0,"●"," ")," ")</f>
        <v xml:space="preserve"> </v>
      </c>
      <c r="GG413" s="1234" t="str">
        <f t="shared" ref="GG413:GG476" si="444">IF(AND(EZ413&lt;&gt;"",EY413&lt;&gt;""),IF(EZ413-EY413&lt;0,"●"," ")," ")</f>
        <v xml:space="preserve"> </v>
      </c>
      <c r="GH413" s="1234" t="str">
        <f t="shared" ref="GH413:GH476" si="445">IF(AND(FA413&lt;&gt;"",EY413&lt;&gt;"",$DF413=$DF$63),IF(FA413-EY413&lt;0,"●"," ")," ")</f>
        <v xml:space="preserve"> </v>
      </c>
      <c r="GI413" s="1234" t="str">
        <f t="shared" ref="GI413:GI476" si="446">IF(AND(FC413&lt;&gt;"",EY413&lt;&gt;""),IF(FC413-EY413&lt;0,"●"," ")," ")</f>
        <v xml:space="preserve"> </v>
      </c>
      <c r="GJ413" s="1234" t="str">
        <f t="shared" ref="GJ413:GJ476" si="447">IF(AND(FA413&lt;&gt;"",EZ413&lt;&gt;"",$DF413=$DF$63),IF(FA413-EZ413&lt;0,"●"," ")," ")</f>
        <v xml:space="preserve"> </v>
      </c>
      <c r="GK413" s="1234" t="str">
        <f t="shared" ref="GK413:GK476" si="448">IF(AND(FC413&lt;&gt;"",EZ413&lt;&gt;""),IF(FC413-EZ413&lt;0,"●"," ")," ")</f>
        <v xml:space="preserve"> </v>
      </c>
      <c r="GL413" s="1234" t="str">
        <f t="shared" ref="GL413:GL476" si="449">IF(AND(FC413&lt;&gt;"",FA413&lt;&gt;"",$DF413=$DF$63),IF(FC413-FA413&lt;0,"●"," ")," ")</f>
        <v xml:space="preserve"> </v>
      </c>
      <c r="GM413" s="1234" t="str">
        <f t="shared" ref="GM413:GM476" si="450">IF(AND(FC413&lt;&gt;"",FB413&lt;&gt;""),IF(FC413-FB413&lt;0,"●"," ")," ")</f>
        <v xml:space="preserve"> </v>
      </c>
      <c r="GN413" s="1234">
        <f t="shared" ref="GN413:GN476" si="451">COUNTIFS(GC413:GM413,"●")</f>
        <v>0</v>
      </c>
    </row>
    <row r="414" spans="1:196" s="100" customFormat="1" ht="27" customHeight="1" thickTop="1" thickBot="1">
      <c r="A414" s="1208">
        <f>【A票】【D票】!$D$10</f>
        <v>0</v>
      </c>
      <c r="B414" s="1212">
        <f>【A票】【D票】!$H$10</f>
        <v>0</v>
      </c>
      <c r="C414" s="1213" t="str">
        <f>【A票】【D票】!$K$10</f>
        <v xml:space="preserve"> </v>
      </c>
      <c r="D414" s="1214">
        <f t="shared" si="425"/>
        <v>323</v>
      </c>
      <c r="E414" s="914"/>
      <c r="F414" s="467"/>
      <c r="G414" s="469"/>
      <c r="H414" s="224" t="str">
        <f t="shared" si="411"/>
        <v xml:space="preserve"> </v>
      </c>
      <c r="I414" s="704"/>
      <c r="J414" s="117"/>
      <c r="K414" s="117"/>
      <c r="L414" s="117"/>
      <c r="M414" s="117"/>
      <c r="N414" s="117"/>
      <c r="O414" s="117"/>
      <c r="P414" s="117"/>
      <c r="Q414" s="117"/>
      <c r="R414" s="117"/>
      <c r="S414" s="117"/>
      <c r="T414" s="254"/>
      <c r="U414" s="646"/>
      <c r="V414" s="646"/>
      <c r="W414" s="114"/>
      <c r="X414" s="254"/>
      <c r="Y414" s="224" t="str">
        <f t="shared" si="412"/>
        <v xml:space="preserve"> </v>
      </c>
      <c r="Z414" s="579"/>
      <c r="AA414" s="704"/>
      <c r="AB414" s="119"/>
      <c r="AC414" s="224" t="str">
        <f t="shared" si="427"/>
        <v xml:space="preserve"> </v>
      </c>
      <c r="AD414" s="115"/>
      <c r="AE414" s="253"/>
      <c r="AF414" s="704"/>
      <c r="AG414" s="727"/>
      <c r="AH414" s="727"/>
      <c r="AI414" s="727"/>
      <c r="AJ414" s="727"/>
      <c r="AK414" s="591"/>
      <c r="AL414" s="727"/>
      <c r="AM414" s="727"/>
      <c r="AN414" s="727"/>
      <c r="AO414" s="727"/>
      <c r="AP414" s="727"/>
      <c r="AQ414" s="727"/>
      <c r="AR414" s="727"/>
      <c r="AS414" s="727"/>
      <c r="AT414" s="727"/>
      <c r="AU414" s="727"/>
      <c r="AV414" s="727"/>
      <c r="AW414" s="727"/>
      <c r="AX414" s="727"/>
      <c r="AY414" s="727"/>
      <c r="AZ414" s="727"/>
      <c r="BA414" s="727"/>
      <c r="BB414" s="727"/>
      <c r="BC414" s="821"/>
      <c r="BD414" s="727"/>
      <c r="BE414" s="727"/>
      <c r="BF414" s="727"/>
      <c r="BG414" s="727"/>
      <c r="BH414" s="727"/>
      <c r="BI414" s="727"/>
      <c r="BJ414" s="727"/>
      <c r="BK414" s="727"/>
      <c r="BL414" s="821"/>
      <c r="BM414" s="727"/>
      <c r="BN414" s="727"/>
      <c r="BO414" s="727"/>
      <c r="BP414" s="727"/>
      <c r="BQ414" s="727"/>
      <c r="BR414" s="821"/>
      <c r="BS414" s="727"/>
      <c r="BT414" s="727"/>
      <c r="BU414" s="727"/>
      <c r="BV414" s="591"/>
      <c r="BW414" s="224" t="str">
        <f t="shared" si="424"/>
        <v xml:space="preserve"> </v>
      </c>
      <c r="BX414" s="471">
        <f t="shared" si="413"/>
        <v>323</v>
      </c>
      <c r="BY414" s="117"/>
      <c r="BZ414" s="117"/>
      <c r="CA414" s="117"/>
      <c r="CB414" s="117"/>
      <c r="CC414" s="117"/>
      <c r="CD414" s="461"/>
      <c r="CE414" s="236"/>
      <c r="CF414" s="224" t="str">
        <f t="shared" si="414"/>
        <v xml:space="preserve"> </v>
      </c>
      <c r="CG414" s="116"/>
      <c r="CH414" s="117"/>
      <c r="CI414" s="117"/>
      <c r="CJ414" s="117"/>
      <c r="CK414" s="472"/>
      <c r="CL414" s="472"/>
      <c r="CM414" s="472"/>
      <c r="CN414" s="472"/>
      <c r="CO414" s="117"/>
      <c r="CP414" s="253"/>
      <c r="CQ414" s="120"/>
      <c r="CR414" s="224" t="str" cm="1">
        <f t="array" ref="CR414">IF(AND(SUM(COUNTIF(CG414:CM414,{"*不明*","*その他*"})+COUNTIF(CO414:CP414,{"*不明*","*その他*"}))&gt;0,CQ414=""),"その他・不明の場合,10)具体的内容、理由を記入",IF(OR(AND(CI414=CI$65,COUNTA(CJ414:CM414)&lt;4),AND(OR(CI414=CI$63,CI414=CI$64,CI414=CI$66,CI414=CI$67,CI414=CI$68,CI414=""),COUNTA(CJ414:CM414)&gt;0)),"3)介護保険認定済→要介護度、認知症自立度、寝たきり度、介護保険サービス記入",IF(OR(AND(OR(CM414=CM$63,CM414=CM$64),CN414=""),AND(OR(CM414=CM$65,CM414=CM$66),CN414&lt;&gt;"")),"7)介護保険サービス受けている/過去受けていた→具体的内容記入"," ")))</f>
        <v xml:space="preserve"> </v>
      </c>
      <c r="CS414" s="224" t="str">
        <f t="shared" si="415"/>
        <v xml:space="preserve"> </v>
      </c>
      <c r="CT414" s="116"/>
      <c r="CU414" s="253"/>
      <c r="CV414" s="117"/>
      <c r="CW414" s="117"/>
      <c r="CX414" s="253"/>
      <c r="CY414" s="117"/>
      <c r="CZ414" s="117"/>
      <c r="DA414" s="253"/>
      <c r="DB414" s="117"/>
      <c r="DC414" s="224" t="str">
        <f t="shared" si="416"/>
        <v xml:space="preserve"> </v>
      </c>
      <c r="DD414" s="224" t="str">
        <f t="shared" si="417"/>
        <v xml:space="preserve"> </v>
      </c>
      <c r="DE414" s="224" t="str">
        <f t="shared" si="428"/>
        <v xml:space="preserve"> </v>
      </c>
      <c r="DF414" s="121"/>
      <c r="DG414" s="114"/>
      <c r="DH414" s="704"/>
      <c r="DI414" s="119"/>
      <c r="DJ414" s="187"/>
      <c r="DK414" s="254"/>
      <c r="DL414" s="224" t="str">
        <f t="shared" si="429"/>
        <v xml:space="preserve"> </v>
      </c>
      <c r="DM414" s="224" t="str">
        <f t="shared" si="418"/>
        <v xml:space="preserve"> </v>
      </c>
      <c r="DN414" s="474"/>
      <c r="DO414" s="117"/>
      <c r="DP414" s="117"/>
      <c r="DQ414" s="117"/>
      <c r="DR414" s="117"/>
      <c r="DS414" s="117"/>
      <c r="DT414" s="254"/>
      <c r="DU414" s="476"/>
      <c r="DV414" s="224" t="str">
        <f t="shared" si="430"/>
        <v xml:space="preserve"> </v>
      </c>
      <c r="DW414" s="115"/>
      <c r="DX414" s="470"/>
      <c r="DY414" s="117"/>
      <c r="DZ414" s="704"/>
      <c r="EA414" s="224" t="str">
        <f t="shared" si="431"/>
        <v xml:space="preserve"> </v>
      </c>
      <c r="EB414" s="906"/>
      <c r="EC414" s="904"/>
      <c r="ED414" s="904"/>
      <c r="EE414" s="904"/>
      <c r="EF414" s="904"/>
      <c r="EG414" s="904"/>
      <c r="EH414" s="904"/>
      <c r="EI414" s="904"/>
      <c r="EJ414" s="904"/>
      <c r="EK414" s="905"/>
      <c r="EL414" s="80"/>
      <c r="EM414" s="224" t="str">
        <f t="shared" si="419"/>
        <v xml:space="preserve"> </v>
      </c>
      <c r="EN414" s="224" t="str">
        <f t="shared" si="420"/>
        <v xml:space="preserve"> </v>
      </c>
      <c r="EO414" s="115"/>
      <c r="EP414" s="1050"/>
      <c r="EQ414" s="253"/>
      <c r="ER414" s="117"/>
      <c r="ES414" s="1258">
        <f t="shared" si="421"/>
        <v>323</v>
      </c>
      <c r="ET414" s="224" t="str">
        <f t="shared" si="422"/>
        <v xml:space="preserve"> </v>
      </c>
      <c r="EU414" s="477" t="str">
        <f t="shared" si="423"/>
        <v/>
      </c>
      <c r="EV414" s="1334" t="str">
        <f t="shared" si="426"/>
        <v xml:space="preserve"> </v>
      </c>
      <c r="EW414" s="1332" t="str">
        <f t="shared" si="409"/>
        <v/>
      </c>
      <c r="EX414" s="1275" t="str">
        <f t="shared" ref="EX414:EX477" si="452">IF(I414&lt;&gt;"",I414,"")</f>
        <v/>
      </c>
      <c r="EY414" s="1275" t="str">
        <f t="shared" ref="EY414:EY477" si="453">IF(AA414&lt;&gt;"",AA414,"")</f>
        <v/>
      </c>
      <c r="EZ414" s="1275" t="str">
        <f t="shared" ref="EZ414:EZ477" si="454">IF(AF414&lt;&gt;"",AF414,"")</f>
        <v/>
      </c>
      <c r="FA414" s="1275" t="str">
        <f t="shared" ref="FA414:FA477" si="455">IF(DH414&lt;&gt;"",DH414,"")</f>
        <v/>
      </c>
      <c r="FB414" s="1275" t="str">
        <f t="shared" ref="FB414:FB477" si="456">IF(DZ414&lt;&gt;"",DZ414,"")</f>
        <v/>
      </c>
      <c r="FC414" s="1333" t="str">
        <f t="shared" ref="FC414:FC477" si="457">IF(EP414&lt;&gt;"",EP414,"")</f>
        <v/>
      </c>
      <c r="FE414" s="1234" t="str">
        <f t="shared" ref="FE414:FE477" si="458">IF(AND(EX414&lt;&gt;"",$EW414=$EW$63,OR(EX414&lt;45748,EX414&gt;46112)),"●"," ")</f>
        <v xml:space="preserve"> </v>
      </c>
      <c r="FF414" s="1234" t="str">
        <f t="shared" ref="FF414:FF477" si="459">IF(AND(EY414&lt;&gt;"",$EW414=$EW$63,OR(EY414&lt;45748,EY414&gt;46112)),"●"," ")</f>
        <v xml:space="preserve"> </v>
      </c>
      <c r="FG414" s="1234" t="str">
        <f t="shared" ref="FG414:FG477" si="460">IF(AND(EZ414&lt;&gt;"",$EW414=$EW$63,OR(EZ414&lt;45748,EZ414&gt;46112)),"●"," ")</f>
        <v xml:space="preserve"> </v>
      </c>
      <c r="FH414" s="1234" t="str">
        <f t="shared" ref="FH414:FH477" si="461">IF(AND(FA414&lt;&gt;"",$EW414=$EW$63,$DF414=$DF$63,OR(FA414&lt;45748,FA414&gt;46112)),"●"," ")</f>
        <v xml:space="preserve"> </v>
      </c>
      <c r="FI414" s="1234" t="str">
        <f t="shared" si="432"/>
        <v xml:space="preserve"> </v>
      </c>
      <c r="FJ414" s="1234" t="str">
        <f t="shared" ref="FJ414:FJ477" si="462">IF(AND(FC414&lt;&gt;"",$EW414=$EW$63,OR(FC414&lt;45748,FC414&gt;46112)),"●"," ")</f>
        <v xml:space="preserve"> </v>
      </c>
      <c r="FK414" s="1234">
        <f t="shared" si="433"/>
        <v>0</v>
      </c>
      <c r="FL414" s="1227"/>
      <c r="FM414" s="1234" t="str">
        <f t="shared" si="434"/>
        <v xml:space="preserve"> </v>
      </c>
      <c r="FN414" s="1234" t="str">
        <f t="shared" si="435"/>
        <v xml:space="preserve"> </v>
      </c>
      <c r="FO414" s="1234" t="str">
        <f t="shared" ref="FO414:FO477" si="463">IF(AND(EZ414&lt;&gt;"",$EW414=$EW$64,OR(EZ414&lt;45748,EZ414&gt;46112)),"●"," ")</f>
        <v xml:space="preserve"> </v>
      </c>
      <c r="FP414" s="1234" t="str">
        <f t="shared" ref="FP414:FP477" si="464">IF(AND(FA414&lt;&gt;"",$EW414=$EW$64,$DF414=$DF$63,OR(FA414&lt;45748,FA414&gt;46112)),"●"," ")</f>
        <v xml:space="preserve"> </v>
      </c>
      <c r="FQ414" s="1234" t="str">
        <f t="shared" si="436"/>
        <v xml:space="preserve"> </v>
      </c>
      <c r="FR414" s="1234" t="str">
        <f t="shared" ref="FR414:FR477" si="465">IF(AND(FC414&lt;&gt;"",$EW414=$EW$64,OR(FC414&lt;45748,FC414&gt;46112)),"●"," ")</f>
        <v xml:space="preserve"> </v>
      </c>
      <c r="FS414" s="1234">
        <f t="shared" si="410"/>
        <v>0</v>
      </c>
      <c r="FT414" s="1227"/>
      <c r="FU414" s="1234" t="str">
        <f t="shared" ref="FU414:FU477" si="466">IF(AND(EX414&lt;&gt;"",$EW414=$EW$65,OR(EX414&gt;=45748)),"●"," ")</f>
        <v xml:space="preserve"> </v>
      </c>
      <c r="FV414" s="1234" t="str">
        <f t="shared" ref="FV414:FV477" si="467">IF(AND(EY414&lt;&gt;"",$EW414=$EW$65,OR(EY414&gt;=45748)),"●"," ")</f>
        <v xml:space="preserve"> </v>
      </c>
      <c r="FW414" s="1234" t="str">
        <f t="shared" ref="FW414:FW477" si="468">IF(AND(EZ414&lt;&gt;"",$EW414=$EW$65,OR(EZ414&gt;=45748)),"●"," ")</f>
        <v xml:space="preserve"> </v>
      </c>
      <c r="FX414" s="1234" t="str">
        <f t="shared" si="437"/>
        <v xml:space="preserve"> </v>
      </c>
      <c r="FY414" s="1234" t="str">
        <f t="shared" si="438"/>
        <v xml:space="preserve"> </v>
      </c>
      <c r="FZ414" s="1234" t="str">
        <f t="shared" ref="FZ414:FZ477" si="469">IF(AND(FC414&lt;&gt;"",$EW414=$EW$65,OR(FC414&lt;45748,FC414&gt;46112)),"●"," ")</f>
        <v xml:space="preserve"> </v>
      </c>
      <c r="GA414" s="1234">
        <f t="shared" si="439"/>
        <v>0</v>
      </c>
      <c r="GB414" s="1227"/>
      <c r="GC414" s="1234" t="str">
        <f t="shared" si="440"/>
        <v xml:space="preserve"> </v>
      </c>
      <c r="GD414" s="1234" t="str">
        <f t="shared" si="441"/>
        <v xml:space="preserve"> </v>
      </c>
      <c r="GE414" s="1234" t="str">
        <f t="shared" si="442"/>
        <v xml:space="preserve"> </v>
      </c>
      <c r="GF414" s="1234" t="str">
        <f t="shared" si="443"/>
        <v xml:space="preserve"> </v>
      </c>
      <c r="GG414" s="1234" t="str">
        <f t="shared" si="444"/>
        <v xml:space="preserve"> </v>
      </c>
      <c r="GH414" s="1234" t="str">
        <f t="shared" si="445"/>
        <v xml:space="preserve"> </v>
      </c>
      <c r="GI414" s="1234" t="str">
        <f t="shared" si="446"/>
        <v xml:space="preserve"> </v>
      </c>
      <c r="GJ414" s="1234" t="str">
        <f t="shared" si="447"/>
        <v xml:space="preserve"> </v>
      </c>
      <c r="GK414" s="1234" t="str">
        <f t="shared" si="448"/>
        <v xml:space="preserve"> </v>
      </c>
      <c r="GL414" s="1234" t="str">
        <f t="shared" si="449"/>
        <v xml:space="preserve"> </v>
      </c>
      <c r="GM414" s="1234" t="str">
        <f t="shared" si="450"/>
        <v xml:space="preserve"> </v>
      </c>
      <c r="GN414" s="1234">
        <f t="shared" si="451"/>
        <v>0</v>
      </c>
    </row>
    <row r="415" spans="1:196" s="100" customFormat="1" ht="27" customHeight="1" thickTop="1" thickBot="1">
      <c r="A415" s="1208">
        <f>【A票】【D票】!$D$10</f>
        <v>0</v>
      </c>
      <c r="B415" s="1212">
        <f>【A票】【D票】!$H$10</f>
        <v>0</v>
      </c>
      <c r="C415" s="1213" t="str">
        <f>【A票】【D票】!$K$10</f>
        <v xml:space="preserve"> </v>
      </c>
      <c r="D415" s="1214">
        <f t="shared" si="425"/>
        <v>324</v>
      </c>
      <c r="E415" s="914"/>
      <c r="F415" s="467"/>
      <c r="G415" s="469"/>
      <c r="H415" s="224" t="str">
        <f t="shared" si="411"/>
        <v xml:space="preserve"> </v>
      </c>
      <c r="I415" s="704"/>
      <c r="J415" s="117"/>
      <c r="K415" s="117"/>
      <c r="L415" s="117"/>
      <c r="M415" s="117"/>
      <c r="N415" s="117"/>
      <c r="O415" s="117"/>
      <c r="P415" s="117"/>
      <c r="Q415" s="117"/>
      <c r="R415" s="117"/>
      <c r="S415" s="117"/>
      <c r="T415" s="254"/>
      <c r="U415" s="646"/>
      <c r="V415" s="646"/>
      <c r="W415" s="114"/>
      <c r="X415" s="254"/>
      <c r="Y415" s="224" t="str">
        <f t="shared" si="412"/>
        <v xml:space="preserve"> </v>
      </c>
      <c r="Z415" s="579"/>
      <c r="AA415" s="704"/>
      <c r="AB415" s="119"/>
      <c r="AC415" s="224" t="str">
        <f t="shared" si="427"/>
        <v xml:space="preserve"> </v>
      </c>
      <c r="AD415" s="115"/>
      <c r="AE415" s="253"/>
      <c r="AF415" s="704"/>
      <c r="AG415" s="727"/>
      <c r="AH415" s="727"/>
      <c r="AI415" s="727"/>
      <c r="AJ415" s="727"/>
      <c r="AK415" s="591"/>
      <c r="AL415" s="727"/>
      <c r="AM415" s="727"/>
      <c r="AN415" s="727"/>
      <c r="AO415" s="727"/>
      <c r="AP415" s="727"/>
      <c r="AQ415" s="727"/>
      <c r="AR415" s="727"/>
      <c r="AS415" s="727"/>
      <c r="AT415" s="727"/>
      <c r="AU415" s="727"/>
      <c r="AV415" s="727"/>
      <c r="AW415" s="727"/>
      <c r="AX415" s="727"/>
      <c r="AY415" s="727"/>
      <c r="AZ415" s="727"/>
      <c r="BA415" s="727"/>
      <c r="BB415" s="727"/>
      <c r="BC415" s="821"/>
      <c r="BD415" s="727"/>
      <c r="BE415" s="727"/>
      <c r="BF415" s="727"/>
      <c r="BG415" s="727"/>
      <c r="BH415" s="727"/>
      <c r="BI415" s="727"/>
      <c r="BJ415" s="727"/>
      <c r="BK415" s="727"/>
      <c r="BL415" s="821"/>
      <c r="BM415" s="727"/>
      <c r="BN415" s="727"/>
      <c r="BO415" s="727"/>
      <c r="BP415" s="727"/>
      <c r="BQ415" s="727"/>
      <c r="BR415" s="821"/>
      <c r="BS415" s="727"/>
      <c r="BT415" s="727"/>
      <c r="BU415" s="727"/>
      <c r="BV415" s="591"/>
      <c r="BW415" s="224" t="str">
        <f t="shared" si="424"/>
        <v xml:space="preserve"> </v>
      </c>
      <c r="BX415" s="471">
        <f t="shared" si="413"/>
        <v>324</v>
      </c>
      <c r="BY415" s="117"/>
      <c r="BZ415" s="117"/>
      <c r="CA415" s="117"/>
      <c r="CB415" s="117"/>
      <c r="CC415" s="117"/>
      <c r="CD415" s="461"/>
      <c r="CE415" s="236"/>
      <c r="CF415" s="224" t="str">
        <f t="shared" si="414"/>
        <v xml:space="preserve"> </v>
      </c>
      <c r="CG415" s="116"/>
      <c r="CH415" s="117"/>
      <c r="CI415" s="117"/>
      <c r="CJ415" s="117"/>
      <c r="CK415" s="472"/>
      <c r="CL415" s="472"/>
      <c r="CM415" s="472"/>
      <c r="CN415" s="472"/>
      <c r="CO415" s="117"/>
      <c r="CP415" s="253"/>
      <c r="CQ415" s="120"/>
      <c r="CR415" s="224" t="str" cm="1">
        <f t="array" ref="CR415">IF(AND(SUM(COUNTIF(CG415:CM415,{"*不明*","*その他*"})+COUNTIF(CO415:CP415,{"*不明*","*その他*"}))&gt;0,CQ415=""),"その他・不明の場合,10)具体的内容、理由を記入",IF(OR(AND(CI415=CI$65,COUNTA(CJ415:CM415)&lt;4),AND(OR(CI415=CI$63,CI415=CI$64,CI415=CI$66,CI415=CI$67,CI415=CI$68,CI415=""),COUNTA(CJ415:CM415)&gt;0)),"3)介護保険認定済→要介護度、認知症自立度、寝たきり度、介護保険サービス記入",IF(OR(AND(OR(CM415=CM$63,CM415=CM$64),CN415=""),AND(OR(CM415=CM$65,CM415=CM$66),CN415&lt;&gt;"")),"7)介護保険サービス受けている/過去受けていた→具体的内容記入"," ")))</f>
        <v xml:space="preserve"> </v>
      </c>
      <c r="CS415" s="224" t="str">
        <f t="shared" si="415"/>
        <v xml:space="preserve"> </v>
      </c>
      <c r="CT415" s="116"/>
      <c r="CU415" s="253"/>
      <c r="CV415" s="117"/>
      <c r="CW415" s="117"/>
      <c r="CX415" s="253"/>
      <c r="CY415" s="117"/>
      <c r="CZ415" s="117"/>
      <c r="DA415" s="253"/>
      <c r="DB415" s="117"/>
      <c r="DC415" s="224" t="str">
        <f t="shared" si="416"/>
        <v xml:space="preserve"> </v>
      </c>
      <c r="DD415" s="224" t="str">
        <f t="shared" si="417"/>
        <v xml:space="preserve"> </v>
      </c>
      <c r="DE415" s="224" t="str">
        <f t="shared" si="428"/>
        <v xml:space="preserve"> </v>
      </c>
      <c r="DF415" s="121"/>
      <c r="DG415" s="114"/>
      <c r="DH415" s="704"/>
      <c r="DI415" s="119"/>
      <c r="DJ415" s="187"/>
      <c r="DK415" s="254"/>
      <c r="DL415" s="224" t="str">
        <f t="shared" si="429"/>
        <v xml:space="preserve"> </v>
      </c>
      <c r="DM415" s="224" t="str">
        <f t="shared" si="418"/>
        <v xml:space="preserve"> </v>
      </c>
      <c r="DN415" s="474"/>
      <c r="DO415" s="117"/>
      <c r="DP415" s="117"/>
      <c r="DQ415" s="117"/>
      <c r="DR415" s="117"/>
      <c r="DS415" s="117"/>
      <c r="DT415" s="254"/>
      <c r="DU415" s="476"/>
      <c r="DV415" s="224" t="str">
        <f t="shared" si="430"/>
        <v xml:space="preserve"> </v>
      </c>
      <c r="DW415" s="115"/>
      <c r="DX415" s="470"/>
      <c r="DY415" s="117"/>
      <c r="DZ415" s="704"/>
      <c r="EA415" s="224" t="str">
        <f t="shared" si="431"/>
        <v xml:space="preserve"> </v>
      </c>
      <c r="EB415" s="906"/>
      <c r="EC415" s="904"/>
      <c r="ED415" s="904"/>
      <c r="EE415" s="904"/>
      <c r="EF415" s="904"/>
      <c r="EG415" s="904"/>
      <c r="EH415" s="904"/>
      <c r="EI415" s="904"/>
      <c r="EJ415" s="904"/>
      <c r="EK415" s="905"/>
      <c r="EL415" s="80"/>
      <c r="EM415" s="224" t="str">
        <f t="shared" si="419"/>
        <v xml:space="preserve"> </v>
      </c>
      <c r="EN415" s="224" t="str">
        <f t="shared" si="420"/>
        <v xml:space="preserve"> </v>
      </c>
      <c r="EO415" s="115"/>
      <c r="EP415" s="1050"/>
      <c r="EQ415" s="253"/>
      <c r="ER415" s="117"/>
      <c r="ES415" s="1258">
        <f t="shared" si="421"/>
        <v>324</v>
      </c>
      <c r="ET415" s="224" t="str">
        <f t="shared" si="422"/>
        <v xml:space="preserve"> </v>
      </c>
      <c r="EU415" s="477" t="str">
        <f t="shared" si="423"/>
        <v/>
      </c>
      <c r="EV415" s="1334" t="str">
        <f t="shared" si="426"/>
        <v xml:space="preserve"> </v>
      </c>
      <c r="EW415" s="1332" t="str">
        <f t="shared" si="409"/>
        <v/>
      </c>
      <c r="EX415" s="1275" t="str">
        <f t="shared" si="452"/>
        <v/>
      </c>
      <c r="EY415" s="1275" t="str">
        <f t="shared" si="453"/>
        <v/>
      </c>
      <c r="EZ415" s="1275" t="str">
        <f t="shared" si="454"/>
        <v/>
      </c>
      <c r="FA415" s="1275" t="str">
        <f t="shared" si="455"/>
        <v/>
      </c>
      <c r="FB415" s="1275" t="str">
        <f t="shared" si="456"/>
        <v/>
      </c>
      <c r="FC415" s="1333" t="str">
        <f t="shared" si="457"/>
        <v/>
      </c>
      <c r="FE415" s="1234" t="str">
        <f t="shared" si="458"/>
        <v xml:space="preserve"> </v>
      </c>
      <c r="FF415" s="1234" t="str">
        <f t="shared" si="459"/>
        <v xml:space="preserve"> </v>
      </c>
      <c r="FG415" s="1234" t="str">
        <f t="shared" si="460"/>
        <v xml:space="preserve"> </v>
      </c>
      <c r="FH415" s="1234" t="str">
        <f t="shared" si="461"/>
        <v xml:space="preserve"> </v>
      </c>
      <c r="FI415" s="1234" t="str">
        <f t="shared" si="432"/>
        <v xml:space="preserve"> </v>
      </c>
      <c r="FJ415" s="1234" t="str">
        <f t="shared" si="462"/>
        <v xml:space="preserve"> </v>
      </c>
      <c r="FK415" s="1234">
        <f t="shared" si="433"/>
        <v>0</v>
      </c>
      <c r="FL415" s="1227"/>
      <c r="FM415" s="1234" t="str">
        <f t="shared" si="434"/>
        <v xml:space="preserve"> </v>
      </c>
      <c r="FN415" s="1234" t="str">
        <f t="shared" si="435"/>
        <v xml:space="preserve"> </v>
      </c>
      <c r="FO415" s="1234" t="str">
        <f t="shared" si="463"/>
        <v xml:space="preserve"> </v>
      </c>
      <c r="FP415" s="1234" t="str">
        <f t="shared" si="464"/>
        <v xml:space="preserve"> </v>
      </c>
      <c r="FQ415" s="1234" t="str">
        <f t="shared" si="436"/>
        <v xml:space="preserve"> </v>
      </c>
      <c r="FR415" s="1234" t="str">
        <f t="shared" si="465"/>
        <v xml:space="preserve"> </v>
      </c>
      <c r="FS415" s="1234">
        <f t="shared" si="410"/>
        <v>0</v>
      </c>
      <c r="FT415" s="1227"/>
      <c r="FU415" s="1234" t="str">
        <f t="shared" si="466"/>
        <v xml:space="preserve"> </v>
      </c>
      <c r="FV415" s="1234" t="str">
        <f t="shared" si="467"/>
        <v xml:space="preserve"> </v>
      </c>
      <c r="FW415" s="1234" t="str">
        <f t="shared" si="468"/>
        <v xml:space="preserve"> </v>
      </c>
      <c r="FX415" s="1234" t="str">
        <f t="shared" si="437"/>
        <v xml:space="preserve"> </v>
      </c>
      <c r="FY415" s="1234" t="str">
        <f t="shared" si="438"/>
        <v xml:space="preserve"> </v>
      </c>
      <c r="FZ415" s="1234" t="str">
        <f t="shared" si="469"/>
        <v xml:space="preserve"> </v>
      </c>
      <c r="GA415" s="1234">
        <f t="shared" si="439"/>
        <v>0</v>
      </c>
      <c r="GB415" s="1227"/>
      <c r="GC415" s="1234" t="str">
        <f t="shared" si="440"/>
        <v xml:space="preserve"> </v>
      </c>
      <c r="GD415" s="1234" t="str">
        <f t="shared" si="441"/>
        <v xml:space="preserve"> </v>
      </c>
      <c r="GE415" s="1234" t="str">
        <f t="shared" si="442"/>
        <v xml:space="preserve"> </v>
      </c>
      <c r="GF415" s="1234" t="str">
        <f t="shared" si="443"/>
        <v xml:space="preserve"> </v>
      </c>
      <c r="GG415" s="1234" t="str">
        <f t="shared" si="444"/>
        <v xml:space="preserve"> </v>
      </c>
      <c r="GH415" s="1234" t="str">
        <f t="shared" si="445"/>
        <v xml:space="preserve"> </v>
      </c>
      <c r="GI415" s="1234" t="str">
        <f t="shared" si="446"/>
        <v xml:space="preserve"> </v>
      </c>
      <c r="GJ415" s="1234" t="str">
        <f t="shared" si="447"/>
        <v xml:space="preserve"> </v>
      </c>
      <c r="GK415" s="1234" t="str">
        <f t="shared" si="448"/>
        <v xml:space="preserve"> </v>
      </c>
      <c r="GL415" s="1234" t="str">
        <f t="shared" si="449"/>
        <v xml:space="preserve"> </v>
      </c>
      <c r="GM415" s="1234" t="str">
        <f t="shared" si="450"/>
        <v xml:space="preserve"> </v>
      </c>
      <c r="GN415" s="1234">
        <f t="shared" si="451"/>
        <v>0</v>
      </c>
    </row>
    <row r="416" spans="1:196" s="100" customFormat="1" ht="27" customHeight="1" thickTop="1" thickBot="1">
      <c r="A416" s="1208">
        <f>【A票】【D票】!$D$10</f>
        <v>0</v>
      </c>
      <c r="B416" s="1212">
        <f>【A票】【D票】!$H$10</f>
        <v>0</v>
      </c>
      <c r="C416" s="1213" t="str">
        <f>【A票】【D票】!$K$10</f>
        <v xml:space="preserve"> </v>
      </c>
      <c r="D416" s="1214">
        <f t="shared" si="425"/>
        <v>325</v>
      </c>
      <c r="E416" s="914"/>
      <c r="F416" s="467"/>
      <c r="G416" s="469"/>
      <c r="H416" s="224" t="str">
        <f t="shared" si="411"/>
        <v xml:space="preserve"> </v>
      </c>
      <c r="I416" s="704"/>
      <c r="J416" s="117"/>
      <c r="K416" s="117"/>
      <c r="L416" s="117"/>
      <c r="M416" s="117"/>
      <c r="N416" s="117"/>
      <c r="O416" s="117"/>
      <c r="P416" s="117"/>
      <c r="Q416" s="117"/>
      <c r="R416" s="117"/>
      <c r="S416" s="117"/>
      <c r="T416" s="254"/>
      <c r="U416" s="646"/>
      <c r="V416" s="646"/>
      <c r="W416" s="114"/>
      <c r="X416" s="254"/>
      <c r="Y416" s="224" t="str">
        <f t="shared" si="412"/>
        <v xml:space="preserve"> </v>
      </c>
      <c r="Z416" s="579"/>
      <c r="AA416" s="704"/>
      <c r="AB416" s="119"/>
      <c r="AC416" s="224" t="str">
        <f t="shared" si="427"/>
        <v xml:space="preserve"> </v>
      </c>
      <c r="AD416" s="115"/>
      <c r="AE416" s="253"/>
      <c r="AF416" s="704"/>
      <c r="AG416" s="727"/>
      <c r="AH416" s="727"/>
      <c r="AI416" s="727"/>
      <c r="AJ416" s="727"/>
      <c r="AK416" s="591"/>
      <c r="AL416" s="727"/>
      <c r="AM416" s="727"/>
      <c r="AN416" s="727"/>
      <c r="AO416" s="727"/>
      <c r="AP416" s="727"/>
      <c r="AQ416" s="727"/>
      <c r="AR416" s="727"/>
      <c r="AS416" s="727"/>
      <c r="AT416" s="727"/>
      <c r="AU416" s="727"/>
      <c r="AV416" s="727"/>
      <c r="AW416" s="727"/>
      <c r="AX416" s="727"/>
      <c r="AY416" s="727"/>
      <c r="AZ416" s="727"/>
      <c r="BA416" s="727"/>
      <c r="BB416" s="727"/>
      <c r="BC416" s="821"/>
      <c r="BD416" s="727"/>
      <c r="BE416" s="727"/>
      <c r="BF416" s="727"/>
      <c r="BG416" s="727"/>
      <c r="BH416" s="727"/>
      <c r="BI416" s="727"/>
      <c r="BJ416" s="727"/>
      <c r="BK416" s="727"/>
      <c r="BL416" s="821"/>
      <c r="BM416" s="727"/>
      <c r="BN416" s="727"/>
      <c r="BO416" s="727"/>
      <c r="BP416" s="727"/>
      <c r="BQ416" s="727"/>
      <c r="BR416" s="821"/>
      <c r="BS416" s="727"/>
      <c r="BT416" s="727"/>
      <c r="BU416" s="727"/>
      <c r="BV416" s="591"/>
      <c r="BW416" s="224" t="str">
        <f t="shared" si="424"/>
        <v xml:space="preserve"> </v>
      </c>
      <c r="BX416" s="471">
        <f t="shared" si="413"/>
        <v>325</v>
      </c>
      <c r="BY416" s="117"/>
      <c r="BZ416" s="117"/>
      <c r="CA416" s="117"/>
      <c r="CB416" s="117"/>
      <c r="CC416" s="117"/>
      <c r="CD416" s="461"/>
      <c r="CE416" s="236"/>
      <c r="CF416" s="224" t="str">
        <f t="shared" si="414"/>
        <v xml:space="preserve"> </v>
      </c>
      <c r="CG416" s="116"/>
      <c r="CH416" s="117"/>
      <c r="CI416" s="117"/>
      <c r="CJ416" s="117"/>
      <c r="CK416" s="472"/>
      <c r="CL416" s="472"/>
      <c r="CM416" s="472"/>
      <c r="CN416" s="472"/>
      <c r="CO416" s="117"/>
      <c r="CP416" s="253"/>
      <c r="CQ416" s="120"/>
      <c r="CR416" s="224" t="str" cm="1">
        <f t="array" ref="CR416">IF(AND(SUM(COUNTIF(CG416:CM416,{"*不明*","*その他*"})+COUNTIF(CO416:CP416,{"*不明*","*その他*"}))&gt;0,CQ416=""),"その他・不明の場合,10)具体的内容、理由を記入",IF(OR(AND(CI416=CI$65,COUNTA(CJ416:CM416)&lt;4),AND(OR(CI416=CI$63,CI416=CI$64,CI416=CI$66,CI416=CI$67,CI416=CI$68,CI416=""),COUNTA(CJ416:CM416)&gt;0)),"3)介護保険認定済→要介護度、認知症自立度、寝たきり度、介護保険サービス記入",IF(OR(AND(OR(CM416=CM$63,CM416=CM$64),CN416=""),AND(OR(CM416=CM$65,CM416=CM$66),CN416&lt;&gt;"")),"7)介護保険サービス受けている/過去受けていた→具体的内容記入"," ")))</f>
        <v xml:space="preserve"> </v>
      </c>
      <c r="CS416" s="224" t="str">
        <f t="shared" si="415"/>
        <v xml:space="preserve"> </v>
      </c>
      <c r="CT416" s="116"/>
      <c r="CU416" s="253"/>
      <c r="CV416" s="117"/>
      <c r="CW416" s="117"/>
      <c r="CX416" s="253"/>
      <c r="CY416" s="117"/>
      <c r="CZ416" s="117"/>
      <c r="DA416" s="253"/>
      <c r="DB416" s="117"/>
      <c r="DC416" s="224" t="str">
        <f t="shared" si="416"/>
        <v xml:space="preserve"> </v>
      </c>
      <c r="DD416" s="224" t="str">
        <f t="shared" si="417"/>
        <v xml:space="preserve"> </v>
      </c>
      <c r="DE416" s="224" t="str">
        <f t="shared" si="428"/>
        <v xml:space="preserve"> </v>
      </c>
      <c r="DF416" s="121"/>
      <c r="DG416" s="114"/>
      <c r="DH416" s="704"/>
      <c r="DI416" s="119"/>
      <c r="DJ416" s="187"/>
      <c r="DK416" s="254"/>
      <c r="DL416" s="224" t="str">
        <f t="shared" si="429"/>
        <v xml:space="preserve"> </v>
      </c>
      <c r="DM416" s="224" t="str">
        <f t="shared" si="418"/>
        <v xml:space="preserve"> </v>
      </c>
      <c r="DN416" s="474"/>
      <c r="DO416" s="117"/>
      <c r="DP416" s="117"/>
      <c r="DQ416" s="117"/>
      <c r="DR416" s="117"/>
      <c r="DS416" s="117"/>
      <c r="DT416" s="254"/>
      <c r="DU416" s="476"/>
      <c r="DV416" s="224" t="str">
        <f t="shared" si="430"/>
        <v xml:space="preserve"> </v>
      </c>
      <c r="DW416" s="115"/>
      <c r="DX416" s="470"/>
      <c r="DY416" s="117"/>
      <c r="DZ416" s="704"/>
      <c r="EA416" s="224" t="str">
        <f t="shared" si="431"/>
        <v xml:space="preserve"> </v>
      </c>
      <c r="EB416" s="906"/>
      <c r="EC416" s="904"/>
      <c r="ED416" s="904"/>
      <c r="EE416" s="904"/>
      <c r="EF416" s="904"/>
      <c r="EG416" s="904"/>
      <c r="EH416" s="904"/>
      <c r="EI416" s="904"/>
      <c r="EJ416" s="904"/>
      <c r="EK416" s="905"/>
      <c r="EL416" s="80"/>
      <c r="EM416" s="224" t="str">
        <f t="shared" si="419"/>
        <v xml:space="preserve"> </v>
      </c>
      <c r="EN416" s="224" t="str">
        <f t="shared" si="420"/>
        <v xml:space="preserve"> </v>
      </c>
      <c r="EO416" s="115"/>
      <c r="EP416" s="1050"/>
      <c r="EQ416" s="253"/>
      <c r="ER416" s="117"/>
      <c r="ES416" s="1258">
        <f t="shared" si="421"/>
        <v>325</v>
      </c>
      <c r="ET416" s="224" t="str">
        <f t="shared" si="422"/>
        <v xml:space="preserve"> </v>
      </c>
      <c r="EU416" s="477" t="str">
        <f t="shared" si="423"/>
        <v/>
      </c>
      <c r="EV416" s="1334" t="str">
        <f t="shared" si="426"/>
        <v xml:space="preserve"> </v>
      </c>
      <c r="EW416" s="1332" t="str">
        <f t="shared" ref="EW416:EW479" si="470">IF(G416&lt;&gt;"",G416,"")</f>
        <v/>
      </c>
      <c r="EX416" s="1275" t="str">
        <f t="shared" si="452"/>
        <v/>
      </c>
      <c r="EY416" s="1275" t="str">
        <f t="shared" si="453"/>
        <v/>
      </c>
      <c r="EZ416" s="1275" t="str">
        <f t="shared" si="454"/>
        <v/>
      </c>
      <c r="FA416" s="1275" t="str">
        <f t="shared" si="455"/>
        <v/>
      </c>
      <c r="FB416" s="1275" t="str">
        <f t="shared" si="456"/>
        <v/>
      </c>
      <c r="FC416" s="1333" t="str">
        <f t="shared" si="457"/>
        <v/>
      </c>
      <c r="FE416" s="1234" t="str">
        <f t="shared" si="458"/>
        <v xml:space="preserve"> </v>
      </c>
      <c r="FF416" s="1234" t="str">
        <f t="shared" si="459"/>
        <v xml:space="preserve"> </v>
      </c>
      <c r="FG416" s="1234" t="str">
        <f t="shared" si="460"/>
        <v xml:space="preserve"> </v>
      </c>
      <c r="FH416" s="1234" t="str">
        <f t="shared" si="461"/>
        <v xml:space="preserve"> </v>
      </c>
      <c r="FI416" s="1234" t="str">
        <f t="shared" si="432"/>
        <v xml:space="preserve"> </v>
      </c>
      <c r="FJ416" s="1234" t="str">
        <f t="shared" si="462"/>
        <v xml:space="preserve"> </v>
      </c>
      <c r="FK416" s="1234">
        <f t="shared" si="433"/>
        <v>0</v>
      </c>
      <c r="FL416" s="1227"/>
      <c r="FM416" s="1234" t="str">
        <f t="shared" si="434"/>
        <v xml:space="preserve"> </v>
      </c>
      <c r="FN416" s="1234" t="str">
        <f t="shared" si="435"/>
        <v xml:space="preserve"> </v>
      </c>
      <c r="FO416" s="1234" t="str">
        <f t="shared" si="463"/>
        <v xml:space="preserve"> </v>
      </c>
      <c r="FP416" s="1234" t="str">
        <f t="shared" si="464"/>
        <v xml:space="preserve"> </v>
      </c>
      <c r="FQ416" s="1234" t="str">
        <f t="shared" si="436"/>
        <v xml:space="preserve"> </v>
      </c>
      <c r="FR416" s="1234" t="str">
        <f t="shared" si="465"/>
        <v xml:space="preserve"> </v>
      </c>
      <c r="FS416" s="1234">
        <f t="shared" si="410"/>
        <v>0</v>
      </c>
      <c r="FT416" s="1227"/>
      <c r="FU416" s="1234" t="str">
        <f t="shared" si="466"/>
        <v xml:space="preserve"> </v>
      </c>
      <c r="FV416" s="1234" t="str">
        <f t="shared" si="467"/>
        <v xml:space="preserve"> </v>
      </c>
      <c r="FW416" s="1234" t="str">
        <f t="shared" si="468"/>
        <v xml:space="preserve"> </v>
      </c>
      <c r="FX416" s="1234" t="str">
        <f t="shared" si="437"/>
        <v xml:space="preserve"> </v>
      </c>
      <c r="FY416" s="1234" t="str">
        <f t="shared" si="438"/>
        <v xml:space="preserve"> </v>
      </c>
      <c r="FZ416" s="1234" t="str">
        <f t="shared" si="469"/>
        <v xml:space="preserve"> </v>
      </c>
      <c r="GA416" s="1234">
        <f t="shared" si="439"/>
        <v>0</v>
      </c>
      <c r="GB416" s="1227"/>
      <c r="GC416" s="1234" t="str">
        <f t="shared" si="440"/>
        <v xml:space="preserve"> </v>
      </c>
      <c r="GD416" s="1234" t="str">
        <f t="shared" si="441"/>
        <v xml:space="preserve"> </v>
      </c>
      <c r="GE416" s="1234" t="str">
        <f t="shared" si="442"/>
        <v xml:space="preserve"> </v>
      </c>
      <c r="GF416" s="1234" t="str">
        <f t="shared" si="443"/>
        <v xml:space="preserve"> </v>
      </c>
      <c r="GG416" s="1234" t="str">
        <f t="shared" si="444"/>
        <v xml:space="preserve"> </v>
      </c>
      <c r="GH416" s="1234" t="str">
        <f t="shared" si="445"/>
        <v xml:space="preserve"> </v>
      </c>
      <c r="GI416" s="1234" t="str">
        <f t="shared" si="446"/>
        <v xml:space="preserve"> </v>
      </c>
      <c r="GJ416" s="1234" t="str">
        <f t="shared" si="447"/>
        <v xml:space="preserve"> </v>
      </c>
      <c r="GK416" s="1234" t="str">
        <f t="shared" si="448"/>
        <v xml:space="preserve"> </v>
      </c>
      <c r="GL416" s="1234" t="str">
        <f t="shared" si="449"/>
        <v xml:space="preserve"> </v>
      </c>
      <c r="GM416" s="1234" t="str">
        <f t="shared" si="450"/>
        <v xml:space="preserve"> </v>
      </c>
      <c r="GN416" s="1234">
        <f t="shared" si="451"/>
        <v>0</v>
      </c>
    </row>
    <row r="417" spans="1:196" s="100" customFormat="1" ht="27" customHeight="1" thickTop="1" thickBot="1">
      <c r="A417" s="1208">
        <f>【A票】【D票】!$D$10</f>
        <v>0</v>
      </c>
      <c r="B417" s="1212">
        <f>【A票】【D票】!$H$10</f>
        <v>0</v>
      </c>
      <c r="C417" s="1213" t="str">
        <f>【A票】【D票】!$K$10</f>
        <v xml:space="preserve"> </v>
      </c>
      <c r="D417" s="1214">
        <f t="shared" si="425"/>
        <v>326</v>
      </c>
      <c r="E417" s="914"/>
      <c r="F417" s="467"/>
      <c r="G417" s="469"/>
      <c r="H417" s="224" t="str">
        <f t="shared" si="411"/>
        <v xml:space="preserve"> </v>
      </c>
      <c r="I417" s="704"/>
      <c r="J417" s="117"/>
      <c r="K417" s="117"/>
      <c r="L417" s="117"/>
      <c r="M417" s="117"/>
      <c r="N417" s="117"/>
      <c r="O417" s="117"/>
      <c r="P417" s="117"/>
      <c r="Q417" s="117"/>
      <c r="R417" s="117"/>
      <c r="S417" s="117"/>
      <c r="T417" s="254"/>
      <c r="U417" s="646"/>
      <c r="V417" s="646"/>
      <c r="W417" s="114"/>
      <c r="X417" s="254"/>
      <c r="Y417" s="224" t="str">
        <f t="shared" si="412"/>
        <v xml:space="preserve"> </v>
      </c>
      <c r="Z417" s="579"/>
      <c r="AA417" s="704"/>
      <c r="AB417" s="119"/>
      <c r="AC417" s="224" t="str">
        <f t="shared" si="427"/>
        <v xml:space="preserve"> </v>
      </c>
      <c r="AD417" s="115"/>
      <c r="AE417" s="253"/>
      <c r="AF417" s="704"/>
      <c r="AG417" s="727"/>
      <c r="AH417" s="727"/>
      <c r="AI417" s="727"/>
      <c r="AJ417" s="727"/>
      <c r="AK417" s="591"/>
      <c r="AL417" s="727"/>
      <c r="AM417" s="727"/>
      <c r="AN417" s="727"/>
      <c r="AO417" s="727"/>
      <c r="AP417" s="727"/>
      <c r="AQ417" s="727"/>
      <c r="AR417" s="727"/>
      <c r="AS417" s="727"/>
      <c r="AT417" s="727"/>
      <c r="AU417" s="727"/>
      <c r="AV417" s="727"/>
      <c r="AW417" s="727"/>
      <c r="AX417" s="727"/>
      <c r="AY417" s="727"/>
      <c r="AZ417" s="727"/>
      <c r="BA417" s="727"/>
      <c r="BB417" s="727"/>
      <c r="BC417" s="821"/>
      <c r="BD417" s="727"/>
      <c r="BE417" s="727"/>
      <c r="BF417" s="727"/>
      <c r="BG417" s="727"/>
      <c r="BH417" s="727"/>
      <c r="BI417" s="727"/>
      <c r="BJ417" s="727"/>
      <c r="BK417" s="727"/>
      <c r="BL417" s="821"/>
      <c r="BM417" s="727"/>
      <c r="BN417" s="727"/>
      <c r="BO417" s="727"/>
      <c r="BP417" s="727"/>
      <c r="BQ417" s="727"/>
      <c r="BR417" s="821"/>
      <c r="BS417" s="727"/>
      <c r="BT417" s="727"/>
      <c r="BU417" s="727"/>
      <c r="BV417" s="591"/>
      <c r="BW417" s="224" t="str">
        <f t="shared" si="424"/>
        <v xml:space="preserve"> </v>
      </c>
      <c r="BX417" s="471">
        <f t="shared" si="413"/>
        <v>326</v>
      </c>
      <c r="BY417" s="117"/>
      <c r="BZ417" s="117"/>
      <c r="CA417" s="117"/>
      <c r="CB417" s="117"/>
      <c r="CC417" s="117"/>
      <c r="CD417" s="461"/>
      <c r="CE417" s="236"/>
      <c r="CF417" s="224" t="str">
        <f t="shared" si="414"/>
        <v xml:space="preserve"> </v>
      </c>
      <c r="CG417" s="116"/>
      <c r="CH417" s="117"/>
      <c r="CI417" s="117"/>
      <c r="CJ417" s="117"/>
      <c r="CK417" s="472"/>
      <c r="CL417" s="472"/>
      <c r="CM417" s="472"/>
      <c r="CN417" s="472"/>
      <c r="CO417" s="117"/>
      <c r="CP417" s="253"/>
      <c r="CQ417" s="120"/>
      <c r="CR417" s="224" t="str" cm="1">
        <f t="array" ref="CR417">IF(AND(SUM(COUNTIF(CG417:CM417,{"*不明*","*その他*"})+COUNTIF(CO417:CP417,{"*不明*","*その他*"}))&gt;0,CQ417=""),"その他・不明の場合,10)具体的内容、理由を記入",IF(OR(AND(CI417=CI$65,COUNTA(CJ417:CM417)&lt;4),AND(OR(CI417=CI$63,CI417=CI$64,CI417=CI$66,CI417=CI$67,CI417=CI$68,CI417=""),COUNTA(CJ417:CM417)&gt;0)),"3)介護保険認定済→要介護度、認知症自立度、寝たきり度、介護保険サービス記入",IF(OR(AND(OR(CM417=CM$63,CM417=CM$64),CN417=""),AND(OR(CM417=CM$65,CM417=CM$66),CN417&lt;&gt;"")),"7)介護保険サービス受けている/過去受けていた→具体的内容記入"," ")))</f>
        <v xml:space="preserve"> </v>
      </c>
      <c r="CS417" s="224" t="str">
        <f t="shared" si="415"/>
        <v xml:space="preserve"> </v>
      </c>
      <c r="CT417" s="116"/>
      <c r="CU417" s="253"/>
      <c r="CV417" s="117"/>
      <c r="CW417" s="117"/>
      <c r="CX417" s="253"/>
      <c r="CY417" s="117"/>
      <c r="CZ417" s="117"/>
      <c r="DA417" s="253"/>
      <c r="DB417" s="117"/>
      <c r="DC417" s="224" t="str">
        <f t="shared" si="416"/>
        <v xml:space="preserve"> </v>
      </c>
      <c r="DD417" s="224" t="str">
        <f t="shared" si="417"/>
        <v xml:space="preserve"> </v>
      </c>
      <c r="DE417" s="224" t="str">
        <f t="shared" si="428"/>
        <v xml:space="preserve"> </v>
      </c>
      <c r="DF417" s="121"/>
      <c r="DG417" s="114"/>
      <c r="DH417" s="704"/>
      <c r="DI417" s="119"/>
      <c r="DJ417" s="187"/>
      <c r="DK417" s="254"/>
      <c r="DL417" s="224" t="str">
        <f t="shared" si="429"/>
        <v xml:space="preserve"> </v>
      </c>
      <c r="DM417" s="224" t="str">
        <f t="shared" si="418"/>
        <v xml:space="preserve"> </v>
      </c>
      <c r="DN417" s="474"/>
      <c r="DO417" s="117"/>
      <c r="DP417" s="117"/>
      <c r="DQ417" s="117"/>
      <c r="DR417" s="117"/>
      <c r="DS417" s="117"/>
      <c r="DT417" s="254"/>
      <c r="DU417" s="476"/>
      <c r="DV417" s="224" t="str">
        <f t="shared" si="430"/>
        <v xml:space="preserve"> </v>
      </c>
      <c r="DW417" s="115"/>
      <c r="DX417" s="470"/>
      <c r="DY417" s="117"/>
      <c r="DZ417" s="704"/>
      <c r="EA417" s="224" t="str">
        <f t="shared" si="431"/>
        <v xml:space="preserve"> </v>
      </c>
      <c r="EB417" s="906"/>
      <c r="EC417" s="904"/>
      <c r="ED417" s="904"/>
      <c r="EE417" s="904"/>
      <c r="EF417" s="904"/>
      <c r="EG417" s="904"/>
      <c r="EH417" s="904"/>
      <c r="EI417" s="904"/>
      <c r="EJ417" s="904"/>
      <c r="EK417" s="905"/>
      <c r="EL417" s="80"/>
      <c r="EM417" s="224" t="str">
        <f t="shared" si="419"/>
        <v xml:space="preserve"> </v>
      </c>
      <c r="EN417" s="224" t="str">
        <f t="shared" si="420"/>
        <v xml:space="preserve"> </v>
      </c>
      <c r="EO417" s="115"/>
      <c r="EP417" s="1050"/>
      <c r="EQ417" s="253"/>
      <c r="ER417" s="117"/>
      <c r="ES417" s="1258">
        <f t="shared" si="421"/>
        <v>326</v>
      </c>
      <c r="ET417" s="224" t="str">
        <f t="shared" si="422"/>
        <v xml:space="preserve"> </v>
      </c>
      <c r="EU417" s="477" t="str">
        <f t="shared" si="423"/>
        <v/>
      </c>
      <c r="EV417" s="1334" t="str">
        <f t="shared" si="426"/>
        <v xml:space="preserve"> </v>
      </c>
      <c r="EW417" s="1332" t="str">
        <f t="shared" si="470"/>
        <v/>
      </c>
      <c r="EX417" s="1275" t="str">
        <f t="shared" si="452"/>
        <v/>
      </c>
      <c r="EY417" s="1275" t="str">
        <f t="shared" si="453"/>
        <v/>
      </c>
      <c r="EZ417" s="1275" t="str">
        <f t="shared" si="454"/>
        <v/>
      </c>
      <c r="FA417" s="1275" t="str">
        <f t="shared" si="455"/>
        <v/>
      </c>
      <c r="FB417" s="1275" t="str">
        <f t="shared" si="456"/>
        <v/>
      </c>
      <c r="FC417" s="1333" t="str">
        <f t="shared" si="457"/>
        <v/>
      </c>
      <c r="FE417" s="1234" t="str">
        <f t="shared" si="458"/>
        <v xml:space="preserve"> </v>
      </c>
      <c r="FF417" s="1234" t="str">
        <f t="shared" si="459"/>
        <v xml:space="preserve"> </v>
      </c>
      <c r="FG417" s="1234" t="str">
        <f t="shared" si="460"/>
        <v xml:space="preserve"> </v>
      </c>
      <c r="FH417" s="1234" t="str">
        <f t="shared" si="461"/>
        <v xml:space="preserve"> </v>
      </c>
      <c r="FI417" s="1234" t="str">
        <f t="shared" si="432"/>
        <v xml:space="preserve"> </v>
      </c>
      <c r="FJ417" s="1234" t="str">
        <f t="shared" si="462"/>
        <v xml:space="preserve"> </v>
      </c>
      <c r="FK417" s="1234">
        <f t="shared" si="433"/>
        <v>0</v>
      </c>
      <c r="FL417" s="1227"/>
      <c r="FM417" s="1234" t="str">
        <f t="shared" si="434"/>
        <v xml:space="preserve"> </v>
      </c>
      <c r="FN417" s="1234" t="str">
        <f t="shared" si="435"/>
        <v xml:space="preserve"> </v>
      </c>
      <c r="FO417" s="1234" t="str">
        <f t="shared" si="463"/>
        <v xml:space="preserve"> </v>
      </c>
      <c r="FP417" s="1234" t="str">
        <f t="shared" si="464"/>
        <v xml:space="preserve"> </v>
      </c>
      <c r="FQ417" s="1234" t="str">
        <f t="shared" si="436"/>
        <v xml:space="preserve"> </v>
      </c>
      <c r="FR417" s="1234" t="str">
        <f t="shared" si="465"/>
        <v xml:space="preserve"> </v>
      </c>
      <c r="FS417" s="1234">
        <f t="shared" ref="FS417:FS480" si="471">COUNTIFS(FM417:FR417,"●")</f>
        <v>0</v>
      </c>
      <c r="FT417" s="1227"/>
      <c r="FU417" s="1234" t="str">
        <f t="shared" si="466"/>
        <v xml:space="preserve"> </v>
      </c>
      <c r="FV417" s="1234" t="str">
        <f t="shared" si="467"/>
        <v xml:space="preserve"> </v>
      </c>
      <c r="FW417" s="1234" t="str">
        <f t="shared" si="468"/>
        <v xml:space="preserve"> </v>
      </c>
      <c r="FX417" s="1234" t="str">
        <f t="shared" si="437"/>
        <v xml:space="preserve"> </v>
      </c>
      <c r="FY417" s="1234" t="str">
        <f t="shared" si="438"/>
        <v xml:space="preserve"> </v>
      </c>
      <c r="FZ417" s="1234" t="str">
        <f t="shared" si="469"/>
        <v xml:space="preserve"> </v>
      </c>
      <c r="GA417" s="1234">
        <f t="shared" si="439"/>
        <v>0</v>
      </c>
      <c r="GB417" s="1227"/>
      <c r="GC417" s="1234" t="str">
        <f t="shared" si="440"/>
        <v xml:space="preserve"> </v>
      </c>
      <c r="GD417" s="1234" t="str">
        <f t="shared" si="441"/>
        <v xml:space="preserve"> </v>
      </c>
      <c r="GE417" s="1234" t="str">
        <f t="shared" si="442"/>
        <v xml:space="preserve"> </v>
      </c>
      <c r="GF417" s="1234" t="str">
        <f t="shared" si="443"/>
        <v xml:space="preserve"> </v>
      </c>
      <c r="GG417" s="1234" t="str">
        <f t="shared" si="444"/>
        <v xml:space="preserve"> </v>
      </c>
      <c r="GH417" s="1234" t="str">
        <f t="shared" si="445"/>
        <v xml:space="preserve"> </v>
      </c>
      <c r="GI417" s="1234" t="str">
        <f t="shared" si="446"/>
        <v xml:space="preserve"> </v>
      </c>
      <c r="GJ417" s="1234" t="str">
        <f t="shared" si="447"/>
        <v xml:space="preserve"> </v>
      </c>
      <c r="GK417" s="1234" t="str">
        <f t="shared" si="448"/>
        <v xml:space="preserve"> </v>
      </c>
      <c r="GL417" s="1234" t="str">
        <f t="shared" si="449"/>
        <v xml:space="preserve"> </v>
      </c>
      <c r="GM417" s="1234" t="str">
        <f t="shared" si="450"/>
        <v xml:space="preserve"> </v>
      </c>
      <c r="GN417" s="1234">
        <f t="shared" si="451"/>
        <v>0</v>
      </c>
    </row>
    <row r="418" spans="1:196" s="100" customFormat="1" ht="27" customHeight="1" thickTop="1" thickBot="1">
      <c r="A418" s="1208">
        <f>【A票】【D票】!$D$10</f>
        <v>0</v>
      </c>
      <c r="B418" s="1212">
        <f>【A票】【D票】!$H$10</f>
        <v>0</v>
      </c>
      <c r="C418" s="1213" t="str">
        <f>【A票】【D票】!$K$10</f>
        <v xml:space="preserve"> </v>
      </c>
      <c r="D418" s="1214">
        <f t="shared" si="425"/>
        <v>327</v>
      </c>
      <c r="E418" s="914"/>
      <c r="F418" s="467"/>
      <c r="G418" s="469"/>
      <c r="H418" s="224" t="str">
        <f t="shared" si="411"/>
        <v xml:space="preserve"> </v>
      </c>
      <c r="I418" s="704"/>
      <c r="J418" s="117"/>
      <c r="K418" s="117"/>
      <c r="L418" s="117"/>
      <c r="M418" s="117"/>
      <c r="N418" s="117"/>
      <c r="O418" s="117"/>
      <c r="P418" s="117"/>
      <c r="Q418" s="117"/>
      <c r="R418" s="117"/>
      <c r="S418" s="117"/>
      <c r="T418" s="254"/>
      <c r="U418" s="646"/>
      <c r="V418" s="646"/>
      <c r="W418" s="114"/>
      <c r="X418" s="254"/>
      <c r="Y418" s="224" t="str">
        <f t="shared" si="412"/>
        <v xml:space="preserve"> </v>
      </c>
      <c r="Z418" s="579"/>
      <c r="AA418" s="704"/>
      <c r="AB418" s="119"/>
      <c r="AC418" s="224" t="str">
        <f t="shared" si="427"/>
        <v xml:space="preserve"> </v>
      </c>
      <c r="AD418" s="115"/>
      <c r="AE418" s="253"/>
      <c r="AF418" s="704"/>
      <c r="AG418" s="727"/>
      <c r="AH418" s="727"/>
      <c r="AI418" s="727"/>
      <c r="AJ418" s="727"/>
      <c r="AK418" s="591"/>
      <c r="AL418" s="727"/>
      <c r="AM418" s="727"/>
      <c r="AN418" s="727"/>
      <c r="AO418" s="727"/>
      <c r="AP418" s="727"/>
      <c r="AQ418" s="727"/>
      <c r="AR418" s="727"/>
      <c r="AS418" s="727"/>
      <c r="AT418" s="727"/>
      <c r="AU418" s="727"/>
      <c r="AV418" s="727"/>
      <c r="AW418" s="727"/>
      <c r="AX418" s="727"/>
      <c r="AY418" s="727"/>
      <c r="AZ418" s="727"/>
      <c r="BA418" s="727"/>
      <c r="BB418" s="727"/>
      <c r="BC418" s="821"/>
      <c r="BD418" s="727"/>
      <c r="BE418" s="727"/>
      <c r="BF418" s="727"/>
      <c r="BG418" s="727"/>
      <c r="BH418" s="727"/>
      <c r="BI418" s="727"/>
      <c r="BJ418" s="727"/>
      <c r="BK418" s="727"/>
      <c r="BL418" s="821"/>
      <c r="BM418" s="727"/>
      <c r="BN418" s="727"/>
      <c r="BO418" s="727"/>
      <c r="BP418" s="727"/>
      <c r="BQ418" s="727"/>
      <c r="BR418" s="821"/>
      <c r="BS418" s="727"/>
      <c r="BT418" s="727"/>
      <c r="BU418" s="727"/>
      <c r="BV418" s="591"/>
      <c r="BW418" s="224" t="str">
        <f t="shared" si="424"/>
        <v xml:space="preserve"> </v>
      </c>
      <c r="BX418" s="471">
        <f t="shared" si="413"/>
        <v>327</v>
      </c>
      <c r="BY418" s="117"/>
      <c r="BZ418" s="117"/>
      <c r="CA418" s="117"/>
      <c r="CB418" s="117"/>
      <c r="CC418" s="117"/>
      <c r="CD418" s="461"/>
      <c r="CE418" s="236"/>
      <c r="CF418" s="224" t="str">
        <f t="shared" si="414"/>
        <v xml:space="preserve"> </v>
      </c>
      <c r="CG418" s="116"/>
      <c r="CH418" s="117"/>
      <c r="CI418" s="117"/>
      <c r="CJ418" s="117"/>
      <c r="CK418" s="472"/>
      <c r="CL418" s="472"/>
      <c r="CM418" s="472"/>
      <c r="CN418" s="472"/>
      <c r="CO418" s="117"/>
      <c r="CP418" s="253"/>
      <c r="CQ418" s="120"/>
      <c r="CR418" s="224" t="str" cm="1">
        <f t="array" ref="CR418">IF(AND(SUM(COUNTIF(CG418:CM418,{"*不明*","*その他*"})+COUNTIF(CO418:CP418,{"*不明*","*その他*"}))&gt;0,CQ418=""),"その他・不明の場合,10)具体的内容、理由を記入",IF(OR(AND(CI418=CI$65,COUNTA(CJ418:CM418)&lt;4),AND(OR(CI418=CI$63,CI418=CI$64,CI418=CI$66,CI418=CI$67,CI418=CI$68,CI418=""),COUNTA(CJ418:CM418)&gt;0)),"3)介護保険認定済→要介護度、認知症自立度、寝たきり度、介護保険サービス記入",IF(OR(AND(OR(CM418=CM$63,CM418=CM$64),CN418=""),AND(OR(CM418=CM$65,CM418=CM$66),CN418&lt;&gt;"")),"7)介護保険サービス受けている/過去受けていた→具体的内容記入"," ")))</f>
        <v xml:space="preserve"> </v>
      </c>
      <c r="CS418" s="224" t="str">
        <f t="shared" si="415"/>
        <v xml:space="preserve"> </v>
      </c>
      <c r="CT418" s="116"/>
      <c r="CU418" s="253"/>
      <c r="CV418" s="117"/>
      <c r="CW418" s="117"/>
      <c r="CX418" s="253"/>
      <c r="CY418" s="117"/>
      <c r="CZ418" s="117"/>
      <c r="DA418" s="253"/>
      <c r="DB418" s="117"/>
      <c r="DC418" s="224" t="str">
        <f t="shared" si="416"/>
        <v xml:space="preserve"> </v>
      </c>
      <c r="DD418" s="224" t="str">
        <f t="shared" si="417"/>
        <v xml:space="preserve"> </v>
      </c>
      <c r="DE418" s="224" t="str">
        <f t="shared" si="428"/>
        <v xml:space="preserve"> </v>
      </c>
      <c r="DF418" s="121"/>
      <c r="DG418" s="114"/>
      <c r="DH418" s="704"/>
      <c r="DI418" s="119"/>
      <c r="DJ418" s="187"/>
      <c r="DK418" s="254"/>
      <c r="DL418" s="224" t="str">
        <f t="shared" si="429"/>
        <v xml:space="preserve"> </v>
      </c>
      <c r="DM418" s="224" t="str">
        <f t="shared" si="418"/>
        <v xml:space="preserve"> </v>
      </c>
      <c r="DN418" s="474"/>
      <c r="DO418" s="117"/>
      <c r="DP418" s="117"/>
      <c r="DQ418" s="117"/>
      <c r="DR418" s="117"/>
      <c r="DS418" s="117"/>
      <c r="DT418" s="254"/>
      <c r="DU418" s="476"/>
      <c r="DV418" s="224" t="str">
        <f t="shared" si="430"/>
        <v xml:space="preserve"> </v>
      </c>
      <c r="DW418" s="115"/>
      <c r="DX418" s="470"/>
      <c r="DY418" s="117"/>
      <c r="DZ418" s="704"/>
      <c r="EA418" s="224" t="str">
        <f t="shared" si="431"/>
        <v xml:space="preserve"> </v>
      </c>
      <c r="EB418" s="906"/>
      <c r="EC418" s="904"/>
      <c r="ED418" s="904"/>
      <c r="EE418" s="904"/>
      <c r="EF418" s="904"/>
      <c r="EG418" s="904"/>
      <c r="EH418" s="904"/>
      <c r="EI418" s="904"/>
      <c r="EJ418" s="904"/>
      <c r="EK418" s="905"/>
      <c r="EL418" s="80"/>
      <c r="EM418" s="224" t="str">
        <f t="shared" si="419"/>
        <v xml:space="preserve"> </v>
      </c>
      <c r="EN418" s="224" t="str">
        <f t="shared" si="420"/>
        <v xml:space="preserve"> </v>
      </c>
      <c r="EO418" s="115"/>
      <c r="EP418" s="1050"/>
      <c r="EQ418" s="253"/>
      <c r="ER418" s="117"/>
      <c r="ES418" s="1258">
        <f t="shared" si="421"/>
        <v>327</v>
      </c>
      <c r="ET418" s="224" t="str">
        <f t="shared" si="422"/>
        <v xml:space="preserve"> </v>
      </c>
      <c r="EU418" s="477" t="str">
        <f t="shared" si="423"/>
        <v/>
      </c>
      <c r="EV418" s="1334" t="str">
        <f t="shared" si="426"/>
        <v xml:space="preserve"> </v>
      </c>
      <c r="EW418" s="1332" t="str">
        <f t="shared" si="470"/>
        <v/>
      </c>
      <c r="EX418" s="1275" t="str">
        <f t="shared" si="452"/>
        <v/>
      </c>
      <c r="EY418" s="1275" t="str">
        <f t="shared" si="453"/>
        <v/>
      </c>
      <c r="EZ418" s="1275" t="str">
        <f t="shared" si="454"/>
        <v/>
      </c>
      <c r="FA418" s="1275" t="str">
        <f t="shared" si="455"/>
        <v/>
      </c>
      <c r="FB418" s="1275" t="str">
        <f t="shared" si="456"/>
        <v/>
      </c>
      <c r="FC418" s="1333" t="str">
        <f t="shared" si="457"/>
        <v/>
      </c>
      <c r="FE418" s="1234" t="str">
        <f t="shared" si="458"/>
        <v xml:space="preserve"> </v>
      </c>
      <c r="FF418" s="1234" t="str">
        <f t="shared" si="459"/>
        <v xml:space="preserve"> </v>
      </c>
      <c r="FG418" s="1234" t="str">
        <f t="shared" si="460"/>
        <v xml:space="preserve"> </v>
      </c>
      <c r="FH418" s="1234" t="str">
        <f t="shared" si="461"/>
        <v xml:space="preserve"> </v>
      </c>
      <c r="FI418" s="1234" t="str">
        <f t="shared" si="432"/>
        <v xml:space="preserve"> </v>
      </c>
      <c r="FJ418" s="1234" t="str">
        <f t="shared" si="462"/>
        <v xml:space="preserve"> </v>
      </c>
      <c r="FK418" s="1234">
        <f t="shared" si="433"/>
        <v>0</v>
      </c>
      <c r="FL418" s="1227"/>
      <c r="FM418" s="1234" t="str">
        <f t="shared" si="434"/>
        <v xml:space="preserve"> </v>
      </c>
      <c r="FN418" s="1234" t="str">
        <f t="shared" si="435"/>
        <v xml:space="preserve"> </v>
      </c>
      <c r="FO418" s="1234" t="str">
        <f t="shared" si="463"/>
        <v xml:space="preserve"> </v>
      </c>
      <c r="FP418" s="1234" t="str">
        <f t="shared" si="464"/>
        <v xml:space="preserve"> </v>
      </c>
      <c r="FQ418" s="1234" t="str">
        <f t="shared" si="436"/>
        <v xml:space="preserve"> </v>
      </c>
      <c r="FR418" s="1234" t="str">
        <f t="shared" si="465"/>
        <v xml:space="preserve"> </v>
      </c>
      <c r="FS418" s="1234">
        <f t="shared" si="471"/>
        <v>0</v>
      </c>
      <c r="FT418" s="1227"/>
      <c r="FU418" s="1234" t="str">
        <f t="shared" si="466"/>
        <v xml:space="preserve"> </v>
      </c>
      <c r="FV418" s="1234" t="str">
        <f t="shared" si="467"/>
        <v xml:space="preserve"> </v>
      </c>
      <c r="FW418" s="1234" t="str">
        <f t="shared" si="468"/>
        <v xml:space="preserve"> </v>
      </c>
      <c r="FX418" s="1234" t="str">
        <f t="shared" si="437"/>
        <v xml:space="preserve"> </v>
      </c>
      <c r="FY418" s="1234" t="str">
        <f t="shared" si="438"/>
        <v xml:space="preserve"> </v>
      </c>
      <c r="FZ418" s="1234" t="str">
        <f t="shared" si="469"/>
        <v xml:space="preserve"> </v>
      </c>
      <c r="GA418" s="1234">
        <f t="shared" si="439"/>
        <v>0</v>
      </c>
      <c r="GB418" s="1227"/>
      <c r="GC418" s="1234" t="str">
        <f t="shared" si="440"/>
        <v xml:space="preserve"> </v>
      </c>
      <c r="GD418" s="1234" t="str">
        <f t="shared" si="441"/>
        <v xml:space="preserve"> </v>
      </c>
      <c r="GE418" s="1234" t="str">
        <f t="shared" si="442"/>
        <v xml:space="preserve"> </v>
      </c>
      <c r="GF418" s="1234" t="str">
        <f t="shared" si="443"/>
        <v xml:space="preserve"> </v>
      </c>
      <c r="GG418" s="1234" t="str">
        <f t="shared" si="444"/>
        <v xml:space="preserve"> </v>
      </c>
      <c r="GH418" s="1234" t="str">
        <f t="shared" si="445"/>
        <v xml:space="preserve"> </v>
      </c>
      <c r="GI418" s="1234" t="str">
        <f t="shared" si="446"/>
        <v xml:space="preserve"> </v>
      </c>
      <c r="GJ418" s="1234" t="str">
        <f t="shared" si="447"/>
        <v xml:space="preserve"> </v>
      </c>
      <c r="GK418" s="1234" t="str">
        <f t="shared" si="448"/>
        <v xml:space="preserve"> </v>
      </c>
      <c r="GL418" s="1234" t="str">
        <f t="shared" si="449"/>
        <v xml:space="preserve"> </v>
      </c>
      <c r="GM418" s="1234" t="str">
        <f t="shared" si="450"/>
        <v xml:space="preserve"> </v>
      </c>
      <c r="GN418" s="1234">
        <f t="shared" si="451"/>
        <v>0</v>
      </c>
    </row>
    <row r="419" spans="1:196" s="100" customFormat="1" ht="27" customHeight="1" thickTop="1" thickBot="1">
      <c r="A419" s="1208">
        <f>【A票】【D票】!$D$10</f>
        <v>0</v>
      </c>
      <c r="B419" s="1212">
        <f>【A票】【D票】!$H$10</f>
        <v>0</v>
      </c>
      <c r="C419" s="1213" t="str">
        <f>【A票】【D票】!$K$10</f>
        <v xml:space="preserve"> </v>
      </c>
      <c r="D419" s="1214">
        <f t="shared" si="425"/>
        <v>328</v>
      </c>
      <c r="E419" s="914"/>
      <c r="F419" s="467"/>
      <c r="G419" s="469"/>
      <c r="H419" s="224" t="str">
        <f t="shared" si="411"/>
        <v xml:space="preserve"> </v>
      </c>
      <c r="I419" s="704"/>
      <c r="J419" s="117"/>
      <c r="K419" s="117"/>
      <c r="L419" s="117"/>
      <c r="M419" s="117"/>
      <c r="N419" s="117"/>
      <c r="O419" s="117"/>
      <c r="P419" s="117"/>
      <c r="Q419" s="117"/>
      <c r="R419" s="117"/>
      <c r="S419" s="117"/>
      <c r="T419" s="254"/>
      <c r="U419" s="646"/>
      <c r="V419" s="646"/>
      <c r="W419" s="114"/>
      <c r="X419" s="254"/>
      <c r="Y419" s="224" t="str">
        <f t="shared" si="412"/>
        <v xml:space="preserve"> </v>
      </c>
      <c r="Z419" s="579"/>
      <c r="AA419" s="704"/>
      <c r="AB419" s="119"/>
      <c r="AC419" s="224" t="str">
        <f t="shared" si="427"/>
        <v xml:space="preserve"> </v>
      </c>
      <c r="AD419" s="115"/>
      <c r="AE419" s="253"/>
      <c r="AF419" s="704"/>
      <c r="AG419" s="727"/>
      <c r="AH419" s="727"/>
      <c r="AI419" s="727"/>
      <c r="AJ419" s="727"/>
      <c r="AK419" s="591"/>
      <c r="AL419" s="727"/>
      <c r="AM419" s="727"/>
      <c r="AN419" s="727"/>
      <c r="AO419" s="727"/>
      <c r="AP419" s="727"/>
      <c r="AQ419" s="727"/>
      <c r="AR419" s="727"/>
      <c r="AS419" s="727"/>
      <c r="AT419" s="727"/>
      <c r="AU419" s="727"/>
      <c r="AV419" s="727"/>
      <c r="AW419" s="727"/>
      <c r="AX419" s="727"/>
      <c r="AY419" s="727"/>
      <c r="AZ419" s="727"/>
      <c r="BA419" s="727"/>
      <c r="BB419" s="727"/>
      <c r="BC419" s="821"/>
      <c r="BD419" s="727"/>
      <c r="BE419" s="727"/>
      <c r="BF419" s="727"/>
      <c r="BG419" s="727"/>
      <c r="BH419" s="727"/>
      <c r="BI419" s="727"/>
      <c r="BJ419" s="727"/>
      <c r="BK419" s="727"/>
      <c r="BL419" s="821"/>
      <c r="BM419" s="727"/>
      <c r="BN419" s="727"/>
      <c r="BO419" s="727"/>
      <c r="BP419" s="727"/>
      <c r="BQ419" s="727"/>
      <c r="BR419" s="821"/>
      <c r="BS419" s="727"/>
      <c r="BT419" s="727"/>
      <c r="BU419" s="727"/>
      <c r="BV419" s="591"/>
      <c r="BW419" s="224" t="str">
        <f t="shared" si="424"/>
        <v xml:space="preserve"> </v>
      </c>
      <c r="BX419" s="471">
        <f t="shared" si="413"/>
        <v>328</v>
      </c>
      <c r="BY419" s="117"/>
      <c r="BZ419" s="117"/>
      <c r="CA419" s="117"/>
      <c r="CB419" s="117"/>
      <c r="CC419" s="117"/>
      <c r="CD419" s="461"/>
      <c r="CE419" s="236"/>
      <c r="CF419" s="224" t="str">
        <f t="shared" si="414"/>
        <v xml:space="preserve"> </v>
      </c>
      <c r="CG419" s="116"/>
      <c r="CH419" s="117"/>
      <c r="CI419" s="117"/>
      <c r="CJ419" s="117"/>
      <c r="CK419" s="472"/>
      <c r="CL419" s="472"/>
      <c r="CM419" s="472"/>
      <c r="CN419" s="472"/>
      <c r="CO419" s="117"/>
      <c r="CP419" s="253"/>
      <c r="CQ419" s="120"/>
      <c r="CR419" s="224" t="str" cm="1">
        <f t="array" ref="CR419">IF(AND(SUM(COUNTIF(CG419:CM419,{"*不明*","*その他*"})+COUNTIF(CO419:CP419,{"*不明*","*その他*"}))&gt;0,CQ419=""),"その他・不明の場合,10)具体的内容、理由を記入",IF(OR(AND(CI419=CI$65,COUNTA(CJ419:CM419)&lt;4),AND(OR(CI419=CI$63,CI419=CI$64,CI419=CI$66,CI419=CI$67,CI419=CI$68,CI419=""),COUNTA(CJ419:CM419)&gt;0)),"3)介護保険認定済→要介護度、認知症自立度、寝たきり度、介護保険サービス記入",IF(OR(AND(OR(CM419=CM$63,CM419=CM$64),CN419=""),AND(OR(CM419=CM$65,CM419=CM$66),CN419&lt;&gt;"")),"7)介護保険サービス受けている/過去受けていた→具体的内容記入"," ")))</f>
        <v xml:space="preserve"> </v>
      </c>
      <c r="CS419" s="224" t="str">
        <f t="shared" si="415"/>
        <v xml:space="preserve"> </v>
      </c>
      <c r="CT419" s="116"/>
      <c r="CU419" s="253"/>
      <c r="CV419" s="117"/>
      <c r="CW419" s="117"/>
      <c r="CX419" s="253"/>
      <c r="CY419" s="117"/>
      <c r="CZ419" s="117"/>
      <c r="DA419" s="253"/>
      <c r="DB419" s="117"/>
      <c r="DC419" s="224" t="str">
        <f t="shared" si="416"/>
        <v xml:space="preserve"> </v>
      </c>
      <c r="DD419" s="224" t="str">
        <f t="shared" si="417"/>
        <v xml:space="preserve"> </v>
      </c>
      <c r="DE419" s="224" t="str">
        <f t="shared" si="428"/>
        <v xml:space="preserve"> </v>
      </c>
      <c r="DF419" s="121"/>
      <c r="DG419" s="114"/>
      <c r="DH419" s="704"/>
      <c r="DI419" s="119"/>
      <c r="DJ419" s="187"/>
      <c r="DK419" s="254"/>
      <c r="DL419" s="224" t="str">
        <f t="shared" si="429"/>
        <v xml:space="preserve"> </v>
      </c>
      <c r="DM419" s="224" t="str">
        <f t="shared" si="418"/>
        <v xml:space="preserve"> </v>
      </c>
      <c r="DN419" s="474"/>
      <c r="DO419" s="117"/>
      <c r="DP419" s="117"/>
      <c r="DQ419" s="117"/>
      <c r="DR419" s="117"/>
      <c r="DS419" s="117"/>
      <c r="DT419" s="254"/>
      <c r="DU419" s="476"/>
      <c r="DV419" s="224" t="str">
        <f t="shared" si="430"/>
        <v xml:space="preserve"> </v>
      </c>
      <c r="DW419" s="115"/>
      <c r="DX419" s="470"/>
      <c r="DY419" s="117"/>
      <c r="DZ419" s="704"/>
      <c r="EA419" s="224" t="str">
        <f t="shared" si="431"/>
        <v xml:space="preserve"> </v>
      </c>
      <c r="EB419" s="906"/>
      <c r="EC419" s="904"/>
      <c r="ED419" s="904"/>
      <c r="EE419" s="904"/>
      <c r="EF419" s="904"/>
      <c r="EG419" s="904"/>
      <c r="EH419" s="904"/>
      <c r="EI419" s="904"/>
      <c r="EJ419" s="904"/>
      <c r="EK419" s="905"/>
      <c r="EL419" s="80"/>
      <c r="EM419" s="224" t="str">
        <f t="shared" si="419"/>
        <v xml:space="preserve"> </v>
      </c>
      <c r="EN419" s="224" t="str">
        <f t="shared" si="420"/>
        <v xml:space="preserve"> </v>
      </c>
      <c r="EO419" s="115"/>
      <c r="EP419" s="1050"/>
      <c r="EQ419" s="253"/>
      <c r="ER419" s="117"/>
      <c r="ES419" s="1258">
        <f t="shared" si="421"/>
        <v>328</v>
      </c>
      <c r="ET419" s="224" t="str">
        <f t="shared" si="422"/>
        <v xml:space="preserve"> </v>
      </c>
      <c r="EU419" s="477" t="str">
        <f t="shared" si="423"/>
        <v/>
      </c>
      <c r="EV419" s="1334" t="str">
        <f t="shared" si="426"/>
        <v xml:space="preserve"> </v>
      </c>
      <c r="EW419" s="1332" t="str">
        <f t="shared" si="470"/>
        <v/>
      </c>
      <c r="EX419" s="1275" t="str">
        <f t="shared" si="452"/>
        <v/>
      </c>
      <c r="EY419" s="1275" t="str">
        <f t="shared" si="453"/>
        <v/>
      </c>
      <c r="EZ419" s="1275" t="str">
        <f t="shared" si="454"/>
        <v/>
      </c>
      <c r="FA419" s="1275" t="str">
        <f t="shared" si="455"/>
        <v/>
      </c>
      <c r="FB419" s="1275" t="str">
        <f t="shared" si="456"/>
        <v/>
      </c>
      <c r="FC419" s="1333" t="str">
        <f t="shared" si="457"/>
        <v/>
      </c>
      <c r="FE419" s="1234" t="str">
        <f t="shared" si="458"/>
        <v xml:space="preserve"> </v>
      </c>
      <c r="FF419" s="1234" t="str">
        <f t="shared" si="459"/>
        <v xml:space="preserve"> </v>
      </c>
      <c r="FG419" s="1234" t="str">
        <f t="shared" si="460"/>
        <v xml:space="preserve"> </v>
      </c>
      <c r="FH419" s="1234" t="str">
        <f t="shared" si="461"/>
        <v xml:space="preserve"> </v>
      </c>
      <c r="FI419" s="1234" t="str">
        <f t="shared" si="432"/>
        <v xml:space="preserve"> </v>
      </c>
      <c r="FJ419" s="1234" t="str">
        <f t="shared" si="462"/>
        <v xml:space="preserve"> </v>
      </c>
      <c r="FK419" s="1234">
        <f t="shared" si="433"/>
        <v>0</v>
      </c>
      <c r="FL419" s="1227"/>
      <c r="FM419" s="1234" t="str">
        <f t="shared" si="434"/>
        <v xml:space="preserve"> </v>
      </c>
      <c r="FN419" s="1234" t="str">
        <f t="shared" si="435"/>
        <v xml:space="preserve"> </v>
      </c>
      <c r="FO419" s="1234" t="str">
        <f t="shared" si="463"/>
        <v xml:space="preserve"> </v>
      </c>
      <c r="FP419" s="1234" t="str">
        <f t="shared" si="464"/>
        <v xml:space="preserve"> </v>
      </c>
      <c r="FQ419" s="1234" t="str">
        <f t="shared" si="436"/>
        <v xml:space="preserve"> </v>
      </c>
      <c r="FR419" s="1234" t="str">
        <f t="shared" si="465"/>
        <v xml:space="preserve"> </v>
      </c>
      <c r="FS419" s="1234">
        <f t="shared" si="471"/>
        <v>0</v>
      </c>
      <c r="FT419" s="1227"/>
      <c r="FU419" s="1234" t="str">
        <f t="shared" si="466"/>
        <v xml:space="preserve"> </v>
      </c>
      <c r="FV419" s="1234" t="str">
        <f t="shared" si="467"/>
        <v xml:space="preserve"> </v>
      </c>
      <c r="FW419" s="1234" t="str">
        <f t="shared" si="468"/>
        <v xml:space="preserve"> </v>
      </c>
      <c r="FX419" s="1234" t="str">
        <f t="shared" si="437"/>
        <v xml:space="preserve"> </v>
      </c>
      <c r="FY419" s="1234" t="str">
        <f t="shared" si="438"/>
        <v xml:space="preserve"> </v>
      </c>
      <c r="FZ419" s="1234" t="str">
        <f t="shared" si="469"/>
        <v xml:space="preserve"> </v>
      </c>
      <c r="GA419" s="1234">
        <f t="shared" si="439"/>
        <v>0</v>
      </c>
      <c r="GB419" s="1227"/>
      <c r="GC419" s="1234" t="str">
        <f t="shared" si="440"/>
        <v xml:space="preserve"> </v>
      </c>
      <c r="GD419" s="1234" t="str">
        <f t="shared" si="441"/>
        <v xml:space="preserve"> </v>
      </c>
      <c r="GE419" s="1234" t="str">
        <f t="shared" si="442"/>
        <v xml:space="preserve"> </v>
      </c>
      <c r="GF419" s="1234" t="str">
        <f t="shared" si="443"/>
        <v xml:space="preserve"> </v>
      </c>
      <c r="GG419" s="1234" t="str">
        <f t="shared" si="444"/>
        <v xml:space="preserve"> </v>
      </c>
      <c r="GH419" s="1234" t="str">
        <f t="shared" si="445"/>
        <v xml:space="preserve"> </v>
      </c>
      <c r="GI419" s="1234" t="str">
        <f t="shared" si="446"/>
        <v xml:space="preserve"> </v>
      </c>
      <c r="GJ419" s="1234" t="str">
        <f t="shared" si="447"/>
        <v xml:space="preserve"> </v>
      </c>
      <c r="GK419" s="1234" t="str">
        <f t="shared" si="448"/>
        <v xml:space="preserve"> </v>
      </c>
      <c r="GL419" s="1234" t="str">
        <f t="shared" si="449"/>
        <v xml:space="preserve"> </v>
      </c>
      <c r="GM419" s="1234" t="str">
        <f t="shared" si="450"/>
        <v xml:space="preserve"> </v>
      </c>
      <c r="GN419" s="1234">
        <f t="shared" si="451"/>
        <v>0</v>
      </c>
    </row>
    <row r="420" spans="1:196" s="100" customFormat="1" ht="27" customHeight="1" thickTop="1" thickBot="1">
      <c r="A420" s="1208">
        <f>【A票】【D票】!$D$10</f>
        <v>0</v>
      </c>
      <c r="B420" s="1212">
        <f>【A票】【D票】!$H$10</f>
        <v>0</v>
      </c>
      <c r="C420" s="1213" t="str">
        <f>【A票】【D票】!$K$10</f>
        <v xml:space="preserve"> </v>
      </c>
      <c r="D420" s="1214">
        <f t="shared" si="425"/>
        <v>329</v>
      </c>
      <c r="E420" s="914"/>
      <c r="F420" s="467"/>
      <c r="G420" s="469"/>
      <c r="H420" s="224" t="str">
        <f t="shared" si="411"/>
        <v xml:space="preserve"> </v>
      </c>
      <c r="I420" s="704"/>
      <c r="J420" s="117"/>
      <c r="K420" s="117"/>
      <c r="L420" s="117"/>
      <c r="M420" s="117"/>
      <c r="N420" s="117"/>
      <c r="O420" s="117"/>
      <c r="P420" s="117"/>
      <c r="Q420" s="117"/>
      <c r="R420" s="117"/>
      <c r="S420" s="117"/>
      <c r="T420" s="254"/>
      <c r="U420" s="646"/>
      <c r="V420" s="646"/>
      <c r="W420" s="114"/>
      <c r="X420" s="254"/>
      <c r="Y420" s="224" t="str">
        <f t="shared" si="412"/>
        <v xml:space="preserve"> </v>
      </c>
      <c r="Z420" s="579"/>
      <c r="AA420" s="704"/>
      <c r="AB420" s="119"/>
      <c r="AC420" s="224" t="str">
        <f t="shared" si="427"/>
        <v xml:space="preserve"> </v>
      </c>
      <c r="AD420" s="115"/>
      <c r="AE420" s="253"/>
      <c r="AF420" s="704"/>
      <c r="AG420" s="727"/>
      <c r="AH420" s="727"/>
      <c r="AI420" s="727"/>
      <c r="AJ420" s="727"/>
      <c r="AK420" s="591"/>
      <c r="AL420" s="727"/>
      <c r="AM420" s="727"/>
      <c r="AN420" s="727"/>
      <c r="AO420" s="727"/>
      <c r="AP420" s="727"/>
      <c r="AQ420" s="727"/>
      <c r="AR420" s="727"/>
      <c r="AS420" s="727"/>
      <c r="AT420" s="727"/>
      <c r="AU420" s="727"/>
      <c r="AV420" s="727"/>
      <c r="AW420" s="727"/>
      <c r="AX420" s="727"/>
      <c r="AY420" s="727"/>
      <c r="AZ420" s="727"/>
      <c r="BA420" s="727"/>
      <c r="BB420" s="727"/>
      <c r="BC420" s="821"/>
      <c r="BD420" s="727"/>
      <c r="BE420" s="727"/>
      <c r="BF420" s="727"/>
      <c r="BG420" s="727"/>
      <c r="BH420" s="727"/>
      <c r="BI420" s="727"/>
      <c r="BJ420" s="727"/>
      <c r="BK420" s="727"/>
      <c r="BL420" s="821"/>
      <c r="BM420" s="727"/>
      <c r="BN420" s="727"/>
      <c r="BO420" s="727"/>
      <c r="BP420" s="727"/>
      <c r="BQ420" s="727"/>
      <c r="BR420" s="821"/>
      <c r="BS420" s="727"/>
      <c r="BT420" s="727"/>
      <c r="BU420" s="727"/>
      <c r="BV420" s="591"/>
      <c r="BW420" s="224" t="str">
        <f t="shared" si="424"/>
        <v xml:space="preserve"> </v>
      </c>
      <c r="BX420" s="471">
        <f t="shared" si="413"/>
        <v>329</v>
      </c>
      <c r="BY420" s="117"/>
      <c r="BZ420" s="117"/>
      <c r="CA420" s="117"/>
      <c r="CB420" s="117"/>
      <c r="CC420" s="117"/>
      <c r="CD420" s="461"/>
      <c r="CE420" s="236"/>
      <c r="CF420" s="224" t="str">
        <f t="shared" si="414"/>
        <v xml:space="preserve"> </v>
      </c>
      <c r="CG420" s="116"/>
      <c r="CH420" s="117"/>
      <c r="CI420" s="117"/>
      <c r="CJ420" s="117"/>
      <c r="CK420" s="472"/>
      <c r="CL420" s="472"/>
      <c r="CM420" s="472"/>
      <c r="CN420" s="472"/>
      <c r="CO420" s="117"/>
      <c r="CP420" s="253"/>
      <c r="CQ420" s="120"/>
      <c r="CR420" s="224" t="str" cm="1">
        <f t="array" ref="CR420">IF(AND(SUM(COUNTIF(CG420:CM420,{"*不明*","*その他*"})+COUNTIF(CO420:CP420,{"*不明*","*その他*"}))&gt;0,CQ420=""),"その他・不明の場合,10)具体的内容、理由を記入",IF(OR(AND(CI420=CI$65,COUNTA(CJ420:CM420)&lt;4),AND(OR(CI420=CI$63,CI420=CI$64,CI420=CI$66,CI420=CI$67,CI420=CI$68,CI420=""),COUNTA(CJ420:CM420)&gt;0)),"3)介護保険認定済→要介護度、認知症自立度、寝たきり度、介護保険サービス記入",IF(OR(AND(OR(CM420=CM$63,CM420=CM$64),CN420=""),AND(OR(CM420=CM$65,CM420=CM$66),CN420&lt;&gt;"")),"7)介護保険サービス受けている/過去受けていた→具体的内容記入"," ")))</f>
        <v xml:space="preserve"> </v>
      </c>
      <c r="CS420" s="224" t="str">
        <f t="shared" si="415"/>
        <v xml:space="preserve"> </v>
      </c>
      <c r="CT420" s="116"/>
      <c r="CU420" s="253"/>
      <c r="CV420" s="117"/>
      <c r="CW420" s="117"/>
      <c r="CX420" s="253"/>
      <c r="CY420" s="117"/>
      <c r="CZ420" s="117"/>
      <c r="DA420" s="253"/>
      <c r="DB420" s="117"/>
      <c r="DC420" s="224" t="str">
        <f t="shared" si="416"/>
        <v xml:space="preserve"> </v>
      </c>
      <c r="DD420" s="224" t="str">
        <f t="shared" si="417"/>
        <v xml:space="preserve"> </v>
      </c>
      <c r="DE420" s="224" t="str">
        <f t="shared" si="428"/>
        <v xml:space="preserve"> </v>
      </c>
      <c r="DF420" s="121"/>
      <c r="DG420" s="114"/>
      <c r="DH420" s="704"/>
      <c r="DI420" s="119"/>
      <c r="DJ420" s="187"/>
      <c r="DK420" s="254"/>
      <c r="DL420" s="224" t="str">
        <f t="shared" si="429"/>
        <v xml:space="preserve"> </v>
      </c>
      <c r="DM420" s="224" t="str">
        <f t="shared" si="418"/>
        <v xml:space="preserve"> </v>
      </c>
      <c r="DN420" s="474"/>
      <c r="DO420" s="117"/>
      <c r="DP420" s="117"/>
      <c r="DQ420" s="117"/>
      <c r="DR420" s="117"/>
      <c r="DS420" s="117"/>
      <c r="DT420" s="254"/>
      <c r="DU420" s="476"/>
      <c r="DV420" s="224" t="str">
        <f t="shared" si="430"/>
        <v xml:space="preserve"> </v>
      </c>
      <c r="DW420" s="115"/>
      <c r="DX420" s="470"/>
      <c r="DY420" s="117"/>
      <c r="DZ420" s="704"/>
      <c r="EA420" s="224" t="str">
        <f t="shared" si="431"/>
        <v xml:space="preserve"> </v>
      </c>
      <c r="EB420" s="906"/>
      <c r="EC420" s="904"/>
      <c r="ED420" s="904"/>
      <c r="EE420" s="904"/>
      <c r="EF420" s="904"/>
      <c r="EG420" s="904"/>
      <c r="EH420" s="904"/>
      <c r="EI420" s="904"/>
      <c r="EJ420" s="904"/>
      <c r="EK420" s="905"/>
      <c r="EL420" s="80"/>
      <c r="EM420" s="224" t="str">
        <f t="shared" si="419"/>
        <v xml:space="preserve"> </v>
      </c>
      <c r="EN420" s="224" t="str">
        <f t="shared" si="420"/>
        <v xml:space="preserve"> </v>
      </c>
      <c r="EO420" s="115"/>
      <c r="EP420" s="1050"/>
      <c r="EQ420" s="253"/>
      <c r="ER420" s="117"/>
      <c r="ES420" s="1258">
        <f t="shared" si="421"/>
        <v>329</v>
      </c>
      <c r="ET420" s="224" t="str">
        <f t="shared" si="422"/>
        <v xml:space="preserve"> </v>
      </c>
      <c r="EU420" s="477" t="str">
        <f t="shared" si="423"/>
        <v/>
      </c>
      <c r="EV420" s="1334" t="str">
        <f t="shared" si="426"/>
        <v xml:space="preserve"> </v>
      </c>
      <c r="EW420" s="1332" t="str">
        <f t="shared" si="470"/>
        <v/>
      </c>
      <c r="EX420" s="1275" t="str">
        <f t="shared" si="452"/>
        <v/>
      </c>
      <c r="EY420" s="1275" t="str">
        <f t="shared" si="453"/>
        <v/>
      </c>
      <c r="EZ420" s="1275" t="str">
        <f t="shared" si="454"/>
        <v/>
      </c>
      <c r="FA420" s="1275" t="str">
        <f t="shared" si="455"/>
        <v/>
      </c>
      <c r="FB420" s="1275" t="str">
        <f t="shared" si="456"/>
        <v/>
      </c>
      <c r="FC420" s="1333" t="str">
        <f t="shared" si="457"/>
        <v/>
      </c>
      <c r="FE420" s="1234" t="str">
        <f t="shared" si="458"/>
        <v xml:space="preserve"> </v>
      </c>
      <c r="FF420" s="1234" t="str">
        <f t="shared" si="459"/>
        <v xml:space="preserve"> </v>
      </c>
      <c r="FG420" s="1234" t="str">
        <f t="shared" si="460"/>
        <v xml:space="preserve"> </v>
      </c>
      <c r="FH420" s="1234" t="str">
        <f t="shared" si="461"/>
        <v xml:space="preserve"> </v>
      </c>
      <c r="FI420" s="1234" t="str">
        <f t="shared" si="432"/>
        <v xml:space="preserve"> </v>
      </c>
      <c r="FJ420" s="1234" t="str">
        <f t="shared" si="462"/>
        <v xml:space="preserve"> </v>
      </c>
      <c r="FK420" s="1234">
        <f t="shared" si="433"/>
        <v>0</v>
      </c>
      <c r="FL420" s="1227"/>
      <c r="FM420" s="1234" t="str">
        <f t="shared" si="434"/>
        <v xml:space="preserve"> </v>
      </c>
      <c r="FN420" s="1234" t="str">
        <f t="shared" si="435"/>
        <v xml:space="preserve"> </v>
      </c>
      <c r="FO420" s="1234" t="str">
        <f t="shared" si="463"/>
        <v xml:space="preserve"> </v>
      </c>
      <c r="FP420" s="1234" t="str">
        <f t="shared" si="464"/>
        <v xml:space="preserve"> </v>
      </c>
      <c r="FQ420" s="1234" t="str">
        <f t="shared" si="436"/>
        <v xml:space="preserve"> </v>
      </c>
      <c r="FR420" s="1234" t="str">
        <f t="shared" si="465"/>
        <v xml:space="preserve"> </v>
      </c>
      <c r="FS420" s="1234">
        <f t="shared" si="471"/>
        <v>0</v>
      </c>
      <c r="FT420" s="1227"/>
      <c r="FU420" s="1234" t="str">
        <f t="shared" si="466"/>
        <v xml:space="preserve"> </v>
      </c>
      <c r="FV420" s="1234" t="str">
        <f t="shared" si="467"/>
        <v xml:space="preserve"> </v>
      </c>
      <c r="FW420" s="1234" t="str">
        <f t="shared" si="468"/>
        <v xml:space="preserve"> </v>
      </c>
      <c r="FX420" s="1234" t="str">
        <f t="shared" si="437"/>
        <v xml:space="preserve"> </v>
      </c>
      <c r="FY420" s="1234" t="str">
        <f t="shared" si="438"/>
        <v xml:space="preserve"> </v>
      </c>
      <c r="FZ420" s="1234" t="str">
        <f t="shared" si="469"/>
        <v xml:space="preserve"> </v>
      </c>
      <c r="GA420" s="1234">
        <f t="shared" si="439"/>
        <v>0</v>
      </c>
      <c r="GB420" s="1227"/>
      <c r="GC420" s="1234" t="str">
        <f t="shared" si="440"/>
        <v xml:space="preserve"> </v>
      </c>
      <c r="GD420" s="1234" t="str">
        <f t="shared" si="441"/>
        <v xml:space="preserve"> </v>
      </c>
      <c r="GE420" s="1234" t="str">
        <f t="shared" si="442"/>
        <v xml:space="preserve"> </v>
      </c>
      <c r="GF420" s="1234" t="str">
        <f t="shared" si="443"/>
        <v xml:space="preserve"> </v>
      </c>
      <c r="GG420" s="1234" t="str">
        <f t="shared" si="444"/>
        <v xml:space="preserve"> </v>
      </c>
      <c r="GH420" s="1234" t="str">
        <f t="shared" si="445"/>
        <v xml:space="preserve"> </v>
      </c>
      <c r="GI420" s="1234" t="str">
        <f t="shared" si="446"/>
        <v xml:space="preserve"> </v>
      </c>
      <c r="GJ420" s="1234" t="str">
        <f t="shared" si="447"/>
        <v xml:space="preserve"> </v>
      </c>
      <c r="GK420" s="1234" t="str">
        <f t="shared" si="448"/>
        <v xml:space="preserve"> </v>
      </c>
      <c r="GL420" s="1234" t="str">
        <f t="shared" si="449"/>
        <v xml:space="preserve"> </v>
      </c>
      <c r="GM420" s="1234" t="str">
        <f t="shared" si="450"/>
        <v xml:space="preserve"> </v>
      </c>
      <c r="GN420" s="1234">
        <f t="shared" si="451"/>
        <v>0</v>
      </c>
    </row>
    <row r="421" spans="1:196" s="100" customFormat="1" ht="27" customHeight="1" thickTop="1" thickBot="1">
      <c r="A421" s="1208">
        <f>【A票】【D票】!$D$10</f>
        <v>0</v>
      </c>
      <c r="B421" s="1212">
        <f>【A票】【D票】!$H$10</f>
        <v>0</v>
      </c>
      <c r="C421" s="1213" t="str">
        <f>【A票】【D票】!$K$10</f>
        <v xml:space="preserve"> </v>
      </c>
      <c r="D421" s="1214">
        <f t="shared" si="425"/>
        <v>330</v>
      </c>
      <c r="E421" s="914"/>
      <c r="F421" s="467"/>
      <c r="G421" s="469"/>
      <c r="H421" s="224" t="str">
        <f t="shared" si="411"/>
        <v xml:space="preserve"> </v>
      </c>
      <c r="I421" s="704"/>
      <c r="J421" s="117"/>
      <c r="K421" s="117"/>
      <c r="L421" s="117"/>
      <c r="M421" s="117"/>
      <c r="N421" s="117"/>
      <c r="O421" s="117"/>
      <c r="P421" s="117"/>
      <c r="Q421" s="117"/>
      <c r="R421" s="117"/>
      <c r="S421" s="117"/>
      <c r="T421" s="254"/>
      <c r="U421" s="646"/>
      <c r="V421" s="646"/>
      <c r="W421" s="114"/>
      <c r="X421" s="254"/>
      <c r="Y421" s="224" t="str">
        <f t="shared" si="412"/>
        <v xml:space="preserve"> </v>
      </c>
      <c r="Z421" s="579"/>
      <c r="AA421" s="704"/>
      <c r="AB421" s="119"/>
      <c r="AC421" s="224" t="str">
        <f t="shared" si="427"/>
        <v xml:space="preserve"> </v>
      </c>
      <c r="AD421" s="115"/>
      <c r="AE421" s="253"/>
      <c r="AF421" s="704"/>
      <c r="AG421" s="727"/>
      <c r="AH421" s="727"/>
      <c r="AI421" s="727"/>
      <c r="AJ421" s="727"/>
      <c r="AK421" s="591"/>
      <c r="AL421" s="727"/>
      <c r="AM421" s="727"/>
      <c r="AN421" s="727"/>
      <c r="AO421" s="727"/>
      <c r="AP421" s="727"/>
      <c r="AQ421" s="727"/>
      <c r="AR421" s="727"/>
      <c r="AS421" s="727"/>
      <c r="AT421" s="727"/>
      <c r="AU421" s="727"/>
      <c r="AV421" s="727"/>
      <c r="AW421" s="727"/>
      <c r="AX421" s="727"/>
      <c r="AY421" s="727"/>
      <c r="AZ421" s="727"/>
      <c r="BA421" s="727"/>
      <c r="BB421" s="727"/>
      <c r="BC421" s="821"/>
      <c r="BD421" s="727"/>
      <c r="BE421" s="727"/>
      <c r="BF421" s="727"/>
      <c r="BG421" s="727"/>
      <c r="BH421" s="727"/>
      <c r="BI421" s="727"/>
      <c r="BJ421" s="727"/>
      <c r="BK421" s="727"/>
      <c r="BL421" s="821"/>
      <c r="BM421" s="727"/>
      <c r="BN421" s="727"/>
      <c r="BO421" s="727"/>
      <c r="BP421" s="727"/>
      <c r="BQ421" s="727"/>
      <c r="BR421" s="821"/>
      <c r="BS421" s="727"/>
      <c r="BT421" s="727"/>
      <c r="BU421" s="727"/>
      <c r="BV421" s="591"/>
      <c r="BW421" s="224" t="str">
        <f t="shared" si="424"/>
        <v xml:space="preserve"> </v>
      </c>
      <c r="BX421" s="471">
        <f t="shared" si="413"/>
        <v>330</v>
      </c>
      <c r="BY421" s="117"/>
      <c r="BZ421" s="117"/>
      <c r="CA421" s="117"/>
      <c r="CB421" s="117"/>
      <c r="CC421" s="117"/>
      <c r="CD421" s="461"/>
      <c r="CE421" s="236"/>
      <c r="CF421" s="224" t="str">
        <f t="shared" si="414"/>
        <v xml:space="preserve"> </v>
      </c>
      <c r="CG421" s="116"/>
      <c r="CH421" s="117"/>
      <c r="CI421" s="117"/>
      <c r="CJ421" s="117"/>
      <c r="CK421" s="472"/>
      <c r="CL421" s="472"/>
      <c r="CM421" s="472"/>
      <c r="CN421" s="472"/>
      <c r="CO421" s="117"/>
      <c r="CP421" s="253"/>
      <c r="CQ421" s="120"/>
      <c r="CR421" s="224" t="str" cm="1">
        <f t="array" ref="CR421">IF(AND(SUM(COUNTIF(CG421:CM421,{"*不明*","*その他*"})+COUNTIF(CO421:CP421,{"*不明*","*その他*"}))&gt;0,CQ421=""),"その他・不明の場合,10)具体的内容、理由を記入",IF(OR(AND(CI421=CI$65,COUNTA(CJ421:CM421)&lt;4),AND(OR(CI421=CI$63,CI421=CI$64,CI421=CI$66,CI421=CI$67,CI421=CI$68,CI421=""),COUNTA(CJ421:CM421)&gt;0)),"3)介護保険認定済→要介護度、認知症自立度、寝たきり度、介護保険サービス記入",IF(OR(AND(OR(CM421=CM$63,CM421=CM$64),CN421=""),AND(OR(CM421=CM$65,CM421=CM$66),CN421&lt;&gt;"")),"7)介護保険サービス受けている/過去受けていた→具体的内容記入"," ")))</f>
        <v xml:space="preserve"> </v>
      </c>
      <c r="CS421" s="224" t="str">
        <f t="shared" si="415"/>
        <v xml:space="preserve"> </v>
      </c>
      <c r="CT421" s="116"/>
      <c r="CU421" s="253"/>
      <c r="CV421" s="117"/>
      <c r="CW421" s="117"/>
      <c r="CX421" s="253"/>
      <c r="CY421" s="117"/>
      <c r="CZ421" s="117"/>
      <c r="DA421" s="253"/>
      <c r="DB421" s="117"/>
      <c r="DC421" s="224" t="str">
        <f t="shared" si="416"/>
        <v xml:space="preserve"> </v>
      </c>
      <c r="DD421" s="224" t="str">
        <f t="shared" si="417"/>
        <v xml:space="preserve"> </v>
      </c>
      <c r="DE421" s="224" t="str">
        <f t="shared" si="428"/>
        <v xml:space="preserve"> </v>
      </c>
      <c r="DF421" s="121"/>
      <c r="DG421" s="114"/>
      <c r="DH421" s="704"/>
      <c r="DI421" s="119"/>
      <c r="DJ421" s="187"/>
      <c r="DK421" s="254"/>
      <c r="DL421" s="224" t="str">
        <f t="shared" si="429"/>
        <v xml:space="preserve"> </v>
      </c>
      <c r="DM421" s="224" t="str">
        <f t="shared" si="418"/>
        <v xml:space="preserve"> </v>
      </c>
      <c r="DN421" s="474"/>
      <c r="DO421" s="117"/>
      <c r="DP421" s="117"/>
      <c r="DQ421" s="117"/>
      <c r="DR421" s="117"/>
      <c r="DS421" s="117"/>
      <c r="DT421" s="254"/>
      <c r="DU421" s="476"/>
      <c r="DV421" s="224" t="str">
        <f t="shared" si="430"/>
        <v xml:space="preserve"> </v>
      </c>
      <c r="DW421" s="115"/>
      <c r="DX421" s="470"/>
      <c r="DY421" s="117"/>
      <c r="DZ421" s="704"/>
      <c r="EA421" s="224" t="str">
        <f t="shared" si="431"/>
        <v xml:space="preserve"> </v>
      </c>
      <c r="EB421" s="906"/>
      <c r="EC421" s="904"/>
      <c r="ED421" s="904"/>
      <c r="EE421" s="904"/>
      <c r="EF421" s="904"/>
      <c r="EG421" s="904"/>
      <c r="EH421" s="904"/>
      <c r="EI421" s="904"/>
      <c r="EJ421" s="904"/>
      <c r="EK421" s="905"/>
      <c r="EL421" s="80"/>
      <c r="EM421" s="224" t="str">
        <f t="shared" si="419"/>
        <v xml:space="preserve"> </v>
      </c>
      <c r="EN421" s="224" t="str">
        <f t="shared" si="420"/>
        <v xml:space="preserve"> </v>
      </c>
      <c r="EO421" s="115"/>
      <c r="EP421" s="1050"/>
      <c r="EQ421" s="253"/>
      <c r="ER421" s="117"/>
      <c r="ES421" s="1258">
        <f t="shared" si="421"/>
        <v>330</v>
      </c>
      <c r="ET421" s="224" t="str">
        <f t="shared" si="422"/>
        <v xml:space="preserve"> </v>
      </c>
      <c r="EU421" s="477" t="str">
        <f t="shared" si="423"/>
        <v/>
      </c>
      <c r="EV421" s="1334" t="str">
        <f t="shared" si="426"/>
        <v xml:space="preserve"> </v>
      </c>
      <c r="EW421" s="1332" t="str">
        <f t="shared" si="470"/>
        <v/>
      </c>
      <c r="EX421" s="1275" t="str">
        <f t="shared" si="452"/>
        <v/>
      </c>
      <c r="EY421" s="1275" t="str">
        <f t="shared" si="453"/>
        <v/>
      </c>
      <c r="EZ421" s="1275" t="str">
        <f t="shared" si="454"/>
        <v/>
      </c>
      <c r="FA421" s="1275" t="str">
        <f t="shared" si="455"/>
        <v/>
      </c>
      <c r="FB421" s="1275" t="str">
        <f t="shared" si="456"/>
        <v/>
      </c>
      <c r="FC421" s="1333" t="str">
        <f t="shared" si="457"/>
        <v/>
      </c>
      <c r="FE421" s="1234" t="str">
        <f t="shared" si="458"/>
        <v xml:space="preserve"> </v>
      </c>
      <c r="FF421" s="1234" t="str">
        <f t="shared" si="459"/>
        <v xml:space="preserve"> </v>
      </c>
      <c r="FG421" s="1234" t="str">
        <f t="shared" si="460"/>
        <v xml:space="preserve"> </v>
      </c>
      <c r="FH421" s="1234" t="str">
        <f t="shared" si="461"/>
        <v xml:space="preserve"> </v>
      </c>
      <c r="FI421" s="1234" t="str">
        <f t="shared" si="432"/>
        <v xml:space="preserve"> </v>
      </c>
      <c r="FJ421" s="1234" t="str">
        <f t="shared" si="462"/>
        <v xml:space="preserve"> </v>
      </c>
      <c r="FK421" s="1234">
        <f t="shared" si="433"/>
        <v>0</v>
      </c>
      <c r="FL421" s="1227"/>
      <c r="FM421" s="1234" t="str">
        <f t="shared" si="434"/>
        <v xml:space="preserve"> </v>
      </c>
      <c r="FN421" s="1234" t="str">
        <f t="shared" si="435"/>
        <v xml:space="preserve"> </v>
      </c>
      <c r="FO421" s="1234" t="str">
        <f t="shared" si="463"/>
        <v xml:space="preserve"> </v>
      </c>
      <c r="FP421" s="1234" t="str">
        <f t="shared" si="464"/>
        <v xml:space="preserve"> </v>
      </c>
      <c r="FQ421" s="1234" t="str">
        <f t="shared" si="436"/>
        <v xml:space="preserve"> </v>
      </c>
      <c r="FR421" s="1234" t="str">
        <f t="shared" si="465"/>
        <v xml:space="preserve"> </v>
      </c>
      <c r="FS421" s="1234">
        <f t="shared" si="471"/>
        <v>0</v>
      </c>
      <c r="FT421" s="1227"/>
      <c r="FU421" s="1234" t="str">
        <f t="shared" si="466"/>
        <v xml:space="preserve"> </v>
      </c>
      <c r="FV421" s="1234" t="str">
        <f t="shared" si="467"/>
        <v xml:space="preserve"> </v>
      </c>
      <c r="FW421" s="1234" t="str">
        <f t="shared" si="468"/>
        <v xml:space="preserve"> </v>
      </c>
      <c r="FX421" s="1234" t="str">
        <f t="shared" si="437"/>
        <v xml:space="preserve"> </v>
      </c>
      <c r="FY421" s="1234" t="str">
        <f t="shared" si="438"/>
        <v xml:space="preserve"> </v>
      </c>
      <c r="FZ421" s="1234" t="str">
        <f t="shared" si="469"/>
        <v xml:space="preserve"> </v>
      </c>
      <c r="GA421" s="1234">
        <f t="shared" si="439"/>
        <v>0</v>
      </c>
      <c r="GB421" s="1227"/>
      <c r="GC421" s="1234" t="str">
        <f t="shared" si="440"/>
        <v xml:space="preserve"> </v>
      </c>
      <c r="GD421" s="1234" t="str">
        <f t="shared" si="441"/>
        <v xml:space="preserve"> </v>
      </c>
      <c r="GE421" s="1234" t="str">
        <f t="shared" si="442"/>
        <v xml:space="preserve"> </v>
      </c>
      <c r="GF421" s="1234" t="str">
        <f t="shared" si="443"/>
        <v xml:space="preserve"> </v>
      </c>
      <c r="GG421" s="1234" t="str">
        <f t="shared" si="444"/>
        <v xml:space="preserve"> </v>
      </c>
      <c r="GH421" s="1234" t="str">
        <f t="shared" si="445"/>
        <v xml:space="preserve"> </v>
      </c>
      <c r="GI421" s="1234" t="str">
        <f t="shared" si="446"/>
        <v xml:space="preserve"> </v>
      </c>
      <c r="GJ421" s="1234" t="str">
        <f t="shared" si="447"/>
        <v xml:space="preserve"> </v>
      </c>
      <c r="GK421" s="1234" t="str">
        <f t="shared" si="448"/>
        <v xml:space="preserve"> </v>
      </c>
      <c r="GL421" s="1234" t="str">
        <f t="shared" si="449"/>
        <v xml:space="preserve"> </v>
      </c>
      <c r="GM421" s="1234" t="str">
        <f t="shared" si="450"/>
        <v xml:space="preserve"> </v>
      </c>
      <c r="GN421" s="1234">
        <f t="shared" si="451"/>
        <v>0</v>
      </c>
    </row>
    <row r="422" spans="1:196" s="100" customFormat="1" ht="27" customHeight="1" thickTop="1" thickBot="1">
      <c r="A422" s="1208">
        <f>【A票】【D票】!$D$10</f>
        <v>0</v>
      </c>
      <c r="B422" s="1212">
        <f>【A票】【D票】!$H$10</f>
        <v>0</v>
      </c>
      <c r="C422" s="1213" t="str">
        <f>【A票】【D票】!$K$10</f>
        <v xml:space="preserve"> </v>
      </c>
      <c r="D422" s="1214">
        <f t="shared" si="425"/>
        <v>331</v>
      </c>
      <c r="E422" s="914"/>
      <c r="F422" s="467"/>
      <c r="G422" s="469"/>
      <c r="H422" s="224" t="str">
        <f t="shared" si="411"/>
        <v xml:space="preserve"> </v>
      </c>
      <c r="I422" s="704"/>
      <c r="J422" s="117"/>
      <c r="K422" s="117"/>
      <c r="L422" s="117"/>
      <c r="M422" s="117"/>
      <c r="N422" s="117"/>
      <c r="O422" s="117"/>
      <c r="P422" s="117"/>
      <c r="Q422" s="117"/>
      <c r="R422" s="117"/>
      <c r="S422" s="117"/>
      <c r="T422" s="254"/>
      <c r="U422" s="646"/>
      <c r="V422" s="646"/>
      <c r="W422" s="114"/>
      <c r="X422" s="254"/>
      <c r="Y422" s="224" t="str">
        <f t="shared" si="412"/>
        <v xml:space="preserve"> </v>
      </c>
      <c r="Z422" s="579"/>
      <c r="AA422" s="704"/>
      <c r="AB422" s="119"/>
      <c r="AC422" s="224" t="str">
        <f t="shared" si="427"/>
        <v xml:space="preserve"> </v>
      </c>
      <c r="AD422" s="115"/>
      <c r="AE422" s="253"/>
      <c r="AF422" s="704"/>
      <c r="AG422" s="727"/>
      <c r="AH422" s="727"/>
      <c r="AI422" s="727"/>
      <c r="AJ422" s="727"/>
      <c r="AK422" s="591"/>
      <c r="AL422" s="727"/>
      <c r="AM422" s="727"/>
      <c r="AN422" s="727"/>
      <c r="AO422" s="727"/>
      <c r="AP422" s="727"/>
      <c r="AQ422" s="727"/>
      <c r="AR422" s="727"/>
      <c r="AS422" s="727"/>
      <c r="AT422" s="727"/>
      <c r="AU422" s="727"/>
      <c r="AV422" s="727"/>
      <c r="AW422" s="727"/>
      <c r="AX422" s="727"/>
      <c r="AY422" s="727"/>
      <c r="AZ422" s="727"/>
      <c r="BA422" s="727"/>
      <c r="BB422" s="727"/>
      <c r="BC422" s="821"/>
      <c r="BD422" s="727"/>
      <c r="BE422" s="727"/>
      <c r="BF422" s="727"/>
      <c r="BG422" s="727"/>
      <c r="BH422" s="727"/>
      <c r="BI422" s="727"/>
      <c r="BJ422" s="727"/>
      <c r="BK422" s="727"/>
      <c r="BL422" s="821"/>
      <c r="BM422" s="727"/>
      <c r="BN422" s="727"/>
      <c r="BO422" s="727"/>
      <c r="BP422" s="727"/>
      <c r="BQ422" s="727"/>
      <c r="BR422" s="821"/>
      <c r="BS422" s="727"/>
      <c r="BT422" s="727"/>
      <c r="BU422" s="727"/>
      <c r="BV422" s="591"/>
      <c r="BW422" s="224" t="str">
        <f t="shared" si="424"/>
        <v xml:space="preserve"> </v>
      </c>
      <c r="BX422" s="471">
        <f t="shared" si="413"/>
        <v>331</v>
      </c>
      <c r="BY422" s="117"/>
      <c r="BZ422" s="117"/>
      <c r="CA422" s="117"/>
      <c r="CB422" s="117"/>
      <c r="CC422" s="117"/>
      <c r="CD422" s="461"/>
      <c r="CE422" s="236"/>
      <c r="CF422" s="224" t="str">
        <f t="shared" si="414"/>
        <v xml:space="preserve"> </v>
      </c>
      <c r="CG422" s="116"/>
      <c r="CH422" s="117"/>
      <c r="CI422" s="117"/>
      <c r="CJ422" s="117"/>
      <c r="CK422" s="472"/>
      <c r="CL422" s="472"/>
      <c r="CM422" s="472"/>
      <c r="CN422" s="472"/>
      <c r="CO422" s="117"/>
      <c r="CP422" s="253"/>
      <c r="CQ422" s="120"/>
      <c r="CR422" s="224" t="str" cm="1">
        <f t="array" ref="CR422">IF(AND(SUM(COUNTIF(CG422:CM422,{"*不明*","*その他*"})+COUNTIF(CO422:CP422,{"*不明*","*その他*"}))&gt;0,CQ422=""),"その他・不明の場合,10)具体的内容、理由を記入",IF(OR(AND(CI422=CI$65,COUNTA(CJ422:CM422)&lt;4),AND(OR(CI422=CI$63,CI422=CI$64,CI422=CI$66,CI422=CI$67,CI422=CI$68,CI422=""),COUNTA(CJ422:CM422)&gt;0)),"3)介護保険認定済→要介護度、認知症自立度、寝たきり度、介護保険サービス記入",IF(OR(AND(OR(CM422=CM$63,CM422=CM$64),CN422=""),AND(OR(CM422=CM$65,CM422=CM$66),CN422&lt;&gt;"")),"7)介護保険サービス受けている/過去受けていた→具体的内容記入"," ")))</f>
        <v xml:space="preserve"> </v>
      </c>
      <c r="CS422" s="224" t="str">
        <f t="shared" si="415"/>
        <v xml:space="preserve"> </v>
      </c>
      <c r="CT422" s="116"/>
      <c r="CU422" s="253"/>
      <c r="CV422" s="117"/>
      <c r="CW422" s="117"/>
      <c r="CX422" s="253"/>
      <c r="CY422" s="117"/>
      <c r="CZ422" s="117"/>
      <c r="DA422" s="253"/>
      <c r="DB422" s="117"/>
      <c r="DC422" s="224" t="str">
        <f t="shared" si="416"/>
        <v xml:space="preserve"> </v>
      </c>
      <c r="DD422" s="224" t="str">
        <f t="shared" si="417"/>
        <v xml:space="preserve"> </v>
      </c>
      <c r="DE422" s="224" t="str">
        <f t="shared" si="428"/>
        <v xml:space="preserve"> </v>
      </c>
      <c r="DF422" s="121"/>
      <c r="DG422" s="114"/>
      <c r="DH422" s="704"/>
      <c r="DI422" s="119"/>
      <c r="DJ422" s="187"/>
      <c r="DK422" s="254"/>
      <c r="DL422" s="224" t="str">
        <f t="shared" si="429"/>
        <v xml:space="preserve"> </v>
      </c>
      <c r="DM422" s="224" t="str">
        <f t="shared" si="418"/>
        <v xml:space="preserve"> </v>
      </c>
      <c r="DN422" s="474"/>
      <c r="DO422" s="117"/>
      <c r="DP422" s="117"/>
      <c r="DQ422" s="117"/>
      <c r="DR422" s="117"/>
      <c r="DS422" s="117"/>
      <c r="DT422" s="254"/>
      <c r="DU422" s="476"/>
      <c r="DV422" s="224" t="str">
        <f t="shared" si="430"/>
        <v xml:space="preserve"> </v>
      </c>
      <c r="DW422" s="115"/>
      <c r="DX422" s="470"/>
      <c r="DY422" s="117"/>
      <c r="DZ422" s="704"/>
      <c r="EA422" s="224" t="str">
        <f t="shared" si="431"/>
        <v xml:space="preserve"> </v>
      </c>
      <c r="EB422" s="906"/>
      <c r="EC422" s="904"/>
      <c r="ED422" s="904"/>
      <c r="EE422" s="904"/>
      <c r="EF422" s="904"/>
      <c r="EG422" s="904"/>
      <c r="EH422" s="904"/>
      <c r="EI422" s="904"/>
      <c r="EJ422" s="904"/>
      <c r="EK422" s="905"/>
      <c r="EL422" s="80"/>
      <c r="EM422" s="224" t="str">
        <f t="shared" si="419"/>
        <v xml:space="preserve"> </v>
      </c>
      <c r="EN422" s="224" t="str">
        <f t="shared" si="420"/>
        <v xml:space="preserve"> </v>
      </c>
      <c r="EO422" s="115"/>
      <c r="EP422" s="1050"/>
      <c r="EQ422" s="253"/>
      <c r="ER422" s="117"/>
      <c r="ES422" s="1258">
        <f t="shared" si="421"/>
        <v>331</v>
      </c>
      <c r="ET422" s="224" t="str">
        <f t="shared" si="422"/>
        <v xml:space="preserve"> </v>
      </c>
      <c r="EU422" s="477" t="str">
        <f t="shared" si="423"/>
        <v/>
      </c>
      <c r="EV422" s="1334" t="str">
        <f t="shared" si="426"/>
        <v xml:space="preserve"> </v>
      </c>
      <c r="EW422" s="1332" t="str">
        <f t="shared" si="470"/>
        <v/>
      </c>
      <c r="EX422" s="1275" t="str">
        <f t="shared" si="452"/>
        <v/>
      </c>
      <c r="EY422" s="1275" t="str">
        <f t="shared" si="453"/>
        <v/>
      </c>
      <c r="EZ422" s="1275" t="str">
        <f t="shared" si="454"/>
        <v/>
      </c>
      <c r="FA422" s="1275" t="str">
        <f t="shared" si="455"/>
        <v/>
      </c>
      <c r="FB422" s="1275" t="str">
        <f t="shared" si="456"/>
        <v/>
      </c>
      <c r="FC422" s="1333" t="str">
        <f t="shared" si="457"/>
        <v/>
      </c>
      <c r="FE422" s="1234" t="str">
        <f t="shared" si="458"/>
        <v xml:space="preserve"> </v>
      </c>
      <c r="FF422" s="1234" t="str">
        <f t="shared" si="459"/>
        <v xml:space="preserve"> </v>
      </c>
      <c r="FG422" s="1234" t="str">
        <f t="shared" si="460"/>
        <v xml:space="preserve"> </v>
      </c>
      <c r="FH422" s="1234" t="str">
        <f t="shared" si="461"/>
        <v xml:space="preserve"> </v>
      </c>
      <c r="FI422" s="1234" t="str">
        <f t="shared" si="432"/>
        <v xml:space="preserve"> </v>
      </c>
      <c r="FJ422" s="1234" t="str">
        <f t="shared" si="462"/>
        <v xml:space="preserve"> </v>
      </c>
      <c r="FK422" s="1234">
        <f t="shared" si="433"/>
        <v>0</v>
      </c>
      <c r="FL422" s="1227"/>
      <c r="FM422" s="1234" t="str">
        <f t="shared" si="434"/>
        <v xml:space="preserve"> </v>
      </c>
      <c r="FN422" s="1234" t="str">
        <f t="shared" si="435"/>
        <v xml:space="preserve"> </v>
      </c>
      <c r="FO422" s="1234" t="str">
        <f t="shared" si="463"/>
        <v xml:space="preserve"> </v>
      </c>
      <c r="FP422" s="1234" t="str">
        <f t="shared" si="464"/>
        <v xml:space="preserve"> </v>
      </c>
      <c r="FQ422" s="1234" t="str">
        <f t="shared" si="436"/>
        <v xml:space="preserve"> </v>
      </c>
      <c r="FR422" s="1234" t="str">
        <f t="shared" si="465"/>
        <v xml:space="preserve"> </v>
      </c>
      <c r="FS422" s="1234">
        <f t="shared" si="471"/>
        <v>0</v>
      </c>
      <c r="FT422" s="1227"/>
      <c r="FU422" s="1234" t="str">
        <f t="shared" si="466"/>
        <v xml:space="preserve"> </v>
      </c>
      <c r="FV422" s="1234" t="str">
        <f t="shared" si="467"/>
        <v xml:space="preserve"> </v>
      </c>
      <c r="FW422" s="1234" t="str">
        <f t="shared" si="468"/>
        <v xml:space="preserve"> </v>
      </c>
      <c r="FX422" s="1234" t="str">
        <f t="shared" si="437"/>
        <v xml:space="preserve"> </v>
      </c>
      <c r="FY422" s="1234" t="str">
        <f t="shared" si="438"/>
        <v xml:space="preserve"> </v>
      </c>
      <c r="FZ422" s="1234" t="str">
        <f t="shared" si="469"/>
        <v xml:space="preserve"> </v>
      </c>
      <c r="GA422" s="1234">
        <f t="shared" si="439"/>
        <v>0</v>
      </c>
      <c r="GB422" s="1227"/>
      <c r="GC422" s="1234" t="str">
        <f t="shared" si="440"/>
        <v xml:space="preserve"> </v>
      </c>
      <c r="GD422" s="1234" t="str">
        <f t="shared" si="441"/>
        <v xml:space="preserve"> </v>
      </c>
      <c r="GE422" s="1234" t="str">
        <f t="shared" si="442"/>
        <v xml:space="preserve"> </v>
      </c>
      <c r="GF422" s="1234" t="str">
        <f t="shared" si="443"/>
        <v xml:space="preserve"> </v>
      </c>
      <c r="GG422" s="1234" t="str">
        <f t="shared" si="444"/>
        <v xml:space="preserve"> </v>
      </c>
      <c r="GH422" s="1234" t="str">
        <f t="shared" si="445"/>
        <v xml:space="preserve"> </v>
      </c>
      <c r="GI422" s="1234" t="str">
        <f t="shared" si="446"/>
        <v xml:space="preserve"> </v>
      </c>
      <c r="GJ422" s="1234" t="str">
        <f t="shared" si="447"/>
        <v xml:space="preserve"> </v>
      </c>
      <c r="GK422" s="1234" t="str">
        <f t="shared" si="448"/>
        <v xml:space="preserve"> </v>
      </c>
      <c r="GL422" s="1234" t="str">
        <f t="shared" si="449"/>
        <v xml:space="preserve"> </v>
      </c>
      <c r="GM422" s="1234" t="str">
        <f t="shared" si="450"/>
        <v xml:space="preserve"> </v>
      </c>
      <c r="GN422" s="1234">
        <f t="shared" si="451"/>
        <v>0</v>
      </c>
    </row>
    <row r="423" spans="1:196" s="100" customFormat="1" ht="27" customHeight="1" thickTop="1" thickBot="1">
      <c r="A423" s="1208">
        <f>【A票】【D票】!$D$10</f>
        <v>0</v>
      </c>
      <c r="B423" s="1212">
        <f>【A票】【D票】!$H$10</f>
        <v>0</v>
      </c>
      <c r="C423" s="1213" t="str">
        <f>【A票】【D票】!$K$10</f>
        <v xml:space="preserve"> </v>
      </c>
      <c r="D423" s="1214">
        <f t="shared" si="425"/>
        <v>332</v>
      </c>
      <c r="E423" s="914"/>
      <c r="F423" s="467"/>
      <c r="G423" s="469"/>
      <c r="H423" s="224" t="str">
        <f t="shared" si="411"/>
        <v xml:space="preserve"> </v>
      </c>
      <c r="I423" s="704"/>
      <c r="J423" s="117"/>
      <c r="K423" s="117"/>
      <c r="L423" s="117"/>
      <c r="M423" s="117"/>
      <c r="N423" s="117"/>
      <c r="O423" s="117"/>
      <c r="P423" s="117"/>
      <c r="Q423" s="117"/>
      <c r="R423" s="117"/>
      <c r="S423" s="117"/>
      <c r="T423" s="254"/>
      <c r="U423" s="646"/>
      <c r="V423" s="646"/>
      <c r="W423" s="114"/>
      <c r="X423" s="254"/>
      <c r="Y423" s="224" t="str">
        <f t="shared" si="412"/>
        <v xml:space="preserve"> </v>
      </c>
      <c r="Z423" s="579"/>
      <c r="AA423" s="704"/>
      <c r="AB423" s="119"/>
      <c r="AC423" s="224" t="str">
        <f t="shared" si="427"/>
        <v xml:space="preserve"> </v>
      </c>
      <c r="AD423" s="115"/>
      <c r="AE423" s="253"/>
      <c r="AF423" s="704"/>
      <c r="AG423" s="727"/>
      <c r="AH423" s="727"/>
      <c r="AI423" s="727"/>
      <c r="AJ423" s="727"/>
      <c r="AK423" s="591"/>
      <c r="AL423" s="727"/>
      <c r="AM423" s="727"/>
      <c r="AN423" s="727"/>
      <c r="AO423" s="727"/>
      <c r="AP423" s="727"/>
      <c r="AQ423" s="727"/>
      <c r="AR423" s="727"/>
      <c r="AS423" s="727"/>
      <c r="AT423" s="727"/>
      <c r="AU423" s="727"/>
      <c r="AV423" s="727"/>
      <c r="AW423" s="727"/>
      <c r="AX423" s="727"/>
      <c r="AY423" s="727"/>
      <c r="AZ423" s="727"/>
      <c r="BA423" s="727"/>
      <c r="BB423" s="727"/>
      <c r="BC423" s="821"/>
      <c r="BD423" s="727"/>
      <c r="BE423" s="727"/>
      <c r="BF423" s="727"/>
      <c r="BG423" s="727"/>
      <c r="BH423" s="727"/>
      <c r="BI423" s="727"/>
      <c r="BJ423" s="727"/>
      <c r="BK423" s="727"/>
      <c r="BL423" s="821"/>
      <c r="BM423" s="727"/>
      <c r="BN423" s="727"/>
      <c r="BO423" s="727"/>
      <c r="BP423" s="727"/>
      <c r="BQ423" s="727"/>
      <c r="BR423" s="821"/>
      <c r="BS423" s="727"/>
      <c r="BT423" s="727"/>
      <c r="BU423" s="727"/>
      <c r="BV423" s="591"/>
      <c r="BW423" s="224" t="str">
        <f t="shared" si="424"/>
        <v xml:space="preserve"> </v>
      </c>
      <c r="BX423" s="471">
        <f t="shared" si="413"/>
        <v>332</v>
      </c>
      <c r="BY423" s="117"/>
      <c r="BZ423" s="117"/>
      <c r="CA423" s="117"/>
      <c r="CB423" s="117"/>
      <c r="CC423" s="117"/>
      <c r="CD423" s="461"/>
      <c r="CE423" s="236"/>
      <c r="CF423" s="224" t="str">
        <f t="shared" si="414"/>
        <v xml:space="preserve"> </v>
      </c>
      <c r="CG423" s="116"/>
      <c r="CH423" s="117"/>
      <c r="CI423" s="117"/>
      <c r="CJ423" s="117"/>
      <c r="CK423" s="472"/>
      <c r="CL423" s="472"/>
      <c r="CM423" s="472"/>
      <c r="CN423" s="472"/>
      <c r="CO423" s="117"/>
      <c r="CP423" s="253"/>
      <c r="CQ423" s="120"/>
      <c r="CR423" s="224" t="str" cm="1">
        <f t="array" ref="CR423">IF(AND(SUM(COUNTIF(CG423:CM423,{"*不明*","*その他*"})+COUNTIF(CO423:CP423,{"*不明*","*その他*"}))&gt;0,CQ423=""),"その他・不明の場合,10)具体的内容、理由を記入",IF(OR(AND(CI423=CI$65,COUNTA(CJ423:CM423)&lt;4),AND(OR(CI423=CI$63,CI423=CI$64,CI423=CI$66,CI423=CI$67,CI423=CI$68,CI423=""),COUNTA(CJ423:CM423)&gt;0)),"3)介護保険認定済→要介護度、認知症自立度、寝たきり度、介護保険サービス記入",IF(OR(AND(OR(CM423=CM$63,CM423=CM$64),CN423=""),AND(OR(CM423=CM$65,CM423=CM$66),CN423&lt;&gt;"")),"7)介護保険サービス受けている/過去受けていた→具体的内容記入"," ")))</f>
        <v xml:space="preserve"> </v>
      </c>
      <c r="CS423" s="224" t="str">
        <f t="shared" si="415"/>
        <v xml:space="preserve"> </v>
      </c>
      <c r="CT423" s="116"/>
      <c r="CU423" s="253"/>
      <c r="CV423" s="117"/>
      <c r="CW423" s="117"/>
      <c r="CX423" s="253"/>
      <c r="CY423" s="117"/>
      <c r="CZ423" s="117"/>
      <c r="DA423" s="253"/>
      <c r="DB423" s="117"/>
      <c r="DC423" s="224" t="str">
        <f t="shared" si="416"/>
        <v xml:space="preserve"> </v>
      </c>
      <c r="DD423" s="224" t="str">
        <f t="shared" si="417"/>
        <v xml:space="preserve"> </v>
      </c>
      <c r="DE423" s="224" t="str">
        <f t="shared" si="428"/>
        <v xml:space="preserve"> </v>
      </c>
      <c r="DF423" s="121"/>
      <c r="DG423" s="114"/>
      <c r="DH423" s="704"/>
      <c r="DI423" s="119"/>
      <c r="DJ423" s="187"/>
      <c r="DK423" s="254"/>
      <c r="DL423" s="224" t="str">
        <f t="shared" si="429"/>
        <v xml:space="preserve"> </v>
      </c>
      <c r="DM423" s="224" t="str">
        <f t="shared" si="418"/>
        <v xml:space="preserve"> </v>
      </c>
      <c r="DN423" s="474"/>
      <c r="DO423" s="117"/>
      <c r="DP423" s="117"/>
      <c r="DQ423" s="117"/>
      <c r="DR423" s="117"/>
      <c r="DS423" s="117"/>
      <c r="DT423" s="254"/>
      <c r="DU423" s="476"/>
      <c r="DV423" s="224" t="str">
        <f t="shared" si="430"/>
        <v xml:space="preserve"> </v>
      </c>
      <c r="DW423" s="115"/>
      <c r="DX423" s="470"/>
      <c r="DY423" s="117"/>
      <c r="DZ423" s="704"/>
      <c r="EA423" s="224" t="str">
        <f t="shared" si="431"/>
        <v xml:space="preserve"> </v>
      </c>
      <c r="EB423" s="906"/>
      <c r="EC423" s="904"/>
      <c r="ED423" s="904"/>
      <c r="EE423" s="904"/>
      <c r="EF423" s="904"/>
      <c r="EG423" s="904"/>
      <c r="EH423" s="904"/>
      <c r="EI423" s="904"/>
      <c r="EJ423" s="904"/>
      <c r="EK423" s="905"/>
      <c r="EL423" s="80"/>
      <c r="EM423" s="224" t="str">
        <f t="shared" si="419"/>
        <v xml:space="preserve"> </v>
      </c>
      <c r="EN423" s="224" t="str">
        <f t="shared" si="420"/>
        <v xml:space="preserve"> </v>
      </c>
      <c r="EO423" s="115"/>
      <c r="EP423" s="1050"/>
      <c r="EQ423" s="253"/>
      <c r="ER423" s="117"/>
      <c r="ES423" s="1258">
        <f t="shared" si="421"/>
        <v>332</v>
      </c>
      <c r="ET423" s="224" t="str">
        <f t="shared" si="422"/>
        <v xml:space="preserve"> </v>
      </c>
      <c r="EU423" s="477" t="str">
        <f t="shared" si="423"/>
        <v/>
      </c>
      <c r="EV423" s="1334" t="str">
        <f t="shared" si="426"/>
        <v xml:space="preserve"> </v>
      </c>
      <c r="EW423" s="1332" t="str">
        <f t="shared" si="470"/>
        <v/>
      </c>
      <c r="EX423" s="1275" t="str">
        <f t="shared" si="452"/>
        <v/>
      </c>
      <c r="EY423" s="1275" t="str">
        <f t="shared" si="453"/>
        <v/>
      </c>
      <c r="EZ423" s="1275" t="str">
        <f t="shared" si="454"/>
        <v/>
      </c>
      <c r="FA423" s="1275" t="str">
        <f t="shared" si="455"/>
        <v/>
      </c>
      <c r="FB423" s="1275" t="str">
        <f t="shared" si="456"/>
        <v/>
      </c>
      <c r="FC423" s="1333" t="str">
        <f t="shared" si="457"/>
        <v/>
      </c>
      <c r="FE423" s="1234" t="str">
        <f t="shared" si="458"/>
        <v xml:space="preserve"> </v>
      </c>
      <c r="FF423" s="1234" t="str">
        <f t="shared" si="459"/>
        <v xml:space="preserve"> </v>
      </c>
      <c r="FG423" s="1234" t="str">
        <f t="shared" si="460"/>
        <v xml:space="preserve"> </v>
      </c>
      <c r="FH423" s="1234" t="str">
        <f t="shared" si="461"/>
        <v xml:space="preserve"> </v>
      </c>
      <c r="FI423" s="1234" t="str">
        <f t="shared" si="432"/>
        <v xml:space="preserve"> </v>
      </c>
      <c r="FJ423" s="1234" t="str">
        <f t="shared" si="462"/>
        <v xml:space="preserve"> </v>
      </c>
      <c r="FK423" s="1234">
        <f t="shared" si="433"/>
        <v>0</v>
      </c>
      <c r="FL423" s="1227"/>
      <c r="FM423" s="1234" t="str">
        <f t="shared" si="434"/>
        <v xml:space="preserve"> </v>
      </c>
      <c r="FN423" s="1234" t="str">
        <f t="shared" si="435"/>
        <v xml:space="preserve"> </v>
      </c>
      <c r="FO423" s="1234" t="str">
        <f t="shared" si="463"/>
        <v xml:space="preserve"> </v>
      </c>
      <c r="FP423" s="1234" t="str">
        <f t="shared" si="464"/>
        <v xml:space="preserve"> </v>
      </c>
      <c r="FQ423" s="1234" t="str">
        <f t="shared" si="436"/>
        <v xml:space="preserve"> </v>
      </c>
      <c r="FR423" s="1234" t="str">
        <f t="shared" si="465"/>
        <v xml:space="preserve"> </v>
      </c>
      <c r="FS423" s="1234">
        <f t="shared" si="471"/>
        <v>0</v>
      </c>
      <c r="FT423" s="1227"/>
      <c r="FU423" s="1234" t="str">
        <f t="shared" si="466"/>
        <v xml:space="preserve"> </v>
      </c>
      <c r="FV423" s="1234" t="str">
        <f t="shared" si="467"/>
        <v xml:space="preserve"> </v>
      </c>
      <c r="FW423" s="1234" t="str">
        <f t="shared" si="468"/>
        <v xml:space="preserve"> </v>
      </c>
      <c r="FX423" s="1234" t="str">
        <f t="shared" si="437"/>
        <v xml:space="preserve"> </v>
      </c>
      <c r="FY423" s="1234" t="str">
        <f t="shared" si="438"/>
        <v xml:space="preserve"> </v>
      </c>
      <c r="FZ423" s="1234" t="str">
        <f t="shared" si="469"/>
        <v xml:space="preserve"> </v>
      </c>
      <c r="GA423" s="1234">
        <f t="shared" si="439"/>
        <v>0</v>
      </c>
      <c r="GB423" s="1227"/>
      <c r="GC423" s="1234" t="str">
        <f t="shared" si="440"/>
        <v xml:space="preserve"> </v>
      </c>
      <c r="GD423" s="1234" t="str">
        <f t="shared" si="441"/>
        <v xml:space="preserve"> </v>
      </c>
      <c r="GE423" s="1234" t="str">
        <f t="shared" si="442"/>
        <v xml:space="preserve"> </v>
      </c>
      <c r="GF423" s="1234" t="str">
        <f t="shared" si="443"/>
        <v xml:space="preserve"> </v>
      </c>
      <c r="GG423" s="1234" t="str">
        <f t="shared" si="444"/>
        <v xml:space="preserve"> </v>
      </c>
      <c r="GH423" s="1234" t="str">
        <f t="shared" si="445"/>
        <v xml:space="preserve"> </v>
      </c>
      <c r="GI423" s="1234" t="str">
        <f t="shared" si="446"/>
        <v xml:space="preserve"> </v>
      </c>
      <c r="GJ423" s="1234" t="str">
        <f t="shared" si="447"/>
        <v xml:space="preserve"> </v>
      </c>
      <c r="GK423" s="1234" t="str">
        <f t="shared" si="448"/>
        <v xml:space="preserve"> </v>
      </c>
      <c r="GL423" s="1234" t="str">
        <f t="shared" si="449"/>
        <v xml:space="preserve"> </v>
      </c>
      <c r="GM423" s="1234" t="str">
        <f t="shared" si="450"/>
        <v xml:space="preserve"> </v>
      </c>
      <c r="GN423" s="1234">
        <f t="shared" si="451"/>
        <v>0</v>
      </c>
    </row>
    <row r="424" spans="1:196" s="100" customFormat="1" ht="27" customHeight="1" thickTop="1" thickBot="1">
      <c r="A424" s="1208">
        <f>【A票】【D票】!$D$10</f>
        <v>0</v>
      </c>
      <c r="B424" s="1212">
        <f>【A票】【D票】!$H$10</f>
        <v>0</v>
      </c>
      <c r="C424" s="1213" t="str">
        <f>【A票】【D票】!$K$10</f>
        <v xml:space="preserve"> </v>
      </c>
      <c r="D424" s="1214">
        <f t="shared" si="425"/>
        <v>333</v>
      </c>
      <c r="E424" s="914"/>
      <c r="F424" s="467"/>
      <c r="G424" s="469"/>
      <c r="H424" s="224" t="str">
        <f t="shared" si="411"/>
        <v xml:space="preserve"> </v>
      </c>
      <c r="I424" s="704"/>
      <c r="J424" s="117"/>
      <c r="K424" s="117"/>
      <c r="L424" s="117"/>
      <c r="M424" s="117"/>
      <c r="N424" s="117"/>
      <c r="O424" s="117"/>
      <c r="P424" s="117"/>
      <c r="Q424" s="117"/>
      <c r="R424" s="117"/>
      <c r="S424" s="117"/>
      <c r="T424" s="254"/>
      <c r="U424" s="646"/>
      <c r="V424" s="646"/>
      <c r="W424" s="114"/>
      <c r="X424" s="254"/>
      <c r="Y424" s="224" t="str">
        <f t="shared" si="412"/>
        <v xml:space="preserve"> </v>
      </c>
      <c r="Z424" s="579"/>
      <c r="AA424" s="704"/>
      <c r="AB424" s="119"/>
      <c r="AC424" s="224" t="str">
        <f t="shared" si="427"/>
        <v xml:space="preserve"> </v>
      </c>
      <c r="AD424" s="115"/>
      <c r="AE424" s="253"/>
      <c r="AF424" s="704"/>
      <c r="AG424" s="727"/>
      <c r="AH424" s="727"/>
      <c r="AI424" s="727"/>
      <c r="AJ424" s="727"/>
      <c r="AK424" s="591"/>
      <c r="AL424" s="727"/>
      <c r="AM424" s="727"/>
      <c r="AN424" s="727"/>
      <c r="AO424" s="727"/>
      <c r="AP424" s="727"/>
      <c r="AQ424" s="727"/>
      <c r="AR424" s="727"/>
      <c r="AS424" s="727"/>
      <c r="AT424" s="727"/>
      <c r="AU424" s="727"/>
      <c r="AV424" s="727"/>
      <c r="AW424" s="727"/>
      <c r="AX424" s="727"/>
      <c r="AY424" s="727"/>
      <c r="AZ424" s="727"/>
      <c r="BA424" s="727"/>
      <c r="BB424" s="727"/>
      <c r="BC424" s="821"/>
      <c r="BD424" s="727"/>
      <c r="BE424" s="727"/>
      <c r="BF424" s="727"/>
      <c r="BG424" s="727"/>
      <c r="BH424" s="727"/>
      <c r="BI424" s="727"/>
      <c r="BJ424" s="727"/>
      <c r="BK424" s="727"/>
      <c r="BL424" s="821"/>
      <c r="BM424" s="727"/>
      <c r="BN424" s="727"/>
      <c r="BO424" s="727"/>
      <c r="BP424" s="727"/>
      <c r="BQ424" s="727"/>
      <c r="BR424" s="821"/>
      <c r="BS424" s="727"/>
      <c r="BT424" s="727"/>
      <c r="BU424" s="727"/>
      <c r="BV424" s="591"/>
      <c r="BW424" s="224" t="str">
        <f t="shared" si="424"/>
        <v xml:space="preserve"> </v>
      </c>
      <c r="BX424" s="471">
        <f t="shared" si="413"/>
        <v>333</v>
      </c>
      <c r="BY424" s="117"/>
      <c r="BZ424" s="117"/>
      <c r="CA424" s="117"/>
      <c r="CB424" s="117"/>
      <c r="CC424" s="117"/>
      <c r="CD424" s="461"/>
      <c r="CE424" s="236"/>
      <c r="CF424" s="224" t="str">
        <f t="shared" si="414"/>
        <v xml:space="preserve"> </v>
      </c>
      <c r="CG424" s="116"/>
      <c r="CH424" s="117"/>
      <c r="CI424" s="117"/>
      <c r="CJ424" s="117"/>
      <c r="CK424" s="472"/>
      <c r="CL424" s="472"/>
      <c r="CM424" s="472"/>
      <c r="CN424" s="472"/>
      <c r="CO424" s="117"/>
      <c r="CP424" s="253"/>
      <c r="CQ424" s="120"/>
      <c r="CR424" s="224" t="str" cm="1">
        <f t="array" ref="CR424">IF(AND(SUM(COUNTIF(CG424:CM424,{"*不明*","*その他*"})+COUNTIF(CO424:CP424,{"*不明*","*その他*"}))&gt;0,CQ424=""),"その他・不明の場合,10)具体的内容、理由を記入",IF(OR(AND(CI424=CI$65,COUNTA(CJ424:CM424)&lt;4),AND(OR(CI424=CI$63,CI424=CI$64,CI424=CI$66,CI424=CI$67,CI424=CI$68,CI424=""),COUNTA(CJ424:CM424)&gt;0)),"3)介護保険認定済→要介護度、認知症自立度、寝たきり度、介護保険サービス記入",IF(OR(AND(OR(CM424=CM$63,CM424=CM$64),CN424=""),AND(OR(CM424=CM$65,CM424=CM$66),CN424&lt;&gt;"")),"7)介護保険サービス受けている/過去受けていた→具体的内容記入"," ")))</f>
        <v xml:space="preserve"> </v>
      </c>
      <c r="CS424" s="224" t="str">
        <f t="shared" si="415"/>
        <v xml:space="preserve"> </v>
      </c>
      <c r="CT424" s="116"/>
      <c r="CU424" s="253"/>
      <c r="CV424" s="117"/>
      <c r="CW424" s="117"/>
      <c r="CX424" s="253"/>
      <c r="CY424" s="117"/>
      <c r="CZ424" s="117"/>
      <c r="DA424" s="253"/>
      <c r="DB424" s="117"/>
      <c r="DC424" s="224" t="str">
        <f t="shared" si="416"/>
        <v xml:space="preserve"> </v>
      </c>
      <c r="DD424" s="224" t="str">
        <f t="shared" si="417"/>
        <v xml:space="preserve"> </v>
      </c>
      <c r="DE424" s="224" t="str">
        <f t="shared" si="428"/>
        <v xml:space="preserve"> </v>
      </c>
      <c r="DF424" s="121"/>
      <c r="DG424" s="114"/>
      <c r="DH424" s="704"/>
      <c r="DI424" s="119"/>
      <c r="DJ424" s="187"/>
      <c r="DK424" s="254"/>
      <c r="DL424" s="224" t="str">
        <f t="shared" si="429"/>
        <v xml:space="preserve"> </v>
      </c>
      <c r="DM424" s="224" t="str">
        <f t="shared" si="418"/>
        <v xml:space="preserve"> </v>
      </c>
      <c r="DN424" s="474"/>
      <c r="DO424" s="117"/>
      <c r="DP424" s="117"/>
      <c r="DQ424" s="117"/>
      <c r="DR424" s="117"/>
      <c r="DS424" s="117"/>
      <c r="DT424" s="254"/>
      <c r="DU424" s="476"/>
      <c r="DV424" s="224" t="str">
        <f t="shared" si="430"/>
        <v xml:space="preserve"> </v>
      </c>
      <c r="DW424" s="115"/>
      <c r="DX424" s="470"/>
      <c r="DY424" s="117"/>
      <c r="DZ424" s="704"/>
      <c r="EA424" s="224" t="str">
        <f t="shared" si="431"/>
        <v xml:space="preserve"> </v>
      </c>
      <c r="EB424" s="906"/>
      <c r="EC424" s="904"/>
      <c r="ED424" s="904"/>
      <c r="EE424" s="904"/>
      <c r="EF424" s="904"/>
      <c r="EG424" s="904"/>
      <c r="EH424" s="904"/>
      <c r="EI424" s="904"/>
      <c r="EJ424" s="904"/>
      <c r="EK424" s="905"/>
      <c r="EL424" s="80"/>
      <c r="EM424" s="224" t="str">
        <f t="shared" si="419"/>
        <v xml:space="preserve"> </v>
      </c>
      <c r="EN424" s="224" t="str">
        <f t="shared" si="420"/>
        <v xml:space="preserve"> </v>
      </c>
      <c r="EO424" s="115"/>
      <c r="EP424" s="1050"/>
      <c r="EQ424" s="253"/>
      <c r="ER424" s="117"/>
      <c r="ES424" s="1258">
        <f t="shared" si="421"/>
        <v>333</v>
      </c>
      <c r="ET424" s="224" t="str">
        <f t="shared" si="422"/>
        <v xml:space="preserve"> </v>
      </c>
      <c r="EU424" s="477" t="str">
        <f t="shared" si="423"/>
        <v/>
      </c>
      <c r="EV424" s="1334" t="str">
        <f t="shared" si="426"/>
        <v xml:space="preserve"> </v>
      </c>
      <c r="EW424" s="1332" t="str">
        <f t="shared" si="470"/>
        <v/>
      </c>
      <c r="EX424" s="1275" t="str">
        <f t="shared" si="452"/>
        <v/>
      </c>
      <c r="EY424" s="1275" t="str">
        <f t="shared" si="453"/>
        <v/>
      </c>
      <c r="EZ424" s="1275" t="str">
        <f t="shared" si="454"/>
        <v/>
      </c>
      <c r="FA424" s="1275" t="str">
        <f t="shared" si="455"/>
        <v/>
      </c>
      <c r="FB424" s="1275" t="str">
        <f t="shared" si="456"/>
        <v/>
      </c>
      <c r="FC424" s="1333" t="str">
        <f t="shared" si="457"/>
        <v/>
      </c>
      <c r="FE424" s="1234" t="str">
        <f t="shared" si="458"/>
        <v xml:space="preserve"> </v>
      </c>
      <c r="FF424" s="1234" t="str">
        <f t="shared" si="459"/>
        <v xml:space="preserve"> </v>
      </c>
      <c r="FG424" s="1234" t="str">
        <f t="shared" si="460"/>
        <v xml:space="preserve"> </v>
      </c>
      <c r="FH424" s="1234" t="str">
        <f t="shared" si="461"/>
        <v xml:space="preserve"> </v>
      </c>
      <c r="FI424" s="1234" t="str">
        <f t="shared" si="432"/>
        <v xml:space="preserve"> </v>
      </c>
      <c r="FJ424" s="1234" t="str">
        <f t="shared" si="462"/>
        <v xml:space="preserve"> </v>
      </c>
      <c r="FK424" s="1234">
        <f t="shared" si="433"/>
        <v>0</v>
      </c>
      <c r="FL424" s="1227"/>
      <c r="FM424" s="1234" t="str">
        <f t="shared" si="434"/>
        <v xml:space="preserve"> </v>
      </c>
      <c r="FN424" s="1234" t="str">
        <f t="shared" si="435"/>
        <v xml:space="preserve"> </v>
      </c>
      <c r="FO424" s="1234" t="str">
        <f t="shared" si="463"/>
        <v xml:space="preserve"> </v>
      </c>
      <c r="FP424" s="1234" t="str">
        <f t="shared" si="464"/>
        <v xml:space="preserve"> </v>
      </c>
      <c r="FQ424" s="1234" t="str">
        <f t="shared" si="436"/>
        <v xml:space="preserve"> </v>
      </c>
      <c r="FR424" s="1234" t="str">
        <f t="shared" si="465"/>
        <v xml:space="preserve"> </v>
      </c>
      <c r="FS424" s="1234">
        <f t="shared" si="471"/>
        <v>0</v>
      </c>
      <c r="FT424" s="1227"/>
      <c r="FU424" s="1234" t="str">
        <f t="shared" si="466"/>
        <v xml:space="preserve"> </v>
      </c>
      <c r="FV424" s="1234" t="str">
        <f t="shared" si="467"/>
        <v xml:space="preserve"> </v>
      </c>
      <c r="FW424" s="1234" t="str">
        <f t="shared" si="468"/>
        <v xml:space="preserve"> </v>
      </c>
      <c r="FX424" s="1234" t="str">
        <f t="shared" si="437"/>
        <v xml:space="preserve"> </v>
      </c>
      <c r="FY424" s="1234" t="str">
        <f t="shared" si="438"/>
        <v xml:space="preserve"> </v>
      </c>
      <c r="FZ424" s="1234" t="str">
        <f t="shared" si="469"/>
        <v xml:space="preserve"> </v>
      </c>
      <c r="GA424" s="1234">
        <f t="shared" si="439"/>
        <v>0</v>
      </c>
      <c r="GB424" s="1227"/>
      <c r="GC424" s="1234" t="str">
        <f t="shared" si="440"/>
        <v xml:space="preserve"> </v>
      </c>
      <c r="GD424" s="1234" t="str">
        <f t="shared" si="441"/>
        <v xml:space="preserve"> </v>
      </c>
      <c r="GE424" s="1234" t="str">
        <f t="shared" si="442"/>
        <v xml:space="preserve"> </v>
      </c>
      <c r="GF424" s="1234" t="str">
        <f t="shared" si="443"/>
        <v xml:space="preserve"> </v>
      </c>
      <c r="GG424" s="1234" t="str">
        <f t="shared" si="444"/>
        <v xml:space="preserve"> </v>
      </c>
      <c r="GH424" s="1234" t="str">
        <f t="shared" si="445"/>
        <v xml:space="preserve"> </v>
      </c>
      <c r="GI424" s="1234" t="str">
        <f t="shared" si="446"/>
        <v xml:space="preserve"> </v>
      </c>
      <c r="GJ424" s="1234" t="str">
        <f t="shared" si="447"/>
        <v xml:space="preserve"> </v>
      </c>
      <c r="GK424" s="1234" t="str">
        <f t="shared" si="448"/>
        <v xml:space="preserve"> </v>
      </c>
      <c r="GL424" s="1234" t="str">
        <f t="shared" si="449"/>
        <v xml:space="preserve"> </v>
      </c>
      <c r="GM424" s="1234" t="str">
        <f t="shared" si="450"/>
        <v xml:space="preserve"> </v>
      </c>
      <c r="GN424" s="1234">
        <f t="shared" si="451"/>
        <v>0</v>
      </c>
    </row>
    <row r="425" spans="1:196" s="100" customFormat="1" ht="27" customHeight="1" thickTop="1" thickBot="1">
      <c r="A425" s="1208">
        <f>【A票】【D票】!$D$10</f>
        <v>0</v>
      </c>
      <c r="B425" s="1212">
        <f>【A票】【D票】!$H$10</f>
        <v>0</v>
      </c>
      <c r="C425" s="1213" t="str">
        <f>【A票】【D票】!$K$10</f>
        <v xml:space="preserve"> </v>
      </c>
      <c r="D425" s="1214">
        <f t="shared" si="425"/>
        <v>334</v>
      </c>
      <c r="E425" s="914"/>
      <c r="F425" s="467"/>
      <c r="G425" s="469"/>
      <c r="H425" s="224" t="str">
        <f t="shared" si="411"/>
        <v xml:space="preserve"> </v>
      </c>
      <c r="I425" s="704"/>
      <c r="J425" s="117"/>
      <c r="K425" s="117"/>
      <c r="L425" s="117"/>
      <c r="M425" s="117"/>
      <c r="N425" s="117"/>
      <c r="O425" s="117"/>
      <c r="P425" s="117"/>
      <c r="Q425" s="117"/>
      <c r="R425" s="117"/>
      <c r="S425" s="117"/>
      <c r="T425" s="254"/>
      <c r="U425" s="646"/>
      <c r="V425" s="646"/>
      <c r="W425" s="114"/>
      <c r="X425" s="254"/>
      <c r="Y425" s="224" t="str">
        <f t="shared" si="412"/>
        <v xml:space="preserve"> </v>
      </c>
      <c r="Z425" s="579"/>
      <c r="AA425" s="704"/>
      <c r="AB425" s="119"/>
      <c r="AC425" s="224" t="str">
        <f t="shared" si="427"/>
        <v xml:space="preserve"> </v>
      </c>
      <c r="AD425" s="115"/>
      <c r="AE425" s="253"/>
      <c r="AF425" s="704"/>
      <c r="AG425" s="727"/>
      <c r="AH425" s="727"/>
      <c r="AI425" s="727"/>
      <c r="AJ425" s="727"/>
      <c r="AK425" s="591"/>
      <c r="AL425" s="727"/>
      <c r="AM425" s="727"/>
      <c r="AN425" s="727"/>
      <c r="AO425" s="727"/>
      <c r="AP425" s="727"/>
      <c r="AQ425" s="727"/>
      <c r="AR425" s="727"/>
      <c r="AS425" s="727"/>
      <c r="AT425" s="727"/>
      <c r="AU425" s="727"/>
      <c r="AV425" s="727"/>
      <c r="AW425" s="727"/>
      <c r="AX425" s="727"/>
      <c r="AY425" s="727"/>
      <c r="AZ425" s="727"/>
      <c r="BA425" s="727"/>
      <c r="BB425" s="727"/>
      <c r="BC425" s="821"/>
      <c r="BD425" s="727"/>
      <c r="BE425" s="727"/>
      <c r="BF425" s="727"/>
      <c r="BG425" s="727"/>
      <c r="BH425" s="727"/>
      <c r="BI425" s="727"/>
      <c r="BJ425" s="727"/>
      <c r="BK425" s="727"/>
      <c r="BL425" s="821"/>
      <c r="BM425" s="727"/>
      <c r="BN425" s="727"/>
      <c r="BO425" s="727"/>
      <c r="BP425" s="727"/>
      <c r="BQ425" s="727"/>
      <c r="BR425" s="821"/>
      <c r="BS425" s="727"/>
      <c r="BT425" s="727"/>
      <c r="BU425" s="727"/>
      <c r="BV425" s="591"/>
      <c r="BW425" s="224" t="str">
        <f t="shared" si="424"/>
        <v xml:space="preserve"> </v>
      </c>
      <c r="BX425" s="471">
        <f t="shared" si="413"/>
        <v>334</v>
      </c>
      <c r="BY425" s="117"/>
      <c r="BZ425" s="117"/>
      <c r="CA425" s="117"/>
      <c r="CB425" s="117"/>
      <c r="CC425" s="117"/>
      <c r="CD425" s="461"/>
      <c r="CE425" s="236"/>
      <c r="CF425" s="224" t="str">
        <f t="shared" si="414"/>
        <v xml:space="preserve"> </v>
      </c>
      <c r="CG425" s="116"/>
      <c r="CH425" s="117"/>
      <c r="CI425" s="117"/>
      <c r="CJ425" s="117"/>
      <c r="CK425" s="472"/>
      <c r="CL425" s="472"/>
      <c r="CM425" s="472"/>
      <c r="CN425" s="472"/>
      <c r="CO425" s="117"/>
      <c r="CP425" s="253"/>
      <c r="CQ425" s="120"/>
      <c r="CR425" s="224" t="str" cm="1">
        <f t="array" ref="CR425">IF(AND(SUM(COUNTIF(CG425:CM425,{"*不明*","*その他*"})+COUNTIF(CO425:CP425,{"*不明*","*その他*"}))&gt;0,CQ425=""),"その他・不明の場合,10)具体的内容、理由を記入",IF(OR(AND(CI425=CI$65,COUNTA(CJ425:CM425)&lt;4),AND(OR(CI425=CI$63,CI425=CI$64,CI425=CI$66,CI425=CI$67,CI425=CI$68,CI425=""),COUNTA(CJ425:CM425)&gt;0)),"3)介護保険認定済→要介護度、認知症自立度、寝たきり度、介護保険サービス記入",IF(OR(AND(OR(CM425=CM$63,CM425=CM$64),CN425=""),AND(OR(CM425=CM$65,CM425=CM$66),CN425&lt;&gt;"")),"7)介護保険サービス受けている/過去受けていた→具体的内容記入"," ")))</f>
        <v xml:space="preserve"> </v>
      </c>
      <c r="CS425" s="224" t="str">
        <f t="shared" si="415"/>
        <v xml:space="preserve"> </v>
      </c>
      <c r="CT425" s="116"/>
      <c r="CU425" s="253"/>
      <c r="CV425" s="117"/>
      <c r="CW425" s="117"/>
      <c r="CX425" s="253"/>
      <c r="CY425" s="117"/>
      <c r="CZ425" s="117"/>
      <c r="DA425" s="253"/>
      <c r="DB425" s="117"/>
      <c r="DC425" s="224" t="str">
        <f t="shared" si="416"/>
        <v xml:space="preserve"> </v>
      </c>
      <c r="DD425" s="224" t="str">
        <f t="shared" si="417"/>
        <v xml:space="preserve"> </v>
      </c>
      <c r="DE425" s="224" t="str">
        <f t="shared" si="428"/>
        <v xml:space="preserve"> </v>
      </c>
      <c r="DF425" s="121"/>
      <c r="DG425" s="114"/>
      <c r="DH425" s="704"/>
      <c r="DI425" s="119"/>
      <c r="DJ425" s="187"/>
      <c r="DK425" s="254"/>
      <c r="DL425" s="224" t="str">
        <f t="shared" si="429"/>
        <v xml:space="preserve"> </v>
      </c>
      <c r="DM425" s="224" t="str">
        <f t="shared" si="418"/>
        <v xml:space="preserve"> </v>
      </c>
      <c r="DN425" s="474"/>
      <c r="DO425" s="117"/>
      <c r="DP425" s="117"/>
      <c r="DQ425" s="117"/>
      <c r="DR425" s="117"/>
      <c r="DS425" s="117"/>
      <c r="DT425" s="254"/>
      <c r="DU425" s="476"/>
      <c r="DV425" s="224" t="str">
        <f t="shared" si="430"/>
        <v xml:space="preserve"> </v>
      </c>
      <c r="DW425" s="115"/>
      <c r="DX425" s="470"/>
      <c r="DY425" s="117"/>
      <c r="DZ425" s="704"/>
      <c r="EA425" s="224" t="str">
        <f t="shared" si="431"/>
        <v xml:space="preserve"> </v>
      </c>
      <c r="EB425" s="906"/>
      <c r="EC425" s="904"/>
      <c r="ED425" s="904"/>
      <c r="EE425" s="904"/>
      <c r="EF425" s="904"/>
      <c r="EG425" s="904"/>
      <c r="EH425" s="904"/>
      <c r="EI425" s="904"/>
      <c r="EJ425" s="904"/>
      <c r="EK425" s="905"/>
      <c r="EL425" s="80"/>
      <c r="EM425" s="224" t="str">
        <f t="shared" si="419"/>
        <v xml:space="preserve"> </v>
      </c>
      <c r="EN425" s="224" t="str">
        <f t="shared" si="420"/>
        <v xml:space="preserve"> </v>
      </c>
      <c r="EO425" s="115"/>
      <c r="EP425" s="1050"/>
      <c r="EQ425" s="253"/>
      <c r="ER425" s="117"/>
      <c r="ES425" s="1258">
        <f t="shared" si="421"/>
        <v>334</v>
      </c>
      <c r="ET425" s="224" t="str">
        <f t="shared" si="422"/>
        <v xml:space="preserve"> </v>
      </c>
      <c r="EU425" s="477" t="str">
        <f t="shared" si="423"/>
        <v/>
      </c>
      <c r="EV425" s="1334" t="str">
        <f t="shared" si="426"/>
        <v xml:space="preserve"> </v>
      </c>
      <c r="EW425" s="1332" t="str">
        <f t="shared" si="470"/>
        <v/>
      </c>
      <c r="EX425" s="1275" t="str">
        <f t="shared" si="452"/>
        <v/>
      </c>
      <c r="EY425" s="1275" t="str">
        <f t="shared" si="453"/>
        <v/>
      </c>
      <c r="EZ425" s="1275" t="str">
        <f t="shared" si="454"/>
        <v/>
      </c>
      <c r="FA425" s="1275" t="str">
        <f t="shared" si="455"/>
        <v/>
      </c>
      <c r="FB425" s="1275" t="str">
        <f t="shared" si="456"/>
        <v/>
      </c>
      <c r="FC425" s="1333" t="str">
        <f t="shared" si="457"/>
        <v/>
      </c>
      <c r="FE425" s="1234" t="str">
        <f t="shared" si="458"/>
        <v xml:space="preserve"> </v>
      </c>
      <c r="FF425" s="1234" t="str">
        <f t="shared" si="459"/>
        <v xml:space="preserve"> </v>
      </c>
      <c r="FG425" s="1234" t="str">
        <f t="shared" si="460"/>
        <v xml:space="preserve"> </v>
      </c>
      <c r="FH425" s="1234" t="str">
        <f t="shared" si="461"/>
        <v xml:space="preserve"> </v>
      </c>
      <c r="FI425" s="1234" t="str">
        <f t="shared" si="432"/>
        <v xml:space="preserve"> </v>
      </c>
      <c r="FJ425" s="1234" t="str">
        <f t="shared" si="462"/>
        <v xml:space="preserve"> </v>
      </c>
      <c r="FK425" s="1234">
        <f t="shared" si="433"/>
        <v>0</v>
      </c>
      <c r="FL425" s="1227"/>
      <c r="FM425" s="1234" t="str">
        <f t="shared" si="434"/>
        <v xml:space="preserve"> </v>
      </c>
      <c r="FN425" s="1234" t="str">
        <f t="shared" si="435"/>
        <v xml:space="preserve"> </v>
      </c>
      <c r="FO425" s="1234" t="str">
        <f t="shared" si="463"/>
        <v xml:space="preserve"> </v>
      </c>
      <c r="FP425" s="1234" t="str">
        <f t="shared" si="464"/>
        <v xml:space="preserve"> </v>
      </c>
      <c r="FQ425" s="1234" t="str">
        <f t="shared" si="436"/>
        <v xml:space="preserve"> </v>
      </c>
      <c r="FR425" s="1234" t="str">
        <f t="shared" si="465"/>
        <v xml:space="preserve"> </v>
      </c>
      <c r="FS425" s="1234">
        <f t="shared" si="471"/>
        <v>0</v>
      </c>
      <c r="FT425" s="1227"/>
      <c r="FU425" s="1234" t="str">
        <f t="shared" si="466"/>
        <v xml:space="preserve"> </v>
      </c>
      <c r="FV425" s="1234" t="str">
        <f t="shared" si="467"/>
        <v xml:space="preserve"> </v>
      </c>
      <c r="FW425" s="1234" t="str">
        <f t="shared" si="468"/>
        <v xml:space="preserve"> </v>
      </c>
      <c r="FX425" s="1234" t="str">
        <f t="shared" si="437"/>
        <v xml:space="preserve"> </v>
      </c>
      <c r="FY425" s="1234" t="str">
        <f t="shared" si="438"/>
        <v xml:space="preserve"> </v>
      </c>
      <c r="FZ425" s="1234" t="str">
        <f t="shared" si="469"/>
        <v xml:space="preserve"> </v>
      </c>
      <c r="GA425" s="1234">
        <f t="shared" si="439"/>
        <v>0</v>
      </c>
      <c r="GB425" s="1227"/>
      <c r="GC425" s="1234" t="str">
        <f t="shared" si="440"/>
        <v xml:space="preserve"> </v>
      </c>
      <c r="GD425" s="1234" t="str">
        <f t="shared" si="441"/>
        <v xml:space="preserve"> </v>
      </c>
      <c r="GE425" s="1234" t="str">
        <f t="shared" si="442"/>
        <v xml:space="preserve"> </v>
      </c>
      <c r="GF425" s="1234" t="str">
        <f t="shared" si="443"/>
        <v xml:space="preserve"> </v>
      </c>
      <c r="GG425" s="1234" t="str">
        <f t="shared" si="444"/>
        <v xml:space="preserve"> </v>
      </c>
      <c r="GH425" s="1234" t="str">
        <f t="shared" si="445"/>
        <v xml:space="preserve"> </v>
      </c>
      <c r="GI425" s="1234" t="str">
        <f t="shared" si="446"/>
        <v xml:space="preserve"> </v>
      </c>
      <c r="GJ425" s="1234" t="str">
        <f t="shared" si="447"/>
        <v xml:space="preserve"> </v>
      </c>
      <c r="GK425" s="1234" t="str">
        <f t="shared" si="448"/>
        <v xml:space="preserve"> </v>
      </c>
      <c r="GL425" s="1234" t="str">
        <f t="shared" si="449"/>
        <v xml:space="preserve"> </v>
      </c>
      <c r="GM425" s="1234" t="str">
        <f t="shared" si="450"/>
        <v xml:space="preserve"> </v>
      </c>
      <c r="GN425" s="1234">
        <f t="shared" si="451"/>
        <v>0</v>
      </c>
    </row>
    <row r="426" spans="1:196" s="100" customFormat="1" ht="27" customHeight="1" thickTop="1" thickBot="1">
      <c r="A426" s="1208">
        <f>【A票】【D票】!$D$10</f>
        <v>0</v>
      </c>
      <c r="B426" s="1212">
        <f>【A票】【D票】!$H$10</f>
        <v>0</v>
      </c>
      <c r="C426" s="1213" t="str">
        <f>【A票】【D票】!$K$10</f>
        <v xml:space="preserve"> </v>
      </c>
      <c r="D426" s="1214">
        <f t="shared" si="425"/>
        <v>335</v>
      </c>
      <c r="E426" s="914"/>
      <c r="F426" s="467"/>
      <c r="G426" s="469"/>
      <c r="H426" s="224" t="str">
        <f t="shared" si="411"/>
        <v xml:space="preserve"> </v>
      </c>
      <c r="I426" s="704"/>
      <c r="J426" s="117"/>
      <c r="K426" s="117"/>
      <c r="L426" s="117"/>
      <c r="M426" s="117"/>
      <c r="N426" s="117"/>
      <c r="O426" s="117"/>
      <c r="P426" s="117"/>
      <c r="Q426" s="117"/>
      <c r="R426" s="117"/>
      <c r="S426" s="117"/>
      <c r="T426" s="254"/>
      <c r="U426" s="646"/>
      <c r="V426" s="646"/>
      <c r="W426" s="114"/>
      <c r="X426" s="254"/>
      <c r="Y426" s="224" t="str">
        <f t="shared" si="412"/>
        <v xml:space="preserve"> </v>
      </c>
      <c r="Z426" s="579"/>
      <c r="AA426" s="704"/>
      <c r="AB426" s="119"/>
      <c r="AC426" s="224" t="str">
        <f t="shared" si="427"/>
        <v xml:space="preserve"> </v>
      </c>
      <c r="AD426" s="115"/>
      <c r="AE426" s="253"/>
      <c r="AF426" s="704"/>
      <c r="AG426" s="727"/>
      <c r="AH426" s="727"/>
      <c r="AI426" s="727"/>
      <c r="AJ426" s="727"/>
      <c r="AK426" s="591"/>
      <c r="AL426" s="727"/>
      <c r="AM426" s="727"/>
      <c r="AN426" s="727"/>
      <c r="AO426" s="727"/>
      <c r="AP426" s="727"/>
      <c r="AQ426" s="727"/>
      <c r="AR426" s="727"/>
      <c r="AS426" s="727"/>
      <c r="AT426" s="727"/>
      <c r="AU426" s="727"/>
      <c r="AV426" s="727"/>
      <c r="AW426" s="727"/>
      <c r="AX426" s="727"/>
      <c r="AY426" s="727"/>
      <c r="AZ426" s="727"/>
      <c r="BA426" s="727"/>
      <c r="BB426" s="727"/>
      <c r="BC426" s="821"/>
      <c r="BD426" s="727"/>
      <c r="BE426" s="727"/>
      <c r="BF426" s="727"/>
      <c r="BG426" s="727"/>
      <c r="BH426" s="727"/>
      <c r="BI426" s="727"/>
      <c r="BJ426" s="727"/>
      <c r="BK426" s="727"/>
      <c r="BL426" s="821"/>
      <c r="BM426" s="727"/>
      <c r="BN426" s="727"/>
      <c r="BO426" s="727"/>
      <c r="BP426" s="727"/>
      <c r="BQ426" s="727"/>
      <c r="BR426" s="821"/>
      <c r="BS426" s="727"/>
      <c r="BT426" s="727"/>
      <c r="BU426" s="727"/>
      <c r="BV426" s="591"/>
      <c r="BW426" s="224" t="str">
        <f t="shared" si="424"/>
        <v xml:space="preserve"> </v>
      </c>
      <c r="BX426" s="471">
        <f t="shared" si="413"/>
        <v>335</v>
      </c>
      <c r="BY426" s="117"/>
      <c r="BZ426" s="117"/>
      <c r="CA426" s="117"/>
      <c r="CB426" s="117"/>
      <c r="CC426" s="117"/>
      <c r="CD426" s="461"/>
      <c r="CE426" s="236"/>
      <c r="CF426" s="224" t="str">
        <f t="shared" si="414"/>
        <v xml:space="preserve"> </v>
      </c>
      <c r="CG426" s="116"/>
      <c r="CH426" s="117"/>
      <c r="CI426" s="117"/>
      <c r="CJ426" s="117"/>
      <c r="CK426" s="472"/>
      <c r="CL426" s="472"/>
      <c r="CM426" s="472"/>
      <c r="CN426" s="472"/>
      <c r="CO426" s="117"/>
      <c r="CP426" s="253"/>
      <c r="CQ426" s="120"/>
      <c r="CR426" s="224" t="str" cm="1">
        <f t="array" ref="CR426">IF(AND(SUM(COUNTIF(CG426:CM426,{"*不明*","*その他*"})+COUNTIF(CO426:CP426,{"*不明*","*その他*"}))&gt;0,CQ426=""),"その他・不明の場合,10)具体的内容、理由を記入",IF(OR(AND(CI426=CI$65,COUNTA(CJ426:CM426)&lt;4),AND(OR(CI426=CI$63,CI426=CI$64,CI426=CI$66,CI426=CI$67,CI426=CI$68,CI426=""),COUNTA(CJ426:CM426)&gt;0)),"3)介護保険認定済→要介護度、認知症自立度、寝たきり度、介護保険サービス記入",IF(OR(AND(OR(CM426=CM$63,CM426=CM$64),CN426=""),AND(OR(CM426=CM$65,CM426=CM$66),CN426&lt;&gt;"")),"7)介護保険サービス受けている/過去受けていた→具体的内容記入"," ")))</f>
        <v xml:space="preserve"> </v>
      </c>
      <c r="CS426" s="224" t="str">
        <f t="shared" si="415"/>
        <v xml:space="preserve"> </v>
      </c>
      <c r="CT426" s="116"/>
      <c r="CU426" s="253"/>
      <c r="CV426" s="117"/>
      <c r="CW426" s="117"/>
      <c r="CX426" s="253"/>
      <c r="CY426" s="117"/>
      <c r="CZ426" s="117"/>
      <c r="DA426" s="253"/>
      <c r="DB426" s="117"/>
      <c r="DC426" s="224" t="str">
        <f t="shared" si="416"/>
        <v xml:space="preserve"> </v>
      </c>
      <c r="DD426" s="224" t="str">
        <f t="shared" si="417"/>
        <v xml:space="preserve"> </v>
      </c>
      <c r="DE426" s="224" t="str">
        <f t="shared" si="428"/>
        <v xml:space="preserve"> </v>
      </c>
      <c r="DF426" s="121"/>
      <c r="DG426" s="114"/>
      <c r="DH426" s="704"/>
      <c r="DI426" s="119"/>
      <c r="DJ426" s="187"/>
      <c r="DK426" s="254"/>
      <c r="DL426" s="224" t="str">
        <f t="shared" si="429"/>
        <v xml:space="preserve"> </v>
      </c>
      <c r="DM426" s="224" t="str">
        <f t="shared" si="418"/>
        <v xml:space="preserve"> </v>
      </c>
      <c r="DN426" s="474"/>
      <c r="DO426" s="117"/>
      <c r="DP426" s="117"/>
      <c r="DQ426" s="117"/>
      <c r="DR426" s="117"/>
      <c r="DS426" s="117"/>
      <c r="DT426" s="254"/>
      <c r="DU426" s="476"/>
      <c r="DV426" s="224" t="str">
        <f t="shared" si="430"/>
        <v xml:space="preserve"> </v>
      </c>
      <c r="DW426" s="115"/>
      <c r="DX426" s="470"/>
      <c r="DY426" s="117"/>
      <c r="DZ426" s="704"/>
      <c r="EA426" s="224" t="str">
        <f t="shared" si="431"/>
        <v xml:space="preserve"> </v>
      </c>
      <c r="EB426" s="906"/>
      <c r="EC426" s="904"/>
      <c r="ED426" s="904"/>
      <c r="EE426" s="904"/>
      <c r="EF426" s="904"/>
      <c r="EG426" s="904"/>
      <c r="EH426" s="904"/>
      <c r="EI426" s="904"/>
      <c r="EJ426" s="904"/>
      <c r="EK426" s="905"/>
      <c r="EL426" s="80"/>
      <c r="EM426" s="224" t="str">
        <f t="shared" si="419"/>
        <v xml:space="preserve"> </v>
      </c>
      <c r="EN426" s="224" t="str">
        <f t="shared" si="420"/>
        <v xml:space="preserve"> </v>
      </c>
      <c r="EO426" s="115"/>
      <c r="EP426" s="1050"/>
      <c r="EQ426" s="253"/>
      <c r="ER426" s="117"/>
      <c r="ES426" s="1258">
        <f t="shared" si="421"/>
        <v>335</v>
      </c>
      <c r="ET426" s="224" t="str">
        <f t="shared" si="422"/>
        <v xml:space="preserve"> </v>
      </c>
      <c r="EU426" s="477" t="str">
        <f t="shared" si="423"/>
        <v/>
      </c>
      <c r="EV426" s="1334" t="str">
        <f t="shared" si="426"/>
        <v xml:space="preserve"> </v>
      </c>
      <c r="EW426" s="1332" t="str">
        <f t="shared" si="470"/>
        <v/>
      </c>
      <c r="EX426" s="1275" t="str">
        <f t="shared" si="452"/>
        <v/>
      </c>
      <c r="EY426" s="1275" t="str">
        <f t="shared" si="453"/>
        <v/>
      </c>
      <c r="EZ426" s="1275" t="str">
        <f t="shared" si="454"/>
        <v/>
      </c>
      <c r="FA426" s="1275" t="str">
        <f t="shared" si="455"/>
        <v/>
      </c>
      <c r="FB426" s="1275" t="str">
        <f t="shared" si="456"/>
        <v/>
      </c>
      <c r="FC426" s="1333" t="str">
        <f t="shared" si="457"/>
        <v/>
      </c>
      <c r="FE426" s="1234" t="str">
        <f t="shared" si="458"/>
        <v xml:space="preserve"> </v>
      </c>
      <c r="FF426" s="1234" t="str">
        <f t="shared" si="459"/>
        <v xml:space="preserve"> </v>
      </c>
      <c r="FG426" s="1234" t="str">
        <f t="shared" si="460"/>
        <v xml:space="preserve"> </v>
      </c>
      <c r="FH426" s="1234" t="str">
        <f t="shared" si="461"/>
        <v xml:space="preserve"> </v>
      </c>
      <c r="FI426" s="1234" t="str">
        <f t="shared" si="432"/>
        <v xml:space="preserve"> </v>
      </c>
      <c r="FJ426" s="1234" t="str">
        <f t="shared" si="462"/>
        <v xml:space="preserve"> </v>
      </c>
      <c r="FK426" s="1234">
        <f t="shared" si="433"/>
        <v>0</v>
      </c>
      <c r="FL426" s="1227"/>
      <c r="FM426" s="1234" t="str">
        <f t="shared" si="434"/>
        <v xml:space="preserve"> </v>
      </c>
      <c r="FN426" s="1234" t="str">
        <f t="shared" si="435"/>
        <v xml:space="preserve"> </v>
      </c>
      <c r="FO426" s="1234" t="str">
        <f t="shared" si="463"/>
        <v xml:space="preserve"> </v>
      </c>
      <c r="FP426" s="1234" t="str">
        <f t="shared" si="464"/>
        <v xml:space="preserve"> </v>
      </c>
      <c r="FQ426" s="1234" t="str">
        <f t="shared" si="436"/>
        <v xml:space="preserve"> </v>
      </c>
      <c r="FR426" s="1234" t="str">
        <f t="shared" si="465"/>
        <v xml:space="preserve"> </v>
      </c>
      <c r="FS426" s="1234">
        <f t="shared" si="471"/>
        <v>0</v>
      </c>
      <c r="FT426" s="1227"/>
      <c r="FU426" s="1234" t="str">
        <f t="shared" si="466"/>
        <v xml:space="preserve"> </v>
      </c>
      <c r="FV426" s="1234" t="str">
        <f t="shared" si="467"/>
        <v xml:space="preserve"> </v>
      </c>
      <c r="FW426" s="1234" t="str">
        <f t="shared" si="468"/>
        <v xml:space="preserve"> </v>
      </c>
      <c r="FX426" s="1234" t="str">
        <f t="shared" si="437"/>
        <v xml:space="preserve"> </v>
      </c>
      <c r="FY426" s="1234" t="str">
        <f t="shared" si="438"/>
        <v xml:space="preserve"> </v>
      </c>
      <c r="FZ426" s="1234" t="str">
        <f t="shared" si="469"/>
        <v xml:space="preserve"> </v>
      </c>
      <c r="GA426" s="1234">
        <f t="shared" si="439"/>
        <v>0</v>
      </c>
      <c r="GB426" s="1227"/>
      <c r="GC426" s="1234" t="str">
        <f t="shared" si="440"/>
        <v xml:space="preserve"> </v>
      </c>
      <c r="GD426" s="1234" t="str">
        <f t="shared" si="441"/>
        <v xml:space="preserve"> </v>
      </c>
      <c r="GE426" s="1234" t="str">
        <f t="shared" si="442"/>
        <v xml:space="preserve"> </v>
      </c>
      <c r="GF426" s="1234" t="str">
        <f t="shared" si="443"/>
        <v xml:space="preserve"> </v>
      </c>
      <c r="GG426" s="1234" t="str">
        <f t="shared" si="444"/>
        <v xml:space="preserve"> </v>
      </c>
      <c r="GH426" s="1234" t="str">
        <f t="shared" si="445"/>
        <v xml:space="preserve"> </v>
      </c>
      <c r="GI426" s="1234" t="str">
        <f t="shared" si="446"/>
        <v xml:space="preserve"> </v>
      </c>
      <c r="GJ426" s="1234" t="str">
        <f t="shared" si="447"/>
        <v xml:space="preserve"> </v>
      </c>
      <c r="GK426" s="1234" t="str">
        <f t="shared" si="448"/>
        <v xml:space="preserve"> </v>
      </c>
      <c r="GL426" s="1234" t="str">
        <f t="shared" si="449"/>
        <v xml:space="preserve"> </v>
      </c>
      <c r="GM426" s="1234" t="str">
        <f t="shared" si="450"/>
        <v xml:space="preserve"> </v>
      </c>
      <c r="GN426" s="1234">
        <f t="shared" si="451"/>
        <v>0</v>
      </c>
    </row>
    <row r="427" spans="1:196" s="100" customFormat="1" ht="27" customHeight="1" thickTop="1" thickBot="1">
      <c r="A427" s="1208">
        <f>【A票】【D票】!$D$10</f>
        <v>0</v>
      </c>
      <c r="B427" s="1212">
        <f>【A票】【D票】!$H$10</f>
        <v>0</v>
      </c>
      <c r="C427" s="1213" t="str">
        <f>【A票】【D票】!$K$10</f>
        <v xml:space="preserve"> </v>
      </c>
      <c r="D427" s="1214">
        <f t="shared" si="425"/>
        <v>336</v>
      </c>
      <c r="E427" s="914"/>
      <c r="F427" s="467"/>
      <c r="G427" s="469"/>
      <c r="H427" s="224" t="str">
        <f t="shared" si="411"/>
        <v xml:space="preserve"> </v>
      </c>
      <c r="I427" s="704"/>
      <c r="J427" s="117"/>
      <c r="K427" s="117"/>
      <c r="L427" s="117"/>
      <c r="M427" s="117"/>
      <c r="N427" s="117"/>
      <c r="O427" s="117"/>
      <c r="P427" s="117"/>
      <c r="Q427" s="117"/>
      <c r="R427" s="117"/>
      <c r="S427" s="117"/>
      <c r="T427" s="254"/>
      <c r="U427" s="646"/>
      <c r="V427" s="646"/>
      <c r="W427" s="114"/>
      <c r="X427" s="254"/>
      <c r="Y427" s="224" t="str">
        <f t="shared" si="412"/>
        <v xml:space="preserve"> </v>
      </c>
      <c r="Z427" s="579"/>
      <c r="AA427" s="704"/>
      <c r="AB427" s="119"/>
      <c r="AC427" s="224" t="str">
        <f t="shared" si="427"/>
        <v xml:space="preserve"> </v>
      </c>
      <c r="AD427" s="115"/>
      <c r="AE427" s="253"/>
      <c r="AF427" s="704"/>
      <c r="AG427" s="727"/>
      <c r="AH427" s="727"/>
      <c r="AI427" s="727"/>
      <c r="AJ427" s="727"/>
      <c r="AK427" s="591"/>
      <c r="AL427" s="727"/>
      <c r="AM427" s="727"/>
      <c r="AN427" s="727"/>
      <c r="AO427" s="727"/>
      <c r="AP427" s="727"/>
      <c r="AQ427" s="727"/>
      <c r="AR427" s="727"/>
      <c r="AS427" s="727"/>
      <c r="AT427" s="727"/>
      <c r="AU427" s="727"/>
      <c r="AV427" s="727"/>
      <c r="AW427" s="727"/>
      <c r="AX427" s="727"/>
      <c r="AY427" s="727"/>
      <c r="AZ427" s="727"/>
      <c r="BA427" s="727"/>
      <c r="BB427" s="727"/>
      <c r="BC427" s="821"/>
      <c r="BD427" s="727"/>
      <c r="BE427" s="727"/>
      <c r="BF427" s="727"/>
      <c r="BG427" s="727"/>
      <c r="BH427" s="727"/>
      <c r="BI427" s="727"/>
      <c r="BJ427" s="727"/>
      <c r="BK427" s="727"/>
      <c r="BL427" s="821"/>
      <c r="BM427" s="727"/>
      <c r="BN427" s="727"/>
      <c r="BO427" s="727"/>
      <c r="BP427" s="727"/>
      <c r="BQ427" s="727"/>
      <c r="BR427" s="821"/>
      <c r="BS427" s="727"/>
      <c r="BT427" s="727"/>
      <c r="BU427" s="727"/>
      <c r="BV427" s="591"/>
      <c r="BW427" s="224" t="str">
        <f t="shared" si="424"/>
        <v xml:space="preserve"> </v>
      </c>
      <c r="BX427" s="471">
        <f t="shared" si="413"/>
        <v>336</v>
      </c>
      <c r="BY427" s="117"/>
      <c r="BZ427" s="117"/>
      <c r="CA427" s="117"/>
      <c r="CB427" s="117"/>
      <c r="CC427" s="117"/>
      <c r="CD427" s="461"/>
      <c r="CE427" s="236"/>
      <c r="CF427" s="224" t="str">
        <f t="shared" si="414"/>
        <v xml:space="preserve"> </v>
      </c>
      <c r="CG427" s="116"/>
      <c r="CH427" s="117"/>
      <c r="CI427" s="117"/>
      <c r="CJ427" s="117"/>
      <c r="CK427" s="472"/>
      <c r="CL427" s="472"/>
      <c r="CM427" s="472"/>
      <c r="CN427" s="472"/>
      <c r="CO427" s="117"/>
      <c r="CP427" s="253"/>
      <c r="CQ427" s="120"/>
      <c r="CR427" s="224" t="str" cm="1">
        <f t="array" ref="CR427">IF(AND(SUM(COUNTIF(CG427:CM427,{"*不明*","*その他*"})+COUNTIF(CO427:CP427,{"*不明*","*その他*"}))&gt;0,CQ427=""),"その他・不明の場合,10)具体的内容、理由を記入",IF(OR(AND(CI427=CI$65,COUNTA(CJ427:CM427)&lt;4),AND(OR(CI427=CI$63,CI427=CI$64,CI427=CI$66,CI427=CI$67,CI427=CI$68,CI427=""),COUNTA(CJ427:CM427)&gt;0)),"3)介護保険認定済→要介護度、認知症自立度、寝たきり度、介護保険サービス記入",IF(OR(AND(OR(CM427=CM$63,CM427=CM$64),CN427=""),AND(OR(CM427=CM$65,CM427=CM$66),CN427&lt;&gt;"")),"7)介護保険サービス受けている/過去受けていた→具体的内容記入"," ")))</f>
        <v xml:space="preserve"> </v>
      </c>
      <c r="CS427" s="224" t="str">
        <f t="shared" si="415"/>
        <v xml:space="preserve"> </v>
      </c>
      <c r="CT427" s="116"/>
      <c r="CU427" s="253"/>
      <c r="CV427" s="117"/>
      <c r="CW427" s="117"/>
      <c r="CX427" s="253"/>
      <c r="CY427" s="117"/>
      <c r="CZ427" s="117"/>
      <c r="DA427" s="253"/>
      <c r="DB427" s="117"/>
      <c r="DC427" s="224" t="str">
        <f t="shared" si="416"/>
        <v xml:space="preserve"> </v>
      </c>
      <c r="DD427" s="224" t="str">
        <f t="shared" si="417"/>
        <v xml:space="preserve"> </v>
      </c>
      <c r="DE427" s="224" t="str">
        <f t="shared" si="428"/>
        <v xml:space="preserve"> </v>
      </c>
      <c r="DF427" s="121"/>
      <c r="DG427" s="114"/>
      <c r="DH427" s="704"/>
      <c r="DI427" s="119"/>
      <c r="DJ427" s="187"/>
      <c r="DK427" s="254"/>
      <c r="DL427" s="224" t="str">
        <f t="shared" si="429"/>
        <v xml:space="preserve"> </v>
      </c>
      <c r="DM427" s="224" t="str">
        <f t="shared" si="418"/>
        <v xml:space="preserve"> </v>
      </c>
      <c r="DN427" s="474"/>
      <c r="DO427" s="117"/>
      <c r="DP427" s="117"/>
      <c r="DQ427" s="117"/>
      <c r="DR427" s="117"/>
      <c r="DS427" s="117"/>
      <c r="DT427" s="254"/>
      <c r="DU427" s="476"/>
      <c r="DV427" s="224" t="str">
        <f t="shared" si="430"/>
        <v xml:space="preserve"> </v>
      </c>
      <c r="DW427" s="115"/>
      <c r="DX427" s="470"/>
      <c r="DY427" s="117"/>
      <c r="DZ427" s="704"/>
      <c r="EA427" s="224" t="str">
        <f t="shared" si="431"/>
        <v xml:space="preserve"> </v>
      </c>
      <c r="EB427" s="906"/>
      <c r="EC427" s="904"/>
      <c r="ED427" s="904"/>
      <c r="EE427" s="904"/>
      <c r="EF427" s="904"/>
      <c r="EG427" s="904"/>
      <c r="EH427" s="904"/>
      <c r="EI427" s="904"/>
      <c r="EJ427" s="904"/>
      <c r="EK427" s="905"/>
      <c r="EL427" s="80"/>
      <c r="EM427" s="224" t="str">
        <f t="shared" si="419"/>
        <v xml:space="preserve"> </v>
      </c>
      <c r="EN427" s="224" t="str">
        <f t="shared" si="420"/>
        <v xml:space="preserve"> </v>
      </c>
      <c r="EO427" s="115"/>
      <c r="EP427" s="1050"/>
      <c r="EQ427" s="253"/>
      <c r="ER427" s="117"/>
      <c r="ES427" s="1258">
        <f t="shared" si="421"/>
        <v>336</v>
      </c>
      <c r="ET427" s="224" t="str">
        <f t="shared" si="422"/>
        <v xml:space="preserve"> </v>
      </c>
      <c r="EU427" s="477" t="str">
        <f t="shared" si="423"/>
        <v/>
      </c>
      <c r="EV427" s="1334" t="str">
        <f t="shared" si="426"/>
        <v xml:space="preserve"> </v>
      </c>
      <c r="EW427" s="1332" t="str">
        <f t="shared" si="470"/>
        <v/>
      </c>
      <c r="EX427" s="1275" t="str">
        <f t="shared" si="452"/>
        <v/>
      </c>
      <c r="EY427" s="1275" t="str">
        <f t="shared" si="453"/>
        <v/>
      </c>
      <c r="EZ427" s="1275" t="str">
        <f t="shared" si="454"/>
        <v/>
      </c>
      <c r="FA427" s="1275" t="str">
        <f t="shared" si="455"/>
        <v/>
      </c>
      <c r="FB427" s="1275" t="str">
        <f t="shared" si="456"/>
        <v/>
      </c>
      <c r="FC427" s="1333" t="str">
        <f t="shared" si="457"/>
        <v/>
      </c>
      <c r="FE427" s="1234" t="str">
        <f t="shared" si="458"/>
        <v xml:space="preserve"> </v>
      </c>
      <c r="FF427" s="1234" t="str">
        <f t="shared" si="459"/>
        <v xml:space="preserve"> </v>
      </c>
      <c r="FG427" s="1234" t="str">
        <f t="shared" si="460"/>
        <v xml:space="preserve"> </v>
      </c>
      <c r="FH427" s="1234" t="str">
        <f t="shared" si="461"/>
        <v xml:space="preserve"> </v>
      </c>
      <c r="FI427" s="1234" t="str">
        <f t="shared" si="432"/>
        <v xml:space="preserve"> </v>
      </c>
      <c r="FJ427" s="1234" t="str">
        <f t="shared" si="462"/>
        <v xml:space="preserve"> </v>
      </c>
      <c r="FK427" s="1234">
        <f t="shared" si="433"/>
        <v>0</v>
      </c>
      <c r="FL427" s="1227"/>
      <c r="FM427" s="1234" t="str">
        <f t="shared" si="434"/>
        <v xml:space="preserve"> </v>
      </c>
      <c r="FN427" s="1234" t="str">
        <f t="shared" si="435"/>
        <v xml:space="preserve"> </v>
      </c>
      <c r="FO427" s="1234" t="str">
        <f t="shared" si="463"/>
        <v xml:space="preserve"> </v>
      </c>
      <c r="FP427" s="1234" t="str">
        <f t="shared" si="464"/>
        <v xml:space="preserve"> </v>
      </c>
      <c r="FQ427" s="1234" t="str">
        <f t="shared" si="436"/>
        <v xml:space="preserve"> </v>
      </c>
      <c r="FR427" s="1234" t="str">
        <f t="shared" si="465"/>
        <v xml:space="preserve"> </v>
      </c>
      <c r="FS427" s="1234">
        <f t="shared" si="471"/>
        <v>0</v>
      </c>
      <c r="FT427" s="1227"/>
      <c r="FU427" s="1234" t="str">
        <f t="shared" si="466"/>
        <v xml:space="preserve"> </v>
      </c>
      <c r="FV427" s="1234" t="str">
        <f t="shared" si="467"/>
        <v xml:space="preserve"> </v>
      </c>
      <c r="FW427" s="1234" t="str">
        <f t="shared" si="468"/>
        <v xml:space="preserve"> </v>
      </c>
      <c r="FX427" s="1234" t="str">
        <f t="shared" si="437"/>
        <v xml:space="preserve"> </v>
      </c>
      <c r="FY427" s="1234" t="str">
        <f t="shared" si="438"/>
        <v xml:space="preserve"> </v>
      </c>
      <c r="FZ427" s="1234" t="str">
        <f t="shared" si="469"/>
        <v xml:space="preserve"> </v>
      </c>
      <c r="GA427" s="1234">
        <f t="shared" si="439"/>
        <v>0</v>
      </c>
      <c r="GB427" s="1227"/>
      <c r="GC427" s="1234" t="str">
        <f t="shared" si="440"/>
        <v xml:space="preserve"> </v>
      </c>
      <c r="GD427" s="1234" t="str">
        <f t="shared" si="441"/>
        <v xml:space="preserve"> </v>
      </c>
      <c r="GE427" s="1234" t="str">
        <f t="shared" si="442"/>
        <v xml:space="preserve"> </v>
      </c>
      <c r="GF427" s="1234" t="str">
        <f t="shared" si="443"/>
        <v xml:space="preserve"> </v>
      </c>
      <c r="GG427" s="1234" t="str">
        <f t="shared" si="444"/>
        <v xml:space="preserve"> </v>
      </c>
      <c r="GH427" s="1234" t="str">
        <f t="shared" si="445"/>
        <v xml:space="preserve"> </v>
      </c>
      <c r="GI427" s="1234" t="str">
        <f t="shared" si="446"/>
        <v xml:space="preserve"> </v>
      </c>
      <c r="GJ427" s="1234" t="str">
        <f t="shared" si="447"/>
        <v xml:space="preserve"> </v>
      </c>
      <c r="GK427" s="1234" t="str">
        <f t="shared" si="448"/>
        <v xml:space="preserve"> </v>
      </c>
      <c r="GL427" s="1234" t="str">
        <f t="shared" si="449"/>
        <v xml:space="preserve"> </v>
      </c>
      <c r="GM427" s="1234" t="str">
        <f t="shared" si="450"/>
        <v xml:space="preserve"> </v>
      </c>
      <c r="GN427" s="1234">
        <f t="shared" si="451"/>
        <v>0</v>
      </c>
    </row>
    <row r="428" spans="1:196" s="100" customFormat="1" ht="27" customHeight="1" thickTop="1" thickBot="1">
      <c r="A428" s="1208">
        <f>【A票】【D票】!$D$10</f>
        <v>0</v>
      </c>
      <c r="B428" s="1212">
        <f>【A票】【D票】!$H$10</f>
        <v>0</v>
      </c>
      <c r="C428" s="1213" t="str">
        <f>【A票】【D票】!$K$10</f>
        <v xml:space="preserve"> </v>
      </c>
      <c r="D428" s="1214">
        <f t="shared" si="425"/>
        <v>337</v>
      </c>
      <c r="E428" s="914"/>
      <c r="F428" s="467"/>
      <c r="G428" s="469"/>
      <c r="H428" s="224" t="str">
        <f t="shared" si="411"/>
        <v xml:space="preserve"> </v>
      </c>
      <c r="I428" s="704"/>
      <c r="J428" s="117"/>
      <c r="K428" s="117"/>
      <c r="L428" s="117"/>
      <c r="M428" s="117"/>
      <c r="N428" s="117"/>
      <c r="O428" s="117"/>
      <c r="P428" s="117"/>
      <c r="Q428" s="117"/>
      <c r="R428" s="117"/>
      <c r="S428" s="117"/>
      <c r="T428" s="254"/>
      <c r="U428" s="646"/>
      <c r="V428" s="646"/>
      <c r="W428" s="114"/>
      <c r="X428" s="254"/>
      <c r="Y428" s="224" t="str">
        <f t="shared" si="412"/>
        <v xml:space="preserve"> </v>
      </c>
      <c r="Z428" s="579"/>
      <c r="AA428" s="704"/>
      <c r="AB428" s="119"/>
      <c r="AC428" s="224" t="str">
        <f t="shared" si="427"/>
        <v xml:space="preserve"> </v>
      </c>
      <c r="AD428" s="115"/>
      <c r="AE428" s="253"/>
      <c r="AF428" s="704"/>
      <c r="AG428" s="727"/>
      <c r="AH428" s="727"/>
      <c r="AI428" s="727"/>
      <c r="AJ428" s="727"/>
      <c r="AK428" s="591"/>
      <c r="AL428" s="727"/>
      <c r="AM428" s="727"/>
      <c r="AN428" s="727"/>
      <c r="AO428" s="727"/>
      <c r="AP428" s="727"/>
      <c r="AQ428" s="727"/>
      <c r="AR428" s="727"/>
      <c r="AS428" s="727"/>
      <c r="AT428" s="727"/>
      <c r="AU428" s="727"/>
      <c r="AV428" s="727"/>
      <c r="AW428" s="727"/>
      <c r="AX428" s="727"/>
      <c r="AY428" s="727"/>
      <c r="AZ428" s="727"/>
      <c r="BA428" s="727"/>
      <c r="BB428" s="727"/>
      <c r="BC428" s="821"/>
      <c r="BD428" s="727"/>
      <c r="BE428" s="727"/>
      <c r="BF428" s="727"/>
      <c r="BG428" s="727"/>
      <c r="BH428" s="727"/>
      <c r="BI428" s="727"/>
      <c r="BJ428" s="727"/>
      <c r="BK428" s="727"/>
      <c r="BL428" s="821"/>
      <c r="BM428" s="727"/>
      <c r="BN428" s="727"/>
      <c r="BO428" s="727"/>
      <c r="BP428" s="727"/>
      <c r="BQ428" s="727"/>
      <c r="BR428" s="821"/>
      <c r="BS428" s="727"/>
      <c r="BT428" s="727"/>
      <c r="BU428" s="727"/>
      <c r="BV428" s="591"/>
      <c r="BW428" s="224" t="str">
        <f t="shared" si="424"/>
        <v xml:space="preserve"> </v>
      </c>
      <c r="BX428" s="471">
        <f t="shared" si="413"/>
        <v>337</v>
      </c>
      <c r="BY428" s="117"/>
      <c r="BZ428" s="117"/>
      <c r="CA428" s="117"/>
      <c r="CB428" s="117"/>
      <c r="CC428" s="117"/>
      <c r="CD428" s="461"/>
      <c r="CE428" s="236"/>
      <c r="CF428" s="224" t="str">
        <f t="shared" si="414"/>
        <v xml:space="preserve"> </v>
      </c>
      <c r="CG428" s="116"/>
      <c r="CH428" s="117"/>
      <c r="CI428" s="117"/>
      <c r="CJ428" s="117"/>
      <c r="CK428" s="472"/>
      <c r="CL428" s="472"/>
      <c r="CM428" s="472"/>
      <c r="CN428" s="472"/>
      <c r="CO428" s="117"/>
      <c r="CP428" s="253"/>
      <c r="CQ428" s="120"/>
      <c r="CR428" s="224" t="str" cm="1">
        <f t="array" ref="CR428">IF(AND(SUM(COUNTIF(CG428:CM428,{"*不明*","*その他*"})+COUNTIF(CO428:CP428,{"*不明*","*その他*"}))&gt;0,CQ428=""),"その他・不明の場合,10)具体的内容、理由を記入",IF(OR(AND(CI428=CI$65,COUNTA(CJ428:CM428)&lt;4),AND(OR(CI428=CI$63,CI428=CI$64,CI428=CI$66,CI428=CI$67,CI428=CI$68,CI428=""),COUNTA(CJ428:CM428)&gt;0)),"3)介護保険認定済→要介護度、認知症自立度、寝たきり度、介護保険サービス記入",IF(OR(AND(OR(CM428=CM$63,CM428=CM$64),CN428=""),AND(OR(CM428=CM$65,CM428=CM$66),CN428&lt;&gt;"")),"7)介護保険サービス受けている/過去受けていた→具体的内容記入"," ")))</f>
        <v xml:space="preserve"> </v>
      </c>
      <c r="CS428" s="224" t="str">
        <f t="shared" si="415"/>
        <v xml:space="preserve"> </v>
      </c>
      <c r="CT428" s="116"/>
      <c r="CU428" s="253"/>
      <c r="CV428" s="117"/>
      <c r="CW428" s="117"/>
      <c r="CX428" s="253"/>
      <c r="CY428" s="117"/>
      <c r="CZ428" s="117"/>
      <c r="DA428" s="253"/>
      <c r="DB428" s="117"/>
      <c r="DC428" s="224" t="str">
        <f t="shared" si="416"/>
        <v xml:space="preserve"> </v>
      </c>
      <c r="DD428" s="224" t="str">
        <f t="shared" si="417"/>
        <v xml:space="preserve"> </v>
      </c>
      <c r="DE428" s="224" t="str">
        <f t="shared" si="428"/>
        <v xml:space="preserve"> </v>
      </c>
      <c r="DF428" s="121"/>
      <c r="DG428" s="114"/>
      <c r="DH428" s="704"/>
      <c r="DI428" s="119"/>
      <c r="DJ428" s="187"/>
      <c r="DK428" s="254"/>
      <c r="DL428" s="224" t="str">
        <f t="shared" si="429"/>
        <v xml:space="preserve"> </v>
      </c>
      <c r="DM428" s="224" t="str">
        <f t="shared" si="418"/>
        <v xml:space="preserve"> </v>
      </c>
      <c r="DN428" s="474"/>
      <c r="DO428" s="117"/>
      <c r="DP428" s="117"/>
      <c r="DQ428" s="117"/>
      <c r="DR428" s="117"/>
      <c r="DS428" s="117"/>
      <c r="DT428" s="254"/>
      <c r="DU428" s="476"/>
      <c r="DV428" s="224" t="str">
        <f t="shared" si="430"/>
        <v xml:space="preserve"> </v>
      </c>
      <c r="DW428" s="115"/>
      <c r="DX428" s="470"/>
      <c r="DY428" s="117"/>
      <c r="DZ428" s="704"/>
      <c r="EA428" s="224" t="str">
        <f t="shared" si="431"/>
        <v xml:space="preserve"> </v>
      </c>
      <c r="EB428" s="906"/>
      <c r="EC428" s="904"/>
      <c r="ED428" s="904"/>
      <c r="EE428" s="904"/>
      <c r="EF428" s="904"/>
      <c r="EG428" s="904"/>
      <c r="EH428" s="904"/>
      <c r="EI428" s="904"/>
      <c r="EJ428" s="904"/>
      <c r="EK428" s="905"/>
      <c r="EL428" s="80"/>
      <c r="EM428" s="224" t="str">
        <f t="shared" si="419"/>
        <v xml:space="preserve"> </v>
      </c>
      <c r="EN428" s="224" t="str">
        <f t="shared" si="420"/>
        <v xml:space="preserve"> </v>
      </c>
      <c r="EO428" s="115"/>
      <c r="EP428" s="1050"/>
      <c r="EQ428" s="253"/>
      <c r="ER428" s="117"/>
      <c r="ES428" s="1258">
        <f t="shared" si="421"/>
        <v>337</v>
      </c>
      <c r="ET428" s="224" t="str">
        <f t="shared" si="422"/>
        <v xml:space="preserve"> </v>
      </c>
      <c r="EU428" s="477" t="str">
        <f t="shared" si="423"/>
        <v/>
      </c>
      <c r="EV428" s="1334" t="str">
        <f t="shared" si="426"/>
        <v xml:space="preserve"> </v>
      </c>
      <c r="EW428" s="1332" t="str">
        <f t="shared" si="470"/>
        <v/>
      </c>
      <c r="EX428" s="1275" t="str">
        <f t="shared" si="452"/>
        <v/>
      </c>
      <c r="EY428" s="1275" t="str">
        <f t="shared" si="453"/>
        <v/>
      </c>
      <c r="EZ428" s="1275" t="str">
        <f t="shared" si="454"/>
        <v/>
      </c>
      <c r="FA428" s="1275" t="str">
        <f t="shared" si="455"/>
        <v/>
      </c>
      <c r="FB428" s="1275" t="str">
        <f t="shared" si="456"/>
        <v/>
      </c>
      <c r="FC428" s="1333" t="str">
        <f t="shared" si="457"/>
        <v/>
      </c>
      <c r="FE428" s="1234" t="str">
        <f t="shared" si="458"/>
        <v xml:space="preserve"> </v>
      </c>
      <c r="FF428" s="1234" t="str">
        <f t="shared" si="459"/>
        <v xml:space="preserve"> </v>
      </c>
      <c r="FG428" s="1234" t="str">
        <f t="shared" si="460"/>
        <v xml:space="preserve"> </v>
      </c>
      <c r="FH428" s="1234" t="str">
        <f t="shared" si="461"/>
        <v xml:space="preserve"> </v>
      </c>
      <c r="FI428" s="1234" t="str">
        <f t="shared" si="432"/>
        <v xml:space="preserve"> </v>
      </c>
      <c r="FJ428" s="1234" t="str">
        <f t="shared" si="462"/>
        <v xml:space="preserve"> </v>
      </c>
      <c r="FK428" s="1234">
        <f t="shared" si="433"/>
        <v>0</v>
      </c>
      <c r="FL428" s="1227"/>
      <c r="FM428" s="1234" t="str">
        <f t="shared" si="434"/>
        <v xml:space="preserve"> </v>
      </c>
      <c r="FN428" s="1234" t="str">
        <f t="shared" si="435"/>
        <v xml:space="preserve"> </v>
      </c>
      <c r="FO428" s="1234" t="str">
        <f t="shared" si="463"/>
        <v xml:space="preserve"> </v>
      </c>
      <c r="FP428" s="1234" t="str">
        <f t="shared" si="464"/>
        <v xml:space="preserve"> </v>
      </c>
      <c r="FQ428" s="1234" t="str">
        <f t="shared" si="436"/>
        <v xml:space="preserve"> </v>
      </c>
      <c r="FR428" s="1234" t="str">
        <f t="shared" si="465"/>
        <v xml:space="preserve"> </v>
      </c>
      <c r="FS428" s="1234">
        <f t="shared" si="471"/>
        <v>0</v>
      </c>
      <c r="FT428" s="1227"/>
      <c r="FU428" s="1234" t="str">
        <f t="shared" si="466"/>
        <v xml:space="preserve"> </v>
      </c>
      <c r="FV428" s="1234" t="str">
        <f t="shared" si="467"/>
        <v xml:space="preserve"> </v>
      </c>
      <c r="FW428" s="1234" t="str">
        <f t="shared" si="468"/>
        <v xml:space="preserve"> </v>
      </c>
      <c r="FX428" s="1234" t="str">
        <f t="shared" si="437"/>
        <v xml:space="preserve"> </v>
      </c>
      <c r="FY428" s="1234" t="str">
        <f t="shared" si="438"/>
        <v xml:space="preserve"> </v>
      </c>
      <c r="FZ428" s="1234" t="str">
        <f t="shared" si="469"/>
        <v xml:space="preserve"> </v>
      </c>
      <c r="GA428" s="1234">
        <f t="shared" si="439"/>
        <v>0</v>
      </c>
      <c r="GB428" s="1227"/>
      <c r="GC428" s="1234" t="str">
        <f t="shared" si="440"/>
        <v xml:space="preserve"> </v>
      </c>
      <c r="GD428" s="1234" t="str">
        <f t="shared" si="441"/>
        <v xml:space="preserve"> </v>
      </c>
      <c r="GE428" s="1234" t="str">
        <f t="shared" si="442"/>
        <v xml:space="preserve"> </v>
      </c>
      <c r="GF428" s="1234" t="str">
        <f t="shared" si="443"/>
        <v xml:space="preserve"> </v>
      </c>
      <c r="GG428" s="1234" t="str">
        <f t="shared" si="444"/>
        <v xml:space="preserve"> </v>
      </c>
      <c r="GH428" s="1234" t="str">
        <f t="shared" si="445"/>
        <v xml:space="preserve"> </v>
      </c>
      <c r="GI428" s="1234" t="str">
        <f t="shared" si="446"/>
        <v xml:space="preserve"> </v>
      </c>
      <c r="GJ428" s="1234" t="str">
        <f t="shared" si="447"/>
        <v xml:space="preserve"> </v>
      </c>
      <c r="GK428" s="1234" t="str">
        <f t="shared" si="448"/>
        <v xml:space="preserve"> </v>
      </c>
      <c r="GL428" s="1234" t="str">
        <f t="shared" si="449"/>
        <v xml:space="preserve"> </v>
      </c>
      <c r="GM428" s="1234" t="str">
        <f t="shared" si="450"/>
        <v xml:space="preserve"> </v>
      </c>
      <c r="GN428" s="1234">
        <f t="shared" si="451"/>
        <v>0</v>
      </c>
    </row>
    <row r="429" spans="1:196" s="100" customFormat="1" ht="27" customHeight="1" thickTop="1" thickBot="1">
      <c r="A429" s="1208">
        <f>【A票】【D票】!$D$10</f>
        <v>0</v>
      </c>
      <c r="B429" s="1212">
        <f>【A票】【D票】!$H$10</f>
        <v>0</v>
      </c>
      <c r="C429" s="1213" t="str">
        <f>【A票】【D票】!$K$10</f>
        <v xml:space="preserve"> </v>
      </c>
      <c r="D429" s="1214">
        <f t="shared" si="425"/>
        <v>338</v>
      </c>
      <c r="E429" s="914"/>
      <c r="F429" s="467"/>
      <c r="G429" s="469"/>
      <c r="H429" s="224" t="str">
        <f t="shared" si="411"/>
        <v xml:space="preserve"> </v>
      </c>
      <c r="I429" s="704"/>
      <c r="J429" s="117"/>
      <c r="K429" s="117"/>
      <c r="L429" s="117"/>
      <c r="M429" s="117"/>
      <c r="N429" s="117"/>
      <c r="O429" s="117"/>
      <c r="P429" s="117"/>
      <c r="Q429" s="117"/>
      <c r="R429" s="117"/>
      <c r="S429" s="117"/>
      <c r="T429" s="254"/>
      <c r="U429" s="646"/>
      <c r="V429" s="646"/>
      <c r="W429" s="114"/>
      <c r="X429" s="254"/>
      <c r="Y429" s="224" t="str">
        <f t="shared" si="412"/>
        <v xml:space="preserve"> </v>
      </c>
      <c r="Z429" s="579"/>
      <c r="AA429" s="704"/>
      <c r="AB429" s="119"/>
      <c r="AC429" s="224" t="str">
        <f t="shared" si="427"/>
        <v xml:space="preserve"> </v>
      </c>
      <c r="AD429" s="115"/>
      <c r="AE429" s="253"/>
      <c r="AF429" s="704"/>
      <c r="AG429" s="727"/>
      <c r="AH429" s="727"/>
      <c r="AI429" s="727"/>
      <c r="AJ429" s="727"/>
      <c r="AK429" s="591"/>
      <c r="AL429" s="727"/>
      <c r="AM429" s="727"/>
      <c r="AN429" s="727"/>
      <c r="AO429" s="727"/>
      <c r="AP429" s="727"/>
      <c r="AQ429" s="727"/>
      <c r="AR429" s="727"/>
      <c r="AS429" s="727"/>
      <c r="AT429" s="727"/>
      <c r="AU429" s="727"/>
      <c r="AV429" s="727"/>
      <c r="AW429" s="727"/>
      <c r="AX429" s="727"/>
      <c r="AY429" s="727"/>
      <c r="AZ429" s="727"/>
      <c r="BA429" s="727"/>
      <c r="BB429" s="727"/>
      <c r="BC429" s="821"/>
      <c r="BD429" s="727"/>
      <c r="BE429" s="727"/>
      <c r="BF429" s="727"/>
      <c r="BG429" s="727"/>
      <c r="BH429" s="727"/>
      <c r="BI429" s="727"/>
      <c r="BJ429" s="727"/>
      <c r="BK429" s="727"/>
      <c r="BL429" s="821"/>
      <c r="BM429" s="727"/>
      <c r="BN429" s="727"/>
      <c r="BO429" s="727"/>
      <c r="BP429" s="727"/>
      <c r="BQ429" s="727"/>
      <c r="BR429" s="821"/>
      <c r="BS429" s="727"/>
      <c r="BT429" s="727"/>
      <c r="BU429" s="727"/>
      <c r="BV429" s="591"/>
      <c r="BW429" s="224" t="str">
        <f t="shared" si="424"/>
        <v xml:space="preserve"> </v>
      </c>
      <c r="BX429" s="471">
        <f t="shared" si="413"/>
        <v>338</v>
      </c>
      <c r="BY429" s="117"/>
      <c r="BZ429" s="117"/>
      <c r="CA429" s="117"/>
      <c r="CB429" s="117"/>
      <c r="CC429" s="117"/>
      <c r="CD429" s="461"/>
      <c r="CE429" s="236"/>
      <c r="CF429" s="224" t="str">
        <f t="shared" si="414"/>
        <v xml:space="preserve"> </v>
      </c>
      <c r="CG429" s="116"/>
      <c r="CH429" s="117"/>
      <c r="CI429" s="117"/>
      <c r="CJ429" s="117"/>
      <c r="CK429" s="472"/>
      <c r="CL429" s="472"/>
      <c r="CM429" s="472"/>
      <c r="CN429" s="472"/>
      <c r="CO429" s="117"/>
      <c r="CP429" s="253"/>
      <c r="CQ429" s="120"/>
      <c r="CR429" s="224" t="str" cm="1">
        <f t="array" ref="CR429">IF(AND(SUM(COUNTIF(CG429:CM429,{"*不明*","*その他*"})+COUNTIF(CO429:CP429,{"*不明*","*その他*"}))&gt;0,CQ429=""),"その他・不明の場合,10)具体的内容、理由を記入",IF(OR(AND(CI429=CI$65,COUNTA(CJ429:CM429)&lt;4),AND(OR(CI429=CI$63,CI429=CI$64,CI429=CI$66,CI429=CI$67,CI429=CI$68,CI429=""),COUNTA(CJ429:CM429)&gt;0)),"3)介護保険認定済→要介護度、認知症自立度、寝たきり度、介護保険サービス記入",IF(OR(AND(OR(CM429=CM$63,CM429=CM$64),CN429=""),AND(OR(CM429=CM$65,CM429=CM$66),CN429&lt;&gt;"")),"7)介護保険サービス受けている/過去受けていた→具体的内容記入"," ")))</f>
        <v xml:space="preserve"> </v>
      </c>
      <c r="CS429" s="224" t="str">
        <f t="shared" si="415"/>
        <v xml:space="preserve"> </v>
      </c>
      <c r="CT429" s="116"/>
      <c r="CU429" s="253"/>
      <c r="CV429" s="117"/>
      <c r="CW429" s="117"/>
      <c r="CX429" s="253"/>
      <c r="CY429" s="117"/>
      <c r="CZ429" s="117"/>
      <c r="DA429" s="253"/>
      <c r="DB429" s="117"/>
      <c r="DC429" s="224" t="str">
        <f t="shared" si="416"/>
        <v xml:space="preserve"> </v>
      </c>
      <c r="DD429" s="224" t="str">
        <f t="shared" si="417"/>
        <v xml:space="preserve"> </v>
      </c>
      <c r="DE429" s="224" t="str">
        <f t="shared" si="428"/>
        <v xml:space="preserve"> </v>
      </c>
      <c r="DF429" s="121"/>
      <c r="DG429" s="114"/>
      <c r="DH429" s="704"/>
      <c r="DI429" s="119"/>
      <c r="DJ429" s="187"/>
      <c r="DK429" s="254"/>
      <c r="DL429" s="224" t="str">
        <f t="shared" si="429"/>
        <v xml:space="preserve"> </v>
      </c>
      <c r="DM429" s="224" t="str">
        <f t="shared" si="418"/>
        <v xml:space="preserve"> </v>
      </c>
      <c r="DN429" s="474"/>
      <c r="DO429" s="117"/>
      <c r="DP429" s="117"/>
      <c r="DQ429" s="117"/>
      <c r="DR429" s="117"/>
      <c r="DS429" s="117"/>
      <c r="DT429" s="254"/>
      <c r="DU429" s="476"/>
      <c r="DV429" s="224" t="str">
        <f t="shared" si="430"/>
        <v xml:space="preserve"> </v>
      </c>
      <c r="DW429" s="115"/>
      <c r="DX429" s="470"/>
      <c r="DY429" s="117"/>
      <c r="DZ429" s="704"/>
      <c r="EA429" s="224" t="str">
        <f t="shared" si="431"/>
        <v xml:space="preserve"> </v>
      </c>
      <c r="EB429" s="906"/>
      <c r="EC429" s="904"/>
      <c r="ED429" s="904"/>
      <c r="EE429" s="904"/>
      <c r="EF429" s="904"/>
      <c r="EG429" s="904"/>
      <c r="EH429" s="904"/>
      <c r="EI429" s="904"/>
      <c r="EJ429" s="904"/>
      <c r="EK429" s="905"/>
      <c r="EL429" s="80"/>
      <c r="EM429" s="224" t="str">
        <f t="shared" si="419"/>
        <v xml:space="preserve"> </v>
      </c>
      <c r="EN429" s="224" t="str">
        <f t="shared" si="420"/>
        <v xml:space="preserve"> </v>
      </c>
      <c r="EO429" s="115"/>
      <c r="EP429" s="1050"/>
      <c r="EQ429" s="253"/>
      <c r="ER429" s="117"/>
      <c r="ES429" s="1258">
        <f t="shared" si="421"/>
        <v>338</v>
      </c>
      <c r="ET429" s="224" t="str">
        <f t="shared" si="422"/>
        <v xml:space="preserve"> </v>
      </c>
      <c r="EU429" s="477" t="str">
        <f t="shared" si="423"/>
        <v/>
      </c>
      <c r="EV429" s="1334" t="str">
        <f t="shared" si="426"/>
        <v xml:space="preserve"> </v>
      </c>
      <c r="EW429" s="1332" t="str">
        <f t="shared" si="470"/>
        <v/>
      </c>
      <c r="EX429" s="1275" t="str">
        <f t="shared" si="452"/>
        <v/>
      </c>
      <c r="EY429" s="1275" t="str">
        <f t="shared" si="453"/>
        <v/>
      </c>
      <c r="EZ429" s="1275" t="str">
        <f t="shared" si="454"/>
        <v/>
      </c>
      <c r="FA429" s="1275" t="str">
        <f t="shared" si="455"/>
        <v/>
      </c>
      <c r="FB429" s="1275" t="str">
        <f t="shared" si="456"/>
        <v/>
      </c>
      <c r="FC429" s="1333" t="str">
        <f t="shared" si="457"/>
        <v/>
      </c>
      <c r="FE429" s="1234" t="str">
        <f t="shared" si="458"/>
        <v xml:space="preserve"> </v>
      </c>
      <c r="FF429" s="1234" t="str">
        <f t="shared" si="459"/>
        <v xml:space="preserve"> </v>
      </c>
      <c r="FG429" s="1234" t="str">
        <f t="shared" si="460"/>
        <v xml:space="preserve"> </v>
      </c>
      <c r="FH429" s="1234" t="str">
        <f t="shared" si="461"/>
        <v xml:space="preserve"> </v>
      </c>
      <c r="FI429" s="1234" t="str">
        <f t="shared" si="432"/>
        <v xml:space="preserve"> </v>
      </c>
      <c r="FJ429" s="1234" t="str">
        <f t="shared" si="462"/>
        <v xml:space="preserve"> </v>
      </c>
      <c r="FK429" s="1234">
        <f t="shared" si="433"/>
        <v>0</v>
      </c>
      <c r="FL429" s="1227"/>
      <c r="FM429" s="1234" t="str">
        <f t="shared" si="434"/>
        <v xml:space="preserve"> </v>
      </c>
      <c r="FN429" s="1234" t="str">
        <f t="shared" si="435"/>
        <v xml:space="preserve"> </v>
      </c>
      <c r="FO429" s="1234" t="str">
        <f t="shared" si="463"/>
        <v xml:space="preserve"> </v>
      </c>
      <c r="FP429" s="1234" t="str">
        <f t="shared" si="464"/>
        <v xml:space="preserve"> </v>
      </c>
      <c r="FQ429" s="1234" t="str">
        <f t="shared" si="436"/>
        <v xml:space="preserve"> </v>
      </c>
      <c r="FR429" s="1234" t="str">
        <f t="shared" si="465"/>
        <v xml:space="preserve"> </v>
      </c>
      <c r="FS429" s="1234">
        <f t="shared" si="471"/>
        <v>0</v>
      </c>
      <c r="FT429" s="1227"/>
      <c r="FU429" s="1234" t="str">
        <f t="shared" si="466"/>
        <v xml:space="preserve"> </v>
      </c>
      <c r="FV429" s="1234" t="str">
        <f t="shared" si="467"/>
        <v xml:space="preserve"> </v>
      </c>
      <c r="FW429" s="1234" t="str">
        <f t="shared" si="468"/>
        <v xml:space="preserve"> </v>
      </c>
      <c r="FX429" s="1234" t="str">
        <f t="shared" si="437"/>
        <v xml:space="preserve"> </v>
      </c>
      <c r="FY429" s="1234" t="str">
        <f t="shared" si="438"/>
        <v xml:space="preserve"> </v>
      </c>
      <c r="FZ429" s="1234" t="str">
        <f t="shared" si="469"/>
        <v xml:space="preserve"> </v>
      </c>
      <c r="GA429" s="1234">
        <f t="shared" si="439"/>
        <v>0</v>
      </c>
      <c r="GB429" s="1227"/>
      <c r="GC429" s="1234" t="str">
        <f t="shared" si="440"/>
        <v xml:space="preserve"> </v>
      </c>
      <c r="GD429" s="1234" t="str">
        <f t="shared" si="441"/>
        <v xml:space="preserve"> </v>
      </c>
      <c r="GE429" s="1234" t="str">
        <f t="shared" si="442"/>
        <v xml:space="preserve"> </v>
      </c>
      <c r="GF429" s="1234" t="str">
        <f t="shared" si="443"/>
        <v xml:space="preserve"> </v>
      </c>
      <c r="GG429" s="1234" t="str">
        <f t="shared" si="444"/>
        <v xml:space="preserve"> </v>
      </c>
      <c r="GH429" s="1234" t="str">
        <f t="shared" si="445"/>
        <v xml:space="preserve"> </v>
      </c>
      <c r="GI429" s="1234" t="str">
        <f t="shared" si="446"/>
        <v xml:space="preserve"> </v>
      </c>
      <c r="GJ429" s="1234" t="str">
        <f t="shared" si="447"/>
        <v xml:space="preserve"> </v>
      </c>
      <c r="GK429" s="1234" t="str">
        <f t="shared" si="448"/>
        <v xml:space="preserve"> </v>
      </c>
      <c r="GL429" s="1234" t="str">
        <f t="shared" si="449"/>
        <v xml:space="preserve"> </v>
      </c>
      <c r="GM429" s="1234" t="str">
        <f t="shared" si="450"/>
        <v xml:space="preserve"> </v>
      </c>
      <c r="GN429" s="1234">
        <f t="shared" si="451"/>
        <v>0</v>
      </c>
    </row>
    <row r="430" spans="1:196" s="100" customFormat="1" ht="27" customHeight="1" thickTop="1" thickBot="1">
      <c r="A430" s="1208">
        <f>【A票】【D票】!$D$10</f>
        <v>0</v>
      </c>
      <c r="B430" s="1212">
        <f>【A票】【D票】!$H$10</f>
        <v>0</v>
      </c>
      <c r="C430" s="1213" t="str">
        <f>【A票】【D票】!$K$10</f>
        <v xml:space="preserve"> </v>
      </c>
      <c r="D430" s="1214">
        <f t="shared" si="425"/>
        <v>339</v>
      </c>
      <c r="E430" s="914"/>
      <c r="F430" s="467"/>
      <c r="G430" s="469"/>
      <c r="H430" s="224" t="str">
        <f t="shared" si="411"/>
        <v xml:space="preserve"> </v>
      </c>
      <c r="I430" s="704"/>
      <c r="J430" s="117"/>
      <c r="K430" s="117"/>
      <c r="L430" s="117"/>
      <c r="M430" s="117"/>
      <c r="N430" s="117"/>
      <c r="O430" s="117"/>
      <c r="P430" s="117"/>
      <c r="Q430" s="117"/>
      <c r="R430" s="117"/>
      <c r="S430" s="117"/>
      <c r="T430" s="254"/>
      <c r="U430" s="646"/>
      <c r="V430" s="646"/>
      <c r="W430" s="114"/>
      <c r="X430" s="254"/>
      <c r="Y430" s="224" t="str">
        <f t="shared" si="412"/>
        <v xml:space="preserve"> </v>
      </c>
      <c r="Z430" s="579"/>
      <c r="AA430" s="704"/>
      <c r="AB430" s="119"/>
      <c r="AC430" s="224" t="str">
        <f t="shared" si="427"/>
        <v xml:space="preserve"> </v>
      </c>
      <c r="AD430" s="115"/>
      <c r="AE430" s="253"/>
      <c r="AF430" s="704"/>
      <c r="AG430" s="727"/>
      <c r="AH430" s="727"/>
      <c r="AI430" s="727"/>
      <c r="AJ430" s="727"/>
      <c r="AK430" s="591"/>
      <c r="AL430" s="727"/>
      <c r="AM430" s="727"/>
      <c r="AN430" s="727"/>
      <c r="AO430" s="727"/>
      <c r="AP430" s="727"/>
      <c r="AQ430" s="727"/>
      <c r="AR430" s="727"/>
      <c r="AS430" s="727"/>
      <c r="AT430" s="727"/>
      <c r="AU430" s="727"/>
      <c r="AV430" s="727"/>
      <c r="AW430" s="727"/>
      <c r="AX430" s="727"/>
      <c r="AY430" s="727"/>
      <c r="AZ430" s="727"/>
      <c r="BA430" s="727"/>
      <c r="BB430" s="727"/>
      <c r="BC430" s="821"/>
      <c r="BD430" s="727"/>
      <c r="BE430" s="727"/>
      <c r="BF430" s="727"/>
      <c r="BG430" s="727"/>
      <c r="BH430" s="727"/>
      <c r="BI430" s="727"/>
      <c r="BJ430" s="727"/>
      <c r="BK430" s="727"/>
      <c r="BL430" s="821"/>
      <c r="BM430" s="727"/>
      <c r="BN430" s="727"/>
      <c r="BO430" s="727"/>
      <c r="BP430" s="727"/>
      <c r="BQ430" s="727"/>
      <c r="BR430" s="821"/>
      <c r="BS430" s="727"/>
      <c r="BT430" s="727"/>
      <c r="BU430" s="727"/>
      <c r="BV430" s="591"/>
      <c r="BW430" s="224" t="str">
        <f t="shared" si="424"/>
        <v xml:space="preserve"> </v>
      </c>
      <c r="BX430" s="471">
        <f t="shared" si="413"/>
        <v>339</v>
      </c>
      <c r="BY430" s="117"/>
      <c r="BZ430" s="117"/>
      <c r="CA430" s="117"/>
      <c r="CB430" s="117"/>
      <c r="CC430" s="117"/>
      <c r="CD430" s="461"/>
      <c r="CE430" s="236"/>
      <c r="CF430" s="224" t="str">
        <f t="shared" si="414"/>
        <v xml:space="preserve"> </v>
      </c>
      <c r="CG430" s="116"/>
      <c r="CH430" s="117"/>
      <c r="CI430" s="117"/>
      <c r="CJ430" s="117"/>
      <c r="CK430" s="472"/>
      <c r="CL430" s="472"/>
      <c r="CM430" s="472"/>
      <c r="CN430" s="472"/>
      <c r="CO430" s="117"/>
      <c r="CP430" s="253"/>
      <c r="CQ430" s="120"/>
      <c r="CR430" s="224" t="str" cm="1">
        <f t="array" ref="CR430">IF(AND(SUM(COUNTIF(CG430:CM430,{"*不明*","*その他*"})+COUNTIF(CO430:CP430,{"*不明*","*その他*"}))&gt;0,CQ430=""),"その他・不明の場合,10)具体的内容、理由を記入",IF(OR(AND(CI430=CI$65,COUNTA(CJ430:CM430)&lt;4),AND(OR(CI430=CI$63,CI430=CI$64,CI430=CI$66,CI430=CI$67,CI430=CI$68,CI430=""),COUNTA(CJ430:CM430)&gt;0)),"3)介護保険認定済→要介護度、認知症自立度、寝たきり度、介護保険サービス記入",IF(OR(AND(OR(CM430=CM$63,CM430=CM$64),CN430=""),AND(OR(CM430=CM$65,CM430=CM$66),CN430&lt;&gt;"")),"7)介護保険サービス受けている/過去受けていた→具体的内容記入"," ")))</f>
        <v xml:space="preserve"> </v>
      </c>
      <c r="CS430" s="224" t="str">
        <f t="shared" si="415"/>
        <v xml:space="preserve"> </v>
      </c>
      <c r="CT430" s="116"/>
      <c r="CU430" s="253"/>
      <c r="CV430" s="117"/>
      <c r="CW430" s="117"/>
      <c r="CX430" s="253"/>
      <c r="CY430" s="117"/>
      <c r="CZ430" s="117"/>
      <c r="DA430" s="253"/>
      <c r="DB430" s="117"/>
      <c r="DC430" s="224" t="str">
        <f t="shared" si="416"/>
        <v xml:space="preserve"> </v>
      </c>
      <c r="DD430" s="224" t="str">
        <f t="shared" si="417"/>
        <v xml:space="preserve"> </v>
      </c>
      <c r="DE430" s="224" t="str">
        <f t="shared" si="428"/>
        <v xml:space="preserve"> </v>
      </c>
      <c r="DF430" s="121"/>
      <c r="DG430" s="114"/>
      <c r="DH430" s="704"/>
      <c r="DI430" s="119"/>
      <c r="DJ430" s="187"/>
      <c r="DK430" s="254"/>
      <c r="DL430" s="224" t="str">
        <f t="shared" si="429"/>
        <v xml:space="preserve"> </v>
      </c>
      <c r="DM430" s="224" t="str">
        <f t="shared" si="418"/>
        <v xml:space="preserve"> </v>
      </c>
      <c r="DN430" s="474"/>
      <c r="DO430" s="117"/>
      <c r="DP430" s="117"/>
      <c r="DQ430" s="117"/>
      <c r="DR430" s="117"/>
      <c r="DS430" s="117"/>
      <c r="DT430" s="254"/>
      <c r="DU430" s="476"/>
      <c r="DV430" s="224" t="str">
        <f t="shared" si="430"/>
        <v xml:space="preserve"> </v>
      </c>
      <c r="DW430" s="115"/>
      <c r="DX430" s="470"/>
      <c r="DY430" s="117"/>
      <c r="DZ430" s="704"/>
      <c r="EA430" s="224" t="str">
        <f t="shared" si="431"/>
        <v xml:space="preserve"> </v>
      </c>
      <c r="EB430" s="906"/>
      <c r="EC430" s="904"/>
      <c r="ED430" s="904"/>
      <c r="EE430" s="904"/>
      <c r="EF430" s="904"/>
      <c r="EG430" s="904"/>
      <c r="EH430" s="904"/>
      <c r="EI430" s="904"/>
      <c r="EJ430" s="904"/>
      <c r="EK430" s="905"/>
      <c r="EL430" s="80"/>
      <c r="EM430" s="224" t="str">
        <f t="shared" si="419"/>
        <v xml:space="preserve"> </v>
      </c>
      <c r="EN430" s="224" t="str">
        <f t="shared" si="420"/>
        <v xml:space="preserve"> </v>
      </c>
      <c r="EO430" s="115"/>
      <c r="EP430" s="1050"/>
      <c r="EQ430" s="253"/>
      <c r="ER430" s="117"/>
      <c r="ES430" s="1258">
        <f t="shared" si="421"/>
        <v>339</v>
      </c>
      <c r="ET430" s="224" t="str">
        <f t="shared" si="422"/>
        <v xml:space="preserve"> </v>
      </c>
      <c r="EU430" s="477" t="str">
        <f t="shared" si="423"/>
        <v/>
      </c>
      <c r="EV430" s="1334" t="str">
        <f t="shared" si="426"/>
        <v xml:space="preserve"> </v>
      </c>
      <c r="EW430" s="1332" t="str">
        <f t="shared" si="470"/>
        <v/>
      </c>
      <c r="EX430" s="1275" t="str">
        <f t="shared" si="452"/>
        <v/>
      </c>
      <c r="EY430" s="1275" t="str">
        <f t="shared" si="453"/>
        <v/>
      </c>
      <c r="EZ430" s="1275" t="str">
        <f t="shared" si="454"/>
        <v/>
      </c>
      <c r="FA430" s="1275" t="str">
        <f t="shared" si="455"/>
        <v/>
      </c>
      <c r="FB430" s="1275" t="str">
        <f t="shared" si="456"/>
        <v/>
      </c>
      <c r="FC430" s="1333" t="str">
        <f t="shared" si="457"/>
        <v/>
      </c>
      <c r="FE430" s="1234" t="str">
        <f t="shared" si="458"/>
        <v xml:space="preserve"> </v>
      </c>
      <c r="FF430" s="1234" t="str">
        <f t="shared" si="459"/>
        <v xml:space="preserve"> </v>
      </c>
      <c r="FG430" s="1234" t="str">
        <f t="shared" si="460"/>
        <v xml:space="preserve"> </v>
      </c>
      <c r="FH430" s="1234" t="str">
        <f t="shared" si="461"/>
        <v xml:space="preserve"> </v>
      </c>
      <c r="FI430" s="1234" t="str">
        <f t="shared" si="432"/>
        <v xml:space="preserve"> </v>
      </c>
      <c r="FJ430" s="1234" t="str">
        <f t="shared" si="462"/>
        <v xml:space="preserve"> </v>
      </c>
      <c r="FK430" s="1234">
        <f t="shared" si="433"/>
        <v>0</v>
      </c>
      <c r="FL430" s="1227"/>
      <c r="FM430" s="1234" t="str">
        <f t="shared" si="434"/>
        <v xml:space="preserve"> </v>
      </c>
      <c r="FN430" s="1234" t="str">
        <f t="shared" si="435"/>
        <v xml:space="preserve"> </v>
      </c>
      <c r="FO430" s="1234" t="str">
        <f t="shared" si="463"/>
        <v xml:space="preserve"> </v>
      </c>
      <c r="FP430" s="1234" t="str">
        <f t="shared" si="464"/>
        <v xml:space="preserve"> </v>
      </c>
      <c r="FQ430" s="1234" t="str">
        <f t="shared" si="436"/>
        <v xml:space="preserve"> </v>
      </c>
      <c r="FR430" s="1234" t="str">
        <f t="shared" si="465"/>
        <v xml:space="preserve"> </v>
      </c>
      <c r="FS430" s="1234">
        <f t="shared" si="471"/>
        <v>0</v>
      </c>
      <c r="FT430" s="1227"/>
      <c r="FU430" s="1234" t="str">
        <f t="shared" si="466"/>
        <v xml:space="preserve"> </v>
      </c>
      <c r="FV430" s="1234" t="str">
        <f t="shared" si="467"/>
        <v xml:space="preserve"> </v>
      </c>
      <c r="FW430" s="1234" t="str">
        <f t="shared" si="468"/>
        <v xml:space="preserve"> </v>
      </c>
      <c r="FX430" s="1234" t="str">
        <f t="shared" si="437"/>
        <v xml:space="preserve"> </v>
      </c>
      <c r="FY430" s="1234" t="str">
        <f t="shared" si="438"/>
        <v xml:space="preserve"> </v>
      </c>
      <c r="FZ430" s="1234" t="str">
        <f t="shared" si="469"/>
        <v xml:space="preserve"> </v>
      </c>
      <c r="GA430" s="1234">
        <f t="shared" si="439"/>
        <v>0</v>
      </c>
      <c r="GB430" s="1227"/>
      <c r="GC430" s="1234" t="str">
        <f t="shared" si="440"/>
        <v xml:space="preserve"> </v>
      </c>
      <c r="GD430" s="1234" t="str">
        <f t="shared" si="441"/>
        <v xml:space="preserve"> </v>
      </c>
      <c r="GE430" s="1234" t="str">
        <f t="shared" si="442"/>
        <v xml:space="preserve"> </v>
      </c>
      <c r="GF430" s="1234" t="str">
        <f t="shared" si="443"/>
        <v xml:space="preserve"> </v>
      </c>
      <c r="GG430" s="1234" t="str">
        <f t="shared" si="444"/>
        <v xml:space="preserve"> </v>
      </c>
      <c r="GH430" s="1234" t="str">
        <f t="shared" si="445"/>
        <v xml:space="preserve"> </v>
      </c>
      <c r="GI430" s="1234" t="str">
        <f t="shared" si="446"/>
        <v xml:space="preserve"> </v>
      </c>
      <c r="GJ430" s="1234" t="str">
        <f t="shared" si="447"/>
        <v xml:space="preserve"> </v>
      </c>
      <c r="GK430" s="1234" t="str">
        <f t="shared" si="448"/>
        <v xml:space="preserve"> </v>
      </c>
      <c r="GL430" s="1234" t="str">
        <f t="shared" si="449"/>
        <v xml:space="preserve"> </v>
      </c>
      <c r="GM430" s="1234" t="str">
        <f t="shared" si="450"/>
        <v xml:space="preserve"> </v>
      </c>
      <c r="GN430" s="1234">
        <f t="shared" si="451"/>
        <v>0</v>
      </c>
    </row>
    <row r="431" spans="1:196" s="100" customFormat="1" ht="27" customHeight="1" thickTop="1" thickBot="1">
      <c r="A431" s="1208">
        <f>【A票】【D票】!$D$10</f>
        <v>0</v>
      </c>
      <c r="B431" s="1212">
        <f>【A票】【D票】!$H$10</f>
        <v>0</v>
      </c>
      <c r="C431" s="1213" t="str">
        <f>【A票】【D票】!$K$10</f>
        <v xml:space="preserve"> </v>
      </c>
      <c r="D431" s="1214">
        <f t="shared" si="425"/>
        <v>340</v>
      </c>
      <c r="E431" s="914"/>
      <c r="F431" s="467"/>
      <c r="G431" s="469"/>
      <c r="H431" s="224" t="str">
        <f t="shared" si="411"/>
        <v xml:space="preserve"> </v>
      </c>
      <c r="I431" s="704"/>
      <c r="J431" s="117"/>
      <c r="K431" s="117"/>
      <c r="L431" s="117"/>
      <c r="M431" s="117"/>
      <c r="N431" s="117"/>
      <c r="O431" s="117"/>
      <c r="P431" s="117"/>
      <c r="Q431" s="117"/>
      <c r="R431" s="117"/>
      <c r="S431" s="117"/>
      <c r="T431" s="254"/>
      <c r="U431" s="646"/>
      <c r="V431" s="646"/>
      <c r="W431" s="114"/>
      <c r="X431" s="254"/>
      <c r="Y431" s="224" t="str">
        <f t="shared" si="412"/>
        <v xml:space="preserve"> </v>
      </c>
      <c r="Z431" s="579"/>
      <c r="AA431" s="704"/>
      <c r="AB431" s="119"/>
      <c r="AC431" s="224" t="str">
        <f t="shared" si="427"/>
        <v xml:space="preserve"> </v>
      </c>
      <c r="AD431" s="115"/>
      <c r="AE431" s="253"/>
      <c r="AF431" s="704"/>
      <c r="AG431" s="727"/>
      <c r="AH431" s="727"/>
      <c r="AI431" s="727"/>
      <c r="AJ431" s="727"/>
      <c r="AK431" s="591"/>
      <c r="AL431" s="727"/>
      <c r="AM431" s="727"/>
      <c r="AN431" s="727"/>
      <c r="AO431" s="727"/>
      <c r="AP431" s="727"/>
      <c r="AQ431" s="727"/>
      <c r="AR431" s="727"/>
      <c r="AS431" s="727"/>
      <c r="AT431" s="727"/>
      <c r="AU431" s="727"/>
      <c r="AV431" s="727"/>
      <c r="AW431" s="727"/>
      <c r="AX431" s="727"/>
      <c r="AY431" s="727"/>
      <c r="AZ431" s="727"/>
      <c r="BA431" s="727"/>
      <c r="BB431" s="727"/>
      <c r="BC431" s="821"/>
      <c r="BD431" s="727"/>
      <c r="BE431" s="727"/>
      <c r="BF431" s="727"/>
      <c r="BG431" s="727"/>
      <c r="BH431" s="727"/>
      <c r="BI431" s="727"/>
      <c r="BJ431" s="727"/>
      <c r="BK431" s="727"/>
      <c r="BL431" s="821"/>
      <c r="BM431" s="727"/>
      <c r="BN431" s="727"/>
      <c r="BO431" s="727"/>
      <c r="BP431" s="727"/>
      <c r="BQ431" s="727"/>
      <c r="BR431" s="821"/>
      <c r="BS431" s="727"/>
      <c r="BT431" s="727"/>
      <c r="BU431" s="727"/>
      <c r="BV431" s="591"/>
      <c r="BW431" s="224" t="str">
        <f t="shared" si="424"/>
        <v xml:space="preserve"> </v>
      </c>
      <c r="BX431" s="471">
        <f t="shared" si="413"/>
        <v>340</v>
      </c>
      <c r="BY431" s="117"/>
      <c r="BZ431" s="117"/>
      <c r="CA431" s="117"/>
      <c r="CB431" s="117"/>
      <c r="CC431" s="117"/>
      <c r="CD431" s="461"/>
      <c r="CE431" s="236"/>
      <c r="CF431" s="224" t="str">
        <f t="shared" si="414"/>
        <v xml:space="preserve"> </v>
      </c>
      <c r="CG431" s="116"/>
      <c r="CH431" s="117"/>
      <c r="CI431" s="117"/>
      <c r="CJ431" s="117"/>
      <c r="CK431" s="472"/>
      <c r="CL431" s="472"/>
      <c r="CM431" s="472"/>
      <c r="CN431" s="472"/>
      <c r="CO431" s="117"/>
      <c r="CP431" s="253"/>
      <c r="CQ431" s="120"/>
      <c r="CR431" s="224" t="str" cm="1">
        <f t="array" ref="CR431">IF(AND(SUM(COUNTIF(CG431:CM431,{"*不明*","*その他*"})+COUNTIF(CO431:CP431,{"*不明*","*その他*"}))&gt;0,CQ431=""),"その他・不明の場合,10)具体的内容、理由を記入",IF(OR(AND(CI431=CI$65,COUNTA(CJ431:CM431)&lt;4),AND(OR(CI431=CI$63,CI431=CI$64,CI431=CI$66,CI431=CI$67,CI431=CI$68,CI431=""),COUNTA(CJ431:CM431)&gt;0)),"3)介護保険認定済→要介護度、認知症自立度、寝たきり度、介護保険サービス記入",IF(OR(AND(OR(CM431=CM$63,CM431=CM$64),CN431=""),AND(OR(CM431=CM$65,CM431=CM$66),CN431&lt;&gt;"")),"7)介護保険サービス受けている/過去受けていた→具体的内容記入"," ")))</f>
        <v xml:space="preserve"> </v>
      </c>
      <c r="CS431" s="224" t="str">
        <f t="shared" si="415"/>
        <v xml:space="preserve"> </v>
      </c>
      <c r="CT431" s="116"/>
      <c r="CU431" s="253"/>
      <c r="CV431" s="117"/>
      <c r="CW431" s="117"/>
      <c r="CX431" s="253"/>
      <c r="CY431" s="117"/>
      <c r="CZ431" s="117"/>
      <c r="DA431" s="253"/>
      <c r="DB431" s="117"/>
      <c r="DC431" s="224" t="str">
        <f t="shared" si="416"/>
        <v xml:space="preserve"> </v>
      </c>
      <c r="DD431" s="224" t="str">
        <f t="shared" si="417"/>
        <v xml:space="preserve"> </v>
      </c>
      <c r="DE431" s="224" t="str">
        <f t="shared" si="428"/>
        <v xml:space="preserve"> </v>
      </c>
      <c r="DF431" s="121"/>
      <c r="DG431" s="114"/>
      <c r="DH431" s="704"/>
      <c r="DI431" s="119"/>
      <c r="DJ431" s="187"/>
      <c r="DK431" s="254"/>
      <c r="DL431" s="224" t="str">
        <f t="shared" si="429"/>
        <v xml:space="preserve"> </v>
      </c>
      <c r="DM431" s="224" t="str">
        <f t="shared" si="418"/>
        <v xml:space="preserve"> </v>
      </c>
      <c r="DN431" s="474"/>
      <c r="DO431" s="117"/>
      <c r="DP431" s="117"/>
      <c r="DQ431" s="117"/>
      <c r="DR431" s="117"/>
      <c r="DS431" s="117"/>
      <c r="DT431" s="254"/>
      <c r="DU431" s="476"/>
      <c r="DV431" s="224" t="str">
        <f t="shared" si="430"/>
        <v xml:space="preserve"> </v>
      </c>
      <c r="DW431" s="115"/>
      <c r="DX431" s="470"/>
      <c r="DY431" s="117"/>
      <c r="DZ431" s="704"/>
      <c r="EA431" s="224" t="str">
        <f t="shared" si="431"/>
        <v xml:space="preserve"> </v>
      </c>
      <c r="EB431" s="906"/>
      <c r="EC431" s="904"/>
      <c r="ED431" s="904"/>
      <c r="EE431" s="904"/>
      <c r="EF431" s="904"/>
      <c r="EG431" s="904"/>
      <c r="EH431" s="904"/>
      <c r="EI431" s="904"/>
      <c r="EJ431" s="904"/>
      <c r="EK431" s="905"/>
      <c r="EL431" s="80"/>
      <c r="EM431" s="224" t="str">
        <f t="shared" si="419"/>
        <v xml:space="preserve"> </v>
      </c>
      <c r="EN431" s="224" t="str">
        <f t="shared" si="420"/>
        <v xml:space="preserve"> </v>
      </c>
      <c r="EO431" s="115"/>
      <c r="EP431" s="1050"/>
      <c r="EQ431" s="253"/>
      <c r="ER431" s="117"/>
      <c r="ES431" s="1258">
        <f t="shared" si="421"/>
        <v>340</v>
      </c>
      <c r="ET431" s="224" t="str">
        <f t="shared" si="422"/>
        <v xml:space="preserve"> </v>
      </c>
      <c r="EU431" s="477" t="str">
        <f t="shared" si="423"/>
        <v/>
      </c>
      <c r="EV431" s="1334" t="str">
        <f t="shared" si="426"/>
        <v xml:space="preserve"> </v>
      </c>
      <c r="EW431" s="1332" t="str">
        <f t="shared" si="470"/>
        <v/>
      </c>
      <c r="EX431" s="1275" t="str">
        <f t="shared" si="452"/>
        <v/>
      </c>
      <c r="EY431" s="1275" t="str">
        <f t="shared" si="453"/>
        <v/>
      </c>
      <c r="EZ431" s="1275" t="str">
        <f t="shared" si="454"/>
        <v/>
      </c>
      <c r="FA431" s="1275" t="str">
        <f t="shared" si="455"/>
        <v/>
      </c>
      <c r="FB431" s="1275" t="str">
        <f t="shared" si="456"/>
        <v/>
      </c>
      <c r="FC431" s="1333" t="str">
        <f t="shared" si="457"/>
        <v/>
      </c>
      <c r="FE431" s="1234" t="str">
        <f t="shared" si="458"/>
        <v xml:space="preserve"> </v>
      </c>
      <c r="FF431" s="1234" t="str">
        <f t="shared" si="459"/>
        <v xml:space="preserve"> </v>
      </c>
      <c r="FG431" s="1234" t="str">
        <f t="shared" si="460"/>
        <v xml:space="preserve"> </v>
      </c>
      <c r="FH431" s="1234" t="str">
        <f t="shared" si="461"/>
        <v xml:space="preserve"> </v>
      </c>
      <c r="FI431" s="1234" t="str">
        <f t="shared" si="432"/>
        <v xml:space="preserve"> </v>
      </c>
      <c r="FJ431" s="1234" t="str">
        <f t="shared" si="462"/>
        <v xml:space="preserve"> </v>
      </c>
      <c r="FK431" s="1234">
        <f t="shared" si="433"/>
        <v>0</v>
      </c>
      <c r="FL431" s="1227"/>
      <c r="FM431" s="1234" t="str">
        <f t="shared" si="434"/>
        <v xml:space="preserve"> </v>
      </c>
      <c r="FN431" s="1234" t="str">
        <f t="shared" si="435"/>
        <v xml:space="preserve"> </v>
      </c>
      <c r="FO431" s="1234" t="str">
        <f t="shared" si="463"/>
        <v xml:space="preserve"> </v>
      </c>
      <c r="FP431" s="1234" t="str">
        <f t="shared" si="464"/>
        <v xml:space="preserve"> </v>
      </c>
      <c r="FQ431" s="1234" t="str">
        <f t="shared" si="436"/>
        <v xml:space="preserve"> </v>
      </c>
      <c r="FR431" s="1234" t="str">
        <f t="shared" si="465"/>
        <v xml:space="preserve"> </v>
      </c>
      <c r="FS431" s="1234">
        <f t="shared" si="471"/>
        <v>0</v>
      </c>
      <c r="FT431" s="1227"/>
      <c r="FU431" s="1234" t="str">
        <f t="shared" si="466"/>
        <v xml:space="preserve"> </v>
      </c>
      <c r="FV431" s="1234" t="str">
        <f t="shared" si="467"/>
        <v xml:space="preserve"> </v>
      </c>
      <c r="FW431" s="1234" t="str">
        <f t="shared" si="468"/>
        <v xml:space="preserve"> </v>
      </c>
      <c r="FX431" s="1234" t="str">
        <f t="shared" si="437"/>
        <v xml:space="preserve"> </v>
      </c>
      <c r="FY431" s="1234" t="str">
        <f t="shared" si="438"/>
        <v xml:space="preserve"> </v>
      </c>
      <c r="FZ431" s="1234" t="str">
        <f t="shared" si="469"/>
        <v xml:space="preserve"> </v>
      </c>
      <c r="GA431" s="1234">
        <f t="shared" si="439"/>
        <v>0</v>
      </c>
      <c r="GB431" s="1227"/>
      <c r="GC431" s="1234" t="str">
        <f t="shared" si="440"/>
        <v xml:space="preserve"> </v>
      </c>
      <c r="GD431" s="1234" t="str">
        <f t="shared" si="441"/>
        <v xml:space="preserve"> </v>
      </c>
      <c r="GE431" s="1234" t="str">
        <f t="shared" si="442"/>
        <v xml:space="preserve"> </v>
      </c>
      <c r="GF431" s="1234" t="str">
        <f t="shared" si="443"/>
        <v xml:space="preserve"> </v>
      </c>
      <c r="GG431" s="1234" t="str">
        <f t="shared" si="444"/>
        <v xml:space="preserve"> </v>
      </c>
      <c r="GH431" s="1234" t="str">
        <f t="shared" si="445"/>
        <v xml:space="preserve"> </v>
      </c>
      <c r="GI431" s="1234" t="str">
        <f t="shared" si="446"/>
        <v xml:space="preserve"> </v>
      </c>
      <c r="GJ431" s="1234" t="str">
        <f t="shared" si="447"/>
        <v xml:space="preserve"> </v>
      </c>
      <c r="GK431" s="1234" t="str">
        <f t="shared" si="448"/>
        <v xml:space="preserve"> </v>
      </c>
      <c r="GL431" s="1234" t="str">
        <f t="shared" si="449"/>
        <v xml:space="preserve"> </v>
      </c>
      <c r="GM431" s="1234" t="str">
        <f t="shared" si="450"/>
        <v xml:space="preserve"> </v>
      </c>
      <c r="GN431" s="1234">
        <f t="shared" si="451"/>
        <v>0</v>
      </c>
    </row>
    <row r="432" spans="1:196" s="100" customFormat="1" ht="27" customHeight="1" thickTop="1" thickBot="1">
      <c r="A432" s="1208">
        <f>【A票】【D票】!$D$10</f>
        <v>0</v>
      </c>
      <c r="B432" s="1212">
        <f>【A票】【D票】!$H$10</f>
        <v>0</v>
      </c>
      <c r="C432" s="1213" t="str">
        <f>【A票】【D票】!$K$10</f>
        <v xml:space="preserve"> </v>
      </c>
      <c r="D432" s="1214">
        <f t="shared" si="425"/>
        <v>341</v>
      </c>
      <c r="E432" s="914"/>
      <c r="F432" s="467"/>
      <c r="G432" s="469"/>
      <c r="H432" s="224" t="str">
        <f t="shared" si="411"/>
        <v xml:space="preserve"> </v>
      </c>
      <c r="I432" s="704"/>
      <c r="J432" s="117"/>
      <c r="K432" s="117"/>
      <c r="L432" s="117"/>
      <c r="M432" s="117"/>
      <c r="N432" s="117"/>
      <c r="O432" s="117"/>
      <c r="P432" s="117"/>
      <c r="Q432" s="117"/>
      <c r="R432" s="117"/>
      <c r="S432" s="117"/>
      <c r="T432" s="254"/>
      <c r="U432" s="646"/>
      <c r="V432" s="646"/>
      <c r="W432" s="114"/>
      <c r="X432" s="254"/>
      <c r="Y432" s="224" t="str">
        <f t="shared" si="412"/>
        <v xml:space="preserve"> </v>
      </c>
      <c r="Z432" s="579"/>
      <c r="AA432" s="704"/>
      <c r="AB432" s="119"/>
      <c r="AC432" s="224" t="str">
        <f t="shared" si="427"/>
        <v xml:space="preserve"> </v>
      </c>
      <c r="AD432" s="115"/>
      <c r="AE432" s="253"/>
      <c r="AF432" s="704"/>
      <c r="AG432" s="727"/>
      <c r="AH432" s="727"/>
      <c r="AI432" s="727"/>
      <c r="AJ432" s="727"/>
      <c r="AK432" s="591"/>
      <c r="AL432" s="727"/>
      <c r="AM432" s="727"/>
      <c r="AN432" s="727"/>
      <c r="AO432" s="727"/>
      <c r="AP432" s="727"/>
      <c r="AQ432" s="727"/>
      <c r="AR432" s="727"/>
      <c r="AS432" s="727"/>
      <c r="AT432" s="727"/>
      <c r="AU432" s="727"/>
      <c r="AV432" s="727"/>
      <c r="AW432" s="727"/>
      <c r="AX432" s="727"/>
      <c r="AY432" s="727"/>
      <c r="AZ432" s="727"/>
      <c r="BA432" s="727"/>
      <c r="BB432" s="727"/>
      <c r="BC432" s="821"/>
      <c r="BD432" s="727"/>
      <c r="BE432" s="727"/>
      <c r="BF432" s="727"/>
      <c r="BG432" s="727"/>
      <c r="BH432" s="727"/>
      <c r="BI432" s="727"/>
      <c r="BJ432" s="727"/>
      <c r="BK432" s="727"/>
      <c r="BL432" s="821"/>
      <c r="BM432" s="727"/>
      <c r="BN432" s="727"/>
      <c r="BO432" s="727"/>
      <c r="BP432" s="727"/>
      <c r="BQ432" s="727"/>
      <c r="BR432" s="821"/>
      <c r="BS432" s="727"/>
      <c r="BT432" s="727"/>
      <c r="BU432" s="727"/>
      <c r="BV432" s="591"/>
      <c r="BW432" s="224" t="str">
        <f t="shared" si="424"/>
        <v xml:space="preserve"> </v>
      </c>
      <c r="BX432" s="471">
        <f t="shared" si="413"/>
        <v>341</v>
      </c>
      <c r="BY432" s="117"/>
      <c r="BZ432" s="117"/>
      <c r="CA432" s="117"/>
      <c r="CB432" s="117"/>
      <c r="CC432" s="117"/>
      <c r="CD432" s="461"/>
      <c r="CE432" s="236"/>
      <c r="CF432" s="224" t="str">
        <f t="shared" si="414"/>
        <v xml:space="preserve"> </v>
      </c>
      <c r="CG432" s="116"/>
      <c r="CH432" s="117"/>
      <c r="CI432" s="117"/>
      <c r="CJ432" s="117"/>
      <c r="CK432" s="472"/>
      <c r="CL432" s="472"/>
      <c r="CM432" s="472"/>
      <c r="CN432" s="472"/>
      <c r="CO432" s="117"/>
      <c r="CP432" s="253"/>
      <c r="CQ432" s="120"/>
      <c r="CR432" s="224" t="str" cm="1">
        <f t="array" ref="CR432">IF(AND(SUM(COUNTIF(CG432:CM432,{"*不明*","*その他*"})+COUNTIF(CO432:CP432,{"*不明*","*その他*"}))&gt;0,CQ432=""),"その他・不明の場合,10)具体的内容、理由を記入",IF(OR(AND(CI432=CI$65,COUNTA(CJ432:CM432)&lt;4),AND(OR(CI432=CI$63,CI432=CI$64,CI432=CI$66,CI432=CI$67,CI432=CI$68,CI432=""),COUNTA(CJ432:CM432)&gt;0)),"3)介護保険認定済→要介護度、認知症自立度、寝たきり度、介護保険サービス記入",IF(OR(AND(OR(CM432=CM$63,CM432=CM$64),CN432=""),AND(OR(CM432=CM$65,CM432=CM$66),CN432&lt;&gt;"")),"7)介護保険サービス受けている/過去受けていた→具体的内容記入"," ")))</f>
        <v xml:space="preserve"> </v>
      </c>
      <c r="CS432" s="224" t="str">
        <f t="shared" si="415"/>
        <v xml:space="preserve"> </v>
      </c>
      <c r="CT432" s="116"/>
      <c r="CU432" s="253"/>
      <c r="CV432" s="117"/>
      <c r="CW432" s="117"/>
      <c r="CX432" s="253"/>
      <c r="CY432" s="117"/>
      <c r="CZ432" s="117"/>
      <c r="DA432" s="253"/>
      <c r="DB432" s="117"/>
      <c r="DC432" s="224" t="str">
        <f t="shared" si="416"/>
        <v xml:space="preserve"> </v>
      </c>
      <c r="DD432" s="224" t="str">
        <f t="shared" si="417"/>
        <v xml:space="preserve"> </v>
      </c>
      <c r="DE432" s="224" t="str">
        <f t="shared" si="428"/>
        <v xml:space="preserve"> </v>
      </c>
      <c r="DF432" s="121"/>
      <c r="DG432" s="114"/>
      <c r="DH432" s="704"/>
      <c r="DI432" s="119"/>
      <c r="DJ432" s="187"/>
      <c r="DK432" s="254"/>
      <c r="DL432" s="224" t="str">
        <f t="shared" si="429"/>
        <v xml:space="preserve"> </v>
      </c>
      <c r="DM432" s="224" t="str">
        <f t="shared" si="418"/>
        <v xml:space="preserve"> </v>
      </c>
      <c r="DN432" s="474"/>
      <c r="DO432" s="117"/>
      <c r="DP432" s="117"/>
      <c r="DQ432" s="117"/>
      <c r="DR432" s="117"/>
      <c r="DS432" s="117"/>
      <c r="DT432" s="254"/>
      <c r="DU432" s="476"/>
      <c r="DV432" s="224" t="str">
        <f t="shared" si="430"/>
        <v xml:space="preserve"> </v>
      </c>
      <c r="DW432" s="115"/>
      <c r="DX432" s="470"/>
      <c r="DY432" s="117"/>
      <c r="DZ432" s="704"/>
      <c r="EA432" s="224" t="str">
        <f t="shared" si="431"/>
        <v xml:space="preserve"> </v>
      </c>
      <c r="EB432" s="906"/>
      <c r="EC432" s="904"/>
      <c r="ED432" s="904"/>
      <c r="EE432" s="904"/>
      <c r="EF432" s="904"/>
      <c r="EG432" s="904"/>
      <c r="EH432" s="904"/>
      <c r="EI432" s="904"/>
      <c r="EJ432" s="904"/>
      <c r="EK432" s="905"/>
      <c r="EL432" s="80"/>
      <c r="EM432" s="224" t="str">
        <f t="shared" si="419"/>
        <v xml:space="preserve"> </v>
      </c>
      <c r="EN432" s="224" t="str">
        <f t="shared" si="420"/>
        <v xml:space="preserve"> </v>
      </c>
      <c r="EO432" s="115"/>
      <c r="EP432" s="1050"/>
      <c r="EQ432" s="253"/>
      <c r="ER432" s="117"/>
      <c r="ES432" s="1258">
        <f t="shared" si="421"/>
        <v>341</v>
      </c>
      <c r="ET432" s="224" t="str">
        <f t="shared" si="422"/>
        <v xml:space="preserve"> </v>
      </c>
      <c r="EU432" s="477" t="str">
        <f t="shared" si="423"/>
        <v/>
      </c>
      <c r="EV432" s="1334" t="str">
        <f t="shared" si="426"/>
        <v xml:space="preserve"> </v>
      </c>
      <c r="EW432" s="1332" t="str">
        <f t="shared" si="470"/>
        <v/>
      </c>
      <c r="EX432" s="1275" t="str">
        <f t="shared" si="452"/>
        <v/>
      </c>
      <c r="EY432" s="1275" t="str">
        <f t="shared" si="453"/>
        <v/>
      </c>
      <c r="EZ432" s="1275" t="str">
        <f t="shared" si="454"/>
        <v/>
      </c>
      <c r="FA432" s="1275" t="str">
        <f t="shared" si="455"/>
        <v/>
      </c>
      <c r="FB432" s="1275" t="str">
        <f t="shared" si="456"/>
        <v/>
      </c>
      <c r="FC432" s="1333" t="str">
        <f t="shared" si="457"/>
        <v/>
      </c>
      <c r="FE432" s="1234" t="str">
        <f t="shared" si="458"/>
        <v xml:space="preserve"> </v>
      </c>
      <c r="FF432" s="1234" t="str">
        <f t="shared" si="459"/>
        <v xml:space="preserve"> </v>
      </c>
      <c r="FG432" s="1234" t="str">
        <f t="shared" si="460"/>
        <v xml:space="preserve"> </v>
      </c>
      <c r="FH432" s="1234" t="str">
        <f t="shared" si="461"/>
        <v xml:space="preserve"> </v>
      </c>
      <c r="FI432" s="1234" t="str">
        <f t="shared" si="432"/>
        <v xml:space="preserve"> </v>
      </c>
      <c r="FJ432" s="1234" t="str">
        <f t="shared" si="462"/>
        <v xml:space="preserve"> </v>
      </c>
      <c r="FK432" s="1234">
        <f t="shared" si="433"/>
        <v>0</v>
      </c>
      <c r="FL432" s="1227"/>
      <c r="FM432" s="1234" t="str">
        <f t="shared" si="434"/>
        <v xml:space="preserve"> </v>
      </c>
      <c r="FN432" s="1234" t="str">
        <f t="shared" si="435"/>
        <v xml:space="preserve"> </v>
      </c>
      <c r="FO432" s="1234" t="str">
        <f t="shared" si="463"/>
        <v xml:space="preserve"> </v>
      </c>
      <c r="FP432" s="1234" t="str">
        <f t="shared" si="464"/>
        <v xml:space="preserve"> </v>
      </c>
      <c r="FQ432" s="1234" t="str">
        <f t="shared" si="436"/>
        <v xml:space="preserve"> </v>
      </c>
      <c r="FR432" s="1234" t="str">
        <f t="shared" si="465"/>
        <v xml:space="preserve"> </v>
      </c>
      <c r="FS432" s="1234">
        <f t="shared" si="471"/>
        <v>0</v>
      </c>
      <c r="FT432" s="1227"/>
      <c r="FU432" s="1234" t="str">
        <f t="shared" si="466"/>
        <v xml:space="preserve"> </v>
      </c>
      <c r="FV432" s="1234" t="str">
        <f t="shared" si="467"/>
        <v xml:space="preserve"> </v>
      </c>
      <c r="FW432" s="1234" t="str">
        <f t="shared" si="468"/>
        <v xml:space="preserve"> </v>
      </c>
      <c r="FX432" s="1234" t="str">
        <f t="shared" si="437"/>
        <v xml:space="preserve"> </v>
      </c>
      <c r="FY432" s="1234" t="str">
        <f t="shared" si="438"/>
        <v xml:space="preserve"> </v>
      </c>
      <c r="FZ432" s="1234" t="str">
        <f t="shared" si="469"/>
        <v xml:space="preserve"> </v>
      </c>
      <c r="GA432" s="1234">
        <f t="shared" si="439"/>
        <v>0</v>
      </c>
      <c r="GB432" s="1227"/>
      <c r="GC432" s="1234" t="str">
        <f t="shared" si="440"/>
        <v xml:space="preserve"> </v>
      </c>
      <c r="GD432" s="1234" t="str">
        <f t="shared" si="441"/>
        <v xml:space="preserve"> </v>
      </c>
      <c r="GE432" s="1234" t="str">
        <f t="shared" si="442"/>
        <v xml:space="preserve"> </v>
      </c>
      <c r="GF432" s="1234" t="str">
        <f t="shared" si="443"/>
        <v xml:space="preserve"> </v>
      </c>
      <c r="GG432" s="1234" t="str">
        <f t="shared" si="444"/>
        <v xml:space="preserve"> </v>
      </c>
      <c r="GH432" s="1234" t="str">
        <f t="shared" si="445"/>
        <v xml:space="preserve"> </v>
      </c>
      <c r="GI432" s="1234" t="str">
        <f t="shared" si="446"/>
        <v xml:space="preserve"> </v>
      </c>
      <c r="GJ432" s="1234" t="str">
        <f t="shared" si="447"/>
        <v xml:space="preserve"> </v>
      </c>
      <c r="GK432" s="1234" t="str">
        <f t="shared" si="448"/>
        <v xml:space="preserve"> </v>
      </c>
      <c r="GL432" s="1234" t="str">
        <f t="shared" si="449"/>
        <v xml:space="preserve"> </v>
      </c>
      <c r="GM432" s="1234" t="str">
        <f t="shared" si="450"/>
        <v xml:space="preserve"> </v>
      </c>
      <c r="GN432" s="1234">
        <f t="shared" si="451"/>
        <v>0</v>
      </c>
    </row>
    <row r="433" spans="1:196" s="100" customFormat="1" ht="27" customHeight="1" thickTop="1" thickBot="1">
      <c r="A433" s="1208">
        <f>【A票】【D票】!$D$10</f>
        <v>0</v>
      </c>
      <c r="B433" s="1212">
        <f>【A票】【D票】!$H$10</f>
        <v>0</v>
      </c>
      <c r="C433" s="1213" t="str">
        <f>【A票】【D票】!$K$10</f>
        <v xml:space="preserve"> </v>
      </c>
      <c r="D433" s="1214">
        <f t="shared" si="425"/>
        <v>342</v>
      </c>
      <c r="E433" s="914"/>
      <c r="F433" s="467"/>
      <c r="G433" s="469"/>
      <c r="H433" s="224" t="str">
        <f t="shared" si="411"/>
        <v xml:space="preserve"> </v>
      </c>
      <c r="I433" s="704"/>
      <c r="J433" s="117"/>
      <c r="K433" s="117"/>
      <c r="L433" s="117"/>
      <c r="M433" s="117"/>
      <c r="N433" s="117"/>
      <c r="O433" s="117"/>
      <c r="P433" s="117"/>
      <c r="Q433" s="117"/>
      <c r="R433" s="117"/>
      <c r="S433" s="117"/>
      <c r="T433" s="254"/>
      <c r="U433" s="646"/>
      <c r="V433" s="646"/>
      <c r="W433" s="114"/>
      <c r="X433" s="254"/>
      <c r="Y433" s="224" t="str">
        <f t="shared" si="412"/>
        <v xml:space="preserve"> </v>
      </c>
      <c r="Z433" s="579"/>
      <c r="AA433" s="704"/>
      <c r="AB433" s="119"/>
      <c r="AC433" s="224" t="str">
        <f t="shared" si="427"/>
        <v xml:space="preserve"> </v>
      </c>
      <c r="AD433" s="115"/>
      <c r="AE433" s="253"/>
      <c r="AF433" s="704"/>
      <c r="AG433" s="727"/>
      <c r="AH433" s="727"/>
      <c r="AI433" s="727"/>
      <c r="AJ433" s="727"/>
      <c r="AK433" s="591"/>
      <c r="AL433" s="727"/>
      <c r="AM433" s="727"/>
      <c r="AN433" s="727"/>
      <c r="AO433" s="727"/>
      <c r="AP433" s="727"/>
      <c r="AQ433" s="727"/>
      <c r="AR433" s="727"/>
      <c r="AS433" s="727"/>
      <c r="AT433" s="727"/>
      <c r="AU433" s="727"/>
      <c r="AV433" s="727"/>
      <c r="AW433" s="727"/>
      <c r="AX433" s="727"/>
      <c r="AY433" s="727"/>
      <c r="AZ433" s="727"/>
      <c r="BA433" s="727"/>
      <c r="BB433" s="727"/>
      <c r="BC433" s="821"/>
      <c r="BD433" s="727"/>
      <c r="BE433" s="727"/>
      <c r="BF433" s="727"/>
      <c r="BG433" s="727"/>
      <c r="BH433" s="727"/>
      <c r="BI433" s="727"/>
      <c r="BJ433" s="727"/>
      <c r="BK433" s="727"/>
      <c r="BL433" s="821"/>
      <c r="BM433" s="727"/>
      <c r="BN433" s="727"/>
      <c r="BO433" s="727"/>
      <c r="BP433" s="727"/>
      <c r="BQ433" s="727"/>
      <c r="BR433" s="821"/>
      <c r="BS433" s="727"/>
      <c r="BT433" s="727"/>
      <c r="BU433" s="727"/>
      <c r="BV433" s="591"/>
      <c r="BW433" s="224" t="str">
        <f t="shared" si="424"/>
        <v xml:space="preserve"> </v>
      </c>
      <c r="BX433" s="471">
        <f t="shared" si="413"/>
        <v>342</v>
      </c>
      <c r="BY433" s="117"/>
      <c r="BZ433" s="117"/>
      <c r="CA433" s="117"/>
      <c r="CB433" s="117"/>
      <c r="CC433" s="117"/>
      <c r="CD433" s="461"/>
      <c r="CE433" s="236"/>
      <c r="CF433" s="224" t="str">
        <f t="shared" si="414"/>
        <v xml:space="preserve"> </v>
      </c>
      <c r="CG433" s="116"/>
      <c r="CH433" s="117"/>
      <c r="CI433" s="117"/>
      <c r="CJ433" s="117"/>
      <c r="CK433" s="472"/>
      <c r="CL433" s="472"/>
      <c r="CM433" s="472"/>
      <c r="CN433" s="472"/>
      <c r="CO433" s="117"/>
      <c r="CP433" s="253"/>
      <c r="CQ433" s="120"/>
      <c r="CR433" s="224" t="str" cm="1">
        <f t="array" ref="CR433">IF(AND(SUM(COUNTIF(CG433:CM433,{"*不明*","*その他*"})+COUNTIF(CO433:CP433,{"*不明*","*その他*"}))&gt;0,CQ433=""),"その他・不明の場合,10)具体的内容、理由を記入",IF(OR(AND(CI433=CI$65,COUNTA(CJ433:CM433)&lt;4),AND(OR(CI433=CI$63,CI433=CI$64,CI433=CI$66,CI433=CI$67,CI433=CI$68,CI433=""),COUNTA(CJ433:CM433)&gt;0)),"3)介護保険認定済→要介護度、認知症自立度、寝たきり度、介護保険サービス記入",IF(OR(AND(OR(CM433=CM$63,CM433=CM$64),CN433=""),AND(OR(CM433=CM$65,CM433=CM$66),CN433&lt;&gt;"")),"7)介護保険サービス受けている/過去受けていた→具体的内容記入"," ")))</f>
        <v xml:space="preserve"> </v>
      </c>
      <c r="CS433" s="224" t="str">
        <f t="shared" si="415"/>
        <v xml:space="preserve"> </v>
      </c>
      <c r="CT433" s="116"/>
      <c r="CU433" s="253"/>
      <c r="CV433" s="117"/>
      <c r="CW433" s="117"/>
      <c r="CX433" s="253"/>
      <c r="CY433" s="117"/>
      <c r="CZ433" s="117"/>
      <c r="DA433" s="253"/>
      <c r="DB433" s="117"/>
      <c r="DC433" s="224" t="str">
        <f t="shared" si="416"/>
        <v xml:space="preserve"> </v>
      </c>
      <c r="DD433" s="224" t="str">
        <f t="shared" si="417"/>
        <v xml:space="preserve"> </v>
      </c>
      <c r="DE433" s="224" t="str">
        <f t="shared" si="428"/>
        <v xml:space="preserve"> </v>
      </c>
      <c r="DF433" s="121"/>
      <c r="DG433" s="114"/>
      <c r="DH433" s="704"/>
      <c r="DI433" s="119"/>
      <c r="DJ433" s="187"/>
      <c r="DK433" s="254"/>
      <c r="DL433" s="224" t="str">
        <f t="shared" si="429"/>
        <v xml:space="preserve"> </v>
      </c>
      <c r="DM433" s="224" t="str">
        <f t="shared" si="418"/>
        <v xml:space="preserve"> </v>
      </c>
      <c r="DN433" s="474"/>
      <c r="DO433" s="117"/>
      <c r="DP433" s="117"/>
      <c r="DQ433" s="117"/>
      <c r="DR433" s="117"/>
      <c r="DS433" s="117"/>
      <c r="DT433" s="254"/>
      <c r="DU433" s="476"/>
      <c r="DV433" s="224" t="str">
        <f t="shared" si="430"/>
        <v xml:space="preserve"> </v>
      </c>
      <c r="DW433" s="115"/>
      <c r="DX433" s="470"/>
      <c r="DY433" s="117"/>
      <c r="DZ433" s="704"/>
      <c r="EA433" s="224" t="str">
        <f t="shared" si="431"/>
        <v xml:space="preserve"> </v>
      </c>
      <c r="EB433" s="906"/>
      <c r="EC433" s="904"/>
      <c r="ED433" s="904"/>
      <c r="EE433" s="904"/>
      <c r="EF433" s="904"/>
      <c r="EG433" s="904"/>
      <c r="EH433" s="904"/>
      <c r="EI433" s="904"/>
      <c r="EJ433" s="904"/>
      <c r="EK433" s="905"/>
      <c r="EL433" s="80"/>
      <c r="EM433" s="224" t="str">
        <f t="shared" si="419"/>
        <v xml:space="preserve"> </v>
      </c>
      <c r="EN433" s="224" t="str">
        <f t="shared" si="420"/>
        <v xml:space="preserve"> </v>
      </c>
      <c r="EO433" s="115"/>
      <c r="EP433" s="1050"/>
      <c r="EQ433" s="253"/>
      <c r="ER433" s="117"/>
      <c r="ES433" s="1258">
        <f t="shared" si="421"/>
        <v>342</v>
      </c>
      <c r="ET433" s="224" t="str">
        <f t="shared" si="422"/>
        <v xml:space="preserve"> </v>
      </c>
      <c r="EU433" s="477" t="str">
        <f t="shared" si="423"/>
        <v/>
      </c>
      <c r="EV433" s="1334" t="str">
        <f t="shared" si="426"/>
        <v xml:space="preserve"> </v>
      </c>
      <c r="EW433" s="1332" t="str">
        <f t="shared" si="470"/>
        <v/>
      </c>
      <c r="EX433" s="1275" t="str">
        <f t="shared" si="452"/>
        <v/>
      </c>
      <c r="EY433" s="1275" t="str">
        <f t="shared" si="453"/>
        <v/>
      </c>
      <c r="EZ433" s="1275" t="str">
        <f t="shared" si="454"/>
        <v/>
      </c>
      <c r="FA433" s="1275" t="str">
        <f t="shared" si="455"/>
        <v/>
      </c>
      <c r="FB433" s="1275" t="str">
        <f t="shared" si="456"/>
        <v/>
      </c>
      <c r="FC433" s="1333" t="str">
        <f t="shared" si="457"/>
        <v/>
      </c>
      <c r="FE433" s="1234" t="str">
        <f t="shared" si="458"/>
        <v xml:space="preserve"> </v>
      </c>
      <c r="FF433" s="1234" t="str">
        <f t="shared" si="459"/>
        <v xml:space="preserve"> </v>
      </c>
      <c r="FG433" s="1234" t="str">
        <f t="shared" si="460"/>
        <v xml:space="preserve"> </v>
      </c>
      <c r="FH433" s="1234" t="str">
        <f t="shared" si="461"/>
        <v xml:space="preserve"> </v>
      </c>
      <c r="FI433" s="1234" t="str">
        <f t="shared" si="432"/>
        <v xml:space="preserve"> </v>
      </c>
      <c r="FJ433" s="1234" t="str">
        <f t="shared" si="462"/>
        <v xml:space="preserve"> </v>
      </c>
      <c r="FK433" s="1234">
        <f t="shared" si="433"/>
        <v>0</v>
      </c>
      <c r="FL433" s="1227"/>
      <c r="FM433" s="1234" t="str">
        <f t="shared" si="434"/>
        <v xml:space="preserve"> </v>
      </c>
      <c r="FN433" s="1234" t="str">
        <f t="shared" si="435"/>
        <v xml:space="preserve"> </v>
      </c>
      <c r="FO433" s="1234" t="str">
        <f t="shared" si="463"/>
        <v xml:space="preserve"> </v>
      </c>
      <c r="FP433" s="1234" t="str">
        <f t="shared" si="464"/>
        <v xml:space="preserve"> </v>
      </c>
      <c r="FQ433" s="1234" t="str">
        <f t="shared" si="436"/>
        <v xml:space="preserve"> </v>
      </c>
      <c r="FR433" s="1234" t="str">
        <f t="shared" si="465"/>
        <v xml:space="preserve"> </v>
      </c>
      <c r="FS433" s="1234">
        <f t="shared" si="471"/>
        <v>0</v>
      </c>
      <c r="FT433" s="1227"/>
      <c r="FU433" s="1234" t="str">
        <f t="shared" si="466"/>
        <v xml:space="preserve"> </v>
      </c>
      <c r="FV433" s="1234" t="str">
        <f t="shared" si="467"/>
        <v xml:space="preserve"> </v>
      </c>
      <c r="FW433" s="1234" t="str">
        <f t="shared" si="468"/>
        <v xml:space="preserve"> </v>
      </c>
      <c r="FX433" s="1234" t="str">
        <f t="shared" si="437"/>
        <v xml:space="preserve"> </v>
      </c>
      <c r="FY433" s="1234" t="str">
        <f t="shared" si="438"/>
        <v xml:space="preserve"> </v>
      </c>
      <c r="FZ433" s="1234" t="str">
        <f t="shared" si="469"/>
        <v xml:space="preserve"> </v>
      </c>
      <c r="GA433" s="1234">
        <f t="shared" si="439"/>
        <v>0</v>
      </c>
      <c r="GB433" s="1227"/>
      <c r="GC433" s="1234" t="str">
        <f t="shared" si="440"/>
        <v xml:space="preserve"> </v>
      </c>
      <c r="GD433" s="1234" t="str">
        <f t="shared" si="441"/>
        <v xml:space="preserve"> </v>
      </c>
      <c r="GE433" s="1234" t="str">
        <f t="shared" si="442"/>
        <v xml:space="preserve"> </v>
      </c>
      <c r="GF433" s="1234" t="str">
        <f t="shared" si="443"/>
        <v xml:space="preserve"> </v>
      </c>
      <c r="GG433" s="1234" t="str">
        <f t="shared" si="444"/>
        <v xml:space="preserve"> </v>
      </c>
      <c r="GH433" s="1234" t="str">
        <f t="shared" si="445"/>
        <v xml:space="preserve"> </v>
      </c>
      <c r="GI433" s="1234" t="str">
        <f t="shared" si="446"/>
        <v xml:space="preserve"> </v>
      </c>
      <c r="GJ433" s="1234" t="str">
        <f t="shared" si="447"/>
        <v xml:space="preserve"> </v>
      </c>
      <c r="GK433" s="1234" t="str">
        <f t="shared" si="448"/>
        <v xml:space="preserve"> </v>
      </c>
      <c r="GL433" s="1234" t="str">
        <f t="shared" si="449"/>
        <v xml:space="preserve"> </v>
      </c>
      <c r="GM433" s="1234" t="str">
        <f t="shared" si="450"/>
        <v xml:space="preserve"> </v>
      </c>
      <c r="GN433" s="1234">
        <f t="shared" si="451"/>
        <v>0</v>
      </c>
    </row>
    <row r="434" spans="1:196" s="100" customFormat="1" ht="27" customHeight="1" thickTop="1" thickBot="1">
      <c r="A434" s="1208">
        <f>【A票】【D票】!$D$10</f>
        <v>0</v>
      </c>
      <c r="B434" s="1212">
        <f>【A票】【D票】!$H$10</f>
        <v>0</v>
      </c>
      <c r="C434" s="1213" t="str">
        <f>【A票】【D票】!$K$10</f>
        <v xml:space="preserve"> </v>
      </c>
      <c r="D434" s="1214">
        <f t="shared" si="425"/>
        <v>343</v>
      </c>
      <c r="E434" s="914"/>
      <c r="F434" s="467"/>
      <c r="G434" s="469"/>
      <c r="H434" s="224" t="str">
        <f t="shared" si="411"/>
        <v xml:space="preserve"> </v>
      </c>
      <c r="I434" s="704"/>
      <c r="J434" s="117"/>
      <c r="K434" s="117"/>
      <c r="L434" s="117"/>
      <c r="M434" s="117"/>
      <c r="N434" s="117"/>
      <c r="O434" s="117"/>
      <c r="P434" s="117"/>
      <c r="Q434" s="117"/>
      <c r="R434" s="117"/>
      <c r="S434" s="117"/>
      <c r="T434" s="254"/>
      <c r="U434" s="646"/>
      <c r="V434" s="646"/>
      <c r="W434" s="114"/>
      <c r="X434" s="254"/>
      <c r="Y434" s="224" t="str">
        <f t="shared" si="412"/>
        <v xml:space="preserve"> </v>
      </c>
      <c r="Z434" s="579"/>
      <c r="AA434" s="704"/>
      <c r="AB434" s="119"/>
      <c r="AC434" s="224" t="str">
        <f t="shared" si="427"/>
        <v xml:space="preserve"> </v>
      </c>
      <c r="AD434" s="115"/>
      <c r="AE434" s="253"/>
      <c r="AF434" s="704"/>
      <c r="AG434" s="727"/>
      <c r="AH434" s="727"/>
      <c r="AI434" s="727"/>
      <c r="AJ434" s="727"/>
      <c r="AK434" s="591"/>
      <c r="AL434" s="727"/>
      <c r="AM434" s="727"/>
      <c r="AN434" s="727"/>
      <c r="AO434" s="727"/>
      <c r="AP434" s="727"/>
      <c r="AQ434" s="727"/>
      <c r="AR434" s="727"/>
      <c r="AS434" s="727"/>
      <c r="AT434" s="727"/>
      <c r="AU434" s="727"/>
      <c r="AV434" s="727"/>
      <c r="AW434" s="727"/>
      <c r="AX434" s="727"/>
      <c r="AY434" s="727"/>
      <c r="AZ434" s="727"/>
      <c r="BA434" s="727"/>
      <c r="BB434" s="727"/>
      <c r="BC434" s="821"/>
      <c r="BD434" s="727"/>
      <c r="BE434" s="727"/>
      <c r="BF434" s="727"/>
      <c r="BG434" s="727"/>
      <c r="BH434" s="727"/>
      <c r="BI434" s="727"/>
      <c r="BJ434" s="727"/>
      <c r="BK434" s="727"/>
      <c r="BL434" s="821"/>
      <c r="BM434" s="727"/>
      <c r="BN434" s="727"/>
      <c r="BO434" s="727"/>
      <c r="BP434" s="727"/>
      <c r="BQ434" s="727"/>
      <c r="BR434" s="821"/>
      <c r="BS434" s="727"/>
      <c r="BT434" s="727"/>
      <c r="BU434" s="727"/>
      <c r="BV434" s="591"/>
      <c r="BW434" s="224" t="str">
        <f t="shared" si="424"/>
        <v xml:space="preserve"> </v>
      </c>
      <c r="BX434" s="471">
        <f t="shared" si="413"/>
        <v>343</v>
      </c>
      <c r="BY434" s="117"/>
      <c r="BZ434" s="117"/>
      <c r="CA434" s="117"/>
      <c r="CB434" s="117"/>
      <c r="CC434" s="117"/>
      <c r="CD434" s="461"/>
      <c r="CE434" s="236"/>
      <c r="CF434" s="224" t="str">
        <f t="shared" si="414"/>
        <v xml:space="preserve"> </v>
      </c>
      <c r="CG434" s="116"/>
      <c r="CH434" s="117"/>
      <c r="CI434" s="117"/>
      <c r="CJ434" s="117"/>
      <c r="CK434" s="472"/>
      <c r="CL434" s="472"/>
      <c r="CM434" s="472"/>
      <c r="CN434" s="472"/>
      <c r="CO434" s="117"/>
      <c r="CP434" s="253"/>
      <c r="CQ434" s="120"/>
      <c r="CR434" s="224" t="str" cm="1">
        <f t="array" ref="CR434">IF(AND(SUM(COUNTIF(CG434:CM434,{"*不明*","*その他*"})+COUNTIF(CO434:CP434,{"*不明*","*その他*"}))&gt;0,CQ434=""),"その他・不明の場合,10)具体的内容、理由を記入",IF(OR(AND(CI434=CI$65,COUNTA(CJ434:CM434)&lt;4),AND(OR(CI434=CI$63,CI434=CI$64,CI434=CI$66,CI434=CI$67,CI434=CI$68,CI434=""),COUNTA(CJ434:CM434)&gt;0)),"3)介護保険認定済→要介護度、認知症自立度、寝たきり度、介護保険サービス記入",IF(OR(AND(OR(CM434=CM$63,CM434=CM$64),CN434=""),AND(OR(CM434=CM$65,CM434=CM$66),CN434&lt;&gt;"")),"7)介護保険サービス受けている/過去受けていた→具体的内容記入"," ")))</f>
        <v xml:space="preserve"> </v>
      </c>
      <c r="CS434" s="224" t="str">
        <f t="shared" si="415"/>
        <v xml:space="preserve"> </v>
      </c>
      <c r="CT434" s="116"/>
      <c r="CU434" s="253"/>
      <c r="CV434" s="117"/>
      <c r="CW434" s="117"/>
      <c r="CX434" s="253"/>
      <c r="CY434" s="117"/>
      <c r="CZ434" s="117"/>
      <c r="DA434" s="253"/>
      <c r="DB434" s="117"/>
      <c r="DC434" s="224" t="str">
        <f t="shared" si="416"/>
        <v xml:space="preserve"> </v>
      </c>
      <c r="DD434" s="224" t="str">
        <f t="shared" si="417"/>
        <v xml:space="preserve"> </v>
      </c>
      <c r="DE434" s="224" t="str">
        <f t="shared" si="428"/>
        <v xml:space="preserve"> </v>
      </c>
      <c r="DF434" s="121"/>
      <c r="DG434" s="114"/>
      <c r="DH434" s="704"/>
      <c r="DI434" s="119"/>
      <c r="DJ434" s="187"/>
      <c r="DK434" s="254"/>
      <c r="DL434" s="224" t="str">
        <f t="shared" si="429"/>
        <v xml:space="preserve"> </v>
      </c>
      <c r="DM434" s="224" t="str">
        <f t="shared" si="418"/>
        <v xml:space="preserve"> </v>
      </c>
      <c r="DN434" s="474"/>
      <c r="DO434" s="117"/>
      <c r="DP434" s="117"/>
      <c r="DQ434" s="117"/>
      <c r="DR434" s="117"/>
      <c r="DS434" s="117"/>
      <c r="DT434" s="254"/>
      <c r="DU434" s="476"/>
      <c r="DV434" s="224" t="str">
        <f t="shared" si="430"/>
        <v xml:space="preserve"> </v>
      </c>
      <c r="DW434" s="115"/>
      <c r="DX434" s="470"/>
      <c r="DY434" s="117"/>
      <c r="DZ434" s="704"/>
      <c r="EA434" s="224" t="str">
        <f t="shared" si="431"/>
        <v xml:space="preserve"> </v>
      </c>
      <c r="EB434" s="906"/>
      <c r="EC434" s="904"/>
      <c r="ED434" s="904"/>
      <c r="EE434" s="904"/>
      <c r="EF434" s="904"/>
      <c r="EG434" s="904"/>
      <c r="EH434" s="904"/>
      <c r="EI434" s="904"/>
      <c r="EJ434" s="904"/>
      <c r="EK434" s="905"/>
      <c r="EL434" s="80"/>
      <c r="EM434" s="224" t="str">
        <f t="shared" si="419"/>
        <v xml:space="preserve"> </v>
      </c>
      <c r="EN434" s="224" t="str">
        <f t="shared" si="420"/>
        <v xml:space="preserve"> </v>
      </c>
      <c r="EO434" s="115"/>
      <c r="EP434" s="1050"/>
      <c r="EQ434" s="253"/>
      <c r="ER434" s="117"/>
      <c r="ES434" s="1258">
        <f t="shared" si="421"/>
        <v>343</v>
      </c>
      <c r="ET434" s="224" t="str">
        <f t="shared" si="422"/>
        <v xml:space="preserve"> </v>
      </c>
      <c r="EU434" s="477" t="str">
        <f t="shared" si="423"/>
        <v/>
      </c>
      <c r="EV434" s="1334" t="str">
        <f t="shared" si="426"/>
        <v xml:space="preserve"> </v>
      </c>
      <c r="EW434" s="1332" t="str">
        <f t="shared" si="470"/>
        <v/>
      </c>
      <c r="EX434" s="1275" t="str">
        <f t="shared" si="452"/>
        <v/>
      </c>
      <c r="EY434" s="1275" t="str">
        <f t="shared" si="453"/>
        <v/>
      </c>
      <c r="EZ434" s="1275" t="str">
        <f t="shared" si="454"/>
        <v/>
      </c>
      <c r="FA434" s="1275" t="str">
        <f t="shared" si="455"/>
        <v/>
      </c>
      <c r="FB434" s="1275" t="str">
        <f t="shared" si="456"/>
        <v/>
      </c>
      <c r="FC434" s="1333" t="str">
        <f t="shared" si="457"/>
        <v/>
      </c>
      <c r="FE434" s="1234" t="str">
        <f t="shared" si="458"/>
        <v xml:space="preserve"> </v>
      </c>
      <c r="FF434" s="1234" t="str">
        <f t="shared" si="459"/>
        <v xml:space="preserve"> </v>
      </c>
      <c r="FG434" s="1234" t="str">
        <f t="shared" si="460"/>
        <v xml:space="preserve"> </v>
      </c>
      <c r="FH434" s="1234" t="str">
        <f t="shared" si="461"/>
        <v xml:space="preserve"> </v>
      </c>
      <c r="FI434" s="1234" t="str">
        <f t="shared" si="432"/>
        <v xml:space="preserve"> </v>
      </c>
      <c r="FJ434" s="1234" t="str">
        <f t="shared" si="462"/>
        <v xml:space="preserve"> </v>
      </c>
      <c r="FK434" s="1234">
        <f t="shared" si="433"/>
        <v>0</v>
      </c>
      <c r="FL434" s="1227"/>
      <c r="FM434" s="1234" t="str">
        <f t="shared" si="434"/>
        <v xml:space="preserve"> </v>
      </c>
      <c r="FN434" s="1234" t="str">
        <f t="shared" si="435"/>
        <v xml:space="preserve"> </v>
      </c>
      <c r="FO434" s="1234" t="str">
        <f t="shared" si="463"/>
        <v xml:space="preserve"> </v>
      </c>
      <c r="FP434" s="1234" t="str">
        <f t="shared" si="464"/>
        <v xml:space="preserve"> </v>
      </c>
      <c r="FQ434" s="1234" t="str">
        <f t="shared" si="436"/>
        <v xml:space="preserve"> </v>
      </c>
      <c r="FR434" s="1234" t="str">
        <f t="shared" si="465"/>
        <v xml:space="preserve"> </v>
      </c>
      <c r="FS434" s="1234">
        <f t="shared" si="471"/>
        <v>0</v>
      </c>
      <c r="FT434" s="1227"/>
      <c r="FU434" s="1234" t="str">
        <f t="shared" si="466"/>
        <v xml:space="preserve"> </v>
      </c>
      <c r="FV434" s="1234" t="str">
        <f t="shared" si="467"/>
        <v xml:space="preserve"> </v>
      </c>
      <c r="FW434" s="1234" t="str">
        <f t="shared" si="468"/>
        <v xml:space="preserve"> </v>
      </c>
      <c r="FX434" s="1234" t="str">
        <f t="shared" si="437"/>
        <v xml:space="preserve"> </v>
      </c>
      <c r="FY434" s="1234" t="str">
        <f t="shared" si="438"/>
        <v xml:space="preserve"> </v>
      </c>
      <c r="FZ434" s="1234" t="str">
        <f t="shared" si="469"/>
        <v xml:space="preserve"> </v>
      </c>
      <c r="GA434" s="1234">
        <f t="shared" si="439"/>
        <v>0</v>
      </c>
      <c r="GB434" s="1227"/>
      <c r="GC434" s="1234" t="str">
        <f t="shared" si="440"/>
        <v xml:space="preserve"> </v>
      </c>
      <c r="GD434" s="1234" t="str">
        <f t="shared" si="441"/>
        <v xml:space="preserve"> </v>
      </c>
      <c r="GE434" s="1234" t="str">
        <f t="shared" si="442"/>
        <v xml:space="preserve"> </v>
      </c>
      <c r="GF434" s="1234" t="str">
        <f t="shared" si="443"/>
        <v xml:space="preserve"> </v>
      </c>
      <c r="GG434" s="1234" t="str">
        <f t="shared" si="444"/>
        <v xml:space="preserve"> </v>
      </c>
      <c r="GH434" s="1234" t="str">
        <f t="shared" si="445"/>
        <v xml:space="preserve"> </v>
      </c>
      <c r="GI434" s="1234" t="str">
        <f t="shared" si="446"/>
        <v xml:space="preserve"> </v>
      </c>
      <c r="GJ434" s="1234" t="str">
        <f t="shared" si="447"/>
        <v xml:space="preserve"> </v>
      </c>
      <c r="GK434" s="1234" t="str">
        <f t="shared" si="448"/>
        <v xml:space="preserve"> </v>
      </c>
      <c r="GL434" s="1234" t="str">
        <f t="shared" si="449"/>
        <v xml:space="preserve"> </v>
      </c>
      <c r="GM434" s="1234" t="str">
        <f t="shared" si="450"/>
        <v xml:space="preserve"> </v>
      </c>
      <c r="GN434" s="1234">
        <f t="shared" si="451"/>
        <v>0</v>
      </c>
    </row>
    <row r="435" spans="1:196" s="100" customFormat="1" ht="27" customHeight="1" thickTop="1" thickBot="1">
      <c r="A435" s="1208">
        <f>【A票】【D票】!$D$10</f>
        <v>0</v>
      </c>
      <c r="B435" s="1212">
        <f>【A票】【D票】!$H$10</f>
        <v>0</v>
      </c>
      <c r="C435" s="1213" t="str">
        <f>【A票】【D票】!$K$10</f>
        <v xml:space="preserve"> </v>
      </c>
      <c r="D435" s="1214">
        <f t="shared" si="425"/>
        <v>344</v>
      </c>
      <c r="E435" s="914"/>
      <c r="F435" s="467"/>
      <c r="G435" s="469"/>
      <c r="H435" s="224" t="str">
        <f t="shared" si="411"/>
        <v xml:space="preserve"> </v>
      </c>
      <c r="I435" s="704"/>
      <c r="J435" s="117"/>
      <c r="K435" s="117"/>
      <c r="L435" s="117"/>
      <c r="M435" s="117"/>
      <c r="N435" s="117"/>
      <c r="O435" s="117"/>
      <c r="P435" s="117"/>
      <c r="Q435" s="117"/>
      <c r="R435" s="117"/>
      <c r="S435" s="117"/>
      <c r="T435" s="254"/>
      <c r="U435" s="646"/>
      <c r="V435" s="646"/>
      <c r="W435" s="114"/>
      <c r="X435" s="254"/>
      <c r="Y435" s="224" t="str">
        <f t="shared" si="412"/>
        <v xml:space="preserve"> </v>
      </c>
      <c r="Z435" s="579"/>
      <c r="AA435" s="704"/>
      <c r="AB435" s="119"/>
      <c r="AC435" s="224" t="str">
        <f t="shared" si="427"/>
        <v xml:space="preserve"> </v>
      </c>
      <c r="AD435" s="115"/>
      <c r="AE435" s="253"/>
      <c r="AF435" s="704"/>
      <c r="AG435" s="727"/>
      <c r="AH435" s="727"/>
      <c r="AI435" s="727"/>
      <c r="AJ435" s="727"/>
      <c r="AK435" s="591"/>
      <c r="AL435" s="727"/>
      <c r="AM435" s="727"/>
      <c r="AN435" s="727"/>
      <c r="AO435" s="727"/>
      <c r="AP435" s="727"/>
      <c r="AQ435" s="727"/>
      <c r="AR435" s="727"/>
      <c r="AS435" s="727"/>
      <c r="AT435" s="727"/>
      <c r="AU435" s="727"/>
      <c r="AV435" s="727"/>
      <c r="AW435" s="727"/>
      <c r="AX435" s="727"/>
      <c r="AY435" s="727"/>
      <c r="AZ435" s="727"/>
      <c r="BA435" s="727"/>
      <c r="BB435" s="727"/>
      <c r="BC435" s="821"/>
      <c r="BD435" s="727"/>
      <c r="BE435" s="727"/>
      <c r="BF435" s="727"/>
      <c r="BG435" s="727"/>
      <c r="BH435" s="727"/>
      <c r="BI435" s="727"/>
      <c r="BJ435" s="727"/>
      <c r="BK435" s="727"/>
      <c r="BL435" s="821"/>
      <c r="BM435" s="727"/>
      <c r="BN435" s="727"/>
      <c r="BO435" s="727"/>
      <c r="BP435" s="727"/>
      <c r="BQ435" s="727"/>
      <c r="BR435" s="821"/>
      <c r="BS435" s="727"/>
      <c r="BT435" s="727"/>
      <c r="BU435" s="727"/>
      <c r="BV435" s="591"/>
      <c r="BW435" s="224" t="str">
        <f t="shared" si="424"/>
        <v xml:space="preserve"> </v>
      </c>
      <c r="BX435" s="471">
        <f t="shared" si="413"/>
        <v>344</v>
      </c>
      <c r="BY435" s="117"/>
      <c r="BZ435" s="117"/>
      <c r="CA435" s="117"/>
      <c r="CB435" s="117"/>
      <c r="CC435" s="117"/>
      <c r="CD435" s="461"/>
      <c r="CE435" s="236"/>
      <c r="CF435" s="224" t="str">
        <f t="shared" si="414"/>
        <v xml:space="preserve"> </v>
      </c>
      <c r="CG435" s="116"/>
      <c r="CH435" s="117"/>
      <c r="CI435" s="117"/>
      <c r="CJ435" s="117"/>
      <c r="CK435" s="472"/>
      <c r="CL435" s="472"/>
      <c r="CM435" s="472"/>
      <c r="CN435" s="472"/>
      <c r="CO435" s="117"/>
      <c r="CP435" s="253"/>
      <c r="CQ435" s="120"/>
      <c r="CR435" s="224" t="str" cm="1">
        <f t="array" ref="CR435">IF(AND(SUM(COUNTIF(CG435:CM435,{"*不明*","*その他*"})+COUNTIF(CO435:CP435,{"*不明*","*その他*"}))&gt;0,CQ435=""),"その他・不明の場合,10)具体的内容、理由を記入",IF(OR(AND(CI435=CI$65,COUNTA(CJ435:CM435)&lt;4),AND(OR(CI435=CI$63,CI435=CI$64,CI435=CI$66,CI435=CI$67,CI435=CI$68,CI435=""),COUNTA(CJ435:CM435)&gt;0)),"3)介護保険認定済→要介護度、認知症自立度、寝たきり度、介護保険サービス記入",IF(OR(AND(OR(CM435=CM$63,CM435=CM$64),CN435=""),AND(OR(CM435=CM$65,CM435=CM$66),CN435&lt;&gt;"")),"7)介護保険サービス受けている/過去受けていた→具体的内容記入"," ")))</f>
        <v xml:space="preserve"> </v>
      </c>
      <c r="CS435" s="224" t="str">
        <f t="shared" si="415"/>
        <v xml:space="preserve"> </v>
      </c>
      <c r="CT435" s="116"/>
      <c r="CU435" s="253"/>
      <c r="CV435" s="117"/>
      <c r="CW435" s="117"/>
      <c r="CX435" s="253"/>
      <c r="CY435" s="117"/>
      <c r="CZ435" s="117"/>
      <c r="DA435" s="253"/>
      <c r="DB435" s="117"/>
      <c r="DC435" s="224" t="str">
        <f t="shared" si="416"/>
        <v xml:space="preserve"> </v>
      </c>
      <c r="DD435" s="224" t="str">
        <f t="shared" si="417"/>
        <v xml:space="preserve"> </v>
      </c>
      <c r="DE435" s="224" t="str">
        <f t="shared" si="428"/>
        <v xml:space="preserve"> </v>
      </c>
      <c r="DF435" s="121"/>
      <c r="DG435" s="114"/>
      <c r="DH435" s="704"/>
      <c r="DI435" s="119"/>
      <c r="DJ435" s="187"/>
      <c r="DK435" s="254"/>
      <c r="DL435" s="224" t="str">
        <f t="shared" si="429"/>
        <v xml:space="preserve"> </v>
      </c>
      <c r="DM435" s="224" t="str">
        <f t="shared" si="418"/>
        <v xml:space="preserve"> </v>
      </c>
      <c r="DN435" s="474"/>
      <c r="DO435" s="117"/>
      <c r="DP435" s="117"/>
      <c r="DQ435" s="117"/>
      <c r="DR435" s="117"/>
      <c r="DS435" s="117"/>
      <c r="DT435" s="254"/>
      <c r="DU435" s="476"/>
      <c r="DV435" s="224" t="str">
        <f t="shared" si="430"/>
        <v xml:space="preserve"> </v>
      </c>
      <c r="DW435" s="115"/>
      <c r="DX435" s="470"/>
      <c r="DY435" s="117"/>
      <c r="DZ435" s="704"/>
      <c r="EA435" s="224" t="str">
        <f t="shared" si="431"/>
        <v xml:space="preserve"> </v>
      </c>
      <c r="EB435" s="906"/>
      <c r="EC435" s="904"/>
      <c r="ED435" s="904"/>
      <c r="EE435" s="904"/>
      <c r="EF435" s="904"/>
      <c r="EG435" s="904"/>
      <c r="EH435" s="904"/>
      <c r="EI435" s="904"/>
      <c r="EJ435" s="904"/>
      <c r="EK435" s="905"/>
      <c r="EL435" s="80"/>
      <c r="EM435" s="224" t="str">
        <f t="shared" si="419"/>
        <v xml:space="preserve"> </v>
      </c>
      <c r="EN435" s="224" t="str">
        <f t="shared" si="420"/>
        <v xml:space="preserve"> </v>
      </c>
      <c r="EO435" s="115"/>
      <c r="EP435" s="1050"/>
      <c r="EQ435" s="253"/>
      <c r="ER435" s="117"/>
      <c r="ES435" s="1258">
        <f t="shared" si="421"/>
        <v>344</v>
      </c>
      <c r="ET435" s="224" t="str">
        <f t="shared" si="422"/>
        <v xml:space="preserve"> </v>
      </c>
      <c r="EU435" s="477" t="str">
        <f t="shared" si="423"/>
        <v/>
      </c>
      <c r="EV435" s="1334" t="str">
        <f t="shared" si="426"/>
        <v xml:space="preserve"> </v>
      </c>
      <c r="EW435" s="1332" t="str">
        <f t="shared" si="470"/>
        <v/>
      </c>
      <c r="EX435" s="1275" t="str">
        <f t="shared" si="452"/>
        <v/>
      </c>
      <c r="EY435" s="1275" t="str">
        <f t="shared" si="453"/>
        <v/>
      </c>
      <c r="EZ435" s="1275" t="str">
        <f t="shared" si="454"/>
        <v/>
      </c>
      <c r="FA435" s="1275" t="str">
        <f t="shared" si="455"/>
        <v/>
      </c>
      <c r="FB435" s="1275" t="str">
        <f t="shared" si="456"/>
        <v/>
      </c>
      <c r="FC435" s="1333" t="str">
        <f t="shared" si="457"/>
        <v/>
      </c>
      <c r="FE435" s="1234" t="str">
        <f t="shared" si="458"/>
        <v xml:space="preserve"> </v>
      </c>
      <c r="FF435" s="1234" t="str">
        <f t="shared" si="459"/>
        <v xml:space="preserve"> </v>
      </c>
      <c r="FG435" s="1234" t="str">
        <f t="shared" si="460"/>
        <v xml:space="preserve"> </v>
      </c>
      <c r="FH435" s="1234" t="str">
        <f t="shared" si="461"/>
        <v xml:space="preserve"> </v>
      </c>
      <c r="FI435" s="1234" t="str">
        <f t="shared" si="432"/>
        <v xml:space="preserve"> </v>
      </c>
      <c r="FJ435" s="1234" t="str">
        <f t="shared" si="462"/>
        <v xml:space="preserve"> </v>
      </c>
      <c r="FK435" s="1234">
        <f t="shared" si="433"/>
        <v>0</v>
      </c>
      <c r="FL435" s="1227"/>
      <c r="FM435" s="1234" t="str">
        <f t="shared" si="434"/>
        <v xml:space="preserve"> </v>
      </c>
      <c r="FN435" s="1234" t="str">
        <f t="shared" si="435"/>
        <v xml:space="preserve"> </v>
      </c>
      <c r="FO435" s="1234" t="str">
        <f t="shared" si="463"/>
        <v xml:space="preserve"> </v>
      </c>
      <c r="FP435" s="1234" t="str">
        <f t="shared" si="464"/>
        <v xml:space="preserve"> </v>
      </c>
      <c r="FQ435" s="1234" t="str">
        <f t="shared" si="436"/>
        <v xml:space="preserve"> </v>
      </c>
      <c r="FR435" s="1234" t="str">
        <f t="shared" si="465"/>
        <v xml:space="preserve"> </v>
      </c>
      <c r="FS435" s="1234">
        <f t="shared" si="471"/>
        <v>0</v>
      </c>
      <c r="FT435" s="1227"/>
      <c r="FU435" s="1234" t="str">
        <f t="shared" si="466"/>
        <v xml:space="preserve"> </v>
      </c>
      <c r="FV435" s="1234" t="str">
        <f t="shared" si="467"/>
        <v xml:space="preserve"> </v>
      </c>
      <c r="FW435" s="1234" t="str">
        <f t="shared" si="468"/>
        <v xml:space="preserve"> </v>
      </c>
      <c r="FX435" s="1234" t="str">
        <f t="shared" si="437"/>
        <v xml:space="preserve"> </v>
      </c>
      <c r="FY435" s="1234" t="str">
        <f t="shared" si="438"/>
        <v xml:space="preserve"> </v>
      </c>
      <c r="FZ435" s="1234" t="str">
        <f t="shared" si="469"/>
        <v xml:space="preserve"> </v>
      </c>
      <c r="GA435" s="1234">
        <f t="shared" si="439"/>
        <v>0</v>
      </c>
      <c r="GB435" s="1227"/>
      <c r="GC435" s="1234" t="str">
        <f t="shared" si="440"/>
        <v xml:space="preserve"> </v>
      </c>
      <c r="GD435" s="1234" t="str">
        <f t="shared" si="441"/>
        <v xml:space="preserve"> </v>
      </c>
      <c r="GE435" s="1234" t="str">
        <f t="shared" si="442"/>
        <v xml:space="preserve"> </v>
      </c>
      <c r="GF435" s="1234" t="str">
        <f t="shared" si="443"/>
        <v xml:space="preserve"> </v>
      </c>
      <c r="GG435" s="1234" t="str">
        <f t="shared" si="444"/>
        <v xml:space="preserve"> </v>
      </c>
      <c r="GH435" s="1234" t="str">
        <f t="shared" si="445"/>
        <v xml:space="preserve"> </v>
      </c>
      <c r="GI435" s="1234" t="str">
        <f t="shared" si="446"/>
        <v xml:space="preserve"> </v>
      </c>
      <c r="GJ435" s="1234" t="str">
        <f t="shared" si="447"/>
        <v xml:space="preserve"> </v>
      </c>
      <c r="GK435" s="1234" t="str">
        <f t="shared" si="448"/>
        <v xml:space="preserve"> </v>
      </c>
      <c r="GL435" s="1234" t="str">
        <f t="shared" si="449"/>
        <v xml:space="preserve"> </v>
      </c>
      <c r="GM435" s="1234" t="str">
        <f t="shared" si="450"/>
        <v xml:space="preserve"> </v>
      </c>
      <c r="GN435" s="1234">
        <f t="shared" si="451"/>
        <v>0</v>
      </c>
    </row>
    <row r="436" spans="1:196" s="100" customFormat="1" ht="27" customHeight="1" thickTop="1" thickBot="1">
      <c r="A436" s="1208">
        <f>【A票】【D票】!$D$10</f>
        <v>0</v>
      </c>
      <c r="B436" s="1212">
        <f>【A票】【D票】!$H$10</f>
        <v>0</v>
      </c>
      <c r="C436" s="1213" t="str">
        <f>【A票】【D票】!$K$10</f>
        <v xml:space="preserve"> </v>
      </c>
      <c r="D436" s="1214">
        <f t="shared" si="425"/>
        <v>345</v>
      </c>
      <c r="E436" s="914"/>
      <c r="F436" s="467"/>
      <c r="G436" s="469"/>
      <c r="H436" s="224" t="str">
        <f t="shared" si="411"/>
        <v xml:space="preserve"> </v>
      </c>
      <c r="I436" s="704"/>
      <c r="J436" s="117"/>
      <c r="K436" s="117"/>
      <c r="L436" s="117"/>
      <c r="M436" s="117"/>
      <c r="N436" s="117"/>
      <c r="O436" s="117"/>
      <c r="P436" s="117"/>
      <c r="Q436" s="117"/>
      <c r="R436" s="117"/>
      <c r="S436" s="117"/>
      <c r="T436" s="254"/>
      <c r="U436" s="646"/>
      <c r="V436" s="646"/>
      <c r="W436" s="114"/>
      <c r="X436" s="254"/>
      <c r="Y436" s="224" t="str">
        <f t="shared" si="412"/>
        <v xml:space="preserve"> </v>
      </c>
      <c r="Z436" s="579"/>
      <c r="AA436" s="704"/>
      <c r="AB436" s="119"/>
      <c r="AC436" s="224" t="str">
        <f t="shared" si="427"/>
        <v xml:space="preserve"> </v>
      </c>
      <c r="AD436" s="115"/>
      <c r="AE436" s="253"/>
      <c r="AF436" s="704"/>
      <c r="AG436" s="727"/>
      <c r="AH436" s="727"/>
      <c r="AI436" s="727"/>
      <c r="AJ436" s="727"/>
      <c r="AK436" s="591"/>
      <c r="AL436" s="727"/>
      <c r="AM436" s="727"/>
      <c r="AN436" s="727"/>
      <c r="AO436" s="727"/>
      <c r="AP436" s="727"/>
      <c r="AQ436" s="727"/>
      <c r="AR436" s="727"/>
      <c r="AS436" s="727"/>
      <c r="AT436" s="727"/>
      <c r="AU436" s="727"/>
      <c r="AV436" s="727"/>
      <c r="AW436" s="727"/>
      <c r="AX436" s="727"/>
      <c r="AY436" s="727"/>
      <c r="AZ436" s="727"/>
      <c r="BA436" s="727"/>
      <c r="BB436" s="727"/>
      <c r="BC436" s="821"/>
      <c r="BD436" s="727"/>
      <c r="BE436" s="727"/>
      <c r="BF436" s="727"/>
      <c r="BG436" s="727"/>
      <c r="BH436" s="727"/>
      <c r="BI436" s="727"/>
      <c r="BJ436" s="727"/>
      <c r="BK436" s="727"/>
      <c r="BL436" s="821"/>
      <c r="BM436" s="727"/>
      <c r="BN436" s="727"/>
      <c r="BO436" s="727"/>
      <c r="BP436" s="727"/>
      <c r="BQ436" s="727"/>
      <c r="BR436" s="821"/>
      <c r="BS436" s="727"/>
      <c r="BT436" s="727"/>
      <c r="BU436" s="727"/>
      <c r="BV436" s="591"/>
      <c r="BW436" s="224" t="str">
        <f t="shared" si="424"/>
        <v xml:space="preserve"> </v>
      </c>
      <c r="BX436" s="471">
        <f t="shared" si="413"/>
        <v>345</v>
      </c>
      <c r="BY436" s="117"/>
      <c r="BZ436" s="117"/>
      <c r="CA436" s="117"/>
      <c r="CB436" s="117"/>
      <c r="CC436" s="117"/>
      <c r="CD436" s="461"/>
      <c r="CE436" s="236"/>
      <c r="CF436" s="224" t="str">
        <f t="shared" si="414"/>
        <v xml:space="preserve"> </v>
      </c>
      <c r="CG436" s="116"/>
      <c r="CH436" s="117"/>
      <c r="CI436" s="117"/>
      <c r="CJ436" s="117"/>
      <c r="CK436" s="472"/>
      <c r="CL436" s="472"/>
      <c r="CM436" s="472"/>
      <c r="CN436" s="472"/>
      <c r="CO436" s="117"/>
      <c r="CP436" s="253"/>
      <c r="CQ436" s="120"/>
      <c r="CR436" s="224" t="str" cm="1">
        <f t="array" ref="CR436">IF(AND(SUM(COUNTIF(CG436:CM436,{"*不明*","*その他*"})+COUNTIF(CO436:CP436,{"*不明*","*その他*"}))&gt;0,CQ436=""),"その他・不明の場合,10)具体的内容、理由を記入",IF(OR(AND(CI436=CI$65,COUNTA(CJ436:CM436)&lt;4),AND(OR(CI436=CI$63,CI436=CI$64,CI436=CI$66,CI436=CI$67,CI436=CI$68,CI436=""),COUNTA(CJ436:CM436)&gt;0)),"3)介護保険認定済→要介護度、認知症自立度、寝たきり度、介護保険サービス記入",IF(OR(AND(OR(CM436=CM$63,CM436=CM$64),CN436=""),AND(OR(CM436=CM$65,CM436=CM$66),CN436&lt;&gt;"")),"7)介護保険サービス受けている/過去受けていた→具体的内容記入"," ")))</f>
        <v xml:space="preserve"> </v>
      </c>
      <c r="CS436" s="224" t="str">
        <f t="shared" si="415"/>
        <v xml:space="preserve"> </v>
      </c>
      <c r="CT436" s="116"/>
      <c r="CU436" s="253"/>
      <c r="CV436" s="117"/>
      <c r="CW436" s="117"/>
      <c r="CX436" s="253"/>
      <c r="CY436" s="117"/>
      <c r="CZ436" s="117"/>
      <c r="DA436" s="253"/>
      <c r="DB436" s="117"/>
      <c r="DC436" s="224" t="str">
        <f t="shared" si="416"/>
        <v xml:space="preserve"> </v>
      </c>
      <c r="DD436" s="224" t="str">
        <f t="shared" si="417"/>
        <v xml:space="preserve"> </v>
      </c>
      <c r="DE436" s="224" t="str">
        <f t="shared" si="428"/>
        <v xml:space="preserve"> </v>
      </c>
      <c r="DF436" s="121"/>
      <c r="DG436" s="114"/>
      <c r="DH436" s="704"/>
      <c r="DI436" s="119"/>
      <c r="DJ436" s="187"/>
      <c r="DK436" s="254"/>
      <c r="DL436" s="224" t="str">
        <f t="shared" si="429"/>
        <v xml:space="preserve"> </v>
      </c>
      <c r="DM436" s="224" t="str">
        <f t="shared" si="418"/>
        <v xml:space="preserve"> </v>
      </c>
      <c r="DN436" s="474"/>
      <c r="DO436" s="117"/>
      <c r="DP436" s="117"/>
      <c r="DQ436" s="117"/>
      <c r="DR436" s="117"/>
      <c r="DS436" s="117"/>
      <c r="DT436" s="254"/>
      <c r="DU436" s="476"/>
      <c r="DV436" s="224" t="str">
        <f t="shared" si="430"/>
        <v xml:space="preserve"> </v>
      </c>
      <c r="DW436" s="115"/>
      <c r="DX436" s="470"/>
      <c r="DY436" s="117"/>
      <c r="DZ436" s="704"/>
      <c r="EA436" s="224" t="str">
        <f t="shared" si="431"/>
        <v xml:space="preserve"> </v>
      </c>
      <c r="EB436" s="906"/>
      <c r="EC436" s="904"/>
      <c r="ED436" s="904"/>
      <c r="EE436" s="904"/>
      <c r="EF436" s="904"/>
      <c r="EG436" s="904"/>
      <c r="EH436" s="904"/>
      <c r="EI436" s="904"/>
      <c r="EJ436" s="904"/>
      <c r="EK436" s="905"/>
      <c r="EL436" s="80"/>
      <c r="EM436" s="224" t="str">
        <f t="shared" si="419"/>
        <v xml:space="preserve"> </v>
      </c>
      <c r="EN436" s="224" t="str">
        <f t="shared" si="420"/>
        <v xml:space="preserve"> </v>
      </c>
      <c r="EO436" s="115"/>
      <c r="EP436" s="1050"/>
      <c r="EQ436" s="253"/>
      <c r="ER436" s="117"/>
      <c r="ES436" s="1258">
        <f t="shared" si="421"/>
        <v>345</v>
      </c>
      <c r="ET436" s="224" t="str">
        <f t="shared" si="422"/>
        <v xml:space="preserve"> </v>
      </c>
      <c r="EU436" s="477" t="str">
        <f t="shared" si="423"/>
        <v/>
      </c>
      <c r="EV436" s="1334" t="str">
        <f t="shared" si="426"/>
        <v xml:space="preserve"> </v>
      </c>
      <c r="EW436" s="1332" t="str">
        <f t="shared" si="470"/>
        <v/>
      </c>
      <c r="EX436" s="1275" t="str">
        <f t="shared" si="452"/>
        <v/>
      </c>
      <c r="EY436" s="1275" t="str">
        <f t="shared" si="453"/>
        <v/>
      </c>
      <c r="EZ436" s="1275" t="str">
        <f t="shared" si="454"/>
        <v/>
      </c>
      <c r="FA436" s="1275" t="str">
        <f t="shared" si="455"/>
        <v/>
      </c>
      <c r="FB436" s="1275" t="str">
        <f t="shared" si="456"/>
        <v/>
      </c>
      <c r="FC436" s="1333" t="str">
        <f t="shared" si="457"/>
        <v/>
      </c>
      <c r="FE436" s="1234" t="str">
        <f t="shared" si="458"/>
        <v xml:space="preserve"> </v>
      </c>
      <c r="FF436" s="1234" t="str">
        <f t="shared" si="459"/>
        <v xml:space="preserve"> </v>
      </c>
      <c r="FG436" s="1234" t="str">
        <f t="shared" si="460"/>
        <v xml:space="preserve"> </v>
      </c>
      <c r="FH436" s="1234" t="str">
        <f t="shared" si="461"/>
        <v xml:space="preserve"> </v>
      </c>
      <c r="FI436" s="1234" t="str">
        <f t="shared" si="432"/>
        <v xml:space="preserve"> </v>
      </c>
      <c r="FJ436" s="1234" t="str">
        <f t="shared" si="462"/>
        <v xml:space="preserve"> </v>
      </c>
      <c r="FK436" s="1234">
        <f t="shared" si="433"/>
        <v>0</v>
      </c>
      <c r="FL436" s="1227"/>
      <c r="FM436" s="1234" t="str">
        <f t="shared" si="434"/>
        <v xml:space="preserve"> </v>
      </c>
      <c r="FN436" s="1234" t="str">
        <f t="shared" si="435"/>
        <v xml:space="preserve"> </v>
      </c>
      <c r="FO436" s="1234" t="str">
        <f t="shared" si="463"/>
        <v xml:space="preserve"> </v>
      </c>
      <c r="FP436" s="1234" t="str">
        <f t="shared" si="464"/>
        <v xml:space="preserve"> </v>
      </c>
      <c r="FQ436" s="1234" t="str">
        <f t="shared" si="436"/>
        <v xml:space="preserve"> </v>
      </c>
      <c r="FR436" s="1234" t="str">
        <f t="shared" si="465"/>
        <v xml:space="preserve"> </v>
      </c>
      <c r="FS436" s="1234">
        <f t="shared" si="471"/>
        <v>0</v>
      </c>
      <c r="FT436" s="1227"/>
      <c r="FU436" s="1234" t="str">
        <f t="shared" si="466"/>
        <v xml:space="preserve"> </v>
      </c>
      <c r="FV436" s="1234" t="str">
        <f t="shared" si="467"/>
        <v xml:space="preserve"> </v>
      </c>
      <c r="FW436" s="1234" t="str">
        <f t="shared" si="468"/>
        <v xml:space="preserve"> </v>
      </c>
      <c r="FX436" s="1234" t="str">
        <f t="shared" si="437"/>
        <v xml:space="preserve"> </v>
      </c>
      <c r="FY436" s="1234" t="str">
        <f t="shared" si="438"/>
        <v xml:space="preserve"> </v>
      </c>
      <c r="FZ436" s="1234" t="str">
        <f t="shared" si="469"/>
        <v xml:space="preserve"> </v>
      </c>
      <c r="GA436" s="1234">
        <f t="shared" si="439"/>
        <v>0</v>
      </c>
      <c r="GB436" s="1227"/>
      <c r="GC436" s="1234" t="str">
        <f t="shared" si="440"/>
        <v xml:space="preserve"> </v>
      </c>
      <c r="GD436" s="1234" t="str">
        <f t="shared" si="441"/>
        <v xml:space="preserve"> </v>
      </c>
      <c r="GE436" s="1234" t="str">
        <f t="shared" si="442"/>
        <v xml:space="preserve"> </v>
      </c>
      <c r="GF436" s="1234" t="str">
        <f t="shared" si="443"/>
        <v xml:space="preserve"> </v>
      </c>
      <c r="GG436" s="1234" t="str">
        <f t="shared" si="444"/>
        <v xml:space="preserve"> </v>
      </c>
      <c r="GH436" s="1234" t="str">
        <f t="shared" si="445"/>
        <v xml:space="preserve"> </v>
      </c>
      <c r="GI436" s="1234" t="str">
        <f t="shared" si="446"/>
        <v xml:space="preserve"> </v>
      </c>
      <c r="GJ436" s="1234" t="str">
        <f t="shared" si="447"/>
        <v xml:space="preserve"> </v>
      </c>
      <c r="GK436" s="1234" t="str">
        <f t="shared" si="448"/>
        <v xml:space="preserve"> </v>
      </c>
      <c r="GL436" s="1234" t="str">
        <f t="shared" si="449"/>
        <v xml:space="preserve"> </v>
      </c>
      <c r="GM436" s="1234" t="str">
        <f t="shared" si="450"/>
        <v xml:space="preserve"> </v>
      </c>
      <c r="GN436" s="1234">
        <f t="shared" si="451"/>
        <v>0</v>
      </c>
    </row>
    <row r="437" spans="1:196" s="100" customFormat="1" ht="27" customHeight="1" thickTop="1" thickBot="1">
      <c r="A437" s="1208">
        <f>【A票】【D票】!$D$10</f>
        <v>0</v>
      </c>
      <c r="B437" s="1212">
        <f>【A票】【D票】!$H$10</f>
        <v>0</v>
      </c>
      <c r="C437" s="1213" t="str">
        <f>【A票】【D票】!$K$10</f>
        <v xml:space="preserve"> </v>
      </c>
      <c r="D437" s="1214">
        <f t="shared" si="425"/>
        <v>346</v>
      </c>
      <c r="E437" s="914"/>
      <c r="F437" s="467"/>
      <c r="G437" s="469"/>
      <c r="H437" s="224" t="str">
        <f t="shared" si="411"/>
        <v xml:space="preserve"> </v>
      </c>
      <c r="I437" s="704"/>
      <c r="J437" s="117"/>
      <c r="K437" s="117"/>
      <c r="L437" s="117"/>
      <c r="M437" s="117"/>
      <c r="N437" s="117"/>
      <c r="O437" s="117"/>
      <c r="P437" s="117"/>
      <c r="Q437" s="117"/>
      <c r="R437" s="117"/>
      <c r="S437" s="117"/>
      <c r="T437" s="254"/>
      <c r="U437" s="646"/>
      <c r="V437" s="646"/>
      <c r="W437" s="114"/>
      <c r="X437" s="254"/>
      <c r="Y437" s="224" t="str">
        <f t="shared" si="412"/>
        <v xml:space="preserve"> </v>
      </c>
      <c r="Z437" s="579"/>
      <c r="AA437" s="704"/>
      <c r="AB437" s="119"/>
      <c r="AC437" s="224" t="str">
        <f t="shared" si="427"/>
        <v xml:space="preserve"> </v>
      </c>
      <c r="AD437" s="115"/>
      <c r="AE437" s="253"/>
      <c r="AF437" s="704"/>
      <c r="AG437" s="727"/>
      <c r="AH437" s="727"/>
      <c r="AI437" s="727"/>
      <c r="AJ437" s="727"/>
      <c r="AK437" s="591"/>
      <c r="AL437" s="727"/>
      <c r="AM437" s="727"/>
      <c r="AN437" s="727"/>
      <c r="AO437" s="727"/>
      <c r="AP437" s="727"/>
      <c r="AQ437" s="727"/>
      <c r="AR437" s="727"/>
      <c r="AS437" s="727"/>
      <c r="AT437" s="727"/>
      <c r="AU437" s="727"/>
      <c r="AV437" s="727"/>
      <c r="AW437" s="727"/>
      <c r="AX437" s="727"/>
      <c r="AY437" s="727"/>
      <c r="AZ437" s="727"/>
      <c r="BA437" s="727"/>
      <c r="BB437" s="727"/>
      <c r="BC437" s="821"/>
      <c r="BD437" s="727"/>
      <c r="BE437" s="727"/>
      <c r="BF437" s="727"/>
      <c r="BG437" s="727"/>
      <c r="BH437" s="727"/>
      <c r="BI437" s="727"/>
      <c r="BJ437" s="727"/>
      <c r="BK437" s="727"/>
      <c r="BL437" s="821"/>
      <c r="BM437" s="727"/>
      <c r="BN437" s="727"/>
      <c r="BO437" s="727"/>
      <c r="BP437" s="727"/>
      <c r="BQ437" s="727"/>
      <c r="BR437" s="821"/>
      <c r="BS437" s="727"/>
      <c r="BT437" s="727"/>
      <c r="BU437" s="727"/>
      <c r="BV437" s="591"/>
      <c r="BW437" s="224" t="str">
        <f t="shared" si="424"/>
        <v xml:space="preserve"> </v>
      </c>
      <c r="BX437" s="471">
        <f t="shared" si="413"/>
        <v>346</v>
      </c>
      <c r="BY437" s="117"/>
      <c r="BZ437" s="117"/>
      <c r="CA437" s="117"/>
      <c r="CB437" s="117"/>
      <c r="CC437" s="117"/>
      <c r="CD437" s="461"/>
      <c r="CE437" s="236"/>
      <c r="CF437" s="224" t="str">
        <f t="shared" si="414"/>
        <v xml:space="preserve"> </v>
      </c>
      <c r="CG437" s="116"/>
      <c r="CH437" s="117"/>
      <c r="CI437" s="117"/>
      <c r="CJ437" s="117"/>
      <c r="CK437" s="472"/>
      <c r="CL437" s="472"/>
      <c r="CM437" s="472"/>
      <c r="CN437" s="472"/>
      <c r="CO437" s="117"/>
      <c r="CP437" s="253"/>
      <c r="CQ437" s="120"/>
      <c r="CR437" s="224" t="str" cm="1">
        <f t="array" ref="CR437">IF(AND(SUM(COUNTIF(CG437:CM437,{"*不明*","*その他*"})+COUNTIF(CO437:CP437,{"*不明*","*その他*"}))&gt;0,CQ437=""),"その他・不明の場合,10)具体的内容、理由を記入",IF(OR(AND(CI437=CI$65,COUNTA(CJ437:CM437)&lt;4),AND(OR(CI437=CI$63,CI437=CI$64,CI437=CI$66,CI437=CI$67,CI437=CI$68,CI437=""),COUNTA(CJ437:CM437)&gt;0)),"3)介護保険認定済→要介護度、認知症自立度、寝たきり度、介護保険サービス記入",IF(OR(AND(OR(CM437=CM$63,CM437=CM$64),CN437=""),AND(OR(CM437=CM$65,CM437=CM$66),CN437&lt;&gt;"")),"7)介護保険サービス受けている/過去受けていた→具体的内容記入"," ")))</f>
        <v xml:space="preserve"> </v>
      </c>
      <c r="CS437" s="224" t="str">
        <f t="shared" si="415"/>
        <v xml:space="preserve"> </v>
      </c>
      <c r="CT437" s="116"/>
      <c r="CU437" s="253"/>
      <c r="CV437" s="117"/>
      <c r="CW437" s="117"/>
      <c r="CX437" s="253"/>
      <c r="CY437" s="117"/>
      <c r="CZ437" s="117"/>
      <c r="DA437" s="253"/>
      <c r="DB437" s="117"/>
      <c r="DC437" s="224" t="str">
        <f t="shared" si="416"/>
        <v xml:space="preserve"> </v>
      </c>
      <c r="DD437" s="224" t="str">
        <f t="shared" si="417"/>
        <v xml:space="preserve"> </v>
      </c>
      <c r="DE437" s="224" t="str">
        <f t="shared" si="428"/>
        <v xml:space="preserve"> </v>
      </c>
      <c r="DF437" s="121"/>
      <c r="DG437" s="114"/>
      <c r="DH437" s="704"/>
      <c r="DI437" s="119"/>
      <c r="DJ437" s="187"/>
      <c r="DK437" s="254"/>
      <c r="DL437" s="224" t="str">
        <f t="shared" si="429"/>
        <v xml:space="preserve"> </v>
      </c>
      <c r="DM437" s="224" t="str">
        <f t="shared" si="418"/>
        <v xml:space="preserve"> </v>
      </c>
      <c r="DN437" s="474"/>
      <c r="DO437" s="117"/>
      <c r="DP437" s="117"/>
      <c r="DQ437" s="117"/>
      <c r="DR437" s="117"/>
      <c r="DS437" s="117"/>
      <c r="DT437" s="254"/>
      <c r="DU437" s="476"/>
      <c r="DV437" s="224" t="str">
        <f t="shared" si="430"/>
        <v xml:space="preserve"> </v>
      </c>
      <c r="DW437" s="115"/>
      <c r="DX437" s="470"/>
      <c r="DY437" s="117"/>
      <c r="DZ437" s="704"/>
      <c r="EA437" s="224" t="str">
        <f t="shared" si="431"/>
        <v xml:space="preserve"> </v>
      </c>
      <c r="EB437" s="906"/>
      <c r="EC437" s="904"/>
      <c r="ED437" s="904"/>
      <c r="EE437" s="904"/>
      <c r="EF437" s="904"/>
      <c r="EG437" s="904"/>
      <c r="EH437" s="904"/>
      <c r="EI437" s="904"/>
      <c r="EJ437" s="904"/>
      <c r="EK437" s="905"/>
      <c r="EL437" s="80"/>
      <c r="EM437" s="224" t="str">
        <f t="shared" si="419"/>
        <v xml:space="preserve"> </v>
      </c>
      <c r="EN437" s="224" t="str">
        <f t="shared" si="420"/>
        <v xml:space="preserve"> </v>
      </c>
      <c r="EO437" s="115"/>
      <c r="EP437" s="1050"/>
      <c r="EQ437" s="253"/>
      <c r="ER437" s="117"/>
      <c r="ES437" s="1258">
        <f t="shared" si="421"/>
        <v>346</v>
      </c>
      <c r="ET437" s="224" t="str">
        <f t="shared" si="422"/>
        <v xml:space="preserve"> </v>
      </c>
      <c r="EU437" s="477" t="str">
        <f t="shared" si="423"/>
        <v/>
      </c>
      <c r="EV437" s="1334" t="str">
        <f t="shared" si="426"/>
        <v xml:space="preserve"> </v>
      </c>
      <c r="EW437" s="1332" t="str">
        <f t="shared" si="470"/>
        <v/>
      </c>
      <c r="EX437" s="1275" t="str">
        <f t="shared" si="452"/>
        <v/>
      </c>
      <c r="EY437" s="1275" t="str">
        <f t="shared" si="453"/>
        <v/>
      </c>
      <c r="EZ437" s="1275" t="str">
        <f t="shared" si="454"/>
        <v/>
      </c>
      <c r="FA437" s="1275" t="str">
        <f t="shared" si="455"/>
        <v/>
      </c>
      <c r="FB437" s="1275" t="str">
        <f t="shared" si="456"/>
        <v/>
      </c>
      <c r="FC437" s="1333" t="str">
        <f t="shared" si="457"/>
        <v/>
      </c>
      <c r="FE437" s="1234" t="str">
        <f t="shared" si="458"/>
        <v xml:space="preserve"> </v>
      </c>
      <c r="FF437" s="1234" t="str">
        <f t="shared" si="459"/>
        <v xml:space="preserve"> </v>
      </c>
      <c r="FG437" s="1234" t="str">
        <f t="shared" si="460"/>
        <v xml:space="preserve"> </v>
      </c>
      <c r="FH437" s="1234" t="str">
        <f t="shared" si="461"/>
        <v xml:space="preserve"> </v>
      </c>
      <c r="FI437" s="1234" t="str">
        <f t="shared" si="432"/>
        <v xml:space="preserve"> </v>
      </c>
      <c r="FJ437" s="1234" t="str">
        <f t="shared" si="462"/>
        <v xml:space="preserve"> </v>
      </c>
      <c r="FK437" s="1234">
        <f t="shared" si="433"/>
        <v>0</v>
      </c>
      <c r="FL437" s="1227"/>
      <c r="FM437" s="1234" t="str">
        <f t="shared" si="434"/>
        <v xml:space="preserve"> </v>
      </c>
      <c r="FN437" s="1234" t="str">
        <f t="shared" si="435"/>
        <v xml:space="preserve"> </v>
      </c>
      <c r="FO437" s="1234" t="str">
        <f t="shared" si="463"/>
        <v xml:space="preserve"> </v>
      </c>
      <c r="FP437" s="1234" t="str">
        <f t="shared" si="464"/>
        <v xml:space="preserve"> </v>
      </c>
      <c r="FQ437" s="1234" t="str">
        <f t="shared" si="436"/>
        <v xml:space="preserve"> </v>
      </c>
      <c r="FR437" s="1234" t="str">
        <f t="shared" si="465"/>
        <v xml:space="preserve"> </v>
      </c>
      <c r="FS437" s="1234">
        <f t="shared" si="471"/>
        <v>0</v>
      </c>
      <c r="FT437" s="1227"/>
      <c r="FU437" s="1234" t="str">
        <f t="shared" si="466"/>
        <v xml:space="preserve"> </v>
      </c>
      <c r="FV437" s="1234" t="str">
        <f t="shared" si="467"/>
        <v xml:space="preserve"> </v>
      </c>
      <c r="FW437" s="1234" t="str">
        <f t="shared" si="468"/>
        <v xml:space="preserve"> </v>
      </c>
      <c r="FX437" s="1234" t="str">
        <f t="shared" si="437"/>
        <v xml:space="preserve"> </v>
      </c>
      <c r="FY437" s="1234" t="str">
        <f t="shared" si="438"/>
        <v xml:space="preserve"> </v>
      </c>
      <c r="FZ437" s="1234" t="str">
        <f t="shared" si="469"/>
        <v xml:space="preserve"> </v>
      </c>
      <c r="GA437" s="1234">
        <f t="shared" si="439"/>
        <v>0</v>
      </c>
      <c r="GB437" s="1227"/>
      <c r="GC437" s="1234" t="str">
        <f t="shared" si="440"/>
        <v xml:space="preserve"> </v>
      </c>
      <c r="GD437" s="1234" t="str">
        <f t="shared" si="441"/>
        <v xml:space="preserve"> </v>
      </c>
      <c r="GE437" s="1234" t="str">
        <f t="shared" si="442"/>
        <v xml:space="preserve"> </v>
      </c>
      <c r="GF437" s="1234" t="str">
        <f t="shared" si="443"/>
        <v xml:space="preserve"> </v>
      </c>
      <c r="GG437" s="1234" t="str">
        <f t="shared" si="444"/>
        <v xml:space="preserve"> </v>
      </c>
      <c r="GH437" s="1234" t="str">
        <f t="shared" si="445"/>
        <v xml:space="preserve"> </v>
      </c>
      <c r="GI437" s="1234" t="str">
        <f t="shared" si="446"/>
        <v xml:space="preserve"> </v>
      </c>
      <c r="GJ437" s="1234" t="str">
        <f t="shared" si="447"/>
        <v xml:space="preserve"> </v>
      </c>
      <c r="GK437" s="1234" t="str">
        <f t="shared" si="448"/>
        <v xml:space="preserve"> </v>
      </c>
      <c r="GL437" s="1234" t="str">
        <f t="shared" si="449"/>
        <v xml:space="preserve"> </v>
      </c>
      <c r="GM437" s="1234" t="str">
        <f t="shared" si="450"/>
        <v xml:space="preserve"> </v>
      </c>
      <c r="GN437" s="1234">
        <f t="shared" si="451"/>
        <v>0</v>
      </c>
    </row>
    <row r="438" spans="1:196" s="100" customFormat="1" ht="27" customHeight="1" thickTop="1" thickBot="1">
      <c r="A438" s="1208">
        <f>【A票】【D票】!$D$10</f>
        <v>0</v>
      </c>
      <c r="B438" s="1212">
        <f>【A票】【D票】!$H$10</f>
        <v>0</v>
      </c>
      <c r="C438" s="1213" t="str">
        <f>【A票】【D票】!$K$10</f>
        <v xml:space="preserve"> </v>
      </c>
      <c r="D438" s="1214">
        <f t="shared" si="425"/>
        <v>347</v>
      </c>
      <c r="E438" s="914"/>
      <c r="F438" s="467"/>
      <c r="G438" s="469"/>
      <c r="H438" s="224" t="str">
        <f t="shared" si="411"/>
        <v xml:space="preserve"> </v>
      </c>
      <c r="I438" s="704"/>
      <c r="J438" s="117"/>
      <c r="K438" s="117"/>
      <c r="L438" s="117"/>
      <c r="M438" s="117"/>
      <c r="N438" s="117"/>
      <c r="O438" s="117"/>
      <c r="P438" s="117"/>
      <c r="Q438" s="117"/>
      <c r="R438" s="117"/>
      <c r="S438" s="117"/>
      <c r="T438" s="254"/>
      <c r="U438" s="646"/>
      <c r="V438" s="646"/>
      <c r="W438" s="114"/>
      <c r="X438" s="254"/>
      <c r="Y438" s="224" t="str">
        <f t="shared" si="412"/>
        <v xml:space="preserve"> </v>
      </c>
      <c r="Z438" s="579"/>
      <c r="AA438" s="704"/>
      <c r="AB438" s="119"/>
      <c r="AC438" s="224" t="str">
        <f t="shared" si="427"/>
        <v xml:space="preserve"> </v>
      </c>
      <c r="AD438" s="115"/>
      <c r="AE438" s="253"/>
      <c r="AF438" s="704"/>
      <c r="AG438" s="727"/>
      <c r="AH438" s="727"/>
      <c r="AI438" s="727"/>
      <c r="AJ438" s="727"/>
      <c r="AK438" s="591"/>
      <c r="AL438" s="727"/>
      <c r="AM438" s="727"/>
      <c r="AN438" s="727"/>
      <c r="AO438" s="727"/>
      <c r="AP438" s="727"/>
      <c r="AQ438" s="727"/>
      <c r="AR438" s="727"/>
      <c r="AS438" s="727"/>
      <c r="AT438" s="727"/>
      <c r="AU438" s="727"/>
      <c r="AV438" s="727"/>
      <c r="AW438" s="727"/>
      <c r="AX438" s="727"/>
      <c r="AY438" s="727"/>
      <c r="AZ438" s="727"/>
      <c r="BA438" s="727"/>
      <c r="BB438" s="727"/>
      <c r="BC438" s="821"/>
      <c r="BD438" s="727"/>
      <c r="BE438" s="727"/>
      <c r="BF438" s="727"/>
      <c r="BG438" s="727"/>
      <c r="BH438" s="727"/>
      <c r="BI438" s="727"/>
      <c r="BJ438" s="727"/>
      <c r="BK438" s="727"/>
      <c r="BL438" s="821"/>
      <c r="BM438" s="727"/>
      <c r="BN438" s="727"/>
      <c r="BO438" s="727"/>
      <c r="BP438" s="727"/>
      <c r="BQ438" s="727"/>
      <c r="BR438" s="821"/>
      <c r="BS438" s="727"/>
      <c r="BT438" s="727"/>
      <c r="BU438" s="727"/>
      <c r="BV438" s="591"/>
      <c r="BW438" s="224" t="str">
        <f t="shared" si="424"/>
        <v xml:space="preserve"> </v>
      </c>
      <c r="BX438" s="471">
        <f t="shared" si="413"/>
        <v>347</v>
      </c>
      <c r="BY438" s="117"/>
      <c r="BZ438" s="117"/>
      <c r="CA438" s="117"/>
      <c r="CB438" s="117"/>
      <c r="CC438" s="117"/>
      <c r="CD438" s="461"/>
      <c r="CE438" s="236"/>
      <c r="CF438" s="224" t="str">
        <f t="shared" si="414"/>
        <v xml:space="preserve"> </v>
      </c>
      <c r="CG438" s="116"/>
      <c r="CH438" s="117"/>
      <c r="CI438" s="117"/>
      <c r="CJ438" s="117"/>
      <c r="CK438" s="472"/>
      <c r="CL438" s="472"/>
      <c r="CM438" s="472"/>
      <c r="CN438" s="472"/>
      <c r="CO438" s="117"/>
      <c r="CP438" s="253"/>
      <c r="CQ438" s="120"/>
      <c r="CR438" s="224" t="str" cm="1">
        <f t="array" ref="CR438">IF(AND(SUM(COUNTIF(CG438:CM438,{"*不明*","*その他*"})+COUNTIF(CO438:CP438,{"*不明*","*その他*"}))&gt;0,CQ438=""),"その他・不明の場合,10)具体的内容、理由を記入",IF(OR(AND(CI438=CI$65,COUNTA(CJ438:CM438)&lt;4),AND(OR(CI438=CI$63,CI438=CI$64,CI438=CI$66,CI438=CI$67,CI438=CI$68,CI438=""),COUNTA(CJ438:CM438)&gt;0)),"3)介護保険認定済→要介護度、認知症自立度、寝たきり度、介護保険サービス記入",IF(OR(AND(OR(CM438=CM$63,CM438=CM$64),CN438=""),AND(OR(CM438=CM$65,CM438=CM$66),CN438&lt;&gt;"")),"7)介護保険サービス受けている/過去受けていた→具体的内容記入"," ")))</f>
        <v xml:space="preserve"> </v>
      </c>
      <c r="CS438" s="224" t="str">
        <f t="shared" si="415"/>
        <v xml:space="preserve"> </v>
      </c>
      <c r="CT438" s="116"/>
      <c r="CU438" s="253"/>
      <c r="CV438" s="117"/>
      <c r="CW438" s="117"/>
      <c r="CX438" s="253"/>
      <c r="CY438" s="117"/>
      <c r="CZ438" s="117"/>
      <c r="DA438" s="253"/>
      <c r="DB438" s="117"/>
      <c r="DC438" s="224" t="str">
        <f t="shared" si="416"/>
        <v xml:space="preserve"> </v>
      </c>
      <c r="DD438" s="224" t="str">
        <f t="shared" si="417"/>
        <v xml:space="preserve"> </v>
      </c>
      <c r="DE438" s="224" t="str">
        <f t="shared" si="428"/>
        <v xml:space="preserve"> </v>
      </c>
      <c r="DF438" s="121"/>
      <c r="DG438" s="114"/>
      <c r="DH438" s="704"/>
      <c r="DI438" s="119"/>
      <c r="DJ438" s="187"/>
      <c r="DK438" s="254"/>
      <c r="DL438" s="224" t="str">
        <f t="shared" si="429"/>
        <v xml:space="preserve"> </v>
      </c>
      <c r="DM438" s="224" t="str">
        <f t="shared" si="418"/>
        <v xml:space="preserve"> </v>
      </c>
      <c r="DN438" s="474"/>
      <c r="DO438" s="117"/>
      <c r="DP438" s="117"/>
      <c r="DQ438" s="117"/>
      <c r="DR438" s="117"/>
      <c r="DS438" s="117"/>
      <c r="DT438" s="254"/>
      <c r="DU438" s="476"/>
      <c r="DV438" s="224" t="str">
        <f t="shared" si="430"/>
        <v xml:space="preserve"> </v>
      </c>
      <c r="DW438" s="115"/>
      <c r="DX438" s="470"/>
      <c r="DY438" s="117"/>
      <c r="DZ438" s="704"/>
      <c r="EA438" s="224" t="str">
        <f t="shared" si="431"/>
        <v xml:space="preserve"> </v>
      </c>
      <c r="EB438" s="906"/>
      <c r="EC438" s="904"/>
      <c r="ED438" s="904"/>
      <c r="EE438" s="904"/>
      <c r="EF438" s="904"/>
      <c r="EG438" s="904"/>
      <c r="EH438" s="904"/>
      <c r="EI438" s="904"/>
      <c r="EJ438" s="904"/>
      <c r="EK438" s="905"/>
      <c r="EL438" s="80"/>
      <c r="EM438" s="224" t="str">
        <f t="shared" si="419"/>
        <v xml:space="preserve"> </v>
      </c>
      <c r="EN438" s="224" t="str">
        <f t="shared" si="420"/>
        <v xml:space="preserve"> </v>
      </c>
      <c r="EO438" s="115"/>
      <c r="EP438" s="1050"/>
      <c r="EQ438" s="253"/>
      <c r="ER438" s="117"/>
      <c r="ES438" s="1258">
        <f t="shared" si="421"/>
        <v>347</v>
      </c>
      <c r="ET438" s="224" t="str">
        <f t="shared" si="422"/>
        <v xml:space="preserve"> </v>
      </c>
      <c r="EU438" s="477" t="str">
        <f t="shared" si="423"/>
        <v/>
      </c>
      <c r="EV438" s="1334" t="str">
        <f t="shared" si="426"/>
        <v xml:space="preserve"> </v>
      </c>
      <c r="EW438" s="1332" t="str">
        <f t="shared" si="470"/>
        <v/>
      </c>
      <c r="EX438" s="1275" t="str">
        <f t="shared" si="452"/>
        <v/>
      </c>
      <c r="EY438" s="1275" t="str">
        <f t="shared" si="453"/>
        <v/>
      </c>
      <c r="EZ438" s="1275" t="str">
        <f t="shared" si="454"/>
        <v/>
      </c>
      <c r="FA438" s="1275" t="str">
        <f t="shared" si="455"/>
        <v/>
      </c>
      <c r="FB438" s="1275" t="str">
        <f t="shared" si="456"/>
        <v/>
      </c>
      <c r="FC438" s="1333" t="str">
        <f t="shared" si="457"/>
        <v/>
      </c>
      <c r="FE438" s="1234" t="str">
        <f t="shared" si="458"/>
        <v xml:space="preserve"> </v>
      </c>
      <c r="FF438" s="1234" t="str">
        <f t="shared" si="459"/>
        <v xml:space="preserve"> </v>
      </c>
      <c r="FG438" s="1234" t="str">
        <f t="shared" si="460"/>
        <v xml:space="preserve"> </v>
      </c>
      <c r="FH438" s="1234" t="str">
        <f t="shared" si="461"/>
        <v xml:space="preserve"> </v>
      </c>
      <c r="FI438" s="1234" t="str">
        <f t="shared" si="432"/>
        <v xml:space="preserve"> </v>
      </c>
      <c r="FJ438" s="1234" t="str">
        <f t="shared" si="462"/>
        <v xml:space="preserve"> </v>
      </c>
      <c r="FK438" s="1234">
        <f t="shared" si="433"/>
        <v>0</v>
      </c>
      <c r="FL438" s="1227"/>
      <c r="FM438" s="1234" t="str">
        <f t="shared" si="434"/>
        <v xml:space="preserve"> </v>
      </c>
      <c r="FN438" s="1234" t="str">
        <f t="shared" si="435"/>
        <v xml:space="preserve"> </v>
      </c>
      <c r="FO438" s="1234" t="str">
        <f t="shared" si="463"/>
        <v xml:space="preserve"> </v>
      </c>
      <c r="FP438" s="1234" t="str">
        <f t="shared" si="464"/>
        <v xml:space="preserve"> </v>
      </c>
      <c r="FQ438" s="1234" t="str">
        <f t="shared" si="436"/>
        <v xml:space="preserve"> </v>
      </c>
      <c r="FR438" s="1234" t="str">
        <f t="shared" si="465"/>
        <v xml:space="preserve"> </v>
      </c>
      <c r="FS438" s="1234">
        <f t="shared" si="471"/>
        <v>0</v>
      </c>
      <c r="FT438" s="1227"/>
      <c r="FU438" s="1234" t="str">
        <f t="shared" si="466"/>
        <v xml:space="preserve"> </v>
      </c>
      <c r="FV438" s="1234" t="str">
        <f t="shared" si="467"/>
        <v xml:space="preserve"> </v>
      </c>
      <c r="FW438" s="1234" t="str">
        <f t="shared" si="468"/>
        <v xml:space="preserve"> </v>
      </c>
      <c r="FX438" s="1234" t="str">
        <f t="shared" si="437"/>
        <v xml:space="preserve"> </v>
      </c>
      <c r="FY438" s="1234" t="str">
        <f t="shared" si="438"/>
        <v xml:space="preserve"> </v>
      </c>
      <c r="FZ438" s="1234" t="str">
        <f t="shared" si="469"/>
        <v xml:space="preserve"> </v>
      </c>
      <c r="GA438" s="1234">
        <f t="shared" si="439"/>
        <v>0</v>
      </c>
      <c r="GB438" s="1227"/>
      <c r="GC438" s="1234" t="str">
        <f t="shared" si="440"/>
        <v xml:space="preserve"> </v>
      </c>
      <c r="GD438" s="1234" t="str">
        <f t="shared" si="441"/>
        <v xml:space="preserve"> </v>
      </c>
      <c r="GE438" s="1234" t="str">
        <f t="shared" si="442"/>
        <v xml:space="preserve"> </v>
      </c>
      <c r="GF438" s="1234" t="str">
        <f t="shared" si="443"/>
        <v xml:space="preserve"> </v>
      </c>
      <c r="GG438" s="1234" t="str">
        <f t="shared" si="444"/>
        <v xml:space="preserve"> </v>
      </c>
      <c r="GH438" s="1234" t="str">
        <f t="shared" si="445"/>
        <v xml:space="preserve"> </v>
      </c>
      <c r="GI438" s="1234" t="str">
        <f t="shared" si="446"/>
        <v xml:space="preserve"> </v>
      </c>
      <c r="GJ438" s="1234" t="str">
        <f t="shared" si="447"/>
        <v xml:space="preserve"> </v>
      </c>
      <c r="GK438" s="1234" t="str">
        <f t="shared" si="448"/>
        <v xml:space="preserve"> </v>
      </c>
      <c r="GL438" s="1234" t="str">
        <f t="shared" si="449"/>
        <v xml:space="preserve"> </v>
      </c>
      <c r="GM438" s="1234" t="str">
        <f t="shared" si="450"/>
        <v xml:space="preserve"> </v>
      </c>
      <c r="GN438" s="1234">
        <f t="shared" si="451"/>
        <v>0</v>
      </c>
    </row>
    <row r="439" spans="1:196" s="100" customFormat="1" ht="27" customHeight="1" thickTop="1" thickBot="1">
      <c r="A439" s="1208">
        <f>【A票】【D票】!$D$10</f>
        <v>0</v>
      </c>
      <c r="B439" s="1212">
        <f>【A票】【D票】!$H$10</f>
        <v>0</v>
      </c>
      <c r="C439" s="1213" t="str">
        <f>【A票】【D票】!$K$10</f>
        <v xml:space="preserve"> </v>
      </c>
      <c r="D439" s="1214">
        <f t="shared" si="425"/>
        <v>348</v>
      </c>
      <c r="E439" s="914"/>
      <c r="F439" s="467"/>
      <c r="G439" s="469"/>
      <c r="H439" s="224" t="str">
        <f t="shared" si="411"/>
        <v xml:space="preserve"> </v>
      </c>
      <c r="I439" s="704"/>
      <c r="J439" s="117"/>
      <c r="K439" s="117"/>
      <c r="L439" s="117"/>
      <c r="M439" s="117"/>
      <c r="N439" s="117"/>
      <c r="O439" s="117"/>
      <c r="P439" s="117"/>
      <c r="Q439" s="117"/>
      <c r="R439" s="117"/>
      <c r="S439" s="117"/>
      <c r="T439" s="254"/>
      <c r="U439" s="646"/>
      <c r="V439" s="646"/>
      <c r="W439" s="114"/>
      <c r="X439" s="254"/>
      <c r="Y439" s="224" t="str">
        <f t="shared" si="412"/>
        <v xml:space="preserve"> </v>
      </c>
      <c r="Z439" s="579"/>
      <c r="AA439" s="704"/>
      <c r="AB439" s="119"/>
      <c r="AC439" s="224" t="str">
        <f t="shared" si="427"/>
        <v xml:space="preserve"> </v>
      </c>
      <c r="AD439" s="115"/>
      <c r="AE439" s="253"/>
      <c r="AF439" s="704"/>
      <c r="AG439" s="727"/>
      <c r="AH439" s="727"/>
      <c r="AI439" s="727"/>
      <c r="AJ439" s="727"/>
      <c r="AK439" s="591"/>
      <c r="AL439" s="727"/>
      <c r="AM439" s="727"/>
      <c r="AN439" s="727"/>
      <c r="AO439" s="727"/>
      <c r="AP439" s="727"/>
      <c r="AQ439" s="727"/>
      <c r="AR439" s="727"/>
      <c r="AS439" s="727"/>
      <c r="AT439" s="727"/>
      <c r="AU439" s="727"/>
      <c r="AV439" s="727"/>
      <c r="AW439" s="727"/>
      <c r="AX439" s="727"/>
      <c r="AY439" s="727"/>
      <c r="AZ439" s="727"/>
      <c r="BA439" s="727"/>
      <c r="BB439" s="727"/>
      <c r="BC439" s="821"/>
      <c r="BD439" s="727"/>
      <c r="BE439" s="727"/>
      <c r="BF439" s="727"/>
      <c r="BG439" s="727"/>
      <c r="BH439" s="727"/>
      <c r="BI439" s="727"/>
      <c r="BJ439" s="727"/>
      <c r="BK439" s="727"/>
      <c r="BL439" s="821"/>
      <c r="BM439" s="727"/>
      <c r="BN439" s="727"/>
      <c r="BO439" s="727"/>
      <c r="BP439" s="727"/>
      <c r="BQ439" s="727"/>
      <c r="BR439" s="821"/>
      <c r="BS439" s="727"/>
      <c r="BT439" s="727"/>
      <c r="BU439" s="727"/>
      <c r="BV439" s="591"/>
      <c r="BW439" s="224" t="str">
        <f t="shared" si="424"/>
        <v xml:space="preserve"> </v>
      </c>
      <c r="BX439" s="471">
        <f t="shared" si="413"/>
        <v>348</v>
      </c>
      <c r="BY439" s="117"/>
      <c r="BZ439" s="117"/>
      <c r="CA439" s="117"/>
      <c r="CB439" s="117"/>
      <c r="CC439" s="117"/>
      <c r="CD439" s="461"/>
      <c r="CE439" s="236"/>
      <c r="CF439" s="224" t="str">
        <f t="shared" si="414"/>
        <v xml:space="preserve"> </v>
      </c>
      <c r="CG439" s="116"/>
      <c r="CH439" s="117"/>
      <c r="CI439" s="117"/>
      <c r="CJ439" s="117"/>
      <c r="CK439" s="472"/>
      <c r="CL439" s="472"/>
      <c r="CM439" s="472"/>
      <c r="CN439" s="472"/>
      <c r="CO439" s="117"/>
      <c r="CP439" s="253"/>
      <c r="CQ439" s="120"/>
      <c r="CR439" s="224" t="str" cm="1">
        <f t="array" ref="CR439">IF(AND(SUM(COUNTIF(CG439:CM439,{"*不明*","*その他*"})+COUNTIF(CO439:CP439,{"*不明*","*その他*"}))&gt;0,CQ439=""),"その他・不明の場合,10)具体的内容、理由を記入",IF(OR(AND(CI439=CI$65,COUNTA(CJ439:CM439)&lt;4),AND(OR(CI439=CI$63,CI439=CI$64,CI439=CI$66,CI439=CI$67,CI439=CI$68,CI439=""),COUNTA(CJ439:CM439)&gt;0)),"3)介護保険認定済→要介護度、認知症自立度、寝たきり度、介護保険サービス記入",IF(OR(AND(OR(CM439=CM$63,CM439=CM$64),CN439=""),AND(OR(CM439=CM$65,CM439=CM$66),CN439&lt;&gt;"")),"7)介護保険サービス受けている/過去受けていた→具体的内容記入"," ")))</f>
        <v xml:space="preserve"> </v>
      </c>
      <c r="CS439" s="224" t="str">
        <f t="shared" si="415"/>
        <v xml:space="preserve"> </v>
      </c>
      <c r="CT439" s="116"/>
      <c r="CU439" s="253"/>
      <c r="CV439" s="117"/>
      <c r="CW439" s="117"/>
      <c r="CX439" s="253"/>
      <c r="CY439" s="117"/>
      <c r="CZ439" s="117"/>
      <c r="DA439" s="253"/>
      <c r="DB439" s="117"/>
      <c r="DC439" s="224" t="str">
        <f t="shared" si="416"/>
        <v xml:space="preserve"> </v>
      </c>
      <c r="DD439" s="224" t="str">
        <f t="shared" si="417"/>
        <v xml:space="preserve"> </v>
      </c>
      <c r="DE439" s="224" t="str">
        <f t="shared" si="428"/>
        <v xml:space="preserve"> </v>
      </c>
      <c r="DF439" s="121"/>
      <c r="DG439" s="114"/>
      <c r="DH439" s="704"/>
      <c r="DI439" s="119"/>
      <c r="DJ439" s="187"/>
      <c r="DK439" s="254"/>
      <c r="DL439" s="224" t="str">
        <f t="shared" si="429"/>
        <v xml:space="preserve"> </v>
      </c>
      <c r="DM439" s="224" t="str">
        <f t="shared" si="418"/>
        <v xml:space="preserve"> </v>
      </c>
      <c r="DN439" s="474"/>
      <c r="DO439" s="117"/>
      <c r="DP439" s="117"/>
      <c r="DQ439" s="117"/>
      <c r="DR439" s="117"/>
      <c r="DS439" s="117"/>
      <c r="DT439" s="254"/>
      <c r="DU439" s="476"/>
      <c r="DV439" s="224" t="str">
        <f t="shared" si="430"/>
        <v xml:space="preserve"> </v>
      </c>
      <c r="DW439" s="115"/>
      <c r="DX439" s="470"/>
      <c r="DY439" s="117"/>
      <c r="DZ439" s="704"/>
      <c r="EA439" s="224" t="str">
        <f t="shared" si="431"/>
        <v xml:space="preserve"> </v>
      </c>
      <c r="EB439" s="906"/>
      <c r="EC439" s="904"/>
      <c r="ED439" s="904"/>
      <c r="EE439" s="904"/>
      <c r="EF439" s="904"/>
      <c r="EG439" s="904"/>
      <c r="EH439" s="904"/>
      <c r="EI439" s="904"/>
      <c r="EJ439" s="904"/>
      <c r="EK439" s="905"/>
      <c r="EL439" s="80"/>
      <c r="EM439" s="224" t="str">
        <f t="shared" si="419"/>
        <v xml:space="preserve"> </v>
      </c>
      <c r="EN439" s="224" t="str">
        <f t="shared" si="420"/>
        <v xml:space="preserve"> </v>
      </c>
      <c r="EO439" s="115"/>
      <c r="EP439" s="1050"/>
      <c r="EQ439" s="253"/>
      <c r="ER439" s="117"/>
      <c r="ES439" s="1258">
        <f t="shared" si="421"/>
        <v>348</v>
      </c>
      <c r="ET439" s="224" t="str">
        <f t="shared" si="422"/>
        <v xml:space="preserve"> </v>
      </c>
      <c r="EU439" s="477" t="str">
        <f t="shared" si="423"/>
        <v/>
      </c>
      <c r="EV439" s="1334" t="str">
        <f t="shared" si="426"/>
        <v xml:space="preserve"> </v>
      </c>
      <c r="EW439" s="1332" t="str">
        <f t="shared" si="470"/>
        <v/>
      </c>
      <c r="EX439" s="1275" t="str">
        <f t="shared" si="452"/>
        <v/>
      </c>
      <c r="EY439" s="1275" t="str">
        <f t="shared" si="453"/>
        <v/>
      </c>
      <c r="EZ439" s="1275" t="str">
        <f t="shared" si="454"/>
        <v/>
      </c>
      <c r="FA439" s="1275" t="str">
        <f t="shared" si="455"/>
        <v/>
      </c>
      <c r="FB439" s="1275" t="str">
        <f t="shared" si="456"/>
        <v/>
      </c>
      <c r="FC439" s="1333" t="str">
        <f t="shared" si="457"/>
        <v/>
      </c>
      <c r="FE439" s="1234" t="str">
        <f t="shared" si="458"/>
        <v xml:space="preserve"> </v>
      </c>
      <c r="FF439" s="1234" t="str">
        <f t="shared" si="459"/>
        <v xml:space="preserve"> </v>
      </c>
      <c r="FG439" s="1234" t="str">
        <f t="shared" si="460"/>
        <v xml:space="preserve"> </v>
      </c>
      <c r="FH439" s="1234" t="str">
        <f t="shared" si="461"/>
        <v xml:space="preserve"> </v>
      </c>
      <c r="FI439" s="1234" t="str">
        <f t="shared" si="432"/>
        <v xml:space="preserve"> </v>
      </c>
      <c r="FJ439" s="1234" t="str">
        <f t="shared" si="462"/>
        <v xml:space="preserve"> </v>
      </c>
      <c r="FK439" s="1234">
        <f t="shared" si="433"/>
        <v>0</v>
      </c>
      <c r="FL439" s="1227"/>
      <c r="FM439" s="1234" t="str">
        <f t="shared" si="434"/>
        <v xml:space="preserve"> </v>
      </c>
      <c r="FN439" s="1234" t="str">
        <f t="shared" si="435"/>
        <v xml:space="preserve"> </v>
      </c>
      <c r="FO439" s="1234" t="str">
        <f t="shared" si="463"/>
        <v xml:space="preserve"> </v>
      </c>
      <c r="FP439" s="1234" t="str">
        <f t="shared" si="464"/>
        <v xml:space="preserve"> </v>
      </c>
      <c r="FQ439" s="1234" t="str">
        <f t="shared" si="436"/>
        <v xml:space="preserve"> </v>
      </c>
      <c r="FR439" s="1234" t="str">
        <f t="shared" si="465"/>
        <v xml:space="preserve"> </v>
      </c>
      <c r="FS439" s="1234">
        <f t="shared" si="471"/>
        <v>0</v>
      </c>
      <c r="FT439" s="1227"/>
      <c r="FU439" s="1234" t="str">
        <f t="shared" si="466"/>
        <v xml:space="preserve"> </v>
      </c>
      <c r="FV439" s="1234" t="str">
        <f t="shared" si="467"/>
        <v xml:space="preserve"> </v>
      </c>
      <c r="FW439" s="1234" t="str">
        <f t="shared" si="468"/>
        <v xml:space="preserve"> </v>
      </c>
      <c r="FX439" s="1234" t="str">
        <f t="shared" si="437"/>
        <v xml:space="preserve"> </v>
      </c>
      <c r="FY439" s="1234" t="str">
        <f t="shared" si="438"/>
        <v xml:space="preserve"> </v>
      </c>
      <c r="FZ439" s="1234" t="str">
        <f t="shared" si="469"/>
        <v xml:space="preserve"> </v>
      </c>
      <c r="GA439" s="1234">
        <f t="shared" si="439"/>
        <v>0</v>
      </c>
      <c r="GB439" s="1227"/>
      <c r="GC439" s="1234" t="str">
        <f t="shared" si="440"/>
        <v xml:space="preserve"> </v>
      </c>
      <c r="GD439" s="1234" t="str">
        <f t="shared" si="441"/>
        <v xml:space="preserve"> </v>
      </c>
      <c r="GE439" s="1234" t="str">
        <f t="shared" si="442"/>
        <v xml:space="preserve"> </v>
      </c>
      <c r="GF439" s="1234" t="str">
        <f t="shared" si="443"/>
        <v xml:space="preserve"> </v>
      </c>
      <c r="GG439" s="1234" t="str">
        <f t="shared" si="444"/>
        <v xml:space="preserve"> </v>
      </c>
      <c r="GH439" s="1234" t="str">
        <f t="shared" si="445"/>
        <v xml:space="preserve"> </v>
      </c>
      <c r="GI439" s="1234" t="str">
        <f t="shared" si="446"/>
        <v xml:space="preserve"> </v>
      </c>
      <c r="GJ439" s="1234" t="str">
        <f t="shared" si="447"/>
        <v xml:space="preserve"> </v>
      </c>
      <c r="GK439" s="1234" t="str">
        <f t="shared" si="448"/>
        <v xml:space="preserve"> </v>
      </c>
      <c r="GL439" s="1234" t="str">
        <f t="shared" si="449"/>
        <v xml:space="preserve"> </v>
      </c>
      <c r="GM439" s="1234" t="str">
        <f t="shared" si="450"/>
        <v xml:space="preserve"> </v>
      </c>
      <c r="GN439" s="1234">
        <f t="shared" si="451"/>
        <v>0</v>
      </c>
    </row>
    <row r="440" spans="1:196" s="100" customFormat="1" ht="27" customHeight="1" thickTop="1" thickBot="1">
      <c r="A440" s="1208">
        <f>【A票】【D票】!$D$10</f>
        <v>0</v>
      </c>
      <c r="B440" s="1212">
        <f>【A票】【D票】!$H$10</f>
        <v>0</v>
      </c>
      <c r="C440" s="1213" t="str">
        <f>【A票】【D票】!$K$10</f>
        <v xml:space="preserve"> </v>
      </c>
      <c r="D440" s="1214">
        <f t="shared" si="425"/>
        <v>349</v>
      </c>
      <c r="E440" s="914"/>
      <c r="F440" s="467"/>
      <c r="G440" s="469"/>
      <c r="H440" s="224" t="str">
        <f t="shared" si="411"/>
        <v xml:space="preserve"> </v>
      </c>
      <c r="I440" s="704"/>
      <c r="J440" s="117"/>
      <c r="K440" s="117"/>
      <c r="L440" s="117"/>
      <c r="M440" s="117"/>
      <c r="N440" s="117"/>
      <c r="O440" s="117"/>
      <c r="P440" s="117"/>
      <c r="Q440" s="117"/>
      <c r="R440" s="117"/>
      <c r="S440" s="117"/>
      <c r="T440" s="254"/>
      <c r="U440" s="646"/>
      <c r="V440" s="646"/>
      <c r="W440" s="114"/>
      <c r="X440" s="254"/>
      <c r="Y440" s="224" t="str">
        <f t="shared" si="412"/>
        <v xml:space="preserve"> </v>
      </c>
      <c r="Z440" s="579"/>
      <c r="AA440" s="704"/>
      <c r="AB440" s="119"/>
      <c r="AC440" s="224" t="str">
        <f t="shared" si="427"/>
        <v xml:space="preserve"> </v>
      </c>
      <c r="AD440" s="115"/>
      <c r="AE440" s="253"/>
      <c r="AF440" s="704"/>
      <c r="AG440" s="727"/>
      <c r="AH440" s="727"/>
      <c r="AI440" s="727"/>
      <c r="AJ440" s="727"/>
      <c r="AK440" s="591"/>
      <c r="AL440" s="727"/>
      <c r="AM440" s="727"/>
      <c r="AN440" s="727"/>
      <c r="AO440" s="727"/>
      <c r="AP440" s="727"/>
      <c r="AQ440" s="727"/>
      <c r="AR440" s="727"/>
      <c r="AS440" s="727"/>
      <c r="AT440" s="727"/>
      <c r="AU440" s="727"/>
      <c r="AV440" s="727"/>
      <c r="AW440" s="727"/>
      <c r="AX440" s="727"/>
      <c r="AY440" s="727"/>
      <c r="AZ440" s="727"/>
      <c r="BA440" s="727"/>
      <c r="BB440" s="727"/>
      <c r="BC440" s="821"/>
      <c r="BD440" s="727"/>
      <c r="BE440" s="727"/>
      <c r="BF440" s="727"/>
      <c r="BG440" s="727"/>
      <c r="BH440" s="727"/>
      <c r="BI440" s="727"/>
      <c r="BJ440" s="727"/>
      <c r="BK440" s="727"/>
      <c r="BL440" s="821"/>
      <c r="BM440" s="727"/>
      <c r="BN440" s="727"/>
      <c r="BO440" s="727"/>
      <c r="BP440" s="727"/>
      <c r="BQ440" s="727"/>
      <c r="BR440" s="821"/>
      <c r="BS440" s="727"/>
      <c r="BT440" s="727"/>
      <c r="BU440" s="727"/>
      <c r="BV440" s="591"/>
      <c r="BW440" s="224" t="str">
        <f t="shared" si="424"/>
        <v xml:space="preserve"> </v>
      </c>
      <c r="BX440" s="471">
        <f t="shared" si="413"/>
        <v>349</v>
      </c>
      <c r="BY440" s="117"/>
      <c r="BZ440" s="117"/>
      <c r="CA440" s="117"/>
      <c r="CB440" s="117"/>
      <c r="CC440" s="117"/>
      <c r="CD440" s="461"/>
      <c r="CE440" s="236"/>
      <c r="CF440" s="224" t="str">
        <f t="shared" si="414"/>
        <v xml:space="preserve"> </v>
      </c>
      <c r="CG440" s="116"/>
      <c r="CH440" s="117"/>
      <c r="CI440" s="117"/>
      <c r="CJ440" s="117"/>
      <c r="CK440" s="472"/>
      <c r="CL440" s="472"/>
      <c r="CM440" s="472"/>
      <c r="CN440" s="472"/>
      <c r="CO440" s="117"/>
      <c r="CP440" s="253"/>
      <c r="CQ440" s="120"/>
      <c r="CR440" s="224" t="str" cm="1">
        <f t="array" ref="CR440">IF(AND(SUM(COUNTIF(CG440:CM440,{"*不明*","*その他*"})+COUNTIF(CO440:CP440,{"*不明*","*その他*"}))&gt;0,CQ440=""),"その他・不明の場合,10)具体的内容、理由を記入",IF(OR(AND(CI440=CI$65,COUNTA(CJ440:CM440)&lt;4),AND(OR(CI440=CI$63,CI440=CI$64,CI440=CI$66,CI440=CI$67,CI440=CI$68,CI440=""),COUNTA(CJ440:CM440)&gt;0)),"3)介護保険認定済→要介護度、認知症自立度、寝たきり度、介護保険サービス記入",IF(OR(AND(OR(CM440=CM$63,CM440=CM$64),CN440=""),AND(OR(CM440=CM$65,CM440=CM$66),CN440&lt;&gt;"")),"7)介護保険サービス受けている/過去受けていた→具体的内容記入"," ")))</f>
        <v xml:space="preserve"> </v>
      </c>
      <c r="CS440" s="224" t="str">
        <f t="shared" si="415"/>
        <v xml:space="preserve"> </v>
      </c>
      <c r="CT440" s="116"/>
      <c r="CU440" s="253"/>
      <c r="CV440" s="117"/>
      <c r="CW440" s="117"/>
      <c r="CX440" s="253"/>
      <c r="CY440" s="117"/>
      <c r="CZ440" s="117"/>
      <c r="DA440" s="253"/>
      <c r="DB440" s="117"/>
      <c r="DC440" s="224" t="str">
        <f t="shared" si="416"/>
        <v xml:space="preserve"> </v>
      </c>
      <c r="DD440" s="224" t="str">
        <f t="shared" si="417"/>
        <v xml:space="preserve"> </v>
      </c>
      <c r="DE440" s="224" t="str">
        <f t="shared" si="428"/>
        <v xml:space="preserve"> </v>
      </c>
      <c r="DF440" s="121"/>
      <c r="DG440" s="114"/>
      <c r="DH440" s="704"/>
      <c r="DI440" s="119"/>
      <c r="DJ440" s="187"/>
      <c r="DK440" s="254"/>
      <c r="DL440" s="224" t="str">
        <f t="shared" si="429"/>
        <v xml:space="preserve"> </v>
      </c>
      <c r="DM440" s="224" t="str">
        <f t="shared" si="418"/>
        <v xml:space="preserve"> </v>
      </c>
      <c r="DN440" s="474"/>
      <c r="DO440" s="117"/>
      <c r="DP440" s="117"/>
      <c r="DQ440" s="117"/>
      <c r="DR440" s="117"/>
      <c r="DS440" s="117"/>
      <c r="DT440" s="254"/>
      <c r="DU440" s="476"/>
      <c r="DV440" s="224" t="str">
        <f t="shared" si="430"/>
        <v xml:space="preserve"> </v>
      </c>
      <c r="DW440" s="115"/>
      <c r="DX440" s="470"/>
      <c r="DY440" s="117"/>
      <c r="DZ440" s="704"/>
      <c r="EA440" s="224" t="str">
        <f t="shared" si="431"/>
        <v xml:space="preserve"> </v>
      </c>
      <c r="EB440" s="906"/>
      <c r="EC440" s="904"/>
      <c r="ED440" s="904"/>
      <c r="EE440" s="904"/>
      <c r="EF440" s="904"/>
      <c r="EG440" s="904"/>
      <c r="EH440" s="904"/>
      <c r="EI440" s="904"/>
      <c r="EJ440" s="904"/>
      <c r="EK440" s="905"/>
      <c r="EL440" s="80"/>
      <c r="EM440" s="224" t="str">
        <f t="shared" si="419"/>
        <v xml:space="preserve"> </v>
      </c>
      <c r="EN440" s="224" t="str">
        <f t="shared" si="420"/>
        <v xml:space="preserve"> </v>
      </c>
      <c r="EO440" s="115"/>
      <c r="EP440" s="1050"/>
      <c r="EQ440" s="253"/>
      <c r="ER440" s="117"/>
      <c r="ES440" s="1258">
        <f t="shared" si="421"/>
        <v>349</v>
      </c>
      <c r="ET440" s="224" t="str">
        <f t="shared" si="422"/>
        <v xml:space="preserve"> </v>
      </c>
      <c r="EU440" s="477" t="str">
        <f t="shared" si="423"/>
        <v/>
      </c>
      <c r="EV440" s="1334" t="str">
        <f t="shared" si="426"/>
        <v xml:space="preserve"> </v>
      </c>
      <c r="EW440" s="1332" t="str">
        <f t="shared" si="470"/>
        <v/>
      </c>
      <c r="EX440" s="1275" t="str">
        <f t="shared" si="452"/>
        <v/>
      </c>
      <c r="EY440" s="1275" t="str">
        <f t="shared" si="453"/>
        <v/>
      </c>
      <c r="EZ440" s="1275" t="str">
        <f t="shared" si="454"/>
        <v/>
      </c>
      <c r="FA440" s="1275" t="str">
        <f t="shared" si="455"/>
        <v/>
      </c>
      <c r="FB440" s="1275" t="str">
        <f t="shared" si="456"/>
        <v/>
      </c>
      <c r="FC440" s="1333" t="str">
        <f t="shared" si="457"/>
        <v/>
      </c>
      <c r="FE440" s="1234" t="str">
        <f t="shared" si="458"/>
        <v xml:space="preserve"> </v>
      </c>
      <c r="FF440" s="1234" t="str">
        <f t="shared" si="459"/>
        <v xml:space="preserve"> </v>
      </c>
      <c r="FG440" s="1234" t="str">
        <f t="shared" si="460"/>
        <v xml:space="preserve"> </v>
      </c>
      <c r="FH440" s="1234" t="str">
        <f t="shared" si="461"/>
        <v xml:space="preserve"> </v>
      </c>
      <c r="FI440" s="1234" t="str">
        <f t="shared" si="432"/>
        <v xml:space="preserve"> </v>
      </c>
      <c r="FJ440" s="1234" t="str">
        <f t="shared" si="462"/>
        <v xml:space="preserve"> </v>
      </c>
      <c r="FK440" s="1234">
        <f t="shared" si="433"/>
        <v>0</v>
      </c>
      <c r="FL440" s="1227"/>
      <c r="FM440" s="1234" t="str">
        <f t="shared" si="434"/>
        <v xml:space="preserve"> </v>
      </c>
      <c r="FN440" s="1234" t="str">
        <f t="shared" si="435"/>
        <v xml:space="preserve"> </v>
      </c>
      <c r="FO440" s="1234" t="str">
        <f t="shared" si="463"/>
        <v xml:space="preserve"> </v>
      </c>
      <c r="FP440" s="1234" t="str">
        <f t="shared" si="464"/>
        <v xml:space="preserve"> </v>
      </c>
      <c r="FQ440" s="1234" t="str">
        <f t="shared" si="436"/>
        <v xml:space="preserve"> </v>
      </c>
      <c r="FR440" s="1234" t="str">
        <f t="shared" si="465"/>
        <v xml:space="preserve"> </v>
      </c>
      <c r="FS440" s="1234">
        <f t="shared" si="471"/>
        <v>0</v>
      </c>
      <c r="FT440" s="1227"/>
      <c r="FU440" s="1234" t="str">
        <f t="shared" si="466"/>
        <v xml:space="preserve"> </v>
      </c>
      <c r="FV440" s="1234" t="str">
        <f t="shared" si="467"/>
        <v xml:space="preserve"> </v>
      </c>
      <c r="FW440" s="1234" t="str">
        <f t="shared" si="468"/>
        <v xml:space="preserve"> </v>
      </c>
      <c r="FX440" s="1234" t="str">
        <f t="shared" si="437"/>
        <v xml:space="preserve"> </v>
      </c>
      <c r="FY440" s="1234" t="str">
        <f t="shared" si="438"/>
        <v xml:space="preserve"> </v>
      </c>
      <c r="FZ440" s="1234" t="str">
        <f t="shared" si="469"/>
        <v xml:space="preserve"> </v>
      </c>
      <c r="GA440" s="1234">
        <f t="shared" si="439"/>
        <v>0</v>
      </c>
      <c r="GB440" s="1227"/>
      <c r="GC440" s="1234" t="str">
        <f t="shared" si="440"/>
        <v xml:space="preserve"> </v>
      </c>
      <c r="GD440" s="1234" t="str">
        <f t="shared" si="441"/>
        <v xml:space="preserve"> </v>
      </c>
      <c r="GE440" s="1234" t="str">
        <f t="shared" si="442"/>
        <v xml:space="preserve"> </v>
      </c>
      <c r="GF440" s="1234" t="str">
        <f t="shared" si="443"/>
        <v xml:space="preserve"> </v>
      </c>
      <c r="GG440" s="1234" t="str">
        <f t="shared" si="444"/>
        <v xml:space="preserve"> </v>
      </c>
      <c r="GH440" s="1234" t="str">
        <f t="shared" si="445"/>
        <v xml:space="preserve"> </v>
      </c>
      <c r="GI440" s="1234" t="str">
        <f t="shared" si="446"/>
        <v xml:space="preserve"> </v>
      </c>
      <c r="GJ440" s="1234" t="str">
        <f t="shared" si="447"/>
        <v xml:space="preserve"> </v>
      </c>
      <c r="GK440" s="1234" t="str">
        <f t="shared" si="448"/>
        <v xml:space="preserve"> </v>
      </c>
      <c r="GL440" s="1234" t="str">
        <f t="shared" si="449"/>
        <v xml:space="preserve"> </v>
      </c>
      <c r="GM440" s="1234" t="str">
        <f t="shared" si="450"/>
        <v xml:space="preserve"> </v>
      </c>
      <c r="GN440" s="1234">
        <f t="shared" si="451"/>
        <v>0</v>
      </c>
    </row>
    <row r="441" spans="1:196" s="100" customFormat="1" ht="27" customHeight="1" thickTop="1" thickBot="1">
      <c r="A441" s="1208">
        <f>【A票】【D票】!$D$10</f>
        <v>0</v>
      </c>
      <c r="B441" s="1212">
        <f>【A票】【D票】!$H$10</f>
        <v>0</v>
      </c>
      <c r="C441" s="1213" t="str">
        <f>【A票】【D票】!$K$10</f>
        <v xml:space="preserve"> </v>
      </c>
      <c r="D441" s="1214">
        <f t="shared" si="425"/>
        <v>350</v>
      </c>
      <c r="E441" s="914"/>
      <c r="F441" s="467"/>
      <c r="G441" s="469"/>
      <c r="H441" s="224" t="str">
        <f t="shared" si="411"/>
        <v xml:space="preserve"> </v>
      </c>
      <c r="I441" s="704"/>
      <c r="J441" s="117"/>
      <c r="K441" s="117"/>
      <c r="L441" s="117"/>
      <c r="M441" s="117"/>
      <c r="N441" s="117"/>
      <c r="O441" s="117"/>
      <c r="P441" s="117"/>
      <c r="Q441" s="117"/>
      <c r="R441" s="117"/>
      <c r="S441" s="117"/>
      <c r="T441" s="254"/>
      <c r="U441" s="646"/>
      <c r="V441" s="646"/>
      <c r="W441" s="114"/>
      <c r="X441" s="254"/>
      <c r="Y441" s="224" t="str">
        <f t="shared" si="412"/>
        <v xml:space="preserve"> </v>
      </c>
      <c r="Z441" s="579"/>
      <c r="AA441" s="704"/>
      <c r="AB441" s="119"/>
      <c r="AC441" s="224" t="str">
        <f t="shared" si="427"/>
        <v xml:space="preserve"> </v>
      </c>
      <c r="AD441" s="115"/>
      <c r="AE441" s="253"/>
      <c r="AF441" s="704"/>
      <c r="AG441" s="727"/>
      <c r="AH441" s="727"/>
      <c r="AI441" s="727"/>
      <c r="AJ441" s="727"/>
      <c r="AK441" s="591"/>
      <c r="AL441" s="727"/>
      <c r="AM441" s="727"/>
      <c r="AN441" s="727"/>
      <c r="AO441" s="727"/>
      <c r="AP441" s="727"/>
      <c r="AQ441" s="727"/>
      <c r="AR441" s="727"/>
      <c r="AS441" s="727"/>
      <c r="AT441" s="727"/>
      <c r="AU441" s="727"/>
      <c r="AV441" s="727"/>
      <c r="AW441" s="727"/>
      <c r="AX441" s="727"/>
      <c r="AY441" s="727"/>
      <c r="AZ441" s="727"/>
      <c r="BA441" s="727"/>
      <c r="BB441" s="727"/>
      <c r="BC441" s="821"/>
      <c r="BD441" s="727"/>
      <c r="BE441" s="727"/>
      <c r="BF441" s="727"/>
      <c r="BG441" s="727"/>
      <c r="BH441" s="727"/>
      <c r="BI441" s="727"/>
      <c r="BJ441" s="727"/>
      <c r="BK441" s="727"/>
      <c r="BL441" s="821"/>
      <c r="BM441" s="727"/>
      <c r="BN441" s="727"/>
      <c r="BO441" s="727"/>
      <c r="BP441" s="727"/>
      <c r="BQ441" s="727"/>
      <c r="BR441" s="821"/>
      <c r="BS441" s="727"/>
      <c r="BT441" s="727"/>
      <c r="BU441" s="727"/>
      <c r="BV441" s="591"/>
      <c r="BW441" s="224" t="str">
        <f t="shared" si="424"/>
        <v xml:space="preserve"> </v>
      </c>
      <c r="BX441" s="471">
        <f t="shared" si="413"/>
        <v>350</v>
      </c>
      <c r="BY441" s="117"/>
      <c r="BZ441" s="117"/>
      <c r="CA441" s="117"/>
      <c r="CB441" s="117"/>
      <c r="CC441" s="117"/>
      <c r="CD441" s="461"/>
      <c r="CE441" s="236"/>
      <c r="CF441" s="224" t="str">
        <f t="shared" si="414"/>
        <v xml:space="preserve"> </v>
      </c>
      <c r="CG441" s="116"/>
      <c r="CH441" s="117"/>
      <c r="CI441" s="117"/>
      <c r="CJ441" s="117"/>
      <c r="CK441" s="472"/>
      <c r="CL441" s="472"/>
      <c r="CM441" s="472"/>
      <c r="CN441" s="472"/>
      <c r="CO441" s="117"/>
      <c r="CP441" s="253"/>
      <c r="CQ441" s="120"/>
      <c r="CR441" s="224" t="str" cm="1">
        <f t="array" ref="CR441">IF(AND(SUM(COUNTIF(CG441:CM441,{"*不明*","*その他*"})+COUNTIF(CO441:CP441,{"*不明*","*その他*"}))&gt;0,CQ441=""),"その他・不明の場合,10)具体的内容、理由を記入",IF(OR(AND(CI441=CI$65,COUNTA(CJ441:CM441)&lt;4),AND(OR(CI441=CI$63,CI441=CI$64,CI441=CI$66,CI441=CI$67,CI441=CI$68,CI441=""),COUNTA(CJ441:CM441)&gt;0)),"3)介護保険認定済→要介護度、認知症自立度、寝たきり度、介護保険サービス記入",IF(OR(AND(OR(CM441=CM$63,CM441=CM$64),CN441=""),AND(OR(CM441=CM$65,CM441=CM$66),CN441&lt;&gt;"")),"7)介護保険サービス受けている/過去受けていた→具体的内容記入"," ")))</f>
        <v xml:space="preserve"> </v>
      </c>
      <c r="CS441" s="224" t="str">
        <f t="shared" si="415"/>
        <v xml:space="preserve"> </v>
      </c>
      <c r="CT441" s="116"/>
      <c r="CU441" s="253"/>
      <c r="CV441" s="117"/>
      <c r="CW441" s="117"/>
      <c r="CX441" s="253"/>
      <c r="CY441" s="117"/>
      <c r="CZ441" s="117"/>
      <c r="DA441" s="253"/>
      <c r="DB441" s="117"/>
      <c r="DC441" s="224" t="str">
        <f t="shared" si="416"/>
        <v xml:space="preserve"> </v>
      </c>
      <c r="DD441" s="224" t="str">
        <f t="shared" si="417"/>
        <v xml:space="preserve"> </v>
      </c>
      <c r="DE441" s="224" t="str">
        <f t="shared" si="428"/>
        <v xml:space="preserve"> </v>
      </c>
      <c r="DF441" s="121"/>
      <c r="DG441" s="114"/>
      <c r="DH441" s="704"/>
      <c r="DI441" s="119"/>
      <c r="DJ441" s="187"/>
      <c r="DK441" s="254"/>
      <c r="DL441" s="224" t="str">
        <f t="shared" si="429"/>
        <v xml:space="preserve"> </v>
      </c>
      <c r="DM441" s="224" t="str">
        <f t="shared" si="418"/>
        <v xml:space="preserve"> </v>
      </c>
      <c r="DN441" s="474"/>
      <c r="DO441" s="117"/>
      <c r="DP441" s="117"/>
      <c r="DQ441" s="117"/>
      <c r="DR441" s="117"/>
      <c r="DS441" s="117"/>
      <c r="DT441" s="254"/>
      <c r="DU441" s="476"/>
      <c r="DV441" s="224" t="str">
        <f t="shared" si="430"/>
        <v xml:space="preserve"> </v>
      </c>
      <c r="DW441" s="115"/>
      <c r="DX441" s="470"/>
      <c r="DY441" s="117"/>
      <c r="DZ441" s="704"/>
      <c r="EA441" s="224" t="str">
        <f t="shared" si="431"/>
        <v xml:space="preserve"> </v>
      </c>
      <c r="EB441" s="906"/>
      <c r="EC441" s="904"/>
      <c r="ED441" s="904"/>
      <c r="EE441" s="904"/>
      <c r="EF441" s="904"/>
      <c r="EG441" s="904"/>
      <c r="EH441" s="904"/>
      <c r="EI441" s="904"/>
      <c r="EJ441" s="904"/>
      <c r="EK441" s="905"/>
      <c r="EL441" s="80"/>
      <c r="EM441" s="224" t="str">
        <f t="shared" si="419"/>
        <v xml:space="preserve"> </v>
      </c>
      <c r="EN441" s="224" t="str">
        <f t="shared" si="420"/>
        <v xml:space="preserve"> </v>
      </c>
      <c r="EO441" s="115"/>
      <c r="EP441" s="1050"/>
      <c r="EQ441" s="253"/>
      <c r="ER441" s="117"/>
      <c r="ES441" s="1258">
        <f t="shared" si="421"/>
        <v>350</v>
      </c>
      <c r="ET441" s="224" t="str">
        <f t="shared" si="422"/>
        <v xml:space="preserve"> </v>
      </c>
      <c r="EU441" s="477" t="str">
        <f t="shared" si="423"/>
        <v/>
      </c>
      <c r="EV441" s="1334" t="str">
        <f t="shared" si="426"/>
        <v xml:space="preserve"> </v>
      </c>
      <c r="EW441" s="1332" t="str">
        <f t="shared" si="470"/>
        <v/>
      </c>
      <c r="EX441" s="1275" t="str">
        <f t="shared" si="452"/>
        <v/>
      </c>
      <c r="EY441" s="1275" t="str">
        <f t="shared" si="453"/>
        <v/>
      </c>
      <c r="EZ441" s="1275" t="str">
        <f t="shared" si="454"/>
        <v/>
      </c>
      <c r="FA441" s="1275" t="str">
        <f t="shared" si="455"/>
        <v/>
      </c>
      <c r="FB441" s="1275" t="str">
        <f t="shared" si="456"/>
        <v/>
      </c>
      <c r="FC441" s="1333" t="str">
        <f t="shared" si="457"/>
        <v/>
      </c>
      <c r="FE441" s="1234" t="str">
        <f t="shared" si="458"/>
        <v xml:space="preserve"> </v>
      </c>
      <c r="FF441" s="1234" t="str">
        <f t="shared" si="459"/>
        <v xml:space="preserve"> </v>
      </c>
      <c r="FG441" s="1234" t="str">
        <f t="shared" si="460"/>
        <v xml:space="preserve"> </v>
      </c>
      <c r="FH441" s="1234" t="str">
        <f t="shared" si="461"/>
        <v xml:space="preserve"> </v>
      </c>
      <c r="FI441" s="1234" t="str">
        <f t="shared" si="432"/>
        <v xml:space="preserve"> </v>
      </c>
      <c r="FJ441" s="1234" t="str">
        <f t="shared" si="462"/>
        <v xml:space="preserve"> </v>
      </c>
      <c r="FK441" s="1234">
        <f t="shared" si="433"/>
        <v>0</v>
      </c>
      <c r="FL441" s="1227"/>
      <c r="FM441" s="1234" t="str">
        <f t="shared" si="434"/>
        <v xml:space="preserve"> </v>
      </c>
      <c r="FN441" s="1234" t="str">
        <f t="shared" si="435"/>
        <v xml:space="preserve"> </v>
      </c>
      <c r="FO441" s="1234" t="str">
        <f t="shared" si="463"/>
        <v xml:space="preserve"> </v>
      </c>
      <c r="FP441" s="1234" t="str">
        <f t="shared" si="464"/>
        <v xml:space="preserve"> </v>
      </c>
      <c r="FQ441" s="1234" t="str">
        <f t="shared" si="436"/>
        <v xml:space="preserve"> </v>
      </c>
      <c r="FR441" s="1234" t="str">
        <f t="shared" si="465"/>
        <v xml:space="preserve"> </v>
      </c>
      <c r="FS441" s="1234">
        <f t="shared" si="471"/>
        <v>0</v>
      </c>
      <c r="FT441" s="1227"/>
      <c r="FU441" s="1234" t="str">
        <f t="shared" si="466"/>
        <v xml:space="preserve"> </v>
      </c>
      <c r="FV441" s="1234" t="str">
        <f t="shared" si="467"/>
        <v xml:space="preserve"> </v>
      </c>
      <c r="FW441" s="1234" t="str">
        <f t="shared" si="468"/>
        <v xml:space="preserve"> </v>
      </c>
      <c r="FX441" s="1234" t="str">
        <f t="shared" si="437"/>
        <v xml:space="preserve"> </v>
      </c>
      <c r="FY441" s="1234" t="str">
        <f t="shared" si="438"/>
        <v xml:space="preserve"> </v>
      </c>
      <c r="FZ441" s="1234" t="str">
        <f t="shared" si="469"/>
        <v xml:space="preserve"> </v>
      </c>
      <c r="GA441" s="1234">
        <f t="shared" si="439"/>
        <v>0</v>
      </c>
      <c r="GB441" s="1227"/>
      <c r="GC441" s="1234" t="str">
        <f t="shared" si="440"/>
        <v xml:space="preserve"> </v>
      </c>
      <c r="GD441" s="1234" t="str">
        <f t="shared" si="441"/>
        <v xml:space="preserve"> </v>
      </c>
      <c r="GE441" s="1234" t="str">
        <f t="shared" si="442"/>
        <v xml:space="preserve"> </v>
      </c>
      <c r="GF441" s="1234" t="str">
        <f t="shared" si="443"/>
        <v xml:space="preserve"> </v>
      </c>
      <c r="GG441" s="1234" t="str">
        <f t="shared" si="444"/>
        <v xml:space="preserve"> </v>
      </c>
      <c r="GH441" s="1234" t="str">
        <f t="shared" si="445"/>
        <v xml:space="preserve"> </v>
      </c>
      <c r="GI441" s="1234" t="str">
        <f t="shared" si="446"/>
        <v xml:space="preserve"> </v>
      </c>
      <c r="GJ441" s="1234" t="str">
        <f t="shared" si="447"/>
        <v xml:space="preserve"> </v>
      </c>
      <c r="GK441" s="1234" t="str">
        <f t="shared" si="448"/>
        <v xml:space="preserve"> </v>
      </c>
      <c r="GL441" s="1234" t="str">
        <f t="shared" si="449"/>
        <v xml:space="preserve"> </v>
      </c>
      <c r="GM441" s="1234" t="str">
        <f t="shared" si="450"/>
        <v xml:space="preserve"> </v>
      </c>
      <c r="GN441" s="1234">
        <f t="shared" si="451"/>
        <v>0</v>
      </c>
    </row>
    <row r="442" spans="1:196" s="100" customFormat="1" ht="27" customHeight="1" thickTop="1" thickBot="1">
      <c r="A442" s="1208">
        <f>【A票】【D票】!$D$10</f>
        <v>0</v>
      </c>
      <c r="B442" s="1212">
        <f>【A票】【D票】!$H$10</f>
        <v>0</v>
      </c>
      <c r="C442" s="1213" t="str">
        <f>【A票】【D票】!$K$10</f>
        <v xml:space="preserve"> </v>
      </c>
      <c r="D442" s="1214">
        <f t="shared" si="425"/>
        <v>351</v>
      </c>
      <c r="E442" s="914"/>
      <c r="F442" s="467"/>
      <c r="G442" s="469"/>
      <c r="H442" s="224" t="str">
        <f t="shared" si="411"/>
        <v xml:space="preserve"> </v>
      </c>
      <c r="I442" s="704"/>
      <c r="J442" s="117"/>
      <c r="K442" s="117"/>
      <c r="L442" s="117"/>
      <c r="M442" s="117"/>
      <c r="N442" s="117"/>
      <c r="O442" s="117"/>
      <c r="P442" s="117"/>
      <c r="Q442" s="117"/>
      <c r="R442" s="117"/>
      <c r="S442" s="117"/>
      <c r="T442" s="254"/>
      <c r="U442" s="646"/>
      <c r="V442" s="646"/>
      <c r="W442" s="114"/>
      <c r="X442" s="254"/>
      <c r="Y442" s="224" t="str">
        <f t="shared" si="412"/>
        <v xml:space="preserve"> </v>
      </c>
      <c r="Z442" s="579"/>
      <c r="AA442" s="704"/>
      <c r="AB442" s="119"/>
      <c r="AC442" s="224" t="str">
        <f t="shared" si="427"/>
        <v xml:space="preserve"> </v>
      </c>
      <c r="AD442" s="115"/>
      <c r="AE442" s="253"/>
      <c r="AF442" s="704"/>
      <c r="AG442" s="727"/>
      <c r="AH442" s="727"/>
      <c r="AI442" s="727"/>
      <c r="AJ442" s="727"/>
      <c r="AK442" s="591"/>
      <c r="AL442" s="727"/>
      <c r="AM442" s="727"/>
      <c r="AN442" s="727"/>
      <c r="AO442" s="727"/>
      <c r="AP442" s="727"/>
      <c r="AQ442" s="727"/>
      <c r="AR442" s="727"/>
      <c r="AS442" s="727"/>
      <c r="AT442" s="727"/>
      <c r="AU442" s="727"/>
      <c r="AV442" s="727"/>
      <c r="AW442" s="727"/>
      <c r="AX442" s="727"/>
      <c r="AY442" s="727"/>
      <c r="AZ442" s="727"/>
      <c r="BA442" s="727"/>
      <c r="BB442" s="727"/>
      <c r="BC442" s="821"/>
      <c r="BD442" s="727"/>
      <c r="BE442" s="727"/>
      <c r="BF442" s="727"/>
      <c r="BG442" s="727"/>
      <c r="BH442" s="727"/>
      <c r="BI442" s="727"/>
      <c r="BJ442" s="727"/>
      <c r="BK442" s="727"/>
      <c r="BL442" s="821"/>
      <c r="BM442" s="727"/>
      <c r="BN442" s="727"/>
      <c r="BO442" s="727"/>
      <c r="BP442" s="727"/>
      <c r="BQ442" s="727"/>
      <c r="BR442" s="821"/>
      <c r="BS442" s="727"/>
      <c r="BT442" s="727"/>
      <c r="BU442" s="727"/>
      <c r="BV442" s="591"/>
      <c r="BW442" s="224" t="str">
        <f t="shared" si="424"/>
        <v xml:space="preserve"> </v>
      </c>
      <c r="BX442" s="471">
        <f t="shared" si="413"/>
        <v>351</v>
      </c>
      <c r="BY442" s="117"/>
      <c r="BZ442" s="117"/>
      <c r="CA442" s="117"/>
      <c r="CB442" s="117"/>
      <c r="CC442" s="117"/>
      <c r="CD442" s="461"/>
      <c r="CE442" s="236"/>
      <c r="CF442" s="224" t="str">
        <f t="shared" si="414"/>
        <v xml:space="preserve"> </v>
      </c>
      <c r="CG442" s="116"/>
      <c r="CH442" s="117"/>
      <c r="CI442" s="117"/>
      <c r="CJ442" s="117"/>
      <c r="CK442" s="472"/>
      <c r="CL442" s="472"/>
      <c r="CM442" s="472"/>
      <c r="CN442" s="472"/>
      <c r="CO442" s="117"/>
      <c r="CP442" s="253"/>
      <c r="CQ442" s="120"/>
      <c r="CR442" s="224" t="str" cm="1">
        <f t="array" ref="CR442">IF(AND(SUM(COUNTIF(CG442:CM442,{"*不明*","*その他*"})+COUNTIF(CO442:CP442,{"*不明*","*その他*"}))&gt;0,CQ442=""),"その他・不明の場合,10)具体的内容、理由を記入",IF(OR(AND(CI442=CI$65,COUNTA(CJ442:CM442)&lt;4),AND(OR(CI442=CI$63,CI442=CI$64,CI442=CI$66,CI442=CI$67,CI442=CI$68,CI442=""),COUNTA(CJ442:CM442)&gt;0)),"3)介護保険認定済→要介護度、認知症自立度、寝たきり度、介護保険サービス記入",IF(OR(AND(OR(CM442=CM$63,CM442=CM$64),CN442=""),AND(OR(CM442=CM$65,CM442=CM$66),CN442&lt;&gt;"")),"7)介護保険サービス受けている/過去受けていた→具体的内容記入"," ")))</f>
        <v xml:space="preserve"> </v>
      </c>
      <c r="CS442" s="224" t="str">
        <f t="shared" si="415"/>
        <v xml:space="preserve"> </v>
      </c>
      <c r="CT442" s="116"/>
      <c r="CU442" s="253"/>
      <c r="CV442" s="117"/>
      <c r="CW442" s="117"/>
      <c r="CX442" s="253"/>
      <c r="CY442" s="117"/>
      <c r="CZ442" s="117"/>
      <c r="DA442" s="253"/>
      <c r="DB442" s="117"/>
      <c r="DC442" s="224" t="str">
        <f t="shared" si="416"/>
        <v xml:space="preserve"> </v>
      </c>
      <c r="DD442" s="224" t="str">
        <f t="shared" si="417"/>
        <v xml:space="preserve"> </v>
      </c>
      <c r="DE442" s="224" t="str">
        <f t="shared" si="428"/>
        <v xml:space="preserve"> </v>
      </c>
      <c r="DF442" s="121"/>
      <c r="DG442" s="114"/>
      <c r="DH442" s="704"/>
      <c r="DI442" s="119"/>
      <c r="DJ442" s="187"/>
      <c r="DK442" s="254"/>
      <c r="DL442" s="224" t="str">
        <f t="shared" si="429"/>
        <v xml:space="preserve"> </v>
      </c>
      <c r="DM442" s="224" t="str">
        <f t="shared" si="418"/>
        <v xml:space="preserve"> </v>
      </c>
      <c r="DN442" s="474"/>
      <c r="DO442" s="117"/>
      <c r="DP442" s="117"/>
      <c r="DQ442" s="117"/>
      <c r="DR442" s="117"/>
      <c r="DS442" s="117"/>
      <c r="DT442" s="254"/>
      <c r="DU442" s="476"/>
      <c r="DV442" s="224" t="str">
        <f t="shared" si="430"/>
        <v xml:space="preserve"> </v>
      </c>
      <c r="DW442" s="115"/>
      <c r="DX442" s="470"/>
      <c r="DY442" s="117"/>
      <c r="DZ442" s="704"/>
      <c r="EA442" s="224" t="str">
        <f t="shared" si="431"/>
        <v xml:space="preserve"> </v>
      </c>
      <c r="EB442" s="906"/>
      <c r="EC442" s="904"/>
      <c r="ED442" s="904"/>
      <c r="EE442" s="904"/>
      <c r="EF442" s="904"/>
      <c r="EG442" s="904"/>
      <c r="EH442" s="904"/>
      <c r="EI442" s="904"/>
      <c r="EJ442" s="904"/>
      <c r="EK442" s="905"/>
      <c r="EL442" s="80"/>
      <c r="EM442" s="224" t="str">
        <f t="shared" si="419"/>
        <v xml:space="preserve"> </v>
      </c>
      <c r="EN442" s="224" t="str">
        <f t="shared" si="420"/>
        <v xml:space="preserve"> </v>
      </c>
      <c r="EO442" s="115"/>
      <c r="EP442" s="1050"/>
      <c r="EQ442" s="253"/>
      <c r="ER442" s="117"/>
      <c r="ES442" s="1258">
        <f t="shared" si="421"/>
        <v>351</v>
      </c>
      <c r="ET442" s="224" t="str">
        <f t="shared" si="422"/>
        <v xml:space="preserve"> </v>
      </c>
      <c r="EU442" s="477" t="str">
        <f t="shared" si="423"/>
        <v/>
      </c>
      <c r="EV442" s="1334" t="str">
        <f t="shared" si="426"/>
        <v xml:space="preserve"> </v>
      </c>
      <c r="EW442" s="1332" t="str">
        <f t="shared" si="470"/>
        <v/>
      </c>
      <c r="EX442" s="1275" t="str">
        <f t="shared" si="452"/>
        <v/>
      </c>
      <c r="EY442" s="1275" t="str">
        <f t="shared" si="453"/>
        <v/>
      </c>
      <c r="EZ442" s="1275" t="str">
        <f t="shared" si="454"/>
        <v/>
      </c>
      <c r="FA442" s="1275" t="str">
        <f t="shared" si="455"/>
        <v/>
      </c>
      <c r="FB442" s="1275" t="str">
        <f t="shared" si="456"/>
        <v/>
      </c>
      <c r="FC442" s="1333" t="str">
        <f t="shared" si="457"/>
        <v/>
      </c>
      <c r="FE442" s="1234" t="str">
        <f t="shared" si="458"/>
        <v xml:space="preserve"> </v>
      </c>
      <c r="FF442" s="1234" t="str">
        <f t="shared" si="459"/>
        <v xml:space="preserve"> </v>
      </c>
      <c r="FG442" s="1234" t="str">
        <f t="shared" si="460"/>
        <v xml:space="preserve"> </v>
      </c>
      <c r="FH442" s="1234" t="str">
        <f t="shared" si="461"/>
        <v xml:space="preserve"> </v>
      </c>
      <c r="FI442" s="1234" t="str">
        <f t="shared" si="432"/>
        <v xml:space="preserve"> </v>
      </c>
      <c r="FJ442" s="1234" t="str">
        <f t="shared" si="462"/>
        <v xml:space="preserve"> </v>
      </c>
      <c r="FK442" s="1234">
        <f t="shared" si="433"/>
        <v>0</v>
      </c>
      <c r="FL442" s="1227"/>
      <c r="FM442" s="1234" t="str">
        <f t="shared" si="434"/>
        <v xml:space="preserve"> </v>
      </c>
      <c r="FN442" s="1234" t="str">
        <f t="shared" si="435"/>
        <v xml:space="preserve"> </v>
      </c>
      <c r="FO442" s="1234" t="str">
        <f t="shared" si="463"/>
        <v xml:space="preserve"> </v>
      </c>
      <c r="FP442" s="1234" t="str">
        <f t="shared" si="464"/>
        <v xml:space="preserve"> </v>
      </c>
      <c r="FQ442" s="1234" t="str">
        <f t="shared" si="436"/>
        <v xml:space="preserve"> </v>
      </c>
      <c r="FR442" s="1234" t="str">
        <f t="shared" si="465"/>
        <v xml:space="preserve"> </v>
      </c>
      <c r="FS442" s="1234">
        <f t="shared" si="471"/>
        <v>0</v>
      </c>
      <c r="FT442" s="1227"/>
      <c r="FU442" s="1234" t="str">
        <f t="shared" si="466"/>
        <v xml:space="preserve"> </v>
      </c>
      <c r="FV442" s="1234" t="str">
        <f t="shared" si="467"/>
        <v xml:space="preserve"> </v>
      </c>
      <c r="FW442" s="1234" t="str">
        <f t="shared" si="468"/>
        <v xml:space="preserve"> </v>
      </c>
      <c r="FX442" s="1234" t="str">
        <f t="shared" si="437"/>
        <v xml:space="preserve"> </v>
      </c>
      <c r="FY442" s="1234" t="str">
        <f t="shared" si="438"/>
        <v xml:space="preserve"> </v>
      </c>
      <c r="FZ442" s="1234" t="str">
        <f t="shared" si="469"/>
        <v xml:space="preserve"> </v>
      </c>
      <c r="GA442" s="1234">
        <f t="shared" si="439"/>
        <v>0</v>
      </c>
      <c r="GB442" s="1227"/>
      <c r="GC442" s="1234" t="str">
        <f t="shared" si="440"/>
        <v xml:space="preserve"> </v>
      </c>
      <c r="GD442" s="1234" t="str">
        <f t="shared" si="441"/>
        <v xml:space="preserve"> </v>
      </c>
      <c r="GE442" s="1234" t="str">
        <f t="shared" si="442"/>
        <v xml:space="preserve"> </v>
      </c>
      <c r="GF442" s="1234" t="str">
        <f t="shared" si="443"/>
        <v xml:space="preserve"> </v>
      </c>
      <c r="GG442" s="1234" t="str">
        <f t="shared" si="444"/>
        <v xml:space="preserve"> </v>
      </c>
      <c r="GH442" s="1234" t="str">
        <f t="shared" si="445"/>
        <v xml:space="preserve"> </v>
      </c>
      <c r="GI442" s="1234" t="str">
        <f t="shared" si="446"/>
        <v xml:space="preserve"> </v>
      </c>
      <c r="GJ442" s="1234" t="str">
        <f t="shared" si="447"/>
        <v xml:space="preserve"> </v>
      </c>
      <c r="GK442" s="1234" t="str">
        <f t="shared" si="448"/>
        <v xml:space="preserve"> </v>
      </c>
      <c r="GL442" s="1234" t="str">
        <f t="shared" si="449"/>
        <v xml:space="preserve"> </v>
      </c>
      <c r="GM442" s="1234" t="str">
        <f t="shared" si="450"/>
        <v xml:space="preserve"> </v>
      </c>
      <c r="GN442" s="1234">
        <f t="shared" si="451"/>
        <v>0</v>
      </c>
    </row>
    <row r="443" spans="1:196" s="100" customFormat="1" ht="27" customHeight="1" thickTop="1" thickBot="1">
      <c r="A443" s="1208">
        <f>【A票】【D票】!$D$10</f>
        <v>0</v>
      </c>
      <c r="B443" s="1212">
        <f>【A票】【D票】!$H$10</f>
        <v>0</v>
      </c>
      <c r="C443" s="1213" t="str">
        <f>【A票】【D票】!$K$10</f>
        <v xml:space="preserve"> </v>
      </c>
      <c r="D443" s="1214">
        <f t="shared" si="425"/>
        <v>352</v>
      </c>
      <c r="E443" s="914"/>
      <c r="F443" s="467"/>
      <c r="G443" s="469"/>
      <c r="H443" s="224" t="str">
        <f t="shared" ref="H443:H506" si="472">IF(AND(COUNTA(J443:T443,Z443,AB443,AD443,AG443,AH443,AK443,BY443:CE443,CG443:CQ443,CT443:DB443,DF443:DK443,DN443:DU443,DW443:DZ443,EO443:ER443)&gt;0,COUNTA(F443:G443)&lt;2),"左欄←は必須回答",IF(COUNTA(F443:G443)=1,"左欄←は必須回答",IF(AND(F443=F$65,OR(COUNTA(I443,Z443,AA443,AB443,AD443,AF443,AG443,AH443,AK443)&gt;0,COUNTA(J443:T443,X443)&gt;0)),"2人目以降の被虐待者のため問1～4まで記入不要"," ")))</f>
        <v xml:space="preserve"> </v>
      </c>
      <c r="I443" s="704"/>
      <c r="J443" s="117"/>
      <c r="K443" s="117"/>
      <c r="L443" s="117"/>
      <c r="M443" s="117"/>
      <c r="N443" s="117"/>
      <c r="O443" s="117"/>
      <c r="P443" s="117"/>
      <c r="Q443" s="117"/>
      <c r="R443" s="117"/>
      <c r="S443" s="117"/>
      <c r="T443" s="254"/>
      <c r="U443" s="646"/>
      <c r="V443" s="646"/>
      <c r="W443" s="114"/>
      <c r="X443" s="254"/>
      <c r="Y443" s="224" t="str">
        <f t="shared" ref="Y443:Y506" si="473">IF(OR(AND(AND(OR(F443=F$63,F443=F$64),G443&lt;&gt;""),OR(I443="",COUNTA(J443:T443,X443)&lt;1)),AND(COUNTA(F443:G443)=0,COUNTA(I443:T443,X443)&gt;0)),"問1問2記入漏れ、もしくは不要な回答あり",IF(AND(T443&gt;0,OR(COUNTA(U443:W443)&lt;1,COUNTA(U443:W443)&gt;T443)),"その他に人数→具体的内容記入",IF(AND(T443="",COUNTA(U443:W443)&lt;&gt;0),"具体的内容→その他の人数"," ")))</f>
        <v xml:space="preserve"> </v>
      </c>
      <c r="Z443" s="579"/>
      <c r="AA443" s="704"/>
      <c r="AB443" s="119"/>
      <c r="AC443" s="224" t="str">
        <f t="shared" si="427"/>
        <v xml:space="preserve"> </v>
      </c>
      <c r="AD443" s="115"/>
      <c r="AE443" s="253"/>
      <c r="AF443" s="704"/>
      <c r="AG443" s="727"/>
      <c r="AH443" s="727"/>
      <c r="AI443" s="727"/>
      <c r="AJ443" s="727"/>
      <c r="AK443" s="591"/>
      <c r="AL443" s="727"/>
      <c r="AM443" s="727"/>
      <c r="AN443" s="727"/>
      <c r="AO443" s="727"/>
      <c r="AP443" s="727"/>
      <c r="AQ443" s="727"/>
      <c r="AR443" s="727"/>
      <c r="AS443" s="727"/>
      <c r="AT443" s="727"/>
      <c r="AU443" s="727"/>
      <c r="AV443" s="727"/>
      <c r="AW443" s="727"/>
      <c r="AX443" s="727"/>
      <c r="AY443" s="727"/>
      <c r="AZ443" s="727"/>
      <c r="BA443" s="727"/>
      <c r="BB443" s="727"/>
      <c r="BC443" s="821"/>
      <c r="BD443" s="727"/>
      <c r="BE443" s="727"/>
      <c r="BF443" s="727"/>
      <c r="BG443" s="727"/>
      <c r="BH443" s="727"/>
      <c r="BI443" s="727"/>
      <c r="BJ443" s="727"/>
      <c r="BK443" s="727"/>
      <c r="BL443" s="821"/>
      <c r="BM443" s="727"/>
      <c r="BN443" s="727"/>
      <c r="BO443" s="727"/>
      <c r="BP443" s="727"/>
      <c r="BQ443" s="727"/>
      <c r="BR443" s="821"/>
      <c r="BS443" s="727"/>
      <c r="BT443" s="727"/>
      <c r="BU443" s="727"/>
      <c r="BV443" s="591"/>
      <c r="BW443" s="224" t="str">
        <f t="shared" si="424"/>
        <v xml:space="preserve"> </v>
      </c>
      <c r="BX443" s="471">
        <f t="shared" ref="BX443:BX506" si="474">D443</f>
        <v>352</v>
      </c>
      <c r="BY443" s="117"/>
      <c r="BZ443" s="117"/>
      <c r="CA443" s="117"/>
      <c r="CB443" s="117"/>
      <c r="CC443" s="117"/>
      <c r="CD443" s="461"/>
      <c r="CE443" s="236"/>
      <c r="CF443" s="224" t="str">
        <f t="shared" ref="CF443:CF506" si="475">IF(AND(AD443=AD$63,COUNTA(BY443:CC443)&lt;1),"問4_1)虐待を受けたと判断→問5に記入",IF(AND(OR(AD443=AD$64,AD443=AD$65,AND(OR(F443=F$63,F443=F$64),AD443="")),OR(COUNTA(BY443:CC443)&gt;0,COUNTA(CD443:CE443)&gt;0)),"虐待判断事例のみ回答",IF(AND(F443=F$65,COUNTA(BY443:CC443)&lt;1),"2人目以降の被虐待者につき、記入必要",IF(AND(COUNTA(F443:G443,I443:X443,Z443:AB443,AD443:AK443)=0,COUNTA(BY443:CE443)&gt;0),"虐待判断事例のみ回答"," "))))</f>
        <v xml:space="preserve"> </v>
      </c>
      <c r="CG443" s="116"/>
      <c r="CH443" s="117"/>
      <c r="CI443" s="117"/>
      <c r="CJ443" s="117"/>
      <c r="CK443" s="472"/>
      <c r="CL443" s="472"/>
      <c r="CM443" s="472"/>
      <c r="CN443" s="472"/>
      <c r="CO443" s="117"/>
      <c r="CP443" s="253"/>
      <c r="CQ443" s="120"/>
      <c r="CR443" s="224" t="str" cm="1">
        <f t="array" ref="CR443">IF(AND(SUM(COUNTIF(CG443:CM443,{"*不明*","*その他*"})+COUNTIF(CO443:CP443,{"*不明*","*その他*"}))&gt;0,CQ443=""),"その他・不明の場合,10)具体的内容、理由を記入",IF(OR(AND(CI443=CI$65,COUNTA(CJ443:CM443)&lt;4),AND(OR(CI443=CI$63,CI443=CI$64,CI443=CI$66,CI443=CI$67,CI443=CI$68,CI443=""),COUNTA(CJ443:CM443)&gt;0)),"3)介護保険認定済→要介護度、認知症自立度、寝たきり度、介護保険サービス記入",IF(OR(AND(OR(CM443=CM$63,CM443=CM$64),CN443=""),AND(OR(CM443=CM$65,CM443=CM$66),CN443&lt;&gt;"")),"7)介護保険サービス受けている/過去受けていた→具体的内容記入"," ")))</f>
        <v xml:space="preserve"> </v>
      </c>
      <c r="CS443" s="224" t="str">
        <f t="shared" ref="CS443:CS506" si="476">IF(AND(CO443=CO$63,CP443=CP$63),"8)虐待者とのみ同居で、9)家族形態が単独世帯",IF(AND(CO443=CO$64,CP443=CP$63),"8)虐待者及び他家族と同居で、9)家族形態が単独世帯",IF(AND(CO443=CO$64,CP443=CP$64),"8)虐待者及び他家族と同居で、9)家族形態が夫婦のみ世帯"," ")))</f>
        <v xml:space="preserve"> </v>
      </c>
      <c r="CT443" s="116"/>
      <c r="CU443" s="253"/>
      <c r="CV443" s="117"/>
      <c r="CW443" s="117"/>
      <c r="CX443" s="253"/>
      <c r="CY443" s="117"/>
      <c r="CZ443" s="117"/>
      <c r="DA443" s="253"/>
      <c r="DB443" s="117"/>
      <c r="DC443" s="224" t="str">
        <f t="shared" ref="DC443:DC506" si="477">IF(OR(AND(OR(CT443=CT$71,CT443=CT$72),COUNTA(CU443)&lt;1),AND(OR(CW443=CW$71,CW443=CW$72),COUNTA(CX443)&lt;1),AND(OR(CZ443=CZ$71,CZ443=CZ$72),COUNTA(DA443)&lt;1)),"その他、不明→具体的内容",IF(OR(AND(AND(CT443&lt;&gt;CT$71,CT443&lt;&gt;CT$72),COUNTA(CU443)&gt;0),AND(AND(CW443&lt;&gt;CW$71,CW443&lt;&gt;CW$72),COUNTA(CX443)&gt;0),AND(AND(CZ443&lt;&gt;CZ$71,CZ443&lt;&gt;CZ$72),COUNTA(DA443)&gt;0)),"その他、不明→具体的内容"," "))</f>
        <v xml:space="preserve"> </v>
      </c>
      <c r="DD443" s="224" t="str">
        <f t="shared" ref="DD443:DD506" si="478">IF(AND(CG443=CG$63,OR(CT443=CT$63,CW443=CW$63,CZ443=CZ$63)),"被虐待者が男性で虐待者が夫",IF(AND(CG443=CG$64,OR(CT443=CT$64,CW443=CW$64,CZ443=CZ$64)),"被虐待者が女性で虐待者が妻",IF(AND(COUNTA(CT443)-COUNTA(CV443)=0,COUNTA(CW443)-COUNTA(CY443)=0,COUNTA(CZ443)-COUNTA(DB443)=0)," ","続柄、年齢を記入")))</f>
        <v xml:space="preserve"> </v>
      </c>
      <c r="DE443" s="224" t="str">
        <f t="shared" si="428"/>
        <v xml:space="preserve"> </v>
      </c>
      <c r="DF443" s="121"/>
      <c r="DG443" s="114"/>
      <c r="DH443" s="704"/>
      <c r="DI443" s="119"/>
      <c r="DJ443" s="187"/>
      <c r="DK443" s="254"/>
      <c r="DL443" s="224" t="str">
        <f t="shared" si="429"/>
        <v xml:space="preserve"> </v>
      </c>
      <c r="DM443" s="224" t="str">
        <f t="shared" ref="DM443:DM506" si="479">IF(OR(AND(DF443=DF$64,COUNTA(DN443)&lt;1),AND(OR(DF443=DF$63,DF443=DF$65,DF443=DF$66,DF443=DF$67),COUNTA(DN443)&gt;0)),"問7_1)｢分離をしていない場合｣のみ3)の対応内容を記入",IF(AND(DN443&lt;&gt;"",DF443=""),"問7_1-1)分離の有無を記入"," "))</f>
        <v xml:space="preserve"> </v>
      </c>
      <c r="DN443" s="474"/>
      <c r="DO443" s="117"/>
      <c r="DP443" s="117"/>
      <c r="DQ443" s="117"/>
      <c r="DR443" s="117"/>
      <c r="DS443" s="117"/>
      <c r="DT443" s="254"/>
      <c r="DU443" s="476"/>
      <c r="DV443" s="224" t="str">
        <f t="shared" si="430"/>
        <v xml:space="preserve"> </v>
      </c>
      <c r="DW443" s="115"/>
      <c r="DX443" s="470"/>
      <c r="DY443" s="117"/>
      <c r="DZ443" s="704"/>
      <c r="EA443" s="224" t="str">
        <f t="shared" si="431"/>
        <v xml:space="preserve"> </v>
      </c>
      <c r="EB443" s="906"/>
      <c r="EC443" s="904"/>
      <c r="ED443" s="904"/>
      <c r="EE443" s="904"/>
      <c r="EF443" s="904"/>
      <c r="EG443" s="904"/>
      <c r="EH443" s="904"/>
      <c r="EI443" s="904"/>
      <c r="EJ443" s="904"/>
      <c r="EK443" s="905"/>
      <c r="EL443" s="80"/>
      <c r="EM443" s="224" t="str">
        <f t="shared" ref="EM443:EM506" si="480">IF(AND(AD443=AD$63,COUNTA(EB443:EK443)&lt;10),"問7_5)養護者支援の取組記載漏れ"," ")</f>
        <v xml:space="preserve"> </v>
      </c>
      <c r="EN443" s="224" t="str">
        <f t="shared" ref="EN443:EN506" si="481">IF(OR(AND(AD443=AD$63,COUNTA(DF443,DW443,DY443,EB443:EK443)&lt;13),AND(OR(AD443=AD$64,AD443=AD$65,AND(OR(F443=F$63,F443=F$64),AD443="")),COUNTA(DF443,DW443,DY443,EB443:EK443)&gt;0)),"問4_1)「虐待を受けたと判断」の場合→問7に記入",IF(AND(F443=F$65,COUNTA(DF443,DW443,DY443,EB443:EK443)&lt;13),"2人目以降の被虐待者につき、記入必要",IF(AND(COUNTA(F443:G443,I443:X443,Z443:AB443,AD443:AK443)=0,COUNTA(DF443:DK443,DN443:DU443,DW443:DZ443,EB443:EK443)&gt;0),"虐待事例の場合のみ回答"," ")))</f>
        <v xml:space="preserve"> </v>
      </c>
      <c r="EO443" s="115"/>
      <c r="EP443" s="1050"/>
      <c r="EQ443" s="253"/>
      <c r="ER443" s="117"/>
      <c r="ES443" s="1258">
        <f t="shared" ref="ES443:ES506" si="482">BX443</f>
        <v>352</v>
      </c>
      <c r="ET443" s="224" t="str">
        <f t="shared" ref="ET443:ET506" si="483">IF(OR(AND(AD443=AD$63,COUNTA(EO443)&lt;1),AND(OR(AD443=AD$64,AD443=AD$65,AND(OR(F443=F$63,F443=F$64),AD443="")),COUNTA(EO443)&gt;0),AND(EO443=$EO$64,EP443="")),"問4_1)「虐待を受けたと判断」の場合→問8に記入",IF(AND(F443=F$65,COUNTA(EO443)&lt;1),"2人目以降の被虐待者につき、記入必要",IF(AND(COUNTA(F443:G443,I443:X443,Z443:AB443,AD443:AK443)=0,COUNTA(EO443)&gt;0),"虐待事例の場合のみ回答"," ")))</f>
        <v xml:space="preserve"> </v>
      </c>
      <c r="EU443" s="477" t="str">
        <f t="shared" ref="EU443:EU506" si="484">IF(COUNTIF(H443," ")+COUNTIF(Y443," ")+COUNTIF(AC443," ")+COUNTIF(BW443," ")+COUNTIF(CF443," ")+COUNTIF(CR443," ")+COUNTIF(CS443," ")+COUNTIF(DC443:DE443," ")+COUNTIF(DL443:DM443," ")+COUNTIF(DV443," ")+COUNTIF(EA443," ")+COUNTIF(EM443:EN443," ")+COUNTIF(ET443, " ")&lt;17,"エラーが残っています","")</f>
        <v/>
      </c>
      <c r="EV443" s="1334" t="str">
        <f t="shared" si="426"/>
        <v xml:space="preserve"> </v>
      </c>
      <c r="EW443" s="1332" t="str">
        <f t="shared" si="470"/>
        <v/>
      </c>
      <c r="EX443" s="1275" t="str">
        <f t="shared" si="452"/>
        <v/>
      </c>
      <c r="EY443" s="1275" t="str">
        <f t="shared" si="453"/>
        <v/>
      </c>
      <c r="EZ443" s="1275" t="str">
        <f t="shared" si="454"/>
        <v/>
      </c>
      <c r="FA443" s="1275" t="str">
        <f t="shared" si="455"/>
        <v/>
      </c>
      <c r="FB443" s="1275" t="str">
        <f t="shared" si="456"/>
        <v/>
      </c>
      <c r="FC443" s="1333" t="str">
        <f t="shared" si="457"/>
        <v/>
      </c>
      <c r="FE443" s="1234" t="str">
        <f t="shared" si="458"/>
        <v xml:space="preserve"> </v>
      </c>
      <c r="FF443" s="1234" t="str">
        <f t="shared" si="459"/>
        <v xml:space="preserve"> </v>
      </c>
      <c r="FG443" s="1234" t="str">
        <f t="shared" si="460"/>
        <v xml:space="preserve"> </v>
      </c>
      <c r="FH443" s="1234" t="str">
        <f t="shared" si="461"/>
        <v xml:space="preserve"> </v>
      </c>
      <c r="FI443" s="1234" t="str">
        <f t="shared" si="432"/>
        <v xml:space="preserve"> </v>
      </c>
      <c r="FJ443" s="1234" t="str">
        <f t="shared" si="462"/>
        <v xml:space="preserve"> </v>
      </c>
      <c r="FK443" s="1234">
        <f t="shared" si="433"/>
        <v>0</v>
      </c>
      <c r="FL443" s="1227"/>
      <c r="FM443" s="1234" t="str">
        <f t="shared" si="434"/>
        <v xml:space="preserve"> </v>
      </c>
      <c r="FN443" s="1234" t="str">
        <f t="shared" si="435"/>
        <v xml:space="preserve"> </v>
      </c>
      <c r="FO443" s="1234" t="str">
        <f t="shared" si="463"/>
        <v xml:space="preserve"> </v>
      </c>
      <c r="FP443" s="1234" t="str">
        <f t="shared" si="464"/>
        <v xml:space="preserve"> </v>
      </c>
      <c r="FQ443" s="1234" t="str">
        <f t="shared" si="436"/>
        <v xml:space="preserve"> </v>
      </c>
      <c r="FR443" s="1234" t="str">
        <f t="shared" si="465"/>
        <v xml:space="preserve"> </v>
      </c>
      <c r="FS443" s="1234">
        <f t="shared" si="471"/>
        <v>0</v>
      </c>
      <c r="FT443" s="1227"/>
      <c r="FU443" s="1234" t="str">
        <f t="shared" si="466"/>
        <v xml:space="preserve"> </v>
      </c>
      <c r="FV443" s="1234" t="str">
        <f t="shared" si="467"/>
        <v xml:space="preserve"> </v>
      </c>
      <c r="FW443" s="1234" t="str">
        <f t="shared" si="468"/>
        <v xml:space="preserve"> </v>
      </c>
      <c r="FX443" s="1234" t="str">
        <f t="shared" si="437"/>
        <v xml:space="preserve"> </v>
      </c>
      <c r="FY443" s="1234" t="str">
        <f t="shared" si="438"/>
        <v xml:space="preserve"> </v>
      </c>
      <c r="FZ443" s="1234" t="str">
        <f t="shared" si="469"/>
        <v xml:space="preserve"> </v>
      </c>
      <c r="GA443" s="1234">
        <f t="shared" si="439"/>
        <v>0</v>
      </c>
      <c r="GB443" s="1227"/>
      <c r="GC443" s="1234" t="str">
        <f t="shared" si="440"/>
        <v xml:space="preserve"> </v>
      </c>
      <c r="GD443" s="1234" t="str">
        <f t="shared" si="441"/>
        <v xml:space="preserve"> </v>
      </c>
      <c r="GE443" s="1234" t="str">
        <f t="shared" si="442"/>
        <v xml:space="preserve"> </v>
      </c>
      <c r="GF443" s="1234" t="str">
        <f t="shared" si="443"/>
        <v xml:space="preserve"> </v>
      </c>
      <c r="GG443" s="1234" t="str">
        <f t="shared" si="444"/>
        <v xml:space="preserve"> </v>
      </c>
      <c r="GH443" s="1234" t="str">
        <f t="shared" si="445"/>
        <v xml:space="preserve"> </v>
      </c>
      <c r="GI443" s="1234" t="str">
        <f t="shared" si="446"/>
        <v xml:space="preserve"> </v>
      </c>
      <c r="GJ443" s="1234" t="str">
        <f t="shared" si="447"/>
        <v xml:space="preserve"> </v>
      </c>
      <c r="GK443" s="1234" t="str">
        <f t="shared" si="448"/>
        <v xml:space="preserve"> </v>
      </c>
      <c r="GL443" s="1234" t="str">
        <f t="shared" si="449"/>
        <v xml:space="preserve"> </v>
      </c>
      <c r="GM443" s="1234" t="str">
        <f t="shared" si="450"/>
        <v xml:space="preserve"> </v>
      </c>
      <c r="GN443" s="1234">
        <f t="shared" si="451"/>
        <v>0</v>
      </c>
    </row>
    <row r="444" spans="1:196" s="100" customFormat="1" ht="27" customHeight="1" thickTop="1" thickBot="1">
      <c r="A444" s="1208">
        <f>【A票】【D票】!$D$10</f>
        <v>0</v>
      </c>
      <c r="B444" s="1212">
        <f>【A票】【D票】!$H$10</f>
        <v>0</v>
      </c>
      <c r="C444" s="1213" t="str">
        <f>【A票】【D票】!$K$10</f>
        <v xml:space="preserve"> </v>
      </c>
      <c r="D444" s="1214">
        <f t="shared" si="425"/>
        <v>353</v>
      </c>
      <c r="E444" s="914"/>
      <c r="F444" s="467"/>
      <c r="G444" s="469"/>
      <c r="H444" s="224" t="str">
        <f t="shared" si="472"/>
        <v xml:space="preserve"> </v>
      </c>
      <c r="I444" s="704"/>
      <c r="J444" s="117"/>
      <c r="K444" s="117"/>
      <c r="L444" s="117"/>
      <c r="M444" s="117"/>
      <c r="N444" s="117"/>
      <c r="O444" s="117"/>
      <c r="P444" s="117"/>
      <c r="Q444" s="117"/>
      <c r="R444" s="117"/>
      <c r="S444" s="117"/>
      <c r="T444" s="254"/>
      <c r="U444" s="646"/>
      <c r="V444" s="646"/>
      <c r="W444" s="114"/>
      <c r="X444" s="254"/>
      <c r="Y444" s="224" t="str">
        <f t="shared" si="473"/>
        <v xml:space="preserve"> </v>
      </c>
      <c r="Z444" s="579"/>
      <c r="AA444" s="704"/>
      <c r="AB444" s="119"/>
      <c r="AC444" s="224" t="str">
        <f t="shared" si="427"/>
        <v xml:space="preserve"> </v>
      </c>
      <c r="AD444" s="115"/>
      <c r="AE444" s="253"/>
      <c r="AF444" s="704"/>
      <c r="AG444" s="727"/>
      <c r="AH444" s="727"/>
      <c r="AI444" s="727"/>
      <c r="AJ444" s="727"/>
      <c r="AK444" s="591"/>
      <c r="AL444" s="727"/>
      <c r="AM444" s="727"/>
      <c r="AN444" s="727"/>
      <c r="AO444" s="727"/>
      <c r="AP444" s="727"/>
      <c r="AQ444" s="727"/>
      <c r="AR444" s="727"/>
      <c r="AS444" s="727"/>
      <c r="AT444" s="727"/>
      <c r="AU444" s="727"/>
      <c r="AV444" s="727"/>
      <c r="AW444" s="727"/>
      <c r="AX444" s="727"/>
      <c r="AY444" s="727"/>
      <c r="AZ444" s="727"/>
      <c r="BA444" s="727"/>
      <c r="BB444" s="727"/>
      <c r="BC444" s="821"/>
      <c r="BD444" s="727"/>
      <c r="BE444" s="727"/>
      <c r="BF444" s="727"/>
      <c r="BG444" s="727"/>
      <c r="BH444" s="727"/>
      <c r="BI444" s="727"/>
      <c r="BJ444" s="727"/>
      <c r="BK444" s="727"/>
      <c r="BL444" s="821"/>
      <c r="BM444" s="727"/>
      <c r="BN444" s="727"/>
      <c r="BO444" s="727"/>
      <c r="BP444" s="727"/>
      <c r="BQ444" s="727"/>
      <c r="BR444" s="821"/>
      <c r="BS444" s="727"/>
      <c r="BT444" s="727"/>
      <c r="BU444" s="727"/>
      <c r="BV444" s="591"/>
      <c r="BW444" s="224" t="str">
        <f t="shared" ref="BW444:BW507" si="485">IF(AND(OR(Z444=Z$66,Z444=Z$67,Z444=""),COUNTA(AD444:BV444)&gt;0),"問3事実確認行っていない→記入不要",
IF(AND(OR(Z444=Z$63,Z444=Z$64,Z444=Z$65),AD444=""),"問3事実確認を行った→問4_1)調査の結果に記入",
IF(AND(AD444=AD$63,COUNTA(AF444:AI444,AL444:BB444,BD444:BK444,BM444:BQ444,BS444:BU444)&lt;37),"問4_2)～問4_6)_5の回答漏れがあります",
IF(AND(OR(AD444=AD$64,AD444=AD$65),COUNTA(AF444:BV444)&gt;0),"問4_1)虐待があったといえない→2)～6)記入不要",
IF(AND(G444=G$65,OR(AD444=AD$64,AD444=AD$65)),"要確認事項「対応時期」で選択肢cとした場合、虐待の事実が認められた事例のみ回答",
IF(AND(AD444=AD$65,AE444=""),"虐待の判断に至らなかった理由を記入",
IF(AND(F444=F$64,AG444=1),"被虐待者が複数いる事例を選択中→被虐待者人数確認"," ")))))))</f>
        <v xml:space="preserve"> </v>
      </c>
      <c r="BX444" s="471">
        <f t="shared" si="474"/>
        <v>353</v>
      </c>
      <c r="BY444" s="117"/>
      <c r="BZ444" s="117"/>
      <c r="CA444" s="117"/>
      <c r="CB444" s="117"/>
      <c r="CC444" s="117"/>
      <c r="CD444" s="461"/>
      <c r="CE444" s="236"/>
      <c r="CF444" s="224" t="str">
        <f t="shared" si="475"/>
        <v xml:space="preserve"> </v>
      </c>
      <c r="CG444" s="116"/>
      <c r="CH444" s="117"/>
      <c r="CI444" s="117"/>
      <c r="CJ444" s="117"/>
      <c r="CK444" s="472"/>
      <c r="CL444" s="472"/>
      <c r="CM444" s="472"/>
      <c r="CN444" s="472"/>
      <c r="CO444" s="117"/>
      <c r="CP444" s="253"/>
      <c r="CQ444" s="120"/>
      <c r="CR444" s="224" t="str" cm="1">
        <f t="array" ref="CR444">IF(AND(SUM(COUNTIF(CG444:CM444,{"*不明*","*その他*"})+COUNTIF(CO444:CP444,{"*不明*","*その他*"}))&gt;0,CQ444=""),"その他・不明の場合,10)具体的内容、理由を記入",IF(OR(AND(CI444=CI$65,COUNTA(CJ444:CM444)&lt;4),AND(OR(CI444=CI$63,CI444=CI$64,CI444=CI$66,CI444=CI$67,CI444=CI$68,CI444=""),COUNTA(CJ444:CM444)&gt;0)),"3)介護保険認定済→要介護度、認知症自立度、寝たきり度、介護保険サービス記入",IF(OR(AND(OR(CM444=CM$63,CM444=CM$64),CN444=""),AND(OR(CM444=CM$65,CM444=CM$66),CN444&lt;&gt;"")),"7)介護保険サービス受けている/過去受けていた→具体的内容記入"," ")))</f>
        <v xml:space="preserve"> </v>
      </c>
      <c r="CS444" s="224" t="str">
        <f t="shared" si="476"/>
        <v xml:space="preserve"> </v>
      </c>
      <c r="CT444" s="116"/>
      <c r="CU444" s="253"/>
      <c r="CV444" s="117"/>
      <c r="CW444" s="117"/>
      <c r="CX444" s="253"/>
      <c r="CY444" s="117"/>
      <c r="CZ444" s="117"/>
      <c r="DA444" s="253"/>
      <c r="DB444" s="117"/>
      <c r="DC444" s="224" t="str">
        <f t="shared" si="477"/>
        <v xml:space="preserve"> </v>
      </c>
      <c r="DD444" s="224" t="str">
        <f t="shared" si="478"/>
        <v xml:space="preserve"> </v>
      </c>
      <c r="DE444" s="224" t="str">
        <f t="shared" si="428"/>
        <v xml:space="preserve"> </v>
      </c>
      <c r="DF444" s="121"/>
      <c r="DG444" s="114"/>
      <c r="DH444" s="704"/>
      <c r="DI444" s="119"/>
      <c r="DJ444" s="187"/>
      <c r="DK444" s="254"/>
      <c r="DL444" s="224" t="str">
        <f t="shared" si="429"/>
        <v xml:space="preserve"> </v>
      </c>
      <c r="DM444" s="224" t="str">
        <f t="shared" si="479"/>
        <v xml:space="preserve"> </v>
      </c>
      <c r="DN444" s="474"/>
      <c r="DO444" s="117"/>
      <c r="DP444" s="117"/>
      <c r="DQ444" s="117"/>
      <c r="DR444" s="117"/>
      <c r="DS444" s="117"/>
      <c r="DT444" s="254"/>
      <c r="DU444" s="476"/>
      <c r="DV444" s="224" t="str">
        <f t="shared" si="430"/>
        <v xml:space="preserve"> </v>
      </c>
      <c r="DW444" s="115"/>
      <c r="DX444" s="470"/>
      <c r="DY444" s="117"/>
      <c r="DZ444" s="704"/>
      <c r="EA444" s="224" t="str">
        <f t="shared" si="431"/>
        <v xml:space="preserve"> </v>
      </c>
      <c r="EB444" s="906"/>
      <c r="EC444" s="904"/>
      <c r="ED444" s="904"/>
      <c r="EE444" s="904"/>
      <c r="EF444" s="904"/>
      <c r="EG444" s="904"/>
      <c r="EH444" s="904"/>
      <c r="EI444" s="904"/>
      <c r="EJ444" s="904"/>
      <c r="EK444" s="905"/>
      <c r="EL444" s="80"/>
      <c r="EM444" s="224" t="str">
        <f t="shared" si="480"/>
        <v xml:space="preserve"> </v>
      </c>
      <c r="EN444" s="224" t="str">
        <f t="shared" si="481"/>
        <v xml:space="preserve"> </v>
      </c>
      <c r="EO444" s="115"/>
      <c r="EP444" s="1050"/>
      <c r="EQ444" s="253"/>
      <c r="ER444" s="117"/>
      <c r="ES444" s="1258">
        <f t="shared" si="482"/>
        <v>353</v>
      </c>
      <c r="ET444" s="224" t="str">
        <f t="shared" si="483"/>
        <v xml:space="preserve"> </v>
      </c>
      <c r="EU444" s="477" t="str">
        <f t="shared" si="484"/>
        <v/>
      </c>
      <c r="EV444" s="1334" t="str">
        <f t="shared" si="426"/>
        <v xml:space="preserve"> </v>
      </c>
      <c r="EW444" s="1332" t="str">
        <f t="shared" si="470"/>
        <v/>
      </c>
      <c r="EX444" s="1275" t="str">
        <f t="shared" si="452"/>
        <v/>
      </c>
      <c r="EY444" s="1275" t="str">
        <f t="shared" si="453"/>
        <v/>
      </c>
      <c r="EZ444" s="1275" t="str">
        <f t="shared" si="454"/>
        <v/>
      </c>
      <c r="FA444" s="1275" t="str">
        <f t="shared" si="455"/>
        <v/>
      </c>
      <c r="FB444" s="1275" t="str">
        <f t="shared" si="456"/>
        <v/>
      </c>
      <c r="FC444" s="1333" t="str">
        <f t="shared" si="457"/>
        <v/>
      </c>
      <c r="FE444" s="1234" t="str">
        <f t="shared" si="458"/>
        <v xml:space="preserve"> </v>
      </c>
      <c r="FF444" s="1234" t="str">
        <f t="shared" si="459"/>
        <v xml:space="preserve"> </v>
      </c>
      <c r="FG444" s="1234" t="str">
        <f t="shared" si="460"/>
        <v xml:space="preserve"> </v>
      </c>
      <c r="FH444" s="1234" t="str">
        <f t="shared" si="461"/>
        <v xml:space="preserve"> </v>
      </c>
      <c r="FI444" s="1234" t="str">
        <f t="shared" si="432"/>
        <v xml:space="preserve"> </v>
      </c>
      <c r="FJ444" s="1234" t="str">
        <f t="shared" si="462"/>
        <v xml:space="preserve"> </v>
      </c>
      <c r="FK444" s="1234">
        <f t="shared" si="433"/>
        <v>0</v>
      </c>
      <c r="FL444" s="1227"/>
      <c r="FM444" s="1234" t="str">
        <f t="shared" si="434"/>
        <v xml:space="preserve"> </v>
      </c>
      <c r="FN444" s="1234" t="str">
        <f t="shared" si="435"/>
        <v xml:space="preserve"> </v>
      </c>
      <c r="FO444" s="1234" t="str">
        <f t="shared" si="463"/>
        <v xml:space="preserve"> </v>
      </c>
      <c r="FP444" s="1234" t="str">
        <f t="shared" si="464"/>
        <v xml:space="preserve"> </v>
      </c>
      <c r="FQ444" s="1234" t="str">
        <f t="shared" si="436"/>
        <v xml:space="preserve"> </v>
      </c>
      <c r="FR444" s="1234" t="str">
        <f t="shared" si="465"/>
        <v xml:space="preserve"> </v>
      </c>
      <c r="FS444" s="1234">
        <f t="shared" si="471"/>
        <v>0</v>
      </c>
      <c r="FT444" s="1227"/>
      <c r="FU444" s="1234" t="str">
        <f t="shared" si="466"/>
        <v xml:space="preserve"> </v>
      </c>
      <c r="FV444" s="1234" t="str">
        <f t="shared" si="467"/>
        <v xml:space="preserve"> </v>
      </c>
      <c r="FW444" s="1234" t="str">
        <f t="shared" si="468"/>
        <v xml:space="preserve"> </v>
      </c>
      <c r="FX444" s="1234" t="str">
        <f t="shared" si="437"/>
        <v xml:space="preserve"> </v>
      </c>
      <c r="FY444" s="1234" t="str">
        <f t="shared" si="438"/>
        <v xml:space="preserve"> </v>
      </c>
      <c r="FZ444" s="1234" t="str">
        <f t="shared" si="469"/>
        <v xml:space="preserve"> </v>
      </c>
      <c r="GA444" s="1234">
        <f t="shared" si="439"/>
        <v>0</v>
      </c>
      <c r="GB444" s="1227"/>
      <c r="GC444" s="1234" t="str">
        <f t="shared" si="440"/>
        <v xml:space="preserve"> </v>
      </c>
      <c r="GD444" s="1234" t="str">
        <f t="shared" si="441"/>
        <v xml:space="preserve"> </v>
      </c>
      <c r="GE444" s="1234" t="str">
        <f t="shared" si="442"/>
        <v xml:space="preserve"> </v>
      </c>
      <c r="GF444" s="1234" t="str">
        <f t="shared" si="443"/>
        <v xml:space="preserve"> </v>
      </c>
      <c r="GG444" s="1234" t="str">
        <f t="shared" si="444"/>
        <v xml:space="preserve"> </v>
      </c>
      <c r="GH444" s="1234" t="str">
        <f t="shared" si="445"/>
        <v xml:space="preserve"> </v>
      </c>
      <c r="GI444" s="1234" t="str">
        <f t="shared" si="446"/>
        <v xml:space="preserve"> </v>
      </c>
      <c r="GJ444" s="1234" t="str">
        <f t="shared" si="447"/>
        <v xml:space="preserve"> </v>
      </c>
      <c r="GK444" s="1234" t="str">
        <f t="shared" si="448"/>
        <v xml:space="preserve"> </v>
      </c>
      <c r="GL444" s="1234" t="str">
        <f t="shared" si="449"/>
        <v xml:space="preserve"> </v>
      </c>
      <c r="GM444" s="1234" t="str">
        <f t="shared" si="450"/>
        <v xml:space="preserve"> </v>
      </c>
      <c r="GN444" s="1234">
        <f t="shared" si="451"/>
        <v>0</v>
      </c>
    </row>
    <row r="445" spans="1:196" s="100" customFormat="1" ht="27" customHeight="1" thickTop="1" thickBot="1">
      <c r="A445" s="1208">
        <f>【A票】【D票】!$D$10</f>
        <v>0</v>
      </c>
      <c r="B445" s="1212">
        <f>【A票】【D票】!$H$10</f>
        <v>0</v>
      </c>
      <c r="C445" s="1213" t="str">
        <f>【A票】【D票】!$K$10</f>
        <v xml:space="preserve"> </v>
      </c>
      <c r="D445" s="1214">
        <f t="shared" si="425"/>
        <v>354</v>
      </c>
      <c r="E445" s="914"/>
      <c r="F445" s="467"/>
      <c r="G445" s="469"/>
      <c r="H445" s="224" t="str">
        <f t="shared" si="472"/>
        <v xml:space="preserve"> </v>
      </c>
      <c r="I445" s="704"/>
      <c r="J445" s="117"/>
      <c r="K445" s="117"/>
      <c r="L445" s="117"/>
      <c r="M445" s="117"/>
      <c r="N445" s="117"/>
      <c r="O445" s="117"/>
      <c r="P445" s="117"/>
      <c r="Q445" s="117"/>
      <c r="R445" s="117"/>
      <c r="S445" s="117"/>
      <c r="T445" s="254"/>
      <c r="U445" s="646"/>
      <c r="V445" s="646"/>
      <c r="W445" s="114"/>
      <c r="X445" s="254"/>
      <c r="Y445" s="224" t="str">
        <f t="shared" si="473"/>
        <v xml:space="preserve"> </v>
      </c>
      <c r="Z445" s="579"/>
      <c r="AA445" s="704"/>
      <c r="AB445" s="119"/>
      <c r="AC445" s="224" t="str">
        <f t="shared" si="427"/>
        <v xml:space="preserve"> </v>
      </c>
      <c r="AD445" s="115"/>
      <c r="AE445" s="253"/>
      <c r="AF445" s="704"/>
      <c r="AG445" s="727"/>
      <c r="AH445" s="727"/>
      <c r="AI445" s="727"/>
      <c r="AJ445" s="727"/>
      <c r="AK445" s="591"/>
      <c r="AL445" s="727"/>
      <c r="AM445" s="727"/>
      <c r="AN445" s="727"/>
      <c r="AO445" s="727"/>
      <c r="AP445" s="727"/>
      <c r="AQ445" s="727"/>
      <c r="AR445" s="727"/>
      <c r="AS445" s="727"/>
      <c r="AT445" s="727"/>
      <c r="AU445" s="727"/>
      <c r="AV445" s="727"/>
      <c r="AW445" s="727"/>
      <c r="AX445" s="727"/>
      <c r="AY445" s="727"/>
      <c r="AZ445" s="727"/>
      <c r="BA445" s="727"/>
      <c r="BB445" s="727"/>
      <c r="BC445" s="821"/>
      <c r="BD445" s="727"/>
      <c r="BE445" s="727"/>
      <c r="BF445" s="727"/>
      <c r="BG445" s="727"/>
      <c r="BH445" s="727"/>
      <c r="BI445" s="727"/>
      <c r="BJ445" s="727"/>
      <c r="BK445" s="727"/>
      <c r="BL445" s="821"/>
      <c r="BM445" s="727"/>
      <c r="BN445" s="727"/>
      <c r="BO445" s="727"/>
      <c r="BP445" s="727"/>
      <c r="BQ445" s="727"/>
      <c r="BR445" s="821"/>
      <c r="BS445" s="727"/>
      <c r="BT445" s="727"/>
      <c r="BU445" s="727"/>
      <c r="BV445" s="591"/>
      <c r="BW445" s="224" t="str">
        <f t="shared" si="485"/>
        <v xml:space="preserve"> </v>
      </c>
      <c r="BX445" s="471">
        <f t="shared" si="474"/>
        <v>354</v>
      </c>
      <c r="BY445" s="117"/>
      <c r="BZ445" s="117"/>
      <c r="CA445" s="117"/>
      <c r="CB445" s="117"/>
      <c r="CC445" s="117"/>
      <c r="CD445" s="461"/>
      <c r="CE445" s="236"/>
      <c r="CF445" s="224" t="str">
        <f t="shared" si="475"/>
        <v xml:space="preserve"> </v>
      </c>
      <c r="CG445" s="116"/>
      <c r="CH445" s="117"/>
      <c r="CI445" s="117"/>
      <c r="CJ445" s="117"/>
      <c r="CK445" s="472"/>
      <c r="CL445" s="472"/>
      <c r="CM445" s="472"/>
      <c r="CN445" s="472"/>
      <c r="CO445" s="117"/>
      <c r="CP445" s="253"/>
      <c r="CQ445" s="120"/>
      <c r="CR445" s="224" t="str" cm="1">
        <f t="array" ref="CR445">IF(AND(SUM(COUNTIF(CG445:CM445,{"*不明*","*その他*"})+COUNTIF(CO445:CP445,{"*不明*","*その他*"}))&gt;0,CQ445=""),"その他・不明の場合,10)具体的内容、理由を記入",IF(OR(AND(CI445=CI$65,COUNTA(CJ445:CM445)&lt;4),AND(OR(CI445=CI$63,CI445=CI$64,CI445=CI$66,CI445=CI$67,CI445=CI$68,CI445=""),COUNTA(CJ445:CM445)&gt;0)),"3)介護保険認定済→要介護度、認知症自立度、寝たきり度、介護保険サービス記入",IF(OR(AND(OR(CM445=CM$63,CM445=CM$64),CN445=""),AND(OR(CM445=CM$65,CM445=CM$66),CN445&lt;&gt;"")),"7)介護保険サービス受けている/過去受けていた→具体的内容記入"," ")))</f>
        <v xml:space="preserve"> </v>
      </c>
      <c r="CS445" s="224" t="str">
        <f t="shared" si="476"/>
        <v xml:space="preserve"> </v>
      </c>
      <c r="CT445" s="116"/>
      <c r="CU445" s="253"/>
      <c r="CV445" s="117"/>
      <c r="CW445" s="117"/>
      <c r="CX445" s="253"/>
      <c r="CY445" s="117"/>
      <c r="CZ445" s="117"/>
      <c r="DA445" s="253"/>
      <c r="DB445" s="117"/>
      <c r="DC445" s="224" t="str">
        <f t="shared" si="477"/>
        <v xml:space="preserve"> </v>
      </c>
      <c r="DD445" s="224" t="str">
        <f t="shared" si="478"/>
        <v xml:space="preserve"> </v>
      </c>
      <c r="DE445" s="224" t="str">
        <f t="shared" si="428"/>
        <v xml:space="preserve"> </v>
      </c>
      <c r="DF445" s="121"/>
      <c r="DG445" s="114"/>
      <c r="DH445" s="704"/>
      <c r="DI445" s="119"/>
      <c r="DJ445" s="187"/>
      <c r="DK445" s="254"/>
      <c r="DL445" s="224" t="str">
        <f t="shared" si="429"/>
        <v xml:space="preserve"> </v>
      </c>
      <c r="DM445" s="224" t="str">
        <f t="shared" si="479"/>
        <v xml:space="preserve"> </v>
      </c>
      <c r="DN445" s="474"/>
      <c r="DO445" s="117"/>
      <c r="DP445" s="117"/>
      <c r="DQ445" s="117"/>
      <c r="DR445" s="117"/>
      <c r="DS445" s="117"/>
      <c r="DT445" s="254"/>
      <c r="DU445" s="476"/>
      <c r="DV445" s="224" t="str">
        <f t="shared" si="430"/>
        <v xml:space="preserve"> </v>
      </c>
      <c r="DW445" s="115"/>
      <c r="DX445" s="470"/>
      <c r="DY445" s="117"/>
      <c r="DZ445" s="704"/>
      <c r="EA445" s="224" t="str">
        <f t="shared" si="431"/>
        <v xml:space="preserve"> </v>
      </c>
      <c r="EB445" s="906"/>
      <c r="EC445" s="904"/>
      <c r="ED445" s="904"/>
      <c r="EE445" s="904"/>
      <c r="EF445" s="904"/>
      <c r="EG445" s="904"/>
      <c r="EH445" s="904"/>
      <c r="EI445" s="904"/>
      <c r="EJ445" s="904"/>
      <c r="EK445" s="905"/>
      <c r="EL445" s="80"/>
      <c r="EM445" s="224" t="str">
        <f t="shared" si="480"/>
        <v xml:space="preserve"> </v>
      </c>
      <c r="EN445" s="224" t="str">
        <f t="shared" si="481"/>
        <v xml:space="preserve"> </v>
      </c>
      <c r="EO445" s="115"/>
      <c r="EP445" s="1050"/>
      <c r="EQ445" s="253"/>
      <c r="ER445" s="117"/>
      <c r="ES445" s="1258">
        <f t="shared" si="482"/>
        <v>354</v>
      </c>
      <c r="ET445" s="224" t="str">
        <f t="shared" si="483"/>
        <v xml:space="preserve"> </v>
      </c>
      <c r="EU445" s="477" t="str">
        <f t="shared" si="484"/>
        <v/>
      </c>
      <c r="EV445" s="1334" t="str">
        <f t="shared" si="426"/>
        <v xml:space="preserve"> </v>
      </c>
      <c r="EW445" s="1332" t="str">
        <f t="shared" si="470"/>
        <v/>
      </c>
      <c r="EX445" s="1275" t="str">
        <f t="shared" si="452"/>
        <v/>
      </c>
      <c r="EY445" s="1275" t="str">
        <f t="shared" si="453"/>
        <v/>
      </c>
      <c r="EZ445" s="1275" t="str">
        <f t="shared" si="454"/>
        <v/>
      </c>
      <c r="FA445" s="1275" t="str">
        <f t="shared" si="455"/>
        <v/>
      </c>
      <c r="FB445" s="1275" t="str">
        <f t="shared" si="456"/>
        <v/>
      </c>
      <c r="FC445" s="1333" t="str">
        <f t="shared" si="457"/>
        <v/>
      </c>
      <c r="FE445" s="1234" t="str">
        <f t="shared" si="458"/>
        <v xml:space="preserve"> </v>
      </c>
      <c r="FF445" s="1234" t="str">
        <f t="shared" si="459"/>
        <v xml:space="preserve"> </v>
      </c>
      <c r="FG445" s="1234" t="str">
        <f t="shared" si="460"/>
        <v xml:space="preserve"> </v>
      </c>
      <c r="FH445" s="1234" t="str">
        <f t="shared" si="461"/>
        <v xml:space="preserve"> </v>
      </c>
      <c r="FI445" s="1234" t="str">
        <f t="shared" si="432"/>
        <v xml:space="preserve"> </v>
      </c>
      <c r="FJ445" s="1234" t="str">
        <f t="shared" si="462"/>
        <v xml:space="preserve"> </v>
      </c>
      <c r="FK445" s="1234">
        <f t="shared" si="433"/>
        <v>0</v>
      </c>
      <c r="FL445" s="1227"/>
      <c r="FM445" s="1234" t="str">
        <f t="shared" si="434"/>
        <v xml:space="preserve"> </v>
      </c>
      <c r="FN445" s="1234" t="str">
        <f t="shared" si="435"/>
        <v xml:space="preserve"> </v>
      </c>
      <c r="FO445" s="1234" t="str">
        <f t="shared" si="463"/>
        <v xml:space="preserve"> </v>
      </c>
      <c r="FP445" s="1234" t="str">
        <f t="shared" si="464"/>
        <v xml:space="preserve"> </v>
      </c>
      <c r="FQ445" s="1234" t="str">
        <f t="shared" si="436"/>
        <v xml:space="preserve"> </v>
      </c>
      <c r="FR445" s="1234" t="str">
        <f t="shared" si="465"/>
        <v xml:space="preserve"> </v>
      </c>
      <c r="FS445" s="1234">
        <f t="shared" si="471"/>
        <v>0</v>
      </c>
      <c r="FT445" s="1227"/>
      <c r="FU445" s="1234" t="str">
        <f t="shared" si="466"/>
        <v xml:space="preserve"> </v>
      </c>
      <c r="FV445" s="1234" t="str">
        <f t="shared" si="467"/>
        <v xml:space="preserve"> </v>
      </c>
      <c r="FW445" s="1234" t="str">
        <f t="shared" si="468"/>
        <v xml:space="preserve"> </v>
      </c>
      <c r="FX445" s="1234" t="str">
        <f t="shared" si="437"/>
        <v xml:space="preserve"> </v>
      </c>
      <c r="FY445" s="1234" t="str">
        <f t="shared" si="438"/>
        <v xml:space="preserve"> </v>
      </c>
      <c r="FZ445" s="1234" t="str">
        <f t="shared" si="469"/>
        <v xml:space="preserve"> </v>
      </c>
      <c r="GA445" s="1234">
        <f t="shared" si="439"/>
        <v>0</v>
      </c>
      <c r="GB445" s="1227"/>
      <c r="GC445" s="1234" t="str">
        <f t="shared" si="440"/>
        <v xml:space="preserve"> </v>
      </c>
      <c r="GD445" s="1234" t="str">
        <f t="shared" si="441"/>
        <v xml:space="preserve"> </v>
      </c>
      <c r="GE445" s="1234" t="str">
        <f t="shared" si="442"/>
        <v xml:space="preserve"> </v>
      </c>
      <c r="GF445" s="1234" t="str">
        <f t="shared" si="443"/>
        <v xml:space="preserve"> </v>
      </c>
      <c r="GG445" s="1234" t="str">
        <f t="shared" si="444"/>
        <v xml:space="preserve"> </v>
      </c>
      <c r="GH445" s="1234" t="str">
        <f t="shared" si="445"/>
        <v xml:space="preserve"> </v>
      </c>
      <c r="GI445" s="1234" t="str">
        <f t="shared" si="446"/>
        <v xml:space="preserve"> </v>
      </c>
      <c r="GJ445" s="1234" t="str">
        <f t="shared" si="447"/>
        <v xml:space="preserve"> </v>
      </c>
      <c r="GK445" s="1234" t="str">
        <f t="shared" si="448"/>
        <v xml:space="preserve"> </v>
      </c>
      <c r="GL445" s="1234" t="str">
        <f t="shared" si="449"/>
        <v xml:space="preserve"> </v>
      </c>
      <c r="GM445" s="1234" t="str">
        <f t="shared" si="450"/>
        <v xml:space="preserve"> </v>
      </c>
      <c r="GN445" s="1234">
        <f t="shared" si="451"/>
        <v>0</v>
      </c>
    </row>
    <row r="446" spans="1:196" s="100" customFormat="1" ht="27" customHeight="1" thickTop="1" thickBot="1">
      <c r="A446" s="1208">
        <f>【A票】【D票】!$D$10</f>
        <v>0</v>
      </c>
      <c r="B446" s="1212">
        <f>【A票】【D票】!$H$10</f>
        <v>0</v>
      </c>
      <c r="C446" s="1213" t="str">
        <f>【A票】【D票】!$K$10</f>
        <v xml:space="preserve"> </v>
      </c>
      <c r="D446" s="1214">
        <f t="shared" si="425"/>
        <v>355</v>
      </c>
      <c r="E446" s="914"/>
      <c r="F446" s="467"/>
      <c r="G446" s="469"/>
      <c r="H446" s="224" t="str">
        <f t="shared" si="472"/>
        <v xml:space="preserve"> </v>
      </c>
      <c r="I446" s="704"/>
      <c r="J446" s="117"/>
      <c r="K446" s="117"/>
      <c r="L446" s="117"/>
      <c r="M446" s="117"/>
      <c r="N446" s="117"/>
      <c r="O446" s="117"/>
      <c r="P446" s="117"/>
      <c r="Q446" s="117"/>
      <c r="R446" s="117"/>
      <c r="S446" s="117"/>
      <c r="T446" s="254"/>
      <c r="U446" s="646"/>
      <c r="V446" s="646"/>
      <c r="W446" s="114"/>
      <c r="X446" s="254"/>
      <c r="Y446" s="224" t="str">
        <f t="shared" si="473"/>
        <v xml:space="preserve"> </v>
      </c>
      <c r="Z446" s="579"/>
      <c r="AA446" s="704"/>
      <c r="AB446" s="119"/>
      <c r="AC446" s="224" t="str">
        <f t="shared" si="427"/>
        <v xml:space="preserve"> </v>
      </c>
      <c r="AD446" s="115"/>
      <c r="AE446" s="253"/>
      <c r="AF446" s="704"/>
      <c r="AG446" s="727"/>
      <c r="AH446" s="727"/>
      <c r="AI446" s="727"/>
      <c r="AJ446" s="727"/>
      <c r="AK446" s="591"/>
      <c r="AL446" s="727"/>
      <c r="AM446" s="727"/>
      <c r="AN446" s="727"/>
      <c r="AO446" s="727"/>
      <c r="AP446" s="727"/>
      <c r="AQ446" s="727"/>
      <c r="AR446" s="727"/>
      <c r="AS446" s="727"/>
      <c r="AT446" s="727"/>
      <c r="AU446" s="727"/>
      <c r="AV446" s="727"/>
      <c r="AW446" s="727"/>
      <c r="AX446" s="727"/>
      <c r="AY446" s="727"/>
      <c r="AZ446" s="727"/>
      <c r="BA446" s="727"/>
      <c r="BB446" s="727"/>
      <c r="BC446" s="821"/>
      <c r="BD446" s="727"/>
      <c r="BE446" s="727"/>
      <c r="BF446" s="727"/>
      <c r="BG446" s="727"/>
      <c r="BH446" s="727"/>
      <c r="BI446" s="727"/>
      <c r="BJ446" s="727"/>
      <c r="BK446" s="727"/>
      <c r="BL446" s="821"/>
      <c r="BM446" s="727"/>
      <c r="BN446" s="727"/>
      <c r="BO446" s="727"/>
      <c r="BP446" s="727"/>
      <c r="BQ446" s="727"/>
      <c r="BR446" s="821"/>
      <c r="BS446" s="727"/>
      <c r="BT446" s="727"/>
      <c r="BU446" s="727"/>
      <c r="BV446" s="591"/>
      <c r="BW446" s="224" t="str">
        <f t="shared" si="485"/>
        <v xml:space="preserve"> </v>
      </c>
      <c r="BX446" s="471">
        <f t="shared" si="474"/>
        <v>355</v>
      </c>
      <c r="BY446" s="117"/>
      <c r="BZ446" s="117"/>
      <c r="CA446" s="117"/>
      <c r="CB446" s="117"/>
      <c r="CC446" s="117"/>
      <c r="CD446" s="461"/>
      <c r="CE446" s="236"/>
      <c r="CF446" s="224" t="str">
        <f t="shared" si="475"/>
        <v xml:space="preserve"> </v>
      </c>
      <c r="CG446" s="116"/>
      <c r="CH446" s="117"/>
      <c r="CI446" s="117"/>
      <c r="CJ446" s="117"/>
      <c r="CK446" s="472"/>
      <c r="CL446" s="472"/>
      <c r="CM446" s="472"/>
      <c r="CN446" s="472"/>
      <c r="CO446" s="117"/>
      <c r="CP446" s="253"/>
      <c r="CQ446" s="120"/>
      <c r="CR446" s="224" t="str" cm="1">
        <f t="array" ref="CR446">IF(AND(SUM(COUNTIF(CG446:CM446,{"*不明*","*その他*"})+COUNTIF(CO446:CP446,{"*不明*","*その他*"}))&gt;0,CQ446=""),"その他・不明の場合,10)具体的内容、理由を記入",IF(OR(AND(CI446=CI$65,COUNTA(CJ446:CM446)&lt;4),AND(OR(CI446=CI$63,CI446=CI$64,CI446=CI$66,CI446=CI$67,CI446=CI$68,CI446=""),COUNTA(CJ446:CM446)&gt;0)),"3)介護保険認定済→要介護度、認知症自立度、寝たきり度、介護保険サービス記入",IF(OR(AND(OR(CM446=CM$63,CM446=CM$64),CN446=""),AND(OR(CM446=CM$65,CM446=CM$66),CN446&lt;&gt;"")),"7)介護保険サービス受けている/過去受けていた→具体的内容記入"," ")))</f>
        <v xml:space="preserve"> </v>
      </c>
      <c r="CS446" s="224" t="str">
        <f t="shared" si="476"/>
        <v xml:space="preserve"> </v>
      </c>
      <c r="CT446" s="116"/>
      <c r="CU446" s="253"/>
      <c r="CV446" s="117"/>
      <c r="CW446" s="117"/>
      <c r="CX446" s="253"/>
      <c r="CY446" s="117"/>
      <c r="CZ446" s="117"/>
      <c r="DA446" s="253"/>
      <c r="DB446" s="117"/>
      <c r="DC446" s="224" t="str">
        <f t="shared" si="477"/>
        <v xml:space="preserve"> </v>
      </c>
      <c r="DD446" s="224" t="str">
        <f t="shared" si="478"/>
        <v xml:space="preserve"> </v>
      </c>
      <c r="DE446" s="224" t="str">
        <f t="shared" si="428"/>
        <v xml:space="preserve"> </v>
      </c>
      <c r="DF446" s="121"/>
      <c r="DG446" s="114"/>
      <c r="DH446" s="704"/>
      <c r="DI446" s="119"/>
      <c r="DJ446" s="187"/>
      <c r="DK446" s="254"/>
      <c r="DL446" s="224" t="str">
        <f t="shared" si="429"/>
        <v xml:space="preserve"> </v>
      </c>
      <c r="DM446" s="224" t="str">
        <f t="shared" si="479"/>
        <v xml:space="preserve"> </v>
      </c>
      <c r="DN446" s="474"/>
      <c r="DO446" s="117"/>
      <c r="DP446" s="117"/>
      <c r="DQ446" s="117"/>
      <c r="DR446" s="117"/>
      <c r="DS446" s="117"/>
      <c r="DT446" s="254"/>
      <c r="DU446" s="476"/>
      <c r="DV446" s="224" t="str">
        <f t="shared" si="430"/>
        <v xml:space="preserve"> </v>
      </c>
      <c r="DW446" s="115"/>
      <c r="DX446" s="470"/>
      <c r="DY446" s="117"/>
      <c r="DZ446" s="704"/>
      <c r="EA446" s="224" t="str">
        <f t="shared" si="431"/>
        <v xml:space="preserve"> </v>
      </c>
      <c r="EB446" s="906"/>
      <c r="EC446" s="904"/>
      <c r="ED446" s="904"/>
      <c r="EE446" s="904"/>
      <c r="EF446" s="904"/>
      <c r="EG446" s="904"/>
      <c r="EH446" s="904"/>
      <c r="EI446" s="904"/>
      <c r="EJ446" s="904"/>
      <c r="EK446" s="905"/>
      <c r="EL446" s="80"/>
      <c r="EM446" s="224" t="str">
        <f t="shared" si="480"/>
        <v xml:space="preserve"> </v>
      </c>
      <c r="EN446" s="224" t="str">
        <f t="shared" si="481"/>
        <v xml:space="preserve"> </v>
      </c>
      <c r="EO446" s="115"/>
      <c r="EP446" s="1050"/>
      <c r="EQ446" s="253"/>
      <c r="ER446" s="117"/>
      <c r="ES446" s="1258">
        <f t="shared" si="482"/>
        <v>355</v>
      </c>
      <c r="ET446" s="224" t="str">
        <f t="shared" si="483"/>
        <v xml:space="preserve"> </v>
      </c>
      <c r="EU446" s="477" t="str">
        <f t="shared" si="484"/>
        <v/>
      </c>
      <c r="EV446" s="1334" t="str">
        <f t="shared" si="426"/>
        <v xml:space="preserve"> </v>
      </c>
      <c r="EW446" s="1332" t="str">
        <f t="shared" si="470"/>
        <v/>
      </c>
      <c r="EX446" s="1275" t="str">
        <f t="shared" si="452"/>
        <v/>
      </c>
      <c r="EY446" s="1275" t="str">
        <f t="shared" si="453"/>
        <v/>
      </c>
      <c r="EZ446" s="1275" t="str">
        <f t="shared" si="454"/>
        <v/>
      </c>
      <c r="FA446" s="1275" t="str">
        <f t="shared" si="455"/>
        <v/>
      </c>
      <c r="FB446" s="1275" t="str">
        <f t="shared" si="456"/>
        <v/>
      </c>
      <c r="FC446" s="1333" t="str">
        <f t="shared" si="457"/>
        <v/>
      </c>
      <c r="FE446" s="1234" t="str">
        <f t="shared" si="458"/>
        <v xml:space="preserve"> </v>
      </c>
      <c r="FF446" s="1234" t="str">
        <f t="shared" si="459"/>
        <v xml:space="preserve"> </v>
      </c>
      <c r="FG446" s="1234" t="str">
        <f t="shared" si="460"/>
        <v xml:space="preserve"> </v>
      </c>
      <c r="FH446" s="1234" t="str">
        <f t="shared" si="461"/>
        <v xml:space="preserve"> </v>
      </c>
      <c r="FI446" s="1234" t="str">
        <f t="shared" si="432"/>
        <v xml:space="preserve"> </v>
      </c>
      <c r="FJ446" s="1234" t="str">
        <f t="shared" si="462"/>
        <v xml:space="preserve"> </v>
      </c>
      <c r="FK446" s="1234">
        <f t="shared" si="433"/>
        <v>0</v>
      </c>
      <c r="FL446" s="1227"/>
      <c r="FM446" s="1234" t="str">
        <f t="shared" si="434"/>
        <v xml:space="preserve"> </v>
      </c>
      <c r="FN446" s="1234" t="str">
        <f t="shared" si="435"/>
        <v xml:space="preserve"> </v>
      </c>
      <c r="FO446" s="1234" t="str">
        <f t="shared" si="463"/>
        <v xml:space="preserve"> </v>
      </c>
      <c r="FP446" s="1234" t="str">
        <f t="shared" si="464"/>
        <v xml:space="preserve"> </v>
      </c>
      <c r="FQ446" s="1234" t="str">
        <f t="shared" si="436"/>
        <v xml:space="preserve"> </v>
      </c>
      <c r="FR446" s="1234" t="str">
        <f t="shared" si="465"/>
        <v xml:space="preserve"> </v>
      </c>
      <c r="FS446" s="1234">
        <f t="shared" si="471"/>
        <v>0</v>
      </c>
      <c r="FT446" s="1227"/>
      <c r="FU446" s="1234" t="str">
        <f t="shared" si="466"/>
        <v xml:space="preserve"> </v>
      </c>
      <c r="FV446" s="1234" t="str">
        <f t="shared" si="467"/>
        <v xml:space="preserve"> </v>
      </c>
      <c r="FW446" s="1234" t="str">
        <f t="shared" si="468"/>
        <v xml:space="preserve"> </v>
      </c>
      <c r="FX446" s="1234" t="str">
        <f t="shared" si="437"/>
        <v xml:space="preserve"> </v>
      </c>
      <c r="FY446" s="1234" t="str">
        <f t="shared" si="438"/>
        <v xml:space="preserve"> </v>
      </c>
      <c r="FZ446" s="1234" t="str">
        <f t="shared" si="469"/>
        <v xml:space="preserve"> </v>
      </c>
      <c r="GA446" s="1234">
        <f t="shared" si="439"/>
        <v>0</v>
      </c>
      <c r="GB446" s="1227"/>
      <c r="GC446" s="1234" t="str">
        <f t="shared" si="440"/>
        <v xml:space="preserve"> </v>
      </c>
      <c r="GD446" s="1234" t="str">
        <f t="shared" si="441"/>
        <v xml:space="preserve"> </v>
      </c>
      <c r="GE446" s="1234" t="str">
        <f t="shared" si="442"/>
        <v xml:space="preserve"> </v>
      </c>
      <c r="GF446" s="1234" t="str">
        <f t="shared" si="443"/>
        <v xml:space="preserve"> </v>
      </c>
      <c r="GG446" s="1234" t="str">
        <f t="shared" si="444"/>
        <v xml:space="preserve"> </v>
      </c>
      <c r="GH446" s="1234" t="str">
        <f t="shared" si="445"/>
        <v xml:space="preserve"> </v>
      </c>
      <c r="GI446" s="1234" t="str">
        <f t="shared" si="446"/>
        <v xml:space="preserve"> </v>
      </c>
      <c r="GJ446" s="1234" t="str">
        <f t="shared" si="447"/>
        <v xml:space="preserve"> </v>
      </c>
      <c r="GK446" s="1234" t="str">
        <f t="shared" si="448"/>
        <v xml:space="preserve"> </v>
      </c>
      <c r="GL446" s="1234" t="str">
        <f t="shared" si="449"/>
        <v xml:space="preserve"> </v>
      </c>
      <c r="GM446" s="1234" t="str">
        <f t="shared" si="450"/>
        <v xml:space="preserve"> </v>
      </c>
      <c r="GN446" s="1234">
        <f t="shared" si="451"/>
        <v>0</v>
      </c>
    </row>
    <row r="447" spans="1:196" s="100" customFormat="1" ht="27" customHeight="1" thickTop="1" thickBot="1">
      <c r="A447" s="1208">
        <f>【A票】【D票】!$D$10</f>
        <v>0</v>
      </c>
      <c r="B447" s="1212">
        <f>【A票】【D票】!$H$10</f>
        <v>0</v>
      </c>
      <c r="C447" s="1213" t="str">
        <f>【A票】【D票】!$K$10</f>
        <v xml:space="preserve"> </v>
      </c>
      <c r="D447" s="1214">
        <f t="shared" si="425"/>
        <v>356</v>
      </c>
      <c r="E447" s="914"/>
      <c r="F447" s="467"/>
      <c r="G447" s="469"/>
      <c r="H447" s="224" t="str">
        <f t="shared" si="472"/>
        <v xml:space="preserve"> </v>
      </c>
      <c r="I447" s="704"/>
      <c r="J447" s="117"/>
      <c r="K447" s="117"/>
      <c r="L447" s="117"/>
      <c r="M447" s="117"/>
      <c r="N447" s="117"/>
      <c r="O447" s="117"/>
      <c r="P447" s="117"/>
      <c r="Q447" s="117"/>
      <c r="R447" s="117"/>
      <c r="S447" s="117"/>
      <c r="T447" s="254"/>
      <c r="U447" s="646"/>
      <c r="V447" s="646"/>
      <c r="W447" s="114"/>
      <c r="X447" s="254"/>
      <c r="Y447" s="224" t="str">
        <f t="shared" si="473"/>
        <v xml:space="preserve"> </v>
      </c>
      <c r="Z447" s="579"/>
      <c r="AA447" s="704"/>
      <c r="AB447" s="119"/>
      <c r="AC447" s="224" t="str">
        <f t="shared" si="427"/>
        <v xml:space="preserve"> </v>
      </c>
      <c r="AD447" s="115"/>
      <c r="AE447" s="253"/>
      <c r="AF447" s="704"/>
      <c r="AG447" s="727"/>
      <c r="AH447" s="727"/>
      <c r="AI447" s="727"/>
      <c r="AJ447" s="727"/>
      <c r="AK447" s="591"/>
      <c r="AL447" s="727"/>
      <c r="AM447" s="727"/>
      <c r="AN447" s="727"/>
      <c r="AO447" s="727"/>
      <c r="AP447" s="727"/>
      <c r="AQ447" s="727"/>
      <c r="AR447" s="727"/>
      <c r="AS447" s="727"/>
      <c r="AT447" s="727"/>
      <c r="AU447" s="727"/>
      <c r="AV447" s="727"/>
      <c r="AW447" s="727"/>
      <c r="AX447" s="727"/>
      <c r="AY447" s="727"/>
      <c r="AZ447" s="727"/>
      <c r="BA447" s="727"/>
      <c r="BB447" s="727"/>
      <c r="BC447" s="821"/>
      <c r="BD447" s="727"/>
      <c r="BE447" s="727"/>
      <c r="BF447" s="727"/>
      <c r="BG447" s="727"/>
      <c r="BH447" s="727"/>
      <c r="BI447" s="727"/>
      <c r="BJ447" s="727"/>
      <c r="BK447" s="727"/>
      <c r="BL447" s="821"/>
      <c r="BM447" s="727"/>
      <c r="BN447" s="727"/>
      <c r="BO447" s="727"/>
      <c r="BP447" s="727"/>
      <c r="BQ447" s="727"/>
      <c r="BR447" s="821"/>
      <c r="BS447" s="727"/>
      <c r="BT447" s="727"/>
      <c r="BU447" s="727"/>
      <c r="BV447" s="591"/>
      <c r="BW447" s="224" t="str">
        <f t="shared" si="485"/>
        <v xml:space="preserve"> </v>
      </c>
      <c r="BX447" s="471">
        <f t="shared" si="474"/>
        <v>356</v>
      </c>
      <c r="BY447" s="117"/>
      <c r="BZ447" s="117"/>
      <c r="CA447" s="117"/>
      <c r="CB447" s="117"/>
      <c r="CC447" s="117"/>
      <c r="CD447" s="461"/>
      <c r="CE447" s="236"/>
      <c r="CF447" s="224" t="str">
        <f t="shared" si="475"/>
        <v xml:space="preserve"> </v>
      </c>
      <c r="CG447" s="116"/>
      <c r="CH447" s="117"/>
      <c r="CI447" s="117"/>
      <c r="CJ447" s="117"/>
      <c r="CK447" s="472"/>
      <c r="CL447" s="472"/>
      <c r="CM447" s="472"/>
      <c r="CN447" s="472"/>
      <c r="CO447" s="117"/>
      <c r="CP447" s="253"/>
      <c r="CQ447" s="120"/>
      <c r="CR447" s="224" t="str" cm="1">
        <f t="array" ref="CR447">IF(AND(SUM(COUNTIF(CG447:CM447,{"*不明*","*その他*"})+COUNTIF(CO447:CP447,{"*不明*","*その他*"}))&gt;0,CQ447=""),"その他・不明の場合,10)具体的内容、理由を記入",IF(OR(AND(CI447=CI$65,COUNTA(CJ447:CM447)&lt;4),AND(OR(CI447=CI$63,CI447=CI$64,CI447=CI$66,CI447=CI$67,CI447=CI$68,CI447=""),COUNTA(CJ447:CM447)&gt;0)),"3)介護保険認定済→要介護度、認知症自立度、寝たきり度、介護保険サービス記入",IF(OR(AND(OR(CM447=CM$63,CM447=CM$64),CN447=""),AND(OR(CM447=CM$65,CM447=CM$66),CN447&lt;&gt;"")),"7)介護保険サービス受けている/過去受けていた→具体的内容記入"," ")))</f>
        <v xml:space="preserve"> </v>
      </c>
      <c r="CS447" s="224" t="str">
        <f t="shared" si="476"/>
        <v xml:space="preserve"> </v>
      </c>
      <c r="CT447" s="116"/>
      <c r="CU447" s="253"/>
      <c r="CV447" s="117"/>
      <c r="CW447" s="117"/>
      <c r="CX447" s="253"/>
      <c r="CY447" s="117"/>
      <c r="CZ447" s="117"/>
      <c r="DA447" s="253"/>
      <c r="DB447" s="117"/>
      <c r="DC447" s="224" t="str">
        <f t="shared" si="477"/>
        <v xml:space="preserve"> </v>
      </c>
      <c r="DD447" s="224" t="str">
        <f t="shared" si="478"/>
        <v xml:space="preserve"> </v>
      </c>
      <c r="DE447" s="224" t="str">
        <f t="shared" si="428"/>
        <v xml:space="preserve"> </v>
      </c>
      <c r="DF447" s="121"/>
      <c r="DG447" s="114"/>
      <c r="DH447" s="704"/>
      <c r="DI447" s="119"/>
      <c r="DJ447" s="187"/>
      <c r="DK447" s="254"/>
      <c r="DL447" s="224" t="str">
        <f t="shared" si="429"/>
        <v xml:space="preserve"> </v>
      </c>
      <c r="DM447" s="224" t="str">
        <f t="shared" si="479"/>
        <v xml:space="preserve"> </v>
      </c>
      <c r="DN447" s="474"/>
      <c r="DO447" s="117"/>
      <c r="DP447" s="117"/>
      <c r="DQ447" s="117"/>
      <c r="DR447" s="117"/>
      <c r="DS447" s="117"/>
      <c r="DT447" s="254"/>
      <c r="DU447" s="476"/>
      <c r="DV447" s="224" t="str">
        <f t="shared" si="430"/>
        <v xml:space="preserve"> </v>
      </c>
      <c r="DW447" s="115"/>
      <c r="DX447" s="470"/>
      <c r="DY447" s="117"/>
      <c r="DZ447" s="704"/>
      <c r="EA447" s="224" t="str">
        <f t="shared" si="431"/>
        <v xml:space="preserve"> </v>
      </c>
      <c r="EB447" s="906"/>
      <c r="EC447" s="904"/>
      <c r="ED447" s="904"/>
      <c r="EE447" s="904"/>
      <c r="EF447" s="904"/>
      <c r="EG447" s="904"/>
      <c r="EH447" s="904"/>
      <c r="EI447" s="904"/>
      <c r="EJ447" s="904"/>
      <c r="EK447" s="905"/>
      <c r="EL447" s="80"/>
      <c r="EM447" s="224" t="str">
        <f t="shared" si="480"/>
        <v xml:space="preserve"> </v>
      </c>
      <c r="EN447" s="224" t="str">
        <f t="shared" si="481"/>
        <v xml:space="preserve"> </v>
      </c>
      <c r="EO447" s="115"/>
      <c r="EP447" s="1050"/>
      <c r="EQ447" s="253"/>
      <c r="ER447" s="117"/>
      <c r="ES447" s="1258">
        <f t="shared" si="482"/>
        <v>356</v>
      </c>
      <c r="ET447" s="224" t="str">
        <f t="shared" si="483"/>
        <v xml:space="preserve"> </v>
      </c>
      <c r="EU447" s="477" t="str">
        <f t="shared" si="484"/>
        <v/>
      </c>
      <c r="EV447" s="1334" t="str">
        <f t="shared" si="426"/>
        <v xml:space="preserve"> </v>
      </c>
      <c r="EW447" s="1332" t="str">
        <f t="shared" si="470"/>
        <v/>
      </c>
      <c r="EX447" s="1275" t="str">
        <f t="shared" si="452"/>
        <v/>
      </c>
      <c r="EY447" s="1275" t="str">
        <f t="shared" si="453"/>
        <v/>
      </c>
      <c r="EZ447" s="1275" t="str">
        <f t="shared" si="454"/>
        <v/>
      </c>
      <c r="FA447" s="1275" t="str">
        <f t="shared" si="455"/>
        <v/>
      </c>
      <c r="FB447" s="1275" t="str">
        <f t="shared" si="456"/>
        <v/>
      </c>
      <c r="FC447" s="1333" t="str">
        <f t="shared" si="457"/>
        <v/>
      </c>
      <c r="FE447" s="1234" t="str">
        <f t="shared" si="458"/>
        <v xml:space="preserve"> </v>
      </c>
      <c r="FF447" s="1234" t="str">
        <f t="shared" si="459"/>
        <v xml:space="preserve"> </v>
      </c>
      <c r="FG447" s="1234" t="str">
        <f t="shared" si="460"/>
        <v xml:space="preserve"> </v>
      </c>
      <c r="FH447" s="1234" t="str">
        <f t="shared" si="461"/>
        <v xml:space="preserve"> </v>
      </c>
      <c r="FI447" s="1234" t="str">
        <f t="shared" si="432"/>
        <v xml:space="preserve"> </v>
      </c>
      <c r="FJ447" s="1234" t="str">
        <f t="shared" si="462"/>
        <v xml:space="preserve"> </v>
      </c>
      <c r="FK447" s="1234">
        <f t="shared" si="433"/>
        <v>0</v>
      </c>
      <c r="FL447" s="1227"/>
      <c r="FM447" s="1234" t="str">
        <f t="shared" si="434"/>
        <v xml:space="preserve"> </v>
      </c>
      <c r="FN447" s="1234" t="str">
        <f t="shared" si="435"/>
        <v xml:space="preserve"> </v>
      </c>
      <c r="FO447" s="1234" t="str">
        <f t="shared" si="463"/>
        <v xml:space="preserve"> </v>
      </c>
      <c r="FP447" s="1234" t="str">
        <f t="shared" si="464"/>
        <v xml:space="preserve"> </v>
      </c>
      <c r="FQ447" s="1234" t="str">
        <f t="shared" si="436"/>
        <v xml:space="preserve"> </v>
      </c>
      <c r="FR447" s="1234" t="str">
        <f t="shared" si="465"/>
        <v xml:space="preserve"> </v>
      </c>
      <c r="FS447" s="1234">
        <f t="shared" si="471"/>
        <v>0</v>
      </c>
      <c r="FT447" s="1227"/>
      <c r="FU447" s="1234" t="str">
        <f t="shared" si="466"/>
        <v xml:space="preserve"> </v>
      </c>
      <c r="FV447" s="1234" t="str">
        <f t="shared" si="467"/>
        <v xml:space="preserve"> </v>
      </c>
      <c r="FW447" s="1234" t="str">
        <f t="shared" si="468"/>
        <v xml:space="preserve"> </v>
      </c>
      <c r="FX447" s="1234" t="str">
        <f t="shared" si="437"/>
        <v xml:space="preserve"> </v>
      </c>
      <c r="FY447" s="1234" t="str">
        <f t="shared" si="438"/>
        <v xml:space="preserve"> </v>
      </c>
      <c r="FZ447" s="1234" t="str">
        <f t="shared" si="469"/>
        <v xml:space="preserve"> </v>
      </c>
      <c r="GA447" s="1234">
        <f t="shared" si="439"/>
        <v>0</v>
      </c>
      <c r="GB447" s="1227"/>
      <c r="GC447" s="1234" t="str">
        <f t="shared" si="440"/>
        <v xml:space="preserve"> </v>
      </c>
      <c r="GD447" s="1234" t="str">
        <f t="shared" si="441"/>
        <v xml:space="preserve"> </v>
      </c>
      <c r="GE447" s="1234" t="str">
        <f t="shared" si="442"/>
        <v xml:space="preserve"> </v>
      </c>
      <c r="GF447" s="1234" t="str">
        <f t="shared" si="443"/>
        <v xml:space="preserve"> </v>
      </c>
      <c r="GG447" s="1234" t="str">
        <f t="shared" si="444"/>
        <v xml:space="preserve"> </v>
      </c>
      <c r="GH447" s="1234" t="str">
        <f t="shared" si="445"/>
        <v xml:space="preserve"> </v>
      </c>
      <c r="GI447" s="1234" t="str">
        <f t="shared" si="446"/>
        <v xml:space="preserve"> </v>
      </c>
      <c r="GJ447" s="1234" t="str">
        <f t="shared" si="447"/>
        <v xml:space="preserve"> </v>
      </c>
      <c r="GK447" s="1234" t="str">
        <f t="shared" si="448"/>
        <v xml:space="preserve"> </v>
      </c>
      <c r="GL447" s="1234" t="str">
        <f t="shared" si="449"/>
        <v xml:space="preserve"> </v>
      </c>
      <c r="GM447" s="1234" t="str">
        <f t="shared" si="450"/>
        <v xml:space="preserve"> </v>
      </c>
      <c r="GN447" s="1234">
        <f t="shared" si="451"/>
        <v>0</v>
      </c>
    </row>
    <row r="448" spans="1:196" s="100" customFormat="1" ht="27" customHeight="1" thickTop="1" thickBot="1">
      <c r="A448" s="1208">
        <f>【A票】【D票】!$D$10</f>
        <v>0</v>
      </c>
      <c r="B448" s="1212">
        <f>【A票】【D票】!$H$10</f>
        <v>0</v>
      </c>
      <c r="C448" s="1213" t="str">
        <f>【A票】【D票】!$K$10</f>
        <v xml:space="preserve"> </v>
      </c>
      <c r="D448" s="1214">
        <f t="shared" si="425"/>
        <v>357</v>
      </c>
      <c r="E448" s="914"/>
      <c r="F448" s="467"/>
      <c r="G448" s="469"/>
      <c r="H448" s="224" t="str">
        <f t="shared" si="472"/>
        <v xml:space="preserve"> </v>
      </c>
      <c r="I448" s="704"/>
      <c r="J448" s="117"/>
      <c r="K448" s="117"/>
      <c r="L448" s="117"/>
      <c r="M448" s="117"/>
      <c r="N448" s="117"/>
      <c r="O448" s="117"/>
      <c r="P448" s="117"/>
      <c r="Q448" s="117"/>
      <c r="R448" s="117"/>
      <c r="S448" s="117"/>
      <c r="T448" s="254"/>
      <c r="U448" s="646"/>
      <c r="V448" s="646"/>
      <c r="W448" s="114"/>
      <c r="X448" s="254"/>
      <c r="Y448" s="224" t="str">
        <f t="shared" si="473"/>
        <v xml:space="preserve"> </v>
      </c>
      <c r="Z448" s="579"/>
      <c r="AA448" s="704"/>
      <c r="AB448" s="119"/>
      <c r="AC448" s="224" t="str">
        <f t="shared" si="427"/>
        <v xml:space="preserve"> </v>
      </c>
      <c r="AD448" s="115"/>
      <c r="AE448" s="253"/>
      <c r="AF448" s="704"/>
      <c r="AG448" s="727"/>
      <c r="AH448" s="727"/>
      <c r="AI448" s="727"/>
      <c r="AJ448" s="727"/>
      <c r="AK448" s="591"/>
      <c r="AL448" s="727"/>
      <c r="AM448" s="727"/>
      <c r="AN448" s="727"/>
      <c r="AO448" s="727"/>
      <c r="AP448" s="727"/>
      <c r="AQ448" s="727"/>
      <c r="AR448" s="727"/>
      <c r="AS448" s="727"/>
      <c r="AT448" s="727"/>
      <c r="AU448" s="727"/>
      <c r="AV448" s="727"/>
      <c r="AW448" s="727"/>
      <c r="AX448" s="727"/>
      <c r="AY448" s="727"/>
      <c r="AZ448" s="727"/>
      <c r="BA448" s="727"/>
      <c r="BB448" s="727"/>
      <c r="BC448" s="821"/>
      <c r="BD448" s="727"/>
      <c r="BE448" s="727"/>
      <c r="BF448" s="727"/>
      <c r="BG448" s="727"/>
      <c r="BH448" s="727"/>
      <c r="BI448" s="727"/>
      <c r="BJ448" s="727"/>
      <c r="BK448" s="727"/>
      <c r="BL448" s="821"/>
      <c r="BM448" s="727"/>
      <c r="BN448" s="727"/>
      <c r="BO448" s="727"/>
      <c r="BP448" s="727"/>
      <c r="BQ448" s="727"/>
      <c r="BR448" s="821"/>
      <c r="BS448" s="727"/>
      <c r="BT448" s="727"/>
      <c r="BU448" s="727"/>
      <c r="BV448" s="591"/>
      <c r="BW448" s="224" t="str">
        <f t="shared" si="485"/>
        <v xml:space="preserve"> </v>
      </c>
      <c r="BX448" s="471">
        <f t="shared" si="474"/>
        <v>357</v>
      </c>
      <c r="BY448" s="117"/>
      <c r="BZ448" s="117"/>
      <c r="CA448" s="117"/>
      <c r="CB448" s="117"/>
      <c r="CC448" s="117"/>
      <c r="CD448" s="461"/>
      <c r="CE448" s="236"/>
      <c r="CF448" s="224" t="str">
        <f t="shared" si="475"/>
        <v xml:space="preserve"> </v>
      </c>
      <c r="CG448" s="116"/>
      <c r="CH448" s="117"/>
      <c r="CI448" s="117"/>
      <c r="CJ448" s="117"/>
      <c r="CK448" s="472"/>
      <c r="CL448" s="472"/>
      <c r="CM448" s="472"/>
      <c r="CN448" s="472"/>
      <c r="CO448" s="117"/>
      <c r="CP448" s="253"/>
      <c r="CQ448" s="120"/>
      <c r="CR448" s="224" t="str" cm="1">
        <f t="array" ref="CR448">IF(AND(SUM(COUNTIF(CG448:CM448,{"*不明*","*その他*"})+COUNTIF(CO448:CP448,{"*不明*","*その他*"}))&gt;0,CQ448=""),"その他・不明の場合,10)具体的内容、理由を記入",IF(OR(AND(CI448=CI$65,COUNTA(CJ448:CM448)&lt;4),AND(OR(CI448=CI$63,CI448=CI$64,CI448=CI$66,CI448=CI$67,CI448=CI$68,CI448=""),COUNTA(CJ448:CM448)&gt;0)),"3)介護保険認定済→要介護度、認知症自立度、寝たきり度、介護保険サービス記入",IF(OR(AND(OR(CM448=CM$63,CM448=CM$64),CN448=""),AND(OR(CM448=CM$65,CM448=CM$66),CN448&lt;&gt;"")),"7)介護保険サービス受けている/過去受けていた→具体的内容記入"," ")))</f>
        <v xml:space="preserve"> </v>
      </c>
      <c r="CS448" s="224" t="str">
        <f t="shared" si="476"/>
        <v xml:space="preserve"> </v>
      </c>
      <c r="CT448" s="116"/>
      <c r="CU448" s="253"/>
      <c r="CV448" s="117"/>
      <c r="CW448" s="117"/>
      <c r="CX448" s="253"/>
      <c r="CY448" s="117"/>
      <c r="CZ448" s="117"/>
      <c r="DA448" s="253"/>
      <c r="DB448" s="117"/>
      <c r="DC448" s="224" t="str">
        <f t="shared" si="477"/>
        <v xml:space="preserve"> </v>
      </c>
      <c r="DD448" s="224" t="str">
        <f t="shared" si="478"/>
        <v xml:space="preserve"> </v>
      </c>
      <c r="DE448" s="224" t="str">
        <f t="shared" si="428"/>
        <v xml:space="preserve"> </v>
      </c>
      <c r="DF448" s="121"/>
      <c r="DG448" s="114"/>
      <c r="DH448" s="704"/>
      <c r="DI448" s="119"/>
      <c r="DJ448" s="187"/>
      <c r="DK448" s="254"/>
      <c r="DL448" s="224" t="str">
        <f t="shared" si="429"/>
        <v xml:space="preserve"> </v>
      </c>
      <c r="DM448" s="224" t="str">
        <f t="shared" si="479"/>
        <v xml:space="preserve"> </v>
      </c>
      <c r="DN448" s="474"/>
      <c r="DO448" s="117"/>
      <c r="DP448" s="117"/>
      <c r="DQ448" s="117"/>
      <c r="DR448" s="117"/>
      <c r="DS448" s="117"/>
      <c r="DT448" s="254"/>
      <c r="DU448" s="476"/>
      <c r="DV448" s="224" t="str">
        <f t="shared" si="430"/>
        <v xml:space="preserve"> </v>
      </c>
      <c r="DW448" s="115"/>
      <c r="DX448" s="470"/>
      <c r="DY448" s="117"/>
      <c r="DZ448" s="704"/>
      <c r="EA448" s="224" t="str">
        <f t="shared" si="431"/>
        <v xml:space="preserve"> </v>
      </c>
      <c r="EB448" s="906"/>
      <c r="EC448" s="904"/>
      <c r="ED448" s="904"/>
      <c r="EE448" s="904"/>
      <c r="EF448" s="904"/>
      <c r="EG448" s="904"/>
      <c r="EH448" s="904"/>
      <c r="EI448" s="904"/>
      <c r="EJ448" s="904"/>
      <c r="EK448" s="905"/>
      <c r="EL448" s="80"/>
      <c r="EM448" s="224" t="str">
        <f t="shared" si="480"/>
        <v xml:space="preserve"> </v>
      </c>
      <c r="EN448" s="224" t="str">
        <f t="shared" si="481"/>
        <v xml:space="preserve"> </v>
      </c>
      <c r="EO448" s="115"/>
      <c r="EP448" s="1050"/>
      <c r="EQ448" s="253"/>
      <c r="ER448" s="117"/>
      <c r="ES448" s="1258">
        <f t="shared" si="482"/>
        <v>357</v>
      </c>
      <c r="ET448" s="224" t="str">
        <f t="shared" si="483"/>
        <v xml:space="preserve"> </v>
      </c>
      <c r="EU448" s="477" t="str">
        <f t="shared" si="484"/>
        <v/>
      </c>
      <c r="EV448" s="1334" t="str">
        <f t="shared" si="426"/>
        <v xml:space="preserve"> </v>
      </c>
      <c r="EW448" s="1332" t="str">
        <f t="shared" si="470"/>
        <v/>
      </c>
      <c r="EX448" s="1275" t="str">
        <f t="shared" si="452"/>
        <v/>
      </c>
      <c r="EY448" s="1275" t="str">
        <f t="shared" si="453"/>
        <v/>
      </c>
      <c r="EZ448" s="1275" t="str">
        <f t="shared" si="454"/>
        <v/>
      </c>
      <c r="FA448" s="1275" t="str">
        <f t="shared" si="455"/>
        <v/>
      </c>
      <c r="FB448" s="1275" t="str">
        <f t="shared" si="456"/>
        <v/>
      </c>
      <c r="FC448" s="1333" t="str">
        <f t="shared" si="457"/>
        <v/>
      </c>
      <c r="FE448" s="1234" t="str">
        <f t="shared" si="458"/>
        <v xml:space="preserve"> </v>
      </c>
      <c r="FF448" s="1234" t="str">
        <f t="shared" si="459"/>
        <v xml:space="preserve"> </v>
      </c>
      <c r="FG448" s="1234" t="str">
        <f t="shared" si="460"/>
        <v xml:space="preserve"> </v>
      </c>
      <c r="FH448" s="1234" t="str">
        <f t="shared" si="461"/>
        <v xml:space="preserve"> </v>
      </c>
      <c r="FI448" s="1234" t="str">
        <f t="shared" si="432"/>
        <v xml:space="preserve"> </v>
      </c>
      <c r="FJ448" s="1234" t="str">
        <f t="shared" si="462"/>
        <v xml:space="preserve"> </v>
      </c>
      <c r="FK448" s="1234">
        <f t="shared" si="433"/>
        <v>0</v>
      </c>
      <c r="FL448" s="1227"/>
      <c r="FM448" s="1234" t="str">
        <f t="shared" si="434"/>
        <v xml:space="preserve"> </v>
      </c>
      <c r="FN448" s="1234" t="str">
        <f t="shared" si="435"/>
        <v xml:space="preserve"> </v>
      </c>
      <c r="FO448" s="1234" t="str">
        <f t="shared" si="463"/>
        <v xml:space="preserve"> </v>
      </c>
      <c r="FP448" s="1234" t="str">
        <f t="shared" si="464"/>
        <v xml:space="preserve"> </v>
      </c>
      <c r="FQ448" s="1234" t="str">
        <f t="shared" si="436"/>
        <v xml:space="preserve"> </v>
      </c>
      <c r="FR448" s="1234" t="str">
        <f t="shared" si="465"/>
        <v xml:space="preserve"> </v>
      </c>
      <c r="FS448" s="1234">
        <f t="shared" si="471"/>
        <v>0</v>
      </c>
      <c r="FT448" s="1227"/>
      <c r="FU448" s="1234" t="str">
        <f t="shared" si="466"/>
        <v xml:space="preserve"> </v>
      </c>
      <c r="FV448" s="1234" t="str">
        <f t="shared" si="467"/>
        <v xml:space="preserve"> </v>
      </c>
      <c r="FW448" s="1234" t="str">
        <f t="shared" si="468"/>
        <v xml:space="preserve"> </v>
      </c>
      <c r="FX448" s="1234" t="str">
        <f t="shared" si="437"/>
        <v xml:space="preserve"> </v>
      </c>
      <c r="FY448" s="1234" t="str">
        <f t="shared" si="438"/>
        <v xml:space="preserve"> </v>
      </c>
      <c r="FZ448" s="1234" t="str">
        <f t="shared" si="469"/>
        <v xml:space="preserve"> </v>
      </c>
      <c r="GA448" s="1234">
        <f t="shared" si="439"/>
        <v>0</v>
      </c>
      <c r="GB448" s="1227"/>
      <c r="GC448" s="1234" t="str">
        <f t="shared" si="440"/>
        <v xml:space="preserve"> </v>
      </c>
      <c r="GD448" s="1234" t="str">
        <f t="shared" si="441"/>
        <v xml:space="preserve"> </v>
      </c>
      <c r="GE448" s="1234" t="str">
        <f t="shared" si="442"/>
        <v xml:space="preserve"> </v>
      </c>
      <c r="GF448" s="1234" t="str">
        <f t="shared" si="443"/>
        <v xml:space="preserve"> </v>
      </c>
      <c r="GG448" s="1234" t="str">
        <f t="shared" si="444"/>
        <v xml:space="preserve"> </v>
      </c>
      <c r="GH448" s="1234" t="str">
        <f t="shared" si="445"/>
        <v xml:space="preserve"> </v>
      </c>
      <c r="GI448" s="1234" t="str">
        <f t="shared" si="446"/>
        <v xml:space="preserve"> </v>
      </c>
      <c r="GJ448" s="1234" t="str">
        <f t="shared" si="447"/>
        <v xml:space="preserve"> </v>
      </c>
      <c r="GK448" s="1234" t="str">
        <f t="shared" si="448"/>
        <v xml:space="preserve"> </v>
      </c>
      <c r="GL448" s="1234" t="str">
        <f t="shared" si="449"/>
        <v xml:space="preserve"> </v>
      </c>
      <c r="GM448" s="1234" t="str">
        <f t="shared" si="450"/>
        <v xml:space="preserve"> </v>
      </c>
      <c r="GN448" s="1234">
        <f t="shared" si="451"/>
        <v>0</v>
      </c>
    </row>
    <row r="449" spans="1:196" s="100" customFormat="1" ht="27" customHeight="1" thickTop="1" thickBot="1">
      <c r="A449" s="1208">
        <f>【A票】【D票】!$D$10</f>
        <v>0</v>
      </c>
      <c r="B449" s="1212">
        <f>【A票】【D票】!$H$10</f>
        <v>0</v>
      </c>
      <c r="C449" s="1213" t="str">
        <f>【A票】【D票】!$K$10</f>
        <v xml:space="preserve"> </v>
      </c>
      <c r="D449" s="1214">
        <f t="shared" si="425"/>
        <v>358</v>
      </c>
      <c r="E449" s="914"/>
      <c r="F449" s="467"/>
      <c r="G449" s="469"/>
      <c r="H449" s="224" t="str">
        <f t="shared" si="472"/>
        <v xml:space="preserve"> </v>
      </c>
      <c r="I449" s="704"/>
      <c r="J449" s="117"/>
      <c r="K449" s="117"/>
      <c r="L449" s="117"/>
      <c r="M449" s="117"/>
      <c r="N449" s="117"/>
      <c r="O449" s="117"/>
      <c r="P449" s="117"/>
      <c r="Q449" s="117"/>
      <c r="R449" s="117"/>
      <c r="S449" s="117"/>
      <c r="T449" s="254"/>
      <c r="U449" s="646"/>
      <c r="V449" s="646"/>
      <c r="W449" s="114"/>
      <c r="X449" s="254"/>
      <c r="Y449" s="224" t="str">
        <f t="shared" si="473"/>
        <v xml:space="preserve"> </v>
      </c>
      <c r="Z449" s="579"/>
      <c r="AA449" s="704"/>
      <c r="AB449" s="119"/>
      <c r="AC449" s="224" t="str">
        <f t="shared" si="427"/>
        <v xml:space="preserve"> </v>
      </c>
      <c r="AD449" s="115"/>
      <c r="AE449" s="253"/>
      <c r="AF449" s="704"/>
      <c r="AG449" s="727"/>
      <c r="AH449" s="727"/>
      <c r="AI449" s="727"/>
      <c r="AJ449" s="727"/>
      <c r="AK449" s="591"/>
      <c r="AL449" s="727"/>
      <c r="AM449" s="727"/>
      <c r="AN449" s="727"/>
      <c r="AO449" s="727"/>
      <c r="AP449" s="727"/>
      <c r="AQ449" s="727"/>
      <c r="AR449" s="727"/>
      <c r="AS449" s="727"/>
      <c r="AT449" s="727"/>
      <c r="AU449" s="727"/>
      <c r="AV449" s="727"/>
      <c r="AW449" s="727"/>
      <c r="AX449" s="727"/>
      <c r="AY449" s="727"/>
      <c r="AZ449" s="727"/>
      <c r="BA449" s="727"/>
      <c r="BB449" s="727"/>
      <c r="BC449" s="821"/>
      <c r="BD449" s="727"/>
      <c r="BE449" s="727"/>
      <c r="BF449" s="727"/>
      <c r="BG449" s="727"/>
      <c r="BH449" s="727"/>
      <c r="BI449" s="727"/>
      <c r="BJ449" s="727"/>
      <c r="BK449" s="727"/>
      <c r="BL449" s="821"/>
      <c r="BM449" s="727"/>
      <c r="BN449" s="727"/>
      <c r="BO449" s="727"/>
      <c r="BP449" s="727"/>
      <c r="BQ449" s="727"/>
      <c r="BR449" s="821"/>
      <c r="BS449" s="727"/>
      <c r="BT449" s="727"/>
      <c r="BU449" s="727"/>
      <c r="BV449" s="591"/>
      <c r="BW449" s="224" t="str">
        <f t="shared" si="485"/>
        <v xml:space="preserve"> </v>
      </c>
      <c r="BX449" s="471">
        <f t="shared" si="474"/>
        <v>358</v>
      </c>
      <c r="BY449" s="117"/>
      <c r="BZ449" s="117"/>
      <c r="CA449" s="117"/>
      <c r="CB449" s="117"/>
      <c r="CC449" s="117"/>
      <c r="CD449" s="461"/>
      <c r="CE449" s="236"/>
      <c r="CF449" s="224" t="str">
        <f t="shared" si="475"/>
        <v xml:space="preserve"> </v>
      </c>
      <c r="CG449" s="116"/>
      <c r="CH449" s="117"/>
      <c r="CI449" s="117"/>
      <c r="CJ449" s="117"/>
      <c r="CK449" s="472"/>
      <c r="CL449" s="472"/>
      <c r="CM449" s="472"/>
      <c r="CN449" s="472"/>
      <c r="CO449" s="117"/>
      <c r="CP449" s="253"/>
      <c r="CQ449" s="120"/>
      <c r="CR449" s="224" t="str" cm="1">
        <f t="array" ref="CR449">IF(AND(SUM(COUNTIF(CG449:CM449,{"*不明*","*その他*"})+COUNTIF(CO449:CP449,{"*不明*","*その他*"}))&gt;0,CQ449=""),"その他・不明の場合,10)具体的内容、理由を記入",IF(OR(AND(CI449=CI$65,COUNTA(CJ449:CM449)&lt;4),AND(OR(CI449=CI$63,CI449=CI$64,CI449=CI$66,CI449=CI$67,CI449=CI$68,CI449=""),COUNTA(CJ449:CM449)&gt;0)),"3)介護保険認定済→要介護度、認知症自立度、寝たきり度、介護保険サービス記入",IF(OR(AND(OR(CM449=CM$63,CM449=CM$64),CN449=""),AND(OR(CM449=CM$65,CM449=CM$66),CN449&lt;&gt;"")),"7)介護保険サービス受けている/過去受けていた→具体的内容記入"," ")))</f>
        <v xml:space="preserve"> </v>
      </c>
      <c r="CS449" s="224" t="str">
        <f t="shared" si="476"/>
        <v xml:space="preserve"> </v>
      </c>
      <c r="CT449" s="116"/>
      <c r="CU449" s="253"/>
      <c r="CV449" s="117"/>
      <c r="CW449" s="117"/>
      <c r="CX449" s="253"/>
      <c r="CY449" s="117"/>
      <c r="CZ449" s="117"/>
      <c r="DA449" s="253"/>
      <c r="DB449" s="117"/>
      <c r="DC449" s="224" t="str">
        <f t="shared" si="477"/>
        <v xml:space="preserve"> </v>
      </c>
      <c r="DD449" s="224" t="str">
        <f t="shared" si="478"/>
        <v xml:space="preserve"> </v>
      </c>
      <c r="DE449" s="224" t="str">
        <f t="shared" si="428"/>
        <v xml:space="preserve"> </v>
      </c>
      <c r="DF449" s="121"/>
      <c r="DG449" s="114"/>
      <c r="DH449" s="704"/>
      <c r="DI449" s="119"/>
      <c r="DJ449" s="187"/>
      <c r="DK449" s="254"/>
      <c r="DL449" s="224" t="str">
        <f t="shared" si="429"/>
        <v xml:space="preserve"> </v>
      </c>
      <c r="DM449" s="224" t="str">
        <f t="shared" si="479"/>
        <v xml:space="preserve"> </v>
      </c>
      <c r="DN449" s="474"/>
      <c r="DO449" s="117"/>
      <c r="DP449" s="117"/>
      <c r="DQ449" s="117"/>
      <c r="DR449" s="117"/>
      <c r="DS449" s="117"/>
      <c r="DT449" s="254"/>
      <c r="DU449" s="476"/>
      <c r="DV449" s="224" t="str">
        <f t="shared" si="430"/>
        <v xml:space="preserve"> </v>
      </c>
      <c r="DW449" s="115"/>
      <c r="DX449" s="470"/>
      <c r="DY449" s="117"/>
      <c r="DZ449" s="704"/>
      <c r="EA449" s="224" t="str">
        <f t="shared" si="431"/>
        <v xml:space="preserve"> </v>
      </c>
      <c r="EB449" s="906"/>
      <c r="EC449" s="904"/>
      <c r="ED449" s="904"/>
      <c r="EE449" s="904"/>
      <c r="EF449" s="904"/>
      <c r="EG449" s="904"/>
      <c r="EH449" s="904"/>
      <c r="EI449" s="904"/>
      <c r="EJ449" s="904"/>
      <c r="EK449" s="905"/>
      <c r="EL449" s="80"/>
      <c r="EM449" s="224" t="str">
        <f t="shared" si="480"/>
        <v xml:space="preserve"> </v>
      </c>
      <c r="EN449" s="224" t="str">
        <f t="shared" si="481"/>
        <v xml:space="preserve"> </v>
      </c>
      <c r="EO449" s="115"/>
      <c r="EP449" s="1050"/>
      <c r="EQ449" s="253"/>
      <c r="ER449" s="117"/>
      <c r="ES449" s="1258">
        <f t="shared" si="482"/>
        <v>358</v>
      </c>
      <c r="ET449" s="224" t="str">
        <f t="shared" si="483"/>
        <v xml:space="preserve"> </v>
      </c>
      <c r="EU449" s="477" t="str">
        <f t="shared" si="484"/>
        <v/>
      </c>
      <c r="EV449" s="1334" t="str">
        <f t="shared" si="426"/>
        <v xml:space="preserve"> </v>
      </c>
      <c r="EW449" s="1332" t="str">
        <f t="shared" si="470"/>
        <v/>
      </c>
      <c r="EX449" s="1275" t="str">
        <f t="shared" si="452"/>
        <v/>
      </c>
      <c r="EY449" s="1275" t="str">
        <f t="shared" si="453"/>
        <v/>
      </c>
      <c r="EZ449" s="1275" t="str">
        <f t="shared" si="454"/>
        <v/>
      </c>
      <c r="FA449" s="1275" t="str">
        <f t="shared" si="455"/>
        <v/>
      </c>
      <c r="FB449" s="1275" t="str">
        <f t="shared" si="456"/>
        <v/>
      </c>
      <c r="FC449" s="1333" t="str">
        <f t="shared" si="457"/>
        <v/>
      </c>
      <c r="FE449" s="1234" t="str">
        <f t="shared" si="458"/>
        <v xml:space="preserve"> </v>
      </c>
      <c r="FF449" s="1234" t="str">
        <f t="shared" si="459"/>
        <v xml:space="preserve"> </v>
      </c>
      <c r="FG449" s="1234" t="str">
        <f t="shared" si="460"/>
        <v xml:space="preserve"> </v>
      </c>
      <c r="FH449" s="1234" t="str">
        <f t="shared" si="461"/>
        <v xml:space="preserve"> </v>
      </c>
      <c r="FI449" s="1234" t="str">
        <f t="shared" si="432"/>
        <v xml:space="preserve"> </v>
      </c>
      <c r="FJ449" s="1234" t="str">
        <f t="shared" si="462"/>
        <v xml:space="preserve"> </v>
      </c>
      <c r="FK449" s="1234">
        <f t="shared" si="433"/>
        <v>0</v>
      </c>
      <c r="FL449" s="1227"/>
      <c r="FM449" s="1234" t="str">
        <f t="shared" si="434"/>
        <v xml:space="preserve"> </v>
      </c>
      <c r="FN449" s="1234" t="str">
        <f t="shared" si="435"/>
        <v xml:space="preserve"> </v>
      </c>
      <c r="FO449" s="1234" t="str">
        <f t="shared" si="463"/>
        <v xml:space="preserve"> </v>
      </c>
      <c r="FP449" s="1234" t="str">
        <f t="shared" si="464"/>
        <v xml:space="preserve"> </v>
      </c>
      <c r="FQ449" s="1234" t="str">
        <f t="shared" si="436"/>
        <v xml:space="preserve"> </v>
      </c>
      <c r="FR449" s="1234" t="str">
        <f t="shared" si="465"/>
        <v xml:space="preserve"> </v>
      </c>
      <c r="FS449" s="1234">
        <f t="shared" si="471"/>
        <v>0</v>
      </c>
      <c r="FT449" s="1227"/>
      <c r="FU449" s="1234" t="str">
        <f t="shared" si="466"/>
        <v xml:space="preserve"> </v>
      </c>
      <c r="FV449" s="1234" t="str">
        <f t="shared" si="467"/>
        <v xml:space="preserve"> </v>
      </c>
      <c r="FW449" s="1234" t="str">
        <f t="shared" si="468"/>
        <v xml:space="preserve"> </v>
      </c>
      <c r="FX449" s="1234" t="str">
        <f t="shared" si="437"/>
        <v xml:space="preserve"> </v>
      </c>
      <c r="FY449" s="1234" t="str">
        <f t="shared" si="438"/>
        <v xml:space="preserve"> </v>
      </c>
      <c r="FZ449" s="1234" t="str">
        <f t="shared" si="469"/>
        <v xml:space="preserve"> </v>
      </c>
      <c r="GA449" s="1234">
        <f t="shared" si="439"/>
        <v>0</v>
      </c>
      <c r="GB449" s="1227"/>
      <c r="GC449" s="1234" t="str">
        <f t="shared" si="440"/>
        <v xml:space="preserve"> </v>
      </c>
      <c r="GD449" s="1234" t="str">
        <f t="shared" si="441"/>
        <v xml:space="preserve"> </v>
      </c>
      <c r="GE449" s="1234" t="str">
        <f t="shared" si="442"/>
        <v xml:space="preserve"> </v>
      </c>
      <c r="GF449" s="1234" t="str">
        <f t="shared" si="443"/>
        <v xml:space="preserve"> </v>
      </c>
      <c r="GG449" s="1234" t="str">
        <f t="shared" si="444"/>
        <v xml:space="preserve"> </v>
      </c>
      <c r="GH449" s="1234" t="str">
        <f t="shared" si="445"/>
        <v xml:space="preserve"> </v>
      </c>
      <c r="GI449" s="1234" t="str">
        <f t="shared" si="446"/>
        <v xml:space="preserve"> </v>
      </c>
      <c r="GJ449" s="1234" t="str">
        <f t="shared" si="447"/>
        <v xml:space="preserve"> </v>
      </c>
      <c r="GK449" s="1234" t="str">
        <f t="shared" si="448"/>
        <v xml:space="preserve"> </v>
      </c>
      <c r="GL449" s="1234" t="str">
        <f t="shared" si="449"/>
        <v xml:space="preserve"> </v>
      </c>
      <c r="GM449" s="1234" t="str">
        <f t="shared" si="450"/>
        <v xml:space="preserve"> </v>
      </c>
      <c r="GN449" s="1234">
        <f t="shared" si="451"/>
        <v>0</v>
      </c>
    </row>
    <row r="450" spans="1:196" s="100" customFormat="1" ht="27" customHeight="1" thickTop="1" thickBot="1">
      <c r="A450" s="1208">
        <f>【A票】【D票】!$D$10</f>
        <v>0</v>
      </c>
      <c r="B450" s="1212">
        <f>【A票】【D票】!$H$10</f>
        <v>0</v>
      </c>
      <c r="C450" s="1213" t="str">
        <f>【A票】【D票】!$K$10</f>
        <v xml:space="preserve"> </v>
      </c>
      <c r="D450" s="1214">
        <f t="shared" si="425"/>
        <v>359</v>
      </c>
      <c r="E450" s="914"/>
      <c r="F450" s="467"/>
      <c r="G450" s="469"/>
      <c r="H450" s="224" t="str">
        <f t="shared" si="472"/>
        <v xml:space="preserve"> </v>
      </c>
      <c r="I450" s="704"/>
      <c r="J450" s="117"/>
      <c r="K450" s="117"/>
      <c r="L450" s="117"/>
      <c r="M450" s="117"/>
      <c r="N450" s="117"/>
      <c r="O450" s="117"/>
      <c r="P450" s="117"/>
      <c r="Q450" s="117"/>
      <c r="R450" s="117"/>
      <c r="S450" s="117"/>
      <c r="T450" s="254"/>
      <c r="U450" s="646"/>
      <c r="V450" s="646"/>
      <c r="W450" s="114"/>
      <c r="X450" s="254"/>
      <c r="Y450" s="224" t="str">
        <f t="shared" si="473"/>
        <v xml:space="preserve"> </v>
      </c>
      <c r="Z450" s="579"/>
      <c r="AA450" s="704"/>
      <c r="AB450" s="119"/>
      <c r="AC450" s="224" t="str">
        <f t="shared" si="427"/>
        <v xml:space="preserve"> </v>
      </c>
      <c r="AD450" s="115"/>
      <c r="AE450" s="253"/>
      <c r="AF450" s="704"/>
      <c r="AG450" s="727"/>
      <c r="AH450" s="727"/>
      <c r="AI450" s="727"/>
      <c r="AJ450" s="727"/>
      <c r="AK450" s="591"/>
      <c r="AL450" s="727"/>
      <c r="AM450" s="727"/>
      <c r="AN450" s="727"/>
      <c r="AO450" s="727"/>
      <c r="AP450" s="727"/>
      <c r="AQ450" s="727"/>
      <c r="AR450" s="727"/>
      <c r="AS450" s="727"/>
      <c r="AT450" s="727"/>
      <c r="AU450" s="727"/>
      <c r="AV450" s="727"/>
      <c r="AW450" s="727"/>
      <c r="AX450" s="727"/>
      <c r="AY450" s="727"/>
      <c r="AZ450" s="727"/>
      <c r="BA450" s="727"/>
      <c r="BB450" s="727"/>
      <c r="BC450" s="821"/>
      <c r="BD450" s="727"/>
      <c r="BE450" s="727"/>
      <c r="BF450" s="727"/>
      <c r="BG450" s="727"/>
      <c r="BH450" s="727"/>
      <c r="BI450" s="727"/>
      <c r="BJ450" s="727"/>
      <c r="BK450" s="727"/>
      <c r="BL450" s="821"/>
      <c r="BM450" s="727"/>
      <c r="BN450" s="727"/>
      <c r="BO450" s="727"/>
      <c r="BP450" s="727"/>
      <c r="BQ450" s="727"/>
      <c r="BR450" s="821"/>
      <c r="BS450" s="727"/>
      <c r="BT450" s="727"/>
      <c r="BU450" s="727"/>
      <c r="BV450" s="591"/>
      <c r="BW450" s="224" t="str">
        <f t="shared" si="485"/>
        <v xml:space="preserve"> </v>
      </c>
      <c r="BX450" s="471">
        <f t="shared" si="474"/>
        <v>359</v>
      </c>
      <c r="BY450" s="117"/>
      <c r="BZ450" s="117"/>
      <c r="CA450" s="117"/>
      <c r="CB450" s="117"/>
      <c r="CC450" s="117"/>
      <c r="CD450" s="461"/>
      <c r="CE450" s="236"/>
      <c r="CF450" s="224" t="str">
        <f t="shared" si="475"/>
        <v xml:space="preserve"> </v>
      </c>
      <c r="CG450" s="116"/>
      <c r="CH450" s="117"/>
      <c r="CI450" s="117"/>
      <c r="CJ450" s="117"/>
      <c r="CK450" s="472"/>
      <c r="CL450" s="472"/>
      <c r="CM450" s="472"/>
      <c r="CN450" s="472"/>
      <c r="CO450" s="117"/>
      <c r="CP450" s="253"/>
      <c r="CQ450" s="120"/>
      <c r="CR450" s="224" t="str" cm="1">
        <f t="array" ref="CR450">IF(AND(SUM(COUNTIF(CG450:CM450,{"*不明*","*その他*"})+COUNTIF(CO450:CP450,{"*不明*","*その他*"}))&gt;0,CQ450=""),"その他・不明の場合,10)具体的内容、理由を記入",IF(OR(AND(CI450=CI$65,COUNTA(CJ450:CM450)&lt;4),AND(OR(CI450=CI$63,CI450=CI$64,CI450=CI$66,CI450=CI$67,CI450=CI$68,CI450=""),COUNTA(CJ450:CM450)&gt;0)),"3)介護保険認定済→要介護度、認知症自立度、寝たきり度、介護保険サービス記入",IF(OR(AND(OR(CM450=CM$63,CM450=CM$64),CN450=""),AND(OR(CM450=CM$65,CM450=CM$66),CN450&lt;&gt;"")),"7)介護保険サービス受けている/過去受けていた→具体的内容記入"," ")))</f>
        <v xml:space="preserve"> </v>
      </c>
      <c r="CS450" s="224" t="str">
        <f t="shared" si="476"/>
        <v xml:space="preserve"> </v>
      </c>
      <c r="CT450" s="116"/>
      <c r="CU450" s="253"/>
      <c r="CV450" s="117"/>
      <c r="CW450" s="117"/>
      <c r="CX450" s="253"/>
      <c r="CY450" s="117"/>
      <c r="CZ450" s="117"/>
      <c r="DA450" s="253"/>
      <c r="DB450" s="117"/>
      <c r="DC450" s="224" t="str">
        <f t="shared" si="477"/>
        <v xml:space="preserve"> </v>
      </c>
      <c r="DD450" s="224" t="str">
        <f t="shared" si="478"/>
        <v xml:space="preserve"> </v>
      </c>
      <c r="DE450" s="224" t="str">
        <f t="shared" si="428"/>
        <v xml:space="preserve"> </v>
      </c>
      <c r="DF450" s="121"/>
      <c r="DG450" s="114"/>
      <c r="DH450" s="704"/>
      <c r="DI450" s="119"/>
      <c r="DJ450" s="187"/>
      <c r="DK450" s="254"/>
      <c r="DL450" s="224" t="str">
        <f t="shared" si="429"/>
        <v xml:space="preserve"> </v>
      </c>
      <c r="DM450" s="224" t="str">
        <f t="shared" si="479"/>
        <v xml:space="preserve"> </v>
      </c>
      <c r="DN450" s="474"/>
      <c r="DO450" s="117"/>
      <c r="DP450" s="117"/>
      <c r="DQ450" s="117"/>
      <c r="DR450" s="117"/>
      <c r="DS450" s="117"/>
      <c r="DT450" s="254"/>
      <c r="DU450" s="476"/>
      <c r="DV450" s="224" t="str">
        <f t="shared" si="430"/>
        <v xml:space="preserve"> </v>
      </c>
      <c r="DW450" s="115"/>
      <c r="DX450" s="470"/>
      <c r="DY450" s="117"/>
      <c r="DZ450" s="704"/>
      <c r="EA450" s="224" t="str">
        <f t="shared" si="431"/>
        <v xml:space="preserve"> </v>
      </c>
      <c r="EB450" s="906"/>
      <c r="EC450" s="904"/>
      <c r="ED450" s="904"/>
      <c r="EE450" s="904"/>
      <c r="EF450" s="904"/>
      <c r="EG450" s="904"/>
      <c r="EH450" s="904"/>
      <c r="EI450" s="904"/>
      <c r="EJ450" s="904"/>
      <c r="EK450" s="905"/>
      <c r="EL450" s="80"/>
      <c r="EM450" s="224" t="str">
        <f t="shared" si="480"/>
        <v xml:space="preserve"> </v>
      </c>
      <c r="EN450" s="224" t="str">
        <f t="shared" si="481"/>
        <v xml:space="preserve"> </v>
      </c>
      <c r="EO450" s="115"/>
      <c r="EP450" s="1050"/>
      <c r="EQ450" s="253"/>
      <c r="ER450" s="117"/>
      <c r="ES450" s="1258">
        <f t="shared" si="482"/>
        <v>359</v>
      </c>
      <c r="ET450" s="224" t="str">
        <f t="shared" si="483"/>
        <v xml:space="preserve"> </v>
      </c>
      <c r="EU450" s="477" t="str">
        <f t="shared" si="484"/>
        <v/>
      </c>
      <c r="EV450" s="1334" t="str">
        <f t="shared" si="426"/>
        <v xml:space="preserve"> </v>
      </c>
      <c r="EW450" s="1332" t="str">
        <f t="shared" si="470"/>
        <v/>
      </c>
      <c r="EX450" s="1275" t="str">
        <f t="shared" si="452"/>
        <v/>
      </c>
      <c r="EY450" s="1275" t="str">
        <f t="shared" si="453"/>
        <v/>
      </c>
      <c r="EZ450" s="1275" t="str">
        <f t="shared" si="454"/>
        <v/>
      </c>
      <c r="FA450" s="1275" t="str">
        <f t="shared" si="455"/>
        <v/>
      </c>
      <c r="FB450" s="1275" t="str">
        <f t="shared" si="456"/>
        <v/>
      </c>
      <c r="FC450" s="1333" t="str">
        <f t="shared" si="457"/>
        <v/>
      </c>
      <c r="FE450" s="1234" t="str">
        <f t="shared" si="458"/>
        <v xml:space="preserve"> </v>
      </c>
      <c r="FF450" s="1234" t="str">
        <f t="shared" si="459"/>
        <v xml:space="preserve"> </v>
      </c>
      <c r="FG450" s="1234" t="str">
        <f t="shared" si="460"/>
        <v xml:space="preserve"> </v>
      </c>
      <c r="FH450" s="1234" t="str">
        <f t="shared" si="461"/>
        <v xml:space="preserve"> </v>
      </c>
      <c r="FI450" s="1234" t="str">
        <f t="shared" si="432"/>
        <v xml:space="preserve"> </v>
      </c>
      <c r="FJ450" s="1234" t="str">
        <f t="shared" si="462"/>
        <v xml:space="preserve"> </v>
      </c>
      <c r="FK450" s="1234">
        <f t="shared" si="433"/>
        <v>0</v>
      </c>
      <c r="FL450" s="1227"/>
      <c r="FM450" s="1234" t="str">
        <f t="shared" si="434"/>
        <v xml:space="preserve"> </v>
      </c>
      <c r="FN450" s="1234" t="str">
        <f t="shared" si="435"/>
        <v xml:space="preserve"> </v>
      </c>
      <c r="FO450" s="1234" t="str">
        <f t="shared" si="463"/>
        <v xml:space="preserve"> </v>
      </c>
      <c r="FP450" s="1234" t="str">
        <f t="shared" si="464"/>
        <v xml:space="preserve"> </v>
      </c>
      <c r="FQ450" s="1234" t="str">
        <f t="shared" si="436"/>
        <v xml:space="preserve"> </v>
      </c>
      <c r="FR450" s="1234" t="str">
        <f t="shared" si="465"/>
        <v xml:space="preserve"> </v>
      </c>
      <c r="FS450" s="1234">
        <f t="shared" si="471"/>
        <v>0</v>
      </c>
      <c r="FT450" s="1227"/>
      <c r="FU450" s="1234" t="str">
        <f t="shared" si="466"/>
        <v xml:space="preserve"> </v>
      </c>
      <c r="FV450" s="1234" t="str">
        <f t="shared" si="467"/>
        <v xml:space="preserve"> </v>
      </c>
      <c r="FW450" s="1234" t="str">
        <f t="shared" si="468"/>
        <v xml:space="preserve"> </v>
      </c>
      <c r="FX450" s="1234" t="str">
        <f t="shared" si="437"/>
        <v xml:space="preserve"> </v>
      </c>
      <c r="FY450" s="1234" t="str">
        <f t="shared" si="438"/>
        <v xml:space="preserve"> </v>
      </c>
      <c r="FZ450" s="1234" t="str">
        <f t="shared" si="469"/>
        <v xml:space="preserve"> </v>
      </c>
      <c r="GA450" s="1234">
        <f t="shared" si="439"/>
        <v>0</v>
      </c>
      <c r="GB450" s="1227"/>
      <c r="GC450" s="1234" t="str">
        <f t="shared" si="440"/>
        <v xml:space="preserve"> </v>
      </c>
      <c r="GD450" s="1234" t="str">
        <f t="shared" si="441"/>
        <v xml:space="preserve"> </v>
      </c>
      <c r="GE450" s="1234" t="str">
        <f t="shared" si="442"/>
        <v xml:space="preserve"> </v>
      </c>
      <c r="GF450" s="1234" t="str">
        <f t="shared" si="443"/>
        <v xml:space="preserve"> </v>
      </c>
      <c r="GG450" s="1234" t="str">
        <f t="shared" si="444"/>
        <v xml:space="preserve"> </v>
      </c>
      <c r="GH450" s="1234" t="str">
        <f t="shared" si="445"/>
        <v xml:space="preserve"> </v>
      </c>
      <c r="GI450" s="1234" t="str">
        <f t="shared" si="446"/>
        <v xml:space="preserve"> </v>
      </c>
      <c r="GJ450" s="1234" t="str">
        <f t="shared" si="447"/>
        <v xml:space="preserve"> </v>
      </c>
      <c r="GK450" s="1234" t="str">
        <f t="shared" si="448"/>
        <v xml:space="preserve"> </v>
      </c>
      <c r="GL450" s="1234" t="str">
        <f t="shared" si="449"/>
        <v xml:space="preserve"> </v>
      </c>
      <c r="GM450" s="1234" t="str">
        <f t="shared" si="450"/>
        <v xml:space="preserve"> </v>
      </c>
      <c r="GN450" s="1234">
        <f t="shared" si="451"/>
        <v>0</v>
      </c>
    </row>
    <row r="451" spans="1:196" s="100" customFormat="1" ht="27" customHeight="1" thickTop="1" thickBot="1">
      <c r="A451" s="1208">
        <f>【A票】【D票】!$D$10</f>
        <v>0</v>
      </c>
      <c r="B451" s="1212">
        <f>【A票】【D票】!$H$10</f>
        <v>0</v>
      </c>
      <c r="C451" s="1213" t="str">
        <f>【A票】【D票】!$K$10</f>
        <v xml:space="preserve"> </v>
      </c>
      <c r="D451" s="1214">
        <f t="shared" si="425"/>
        <v>360</v>
      </c>
      <c r="E451" s="914"/>
      <c r="F451" s="467"/>
      <c r="G451" s="469"/>
      <c r="H451" s="224" t="str">
        <f t="shared" si="472"/>
        <v xml:space="preserve"> </v>
      </c>
      <c r="I451" s="704"/>
      <c r="J451" s="117"/>
      <c r="K451" s="117"/>
      <c r="L451" s="117"/>
      <c r="M451" s="117"/>
      <c r="N451" s="117"/>
      <c r="O451" s="117"/>
      <c r="P451" s="117"/>
      <c r="Q451" s="117"/>
      <c r="R451" s="117"/>
      <c r="S451" s="117"/>
      <c r="T451" s="254"/>
      <c r="U451" s="646"/>
      <c r="V451" s="646"/>
      <c r="W451" s="114"/>
      <c r="X451" s="254"/>
      <c r="Y451" s="224" t="str">
        <f t="shared" si="473"/>
        <v xml:space="preserve"> </v>
      </c>
      <c r="Z451" s="579"/>
      <c r="AA451" s="704"/>
      <c r="AB451" s="119"/>
      <c r="AC451" s="224" t="str">
        <f t="shared" si="427"/>
        <v xml:space="preserve"> </v>
      </c>
      <c r="AD451" s="115"/>
      <c r="AE451" s="253"/>
      <c r="AF451" s="704"/>
      <c r="AG451" s="727"/>
      <c r="AH451" s="727"/>
      <c r="AI451" s="727"/>
      <c r="AJ451" s="727"/>
      <c r="AK451" s="591"/>
      <c r="AL451" s="727"/>
      <c r="AM451" s="727"/>
      <c r="AN451" s="727"/>
      <c r="AO451" s="727"/>
      <c r="AP451" s="727"/>
      <c r="AQ451" s="727"/>
      <c r="AR451" s="727"/>
      <c r="AS451" s="727"/>
      <c r="AT451" s="727"/>
      <c r="AU451" s="727"/>
      <c r="AV451" s="727"/>
      <c r="AW451" s="727"/>
      <c r="AX451" s="727"/>
      <c r="AY451" s="727"/>
      <c r="AZ451" s="727"/>
      <c r="BA451" s="727"/>
      <c r="BB451" s="727"/>
      <c r="BC451" s="821"/>
      <c r="BD451" s="727"/>
      <c r="BE451" s="727"/>
      <c r="BF451" s="727"/>
      <c r="BG451" s="727"/>
      <c r="BH451" s="727"/>
      <c r="BI451" s="727"/>
      <c r="BJ451" s="727"/>
      <c r="BK451" s="727"/>
      <c r="BL451" s="821"/>
      <c r="BM451" s="727"/>
      <c r="BN451" s="727"/>
      <c r="BO451" s="727"/>
      <c r="BP451" s="727"/>
      <c r="BQ451" s="727"/>
      <c r="BR451" s="821"/>
      <c r="BS451" s="727"/>
      <c r="BT451" s="727"/>
      <c r="BU451" s="727"/>
      <c r="BV451" s="591"/>
      <c r="BW451" s="224" t="str">
        <f t="shared" si="485"/>
        <v xml:space="preserve"> </v>
      </c>
      <c r="BX451" s="471">
        <f t="shared" si="474"/>
        <v>360</v>
      </c>
      <c r="BY451" s="117"/>
      <c r="BZ451" s="117"/>
      <c r="CA451" s="117"/>
      <c r="CB451" s="117"/>
      <c r="CC451" s="117"/>
      <c r="CD451" s="461"/>
      <c r="CE451" s="236"/>
      <c r="CF451" s="224" t="str">
        <f t="shared" si="475"/>
        <v xml:space="preserve"> </v>
      </c>
      <c r="CG451" s="116"/>
      <c r="CH451" s="117"/>
      <c r="CI451" s="117"/>
      <c r="CJ451" s="117"/>
      <c r="CK451" s="472"/>
      <c r="CL451" s="472"/>
      <c r="CM451" s="472"/>
      <c r="CN451" s="472"/>
      <c r="CO451" s="117"/>
      <c r="CP451" s="253"/>
      <c r="CQ451" s="120"/>
      <c r="CR451" s="224" t="str" cm="1">
        <f t="array" ref="CR451">IF(AND(SUM(COUNTIF(CG451:CM451,{"*不明*","*その他*"})+COUNTIF(CO451:CP451,{"*不明*","*その他*"}))&gt;0,CQ451=""),"その他・不明の場合,10)具体的内容、理由を記入",IF(OR(AND(CI451=CI$65,COUNTA(CJ451:CM451)&lt;4),AND(OR(CI451=CI$63,CI451=CI$64,CI451=CI$66,CI451=CI$67,CI451=CI$68,CI451=""),COUNTA(CJ451:CM451)&gt;0)),"3)介護保険認定済→要介護度、認知症自立度、寝たきり度、介護保険サービス記入",IF(OR(AND(OR(CM451=CM$63,CM451=CM$64),CN451=""),AND(OR(CM451=CM$65,CM451=CM$66),CN451&lt;&gt;"")),"7)介護保険サービス受けている/過去受けていた→具体的内容記入"," ")))</f>
        <v xml:space="preserve"> </v>
      </c>
      <c r="CS451" s="224" t="str">
        <f t="shared" si="476"/>
        <v xml:space="preserve"> </v>
      </c>
      <c r="CT451" s="116"/>
      <c r="CU451" s="253"/>
      <c r="CV451" s="117"/>
      <c r="CW451" s="117"/>
      <c r="CX451" s="253"/>
      <c r="CY451" s="117"/>
      <c r="CZ451" s="117"/>
      <c r="DA451" s="253"/>
      <c r="DB451" s="117"/>
      <c r="DC451" s="224" t="str">
        <f t="shared" si="477"/>
        <v xml:space="preserve"> </v>
      </c>
      <c r="DD451" s="224" t="str">
        <f t="shared" si="478"/>
        <v xml:space="preserve"> </v>
      </c>
      <c r="DE451" s="224" t="str">
        <f t="shared" si="428"/>
        <v xml:space="preserve"> </v>
      </c>
      <c r="DF451" s="121"/>
      <c r="DG451" s="114"/>
      <c r="DH451" s="704"/>
      <c r="DI451" s="119"/>
      <c r="DJ451" s="187"/>
      <c r="DK451" s="254"/>
      <c r="DL451" s="224" t="str">
        <f t="shared" si="429"/>
        <v xml:space="preserve"> </v>
      </c>
      <c r="DM451" s="224" t="str">
        <f t="shared" si="479"/>
        <v xml:space="preserve"> </v>
      </c>
      <c r="DN451" s="474"/>
      <c r="DO451" s="117"/>
      <c r="DP451" s="117"/>
      <c r="DQ451" s="117"/>
      <c r="DR451" s="117"/>
      <c r="DS451" s="117"/>
      <c r="DT451" s="254"/>
      <c r="DU451" s="476"/>
      <c r="DV451" s="224" t="str">
        <f t="shared" si="430"/>
        <v xml:space="preserve"> </v>
      </c>
      <c r="DW451" s="115"/>
      <c r="DX451" s="470"/>
      <c r="DY451" s="117"/>
      <c r="DZ451" s="704"/>
      <c r="EA451" s="224" t="str">
        <f t="shared" si="431"/>
        <v xml:space="preserve"> </v>
      </c>
      <c r="EB451" s="906"/>
      <c r="EC451" s="904"/>
      <c r="ED451" s="904"/>
      <c r="EE451" s="904"/>
      <c r="EF451" s="904"/>
      <c r="EG451" s="904"/>
      <c r="EH451" s="904"/>
      <c r="EI451" s="904"/>
      <c r="EJ451" s="904"/>
      <c r="EK451" s="905"/>
      <c r="EL451" s="80"/>
      <c r="EM451" s="224" t="str">
        <f t="shared" si="480"/>
        <v xml:space="preserve"> </v>
      </c>
      <c r="EN451" s="224" t="str">
        <f t="shared" si="481"/>
        <v xml:space="preserve"> </v>
      </c>
      <c r="EO451" s="115"/>
      <c r="EP451" s="1050"/>
      <c r="EQ451" s="253"/>
      <c r="ER451" s="117"/>
      <c r="ES451" s="1258">
        <f t="shared" si="482"/>
        <v>360</v>
      </c>
      <c r="ET451" s="224" t="str">
        <f t="shared" si="483"/>
        <v xml:space="preserve"> </v>
      </c>
      <c r="EU451" s="477" t="str">
        <f t="shared" si="484"/>
        <v/>
      </c>
      <c r="EV451" s="1334" t="str">
        <f t="shared" si="426"/>
        <v xml:space="preserve"> </v>
      </c>
      <c r="EW451" s="1332" t="str">
        <f t="shared" si="470"/>
        <v/>
      </c>
      <c r="EX451" s="1275" t="str">
        <f t="shared" si="452"/>
        <v/>
      </c>
      <c r="EY451" s="1275" t="str">
        <f t="shared" si="453"/>
        <v/>
      </c>
      <c r="EZ451" s="1275" t="str">
        <f t="shared" si="454"/>
        <v/>
      </c>
      <c r="FA451" s="1275" t="str">
        <f t="shared" si="455"/>
        <v/>
      </c>
      <c r="FB451" s="1275" t="str">
        <f t="shared" si="456"/>
        <v/>
      </c>
      <c r="FC451" s="1333" t="str">
        <f t="shared" si="457"/>
        <v/>
      </c>
      <c r="FE451" s="1234" t="str">
        <f t="shared" si="458"/>
        <v xml:space="preserve"> </v>
      </c>
      <c r="FF451" s="1234" t="str">
        <f t="shared" si="459"/>
        <v xml:space="preserve"> </v>
      </c>
      <c r="FG451" s="1234" t="str">
        <f t="shared" si="460"/>
        <v xml:space="preserve"> </v>
      </c>
      <c r="FH451" s="1234" t="str">
        <f t="shared" si="461"/>
        <v xml:space="preserve"> </v>
      </c>
      <c r="FI451" s="1234" t="str">
        <f t="shared" si="432"/>
        <v xml:space="preserve"> </v>
      </c>
      <c r="FJ451" s="1234" t="str">
        <f t="shared" si="462"/>
        <v xml:space="preserve"> </v>
      </c>
      <c r="FK451" s="1234">
        <f t="shared" si="433"/>
        <v>0</v>
      </c>
      <c r="FL451" s="1227"/>
      <c r="FM451" s="1234" t="str">
        <f t="shared" si="434"/>
        <v xml:space="preserve"> </v>
      </c>
      <c r="FN451" s="1234" t="str">
        <f t="shared" si="435"/>
        <v xml:space="preserve"> </v>
      </c>
      <c r="FO451" s="1234" t="str">
        <f t="shared" si="463"/>
        <v xml:space="preserve"> </v>
      </c>
      <c r="FP451" s="1234" t="str">
        <f t="shared" si="464"/>
        <v xml:space="preserve"> </v>
      </c>
      <c r="FQ451" s="1234" t="str">
        <f t="shared" si="436"/>
        <v xml:space="preserve"> </v>
      </c>
      <c r="FR451" s="1234" t="str">
        <f t="shared" si="465"/>
        <v xml:space="preserve"> </v>
      </c>
      <c r="FS451" s="1234">
        <f t="shared" si="471"/>
        <v>0</v>
      </c>
      <c r="FT451" s="1227"/>
      <c r="FU451" s="1234" t="str">
        <f t="shared" si="466"/>
        <v xml:space="preserve"> </v>
      </c>
      <c r="FV451" s="1234" t="str">
        <f t="shared" si="467"/>
        <v xml:space="preserve"> </v>
      </c>
      <c r="FW451" s="1234" t="str">
        <f t="shared" si="468"/>
        <v xml:space="preserve"> </v>
      </c>
      <c r="FX451" s="1234" t="str">
        <f t="shared" si="437"/>
        <v xml:space="preserve"> </v>
      </c>
      <c r="FY451" s="1234" t="str">
        <f t="shared" si="438"/>
        <v xml:space="preserve"> </v>
      </c>
      <c r="FZ451" s="1234" t="str">
        <f t="shared" si="469"/>
        <v xml:space="preserve"> </v>
      </c>
      <c r="GA451" s="1234">
        <f t="shared" si="439"/>
        <v>0</v>
      </c>
      <c r="GB451" s="1227"/>
      <c r="GC451" s="1234" t="str">
        <f t="shared" si="440"/>
        <v xml:space="preserve"> </v>
      </c>
      <c r="GD451" s="1234" t="str">
        <f t="shared" si="441"/>
        <v xml:space="preserve"> </v>
      </c>
      <c r="GE451" s="1234" t="str">
        <f t="shared" si="442"/>
        <v xml:space="preserve"> </v>
      </c>
      <c r="GF451" s="1234" t="str">
        <f t="shared" si="443"/>
        <v xml:space="preserve"> </v>
      </c>
      <c r="GG451" s="1234" t="str">
        <f t="shared" si="444"/>
        <v xml:space="preserve"> </v>
      </c>
      <c r="GH451" s="1234" t="str">
        <f t="shared" si="445"/>
        <v xml:space="preserve"> </v>
      </c>
      <c r="GI451" s="1234" t="str">
        <f t="shared" si="446"/>
        <v xml:space="preserve"> </v>
      </c>
      <c r="GJ451" s="1234" t="str">
        <f t="shared" si="447"/>
        <v xml:space="preserve"> </v>
      </c>
      <c r="GK451" s="1234" t="str">
        <f t="shared" si="448"/>
        <v xml:space="preserve"> </v>
      </c>
      <c r="GL451" s="1234" t="str">
        <f t="shared" si="449"/>
        <v xml:space="preserve"> </v>
      </c>
      <c r="GM451" s="1234" t="str">
        <f t="shared" si="450"/>
        <v xml:space="preserve"> </v>
      </c>
      <c r="GN451" s="1234">
        <f t="shared" si="451"/>
        <v>0</v>
      </c>
    </row>
    <row r="452" spans="1:196" s="100" customFormat="1" ht="27" customHeight="1" thickTop="1" thickBot="1">
      <c r="A452" s="1208">
        <f>【A票】【D票】!$D$10</f>
        <v>0</v>
      </c>
      <c r="B452" s="1212">
        <f>【A票】【D票】!$H$10</f>
        <v>0</v>
      </c>
      <c r="C452" s="1213" t="str">
        <f>【A票】【D票】!$K$10</f>
        <v xml:space="preserve"> </v>
      </c>
      <c r="D452" s="1214">
        <f t="shared" si="425"/>
        <v>361</v>
      </c>
      <c r="E452" s="914"/>
      <c r="F452" s="467"/>
      <c r="G452" s="469"/>
      <c r="H452" s="224" t="str">
        <f t="shared" si="472"/>
        <v xml:space="preserve"> </v>
      </c>
      <c r="I452" s="704"/>
      <c r="J452" s="117"/>
      <c r="K452" s="117"/>
      <c r="L452" s="117"/>
      <c r="M452" s="117"/>
      <c r="N452" s="117"/>
      <c r="O452" s="117"/>
      <c r="P452" s="117"/>
      <c r="Q452" s="117"/>
      <c r="R452" s="117"/>
      <c r="S452" s="117"/>
      <c r="T452" s="254"/>
      <c r="U452" s="646"/>
      <c r="V452" s="646"/>
      <c r="W452" s="114"/>
      <c r="X452" s="254"/>
      <c r="Y452" s="224" t="str">
        <f t="shared" si="473"/>
        <v xml:space="preserve"> </v>
      </c>
      <c r="Z452" s="579"/>
      <c r="AA452" s="704"/>
      <c r="AB452" s="119"/>
      <c r="AC452" s="224" t="str">
        <f t="shared" si="427"/>
        <v xml:space="preserve"> </v>
      </c>
      <c r="AD452" s="115"/>
      <c r="AE452" s="253"/>
      <c r="AF452" s="704"/>
      <c r="AG452" s="727"/>
      <c r="AH452" s="727"/>
      <c r="AI452" s="727"/>
      <c r="AJ452" s="727"/>
      <c r="AK452" s="591"/>
      <c r="AL452" s="727"/>
      <c r="AM452" s="727"/>
      <c r="AN452" s="727"/>
      <c r="AO452" s="727"/>
      <c r="AP452" s="727"/>
      <c r="AQ452" s="727"/>
      <c r="AR452" s="727"/>
      <c r="AS452" s="727"/>
      <c r="AT452" s="727"/>
      <c r="AU452" s="727"/>
      <c r="AV452" s="727"/>
      <c r="AW452" s="727"/>
      <c r="AX452" s="727"/>
      <c r="AY452" s="727"/>
      <c r="AZ452" s="727"/>
      <c r="BA452" s="727"/>
      <c r="BB452" s="727"/>
      <c r="BC452" s="821"/>
      <c r="BD452" s="727"/>
      <c r="BE452" s="727"/>
      <c r="BF452" s="727"/>
      <c r="BG452" s="727"/>
      <c r="BH452" s="727"/>
      <c r="BI452" s="727"/>
      <c r="BJ452" s="727"/>
      <c r="BK452" s="727"/>
      <c r="BL452" s="821"/>
      <c r="BM452" s="727"/>
      <c r="BN452" s="727"/>
      <c r="BO452" s="727"/>
      <c r="BP452" s="727"/>
      <c r="BQ452" s="727"/>
      <c r="BR452" s="821"/>
      <c r="BS452" s="727"/>
      <c r="BT452" s="727"/>
      <c r="BU452" s="727"/>
      <c r="BV452" s="591"/>
      <c r="BW452" s="224" t="str">
        <f t="shared" si="485"/>
        <v xml:space="preserve"> </v>
      </c>
      <c r="BX452" s="471">
        <f t="shared" si="474"/>
        <v>361</v>
      </c>
      <c r="BY452" s="117"/>
      <c r="BZ452" s="117"/>
      <c r="CA452" s="117"/>
      <c r="CB452" s="117"/>
      <c r="CC452" s="117"/>
      <c r="CD452" s="461"/>
      <c r="CE452" s="236"/>
      <c r="CF452" s="224" t="str">
        <f t="shared" si="475"/>
        <v xml:space="preserve"> </v>
      </c>
      <c r="CG452" s="116"/>
      <c r="CH452" s="117"/>
      <c r="CI452" s="117"/>
      <c r="CJ452" s="117"/>
      <c r="CK452" s="472"/>
      <c r="CL452" s="472"/>
      <c r="CM452" s="472"/>
      <c r="CN452" s="472"/>
      <c r="CO452" s="117"/>
      <c r="CP452" s="253"/>
      <c r="CQ452" s="120"/>
      <c r="CR452" s="224" t="str" cm="1">
        <f t="array" ref="CR452">IF(AND(SUM(COUNTIF(CG452:CM452,{"*不明*","*その他*"})+COUNTIF(CO452:CP452,{"*不明*","*その他*"}))&gt;0,CQ452=""),"その他・不明の場合,10)具体的内容、理由を記入",IF(OR(AND(CI452=CI$65,COUNTA(CJ452:CM452)&lt;4),AND(OR(CI452=CI$63,CI452=CI$64,CI452=CI$66,CI452=CI$67,CI452=CI$68,CI452=""),COUNTA(CJ452:CM452)&gt;0)),"3)介護保険認定済→要介護度、認知症自立度、寝たきり度、介護保険サービス記入",IF(OR(AND(OR(CM452=CM$63,CM452=CM$64),CN452=""),AND(OR(CM452=CM$65,CM452=CM$66),CN452&lt;&gt;"")),"7)介護保険サービス受けている/過去受けていた→具体的内容記入"," ")))</f>
        <v xml:space="preserve"> </v>
      </c>
      <c r="CS452" s="224" t="str">
        <f t="shared" si="476"/>
        <v xml:space="preserve"> </v>
      </c>
      <c r="CT452" s="116"/>
      <c r="CU452" s="253"/>
      <c r="CV452" s="117"/>
      <c r="CW452" s="117"/>
      <c r="CX452" s="253"/>
      <c r="CY452" s="117"/>
      <c r="CZ452" s="117"/>
      <c r="DA452" s="253"/>
      <c r="DB452" s="117"/>
      <c r="DC452" s="224" t="str">
        <f t="shared" si="477"/>
        <v xml:space="preserve"> </v>
      </c>
      <c r="DD452" s="224" t="str">
        <f t="shared" si="478"/>
        <v xml:space="preserve"> </v>
      </c>
      <c r="DE452" s="224" t="str">
        <f t="shared" si="428"/>
        <v xml:space="preserve"> </v>
      </c>
      <c r="DF452" s="121"/>
      <c r="DG452" s="114"/>
      <c r="DH452" s="704"/>
      <c r="DI452" s="119"/>
      <c r="DJ452" s="187"/>
      <c r="DK452" s="254"/>
      <c r="DL452" s="224" t="str">
        <f t="shared" si="429"/>
        <v xml:space="preserve"> </v>
      </c>
      <c r="DM452" s="224" t="str">
        <f t="shared" si="479"/>
        <v xml:space="preserve"> </v>
      </c>
      <c r="DN452" s="474"/>
      <c r="DO452" s="117"/>
      <c r="DP452" s="117"/>
      <c r="DQ452" s="117"/>
      <c r="DR452" s="117"/>
      <c r="DS452" s="117"/>
      <c r="DT452" s="254"/>
      <c r="DU452" s="476"/>
      <c r="DV452" s="224" t="str">
        <f t="shared" si="430"/>
        <v xml:space="preserve"> </v>
      </c>
      <c r="DW452" s="115"/>
      <c r="DX452" s="470"/>
      <c r="DY452" s="117"/>
      <c r="DZ452" s="704"/>
      <c r="EA452" s="224" t="str">
        <f t="shared" si="431"/>
        <v xml:space="preserve"> </v>
      </c>
      <c r="EB452" s="906"/>
      <c r="EC452" s="904"/>
      <c r="ED452" s="904"/>
      <c r="EE452" s="904"/>
      <c r="EF452" s="904"/>
      <c r="EG452" s="904"/>
      <c r="EH452" s="904"/>
      <c r="EI452" s="904"/>
      <c r="EJ452" s="904"/>
      <c r="EK452" s="905"/>
      <c r="EL452" s="80"/>
      <c r="EM452" s="224" t="str">
        <f t="shared" si="480"/>
        <v xml:space="preserve"> </v>
      </c>
      <c r="EN452" s="224" t="str">
        <f t="shared" si="481"/>
        <v xml:space="preserve"> </v>
      </c>
      <c r="EO452" s="115"/>
      <c r="EP452" s="1050"/>
      <c r="EQ452" s="253"/>
      <c r="ER452" s="117"/>
      <c r="ES452" s="1258">
        <f t="shared" si="482"/>
        <v>361</v>
      </c>
      <c r="ET452" s="224" t="str">
        <f t="shared" si="483"/>
        <v xml:space="preserve"> </v>
      </c>
      <c r="EU452" s="477" t="str">
        <f t="shared" si="484"/>
        <v/>
      </c>
      <c r="EV452" s="1334" t="str">
        <f t="shared" si="426"/>
        <v xml:space="preserve"> </v>
      </c>
      <c r="EW452" s="1332" t="str">
        <f t="shared" si="470"/>
        <v/>
      </c>
      <c r="EX452" s="1275" t="str">
        <f t="shared" si="452"/>
        <v/>
      </c>
      <c r="EY452" s="1275" t="str">
        <f t="shared" si="453"/>
        <v/>
      </c>
      <c r="EZ452" s="1275" t="str">
        <f t="shared" si="454"/>
        <v/>
      </c>
      <c r="FA452" s="1275" t="str">
        <f t="shared" si="455"/>
        <v/>
      </c>
      <c r="FB452" s="1275" t="str">
        <f t="shared" si="456"/>
        <v/>
      </c>
      <c r="FC452" s="1333" t="str">
        <f t="shared" si="457"/>
        <v/>
      </c>
      <c r="FE452" s="1234" t="str">
        <f t="shared" si="458"/>
        <v xml:space="preserve"> </v>
      </c>
      <c r="FF452" s="1234" t="str">
        <f t="shared" si="459"/>
        <v xml:space="preserve"> </v>
      </c>
      <c r="FG452" s="1234" t="str">
        <f t="shared" si="460"/>
        <v xml:space="preserve"> </v>
      </c>
      <c r="FH452" s="1234" t="str">
        <f t="shared" si="461"/>
        <v xml:space="preserve"> </v>
      </c>
      <c r="FI452" s="1234" t="str">
        <f t="shared" si="432"/>
        <v xml:space="preserve"> </v>
      </c>
      <c r="FJ452" s="1234" t="str">
        <f t="shared" si="462"/>
        <v xml:space="preserve"> </v>
      </c>
      <c r="FK452" s="1234">
        <f t="shared" si="433"/>
        <v>0</v>
      </c>
      <c r="FL452" s="1227"/>
      <c r="FM452" s="1234" t="str">
        <f t="shared" si="434"/>
        <v xml:space="preserve"> </v>
      </c>
      <c r="FN452" s="1234" t="str">
        <f t="shared" si="435"/>
        <v xml:space="preserve"> </v>
      </c>
      <c r="FO452" s="1234" t="str">
        <f t="shared" si="463"/>
        <v xml:space="preserve"> </v>
      </c>
      <c r="FP452" s="1234" t="str">
        <f t="shared" si="464"/>
        <v xml:space="preserve"> </v>
      </c>
      <c r="FQ452" s="1234" t="str">
        <f t="shared" si="436"/>
        <v xml:space="preserve"> </v>
      </c>
      <c r="FR452" s="1234" t="str">
        <f t="shared" si="465"/>
        <v xml:space="preserve"> </v>
      </c>
      <c r="FS452" s="1234">
        <f t="shared" si="471"/>
        <v>0</v>
      </c>
      <c r="FT452" s="1227"/>
      <c r="FU452" s="1234" t="str">
        <f t="shared" si="466"/>
        <v xml:space="preserve"> </v>
      </c>
      <c r="FV452" s="1234" t="str">
        <f t="shared" si="467"/>
        <v xml:space="preserve"> </v>
      </c>
      <c r="FW452" s="1234" t="str">
        <f t="shared" si="468"/>
        <v xml:space="preserve"> </v>
      </c>
      <c r="FX452" s="1234" t="str">
        <f t="shared" si="437"/>
        <v xml:space="preserve"> </v>
      </c>
      <c r="FY452" s="1234" t="str">
        <f t="shared" si="438"/>
        <v xml:space="preserve"> </v>
      </c>
      <c r="FZ452" s="1234" t="str">
        <f t="shared" si="469"/>
        <v xml:space="preserve"> </v>
      </c>
      <c r="GA452" s="1234">
        <f t="shared" si="439"/>
        <v>0</v>
      </c>
      <c r="GB452" s="1227"/>
      <c r="GC452" s="1234" t="str">
        <f t="shared" si="440"/>
        <v xml:space="preserve"> </v>
      </c>
      <c r="GD452" s="1234" t="str">
        <f t="shared" si="441"/>
        <v xml:space="preserve"> </v>
      </c>
      <c r="GE452" s="1234" t="str">
        <f t="shared" si="442"/>
        <v xml:space="preserve"> </v>
      </c>
      <c r="GF452" s="1234" t="str">
        <f t="shared" si="443"/>
        <v xml:space="preserve"> </v>
      </c>
      <c r="GG452" s="1234" t="str">
        <f t="shared" si="444"/>
        <v xml:space="preserve"> </v>
      </c>
      <c r="GH452" s="1234" t="str">
        <f t="shared" si="445"/>
        <v xml:space="preserve"> </v>
      </c>
      <c r="GI452" s="1234" t="str">
        <f t="shared" si="446"/>
        <v xml:space="preserve"> </v>
      </c>
      <c r="GJ452" s="1234" t="str">
        <f t="shared" si="447"/>
        <v xml:space="preserve"> </v>
      </c>
      <c r="GK452" s="1234" t="str">
        <f t="shared" si="448"/>
        <v xml:space="preserve"> </v>
      </c>
      <c r="GL452" s="1234" t="str">
        <f t="shared" si="449"/>
        <v xml:space="preserve"> </v>
      </c>
      <c r="GM452" s="1234" t="str">
        <f t="shared" si="450"/>
        <v xml:space="preserve"> </v>
      </c>
      <c r="GN452" s="1234">
        <f t="shared" si="451"/>
        <v>0</v>
      </c>
    </row>
    <row r="453" spans="1:196" s="100" customFormat="1" ht="27" customHeight="1" thickTop="1" thickBot="1">
      <c r="A453" s="1208">
        <f>【A票】【D票】!$D$10</f>
        <v>0</v>
      </c>
      <c r="B453" s="1212">
        <f>【A票】【D票】!$H$10</f>
        <v>0</v>
      </c>
      <c r="C453" s="1213" t="str">
        <f>【A票】【D票】!$K$10</f>
        <v xml:space="preserve"> </v>
      </c>
      <c r="D453" s="1214">
        <f t="shared" si="425"/>
        <v>362</v>
      </c>
      <c r="E453" s="914"/>
      <c r="F453" s="467"/>
      <c r="G453" s="469"/>
      <c r="H453" s="224" t="str">
        <f t="shared" si="472"/>
        <v xml:space="preserve"> </v>
      </c>
      <c r="I453" s="704"/>
      <c r="J453" s="117"/>
      <c r="K453" s="117"/>
      <c r="L453" s="117"/>
      <c r="M453" s="117"/>
      <c r="N453" s="117"/>
      <c r="O453" s="117"/>
      <c r="P453" s="117"/>
      <c r="Q453" s="117"/>
      <c r="R453" s="117"/>
      <c r="S453" s="117"/>
      <c r="T453" s="254"/>
      <c r="U453" s="646"/>
      <c r="V453" s="646"/>
      <c r="W453" s="114"/>
      <c r="X453" s="254"/>
      <c r="Y453" s="224" t="str">
        <f t="shared" si="473"/>
        <v xml:space="preserve"> </v>
      </c>
      <c r="Z453" s="579"/>
      <c r="AA453" s="704"/>
      <c r="AB453" s="119"/>
      <c r="AC453" s="224" t="str">
        <f t="shared" si="427"/>
        <v xml:space="preserve"> </v>
      </c>
      <c r="AD453" s="115"/>
      <c r="AE453" s="253"/>
      <c r="AF453" s="704"/>
      <c r="AG453" s="727"/>
      <c r="AH453" s="727"/>
      <c r="AI453" s="727"/>
      <c r="AJ453" s="727"/>
      <c r="AK453" s="591"/>
      <c r="AL453" s="727"/>
      <c r="AM453" s="727"/>
      <c r="AN453" s="727"/>
      <c r="AO453" s="727"/>
      <c r="AP453" s="727"/>
      <c r="AQ453" s="727"/>
      <c r="AR453" s="727"/>
      <c r="AS453" s="727"/>
      <c r="AT453" s="727"/>
      <c r="AU453" s="727"/>
      <c r="AV453" s="727"/>
      <c r="AW453" s="727"/>
      <c r="AX453" s="727"/>
      <c r="AY453" s="727"/>
      <c r="AZ453" s="727"/>
      <c r="BA453" s="727"/>
      <c r="BB453" s="727"/>
      <c r="BC453" s="821"/>
      <c r="BD453" s="727"/>
      <c r="BE453" s="727"/>
      <c r="BF453" s="727"/>
      <c r="BG453" s="727"/>
      <c r="BH453" s="727"/>
      <c r="BI453" s="727"/>
      <c r="BJ453" s="727"/>
      <c r="BK453" s="727"/>
      <c r="BL453" s="821"/>
      <c r="BM453" s="727"/>
      <c r="BN453" s="727"/>
      <c r="BO453" s="727"/>
      <c r="BP453" s="727"/>
      <c r="BQ453" s="727"/>
      <c r="BR453" s="821"/>
      <c r="BS453" s="727"/>
      <c r="BT453" s="727"/>
      <c r="BU453" s="727"/>
      <c r="BV453" s="591"/>
      <c r="BW453" s="224" t="str">
        <f t="shared" si="485"/>
        <v xml:space="preserve"> </v>
      </c>
      <c r="BX453" s="471">
        <f t="shared" si="474"/>
        <v>362</v>
      </c>
      <c r="BY453" s="117"/>
      <c r="BZ453" s="117"/>
      <c r="CA453" s="117"/>
      <c r="CB453" s="117"/>
      <c r="CC453" s="117"/>
      <c r="CD453" s="461"/>
      <c r="CE453" s="236"/>
      <c r="CF453" s="224" t="str">
        <f t="shared" si="475"/>
        <v xml:space="preserve"> </v>
      </c>
      <c r="CG453" s="116"/>
      <c r="CH453" s="117"/>
      <c r="CI453" s="117"/>
      <c r="CJ453" s="117"/>
      <c r="CK453" s="472"/>
      <c r="CL453" s="472"/>
      <c r="CM453" s="472"/>
      <c r="CN453" s="472"/>
      <c r="CO453" s="117"/>
      <c r="CP453" s="253"/>
      <c r="CQ453" s="120"/>
      <c r="CR453" s="224" t="str" cm="1">
        <f t="array" ref="CR453">IF(AND(SUM(COUNTIF(CG453:CM453,{"*不明*","*その他*"})+COUNTIF(CO453:CP453,{"*不明*","*その他*"}))&gt;0,CQ453=""),"その他・不明の場合,10)具体的内容、理由を記入",IF(OR(AND(CI453=CI$65,COUNTA(CJ453:CM453)&lt;4),AND(OR(CI453=CI$63,CI453=CI$64,CI453=CI$66,CI453=CI$67,CI453=CI$68,CI453=""),COUNTA(CJ453:CM453)&gt;0)),"3)介護保険認定済→要介護度、認知症自立度、寝たきり度、介護保険サービス記入",IF(OR(AND(OR(CM453=CM$63,CM453=CM$64),CN453=""),AND(OR(CM453=CM$65,CM453=CM$66),CN453&lt;&gt;"")),"7)介護保険サービス受けている/過去受けていた→具体的内容記入"," ")))</f>
        <v xml:space="preserve"> </v>
      </c>
      <c r="CS453" s="224" t="str">
        <f t="shared" si="476"/>
        <v xml:space="preserve"> </v>
      </c>
      <c r="CT453" s="116"/>
      <c r="CU453" s="253"/>
      <c r="CV453" s="117"/>
      <c r="CW453" s="117"/>
      <c r="CX453" s="253"/>
      <c r="CY453" s="117"/>
      <c r="CZ453" s="117"/>
      <c r="DA453" s="253"/>
      <c r="DB453" s="117"/>
      <c r="DC453" s="224" t="str">
        <f t="shared" si="477"/>
        <v xml:space="preserve"> </v>
      </c>
      <c r="DD453" s="224" t="str">
        <f t="shared" si="478"/>
        <v xml:space="preserve"> </v>
      </c>
      <c r="DE453" s="224" t="str">
        <f t="shared" si="428"/>
        <v xml:space="preserve"> </v>
      </c>
      <c r="DF453" s="121"/>
      <c r="DG453" s="114"/>
      <c r="DH453" s="704"/>
      <c r="DI453" s="119"/>
      <c r="DJ453" s="187"/>
      <c r="DK453" s="254"/>
      <c r="DL453" s="224" t="str">
        <f t="shared" si="429"/>
        <v xml:space="preserve"> </v>
      </c>
      <c r="DM453" s="224" t="str">
        <f t="shared" si="479"/>
        <v xml:space="preserve"> </v>
      </c>
      <c r="DN453" s="474"/>
      <c r="DO453" s="117"/>
      <c r="DP453" s="117"/>
      <c r="DQ453" s="117"/>
      <c r="DR453" s="117"/>
      <c r="DS453" s="117"/>
      <c r="DT453" s="254"/>
      <c r="DU453" s="476"/>
      <c r="DV453" s="224" t="str">
        <f t="shared" si="430"/>
        <v xml:space="preserve"> </v>
      </c>
      <c r="DW453" s="115"/>
      <c r="DX453" s="470"/>
      <c r="DY453" s="117"/>
      <c r="DZ453" s="704"/>
      <c r="EA453" s="224" t="str">
        <f t="shared" si="431"/>
        <v xml:space="preserve"> </v>
      </c>
      <c r="EB453" s="906"/>
      <c r="EC453" s="904"/>
      <c r="ED453" s="904"/>
      <c r="EE453" s="904"/>
      <c r="EF453" s="904"/>
      <c r="EG453" s="904"/>
      <c r="EH453" s="904"/>
      <c r="EI453" s="904"/>
      <c r="EJ453" s="904"/>
      <c r="EK453" s="905"/>
      <c r="EL453" s="80"/>
      <c r="EM453" s="224" t="str">
        <f t="shared" si="480"/>
        <v xml:space="preserve"> </v>
      </c>
      <c r="EN453" s="224" t="str">
        <f t="shared" si="481"/>
        <v xml:space="preserve"> </v>
      </c>
      <c r="EO453" s="115"/>
      <c r="EP453" s="1050"/>
      <c r="EQ453" s="253"/>
      <c r="ER453" s="117"/>
      <c r="ES453" s="1258">
        <f t="shared" si="482"/>
        <v>362</v>
      </c>
      <c r="ET453" s="224" t="str">
        <f t="shared" si="483"/>
        <v xml:space="preserve"> </v>
      </c>
      <c r="EU453" s="477" t="str">
        <f t="shared" si="484"/>
        <v/>
      </c>
      <c r="EV453" s="1334" t="str">
        <f t="shared" si="426"/>
        <v xml:space="preserve"> </v>
      </c>
      <c r="EW453" s="1332" t="str">
        <f t="shared" si="470"/>
        <v/>
      </c>
      <c r="EX453" s="1275" t="str">
        <f t="shared" si="452"/>
        <v/>
      </c>
      <c r="EY453" s="1275" t="str">
        <f t="shared" si="453"/>
        <v/>
      </c>
      <c r="EZ453" s="1275" t="str">
        <f t="shared" si="454"/>
        <v/>
      </c>
      <c r="FA453" s="1275" t="str">
        <f t="shared" si="455"/>
        <v/>
      </c>
      <c r="FB453" s="1275" t="str">
        <f t="shared" si="456"/>
        <v/>
      </c>
      <c r="FC453" s="1333" t="str">
        <f t="shared" si="457"/>
        <v/>
      </c>
      <c r="FE453" s="1234" t="str">
        <f t="shared" si="458"/>
        <v xml:space="preserve"> </v>
      </c>
      <c r="FF453" s="1234" t="str">
        <f t="shared" si="459"/>
        <v xml:space="preserve"> </v>
      </c>
      <c r="FG453" s="1234" t="str">
        <f t="shared" si="460"/>
        <v xml:space="preserve"> </v>
      </c>
      <c r="FH453" s="1234" t="str">
        <f t="shared" si="461"/>
        <v xml:space="preserve"> </v>
      </c>
      <c r="FI453" s="1234" t="str">
        <f t="shared" si="432"/>
        <v xml:space="preserve"> </v>
      </c>
      <c r="FJ453" s="1234" t="str">
        <f t="shared" si="462"/>
        <v xml:space="preserve"> </v>
      </c>
      <c r="FK453" s="1234">
        <f t="shared" si="433"/>
        <v>0</v>
      </c>
      <c r="FL453" s="1227"/>
      <c r="FM453" s="1234" t="str">
        <f t="shared" si="434"/>
        <v xml:space="preserve"> </v>
      </c>
      <c r="FN453" s="1234" t="str">
        <f t="shared" si="435"/>
        <v xml:space="preserve"> </v>
      </c>
      <c r="FO453" s="1234" t="str">
        <f t="shared" si="463"/>
        <v xml:space="preserve"> </v>
      </c>
      <c r="FP453" s="1234" t="str">
        <f t="shared" si="464"/>
        <v xml:space="preserve"> </v>
      </c>
      <c r="FQ453" s="1234" t="str">
        <f t="shared" si="436"/>
        <v xml:space="preserve"> </v>
      </c>
      <c r="FR453" s="1234" t="str">
        <f t="shared" si="465"/>
        <v xml:space="preserve"> </v>
      </c>
      <c r="FS453" s="1234">
        <f t="shared" si="471"/>
        <v>0</v>
      </c>
      <c r="FT453" s="1227"/>
      <c r="FU453" s="1234" t="str">
        <f t="shared" si="466"/>
        <v xml:space="preserve"> </v>
      </c>
      <c r="FV453" s="1234" t="str">
        <f t="shared" si="467"/>
        <v xml:space="preserve"> </v>
      </c>
      <c r="FW453" s="1234" t="str">
        <f t="shared" si="468"/>
        <v xml:space="preserve"> </v>
      </c>
      <c r="FX453" s="1234" t="str">
        <f t="shared" si="437"/>
        <v xml:space="preserve"> </v>
      </c>
      <c r="FY453" s="1234" t="str">
        <f t="shared" si="438"/>
        <v xml:space="preserve"> </v>
      </c>
      <c r="FZ453" s="1234" t="str">
        <f t="shared" si="469"/>
        <v xml:space="preserve"> </v>
      </c>
      <c r="GA453" s="1234">
        <f t="shared" si="439"/>
        <v>0</v>
      </c>
      <c r="GB453" s="1227"/>
      <c r="GC453" s="1234" t="str">
        <f t="shared" si="440"/>
        <v xml:space="preserve"> </v>
      </c>
      <c r="GD453" s="1234" t="str">
        <f t="shared" si="441"/>
        <v xml:space="preserve"> </v>
      </c>
      <c r="GE453" s="1234" t="str">
        <f t="shared" si="442"/>
        <v xml:space="preserve"> </v>
      </c>
      <c r="GF453" s="1234" t="str">
        <f t="shared" si="443"/>
        <v xml:space="preserve"> </v>
      </c>
      <c r="GG453" s="1234" t="str">
        <f t="shared" si="444"/>
        <v xml:space="preserve"> </v>
      </c>
      <c r="GH453" s="1234" t="str">
        <f t="shared" si="445"/>
        <v xml:space="preserve"> </v>
      </c>
      <c r="GI453" s="1234" t="str">
        <f t="shared" si="446"/>
        <v xml:space="preserve"> </v>
      </c>
      <c r="GJ453" s="1234" t="str">
        <f t="shared" si="447"/>
        <v xml:space="preserve"> </v>
      </c>
      <c r="GK453" s="1234" t="str">
        <f t="shared" si="448"/>
        <v xml:space="preserve"> </v>
      </c>
      <c r="GL453" s="1234" t="str">
        <f t="shared" si="449"/>
        <v xml:space="preserve"> </v>
      </c>
      <c r="GM453" s="1234" t="str">
        <f t="shared" si="450"/>
        <v xml:space="preserve"> </v>
      </c>
      <c r="GN453" s="1234">
        <f t="shared" si="451"/>
        <v>0</v>
      </c>
    </row>
    <row r="454" spans="1:196" s="100" customFormat="1" ht="27" customHeight="1" thickTop="1" thickBot="1">
      <c r="A454" s="1208">
        <f>【A票】【D票】!$D$10</f>
        <v>0</v>
      </c>
      <c r="B454" s="1212">
        <f>【A票】【D票】!$H$10</f>
        <v>0</v>
      </c>
      <c r="C454" s="1213" t="str">
        <f>【A票】【D票】!$K$10</f>
        <v xml:space="preserve"> </v>
      </c>
      <c r="D454" s="1214">
        <f t="shared" si="425"/>
        <v>363</v>
      </c>
      <c r="E454" s="914"/>
      <c r="F454" s="467"/>
      <c r="G454" s="469"/>
      <c r="H454" s="224" t="str">
        <f t="shared" si="472"/>
        <v xml:space="preserve"> </v>
      </c>
      <c r="I454" s="704"/>
      <c r="J454" s="117"/>
      <c r="K454" s="117"/>
      <c r="L454" s="117"/>
      <c r="M454" s="117"/>
      <c r="N454" s="117"/>
      <c r="O454" s="117"/>
      <c r="P454" s="117"/>
      <c r="Q454" s="117"/>
      <c r="R454" s="117"/>
      <c r="S454" s="117"/>
      <c r="T454" s="254"/>
      <c r="U454" s="646"/>
      <c r="V454" s="646"/>
      <c r="W454" s="114"/>
      <c r="X454" s="254"/>
      <c r="Y454" s="224" t="str">
        <f t="shared" si="473"/>
        <v xml:space="preserve"> </v>
      </c>
      <c r="Z454" s="579"/>
      <c r="AA454" s="704"/>
      <c r="AB454" s="119"/>
      <c r="AC454" s="224" t="str">
        <f t="shared" si="427"/>
        <v xml:space="preserve"> </v>
      </c>
      <c r="AD454" s="115"/>
      <c r="AE454" s="253"/>
      <c r="AF454" s="704"/>
      <c r="AG454" s="727"/>
      <c r="AH454" s="727"/>
      <c r="AI454" s="727"/>
      <c r="AJ454" s="727"/>
      <c r="AK454" s="591"/>
      <c r="AL454" s="727"/>
      <c r="AM454" s="727"/>
      <c r="AN454" s="727"/>
      <c r="AO454" s="727"/>
      <c r="AP454" s="727"/>
      <c r="AQ454" s="727"/>
      <c r="AR454" s="727"/>
      <c r="AS454" s="727"/>
      <c r="AT454" s="727"/>
      <c r="AU454" s="727"/>
      <c r="AV454" s="727"/>
      <c r="AW454" s="727"/>
      <c r="AX454" s="727"/>
      <c r="AY454" s="727"/>
      <c r="AZ454" s="727"/>
      <c r="BA454" s="727"/>
      <c r="BB454" s="727"/>
      <c r="BC454" s="821"/>
      <c r="BD454" s="727"/>
      <c r="BE454" s="727"/>
      <c r="BF454" s="727"/>
      <c r="BG454" s="727"/>
      <c r="BH454" s="727"/>
      <c r="BI454" s="727"/>
      <c r="BJ454" s="727"/>
      <c r="BK454" s="727"/>
      <c r="BL454" s="821"/>
      <c r="BM454" s="727"/>
      <c r="BN454" s="727"/>
      <c r="BO454" s="727"/>
      <c r="BP454" s="727"/>
      <c r="BQ454" s="727"/>
      <c r="BR454" s="821"/>
      <c r="BS454" s="727"/>
      <c r="BT454" s="727"/>
      <c r="BU454" s="727"/>
      <c r="BV454" s="591"/>
      <c r="BW454" s="224" t="str">
        <f t="shared" si="485"/>
        <v xml:space="preserve"> </v>
      </c>
      <c r="BX454" s="471">
        <f t="shared" si="474"/>
        <v>363</v>
      </c>
      <c r="BY454" s="117"/>
      <c r="BZ454" s="117"/>
      <c r="CA454" s="117"/>
      <c r="CB454" s="117"/>
      <c r="CC454" s="117"/>
      <c r="CD454" s="461"/>
      <c r="CE454" s="236"/>
      <c r="CF454" s="224" t="str">
        <f t="shared" si="475"/>
        <v xml:space="preserve"> </v>
      </c>
      <c r="CG454" s="116"/>
      <c r="CH454" s="117"/>
      <c r="CI454" s="117"/>
      <c r="CJ454" s="117"/>
      <c r="CK454" s="472"/>
      <c r="CL454" s="472"/>
      <c r="CM454" s="472"/>
      <c r="CN454" s="472"/>
      <c r="CO454" s="117"/>
      <c r="CP454" s="253"/>
      <c r="CQ454" s="120"/>
      <c r="CR454" s="224" t="str" cm="1">
        <f t="array" ref="CR454">IF(AND(SUM(COUNTIF(CG454:CM454,{"*不明*","*その他*"})+COUNTIF(CO454:CP454,{"*不明*","*その他*"}))&gt;0,CQ454=""),"その他・不明の場合,10)具体的内容、理由を記入",IF(OR(AND(CI454=CI$65,COUNTA(CJ454:CM454)&lt;4),AND(OR(CI454=CI$63,CI454=CI$64,CI454=CI$66,CI454=CI$67,CI454=CI$68,CI454=""),COUNTA(CJ454:CM454)&gt;0)),"3)介護保険認定済→要介護度、認知症自立度、寝たきり度、介護保険サービス記入",IF(OR(AND(OR(CM454=CM$63,CM454=CM$64),CN454=""),AND(OR(CM454=CM$65,CM454=CM$66),CN454&lt;&gt;"")),"7)介護保険サービス受けている/過去受けていた→具体的内容記入"," ")))</f>
        <v xml:space="preserve"> </v>
      </c>
      <c r="CS454" s="224" t="str">
        <f t="shared" si="476"/>
        <v xml:space="preserve"> </v>
      </c>
      <c r="CT454" s="116"/>
      <c r="CU454" s="253"/>
      <c r="CV454" s="117"/>
      <c r="CW454" s="117"/>
      <c r="CX454" s="253"/>
      <c r="CY454" s="117"/>
      <c r="CZ454" s="117"/>
      <c r="DA454" s="253"/>
      <c r="DB454" s="117"/>
      <c r="DC454" s="224" t="str">
        <f t="shared" si="477"/>
        <v xml:space="preserve"> </v>
      </c>
      <c r="DD454" s="224" t="str">
        <f t="shared" si="478"/>
        <v xml:space="preserve"> </v>
      </c>
      <c r="DE454" s="224" t="str">
        <f t="shared" si="428"/>
        <v xml:space="preserve"> </v>
      </c>
      <c r="DF454" s="121"/>
      <c r="DG454" s="114"/>
      <c r="DH454" s="704"/>
      <c r="DI454" s="119"/>
      <c r="DJ454" s="187"/>
      <c r="DK454" s="254"/>
      <c r="DL454" s="224" t="str">
        <f t="shared" si="429"/>
        <v xml:space="preserve"> </v>
      </c>
      <c r="DM454" s="224" t="str">
        <f t="shared" si="479"/>
        <v xml:space="preserve"> </v>
      </c>
      <c r="DN454" s="474"/>
      <c r="DO454" s="117"/>
      <c r="DP454" s="117"/>
      <c r="DQ454" s="117"/>
      <c r="DR454" s="117"/>
      <c r="DS454" s="117"/>
      <c r="DT454" s="254"/>
      <c r="DU454" s="476"/>
      <c r="DV454" s="224" t="str">
        <f t="shared" si="430"/>
        <v xml:space="preserve"> </v>
      </c>
      <c r="DW454" s="115"/>
      <c r="DX454" s="470"/>
      <c r="DY454" s="117"/>
      <c r="DZ454" s="704"/>
      <c r="EA454" s="224" t="str">
        <f t="shared" si="431"/>
        <v xml:space="preserve"> </v>
      </c>
      <c r="EB454" s="906"/>
      <c r="EC454" s="904"/>
      <c r="ED454" s="904"/>
      <c r="EE454" s="904"/>
      <c r="EF454" s="904"/>
      <c r="EG454" s="904"/>
      <c r="EH454" s="904"/>
      <c r="EI454" s="904"/>
      <c r="EJ454" s="904"/>
      <c r="EK454" s="905"/>
      <c r="EL454" s="80"/>
      <c r="EM454" s="224" t="str">
        <f t="shared" si="480"/>
        <v xml:space="preserve"> </v>
      </c>
      <c r="EN454" s="224" t="str">
        <f t="shared" si="481"/>
        <v xml:space="preserve"> </v>
      </c>
      <c r="EO454" s="115"/>
      <c r="EP454" s="1050"/>
      <c r="EQ454" s="253"/>
      <c r="ER454" s="117"/>
      <c r="ES454" s="1258">
        <f t="shared" si="482"/>
        <v>363</v>
      </c>
      <c r="ET454" s="224" t="str">
        <f t="shared" si="483"/>
        <v xml:space="preserve"> </v>
      </c>
      <c r="EU454" s="477" t="str">
        <f t="shared" si="484"/>
        <v/>
      </c>
      <c r="EV454" s="1334" t="str">
        <f t="shared" si="426"/>
        <v xml:space="preserve"> </v>
      </c>
      <c r="EW454" s="1332" t="str">
        <f t="shared" si="470"/>
        <v/>
      </c>
      <c r="EX454" s="1275" t="str">
        <f t="shared" si="452"/>
        <v/>
      </c>
      <c r="EY454" s="1275" t="str">
        <f t="shared" si="453"/>
        <v/>
      </c>
      <c r="EZ454" s="1275" t="str">
        <f t="shared" si="454"/>
        <v/>
      </c>
      <c r="FA454" s="1275" t="str">
        <f t="shared" si="455"/>
        <v/>
      </c>
      <c r="FB454" s="1275" t="str">
        <f t="shared" si="456"/>
        <v/>
      </c>
      <c r="FC454" s="1333" t="str">
        <f t="shared" si="457"/>
        <v/>
      </c>
      <c r="FE454" s="1234" t="str">
        <f t="shared" si="458"/>
        <v xml:space="preserve"> </v>
      </c>
      <c r="FF454" s="1234" t="str">
        <f t="shared" si="459"/>
        <v xml:space="preserve"> </v>
      </c>
      <c r="FG454" s="1234" t="str">
        <f t="shared" si="460"/>
        <v xml:space="preserve"> </v>
      </c>
      <c r="FH454" s="1234" t="str">
        <f t="shared" si="461"/>
        <v xml:space="preserve"> </v>
      </c>
      <c r="FI454" s="1234" t="str">
        <f t="shared" si="432"/>
        <v xml:space="preserve"> </v>
      </c>
      <c r="FJ454" s="1234" t="str">
        <f t="shared" si="462"/>
        <v xml:space="preserve"> </v>
      </c>
      <c r="FK454" s="1234">
        <f t="shared" si="433"/>
        <v>0</v>
      </c>
      <c r="FL454" s="1227"/>
      <c r="FM454" s="1234" t="str">
        <f t="shared" si="434"/>
        <v xml:space="preserve"> </v>
      </c>
      <c r="FN454" s="1234" t="str">
        <f t="shared" si="435"/>
        <v xml:space="preserve"> </v>
      </c>
      <c r="FO454" s="1234" t="str">
        <f t="shared" si="463"/>
        <v xml:space="preserve"> </v>
      </c>
      <c r="FP454" s="1234" t="str">
        <f t="shared" si="464"/>
        <v xml:space="preserve"> </v>
      </c>
      <c r="FQ454" s="1234" t="str">
        <f t="shared" si="436"/>
        <v xml:space="preserve"> </v>
      </c>
      <c r="FR454" s="1234" t="str">
        <f t="shared" si="465"/>
        <v xml:space="preserve"> </v>
      </c>
      <c r="FS454" s="1234">
        <f t="shared" si="471"/>
        <v>0</v>
      </c>
      <c r="FT454" s="1227"/>
      <c r="FU454" s="1234" t="str">
        <f t="shared" si="466"/>
        <v xml:space="preserve"> </v>
      </c>
      <c r="FV454" s="1234" t="str">
        <f t="shared" si="467"/>
        <v xml:space="preserve"> </v>
      </c>
      <c r="FW454" s="1234" t="str">
        <f t="shared" si="468"/>
        <v xml:space="preserve"> </v>
      </c>
      <c r="FX454" s="1234" t="str">
        <f t="shared" si="437"/>
        <v xml:space="preserve"> </v>
      </c>
      <c r="FY454" s="1234" t="str">
        <f t="shared" si="438"/>
        <v xml:space="preserve"> </v>
      </c>
      <c r="FZ454" s="1234" t="str">
        <f t="shared" si="469"/>
        <v xml:space="preserve"> </v>
      </c>
      <c r="GA454" s="1234">
        <f t="shared" si="439"/>
        <v>0</v>
      </c>
      <c r="GB454" s="1227"/>
      <c r="GC454" s="1234" t="str">
        <f t="shared" si="440"/>
        <v xml:space="preserve"> </v>
      </c>
      <c r="GD454" s="1234" t="str">
        <f t="shared" si="441"/>
        <v xml:space="preserve"> </v>
      </c>
      <c r="GE454" s="1234" t="str">
        <f t="shared" si="442"/>
        <v xml:space="preserve"> </v>
      </c>
      <c r="GF454" s="1234" t="str">
        <f t="shared" si="443"/>
        <v xml:space="preserve"> </v>
      </c>
      <c r="GG454" s="1234" t="str">
        <f t="shared" si="444"/>
        <v xml:space="preserve"> </v>
      </c>
      <c r="GH454" s="1234" t="str">
        <f t="shared" si="445"/>
        <v xml:space="preserve"> </v>
      </c>
      <c r="GI454" s="1234" t="str">
        <f t="shared" si="446"/>
        <v xml:space="preserve"> </v>
      </c>
      <c r="GJ454" s="1234" t="str">
        <f t="shared" si="447"/>
        <v xml:space="preserve"> </v>
      </c>
      <c r="GK454" s="1234" t="str">
        <f t="shared" si="448"/>
        <v xml:space="preserve"> </v>
      </c>
      <c r="GL454" s="1234" t="str">
        <f t="shared" si="449"/>
        <v xml:space="preserve"> </v>
      </c>
      <c r="GM454" s="1234" t="str">
        <f t="shared" si="450"/>
        <v xml:space="preserve"> </v>
      </c>
      <c r="GN454" s="1234">
        <f t="shared" si="451"/>
        <v>0</v>
      </c>
    </row>
    <row r="455" spans="1:196" s="100" customFormat="1" ht="27" customHeight="1" thickTop="1" thickBot="1">
      <c r="A455" s="1208">
        <f>【A票】【D票】!$D$10</f>
        <v>0</v>
      </c>
      <c r="B455" s="1212">
        <f>【A票】【D票】!$H$10</f>
        <v>0</v>
      </c>
      <c r="C455" s="1213" t="str">
        <f>【A票】【D票】!$K$10</f>
        <v xml:space="preserve"> </v>
      </c>
      <c r="D455" s="1214">
        <f t="shared" si="425"/>
        <v>364</v>
      </c>
      <c r="E455" s="914"/>
      <c r="F455" s="467"/>
      <c r="G455" s="469"/>
      <c r="H455" s="224" t="str">
        <f t="shared" si="472"/>
        <v xml:space="preserve"> </v>
      </c>
      <c r="I455" s="704"/>
      <c r="J455" s="117"/>
      <c r="K455" s="117"/>
      <c r="L455" s="117"/>
      <c r="M455" s="117"/>
      <c r="N455" s="117"/>
      <c r="O455" s="117"/>
      <c r="P455" s="117"/>
      <c r="Q455" s="117"/>
      <c r="R455" s="117"/>
      <c r="S455" s="117"/>
      <c r="T455" s="254"/>
      <c r="U455" s="646"/>
      <c r="V455" s="646"/>
      <c r="W455" s="114"/>
      <c r="X455" s="254"/>
      <c r="Y455" s="224" t="str">
        <f t="shared" si="473"/>
        <v xml:space="preserve"> </v>
      </c>
      <c r="Z455" s="579"/>
      <c r="AA455" s="704"/>
      <c r="AB455" s="119"/>
      <c r="AC455" s="224" t="str">
        <f t="shared" si="427"/>
        <v xml:space="preserve"> </v>
      </c>
      <c r="AD455" s="115"/>
      <c r="AE455" s="253"/>
      <c r="AF455" s="704"/>
      <c r="AG455" s="727"/>
      <c r="AH455" s="727"/>
      <c r="AI455" s="727"/>
      <c r="AJ455" s="727"/>
      <c r="AK455" s="591"/>
      <c r="AL455" s="727"/>
      <c r="AM455" s="727"/>
      <c r="AN455" s="727"/>
      <c r="AO455" s="727"/>
      <c r="AP455" s="727"/>
      <c r="AQ455" s="727"/>
      <c r="AR455" s="727"/>
      <c r="AS455" s="727"/>
      <c r="AT455" s="727"/>
      <c r="AU455" s="727"/>
      <c r="AV455" s="727"/>
      <c r="AW455" s="727"/>
      <c r="AX455" s="727"/>
      <c r="AY455" s="727"/>
      <c r="AZ455" s="727"/>
      <c r="BA455" s="727"/>
      <c r="BB455" s="727"/>
      <c r="BC455" s="821"/>
      <c r="BD455" s="727"/>
      <c r="BE455" s="727"/>
      <c r="BF455" s="727"/>
      <c r="BG455" s="727"/>
      <c r="BH455" s="727"/>
      <c r="BI455" s="727"/>
      <c r="BJ455" s="727"/>
      <c r="BK455" s="727"/>
      <c r="BL455" s="821"/>
      <c r="BM455" s="727"/>
      <c r="BN455" s="727"/>
      <c r="BO455" s="727"/>
      <c r="BP455" s="727"/>
      <c r="BQ455" s="727"/>
      <c r="BR455" s="821"/>
      <c r="BS455" s="727"/>
      <c r="BT455" s="727"/>
      <c r="BU455" s="727"/>
      <c r="BV455" s="591"/>
      <c r="BW455" s="224" t="str">
        <f t="shared" si="485"/>
        <v xml:space="preserve"> </v>
      </c>
      <c r="BX455" s="471">
        <f t="shared" si="474"/>
        <v>364</v>
      </c>
      <c r="BY455" s="117"/>
      <c r="BZ455" s="117"/>
      <c r="CA455" s="117"/>
      <c r="CB455" s="117"/>
      <c r="CC455" s="117"/>
      <c r="CD455" s="461"/>
      <c r="CE455" s="236"/>
      <c r="CF455" s="224" t="str">
        <f t="shared" si="475"/>
        <v xml:space="preserve"> </v>
      </c>
      <c r="CG455" s="116"/>
      <c r="CH455" s="117"/>
      <c r="CI455" s="117"/>
      <c r="CJ455" s="117"/>
      <c r="CK455" s="472"/>
      <c r="CL455" s="472"/>
      <c r="CM455" s="472"/>
      <c r="CN455" s="472"/>
      <c r="CO455" s="117"/>
      <c r="CP455" s="253"/>
      <c r="CQ455" s="120"/>
      <c r="CR455" s="224" t="str" cm="1">
        <f t="array" ref="CR455">IF(AND(SUM(COUNTIF(CG455:CM455,{"*不明*","*その他*"})+COUNTIF(CO455:CP455,{"*不明*","*その他*"}))&gt;0,CQ455=""),"その他・不明の場合,10)具体的内容、理由を記入",IF(OR(AND(CI455=CI$65,COUNTA(CJ455:CM455)&lt;4),AND(OR(CI455=CI$63,CI455=CI$64,CI455=CI$66,CI455=CI$67,CI455=CI$68,CI455=""),COUNTA(CJ455:CM455)&gt;0)),"3)介護保険認定済→要介護度、認知症自立度、寝たきり度、介護保険サービス記入",IF(OR(AND(OR(CM455=CM$63,CM455=CM$64),CN455=""),AND(OR(CM455=CM$65,CM455=CM$66),CN455&lt;&gt;"")),"7)介護保険サービス受けている/過去受けていた→具体的内容記入"," ")))</f>
        <v xml:space="preserve"> </v>
      </c>
      <c r="CS455" s="224" t="str">
        <f t="shared" si="476"/>
        <v xml:space="preserve"> </v>
      </c>
      <c r="CT455" s="116"/>
      <c r="CU455" s="253"/>
      <c r="CV455" s="117"/>
      <c r="CW455" s="117"/>
      <c r="CX455" s="253"/>
      <c r="CY455" s="117"/>
      <c r="CZ455" s="117"/>
      <c r="DA455" s="253"/>
      <c r="DB455" s="117"/>
      <c r="DC455" s="224" t="str">
        <f t="shared" si="477"/>
        <v xml:space="preserve"> </v>
      </c>
      <c r="DD455" s="224" t="str">
        <f t="shared" si="478"/>
        <v xml:space="preserve"> </v>
      </c>
      <c r="DE455" s="224" t="str">
        <f t="shared" si="428"/>
        <v xml:space="preserve"> </v>
      </c>
      <c r="DF455" s="121"/>
      <c r="DG455" s="114"/>
      <c r="DH455" s="704"/>
      <c r="DI455" s="119"/>
      <c r="DJ455" s="187"/>
      <c r="DK455" s="254"/>
      <c r="DL455" s="224" t="str">
        <f t="shared" si="429"/>
        <v xml:space="preserve"> </v>
      </c>
      <c r="DM455" s="224" t="str">
        <f t="shared" si="479"/>
        <v xml:space="preserve"> </v>
      </c>
      <c r="DN455" s="474"/>
      <c r="DO455" s="117"/>
      <c r="DP455" s="117"/>
      <c r="DQ455" s="117"/>
      <c r="DR455" s="117"/>
      <c r="DS455" s="117"/>
      <c r="DT455" s="254"/>
      <c r="DU455" s="476"/>
      <c r="DV455" s="224" t="str">
        <f t="shared" si="430"/>
        <v xml:space="preserve"> </v>
      </c>
      <c r="DW455" s="115"/>
      <c r="DX455" s="470"/>
      <c r="DY455" s="117"/>
      <c r="DZ455" s="704"/>
      <c r="EA455" s="224" t="str">
        <f t="shared" si="431"/>
        <v xml:space="preserve"> </v>
      </c>
      <c r="EB455" s="906"/>
      <c r="EC455" s="904"/>
      <c r="ED455" s="904"/>
      <c r="EE455" s="904"/>
      <c r="EF455" s="904"/>
      <c r="EG455" s="904"/>
      <c r="EH455" s="904"/>
      <c r="EI455" s="904"/>
      <c r="EJ455" s="904"/>
      <c r="EK455" s="905"/>
      <c r="EL455" s="80"/>
      <c r="EM455" s="224" t="str">
        <f t="shared" si="480"/>
        <v xml:space="preserve"> </v>
      </c>
      <c r="EN455" s="224" t="str">
        <f t="shared" si="481"/>
        <v xml:space="preserve"> </v>
      </c>
      <c r="EO455" s="115"/>
      <c r="EP455" s="1050"/>
      <c r="EQ455" s="253"/>
      <c r="ER455" s="117"/>
      <c r="ES455" s="1258">
        <f t="shared" si="482"/>
        <v>364</v>
      </c>
      <c r="ET455" s="224" t="str">
        <f t="shared" si="483"/>
        <v xml:space="preserve"> </v>
      </c>
      <c r="EU455" s="477" t="str">
        <f t="shared" si="484"/>
        <v/>
      </c>
      <c r="EV455" s="1334" t="str">
        <f t="shared" si="426"/>
        <v xml:space="preserve"> </v>
      </c>
      <c r="EW455" s="1332" t="str">
        <f t="shared" si="470"/>
        <v/>
      </c>
      <c r="EX455" s="1275" t="str">
        <f t="shared" si="452"/>
        <v/>
      </c>
      <c r="EY455" s="1275" t="str">
        <f t="shared" si="453"/>
        <v/>
      </c>
      <c r="EZ455" s="1275" t="str">
        <f t="shared" si="454"/>
        <v/>
      </c>
      <c r="FA455" s="1275" t="str">
        <f t="shared" si="455"/>
        <v/>
      </c>
      <c r="FB455" s="1275" t="str">
        <f t="shared" si="456"/>
        <v/>
      </c>
      <c r="FC455" s="1333" t="str">
        <f t="shared" si="457"/>
        <v/>
      </c>
      <c r="FE455" s="1234" t="str">
        <f t="shared" si="458"/>
        <v xml:space="preserve"> </v>
      </c>
      <c r="FF455" s="1234" t="str">
        <f t="shared" si="459"/>
        <v xml:space="preserve"> </v>
      </c>
      <c r="FG455" s="1234" t="str">
        <f t="shared" si="460"/>
        <v xml:space="preserve"> </v>
      </c>
      <c r="FH455" s="1234" t="str">
        <f t="shared" si="461"/>
        <v xml:space="preserve"> </v>
      </c>
      <c r="FI455" s="1234" t="str">
        <f t="shared" si="432"/>
        <v xml:space="preserve"> </v>
      </c>
      <c r="FJ455" s="1234" t="str">
        <f t="shared" si="462"/>
        <v xml:space="preserve"> </v>
      </c>
      <c r="FK455" s="1234">
        <f t="shared" si="433"/>
        <v>0</v>
      </c>
      <c r="FL455" s="1227"/>
      <c r="FM455" s="1234" t="str">
        <f t="shared" si="434"/>
        <v xml:space="preserve"> </v>
      </c>
      <c r="FN455" s="1234" t="str">
        <f t="shared" si="435"/>
        <v xml:space="preserve"> </v>
      </c>
      <c r="FO455" s="1234" t="str">
        <f t="shared" si="463"/>
        <v xml:space="preserve"> </v>
      </c>
      <c r="FP455" s="1234" t="str">
        <f t="shared" si="464"/>
        <v xml:space="preserve"> </v>
      </c>
      <c r="FQ455" s="1234" t="str">
        <f t="shared" si="436"/>
        <v xml:space="preserve"> </v>
      </c>
      <c r="FR455" s="1234" t="str">
        <f t="shared" si="465"/>
        <v xml:space="preserve"> </v>
      </c>
      <c r="FS455" s="1234">
        <f t="shared" si="471"/>
        <v>0</v>
      </c>
      <c r="FT455" s="1227"/>
      <c r="FU455" s="1234" t="str">
        <f t="shared" si="466"/>
        <v xml:space="preserve"> </v>
      </c>
      <c r="FV455" s="1234" t="str">
        <f t="shared" si="467"/>
        <v xml:space="preserve"> </v>
      </c>
      <c r="FW455" s="1234" t="str">
        <f t="shared" si="468"/>
        <v xml:space="preserve"> </v>
      </c>
      <c r="FX455" s="1234" t="str">
        <f t="shared" si="437"/>
        <v xml:space="preserve"> </v>
      </c>
      <c r="FY455" s="1234" t="str">
        <f t="shared" si="438"/>
        <v xml:space="preserve"> </v>
      </c>
      <c r="FZ455" s="1234" t="str">
        <f t="shared" si="469"/>
        <v xml:space="preserve"> </v>
      </c>
      <c r="GA455" s="1234">
        <f t="shared" si="439"/>
        <v>0</v>
      </c>
      <c r="GB455" s="1227"/>
      <c r="GC455" s="1234" t="str">
        <f t="shared" si="440"/>
        <v xml:space="preserve"> </v>
      </c>
      <c r="GD455" s="1234" t="str">
        <f t="shared" si="441"/>
        <v xml:space="preserve"> </v>
      </c>
      <c r="GE455" s="1234" t="str">
        <f t="shared" si="442"/>
        <v xml:space="preserve"> </v>
      </c>
      <c r="GF455" s="1234" t="str">
        <f t="shared" si="443"/>
        <v xml:space="preserve"> </v>
      </c>
      <c r="GG455" s="1234" t="str">
        <f t="shared" si="444"/>
        <v xml:space="preserve"> </v>
      </c>
      <c r="GH455" s="1234" t="str">
        <f t="shared" si="445"/>
        <v xml:space="preserve"> </v>
      </c>
      <c r="GI455" s="1234" t="str">
        <f t="shared" si="446"/>
        <v xml:space="preserve"> </v>
      </c>
      <c r="GJ455" s="1234" t="str">
        <f t="shared" si="447"/>
        <v xml:space="preserve"> </v>
      </c>
      <c r="GK455" s="1234" t="str">
        <f t="shared" si="448"/>
        <v xml:space="preserve"> </v>
      </c>
      <c r="GL455" s="1234" t="str">
        <f t="shared" si="449"/>
        <v xml:space="preserve"> </v>
      </c>
      <c r="GM455" s="1234" t="str">
        <f t="shared" si="450"/>
        <v xml:space="preserve"> </v>
      </c>
      <c r="GN455" s="1234">
        <f t="shared" si="451"/>
        <v>0</v>
      </c>
    </row>
    <row r="456" spans="1:196" s="100" customFormat="1" ht="27" customHeight="1" thickTop="1" thickBot="1">
      <c r="A456" s="1208">
        <f>【A票】【D票】!$D$10</f>
        <v>0</v>
      </c>
      <c r="B456" s="1212">
        <f>【A票】【D票】!$H$10</f>
        <v>0</v>
      </c>
      <c r="C456" s="1213" t="str">
        <f>【A票】【D票】!$K$10</f>
        <v xml:space="preserve"> </v>
      </c>
      <c r="D456" s="1214">
        <f t="shared" si="425"/>
        <v>365</v>
      </c>
      <c r="E456" s="914"/>
      <c r="F456" s="467"/>
      <c r="G456" s="469"/>
      <c r="H456" s="224" t="str">
        <f t="shared" si="472"/>
        <v xml:space="preserve"> </v>
      </c>
      <c r="I456" s="704"/>
      <c r="J456" s="117"/>
      <c r="K456" s="117"/>
      <c r="L456" s="117"/>
      <c r="M456" s="117"/>
      <c r="N456" s="117"/>
      <c r="O456" s="117"/>
      <c r="P456" s="117"/>
      <c r="Q456" s="117"/>
      <c r="R456" s="117"/>
      <c r="S456" s="117"/>
      <c r="T456" s="254"/>
      <c r="U456" s="646"/>
      <c r="V456" s="646"/>
      <c r="W456" s="114"/>
      <c r="X456" s="254"/>
      <c r="Y456" s="224" t="str">
        <f t="shared" si="473"/>
        <v xml:space="preserve"> </v>
      </c>
      <c r="Z456" s="579"/>
      <c r="AA456" s="704"/>
      <c r="AB456" s="119"/>
      <c r="AC456" s="224" t="str">
        <f t="shared" si="427"/>
        <v xml:space="preserve"> </v>
      </c>
      <c r="AD456" s="115"/>
      <c r="AE456" s="253"/>
      <c r="AF456" s="704"/>
      <c r="AG456" s="727"/>
      <c r="AH456" s="727"/>
      <c r="AI456" s="727"/>
      <c r="AJ456" s="727"/>
      <c r="AK456" s="591"/>
      <c r="AL456" s="727"/>
      <c r="AM456" s="727"/>
      <c r="AN456" s="727"/>
      <c r="AO456" s="727"/>
      <c r="AP456" s="727"/>
      <c r="AQ456" s="727"/>
      <c r="AR456" s="727"/>
      <c r="AS456" s="727"/>
      <c r="AT456" s="727"/>
      <c r="AU456" s="727"/>
      <c r="AV456" s="727"/>
      <c r="AW456" s="727"/>
      <c r="AX456" s="727"/>
      <c r="AY456" s="727"/>
      <c r="AZ456" s="727"/>
      <c r="BA456" s="727"/>
      <c r="BB456" s="727"/>
      <c r="BC456" s="821"/>
      <c r="BD456" s="727"/>
      <c r="BE456" s="727"/>
      <c r="BF456" s="727"/>
      <c r="BG456" s="727"/>
      <c r="BH456" s="727"/>
      <c r="BI456" s="727"/>
      <c r="BJ456" s="727"/>
      <c r="BK456" s="727"/>
      <c r="BL456" s="821"/>
      <c r="BM456" s="727"/>
      <c r="BN456" s="727"/>
      <c r="BO456" s="727"/>
      <c r="BP456" s="727"/>
      <c r="BQ456" s="727"/>
      <c r="BR456" s="821"/>
      <c r="BS456" s="727"/>
      <c r="BT456" s="727"/>
      <c r="BU456" s="727"/>
      <c r="BV456" s="591"/>
      <c r="BW456" s="224" t="str">
        <f t="shared" si="485"/>
        <v xml:space="preserve"> </v>
      </c>
      <c r="BX456" s="471">
        <f t="shared" si="474"/>
        <v>365</v>
      </c>
      <c r="BY456" s="117"/>
      <c r="BZ456" s="117"/>
      <c r="CA456" s="117"/>
      <c r="CB456" s="117"/>
      <c r="CC456" s="117"/>
      <c r="CD456" s="461"/>
      <c r="CE456" s="236"/>
      <c r="CF456" s="224" t="str">
        <f t="shared" si="475"/>
        <v xml:space="preserve"> </v>
      </c>
      <c r="CG456" s="116"/>
      <c r="CH456" s="117"/>
      <c r="CI456" s="117"/>
      <c r="CJ456" s="117"/>
      <c r="CK456" s="472"/>
      <c r="CL456" s="472"/>
      <c r="CM456" s="472"/>
      <c r="CN456" s="472"/>
      <c r="CO456" s="117"/>
      <c r="CP456" s="253"/>
      <c r="CQ456" s="120"/>
      <c r="CR456" s="224" t="str" cm="1">
        <f t="array" ref="CR456">IF(AND(SUM(COUNTIF(CG456:CM456,{"*不明*","*その他*"})+COUNTIF(CO456:CP456,{"*不明*","*その他*"}))&gt;0,CQ456=""),"その他・不明の場合,10)具体的内容、理由を記入",IF(OR(AND(CI456=CI$65,COUNTA(CJ456:CM456)&lt;4),AND(OR(CI456=CI$63,CI456=CI$64,CI456=CI$66,CI456=CI$67,CI456=CI$68,CI456=""),COUNTA(CJ456:CM456)&gt;0)),"3)介護保険認定済→要介護度、認知症自立度、寝たきり度、介護保険サービス記入",IF(OR(AND(OR(CM456=CM$63,CM456=CM$64),CN456=""),AND(OR(CM456=CM$65,CM456=CM$66),CN456&lt;&gt;"")),"7)介護保険サービス受けている/過去受けていた→具体的内容記入"," ")))</f>
        <v xml:space="preserve"> </v>
      </c>
      <c r="CS456" s="224" t="str">
        <f t="shared" si="476"/>
        <v xml:space="preserve"> </v>
      </c>
      <c r="CT456" s="116"/>
      <c r="CU456" s="253"/>
      <c r="CV456" s="117"/>
      <c r="CW456" s="117"/>
      <c r="CX456" s="253"/>
      <c r="CY456" s="117"/>
      <c r="CZ456" s="117"/>
      <c r="DA456" s="253"/>
      <c r="DB456" s="117"/>
      <c r="DC456" s="224" t="str">
        <f t="shared" si="477"/>
        <v xml:space="preserve"> </v>
      </c>
      <c r="DD456" s="224" t="str">
        <f t="shared" si="478"/>
        <v xml:space="preserve"> </v>
      </c>
      <c r="DE456" s="224" t="str">
        <f t="shared" si="428"/>
        <v xml:space="preserve"> </v>
      </c>
      <c r="DF456" s="121"/>
      <c r="DG456" s="114"/>
      <c r="DH456" s="704"/>
      <c r="DI456" s="119"/>
      <c r="DJ456" s="187"/>
      <c r="DK456" s="254"/>
      <c r="DL456" s="224" t="str">
        <f t="shared" si="429"/>
        <v xml:space="preserve"> </v>
      </c>
      <c r="DM456" s="224" t="str">
        <f t="shared" si="479"/>
        <v xml:space="preserve"> </v>
      </c>
      <c r="DN456" s="474"/>
      <c r="DO456" s="117"/>
      <c r="DP456" s="117"/>
      <c r="DQ456" s="117"/>
      <c r="DR456" s="117"/>
      <c r="DS456" s="117"/>
      <c r="DT456" s="254"/>
      <c r="DU456" s="476"/>
      <c r="DV456" s="224" t="str">
        <f t="shared" si="430"/>
        <v xml:space="preserve"> </v>
      </c>
      <c r="DW456" s="115"/>
      <c r="DX456" s="470"/>
      <c r="DY456" s="117"/>
      <c r="DZ456" s="704"/>
      <c r="EA456" s="224" t="str">
        <f t="shared" si="431"/>
        <v xml:space="preserve"> </v>
      </c>
      <c r="EB456" s="906"/>
      <c r="EC456" s="904"/>
      <c r="ED456" s="904"/>
      <c r="EE456" s="904"/>
      <c r="EF456" s="904"/>
      <c r="EG456" s="904"/>
      <c r="EH456" s="904"/>
      <c r="EI456" s="904"/>
      <c r="EJ456" s="904"/>
      <c r="EK456" s="905"/>
      <c r="EL456" s="80"/>
      <c r="EM456" s="224" t="str">
        <f t="shared" si="480"/>
        <v xml:space="preserve"> </v>
      </c>
      <c r="EN456" s="224" t="str">
        <f t="shared" si="481"/>
        <v xml:space="preserve"> </v>
      </c>
      <c r="EO456" s="115"/>
      <c r="EP456" s="1050"/>
      <c r="EQ456" s="253"/>
      <c r="ER456" s="117"/>
      <c r="ES456" s="1258">
        <f t="shared" si="482"/>
        <v>365</v>
      </c>
      <c r="ET456" s="224" t="str">
        <f t="shared" si="483"/>
        <v xml:space="preserve"> </v>
      </c>
      <c r="EU456" s="477" t="str">
        <f t="shared" si="484"/>
        <v/>
      </c>
      <c r="EV456" s="1334" t="str">
        <f t="shared" si="426"/>
        <v xml:space="preserve"> </v>
      </c>
      <c r="EW456" s="1332" t="str">
        <f t="shared" si="470"/>
        <v/>
      </c>
      <c r="EX456" s="1275" t="str">
        <f t="shared" si="452"/>
        <v/>
      </c>
      <c r="EY456" s="1275" t="str">
        <f t="shared" si="453"/>
        <v/>
      </c>
      <c r="EZ456" s="1275" t="str">
        <f t="shared" si="454"/>
        <v/>
      </c>
      <c r="FA456" s="1275" t="str">
        <f t="shared" si="455"/>
        <v/>
      </c>
      <c r="FB456" s="1275" t="str">
        <f t="shared" si="456"/>
        <v/>
      </c>
      <c r="FC456" s="1333" t="str">
        <f t="shared" si="457"/>
        <v/>
      </c>
      <c r="FE456" s="1234" t="str">
        <f t="shared" si="458"/>
        <v xml:space="preserve"> </v>
      </c>
      <c r="FF456" s="1234" t="str">
        <f t="shared" si="459"/>
        <v xml:space="preserve"> </v>
      </c>
      <c r="FG456" s="1234" t="str">
        <f t="shared" si="460"/>
        <v xml:space="preserve"> </v>
      </c>
      <c r="FH456" s="1234" t="str">
        <f t="shared" si="461"/>
        <v xml:space="preserve"> </v>
      </c>
      <c r="FI456" s="1234" t="str">
        <f t="shared" si="432"/>
        <v xml:space="preserve"> </v>
      </c>
      <c r="FJ456" s="1234" t="str">
        <f t="shared" si="462"/>
        <v xml:space="preserve"> </v>
      </c>
      <c r="FK456" s="1234">
        <f t="shared" si="433"/>
        <v>0</v>
      </c>
      <c r="FL456" s="1227"/>
      <c r="FM456" s="1234" t="str">
        <f t="shared" si="434"/>
        <v xml:space="preserve"> </v>
      </c>
      <c r="FN456" s="1234" t="str">
        <f t="shared" si="435"/>
        <v xml:space="preserve"> </v>
      </c>
      <c r="FO456" s="1234" t="str">
        <f t="shared" si="463"/>
        <v xml:space="preserve"> </v>
      </c>
      <c r="FP456" s="1234" t="str">
        <f t="shared" si="464"/>
        <v xml:space="preserve"> </v>
      </c>
      <c r="FQ456" s="1234" t="str">
        <f t="shared" si="436"/>
        <v xml:space="preserve"> </v>
      </c>
      <c r="FR456" s="1234" t="str">
        <f t="shared" si="465"/>
        <v xml:space="preserve"> </v>
      </c>
      <c r="FS456" s="1234">
        <f t="shared" si="471"/>
        <v>0</v>
      </c>
      <c r="FT456" s="1227"/>
      <c r="FU456" s="1234" t="str">
        <f t="shared" si="466"/>
        <v xml:space="preserve"> </v>
      </c>
      <c r="FV456" s="1234" t="str">
        <f t="shared" si="467"/>
        <v xml:space="preserve"> </v>
      </c>
      <c r="FW456" s="1234" t="str">
        <f t="shared" si="468"/>
        <v xml:space="preserve"> </v>
      </c>
      <c r="FX456" s="1234" t="str">
        <f t="shared" si="437"/>
        <v xml:space="preserve"> </v>
      </c>
      <c r="FY456" s="1234" t="str">
        <f t="shared" si="438"/>
        <v xml:space="preserve"> </v>
      </c>
      <c r="FZ456" s="1234" t="str">
        <f t="shared" si="469"/>
        <v xml:space="preserve"> </v>
      </c>
      <c r="GA456" s="1234">
        <f t="shared" si="439"/>
        <v>0</v>
      </c>
      <c r="GB456" s="1227"/>
      <c r="GC456" s="1234" t="str">
        <f t="shared" si="440"/>
        <v xml:space="preserve"> </v>
      </c>
      <c r="GD456" s="1234" t="str">
        <f t="shared" si="441"/>
        <v xml:space="preserve"> </v>
      </c>
      <c r="GE456" s="1234" t="str">
        <f t="shared" si="442"/>
        <v xml:space="preserve"> </v>
      </c>
      <c r="GF456" s="1234" t="str">
        <f t="shared" si="443"/>
        <v xml:space="preserve"> </v>
      </c>
      <c r="GG456" s="1234" t="str">
        <f t="shared" si="444"/>
        <v xml:space="preserve"> </v>
      </c>
      <c r="GH456" s="1234" t="str">
        <f t="shared" si="445"/>
        <v xml:space="preserve"> </v>
      </c>
      <c r="GI456" s="1234" t="str">
        <f t="shared" si="446"/>
        <v xml:space="preserve"> </v>
      </c>
      <c r="GJ456" s="1234" t="str">
        <f t="shared" si="447"/>
        <v xml:space="preserve"> </v>
      </c>
      <c r="GK456" s="1234" t="str">
        <f t="shared" si="448"/>
        <v xml:space="preserve"> </v>
      </c>
      <c r="GL456" s="1234" t="str">
        <f t="shared" si="449"/>
        <v xml:space="preserve"> </v>
      </c>
      <c r="GM456" s="1234" t="str">
        <f t="shared" si="450"/>
        <v xml:space="preserve"> </v>
      </c>
      <c r="GN456" s="1234">
        <f t="shared" si="451"/>
        <v>0</v>
      </c>
    </row>
    <row r="457" spans="1:196" s="100" customFormat="1" ht="27" customHeight="1" thickTop="1" thickBot="1">
      <c r="A457" s="1208">
        <f>【A票】【D票】!$D$10</f>
        <v>0</v>
      </c>
      <c r="B457" s="1212">
        <f>【A票】【D票】!$H$10</f>
        <v>0</v>
      </c>
      <c r="C457" s="1213" t="str">
        <f>【A票】【D票】!$K$10</f>
        <v xml:space="preserve"> </v>
      </c>
      <c r="D457" s="1214">
        <f t="shared" si="425"/>
        <v>366</v>
      </c>
      <c r="E457" s="914"/>
      <c r="F457" s="467"/>
      <c r="G457" s="469"/>
      <c r="H457" s="224" t="str">
        <f t="shared" si="472"/>
        <v xml:space="preserve"> </v>
      </c>
      <c r="I457" s="704"/>
      <c r="J457" s="117"/>
      <c r="K457" s="117"/>
      <c r="L457" s="117"/>
      <c r="M457" s="117"/>
      <c r="N457" s="117"/>
      <c r="O457" s="117"/>
      <c r="P457" s="117"/>
      <c r="Q457" s="117"/>
      <c r="R457" s="117"/>
      <c r="S457" s="117"/>
      <c r="T457" s="254"/>
      <c r="U457" s="646"/>
      <c r="V457" s="646"/>
      <c r="W457" s="114"/>
      <c r="X457" s="254"/>
      <c r="Y457" s="224" t="str">
        <f t="shared" si="473"/>
        <v xml:space="preserve"> </v>
      </c>
      <c r="Z457" s="579"/>
      <c r="AA457" s="704"/>
      <c r="AB457" s="119"/>
      <c r="AC457" s="224" t="str">
        <f t="shared" si="427"/>
        <v xml:space="preserve"> </v>
      </c>
      <c r="AD457" s="115"/>
      <c r="AE457" s="253"/>
      <c r="AF457" s="704"/>
      <c r="AG457" s="727"/>
      <c r="AH457" s="727"/>
      <c r="AI457" s="727"/>
      <c r="AJ457" s="727"/>
      <c r="AK457" s="591"/>
      <c r="AL457" s="727"/>
      <c r="AM457" s="727"/>
      <c r="AN457" s="727"/>
      <c r="AO457" s="727"/>
      <c r="AP457" s="727"/>
      <c r="AQ457" s="727"/>
      <c r="AR457" s="727"/>
      <c r="AS457" s="727"/>
      <c r="AT457" s="727"/>
      <c r="AU457" s="727"/>
      <c r="AV457" s="727"/>
      <c r="AW457" s="727"/>
      <c r="AX457" s="727"/>
      <c r="AY457" s="727"/>
      <c r="AZ457" s="727"/>
      <c r="BA457" s="727"/>
      <c r="BB457" s="727"/>
      <c r="BC457" s="821"/>
      <c r="BD457" s="727"/>
      <c r="BE457" s="727"/>
      <c r="BF457" s="727"/>
      <c r="BG457" s="727"/>
      <c r="BH457" s="727"/>
      <c r="BI457" s="727"/>
      <c r="BJ457" s="727"/>
      <c r="BK457" s="727"/>
      <c r="BL457" s="821"/>
      <c r="BM457" s="727"/>
      <c r="BN457" s="727"/>
      <c r="BO457" s="727"/>
      <c r="BP457" s="727"/>
      <c r="BQ457" s="727"/>
      <c r="BR457" s="821"/>
      <c r="BS457" s="727"/>
      <c r="BT457" s="727"/>
      <c r="BU457" s="727"/>
      <c r="BV457" s="591"/>
      <c r="BW457" s="224" t="str">
        <f t="shared" si="485"/>
        <v xml:space="preserve"> </v>
      </c>
      <c r="BX457" s="471">
        <f t="shared" si="474"/>
        <v>366</v>
      </c>
      <c r="BY457" s="117"/>
      <c r="BZ457" s="117"/>
      <c r="CA457" s="117"/>
      <c r="CB457" s="117"/>
      <c r="CC457" s="117"/>
      <c r="CD457" s="461"/>
      <c r="CE457" s="236"/>
      <c r="CF457" s="224" t="str">
        <f t="shared" si="475"/>
        <v xml:space="preserve"> </v>
      </c>
      <c r="CG457" s="116"/>
      <c r="CH457" s="117"/>
      <c r="CI457" s="117"/>
      <c r="CJ457" s="117"/>
      <c r="CK457" s="472"/>
      <c r="CL457" s="472"/>
      <c r="CM457" s="472"/>
      <c r="CN457" s="472"/>
      <c r="CO457" s="117"/>
      <c r="CP457" s="253"/>
      <c r="CQ457" s="120"/>
      <c r="CR457" s="224" t="str" cm="1">
        <f t="array" ref="CR457">IF(AND(SUM(COUNTIF(CG457:CM457,{"*不明*","*その他*"})+COUNTIF(CO457:CP457,{"*不明*","*その他*"}))&gt;0,CQ457=""),"その他・不明の場合,10)具体的内容、理由を記入",IF(OR(AND(CI457=CI$65,COUNTA(CJ457:CM457)&lt;4),AND(OR(CI457=CI$63,CI457=CI$64,CI457=CI$66,CI457=CI$67,CI457=CI$68,CI457=""),COUNTA(CJ457:CM457)&gt;0)),"3)介護保険認定済→要介護度、認知症自立度、寝たきり度、介護保険サービス記入",IF(OR(AND(OR(CM457=CM$63,CM457=CM$64),CN457=""),AND(OR(CM457=CM$65,CM457=CM$66),CN457&lt;&gt;"")),"7)介護保険サービス受けている/過去受けていた→具体的内容記入"," ")))</f>
        <v xml:space="preserve"> </v>
      </c>
      <c r="CS457" s="224" t="str">
        <f t="shared" si="476"/>
        <v xml:space="preserve"> </v>
      </c>
      <c r="CT457" s="116"/>
      <c r="CU457" s="253"/>
      <c r="CV457" s="117"/>
      <c r="CW457" s="117"/>
      <c r="CX457" s="253"/>
      <c r="CY457" s="117"/>
      <c r="CZ457" s="117"/>
      <c r="DA457" s="253"/>
      <c r="DB457" s="117"/>
      <c r="DC457" s="224" t="str">
        <f t="shared" si="477"/>
        <v xml:space="preserve"> </v>
      </c>
      <c r="DD457" s="224" t="str">
        <f t="shared" si="478"/>
        <v xml:space="preserve"> </v>
      </c>
      <c r="DE457" s="224" t="str">
        <f t="shared" si="428"/>
        <v xml:space="preserve"> </v>
      </c>
      <c r="DF457" s="121"/>
      <c r="DG457" s="114"/>
      <c r="DH457" s="704"/>
      <c r="DI457" s="119"/>
      <c r="DJ457" s="187"/>
      <c r="DK457" s="254"/>
      <c r="DL457" s="224" t="str">
        <f t="shared" si="429"/>
        <v xml:space="preserve"> </v>
      </c>
      <c r="DM457" s="224" t="str">
        <f t="shared" si="479"/>
        <v xml:space="preserve"> </v>
      </c>
      <c r="DN457" s="474"/>
      <c r="DO457" s="117"/>
      <c r="DP457" s="117"/>
      <c r="DQ457" s="117"/>
      <c r="DR457" s="117"/>
      <c r="DS457" s="117"/>
      <c r="DT457" s="254"/>
      <c r="DU457" s="476"/>
      <c r="DV457" s="224" t="str">
        <f t="shared" si="430"/>
        <v xml:space="preserve"> </v>
      </c>
      <c r="DW457" s="115"/>
      <c r="DX457" s="470"/>
      <c r="DY457" s="117"/>
      <c r="DZ457" s="704"/>
      <c r="EA457" s="224" t="str">
        <f t="shared" si="431"/>
        <v xml:space="preserve"> </v>
      </c>
      <c r="EB457" s="906"/>
      <c r="EC457" s="904"/>
      <c r="ED457" s="904"/>
      <c r="EE457" s="904"/>
      <c r="EF457" s="904"/>
      <c r="EG457" s="904"/>
      <c r="EH457" s="904"/>
      <c r="EI457" s="904"/>
      <c r="EJ457" s="904"/>
      <c r="EK457" s="905"/>
      <c r="EL457" s="80"/>
      <c r="EM457" s="224" t="str">
        <f t="shared" si="480"/>
        <v xml:space="preserve"> </v>
      </c>
      <c r="EN457" s="224" t="str">
        <f t="shared" si="481"/>
        <v xml:space="preserve"> </v>
      </c>
      <c r="EO457" s="115"/>
      <c r="EP457" s="1050"/>
      <c r="EQ457" s="253"/>
      <c r="ER457" s="117"/>
      <c r="ES457" s="1258">
        <f t="shared" si="482"/>
        <v>366</v>
      </c>
      <c r="ET457" s="224" t="str">
        <f t="shared" si="483"/>
        <v xml:space="preserve"> </v>
      </c>
      <c r="EU457" s="477" t="str">
        <f t="shared" si="484"/>
        <v/>
      </c>
      <c r="EV457" s="1334" t="str">
        <f t="shared" si="426"/>
        <v xml:space="preserve"> </v>
      </c>
      <c r="EW457" s="1332" t="str">
        <f t="shared" si="470"/>
        <v/>
      </c>
      <c r="EX457" s="1275" t="str">
        <f t="shared" si="452"/>
        <v/>
      </c>
      <c r="EY457" s="1275" t="str">
        <f t="shared" si="453"/>
        <v/>
      </c>
      <c r="EZ457" s="1275" t="str">
        <f t="shared" si="454"/>
        <v/>
      </c>
      <c r="FA457" s="1275" t="str">
        <f t="shared" si="455"/>
        <v/>
      </c>
      <c r="FB457" s="1275" t="str">
        <f t="shared" si="456"/>
        <v/>
      </c>
      <c r="FC457" s="1333" t="str">
        <f t="shared" si="457"/>
        <v/>
      </c>
      <c r="FE457" s="1234" t="str">
        <f t="shared" si="458"/>
        <v xml:space="preserve"> </v>
      </c>
      <c r="FF457" s="1234" t="str">
        <f t="shared" si="459"/>
        <v xml:space="preserve"> </v>
      </c>
      <c r="FG457" s="1234" t="str">
        <f t="shared" si="460"/>
        <v xml:space="preserve"> </v>
      </c>
      <c r="FH457" s="1234" t="str">
        <f t="shared" si="461"/>
        <v xml:space="preserve"> </v>
      </c>
      <c r="FI457" s="1234" t="str">
        <f t="shared" si="432"/>
        <v xml:space="preserve"> </v>
      </c>
      <c r="FJ457" s="1234" t="str">
        <f t="shared" si="462"/>
        <v xml:space="preserve"> </v>
      </c>
      <c r="FK457" s="1234">
        <f t="shared" si="433"/>
        <v>0</v>
      </c>
      <c r="FL457" s="1227"/>
      <c r="FM457" s="1234" t="str">
        <f t="shared" si="434"/>
        <v xml:space="preserve"> </v>
      </c>
      <c r="FN457" s="1234" t="str">
        <f t="shared" si="435"/>
        <v xml:space="preserve"> </v>
      </c>
      <c r="FO457" s="1234" t="str">
        <f t="shared" si="463"/>
        <v xml:space="preserve"> </v>
      </c>
      <c r="FP457" s="1234" t="str">
        <f t="shared" si="464"/>
        <v xml:space="preserve"> </v>
      </c>
      <c r="FQ457" s="1234" t="str">
        <f t="shared" si="436"/>
        <v xml:space="preserve"> </v>
      </c>
      <c r="FR457" s="1234" t="str">
        <f t="shared" si="465"/>
        <v xml:space="preserve"> </v>
      </c>
      <c r="FS457" s="1234">
        <f t="shared" si="471"/>
        <v>0</v>
      </c>
      <c r="FT457" s="1227"/>
      <c r="FU457" s="1234" t="str">
        <f t="shared" si="466"/>
        <v xml:space="preserve"> </v>
      </c>
      <c r="FV457" s="1234" t="str">
        <f t="shared" si="467"/>
        <v xml:space="preserve"> </v>
      </c>
      <c r="FW457" s="1234" t="str">
        <f t="shared" si="468"/>
        <v xml:space="preserve"> </v>
      </c>
      <c r="FX457" s="1234" t="str">
        <f t="shared" si="437"/>
        <v xml:space="preserve"> </v>
      </c>
      <c r="FY457" s="1234" t="str">
        <f t="shared" si="438"/>
        <v xml:space="preserve"> </v>
      </c>
      <c r="FZ457" s="1234" t="str">
        <f t="shared" si="469"/>
        <v xml:space="preserve"> </v>
      </c>
      <c r="GA457" s="1234">
        <f t="shared" si="439"/>
        <v>0</v>
      </c>
      <c r="GB457" s="1227"/>
      <c r="GC457" s="1234" t="str">
        <f t="shared" si="440"/>
        <v xml:space="preserve"> </v>
      </c>
      <c r="GD457" s="1234" t="str">
        <f t="shared" si="441"/>
        <v xml:space="preserve"> </v>
      </c>
      <c r="GE457" s="1234" t="str">
        <f t="shared" si="442"/>
        <v xml:space="preserve"> </v>
      </c>
      <c r="GF457" s="1234" t="str">
        <f t="shared" si="443"/>
        <v xml:space="preserve"> </v>
      </c>
      <c r="GG457" s="1234" t="str">
        <f t="shared" si="444"/>
        <v xml:space="preserve"> </v>
      </c>
      <c r="GH457" s="1234" t="str">
        <f t="shared" si="445"/>
        <v xml:space="preserve"> </v>
      </c>
      <c r="GI457" s="1234" t="str">
        <f t="shared" si="446"/>
        <v xml:space="preserve"> </v>
      </c>
      <c r="GJ457" s="1234" t="str">
        <f t="shared" si="447"/>
        <v xml:space="preserve"> </v>
      </c>
      <c r="GK457" s="1234" t="str">
        <f t="shared" si="448"/>
        <v xml:space="preserve"> </v>
      </c>
      <c r="GL457" s="1234" t="str">
        <f t="shared" si="449"/>
        <v xml:space="preserve"> </v>
      </c>
      <c r="GM457" s="1234" t="str">
        <f t="shared" si="450"/>
        <v xml:space="preserve"> </v>
      </c>
      <c r="GN457" s="1234">
        <f t="shared" si="451"/>
        <v>0</v>
      </c>
    </row>
    <row r="458" spans="1:196" s="100" customFormat="1" ht="27" customHeight="1" thickTop="1" thickBot="1">
      <c r="A458" s="1208">
        <f>【A票】【D票】!$D$10</f>
        <v>0</v>
      </c>
      <c r="B458" s="1212">
        <f>【A票】【D票】!$H$10</f>
        <v>0</v>
      </c>
      <c r="C458" s="1213" t="str">
        <f>【A票】【D票】!$K$10</f>
        <v xml:space="preserve"> </v>
      </c>
      <c r="D458" s="1214">
        <f t="shared" si="425"/>
        <v>367</v>
      </c>
      <c r="E458" s="914"/>
      <c r="F458" s="467"/>
      <c r="G458" s="469"/>
      <c r="H458" s="224" t="str">
        <f t="shared" si="472"/>
        <v xml:space="preserve"> </v>
      </c>
      <c r="I458" s="704"/>
      <c r="J458" s="117"/>
      <c r="K458" s="117"/>
      <c r="L458" s="117"/>
      <c r="M458" s="117"/>
      <c r="N458" s="117"/>
      <c r="O458" s="117"/>
      <c r="P458" s="117"/>
      <c r="Q458" s="117"/>
      <c r="R458" s="117"/>
      <c r="S458" s="117"/>
      <c r="T458" s="254"/>
      <c r="U458" s="646"/>
      <c r="V458" s="646"/>
      <c r="W458" s="114"/>
      <c r="X458" s="254"/>
      <c r="Y458" s="224" t="str">
        <f t="shared" si="473"/>
        <v xml:space="preserve"> </v>
      </c>
      <c r="Z458" s="579"/>
      <c r="AA458" s="704"/>
      <c r="AB458" s="119"/>
      <c r="AC458" s="224" t="str">
        <f t="shared" si="427"/>
        <v xml:space="preserve"> </v>
      </c>
      <c r="AD458" s="115"/>
      <c r="AE458" s="253"/>
      <c r="AF458" s="704"/>
      <c r="AG458" s="727"/>
      <c r="AH458" s="727"/>
      <c r="AI458" s="727"/>
      <c r="AJ458" s="727"/>
      <c r="AK458" s="591"/>
      <c r="AL458" s="727"/>
      <c r="AM458" s="727"/>
      <c r="AN458" s="727"/>
      <c r="AO458" s="727"/>
      <c r="AP458" s="727"/>
      <c r="AQ458" s="727"/>
      <c r="AR458" s="727"/>
      <c r="AS458" s="727"/>
      <c r="AT458" s="727"/>
      <c r="AU458" s="727"/>
      <c r="AV458" s="727"/>
      <c r="AW458" s="727"/>
      <c r="AX458" s="727"/>
      <c r="AY458" s="727"/>
      <c r="AZ458" s="727"/>
      <c r="BA458" s="727"/>
      <c r="BB458" s="727"/>
      <c r="BC458" s="821"/>
      <c r="BD458" s="727"/>
      <c r="BE458" s="727"/>
      <c r="BF458" s="727"/>
      <c r="BG458" s="727"/>
      <c r="BH458" s="727"/>
      <c r="BI458" s="727"/>
      <c r="BJ458" s="727"/>
      <c r="BK458" s="727"/>
      <c r="BL458" s="821"/>
      <c r="BM458" s="727"/>
      <c r="BN458" s="727"/>
      <c r="BO458" s="727"/>
      <c r="BP458" s="727"/>
      <c r="BQ458" s="727"/>
      <c r="BR458" s="821"/>
      <c r="BS458" s="727"/>
      <c r="BT458" s="727"/>
      <c r="BU458" s="727"/>
      <c r="BV458" s="591"/>
      <c r="BW458" s="224" t="str">
        <f t="shared" si="485"/>
        <v xml:space="preserve"> </v>
      </c>
      <c r="BX458" s="471">
        <f t="shared" si="474"/>
        <v>367</v>
      </c>
      <c r="BY458" s="117"/>
      <c r="BZ458" s="117"/>
      <c r="CA458" s="117"/>
      <c r="CB458" s="117"/>
      <c r="CC458" s="117"/>
      <c r="CD458" s="461"/>
      <c r="CE458" s="236"/>
      <c r="CF458" s="224" t="str">
        <f t="shared" si="475"/>
        <v xml:space="preserve"> </v>
      </c>
      <c r="CG458" s="116"/>
      <c r="CH458" s="117"/>
      <c r="CI458" s="117"/>
      <c r="CJ458" s="117"/>
      <c r="CK458" s="472"/>
      <c r="CL458" s="472"/>
      <c r="CM458" s="472"/>
      <c r="CN458" s="472"/>
      <c r="CO458" s="117"/>
      <c r="CP458" s="253"/>
      <c r="CQ458" s="120"/>
      <c r="CR458" s="224" t="str" cm="1">
        <f t="array" ref="CR458">IF(AND(SUM(COUNTIF(CG458:CM458,{"*不明*","*その他*"})+COUNTIF(CO458:CP458,{"*不明*","*その他*"}))&gt;0,CQ458=""),"その他・不明の場合,10)具体的内容、理由を記入",IF(OR(AND(CI458=CI$65,COUNTA(CJ458:CM458)&lt;4),AND(OR(CI458=CI$63,CI458=CI$64,CI458=CI$66,CI458=CI$67,CI458=CI$68,CI458=""),COUNTA(CJ458:CM458)&gt;0)),"3)介護保険認定済→要介護度、認知症自立度、寝たきり度、介護保険サービス記入",IF(OR(AND(OR(CM458=CM$63,CM458=CM$64),CN458=""),AND(OR(CM458=CM$65,CM458=CM$66),CN458&lt;&gt;"")),"7)介護保険サービス受けている/過去受けていた→具体的内容記入"," ")))</f>
        <v xml:space="preserve"> </v>
      </c>
      <c r="CS458" s="224" t="str">
        <f t="shared" si="476"/>
        <v xml:space="preserve"> </v>
      </c>
      <c r="CT458" s="116"/>
      <c r="CU458" s="253"/>
      <c r="CV458" s="117"/>
      <c r="CW458" s="117"/>
      <c r="CX458" s="253"/>
      <c r="CY458" s="117"/>
      <c r="CZ458" s="117"/>
      <c r="DA458" s="253"/>
      <c r="DB458" s="117"/>
      <c r="DC458" s="224" t="str">
        <f t="shared" si="477"/>
        <v xml:space="preserve"> </v>
      </c>
      <c r="DD458" s="224" t="str">
        <f t="shared" si="478"/>
        <v xml:space="preserve"> </v>
      </c>
      <c r="DE458" s="224" t="str">
        <f t="shared" si="428"/>
        <v xml:space="preserve"> </v>
      </c>
      <c r="DF458" s="121"/>
      <c r="DG458" s="114"/>
      <c r="DH458" s="704"/>
      <c r="DI458" s="119"/>
      <c r="DJ458" s="187"/>
      <c r="DK458" s="254"/>
      <c r="DL458" s="224" t="str">
        <f t="shared" si="429"/>
        <v xml:space="preserve"> </v>
      </c>
      <c r="DM458" s="224" t="str">
        <f t="shared" si="479"/>
        <v xml:space="preserve"> </v>
      </c>
      <c r="DN458" s="474"/>
      <c r="DO458" s="117"/>
      <c r="DP458" s="117"/>
      <c r="DQ458" s="117"/>
      <c r="DR458" s="117"/>
      <c r="DS458" s="117"/>
      <c r="DT458" s="254"/>
      <c r="DU458" s="476"/>
      <c r="DV458" s="224" t="str">
        <f t="shared" si="430"/>
        <v xml:space="preserve"> </v>
      </c>
      <c r="DW458" s="115"/>
      <c r="DX458" s="470"/>
      <c r="DY458" s="117"/>
      <c r="DZ458" s="704"/>
      <c r="EA458" s="224" t="str">
        <f t="shared" si="431"/>
        <v xml:space="preserve"> </v>
      </c>
      <c r="EB458" s="906"/>
      <c r="EC458" s="904"/>
      <c r="ED458" s="904"/>
      <c r="EE458" s="904"/>
      <c r="EF458" s="904"/>
      <c r="EG458" s="904"/>
      <c r="EH458" s="904"/>
      <c r="EI458" s="904"/>
      <c r="EJ458" s="904"/>
      <c r="EK458" s="905"/>
      <c r="EL458" s="80"/>
      <c r="EM458" s="224" t="str">
        <f t="shared" si="480"/>
        <v xml:space="preserve"> </v>
      </c>
      <c r="EN458" s="224" t="str">
        <f t="shared" si="481"/>
        <v xml:space="preserve"> </v>
      </c>
      <c r="EO458" s="115"/>
      <c r="EP458" s="1050"/>
      <c r="EQ458" s="253"/>
      <c r="ER458" s="117"/>
      <c r="ES458" s="1258">
        <f t="shared" si="482"/>
        <v>367</v>
      </c>
      <c r="ET458" s="224" t="str">
        <f t="shared" si="483"/>
        <v xml:space="preserve"> </v>
      </c>
      <c r="EU458" s="477" t="str">
        <f t="shared" si="484"/>
        <v/>
      </c>
      <c r="EV458" s="1334" t="str">
        <f t="shared" si="426"/>
        <v xml:space="preserve"> </v>
      </c>
      <c r="EW458" s="1332" t="str">
        <f t="shared" si="470"/>
        <v/>
      </c>
      <c r="EX458" s="1275" t="str">
        <f t="shared" si="452"/>
        <v/>
      </c>
      <c r="EY458" s="1275" t="str">
        <f t="shared" si="453"/>
        <v/>
      </c>
      <c r="EZ458" s="1275" t="str">
        <f t="shared" si="454"/>
        <v/>
      </c>
      <c r="FA458" s="1275" t="str">
        <f t="shared" si="455"/>
        <v/>
      </c>
      <c r="FB458" s="1275" t="str">
        <f t="shared" si="456"/>
        <v/>
      </c>
      <c r="FC458" s="1333" t="str">
        <f t="shared" si="457"/>
        <v/>
      </c>
      <c r="FE458" s="1234" t="str">
        <f t="shared" si="458"/>
        <v xml:space="preserve"> </v>
      </c>
      <c r="FF458" s="1234" t="str">
        <f t="shared" si="459"/>
        <v xml:space="preserve"> </v>
      </c>
      <c r="FG458" s="1234" t="str">
        <f t="shared" si="460"/>
        <v xml:space="preserve"> </v>
      </c>
      <c r="FH458" s="1234" t="str">
        <f t="shared" si="461"/>
        <v xml:space="preserve"> </v>
      </c>
      <c r="FI458" s="1234" t="str">
        <f t="shared" si="432"/>
        <v xml:space="preserve"> </v>
      </c>
      <c r="FJ458" s="1234" t="str">
        <f t="shared" si="462"/>
        <v xml:space="preserve"> </v>
      </c>
      <c r="FK458" s="1234">
        <f t="shared" si="433"/>
        <v>0</v>
      </c>
      <c r="FL458" s="1227"/>
      <c r="FM458" s="1234" t="str">
        <f t="shared" si="434"/>
        <v xml:space="preserve"> </v>
      </c>
      <c r="FN458" s="1234" t="str">
        <f t="shared" si="435"/>
        <v xml:space="preserve"> </v>
      </c>
      <c r="FO458" s="1234" t="str">
        <f t="shared" si="463"/>
        <v xml:space="preserve"> </v>
      </c>
      <c r="FP458" s="1234" t="str">
        <f t="shared" si="464"/>
        <v xml:space="preserve"> </v>
      </c>
      <c r="FQ458" s="1234" t="str">
        <f t="shared" si="436"/>
        <v xml:space="preserve"> </v>
      </c>
      <c r="FR458" s="1234" t="str">
        <f t="shared" si="465"/>
        <v xml:space="preserve"> </v>
      </c>
      <c r="FS458" s="1234">
        <f t="shared" si="471"/>
        <v>0</v>
      </c>
      <c r="FT458" s="1227"/>
      <c r="FU458" s="1234" t="str">
        <f t="shared" si="466"/>
        <v xml:space="preserve"> </v>
      </c>
      <c r="FV458" s="1234" t="str">
        <f t="shared" si="467"/>
        <v xml:space="preserve"> </v>
      </c>
      <c r="FW458" s="1234" t="str">
        <f t="shared" si="468"/>
        <v xml:space="preserve"> </v>
      </c>
      <c r="FX458" s="1234" t="str">
        <f t="shared" si="437"/>
        <v xml:space="preserve"> </v>
      </c>
      <c r="FY458" s="1234" t="str">
        <f t="shared" si="438"/>
        <v xml:space="preserve"> </v>
      </c>
      <c r="FZ458" s="1234" t="str">
        <f t="shared" si="469"/>
        <v xml:space="preserve"> </v>
      </c>
      <c r="GA458" s="1234">
        <f t="shared" si="439"/>
        <v>0</v>
      </c>
      <c r="GB458" s="1227"/>
      <c r="GC458" s="1234" t="str">
        <f t="shared" si="440"/>
        <v xml:space="preserve"> </v>
      </c>
      <c r="GD458" s="1234" t="str">
        <f t="shared" si="441"/>
        <v xml:space="preserve"> </v>
      </c>
      <c r="GE458" s="1234" t="str">
        <f t="shared" si="442"/>
        <v xml:space="preserve"> </v>
      </c>
      <c r="GF458" s="1234" t="str">
        <f t="shared" si="443"/>
        <v xml:space="preserve"> </v>
      </c>
      <c r="GG458" s="1234" t="str">
        <f t="shared" si="444"/>
        <v xml:space="preserve"> </v>
      </c>
      <c r="GH458" s="1234" t="str">
        <f t="shared" si="445"/>
        <v xml:space="preserve"> </v>
      </c>
      <c r="GI458" s="1234" t="str">
        <f t="shared" si="446"/>
        <v xml:space="preserve"> </v>
      </c>
      <c r="GJ458" s="1234" t="str">
        <f t="shared" si="447"/>
        <v xml:space="preserve"> </v>
      </c>
      <c r="GK458" s="1234" t="str">
        <f t="shared" si="448"/>
        <v xml:space="preserve"> </v>
      </c>
      <c r="GL458" s="1234" t="str">
        <f t="shared" si="449"/>
        <v xml:space="preserve"> </v>
      </c>
      <c r="GM458" s="1234" t="str">
        <f t="shared" si="450"/>
        <v xml:space="preserve"> </v>
      </c>
      <c r="GN458" s="1234">
        <f t="shared" si="451"/>
        <v>0</v>
      </c>
    </row>
    <row r="459" spans="1:196" s="100" customFormat="1" ht="27" customHeight="1" thickTop="1" thickBot="1">
      <c r="A459" s="1208">
        <f>【A票】【D票】!$D$10</f>
        <v>0</v>
      </c>
      <c r="B459" s="1212">
        <f>【A票】【D票】!$H$10</f>
        <v>0</v>
      </c>
      <c r="C459" s="1213" t="str">
        <f>【A票】【D票】!$K$10</f>
        <v xml:space="preserve"> </v>
      </c>
      <c r="D459" s="1214">
        <f t="shared" si="425"/>
        <v>368</v>
      </c>
      <c r="E459" s="914"/>
      <c r="F459" s="467"/>
      <c r="G459" s="469"/>
      <c r="H459" s="224" t="str">
        <f t="shared" si="472"/>
        <v xml:space="preserve"> </v>
      </c>
      <c r="I459" s="704"/>
      <c r="J459" s="117"/>
      <c r="K459" s="117"/>
      <c r="L459" s="117"/>
      <c r="M459" s="117"/>
      <c r="N459" s="117"/>
      <c r="O459" s="117"/>
      <c r="P459" s="117"/>
      <c r="Q459" s="117"/>
      <c r="R459" s="117"/>
      <c r="S459" s="117"/>
      <c r="T459" s="254"/>
      <c r="U459" s="646"/>
      <c r="V459" s="646"/>
      <c r="W459" s="114"/>
      <c r="X459" s="254"/>
      <c r="Y459" s="224" t="str">
        <f t="shared" si="473"/>
        <v xml:space="preserve"> </v>
      </c>
      <c r="Z459" s="579"/>
      <c r="AA459" s="704"/>
      <c r="AB459" s="119"/>
      <c r="AC459" s="224" t="str">
        <f t="shared" si="427"/>
        <v xml:space="preserve"> </v>
      </c>
      <c r="AD459" s="115"/>
      <c r="AE459" s="253"/>
      <c r="AF459" s="704"/>
      <c r="AG459" s="727"/>
      <c r="AH459" s="727"/>
      <c r="AI459" s="727"/>
      <c r="AJ459" s="727"/>
      <c r="AK459" s="591"/>
      <c r="AL459" s="727"/>
      <c r="AM459" s="727"/>
      <c r="AN459" s="727"/>
      <c r="AO459" s="727"/>
      <c r="AP459" s="727"/>
      <c r="AQ459" s="727"/>
      <c r="AR459" s="727"/>
      <c r="AS459" s="727"/>
      <c r="AT459" s="727"/>
      <c r="AU459" s="727"/>
      <c r="AV459" s="727"/>
      <c r="AW459" s="727"/>
      <c r="AX459" s="727"/>
      <c r="AY459" s="727"/>
      <c r="AZ459" s="727"/>
      <c r="BA459" s="727"/>
      <c r="BB459" s="727"/>
      <c r="BC459" s="821"/>
      <c r="BD459" s="727"/>
      <c r="BE459" s="727"/>
      <c r="BF459" s="727"/>
      <c r="BG459" s="727"/>
      <c r="BH459" s="727"/>
      <c r="BI459" s="727"/>
      <c r="BJ459" s="727"/>
      <c r="BK459" s="727"/>
      <c r="BL459" s="821"/>
      <c r="BM459" s="727"/>
      <c r="BN459" s="727"/>
      <c r="BO459" s="727"/>
      <c r="BP459" s="727"/>
      <c r="BQ459" s="727"/>
      <c r="BR459" s="821"/>
      <c r="BS459" s="727"/>
      <c r="BT459" s="727"/>
      <c r="BU459" s="727"/>
      <c r="BV459" s="591"/>
      <c r="BW459" s="224" t="str">
        <f t="shared" si="485"/>
        <v xml:space="preserve"> </v>
      </c>
      <c r="BX459" s="471">
        <f t="shared" si="474"/>
        <v>368</v>
      </c>
      <c r="BY459" s="117"/>
      <c r="BZ459" s="117"/>
      <c r="CA459" s="117"/>
      <c r="CB459" s="117"/>
      <c r="CC459" s="117"/>
      <c r="CD459" s="461"/>
      <c r="CE459" s="236"/>
      <c r="CF459" s="224" t="str">
        <f t="shared" si="475"/>
        <v xml:space="preserve"> </v>
      </c>
      <c r="CG459" s="116"/>
      <c r="CH459" s="117"/>
      <c r="CI459" s="117"/>
      <c r="CJ459" s="117"/>
      <c r="CK459" s="472"/>
      <c r="CL459" s="472"/>
      <c r="CM459" s="472"/>
      <c r="CN459" s="472"/>
      <c r="CO459" s="117"/>
      <c r="CP459" s="253"/>
      <c r="CQ459" s="120"/>
      <c r="CR459" s="224" t="str" cm="1">
        <f t="array" ref="CR459">IF(AND(SUM(COUNTIF(CG459:CM459,{"*不明*","*その他*"})+COUNTIF(CO459:CP459,{"*不明*","*その他*"}))&gt;0,CQ459=""),"その他・不明の場合,10)具体的内容、理由を記入",IF(OR(AND(CI459=CI$65,COUNTA(CJ459:CM459)&lt;4),AND(OR(CI459=CI$63,CI459=CI$64,CI459=CI$66,CI459=CI$67,CI459=CI$68,CI459=""),COUNTA(CJ459:CM459)&gt;0)),"3)介護保険認定済→要介護度、認知症自立度、寝たきり度、介護保険サービス記入",IF(OR(AND(OR(CM459=CM$63,CM459=CM$64),CN459=""),AND(OR(CM459=CM$65,CM459=CM$66),CN459&lt;&gt;"")),"7)介護保険サービス受けている/過去受けていた→具体的内容記入"," ")))</f>
        <v xml:space="preserve"> </v>
      </c>
      <c r="CS459" s="224" t="str">
        <f t="shared" si="476"/>
        <v xml:space="preserve"> </v>
      </c>
      <c r="CT459" s="116"/>
      <c r="CU459" s="253"/>
      <c r="CV459" s="117"/>
      <c r="CW459" s="117"/>
      <c r="CX459" s="253"/>
      <c r="CY459" s="117"/>
      <c r="CZ459" s="117"/>
      <c r="DA459" s="253"/>
      <c r="DB459" s="117"/>
      <c r="DC459" s="224" t="str">
        <f t="shared" si="477"/>
        <v xml:space="preserve"> </v>
      </c>
      <c r="DD459" s="224" t="str">
        <f t="shared" si="478"/>
        <v xml:space="preserve"> </v>
      </c>
      <c r="DE459" s="224" t="str">
        <f t="shared" si="428"/>
        <v xml:space="preserve"> </v>
      </c>
      <c r="DF459" s="121"/>
      <c r="DG459" s="114"/>
      <c r="DH459" s="704"/>
      <c r="DI459" s="119"/>
      <c r="DJ459" s="187"/>
      <c r="DK459" s="254"/>
      <c r="DL459" s="224" t="str">
        <f t="shared" si="429"/>
        <v xml:space="preserve"> </v>
      </c>
      <c r="DM459" s="224" t="str">
        <f t="shared" si="479"/>
        <v xml:space="preserve"> </v>
      </c>
      <c r="DN459" s="474"/>
      <c r="DO459" s="117"/>
      <c r="DP459" s="117"/>
      <c r="DQ459" s="117"/>
      <c r="DR459" s="117"/>
      <c r="DS459" s="117"/>
      <c r="DT459" s="254"/>
      <c r="DU459" s="476"/>
      <c r="DV459" s="224" t="str">
        <f t="shared" si="430"/>
        <v xml:space="preserve"> </v>
      </c>
      <c r="DW459" s="115"/>
      <c r="DX459" s="470"/>
      <c r="DY459" s="117"/>
      <c r="DZ459" s="704"/>
      <c r="EA459" s="224" t="str">
        <f t="shared" si="431"/>
        <v xml:space="preserve"> </v>
      </c>
      <c r="EB459" s="906"/>
      <c r="EC459" s="904"/>
      <c r="ED459" s="904"/>
      <c r="EE459" s="904"/>
      <c r="EF459" s="904"/>
      <c r="EG459" s="904"/>
      <c r="EH459" s="904"/>
      <c r="EI459" s="904"/>
      <c r="EJ459" s="904"/>
      <c r="EK459" s="905"/>
      <c r="EL459" s="80"/>
      <c r="EM459" s="224" t="str">
        <f t="shared" si="480"/>
        <v xml:space="preserve"> </v>
      </c>
      <c r="EN459" s="224" t="str">
        <f t="shared" si="481"/>
        <v xml:space="preserve"> </v>
      </c>
      <c r="EO459" s="115"/>
      <c r="EP459" s="1050"/>
      <c r="EQ459" s="253"/>
      <c r="ER459" s="117"/>
      <c r="ES459" s="1258">
        <f t="shared" si="482"/>
        <v>368</v>
      </c>
      <c r="ET459" s="224" t="str">
        <f t="shared" si="483"/>
        <v xml:space="preserve"> </v>
      </c>
      <c r="EU459" s="477" t="str">
        <f t="shared" si="484"/>
        <v/>
      </c>
      <c r="EV459" s="1334" t="str">
        <f t="shared" si="426"/>
        <v xml:space="preserve"> </v>
      </c>
      <c r="EW459" s="1332" t="str">
        <f t="shared" si="470"/>
        <v/>
      </c>
      <c r="EX459" s="1275" t="str">
        <f t="shared" si="452"/>
        <v/>
      </c>
      <c r="EY459" s="1275" t="str">
        <f t="shared" si="453"/>
        <v/>
      </c>
      <c r="EZ459" s="1275" t="str">
        <f t="shared" si="454"/>
        <v/>
      </c>
      <c r="FA459" s="1275" t="str">
        <f t="shared" si="455"/>
        <v/>
      </c>
      <c r="FB459" s="1275" t="str">
        <f t="shared" si="456"/>
        <v/>
      </c>
      <c r="FC459" s="1333" t="str">
        <f t="shared" si="457"/>
        <v/>
      </c>
      <c r="FE459" s="1234" t="str">
        <f t="shared" si="458"/>
        <v xml:space="preserve"> </v>
      </c>
      <c r="FF459" s="1234" t="str">
        <f t="shared" si="459"/>
        <v xml:space="preserve"> </v>
      </c>
      <c r="FG459" s="1234" t="str">
        <f t="shared" si="460"/>
        <v xml:space="preserve"> </v>
      </c>
      <c r="FH459" s="1234" t="str">
        <f t="shared" si="461"/>
        <v xml:space="preserve"> </v>
      </c>
      <c r="FI459" s="1234" t="str">
        <f t="shared" si="432"/>
        <v xml:space="preserve"> </v>
      </c>
      <c r="FJ459" s="1234" t="str">
        <f t="shared" si="462"/>
        <v xml:space="preserve"> </v>
      </c>
      <c r="FK459" s="1234">
        <f t="shared" si="433"/>
        <v>0</v>
      </c>
      <c r="FL459" s="1227"/>
      <c r="FM459" s="1234" t="str">
        <f t="shared" si="434"/>
        <v xml:space="preserve"> </v>
      </c>
      <c r="FN459" s="1234" t="str">
        <f t="shared" si="435"/>
        <v xml:space="preserve"> </v>
      </c>
      <c r="FO459" s="1234" t="str">
        <f t="shared" si="463"/>
        <v xml:space="preserve"> </v>
      </c>
      <c r="FP459" s="1234" t="str">
        <f t="shared" si="464"/>
        <v xml:space="preserve"> </v>
      </c>
      <c r="FQ459" s="1234" t="str">
        <f t="shared" si="436"/>
        <v xml:space="preserve"> </v>
      </c>
      <c r="FR459" s="1234" t="str">
        <f t="shared" si="465"/>
        <v xml:space="preserve"> </v>
      </c>
      <c r="FS459" s="1234">
        <f t="shared" si="471"/>
        <v>0</v>
      </c>
      <c r="FT459" s="1227"/>
      <c r="FU459" s="1234" t="str">
        <f t="shared" si="466"/>
        <v xml:space="preserve"> </v>
      </c>
      <c r="FV459" s="1234" t="str">
        <f t="shared" si="467"/>
        <v xml:space="preserve"> </v>
      </c>
      <c r="FW459" s="1234" t="str">
        <f t="shared" si="468"/>
        <v xml:space="preserve"> </v>
      </c>
      <c r="FX459" s="1234" t="str">
        <f t="shared" si="437"/>
        <v xml:space="preserve"> </v>
      </c>
      <c r="FY459" s="1234" t="str">
        <f t="shared" si="438"/>
        <v xml:space="preserve"> </v>
      </c>
      <c r="FZ459" s="1234" t="str">
        <f t="shared" si="469"/>
        <v xml:space="preserve"> </v>
      </c>
      <c r="GA459" s="1234">
        <f t="shared" si="439"/>
        <v>0</v>
      </c>
      <c r="GB459" s="1227"/>
      <c r="GC459" s="1234" t="str">
        <f t="shared" si="440"/>
        <v xml:space="preserve"> </v>
      </c>
      <c r="GD459" s="1234" t="str">
        <f t="shared" si="441"/>
        <v xml:space="preserve"> </v>
      </c>
      <c r="GE459" s="1234" t="str">
        <f t="shared" si="442"/>
        <v xml:space="preserve"> </v>
      </c>
      <c r="GF459" s="1234" t="str">
        <f t="shared" si="443"/>
        <v xml:space="preserve"> </v>
      </c>
      <c r="GG459" s="1234" t="str">
        <f t="shared" si="444"/>
        <v xml:space="preserve"> </v>
      </c>
      <c r="GH459" s="1234" t="str">
        <f t="shared" si="445"/>
        <v xml:space="preserve"> </v>
      </c>
      <c r="GI459" s="1234" t="str">
        <f t="shared" si="446"/>
        <v xml:space="preserve"> </v>
      </c>
      <c r="GJ459" s="1234" t="str">
        <f t="shared" si="447"/>
        <v xml:space="preserve"> </v>
      </c>
      <c r="GK459" s="1234" t="str">
        <f t="shared" si="448"/>
        <v xml:space="preserve"> </v>
      </c>
      <c r="GL459" s="1234" t="str">
        <f t="shared" si="449"/>
        <v xml:space="preserve"> </v>
      </c>
      <c r="GM459" s="1234" t="str">
        <f t="shared" si="450"/>
        <v xml:space="preserve"> </v>
      </c>
      <c r="GN459" s="1234">
        <f t="shared" si="451"/>
        <v>0</v>
      </c>
    </row>
    <row r="460" spans="1:196" s="100" customFormat="1" ht="27" customHeight="1" thickTop="1" thickBot="1">
      <c r="A460" s="1208">
        <f>【A票】【D票】!$D$10</f>
        <v>0</v>
      </c>
      <c r="B460" s="1212">
        <f>【A票】【D票】!$H$10</f>
        <v>0</v>
      </c>
      <c r="C460" s="1213" t="str">
        <f>【A票】【D票】!$K$10</f>
        <v xml:space="preserve"> </v>
      </c>
      <c r="D460" s="1214">
        <f t="shared" si="425"/>
        <v>369</v>
      </c>
      <c r="E460" s="914"/>
      <c r="F460" s="467"/>
      <c r="G460" s="469"/>
      <c r="H460" s="224" t="str">
        <f t="shared" si="472"/>
        <v xml:space="preserve"> </v>
      </c>
      <c r="I460" s="704"/>
      <c r="J460" s="117"/>
      <c r="K460" s="117"/>
      <c r="L460" s="117"/>
      <c r="M460" s="117"/>
      <c r="N460" s="117"/>
      <c r="O460" s="117"/>
      <c r="P460" s="117"/>
      <c r="Q460" s="117"/>
      <c r="R460" s="117"/>
      <c r="S460" s="117"/>
      <c r="T460" s="254"/>
      <c r="U460" s="646"/>
      <c r="V460" s="646"/>
      <c r="W460" s="114"/>
      <c r="X460" s="254"/>
      <c r="Y460" s="224" t="str">
        <f t="shared" si="473"/>
        <v xml:space="preserve"> </v>
      </c>
      <c r="Z460" s="579"/>
      <c r="AA460" s="704"/>
      <c r="AB460" s="119"/>
      <c r="AC460" s="224" t="str">
        <f t="shared" si="427"/>
        <v xml:space="preserve"> </v>
      </c>
      <c r="AD460" s="115"/>
      <c r="AE460" s="253"/>
      <c r="AF460" s="704"/>
      <c r="AG460" s="727"/>
      <c r="AH460" s="727"/>
      <c r="AI460" s="727"/>
      <c r="AJ460" s="727"/>
      <c r="AK460" s="591"/>
      <c r="AL460" s="727"/>
      <c r="AM460" s="727"/>
      <c r="AN460" s="727"/>
      <c r="AO460" s="727"/>
      <c r="AP460" s="727"/>
      <c r="AQ460" s="727"/>
      <c r="AR460" s="727"/>
      <c r="AS460" s="727"/>
      <c r="AT460" s="727"/>
      <c r="AU460" s="727"/>
      <c r="AV460" s="727"/>
      <c r="AW460" s="727"/>
      <c r="AX460" s="727"/>
      <c r="AY460" s="727"/>
      <c r="AZ460" s="727"/>
      <c r="BA460" s="727"/>
      <c r="BB460" s="727"/>
      <c r="BC460" s="821"/>
      <c r="BD460" s="727"/>
      <c r="BE460" s="727"/>
      <c r="BF460" s="727"/>
      <c r="BG460" s="727"/>
      <c r="BH460" s="727"/>
      <c r="BI460" s="727"/>
      <c r="BJ460" s="727"/>
      <c r="BK460" s="727"/>
      <c r="BL460" s="821"/>
      <c r="BM460" s="727"/>
      <c r="BN460" s="727"/>
      <c r="BO460" s="727"/>
      <c r="BP460" s="727"/>
      <c r="BQ460" s="727"/>
      <c r="BR460" s="821"/>
      <c r="BS460" s="727"/>
      <c r="BT460" s="727"/>
      <c r="BU460" s="727"/>
      <c r="BV460" s="591"/>
      <c r="BW460" s="224" t="str">
        <f t="shared" si="485"/>
        <v xml:space="preserve"> </v>
      </c>
      <c r="BX460" s="471">
        <f t="shared" si="474"/>
        <v>369</v>
      </c>
      <c r="BY460" s="117"/>
      <c r="BZ460" s="117"/>
      <c r="CA460" s="117"/>
      <c r="CB460" s="117"/>
      <c r="CC460" s="117"/>
      <c r="CD460" s="461"/>
      <c r="CE460" s="236"/>
      <c r="CF460" s="224" t="str">
        <f t="shared" si="475"/>
        <v xml:space="preserve"> </v>
      </c>
      <c r="CG460" s="116"/>
      <c r="CH460" s="117"/>
      <c r="CI460" s="117"/>
      <c r="CJ460" s="117"/>
      <c r="CK460" s="472"/>
      <c r="CL460" s="472"/>
      <c r="CM460" s="472"/>
      <c r="CN460" s="472"/>
      <c r="CO460" s="117"/>
      <c r="CP460" s="253"/>
      <c r="CQ460" s="120"/>
      <c r="CR460" s="224" t="str" cm="1">
        <f t="array" ref="CR460">IF(AND(SUM(COUNTIF(CG460:CM460,{"*不明*","*その他*"})+COUNTIF(CO460:CP460,{"*不明*","*その他*"}))&gt;0,CQ460=""),"その他・不明の場合,10)具体的内容、理由を記入",IF(OR(AND(CI460=CI$65,COUNTA(CJ460:CM460)&lt;4),AND(OR(CI460=CI$63,CI460=CI$64,CI460=CI$66,CI460=CI$67,CI460=CI$68,CI460=""),COUNTA(CJ460:CM460)&gt;0)),"3)介護保険認定済→要介護度、認知症自立度、寝たきり度、介護保険サービス記入",IF(OR(AND(OR(CM460=CM$63,CM460=CM$64),CN460=""),AND(OR(CM460=CM$65,CM460=CM$66),CN460&lt;&gt;"")),"7)介護保険サービス受けている/過去受けていた→具体的内容記入"," ")))</f>
        <v xml:space="preserve"> </v>
      </c>
      <c r="CS460" s="224" t="str">
        <f t="shared" si="476"/>
        <v xml:space="preserve"> </v>
      </c>
      <c r="CT460" s="116"/>
      <c r="CU460" s="253"/>
      <c r="CV460" s="117"/>
      <c r="CW460" s="117"/>
      <c r="CX460" s="253"/>
      <c r="CY460" s="117"/>
      <c r="CZ460" s="117"/>
      <c r="DA460" s="253"/>
      <c r="DB460" s="117"/>
      <c r="DC460" s="224" t="str">
        <f t="shared" si="477"/>
        <v xml:space="preserve"> </v>
      </c>
      <c r="DD460" s="224" t="str">
        <f t="shared" si="478"/>
        <v xml:space="preserve"> </v>
      </c>
      <c r="DE460" s="224" t="str">
        <f t="shared" si="428"/>
        <v xml:space="preserve"> </v>
      </c>
      <c r="DF460" s="121"/>
      <c r="DG460" s="114"/>
      <c r="DH460" s="704"/>
      <c r="DI460" s="119"/>
      <c r="DJ460" s="187"/>
      <c r="DK460" s="254"/>
      <c r="DL460" s="224" t="str">
        <f t="shared" si="429"/>
        <v xml:space="preserve"> </v>
      </c>
      <c r="DM460" s="224" t="str">
        <f t="shared" si="479"/>
        <v xml:space="preserve"> </v>
      </c>
      <c r="DN460" s="474"/>
      <c r="DO460" s="117"/>
      <c r="DP460" s="117"/>
      <c r="DQ460" s="117"/>
      <c r="DR460" s="117"/>
      <c r="DS460" s="117"/>
      <c r="DT460" s="254"/>
      <c r="DU460" s="476"/>
      <c r="DV460" s="224" t="str">
        <f t="shared" si="430"/>
        <v xml:space="preserve"> </v>
      </c>
      <c r="DW460" s="115"/>
      <c r="DX460" s="470"/>
      <c r="DY460" s="117"/>
      <c r="DZ460" s="704"/>
      <c r="EA460" s="224" t="str">
        <f t="shared" si="431"/>
        <v xml:space="preserve"> </v>
      </c>
      <c r="EB460" s="906"/>
      <c r="EC460" s="904"/>
      <c r="ED460" s="904"/>
      <c r="EE460" s="904"/>
      <c r="EF460" s="904"/>
      <c r="EG460" s="904"/>
      <c r="EH460" s="904"/>
      <c r="EI460" s="904"/>
      <c r="EJ460" s="904"/>
      <c r="EK460" s="905"/>
      <c r="EL460" s="80"/>
      <c r="EM460" s="224" t="str">
        <f t="shared" si="480"/>
        <v xml:space="preserve"> </v>
      </c>
      <c r="EN460" s="224" t="str">
        <f t="shared" si="481"/>
        <v xml:space="preserve"> </v>
      </c>
      <c r="EO460" s="115"/>
      <c r="EP460" s="1050"/>
      <c r="EQ460" s="253"/>
      <c r="ER460" s="117"/>
      <c r="ES460" s="1258">
        <f t="shared" si="482"/>
        <v>369</v>
      </c>
      <c r="ET460" s="224" t="str">
        <f t="shared" si="483"/>
        <v xml:space="preserve"> </v>
      </c>
      <c r="EU460" s="477" t="str">
        <f t="shared" si="484"/>
        <v/>
      </c>
      <c r="EV460" s="1334" t="str">
        <f t="shared" si="426"/>
        <v xml:space="preserve"> </v>
      </c>
      <c r="EW460" s="1332" t="str">
        <f t="shared" si="470"/>
        <v/>
      </c>
      <c r="EX460" s="1275" t="str">
        <f t="shared" si="452"/>
        <v/>
      </c>
      <c r="EY460" s="1275" t="str">
        <f t="shared" si="453"/>
        <v/>
      </c>
      <c r="EZ460" s="1275" t="str">
        <f t="shared" si="454"/>
        <v/>
      </c>
      <c r="FA460" s="1275" t="str">
        <f t="shared" si="455"/>
        <v/>
      </c>
      <c r="FB460" s="1275" t="str">
        <f t="shared" si="456"/>
        <v/>
      </c>
      <c r="FC460" s="1333" t="str">
        <f t="shared" si="457"/>
        <v/>
      </c>
      <c r="FE460" s="1234" t="str">
        <f t="shared" si="458"/>
        <v xml:space="preserve"> </v>
      </c>
      <c r="FF460" s="1234" t="str">
        <f t="shared" si="459"/>
        <v xml:space="preserve"> </v>
      </c>
      <c r="FG460" s="1234" t="str">
        <f t="shared" si="460"/>
        <v xml:space="preserve"> </v>
      </c>
      <c r="FH460" s="1234" t="str">
        <f t="shared" si="461"/>
        <v xml:space="preserve"> </v>
      </c>
      <c r="FI460" s="1234" t="str">
        <f t="shared" si="432"/>
        <v xml:space="preserve"> </v>
      </c>
      <c r="FJ460" s="1234" t="str">
        <f t="shared" si="462"/>
        <v xml:space="preserve"> </v>
      </c>
      <c r="FK460" s="1234">
        <f t="shared" si="433"/>
        <v>0</v>
      </c>
      <c r="FL460" s="1227"/>
      <c r="FM460" s="1234" t="str">
        <f t="shared" si="434"/>
        <v xml:space="preserve"> </v>
      </c>
      <c r="FN460" s="1234" t="str">
        <f t="shared" si="435"/>
        <v xml:space="preserve"> </v>
      </c>
      <c r="FO460" s="1234" t="str">
        <f t="shared" si="463"/>
        <v xml:space="preserve"> </v>
      </c>
      <c r="FP460" s="1234" t="str">
        <f t="shared" si="464"/>
        <v xml:space="preserve"> </v>
      </c>
      <c r="FQ460" s="1234" t="str">
        <f t="shared" si="436"/>
        <v xml:space="preserve"> </v>
      </c>
      <c r="FR460" s="1234" t="str">
        <f t="shared" si="465"/>
        <v xml:space="preserve"> </v>
      </c>
      <c r="FS460" s="1234">
        <f t="shared" si="471"/>
        <v>0</v>
      </c>
      <c r="FT460" s="1227"/>
      <c r="FU460" s="1234" t="str">
        <f t="shared" si="466"/>
        <v xml:space="preserve"> </v>
      </c>
      <c r="FV460" s="1234" t="str">
        <f t="shared" si="467"/>
        <v xml:space="preserve"> </v>
      </c>
      <c r="FW460" s="1234" t="str">
        <f t="shared" si="468"/>
        <v xml:space="preserve"> </v>
      </c>
      <c r="FX460" s="1234" t="str">
        <f t="shared" si="437"/>
        <v xml:space="preserve"> </v>
      </c>
      <c r="FY460" s="1234" t="str">
        <f t="shared" si="438"/>
        <v xml:space="preserve"> </v>
      </c>
      <c r="FZ460" s="1234" t="str">
        <f t="shared" si="469"/>
        <v xml:space="preserve"> </v>
      </c>
      <c r="GA460" s="1234">
        <f t="shared" si="439"/>
        <v>0</v>
      </c>
      <c r="GB460" s="1227"/>
      <c r="GC460" s="1234" t="str">
        <f t="shared" si="440"/>
        <v xml:space="preserve"> </v>
      </c>
      <c r="GD460" s="1234" t="str">
        <f t="shared" si="441"/>
        <v xml:space="preserve"> </v>
      </c>
      <c r="GE460" s="1234" t="str">
        <f t="shared" si="442"/>
        <v xml:space="preserve"> </v>
      </c>
      <c r="GF460" s="1234" t="str">
        <f t="shared" si="443"/>
        <v xml:space="preserve"> </v>
      </c>
      <c r="GG460" s="1234" t="str">
        <f t="shared" si="444"/>
        <v xml:space="preserve"> </v>
      </c>
      <c r="GH460" s="1234" t="str">
        <f t="shared" si="445"/>
        <v xml:space="preserve"> </v>
      </c>
      <c r="GI460" s="1234" t="str">
        <f t="shared" si="446"/>
        <v xml:space="preserve"> </v>
      </c>
      <c r="GJ460" s="1234" t="str">
        <f t="shared" si="447"/>
        <v xml:space="preserve"> </v>
      </c>
      <c r="GK460" s="1234" t="str">
        <f t="shared" si="448"/>
        <v xml:space="preserve"> </v>
      </c>
      <c r="GL460" s="1234" t="str">
        <f t="shared" si="449"/>
        <v xml:space="preserve"> </v>
      </c>
      <c r="GM460" s="1234" t="str">
        <f t="shared" si="450"/>
        <v xml:space="preserve"> </v>
      </c>
      <c r="GN460" s="1234">
        <f t="shared" si="451"/>
        <v>0</v>
      </c>
    </row>
    <row r="461" spans="1:196" s="100" customFormat="1" ht="27" customHeight="1" thickTop="1" thickBot="1">
      <c r="A461" s="1208">
        <f>【A票】【D票】!$D$10</f>
        <v>0</v>
      </c>
      <c r="B461" s="1212">
        <f>【A票】【D票】!$H$10</f>
        <v>0</v>
      </c>
      <c r="C461" s="1213" t="str">
        <f>【A票】【D票】!$K$10</f>
        <v xml:space="preserve"> </v>
      </c>
      <c r="D461" s="1214">
        <f t="shared" si="425"/>
        <v>370</v>
      </c>
      <c r="E461" s="914"/>
      <c r="F461" s="467"/>
      <c r="G461" s="469"/>
      <c r="H461" s="224" t="str">
        <f t="shared" si="472"/>
        <v xml:space="preserve"> </v>
      </c>
      <c r="I461" s="704"/>
      <c r="J461" s="117"/>
      <c r="K461" s="117"/>
      <c r="L461" s="117"/>
      <c r="M461" s="117"/>
      <c r="N461" s="117"/>
      <c r="O461" s="117"/>
      <c r="P461" s="117"/>
      <c r="Q461" s="117"/>
      <c r="R461" s="117"/>
      <c r="S461" s="117"/>
      <c r="T461" s="254"/>
      <c r="U461" s="646"/>
      <c r="V461" s="646"/>
      <c r="W461" s="114"/>
      <c r="X461" s="254"/>
      <c r="Y461" s="224" t="str">
        <f t="shared" si="473"/>
        <v xml:space="preserve"> </v>
      </c>
      <c r="Z461" s="579"/>
      <c r="AA461" s="704"/>
      <c r="AB461" s="119"/>
      <c r="AC461" s="224" t="str">
        <f t="shared" si="427"/>
        <v xml:space="preserve"> </v>
      </c>
      <c r="AD461" s="115"/>
      <c r="AE461" s="253"/>
      <c r="AF461" s="704"/>
      <c r="AG461" s="727"/>
      <c r="AH461" s="727"/>
      <c r="AI461" s="727"/>
      <c r="AJ461" s="727"/>
      <c r="AK461" s="591"/>
      <c r="AL461" s="727"/>
      <c r="AM461" s="727"/>
      <c r="AN461" s="727"/>
      <c r="AO461" s="727"/>
      <c r="AP461" s="727"/>
      <c r="AQ461" s="727"/>
      <c r="AR461" s="727"/>
      <c r="AS461" s="727"/>
      <c r="AT461" s="727"/>
      <c r="AU461" s="727"/>
      <c r="AV461" s="727"/>
      <c r="AW461" s="727"/>
      <c r="AX461" s="727"/>
      <c r="AY461" s="727"/>
      <c r="AZ461" s="727"/>
      <c r="BA461" s="727"/>
      <c r="BB461" s="727"/>
      <c r="BC461" s="821"/>
      <c r="BD461" s="727"/>
      <c r="BE461" s="727"/>
      <c r="BF461" s="727"/>
      <c r="BG461" s="727"/>
      <c r="BH461" s="727"/>
      <c r="BI461" s="727"/>
      <c r="BJ461" s="727"/>
      <c r="BK461" s="727"/>
      <c r="BL461" s="821"/>
      <c r="BM461" s="727"/>
      <c r="BN461" s="727"/>
      <c r="BO461" s="727"/>
      <c r="BP461" s="727"/>
      <c r="BQ461" s="727"/>
      <c r="BR461" s="821"/>
      <c r="BS461" s="727"/>
      <c r="BT461" s="727"/>
      <c r="BU461" s="727"/>
      <c r="BV461" s="591"/>
      <c r="BW461" s="224" t="str">
        <f t="shared" si="485"/>
        <v xml:space="preserve"> </v>
      </c>
      <c r="BX461" s="471">
        <f t="shared" si="474"/>
        <v>370</v>
      </c>
      <c r="BY461" s="117"/>
      <c r="BZ461" s="117"/>
      <c r="CA461" s="117"/>
      <c r="CB461" s="117"/>
      <c r="CC461" s="117"/>
      <c r="CD461" s="461"/>
      <c r="CE461" s="236"/>
      <c r="CF461" s="224" t="str">
        <f t="shared" si="475"/>
        <v xml:space="preserve"> </v>
      </c>
      <c r="CG461" s="116"/>
      <c r="CH461" s="117"/>
      <c r="CI461" s="117"/>
      <c r="CJ461" s="117"/>
      <c r="CK461" s="472"/>
      <c r="CL461" s="472"/>
      <c r="CM461" s="472"/>
      <c r="CN461" s="472"/>
      <c r="CO461" s="117"/>
      <c r="CP461" s="253"/>
      <c r="CQ461" s="120"/>
      <c r="CR461" s="224" t="str" cm="1">
        <f t="array" ref="CR461">IF(AND(SUM(COUNTIF(CG461:CM461,{"*不明*","*その他*"})+COUNTIF(CO461:CP461,{"*不明*","*その他*"}))&gt;0,CQ461=""),"その他・不明の場合,10)具体的内容、理由を記入",IF(OR(AND(CI461=CI$65,COUNTA(CJ461:CM461)&lt;4),AND(OR(CI461=CI$63,CI461=CI$64,CI461=CI$66,CI461=CI$67,CI461=CI$68,CI461=""),COUNTA(CJ461:CM461)&gt;0)),"3)介護保険認定済→要介護度、認知症自立度、寝たきり度、介護保険サービス記入",IF(OR(AND(OR(CM461=CM$63,CM461=CM$64),CN461=""),AND(OR(CM461=CM$65,CM461=CM$66),CN461&lt;&gt;"")),"7)介護保険サービス受けている/過去受けていた→具体的内容記入"," ")))</f>
        <v xml:space="preserve"> </v>
      </c>
      <c r="CS461" s="224" t="str">
        <f t="shared" si="476"/>
        <v xml:space="preserve"> </v>
      </c>
      <c r="CT461" s="116"/>
      <c r="CU461" s="253"/>
      <c r="CV461" s="117"/>
      <c r="CW461" s="117"/>
      <c r="CX461" s="253"/>
      <c r="CY461" s="117"/>
      <c r="CZ461" s="117"/>
      <c r="DA461" s="253"/>
      <c r="DB461" s="117"/>
      <c r="DC461" s="224" t="str">
        <f t="shared" si="477"/>
        <v xml:space="preserve"> </v>
      </c>
      <c r="DD461" s="224" t="str">
        <f t="shared" si="478"/>
        <v xml:space="preserve"> </v>
      </c>
      <c r="DE461" s="224" t="str">
        <f t="shared" si="428"/>
        <v xml:space="preserve"> </v>
      </c>
      <c r="DF461" s="121"/>
      <c r="DG461" s="114"/>
      <c r="DH461" s="704"/>
      <c r="DI461" s="119"/>
      <c r="DJ461" s="187"/>
      <c r="DK461" s="254"/>
      <c r="DL461" s="224" t="str">
        <f t="shared" si="429"/>
        <v xml:space="preserve"> </v>
      </c>
      <c r="DM461" s="224" t="str">
        <f t="shared" si="479"/>
        <v xml:space="preserve"> </v>
      </c>
      <c r="DN461" s="474"/>
      <c r="DO461" s="117"/>
      <c r="DP461" s="117"/>
      <c r="DQ461" s="117"/>
      <c r="DR461" s="117"/>
      <c r="DS461" s="117"/>
      <c r="DT461" s="254"/>
      <c r="DU461" s="476"/>
      <c r="DV461" s="224" t="str">
        <f t="shared" si="430"/>
        <v xml:space="preserve"> </v>
      </c>
      <c r="DW461" s="115"/>
      <c r="DX461" s="470"/>
      <c r="DY461" s="117"/>
      <c r="DZ461" s="704"/>
      <c r="EA461" s="224" t="str">
        <f t="shared" si="431"/>
        <v xml:space="preserve"> </v>
      </c>
      <c r="EB461" s="906"/>
      <c r="EC461" s="904"/>
      <c r="ED461" s="904"/>
      <c r="EE461" s="904"/>
      <c r="EF461" s="904"/>
      <c r="EG461" s="904"/>
      <c r="EH461" s="904"/>
      <c r="EI461" s="904"/>
      <c r="EJ461" s="904"/>
      <c r="EK461" s="905"/>
      <c r="EL461" s="80"/>
      <c r="EM461" s="224" t="str">
        <f t="shared" si="480"/>
        <v xml:space="preserve"> </v>
      </c>
      <c r="EN461" s="224" t="str">
        <f t="shared" si="481"/>
        <v xml:space="preserve"> </v>
      </c>
      <c r="EO461" s="115"/>
      <c r="EP461" s="1050"/>
      <c r="EQ461" s="253"/>
      <c r="ER461" s="117"/>
      <c r="ES461" s="1258">
        <f t="shared" si="482"/>
        <v>370</v>
      </c>
      <c r="ET461" s="224" t="str">
        <f t="shared" si="483"/>
        <v xml:space="preserve"> </v>
      </c>
      <c r="EU461" s="477" t="str">
        <f t="shared" si="484"/>
        <v/>
      </c>
      <c r="EV461" s="1334" t="str">
        <f t="shared" si="426"/>
        <v xml:space="preserve"> </v>
      </c>
      <c r="EW461" s="1332" t="str">
        <f t="shared" si="470"/>
        <v/>
      </c>
      <c r="EX461" s="1275" t="str">
        <f t="shared" si="452"/>
        <v/>
      </c>
      <c r="EY461" s="1275" t="str">
        <f t="shared" si="453"/>
        <v/>
      </c>
      <c r="EZ461" s="1275" t="str">
        <f t="shared" si="454"/>
        <v/>
      </c>
      <c r="FA461" s="1275" t="str">
        <f t="shared" si="455"/>
        <v/>
      </c>
      <c r="FB461" s="1275" t="str">
        <f t="shared" si="456"/>
        <v/>
      </c>
      <c r="FC461" s="1333" t="str">
        <f t="shared" si="457"/>
        <v/>
      </c>
      <c r="FE461" s="1234" t="str">
        <f t="shared" si="458"/>
        <v xml:space="preserve"> </v>
      </c>
      <c r="FF461" s="1234" t="str">
        <f t="shared" si="459"/>
        <v xml:space="preserve"> </v>
      </c>
      <c r="FG461" s="1234" t="str">
        <f t="shared" si="460"/>
        <v xml:space="preserve"> </v>
      </c>
      <c r="FH461" s="1234" t="str">
        <f t="shared" si="461"/>
        <v xml:space="preserve"> </v>
      </c>
      <c r="FI461" s="1234" t="str">
        <f t="shared" si="432"/>
        <v xml:space="preserve"> </v>
      </c>
      <c r="FJ461" s="1234" t="str">
        <f t="shared" si="462"/>
        <v xml:space="preserve"> </v>
      </c>
      <c r="FK461" s="1234">
        <f t="shared" si="433"/>
        <v>0</v>
      </c>
      <c r="FL461" s="1227"/>
      <c r="FM461" s="1234" t="str">
        <f t="shared" si="434"/>
        <v xml:space="preserve"> </v>
      </c>
      <c r="FN461" s="1234" t="str">
        <f t="shared" si="435"/>
        <v xml:space="preserve"> </v>
      </c>
      <c r="FO461" s="1234" t="str">
        <f t="shared" si="463"/>
        <v xml:space="preserve"> </v>
      </c>
      <c r="FP461" s="1234" t="str">
        <f t="shared" si="464"/>
        <v xml:space="preserve"> </v>
      </c>
      <c r="FQ461" s="1234" t="str">
        <f t="shared" si="436"/>
        <v xml:space="preserve"> </v>
      </c>
      <c r="FR461" s="1234" t="str">
        <f t="shared" si="465"/>
        <v xml:space="preserve"> </v>
      </c>
      <c r="FS461" s="1234">
        <f t="shared" si="471"/>
        <v>0</v>
      </c>
      <c r="FT461" s="1227"/>
      <c r="FU461" s="1234" t="str">
        <f t="shared" si="466"/>
        <v xml:space="preserve"> </v>
      </c>
      <c r="FV461" s="1234" t="str">
        <f t="shared" si="467"/>
        <v xml:space="preserve"> </v>
      </c>
      <c r="FW461" s="1234" t="str">
        <f t="shared" si="468"/>
        <v xml:space="preserve"> </v>
      </c>
      <c r="FX461" s="1234" t="str">
        <f t="shared" si="437"/>
        <v xml:space="preserve"> </v>
      </c>
      <c r="FY461" s="1234" t="str">
        <f t="shared" si="438"/>
        <v xml:space="preserve"> </v>
      </c>
      <c r="FZ461" s="1234" t="str">
        <f t="shared" si="469"/>
        <v xml:space="preserve"> </v>
      </c>
      <c r="GA461" s="1234">
        <f t="shared" si="439"/>
        <v>0</v>
      </c>
      <c r="GB461" s="1227"/>
      <c r="GC461" s="1234" t="str">
        <f t="shared" si="440"/>
        <v xml:space="preserve"> </v>
      </c>
      <c r="GD461" s="1234" t="str">
        <f t="shared" si="441"/>
        <v xml:space="preserve"> </v>
      </c>
      <c r="GE461" s="1234" t="str">
        <f t="shared" si="442"/>
        <v xml:space="preserve"> </v>
      </c>
      <c r="GF461" s="1234" t="str">
        <f t="shared" si="443"/>
        <v xml:space="preserve"> </v>
      </c>
      <c r="GG461" s="1234" t="str">
        <f t="shared" si="444"/>
        <v xml:space="preserve"> </v>
      </c>
      <c r="GH461" s="1234" t="str">
        <f t="shared" si="445"/>
        <v xml:space="preserve"> </v>
      </c>
      <c r="GI461" s="1234" t="str">
        <f t="shared" si="446"/>
        <v xml:space="preserve"> </v>
      </c>
      <c r="GJ461" s="1234" t="str">
        <f t="shared" si="447"/>
        <v xml:space="preserve"> </v>
      </c>
      <c r="GK461" s="1234" t="str">
        <f t="shared" si="448"/>
        <v xml:space="preserve"> </v>
      </c>
      <c r="GL461" s="1234" t="str">
        <f t="shared" si="449"/>
        <v xml:space="preserve"> </v>
      </c>
      <c r="GM461" s="1234" t="str">
        <f t="shared" si="450"/>
        <v xml:space="preserve"> </v>
      </c>
      <c r="GN461" s="1234">
        <f t="shared" si="451"/>
        <v>0</v>
      </c>
    </row>
    <row r="462" spans="1:196" s="100" customFormat="1" ht="27" customHeight="1" thickTop="1" thickBot="1">
      <c r="A462" s="1208">
        <f>【A票】【D票】!$D$10</f>
        <v>0</v>
      </c>
      <c r="B462" s="1212">
        <f>【A票】【D票】!$H$10</f>
        <v>0</v>
      </c>
      <c r="C462" s="1213" t="str">
        <f>【A票】【D票】!$K$10</f>
        <v xml:space="preserve"> </v>
      </c>
      <c r="D462" s="1214">
        <f t="shared" si="425"/>
        <v>371</v>
      </c>
      <c r="E462" s="914"/>
      <c r="F462" s="467"/>
      <c r="G462" s="469"/>
      <c r="H462" s="224" t="str">
        <f t="shared" si="472"/>
        <v xml:space="preserve"> </v>
      </c>
      <c r="I462" s="704"/>
      <c r="J462" s="117"/>
      <c r="K462" s="117"/>
      <c r="L462" s="117"/>
      <c r="M462" s="117"/>
      <c r="N462" s="117"/>
      <c r="O462" s="117"/>
      <c r="P462" s="117"/>
      <c r="Q462" s="117"/>
      <c r="R462" s="117"/>
      <c r="S462" s="117"/>
      <c r="T462" s="254"/>
      <c r="U462" s="646"/>
      <c r="V462" s="646"/>
      <c r="W462" s="114"/>
      <c r="X462" s="254"/>
      <c r="Y462" s="224" t="str">
        <f t="shared" si="473"/>
        <v xml:space="preserve"> </v>
      </c>
      <c r="Z462" s="579"/>
      <c r="AA462" s="704"/>
      <c r="AB462" s="119"/>
      <c r="AC462" s="224" t="str">
        <f t="shared" si="427"/>
        <v xml:space="preserve"> </v>
      </c>
      <c r="AD462" s="115"/>
      <c r="AE462" s="253"/>
      <c r="AF462" s="704"/>
      <c r="AG462" s="727"/>
      <c r="AH462" s="727"/>
      <c r="AI462" s="727"/>
      <c r="AJ462" s="727"/>
      <c r="AK462" s="591"/>
      <c r="AL462" s="727"/>
      <c r="AM462" s="727"/>
      <c r="AN462" s="727"/>
      <c r="AO462" s="727"/>
      <c r="AP462" s="727"/>
      <c r="AQ462" s="727"/>
      <c r="AR462" s="727"/>
      <c r="AS462" s="727"/>
      <c r="AT462" s="727"/>
      <c r="AU462" s="727"/>
      <c r="AV462" s="727"/>
      <c r="AW462" s="727"/>
      <c r="AX462" s="727"/>
      <c r="AY462" s="727"/>
      <c r="AZ462" s="727"/>
      <c r="BA462" s="727"/>
      <c r="BB462" s="727"/>
      <c r="BC462" s="821"/>
      <c r="BD462" s="727"/>
      <c r="BE462" s="727"/>
      <c r="BF462" s="727"/>
      <c r="BG462" s="727"/>
      <c r="BH462" s="727"/>
      <c r="BI462" s="727"/>
      <c r="BJ462" s="727"/>
      <c r="BK462" s="727"/>
      <c r="BL462" s="821"/>
      <c r="BM462" s="727"/>
      <c r="BN462" s="727"/>
      <c r="BO462" s="727"/>
      <c r="BP462" s="727"/>
      <c r="BQ462" s="727"/>
      <c r="BR462" s="821"/>
      <c r="BS462" s="727"/>
      <c r="BT462" s="727"/>
      <c r="BU462" s="727"/>
      <c r="BV462" s="591"/>
      <c r="BW462" s="224" t="str">
        <f t="shared" si="485"/>
        <v xml:space="preserve"> </v>
      </c>
      <c r="BX462" s="471">
        <f t="shared" si="474"/>
        <v>371</v>
      </c>
      <c r="BY462" s="117"/>
      <c r="BZ462" s="117"/>
      <c r="CA462" s="117"/>
      <c r="CB462" s="117"/>
      <c r="CC462" s="117"/>
      <c r="CD462" s="461"/>
      <c r="CE462" s="236"/>
      <c r="CF462" s="224" t="str">
        <f t="shared" si="475"/>
        <v xml:space="preserve"> </v>
      </c>
      <c r="CG462" s="116"/>
      <c r="CH462" s="117"/>
      <c r="CI462" s="117"/>
      <c r="CJ462" s="117"/>
      <c r="CK462" s="472"/>
      <c r="CL462" s="472"/>
      <c r="CM462" s="472"/>
      <c r="CN462" s="472"/>
      <c r="CO462" s="117"/>
      <c r="CP462" s="253"/>
      <c r="CQ462" s="120"/>
      <c r="CR462" s="224" t="str" cm="1">
        <f t="array" ref="CR462">IF(AND(SUM(COUNTIF(CG462:CM462,{"*不明*","*その他*"})+COUNTIF(CO462:CP462,{"*不明*","*その他*"}))&gt;0,CQ462=""),"その他・不明の場合,10)具体的内容、理由を記入",IF(OR(AND(CI462=CI$65,COUNTA(CJ462:CM462)&lt;4),AND(OR(CI462=CI$63,CI462=CI$64,CI462=CI$66,CI462=CI$67,CI462=CI$68,CI462=""),COUNTA(CJ462:CM462)&gt;0)),"3)介護保険認定済→要介護度、認知症自立度、寝たきり度、介護保険サービス記入",IF(OR(AND(OR(CM462=CM$63,CM462=CM$64),CN462=""),AND(OR(CM462=CM$65,CM462=CM$66),CN462&lt;&gt;"")),"7)介護保険サービス受けている/過去受けていた→具体的内容記入"," ")))</f>
        <v xml:space="preserve"> </v>
      </c>
      <c r="CS462" s="224" t="str">
        <f t="shared" si="476"/>
        <v xml:space="preserve"> </v>
      </c>
      <c r="CT462" s="116"/>
      <c r="CU462" s="253"/>
      <c r="CV462" s="117"/>
      <c r="CW462" s="117"/>
      <c r="CX462" s="253"/>
      <c r="CY462" s="117"/>
      <c r="CZ462" s="117"/>
      <c r="DA462" s="253"/>
      <c r="DB462" s="117"/>
      <c r="DC462" s="224" t="str">
        <f t="shared" si="477"/>
        <v xml:space="preserve"> </v>
      </c>
      <c r="DD462" s="224" t="str">
        <f t="shared" si="478"/>
        <v xml:space="preserve"> </v>
      </c>
      <c r="DE462" s="224" t="str">
        <f t="shared" si="428"/>
        <v xml:space="preserve"> </v>
      </c>
      <c r="DF462" s="121"/>
      <c r="DG462" s="114"/>
      <c r="DH462" s="704"/>
      <c r="DI462" s="119"/>
      <c r="DJ462" s="187"/>
      <c r="DK462" s="254"/>
      <c r="DL462" s="224" t="str">
        <f t="shared" si="429"/>
        <v xml:space="preserve"> </v>
      </c>
      <c r="DM462" s="224" t="str">
        <f t="shared" si="479"/>
        <v xml:space="preserve"> </v>
      </c>
      <c r="DN462" s="474"/>
      <c r="DO462" s="117"/>
      <c r="DP462" s="117"/>
      <c r="DQ462" s="117"/>
      <c r="DR462" s="117"/>
      <c r="DS462" s="117"/>
      <c r="DT462" s="254"/>
      <c r="DU462" s="476"/>
      <c r="DV462" s="224" t="str">
        <f t="shared" si="430"/>
        <v xml:space="preserve"> </v>
      </c>
      <c r="DW462" s="115"/>
      <c r="DX462" s="470"/>
      <c r="DY462" s="117"/>
      <c r="DZ462" s="704"/>
      <c r="EA462" s="224" t="str">
        <f t="shared" si="431"/>
        <v xml:space="preserve"> </v>
      </c>
      <c r="EB462" s="906"/>
      <c r="EC462" s="904"/>
      <c r="ED462" s="904"/>
      <c r="EE462" s="904"/>
      <c r="EF462" s="904"/>
      <c r="EG462" s="904"/>
      <c r="EH462" s="904"/>
      <c r="EI462" s="904"/>
      <c r="EJ462" s="904"/>
      <c r="EK462" s="905"/>
      <c r="EL462" s="80"/>
      <c r="EM462" s="224" t="str">
        <f t="shared" si="480"/>
        <v xml:space="preserve"> </v>
      </c>
      <c r="EN462" s="224" t="str">
        <f t="shared" si="481"/>
        <v xml:space="preserve"> </v>
      </c>
      <c r="EO462" s="115"/>
      <c r="EP462" s="1050"/>
      <c r="EQ462" s="253"/>
      <c r="ER462" s="117"/>
      <c r="ES462" s="1258">
        <f t="shared" si="482"/>
        <v>371</v>
      </c>
      <c r="ET462" s="224" t="str">
        <f t="shared" si="483"/>
        <v xml:space="preserve"> </v>
      </c>
      <c r="EU462" s="477" t="str">
        <f t="shared" si="484"/>
        <v/>
      </c>
      <c r="EV462" s="1334" t="str">
        <f t="shared" si="426"/>
        <v xml:space="preserve"> </v>
      </c>
      <c r="EW462" s="1332" t="str">
        <f t="shared" si="470"/>
        <v/>
      </c>
      <c r="EX462" s="1275" t="str">
        <f t="shared" si="452"/>
        <v/>
      </c>
      <c r="EY462" s="1275" t="str">
        <f t="shared" si="453"/>
        <v/>
      </c>
      <c r="EZ462" s="1275" t="str">
        <f t="shared" si="454"/>
        <v/>
      </c>
      <c r="FA462" s="1275" t="str">
        <f t="shared" si="455"/>
        <v/>
      </c>
      <c r="FB462" s="1275" t="str">
        <f t="shared" si="456"/>
        <v/>
      </c>
      <c r="FC462" s="1333" t="str">
        <f t="shared" si="457"/>
        <v/>
      </c>
      <c r="FE462" s="1234" t="str">
        <f t="shared" si="458"/>
        <v xml:space="preserve"> </v>
      </c>
      <c r="FF462" s="1234" t="str">
        <f t="shared" si="459"/>
        <v xml:space="preserve"> </v>
      </c>
      <c r="FG462" s="1234" t="str">
        <f t="shared" si="460"/>
        <v xml:space="preserve"> </v>
      </c>
      <c r="FH462" s="1234" t="str">
        <f t="shared" si="461"/>
        <v xml:space="preserve"> </v>
      </c>
      <c r="FI462" s="1234" t="str">
        <f t="shared" si="432"/>
        <v xml:space="preserve"> </v>
      </c>
      <c r="FJ462" s="1234" t="str">
        <f t="shared" si="462"/>
        <v xml:space="preserve"> </v>
      </c>
      <c r="FK462" s="1234">
        <f t="shared" si="433"/>
        <v>0</v>
      </c>
      <c r="FL462" s="1227"/>
      <c r="FM462" s="1234" t="str">
        <f t="shared" si="434"/>
        <v xml:space="preserve"> </v>
      </c>
      <c r="FN462" s="1234" t="str">
        <f t="shared" si="435"/>
        <v xml:space="preserve"> </v>
      </c>
      <c r="FO462" s="1234" t="str">
        <f t="shared" si="463"/>
        <v xml:space="preserve"> </v>
      </c>
      <c r="FP462" s="1234" t="str">
        <f t="shared" si="464"/>
        <v xml:space="preserve"> </v>
      </c>
      <c r="FQ462" s="1234" t="str">
        <f t="shared" si="436"/>
        <v xml:space="preserve"> </v>
      </c>
      <c r="FR462" s="1234" t="str">
        <f t="shared" si="465"/>
        <v xml:space="preserve"> </v>
      </c>
      <c r="FS462" s="1234">
        <f t="shared" si="471"/>
        <v>0</v>
      </c>
      <c r="FT462" s="1227"/>
      <c r="FU462" s="1234" t="str">
        <f t="shared" si="466"/>
        <v xml:space="preserve"> </v>
      </c>
      <c r="FV462" s="1234" t="str">
        <f t="shared" si="467"/>
        <v xml:space="preserve"> </v>
      </c>
      <c r="FW462" s="1234" t="str">
        <f t="shared" si="468"/>
        <v xml:space="preserve"> </v>
      </c>
      <c r="FX462" s="1234" t="str">
        <f t="shared" si="437"/>
        <v xml:space="preserve"> </v>
      </c>
      <c r="FY462" s="1234" t="str">
        <f t="shared" si="438"/>
        <v xml:space="preserve"> </v>
      </c>
      <c r="FZ462" s="1234" t="str">
        <f t="shared" si="469"/>
        <v xml:space="preserve"> </v>
      </c>
      <c r="GA462" s="1234">
        <f t="shared" si="439"/>
        <v>0</v>
      </c>
      <c r="GB462" s="1227"/>
      <c r="GC462" s="1234" t="str">
        <f t="shared" si="440"/>
        <v xml:space="preserve"> </v>
      </c>
      <c r="GD462" s="1234" t="str">
        <f t="shared" si="441"/>
        <v xml:space="preserve"> </v>
      </c>
      <c r="GE462" s="1234" t="str">
        <f t="shared" si="442"/>
        <v xml:space="preserve"> </v>
      </c>
      <c r="GF462" s="1234" t="str">
        <f t="shared" si="443"/>
        <v xml:space="preserve"> </v>
      </c>
      <c r="GG462" s="1234" t="str">
        <f t="shared" si="444"/>
        <v xml:space="preserve"> </v>
      </c>
      <c r="GH462" s="1234" t="str">
        <f t="shared" si="445"/>
        <v xml:space="preserve"> </v>
      </c>
      <c r="GI462" s="1234" t="str">
        <f t="shared" si="446"/>
        <v xml:space="preserve"> </v>
      </c>
      <c r="GJ462" s="1234" t="str">
        <f t="shared" si="447"/>
        <v xml:space="preserve"> </v>
      </c>
      <c r="GK462" s="1234" t="str">
        <f t="shared" si="448"/>
        <v xml:space="preserve"> </v>
      </c>
      <c r="GL462" s="1234" t="str">
        <f t="shared" si="449"/>
        <v xml:space="preserve"> </v>
      </c>
      <c r="GM462" s="1234" t="str">
        <f t="shared" si="450"/>
        <v xml:space="preserve"> </v>
      </c>
      <c r="GN462" s="1234">
        <f t="shared" si="451"/>
        <v>0</v>
      </c>
    </row>
    <row r="463" spans="1:196" s="100" customFormat="1" ht="27" customHeight="1" thickTop="1" thickBot="1">
      <c r="A463" s="1208">
        <f>【A票】【D票】!$D$10</f>
        <v>0</v>
      </c>
      <c r="B463" s="1212">
        <f>【A票】【D票】!$H$10</f>
        <v>0</v>
      </c>
      <c r="C463" s="1213" t="str">
        <f>【A票】【D票】!$K$10</f>
        <v xml:space="preserve"> </v>
      </c>
      <c r="D463" s="1214">
        <f t="shared" si="425"/>
        <v>372</v>
      </c>
      <c r="E463" s="914"/>
      <c r="F463" s="467"/>
      <c r="G463" s="469"/>
      <c r="H463" s="224" t="str">
        <f t="shared" si="472"/>
        <v xml:space="preserve"> </v>
      </c>
      <c r="I463" s="704"/>
      <c r="J463" s="117"/>
      <c r="K463" s="117"/>
      <c r="L463" s="117"/>
      <c r="M463" s="117"/>
      <c r="N463" s="117"/>
      <c r="O463" s="117"/>
      <c r="P463" s="117"/>
      <c r="Q463" s="117"/>
      <c r="R463" s="117"/>
      <c r="S463" s="117"/>
      <c r="T463" s="254"/>
      <c r="U463" s="646"/>
      <c r="V463" s="646"/>
      <c r="W463" s="114"/>
      <c r="X463" s="254"/>
      <c r="Y463" s="224" t="str">
        <f t="shared" si="473"/>
        <v xml:space="preserve"> </v>
      </c>
      <c r="Z463" s="579"/>
      <c r="AA463" s="704"/>
      <c r="AB463" s="119"/>
      <c r="AC463" s="224" t="str">
        <f t="shared" si="427"/>
        <v xml:space="preserve"> </v>
      </c>
      <c r="AD463" s="115"/>
      <c r="AE463" s="253"/>
      <c r="AF463" s="704"/>
      <c r="AG463" s="727"/>
      <c r="AH463" s="727"/>
      <c r="AI463" s="727"/>
      <c r="AJ463" s="727"/>
      <c r="AK463" s="591"/>
      <c r="AL463" s="727"/>
      <c r="AM463" s="727"/>
      <c r="AN463" s="727"/>
      <c r="AO463" s="727"/>
      <c r="AP463" s="727"/>
      <c r="AQ463" s="727"/>
      <c r="AR463" s="727"/>
      <c r="AS463" s="727"/>
      <c r="AT463" s="727"/>
      <c r="AU463" s="727"/>
      <c r="AV463" s="727"/>
      <c r="AW463" s="727"/>
      <c r="AX463" s="727"/>
      <c r="AY463" s="727"/>
      <c r="AZ463" s="727"/>
      <c r="BA463" s="727"/>
      <c r="BB463" s="727"/>
      <c r="BC463" s="821"/>
      <c r="BD463" s="727"/>
      <c r="BE463" s="727"/>
      <c r="BF463" s="727"/>
      <c r="BG463" s="727"/>
      <c r="BH463" s="727"/>
      <c r="BI463" s="727"/>
      <c r="BJ463" s="727"/>
      <c r="BK463" s="727"/>
      <c r="BL463" s="821"/>
      <c r="BM463" s="727"/>
      <c r="BN463" s="727"/>
      <c r="BO463" s="727"/>
      <c r="BP463" s="727"/>
      <c r="BQ463" s="727"/>
      <c r="BR463" s="821"/>
      <c r="BS463" s="727"/>
      <c r="BT463" s="727"/>
      <c r="BU463" s="727"/>
      <c r="BV463" s="591"/>
      <c r="BW463" s="224" t="str">
        <f t="shared" si="485"/>
        <v xml:space="preserve"> </v>
      </c>
      <c r="BX463" s="471">
        <f t="shared" si="474"/>
        <v>372</v>
      </c>
      <c r="BY463" s="117"/>
      <c r="BZ463" s="117"/>
      <c r="CA463" s="117"/>
      <c r="CB463" s="117"/>
      <c r="CC463" s="117"/>
      <c r="CD463" s="461"/>
      <c r="CE463" s="236"/>
      <c r="CF463" s="224" t="str">
        <f t="shared" si="475"/>
        <v xml:space="preserve"> </v>
      </c>
      <c r="CG463" s="116"/>
      <c r="CH463" s="117"/>
      <c r="CI463" s="117"/>
      <c r="CJ463" s="117"/>
      <c r="CK463" s="472"/>
      <c r="CL463" s="472"/>
      <c r="CM463" s="472"/>
      <c r="CN463" s="472"/>
      <c r="CO463" s="117"/>
      <c r="CP463" s="253"/>
      <c r="CQ463" s="120"/>
      <c r="CR463" s="224" t="str" cm="1">
        <f t="array" ref="CR463">IF(AND(SUM(COUNTIF(CG463:CM463,{"*不明*","*その他*"})+COUNTIF(CO463:CP463,{"*不明*","*その他*"}))&gt;0,CQ463=""),"その他・不明の場合,10)具体的内容、理由を記入",IF(OR(AND(CI463=CI$65,COUNTA(CJ463:CM463)&lt;4),AND(OR(CI463=CI$63,CI463=CI$64,CI463=CI$66,CI463=CI$67,CI463=CI$68,CI463=""),COUNTA(CJ463:CM463)&gt;0)),"3)介護保険認定済→要介護度、認知症自立度、寝たきり度、介護保険サービス記入",IF(OR(AND(OR(CM463=CM$63,CM463=CM$64),CN463=""),AND(OR(CM463=CM$65,CM463=CM$66),CN463&lt;&gt;"")),"7)介護保険サービス受けている/過去受けていた→具体的内容記入"," ")))</f>
        <v xml:space="preserve"> </v>
      </c>
      <c r="CS463" s="224" t="str">
        <f t="shared" si="476"/>
        <v xml:space="preserve"> </v>
      </c>
      <c r="CT463" s="116"/>
      <c r="CU463" s="253"/>
      <c r="CV463" s="117"/>
      <c r="CW463" s="117"/>
      <c r="CX463" s="253"/>
      <c r="CY463" s="117"/>
      <c r="CZ463" s="117"/>
      <c r="DA463" s="253"/>
      <c r="DB463" s="117"/>
      <c r="DC463" s="224" t="str">
        <f t="shared" si="477"/>
        <v xml:space="preserve"> </v>
      </c>
      <c r="DD463" s="224" t="str">
        <f t="shared" si="478"/>
        <v xml:space="preserve"> </v>
      </c>
      <c r="DE463" s="224" t="str">
        <f t="shared" si="428"/>
        <v xml:space="preserve"> </v>
      </c>
      <c r="DF463" s="121"/>
      <c r="DG463" s="114"/>
      <c r="DH463" s="704"/>
      <c r="DI463" s="119"/>
      <c r="DJ463" s="187"/>
      <c r="DK463" s="254"/>
      <c r="DL463" s="224" t="str">
        <f t="shared" si="429"/>
        <v xml:space="preserve"> </v>
      </c>
      <c r="DM463" s="224" t="str">
        <f t="shared" si="479"/>
        <v xml:space="preserve"> </v>
      </c>
      <c r="DN463" s="474"/>
      <c r="DO463" s="117"/>
      <c r="DP463" s="117"/>
      <c r="DQ463" s="117"/>
      <c r="DR463" s="117"/>
      <c r="DS463" s="117"/>
      <c r="DT463" s="254"/>
      <c r="DU463" s="476"/>
      <c r="DV463" s="224" t="str">
        <f t="shared" si="430"/>
        <v xml:space="preserve"> </v>
      </c>
      <c r="DW463" s="115"/>
      <c r="DX463" s="470"/>
      <c r="DY463" s="117"/>
      <c r="DZ463" s="704"/>
      <c r="EA463" s="224" t="str">
        <f t="shared" si="431"/>
        <v xml:space="preserve"> </v>
      </c>
      <c r="EB463" s="906"/>
      <c r="EC463" s="904"/>
      <c r="ED463" s="904"/>
      <c r="EE463" s="904"/>
      <c r="EF463" s="904"/>
      <c r="EG463" s="904"/>
      <c r="EH463" s="904"/>
      <c r="EI463" s="904"/>
      <c r="EJ463" s="904"/>
      <c r="EK463" s="905"/>
      <c r="EL463" s="80"/>
      <c r="EM463" s="224" t="str">
        <f t="shared" si="480"/>
        <v xml:space="preserve"> </v>
      </c>
      <c r="EN463" s="224" t="str">
        <f t="shared" si="481"/>
        <v xml:space="preserve"> </v>
      </c>
      <c r="EO463" s="115"/>
      <c r="EP463" s="1050"/>
      <c r="EQ463" s="253"/>
      <c r="ER463" s="117"/>
      <c r="ES463" s="1258">
        <f t="shared" si="482"/>
        <v>372</v>
      </c>
      <c r="ET463" s="224" t="str">
        <f t="shared" si="483"/>
        <v xml:space="preserve"> </v>
      </c>
      <c r="EU463" s="477" t="str">
        <f t="shared" si="484"/>
        <v/>
      </c>
      <c r="EV463" s="1334" t="str">
        <f t="shared" si="426"/>
        <v xml:space="preserve"> </v>
      </c>
      <c r="EW463" s="1332" t="str">
        <f t="shared" si="470"/>
        <v/>
      </c>
      <c r="EX463" s="1275" t="str">
        <f t="shared" si="452"/>
        <v/>
      </c>
      <c r="EY463" s="1275" t="str">
        <f t="shared" si="453"/>
        <v/>
      </c>
      <c r="EZ463" s="1275" t="str">
        <f t="shared" si="454"/>
        <v/>
      </c>
      <c r="FA463" s="1275" t="str">
        <f t="shared" si="455"/>
        <v/>
      </c>
      <c r="FB463" s="1275" t="str">
        <f t="shared" si="456"/>
        <v/>
      </c>
      <c r="FC463" s="1333" t="str">
        <f t="shared" si="457"/>
        <v/>
      </c>
      <c r="FE463" s="1234" t="str">
        <f t="shared" si="458"/>
        <v xml:space="preserve"> </v>
      </c>
      <c r="FF463" s="1234" t="str">
        <f t="shared" si="459"/>
        <v xml:space="preserve"> </v>
      </c>
      <c r="FG463" s="1234" t="str">
        <f t="shared" si="460"/>
        <v xml:space="preserve"> </v>
      </c>
      <c r="FH463" s="1234" t="str">
        <f t="shared" si="461"/>
        <v xml:space="preserve"> </v>
      </c>
      <c r="FI463" s="1234" t="str">
        <f t="shared" si="432"/>
        <v xml:space="preserve"> </v>
      </c>
      <c r="FJ463" s="1234" t="str">
        <f t="shared" si="462"/>
        <v xml:space="preserve"> </v>
      </c>
      <c r="FK463" s="1234">
        <f t="shared" si="433"/>
        <v>0</v>
      </c>
      <c r="FL463" s="1227"/>
      <c r="FM463" s="1234" t="str">
        <f t="shared" si="434"/>
        <v xml:space="preserve"> </v>
      </c>
      <c r="FN463" s="1234" t="str">
        <f t="shared" si="435"/>
        <v xml:space="preserve"> </v>
      </c>
      <c r="FO463" s="1234" t="str">
        <f t="shared" si="463"/>
        <v xml:space="preserve"> </v>
      </c>
      <c r="FP463" s="1234" t="str">
        <f t="shared" si="464"/>
        <v xml:space="preserve"> </v>
      </c>
      <c r="FQ463" s="1234" t="str">
        <f t="shared" si="436"/>
        <v xml:space="preserve"> </v>
      </c>
      <c r="FR463" s="1234" t="str">
        <f t="shared" si="465"/>
        <v xml:space="preserve"> </v>
      </c>
      <c r="FS463" s="1234">
        <f t="shared" si="471"/>
        <v>0</v>
      </c>
      <c r="FT463" s="1227"/>
      <c r="FU463" s="1234" t="str">
        <f t="shared" si="466"/>
        <v xml:space="preserve"> </v>
      </c>
      <c r="FV463" s="1234" t="str">
        <f t="shared" si="467"/>
        <v xml:space="preserve"> </v>
      </c>
      <c r="FW463" s="1234" t="str">
        <f t="shared" si="468"/>
        <v xml:space="preserve"> </v>
      </c>
      <c r="FX463" s="1234" t="str">
        <f t="shared" si="437"/>
        <v xml:space="preserve"> </v>
      </c>
      <c r="FY463" s="1234" t="str">
        <f t="shared" si="438"/>
        <v xml:space="preserve"> </v>
      </c>
      <c r="FZ463" s="1234" t="str">
        <f t="shared" si="469"/>
        <v xml:space="preserve"> </v>
      </c>
      <c r="GA463" s="1234">
        <f t="shared" si="439"/>
        <v>0</v>
      </c>
      <c r="GB463" s="1227"/>
      <c r="GC463" s="1234" t="str">
        <f t="shared" si="440"/>
        <v xml:space="preserve"> </v>
      </c>
      <c r="GD463" s="1234" t="str">
        <f t="shared" si="441"/>
        <v xml:space="preserve"> </v>
      </c>
      <c r="GE463" s="1234" t="str">
        <f t="shared" si="442"/>
        <v xml:space="preserve"> </v>
      </c>
      <c r="GF463" s="1234" t="str">
        <f t="shared" si="443"/>
        <v xml:space="preserve"> </v>
      </c>
      <c r="GG463" s="1234" t="str">
        <f t="shared" si="444"/>
        <v xml:space="preserve"> </v>
      </c>
      <c r="GH463" s="1234" t="str">
        <f t="shared" si="445"/>
        <v xml:space="preserve"> </v>
      </c>
      <c r="GI463" s="1234" t="str">
        <f t="shared" si="446"/>
        <v xml:space="preserve"> </v>
      </c>
      <c r="GJ463" s="1234" t="str">
        <f t="shared" si="447"/>
        <v xml:space="preserve"> </v>
      </c>
      <c r="GK463" s="1234" t="str">
        <f t="shared" si="448"/>
        <v xml:space="preserve"> </v>
      </c>
      <c r="GL463" s="1234" t="str">
        <f t="shared" si="449"/>
        <v xml:space="preserve"> </v>
      </c>
      <c r="GM463" s="1234" t="str">
        <f t="shared" si="450"/>
        <v xml:space="preserve"> </v>
      </c>
      <c r="GN463" s="1234">
        <f t="shared" si="451"/>
        <v>0</v>
      </c>
    </row>
    <row r="464" spans="1:196" s="100" customFormat="1" ht="27" customHeight="1" thickTop="1" thickBot="1">
      <c r="A464" s="1208">
        <f>【A票】【D票】!$D$10</f>
        <v>0</v>
      </c>
      <c r="B464" s="1212">
        <f>【A票】【D票】!$H$10</f>
        <v>0</v>
      </c>
      <c r="C464" s="1213" t="str">
        <f>【A票】【D票】!$K$10</f>
        <v xml:space="preserve"> </v>
      </c>
      <c r="D464" s="1214">
        <f t="shared" si="425"/>
        <v>373</v>
      </c>
      <c r="E464" s="914"/>
      <c r="F464" s="467"/>
      <c r="G464" s="469"/>
      <c r="H464" s="224" t="str">
        <f t="shared" si="472"/>
        <v xml:space="preserve"> </v>
      </c>
      <c r="I464" s="704"/>
      <c r="J464" s="117"/>
      <c r="K464" s="117"/>
      <c r="L464" s="117"/>
      <c r="M464" s="117"/>
      <c r="N464" s="117"/>
      <c r="O464" s="117"/>
      <c r="P464" s="117"/>
      <c r="Q464" s="117"/>
      <c r="R464" s="117"/>
      <c r="S464" s="117"/>
      <c r="T464" s="254"/>
      <c r="U464" s="646"/>
      <c r="V464" s="646"/>
      <c r="W464" s="114"/>
      <c r="X464" s="254"/>
      <c r="Y464" s="224" t="str">
        <f t="shared" si="473"/>
        <v xml:space="preserve"> </v>
      </c>
      <c r="Z464" s="579"/>
      <c r="AA464" s="704"/>
      <c r="AB464" s="119"/>
      <c r="AC464" s="224" t="str">
        <f t="shared" si="427"/>
        <v xml:space="preserve"> </v>
      </c>
      <c r="AD464" s="115"/>
      <c r="AE464" s="253"/>
      <c r="AF464" s="704"/>
      <c r="AG464" s="727"/>
      <c r="AH464" s="727"/>
      <c r="AI464" s="727"/>
      <c r="AJ464" s="727"/>
      <c r="AK464" s="591"/>
      <c r="AL464" s="727"/>
      <c r="AM464" s="727"/>
      <c r="AN464" s="727"/>
      <c r="AO464" s="727"/>
      <c r="AP464" s="727"/>
      <c r="AQ464" s="727"/>
      <c r="AR464" s="727"/>
      <c r="AS464" s="727"/>
      <c r="AT464" s="727"/>
      <c r="AU464" s="727"/>
      <c r="AV464" s="727"/>
      <c r="AW464" s="727"/>
      <c r="AX464" s="727"/>
      <c r="AY464" s="727"/>
      <c r="AZ464" s="727"/>
      <c r="BA464" s="727"/>
      <c r="BB464" s="727"/>
      <c r="BC464" s="821"/>
      <c r="BD464" s="727"/>
      <c r="BE464" s="727"/>
      <c r="BF464" s="727"/>
      <c r="BG464" s="727"/>
      <c r="BH464" s="727"/>
      <c r="BI464" s="727"/>
      <c r="BJ464" s="727"/>
      <c r="BK464" s="727"/>
      <c r="BL464" s="821"/>
      <c r="BM464" s="727"/>
      <c r="BN464" s="727"/>
      <c r="BO464" s="727"/>
      <c r="BP464" s="727"/>
      <c r="BQ464" s="727"/>
      <c r="BR464" s="821"/>
      <c r="BS464" s="727"/>
      <c r="BT464" s="727"/>
      <c r="BU464" s="727"/>
      <c r="BV464" s="591"/>
      <c r="BW464" s="224" t="str">
        <f t="shared" si="485"/>
        <v xml:space="preserve"> </v>
      </c>
      <c r="BX464" s="471">
        <f t="shared" si="474"/>
        <v>373</v>
      </c>
      <c r="BY464" s="117"/>
      <c r="BZ464" s="117"/>
      <c r="CA464" s="117"/>
      <c r="CB464" s="117"/>
      <c r="CC464" s="117"/>
      <c r="CD464" s="461"/>
      <c r="CE464" s="236"/>
      <c r="CF464" s="224" t="str">
        <f t="shared" si="475"/>
        <v xml:space="preserve"> </v>
      </c>
      <c r="CG464" s="116"/>
      <c r="CH464" s="117"/>
      <c r="CI464" s="117"/>
      <c r="CJ464" s="117"/>
      <c r="CK464" s="472"/>
      <c r="CL464" s="472"/>
      <c r="CM464" s="472"/>
      <c r="CN464" s="472"/>
      <c r="CO464" s="117"/>
      <c r="CP464" s="253"/>
      <c r="CQ464" s="120"/>
      <c r="CR464" s="224" t="str" cm="1">
        <f t="array" ref="CR464">IF(AND(SUM(COUNTIF(CG464:CM464,{"*不明*","*その他*"})+COUNTIF(CO464:CP464,{"*不明*","*その他*"}))&gt;0,CQ464=""),"その他・不明の場合,10)具体的内容、理由を記入",IF(OR(AND(CI464=CI$65,COUNTA(CJ464:CM464)&lt;4),AND(OR(CI464=CI$63,CI464=CI$64,CI464=CI$66,CI464=CI$67,CI464=CI$68,CI464=""),COUNTA(CJ464:CM464)&gt;0)),"3)介護保険認定済→要介護度、認知症自立度、寝たきり度、介護保険サービス記入",IF(OR(AND(OR(CM464=CM$63,CM464=CM$64),CN464=""),AND(OR(CM464=CM$65,CM464=CM$66),CN464&lt;&gt;"")),"7)介護保険サービス受けている/過去受けていた→具体的内容記入"," ")))</f>
        <v xml:space="preserve"> </v>
      </c>
      <c r="CS464" s="224" t="str">
        <f t="shared" si="476"/>
        <v xml:space="preserve"> </v>
      </c>
      <c r="CT464" s="116"/>
      <c r="CU464" s="253"/>
      <c r="CV464" s="117"/>
      <c r="CW464" s="117"/>
      <c r="CX464" s="253"/>
      <c r="CY464" s="117"/>
      <c r="CZ464" s="117"/>
      <c r="DA464" s="253"/>
      <c r="DB464" s="117"/>
      <c r="DC464" s="224" t="str">
        <f t="shared" si="477"/>
        <v xml:space="preserve"> </v>
      </c>
      <c r="DD464" s="224" t="str">
        <f t="shared" si="478"/>
        <v xml:space="preserve"> </v>
      </c>
      <c r="DE464" s="224" t="str">
        <f t="shared" si="428"/>
        <v xml:space="preserve"> </v>
      </c>
      <c r="DF464" s="121"/>
      <c r="DG464" s="114"/>
      <c r="DH464" s="704"/>
      <c r="DI464" s="119"/>
      <c r="DJ464" s="187"/>
      <c r="DK464" s="254"/>
      <c r="DL464" s="224" t="str">
        <f t="shared" si="429"/>
        <v xml:space="preserve"> </v>
      </c>
      <c r="DM464" s="224" t="str">
        <f t="shared" si="479"/>
        <v xml:space="preserve"> </v>
      </c>
      <c r="DN464" s="474"/>
      <c r="DO464" s="117"/>
      <c r="DP464" s="117"/>
      <c r="DQ464" s="117"/>
      <c r="DR464" s="117"/>
      <c r="DS464" s="117"/>
      <c r="DT464" s="254"/>
      <c r="DU464" s="476"/>
      <c r="DV464" s="224" t="str">
        <f t="shared" si="430"/>
        <v xml:space="preserve"> </v>
      </c>
      <c r="DW464" s="115"/>
      <c r="DX464" s="470"/>
      <c r="DY464" s="117"/>
      <c r="DZ464" s="704"/>
      <c r="EA464" s="224" t="str">
        <f t="shared" si="431"/>
        <v xml:space="preserve"> </v>
      </c>
      <c r="EB464" s="906"/>
      <c r="EC464" s="904"/>
      <c r="ED464" s="904"/>
      <c r="EE464" s="904"/>
      <c r="EF464" s="904"/>
      <c r="EG464" s="904"/>
      <c r="EH464" s="904"/>
      <c r="EI464" s="904"/>
      <c r="EJ464" s="904"/>
      <c r="EK464" s="905"/>
      <c r="EL464" s="80"/>
      <c r="EM464" s="224" t="str">
        <f t="shared" si="480"/>
        <v xml:space="preserve"> </v>
      </c>
      <c r="EN464" s="224" t="str">
        <f t="shared" si="481"/>
        <v xml:space="preserve"> </v>
      </c>
      <c r="EO464" s="115"/>
      <c r="EP464" s="1050"/>
      <c r="EQ464" s="253"/>
      <c r="ER464" s="117"/>
      <c r="ES464" s="1258">
        <f t="shared" si="482"/>
        <v>373</v>
      </c>
      <c r="ET464" s="224" t="str">
        <f t="shared" si="483"/>
        <v xml:space="preserve"> </v>
      </c>
      <c r="EU464" s="477" t="str">
        <f t="shared" si="484"/>
        <v/>
      </c>
      <c r="EV464" s="1334" t="str">
        <f t="shared" si="426"/>
        <v xml:space="preserve"> </v>
      </c>
      <c r="EW464" s="1332" t="str">
        <f t="shared" si="470"/>
        <v/>
      </c>
      <c r="EX464" s="1275" t="str">
        <f t="shared" si="452"/>
        <v/>
      </c>
      <c r="EY464" s="1275" t="str">
        <f t="shared" si="453"/>
        <v/>
      </c>
      <c r="EZ464" s="1275" t="str">
        <f t="shared" si="454"/>
        <v/>
      </c>
      <c r="FA464" s="1275" t="str">
        <f t="shared" si="455"/>
        <v/>
      </c>
      <c r="FB464" s="1275" t="str">
        <f t="shared" si="456"/>
        <v/>
      </c>
      <c r="FC464" s="1333" t="str">
        <f t="shared" si="457"/>
        <v/>
      </c>
      <c r="FE464" s="1234" t="str">
        <f t="shared" si="458"/>
        <v xml:space="preserve"> </v>
      </c>
      <c r="FF464" s="1234" t="str">
        <f t="shared" si="459"/>
        <v xml:space="preserve"> </v>
      </c>
      <c r="FG464" s="1234" t="str">
        <f t="shared" si="460"/>
        <v xml:space="preserve"> </v>
      </c>
      <c r="FH464" s="1234" t="str">
        <f t="shared" si="461"/>
        <v xml:space="preserve"> </v>
      </c>
      <c r="FI464" s="1234" t="str">
        <f t="shared" si="432"/>
        <v xml:space="preserve"> </v>
      </c>
      <c r="FJ464" s="1234" t="str">
        <f t="shared" si="462"/>
        <v xml:space="preserve"> </v>
      </c>
      <c r="FK464" s="1234">
        <f t="shared" si="433"/>
        <v>0</v>
      </c>
      <c r="FL464" s="1227"/>
      <c r="FM464" s="1234" t="str">
        <f t="shared" si="434"/>
        <v xml:space="preserve"> </v>
      </c>
      <c r="FN464" s="1234" t="str">
        <f t="shared" si="435"/>
        <v xml:space="preserve"> </v>
      </c>
      <c r="FO464" s="1234" t="str">
        <f t="shared" si="463"/>
        <v xml:space="preserve"> </v>
      </c>
      <c r="FP464" s="1234" t="str">
        <f t="shared" si="464"/>
        <v xml:space="preserve"> </v>
      </c>
      <c r="FQ464" s="1234" t="str">
        <f t="shared" si="436"/>
        <v xml:space="preserve"> </v>
      </c>
      <c r="FR464" s="1234" t="str">
        <f t="shared" si="465"/>
        <v xml:space="preserve"> </v>
      </c>
      <c r="FS464" s="1234">
        <f t="shared" si="471"/>
        <v>0</v>
      </c>
      <c r="FT464" s="1227"/>
      <c r="FU464" s="1234" t="str">
        <f t="shared" si="466"/>
        <v xml:space="preserve"> </v>
      </c>
      <c r="FV464" s="1234" t="str">
        <f t="shared" si="467"/>
        <v xml:space="preserve"> </v>
      </c>
      <c r="FW464" s="1234" t="str">
        <f t="shared" si="468"/>
        <v xml:space="preserve"> </v>
      </c>
      <c r="FX464" s="1234" t="str">
        <f t="shared" si="437"/>
        <v xml:space="preserve"> </v>
      </c>
      <c r="FY464" s="1234" t="str">
        <f t="shared" si="438"/>
        <v xml:space="preserve"> </v>
      </c>
      <c r="FZ464" s="1234" t="str">
        <f t="shared" si="469"/>
        <v xml:space="preserve"> </v>
      </c>
      <c r="GA464" s="1234">
        <f t="shared" si="439"/>
        <v>0</v>
      </c>
      <c r="GB464" s="1227"/>
      <c r="GC464" s="1234" t="str">
        <f t="shared" si="440"/>
        <v xml:space="preserve"> </v>
      </c>
      <c r="GD464" s="1234" t="str">
        <f t="shared" si="441"/>
        <v xml:space="preserve"> </v>
      </c>
      <c r="GE464" s="1234" t="str">
        <f t="shared" si="442"/>
        <v xml:space="preserve"> </v>
      </c>
      <c r="GF464" s="1234" t="str">
        <f t="shared" si="443"/>
        <v xml:space="preserve"> </v>
      </c>
      <c r="GG464" s="1234" t="str">
        <f t="shared" si="444"/>
        <v xml:space="preserve"> </v>
      </c>
      <c r="GH464" s="1234" t="str">
        <f t="shared" si="445"/>
        <v xml:space="preserve"> </v>
      </c>
      <c r="GI464" s="1234" t="str">
        <f t="shared" si="446"/>
        <v xml:space="preserve"> </v>
      </c>
      <c r="GJ464" s="1234" t="str">
        <f t="shared" si="447"/>
        <v xml:space="preserve"> </v>
      </c>
      <c r="GK464" s="1234" t="str">
        <f t="shared" si="448"/>
        <v xml:space="preserve"> </v>
      </c>
      <c r="GL464" s="1234" t="str">
        <f t="shared" si="449"/>
        <v xml:space="preserve"> </v>
      </c>
      <c r="GM464" s="1234" t="str">
        <f t="shared" si="450"/>
        <v xml:space="preserve"> </v>
      </c>
      <c r="GN464" s="1234">
        <f t="shared" si="451"/>
        <v>0</v>
      </c>
    </row>
    <row r="465" spans="1:196" s="100" customFormat="1" ht="27" customHeight="1" thickTop="1" thickBot="1">
      <c r="A465" s="1208">
        <f>【A票】【D票】!$D$10</f>
        <v>0</v>
      </c>
      <c r="B465" s="1212">
        <f>【A票】【D票】!$H$10</f>
        <v>0</v>
      </c>
      <c r="C465" s="1213" t="str">
        <f>【A票】【D票】!$K$10</f>
        <v xml:space="preserve"> </v>
      </c>
      <c r="D465" s="1214">
        <f t="shared" si="425"/>
        <v>374</v>
      </c>
      <c r="E465" s="914"/>
      <c r="F465" s="467"/>
      <c r="G465" s="469"/>
      <c r="H465" s="224" t="str">
        <f t="shared" si="472"/>
        <v xml:space="preserve"> </v>
      </c>
      <c r="I465" s="704"/>
      <c r="J465" s="117"/>
      <c r="K465" s="117"/>
      <c r="L465" s="117"/>
      <c r="M465" s="117"/>
      <c r="N465" s="117"/>
      <c r="O465" s="117"/>
      <c r="P465" s="117"/>
      <c r="Q465" s="117"/>
      <c r="R465" s="117"/>
      <c r="S465" s="117"/>
      <c r="T465" s="254"/>
      <c r="U465" s="646"/>
      <c r="V465" s="646"/>
      <c r="W465" s="114"/>
      <c r="X465" s="254"/>
      <c r="Y465" s="224" t="str">
        <f t="shared" si="473"/>
        <v xml:space="preserve"> </v>
      </c>
      <c r="Z465" s="579"/>
      <c r="AA465" s="704"/>
      <c r="AB465" s="119"/>
      <c r="AC465" s="224" t="str">
        <f t="shared" si="427"/>
        <v xml:space="preserve"> </v>
      </c>
      <c r="AD465" s="115"/>
      <c r="AE465" s="253"/>
      <c r="AF465" s="704"/>
      <c r="AG465" s="727"/>
      <c r="AH465" s="727"/>
      <c r="AI465" s="727"/>
      <c r="AJ465" s="727"/>
      <c r="AK465" s="591"/>
      <c r="AL465" s="727"/>
      <c r="AM465" s="727"/>
      <c r="AN465" s="727"/>
      <c r="AO465" s="727"/>
      <c r="AP465" s="727"/>
      <c r="AQ465" s="727"/>
      <c r="AR465" s="727"/>
      <c r="AS465" s="727"/>
      <c r="AT465" s="727"/>
      <c r="AU465" s="727"/>
      <c r="AV465" s="727"/>
      <c r="AW465" s="727"/>
      <c r="AX465" s="727"/>
      <c r="AY465" s="727"/>
      <c r="AZ465" s="727"/>
      <c r="BA465" s="727"/>
      <c r="BB465" s="727"/>
      <c r="BC465" s="821"/>
      <c r="BD465" s="727"/>
      <c r="BE465" s="727"/>
      <c r="BF465" s="727"/>
      <c r="BG465" s="727"/>
      <c r="BH465" s="727"/>
      <c r="BI465" s="727"/>
      <c r="BJ465" s="727"/>
      <c r="BK465" s="727"/>
      <c r="BL465" s="821"/>
      <c r="BM465" s="727"/>
      <c r="BN465" s="727"/>
      <c r="BO465" s="727"/>
      <c r="BP465" s="727"/>
      <c r="BQ465" s="727"/>
      <c r="BR465" s="821"/>
      <c r="BS465" s="727"/>
      <c r="BT465" s="727"/>
      <c r="BU465" s="727"/>
      <c r="BV465" s="591"/>
      <c r="BW465" s="224" t="str">
        <f t="shared" si="485"/>
        <v xml:space="preserve"> </v>
      </c>
      <c r="BX465" s="471">
        <f t="shared" si="474"/>
        <v>374</v>
      </c>
      <c r="BY465" s="117"/>
      <c r="BZ465" s="117"/>
      <c r="CA465" s="117"/>
      <c r="CB465" s="117"/>
      <c r="CC465" s="117"/>
      <c r="CD465" s="461"/>
      <c r="CE465" s="236"/>
      <c r="CF465" s="224" t="str">
        <f t="shared" si="475"/>
        <v xml:space="preserve"> </v>
      </c>
      <c r="CG465" s="116"/>
      <c r="CH465" s="117"/>
      <c r="CI465" s="117"/>
      <c r="CJ465" s="117"/>
      <c r="CK465" s="472"/>
      <c r="CL465" s="472"/>
      <c r="CM465" s="472"/>
      <c r="CN465" s="472"/>
      <c r="CO465" s="117"/>
      <c r="CP465" s="253"/>
      <c r="CQ465" s="120"/>
      <c r="CR465" s="224" t="str" cm="1">
        <f t="array" ref="CR465">IF(AND(SUM(COUNTIF(CG465:CM465,{"*不明*","*その他*"})+COUNTIF(CO465:CP465,{"*不明*","*その他*"}))&gt;0,CQ465=""),"その他・不明の場合,10)具体的内容、理由を記入",IF(OR(AND(CI465=CI$65,COUNTA(CJ465:CM465)&lt;4),AND(OR(CI465=CI$63,CI465=CI$64,CI465=CI$66,CI465=CI$67,CI465=CI$68,CI465=""),COUNTA(CJ465:CM465)&gt;0)),"3)介護保険認定済→要介護度、認知症自立度、寝たきり度、介護保険サービス記入",IF(OR(AND(OR(CM465=CM$63,CM465=CM$64),CN465=""),AND(OR(CM465=CM$65,CM465=CM$66),CN465&lt;&gt;"")),"7)介護保険サービス受けている/過去受けていた→具体的内容記入"," ")))</f>
        <v xml:space="preserve"> </v>
      </c>
      <c r="CS465" s="224" t="str">
        <f t="shared" si="476"/>
        <v xml:space="preserve"> </v>
      </c>
      <c r="CT465" s="116"/>
      <c r="CU465" s="253"/>
      <c r="CV465" s="117"/>
      <c r="CW465" s="117"/>
      <c r="CX465" s="253"/>
      <c r="CY465" s="117"/>
      <c r="CZ465" s="117"/>
      <c r="DA465" s="253"/>
      <c r="DB465" s="117"/>
      <c r="DC465" s="224" t="str">
        <f t="shared" si="477"/>
        <v xml:space="preserve"> </v>
      </c>
      <c r="DD465" s="224" t="str">
        <f t="shared" si="478"/>
        <v xml:space="preserve"> </v>
      </c>
      <c r="DE465" s="224" t="str">
        <f t="shared" si="428"/>
        <v xml:space="preserve"> </v>
      </c>
      <c r="DF465" s="121"/>
      <c r="DG465" s="114"/>
      <c r="DH465" s="704"/>
      <c r="DI465" s="119"/>
      <c r="DJ465" s="187"/>
      <c r="DK465" s="254"/>
      <c r="DL465" s="224" t="str">
        <f t="shared" si="429"/>
        <v xml:space="preserve"> </v>
      </c>
      <c r="DM465" s="224" t="str">
        <f t="shared" si="479"/>
        <v xml:space="preserve"> </v>
      </c>
      <c r="DN465" s="474"/>
      <c r="DO465" s="117"/>
      <c r="DP465" s="117"/>
      <c r="DQ465" s="117"/>
      <c r="DR465" s="117"/>
      <c r="DS465" s="117"/>
      <c r="DT465" s="254"/>
      <c r="DU465" s="476"/>
      <c r="DV465" s="224" t="str">
        <f t="shared" si="430"/>
        <v xml:space="preserve"> </v>
      </c>
      <c r="DW465" s="115"/>
      <c r="DX465" s="470"/>
      <c r="DY465" s="117"/>
      <c r="DZ465" s="704"/>
      <c r="EA465" s="224" t="str">
        <f t="shared" si="431"/>
        <v xml:space="preserve"> </v>
      </c>
      <c r="EB465" s="906"/>
      <c r="EC465" s="904"/>
      <c r="ED465" s="904"/>
      <c r="EE465" s="904"/>
      <c r="EF465" s="904"/>
      <c r="EG465" s="904"/>
      <c r="EH465" s="904"/>
      <c r="EI465" s="904"/>
      <c r="EJ465" s="904"/>
      <c r="EK465" s="905"/>
      <c r="EL465" s="80"/>
      <c r="EM465" s="224" t="str">
        <f t="shared" si="480"/>
        <v xml:space="preserve"> </v>
      </c>
      <c r="EN465" s="224" t="str">
        <f t="shared" si="481"/>
        <v xml:space="preserve"> </v>
      </c>
      <c r="EO465" s="115"/>
      <c r="EP465" s="1050"/>
      <c r="EQ465" s="253"/>
      <c r="ER465" s="117"/>
      <c r="ES465" s="1258">
        <f t="shared" si="482"/>
        <v>374</v>
      </c>
      <c r="ET465" s="224" t="str">
        <f t="shared" si="483"/>
        <v xml:space="preserve"> </v>
      </c>
      <c r="EU465" s="477" t="str">
        <f t="shared" si="484"/>
        <v/>
      </c>
      <c r="EV465" s="1334" t="str">
        <f t="shared" si="426"/>
        <v xml:space="preserve"> </v>
      </c>
      <c r="EW465" s="1332" t="str">
        <f t="shared" si="470"/>
        <v/>
      </c>
      <c r="EX465" s="1275" t="str">
        <f t="shared" si="452"/>
        <v/>
      </c>
      <c r="EY465" s="1275" t="str">
        <f t="shared" si="453"/>
        <v/>
      </c>
      <c r="EZ465" s="1275" t="str">
        <f t="shared" si="454"/>
        <v/>
      </c>
      <c r="FA465" s="1275" t="str">
        <f t="shared" si="455"/>
        <v/>
      </c>
      <c r="FB465" s="1275" t="str">
        <f t="shared" si="456"/>
        <v/>
      </c>
      <c r="FC465" s="1333" t="str">
        <f t="shared" si="457"/>
        <v/>
      </c>
      <c r="FE465" s="1234" t="str">
        <f t="shared" si="458"/>
        <v xml:space="preserve"> </v>
      </c>
      <c r="FF465" s="1234" t="str">
        <f t="shared" si="459"/>
        <v xml:space="preserve"> </v>
      </c>
      <c r="FG465" s="1234" t="str">
        <f t="shared" si="460"/>
        <v xml:space="preserve"> </v>
      </c>
      <c r="FH465" s="1234" t="str">
        <f t="shared" si="461"/>
        <v xml:space="preserve"> </v>
      </c>
      <c r="FI465" s="1234" t="str">
        <f t="shared" si="432"/>
        <v xml:space="preserve"> </v>
      </c>
      <c r="FJ465" s="1234" t="str">
        <f t="shared" si="462"/>
        <v xml:space="preserve"> </v>
      </c>
      <c r="FK465" s="1234">
        <f t="shared" si="433"/>
        <v>0</v>
      </c>
      <c r="FL465" s="1227"/>
      <c r="FM465" s="1234" t="str">
        <f t="shared" si="434"/>
        <v xml:space="preserve"> </v>
      </c>
      <c r="FN465" s="1234" t="str">
        <f t="shared" si="435"/>
        <v xml:space="preserve"> </v>
      </c>
      <c r="FO465" s="1234" t="str">
        <f t="shared" si="463"/>
        <v xml:space="preserve"> </v>
      </c>
      <c r="FP465" s="1234" t="str">
        <f t="shared" si="464"/>
        <v xml:space="preserve"> </v>
      </c>
      <c r="FQ465" s="1234" t="str">
        <f t="shared" si="436"/>
        <v xml:space="preserve"> </v>
      </c>
      <c r="FR465" s="1234" t="str">
        <f t="shared" si="465"/>
        <v xml:space="preserve"> </v>
      </c>
      <c r="FS465" s="1234">
        <f t="shared" si="471"/>
        <v>0</v>
      </c>
      <c r="FT465" s="1227"/>
      <c r="FU465" s="1234" t="str">
        <f t="shared" si="466"/>
        <v xml:space="preserve"> </v>
      </c>
      <c r="FV465" s="1234" t="str">
        <f t="shared" si="467"/>
        <v xml:space="preserve"> </v>
      </c>
      <c r="FW465" s="1234" t="str">
        <f t="shared" si="468"/>
        <v xml:space="preserve"> </v>
      </c>
      <c r="FX465" s="1234" t="str">
        <f t="shared" si="437"/>
        <v xml:space="preserve"> </v>
      </c>
      <c r="FY465" s="1234" t="str">
        <f t="shared" si="438"/>
        <v xml:space="preserve"> </v>
      </c>
      <c r="FZ465" s="1234" t="str">
        <f t="shared" si="469"/>
        <v xml:space="preserve"> </v>
      </c>
      <c r="GA465" s="1234">
        <f t="shared" si="439"/>
        <v>0</v>
      </c>
      <c r="GB465" s="1227"/>
      <c r="GC465" s="1234" t="str">
        <f t="shared" si="440"/>
        <v xml:space="preserve"> </v>
      </c>
      <c r="GD465" s="1234" t="str">
        <f t="shared" si="441"/>
        <v xml:space="preserve"> </v>
      </c>
      <c r="GE465" s="1234" t="str">
        <f t="shared" si="442"/>
        <v xml:space="preserve"> </v>
      </c>
      <c r="GF465" s="1234" t="str">
        <f t="shared" si="443"/>
        <v xml:space="preserve"> </v>
      </c>
      <c r="GG465" s="1234" t="str">
        <f t="shared" si="444"/>
        <v xml:space="preserve"> </v>
      </c>
      <c r="GH465" s="1234" t="str">
        <f t="shared" si="445"/>
        <v xml:space="preserve"> </v>
      </c>
      <c r="GI465" s="1234" t="str">
        <f t="shared" si="446"/>
        <v xml:space="preserve"> </v>
      </c>
      <c r="GJ465" s="1234" t="str">
        <f t="shared" si="447"/>
        <v xml:space="preserve"> </v>
      </c>
      <c r="GK465" s="1234" t="str">
        <f t="shared" si="448"/>
        <v xml:space="preserve"> </v>
      </c>
      <c r="GL465" s="1234" t="str">
        <f t="shared" si="449"/>
        <v xml:space="preserve"> </v>
      </c>
      <c r="GM465" s="1234" t="str">
        <f t="shared" si="450"/>
        <v xml:space="preserve"> </v>
      </c>
      <c r="GN465" s="1234">
        <f t="shared" si="451"/>
        <v>0</v>
      </c>
    </row>
    <row r="466" spans="1:196" s="100" customFormat="1" ht="27" customHeight="1" thickTop="1" thickBot="1">
      <c r="A466" s="1208">
        <f>【A票】【D票】!$D$10</f>
        <v>0</v>
      </c>
      <c r="B466" s="1212">
        <f>【A票】【D票】!$H$10</f>
        <v>0</v>
      </c>
      <c r="C466" s="1213" t="str">
        <f>【A票】【D票】!$K$10</f>
        <v xml:space="preserve"> </v>
      </c>
      <c r="D466" s="1214">
        <f t="shared" si="425"/>
        <v>375</v>
      </c>
      <c r="E466" s="914"/>
      <c r="F466" s="467"/>
      <c r="G466" s="469"/>
      <c r="H466" s="224" t="str">
        <f t="shared" si="472"/>
        <v xml:space="preserve"> </v>
      </c>
      <c r="I466" s="704"/>
      <c r="J466" s="117"/>
      <c r="K466" s="117"/>
      <c r="L466" s="117"/>
      <c r="M466" s="117"/>
      <c r="N466" s="117"/>
      <c r="O466" s="117"/>
      <c r="P466" s="117"/>
      <c r="Q466" s="117"/>
      <c r="R466" s="117"/>
      <c r="S466" s="117"/>
      <c r="T466" s="254"/>
      <c r="U466" s="646"/>
      <c r="V466" s="646"/>
      <c r="W466" s="114"/>
      <c r="X466" s="254"/>
      <c r="Y466" s="224" t="str">
        <f t="shared" si="473"/>
        <v xml:space="preserve"> </v>
      </c>
      <c r="Z466" s="579"/>
      <c r="AA466" s="704"/>
      <c r="AB466" s="119"/>
      <c r="AC466" s="224" t="str">
        <f t="shared" si="427"/>
        <v xml:space="preserve"> </v>
      </c>
      <c r="AD466" s="115"/>
      <c r="AE466" s="253"/>
      <c r="AF466" s="704"/>
      <c r="AG466" s="727"/>
      <c r="AH466" s="727"/>
      <c r="AI466" s="727"/>
      <c r="AJ466" s="727"/>
      <c r="AK466" s="591"/>
      <c r="AL466" s="727"/>
      <c r="AM466" s="727"/>
      <c r="AN466" s="727"/>
      <c r="AO466" s="727"/>
      <c r="AP466" s="727"/>
      <c r="AQ466" s="727"/>
      <c r="AR466" s="727"/>
      <c r="AS466" s="727"/>
      <c r="AT466" s="727"/>
      <c r="AU466" s="727"/>
      <c r="AV466" s="727"/>
      <c r="AW466" s="727"/>
      <c r="AX466" s="727"/>
      <c r="AY466" s="727"/>
      <c r="AZ466" s="727"/>
      <c r="BA466" s="727"/>
      <c r="BB466" s="727"/>
      <c r="BC466" s="821"/>
      <c r="BD466" s="727"/>
      <c r="BE466" s="727"/>
      <c r="BF466" s="727"/>
      <c r="BG466" s="727"/>
      <c r="BH466" s="727"/>
      <c r="BI466" s="727"/>
      <c r="BJ466" s="727"/>
      <c r="BK466" s="727"/>
      <c r="BL466" s="821"/>
      <c r="BM466" s="727"/>
      <c r="BN466" s="727"/>
      <c r="BO466" s="727"/>
      <c r="BP466" s="727"/>
      <c r="BQ466" s="727"/>
      <c r="BR466" s="821"/>
      <c r="BS466" s="727"/>
      <c r="BT466" s="727"/>
      <c r="BU466" s="727"/>
      <c r="BV466" s="591"/>
      <c r="BW466" s="224" t="str">
        <f t="shared" si="485"/>
        <v xml:space="preserve"> </v>
      </c>
      <c r="BX466" s="471">
        <f t="shared" si="474"/>
        <v>375</v>
      </c>
      <c r="BY466" s="117"/>
      <c r="BZ466" s="117"/>
      <c r="CA466" s="117"/>
      <c r="CB466" s="117"/>
      <c r="CC466" s="117"/>
      <c r="CD466" s="461"/>
      <c r="CE466" s="236"/>
      <c r="CF466" s="224" t="str">
        <f t="shared" si="475"/>
        <v xml:space="preserve"> </v>
      </c>
      <c r="CG466" s="116"/>
      <c r="CH466" s="117"/>
      <c r="CI466" s="117"/>
      <c r="CJ466" s="117"/>
      <c r="CK466" s="472"/>
      <c r="CL466" s="472"/>
      <c r="CM466" s="472"/>
      <c r="CN466" s="472"/>
      <c r="CO466" s="117"/>
      <c r="CP466" s="253"/>
      <c r="CQ466" s="120"/>
      <c r="CR466" s="224" t="str" cm="1">
        <f t="array" ref="CR466">IF(AND(SUM(COUNTIF(CG466:CM466,{"*不明*","*その他*"})+COUNTIF(CO466:CP466,{"*不明*","*その他*"}))&gt;0,CQ466=""),"その他・不明の場合,10)具体的内容、理由を記入",IF(OR(AND(CI466=CI$65,COUNTA(CJ466:CM466)&lt;4),AND(OR(CI466=CI$63,CI466=CI$64,CI466=CI$66,CI466=CI$67,CI466=CI$68,CI466=""),COUNTA(CJ466:CM466)&gt;0)),"3)介護保険認定済→要介護度、認知症自立度、寝たきり度、介護保険サービス記入",IF(OR(AND(OR(CM466=CM$63,CM466=CM$64),CN466=""),AND(OR(CM466=CM$65,CM466=CM$66),CN466&lt;&gt;"")),"7)介護保険サービス受けている/過去受けていた→具体的内容記入"," ")))</f>
        <v xml:space="preserve"> </v>
      </c>
      <c r="CS466" s="224" t="str">
        <f t="shared" si="476"/>
        <v xml:space="preserve"> </v>
      </c>
      <c r="CT466" s="116"/>
      <c r="CU466" s="253"/>
      <c r="CV466" s="117"/>
      <c r="CW466" s="117"/>
      <c r="CX466" s="253"/>
      <c r="CY466" s="117"/>
      <c r="CZ466" s="117"/>
      <c r="DA466" s="253"/>
      <c r="DB466" s="117"/>
      <c r="DC466" s="224" t="str">
        <f t="shared" si="477"/>
        <v xml:space="preserve"> </v>
      </c>
      <c r="DD466" s="224" t="str">
        <f t="shared" si="478"/>
        <v xml:space="preserve"> </v>
      </c>
      <c r="DE466" s="224" t="str">
        <f t="shared" si="428"/>
        <v xml:space="preserve"> </v>
      </c>
      <c r="DF466" s="121"/>
      <c r="DG466" s="114"/>
      <c r="DH466" s="704"/>
      <c r="DI466" s="119"/>
      <c r="DJ466" s="187"/>
      <c r="DK466" s="254"/>
      <c r="DL466" s="224" t="str">
        <f t="shared" si="429"/>
        <v xml:space="preserve"> </v>
      </c>
      <c r="DM466" s="224" t="str">
        <f t="shared" si="479"/>
        <v xml:space="preserve"> </v>
      </c>
      <c r="DN466" s="474"/>
      <c r="DO466" s="117"/>
      <c r="DP466" s="117"/>
      <c r="DQ466" s="117"/>
      <c r="DR466" s="117"/>
      <c r="DS466" s="117"/>
      <c r="DT466" s="254"/>
      <c r="DU466" s="476"/>
      <c r="DV466" s="224" t="str">
        <f t="shared" si="430"/>
        <v xml:space="preserve"> </v>
      </c>
      <c r="DW466" s="115"/>
      <c r="DX466" s="470"/>
      <c r="DY466" s="117"/>
      <c r="DZ466" s="704"/>
      <c r="EA466" s="224" t="str">
        <f t="shared" si="431"/>
        <v xml:space="preserve"> </v>
      </c>
      <c r="EB466" s="906"/>
      <c r="EC466" s="904"/>
      <c r="ED466" s="904"/>
      <c r="EE466" s="904"/>
      <c r="EF466" s="904"/>
      <c r="EG466" s="904"/>
      <c r="EH466" s="904"/>
      <c r="EI466" s="904"/>
      <c r="EJ466" s="904"/>
      <c r="EK466" s="905"/>
      <c r="EL466" s="80"/>
      <c r="EM466" s="224" t="str">
        <f t="shared" si="480"/>
        <v xml:space="preserve"> </v>
      </c>
      <c r="EN466" s="224" t="str">
        <f t="shared" si="481"/>
        <v xml:space="preserve"> </v>
      </c>
      <c r="EO466" s="115"/>
      <c r="EP466" s="1050"/>
      <c r="EQ466" s="253"/>
      <c r="ER466" s="117"/>
      <c r="ES466" s="1258">
        <f t="shared" si="482"/>
        <v>375</v>
      </c>
      <c r="ET466" s="224" t="str">
        <f t="shared" si="483"/>
        <v xml:space="preserve"> </v>
      </c>
      <c r="EU466" s="477" t="str">
        <f t="shared" si="484"/>
        <v/>
      </c>
      <c r="EV466" s="1334" t="str">
        <f t="shared" si="426"/>
        <v xml:space="preserve"> </v>
      </c>
      <c r="EW466" s="1332" t="str">
        <f t="shared" si="470"/>
        <v/>
      </c>
      <c r="EX466" s="1275" t="str">
        <f t="shared" si="452"/>
        <v/>
      </c>
      <c r="EY466" s="1275" t="str">
        <f t="shared" si="453"/>
        <v/>
      </c>
      <c r="EZ466" s="1275" t="str">
        <f t="shared" si="454"/>
        <v/>
      </c>
      <c r="FA466" s="1275" t="str">
        <f t="shared" si="455"/>
        <v/>
      </c>
      <c r="FB466" s="1275" t="str">
        <f t="shared" si="456"/>
        <v/>
      </c>
      <c r="FC466" s="1333" t="str">
        <f t="shared" si="457"/>
        <v/>
      </c>
      <c r="FE466" s="1234" t="str">
        <f t="shared" si="458"/>
        <v xml:space="preserve"> </v>
      </c>
      <c r="FF466" s="1234" t="str">
        <f t="shared" si="459"/>
        <v xml:space="preserve"> </v>
      </c>
      <c r="FG466" s="1234" t="str">
        <f t="shared" si="460"/>
        <v xml:space="preserve"> </v>
      </c>
      <c r="FH466" s="1234" t="str">
        <f t="shared" si="461"/>
        <v xml:space="preserve"> </v>
      </c>
      <c r="FI466" s="1234" t="str">
        <f t="shared" si="432"/>
        <v xml:space="preserve"> </v>
      </c>
      <c r="FJ466" s="1234" t="str">
        <f t="shared" si="462"/>
        <v xml:space="preserve"> </v>
      </c>
      <c r="FK466" s="1234">
        <f t="shared" si="433"/>
        <v>0</v>
      </c>
      <c r="FL466" s="1227"/>
      <c r="FM466" s="1234" t="str">
        <f t="shared" si="434"/>
        <v xml:space="preserve"> </v>
      </c>
      <c r="FN466" s="1234" t="str">
        <f t="shared" si="435"/>
        <v xml:space="preserve"> </v>
      </c>
      <c r="FO466" s="1234" t="str">
        <f t="shared" si="463"/>
        <v xml:space="preserve"> </v>
      </c>
      <c r="FP466" s="1234" t="str">
        <f t="shared" si="464"/>
        <v xml:space="preserve"> </v>
      </c>
      <c r="FQ466" s="1234" t="str">
        <f t="shared" si="436"/>
        <v xml:space="preserve"> </v>
      </c>
      <c r="FR466" s="1234" t="str">
        <f t="shared" si="465"/>
        <v xml:space="preserve"> </v>
      </c>
      <c r="FS466" s="1234">
        <f t="shared" si="471"/>
        <v>0</v>
      </c>
      <c r="FT466" s="1227"/>
      <c r="FU466" s="1234" t="str">
        <f t="shared" si="466"/>
        <v xml:space="preserve"> </v>
      </c>
      <c r="FV466" s="1234" t="str">
        <f t="shared" si="467"/>
        <v xml:space="preserve"> </v>
      </c>
      <c r="FW466" s="1234" t="str">
        <f t="shared" si="468"/>
        <v xml:space="preserve"> </v>
      </c>
      <c r="FX466" s="1234" t="str">
        <f t="shared" si="437"/>
        <v xml:space="preserve"> </v>
      </c>
      <c r="FY466" s="1234" t="str">
        <f t="shared" si="438"/>
        <v xml:space="preserve"> </v>
      </c>
      <c r="FZ466" s="1234" t="str">
        <f t="shared" si="469"/>
        <v xml:space="preserve"> </v>
      </c>
      <c r="GA466" s="1234">
        <f t="shared" si="439"/>
        <v>0</v>
      </c>
      <c r="GB466" s="1227"/>
      <c r="GC466" s="1234" t="str">
        <f t="shared" si="440"/>
        <v xml:space="preserve"> </v>
      </c>
      <c r="GD466" s="1234" t="str">
        <f t="shared" si="441"/>
        <v xml:space="preserve"> </v>
      </c>
      <c r="GE466" s="1234" t="str">
        <f t="shared" si="442"/>
        <v xml:space="preserve"> </v>
      </c>
      <c r="GF466" s="1234" t="str">
        <f t="shared" si="443"/>
        <v xml:space="preserve"> </v>
      </c>
      <c r="GG466" s="1234" t="str">
        <f t="shared" si="444"/>
        <v xml:space="preserve"> </v>
      </c>
      <c r="GH466" s="1234" t="str">
        <f t="shared" si="445"/>
        <v xml:space="preserve"> </v>
      </c>
      <c r="GI466" s="1234" t="str">
        <f t="shared" si="446"/>
        <v xml:space="preserve"> </v>
      </c>
      <c r="GJ466" s="1234" t="str">
        <f t="shared" si="447"/>
        <v xml:space="preserve"> </v>
      </c>
      <c r="GK466" s="1234" t="str">
        <f t="shared" si="448"/>
        <v xml:space="preserve"> </v>
      </c>
      <c r="GL466" s="1234" t="str">
        <f t="shared" si="449"/>
        <v xml:space="preserve"> </v>
      </c>
      <c r="GM466" s="1234" t="str">
        <f t="shared" si="450"/>
        <v xml:space="preserve"> </v>
      </c>
      <c r="GN466" s="1234">
        <f t="shared" si="451"/>
        <v>0</v>
      </c>
    </row>
    <row r="467" spans="1:196" s="100" customFormat="1" ht="27" customHeight="1" thickTop="1" thickBot="1">
      <c r="A467" s="1208">
        <f>【A票】【D票】!$D$10</f>
        <v>0</v>
      </c>
      <c r="B467" s="1212">
        <f>【A票】【D票】!$H$10</f>
        <v>0</v>
      </c>
      <c r="C467" s="1213" t="str">
        <f>【A票】【D票】!$K$10</f>
        <v xml:space="preserve"> </v>
      </c>
      <c r="D467" s="1214">
        <f t="shared" si="425"/>
        <v>376</v>
      </c>
      <c r="E467" s="914"/>
      <c r="F467" s="467"/>
      <c r="G467" s="469"/>
      <c r="H467" s="224" t="str">
        <f t="shared" si="472"/>
        <v xml:space="preserve"> </v>
      </c>
      <c r="I467" s="704"/>
      <c r="J467" s="117"/>
      <c r="K467" s="117"/>
      <c r="L467" s="117"/>
      <c r="M467" s="117"/>
      <c r="N467" s="117"/>
      <c r="O467" s="117"/>
      <c r="P467" s="117"/>
      <c r="Q467" s="117"/>
      <c r="R467" s="117"/>
      <c r="S467" s="117"/>
      <c r="T467" s="254"/>
      <c r="U467" s="646"/>
      <c r="V467" s="646"/>
      <c r="W467" s="114"/>
      <c r="X467" s="254"/>
      <c r="Y467" s="224" t="str">
        <f t="shared" si="473"/>
        <v xml:space="preserve"> </v>
      </c>
      <c r="Z467" s="579"/>
      <c r="AA467" s="704"/>
      <c r="AB467" s="119"/>
      <c r="AC467" s="224" t="str">
        <f t="shared" si="427"/>
        <v xml:space="preserve"> </v>
      </c>
      <c r="AD467" s="115"/>
      <c r="AE467" s="253"/>
      <c r="AF467" s="704"/>
      <c r="AG467" s="727"/>
      <c r="AH467" s="727"/>
      <c r="AI467" s="727"/>
      <c r="AJ467" s="727"/>
      <c r="AK467" s="591"/>
      <c r="AL467" s="727"/>
      <c r="AM467" s="727"/>
      <c r="AN467" s="727"/>
      <c r="AO467" s="727"/>
      <c r="AP467" s="727"/>
      <c r="AQ467" s="727"/>
      <c r="AR467" s="727"/>
      <c r="AS467" s="727"/>
      <c r="AT467" s="727"/>
      <c r="AU467" s="727"/>
      <c r="AV467" s="727"/>
      <c r="AW467" s="727"/>
      <c r="AX467" s="727"/>
      <c r="AY467" s="727"/>
      <c r="AZ467" s="727"/>
      <c r="BA467" s="727"/>
      <c r="BB467" s="727"/>
      <c r="BC467" s="821"/>
      <c r="BD467" s="727"/>
      <c r="BE467" s="727"/>
      <c r="BF467" s="727"/>
      <c r="BG467" s="727"/>
      <c r="BH467" s="727"/>
      <c r="BI467" s="727"/>
      <c r="BJ467" s="727"/>
      <c r="BK467" s="727"/>
      <c r="BL467" s="821"/>
      <c r="BM467" s="727"/>
      <c r="BN467" s="727"/>
      <c r="BO467" s="727"/>
      <c r="BP467" s="727"/>
      <c r="BQ467" s="727"/>
      <c r="BR467" s="821"/>
      <c r="BS467" s="727"/>
      <c r="BT467" s="727"/>
      <c r="BU467" s="727"/>
      <c r="BV467" s="591"/>
      <c r="BW467" s="224" t="str">
        <f t="shared" si="485"/>
        <v xml:space="preserve"> </v>
      </c>
      <c r="BX467" s="471">
        <f t="shared" si="474"/>
        <v>376</v>
      </c>
      <c r="BY467" s="117"/>
      <c r="BZ467" s="117"/>
      <c r="CA467" s="117"/>
      <c r="CB467" s="117"/>
      <c r="CC467" s="117"/>
      <c r="CD467" s="461"/>
      <c r="CE467" s="236"/>
      <c r="CF467" s="224" t="str">
        <f t="shared" si="475"/>
        <v xml:space="preserve"> </v>
      </c>
      <c r="CG467" s="116"/>
      <c r="CH467" s="117"/>
      <c r="CI467" s="117"/>
      <c r="CJ467" s="117"/>
      <c r="CK467" s="472"/>
      <c r="CL467" s="472"/>
      <c r="CM467" s="472"/>
      <c r="CN467" s="472"/>
      <c r="CO467" s="117"/>
      <c r="CP467" s="253"/>
      <c r="CQ467" s="120"/>
      <c r="CR467" s="224" t="str" cm="1">
        <f t="array" ref="CR467">IF(AND(SUM(COUNTIF(CG467:CM467,{"*不明*","*その他*"})+COUNTIF(CO467:CP467,{"*不明*","*その他*"}))&gt;0,CQ467=""),"その他・不明の場合,10)具体的内容、理由を記入",IF(OR(AND(CI467=CI$65,COUNTA(CJ467:CM467)&lt;4),AND(OR(CI467=CI$63,CI467=CI$64,CI467=CI$66,CI467=CI$67,CI467=CI$68,CI467=""),COUNTA(CJ467:CM467)&gt;0)),"3)介護保険認定済→要介護度、認知症自立度、寝たきり度、介護保険サービス記入",IF(OR(AND(OR(CM467=CM$63,CM467=CM$64),CN467=""),AND(OR(CM467=CM$65,CM467=CM$66),CN467&lt;&gt;"")),"7)介護保険サービス受けている/過去受けていた→具体的内容記入"," ")))</f>
        <v xml:space="preserve"> </v>
      </c>
      <c r="CS467" s="224" t="str">
        <f t="shared" si="476"/>
        <v xml:space="preserve"> </v>
      </c>
      <c r="CT467" s="116"/>
      <c r="CU467" s="253"/>
      <c r="CV467" s="117"/>
      <c r="CW467" s="117"/>
      <c r="CX467" s="253"/>
      <c r="CY467" s="117"/>
      <c r="CZ467" s="117"/>
      <c r="DA467" s="253"/>
      <c r="DB467" s="117"/>
      <c r="DC467" s="224" t="str">
        <f t="shared" si="477"/>
        <v xml:space="preserve"> </v>
      </c>
      <c r="DD467" s="224" t="str">
        <f t="shared" si="478"/>
        <v xml:space="preserve"> </v>
      </c>
      <c r="DE467" s="224" t="str">
        <f t="shared" si="428"/>
        <v xml:space="preserve"> </v>
      </c>
      <c r="DF467" s="121"/>
      <c r="DG467" s="114"/>
      <c r="DH467" s="704"/>
      <c r="DI467" s="119"/>
      <c r="DJ467" s="187"/>
      <c r="DK467" s="254"/>
      <c r="DL467" s="224" t="str">
        <f t="shared" si="429"/>
        <v xml:space="preserve"> </v>
      </c>
      <c r="DM467" s="224" t="str">
        <f t="shared" si="479"/>
        <v xml:space="preserve"> </v>
      </c>
      <c r="DN467" s="474"/>
      <c r="DO467" s="117"/>
      <c r="DP467" s="117"/>
      <c r="DQ467" s="117"/>
      <c r="DR467" s="117"/>
      <c r="DS467" s="117"/>
      <c r="DT467" s="254"/>
      <c r="DU467" s="476"/>
      <c r="DV467" s="224" t="str">
        <f t="shared" si="430"/>
        <v xml:space="preserve"> </v>
      </c>
      <c r="DW467" s="115"/>
      <c r="DX467" s="470"/>
      <c r="DY467" s="117"/>
      <c r="DZ467" s="704"/>
      <c r="EA467" s="224" t="str">
        <f t="shared" si="431"/>
        <v xml:space="preserve"> </v>
      </c>
      <c r="EB467" s="906"/>
      <c r="EC467" s="904"/>
      <c r="ED467" s="904"/>
      <c r="EE467" s="904"/>
      <c r="EF467" s="904"/>
      <c r="EG467" s="904"/>
      <c r="EH467" s="904"/>
      <c r="EI467" s="904"/>
      <c r="EJ467" s="904"/>
      <c r="EK467" s="905"/>
      <c r="EL467" s="80"/>
      <c r="EM467" s="224" t="str">
        <f t="shared" si="480"/>
        <v xml:space="preserve"> </v>
      </c>
      <c r="EN467" s="224" t="str">
        <f t="shared" si="481"/>
        <v xml:space="preserve"> </v>
      </c>
      <c r="EO467" s="115"/>
      <c r="EP467" s="1050"/>
      <c r="EQ467" s="253"/>
      <c r="ER467" s="117"/>
      <c r="ES467" s="1258">
        <f t="shared" si="482"/>
        <v>376</v>
      </c>
      <c r="ET467" s="224" t="str">
        <f t="shared" si="483"/>
        <v xml:space="preserve"> </v>
      </c>
      <c r="EU467" s="477" t="str">
        <f t="shared" si="484"/>
        <v/>
      </c>
      <c r="EV467" s="1334" t="str">
        <f t="shared" si="426"/>
        <v xml:space="preserve"> </v>
      </c>
      <c r="EW467" s="1332" t="str">
        <f t="shared" si="470"/>
        <v/>
      </c>
      <c r="EX467" s="1275" t="str">
        <f t="shared" si="452"/>
        <v/>
      </c>
      <c r="EY467" s="1275" t="str">
        <f t="shared" si="453"/>
        <v/>
      </c>
      <c r="EZ467" s="1275" t="str">
        <f t="shared" si="454"/>
        <v/>
      </c>
      <c r="FA467" s="1275" t="str">
        <f t="shared" si="455"/>
        <v/>
      </c>
      <c r="FB467" s="1275" t="str">
        <f t="shared" si="456"/>
        <v/>
      </c>
      <c r="FC467" s="1333" t="str">
        <f t="shared" si="457"/>
        <v/>
      </c>
      <c r="FE467" s="1234" t="str">
        <f t="shared" si="458"/>
        <v xml:space="preserve"> </v>
      </c>
      <c r="FF467" s="1234" t="str">
        <f t="shared" si="459"/>
        <v xml:space="preserve"> </v>
      </c>
      <c r="FG467" s="1234" t="str">
        <f t="shared" si="460"/>
        <v xml:space="preserve"> </v>
      </c>
      <c r="FH467" s="1234" t="str">
        <f t="shared" si="461"/>
        <v xml:space="preserve"> </v>
      </c>
      <c r="FI467" s="1234" t="str">
        <f t="shared" si="432"/>
        <v xml:space="preserve"> </v>
      </c>
      <c r="FJ467" s="1234" t="str">
        <f t="shared" si="462"/>
        <v xml:space="preserve"> </v>
      </c>
      <c r="FK467" s="1234">
        <f t="shared" si="433"/>
        <v>0</v>
      </c>
      <c r="FL467" s="1227"/>
      <c r="FM467" s="1234" t="str">
        <f t="shared" si="434"/>
        <v xml:space="preserve"> </v>
      </c>
      <c r="FN467" s="1234" t="str">
        <f t="shared" si="435"/>
        <v xml:space="preserve"> </v>
      </c>
      <c r="FO467" s="1234" t="str">
        <f t="shared" si="463"/>
        <v xml:space="preserve"> </v>
      </c>
      <c r="FP467" s="1234" t="str">
        <f t="shared" si="464"/>
        <v xml:space="preserve"> </v>
      </c>
      <c r="FQ467" s="1234" t="str">
        <f t="shared" si="436"/>
        <v xml:space="preserve"> </v>
      </c>
      <c r="FR467" s="1234" t="str">
        <f t="shared" si="465"/>
        <v xml:space="preserve"> </v>
      </c>
      <c r="FS467" s="1234">
        <f t="shared" si="471"/>
        <v>0</v>
      </c>
      <c r="FT467" s="1227"/>
      <c r="FU467" s="1234" t="str">
        <f t="shared" si="466"/>
        <v xml:space="preserve"> </v>
      </c>
      <c r="FV467" s="1234" t="str">
        <f t="shared" si="467"/>
        <v xml:space="preserve"> </v>
      </c>
      <c r="FW467" s="1234" t="str">
        <f t="shared" si="468"/>
        <v xml:space="preserve"> </v>
      </c>
      <c r="FX467" s="1234" t="str">
        <f t="shared" si="437"/>
        <v xml:space="preserve"> </v>
      </c>
      <c r="FY467" s="1234" t="str">
        <f t="shared" si="438"/>
        <v xml:space="preserve"> </v>
      </c>
      <c r="FZ467" s="1234" t="str">
        <f t="shared" si="469"/>
        <v xml:space="preserve"> </v>
      </c>
      <c r="GA467" s="1234">
        <f t="shared" si="439"/>
        <v>0</v>
      </c>
      <c r="GB467" s="1227"/>
      <c r="GC467" s="1234" t="str">
        <f t="shared" si="440"/>
        <v xml:space="preserve"> </v>
      </c>
      <c r="GD467" s="1234" t="str">
        <f t="shared" si="441"/>
        <v xml:space="preserve"> </v>
      </c>
      <c r="GE467" s="1234" t="str">
        <f t="shared" si="442"/>
        <v xml:space="preserve"> </v>
      </c>
      <c r="GF467" s="1234" t="str">
        <f t="shared" si="443"/>
        <v xml:space="preserve"> </v>
      </c>
      <c r="GG467" s="1234" t="str">
        <f t="shared" si="444"/>
        <v xml:space="preserve"> </v>
      </c>
      <c r="GH467" s="1234" t="str">
        <f t="shared" si="445"/>
        <v xml:space="preserve"> </v>
      </c>
      <c r="GI467" s="1234" t="str">
        <f t="shared" si="446"/>
        <v xml:space="preserve"> </v>
      </c>
      <c r="GJ467" s="1234" t="str">
        <f t="shared" si="447"/>
        <v xml:space="preserve"> </v>
      </c>
      <c r="GK467" s="1234" t="str">
        <f t="shared" si="448"/>
        <v xml:space="preserve"> </v>
      </c>
      <c r="GL467" s="1234" t="str">
        <f t="shared" si="449"/>
        <v xml:space="preserve"> </v>
      </c>
      <c r="GM467" s="1234" t="str">
        <f t="shared" si="450"/>
        <v xml:space="preserve"> </v>
      </c>
      <c r="GN467" s="1234">
        <f t="shared" si="451"/>
        <v>0</v>
      </c>
    </row>
    <row r="468" spans="1:196" s="100" customFormat="1" ht="27" customHeight="1" thickTop="1" thickBot="1">
      <c r="A468" s="1208">
        <f>【A票】【D票】!$D$10</f>
        <v>0</v>
      </c>
      <c r="B468" s="1212">
        <f>【A票】【D票】!$H$10</f>
        <v>0</v>
      </c>
      <c r="C468" s="1213" t="str">
        <f>【A票】【D票】!$K$10</f>
        <v xml:space="preserve"> </v>
      </c>
      <c r="D468" s="1214">
        <f t="shared" si="425"/>
        <v>377</v>
      </c>
      <c r="E468" s="914"/>
      <c r="F468" s="467"/>
      <c r="G468" s="469"/>
      <c r="H468" s="224" t="str">
        <f t="shared" si="472"/>
        <v xml:space="preserve"> </v>
      </c>
      <c r="I468" s="704"/>
      <c r="J468" s="117"/>
      <c r="K468" s="117"/>
      <c r="L468" s="117"/>
      <c r="M468" s="117"/>
      <c r="N468" s="117"/>
      <c r="O468" s="117"/>
      <c r="P468" s="117"/>
      <c r="Q468" s="117"/>
      <c r="R468" s="117"/>
      <c r="S468" s="117"/>
      <c r="T468" s="254"/>
      <c r="U468" s="646"/>
      <c r="V468" s="646"/>
      <c r="W468" s="114"/>
      <c r="X468" s="254"/>
      <c r="Y468" s="224" t="str">
        <f t="shared" si="473"/>
        <v xml:space="preserve"> </v>
      </c>
      <c r="Z468" s="579"/>
      <c r="AA468" s="704"/>
      <c r="AB468" s="119"/>
      <c r="AC468" s="224" t="str">
        <f t="shared" si="427"/>
        <v xml:space="preserve"> </v>
      </c>
      <c r="AD468" s="115"/>
      <c r="AE468" s="253"/>
      <c r="AF468" s="704"/>
      <c r="AG468" s="727"/>
      <c r="AH468" s="727"/>
      <c r="AI468" s="727"/>
      <c r="AJ468" s="727"/>
      <c r="AK468" s="591"/>
      <c r="AL468" s="727"/>
      <c r="AM468" s="727"/>
      <c r="AN468" s="727"/>
      <c r="AO468" s="727"/>
      <c r="AP468" s="727"/>
      <c r="AQ468" s="727"/>
      <c r="AR468" s="727"/>
      <c r="AS468" s="727"/>
      <c r="AT468" s="727"/>
      <c r="AU468" s="727"/>
      <c r="AV468" s="727"/>
      <c r="AW468" s="727"/>
      <c r="AX468" s="727"/>
      <c r="AY468" s="727"/>
      <c r="AZ468" s="727"/>
      <c r="BA468" s="727"/>
      <c r="BB468" s="727"/>
      <c r="BC468" s="821"/>
      <c r="BD468" s="727"/>
      <c r="BE468" s="727"/>
      <c r="BF468" s="727"/>
      <c r="BG468" s="727"/>
      <c r="BH468" s="727"/>
      <c r="BI468" s="727"/>
      <c r="BJ468" s="727"/>
      <c r="BK468" s="727"/>
      <c r="BL468" s="821"/>
      <c r="BM468" s="727"/>
      <c r="BN468" s="727"/>
      <c r="BO468" s="727"/>
      <c r="BP468" s="727"/>
      <c r="BQ468" s="727"/>
      <c r="BR468" s="821"/>
      <c r="BS468" s="727"/>
      <c r="BT468" s="727"/>
      <c r="BU468" s="727"/>
      <c r="BV468" s="591"/>
      <c r="BW468" s="224" t="str">
        <f t="shared" si="485"/>
        <v xml:space="preserve"> </v>
      </c>
      <c r="BX468" s="471">
        <f t="shared" si="474"/>
        <v>377</v>
      </c>
      <c r="BY468" s="117"/>
      <c r="BZ468" s="117"/>
      <c r="CA468" s="117"/>
      <c r="CB468" s="117"/>
      <c r="CC468" s="117"/>
      <c r="CD468" s="461"/>
      <c r="CE468" s="236"/>
      <c r="CF468" s="224" t="str">
        <f t="shared" si="475"/>
        <v xml:space="preserve"> </v>
      </c>
      <c r="CG468" s="116"/>
      <c r="CH468" s="117"/>
      <c r="CI468" s="117"/>
      <c r="CJ468" s="117"/>
      <c r="CK468" s="472"/>
      <c r="CL468" s="472"/>
      <c r="CM468" s="472"/>
      <c r="CN468" s="472"/>
      <c r="CO468" s="117"/>
      <c r="CP468" s="253"/>
      <c r="CQ468" s="120"/>
      <c r="CR468" s="224" t="str" cm="1">
        <f t="array" ref="CR468">IF(AND(SUM(COUNTIF(CG468:CM468,{"*不明*","*その他*"})+COUNTIF(CO468:CP468,{"*不明*","*その他*"}))&gt;0,CQ468=""),"その他・不明の場合,10)具体的内容、理由を記入",IF(OR(AND(CI468=CI$65,COUNTA(CJ468:CM468)&lt;4),AND(OR(CI468=CI$63,CI468=CI$64,CI468=CI$66,CI468=CI$67,CI468=CI$68,CI468=""),COUNTA(CJ468:CM468)&gt;0)),"3)介護保険認定済→要介護度、認知症自立度、寝たきり度、介護保険サービス記入",IF(OR(AND(OR(CM468=CM$63,CM468=CM$64),CN468=""),AND(OR(CM468=CM$65,CM468=CM$66),CN468&lt;&gt;"")),"7)介護保険サービス受けている/過去受けていた→具体的内容記入"," ")))</f>
        <v xml:space="preserve"> </v>
      </c>
      <c r="CS468" s="224" t="str">
        <f t="shared" si="476"/>
        <v xml:space="preserve"> </v>
      </c>
      <c r="CT468" s="116"/>
      <c r="CU468" s="253"/>
      <c r="CV468" s="117"/>
      <c r="CW468" s="117"/>
      <c r="CX468" s="253"/>
      <c r="CY468" s="117"/>
      <c r="CZ468" s="117"/>
      <c r="DA468" s="253"/>
      <c r="DB468" s="117"/>
      <c r="DC468" s="224" t="str">
        <f t="shared" si="477"/>
        <v xml:space="preserve"> </v>
      </c>
      <c r="DD468" s="224" t="str">
        <f t="shared" si="478"/>
        <v xml:space="preserve"> </v>
      </c>
      <c r="DE468" s="224" t="str">
        <f t="shared" si="428"/>
        <v xml:space="preserve"> </v>
      </c>
      <c r="DF468" s="121"/>
      <c r="DG468" s="114"/>
      <c r="DH468" s="704"/>
      <c r="DI468" s="119"/>
      <c r="DJ468" s="187"/>
      <c r="DK468" s="254"/>
      <c r="DL468" s="224" t="str">
        <f t="shared" si="429"/>
        <v xml:space="preserve"> </v>
      </c>
      <c r="DM468" s="224" t="str">
        <f t="shared" si="479"/>
        <v xml:space="preserve"> </v>
      </c>
      <c r="DN468" s="474"/>
      <c r="DO468" s="117"/>
      <c r="DP468" s="117"/>
      <c r="DQ468" s="117"/>
      <c r="DR468" s="117"/>
      <c r="DS468" s="117"/>
      <c r="DT468" s="254"/>
      <c r="DU468" s="476"/>
      <c r="DV468" s="224" t="str">
        <f t="shared" si="430"/>
        <v xml:space="preserve"> </v>
      </c>
      <c r="DW468" s="115"/>
      <c r="DX468" s="470"/>
      <c r="DY468" s="117"/>
      <c r="DZ468" s="704"/>
      <c r="EA468" s="224" t="str">
        <f t="shared" si="431"/>
        <v xml:space="preserve"> </v>
      </c>
      <c r="EB468" s="906"/>
      <c r="EC468" s="904"/>
      <c r="ED468" s="904"/>
      <c r="EE468" s="904"/>
      <c r="EF468" s="904"/>
      <c r="EG468" s="904"/>
      <c r="EH468" s="904"/>
      <c r="EI468" s="904"/>
      <c r="EJ468" s="904"/>
      <c r="EK468" s="905"/>
      <c r="EL468" s="80"/>
      <c r="EM468" s="224" t="str">
        <f t="shared" si="480"/>
        <v xml:space="preserve"> </v>
      </c>
      <c r="EN468" s="224" t="str">
        <f t="shared" si="481"/>
        <v xml:space="preserve"> </v>
      </c>
      <c r="EO468" s="115"/>
      <c r="EP468" s="1050"/>
      <c r="EQ468" s="253"/>
      <c r="ER468" s="117"/>
      <c r="ES468" s="1258">
        <f t="shared" si="482"/>
        <v>377</v>
      </c>
      <c r="ET468" s="224" t="str">
        <f t="shared" si="483"/>
        <v xml:space="preserve"> </v>
      </c>
      <c r="EU468" s="477" t="str">
        <f t="shared" si="484"/>
        <v/>
      </c>
      <c r="EV468" s="1334" t="str">
        <f t="shared" si="426"/>
        <v xml:space="preserve"> </v>
      </c>
      <c r="EW468" s="1332" t="str">
        <f t="shared" si="470"/>
        <v/>
      </c>
      <c r="EX468" s="1275" t="str">
        <f t="shared" si="452"/>
        <v/>
      </c>
      <c r="EY468" s="1275" t="str">
        <f t="shared" si="453"/>
        <v/>
      </c>
      <c r="EZ468" s="1275" t="str">
        <f t="shared" si="454"/>
        <v/>
      </c>
      <c r="FA468" s="1275" t="str">
        <f t="shared" si="455"/>
        <v/>
      </c>
      <c r="FB468" s="1275" t="str">
        <f t="shared" si="456"/>
        <v/>
      </c>
      <c r="FC468" s="1333" t="str">
        <f t="shared" si="457"/>
        <v/>
      </c>
      <c r="FE468" s="1234" t="str">
        <f t="shared" si="458"/>
        <v xml:space="preserve"> </v>
      </c>
      <c r="FF468" s="1234" t="str">
        <f t="shared" si="459"/>
        <v xml:space="preserve"> </v>
      </c>
      <c r="FG468" s="1234" t="str">
        <f t="shared" si="460"/>
        <v xml:space="preserve"> </v>
      </c>
      <c r="FH468" s="1234" t="str">
        <f t="shared" si="461"/>
        <v xml:space="preserve"> </v>
      </c>
      <c r="FI468" s="1234" t="str">
        <f t="shared" si="432"/>
        <v xml:space="preserve"> </v>
      </c>
      <c r="FJ468" s="1234" t="str">
        <f t="shared" si="462"/>
        <v xml:space="preserve"> </v>
      </c>
      <c r="FK468" s="1234">
        <f t="shared" si="433"/>
        <v>0</v>
      </c>
      <c r="FL468" s="1227"/>
      <c r="FM468" s="1234" t="str">
        <f t="shared" si="434"/>
        <v xml:space="preserve"> </v>
      </c>
      <c r="FN468" s="1234" t="str">
        <f t="shared" si="435"/>
        <v xml:space="preserve"> </v>
      </c>
      <c r="FO468" s="1234" t="str">
        <f t="shared" si="463"/>
        <v xml:space="preserve"> </v>
      </c>
      <c r="FP468" s="1234" t="str">
        <f t="shared" si="464"/>
        <v xml:space="preserve"> </v>
      </c>
      <c r="FQ468" s="1234" t="str">
        <f t="shared" si="436"/>
        <v xml:space="preserve"> </v>
      </c>
      <c r="FR468" s="1234" t="str">
        <f t="shared" si="465"/>
        <v xml:space="preserve"> </v>
      </c>
      <c r="FS468" s="1234">
        <f t="shared" si="471"/>
        <v>0</v>
      </c>
      <c r="FT468" s="1227"/>
      <c r="FU468" s="1234" t="str">
        <f t="shared" si="466"/>
        <v xml:space="preserve"> </v>
      </c>
      <c r="FV468" s="1234" t="str">
        <f t="shared" si="467"/>
        <v xml:space="preserve"> </v>
      </c>
      <c r="FW468" s="1234" t="str">
        <f t="shared" si="468"/>
        <v xml:space="preserve"> </v>
      </c>
      <c r="FX468" s="1234" t="str">
        <f t="shared" si="437"/>
        <v xml:space="preserve"> </v>
      </c>
      <c r="FY468" s="1234" t="str">
        <f t="shared" si="438"/>
        <v xml:space="preserve"> </v>
      </c>
      <c r="FZ468" s="1234" t="str">
        <f t="shared" si="469"/>
        <v xml:space="preserve"> </v>
      </c>
      <c r="GA468" s="1234">
        <f t="shared" si="439"/>
        <v>0</v>
      </c>
      <c r="GB468" s="1227"/>
      <c r="GC468" s="1234" t="str">
        <f t="shared" si="440"/>
        <v xml:space="preserve"> </v>
      </c>
      <c r="GD468" s="1234" t="str">
        <f t="shared" si="441"/>
        <v xml:space="preserve"> </v>
      </c>
      <c r="GE468" s="1234" t="str">
        <f t="shared" si="442"/>
        <v xml:space="preserve"> </v>
      </c>
      <c r="GF468" s="1234" t="str">
        <f t="shared" si="443"/>
        <v xml:space="preserve"> </v>
      </c>
      <c r="GG468" s="1234" t="str">
        <f t="shared" si="444"/>
        <v xml:space="preserve"> </v>
      </c>
      <c r="GH468" s="1234" t="str">
        <f t="shared" si="445"/>
        <v xml:space="preserve"> </v>
      </c>
      <c r="GI468" s="1234" t="str">
        <f t="shared" si="446"/>
        <v xml:space="preserve"> </v>
      </c>
      <c r="GJ468" s="1234" t="str">
        <f t="shared" si="447"/>
        <v xml:space="preserve"> </v>
      </c>
      <c r="GK468" s="1234" t="str">
        <f t="shared" si="448"/>
        <v xml:space="preserve"> </v>
      </c>
      <c r="GL468" s="1234" t="str">
        <f t="shared" si="449"/>
        <v xml:space="preserve"> </v>
      </c>
      <c r="GM468" s="1234" t="str">
        <f t="shared" si="450"/>
        <v xml:space="preserve"> </v>
      </c>
      <c r="GN468" s="1234">
        <f t="shared" si="451"/>
        <v>0</v>
      </c>
    </row>
    <row r="469" spans="1:196" s="100" customFormat="1" ht="27" customHeight="1" thickTop="1" thickBot="1">
      <c r="A469" s="1208">
        <f>【A票】【D票】!$D$10</f>
        <v>0</v>
      </c>
      <c r="B469" s="1212">
        <f>【A票】【D票】!$H$10</f>
        <v>0</v>
      </c>
      <c r="C469" s="1213" t="str">
        <f>【A票】【D票】!$K$10</f>
        <v xml:space="preserve"> </v>
      </c>
      <c r="D469" s="1214">
        <f t="shared" si="425"/>
        <v>378</v>
      </c>
      <c r="E469" s="914"/>
      <c r="F469" s="467"/>
      <c r="G469" s="469"/>
      <c r="H469" s="224" t="str">
        <f t="shared" si="472"/>
        <v xml:space="preserve"> </v>
      </c>
      <c r="I469" s="704"/>
      <c r="J469" s="117"/>
      <c r="K469" s="117"/>
      <c r="L469" s="117"/>
      <c r="M469" s="117"/>
      <c r="N469" s="117"/>
      <c r="O469" s="117"/>
      <c r="P469" s="117"/>
      <c r="Q469" s="117"/>
      <c r="R469" s="117"/>
      <c r="S469" s="117"/>
      <c r="T469" s="254"/>
      <c r="U469" s="646"/>
      <c r="V469" s="646"/>
      <c r="W469" s="114"/>
      <c r="X469" s="254"/>
      <c r="Y469" s="224" t="str">
        <f t="shared" si="473"/>
        <v xml:space="preserve"> </v>
      </c>
      <c r="Z469" s="579"/>
      <c r="AA469" s="704"/>
      <c r="AB469" s="119"/>
      <c r="AC469" s="224" t="str">
        <f t="shared" si="427"/>
        <v xml:space="preserve"> </v>
      </c>
      <c r="AD469" s="115"/>
      <c r="AE469" s="253"/>
      <c r="AF469" s="704"/>
      <c r="AG469" s="727"/>
      <c r="AH469" s="727"/>
      <c r="AI469" s="727"/>
      <c r="AJ469" s="727"/>
      <c r="AK469" s="591"/>
      <c r="AL469" s="727"/>
      <c r="AM469" s="727"/>
      <c r="AN469" s="727"/>
      <c r="AO469" s="727"/>
      <c r="AP469" s="727"/>
      <c r="AQ469" s="727"/>
      <c r="AR469" s="727"/>
      <c r="AS469" s="727"/>
      <c r="AT469" s="727"/>
      <c r="AU469" s="727"/>
      <c r="AV469" s="727"/>
      <c r="AW469" s="727"/>
      <c r="AX469" s="727"/>
      <c r="AY469" s="727"/>
      <c r="AZ469" s="727"/>
      <c r="BA469" s="727"/>
      <c r="BB469" s="727"/>
      <c r="BC469" s="821"/>
      <c r="BD469" s="727"/>
      <c r="BE469" s="727"/>
      <c r="BF469" s="727"/>
      <c r="BG469" s="727"/>
      <c r="BH469" s="727"/>
      <c r="BI469" s="727"/>
      <c r="BJ469" s="727"/>
      <c r="BK469" s="727"/>
      <c r="BL469" s="821"/>
      <c r="BM469" s="727"/>
      <c r="BN469" s="727"/>
      <c r="BO469" s="727"/>
      <c r="BP469" s="727"/>
      <c r="BQ469" s="727"/>
      <c r="BR469" s="821"/>
      <c r="BS469" s="727"/>
      <c r="BT469" s="727"/>
      <c r="BU469" s="727"/>
      <c r="BV469" s="591"/>
      <c r="BW469" s="224" t="str">
        <f t="shared" si="485"/>
        <v xml:space="preserve"> </v>
      </c>
      <c r="BX469" s="471">
        <f t="shared" si="474"/>
        <v>378</v>
      </c>
      <c r="BY469" s="117"/>
      <c r="BZ469" s="117"/>
      <c r="CA469" s="117"/>
      <c r="CB469" s="117"/>
      <c r="CC469" s="117"/>
      <c r="CD469" s="461"/>
      <c r="CE469" s="236"/>
      <c r="CF469" s="224" t="str">
        <f t="shared" si="475"/>
        <v xml:space="preserve"> </v>
      </c>
      <c r="CG469" s="116"/>
      <c r="CH469" s="117"/>
      <c r="CI469" s="117"/>
      <c r="CJ469" s="117"/>
      <c r="CK469" s="472"/>
      <c r="CL469" s="472"/>
      <c r="CM469" s="472"/>
      <c r="CN469" s="472"/>
      <c r="CO469" s="117"/>
      <c r="CP469" s="253"/>
      <c r="CQ469" s="120"/>
      <c r="CR469" s="224" t="str" cm="1">
        <f t="array" ref="CR469">IF(AND(SUM(COUNTIF(CG469:CM469,{"*不明*","*その他*"})+COUNTIF(CO469:CP469,{"*不明*","*その他*"}))&gt;0,CQ469=""),"その他・不明の場合,10)具体的内容、理由を記入",IF(OR(AND(CI469=CI$65,COUNTA(CJ469:CM469)&lt;4),AND(OR(CI469=CI$63,CI469=CI$64,CI469=CI$66,CI469=CI$67,CI469=CI$68,CI469=""),COUNTA(CJ469:CM469)&gt;0)),"3)介護保険認定済→要介護度、認知症自立度、寝たきり度、介護保険サービス記入",IF(OR(AND(OR(CM469=CM$63,CM469=CM$64),CN469=""),AND(OR(CM469=CM$65,CM469=CM$66),CN469&lt;&gt;"")),"7)介護保険サービス受けている/過去受けていた→具体的内容記入"," ")))</f>
        <v xml:space="preserve"> </v>
      </c>
      <c r="CS469" s="224" t="str">
        <f t="shared" si="476"/>
        <v xml:space="preserve"> </v>
      </c>
      <c r="CT469" s="116"/>
      <c r="CU469" s="253"/>
      <c r="CV469" s="117"/>
      <c r="CW469" s="117"/>
      <c r="CX469" s="253"/>
      <c r="CY469" s="117"/>
      <c r="CZ469" s="117"/>
      <c r="DA469" s="253"/>
      <c r="DB469" s="117"/>
      <c r="DC469" s="224" t="str">
        <f t="shared" si="477"/>
        <v xml:space="preserve"> </v>
      </c>
      <c r="DD469" s="224" t="str">
        <f t="shared" si="478"/>
        <v xml:space="preserve"> </v>
      </c>
      <c r="DE469" s="224" t="str">
        <f t="shared" si="428"/>
        <v xml:space="preserve"> </v>
      </c>
      <c r="DF469" s="121"/>
      <c r="DG469" s="114"/>
      <c r="DH469" s="704"/>
      <c r="DI469" s="119"/>
      <c r="DJ469" s="187"/>
      <c r="DK469" s="254"/>
      <c r="DL469" s="224" t="str">
        <f t="shared" si="429"/>
        <v xml:space="preserve"> </v>
      </c>
      <c r="DM469" s="224" t="str">
        <f t="shared" si="479"/>
        <v xml:space="preserve"> </v>
      </c>
      <c r="DN469" s="474"/>
      <c r="DO469" s="117"/>
      <c r="DP469" s="117"/>
      <c r="DQ469" s="117"/>
      <c r="DR469" s="117"/>
      <c r="DS469" s="117"/>
      <c r="DT469" s="254"/>
      <c r="DU469" s="476"/>
      <c r="DV469" s="224" t="str">
        <f t="shared" si="430"/>
        <v xml:space="preserve"> </v>
      </c>
      <c r="DW469" s="115"/>
      <c r="DX469" s="470"/>
      <c r="DY469" s="117"/>
      <c r="DZ469" s="704"/>
      <c r="EA469" s="224" t="str">
        <f t="shared" si="431"/>
        <v xml:space="preserve"> </v>
      </c>
      <c r="EB469" s="906"/>
      <c r="EC469" s="904"/>
      <c r="ED469" s="904"/>
      <c r="EE469" s="904"/>
      <c r="EF469" s="904"/>
      <c r="EG469" s="904"/>
      <c r="EH469" s="904"/>
      <c r="EI469" s="904"/>
      <c r="EJ469" s="904"/>
      <c r="EK469" s="905"/>
      <c r="EL469" s="80"/>
      <c r="EM469" s="224" t="str">
        <f t="shared" si="480"/>
        <v xml:space="preserve"> </v>
      </c>
      <c r="EN469" s="224" t="str">
        <f t="shared" si="481"/>
        <v xml:space="preserve"> </v>
      </c>
      <c r="EO469" s="115"/>
      <c r="EP469" s="1050"/>
      <c r="EQ469" s="253"/>
      <c r="ER469" s="117"/>
      <c r="ES469" s="1258">
        <f t="shared" si="482"/>
        <v>378</v>
      </c>
      <c r="ET469" s="224" t="str">
        <f t="shared" si="483"/>
        <v xml:space="preserve"> </v>
      </c>
      <c r="EU469" s="477" t="str">
        <f t="shared" si="484"/>
        <v/>
      </c>
      <c r="EV469" s="1334" t="str">
        <f t="shared" si="426"/>
        <v xml:space="preserve"> </v>
      </c>
      <c r="EW469" s="1332" t="str">
        <f t="shared" si="470"/>
        <v/>
      </c>
      <c r="EX469" s="1275" t="str">
        <f t="shared" si="452"/>
        <v/>
      </c>
      <c r="EY469" s="1275" t="str">
        <f t="shared" si="453"/>
        <v/>
      </c>
      <c r="EZ469" s="1275" t="str">
        <f t="shared" si="454"/>
        <v/>
      </c>
      <c r="FA469" s="1275" t="str">
        <f t="shared" si="455"/>
        <v/>
      </c>
      <c r="FB469" s="1275" t="str">
        <f t="shared" si="456"/>
        <v/>
      </c>
      <c r="FC469" s="1333" t="str">
        <f t="shared" si="457"/>
        <v/>
      </c>
      <c r="FE469" s="1234" t="str">
        <f t="shared" si="458"/>
        <v xml:space="preserve"> </v>
      </c>
      <c r="FF469" s="1234" t="str">
        <f t="shared" si="459"/>
        <v xml:space="preserve"> </v>
      </c>
      <c r="FG469" s="1234" t="str">
        <f t="shared" si="460"/>
        <v xml:space="preserve"> </v>
      </c>
      <c r="FH469" s="1234" t="str">
        <f t="shared" si="461"/>
        <v xml:space="preserve"> </v>
      </c>
      <c r="FI469" s="1234" t="str">
        <f t="shared" si="432"/>
        <v xml:space="preserve"> </v>
      </c>
      <c r="FJ469" s="1234" t="str">
        <f t="shared" si="462"/>
        <v xml:space="preserve"> </v>
      </c>
      <c r="FK469" s="1234">
        <f t="shared" si="433"/>
        <v>0</v>
      </c>
      <c r="FL469" s="1227"/>
      <c r="FM469" s="1234" t="str">
        <f t="shared" si="434"/>
        <v xml:space="preserve"> </v>
      </c>
      <c r="FN469" s="1234" t="str">
        <f t="shared" si="435"/>
        <v xml:space="preserve"> </v>
      </c>
      <c r="FO469" s="1234" t="str">
        <f t="shared" si="463"/>
        <v xml:space="preserve"> </v>
      </c>
      <c r="FP469" s="1234" t="str">
        <f t="shared" si="464"/>
        <v xml:space="preserve"> </v>
      </c>
      <c r="FQ469" s="1234" t="str">
        <f t="shared" si="436"/>
        <v xml:space="preserve"> </v>
      </c>
      <c r="FR469" s="1234" t="str">
        <f t="shared" si="465"/>
        <v xml:space="preserve"> </v>
      </c>
      <c r="FS469" s="1234">
        <f t="shared" si="471"/>
        <v>0</v>
      </c>
      <c r="FT469" s="1227"/>
      <c r="FU469" s="1234" t="str">
        <f t="shared" si="466"/>
        <v xml:space="preserve"> </v>
      </c>
      <c r="FV469" s="1234" t="str">
        <f t="shared" si="467"/>
        <v xml:space="preserve"> </v>
      </c>
      <c r="FW469" s="1234" t="str">
        <f t="shared" si="468"/>
        <v xml:space="preserve"> </v>
      </c>
      <c r="FX469" s="1234" t="str">
        <f t="shared" si="437"/>
        <v xml:space="preserve"> </v>
      </c>
      <c r="FY469" s="1234" t="str">
        <f t="shared" si="438"/>
        <v xml:space="preserve"> </v>
      </c>
      <c r="FZ469" s="1234" t="str">
        <f t="shared" si="469"/>
        <v xml:space="preserve"> </v>
      </c>
      <c r="GA469" s="1234">
        <f t="shared" si="439"/>
        <v>0</v>
      </c>
      <c r="GB469" s="1227"/>
      <c r="GC469" s="1234" t="str">
        <f t="shared" si="440"/>
        <v xml:space="preserve"> </v>
      </c>
      <c r="GD469" s="1234" t="str">
        <f t="shared" si="441"/>
        <v xml:space="preserve"> </v>
      </c>
      <c r="GE469" s="1234" t="str">
        <f t="shared" si="442"/>
        <v xml:space="preserve"> </v>
      </c>
      <c r="GF469" s="1234" t="str">
        <f t="shared" si="443"/>
        <v xml:space="preserve"> </v>
      </c>
      <c r="GG469" s="1234" t="str">
        <f t="shared" si="444"/>
        <v xml:space="preserve"> </v>
      </c>
      <c r="GH469" s="1234" t="str">
        <f t="shared" si="445"/>
        <v xml:space="preserve"> </v>
      </c>
      <c r="GI469" s="1234" t="str">
        <f t="shared" si="446"/>
        <v xml:space="preserve"> </v>
      </c>
      <c r="GJ469" s="1234" t="str">
        <f t="shared" si="447"/>
        <v xml:space="preserve"> </v>
      </c>
      <c r="GK469" s="1234" t="str">
        <f t="shared" si="448"/>
        <v xml:space="preserve"> </v>
      </c>
      <c r="GL469" s="1234" t="str">
        <f t="shared" si="449"/>
        <v xml:space="preserve"> </v>
      </c>
      <c r="GM469" s="1234" t="str">
        <f t="shared" si="450"/>
        <v xml:space="preserve"> </v>
      </c>
      <c r="GN469" s="1234">
        <f t="shared" si="451"/>
        <v>0</v>
      </c>
    </row>
    <row r="470" spans="1:196" s="100" customFormat="1" ht="27" customHeight="1" thickTop="1" thickBot="1">
      <c r="A470" s="1208">
        <f>【A票】【D票】!$D$10</f>
        <v>0</v>
      </c>
      <c r="B470" s="1212">
        <f>【A票】【D票】!$H$10</f>
        <v>0</v>
      </c>
      <c r="C470" s="1213" t="str">
        <f>【A票】【D票】!$K$10</f>
        <v xml:space="preserve"> </v>
      </c>
      <c r="D470" s="1214">
        <f t="shared" si="425"/>
        <v>379</v>
      </c>
      <c r="E470" s="914"/>
      <c r="F470" s="467"/>
      <c r="G470" s="469"/>
      <c r="H470" s="224" t="str">
        <f t="shared" si="472"/>
        <v xml:space="preserve"> </v>
      </c>
      <c r="I470" s="704"/>
      <c r="J470" s="117"/>
      <c r="K470" s="117"/>
      <c r="L470" s="117"/>
      <c r="M470" s="117"/>
      <c r="N470" s="117"/>
      <c r="O470" s="117"/>
      <c r="P470" s="117"/>
      <c r="Q470" s="117"/>
      <c r="R470" s="117"/>
      <c r="S470" s="117"/>
      <c r="T470" s="254"/>
      <c r="U470" s="646"/>
      <c r="V470" s="646"/>
      <c r="W470" s="114"/>
      <c r="X470" s="254"/>
      <c r="Y470" s="224" t="str">
        <f t="shared" si="473"/>
        <v xml:space="preserve"> </v>
      </c>
      <c r="Z470" s="579"/>
      <c r="AA470" s="704"/>
      <c r="AB470" s="119"/>
      <c r="AC470" s="224" t="str">
        <f t="shared" si="427"/>
        <v xml:space="preserve"> </v>
      </c>
      <c r="AD470" s="115"/>
      <c r="AE470" s="253"/>
      <c r="AF470" s="704"/>
      <c r="AG470" s="727"/>
      <c r="AH470" s="727"/>
      <c r="AI470" s="727"/>
      <c r="AJ470" s="727"/>
      <c r="AK470" s="591"/>
      <c r="AL470" s="727"/>
      <c r="AM470" s="727"/>
      <c r="AN470" s="727"/>
      <c r="AO470" s="727"/>
      <c r="AP470" s="727"/>
      <c r="AQ470" s="727"/>
      <c r="AR470" s="727"/>
      <c r="AS470" s="727"/>
      <c r="AT470" s="727"/>
      <c r="AU470" s="727"/>
      <c r="AV470" s="727"/>
      <c r="AW470" s="727"/>
      <c r="AX470" s="727"/>
      <c r="AY470" s="727"/>
      <c r="AZ470" s="727"/>
      <c r="BA470" s="727"/>
      <c r="BB470" s="727"/>
      <c r="BC470" s="821"/>
      <c r="BD470" s="727"/>
      <c r="BE470" s="727"/>
      <c r="BF470" s="727"/>
      <c r="BG470" s="727"/>
      <c r="BH470" s="727"/>
      <c r="BI470" s="727"/>
      <c r="BJ470" s="727"/>
      <c r="BK470" s="727"/>
      <c r="BL470" s="821"/>
      <c r="BM470" s="727"/>
      <c r="BN470" s="727"/>
      <c r="BO470" s="727"/>
      <c r="BP470" s="727"/>
      <c r="BQ470" s="727"/>
      <c r="BR470" s="821"/>
      <c r="BS470" s="727"/>
      <c r="BT470" s="727"/>
      <c r="BU470" s="727"/>
      <c r="BV470" s="591"/>
      <c r="BW470" s="224" t="str">
        <f t="shared" si="485"/>
        <v xml:space="preserve"> </v>
      </c>
      <c r="BX470" s="471">
        <f t="shared" si="474"/>
        <v>379</v>
      </c>
      <c r="BY470" s="117"/>
      <c r="BZ470" s="117"/>
      <c r="CA470" s="117"/>
      <c r="CB470" s="117"/>
      <c r="CC470" s="117"/>
      <c r="CD470" s="461"/>
      <c r="CE470" s="236"/>
      <c r="CF470" s="224" t="str">
        <f t="shared" si="475"/>
        <v xml:space="preserve"> </v>
      </c>
      <c r="CG470" s="116"/>
      <c r="CH470" s="117"/>
      <c r="CI470" s="117"/>
      <c r="CJ470" s="117"/>
      <c r="CK470" s="472"/>
      <c r="CL470" s="472"/>
      <c r="CM470" s="472"/>
      <c r="CN470" s="472"/>
      <c r="CO470" s="117"/>
      <c r="CP470" s="253"/>
      <c r="CQ470" s="120"/>
      <c r="CR470" s="224" t="str" cm="1">
        <f t="array" ref="CR470">IF(AND(SUM(COUNTIF(CG470:CM470,{"*不明*","*その他*"})+COUNTIF(CO470:CP470,{"*不明*","*その他*"}))&gt;0,CQ470=""),"その他・不明の場合,10)具体的内容、理由を記入",IF(OR(AND(CI470=CI$65,COUNTA(CJ470:CM470)&lt;4),AND(OR(CI470=CI$63,CI470=CI$64,CI470=CI$66,CI470=CI$67,CI470=CI$68,CI470=""),COUNTA(CJ470:CM470)&gt;0)),"3)介護保険認定済→要介護度、認知症自立度、寝たきり度、介護保険サービス記入",IF(OR(AND(OR(CM470=CM$63,CM470=CM$64),CN470=""),AND(OR(CM470=CM$65,CM470=CM$66),CN470&lt;&gt;"")),"7)介護保険サービス受けている/過去受けていた→具体的内容記入"," ")))</f>
        <v xml:space="preserve"> </v>
      </c>
      <c r="CS470" s="224" t="str">
        <f t="shared" si="476"/>
        <v xml:space="preserve"> </v>
      </c>
      <c r="CT470" s="116"/>
      <c r="CU470" s="253"/>
      <c r="CV470" s="117"/>
      <c r="CW470" s="117"/>
      <c r="CX470" s="253"/>
      <c r="CY470" s="117"/>
      <c r="CZ470" s="117"/>
      <c r="DA470" s="253"/>
      <c r="DB470" s="117"/>
      <c r="DC470" s="224" t="str">
        <f t="shared" si="477"/>
        <v xml:space="preserve"> </v>
      </c>
      <c r="DD470" s="224" t="str">
        <f t="shared" si="478"/>
        <v xml:space="preserve"> </v>
      </c>
      <c r="DE470" s="224" t="str">
        <f t="shared" si="428"/>
        <v xml:space="preserve"> </v>
      </c>
      <c r="DF470" s="121"/>
      <c r="DG470" s="114"/>
      <c r="DH470" s="704"/>
      <c r="DI470" s="119"/>
      <c r="DJ470" s="187"/>
      <c r="DK470" s="254"/>
      <c r="DL470" s="224" t="str">
        <f t="shared" si="429"/>
        <v xml:space="preserve"> </v>
      </c>
      <c r="DM470" s="224" t="str">
        <f t="shared" si="479"/>
        <v xml:space="preserve"> </v>
      </c>
      <c r="DN470" s="474"/>
      <c r="DO470" s="117"/>
      <c r="DP470" s="117"/>
      <c r="DQ470" s="117"/>
      <c r="DR470" s="117"/>
      <c r="DS470" s="117"/>
      <c r="DT470" s="254"/>
      <c r="DU470" s="476"/>
      <c r="DV470" s="224" t="str">
        <f t="shared" si="430"/>
        <v xml:space="preserve"> </v>
      </c>
      <c r="DW470" s="115"/>
      <c r="DX470" s="470"/>
      <c r="DY470" s="117"/>
      <c r="DZ470" s="704"/>
      <c r="EA470" s="224" t="str">
        <f t="shared" si="431"/>
        <v xml:space="preserve"> </v>
      </c>
      <c r="EB470" s="906"/>
      <c r="EC470" s="904"/>
      <c r="ED470" s="904"/>
      <c r="EE470" s="904"/>
      <c r="EF470" s="904"/>
      <c r="EG470" s="904"/>
      <c r="EH470" s="904"/>
      <c r="EI470" s="904"/>
      <c r="EJ470" s="904"/>
      <c r="EK470" s="905"/>
      <c r="EL470" s="80"/>
      <c r="EM470" s="224" t="str">
        <f t="shared" si="480"/>
        <v xml:space="preserve"> </v>
      </c>
      <c r="EN470" s="224" t="str">
        <f t="shared" si="481"/>
        <v xml:space="preserve"> </v>
      </c>
      <c r="EO470" s="115"/>
      <c r="EP470" s="1050"/>
      <c r="EQ470" s="253"/>
      <c r="ER470" s="117"/>
      <c r="ES470" s="1258">
        <f t="shared" si="482"/>
        <v>379</v>
      </c>
      <c r="ET470" s="224" t="str">
        <f t="shared" si="483"/>
        <v xml:space="preserve"> </v>
      </c>
      <c r="EU470" s="477" t="str">
        <f t="shared" si="484"/>
        <v/>
      </c>
      <c r="EV470" s="1334" t="str">
        <f t="shared" si="426"/>
        <v xml:space="preserve"> </v>
      </c>
      <c r="EW470" s="1332" t="str">
        <f t="shared" si="470"/>
        <v/>
      </c>
      <c r="EX470" s="1275" t="str">
        <f t="shared" si="452"/>
        <v/>
      </c>
      <c r="EY470" s="1275" t="str">
        <f t="shared" si="453"/>
        <v/>
      </c>
      <c r="EZ470" s="1275" t="str">
        <f t="shared" si="454"/>
        <v/>
      </c>
      <c r="FA470" s="1275" t="str">
        <f t="shared" si="455"/>
        <v/>
      </c>
      <c r="FB470" s="1275" t="str">
        <f t="shared" si="456"/>
        <v/>
      </c>
      <c r="FC470" s="1333" t="str">
        <f t="shared" si="457"/>
        <v/>
      </c>
      <c r="FE470" s="1234" t="str">
        <f t="shared" si="458"/>
        <v xml:space="preserve"> </v>
      </c>
      <c r="FF470" s="1234" t="str">
        <f t="shared" si="459"/>
        <v xml:space="preserve"> </v>
      </c>
      <c r="FG470" s="1234" t="str">
        <f t="shared" si="460"/>
        <v xml:space="preserve"> </v>
      </c>
      <c r="FH470" s="1234" t="str">
        <f t="shared" si="461"/>
        <v xml:space="preserve"> </v>
      </c>
      <c r="FI470" s="1234" t="str">
        <f t="shared" si="432"/>
        <v xml:space="preserve"> </v>
      </c>
      <c r="FJ470" s="1234" t="str">
        <f t="shared" si="462"/>
        <v xml:space="preserve"> </v>
      </c>
      <c r="FK470" s="1234">
        <f t="shared" si="433"/>
        <v>0</v>
      </c>
      <c r="FL470" s="1227"/>
      <c r="FM470" s="1234" t="str">
        <f t="shared" si="434"/>
        <v xml:space="preserve"> </v>
      </c>
      <c r="FN470" s="1234" t="str">
        <f t="shared" si="435"/>
        <v xml:space="preserve"> </v>
      </c>
      <c r="FO470" s="1234" t="str">
        <f t="shared" si="463"/>
        <v xml:space="preserve"> </v>
      </c>
      <c r="FP470" s="1234" t="str">
        <f t="shared" si="464"/>
        <v xml:space="preserve"> </v>
      </c>
      <c r="FQ470" s="1234" t="str">
        <f t="shared" si="436"/>
        <v xml:space="preserve"> </v>
      </c>
      <c r="FR470" s="1234" t="str">
        <f t="shared" si="465"/>
        <v xml:space="preserve"> </v>
      </c>
      <c r="FS470" s="1234">
        <f t="shared" si="471"/>
        <v>0</v>
      </c>
      <c r="FT470" s="1227"/>
      <c r="FU470" s="1234" t="str">
        <f t="shared" si="466"/>
        <v xml:space="preserve"> </v>
      </c>
      <c r="FV470" s="1234" t="str">
        <f t="shared" si="467"/>
        <v xml:space="preserve"> </v>
      </c>
      <c r="FW470" s="1234" t="str">
        <f t="shared" si="468"/>
        <v xml:space="preserve"> </v>
      </c>
      <c r="FX470" s="1234" t="str">
        <f t="shared" si="437"/>
        <v xml:space="preserve"> </v>
      </c>
      <c r="FY470" s="1234" t="str">
        <f t="shared" si="438"/>
        <v xml:space="preserve"> </v>
      </c>
      <c r="FZ470" s="1234" t="str">
        <f t="shared" si="469"/>
        <v xml:space="preserve"> </v>
      </c>
      <c r="GA470" s="1234">
        <f t="shared" si="439"/>
        <v>0</v>
      </c>
      <c r="GB470" s="1227"/>
      <c r="GC470" s="1234" t="str">
        <f t="shared" si="440"/>
        <v xml:space="preserve"> </v>
      </c>
      <c r="GD470" s="1234" t="str">
        <f t="shared" si="441"/>
        <v xml:space="preserve"> </v>
      </c>
      <c r="GE470" s="1234" t="str">
        <f t="shared" si="442"/>
        <v xml:space="preserve"> </v>
      </c>
      <c r="GF470" s="1234" t="str">
        <f t="shared" si="443"/>
        <v xml:space="preserve"> </v>
      </c>
      <c r="GG470" s="1234" t="str">
        <f t="shared" si="444"/>
        <v xml:space="preserve"> </v>
      </c>
      <c r="GH470" s="1234" t="str">
        <f t="shared" si="445"/>
        <v xml:space="preserve"> </v>
      </c>
      <c r="GI470" s="1234" t="str">
        <f t="shared" si="446"/>
        <v xml:space="preserve"> </v>
      </c>
      <c r="GJ470" s="1234" t="str">
        <f t="shared" si="447"/>
        <v xml:space="preserve"> </v>
      </c>
      <c r="GK470" s="1234" t="str">
        <f t="shared" si="448"/>
        <v xml:space="preserve"> </v>
      </c>
      <c r="GL470" s="1234" t="str">
        <f t="shared" si="449"/>
        <v xml:space="preserve"> </v>
      </c>
      <c r="GM470" s="1234" t="str">
        <f t="shared" si="450"/>
        <v xml:space="preserve"> </v>
      </c>
      <c r="GN470" s="1234">
        <f t="shared" si="451"/>
        <v>0</v>
      </c>
    </row>
    <row r="471" spans="1:196" s="100" customFormat="1" ht="27" customHeight="1" thickTop="1" thickBot="1">
      <c r="A471" s="1208">
        <f>【A票】【D票】!$D$10</f>
        <v>0</v>
      </c>
      <c r="B471" s="1212">
        <f>【A票】【D票】!$H$10</f>
        <v>0</v>
      </c>
      <c r="C471" s="1213" t="str">
        <f>【A票】【D票】!$K$10</f>
        <v xml:space="preserve"> </v>
      </c>
      <c r="D471" s="1214">
        <f t="shared" ref="D471:D534" si="486">ROW()-91</f>
        <v>380</v>
      </c>
      <c r="E471" s="914"/>
      <c r="F471" s="467"/>
      <c r="G471" s="469"/>
      <c r="H471" s="224" t="str">
        <f t="shared" si="472"/>
        <v xml:space="preserve"> </v>
      </c>
      <c r="I471" s="704"/>
      <c r="J471" s="117"/>
      <c r="K471" s="117"/>
      <c r="L471" s="117"/>
      <c r="M471" s="117"/>
      <c r="N471" s="117"/>
      <c r="O471" s="117"/>
      <c r="P471" s="117"/>
      <c r="Q471" s="117"/>
      <c r="R471" s="117"/>
      <c r="S471" s="117"/>
      <c r="T471" s="254"/>
      <c r="U471" s="646"/>
      <c r="V471" s="646"/>
      <c r="W471" s="114"/>
      <c r="X471" s="254"/>
      <c r="Y471" s="224" t="str">
        <f t="shared" si="473"/>
        <v xml:space="preserve"> </v>
      </c>
      <c r="Z471" s="579"/>
      <c r="AA471" s="704"/>
      <c r="AB471" s="119"/>
      <c r="AC471" s="224" t="str">
        <f t="shared" si="427"/>
        <v xml:space="preserve"> </v>
      </c>
      <c r="AD471" s="115"/>
      <c r="AE471" s="253"/>
      <c r="AF471" s="704"/>
      <c r="AG471" s="727"/>
      <c r="AH471" s="727"/>
      <c r="AI471" s="727"/>
      <c r="AJ471" s="727"/>
      <c r="AK471" s="591"/>
      <c r="AL471" s="727"/>
      <c r="AM471" s="727"/>
      <c r="AN471" s="727"/>
      <c r="AO471" s="727"/>
      <c r="AP471" s="727"/>
      <c r="AQ471" s="727"/>
      <c r="AR471" s="727"/>
      <c r="AS471" s="727"/>
      <c r="AT471" s="727"/>
      <c r="AU471" s="727"/>
      <c r="AV471" s="727"/>
      <c r="AW471" s="727"/>
      <c r="AX471" s="727"/>
      <c r="AY471" s="727"/>
      <c r="AZ471" s="727"/>
      <c r="BA471" s="727"/>
      <c r="BB471" s="727"/>
      <c r="BC471" s="821"/>
      <c r="BD471" s="727"/>
      <c r="BE471" s="727"/>
      <c r="BF471" s="727"/>
      <c r="BG471" s="727"/>
      <c r="BH471" s="727"/>
      <c r="BI471" s="727"/>
      <c r="BJ471" s="727"/>
      <c r="BK471" s="727"/>
      <c r="BL471" s="821"/>
      <c r="BM471" s="727"/>
      <c r="BN471" s="727"/>
      <c r="BO471" s="727"/>
      <c r="BP471" s="727"/>
      <c r="BQ471" s="727"/>
      <c r="BR471" s="821"/>
      <c r="BS471" s="727"/>
      <c r="BT471" s="727"/>
      <c r="BU471" s="727"/>
      <c r="BV471" s="591"/>
      <c r="BW471" s="224" t="str">
        <f t="shared" si="485"/>
        <v xml:space="preserve"> </v>
      </c>
      <c r="BX471" s="471">
        <f t="shared" si="474"/>
        <v>380</v>
      </c>
      <c r="BY471" s="117"/>
      <c r="BZ471" s="117"/>
      <c r="CA471" s="117"/>
      <c r="CB471" s="117"/>
      <c r="CC471" s="117"/>
      <c r="CD471" s="461"/>
      <c r="CE471" s="236"/>
      <c r="CF471" s="224" t="str">
        <f t="shared" si="475"/>
        <v xml:space="preserve"> </v>
      </c>
      <c r="CG471" s="116"/>
      <c r="CH471" s="117"/>
      <c r="CI471" s="117"/>
      <c r="CJ471" s="117"/>
      <c r="CK471" s="472"/>
      <c r="CL471" s="472"/>
      <c r="CM471" s="472"/>
      <c r="CN471" s="472"/>
      <c r="CO471" s="117"/>
      <c r="CP471" s="253"/>
      <c r="CQ471" s="120"/>
      <c r="CR471" s="224" t="str" cm="1">
        <f t="array" ref="CR471">IF(AND(SUM(COUNTIF(CG471:CM471,{"*不明*","*その他*"})+COUNTIF(CO471:CP471,{"*不明*","*その他*"}))&gt;0,CQ471=""),"その他・不明の場合,10)具体的内容、理由を記入",IF(OR(AND(CI471=CI$65,COUNTA(CJ471:CM471)&lt;4),AND(OR(CI471=CI$63,CI471=CI$64,CI471=CI$66,CI471=CI$67,CI471=CI$68,CI471=""),COUNTA(CJ471:CM471)&gt;0)),"3)介護保険認定済→要介護度、認知症自立度、寝たきり度、介護保険サービス記入",IF(OR(AND(OR(CM471=CM$63,CM471=CM$64),CN471=""),AND(OR(CM471=CM$65,CM471=CM$66),CN471&lt;&gt;"")),"7)介護保険サービス受けている/過去受けていた→具体的内容記入"," ")))</f>
        <v xml:space="preserve"> </v>
      </c>
      <c r="CS471" s="224" t="str">
        <f t="shared" si="476"/>
        <v xml:space="preserve"> </v>
      </c>
      <c r="CT471" s="116"/>
      <c r="CU471" s="253"/>
      <c r="CV471" s="117"/>
      <c r="CW471" s="117"/>
      <c r="CX471" s="253"/>
      <c r="CY471" s="117"/>
      <c r="CZ471" s="117"/>
      <c r="DA471" s="253"/>
      <c r="DB471" s="117"/>
      <c r="DC471" s="224" t="str">
        <f t="shared" si="477"/>
        <v xml:space="preserve"> </v>
      </c>
      <c r="DD471" s="224" t="str">
        <f t="shared" si="478"/>
        <v xml:space="preserve"> </v>
      </c>
      <c r="DE471" s="224" t="str">
        <f t="shared" si="428"/>
        <v xml:space="preserve"> </v>
      </c>
      <c r="DF471" s="121"/>
      <c r="DG471" s="114"/>
      <c r="DH471" s="704"/>
      <c r="DI471" s="119"/>
      <c r="DJ471" s="187"/>
      <c r="DK471" s="254"/>
      <c r="DL471" s="224" t="str">
        <f t="shared" si="429"/>
        <v xml:space="preserve"> </v>
      </c>
      <c r="DM471" s="224" t="str">
        <f t="shared" si="479"/>
        <v xml:space="preserve"> </v>
      </c>
      <c r="DN471" s="474"/>
      <c r="DO471" s="117"/>
      <c r="DP471" s="117"/>
      <c r="DQ471" s="117"/>
      <c r="DR471" s="117"/>
      <c r="DS471" s="117"/>
      <c r="DT471" s="254"/>
      <c r="DU471" s="476"/>
      <c r="DV471" s="224" t="str">
        <f t="shared" si="430"/>
        <v xml:space="preserve"> </v>
      </c>
      <c r="DW471" s="115"/>
      <c r="DX471" s="470"/>
      <c r="DY471" s="117"/>
      <c r="DZ471" s="704"/>
      <c r="EA471" s="224" t="str">
        <f t="shared" si="431"/>
        <v xml:space="preserve"> </v>
      </c>
      <c r="EB471" s="906"/>
      <c r="EC471" s="904"/>
      <c r="ED471" s="904"/>
      <c r="EE471" s="904"/>
      <c r="EF471" s="904"/>
      <c r="EG471" s="904"/>
      <c r="EH471" s="904"/>
      <c r="EI471" s="904"/>
      <c r="EJ471" s="904"/>
      <c r="EK471" s="905"/>
      <c r="EL471" s="80"/>
      <c r="EM471" s="224" t="str">
        <f t="shared" si="480"/>
        <v xml:space="preserve"> </v>
      </c>
      <c r="EN471" s="224" t="str">
        <f t="shared" si="481"/>
        <v xml:space="preserve"> </v>
      </c>
      <c r="EO471" s="115"/>
      <c r="EP471" s="1050"/>
      <c r="EQ471" s="253"/>
      <c r="ER471" s="117"/>
      <c r="ES471" s="1258">
        <f t="shared" si="482"/>
        <v>380</v>
      </c>
      <c r="ET471" s="224" t="str">
        <f t="shared" si="483"/>
        <v xml:space="preserve"> </v>
      </c>
      <c r="EU471" s="477" t="str">
        <f t="shared" si="484"/>
        <v/>
      </c>
      <c r="EV471" s="1334" t="str">
        <f t="shared" si="426"/>
        <v xml:space="preserve"> </v>
      </c>
      <c r="EW471" s="1332" t="str">
        <f t="shared" si="470"/>
        <v/>
      </c>
      <c r="EX471" s="1275" t="str">
        <f t="shared" si="452"/>
        <v/>
      </c>
      <c r="EY471" s="1275" t="str">
        <f t="shared" si="453"/>
        <v/>
      </c>
      <c r="EZ471" s="1275" t="str">
        <f t="shared" si="454"/>
        <v/>
      </c>
      <c r="FA471" s="1275" t="str">
        <f t="shared" si="455"/>
        <v/>
      </c>
      <c r="FB471" s="1275" t="str">
        <f t="shared" si="456"/>
        <v/>
      </c>
      <c r="FC471" s="1333" t="str">
        <f t="shared" si="457"/>
        <v/>
      </c>
      <c r="FE471" s="1234" t="str">
        <f t="shared" si="458"/>
        <v xml:space="preserve"> </v>
      </c>
      <c r="FF471" s="1234" t="str">
        <f t="shared" si="459"/>
        <v xml:space="preserve"> </v>
      </c>
      <c r="FG471" s="1234" t="str">
        <f t="shared" si="460"/>
        <v xml:space="preserve"> </v>
      </c>
      <c r="FH471" s="1234" t="str">
        <f t="shared" si="461"/>
        <v xml:space="preserve"> </v>
      </c>
      <c r="FI471" s="1234" t="str">
        <f t="shared" si="432"/>
        <v xml:space="preserve"> </v>
      </c>
      <c r="FJ471" s="1234" t="str">
        <f t="shared" si="462"/>
        <v xml:space="preserve"> </v>
      </c>
      <c r="FK471" s="1234">
        <f t="shared" si="433"/>
        <v>0</v>
      </c>
      <c r="FL471" s="1227"/>
      <c r="FM471" s="1234" t="str">
        <f t="shared" si="434"/>
        <v xml:space="preserve"> </v>
      </c>
      <c r="FN471" s="1234" t="str">
        <f t="shared" si="435"/>
        <v xml:space="preserve"> </v>
      </c>
      <c r="FO471" s="1234" t="str">
        <f t="shared" si="463"/>
        <v xml:space="preserve"> </v>
      </c>
      <c r="FP471" s="1234" t="str">
        <f t="shared" si="464"/>
        <v xml:space="preserve"> </v>
      </c>
      <c r="FQ471" s="1234" t="str">
        <f t="shared" si="436"/>
        <v xml:space="preserve"> </v>
      </c>
      <c r="FR471" s="1234" t="str">
        <f t="shared" si="465"/>
        <v xml:space="preserve"> </v>
      </c>
      <c r="FS471" s="1234">
        <f t="shared" si="471"/>
        <v>0</v>
      </c>
      <c r="FT471" s="1227"/>
      <c r="FU471" s="1234" t="str">
        <f t="shared" si="466"/>
        <v xml:space="preserve"> </v>
      </c>
      <c r="FV471" s="1234" t="str">
        <f t="shared" si="467"/>
        <v xml:space="preserve"> </v>
      </c>
      <c r="FW471" s="1234" t="str">
        <f t="shared" si="468"/>
        <v xml:space="preserve"> </v>
      </c>
      <c r="FX471" s="1234" t="str">
        <f t="shared" si="437"/>
        <v xml:space="preserve"> </v>
      </c>
      <c r="FY471" s="1234" t="str">
        <f t="shared" si="438"/>
        <v xml:space="preserve"> </v>
      </c>
      <c r="FZ471" s="1234" t="str">
        <f t="shared" si="469"/>
        <v xml:space="preserve"> </v>
      </c>
      <c r="GA471" s="1234">
        <f t="shared" si="439"/>
        <v>0</v>
      </c>
      <c r="GB471" s="1227"/>
      <c r="GC471" s="1234" t="str">
        <f t="shared" si="440"/>
        <v xml:space="preserve"> </v>
      </c>
      <c r="GD471" s="1234" t="str">
        <f t="shared" si="441"/>
        <v xml:space="preserve"> </v>
      </c>
      <c r="GE471" s="1234" t="str">
        <f t="shared" si="442"/>
        <v xml:space="preserve"> </v>
      </c>
      <c r="GF471" s="1234" t="str">
        <f t="shared" si="443"/>
        <v xml:space="preserve"> </v>
      </c>
      <c r="GG471" s="1234" t="str">
        <f t="shared" si="444"/>
        <v xml:space="preserve"> </v>
      </c>
      <c r="GH471" s="1234" t="str">
        <f t="shared" si="445"/>
        <v xml:space="preserve"> </v>
      </c>
      <c r="GI471" s="1234" t="str">
        <f t="shared" si="446"/>
        <v xml:space="preserve"> </v>
      </c>
      <c r="GJ471" s="1234" t="str">
        <f t="shared" si="447"/>
        <v xml:space="preserve"> </v>
      </c>
      <c r="GK471" s="1234" t="str">
        <f t="shared" si="448"/>
        <v xml:space="preserve"> </v>
      </c>
      <c r="GL471" s="1234" t="str">
        <f t="shared" si="449"/>
        <v xml:space="preserve"> </v>
      </c>
      <c r="GM471" s="1234" t="str">
        <f t="shared" si="450"/>
        <v xml:space="preserve"> </v>
      </c>
      <c r="GN471" s="1234">
        <f t="shared" si="451"/>
        <v>0</v>
      </c>
    </row>
    <row r="472" spans="1:196" s="100" customFormat="1" ht="27" customHeight="1" thickTop="1" thickBot="1">
      <c r="A472" s="1208">
        <f>【A票】【D票】!$D$10</f>
        <v>0</v>
      </c>
      <c r="B472" s="1212">
        <f>【A票】【D票】!$H$10</f>
        <v>0</v>
      </c>
      <c r="C472" s="1213" t="str">
        <f>【A票】【D票】!$K$10</f>
        <v xml:space="preserve"> </v>
      </c>
      <c r="D472" s="1214">
        <f t="shared" si="486"/>
        <v>381</v>
      </c>
      <c r="E472" s="914"/>
      <c r="F472" s="467"/>
      <c r="G472" s="469"/>
      <c r="H472" s="224" t="str">
        <f t="shared" si="472"/>
        <v xml:space="preserve"> </v>
      </c>
      <c r="I472" s="704"/>
      <c r="J472" s="117"/>
      <c r="K472" s="117"/>
      <c r="L472" s="117"/>
      <c r="M472" s="117"/>
      <c r="N472" s="117"/>
      <c r="O472" s="117"/>
      <c r="P472" s="117"/>
      <c r="Q472" s="117"/>
      <c r="R472" s="117"/>
      <c r="S472" s="117"/>
      <c r="T472" s="254"/>
      <c r="U472" s="646"/>
      <c r="V472" s="646"/>
      <c r="W472" s="114"/>
      <c r="X472" s="254"/>
      <c r="Y472" s="224" t="str">
        <f t="shared" si="473"/>
        <v xml:space="preserve"> </v>
      </c>
      <c r="Z472" s="579"/>
      <c r="AA472" s="704"/>
      <c r="AB472" s="119"/>
      <c r="AC472" s="224" t="str">
        <f t="shared" si="427"/>
        <v xml:space="preserve"> </v>
      </c>
      <c r="AD472" s="115"/>
      <c r="AE472" s="253"/>
      <c r="AF472" s="704"/>
      <c r="AG472" s="727"/>
      <c r="AH472" s="727"/>
      <c r="AI472" s="727"/>
      <c r="AJ472" s="727"/>
      <c r="AK472" s="591"/>
      <c r="AL472" s="727"/>
      <c r="AM472" s="727"/>
      <c r="AN472" s="727"/>
      <c r="AO472" s="727"/>
      <c r="AP472" s="727"/>
      <c r="AQ472" s="727"/>
      <c r="AR472" s="727"/>
      <c r="AS472" s="727"/>
      <c r="AT472" s="727"/>
      <c r="AU472" s="727"/>
      <c r="AV472" s="727"/>
      <c r="AW472" s="727"/>
      <c r="AX472" s="727"/>
      <c r="AY472" s="727"/>
      <c r="AZ472" s="727"/>
      <c r="BA472" s="727"/>
      <c r="BB472" s="727"/>
      <c r="BC472" s="821"/>
      <c r="BD472" s="727"/>
      <c r="BE472" s="727"/>
      <c r="BF472" s="727"/>
      <c r="BG472" s="727"/>
      <c r="BH472" s="727"/>
      <c r="BI472" s="727"/>
      <c r="BJ472" s="727"/>
      <c r="BK472" s="727"/>
      <c r="BL472" s="821"/>
      <c r="BM472" s="727"/>
      <c r="BN472" s="727"/>
      <c r="BO472" s="727"/>
      <c r="BP472" s="727"/>
      <c r="BQ472" s="727"/>
      <c r="BR472" s="821"/>
      <c r="BS472" s="727"/>
      <c r="BT472" s="727"/>
      <c r="BU472" s="727"/>
      <c r="BV472" s="591"/>
      <c r="BW472" s="224" t="str">
        <f t="shared" si="485"/>
        <v xml:space="preserve"> </v>
      </c>
      <c r="BX472" s="471">
        <f t="shared" si="474"/>
        <v>381</v>
      </c>
      <c r="BY472" s="117"/>
      <c r="BZ472" s="117"/>
      <c r="CA472" s="117"/>
      <c r="CB472" s="117"/>
      <c r="CC472" s="117"/>
      <c r="CD472" s="461"/>
      <c r="CE472" s="236"/>
      <c r="CF472" s="224" t="str">
        <f t="shared" si="475"/>
        <v xml:space="preserve"> </v>
      </c>
      <c r="CG472" s="116"/>
      <c r="CH472" s="117"/>
      <c r="CI472" s="117"/>
      <c r="CJ472" s="117"/>
      <c r="CK472" s="472"/>
      <c r="CL472" s="472"/>
      <c r="CM472" s="472"/>
      <c r="CN472" s="472"/>
      <c r="CO472" s="117"/>
      <c r="CP472" s="253"/>
      <c r="CQ472" s="120"/>
      <c r="CR472" s="224" t="str" cm="1">
        <f t="array" ref="CR472">IF(AND(SUM(COUNTIF(CG472:CM472,{"*不明*","*その他*"})+COUNTIF(CO472:CP472,{"*不明*","*その他*"}))&gt;0,CQ472=""),"その他・不明の場合,10)具体的内容、理由を記入",IF(OR(AND(CI472=CI$65,COUNTA(CJ472:CM472)&lt;4),AND(OR(CI472=CI$63,CI472=CI$64,CI472=CI$66,CI472=CI$67,CI472=CI$68,CI472=""),COUNTA(CJ472:CM472)&gt;0)),"3)介護保険認定済→要介護度、認知症自立度、寝たきり度、介護保険サービス記入",IF(OR(AND(OR(CM472=CM$63,CM472=CM$64),CN472=""),AND(OR(CM472=CM$65,CM472=CM$66),CN472&lt;&gt;"")),"7)介護保険サービス受けている/過去受けていた→具体的内容記入"," ")))</f>
        <v xml:space="preserve"> </v>
      </c>
      <c r="CS472" s="224" t="str">
        <f t="shared" si="476"/>
        <v xml:space="preserve"> </v>
      </c>
      <c r="CT472" s="116"/>
      <c r="CU472" s="253"/>
      <c r="CV472" s="117"/>
      <c r="CW472" s="117"/>
      <c r="CX472" s="253"/>
      <c r="CY472" s="117"/>
      <c r="CZ472" s="117"/>
      <c r="DA472" s="253"/>
      <c r="DB472" s="117"/>
      <c r="DC472" s="224" t="str">
        <f t="shared" si="477"/>
        <v xml:space="preserve"> </v>
      </c>
      <c r="DD472" s="224" t="str">
        <f t="shared" si="478"/>
        <v xml:space="preserve"> </v>
      </c>
      <c r="DE472" s="224" t="str">
        <f t="shared" si="428"/>
        <v xml:space="preserve"> </v>
      </c>
      <c r="DF472" s="121"/>
      <c r="DG472" s="114"/>
      <c r="DH472" s="704"/>
      <c r="DI472" s="119"/>
      <c r="DJ472" s="187"/>
      <c r="DK472" s="254"/>
      <c r="DL472" s="224" t="str">
        <f t="shared" si="429"/>
        <v xml:space="preserve"> </v>
      </c>
      <c r="DM472" s="224" t="str">
        <f t="shared" si="479"/>
        <v xml:space="preserve"> </v>
      </c>
      <c r="DN472" s="474"/>
      <c r="DO472" s="117"/>
      <c r="DP472" s="117"/>
      <c r="DQ472" s="117"/>
      <c r="DR472" s="117"/>
      <c r="DS472" s="117"/>
      <c r="DT472" s="254"/>
      <c r="DU472" s="476"/>
      <c r="DV472" s="224" t="str">
        <f t="shared" si="430"/>
        <v xml:space="preserve"> </v>
      </c>
      <c r="DW472" s="115"/>
      <c r="DX472" s="470"/>
      <c r="DY472" s="117"/>
      <c r="DZ472" s="704"/>
      <c r="EA472" s="224" t="str">
        <f t="shared" si="431"/>
        <v xml:space="preserve"> </v>
      </c>
      <c r="EB472" s="906"/>
      <c r="EC472" s="904"/>
      <c r="ED472" s="904"/>
      <c r="EE472" s="904"/>
      <c r="EF472" s="904"/>
      <c r="EG472" s="904"/>
      <c r="EH472" s="904"/>
      <c r="EI472" s="904"/>
      <c r="EJ472" s="904"/>
      <c r="EK472" s="905"/>
      <c r="EL472" s="80"/>
      <c r="EM472" s="224" t="str">
        <f t="shared" si="480"/>
        <v xml:space="preserve"> </v>
      </c>
      <c r="EN472" s="224" t="str">
        <f t="shared" si="481"/>
        <v xml:space="preserve"> </v>
      </c>
      <c r="EO472" s="115"/>
      <c r="EP472" s="1050"/>
      <c r="EQ472" s="253"/>
      <c r="ER472" s="117"/>
      <c r="ES472" s="1258">
        <f t="shared" si="482"/>
        <v>381</v>
      </c>
      <c r="ET472" s="224" t="str">
        <f t="shared" si="483"/>
        <v xml:space="preserve"> </v>
      </c>
      <c r="EU472" s="477" t="str">
        <f t="shared" si="484"/>
        <v/>
      </c>
      <c r="EV472" s="1334" t="str">
        <f t="shared" si="426"/>
        <v xml:space="preserve"> </v>
      </c>
      <c r="EW472" s="1332" t="str">
        <f t="shared" si="470"/>
        <v/>
      </c>
      <c r="EX472" s="1275" t="str">
        <f t="shared" si="452"/>
        <v/>
      </c>
      <c r="EY472" s="1275" t="str">
        <f t="shared" si="453"/>
        <v/>
      </c>
      <c r="EZ472" s="1275" t="str">
        <f t="shared" si="454"/>
        <v/>
      </c>
      <c r="FA472" s="1275" t="str">
        <f t="shared" si="455"/>
        <v/>
      </c>
      <c r="FB472" s="1275" t="str">
        <f t="shared" si="456"/>
        <v/>
      </c>
      <c r="FC472" s="1333" t="str">
        <f t="shared" si="457"/>
        <v/>
      </c>
      <c r="FE472" s="1234" t="str">
        <f t="shared" si="458"/>
        <v xml:space="preserve"> </v>
      </c>
      <c r="FF472" s="1234" t="str">
        <f t="shared" si="459"/>
        <v xml:space="preserve"> </v>
      </c>
      <c r="FG472" s="1234" t="str">
        <f t="shared" si="460"/>
        <v xml:space="preserve"> </v>
      </c>
      <c r="FH472" s="1234" t="str">
        <f t="shared" si="461"/>
        <v xml:space="preserve"> </v>
      </c>
      <c r="FI472" s="1234" t="str">
        <f t="shared" si="432"/>
        <v xml:space="preserve"> </v>
      </c>
      <c r="FJ472" s="1234" t="str">
        <f t="shared" si="462"/>
        <v xml:space="preserve"> </v>
      </c>
      <c r="FK472" s="1234">
        <f t="shared" si="433"/>
        <v>0</v>
      </c>
      <c r="FL472" s="1227"/>
      <c r="FM472" s="1234" t="str">
        <f t="shared" si="434"/>
        <v xml:space="preserve"> </v>
      </c>
      <c r="FN472" s="1234" t="str">
        <f t="shared" si="435"/>
        <v xml:space="preserve"> </v>
      </c>
      <c r="FO472" s="1234" t="str">
        <f t="shared" si="463"/>
        <v xml:space="preserve"> </v>
      </c>
      <c r="FP472" s="1234" t="str">
        <f t="shared" si="464"/>
        <v xml:space="preserve"> </v>
      </c>
      <c r="FQ472" s="1234" t="str">
        <f t="shared" si="436"/>
        <v xml:space="preserve"> </v>
      </c>
      <c r="FR472" s="1234" t="str">
        <f t="shared" si="465"/>
        <v xml:space="preserve"> </v>
      </c>
      <c r="FS472" s="1234">
        <f t="shared" si="471"/>
        <v>0</v>
      </c>
      <c r="FT472" s="1227"/>
      <c r="FU472" s="1234" t="str">
        <f t="shared" si="466"/>
        <v xml:space="preserve"> </v>
      </c>
      <c r="FV472" s="1234" t="str">
        <f t="shared" si="467"/>
        <v xml:space="preserve"> </v>
      </c>
      <c r="FW472" s="1234" t="str">
        <f t="shared" si="468"/>
        <v xml:space="preserve"> </v>
      </c>
      <c r="FX472" s="1234" t="str">
        <f t="shared" si="437"/>
        <v xml:space="preserve"> </v>
      </c>
      <c r="FY472" s="1234" t="str">
        <f t="shared" si="438"/>
        <v xml:space="preserve"> </v>
      </c>
      <c r="FZ472" s="1234" t="str">
        <f t="shared" si="469"/>
        <v xml:space="preserve"> </v>
      </c>
      <c r="GA472" s="1234">
        <f t="shared" si="439"/>
        <v>0</v>
      </c>
      <c r="GB472" s="1227"/>
      <c r="GC472" s="1234" t="str">
        <f t="shared" si="440"/>
        <v xml:space="preserve"> </v>
      </c>
      <c r="GD472" s="1234" t="str">
        <f t="shared" si="441"/>
        <v xml:space="preserve"> </v>
      </c>
      <c r="GE472" s="1234" t="str">
        <f t="shared" si="442"/>
        <v xml:space="preserve"> </v>
      </c>
      <c r="GF472" s="1234" t="str">
        <f t="shared" si="443"/>
        <v xml:space="preserve"> </v>
      </c>
      <c r="GG472" s="1234" t="str">
        <f t="shared" si="444"/>
        <v xml:space="preserve"> </v>
      </c>
      <c r="GH472" s="1234" t="str">
        <f t="shared" si="445"/>
        <v xml:space="preserve"> </v>
      </c>
      <c r="GI472" s="1234" t="str">
        <f t="shared" si="446"/>
        <v xml:space="preserve"> </v>
      </c>
      <c r="GJ472" s="1234" t="str">
        <f t="shared" si="447"/>
        <v xml:space="preserve"> </v>
      </c>
      <c r="GK472" s="1234" t="str">
        <f t="shared" si="448"/>
        <v xml:space="preserve"> </v>
      </c>
      <c r="GL472" s="1234" t="str">
        <f t="shared" si="449"/>
        <v xml:space="preserve"> </v>
      </c>
      <c r="GM472" s="1234" t="str">
        <f t="shared" si="450"/>
        <v xml:space="preserve"> </v>
      </c>
      <c r="GN472" s="1234">
        <f t="shared" si="451"/>
        <v>0</v>
      </c>
    </row>
    <row r="473" spans="1:196" s="100" customFormat="1" ht="27" customHeight="1" thickTop="1" thickBot="1">
      <c r="A473" s="1208">
        <f>【A票】【D票】!$D$10</f>
        <v>0</v>
      </c>
      <c r="B473" s="1212">
        <f>【A票】【D票】!$H$10</f>
        <v>0</v>
      </c>
      <c r="C473" s="1213" t="str">
        <f>【A票】【D票】!$K$10</f>
        <v xml:space="preserve"> </v>
      </c>
      <c r="D473" s="1214">
        <f t="shared" si="486"/>
        <v>382</v>
      </c>
      <c r="E473" s="914"/>
      <c r="F473" s="467"/>
      <c r="G473" s="469"/>
      <c r="H473" s="224" t="str">
        <f t="shared" si="472"/>
        <v xml:space="preserve"> </v>
      </c>
      <c r="I473" s="704"/>
      <c r="J473" s="117"/>
      <c r="K473" s="117"/>
      <c r="L473" s="117"/>
      <c r="M473" s="117"/>
      <c r="N473" s="117"/>
      <c r="O473" s="117"/>
      <c r="P473" s="117"/>
      <c r="Q473" s="117"/>
      <c r="R473" s="117"/>
      <c r="S473" s="117"/>
      <c r="T473" s="254"/>
      <c r="U473" s="646"/>
      <c r="V473" s="646"/>
      <c r="W473" s="114"/>
      <c r="X473" s="254"/>
      <c r="Y473" s="224" t="str">
        <f t="shared" si="473"/>
        <v xml:space="preserve"> </v>
      </c>
      <c r="Z473" s="579"/>
      <c r="AA473" s="704"/>
      <c r="AB473" s="119"/>
      <c r="AC473" s="224" t="str">
        <f t="shared" si="427"/>
        <v xml:space="preserve"> </v>
      </c>
      <c r="AD473" s="115"/>
      <c r="AE473" s="253"/>
      <c r="AF473" s="704"/>
      <c r="AG473" s="727"/>
      <c r="AH473" s="727"/>
      <c r="AI473" s="727"/>
      <c r="AJ473" s="727"/>
      <c r="AK473" s="591"/>
      <c r="AL473" s="727"/>
      <c r="AM473" s="727"/>
      <c r="AN473" s="727"/>
      <c r="AO473" s="727"/>
      <c r="AP473" s="727"/>
      <c r="AQ473" s="727"/>
      <c r="AR473" s="727"/>
      <c r="AS473" s="727"/>
      <c r="AT473" s="727"/>
      <c r="AU473" s="727"/>
      <c r="AV473" s="727"/>
      <c r="AW473" s="727"/>
      <c r="AX473" s="727"/>
      <c r="AY473" s="727"/>
      <c r="AZ473" s="727"/>
      <c r="BA473" s="727"/>
      <c r="BB473" s="727"/>
      <c r="BC473" s="821"/>
      <c r="BD473" s="727"/>
      <c r="BE473" s="727"/>
      <c r="BF473" s="727"/>
      <c r="BG473" s="727"/>
      <c r="BH473" s="727"/>
      <c r="BI473" s="727"/>
      <c r="BJ473" s="727"/>
      <c r="BK473" s="727"/>
      <c r="BL473" s="821"/>
      <c r="BM473" s="727"/>
      <c r="BN473" s="727"/>
      <c r="BO473" s="727"/>
      <c r="BP473" s="727"/>
      <c r="BQ473" s="727"/>
      <c r="BR473" s="821"/>
      <c r="BS473" s="727"/>
      <c r="BT473" s="727"/>
      <c r="BU473" s="727"/>
      <c r="BV473" s="591"/>
      <c r="BW473" s="224" t="str">
        <f t="shared" si="485"/>
        <v xml:space="preserve"> </v>
      </c>
      <c r="BX473" s="471">
        <f t="shared" si="474"/>
        <v>382</v>
      </c>
      <c r="BY473" s="117"/>
      <c r="BZ473" s="117"/>
      <c r="CA473" s="117"/>
      <c r="CB473" s="117"/>
      <c r="CC473" s="117"/>
      <c r="CD473" s="461"/>
      <c r="CE473" s="236"/>
      <c r="CF473" s="224" t="str">
        <f t="shared" si="475"/>
        <v xml:space="preserve"> </v>
      </c>
      <c r="CG473" s="116"/>
      <c r="CH473" s="117"/>
      <c r="CI473" s="117"/>
      <c r="CJ473" s="117"/>
      <c r="CK473" s="472"/>
      <c r="CL473" s="472"/>
      <c r="CM473" s="472"/>
      <c r="CN473" s="472"/>
      <c r="CO473" s="117"/>
      <c r="CP473" s="253"/>
      <c r="CQ473" s="120"/>
      <c r="CR473" s="224" t="str" cm="1">
        <f t="array" ref="CR473">IF(AND(SUM(COUNTIF(CG473:CM473,{"*不明*","*その他*"})+COUNTIF(CO473:CP473,{"*不明*","*その他*"}))&gt;0,CQ473=""),"その他・不明の場合,10)具体的内容、理由を記入",IF(OR(AND(CI473=CI$65,COUNTA(CJ473:CM473)&lt;4),AND(OR(CI473=CI$63,CI473=CI$64,CI473=CI$66,CI473=CI$67,CI473=CI$68,CI473=""),COUNTA(CJ473:CM473)&gt;0)),"3)介護保険認定済→要介護度、認知症自立度、寝たきり度、介護保険サービス記入",IF(OR(AND(OR(CM473=CM$63,CM473=CM$64),CN473=""),AND(OR(CM473=CM$65,CM473=CM$66),CN473&lt;&gt;"")),"7)介護保険サービス受けている/過去受けていた→具体的内容記入"," ")))</f>
        <v xml:space="preserve"> </v>
      </c>
      <c r="CS473" s="224" t="str">
        <f t="shared" si="476"/>
        <v xml:space="preserve"> </v>
      </c>
      <c r="CT473" s="116"/>
      <c r="CU473" s="253"/>
      <c r="CV473" s="117"/>
      <c r="CW473" s="117"/>
      <c r="CX473" s="253"/>
      <c r="CY473" s="117"/>
      <c r="CZ473" s="117"/>
      <c r="DA473" s="253"/>
      <c r="DB473" s="117"/>
      <c r="DC473" s="224" t="str">
        <f t="shared" si="477"/>
        <v xml:space="preserve"> </v>
      </c>
      <c r="DD473" s="224" t="str">
        <f t="shared" si="478"/>
        <v xml:space="preserve"> </v>
      </c>
      <c r="DE473" s="224" t="str">
        <f t="shared" si="428"/>
        <v xml:space="preserve"> </v>
      </c>
      <c r="DF473" s="121"/>
      <c r="DG473" s="114"/>
      <c r="DH473" s="704"/>
      <c r="DI473" s="119"/>
      <c r="DJ473" s="187"/>
      <c r="DK473" s="254"/>
      <c r="DL473" s="224" t="str">
        <f t="shared" si="429"/>
        <v xml:space="preserve"> </v>
      </c>
      <c r="DM473" s="224" t="str">
        <f t="shared" si="479"/>
        <v xml:space="preserve"> </v>
      </c>
      <c r="DN473" s="474"/>
      <c r="DO473" s="117"/>
      <c r="DP473" s="117"/>
      <c r="DQ473" s="117"/>
      <c r="DR473" s="117"/>
      <c r="DS473" s="117"/>
      <c r="DT473" s="254"/>
      <c r="DU473" s="476"/>
      <c r="DV473" s="224" t="str">
        <f t="shared" si="430"/>
        <v xml:space="preserve"> </v>
      </c>
      <c r="DW473" s="115"/>
      <c r="DX473" s="470"/>
      <c r="DY473" s="117"/>
      <c r="DZ473" s="704"/>
      <c r="EA473" s="224" t="str">
        <f t="shared" si="431"/>
        <v xml:space="preserve"> </v>
      </c>
      <c r="EB473" s="906"/>
      <c r="EC473" s="904"/>
      <c r="ED473" s="904"/>
      <c r="EE473" s="904"/>
      <c r="EF473" s="904"/>
      <c r="EG473" s="904"/>
      <c r="EH473" s="904"/>
      <c r="EI473" s="904"/>
      <c r="EJ473" s="904"/>
      <c r="EK473" s="905"/>
      <c r="EL473" s="80"/>
      <c r="EM473" s="224" t="str">
        <f t="shared" si="480"/>
        <v xml:space="preserve"> </v>
      </c>
      <c r="EN473" s="224" t="str">
        <f t="shared" si="481"/>
        <v xml:space="preserve"> </v>
      </c>
      <c r="EO473" s="115"/>
      <c r="EP473" s="1050"/>
      <c r="EQ473" s="253"/>
      <c r="ER473" s="117"/>
      <c r="ES473" s="1258">
        <f t="shared" si="482"/>
        <v>382</v>
      </c>
      <c r="ET473" s="224" t="str">
        <f t="shared" si="483"/>
        <v xml:space="preserve"> </v>
      </c>
      <c r="EU473" s="477" t="str">
        <f t="shared" si="484"/>
        <v/>
      </c>
      <c r="EV473" s="1334" t="str">
        <f t="shared" si="426"/>
        <v xml:space="preserve"> </v>
      </c>
      <c r="EW473" s="1332" t="str">
        <f t="shared" si="470"/>
        <v/>
      </c>
      <c r="EX473" s="1275" t="str">
        <f t="shared" si="452"/>
        <v/>
      </c>
      <c r="EY473" s="1275" t="str">
        <f t="shared" si="453"/>
        <v/>
      </c>
      <c r="EZ473" s="1275" t="str">
        <f t="shared" si="454"/>
        <v/>
      </c>
      <c r="FA473" s="1275" t="str">
        <f t="shared" si="455"/>
        <v/>
      </c>
      <c r="FB473" s="1275" t="str">
        <f t="shared" si="456"/>
        <v/>
      </c>
      <c r="FC473" s="1333" t="str">
        <f t="shared" si="457"/>
        <v/>
      </c>
      <c r="FE473" s="1234" t="str">
        <f t="shared" si="458"/>
        <v xml:space="preserve"> </v>
      </c>
      <c r="FF473" s="1234" t="str">
        <f t="shared" si="459"/>
        <v xml:space="preserve"> </v>
      </c>
      <c r="FG473" s="1234" t="str">
        <f t="shared" si="460"/>
        <v xml:space="preserve"> </v>
      </c>
      <c r="FH473" s="1234" t="str">
        <f t="shared" si="461"/>
        <v xml:space="preserve"> </v>
      </c>
      <c r="FI473" s="1234" t="str">
        <f t="shared" si="432"/>
        <v xml:space="preserve"> </v>
      </c>
      <c r="FJ473" s="1234" t="str">
        <f t="shared" si="462"/>
        <v xml:space="preserve"> </v>
      </c>
      <c r="FK473" s="1234">
        <f t="shared" si="433"/>
        <v>0</v>
      </c>
      <c r="FL473" s="1227"/>
      <c r="FM473" s="1234" t="str">
        <f t="shared" si="434"/>
        <v xml:space="preserve"> </v>
      </c>
      <c r="FN473" s="1234" t="str">
        <f t="shared" si="435"/>
        <v xml:space="preserve"> </v>
      </c>
      <c r="FO473" s="1234" t="str">
        <f t="shared" si="463"/>
        <v xml:space="preserve"> </v>
      </c>
      <c r="FP473" s="1234" t="str">
        <f t="shared" si="464"/>
        <v xml:space="preserve"> </v>
      </c>
      <c r="FQ473" s="1234" t="str">
        <f t="shared" si="436"/>
        <v xml:space="preserve"> </v>
      </c>
      <c r="FR473" s="1234" t="str">
        <f t="shared" si="465"/>
        <v xml:space="preserve"> </v>
      </c>
      <c r="FS473" s="1234">
        <f t="shared" si="471"/>
        <v>0</v>
      </c>
      <c r="FT473" s="1227"/>
      <c r="FU473" s="1234" t="str">
        <f t="shared" si="466"/>
        <v xml:space="preserve"> </v>
      </c>
      <c r="FV473" s="1234" t="str">
        <f t="shared" si="467"/>
        <v xml:space="preserve"> </v>
      </c>
      <c r="FW473" s="1234" t="str">
        <f t="shared" si="468"/>
        <v xml:space="preserve"> </v>
      </c>
      <c r="FX473" s="1234" t="str">
        <f t="shared" si="437"/>
        <v xml:space="preserve"> </v>
      </c>
      <c r="FY473" s="1234" t="str">
        <f t="shared" si="438"/>
        <v xml:space="preserve"> </v>
      </c>
      <c r="FZ473" s="1234" t="str">
        <f t="shared" si="469"/>
        <v xml:space="preserve"> </v>
      </c>
      <c r="GA473" s="1234">
        <f t="shared" si="439"/>
        <v>0</v>
      </c>
      <c r="GB473" s="1227"/>
      <c r="GC473" s="1234" t="str">
        <f t="shared" si="440"/>
        <v xml:space="preserve"> </v>
      </c>
      <c r="GD473" s="1234" t="str">
        <f t="shared" si="441"/>
        <v xml:space="preserve"> </v>
      </c>
      <c r="GE473" s="1234" t="str">
        <f t="shared" si="442"/>
        <v xml:space="preserve"> </v>
      </c>
      <c r="GF473" s="1234" t="str">
        <f t="shared" si="443"/>
        <v xml:space="preserve"> </v>
      </c>
      <c r="GG473" s="1234" t="str">
        <f t="shared" si="444"/>
        <v xml:space="preserve"> </v>
      </c>
      <c r="GH473" s="1234" t="str">
        <f t="shared" si="445"/>
        <v xml:space="preserve"> </v>
      </c>
      <c r="GI473" s="1234" t="str">
        <f t="shared" si="446"/>
        <v xml:space="preserve"> </v>
      </c>
      <c r="GJ473" s="1234" t="str">
        <f t="shared" si="447"/>
        <v xml:space="preserve"> </v>
      </c>
      <c r="GK473" s="1234" t="str">
        <f t="shared" si="448"/>
        <v xml:space="preserve"> </v>
      </c>
      <c r="GL473" s="1234" t="str">
        <f t="shared" si="449"/>
        <v xml:space="preserve"> </v>
      </c>
      <c r="GM473" s="1234" t="str">
        <f t="shared" si="450"/>
        <v xml:space="preserve"> </v>
      </c>
      <c r="GN473" s="1234">
        <f t="shared" si="451"/>
        <v>0</v>
      </c>
    </row>
    <row r="474" spans="1:196" s="100" customFormat="1" ht="27" customHeight="1" thickTop="1" thickBot="1">
      <c r="A474" s="1208">
        <f>【A票】【D票】!$D$10</f>
        <v>0</v>
      </c>
      <c r="B474" s="1212">
        <f>【A票】【D票】!$H$10</f>
        <v>0</v>
      </c>
      <c r="C474" s="1213" t="str">
        <f>【A票】【D票】!$K$10</f>
        <v xml:space="preserve"> </v>
      </c>
      <c r="D474" s="1214">
        <f t="shared" si="486"/>
        <v>383</v>
      </c>
      <c r="E474" s="914"/>
      <c r="F474" s="467"/>
      <c r="G474" s="469"/>
      <c r="H474" s="224" t="str">
        <f t="shared" si="472"/>
        <v xml:space="preserve"> </v>
      </c>
      <c r="I474" s="704"/>
      <c r="J474" s="117"/>
      <c r="K474" s="117"/>
      <c r="L474" s="117"/>
      <c r="M474" s="117"/>
      <c r="N474" s="117"/>
      <c r="O474" s="117"/>
      <c r="P474" s="117"/>
      <c r="Q474" s="117"/>
      <c r="R474" s="117"/>
      <c r="S474" s="117"/>
      <c r="T474" s="254"/>
      <c r="U474" s="646"/>
      <c r="V474" s="646"/>
      <c r="W474" s="114"/>
      <c r="X474" s="254"/>
      <c r="Y474" s="224" t="str">
        <f t="shared" si="473"/>
        <v xml:space="preserve"> </v>
      </c>
      <c r="Z474" s="579"/>
      <c r="AA474" s="704"/>
      <c r="AB474" s="119"/>
      <c r="AC474" s="224" t="str">
        <f t="shared" si="427"/>
        <v xml:space="preserve"> </v>
      </c>
      <c r="AD474" s="115"/>
      <c r="AE474" s="253"/>
      <c r="AF474" s="704"/>
      <c r="AG474" s="727"/>
      <c r="AH474" s="727"/>
      <c r="AI474" s="727"/>
      <c r="AJ474" s="727"/>
      <c r="AK474" s="591"/>
      <c r="AL474" s="727"/>
      <c r="AM474" s="727"/>
      <c r="AN474" s="727"/>
      <c r="AO474" s="727"/>
      <c r="AP474" s="727"/>
      <c r="AQ474" s="727"/>
      <c r="AR474" s="727"/>
      <c r="AS474" s="727"/>
      <c r="AT474" s="727"/>
      <c r="AU474" s="727"/>
      <c r="AV474" s="727"/>
      <c r="AW474" s="727"/>
      <c r="AX474" s="727"/>
      <c r="AY474" s="727"/>
      <c r="AZ474" s="727"/>
      <c r="BA474" s="727"/>
      <c r="BB474" s="727"/>
      <c r="BC474" s="821"/>
      <c r="BD474" s="727"/>
      <c r="BE474" s="727"/>
      <c r="BF474" s="727"/>
      <c r="BG474" s="727"/>
      <c r="BH474" s="727"/>
      <c r="BI474" s="727"/>
      <c r="BJ474" s="727"/>
      <c r="BK474" s="727"/>
      <c r="BL474" s="821"/>
      <c r="BM474" s="727"/>
      <c r="BN474" s="727"/>
      <c r="BO474" s="727"/>
      <c r="BP474" s="727"/>
      <c r="BQ474" s="727"/>
      <c r="BR474" s="821"/>
      <c r="BS474" s="727"/>
      <c r="BT474" s="727"/>
      <c r="BU474" s="727"/>
      <c r="BV474" s="591"/>
      <c r="BW474" s="224" t="str">
        <f t="shared" si="485"/>
        <v xml:space="preserve"> </v>
      </c>
      <c r="BX474" s="471">
        <f t="shared" si="474"/>
        <v>383</v>
      </c>
      <c r="BY474" s="117"/>
      <c r="BZ474" s="117"/>
      <c r="CA474" s="117"/>
      <c r="CB474" s="117"/>
      <c r="CC474" s="117"/>
      <c r="CD474" s="461"/>
      <c r="CE474" s="236"/>
      <c r="CF474" s="224" t="str">
        <f t="shared" si="475"/>
        <v xml:space="preserve"> </v>
      </c>
      <c r="CG474" s="116"/>
      <c r="CH474" s="117"/>
      <c r="CI474" s="117"/>
      <c r="CJ474" s="117"/>
      <c r="CK474" s="472"/>
      <c r="CL474" s="472"/>
      <c r="CM474" s="472"/>
      <c r="CN474" s="472"/>
      <c r="CO474" s="117"/>
      <c r="CP474" s="253"/>
      <c r="CQ474" s="120"/>
      <c r="CR474" s="224" t="str" cm="1">
        <f t="array" ref="CR474">IF(AND(SUM(COUNTIF(CG474:CM474,{"*不明*","*その他*"})+COUNTIF(CO474:CP474,{"*不明*","*その他*"}))&gt;0,CQ474=""),"その他・不明の場合,10)具体的内容、理由を記入",IF(OR(AND(CI474=CI$65,COUNTA(CJ474:CM474)&lt;4),AND(OR(CI474=CI$63,CI474=CI$64,CI474=CI$66,CI474=CI$67,CI474=CI$68,CI474=""),COUNTA(CJ474:CM474)&gt;0)),"3)介護保険認定済→要介護度、認知症自立度、寝たきり度、介護保険サービス記入",IF(OR(AND(OR(CM474=CM$63,CM474=CM$64),CN474=""),AND(OR(CM474=CM$65,CM474=CM$66),CN474&lt;&gt;"")),"7)介護保険サービス受けている/過去受けていた→具体的内容記入"," ")))</f>
        <v xml:space="preserve"> </v>
      </c>
      <c r="CS474" s="224" t="str">
        <f t="shared" si="476"/>
        <v xml:space="preserve"> </v>
      </c>
      <c r="CT474" s="116"/>
      <c r="CU474" s="253"/>
      <c r="CV474" s="117"/>
      <c r="CW474" s="117"/>
      <c r="CX474" s="253"/>
      <c r="CY474" s="117"/>
      <c r="CZ474" s="117"/>
      <c r="DA474" s="253"/>
      <c r="DB474" s="117"/>
      <c r="DC474" s="224" t="str">
        <f t="shared" si="477"/>
        <v xml:space="preserve"> </v>
      </c>
      <c r="DD474" s="224" t="str">
        <f t="shared" si="478"/>
        <v xml:space="preserve"> </v>
      </c>
      <c r="DE474" s="224" t="str">
        <f t="shared" si="428"/>
        <v xml:space="preserve"> </v>
      </c>
      <c r="DF474" s="121"/>
      <c r="DG474" s="114"/>
      <c r="DH474" s="704"/>
      <c r="DI474" s="119"/>
      <c r="DJ474" s="187"/>
      <c r="DK474" s="254"/>
      <c r="DL474" s="224" t="str">
        <f t="shared" si="429"/>
        <v xml:space="preserve"> </v>
      </c>
      <c r="DM474" s="224" t="str">
        <f t="shared" si="479"/>
        <v xml:space="preserve"> </v>
      </c>
      <c r="DN474" s="474"/>
      <c r="DO474" s="117"/>
      <c r="DP474" s="117"/>
      <c r="DQ474" s="117"/>
      <c r="DR474" s="117"/>
      <c r="DS474" s="117"/>
      <c r="DT474" s="254"/>
      <c r="DU474" s="476"/>
      <c r="DV474" s="224" t="str">
        <f t="shared" si="430"/>
        <v xml:space="preserve"> </v>
      </c>
      <c r="DW474" s="115"/>
      <c r="DX474" s="470"/>
      <c r="DY474" s="117"/>
      <c r="DZ474" s="704"/>
      <c r="EA474" s="224" t="str">
        <f t="shared" si="431"/>
        <v xml:space="preserve"> </v>
      </c>
      <c r="EB474" s="906"/>
      <c r="EC474" s="904"/>
      <c r="ED474" s="904"/>
      <c r="EE474" s="904"/>
      <c r="EF474" s="904"/>
      <c r="EG474" s="904"/>
      <c r="EH474" s="904"/>
      <c r="EI474" s="904"/>
      <c r="EJ474" s="904"/>
      <c r="EK474" s="905"/>
      <c r="EL474" s="80"/>
      <c r="EM474" s="224" t="str">
        <f t="shared" si="480"/>
        <v xml:space="preserve"> </v>
      </c>
      <c r="EN474" s="224" t="str">
        <f t="shared" si="481"/>
        <v xml:space="preserve"> </v>
      </c>
      <c r="EO474" s="115"/>
      <c r="EP474" s="1050"/>
      <c r="EQ474" s="253"/>
      <c r="ER474" s="117"/>
      <c r="ES474" s="1258">
        <f t="shared" si="482"/>
        <v>383</v>
      </c>
      <c r="ET474" s="224" t="str">
        <f t="shared" si="483"/>
        <v xml:space="preserve"> </v>
      </c>
      <c r="EU474" s="477" t="str">
        <f t="shared" si="484"/>
        <v/>
      </c>
      <c r="EV474" s="1334" t="str">
        <f t="shared" si="426"/>
        <v xml:space="preserve"> </v>
      </c>
      <c r="EW474" s="1332" t="str">
        <f t="shared" si="470"/>
        <v/>
      </c>
      <c r="EX474" s="1275" t="str">
        <f t="shared" si="452"/>
        <v/>
      </c>
      <c r="EY474" s="1275" t="str">
        <f t="shared" si="453"/>
        <v/>
      </c>
      <c r="EZ474" s="1275" t="str">
        <f t="shared" si="454"/>
        <v/>
      </c>
      <c r="FA474" s="1275" t="str">
        <f t="shared" si="455"/>
        <v/>
      </c>
      <c r="FB474" s="1275" t="str">
        <f t="shared" si="456"/>
        <v/>
      </c>
      <c r="FC474" s="1333" t="str">
        <f t="shared" si="457"/>
        <v/>
      </c>
      <c r="FE474" s="1234" t="str">
        <f t="shared" si="458"/>
        <v xml:space="preserve"> </v>
      </c>
      <c r="FF474" s="1234" t="str">
        <f t="shared" si="459"/>
        <v xml:space="preserve"> </v>
      </c>
      <c r="FG474" s="1234" t="str">
        <f t="shared" si="460"/>
        <v xml:space="preserve"> </v>
      </c>
      <c r="FH474" s="1234" t="str">
        <f t="shared" si="461"/>
        <v xml:space="preserve"> </v>
      </c>
      <c r="FI474" s="1234" t="str">
        <f t="shared" si="432"/>
        <v xml:space="preserve"> </v>
      </c>
      <c r="FJ474" s="1234" t="str">
        <f t="shared" si="462"/>
        <v xml:space="preserve"> </v>
      </c>
      <c r="FK474" s="1234">
        <f t="shared" si="433"/>
        <v>0</v>
      </c>
      <c r="FL474" s="1227"/>
      <c r="FM474" s="1234" t="str">
        <f t="shared" si="434"/>
        <v xml:space="preserve"> </v>
      </c>
      <c r="FN474" s="1234" t="str">
        <f t="shared" si="435"/>
        <v xml:space="preserve"> </v>
      </c>
      <c r="FO474" s="1234" t="str">
        <f t="shared" si="463"/>
        <v xml:space="preserve"> </v>
      </c>
      <c r="FP474" s="1234" t="str">
        <f t="shared" si="464"/>
        <v xml:space="preserve"> </v>
      </c>
      <c r="FQ474" s="1234" t="str">
        <f t="shared" si="436"/>
        <v xml:space="preserve"> </v>
      </c>
      <c r="FR474" s="1234" t="str">
        <f t="shared" si="465"/>
        <v xml:space="preserve"> </v>
      </c>
      <c r="FS474" s="1234">
        <f t="shared" si="471"/>
        <v>0</v>
      </c>
      <c r="FT474" s="1227"/>
      <c r="FU474" s="1234" t="str">
        <f t="shared" si="466"/>
        <v xml:space="preserve"> </v>
      </c>
      <c r="FV474" s="1234" t="str">
        <f t="shared" si="467"/>
        <v xml:space="preserve"> </v>
      </c>
      <c r="FW474" s="1234" t="str">
        <f t="shared" si="468"/>
        <v xml:space="preserve"> </v>
      </c>
      <c r="FX474" s="1234" t="str">
        <f t="shared" si="437"/>
        <v xml:space="preserve"> </v>
      </c>
      <c r="FY474" s="1234" t="str">
        <f t="shared" si="438"/>
        <v xml:space="preserve"> </v>
      </c>
      <c r="FZ474" s="1234" t="str">
        <f t="shared" si="469"/>
        <v xml:space="preserve"> </v>
      </c>
      <c r="GA474" s="1234">
        <f t="shared" si="439"/>
        <v>0</v>
      </c>
      <c r="GB474" s="1227"/>
      <c r="GC474" s="1234" t="str">
        <f t="shared" si="440"/>
        <v xml:space="preserve"> </v>
      </c>
      <c r="GD474" s="1234" t="str">
        <f t="shared" si="441"/>
        <v xml:space="preserve"> </v>
      </c>
      <c r="GE474" s="1234" t="str">
        <f t="shared" si="442"/>
        <v xml:space="preserve"> </v>
      </c>
      <c r="GF474" s="1234" t="str">
        <f t="shared" si="443"/>
        <v xml:space="preserve"> </v>
      </c>
      <c r="GG474" s="1234" t="str">
        <f t="shared" si="444"/>
        <v xml:space="preserve"> </v>
      </c>
      <c r="GH474" s="1234" t="str">
        <f t="shared" si="445"/>
        <v xml:space="preserve"> </v>
      </c>
      <c r="GI474" s="1234" t="str">
        <f t="shared" si="446"/>
        <v xml:space="preserve"> </v>
      </c>
      <c r="GJ474" s="1234" t="str">
        <f t="shared" si="447"/>
        <v xml:space="preserve"> </v>
      </c>
      <c r="GK474" s="1234" t="str">
        <f t="shared" si="448"/>
        <v xml:space="preserve"> </v>
      </c>
      <c r="GL474" s="1234" t="str">
        <f t="shared" si="449"/>
        <v xml:space="preserve"> </v>
      </c>
      <c r="GM474" s="1234" t="str">
        <f t="shared" si="450"/>
        <v xml:space="preserve"> </v>
      </c>
      <c r="GN474" s="1234">
        <f t="shared" si="451"/>
        <v>0</v>
      </c>
    </row>
    <row r="475" spans="1:196" s="100" customFormat="1" ht="27" customHeight="1" thickTop="1" thickBot="1">
      <c r="A475" s="1208">
        <f>【A票】【D票】!$D$10</f>
        <v>0</v>
      </c>
      <c r="B475" s="1212">
        <f>【A票】【D票】!$H$10</f>
        <v>0</v>
      </c>
      <c r="C475" s="1213" t="str">
        <f>【A票】【D票】!$K$10</f>
        <v xml:space="preserve"> </v>
      </c>
      <c r="D475" s="1214">
        <f t="shared" si="486"/>
        <v>384</v>
      </c>
      <c r="E475" s="914"/>
      <c r="F475" s="467"/>
      <c r="G475" s="469"/>
      <c r="H475" s="224" t="str">
        <f t="shared" si="472"/>
        <v xml:space="preserve"> </v>
      </c>
      <c r="I475" s="704"/>
      <c r="J475" s="117"/>
      <c r="K475" s="117"/>
      <c r="L475" s="117"/>
      <c r="M475" s="117"/>
      <c r="N475" s="117"/>
      <c r="O475" s="117"/>
      <c r="P475" s="117"/>
      <c r="Q475" s="117"/>
      <c r="R475" s="117"/>
      <c r="S475" s="117"/>
      <c r="T475" s="254"/>
      <c r="U475" s="646"/>
      <c r="V475" s="646"/>
      <c r="W475" s="114"/>
      <c r="X475" s="254"/>
      <c r="Y475" s="224" t="str">
        <f t="shared" si="473"/>
        <v xml:space="preserve"> </v>
      </c>
      <c r="Z475" s="579"/>
      <c r="AA475" s="704"/>
      <c r="AB475" s="119"/>
      <c r="AC475" s="224" t="str">
        <f t="shared" si="427"/>
        <v xml:space="preserve"> </v>
      </c>
      <c r="AD475" s="115"/>
      <c r="AE475" s="253"/>
      <c r="AF475" s="704"/>
      <c r="AG475" s="727"/>
      <c r="AH475" s="727"/>
      <c r="AI475" s="727"/>
      <c r="AJ475" s="727"/>
      <c r="AK475" s="591"/>
      <c r="AL475" s="727"/>
      <c r="AM475" s="727"/>
      <c r="AN475" s="727"/>
      <c r="AO475" s="727"/>
      <c r="AP475" s="727"/>
      <c r="AQ475" s="727"/>
      <c r="AR475" s="727"/>
      <c r="AS475" s="727"/>
      <c r="AT475" s="727"/>
      <c r="AU475" s="727"/>
      <c r="AV475" s="727"/>
      <c r="AW475" s="727"/>
      <c r="AX475" s="727"/>
      <c r="AY475" s="727"/>
      <c r="AZ475" s="727"/>
      <c r="BA475" s="727"/>
      <c r="BB475" s="727"/>
      <c r="BC475" s="821"/>
      <c r="BD475" s="727"/>
      <c r="BE475" s="727"/>
      <c r="BF475" s="727"/>
      <c r="BG475" s="727"/>
      <c r="BH475" s="727"/>
      <c r="BI475" s="727"/>
      <c r="BJ475" s="727"/>
      <c r="BK475" s="727"/>
      <c r="BL475" s="821"/>
      <c r="BM475" s="727"/>
      <c r="BN475" s="727"/>
      <c r="BO475" s="727"/>
      <c r="BP475" s="727"/>
      <c r="BQ475" s="727"/>
      <c r="BR475" s="821"/>
      <c r="BS475" s="727"/>
      <c r="BT475" s="727"/>
      <c r="BU475" s="727"/>
      <c r="BV475" s="591"/>
      <c r="BW475" s="224" t="str">
        <f t="shared" si="485"/>
        <v xml:space="preserve"> </v>
      </c>
      <c r="BX475" s="471">
        <f t="shared" si="474"/>
        <v>384</v>
      </c>
      <c r="BY475" s="117"/>
      <c r="BZ475" s="117"/>
      <c r="CA475" s="117"/>
      <c r="CB475" s="117"/>
      <c r="CC475" s="117"/>
      <c r="CD475" s="461"/>
      <c r="CE475" s="236"/>
      <c r="CF475" s="224" t="str">
        <f t="shared" si="475"/>
        <v xml:space="preserve"> </v>
      </c>
      <c r="CG475" s="116"/>
      <c r="CH475" s="117"/>
      <c r="CI475" s="117"/>
      <c r="CJ475" s="117"/>
      <c r="CK475" s="472"/>
      <c r="CL475" s="472"/>
      <c r="CM475" s="472"/>
      <c r="CN475" s="472"/>
      <c r="CO475" s="117"/>
      <c r="CP475" s="253"/>
      <c r="CQ475" s="120"/>
      <c r="CR475" s="224" t="str" cm="1">
        <f t="array" ref="CR475">IF(AND(SUM(COUNTIF(CG475:CM475,{"*不明*","*その他*"})+COUNTIF(CO475:CP475,{"*不明*","*その他*"}))&gt;0,CQ475=""),"その他・不明の場合,10)具体的内容、理由を記入",IF(OR(AND(CI475=CI$65,COUNTA(CJ475:CM475)&lt;4),AND(OR(CI475=CI$63,CI475=CI$64,CI475=CI$66,CI475=CI$67,CI475=CI$68,CI475=""),COUNTA(CJ475:CM475)&gt;0)),"3)介護保険認定済→要介護度、認知症自立度、寝たきり度、介護保険サービス記入",IF(OR(AND(OR(CM475=CM$63,CM475=CM$64),CN475=""),AND(OR(CM475=CM$65,CM475=CM$66),CN475&lt;&gt;"")),"7)介護保険サービス受けている/過去受けていた→具体的内容記入"," ")))</f>
        <v xml:space="preserve"> </v>
      </c>
      <c r="CS475" s="224" t="str">
        <f t="shared" si="476"/>
        <v xml:space="preserve"> </v>
      </c>
      <c r="CT475" s="116"/>
      <c r="CU475" s="253"/>
      <c r="CV475" s="117"/>
      <c r="CW475" s="117"/>
      <c r="CX475" s="253"/>
      <c r="CY475" s="117"/>
      <c r="CZ475" s="117"/>
      <c r="DA475" s="253"/>
      <c r="DB475" s="117"/>
      <c r="DC475" s="224" t="str">
        <f t="shared" si="477"/>
        <v xml:space="preserve"> </v>
      </c>
      <c r="DD475" s="224" t="str">
        <f t="shared" si="478"/>
        <v xml:space="preserve"> </v>
      </c>
      <c r="DE475" s="224" t="str">
        <f t="shared" si="428"/>
        <v xml:space="preserve"> </v>
      </c>
      <c r="DF475" s="121"/>
      <c r="DG475" s="114"/>
      <c r="DH475" s="704"/>
      <c r="DI475" s="119"/>
      <c r="DJ475" s="187"/>
      <c r="DK475" s="254"/>
      <c r="DL475" s="224" t="str">
        <f t="shared" si="429"/>
        <v xml:space="preserve"> </v>
      </c>
      <c r="DM475" s="224" t="str">
        <f t="shared" si="479"/>
        <v xml:space="preserve"> </v>
      </c>
      <c r="DN475" s="474"/>
      <c r="DO475" s="117"/>
      <c r="DP475" s="117"/>
      <c r="DQ475" s="117"/>
      <c r="DR475" s="117"/>
      <c r="DS475" s="117"/>
      <c r="DT475" s="254"/>
      <c r="DU475" s="476"/>
      <c r="DV475" s="224" t="str">
        <f t="shared" si="430"/>
        <v xml:space="preserve"> </v>
      </c>
      <c r="DW475" s="115"/>
      <c r="DX475" s="470"/>
      <c r="DY475" s="117"/>
      <c r="DZ475" s="704"/>
      <c r="EA475" s="224" t="str">
        <f t="shared" si="431"/>
        <v xml:space="preserve"> </v>
      </c>
      <c r="EB475" s="906"/>
      <c r="EC475" s="904"/>
      <c r="ED475" s="904"/>
      <c r="EE475" s="904"/>
      <c r="EF475" s="904"/>
      <c r="EG475" s="904"/>
      <c r="EH475" s="904"/>
      <c r="EI475" s="904"/>
      <c r="EJ475" s="904"/>
      <c r="EK475" s="905"/>
      <c r="EL475" s="80"/>
      <c r="EM475" s="224" t="str">
        <f t="shared" si="480"/>
        <v xml:space="preserve"> </v>
      </c>
      <c r="EN475" s="224" t="str">
        <f t="shared" si="481"/>
        <v xml:space="preserve"> </v>
      </c>
      <c r="EO475" s="115"/>
      <c r="EP475" s="1050"/>
      <c r="EQ475" s="253"/>
      <c r="ER475" s="117"/>
      <c r="ES475" s="1258">
        <f t="shared" si="482"/>
        <v>384</v>
      </c>
      <c r="ET475" s="224" t="str">
        <f t="shared" si="483"/>
        <v xml:space="preserve"> </v>
      </c>
      <c r="EU475" s="477" t="str">
        <f t="shared" si="484"/>
        <v/>
      </c>
      <c r="EV475" s="1334" t="str">
        <f t="shared" ref="EV475:EV538" si="487">IF(FK475&gt;0,"冒頭の対応時期がa)本調査対象年度内に、通報等を受理した事例ですが、日付（年度）が範囲外の箇所があります。",
IF(FS475&gt;0,"冒頭の対応時期がb)対象年度以前に通報等を受理し、事実確認調査が対象年度となった事例ですが、日付（年度）が範囲外の箇所があります。",
IF(GA475&gt;0,"冒頭の対応時期がc)対象年度以前に通報受理・事実確認調査した虐待事例で、対応が対象年度となった事例ですが、日付（年度）が範囲外の箇所があります。",
IF(GN475&gt;0,"日付の前後関係が整合していません。問1相談通報日➡問3_2)事実確認開始日➡問4_2)虐待の事実が確認された期日➡問7_1-2）分離対応開始日、4-4)権利擁護対応開始日➡問8終結した期日になっているか、確認してください。",
" "))))</f>
        <v xml:space="preserve"> </v>
      </c>
      <c r="EW475" s="1332" t="str">
        <f t="shared" si="470"/>
        <v/>
      </c>
      <c r="EX475" s="1275" t="str">
        <f t="shared" si="452"/>
        <v/>
      </c>
      <c r="EY475" s="1275" t="str">
        <f t="shared" si="453"/>
        <v/>
      </c>
      <c r="EZ475" s="1275" t="str">
        <f t="shared" si="454"/>
        <v/>
      </c>
      <c r="FA475" s="1275" t="str">
        <f t="shared" si="455"/>
        <v/>
      </c>
      <c r="FB475" s="1275" t="str">
        <f t="shared" si="456"/>
        <v/>
      </c>
      <c r="FC475" s="1333" t="str">
        <f t="shared" si="457"/>
        <v/>
      </c>
      <c r="FE475" s="1234" t="str">
        <f t="shared" si="458"/>
        <v xml:space="preserve"> </v>
      </c>
      <c r="FF475" s="1234" t="str">
        <f t="shared" si="459"/>
        <v xml:space="preserve"> </v>
      </c>
      <c r="FG475" s="1234" t="str">
        <f t="shared" si="460"/>
        <v xml:space="preserve"> </v>
      </c>
      <c r="FH475" s="1234" t="str">
        <f t="shared" si="461"/>
        <v xml:space="preserve"> </v>
      </c>
      <c r="FI475" s="1234" t="str">
        <f t="shared" si="432"/>
        <v xml:space="preserve"> </v>
      </c>
      <c r="FJ475" s="1234" t="str">
        <f t="shared" si="462"/>
        <v xml:space="preserve"> </v>
      </c>
      <c r="FK475" s="1234">
        <f t="shared" si="433"/>
        <v>0</v>
      </c>
      <c r="FL475" s="1227"/>
      <c r="FM475" s="1234" t="str">
        <f t="shared" si="434"/>
        <v xml:space="preserve"> </v>
      </c>
      <c r="FN475" s="1234" t="str">
        <f t="shared" si="435"/>
        <v xml:space="preserve"> </v>
      </c>
      <c r="FO475" s="1234" t="str">
        <f t="shared" si="463"/>
        <v xml:space="preserve"> </v>
      </c>
      <c r="FP475" s="1234" t="str">
        <f t="shared" si="464"/>
        <v xml:space="preserve"> </v>
      </c>
      <c r="FQ475" s="1234" t="str">
        <f t="shared" si="436"/>
        <v xml:space="preserve"> </v>
      </c>
      <c r="FR475" s="1234" t="str">
        <f t="shared" si="465"/>
        <v xml:space="preserve"> </v>
      </c>
      <c r="FS475" s="1234">
        <f t="shared" si="471"/>
        <v>0</v>
      </c>
      <c r="FT475" s="1227"/>
      <c r="FU475" s="1234" t="str">
        <f t="shared" si="466"/>
        <v xml:space="preserve"> </v>
      </c>
      <c r="FV475" s="1234" t="str">
        <f t="shared" si="467"/>
        <v xml:space="preserve"> </v>
      </c>
      <c r="FW475" s="1234" t="str">
        <f t="shared" si="468"/>
        <v xml:space="preserve"> </v>
      </c>
      <c r="FX475" s="1234" t="str">
        <f t="shared" si="437"/>
        <v xml:space="preserve"> </v>
      </c>
      <c r="FY475" s="1234" t="str">
        <f t="shared" si="438"/>
        <v xml:space="preserve"> </v>
      </c>
      <c r="FZ475" s="1234" t="str">
        <f t="shared" si="469"/>
        <v xml:space="preserve"> </v>
      </c>
      <c r="GA475" s="1234">
        <f t="shared" si="439"/>
        <v>0</v>
      </c>
      <c r="GB475" s="1227"/>
      <c r="GC475" s="1234" t="str">
        <f t="shared" si="440"/>
        <v xml:space="preserve"> </v>
      </c>
      <c r="GD475" s="1234" t="str">
        <f t="shared" si="441"/>
        <v xml:space="preserve"> </v>
      </c>
      <c r="GE475" s="1234" t="str">
        <f t="shared" si="442"/>
        <v xml:space="preserve"> </v>
      </c>
      <c r="GF475" s="1234" t="str">
        <f t="shared" si="443"/>
        <v xml:space="preserve"> </v>
      </c>
      <c r="GG475" s="1234" t="str">
        <f t="shared" si="444"/>
        <v xml:space="preserve"> </v>
      </c>
      <c r="GH475" s="1234" t="str">
        <f t="shared" si="445"/>
        <v xml:space="preserve"> </v>
      </c>
      <c r="GI475" s="1234" t="str">
        <f t="shared" si="446"/>
        <v xml:space="preserve"> </v>
      </c>
      <c r="GJ475" s="1234" t="str">
        <f t="shared" si="447"/>
        <v xml:space="preserve"> </v>
      </c>
      <c r="GK475" s="1234" t="str">
        <f t="shared" si="448"/>
        <v xml:space="preserve"> </v>
      </c>
      <c r="GL475" s="1234" t="str">
        <f t="shared" si="449"/>
        <v xml:space="preserve"> </v>
      </c>
      <c r="GM475" s="1234" t="str">
        <f t="shared" si="450"/>
        <v xml:space="preserve"> </v>
      </c>
      <c r="GN475" s="1234">
        <f t="shared" si="451"/>
        <v>0</v>
      </c>
    </row>
    <row r="476" spans="1:196" s="100" customFormat="1" ht="27" customHeight="1" thickTop="1" thickBot="1">
      <c r="A476" s="1208">
        <f>【A票】【D票】!$D$10</f>
        <v>0</v>
      </c>
      <c r="B476" s="1212">
        <f>【A票】【D票】!$H$10</f>
        <v>0</v>
      </c>
      <c r="C476" s="1213" t="str">
        <f>【A票】【D票】!$K$10</f>
        <v xml:space="preserve"> </v>
      </c>
      <c r="D476" s="1214">
        <f t="shared" si="486"/>
        <v>385</v>
      </c>
      <c r="E476" s="914"/>
      <c r="F476" s="467"/>
      <c r="G476" s="469"/>
      <c r="H476" s="224" t="str">
        <f t="shared" si="472"/>
        <v xml:space="preserve"> </v>
      </c>
      <c r="I476" s="704"/>
      <c r="J476" s="117"/>
      <c r="K476" s="117"/>
      <c r="L476" s="117"/>
      <c r="M476" s="117"/>
      <c r="N476" s="117"/>
      <c r="O476" s="117"/>
      <c r="P476" s="117"/>
      <c r="Q476" s="117"/>
      <c r="R476" s="117"/>
      <c r="S476" s="117"/>
      <c r="T476" s="254"/>
      <c r="U476" s="646"/>
      <c r="V476" s="646"/>
      <c r="W476" s="114"/>
      <c r="X476" s="254"/>
      <c r="Y476" s="224" t="str">
        <f t="shared" si="473"/>
        <v xml:space="preserve"> </v>
      </c>
      <c r="Z476" s="579"/>
      <c r="AA476" s="704"/>
      <c r="AB476" s="119"/>
      <c r="AC476" s="224" t="str">
        <f t="shared" si="427"/>
        <v xml:space="preserve"> </v>
      </c>
      <c r="AD476" s="115"/>
      <c r="AE476" s="253"/>
      <c r="AF476" s="704"/>
      <c r="AG476" s="727"/>
      <c r="AH476" s="727"/>
      <c r="AI476" s="727"/>
      <c r="AJ476" s="727"/>
      <c r="AK476" s="591"/>
      <c r="AL476" s="727"/>
      <c r="AM476" s="727"/>
      <c r="AN476" s="727"/>
      <c r="AO476" s="727"/>
      <c r="AP476" s="727"/>
      <c r="AQ476" s="727"/>
      <c r="AR476" s="727"/>
      <c r="AS476" s="727"/>
      <c r="AT476" s="727"/>
      <c r="AU476" s="727"/>
      <c r="AV476" s="727"/>
      <c r="AW476" s="727"/>
      <c r="AX476" s="727"/>
      <c r="AY476" s="727"/>
      <c r="AZ476" s="727"/>
      <c r="BA476" s="727"/>
      <c r="BB476" s="727"/>
      <c r="BC476" s="821"/>
      <c r="BD476" s="727"/>
      <c r="BE476" s="727"/>
      <c r="BF476" s="727"/>
      <c r="BG476" s="727"/>
      <c r="BH476" s="727"/>
      <c r="BI476" s="727"/>
      <c r="BJ476" s="727"/>
      <c r="BK476" s="727"/>
      <c r="BL476" s="821"/>
      <c r="BM476" s="727"/>
      <c r="BN476" s="727"/>
      <c r="BO476" s="727"/>
      <c r="BP476" s="727"/>
      <c r="BQ476" s="727"/>
      <c r="BR476" s="821"/>
      <c r="BS476" s="727"/>
      <c r="BT476" s="727"/>
      <c r="BU476" s="727"/>
      <c r="BV476" s="591"/>
      <c r="BW476" s="224" t="str">
        <f t="shared" si="485"/>
        <v xml:space="preserve"> </v>
      </c>
      <c r="BX476" s="471">
        <f t="shared" si="474"/>
        <v>385</v>
      </c>
      <c r="BY476" s="117"/>
      <c r="BZ476" s="117"/>
      <c r="CA476" s="117"/>
      <c r="CB476" s="117"/>
      <c r="CC476" s="117"/>
      <c r="CD476" s="461"/>
      <c r="CE476" s="236"/>
      <c r="CF476" s="224" t="str">
        <f t="shared" si="475"/>
        <v xml:space="preserve"> </v>
      </c>
      <c r="CG476" s="116"/>
      <c r="CH476" s="117"/>
      <c r="CI476" s="117"/>
      <c r="CJ476" s="117"/>
      <c r="CK476" s="472"/>
      <c r="CL476" s="472"/>
      <c r="CM476" s="472"/>
      <c r="CN476" s="472"/>
      <c r="CO476" s="117"/>
      <c r="CP476" s="253"/>
      <c r="CQ476" s="120"/>
      <c r="CR476" s="224" t="str" cm="1">
        <f t="array" ref="CR476">IF(AND(SUM(COUNTIF(CG476:CM476,{"*不明*","*その他*"})+COUNTIF(CO476:CP476,{"*不明*","*その他*"}))&gt;0,CQ476=""),"その他・不明の場合,10)具体的内容、理由を記入",IF(OR(AND(CI476=CI$65,COUNTA(CJ476:CM476)&lt;4),AND(OR(CI476=CI$63,CI476=CI$64,CI476=CI$66,CI476=CI$67,CI476=CI$68,CI476=""),COUNTA(CJ476:CM476)&gt;0)),"3)介護保険認定済→要介護度、認知症自立度、寝たきり度、介護保険サービス記入",IF(OR(AND(OR(CM476=CM$63,CM476=CM$64),CN476=""),AND(OR(CM476=CM$65,CM476=CM$66),CN476&lt;&gt;"")),"7)介護保険サービス受けている/過去受けていた→具体的内容記入"," ")))</f>
        <v xml:space="preserve"> </v>
      </c>
      <c r="CS476" s="224" t="str">
        <f t="shared" si="476"/>
        <v xml:space="preserve"> </v>
      </c>
      <c r="CT476" s="116"/>
      <c r="CU476" s="253"/>
      <c r="CV476" s="117"/>
      <c r="CW476" s="117"/>
      <c r="CX476" s="253"/>
      <c r="CY476" s="117"/>
      <c r="CZ476" s="117"/>
      <c r="DA476" s="253"/>
      <c r="DB476" s="117"/>
      <c r="DC476" s="224" t="str">
        <f t="shared" si="477"/>
        <v xml:space="preserve"> </v>
      </c>
      <c r="DD476" s="224" t="str">
        <f t="shared" si="478"/>
        <v xml:space="preserve"> </v>
      </c>
      <c r="DE476" s="224" t="str">
        <f t="shared" si="428"/>
        <v xml:space="preserve"> </v>
      </c>
      <c r="DF476" s="121"/>
      <c r="DG476" s="114"/>
      <c r="DH476" s="704"/>
      <c r="DI476" s="119"/>
      <c r="DJ476" s="187"/>
      <c r="DK476" s="254"/>
      <c r="DL476" s="224" t="str">
        <f t="shared" si="429"/>
        <v xml:space="preserve"> </v>
      </c>
      <c r="DM476" s="224" t="str">
        <f t="shared" si="479"/>
        <v xml:space="preserve"> </v>
      </c>
      <c r="DN476" s="474"/>
      <c r="DO476" s="117"/>
      <c r="DP476" s="117"/>
      <c r="DQ476" s="117"/>
      <c r="DR476" s="117"/>
      <c r="DS476" s="117"/>
      <c r="DT476" s="254"/>
      <c r="DU476" s="476"/>
      <c r="DV476" s="224" t="str">
        <f t="shared" si="430"/>
        <v xml:space="preserve"> </v>
      </c>
      <c r="DW476" s="115"/>
      <c r="DX476" s="470"/>
      <c r="DY476" s="117"/>
      <c r="DZ476" s="704"/>
      <c r="EA476" s="224" t="str">
        <f t="shared" si="431"/>
        <v xml:space="preserve"> </v>
      </c>
      <c r="EB476" s="906"/>
      <c r="EC476" s="904"/>
      <c r="ED476" s="904"/>
      <c r="EE476" s="904"/>
      <c r="EF476" s="904"/>
      <c r="EG476" s="904"/>
      <c r="EH476" s="904"/>
      <c r="EI476" s="904"/>
      <c r="EJ476" s="904"/>
      <c r="EK476" s="905"/>
      <c r="EL476" s="80"/>
      <c r="EM476" s="224" t="str">
        <f t="shared" si="480"/>
        <v xml:space="preserve"> </v>
      </c>
      <c r="EN476" s="224" t="str">
        <f t="shared" si="481"/>
        <v xml:space="preserve"> </v>
      </c>
      <c r="EO476" s="115"/>
      <c r="EP476" s="1050"/>
      <c r="EQ476" s="253"/>
      <c r="ER476" s="117"/>
      <c r="ES476" s="1258">
        <f t="shared" si="482"/>
        <v>385</v>
      </c>
      <c r="ET476" s="224" t="str">
        <f t="shared" si="483"/>
        <v xml:space="preserve"> </v>
      </c>
      <c r="EU476" s="477" t="str">
        <f t="shared" si="484"/>
        <v/>
      </c>
      <c r="EV476" s="1334" t="str">
        <f t="shared" si="487"/>
        <v xml:space="preserve"> </v>
      </c>
      <c r="EW476" s="1332" t="str">
        <f t="shared" si="470"/>
        <v/>
      </c>
      <c r="EX476" s="1275" t="str">
        <f t="shared" si="452"/>
        <v/>
      </c>
      <c r="EY476" s="1275" t="str">
        <f t="shared" si="453"/>
        <v/>
      </c>
      <c r="EZ476" s="1275" t="str">
        <f t="shared" si="454"/>
        <v/>
      </c>
      <c r="FA476" s="1275" t="str">
        <f t="shared" si="455"/>
        <v/>
      </c>
      <c r="FB476" s="1275" t="str">
        <f t="shared" si="456"/>
        <v/>
      </c>
      <c r="FC476" s="1333" t="str">
        <f t="shared" si="457"/>
        <v/>
      </c>
      <c r="FE476" s="1234" t="str">
        <f t="shared" si="458"/>
        <v xml:space="preserve"> </v>
      </c>
      <c r="FF476" s="1234" t="str">
        <f t="shared" si="459"/>
        <v xml:space="preserve"> </v>
      </c>
      <c r="FG476" s="1234" t="str">
        <f t="shared" si="460"/>
        <v xml:space="preserve"> </v>
      </c>
      <c r="FH476" s="1234" t="str">
        <f t="shared" si="461"/>
        <v xml:space="preserve"> </v>
      </c>
      <c r="FI476" s="1234" t="str">
        <f t="shared" si="432"/>
        <v xml:space="preserve"> </v>
      </c>
      <c r="FJ476" s="1234" t="str">
        <f t="shared" si="462"/>
        <v xml:space="preserve"> </v>
      </c>
      <c r="FK476" s="1234">
        <f t="shared" si="433"/>
        <v>0</v>
      </c>
      <c r="FL476" s="1227"/>
      <c r="FM476" s="1234" t="str">
        <f t="shared" si="434"/>
        <v xml:space="preserve"> </v>
      </c>
      <c r="FN476" s="1234" t="str">
        <f t="shared" si="435"/>
        <v xml:space="preserve"> </v>
      </c>
      <c r="FO476" s="1234" t="str">
        <f t="shared" si="463"/>
        <v xml:space="preserve"> </v>
      </c>
      <c r="FP476" s="1234" t="str">
        <f t="shared" si="464"/>
        <v xml:space="preserve"> </v>
      </c>
      <c r="FQ476" s="1234" t="str">
        <f t="shared" si="436"/>
        <v xml:space="preserve"> </v>
      </c>
      <c r="FR476" s="1234" t="str">
        <f t="shared" si="465"/>
        <v xml:space="preserve"> </v>
      </c>
      <c r="FS476" s="1234">
        <f t="shared" si="471"/>
        <v>0</v>
      </c>
      <c r="FT476" s="1227"/>
      <c r="FU476" s="1234" t="str">
        <f t="shared" si="466"/>
        <v xml:space="preserve"> </v>
      </c>
      <c r="FV476" s="1234" t="str">
        <f t="shared" si="467"/>
        <v xml:space="preserve"> </v>
      </c>
      <c r="FW476" s="1234" t="str">
        <f t="shared" si="468"/>
        <v xml:space="preserve"> </v>
      </c>
      <c r="FX476" s="1234" t="str">
        <f t="shared" si="437"/>
        <v xml:space="preserve"> </v>
      </c>
      <c r="FY476" s="1234" t="str">
        <f t="shared" si="438"/>
        <v xml:space="preserve"> </v>
      </c>
      <c r="FZ476" s="1234" t="str">
        <f t="shared" si="469"/>
        <v xml:space="preserve"> </v>
      </c>
      <c r="GA476" s="1234">
        <f t="shared" si="439"/>
        <v>0</v>
      </c>
      <c r="GB476" s="1227"/>
      <c r="GC476" s="1234" t="str">
        <f t="shared" si="440"/>
        <v xml:space="preserve"> </v>
      </c>
      <c r="GD476" s="1234" t="str">
        <f t="shared" si="441"/>
        <v xml:space="preserve"> </v>
      </c>
      <c r="GE476" s="1234" t="str">
        <f t="shared" si="442"/>
        <v xml:space="preserve"> </v>
      </c>
      <c r="GF476" s="1234" t="str">
        <f t="shared" si="443"/>
        <v xml:space="preserve"> </v>
      </c>
      <c r="GG476" s="1234" t="str">
        <f t="shared" si="444"/>
        <v xml:space="preserve"> </v>
      </c>
      <c r="GH476" s="1234" t="str">
        <f t="shared" si="445"/>
        <v xml:space="preserve"> </v>
      </c>
      <c r="GI476" s="1234" t="str">
        <f t="shared" si="446"/>
        <v xml:space="preserve"> </v>
      </c>
      <c r="GJ476" s="1234" t="str">
        <f t="shared" si="447"/>
        <v xml:space="preserve"> </v>
      </c>
      <c r="GK476" s="1234" t="str">
        <f t="shared" si="448"/>
        <v xml:space="preserve"> </v>
      </c>
      <c r="GL476" s="1234" t="str">
        <f t="shared" si="449"/>
        <v xml:space="preserve"> </v>
      </c>
      <c r="GM476" s="1234" t="str">
        <f t="shared" si="450"/>
        <v xml:space="preserve"> </v>
      </c>
      <c r="GN476" s="1234">
        <f t="shared" si="451"/>
        <v>0</v>
      </c>
    </row>
    <row r="477" spans="1:196" s="100" customFormat="1" ht="27" customHeight="1" thickTop="1" thickBot="1">
      <c r="A477" s="1208">
        <f>【A票】【D票】!$D$10</f>
        <v>0</v>
      </c>
      <c r="B477" s="1212">
        <f>【A票】【D票】!$H$10</f>
        <v>0</v>
      </c>
      <c r="C477" s="1213" t="str">
        <f>【A票】【D票】!$K$10</f>
        <v xml:space="preserve"> </v>
      </c>
      <c r="D477" s="1214">
        <f t="shared" si="486"/>
        <v>386</v>
      </c>
      <c r="E477" s="914"/>
      <c r="F477" s="467"/>
      <c r="G477" s="469"/>
      <c r="H477" s="224" t="str">
        <f t="shared" si="472"/>
        <v xml:space="preserve"> </v>
      </c>
      <c r="I477" s="704"/>
      <c r="J477" s="117"/>
      <c r="K477" s="117"/>
      <c r="L477" s="117"/>
      <c r="M477" s="117"/>
      <c r="N477" s="117"/>
      <c r="O477" s="117"/>
      <c r="P477" s="117"/>
      <c r="Q477" s="117"/>
      <c r="R477" s="117"/>
      <c r="S477" s="117"/>
      <c r="T477" s="254"/>
      <c r="U477" s="646"/>
      <c r="V477" s="646"/>
      <c r="W477" s="114"/>
      <c r="X477" s="254"/>
      <c r="Y477" s="224" t="str">
        <f t="shared" si="473"/>
        <v xml:space="preserve"> </v>
      </c>
      <c r="Z477" s="579"/>
      <c r="AA477" s="704"/>
      <c r="AB477" s="119"/>
      <c r="AC477" s="224" t="str">
        <f t="shared" ref="AC477:AC540" si="488">IF(OR(AND(Z477&lt;&gt;Z$65,COUNTA(AB477)&gt;0),AND(Z477=Z$65,COUNTA(AB477)=0)),"C)立入調査による事実確認→3)警察の同行を記入 ",
IF(AND(OR(F477=F$63,F477=F$64),COUNTA(Z477:Z477)&lt;1),"問3記入漏れ",
IF(AND(OR(F477=F$63,F477=F$64),AND(OR(Z477=$Z$63,Z477=$Z$64,Z477=$Z$65),COUNTA(Z477:AA477)&lt;2)),"問3記入漏れ",
IF(AND(OR(F477=F$63,F477=F$64),AND(OR(Z477=$Z$66,Z477=$Z$67),COUNTA(AA477:AA477)=1)),"1)事実確認行っていない、日付不要",
IF(AND(G477=G$65,OR(Z477=Z$66,Z477=Z$67)),"対象年度以前に事実確認をした虐待事例のみ回答"," ")))))</f>
        <v xml:space="preserve"> </v>
      </c>
      <c r="AD477" s="115"/>
      <c r="AE477" s="253"/>
      <c r="AF477" s="704"/>
      <c r="AG477" s="727"/>
      <c r="AH477" s="727"/>
      <c r="AI477" s="727"/>
      <c r="AJ477" s="727"/>
      <c r="AK477" s="591"/>
      <c r="AL477" s="727"/>
      <c r="AM477" s="727"/>
      <c r="AN477" s="727"/>
      <c r="AO477" s="727"/>
      <c r="AP477" s="727"/>
      <c r="AQ477" s="727"/>
      <c r="AR477" s="727"/>
      <c r="AS477" s="727"/>
      <c r="AT477" s="727"/>
      <c r="AU477" s="727"/>
      <c r="AV477" s="727"/>
      <c r="AW477" s="727"/>
      <c r="AX477" s="727"/>
      <c r="AY477" s="727"/>
      <c r="AZ477" s="727"/>
      <c r="BA477" s="727"/>
      <c r="BB477" s="727"/>
      <c r="BC477" s="821"/>
      <c r="BD477" s="727"/>
      <c r="BE477" s="727"/>
      <c r="BF477" s="727"/>
      <c r="BG477" s="727"/>
      <c r="BH477" s="727"/>
      <c r="BI477" s="727"/>
      <c r="BJ477" s="727"/>
      <c r="BK477" s="727"/>
      <c r="BL477" s="821"/>
      <c r="BM477" s="727"/>
      <c r="BN477" s="727"/>
      <c r="BO477" s="727"/>
      <c r="BP477" s="727"/>
      <c r="BQ477" s="727"/>
      <c r="BR477" s="821"/>
      <c r="BS477" s="727"/>
      <c r="BT477" s="727"/>
      <c r="BU477" s="727"/>
      <c r="BV477" s="591"/>
      <c r="BW477" s="224" t="str">
        <f t="shared" si="485"/>
        <v xml:space="preserve"> </v>
      </c>
      <c r="BX477" s="471">
        <f t="shared" si="474"/>
        <v>386</v>
      </c>
      <c r="BY477" s="117"/>
      <c r="BZ477" s="117"/>
      <c r="CA477" s="117"/>
      <c r="CB477" s="117"/>
      <c r="CC477" s="117"/>
      <c r="CD477" s="461"/>
      <c r="CE477" s="236"/>
      <c r="CF477" s="224" t="str">
        <f t="shared" si="475"/>
        <v xml:space="preserve"> </v>
      </c>
      <c r="CG477" s="116"/>
      <c r="CH477" s="117"/>
      <c r="CI477" s="117"/>
      <c r="CJ477" s="117"/>
      <c r="CK477" s="472"/>
      <c r="CL477" s="472"/>
      <c r="CM477" s="472"/>
      <c r="CN477" s="472"/>
      <c r="CO477" s="117"/>
      <c r="CP477" s="253"/>
      <c r="CQ477" s="120"/>
      <c r="CR477" s="224" t="str" cm="1">
        <f t="array" ref="CR477">IF(AND(SUM(COUNTIF(CG477:CM477,{"*不明*","*その他*"})+COUNTIF(CO477:CP477,{"*不明*","*その他*"}))&gt;0,CQ477=""),"その他・不明の場合,10)具体的内容、理由を記入",IF(OR(AND(CI477=CI$65,COUNTA(CJ477:CM477)&lt;4),AND(OR(CI477=CI$63,CI477=CI$64,CI477=CI$66,CI477=CI$67,CI477=CI$68,CI477=""),COUNTA(CJ477:CM477)&gt;0)),"3)介護保険認定済→要介護度、認知症自立度、寝たきり度、介護保険サービス記入",IF(OR(AND(OR(CM477=CM$63,CM477=CM$64),CN477=""),AND(OR(CM477=CM$65,CM477=CM$66),CN477&lt;&gt;"")),"7)介護保険サービス受けている/過去受けていた→具体的内容記入"," ")))</f>
        <v xml:space="preserve"> </v>
      </c>
      <c r="CS477" s="224" t="str">
        <f t="shared" si="476"/>
        <v xml:space="preserve"> </v>
      </c>
      <c r="CT477" s="116"/>
      <c r="CU477" s="253"/>
      <c r="CV477" s="117"/>
      <c r="CW477" s="117"/>
      <c r="CX477" s="253"/>
      <c r="CY477" s="117"/>
      <c r="CZ477" s="117"/>
      <c r="DA477" s="253"/>
      <c r="DB477" s="117"/>
      <c r="DC477" s="224" t="str">
        <f t="shared" si="477"/>
        <v xml:space="preserve"> </v>
      </c>
      <c r="DD477" s="224" t="str">
        <f t="shared" si="478"/>
        <v xml:space="preserve"> </v>
      </c>
      <c r="DE477" s="224" t="str">
        <f t="shared" ref="DE477:DE540" si="489">IF(OR(AND(AD477=AD$63,COUNTA(CG477,CH477,CI477,CO477,CP477,CT477,CV477)&lt;7),AND(OR(AD477=AD$64,AD477=AD$65,AND(OR(F477=F$63,F477=F$64),AD477="")),COUNTA(CG477,CH477,CI477,CO477,CP477,CT477,CV477,CW477,CY477,CZ477,DB477)&gt;0)),"問4_1)「虐待を受けたと判断」の場合→問6に記入",
IF(AND(F477=F$65,COUNTA(CG477:CI477,CO477:CP477,CT477,CV477)&lt;7),"2人目以降の被虐待者につき、記入必要",
IF(AND(AH477=1,COUNTA(CT477,CV477)&lt;2),"問4_4)虐待者1人で虐待者属性1人分の記入不足",
IF(AND(AH477=1,COUNTA(CW477,CY477)&gt;1),"問4_4)虐待者1人で虐待者属性2人目に記入あり",
IF(AND(AH477&lt;=2,COUNTA(CZ477,DB477)&gt;1),"問4_4)虐待者2人以下で3人目に記入あり",
IF(AND(AH477=2,COUNTA(CT477,CV477,CW477,CY477)&lt;4),"問4_4)虐待者2人で虐待者属性2人分の記入不足",
IF(AND(AH477&gt;=3,COUNTA(CT477,CV477,CW477,CY477,CZ477,DB477)&lt;6),"問4_4)虐待者3人以上で虐待者属性3人分の記入不足",
IF(AND(COUNTA(F477:G477,I477:X477,Z477:AB477,AD477:AK477)=0,COUNTA(CG477:CQ477,CT477:DB477)&gt;0),"虐待事例の場合のみ回答"," "))))))))</f>
        <v xml:space="preserve"> </v>
      </c>
      <c r="DF477" s="121"/>
      <c r="DG477" s="114"/>
      <c r="DH477" s="704"/>
      <c r="DI477" s="119"/>
      <c r="DJ477" s="187"/>
      <c r="DK477" s="254"/>
      <c r="DL477" s="224" t="str">
        <f t="shared" ref="DL477:DL540" si="490">IF(AND(DF477=DF$63,COUNTA(DH477,DI477,DK477)&lt;&gt;3),"問7_1-1)で「a)分離」とした場合は1-2)～2-2)まで回答",
IF(AND(OR(DF477=DF$64,DF477=DF$65,DF477=DF$66,DF477=DF$67),COUNTA(DH477,DI477,DK477)&gt;0),"問7_1-1)で「a)分離」以外を選択した場合は1-2)～2-2)は回答不要",
IF(OR(AND(DF477=DF$67,COUNTA(DG477)=0),AND(DF477&lt;&gt;DF$67,COUNTA(DG477)&gt;0)),"その他→具体的内容",
IF(OR(AND(OR(DI477=DI$65,DI477=DI$69),COUNTA(DJ477)=0),AND(OR(DI477=DI$63,DI477=DI$64,DI477=DI$66,DI477=DI$67,DI477=DI$68),COUNTA(DJ477)&gt;0)),"「緊急一時保護」「その他」の場合、具体的内容を記入（※「緊急一時保護」の場合は保護先及び利用事業・制度等を記入）",
IF(AND(COUNTA(DI477:DK477)&lt;&gt;0,DF477=""),"問7_1-1)分離の有無を記入"," ")))))</f>
        <v xml:space="preserve"> </v>
      </c>
      <c r="DM477" s="224" t="str">
        <f t="shared" si="479"/>
        <v xml:space="preserve"> </v>
      </c>
      <c r="DN477" s="474"/>
      <c r="DO477" s="117"/>
      <c r="DP477" s="117"/>
      <c r="DQ477" s="117"/>
      <c r="DR477" s="117"/>
      <c r="DS477" s="117"/>
      <c r="DT477" s="254"/>
      <c r="DU477" s="476"/>
      <c r="DV477" s="224" t="str">
        <f t="shared" ref="DV477:DV540" si="491">IF(OR(AND(DN477="",COUNTA(DO477:DT477)&gt;0),AND(DN477=DN$64,COUNTA(DO477:DT477)&gt;0),AND(DN477=DN$63,COUNTA(DO477:DT477)&lt;1)),"経過観察以外の対応を行った場合→詳細内容を記入",
IF(AND(COUNTA(DT477)=1,COUNTA(DU477)=0),"その他→具体的内容を記入",
IF(AND(OR(CM477=CM$63,CM477=CM$64),DQ477=DQ$63),"問6_7)で「介護サービスを受けている」、「過去受けていたが判断時点では受けていない」→c）は不可",
IF(AND(CM477=CM$65,DR477=DR$63),"問6_7)で「過去も含めて受けていない」→d)は不可",IF(AND(DQ477=DQ$63,DR477=DR$63),"c)とd)は同時に「有」にできません",
IF(AND(OR(CI477=CI$63,CI477=CI$64,CI477=CI$66,CI477=CI$67,CI477=CI$68),DR477=DR$63),"問6_3)で「認定済み」以外の回答→d)は不可"," "))))))</f>
        <v xml:space="preserve"> </v>
      </c>
      <c r="DW477" s="115"/>
      <c r="DX477" s="470"/>
      <c r="DY477" s="117"/>
      <c r="DZ477" s="704"/>
      <c r="EA477" s="224" t="str">
        <f t="shared" ref="EA477:EA540" si="492">IF(AND(OR(DW477=DW$64,DW477=DW$65),DX477=""),"4-1)で「調査対象年度内に成年後見制度開始済」「利用手続き中」の場合、4-2)を回答",
IF(AND(OR(DW477=DW$63,DW477=DW$66,DW477=""),DX477&lt;&gt;""),"4-1)で「調査年度内に成年後見制度利用開始済」「利用手続き中」の場合のみ、4-2)に回答",
IF(AND(DW477&lt;&gt;"",DY477=""),"4-3)日常生活自立支援事業の開始の有無に記入",
" ")))</f>
        <v xml:space="preserve"> </v>
      </c>
      <c r="EB477" s="906"/>
      <c r="EC477" s="904"/>
      <c r="ED477" s="904"/>
      <c r="EE477" s="904"/>
      <c r="EF477" s="904"/>
      <c r="EG477" s="904"/>
      <c r="EH477" s="904"/>
      <c r="EI477" s="904"/>
      <c r="EJ477" s="904"/>
      <c r="EK477" s="905"/>
      <c r="EL477" s="80"/>
      <c r="EM477" s="224" t="str">
        <f t="shared" si="480"/>
        <v xml:space="preserve"> </v>
      </c>
      <c r="EN477" s="224" t="str">
        <f t="shared" si="481"/>
        <v xml:space="preserve"> </v>
      </c>
      <c r="EO477" s="115"/>
      <c r="EP477" s="1050"/>
      <c r="EQ477" s="253"/>
      <c r="ER477" s="117"/>
      <c r="ES477" s="1258">
        <f t="shared" si="482"/>
        <v>386</v>
      </c>
      <c r="ET477" s="224" t="str">
        <f t="shared" si="483"/>
        <v xml:space="preserve"> </v>
      </c>
      <c r="EU477" s="477" t="str">
        <f t="shared" si="484"/>
        <v/>
      </c>
      <c r="EV477" s="1334" t="str">
        <f t="shared" si="487"/>
        <v xml:space="preserve"> </v>
      </c>
      <c r="EW477" s="1332" t="str">
        <f t="shared" si="470"/>
        <v/>
      </c>
      <c r="EX477" s="1275" t="str">
        <f t="shared" si="452"/>
        <v/>
      </c>
      <c r="EY477" s="1275" t="str">
        <f t="shared" si="453"/>
        <v/>
      </c>
      <c r="EZ477" s="1275" t="str">
        <f t="shared" si="454"/>
        <v/>
      </c>
      <c r="FA477" s="1275" t="str">
        <f t="shared" si="455"/>
        <v/>
      </c>
      <c r="FB477" s="1275" t="str">
        <f t="shared" si="456"/>
        <v/>
      </c>
      <c r="FC477" s="1333" t="str">
        <f t="shared" si="457"/>
        <v/>
      </c>
      <c r="FE477" s="1234" t="str">
        <f t="shared" si="458"/>
        <v xml:space="preserve"> </v>
      </c>
      <c r="FF477" s="1234" t="str">
        <f t="shared" si="459"/>
        <v xml:space="preserve"> </v>
      </c>
      <c r="FG477" s="1234" t="str">
        <f t="shared" si="460"/>
        <v xml:space="preserve"> </v>
      </c>
      <c r="FH477" s="1234" t="str">
        <f t="shared" si="461"/>
        <v xml:space="preserve"> </v>
      </c>
      <c r="FI477" s="1234" t="str">
        <f t="shared" ref="FI477:FI540" si="493">IF(AND(FB477&lt;&gt;"",$EW477=$EW$63,FB477&gt;46112),"●"," ")</f>
        <v xml:space="preserve"> </v>
      </c>
      <c r="FJ477" s="1234" t="str">
        <f t="shared" si="462"/>
        <v xml:space="preserve"> </v>
      </c>
      <c r="FK477" s="1234">
        <f t="shared" ref="FK477:FK540" si="494">COUNTIF(FE477:FJ477,"●")</f>
        <v>0</v>
      </c>
      <c r="FL477" s="1227"/>
      <c r="FM477" s="1234" t="str">
        <f t="shared" ref="FM477:FM540" si="495">IF(AND(EX477&lt;&gt;"",$EW477=$EW$64,EX477&gt;=45748),"●"," ")</f>
        <v xml:space="preserve"> </v>
      </c>
      <c r="FN477" s="1234" t="str">
        <f t="shared" ref="FN477:FN540" si="496">IF(AND(EY477&lt;&gt;"",$EW477=$EW$64,EY477&gt;46112),"●"," ")</f>
        <v xml:space="preserve"> </v>
      </c>
      <c r="FO477" s="1234" t="str">
        <f t="shared" si="463"/>
        <v xml:space="preserve"> </v>
      </c>
      <c r="FP477" s="1234" t="str">
        <f t="shared" si="464"/>
        <v xml:space="preserve"> </v>
      </c>
      <c r="FQ477" s="1234" t="str">
        <f t="shared" ref="FQ477:FQ540" si="497">IF(AND(FB477&lt;&gt;"",$EW477=$EW$64,FB477&gt;46112),"●"," ")</f>
        <v xml:space="preserve"> </v>
      </c>
      <c r="FR477" s="1234" t="str">
        <f t="shared" si="465"/>
        <v xml:space="preserve"> </v>
      </c>
      <c r="FS477" s="1234">
        <f t="shared" si="471"/>
        <v>0</v>
      </c>
      <c r="FT477" s="1227"/>
      <c r="FU477" s="1234" t="str">
        <f t="shared" si="466"/>
        <v xml:space="preserve"> </v>
      </c>
      <c r="FV477" s="1234" t="str">
        <f t="shared" si="467"/>
        <v xml:space="preserve"> </v>
      </c>
      <c r="FW477" s="1234" t="str">
        <f t="shared" si="468"/>
        <v xml:space="preserve"> </v>
      </c>
      <c r="FX477" s="1234" t="str">
        <f t="shared" ref="FX477:FX540" si="498">IF(AND(FA477&lt;&gt;"",$EW477=$EW$65,$DF477=$DF$63,OR(FA477&lt;45748,FA477&gt;46112)),"●"," ")</f>
        <v xml:space="preserve"> </v>
      </c>
      <c r="FY477" s="1234" t="str">
        <f t="shared" ref="FY477:FY540" si="499">IF(AND(FB477&lt;&gt;"",$EW477=$EW$65,DW477=$DW$63,FB477&gt;46112),"●"," ")</f>
        <v xml:space="preserve"> </v>
      </c>
      <c r="FZ477" s="1234" t="str">
        <f t="shared" si="469"/>
        <v xml:space="preserve"> </v>
      </c>
      <c r="GA477" s="1234">
        <f t="shared" ref="GA477:GA540" si="500">COUNTIFS(FU477:FZ477,"●")</f>
        <v>0</v>
      </c>
      <c r="GB477" s="1227"/>
      <c r="GC477" s="1234" t="str">
        <f t="shared" ref="GC477:GC540" si="501">IF(AND(EY477&lt;&gt;"",EX477&lt;&gt;""),IF(EY477-EX477&lt;0,"●"," ")," ")</f>
        <v xml:space="preserve"> </v>
      </c>
      <c r="GD477" s="1234" t="str">
        <f t="shared" ref="GD477:GD540" si="502">IF(AND(EZ477&lt;&gt;"",EX477&lt;&gt;""),IF(EZ477-EX477&lt;0,"●"," ")," ")</f>
        <v xml:space="preserve"> </v>
      </c>
      <c r="GE477" s="1234" t="str">
        <f t="shared" ref="GE477:GE540" si="503">IF(AND(FA477&lt;&gt;"",EX477&lt;&gt;"",$DF477=$DF$63),IF(FA477-EX477&lt;0,"●"," ")," ")</f>
        <v xml:space="preserve"> </v>
      </c>
      <c r="GF477" s="1234" t="str">
        <f t="shared" ref="GF477:GF540" si="504">IF(AND(FC477&lt;&gt;"",EX477&lt;&gt;""),IF(FC477-EX477&lt;0,"●"," ")," ")</f>
        <v xml:space="preserve"> </v>
      </c>
      <c r="GG477" s="1234" t="str">
        <f t="shared" ref="GG477:GG540" si="505">IF(AND(EZ477&lt;&gt;"",EY477&lt;&gt;""),IF(EZ477-EY477&lt;0,"●"," ")," ")</f>
        <v xml:space="preserve"> </v>
      </c>
      <c r="GH477" s="1234" t="str">
        <f t="shared" ref="GH477:GH540" si="506">IF(AND(FA477&lt;&gt;"",EY477&lt;&gt;"",$DF477=$DF$63),IF(FA477-EY477&lt;0,"●"," ")," ")</f>
        <v xml:space="preserve"> </v>
      </c>
      <c r="GI477" s="1234" t="str">
        <f t="shared" ref="GI477:GI540" si="507">IF(AND(FC477&lt;&gt;"",EY477&lt;&gt;""),IF(FC477-EY477&lt;0,"●"," ")," ")</f>
        <v xml:space="preserve"> </v>
      </c>
      <c r="GJ477" s="1234" t="str">
        <f t="shared" ref="GJ477:GJ540" si="508">IF(AND(FA477&lt;&gt;"",EZ477&lt;&gt;"",$DF477=$DF$63),IF(FA477-EZ477&lt;0,"●"," ")," ")</f>
        <v xml:space="preserve"> </v>
      </c>
      <c r="GK477" s="1234" t="str">
        <f t="shared" ref="GK477:GK540" si="509">IF(AND(FC477&lt;&gt;"",EZ477&lt;&gt;""),IF(FC477-EZ477&lt;0,"●"," ")," ")</f>
        <v xml:space="preserve"> </v>
      </c>
      <c r="GL477" s="1234" t="str">
        <f t="shared" ref="GL477:GL540" si="510">IF(AND(FC477&lt;&gt;"",FA477&lt;&gt;"",$DF477=$DF$63),IF(FC477-FA477&lt;0,"●"," ")," ")</f>
        <v xml:space="preserve"> </v>
      </c>
      <c r="GM477" s="1234" t="str">
        <f t="shared" ref="GM477:GM540" si="511">IF(AND(FC477&lt;&gt;"",FB477&lt;&gt;""),IF(FC477-FB477&lt;0,"●"," ")," ")</f>
        <v xml:space="preserve"> </v>
      </c>
      <c r="GN477" s="1234">
        <f t="shared" ref="GN477:GN540" si="512">COUNTIFS(GC477:GM477,"●")</f>
        <v>0</v>
      </c>
    </row>
    <row r="478" spans="1:196" s="100" customFormat="1" ht="27" customHeight="1" thickTop="1" thickBot="1">
      <c r="A478" s="1208">
        <f>【A票】【D票】!$D$10</f>
        <v>0</v>
      </c>
      <c r="B478" s="1212">
        <f>【A票】【D票】!$H$10</f>
        <v>0</v>
      </c>
      <c r="C478" s="1213" t="str">
        <f>【A票】【D票】!$K$10</f>
        <v xml:space="preserve"> </v>
      </c>
      <c r="D478" s="1214">
        <f t="shared" si="486"/>
        <v>387</v>
      </c>
      <c r="E478" s="914"/>
      <c r="F478" s="467"/>
      <c r="G478" s="469"/>
      <c r="H478" s="224" t="str">
        <f t="shared" si="472"/>
        <v xml:space="preserve"> </v>
      </c>
      <c r="I478" s="704"/>
      <c r="J478" s="117"/>
      <c r="K478" s="117"/>
      <c r="L478" s="117"/>
      <c r="M478" s="117"/>
      <c r="N478" s="117"/>
      <c r="O478" s="117"/>
      <c r="P478" s="117"/>
      <c r="Q478" s="117"/>
      <c r="R478" s="117"/>
      <c r="S478" s="117"/>
      <c r="T478" s="254"/>
      <c r="U478" s="646"/>
      <c r="V478" s="646"/>
      <c r="W478" s="114"/>
      <c r="X478" s="254"/>
      <c r="Y478" s="224" t="str">
        <f t="shared" si="473"/>
        <v xml:space="preserve"> </v>
      </c>
      <c r="Z478" s="579"/>
      <c r="AA478" s="704"/>
      <c r="AB478" s="119"/>
      <c r="AC478" s="224" t="str">
        <f t="shared" si="488"/>
        <v xml:space="preserve"> </v>
      </c>
      <c r="AD478" s="115"/>
      <c r="AE478" s="253"/>
      <c r="AF478" s="704"/>
      <c r="AG478" s="727"/>
      <c r="AH478" s="727"/>
      <c r="AI478" s="727"/>
      <c r="AJ478" s="727"/>
      <c r="AK478" s="591"/>
      <c r="AL478" s="727"/>
      <c r="AM478" s="727"/>
      <c r="AN478" s="727"/>
      <c r="AO478" s="727"/>
      <c r="AP478" s="727"/>
      <c r="AQ478" s="727"/>
      <c r="AR478" s="727"/>
      <c r="AS478" s="727"/>
      <c r="AT478" s="727"/>
      <c r="AU478" s="727"/>
      <c r="AV478" s="727"/>
      <c r="AW478" s="727"/>
      <c r="AX478" s="727"/>
      <c r="AY478" s="727"/>
      <c r="AZ478" s="727"/>
      <c r="BA478" s="727"/>
      <c r="BB478" s="727"/>
      <c r="BC478" s="821"/>
      <c r="BD478" s="727"/>
      <c r="BE478" s="727"/>
      <c r="BF478" s="727"/>
      <c r="BG478" s="727"/>
      <c r="BH478" s="727"/>
      <c r="BI478" s="727"/>
      <c r="BJ478" s="727"/>
      <c r="BK478" s="727"/>
      <c r="BL478" s="821"/>
      <c r="BM478" s="727"/>
      <c r="BN478" s="727"/>
      <c r="BO478" s="727"/>
      <c r="BP478" s="727"/>
      <c r="BQ478" s="727"/>
      <c r="BR478" s="821"/>
      <c r="BS478" s="727"/>
      <c r="BT478" s="727"/>
      <c r="BU478" s="727"/>
      <c r="BV478" s="591"/>
      <c r="BW478" s="224" t="str">
        <f t="shared" si="485"/>
        <v xml:space="preserve"> </v>
      </c>
      <c r="BX478" s="471">
        <f t="shared" si="474"/>
        <v>387</v>
      </c>
      <c r="BY478" s="117"/>
      <c r="BZ478" s="117"/>
      <c r="CA478" s="117"/>
      <c r="CB478" s="117"/>
      <c r="CC478" s="117"/>
      <c r="CD478" s="461"/>
      <c r="CE478" s="236"/>
      <c r="CF478" s="224" t="str">
        <f t="shared" si="475"/>
        <v xml:space="preserve"> </v>
      </c>
      <c r="CG478" s="116"/>
      <c r="CH478" s="117"/>
      <c r="CI478" s="117"/>
      <c r="CJ478" s="117"/>
      <c r="CK478" s="472"/>
      <c r="CL478" s="472"/>
      <c r="CM478" s="472"/>
      <c r="CN478" s="472"/>
      <c r="CO478" s="117"/>
      <c r="CP478" s="253"/>
      <c r="CQ478" s="120"/>
      <c r="CR478" s="224" t="str" cm="1">
        <f t="array" ref="CR478">IF(AND(SUM(COUNTIF(CG478:CM478,{"*不明*","*その他*"})+COUNTIF(CO478:CP478,{"*不明*","*その他*"}))&gt;0,CQ478=""),"その他・不明の場合,10)具体的内容、理由を記入",IF(OR(AND(CI478=CI$65,COUNTA(CJ478:CM478)&lt;4),AND(OR(CI478=CI$63,CI478=CI$64,CI478=CI$66,CI478=CI$67,CI478=CI$68,CI478=""),COUNTA(CJ478:CM478)&gt;0)),"3)介護保険認定済→要介護度、認知症自立度、寝たきり度、介護保険サービス記入",IF(OR(AND(OR(CM478=CM$63,CM478=CM$64),CN478=""),AND(OR(CM478=CM$65,CM478=CM$66),CN478&lt;&gt;"")),"7)介護保険サービス受けている/過去受けていた→具体的内容記入"," ")))</f>
        <v xml:space="preserve"> </v>
      </c>
      <c r="CS478" s="224" t="str">
        <f t="shared" si="476"/>
        <v xml:space="preserve"> </v>
      </c>
      <c r="CT478" s="116"/>
      <c r="CU478" s="253"/>
      <c r="CV478" s="117"/>
      <c r="CW478" s="117"/>
      <c r="CX478" s="253"/>
      <c r="CY478" s="117"/>
      <c r="CZ478" s="117"/>
      <c r="DA478" s="253"/>
      <c r="DB478" s="117"/>
      <c r="DC478" s="224" t="str">
        <f t="shared" si="477"/>
        <v xml:space="preserve"> </v>
      </c>
      <c r="DD478" s="224" t="str">
        <f t="shared" si="478"/>
        <v xml:space="preserve"> </v>
      </c>
      <c r="DE478" s="224" t="str">
        <f t="shared" si="489"/>
        <v xml:space="preserve"> </v>
      </c>
      <c r="DF478" s="121"/>
      <c r="DG478" s="114"/>
      <c r="DH478" s="704"/>
      <c r="DI478" s="119"/>
      <c r="DJ478" s="187"/>
      <c r="DK478" s="254"/>
      <c r="DL478" s="224" t="str">
        <f t="shared" si="490"/>
        <v xml:space="preserve"> </v>
      </c>
      <c r="DM478" s="224" t="str">
        <f t="shared" si="479"/>
        <v xml:space="preserve"> </v>
      </c>
      <c r="DN478" s="474"/>
      <c r="DO478" s="117"/>
      <c r="DP478" s="117"/>
      <c r="DQ478" s="117"/>
      <c r="DR478" s="117"/>
      <c r="DS478" s="117"/>
      <c r="DT478" s="254"/>
      <c r="DU478" s="476"/>
      <c r="DV478" s="224" t="str">
        <f t="shared" si="491"/>
        <v xml:space="preserve"> </v>
      </c>
      <c r="DW478" s="115"/>
      <c r="DX478" s="470"/>
      <c r="DY478" s="117"/>
      <c r="DZ478" s="704"/>
      <c r="EA478" s="224" t="str">
        <f t="shared" si="492"/>
        <v xml:space="preserve"> </v>
      </c>
      <c r="EB478" s="906"/>
      <c r="EC478" s="904"/>
      <c r="ED478" s="904"/>
      <c r="EE478" s="904"/>
      <c r="EF478" s="904"/>
      <c r="EG478" s="904"/>
      <c r="EH478" s="904"/>
      <c r="EI478" s="904"/>
      <c r="EJ478" s="904"/>
      <c r="EK478" s="905"/>
      <c r="EL478" s="80"/>
      <c r="EM478" s="224" t="str">
        <f t="shared" si="480"/>
        <v xml:space="preserve"> </v>
      </c>
      <c r="EN478" s="224" t="str">
        <f t="shared" si="481"/>
        <v xml:space="preserve"> </v>
      </c>
      <c r="EO478" s="115"/>
      <c r="EP478" s="1050"/>
      <c r="EQ478" s="253"/>
      <c r="ER478" s="117"/>
      <c r="ES478" s="1258">
        <f t="shared" si="482"/>
        <v>387</v>
      </c>
      <c r="ET478" s="224" t="str">
        <f t="shared" si="483"/>
        <v xml:space="preserve"> </v>
      </c>
      <c r="EU478" s="477" t="str">
        <f t="shared" si="484"/>
        <v/>
      </c>
      <c r="EV478" s="1334" t="str">
        <f t="shared" si="487"/>
        <v xml:space="preserve"> </v>
      </c>
      <c r="EW478" s="1332" t="str">
        <f t="shared" si="470"/>
        <v/>
      </c>
      <c r="EX478" s="1275" t="str">
        <f t="shared" ref="EX478:EX541" si="513">IF(I478&lt;&gt;"",I478,"")</f>
        <v/>
      </c>
      <c r="EY478" s="1275" t="str">
        <f t="shared" ref="EY478:EY541" si="514">IF(AA478&lt;&gt;"",AA478,"")</f>
        <v/>
      </c>
      <c r="EZ478" s="1275" t="str">
        <f t="shared" ref="EZ478:EZ541" si="515">IF(AF478&lt;&gt;"",AF478,"")</f>
        <v/>
      </c>
      <c r="FA478" s="1275" t="str">
        <f t="shared" ref="FA478:FA541" si="516">IF(DH478&lt;&gt;"",DH478,"")</f>
        <v/>
      </c>
      <c r="FB478" s="1275" t="str">
        <f t="shared" ref="FB478:FB541" si="517">IF(DZ478&lt;&gt;"",DZ478,"")</f>
        <v/>
      </c>
      <c r="FC478" s="1333" t="str">
        <f t="shared" ref="FC478:FC541" si="518">IF(EP478&lt;&gt;"",EP478,"")</f>
        <v/>
      </c>
      <c r="FE478" s="1234" t="str">
        <f t="shared" ref="FE478:FE541" si="519">IF(AND(EX478&lt;&gt;"",$EW478=$EW$63,OR(EX478&lt;45748,EX478&gt;46112)),"●"," ")</f>
        <v xml:space="preserve"> </v>
      </c>
      <c r="FF478" s="1234" t="str">
        <f t="shared" ref="FF478:FF541" si="520">IF(AND(EY478&lt;&gt;"",$EW478=$EW$63,OR(EY478&lt;45748,EY478&gt;46112)),"●"," ")</f>
        <v xml:space="preserve"> </v>
      </c>
      <c r="FG478" s="1234" t="str">
        <f t="shared" ref="FG478:FG541" si="521">IF(AND(EZ478&lt;&gt;"",$EW478=$EW$63,OR(EZ478&lt;45748,EZ478&gt;46112)),"●"," ")</f>
        <v xml:space="preserve"> </v>
      </c>
      <c r="FH478" s="1234" t="str">
        <f t="shared" ref="FH478:FH541" si="522">IF(AND(FA478&lt;&gt;"",$EW478=$EW$63,$DF478=$DF$63,OR(FA478&lt;45748,FA478&gt;46112)),"●"," ")</f>
        <v xml:space="preserve"> </v>
      </c>
      <c r="FI478" s="1234" t="str">
        <f t="shared" si="493"/>
        <v xml:space="preserve"> </v>
      </c>
      <c r="FJ478" s="1234" t="str">
        <f t="shared" ref="FJ478:FJ541" si="523">IF(AND(FC478&lt;&gt;"",$EW478=$EW$63,OR(FC478&lt;45748,FC478&gt;46112)),"●"," ")</f>
        <v xml:space="preserve"> </v>
      </c>
      <c r="FK478" s="1234">
        <f t="shared" si="494"/>
        <v>0</v>
      </c>
      <c r="FL478" s="1227"/>
      <c r="FM478" s="1234" t="str">
        <f t="shared" si="495"/>
        <v xml:space="preserve"> </v>
      </c>
      <c r="FN478" s="1234" t="str">
        <f t="shared" si="496"/>
        <v xml:space="preserve"> </v>
      </c>
      <c r="FO478" s="1234" t="str">
        <f t="shared" ref="FO478:FO541" si="524">IF(AND(EZ478&lt;&gt;"",$EW478=$EW$64,OR(EZ478&lt;45748,EZ478&gt;46112)),"●"," ")</f>
        <v xml:space="preserve"> </v>
      </c>
      <c r="FP478" s="1234" t="str">
        <f t="shared" ref="FP478:FP541" si="525">IF(AND(FA478&lt;&gt;"",$EW478=$EW$64,$DF478=$DF$63,OR(FA478&lt;45748,FA478&gt;46112)),"●"," ")</f>
        <v xml:space="preserve"> </v>
      </c>
      <c r="FQ478" s="1234" t="str">
        <f t="shared" si="497"/>
        <v xml:space="preserve"> </v>
      </c>
      <c r="FR478" s="1234" t="str">
        <f t="shared" ref="FR478:FR541" si="526">IF(AND(FC478&lt;&gt;"",$EW478=$EW$64,OR(FC478&lt;45748,FC478&gt;46112)),"●"," ")</f>
        <v xml:space="preserve"> </v>
      </c>
      <c r="FS478" s="1234">
        <f t="shared" si="471"/>
        <v>0</v>
      </c>
      <c r="FT478" s="1227"/>
      <c r="FU478" s="1234" t="str">
        <f t="shared" ref="FU478:FU541" si="527">IF(AND(EX478&lt;&gt;"",$EW478=$EW$65,OR(EX478&gt;=45748)),"●"," ")</f>
        <v xml:space="preserve"> </v>
      </c>
      <c r="FV478" s="1234" t="str">
        <f t="shared" ref="FV478:FV541" si="528">IF(AND(EY478&lt;&gt;"",$EW478=$EW$65,OR(EY478&gt;=45748)),"●"," ")</f>
        <v xml:space="preserve"> </v>
      </c>
      <c r="FW478" s="1234" t="str">
        <f t="shared" ref="FW478:FW541" si="529">IF(AND(EZ478&lt;&gt;"",$EW478=$EW$65,OR(EZ478&gt;=45748)),"●"," ")</f>
        <v xml:space="preserve"> </v>
      </c>
      <c r="FX478" s="1234" t="str">
        <f t="shared" si="498"/>
        <v xml:space="preserve"> </v>
      </c>
      <c r="FY478" s="1234" t="str">
        <f t="shared" si="499"/>
        <v xml:space="preserve"> </v>
      </c>
      <c r="FZ478" s="1234" t="str">
        <f t="shared" ref="FZ478:FZ541" si="530">IF(AND(FC478&lt;&gt;"",$EW478=$EW$65,OR(FC478&lt;45748,FC478&gt;46112)),"●"," ")</f>
        <v xml:space="preserve"> </v>
      </c>
      <c r="GA478" s="1234">
        <f t="shared" si="500"/>
        <v>0</v>
      </c>
      <c r="GB478" s="1227"/>
      <c r="GC478" s="1234" t="str">
        <f t="shared" si="501"/>
        <v xml:space="preserve"> </v>
      </c>
      <c r="GD478" s="1234" t="str">
        <f t="shared" si="502"/>
        <v xml:space="preserve"> </v>
      </c>
      <c r="GE478" s="1234" t="str">
        <f t="shared" si="503"/>
        <v xml:space="preserve"> </v>
      </c>
      <c r="GF478" s="1234" t="str">
        <f t="shared" si="504"/>
        <v xml:space="preserve"> </v>
      </c>
      <c r="GG478" s="1234" t="str">
        <f t="shared" si="505"/>
        <v xml:space="preserve"> </v>
      </c>
      <c r="GH478" s="1234" t="str">
        <f t="shared" si="506"/>
        <v xml:space="preserve"> </v>
      </c>
      <c r="GI478" s="1234" t="str">
        <f t="shared" si="507"/>
        <v xml:space="preserve"> </v>
      </c>
      <c r="GJ478" s="1234" t="str">
        <f t="shared" si="508"/>
        <v xml:space="preserve"> </v>
      </c>
      <c r="GK478" s="1234" t="str">
        <f t="shared" si="509"/>
        <v xml:space="preserve"> </v>
      </c>
      <c r="GL478" s="1234" t="str">
        <f t="shared" si="510"/>
        <v xml:space="preserve"> </v>
      </c>
      <c r="GM478" s="1234" t="str">
        <f t="shared" si="511"/>
        <v xml:space="preserve"> </v>
      </c>
      <c r="GN478" s="1234">
        <f t="shared" si="512"/>
        <v>0</v>
      </c>
    </row>
    <row r="479" spans="1:196" s="100" customFormat="1" ht="27" customHeight="1" thickTop="1" thickBot="1">
      <c r="A479" s="1208">
        <f>【A票】【D票】!$D$10</f>
        <v>0</v>
      </c>
      <c r="B479" s="1212">
        <f>【A票】【D票】!$H$10</f>
        <v>0</v>
      </c>
      <c r="C479" s="1213" t="str">
        <f>【A票】【D票】!$K$10</f>
        <v xml:space="preserve"> </v>
      </c>
      <c r="D479" s="1214">
        <f t="shared" si="486"/>
        <v>388</v>
      </c>
      <c r="E479" s="914"/>
      <c r="F479" s="467"/>
      <c r="G479" s="469"/>
      <c r="H479" s="224" t="str">
        <f t="shared" si="472"/>
        <v xml:space="preserve"> </v>
      </c>
      <c r="I479" s="704"/>
      <c r="J479" s="117"/>
      <c r="K479" s="117"/>
      <c r="L479" s="117"/>
      <c r="M479" s="117"/>
      <c r="N479" s="117"/>
      <c r="O479" s="117"/>
      <c r="P479" s="117"/>
      <c r="Q479" s="117"/>
      <c r="R479" s="117"/>
      <c r="S479" s="117"/>
      <c r="T479" s="254"/>
      <c r="U479" s="646"/>
      <c r="V479" s="646"/>
      <c r="W479" s="114"/>
      <c r="X479" s="254"/>
      <c r="Y479" s="224" t="str">
        <f t="shared" si="473"/>
        <v xml:space="preserve"> </v>
      </c>
      <c r="Z479" s="579"/>
      <c r="AA479" s="704"/>
      <c r="AB479" s="119"/>
      <c r="AC479" s="224" t="str">
        <f t="shared" si="488"/>
        <v xml:space="preserve"> </v>
      </c>
      <c r="AD479" s="115"/>
      <c r="AE479" s="253"/>
      <c r="AF479" s="704"/>
      <c r="AG479" s="727"/>
      <c r="AH479" s="727"/>
      <c r="AI479" s="727"/>
      <c r="AJ479" s="727"/>
      <c r="AK479" s="591"/>
      <c r="AL479" s="727"/>
      <c r="AM479" s="727"/>
      <c r="AN479" s="727"/>
      <c r="AO479" s="727"/>
      <c r="AP479" s="727"/>
      <c r="AQ479" s="727"/>
      <c r="AR479" s="727"/>
      <c r="AS479" s="727"/>
      <c r="AT479" s="727"/>
      <c r="AU479" s="727"/>
      <c r="AV479" s="727"/>
      <c r="AW479" s="727"/>
      <c r="AX479" s="727"/>
      <c r="AY479" s="727"/>
      <c r="AZ479" s="727"/>
      <c r="BA479" s="727"/>
      <c r="BB479" s="727"/>
      <c r="BC479" s="821"/>
      <c r="BD479" s="727"/>
      <c r="BE479" s="727"/>
      <c r="BF479" s="727"/>
      <c r="BG479" s="727"/>
      <c r="BH479" s="727"/>
      <c r="BI479" s="727"/>
      <c r="BJ479" s="727"/>
      <c r="BK479" s="727"/>
      <c r="BL479" s="821"/>
      <c r="BM479" s="727"/>
      <c r="BN479" s="727"/>
      <c r="BO479" s="727"/>
      <c r="BP479" s="727"/>
      <c r="BQ479" s="727"/>
      <c r="BR479" s="821"/>
      <c r="BS479" s="727"/>
      <c r="BT479" s="727"/>
      <c r="BU479" s="727"/>
      <c r="BV479" s="591"/>
      <c r="BW479" s="224" t="str">
        <f t="shared" si="485"/>
        <v xml:space="preserve"> </v>
      </c>
      <c r="BX479" s="471">
        <f t="shared" si="474"/>
        <v>388</v>
      </c>
      <c r="BY479" s="117"/>
      <c r="BZ479" s="117"/>
      <c r="CA479" s="117"/>
      <c r="CB479" s="117"/>
      <c r="CC479" s="117"/>
      <c r="CD479" s="461"/>
      <c r="CE479" s="236"/>
      <c r="CF479" s="224" t="str">
        <f t="shared" si="475"/>
        <v xml:space="preserve"> </v>
      </c>
      <c r="CG479" s="116"/>
      <c r="CH479" s="117"/>
      <c r="CI479" s="117"/>
      <c r="CJ479" s="117"/>
      <c r="CK479" s="472"/>
      <c r="CL479" s="472"/>
      <c r="CM479" s="472"/>
      <c r="CN479" s="472"/>
      <c r="CO479" s="117"/>
      <c r="CP479" s="253"/>
      <c r="CQ479" s="120"/>
      <c r="CR479" s="224" t="str" cm="1">
        <f t="array" ref="CR479">IF(AND(SUM(COUNTIF(CG479:CM479,{"*不明*","*その他*"})+COUNTIF(CO479:CP479,{"*不明*","*その他*"}))&gt;0,CQ479=""),"その他・不明の場合,10)具体的内容、理由を記入",IF(OR(AND(CI479=CI$65,COUNTA(CJ479:CM479)&lt;4),AND(OR(CI479=CI$63,CI479=CI$64,CI479=CI$66,CI479=CI$67,CI479=CI$68,CI479=""),COUNTA(CJ479:CM479)&gt;0)),"3)介護保険認定済→要介護度、認知症自立度、寝たきり度、介護保険サービス記入",IF(OR(AND(OR(CM479=CM$63,CM479=CM$64),CN479=""),AND(OR(CM479=CM$65,CM479=CM$66),CN479&lt;&gt;"")),"7)介護保険サービス受けている/過去受けていた→具体的内容記入"," ")))</f>
        <v xml:space="preserve"> </v>
      </c>
      <c r="CS479" s="224" t="str">
        <f t="shared" si="476"/>
        <v xml:space="preserve"> </v>
      </c>
      <c r="CT479" s="116"/>
      <c r="CU479" s="253"/>
      <c r="CV479" s="117"/>
      <c r="CW479" s="117"/>
      <c r="CX479" s="253"/>
      <c r="CY479" s="117"/>
      <c r="CZ479" s="117"/>
      <c r="DA479" s="253"/>
      <c r="DB479" s="117"/>
      <c r="DC479" s="224" t="str">
        <f t="shared" si="477"/>
        <v xml:space="preserve"> </v>
      </c>
      <c r="DD479" s="224" t="str">
        <f t="shared" si="478"/>
        <v xml:space="preserve"> </v>
      </c>
      <c r="DE479" s="224" t="str">
        <f t="shared" si="489"/>
        <v xml:space="preserve"> </v>
      </c>
      <c r="DF479" s="121"/>
      <c r="DG479" s="114"/>
      <c r="DH479" s="704"/>
      <c r="DI479" s="119"/>
      <c r="DJ479" s="187"/>
      <c r="DK479" s="254"/>
      <c r="DL479" s="224" t="str">
        <f t="shared" si="490"/>
        <v xml:space="preserve"> </v>
      </c>
      <c r="DM479" s="224" t="str">
        <f t="shared" si="479"/>
        <v xml:space="preserve"> </v>
      </c>
      <c r="DN479" s="474"/>
      <c r="DO479" s="117"/>
      <c r="DP479" s="117"/>
      <c r="DQ479" s="117"/>
      <c r="DR479" s="117"/>
      <c r="DS479" s="117"/>
      <c r="DT479" s="254"/>
      <c r="DU479" s="476"/>
      <c r="DV479" s="224" t="str">
        <f t="shared" si="491"/>
        <v xml:space="preserve"> </v>
      </c>
      <c r="DW479" s="115"/>
      <c r="DX479" s="470"/>
      <c r="DY479" s="117"/>
      <c r="DZ479" s="704"/>
      <c r="EA479" s="224" t="str">
        <f t="shared" si="492"/>
        <v xml:space="preserve"> </v>
      </c>
      <c r="EB479" s="906"/>
      <c r="EC479" s="904"/>
      <c r="ED479" s="904"/>
      <c r="EE479" s="904"/>
      <c r="EF479" s="904"/>
      <c r="EG479" s="904"/>
      <c r="EH479" s="904"/>
      <c r="EI479" s="904"/>
      <c r="EJ479" s="904"/>
      <c r="EK479" s="905"/>
      <c r="EL479" s="80"/>
      <c r="EM479" s="224" t="str">
        <f t="shared" si="480"/>
        <v xml:space="preserve"> </v>
      </c>
      <c r="EN479" s="224" t="str">
        <f t="shared" si="481"/>
        <v xml:space="preserve"> </v>
      </c>
      <c r="EO479" s="115"/>
      <c r="EP479" s="1050"/>
      <c r="EQ479" s="253"/>
      <c r="ER479" s="117"/>
      <c r="ES479" s="1258">
        <f t="shared" si="482"/>
        <v>388</v>
      </c>
      <c r="ET479" s="224" t="str">
        <f t="shared" si="483"/>
        <v xml:space="preserve"> </v>
      </c>
      <c r="EU479" s="477" t="str">
        <f t="shared" si="484"/>
        <v/>
      </c>
      <c r="EV479" s="1334" t="str">
        <f t="shared" si="487"/>
        <v xml:space="preserve"> </v>
      </c>
      <c r="EW479" s="1332" t="str">
        <f t="shared" si="470"/>
        <v/>
      </c>
      <c r="EX479" s="1275" t="str">
        <f t="shared" si="513"/>
        <v/>
      </c>
      <c r="EY479" s="1275" t="str">
        <f t="shared" si="514"/>
        <v/>
      </c>
      <c r="EZ479" s="1275" t="str">
        <f t="shared" si="515"/>
        <v/>
      </c>
      <c r="FA479" s="1275" t="str">
        <f t="shared" si="516"/>
        <v/>
      </c>
      <c r="FB479" s="1275" t="str">
        <f t="shared" si="517"/>
        <v/>
      </c>
      <c r="FC479" s="1333" t="str">
        <f t="shared" si="518"/>
        <v/>
      </c>
      <c r="FE479" s="1234" t="str">
        <f t="shared" si="519"/>
        <v xml:space="preserve"> </v>
      </c>
      <c r="FF479" s="1234" t="str">
        <f t="shared" si="520"/>
        <v xml:space="preserve"> </v>
      </c>
      <c r="FG479" s="1234" t="str">
        <f t="shared" si="521"/>
        <v xml:space="preserve"> </v>
      </c>
      <c r="FH479" s="1234" t="str">
        <f t="shared" si="522"/>
        <v xml:space="preserve"> </v>
      </c>
      <c r="FI479" s="1234" t="str">
        <f t="shared" si="493"/>
        <v xml:space="preserve"> </v>
      </c>
      <c r="FJ479" s="1234" t="str">
        <f t="shared" si="523"/>
        <v xml:space="preserve"> </v>
      </c>
      <c r="FK479" s="1234">
        <f t="shared" si="494"/>
        <v>0</v>
      </c>
      <c r="FL479" s="1227"/>
      <c r="FM479" s="1234" t="str">
        <f t="shared" si="495"/>
        <v xml:space="preserve"> </v>
      </c>
      <c r="FN479" s="1234" t="str">
        <f t="shared" si="496"/>
        <v xml:space="preserve"> </v>
      </c>
      <c r="FO479" s="1234" t="str">
        <f t="shared" si="524"/>
        <v xml:space="preserve"> </v>
      </c>
      <c r="FP479" s="1234" t="str">
        <f t="shared" si="525"/>
        <v xml:space="preserve"> </v>
      </c>
      <c r="FQ479" s="1234" t="str">
        <f t="shared" si="497"/>
        <v xml:space="preserve"> </v>
      </c>
      <c r="FR479" s="1234" t="str">
        <f t="shared" si="526"/>
        <v xml:space="preserve"> </v>
      </c>
      <c r="FS479" s="1234">
        <f t="shared" si="471"/>
        <v>0</v>
      </c>
      <c r="FT479" s="1227"/>
      <c r="FU479" s="1234" t="str">
        <f t="shared" si="527"/>
        <v xml:space="preserve"> </v>
      </c>
      <c r="FV479" s="1234" t="str">
        <f t="shared" si="528"/>
        <v xml:space="preserve"> </v>
      </c>
      <c r="FW479" s="1234" t="str">
        <f t="shared" si="529"/>
        <v xml:space="preserve"> </v>
      </c>
      <c r="FX479" s="1234" t="str">
        <f t="shared" si="498"/>
        <v xml:space="preserve"> </v>
      </c>
      <c r="FY479" s="1234" t="str">
        <f t="shared" si="499"/>
        <v xml:space="preserve"> </v>
      </c>
      <c r="FZ479" s="1234" t="str">
        <f t="shared" si="530"/>
        <v xml:space="preserve"> </v>
      </c>
      <c r="GA479" s="1234">
        <f t="shared" si="500"/>
        <v>0</v>
      </c>
      <c r="GB479" s="1227"/>
      <c r="GC479" s="1234" t="str">
        <f t="shared" si="501"/>
        <v xml:space="preserve"> </v>
      </c>
      <c r="GD479" s="1234" t="str">
        <f t="shared" si="502"/>
        <v xml:space="preserve"> </v>
      </c>
      <c r="GE479" s="1234" t="str">
        <f t="shared" si="503"/>
        <v xml:space="preserve"> </v>
      </c>
      <c r="GF479" s="1234" t="str">
        <f t="shared" si="504"/>
        <v xml:space="preserve"> </v>
      </c>
      <c r="GG479" s="1234" t="str">
        <f t="shared" si="505"/>
        <v xml:space="preserve"> </v>
      </c>
      <c r="GH479" s="1234" t="str">
        <f t="shared" si="506"/>
        <v xml:space="preserve"> </v>
      </c>
      <c r="GI479" s="1234" t="str">
        <f t="shared" si="507"/>
        <v xml:space="preserve"> </v>
      </c>
      <c r="GJ479" s="1234" t="str">
        <f t="shared" si="508"/>
        <v xml:space="preserve"> </v>
      </c>
      <c r="GK479" s="1234" t="str">
        <f t="shared" si="509"/>
        <v xml:space="preserve"> </v>
      </c>
      <c r="GL479" s="1234" t="str">
        <f t="shared" si="510"/>
        <v xml:space="preserve"> </v>
      </c>
      <c r="GM479" s="1234" t="str">
        <f t="shared" si="511"/>
        <v xml:space="preserve"> </v>
      </c>
      <c r="GN479" s="1234">
        <f t="shared" si="512"/>
        <v>0</v>
      </c>
    </row>
    <row r="480" spans="1:196" s="100" customFormat="1" ht="27" customHeight="1" thickTop="1" thickBot="1">
      <c r="A480" s="1208">
        <f>【A票】【D票】!$D$10</f>
        <v>0</v>
      </c>
      <c r="B480" s="1212">
        <f>【A票】【D票】!$H$10</f>
        <v>0</v>
      </c>
      <c r="C480" s="1213" t="str">
        <f>【A票】【D票】!$K$10</f>
        <v xml:space="preserve"> </v>
      </c>
      <c r="D480" s="1214">
        <f t="shared" si="486"/>
        <v>389</v>
      </c>
      <c r="E480" s="914"/>
      <c r="F480" s="467"/>
      <c r="G480" s="469"/>
      <c r="H480" s="224" t="str">
        <f t="shared" si="472"/>
        <v xml:space="preserve"> </v>
      </c>
      <c r="I480" s="704"/>
      <c r="J480" s="117"/>
      <c r="K480" s="117"/>
      <c r="L480" s="117"/>
      <c r="M480" s="117"/>
      <c r="N480" s="117"/>
      <c r="O480" s="117"/>
      <c r="P480" s="117"/>
      <c r="Q480" s="117"/>
      <c r="R480" s="117"/>
      <c r="S480" s="117"/>
      <c r="T480" s="254"/>
      <c r="U480" s="646"/>
      <c r="V480" s="646"/>
      <c r="W480" s="114"/>
      <c r="X480" s="254"/>
      <c r="Y480" s="224" t="str">
        <f t="shared" si="473"/>
        <v xml:space="preserve"> </v>
      </c>
      <c r="Z480" s="579"/>
      <c r="AA480" s="704"/>
      <c r="AB480" s="119"/>
      <c r="AC480" s="224" t="str">
        <f t="shared" si="488"/>
        <v xml:space="preserve"> </v>
      </c>
      <c r="AD480" s="115"/>
      <c r="AE480" s="253"/>
      <c r="AF480" s="704"/>
      <c r="AG480" s="727"/>
      <c r="AH480" s="727"/>
      <c r="AI480" s="727"/>
      <c r="AJ480" s="727"/>
      <c r="AK480" s="591"/>
      <c r="AL480" s="727"/>
      <c r="AM480" s="727"/>
      <c r="AN480" s="727"/>
      <c r="AO480" s="727"/>
      <c r="AP480" s="727"/>
      <c r="AQ480" s="727"/>
      <c r="AR480" s="727"/>
      <c r="AS480" s="727"/>
      <c r="AT480" s="727"/>
      <c r="AU480" s="727"/>
      <c r="AV480" s="727"/>
      <c r="AW480" s="727"/>
      <c r="AX480" s="727"/>
      <c r="AY480" s="727"/>
      <c r="AZ480" s="727"/>
      <c r="BA480" s="727"/>
      <c r="BB480" s="727"/>
      <c r="BC480" s="821"/>
      <c r="BD480" s="727"/>
      <c r="BE480" s="727"/>
      <c r="BF480" s="727"/>
      <c r="BG480" s="727"/>
      <c r="BH480" s="727"/>
      <c r="BI480" s="727"/>
      <c r="BJ480" s="727"/>
      <c r="BK480" s="727"/>
      <c r="BL480" s="821"/>
      <c r="BM480" s="727"/>
      <c r="BN480" s="727"/>
      <c r="BO480" s="727"/>
      <c r="BP480" s="727"/>
      <c r="BQ480" s="727"/>
      <c r="BR480" s="821"/>
      <c r="BS480" s="727"/>
      <c r="BT480" s="727"/>
      <c r="BU480" s="727"/>
      <c r="BV480" s="591"/>
      <c r="BW480" s="224" t="str">
        <f t="shared" si="485"/>
        <v xml:space="preserve"> </v>
      </c>
      <c r="BX480" s="471">
        <f t="shared" si="474"/>
        <v>389</v>
      </c>
      <c r="BY480" s="117"/>
      <c r="BZ480" s="117"/>
      <c r="CA480" s="117"/>
      <c r="CB480" s="117"/>
      <c r="CC480" s="117"/>
      <c r="CD480" s="461"/>
      <c r="CE480" s="236"/>
      <c r="CF480" s="224" t="str">
        <f t="shared" si="475"/>
        <v xml:space="preserve"> </v>
      </c>
      <c r="CG480" s="116"/>
      <c r="CH480" s="117"/>
      <c r="CI480" s="117"/>
      <c r="CJ480" s="117"/>
      <c r="CK480" s="472"/>
      <c r="CL480" s="472"/>
      <c r="CM480" s="472"/>
      <c r="CN480" s="472"/>
      <c r="CO480" s="117"/>
      <c r="CP480" s="253"/>
      <c r="CQ480" s="120"/>
      <c r="CR480" s="224" t="str" cm="1">
        <f t="array" ref="CR480">IF(AND(SUM(COUNTIF(CG480:CM480,{"*不明*","*その他*"})+COUNTIF(CO480:CP480,{"*不明*","*その他*"}))&gt;0,CQ480=""),"その他・不明の場合,10)具体的内容、理由を記入",IF(OR(AND(CI480=CI$65,COUNTA(CJ480:CM480)&lt;4),AND(OR(CI480=CI$63,CI480=CI$64,CI480=CI$66,CI480=CI$67,CI480=CI$68,CI480=""),COUNTA(CJ480:CM480)&gt;0)),"3)介護保険認定済→要介護度、認知症自立度、寝たきり度、介護保険サービス記入",IF(OR(AND(OR(CM480=CM$63,CM480=CM$64),CN480=""),AND(OR(CM480=CM$65,CM480=CM$66),CN480&lt;&gt;"")),"7)介護保険サービス受けている/過去受けていた→具体的内容記入"," ")))</f>
        <v xml:space="preserve"> </v>
      </c>
      <c r="CS480" s="224" t="str">
        <f t="shared" si="476"/>
        <v xml:space="preserve"> </v>
      </c>
      <c r="CT480" s="116"/>
      <c r="CU480" s="253"/>
      <c r="CV480" s="117"/>
      <c r="CW480" s="117"/>
      <c r="CX480" s="253"/>
      <c r="CY480" s="117"/>
      <c r="CZ480" s="117"/>
      <c r="DA480" s="253"/>
      <c r="DB480" s="117"/>
      <c r="DC480" s="224" t="str">
        <f t="shared" si="477"/>
        <v xml:space="preserve"> </v>
      </c>
      <c r="DD480" s="224" t="str">
        <f t="shared" si="478"/>
        <v xml:space="preserve"> </v>
      </c>
      <c r="DE480" s="224" t="str">
        <f t="shared" si="489"/>
        <v xml:space="preserve"> </v>
      </c>
      <c r="DF480" s="121"/>
      <c r="DG480" s="114"/>
      <c r="DH480" s="704"/>
      <c r="DI480" s="119"/>
      <c r="DJ480" s="187"/>
      <c r="DK480" s="254"/>
      <c r="DL480" s="224" t="str">
        <f t="shared" si="490"/>
        <v xml:space="preserve"> </v>
      </c>
      <c r="DM480" s="224" t="str">
        <f t="shared" si="479"/>
        <v xml:space="preserve"> </v>
      </c>
      <c r="DN480" s="474"/>
      <c r="DO480" s="117"/>
      <c r="DP480" s="117"/>
      <c r="DQ480" s="117"/>
      <c r="DR480" s="117"/>
      <c r="DS480" s="117"/>
      <c r="DT480" s="254"/>
      <c r="DU480" s="476"/>
      <c r="DV480" s="224" t="str">
        <f t="shared" si="491"/>
        <v xml:space="preserve"> </v>
      </c>
      <c r="DW480" s="115"/>
      <c r="DX480" s="470"/>
      <c r="DY480" s="117"/>
      <c r="DZ480" s="704"/>
      <c r="EA480" s="224" t="str">
        <f t="shared" si="492"/>
        <v xml:space="preserve"> </v>
      </c>
      <c r="EB480" s="906"/>
      <c r="EC480" s="904"/>
      <c r="ED480" s="904"/>
      <c r="EE480" s="904"/>
      <c r="EF480" s="904"/>
      <c r="EG480" s="904"/>
      <c r="EH480" s="904"/>
      <c r="EI480" s="904"/>
      <c r="EJ480" s="904"/>
      <c r="EK480" s="905"/>
      <c r="EL480" s="80"/>
      <c r="EM480" s="224" t="str">
        <f t="shared" si="480"/>
        <v xml:space="preserve"> </v>
      </c>
      <c r="EN480" s="224" t="str">
        <f t="shared" si="481"/>
        <v xml:space="preserve"> </v>
      </c>
      <c r="EO480" s="115"/>
      <c r="EP480" s="1050"/>
      <c r="EQ480" s="253"/>
      <c r="ER480" s="117"/>
      <c r="ES480" s="1258">
        <f t="shared" si="482"/>
        <v>389</v>
      </c>
      <c r="ET480" s="224" t="str">
        <f t="shared" si="483"/>
        <v xml:space="preserve"> </v>
      </c>
      <c r="EU480" s="477" t="str">
        <f t="shared" si="484"/>
        <v/>
      </c>
      <c r="EV480" s="1334" t="str">
        <f t="shared" si="487"/>
        <v xml:space="preserve"> </v>
      </c>
      <c r="EW480" s="1332" t="str">
        <f t="shared" ref="EW480:EW543" si="531">IF(G480&lt;&gt;"",G480,"")</f>
        <v/>
      </c>
      <c r="EX480" s="1275" t="str">
        <f t="shared" si="513"/>
        <v/>
      </c>
      <c r="EY480" s="1275" t="str">
        <f t="shared" si="514"/>
        <v/>
      </c>
      <c r="EZ480" s="1275" t="str">
        <f t="shared" si="515"/>
        <v/>
      </c>
      <c r="FA480" s="1275" t="str">
        <f t="shared" si="516"/>
        <v/>
      </c>
      <c r="FB480" s="1275" t="str">
        <f t="shared" si="517"/>
        <v/>
      </c>
      <c r="FC480" s="1333" t="str">
        <f t="shared" si="518"/>
        <v/>
      </c>
      <c r="FE480" s="1234" t="str">
        <f t="shared" si="519"/>
        <v xml:space="preserve"> </v>
      </c>
      <c r="FF480" s="1234" t="str">
        <f t="shared" si="520"/>
        <v xml:space="preserve"> </v>
      </c>
      <c r="FG480" s="1234" t="str">
        <f t="shared" si="521"/>
        <v xml:space="preserve"> </v>
      </c>
      <c r="FH480" s="1234" t="str">
        <f t="shared" si="522"/>
        <v xml:space="preserve"> </v>
      </c>
      <c r="FI480" s="1234" t="str">
        <f t="shared" si="493"/>
        <v xml:space="preserve"> </v>
      </c>
      <c r="FJ480" s="1234" t="str">
        <f t="shared" si="523"/>
        <v xml:space="preserve"> </v>
      </c>
      <c r="FK480" s="1234">
        <f t="shared" si="494"/>
        <v>0</v>
      </c>
      <c r="FL480" s="1227"/>
      <c r="FM480" s="1234" t="str">
        <f t="shared" si="495"/>
        <v xml:space="preserve"> </v>
      </c>
      <c r="FN480" s="1234" t="str">
        <f t="shared" si="496"/>
        <v xml:space="preserve"> </v>
      </c>
      <c r="FO480" s="1234" t="str">
        <f t="shared" si="524"/>
        <v xml:space="preserve"> </v>
      </c>
      <c r="FP480" s="1234" t="str">
        <f t="shared" si="525"/>
        <v xml:space="preserve"> </v>
      </c>
      <c r="FQ480" s="1234" t="str">
        <f t="shared" si="497"/>
        <v xml:space="preserve"> </v>
      </c>
      <c r="FR480" s="1234" t="str">
        <f t="shared" si="526"/>
        <v xml:space="preserve"> </v>
      </c>
      <c r="FS480" s="1234">
        <f t="shared" si="471"/>
        <v>0</v>
      </c>
      <c r="FT480" s="1227"/>
      <c r="FU480" s="1234" t="str">
        <f t="shared" si="527"/>
        <v xml:space="preserve"> </v>
      </c>
      <c r="FV480" s="1234" t="str">
        <f t="shared" si="528"/>
        <v xml:space="preserve"> </v>
      </c>
      <c r="FW480" s="1234" t="str">
        <f t="shared" si="529"/>
        <v xml:space="preserve"> </v>
      </c>
      <c r="FX480" s="1234" t="str">
        <f t="shared" si="498"/>
        <v xml:space="preserve"> </v>
      </c>
      <c r="FY480" s="1234" t="str">
        <f t="shared" si="499"/>
        <v xml:space="preserve"> </v>
      </c>
      <c r="FZ480" s="1234" t="str">
        <f t="shared" si="530"/>
        <v xml:space="preserve"> </v>
      </c>
      <c r="GA480" s="1234">
        <f t="shared" si="500"/>
        <v>0</v>
      </c>
      <c r="GB480" s="1227"/>
      <c r="GC480" s="1234" t="str">
        <f t="shared" si="501"/>
        <v xml:space="preserve"> </v>
      </c>
      <c r="GD480" s="1234" t="str">
        <f t="shared" si="502"/>
        <v xml:space="preserve"> </v>
      </c>
      <c r="GE480" s="1234" t="str">
        <f t="shared" si="503"/>
        <v xml:space="preserve"> </v>
      </c>
      <c r="GF480" s="1234" t="str">
        <f t="shared" si="504"/>
        <v xml:space="preserve"> </v>
      </c>
      <c r="GG480" s="1234" t="str">
        <f t="shared" si="505"/>
        <v xml:space="preserve"> </v>
      </c>
      <c r="GH480" s="1234" t="str">
        <f t="shared" si="506"/>
        <v xml:space="preserve"> </v>
      </c>
      <c r="GI480" s="1234" t="str">
        <f t="shared" si="507"/>
        <v xml:space="preserve"> </v>
      </c>
      <c r="GJ480" s="1234" t="str">
        <f t="shared" si="508"/>
        <v xml:space="preserve"> </v>
      </c>
      <c r="GK480" s="1234" t="str">
        <f t="shared" si="509"/>
        <v xml:space="preserve"> </v>
      </c>
      <c r="GL480" s="1234" t="str">
        <f t="shared" si="510"/>
        <v xml:space="preserve"> </v>
      </c>
      <c r="GM480" s="1234" t="str">
        <f t="shared" si="511"/>
        <v xml:space="preserve"> </v>
      </c>
      <c r="GN480" s="1234">
        <f t="shared" si="512"/>
        <v>0</v>
      </c>
    </row>
    <row r="481" spans="1:196" s="100" customFormat="1" ht="27" customHeight="1" thickTop="1" thickBot="1">
      <c r="A481" s="1208">
        <f>【A票】【D票】!$D$10</f>
        <v>0</v>
      </c>
      <c r="B481" s="1212">
        <f>【A票】【D票】!$H$10</f>
        <v>0</v>
      </c>
      <c r="C481" s="1213" t="str">
        <f>【A票】【D票】!$K$10</f>
        <v xml:space="preserve"> </v>
      </c>
      <c r="D481" s="1214">
        <f t="shared" si="486"/>
        <v>390</v>
      </c>
      <c r="E481" s="914"/>
      <c r="F481" s="467"/>
      <c r="G481" s="469"/>
      <c r="H481" s="224" t="str">
        <f t="shared" si="472"/>
        <v xml:space="preserve"> </v>
      </c>
      <c r="I481" s="704"/>
      <c r="J481" s="117"/>
      <c r="K481" s="117"/>
      <c r="L481" s="117"/>
      <c r="M481" s="117"/>
      <c r="N481" s="117"/>
      <c r="O481" s="117"/>
      <c r="P481" s="117"/>
      <c r="Q481" s="117"/>
      <c r="R481" s="117"/>
      <c r="S481" s="117"/>
      <c r="T481" s="254"/>
      <c r="U481" s="646"/>
      <c r="V481" s="646"/>
      <c r="W481" s="114"/>
      <c r="X481" s="254"/>
      <c r="Y481" s="224" t="str">
        <f t="shared" si="473"/>
        <v xml:space="preserve"> </v>
      </c>
      <c r="Z481" s="579"/>
      <c r="AA481" s="704"/>
      <c r="AB481" s="119"/>
      <c r="AC481" s="224" t="str">
        <f t="shared" si="488"/>
        <v xml:space="preserve"> </v>
      </c>
      <c r="AD481" s="115"/>
      <c r="AE481" s="253"/>
      <c r="AF481" s="704"/>
      <c r="AG481" s="727"/>
      <c r="AH481" s="727"/>
      <c r="AI481" s="727"/>
      <c r="AJ481" s="727"/>
      <c r="AK481" s="591"/>
      <c r="AL481" s="727"/>
      <c r="AM481" s="727"/>
      <c r="AN481" s="727"/>
      <c r="AO481" s="727"/>
      <c r="AP481" s="727"/>
      <c r="AQ481" s="727"/>
      <c r="AR481" s="727"/>
      <c r="AS481" s="727"/>
      <c r="AT481" s="727"/>
      <c r="AU481" s="727"/>
      <c r="AV481" s="727"/>
      <c r="AW481" s="727"/>
      <c r="AX481" s="727"/>
      <c r="AY481" s="727"/>
      <c r="AZ481" s="727"/>
      <c r="BA481" s="727"/>
      <c r="BB481" s="727"/>
      <c r="BC481" s="821"/>
      <c r="BD481" s="727"/>
      <c r="BE481" s="727"/>
      <c r="BF481" s="727"/>
      <c r="BG481" s="727"/>
      <c r="BH481" s="727"/>
      <c r="BI481" s="727"/>
      <c r="BJ481" s="727"/>
      <c r="BK481" s="727"/>
      <c r="BL481" s="821"/>
      <c r="BM481" s="727"/>
      <c r="BN481" s="727"/>
      <c r="BO481" s="727"/>
      <c r="BP481" s="727"/>
      <c r="BQ481" s="727"/>
      <c r="BR481" s="821"/>
      <c r="BS481" s="727"/>
      <c r="BT481" s="727"/>
      <c r="BU481" s="727"/>
      <c r="BV481" s="591"/>
      <c r="BW481" s="224" t="str">
        <f t="shared" si="485"/>
        <v xml:space="preserve"> </v>
      </c>
      <c r="BX481" s="471">
        <f t="shared" si="474"/>
        <v>390</v>
      </c>
      <c r="BY481" s="117"/>
      <c r="BZ481" s="117"/>
      <c r="CA481" s="117"/>
      <c r="CB481" s="117"/>
      <c r="CC481" s="117"/>
      <c r="CD481" s="461"/>
      <c r="CE481" s="236"/>
      <c r="CF481" s="224" t="str">
        <f t="shared" si="475"/>
        <v xml:space="preserve"> </v>
      </c>
      <c r="CG481" s="116"/>
      <c r="CH481" s="117"/>
      <c r="CI481" s="117"/>
      <c r="CJ481" s="117"/>
      <c r="CK481" s="472"/>
      <c r="CL481" s="472"/>
      <c r="CM481" s="472"/>
      <c r="CN481" s="472"/>
      <c r="CO481" s="117"/>
      <c r="CP481" s="253"/>
      <c r="CQ481" s="120"/>
      <c r="CR481" s="224" t="str" cm="1">
        <f t="array" ref="CR481">IF(AND(SUM(COUNTIF(CG481:CM481,{"*不明*","*その他*"})+COUNTIF(CO481:CP481,{"*不明*","*その他*"}))&gt;0,CQ481=""),"その他・不明の場合,10)具体的内容、理由を記入",IF(OR(AND(CI481=CI$65,COUNTA(CJ481:CM481)&lt;4),AND(OR(CI481=CI$63,CI481=CI$64,CI481=CI$66,CI481=CI$67,CI481=CI$68,CI481=""),COUNTA(CJ481:CM481)&gt;0)),"3)介護保険認定済→要介護度、認知症自立度、寝たきり度、介護保険サービス記入",IF(OR(AND(OR(CM481=CM$63,CM481=CM$64),CN481=""),AND(OR(CM481=CM$65,CM481=CM$66),CN481&lt;&gt;"")),"7)介護保険サービス受けている/過去受けていた→具体的内容記入"," ")))</f>
        <v xml:space="preserve"> </v>
      </c>
      <c r="CS481" s="224" t="str">
        <f t="shared" si="476"/>
        <v xml:space="preserve"> </v>
      </c>
      <c r="CT481" s="116"/>
      <c r="CU481" s="253"/>
      <c r="CV481" s="117"/>
      <c r="CW481" s="117"/>
      <c r="CX481" s="253"/>
      <c r="CY481" s="117"/>
      <c r="CZ481" s="117"/>
      <c r="DA481" s="253"/>
      <c r="DB481" s="117"/>
      <c r="DC481" s="224" t="str">
        <f t="shared" si="477"/>
        <v xml:space="preserve"> </v>
      </c>
      <c r="DD481" s="224" t="str">
        <f t="shared" si="478"/>
        <v xml:space="preserve"> </v>
      </c>
      <c r="DE481" s="224" t="str">
        <f t="shared" si="489"/>
        <v xml:space="preserve"> </v>
      </c>
      <c r="DF481" s="121"/>
      <c r="DG481" s="114"/>
      <c r="DH481" s="704"/>
      <c r="DI481" s="119"/>
      <c r="DJ481" s="187"/>
      <c r="DK481" s="254"/>
      <c r="DL481" s="224" t="str">
        <f t="shared" si="490"/>
        <v xml:space="preserve"> </v>
      </c>
      <c r="DM481" s="224" t="str">
        <f t="shared" si="479"/>
        <v xml:space="preserve"> </v>
      </c>
      <c r="DN481" s="474"/>
      <c r="DO481" s="117"/>
      <c r="DP481" s="117"/>
      <c r="DQ481" s="117"/>
      <c r="DR481" s="117"/>
      <c r="DS481" s="117"/>
      <c r="DT481" s="254"/>
      <c r="DU481" s="476"/>
      <c r="DV481" s="224" t="str">
        <f t="shared" si="491"/>
        <v xml:space="preserve"> </v>
      </c>
      <c r="DW481" s="115"/>
      <c r="DX481" s="470"/>
      <c r="DY481" s="117"/>
      <c r="DZ481" s="704"/>
      <c r="EA481" s="224" t="str">
        <f t="shared" si="492"/>
        <v xml:space="preserve"> </v>
      </c>
      <c r="EB481" s="906"/>
      <c r="EC481" s="904"/>
      <c r="ED481" s="904"/>
      <c r="EE481" s="904"/>
      <c r="EF481" s="904"/>
      <c r="EG481" s="904"/>
      <c r="EH481" s="904"/>
      <c r="EI481" s="904"/>
      <c r="EJ481" s="904"/>
      <c r="EK481" s="905"/>
      <c r="EL481" s="80"/>
      <c r="EM481" s="224" t="str">
        <f t="shared" si="480"/>
        <v xml:space="preserve"> </v>
      </c>
      <c r="EN481" s="224" t="str">
        <f t="shared" si="481"/>
        <v xml:space="preserve"> </v>
      </c>
      <c r="EO481" s="115"/>
      <c r="EP481" s="1050"/>
      <c r="EQ481" s="253"/>
      <c r="ER481" s="117"/>
      <c r="ES481" s="1258">
        <f t="shared" si="482"/>
        <v>390</v>
      </c>
      <c r="ET481" s="224" t="str">
        <f t="shared" si="483"/>
        <v xml:space="preserve"> </v>
      </c>
      <c r="EU481" s="477" t="str">
        <f t="shared" si="484"/>
        <v/>
      </c>
      <c r="EV481" s="1334" t="str">
        <f t="shared" si="487"/>
        <v xml:space="preserve"> </v>
      </c>
      <c r="EW481" s="1332" t="str">
        <f t="shared" si="531"/>
        <v/>
      </c>
      <c r="EX481" s="1275" t="str">
        <f t="shared" si="513"/>
        <v/>
      </c>
      <c r="EY481" s="1275" t="str">
        <f t="shared" si="514"/>
        <v/>
      </c>
      <c r="EZ481" s="1275" t="str">
        <f t="shared" si="515"/>
        <v/>
      </c>
      <c r="FA481" s="1275" t="str">
        <f t="shared" si="516"/>
        <v/>
      </c>
      <c r="FB481" s="1275" t="str">
        <f t="shared" si="517"/>
        <v/>
      </c>
      <c r="FC481" s="1333" t="str">
        <f t="shared" si="518"/>
        <v/>
      </c>
      <c r="FE481" s="1234" t="str">
        <f t="shared" si="519"/>
        <v xml:space="preserve"> </v>
      </c>
      <c r="FF481" s="1234" t="str">
        <f t="shared" si="520"/>
        <v xml:space="preserve"> </v>
      </c>
      <c r="FG481" s="1234" t="str">
        <f t="shared" si="521"/>
        <v xml:space="preserve"> </v>
      </c>
      <c r="FH481" s="1234" t="str">
        <f t="shared" si="522"/>
        <v xml:space="preserve"> </v>
      </c>
      <c r="FI481" s="1234" t="str">
        <f t="shared" si="493"/>
        <v xml:space="preserve"> </v>
      </c>
      <c r="FJ481" s="1234" t="str">
        <f t="shared" si="523"/>
        <v xml:space="preserve"> </v>
      </c>
      <c r="FK481" s="1234">
        <f t="shared" si="494"/>
        <v>0</v>
      </c>
      <c r="FL481" s="1227"/>
      <c r="FM481" s="1234" t="str">
        <f t="shared" si="495"/>
        <v xml:space="preserve"> </v>
      </c>
      <c r="FN481" s="1234" t="str">
        <f t="shared" si="496"/>
        <v xml:space="preserve"> </v>
      </c>
      <c r="FO481" s="1234" t="str">
        <f t="shared" si="524"/>
        <v xml:space="preserve"> </v>
      </c>
      <c r="FP481" s="1234" t="str">
        <f t="shared" si="525"/>
        <v xml:space="preserve"> </v>
      </c>
      <c r="FQ481" s="1234" t="str">
        <f t="shared" si="497"/>
        <v xml:space="preserve"> </v>
      </c>
      <c r="FR481" s="1234" t="str">
        <f t="shared" si="526"/>
        <v xml:space="preserve"> </v>
      </c>
      <c r="FS481" s="1234">
        <f t="shared" ref="FS481:FS544" si="532">COUNTIFS(FM481:FR481,"●")</f>
        <v>0</v>
      </c>
      <c r="FT481" s="1227"/>
      <c r="FU481" s="1234" t="str">
        <f t="shared" si="527"/>
        <v xml:space="preserve"> </v>
      </c>
      <c r="FV481" s="1234" t="str">
        <f t="shared" si="528"/>
        <v xml:space="preserve"> </v>
      </c>
      <c r="FW481" s="1234" t="str">
        <f t="shared" si="529"/>
        <v xml:space="preserve"> </v>
      </c>
      <c r="FX481" s="1234" t="str">
        <f t="shared" si="498"/>
        <v xml:space="preserve"> </v>
      </c>
      <c r="FY481" s="1234" t="str">
        <f t="shared" si="499"/>
        <v xml:space="preserve"> </v>
      </c>
      <c r="FZ481" s="1234" t="str">
        <f t="shared" si="530"/>
        <v xml:space="preserve"> </v>
      </c>
      <c r="GA481" s="1234">
        <f t="shared" si="500"/>
        <v>0</v>
      </c>
      <c r="GB481" s="1227"/>
      <c r="GC481" s="1234" t="str">
        <f t="shared" si="501"/>
        <v xml:space="preserve"> </v>
      </c>
      <c r="GD481" s="1234" t="str">
        <f t="shared" si="502"/>
        <v xml:space="preserve"> </v>
      </c>
      <c r="GE481" s="1234" t="str">
        <f t="shared" si="503"/>
        <v xml:space="preserve"> </v>
      </c>
      <c r="GF481" s="1234" t="str">
        <f t="shared" si="504"/>
        <v xml:space="preserve"> </v>
      </c>
      <c r="GG481" s="1234" t="str">
        <f t="shared" si="505"/>
        <v xml:space="preserve"> </v>
      </c>
      <c r="GH481" s="1234" t="str">
        <f t="shared" si="506"/>
        <v xml:space="preserve"> </v>
      </c>
      <c r="GI481" s="1234" t="str">
        <f t="shared" si="507"/>
        <v xml:space="preserve"> </v>
      </c>
      <c r="GJ481" s="1234" t="str">
        <f t="shared" si="508"/>
        <v xml:space="preserve"> </v>
      </c>
      <c r="GK481" s="1234" t="str">
        <f t="shared" si="509"/>
        <v xml:space="preserve"> </v>
      </c>
      <c r="GL481" s="1234" t="str">
        <f t="shared" si="510"/>
        <v xml:space="preserve"> </v>
      </c>
      <c r="GM481" s="1234" t="str">
        <f t="shared" si="511"/>
        <v xml:space="preserve"> </v>
      </c>
      <c r="GN481" s="1234">
        <f t="shared" si="512"/>
        <v>0</v>
      </c>
    </row>
    <row r="482" spans="1:196" s="100" customFormat="1" ht="27" customHeight="1" thickTop="1" thickBot="1">
      <c r="A482" s="1208">
        <f>【A票】【D票】!$D$10</f>
        <v>0</v>
      </c>
      <c r="B482" s="1212">
        <f>【A票】【D票】!$H$10</f>
        <v>0</v>
      </c>
      <c r="C482" s="1213" t="str">
        <f>【A票】【D票】!$K$10</f>
        <v xml:space="preserve"> </v>
      </c>
      <c r="D482" s="1214">
        <f t="shared" si="486"/>
        <v>391</v>
      </c>
      <c r="E482" s="914"/>
      <c r="F482" s="467"/>
      <c r="G482" s="469"/>
      <c r="H482" s="224" t="str">
        <f t="shared" si="472"/>
        <v xml:space="preserve"> </v>
      </c>
      <c r="I482" s="704"/>
      <c r="J482" s="117"/>
      <c r="K482" s="117"/>
      <c r="L482" s="117"/>
      <c r="M482" s="117"/>
      <c r="N482" s="117"/>
      <c r="O482" s="117"/>
      <c r="P482" s="117"/>
      <c r="Q482" s="117"/>
      <c r="R482" s="117"/>
      <c r="S482" s="117"/>
      <c r="T482" s="254"/>
      <c r="U482" s="646"/>
      <c r="V482" s="646"/>
      <c r="W482" s="114"/>
      <c r="X482" s="254"/>
      <c r="Y482" s="224" t="str">
        <f t="shared" si="473"/>
        <v xml:space="preserve"> </v>
      </c>
      <c r="Z482" s="579"/>
      <c r="AA482" s="704"/>
      <c r="AB482" s="119"/>
      <c r="AC482" s="224" t="str">
        <f t="shared" si="488"/>
        <v xml:space="preserve"> </v>
      </c>
      <c r="AD482" s="115"/>
      <c r="AE482" s="253"/>
      <c r="AF482" s="704"/>
      <c r="AG482" s="727"/>
      <c r="AH482" s="727"/>
      <c r="AI482" s="727"/>
      <c r="AJ482" s="727"/>
      <c r="AK482" s="591"/>
      <c r="AL482" s="727"/>
      <c r="AM482" s="727"/>
      <c r="AN482" s="727"/>
      <c r="AO482" s="727"/>
      <c r="AP482" s="727"/>
      <c r="AQ482" s="727"/>
      <c r="AR482" s="727"/>
      <c r="AS482" s="727"/>
      <c r="AT482" s="727"/>
      <c r="AU482" s="727"/>
      <c r="AV482" s="727"/>
      <c r="AW482" s="727"/>
      <c r="AX482" s="727"/>
      <c r="AY482" s="727"/>
      <c r="AZ482" s="727"/>
      <c r="BA482" s="727"/>
      <c r="BB482" s="727"/>
      <c r="BC482" s="821"/>
      <c r="BD482" s="727"/>
      <c r="BE482" s="727"/>
      <c r="BF482" s="727"/>
      <c r="BG482" s="727"/>
      <c r="BH482" s="727"/>
      <c r="BI482" s="727"/>
      <c r="BJ482" s="727"/>
      <c r="BK482" s="727"/>
      <c r="BL482" s="821"/>
      <c r="BM482" s="727"/>
      <c r="BN482" s="727"/>
      <c r="BO482" s="727"/>
      <c r="BP482" s="727"/>
      <c r="BQ482" s="727"/>
      <c r="BR482" s="821"/>
      <c r="BS482" s="727"/>
      <c r="BT482" s="727"/>
      <c r="BU482" s="727"/>
      <c r="BV482" s="591"/>
      <c r="BW482" s="224" t="str">
        <f t="shared" si="485"/>
        <v xml:space="preserve"> </v>
      </c>
      <c r="BX482" s="471">
        <f t="shared" si="474"/>
        <v>391</v>
      </c>
      <c r="BY482" s="117"/>
      <c r="BZ482" s="117"/>
      <c r="CA482" s="117"/>
      <c r="CB482" s="117"/>
      <c r="CC482" s="117"/>
      <c r="CD482" s="461"/>
      <c r="CE482" s="236"/>
      <c r="CF482" s="224" t="str">
        <f t="shared" si="475"/>
        <v xml:space="preserve"> </v>
      </c>
      <c r="CG482" s="116"/>
      <c r="CH482" s="117"/>
      <c r="CI482" s="117"/>
      <c r="CJ482" s="117"/>
      <c r="CK482" s="472"/>
      <c r="CL482" s="472"/>
      <c r="CM482" s="472"/>
      <c r="CN482" s="472"/>
      <c r="CO482" s="117"/>
      <c r="CP482" s="253"/>
      <c r="CQ482" s="120"/>
      <c r="CR482" s="224" t="str" cm="1">
        <f t="array" ref="CR482">IF(AND(SUM(COUNTIF(CG482:CM482,{"*不明*","*その他*"})+COUNTIF(CO482:CP482,{"*不明*","*その他*"}))&gt;0,CQ482=""),"その他・不明の場合,10)具体的内容、理由を記入",IF(OR(AND(CI482=CI$65,COUNTA(CJ482:CM482)&lt;4),AND(OR(CI482=CI$63,CI482=CI$64,CI482=CI$66,CI482=CI$67,CI482=CI$68,CI482=""),COUNTA(CJ482:CM482)&gt;0)),"3)介護保険認定済→要介護度、認知症自立度、寝たきり度、介護保険サービス記入",IF(OR(AND(OR(CM482=CM$63,CM482=CM$64),CN482=""),AND(OR(CM482=CM$65,CM482=CM$66),CN482&lt;&gt;"")),"7)介護保険サービス受けている/過去受けていた→具体的内容記入"," ")))</f>
        <v xml:space="preserve"> </v>
      </c>
      <c r="CS482" s="224" t="str">
        <f t="shared" si="476"/>
        <v xml:space="preserve"> </v>
      </c>
      <c r="CT482" s="116"/>
      <c r="CU482" s="253"/>
      <c r="CV482" s="117"/>
      <c r="CW482" s="117"/>
      <c r="CX482" s="253"/>
      <c r="CY482" s="117"/>
      <c r="CZ482" s="117"/>
      <c r="DA482" s="253"/>
      <c r="DB482" s="117"/>
      <c r="DC482" s="224" t="str">
        <f t="shared" si="477"/>
        <v xml:space="preserve"> </v>
      </c>
      <c r="DD482" s="224" t="str">
        <f t="shared" si="478"/>
        <v xml:space="preserve"> </v>
      </c>
      <c r="DE482" s="224" t="str">
        <f t="shared" si="489"/>
        <v xml:space="preserve"> </v>
      </c>
      <c r="DF482" s="121"/>
      <c r="DG482" s="114"/>
      <c r="DH482" s="704"/>
      <c r="DI482" s="119"/>
      <c r="DJ482" s="187"/>
      <c r="DK482" s="254"/>
      <c r="DL482" s="224" t="str">
        <f t="shared" si="490"/>
        <v xml:space="preserve"> </v>
      </c>
      <c r="DM482" s="224" t="str">
        <f t="shared" si="479"/>
        <v xml:space="preserve"> </v>
      </c>
      <c r="DN482" s="474"/>
      <c r="DO482" s="117"/>
      <c r="DP482" s="117"/>
      <c r="DQ482" s="117"/>
      <c r="DR482" s="117"/>
      <c r="DS482" s="117"/>
      <c r="DT482" s="254"/>
      <c r="DU482" s="476"/>
      <c r="DV482" s="224" t="str">
        <f t="shared" si="491"/>
        <v xml:space="preserve"> </v>
      </c>
      <c r="DW482" s="115"/>
      <c r="DX482" s="470"/>
      <c r="DY482" s="117"/>
      <c r="DZ482" s="704"/>
      <c r="EA482" s="224" t="str">
        <f t="shared" si="492"/>
        <v xml:space="preserve"> </v>
      </c>
      <c r="EB482" s="906"/>
      <c r="EC482" s="904"/>
      <c r="ED482" s="904"/>
      <c r="EE482" s="904"/>
      <c r="EF482" s="904"/>
      <c r="EG482" s="904"/>
      <c r="EH482" s="904"/>
      <c r="EI482" s="904"/>
      <c r="EJ482" s="904"/>
      <c r="EK482" s="905"/>
      <c r="EL482" s="80"/>
      <c r="EM482" s="224" t="str">
        <f t="shared" si="480"/>
        <v xml:space="preserve"> </v>
      </c>
      <c r="EN482" s="224" t="str">
        <f t="shared" si="481"/>
        <v xml:space="preserve"> </v>
      </c>
      <c r="EO482" s="115"/>
      <c r="EP482" s="1050"/>
      <c r="EQ482" s="253"/>
      <c r="ER482" s="117"/>
      <c r="ES482" s="1258">
        <f t="shared" si="482"/>
        <v>391</v>
      </c>
      <c r="ET482" s="224" t="str">
        <f t="shared" si="483"/>
        <v xml:space="preserve"> </v>
      </c>
      <c r="EU482" s="477" t="str">
        <f t="shared" si="484"/>
        <v/>
      </c>
      <c r="EV482" s="1334" t="str">
        <f t="shared" si="487"/>
        <v xml:space="preserve"> </v>
      </c>
      <c r="EW482" s="1332" t="str">
        <f t="shared" si="531"/>
        <v/>
      </c>
      <c r="EX482" s="1275" t="str">
        <f t="shared" si="513"/>
        <v/>
      </c>
      <c r="EY482" s="1275" t="str">
        <f t="shared" si="514"/>
        <v/>
      </c>
      <c r="EZ482" s="1275" t="str">
        <f t="shared" si="515"/>
        <v/>
      </c>
      <c r="FA482" s="1275" t="str">
        <f t="shared" si="516"/>
        <v/>
      </c>
      <c r="FB482" s="1275" t="str">
        <f t="shared" si="517"/>
        <v/>
      </c>
      <c r="FC482" s="1333" t="str">
        <f t="shared" si="518"/>
        <v/>
      </c>
      <c r="FE482" s="1234" t="str">
        <f t="shared" si="519"/>
        <v xml:space="preserve"> </v>
      </c>
      <c r="FF482" s="1234" t="str">
        <f t="shared" si="520"/>
        <v xml:space="preserve"> </v>
      </c>
      <c r="FG482" s="1234" t="str">
        <f t="shared" si="521"/>
        <v xml:space="preserve"> </v>
      </c>
      <c r="FH482" s="1234" t="str">
        <f t="shared" si="522"/>
        <v xml:space="preserve"> </v>
      </c>
      <c r="FI482" s="1234" t="str">
        <f t="shared" si="493"/>
        <v xml:space="preserve"> </v>
      </c>
      <c r="FJ482" s="1234" t="str">
        <f t="shared" si="523"/>
        <v xml:space="preserve"> </v>
      </c>
      <c r="FK482" s="1234">
        <f t="shared" si="494"/>
        <v>0</v>
      </c>
      <c r="FL482" s="1227"/>
      <c r="FM482" s="1234" t="str">
        <f t="shared" si="495"/>
        <v xml:space="preserve"> </v>
      </c>
      <c r="FN482" s="1234" t="str">
        <f t="shared" si="496"/>
        <v xml:space="preserve"> </v>
      </c>
      <c r="FO482" s="1234" t="str">
        <f t="shared" si="524"/>
        <v xml:space="preserve"> </v>
      </c>
      <c r="FP482" s="1234" t="str">
        <f t="shared" si="525"/>
        <v xml:space="preserve"> </v>
      </c>
      <c r="FQ482" s="1234" t="str">
        <f t="shared" si="497"/>
        <v xml:space="preserve"> </v>
      </c>
      <c r="FR482" s="1234" t="str">
        <f t="shared" si="526"/>
        <v xml:space="preserve"> </v>
      </c>
      <c r="FS482" s="1234">
        <f t="shared" si="532"/>
        <v>0</v>
      </c>
      <c r="FT482" s="1227"/>
      <c r="FU482" s="1234" t="str">
        <f t="shared" si="527"/>
        <v xml:space="preserve"> </v>
      </c>
      <c r="FV482" s="1234" t="str">
        <f t="shared" si="528"/>
        <v xml:space="preserve"> </v>
      </c>
      <c r="FW482" s="1234" t="str">
        <f t="shared" si="529"/>
        <v xml:space="preserve"> </v>
      </c>
      <c r="FX482" s="1234" t="str">
        <f t="shared" si="498"/>
        <v xml:space="preserve"> </v>
      </c>
      <c r="FY482" s="1234" t="str">
        <f t="shared" si="499"/>
        <v xml:space="preserve"> </v>
      </c>
      <c r="FZ482" s="1234" t="str">
        <f t="shared" si="530"/>
        <v xml:space="preserve"> </v>
      </c>
      <c r="GA482" s="1234">
        <f t="shared" si="500"/>
        <v>0</v>
      </c>
      <c r="GB482" s="1227"/>
      <c r="GC482" s="1234" t="str">
        <f t="shared" si="501"/>
        <v xml:space="preserve"> </v>
      </c>
      <c r="GD482" s="1234" t="str">
        <f t="shared" si="502"/>
        <v xml:space="preserve"> </v>
      </c>
      <c r="GE482" s="1234" t="str">
        <f t="shared" si="503"/>
        <v xml:space="preserve"> </v>
      </c>
      <c r="GF482" s="1234" t="str">
        <f t="shared" si="504"/>
        <v xml:space="preserve"> </v>
      </c>
      <c r="GG482" s="1234" t="str">
        <f t="shared" si="505"/>
        <v xml:space="preserve"> </v>
      </c>
      <c r="GH482" s="1234" t="str">
        <f t="shared" si="506"/>
        <v xml:space="preserve"> </v>
      </c>
      <c r="GI482" s="1234" t="str">
        <f t="shared" si="507"/>
        <v xml:space="preserve"> </v>
      </c>
      <c r="GJ482" s="1234" t="str">
        <f t="shared" si="508"/>
        <v xml:space="preserve"> </v>
      </c>
      <c r="GK482" s="1234" t="str">
        <f t="shared" si="509"/>
        <v xml:space="preserve"> </v>
      </c>
      <c r="GL482" s="1234" t="str">
        <f t="shared" si="510"/>
        <v xml:space="preserve"> </v>
      </c>
      <c r="GM482" s="1234" t="str">
        <f t="shared" si="511"/>
        <v xml:space="preserve"> </v>
      </c>
      <c r="GN482" s="1234">
        <f t="shared" si="512"/>
        <v>0</v>
      </c>
    </row>
    <row r="483" spans="1:196" s="100" customFormat="1" ht="27" customHeight="1" thickTop="1" thickBot="1">
      <c r="A483" s="1208">
        <f>【A票】【D票】!$D$10</f>
        <v>0</v>
      </c>
      <c r="B483" s="1212">
        <f>【A票】【D票】!$H$10</f>
        <v>0</v>
      </c>
      <c r="C483" s="1213" t="str">
        <f>【A票】【D票】!$K$10</f>
        <v xml:space="preserve"> </v>
      </c>
      <c r="D483" s="1214">
        <f t="shared" si="486"/>
        <v>392</v>
      </c>
      <c r="E483" s="914"/>
      <c r="F483" s="467"/>
      <c r="G483" s="469"/>
      <c r="H483" s="224" t="str">
        <f t="shared" si="472"/>
        <v xml:space="preserve"> </v>
      </c>
      <c r="I483" s="704"/>
      <c r="J483" s="117"/>
      <c r="K483" s="117"/>
      <c r="L483" s="117"/>
      <c r="M483" s="117"/>
      <c r="N483" s="117"/>
      <c r="O483" s="117"/>
      <c r="P483" s="117"/>
      <c r="Q483" s="117"/>
      <c r="R483" s="117"/>
      <c r="S483" s="117"/>
      <c r="T483" s="254"/>
      <c r="U483" s="646"/>
      <c r="V483" s="646"/>
      <c r="W483" s="114"/>
      <c r="X483" s="254"/>
      <c r="Y483" s="224" t="str">
        <f t="shared" si="473"/>
        <v xml:space="preserve"> </v>
      </c>
      <c r="Z483" s="579"/>
      <c r="AA483" s="704"/>
      <c r="AB483" s="119"/>
      <c r="AC483" s="224" t="str">
        <f t="shared" si="488"/>
        <v xml:space="preserve"> </v>
      </c>
      <c r="AD483" s="115"/>
      <c r="AE483" s="253"/>
      <c r="AF483" s="704"/>
      <c r="AG483" s="727"/>
      <c r="AH483" s="727"/>
      <c r="AI483" s="727"/>
      <c r="AJ483" s="727"/>
      <c r="AK483" s="591"/>
      <c r="AL483" s="727"/>
      <c r="AM483" s="727"/>
      <c r="AN483" s="727"/>
      <c r="AO483" s="727"/>
      <c r="AP483" s="727"/>
      <c r="AQ483" s="727"/>
      <c r="AR483" s="727"/>
      <c r="AS483" s="727"/>
      <c r="AT483" s="727"/>
      <c r="AU483" s="727"/>
      <c r="AV483" s="727"/>
      <c r="AW483" s="727"/>
      <c r="AX483" s="727"/>
      <c r="AY483" s="727"/>
      <c r="AZ483" s="727"/>
      <c r="BA483" s="727"/>
      <c r="BB483" s="727"/>
      <c r="BC483" s="821"/>
      <c r="BD483" s="727"/>
      <c r="BE483" s="727"/>
      <c r="BF483" s="727"/>
      <c r="BG483" s="727"/>
      <c r="BH483" s="727"/>
      <c r="BI483" s="727"/>
      <c r="BJ483" s="727"/>
      <c r="BK483" s="727"/>
      <c r="BL483" s="821"/>
      <c r="BM483" s="727"/>
      <c r="BN483" s="727"/>
      <c r="BO483" s="727"/>
      <c r="BP483" s="727"/>
      <c r="BQ483" s="727"/>
      <c r="BR483" s="821"/>
      <c r="BS483" s="727"/>
      <c r="BT483" s="727"/>
      <c r="BU483" s="727"/>
      <c r="BV483" s="591"/>
      <c r="BW483" s="224" t="str">
        <f t="shared" si="485"/>
        <v xml:space="preserve"> </v>
      </c>
      <c r="BX483" s="471">
        <f t="shared" si="474"/>
        <v>392</v>
      </c>
      <c r="BY483" s="117"/>
      <c r="BZ483" s="117"/>
      <c r="CA483" s="117"/>
      <c r="CB483" s="117"/>
      <c r="CC483" s="117"/>
      <c r="CD483" s="461"/>
      <c r="CE483" s="236"/>
      <c r="CF483" s="224" t="str">
        <f t="shared" si="475"/>
        <v xml:space="preserve"> </v>
      </c>
      <c r="CG483" s="116"/>
      <c r="CH483" s="117"/>
      <c r="CI483" s="117"/>
      <c r="CJ483" s="117"/>
      <c r="CK483" s="472"/>
      <c r="CL483" s="472"/>
      <c r="CM483" s="472"/>
      <c r="CN483" s="472"/>
      <c r="CO483" s="117"/>
      <c r="CP483" s="253"/>
      <c r="CQ483" s="120"/>
      <c r="CR483" s="224" t="str" cm="1">
        <f t="array" ref="CR483">IF(AND(SUM(COUNTIF(CG483:CM483,{"*不明*","*その他*"})+COUNTIF(CO483:CP483,{"*不明*","*その他*"}))&gt;0,CQ483=""),"その他・不明の場合,10)具体的内容、理由を記入",IF(OR(AND(CI483=CI$65,COUNTA(CJ483:CM483)&lt;4),AND(OR(CI483=CI$63,CI483=CI$64,CI483=CI$66,CI483=CI$67,CI483=CI$68,CI483=""),COUNTA(CJ483:CM483)&gt;0)),"3)介護保険認定済→要介護度、認知症自立度、寝たきり度、介護保険サービス記入",IF(OR(AND(OR(CM483=CM$63,CM483=CM$64),CN483=""),AND(OR(CM483=CM$65,CM483=CM$66),CN483&lt;&gt;"")),"7)介護保険サービス受けている/過去受けていた→具体的内容記入"," ")))</f>
        <v xml:space="preserve"> </v>
      </c>
      <c r="CS483" s="224" t="str">
        <f t="shared" si="476"/>
        <v xml:space="preserve"> </v>
      </c>
      <c r="CT483" s="116"/>
      <c r="CU483" s="253"/>
      <c r="CV483" s="117"/>
      <c r="CW483" s="117"/>
      <c r="CX483" s="253"/>
      <c r="CY483" s="117"/>
      <c r="CZ483" s="117"/>
      <c r="DA483" s="253"/>
      <c r="DB483" s="117"/>
      <c r="DC483" s="224" t="str">
        <f t="shared" si="477"/>
        <v xml:space="preserve"> </v>
      </c>
      <c r="DD483" s="224" t="str">
        <f t="shared" si="478"/>
        <v xml:space="preserve"> </v>
      </c>
      <c r="DE483" s="224" t="str">
        <f t="shared" si="489"/>
        <v xml:space="preserve"> </v>
      </c>
      <c r="DF483" s="121"/>
      <c r="DG483" s="114"/>
      <c r="DH483" s="704"/>
      <c r="DI483" s="119"/>
      <c r="DJ483" s="187"/>
      <c r="DK483" s="254"/>
      <c r="DL483" s="224" t="str">
        <f t="shared" si="490"/>
        <v xml:space="preserve"> </v>
      </c>
      <c r="DM483" s="224" t="str">
        <f t="shared" si="479"/>
        <v xml:space="preserve"> </v>
      </c>
      <c r="DN483" s="474"/>
      <c r="DO483" s="117"/>
      <c r="DP483" s="117"/>
      <c r="DQ483" s="117"/>
      <c r="DR483" s="117"/>
      <c r="DS483" s="117"/>
      <c r="DT483" s="254"/>
      <c r="DU483" s="476"/>
      <c r="DV483" s="224" t="str">
        <f t="shared" si="491"/>
        <v xml:space="preserve"> </v>
      </c>
      <c r="DW483" s="115"/>
      <c r="DX483" s="470"/>
      <c r="DY483" s="117"/>
      <c r="DZ483" s="704"/>
      <c r="EA483" s="224" t="str">
        <f t="shared" si="492"/>
        <v xml:space="preserve"> </v>
      </c>
      <c r="EB483" s="906"/>
      <c r="EC483" s="904"/>
      <c r="ED483" s="904"/>
      <c r="EE483" s="904"/>
      <c r="EF483" s="904"/>
      <c r="EG483" s="904"/>
      <c r="EH483" s="904"/>
      <c r="EI483" s="904"/>
      <c r="EJ483" s="904"/>
      <c r="EK483" s="905"/>
      <c r="EL483" s="80"/>
      <c r="EM483" s="224" t="str">
        <f t="shared" si="480"/>
        <v xml:space="preserve"> </v>
      </c>
      <c r="EN483" s="224" t="str">
        <f t="shared" si="481"/>
        <v xml:space="preserve"> </v>
      </c>
      <c r="EO483" s="115"/>
      <c r="EP483" s="1050"/>
      <c r="EQ483" s="253"/>
      <c r="ER483" s="117"/>
      <c r="ES483" s="1258">
        <f t="shared" si="482"/>
        <v>392</v>
      </c>
      <c r="ET483" s="224" t="str">
        <f t="shared" si="483"/>
        <v xml:space="preserve"> </v>
      </c>
      <c r="EU483" s="477" t="str">
        <f t="shared" si="484"/>
        <v/>
      </c>
      <c r="EV483" s="1334" t="str">
        <f t="shared" si="487"/>
        <v xml:space="preserve"> </v>
      </c>
      <c r="EW483" s="1332" t="str">
        <f t="shared" si="531"/>
        <v/>
      </c>
      <c r="EX483" s="1275" t="str">
        <f t="shared" si="513"/>
        <v/>
      </c>
      <c r="EY483" s="1275" t="str">
        <f t="shared" si="514"/>
        <v/>
      </c>
      <c r="EZ483" s="1275" t="str">
        <f t="shared" si="515"/>
        <v/>
      </c>
      <c r="FA483" s="1275" t="str">
        <f t="shared" si="516"/>
        <v/>
      </c>
      <c r="FB483" s="1275" t="str">
        <f t="shared" si="517"/>
        <v/>
      </c>
      <c r="FC483" s="1333" t="str">
        <f t="shared" si="518"/>
        <v/>
      </c>
      <c r="FE483" s="1234" t="str">
        <f t="shared" si="519"/>
        <v xml:space="preserve"> </v>
      </c>
      <c r="FF483" s="1234" t="str">
        <f t="shared" si="520"/>
        <v xml:space="preserve"> </v>
      </c>
      <c r="FG483" s="1234" t="str">
        <f t="shared" si="521"/>
        <v xml:space="preserve"> </v>
      </c>
      <c r="FH483" s="1234" t="str">
        <f t="shared" si="522"/>
        <v xml:space="preserve"> </v>
      </c>
      <c r="FI483" s="1234" t="str">
        <f t="shared" si="493"/>
        <v xml:space="preserve"> </v>
      </c>
      <c r="FJ483" s="1234" t="str">
        <f t="shared" si="523"/>
        <v xml:space="preserve"> </v>
      </c>
      <c r="FK483" s="1234">
        <f t="shared" si="494"/>
        <v>0</v>
      </c>
      <c r="FL483" s="1227"/>
      <c r="FM483" s="1234" t="str">
        <f t="shared" si="495"/>
        <v xml:space="preserve"> </v>
      </c>
      <c r="FN483" s="1234" t="str">
        <f t="shared" si="496"/>
        <v xml:space="preserve"> </v>
      </c>
      <c r="FO483" s="1234" t="str">
        <f t="shared" si="524"/>
        <v xml:space="preserve"> </v>
      </c>
      <c r="FP483" s="1234" t="str">
        <f t="shared" si="525"/>
        <v xml:space="preserve"> </v>
      </c>
      <c r="FQ483" s="1234" t="str">
        <f t="shared" si="497"/>
        <v xml:space="preserve"> </v>
      </c>
      <c r="FR483" s="1234" t="str">
        <f t="shared" si="526"/>
        <v xml:space="preserve"> </v>
      </c>
      <c r="FS483" s="1234">
        <f t="shared" si="532"/>
        <v>0</v>
      </c>
      <c r="FT483" s="1227"/>
      <c r="FU483" s="1234" t="str">
        <f t="shared" si="527"/>
        <v xml:space="preserve"> </v>
      </c>
      <c r="FV483" s="1234" t="str">
        <f t="shared" si="528"/>
        <v xml:space="preserve"> </v>
      </c>
      <c r="FW483" s="1234" t="str">
        <f t="shared" si="529"/>
        <v xml:space="preserve"> </v>
      </c>
      <c r="FX483" s="1234" t="str">
        <f t="shared" si="498"/>
        <v xml:space="preserve"> </v>
      </c>
      <c r="FY483" s="1234" t="str">
        <f t="shared" si="499"/>
        <v xml:space="preserve"> </v>
      </c>
      <c r="FZ483" s="1234" t="str">
        <f t="shared" si="530"/>
        <v xml:space="preserve"> </v>
      </c>
      <c r="GA483" s="1234">
        <f t="shared" si="500"/>
        <v>0</v>
      </c>
      <c r="GB483" s="1227"/>
      <c r="GC483" s="1234" t="str">
        <f t="shared" si="501"/>
        <v xml:space="preserve"> </v>
      </c>
      <c r="GD483" s="1234" t="str">
        <f t="shared" si="502"/>
        <v xml:space="preserve"> </v>
      </c>
      <c r="GE483" s="1234" t="str">
        <f t="shared" si="503"/>
        <v xml:space="preserve"> </v>
      </c>
      <c r="GF483" s="1234" t="str">
        <f t="shared" si="504"/>
        <v xml:space="preserve"> </v>
      </c>
      <c r="GG483" s="1234" t="str">
        <f t="shared" si="505"/>
        <v xml:space="preserve"> </v>
      </c>
      <c r="GH483" s="1234" t="str">
        <f t="shared" si="506"/>
        <v xml:space="preserve"> </v>
      </c>
      <c r="GI483" s="1234" t="str">
        <f t="shared" si="507"/>
        <v xml:space="preserve"> </v>
      </c>
      <c r="GJ483" s="1234" t="str">
        <f t="shared" si="508"/>
        <v xml:space="preserve"> </v>
      </c>
      <c r="GK483" s="1234" t="str">
        <f t="shared" si="509"/>
        <v xml:space="preserve"> </v>
      </c>
      <c r="GL483" s="1234" t="str">
        <f t="shared" si="510"/>
        <v xml:space="preserve"> </v>
      </c>
      <c r="GM483" s="1234" t="str">
        <f t="shared" si="511"/>
        <v xml:space="preserve"> </v>
      </c>
      <c r="GN483" s="1234">
        <f t="shared" si="512"/>
        <v>0</v>
      </c>
    </row>
    <row r="484" spans="1:196" s="100" customFormat="1" ht="27" customHeight="1" thickTop="1" thickBot="1">
      <c r="A484" s="1208">
        <f>【A票】【D票】!$D$10</f>
        <v>0</v>
      </c>
      <c r="B484" s="1212">
        <f>【A票】【D票】!$H$10</f>
        <v>0</v>
      </c>
      <c r="C484" s="1213" t="str">
        <f>【A票】【D票】!$K$10</f>
        <v xml:space="preserve"> </v>
      </c>
      <c r="D484" s="1214">
        <f t="shared" si="486"/>
        <v>393</v>
      </c>
      <c r="E484" s="914"/>
      <c r="F484" s="467"/>
      <c r="G484" s="469"/>
      <c r="H484" s="224" t="str">
        <f t="shared" si="472"/>
        <v xml:space="preserve"> </v>
      </c>
      <c r="I484" s="704"/>
      <c r="J484" s="117"/>
      <c r="K484" s="117"/>
      <c r="L484" s="117"/>
      <c r="M484" s="117"/>
      <c r="N484" s="117"/>
      <c r="O484" s="117"/>
      <c r="P484" s="117"/>
      <c r="Q484" s="117"/>
      <c r="R484" s="117"/>
      <c r="S484" s="117"/>
      <c r="T484" s="254"/>
      <c r="U484" s="646"/>
      <c r="V484" s="646"/>
      <c r="W484" s="114"/>
      <c r="X484" s="254"/>
      <c r="Y484" s="224" t="str">
        <f t="shared" si="473"/>
        <v xml:space="preserve"> </v>
      </c>
      <c r="Z484" s="579"/>
      <c r="AA484" s="704"/>
      <c r="AB484" s="119"/>
      <c r="AC484" s="224" t="str">
        <f t="shared" si="488"/>
        <v xml:space="preserve"> </v>
      </c>
      <c r="AD484" s="115"/>
      <c r="AE484" s="253"/>
      <c r="AF484" s="704"/>
      <c r="AG484" s="727"/>
      <c r="AH484" s="727"/>
      <c r="AI484" s="727"/>
      <c r="AJ484" s="727"/>
      <c r="AK484" s="591"/>
      <c r="AL484" s="727"/>
      <c r="AM484" s="727"/>
      <c r="AN484" s="727"/>
      <c r="AO484" s="727"/>
      <c r="AP484" s="727"/>
      <c r="AQ484" s="727"/>
      <c r="AR484" s="727"/>
      <c r="AS484" s="727"/>
      <c r="AT484" s="727"/>
      <c r="AU484" s="727"/>
      <c r="AV484" s="727"/>
      <c r="AW484" s="727"/>
      <c r="AX484" s="727"/>
      <c r="AY484" s="727"/>
      <c r="AZ484" s="727"/>
      <c r="BA484" s="727"/>
      <c r="BB484" s="727"/>
      <c r="BC484" s="821"/>
      <c r="BD484" s="727"/>
      <c r="BE484" s="727"/>
      <c r="BF484" s="727"/>
      <c r="BG484" s="727"/>
      <c r="BH484" s="727"/>
      <c r="BI484" s="727"/>
      <c r="BJ484" s="727"/>
      <c r="BK484" s="727"/>
      <c r="BL484" s="821"/>
      <c r="BM484" s="727"/>
      <c r="BN484" s="727"/>
      <c r="BO484" s="727"/>
      <c r="BP484" s="727"/>
      <c r="BQ484" s="727"/>
      <c r="BR484" s="821"/>
      <c r="BS484" s="727"/>
      <c r="BT484" s="727"/>
      <c r="BU484" s="727"/>
      <c r="BV484" s="591"/>
      <c r="BW484" s="224" t="str">
        <f t="shared" si="485"/>
        <v xml:space="preserve"> </v>
      </c>
      <c r="BX484" s="471">
        <f t="shared" si="474"/>
        <v>393</v>
      </c>
      <c r="BY484" s="117"/>
      <c r="BZ484" s="117"/>
      <c r="CA484" s="117"/>
      <c r="CB484" s="117"/>
      <c r="CC484" s="117"/>
      <c r="CD484" s="461"/>
      <c r="CE484" s="236"/>
      <c r="CF484" s="224" t="str">
        <f t="shared" si="475"/>
        <v xml:space="preserve"> </v>
      </c>
      <c r="CG484" s="116"/>
      <c r="CH484" s="117"/>
      <c r="CI484" s="117"/>
      <c r="CJ484" s="117"/>
      <c r="CK484" s="472"/>
      <c r="CL484" s="472"/>
      <c r="CM484" s="472"/>
      <c r="CN484" s="472"/>
      <c r="CO484" s="117"/>
      <c r="CP484" s="253"/>
      <c r="CQ484" s="120"/>
      <c r="CR484" s="224" t="str" cm="1">
        <f t="array" ref="CR484">IF(AND(SUM(COUNTIF(CG484:CM484,{"*不明*","*その他*"})+COUNTIF(CO484:CP484,{"*不明*","*その他*"}))&gt;0,CQ484=""),"その他・不明の場合,10)具体的内容、理由を記入",IF(OR(AND(CI484=CI$65,COUNTA(CJ484:CM484)&lt;4),AND(OR(CI484=CI$63,CI484=CI$64,CI484=CI$66,CI484=CI$67,CI484=CI$68,CI484=""),COUNTA(CJ484:CM484)&gt;0)),"3)介護保険認定済→要介護度、認知症自立度、寝たきり度、介護保険サービス記入",IF(OR(AND(OR(CM484=CM$63,CM484=CM$64),CN484=""),AND(OR(CM484=CM$65,CM484=CM$66),CN484&lt;&gt;"")),"7)介護保険サービス受けている/過去受けていた→具体的内容記入"," ")))</f>
        <v xml:space="preserve"> </v>
      </c>
      <c r="CS484" s="224" t="str">
        <f t="shared" si="476"/>
        <v xml:space="preserve"> </v>
      </c>
      <c r="CT484" s="116"/>
      <c r="CU484" s="253"/>
      <c r="CV484" s="117"/>
      <c r="CW484" s="117"/>
      <c r="CX484" s="253"/>
      <c r="CY484" s="117"/>
      <c r="CZ484" s="117"/>
      <c r="DA484" s="253"/>
      <c r="DB484" s="117"/>
      <c r="DC484" s="224" t="str">
        <f t="shared" si="477"/>
        <v xml:space="preserve"> </v>
      </c>
      <c r="DD484" s="224" t="str">
        <f t="shared" si="478"/>
        <v xml:space="preserve"> </v>
      </c>
      <c r="DE484" s="224" t="str">
        <f t="shared" si="489"/>
        <v xml:space="preserve"> </v>
      </c>
      <c r="DF484" s="121"/>
      <c r="DG484" s="114"/>
      <c r="DH484" s="704"/>
      <c r="DI484" s="119"/>
      <c r="DJ484" s="187"/>
      <c r="DK484" s="254"/>
      <c r="DL484" s="224" t="str">
        <f t="shared" si="490"/>
        <v xml:space="preserve"> </v>
      </c>
      <c r="DM484" s="224" t="str">
        <f t="shared" si="479"/>
        <v xml:space="preserve"> </v>
      </c>
      <c r="DN484" s="474"/>
      <c r="DO484" s="117"/>
      <c r="DP484" s="117"/>
      <c r="DQ484" s="117"/>
      <c r="DR484" s="117"/>
      <c r="DS484" s="117"/>
      <c r="DT484" s="254"/>
      <c r="DU484" s="476"/>
      <c r="DV484" s="224" t="str">
        <f t="shared" si="491"/>
        <v xml:space="preserve"> </v>
      </c>
      <c r="DW484" s="115"/>
      <c r="DX484" s="470"/>
      <c r="DY484" s="117"/>
      <c r="DZ484" s="704"/>
      <c r="EA484" s="224" t="str">
        <f t="shared" si="492"/>
        <v xml:space="preserve"> </v>
      </c>
      <c r="EB484" s="906"/>
      <c r="EC484" s="904"/>
      <c r="ED484" s="904"/>
      <c r="EE484" s="904"/>
      <c r="EF484" s="904"/>
      <c r="EG484" s="904"/>
      <c r="EH484" s="904"/>
      <c r="EI484" s="904"/>
      <c r="EJ484" s="904"/>
      <c r="EK484" s="905"/>
      <c r="EL484" s="80"/>
      <c r="EM484" s="224" t="str">
        <f t="shared" si="480"/>
        <v xml:space="preserve"> </v>
      </c>
      <c r="EN484" s="224" t="str">
        <f t="shared" si="481"/>
        <v xml:space="preserve"> </v>
      </c>
      <c r="EO484" s="115"/>
      <c r="EP484" s="1050"/>
      <c r="EQ484" s="253"/>
      <c r="ER484" s="117"/>
      <c r="ES484" s="1258">
        <f t="shared" si="482"/>
        <v>393</v>
      </c>
      <c r="ET484" s="224" t="str">
        <f t="shared" si="483"/>
        <v xml:space="preserve"> </v>
      </c>
      <c r="EU484" s="477" t="str">
        <f t="shared" si="484"/>
        <v/>
      </c>
      <c r="EV484" s="1334" t="str">
        <f t="shared" si="487"/>
        <v xml:space="preserve"> </v>
      </c>
      <c r="EW484" s="1332" t="str">
        <f t="shared" si="531"/>
        <v/>
      </c>
      <c r="EX484" s="1275" t="str">
        <f t="shared" si="513"/>
        <v/>
      </c>
      <c r="EY484" s="1275" t="str">
        <f t="shared" si="514"/>
        <v/>
      </c>
      <c r="EZ484" s="1275" t="str">
        <f t="shared" si="515"/>
        <v/>
      </c>
      <c r="FA484" s="1275" t="str">
        <f t="shared" si="516"/>
        <v/>
      </c>
      <c r="FB484" s="1275" t="str">
        <f t="shared" si="517"/>
        <v/>
      </c>
      <c r="FC484" s="1333" t="str">
        <f t="shared" si="518"/>
        <v/>
      </c>
      <c r="FE484" s="1234" t="str">
        <f t="shared" si="519"/>
        <v xml:space="preserve"> </v>
      </c>
      <c r="FF484" s="1234" t="str">
        <f t="shared" si="520"/>
        <v xml:space="preserve"> </v>
      </c>
      <c r="FG484" s="1234" t="str">
        <f t="shared" si="521"/>
        <v xml:space="preserve"> </v>
      </c>
      <c r="FH484" s="1234" t="str">
        <f t="shared" si="522"/>
        <v xml:space="preserve"> </v>
      </c>
      <c r="FI484" s="1234" t="str">
        <f t="shared" si="493"/>
        <v xml:space="preserve"> </v>
      </c>
      <c r="FJ484" s="1234" t="str">
        <f t="shared" si="523"/>
        <v xml:space="preserve"> </v>
      </c>
      <c r="FK484" s="1234">
        <f t="shared" si="494"/>
        <v>0</v>
      </c>
      <c r="FL484" s="1227"/>
      <c r="FM484" s="1234" t="str">
        <f t="shared" si="495"/>
        <v xml:space="preserve"> </v>
      </c>
      <c r="FN484" s="1234" t="str">
        <f t="shared" si="496"/>
        <v xml:space="preserve"> </v>
      </c>
      <c r="FO484" s="1234" t="str">
        <f t="shared" si="524"/>
        <v xml:space="preserve"> </v>
      </c>
      <c r="FP484" s="1234" t="str">
        <f t="shared" si="525"/>
        <v xml:space="preserve"> </v>
      </c>
      <c r="FQ484" s="1234" t="str">
        <f t="shared" si="497"/>
        <v xml:space="preserve"> </v>
      </c>
      <c r="FR484" s="1234" t="str">
        <f t="shared" si="526"/>
        <v xml:space="preserve"> </v>
      </c>
      <c r="FS484" s="1234">
        <f t="shared" si="532"/>
        <v>0</v>
      </c>
      <c r="FT484" s="1227"/>
      <c r="FU484" s="1234" t="str">
        <f t="shared" si="527"/>
        <v xml:space="preserve"> </v>
      </c>
      <c r="FV484" s="1234" t="str">
        <f t="shared" si="528"/>
        <v xml:space="preserve"> </v>
      </c>
      <c r="FW484" s="1234" t="str">
        <f t="shared" si="529"/>
        <v xml:space="preserve"> </v>
      </c>
      <c r="FX484" s="1234" t="str">
        <f t="shared" si="498"/>
        <v xml:space="preserve"> </v>
      </c>
      <c r="FY484" s="1234" t="str">
        <f t="shared" si="499"/>
        <v xml:space="preserve"> </v>
      </c>
      <c r="FZ484" s="1234" t="str">
        <f t="shared" si="530"/>
        <v xml:space="preserve"> </v>
      </c>
      <c r="GA484" s="1234">
        <f t="shared" si="500"/>
        <v>0</v>
      </c>
      <c r="GB484" s="1227"/>
      <c r="GC484" s="1234" t="str">
        <f t="shared" si="501"/>
        <v xml:space="preserve"> </v>
      </c>
      <c r="GD484" s="1234" t="str">
        <f t="shared" si="502"/>
        <v xml:space="preserve"> </v>
      </c>
      <c r="GE484" s="1234" t="str">
        <f t="shared" si="503"/>
        <v xml:space="preserve"> </v>
      </c>
      <c r="GF484" s="1234" t="str">
        <f t="shared" si="504"/>
        <v xml:space="preserve"> </v>
      </c>
      <c r="GG484" s="1234" t="str">
        <f t="shared" si="505"/>
        <v xml:space="preserve"> </v>
      </c>
      <c r="GH484" s="1234" t="str">
        <f t="shared" si="506"/>
        <v xml:space="preserve"> </v>
      </c>
      <c r="GI484" s="1234" t="str">
        <f t="shared" si="507"/>
        <v xml:space="preserve"> </v>
      </c>
      <c r="GJ484" s="1234" t="str">
        <f t="shared" si="508"/>
        <v xml:space="preserve"> </v>
      </c>
      <c r="GK484" s="1234" t="str">
        <f t="shared" si="509"/>
        <v xml:space="preserve"> </v>
      </c>
      <c r="GL484" s="1234" t="str">
        <f t="shared" si="510"/>
        <v xml:space="preserve"> </v>
      </c>
      <c r="GM484" s="1234" t="str">
        <f t="shared" si="511"/>
        <v xml:space="preserve"> </v>
      </c>
      <c r="GN484" s="1234">
        <f t="shared" si="512"/>
        <v>0</v>
      </c>
    </row>
    <row r="485" spans="1:196" s="100" customFormat="1" ht="27" customHeight="1" thickTop="1" thickBot="1">
      <c r="A485" s="1208">
        <f>【A票】【D票】!$D$10</f>
        <v>0</v>
      </c>
      <c r="B485" s="1212">
        <f>【A票】【D票】!$H$10</f>
        <v>0</v>
      </c>
      <c r="C485" s="1213" t="str">
        <f>【A票】【D票】!$K$10</f>
        <v xml:space="preserve"> </v>
      </c>
      <c r="D485" s="1214">
        <f t="shared" si="486"/>
        <v>394</v>
      </c>
      <c r="E485" s="914"/>
      <c r="F485" s="467"/>
      <c r="G485" s="469"/>
      <c r="H485" s="224" t="str">
        <f t="shared" si="472"/>
        <v xml:space="preserve"> </v>
      </c>
      <c r="I485" s="704"/>
      <c r="J485" s="117"/>
      <c r="K485" s="117"/>
      <c r="L485" s="117"/>
      <c r="M485" s="117"/>
      <c r="N485" s="117"/>
      <c r="O485" s="117"/>
      <c r="P485" s="117"/>
      <c r="Q485" s="117"/>
      <c r="R485" s="117"/>
      <c r="S485" s="117"/>
      <c r="T485" s="254"/>
      <c r="U485" s="646"/>
      <c r="V485" s="646"/>
      <c r="W485" s="114"/>
      <c r="X485" s="254"/>
      <c r="Y485" s="224" t="str">
        <f t="shared" si="473"/>
        <v xml:space="preserve"> </v>
      </c>
      <c r="Z485" s="579"/>
      <c r="AA485" s="704"/>
      <c r="AB485" s="119"/>
      <c r="AC485" s="224" t="str">
        <f t="shared" si="488"/>
        <v xml:space="preserve"> </v>
      </c>
      <c r="AD485" s="115"/>
      <c r="AE485" s="253"/>
      <c r="AF485" s="704"/>
      <c r="AG485" s="727"/>
      <c r="AH485" s="727"/>
      <c r="AI485" s="727"/>
      <c r="AJ485" s="727"/>
      <c r="AK485" s="591"/>
      <c r="AL485" s="727"/>
      <c r="AM485" s="727"/>
      <c r="AN485" s="727"/>
      <c r="AO485" s="727"/>
      <c r="AP485" s="727"/>
      <c r="AQ485" s="727"/>
      <c r="AR485" s="727"/>
      <c r="AS485" s="727"/>
      <c r="AT485" s="727"/>
      <c r="AU485" s="727"/>
      <c r="AV485" s="727"/>
      <c r="AW485" s="727"/>
      <c r="AX485" s="727"/>
      <c r="AY485" s="727"/>
      <c r="AZ485" s="727"/>
      <c r="BA485" s="727"/>
      <c r="BB485" s="727"/>
      <c r="BC485" s="821"/>
      <c r="BD485" s="727"/>
      <c r="BE485" s="727"/>
      <c r="BF485" s="727"/>
      <c r="BG485" s="727"/>
      <c r="BH485" s="727"/>
      <c r="BI485" s="727"/>
      <c r="BJ485" s="727"/>
      <c r="BK485" s="727"/>
      <c r="BL485" s="821"/>
      <c r="BM485" s="727"/>
      <c r="BN485" s="727"/>
      <c r="BO485" s="727"/>
      <c r="BP485" s="727"/>
      <c r="BQ485" s="727"/>
      <c r="BR485" s="821"/>
      <c r="BS485" s="727"/>
      <c r="BT485" s="727"/>
      <c r="BU485" s="727"/>
      <c r="BV485" s="591"/>
      <c r="BW485" s="224" t="str">
        <f t="shared" si="485"/>
        <v xml:space="preserve"> </v>
      </c>
      <c r="BX485" s="471">
        <f t="shared" si="474"/>
        <v>394</v>
      </c>
      <c r="BY485" s="117"/>
      <c r="BZ485" s="117"/>
      <c r="CA485" s="117"/>
      <c r="CB485" s="117"/>
      <c r="CC485" s="117"/>
      <c r="CD485" s="461"/>
      <c r="CE485" s="236"/>
      <c r="CF485" s="224" t="str">
        <f t="shared" si="475"/>
        <v xml:space="preserve"> </v>
      </c>
      <c r="CG485" s="116"/>
      <c r="CH485" s="117"/>
      <c r="CI485" s="117"/>
      <c r="CJ485" s="117"/>
      <c r="CK485" s="472"/>
      <c r="CL485" s="472"/>
      <c r="CM485" s="472"/>
      <c r="CN485" s="472"/>
      <c r="CO485" s="117"/>
      <c r="CP485" s="253"/>
      <c r="CQ485" s="120"/>
      <c r="CR485" s="224" t="str" cm="1">
        <f t="array" ref="CR485">IF(AND(SUM(COUNTIF(CG485:CM485,{"*不明*","*その他*"})+COUNTIF(CO485:CP485,{"*不明*","*その他*"}))&gt;0,CQ485=""),"その他・不明の場合,10)具体的内容、理由を記入",IF(OR(AND(CI485=CI$65,COUNTA(CJ485:CM485)&lt;4),AND(OR(CI485=CI$63,CI485=CI$64,CI485=CI$66,CI485=CI$67,CI485=CI$68,CI485=""),COUNTA(CJ485:CM485)&gt;0)),"3)介護保険認定済→要介護度、認知症自立度、寝たきり度、介護保険サービス記入",IF(OR(AND(OR(CM485=CM$63,CM485=CM$64),CN485=""),AND(OR(CM485=CM$65,CM485=CM$66),CN485&lt;&gt;"")),"7)介護保険サービス受けている/過去受けていた→具体的内容記入"," ")))</f>
        <v xml:space="preserve"> </v>
      </c>
      <c r="CS485" s="224" t="str">
        <f t="shared" si="476"/>
        <v xml:space="preserve"> </v>
      </c>
      <c r="CT485" s="116"/>
      <c r="CU485" s="253"/>
      <c r="CV485" s="117"/>
      <c r="CW485" s="117"/>
      <c r="CX485" s="253"/>
      <c r="CY485" s="117"/>
      <c r="CZ485" s="117"/>
      <c r="DA485" s="253"/>
      <c r="DB485" s="117"/>
      <c r="DC485" s="224" t="str">
        <f t="shared" si="477"/>
        <v xml:space="preserve"> </v>
      </c>
      <c r="DD485" s="224" t="str">
        <f t="shared" si="478"/>
        <v xml:space="preserve"> </v>
      </c>
      <c r="DE485" s="224" t="str">
        <f t="shared" si="489"/>
        <v xml:space="preserve"> </v>
      </c>
      <c r="DF485" s="121"/>
      <c r="DG485" s="114"/>
      <c r="DH485" s="704"/>
      <c r="DI485" s="119"/>
      <c r="DJ485" s="187"/>
      <c r="DK485" s="254"/>
      <c r="DL485" s="224" t="str">
        <f t="shared" si="490"/>
        <v xml:space="preserve"> </v>
      </c>
      <c r="DM485" s="224" t="str">
        <f t="shared" si="479"/>
        <v xml:space="preserve"> </v>
      </c>
      <c r="DN485" s="474"/>
      <c r="DO485" s="117"/>
      <c r="DP485" s="117"/>
      <c r="DQ485" s="117"/>
      <c r="DR485" s="117"/>
      <c r="DS485" s="117"/>
      <c r="DT485" s="254"/>
      <c r="DU485" s="476"/>
      <c r="DV485" s="224" t="str">
        <f t="shared" si="491"/>
        <v xml:space="preserve"> </v>
      </c>
      <c r="DW485" s="115"/>
      <c r="DX485" s="470"/>
      <c r="DY485" s="117"/>
      <c r="DZ485" s="704"/>
      <c r="EA485" s="224" t="str">
        <f t="shared" si="492"/>
        <v xml:space="preserve"> </v>
      </c>
      <c r="EB485" s="906"/>
      <c r="EC485" s="904"/>
      <c r="ED485" s="904"/>
      <c r="EE485" s="904"/>
      <c r="EF485" s="904"/>
      <c r="EG485" s="904"/>
      <c r="EH485" s="904"/>
      <c r="EI485" s="904"/>
      <c r="EJ485" s="904"/>
      <c r="EK485" s="905"/>
      <c r="EL485" s="80"/>
      <c r="EM485" s="224" t="str">
        <f t="shared" si="480"/>
        <v xml:space="preserve"> </v>
      </c>
      <c r="EN485" s="224" t="str">
        <f t="shared" si="481"/>
        <v xml:space="preserve"> </v>
      </c>
      <c r="EO485" s="115"/>
      <c r="EP485" s="1050"/>
      <c r="EQ485" s="253"/>
      <c r="ER485" s="117"/>
      <c r="ES485" s="1258">
        <f t="shared" si="482"/>
        <v>394</v>
      </c>
      <c r="ET485" s="224" t="str">
        <f t="shared" si="483"/>
        <v xml:space="preserve"> </v>
      </c>
      <c r="EU485" s="477" t="str">
        <f t="shared" si="484"/>
        <v/>
      </c>
      <c r="EV485" s="1334" t="str">
        <f t="shared" si="487"/>
        <v xml:space="preserve"> </v>
      </c>
      <c r="EW485" s="1332" t="str">
        <f t="shared" si="531"/>
        <v/>
      </c>
      <c r="EX485" s="1275" t="str">
        <f t="shared" si="513"/>
        <v/>
      </c>
      <c r="EY485" s="1275" t="str">
        <f t="shared" si="514"/>
        <v/>
      </c>
      <c r="EZ485" s="1275" t="str">
        <f t="shared" si="515"/>
        <v/>
      </c>
      <c r="FA485" s="1275" t="str">
        <f t="shared" si="516"/>
        <v/>
      </c>
      <c r="FB485" s="1275" t="str">
        <f t="shared" si="517"/>
        <v/>
      </c>
      <c r="FC485" s="1333" t="str">
        <f t="shared" si="518"/>
        <v/>
      </c>
      <c r="FE485" s="1234" t="str">
        <f t="shared" si="519"/>
        <v xml:space="preserve"> </v>
      </c>
      <c r="FF485" s="1234" t="str">
        <f t="shared" si="520"/>
        <v xml:space="preserve"> </v>
      </c>
      <c r="FG485" s="1234" t="str">
        <f t="shared" si="521"/>
        <v xml:space="preserve"> </v>
      </c>
      <c r="FH485" s="1234" t="str">
        <f t="shared" si="522"/>
        <v xml:space="preserve"> </v>
      </c>
      <c r="FI485" s="1234" t="str">
        <f t="shared" si="493"/>
        <v xml:space="preserve"> </v>
      </c>
      <c r="FJ485" s="1234" t="str">
        <f t="shared" si="523"/>
        <v xml:space="preserve"> </v>
      </c>
      <c r="FK485" s="1234">
        <f t="shared" si="494"/>
        <v>0</v>
      </c>
      <c r="FL485" s="1227"/>
      <c r="FM485" s="1234" t="str">
        <f t="shared" si="495"/>
        <v xml:space="preserve"> </v>
      </c>
      <c r="FN485" s="1234" t="str">
        <f t="shared" si="496"/>
        <v xml:space="preserve"> </v>
      </c>
      <c r="FO485" s="1234" t="str">
        <f t="shared" si="524"/>
        <v xml:space="preserve"> </v>
      </c>
      <c r="FP485" s="1234" t="str">
        <f t="shared" si="525"/>
        <v xml:space="preserve"> </v>
      </c>
      <c r="FQ485" s="1234" t="str">
        <f t="shared" si="497"/>
        <v xml:space="preserve"> </v>
      </c>
      <c r="FR485" s="1234" t="str">
        <f t="shared" si="526"/>
        <v xml:space="preserve"> </v>
      </c>
      <c r="FS485" s="1234">
        <f t="shared" si="532"/>
        <v>0</v>
      </c>
      <c r="FT485" s="1227"/>
      <c r="FU485" s="1234" t="str">
        <f t="shared" si="527"/>
        <v xml:space="preserve"> </v>
      </c>
      <c r="FV485" s="1234" t="str">
        <f t="shared" si="528"/>
        <v xml:space="preserve"> </v>
      </c>
      <c r="FW485" s="1234" t="str">
        <f t="shared" si="529"/>
        <v xml:space="preserve"> </v>
      </c>
      <c r="FX485" s="1234" t="str">
        <f t="shared" si="498"/>
        <v xml:space="preserve"> </v>
      </c>
      <c r="FY485" s="1234" t="str">
        <f t="shared" si="499"/>
        <v xml:space="preserve"> </v>
      </c>
      <c r="FZ485" s="1234" t="str">
        <f t="shared" si="530"/>
        <v xml:space="preserve"> </v>
      </c>
      <c r="GA485" s="1234">
        <f t="shared" si="500"/>
        <v>0</v>
      </c>
      <c r="GB485" s="1227"/>
      <c r="GC485" s="1234" t="str">
        <f t="shared" si="501"/>
        <v xml:space="preserve"> </v>
      </c>
      <c r="GD485" s="1234" t="str">
        <f t="shared" si="502"/>
        <v xml:space="preserve"> </v>
      </c>
      <c r="GE485" s="1234" t="str">
        <f t="shared" si="503"/>
        <v xml:space="preserve"> </v>
      </c>
      <c r="GF485" s="1234" t="str">
        <f t="shared" si="504"/>
        <v xml:space="preserve"> </v>
      </c>
      <c r="GG485" s="1234" t="str">
        <f t="shared" si="505"/>
        <v xml:space="preserve"> </v>
      </c>
      <c r="GH485" s="1234" t="str">
        <f t="shared" si="506"/>
        <v xml:space="preserve"> </v>
      </c>
      <c r="GI485" s="1234" t="str">
        <f t="shared" si="507"/>
        <v xml:space="preserve"> </v>
      </c>
      <c r="GJ485" s="1234" t="str">
        <f t="shared" si="508"/>
        <v xml:space="preserve"> </v>
      </c>
      <c r="GK485" s="1234" t="str">
        <f t="shared" si="509"/>
        <v xml:space="preserve"> </v>
      </c>
      <c r="GL485" s="1234" t="str">
        <f t="shared" si="510"/>
        <v xml:space="preserve"> </v>
      </c>
      <c r="GM485" s="1234" t="str">
        <f t="shared" si="511"/>
        <v xml:space="preserve"> </v>
      </c>
      <c r="GN485" s="1234">
        <f t="shared" si="512"/>
        <v>0</v>
      </c>
    </row>
    <row r="486" spans="1:196" s="100" customFormat="1" ht="27" customHeight="1" thickTop="1" thickBot="1">
      <c r="A486" s="1208">
        <f>【A票】【D票】!$D$10</f>
        <v>0</v>
      </c>
      <c r="B486" s="1212">
        <f>【A票】【D票】!$H$10</f>
        <v>0</v>
      </c>
      <c r="C486" s="1213" t="str">
        <f>【A票】【D票】!$K$10</f>
        <v xml:space="preserve"> </v>
      </c>
      <c r="D486" s="1214">
        <f t="shared" si="486"/>
        <v>395</v>
      </c>
      <c r="E486" s="914"/>
      <c r="F486" s="467"/>
      <c r="G486" s="469"/>
      <c r="H486" s="224" t="str">
        <f t="shared" si="472"/>
        <v xml:space="preserve"> </v>
      </c>
      <c r="I486" s="704"/>
      <c r="J486" s="117"/>
      <c r="K486" s="117"/>
      <c r="L486" s="117"/>
      <c r="M486" s="117"/>
      <c r="N486" s="117"/>
      <c r="O486" s="117"/>
      <c r="P486" s="117"/>
      <c r="Q486" s="117"/>
      <c r="R486" s="117"/>
      <c r="S486" s="117"/>
      <c r="T486" s="254"/>
      <c r="U486" s="646"/>
      <c r="V486" s="646"/>
      <c r="W486" s="114"/>
      <c r="X486" s="254"/>
      <c r="Y486" s="224" t="str">
        <f t="shared" si="473"/>
        <v xml:space="preserve"> </v>
      </c>
      <c r="Z486" s="579"/>
      <c r="AA486" s="704"/>
      <c r="AB486" s="119"/>
      <c r="AC486" s="224" t="str">
        <f t="shared" si="488"/>
        <v xml:space="preserve"> </v>
      </c>
      <c r="AD486" s="115"/>
      <c r="AE486" s="253"/>
      <c r="AF486" s="704"/>
      <c r="AG486" s="727"/>
      <c r="AH486" s="727"/>
      <c r="AI486" s="727"/>
      <c r="AJ486" s="727"/>
      <c r="AK486" s="591"/>
      <c r="AL486" s="727"/>
      <c r="AM486" s="727"/>
      <c r="AN486" s="727"/>
      <c r="AO486" s="727"/>
      <c r="AP486" s="727"/>
      <c r="AQ486" s="727"/>
      <c r="AR486" s="727"/>
      <c r="AS486" s="727"/>
      <c r="AT486" s="727"/>
      <c r="AU486" s="727"/>
      <c r="AV486" s="727"/>
      <c r="AW486" s="727"/>
      <c r="AX486" s="727"/>
      <c r="AY486" s="727"/>
      <c r="AZ486" s="727"/>
      <c r="BA486" s="727"/>
      <c r="BB486" s="727"/>
      <c r="BC486" s="821"/>
      <c r="BD486" s="727"/>
      <c r="BE486" s="727"/>
      <c r="BF486" s="727"/>
      <c r="BG486" s="727"/>
      <c r="BH486" s="727"/>
      <c r="BI486" s="727"/>
      <c r="BJ486" s="727"/>
      <c r="BK486" s="727"/>
      <c r="BL486" s="821"/>
      <c r="BM486" s="727"/>
      <c r="BN486" s="727"/>
      <c r="BO486" s="727"/>
      <c r="BP486" s="727"/>
      <c r="BQ486" s="727"/>
      <c r="BR486" s="821"/>
      <c r="BS486" s="727"/>
      <c r="BT486" s="727"/>
      <c r="BU486" s="727"/>
      <c r="BV486" s="591"/>
      <c r="BW486" s="224" t="str">
        <f t="shared" si="485"/>
        <v xml:space="preserve"> </v>
      </c>
      <c r="BX486" s="471">
        <f t="shared" si="474"/>
        <v>395</v>
      </c>
      <c r="BY486" s="117"/>
      <c r="BZ486" s="117"/>
      <c r="CA486" s="117"/>
      <c r="CB486" s="117"/>
      <c r="CC486" s="117"/>
      <c r="CD486" s="461"/>
      <c r="CE486" s="236"/>
      <c r="CF486" s="224" t="str">
        <f t="shared" si="475"/>
        <v xml:space="preserve"> </v>
      </c>
      <c r="CG486" s="116"/>
      <c r="CH486" s="117"/>
      <c r="CI486" s="117"/>
      <c r="CJ486" s="117"/>
      <c r="CK486" s="472"/>
      <c r="CL486" s="472"/>
      <c r="CM486" s="472"/>
      <c r="CN486" s="472"/>
      <c r="CO486" s="117"/>
      <c r="CP486" s="253"/>
      <c r="CQ486" s="120"/>
      <c r="CR486" s="224" t="str" cm="1">
        <f t="array" ref="CR486">IF(AND(SUM(COUNTIF(CG486:CM486,{"*不明*","*その他*"})+COUNTIF(CO486:CP486,{"*不明*","*その他*"}))&gt;0,CQ486=""),"その他・不明の場合,10)具体的内容、理由を記入",IF(OR(AND(CI486=CI$65,COUNTA(CJ486:CM486)&lt;4),AND(OR(CI486=CI$63,CI486=CI$64,CI486=CI$66,CI486=CI$67,CI486=CI$68,CI486=""),COUNTA(CJ486:CM486)&gt;0)),"3)介護保険認定済→要介護度、認知症自立度、寝たきり度、介護保険サービス記入",IF(OR(AND(OR(CM486=CM$63,CM486=CM$64),CN486=""),AND(OR(CM486=CM$65,CM486=CM$66),CN486&lt;&gt;"")),"7)介護保険サービス受けている/過去受けていた→具体的内容記入"," ")))</f>
        <v xml:space="preserve"> </v>
      </c>
      <c r="CS486" s="224" t="str">
        <f t="shared" si="476"/>
        <v xml:space="preserve"> </v>
      </c>
      <c r="CT486" s="116"/>
      <c r="CU486" s="253"/>
      <c r="CV486" s="117"/>
      <c r="CW486" s="117"/>
      <c r="CX486" s="253"/>
      <c r="CY486" s="117"/>
      <c r="CZ486" s="117"/>
      <c r="DA486" s="253"/>
      <c r="DB486" s="117"/>
      <c r="DC486" s="224" t="str">
        <f t="shared" si="477"/>
        <v xml:space="preserve"> </v>
      </c>
      <c r="DD486" s="224" t="str">
        <f t="shared" si="478"/>
        <v xml:space="preserve"> </v>
      </c>
      <c r="DE486" s="224" t="str">
        <f t="shared" si="489"/>
        <v xml:space="preserve"> </v>
      </c>
      <c r="DF486" s="121"/>
      <c r="DG486" s="114"/>
      <c r="DH486" s="704"/>
      <c r="DI486" s="119"/>
      <c r="DJ486" s="187"/>
      <c r="DK486" s="254"/>
      <c r="DL486" s="224" t="str">
        <f t="shared" si="490"/>
        <v xml:space="preserve"> </v>
      </c>
      <c r="DM486" s="224" t="str">
        <f t="shared" si="479"/>
        <v xml:space="preserve"> </v>
      </c>
      <c r="DN486" s="474"/>
      <c r="DO486" s="117"/>
      <c r="DP486" s="117"/>
      <c r="DQ486" s="117"/>
      <c r="DR486" s="117"/>
      <c r="DS486" s="117"/>
      <c r="DT486" s="254"/>
      <c r="DU486" s="476"/>
      <c r="DV486" s="224" t="str">
        <f t="shared" si="491"/>
        <v xml:space="preserve"> </v>
      </c>
      <c r="DW486" s="115"/>
      <c r="DX486" s="470"/>
      <c r="DY486" s="117"/>
      <c r="DZ486" s="704"/>
      <c r="EA486" s="224" t="str">
        <f t="shared" si="492"/>
        <v xml:space="preserve"> </v>
      </c>
      <c r="EB486" s="906"/>
      <c r="EC486" s="904"/>
      <c r="ED486" s="904"/>
      <c r="EE486" s="904"/>
      <c r="EF486" s="904"/>
      <c r="EG486" s="904"/>
      <c r="EH486" s="904"/>
      <c r="EI486" s="904"/>
      <c r="EJ486" s="904"/>
      <c r="EK486" s="905"/>
      <c r="EL486" s="80"/>
      <c r="EM486" s="224" t="str">
        <f t="shared" si="480"/>
        <v xml:space="preserve"> </v>
      </c>
      <c r="EN486" s="224" t="str">
        <f t="shared" si="481"/>
        <v xml:space="preserve"> </v>
      </c>
      <c r="EO486" s="115"/>
      <c r="EP486" s="1050"/>
      <c r="EQ486" s="253"/>
      <c r="ER486" s="117"/>
      <c r="ES486" s="1258">
        <f t="shared" si="482"/>
        <v>395</v>
      </c>
      <c r="ET486" s="224" t="str">
        <f t="shared" si="483"/>
        <v xml:space="preserve"> </v>
      </c>
      <c r="EU486" s="477" t="str">
        <f t="shared" si="484"/>
        <v/>
      </c>
      <c r="EV486" s="1334" t="str">
        <f t="shared" si="487"/>
        <v xml:space="preserve"> </v>
      </c>
      <c r="EW486" s="1332" t="str">
        <f t="shared" si="531"/>
        <v/>
      </c>
      <c r="EX486" s="1275" t="str">
        <f t="shared" si="513"/>
        <v/>
      </c>
      <c r="EY486" s="1275" t="str">
        <f t="shared" si="514"/>
        <v/>
      </c>
      <c r="EZ486" s="1275" t="str">
        <f t="shared" si="515"/>
        <v/>
      </c>
      <c r="FA486" s="1275" t="str">
        <f t="shared" si="516"/>
        <v/>
      </c>
      <c r="FB486" s="1275" t="str">
        <f t="shared" si="517"/>
        <v/>
      </c>
      <c r="FC486" s="1333" t="str">
        <f t="shared" si="518"/>
        <v/>
      </c>
      <c r="FE486" s="1234" t="str">
        <f t="shared" si="519"/>
        <v xml:space="preserve"> </v>
      </c>
      <c r="FF486" s="1234" t="str">
        <f t="shared" si="520"/>
        <v xml:space="preserve"> </v>
      </c>
      <c r="FG486" s="1234" t="str">
        <f t="shared" si="521"/>
        <v xml:space="preserve"> </v>
      </c>
      <c r="FH486" s="1234" t="str">
        <f t="shared" si="522"/>
        <v xml:space="preserve"> </v>
      </c>
      <c r="FI486" s="1234" t="str">
        <f t="shared" si="493"/>
        <v xml:space="preserve"> </v>
      </c>
      <c r="FJ486" s="1234" t="str">
        <f t="shared" si="523"/>
        <v xml:space="preserve"> </v>
      </c>
      <c r="FK486" s="1234">
        <f t="shared" si="494"/>
        <v>0</v>
      </c>
      <c r="FL486" s="1227"/>
      <c r="FM486" s="1234" t="str">
        <f t="shared" si="495"/>
        <v xml:space="preserve"> </v>
      </c>
      <c r="FN486" s="1234" t="str">
        <f t="shared" si="496"/>
        <v xml:space="preserve"> </v>
      </c>
      <c r="FO486" s="1234" t="str">
        <f t="shared" si="524"/>
        <v xml:space="preserve"> </v>
      </c>
      <c r="FP486" s="1234" t="str">
        <f t="shared" si="525"/>
        <v xml:space="preserve"> </v>
      </c>
      <c r="FQ486" s="1234" t="str">
        <f t="shared" si="497"/>
        <v xml:space="preserve"> </v>
      </c>
      <c r="FR486" s="1234" t="str">
        <f t="shared" si="526"/>
        <v xml:space="preserve"> </v>
      </c>
      <c r="FS486" s="1234">
        <f t="shared" si="532"/>
        <v>0</v>
      </c>
      <c r="FT486" s="1227"/>
      <c r="FU486" s="1234" t="str">
        <f t="shared" si="527"/>
        <v xml:space="preserve"> </v>
      </c>
      <c r="FV486" s="1234" t="str">
        <f t="shared" si="528"/>
        <v xml:space="preserve"> </v>
      </c>
      <c r="FW486" s="1234" t="str">
        <f t="shared" si="529"/>
        <v xml:space="preserve"> </v>
      </c>
      <c r="FX486" s="1234" t="str">
        <f t="shared" si="498"/>
        <v xml:space="preserve"> </v>
      </c>
      <c r="FY486" s="1234" t="str">
        <f t="shared" si="499"/>
        <v xml:space="preserve"> </v>
      </c>
      <c r="FZ486" s="1234" t="str">
        <f t="shared" si="530"/>
        <v xml:space="preserve"> </v>
      </c>
      <c r="GA486" s="1234">
        <f t="shared" si="500"/>
        <v>0</v>
      </c>
      <c r="GB486" s="1227"/>
      <c r="GC486" s="1234" t="str">
        <f t="shared" si="501"/>
        <v xml:space="preserve"> </v>
      </c>
      <c r="GD486" s="1234" t="str">
        <f t="shared" si="502"/>
        <v xml:space="preserve"> </v>
      </c>
      <c r="GE486" s="1234" t="str">
        <f t="shared" si="503"/>
        <v xml:space="preserve"> </v>
      </c>
      <c r="GF486" s="1234" t="str">
        <f t="shared" si="504"/>
        <v xml:space="preserve"> </v>
      </c>
      <c r="GG486" s="1234" t="str">
        <f t="shared" si="505"/>
        <v xml:space="preserve"> </v>
      </c>
      <c r="GH486" s="1234" t="str">
        <f t="shared" si="506"/>
        <v xml:space="preserve"> </v>
      </c>
      <c r="GI486" s="1234" t="str">
        <f t="shared" si="507"/>
        <v xml:space="preserve"> </v>
      </c>
      <c r="GJ486" s="1234" t="str">
        <f t="shared" si="508"/>
        <v xml:space="preserve"> </v>
      </c>
      <c r="GK486" s="1234" t="str">
        <f t="shared" si="509"/>
        <v xml:space="preserve"> </v>
      </c>
      <c r="GL486" s="1234" t="str">
        <f t="shared" si="510"/>
        <v xml:space="preserve"> </v>
      </c>
      <c r="GM486" s="1234" t="str">
        <f t="shared" si="511"/>
        <v xml:space="preserve"> </v>
      </c>
      <c r="GN486" s="1234">
        <f t="shared" si="512"/>
        <v>0</v>
      </c>
    </row>
    <row r="487" spans="1:196" s="100" customFormat="1" ht="27" customHeight="1" thickTop="1" thickBot="1">
      <c r="A487" s="1208">
        <f>【A票】【D票】!$D$10</f>
        <v>0</v>
      </c>
      <c r="B487" s="1212">
        <f>【A票】【D票】!$H$10</f>
        <v>0</v>
      </c>
      <c r="C487" s="1213" t="str">
        <f>【A票】【D票】!$K$10</f>
        <v xml:space="preserve"> </v>
      </c>
      <c r="D487" s="1214">
        <f t="shared" si="486"/>
        <v>396</v>
      </c>
      <c r="E487" s="914"/>
      <c r="F487" s="467"/>
      <c r="G487" s="469"/>
      <c r="H487" s="224" t="str">
        <f t="shared" si="472"/>
        <v xml:space="preserve"> </v>
      </c>
      <c r="I487" s="704"/>
      <c r="J487" s="117"/>
      <c r="K487" s="117"/>
      <c r="L487" s="117"/>
      <c r="M487" s="117"/>
      <c r="N487" s="117"/>
      <c r="O487" s="117"/>
      <c r="P487" s="117"/>
      <c r="Q487" s="117"/>
      <c r="R487" s="117"/>
      <c r="S487" s="117"/>
      <c r="T487" s="254"/>
      <c r="U487" s="646"/>
      <c r="V487" s="646"/>
      <c r="W487" s="114"/>
      <c r="X487" s="254"/>
      <c r="Y487" s="224" t="str">
        <f t="shared" si="473"/>
        <v xml:space="preserve"> </v>
      </c>
      <c r="Z487" s="579"/>
      <c r="AA487" s="704"/>
      <c r="AB487" s="119"/>
      <c r="AC487" s="224" t="str">
        <f t="shared" si="488"/>
        <v xml:space="preserve"> </v>
      </c>
      <c r="AD487" s="115"/>
      <c r="AE487" s="253"/>
      <c r="AF487" s="704"/>
      <c r="AG487" s="727"/>
      <c r="AH487" s="727"/>
      <c r="AI487" s="727"/>
      <c r="AJ487" s="727"/>
      <c r="AK487" s="591"/>
      <c r="AL487" s="727"/>
      <c r="AM487" s="727"/>
      <c r="AN487" s="727"/>
      <c r="AO487" s="727"/>
      <c r="AP487" s="727"/>
      <c r="AQ487" s="727"/>
      <c r="AR487" s="727"/>
      <c r="AS487" s="727"/>
      <c r="AT487" s="727"/>
      <c r="AU487" s="727"/>
      <c r="AV487" s="727"/>
      <c r="AW487" s="727"/>
      <c r="AX487" s="727"/>
      <c r="AY487" s="727"/>
      <c r="AZ487" s="727"/>
      <c r="BA487" s="727"/>
      <c r="BB487" s="727"/>
      <c r="BC487" s="821"/>
      <c r="BD487" s="727"/>
      <c r="BE487" s="727"/>
      <c r="BF487" s="727"/>
      <c r="BG487" s="727"/>
      <c r="BH487" s="727"/>
      <c r="BI487" s="727"/>
      <c r="BJ487" s="727"/>
      <c r="BK487" s="727"/>
      <c r="BL487" s="821"/>
      <c r="BM487" s="727"/>
      <c r="BN487" s="727"/>
      <c r="BO487" s="727"/>
      <c r="BP487" s="727"/>
      <c r="BQ487" s="727"/>
      <c r="BR487" s="821"/>
      <c r="BS487" s="727"/>
      <c r="BT487" s="727"/>
      <c r="BU487" s="727"/>
      <c r="BV487" s="591"/>
      <c r="BW487" s="224" t="str">
        <f t="shared" si="485"/>
        <v xml:space="preserve"> </v>
      </c>
      <c r="BX487" s="471">
        <f t="shared" si="474"/>
        <v>396</v>
      </c>
      <c r="BY487" s="117"/>
      <c r="BZ487" s="117"/>
      <c r="CA487" s="117"/>
      <c r="CB487" s="117"/>
      <c r="CC487" s="117"/>
      <c r="CD487" s="461"/>
      <c r="CE487" s="236"/>
      <c r="CF487" s="224" t="str">
        <f t="shared" si="475"/>
        <v xml:space="preserve"> </v>
      </c>
      <c r="CG487" s="116"/>
      <c r="CH487" s="117"/>
      <c r="CI487" s="117"/>
      <c r="CJ487" s="117"/>
      <c r="CK487" s="472"/>
      <c r="CL487" s="472"/>
      <c r="CM487" s="472"/>
      <c r="CN487" s="472"/>
      <c r="CO487" s="117"/>
      <c r="CP487" s="253"/>
      <c r="CQ487" s="120"/>
      <c r="CR487" s="224" t="str" cm="1">
        <f t="array" ref="CR487">IF(AND(SUM(COUNTIF(CG487:CM487,{"*不明*","*その他*"})+COUNTIF(CO487:CP487,{"*不明*","*その他*"}))&gt;0,CQ487=""),"その他・不明の場合,10)具体的内容、理由を記入",IF(OR(AND(CI487=CI$65,COUNTA(CJ487:CM487)&lt;4),AND(OR(CI487=CI$63,CI487=CI$64,CI487=CI$66,CI487=CI$67,CI487=CI$68,CI487=""),COUNTA(CJ487:CM487)&gt;0)),"3)介護保険認定済→要介護度、認知症自立度、寝たきり度、介護保険サービス記入",IF(OR(AND(OR(CM487=CM$63,CM487=CM$64),CN487=""),AND(OR(CM487=CM$65,CM487=CM$66),CN487&lt;&gt;"")),"7)介護保険サービス受けている/過去受けていた→具体的内容記入"," ")))</f>
        <v xml:space="preserve"> </v>
      </c>
      <c r="CS487" s="224" t="str">
        <f t="shared" si="476"/>
        <v xml:space="preserve"> </v>
      </c>
      <c r="CT487" s="116"/>
      <c r="CU487" s="253"/>
      <c r="CV487" s="117"/>
      <c r="CW487" s="117"/>
      <c r="CX487" s="253"/>
      <c r="CY487" s="117"/>
      <c r="CZ487" s="117"/>
      <c r="DA487" s="253"/>
      <c r="DB487" s="117"/>
      <c r="DC487" s="224" t="str">
        <f t="shared" si="477"/>
        <v xml:space="preserve"> </v>
      </c>
      <c r="DD487" s="224" t="str">
        <f t="shared" si="478"/>
        <v xml:space="preserve"> </v>
      </c>
      <c r="DE487" s="224" t="str">
        <f t="shared" si="489"/>
        <v xml:space="preserve"> </v>
      </c>
      <c r="DF487" s="121"/>
      <c r="DG487" s="114"/>
      <c r="DH487" s="704"/>
      <c r="DI487" s="119"/>
      <c r="DJ487" s="187"/>
      <c r="DK487" s="254"/>
      <c r="DL487" s="224" t="str">
        <f t="shared" si="490"/>
        <v xml:space="preserve"> </v>
      </c>
      <c r="DM487" s="224" t="str">
        <f t="shared" si="479"/>
        <v xml:space="preserve"> </v>
      </c>
      <c r="DN487" s="474"/>
      <c r="DO487" s="117"/>
      <c r="DP487" s="117"/>
      <c r="DQ487" s="117"/>
      <c r="DR487" s="117"/>
      <c r="DS487" s="117"/>
      <c r="DT487" s="254"/>
      <c r="DU487" s="476"/>
      <c r="DV487" s="224" t="str">
        <f t="shared" si="491"/>
        <v xml:space="preserve"> </v>
      </c>
      <c r="DW487" s="115"/>
      <c r="DX487" s="470"/>
      <c r="DY487" s="117"/>
      <c r="DZ487" s="704"/>
      <c r="EA487" s="224" t="str">
        <f t="shared" si="492"/>
        <v xml:space="preserve"> </v>
      </c>
      <c r="EB487" s="906"/>
      <c r="EC487" s="904"/>
      <c r="ED487" s="904"/>
      <c r="EE487" s="904"/>
      <c r="EF487" s="904"/>
      <c r="EG487" s="904"/>
      <c r="EH487" s="904"/>
      <c r="EI487" s="904"/>
      <c r="EJ487" s="904"/>
      <c r="EK487" s="905"/>
      <c r="EL487" s="80"/>
      <c r="EM487" s="224" t="str">
        <f t="shared" si="480"/>
        <v xml:space="preserve"> </v>
      </c>
      <c r="EN487" s="224" t="str">
        <f t="shared" si="481"/>
        <v xml:space="preserve"> </v>
      </c>
      <c r="EO487" s="115"/>
      <c r="EP487" s="1050"/>
      <c r="EQ487" s="253"/>
      <c r="ER487" s="117"/>
      <c r="ES487" s="1258">
        <f t="shared" si="482"/>
        <v>396</v>
      </c>
      <c r="ET487" s="224" t="str">
        <f t="shared" si="483"/>
        <v xml:space="preserve"> </v>
      </c>
      <c r="EU487" s="477" t="str">
        <f t="shared" si="484"/>
        <v/>
      </c>
      <c r="EV487" s="1334" t="str">
        <f t="shared" si="487"/>
        <v xml:space="preserve"> </v>
      </c>
      <c r="EW487" s="1332" t="str">
        <f t="shared" si="531"/>
        <v/>
      </c>
      <c r="EX487" s="1275" t="str">
        <f t="shared" si="513"/>
        <v/>
      </c>
      <c r="EY487" s="1275" t="str">
        <f t="shared" si="514"/>
        <v/>
      </c>
      <c r="EZ487" s="1275" t="str">
        <f t="shared" si="515"/>
        <v/>
      </c>
      <c r="FA487" s="1275" t="str">
        <f t="shared" si="516"/>
        <v/>
      </c>
      <c r="FB487" s="1275" t="str">
        <f t="shared" si="517"/>
        <v/>
      </c>
      <c r="FC487" s="1333" t="str">
        <f t="shared" si="518"/>
        <v/>
      </c>
      <c r="FE487" s="1234" t="str">
        <f t="shared" si="519"/>
        <v xml:space="preserve"> </v>
      </c>
      <c r="FF487" s="1234" t="str">
        <f t="shared" si="520"/>
        <v xml:space="preserve"> </v>
      </c>
      <c r="FG487" s="1234" t="str">
        <f t="shared" si="521"/>
        <v xml:space="preserve"> </v>
      </c>
      <c r="FH487" s="1234" t="str">
        <f t="shared" si="522"/>
        <v xml:space="preserve"> </v>
      </c>
      <c r="FI487" s="1234" t="str">
        <f t="shared" si="493"/>
        <v xml:space="preserve"> </v>
      </c>
      <c r="FJ487" s="1234" t="str">
        <f t="shared" si="523"/>
        <v xml:space="preserve"> </v>
      </c>
      <c r="FK487" s="1234">
        <f t="shared" si="494"/>
        <v>0</v>
      </c>
      <c r="FL487" s="1227"/>
      <c r="FM487" s="1234" t="str">
        <f t="shared" si="495"/>
        <v xml:space="preserve"> </v>
      </c>
      <c r="FN487" s="1234" t="str">
        <f t="shared" si="496"/>
        <v xml:space="preserve"> </v>
      </c>
      <c r="FO487" s="1234" t="str">
        <f t="shared" si="524"/>
        <v xml:space="preserve"> </v>
      </c>
      <c r="FP487" s="1234" t="str">
        <f t="shared" si="525"/>
        <v xml:space="preserve"> </v>
      </c>
      <c r="FQ487" s="1234" t="str">
        <f t="shared" si="497"/>
        <v xml:space="preserve"> </v>
      </c>
      <c r="FR487" s="1234" t="str">
        <f t="shared" si="526"/>
        <v xml:space="preserve"> </v>
      </c>
      <c r="FS487" s="1234">
        <f t="shared" si="532"/>
        <v>0</v>
      </c>
      <c r="FT487" s="1227"/>
      <c r="FU487" s="1234" t="str">
        <f t="shared" si="527"/>
        <v xml:space="preserve"> </v>
      </c>
      <c r="FV487" s="1234" t="str">
        <f t="shared" si="528"/>
        <v xml:space="preserve"> </v>
      </c>
      <c r="FW487" s="1234" t="str">
        <f t="shared" si="529"/>
        <v xml:space="preserve"> </v>
      </c>
      <c r="FX487" s="1234" t="str">
        <f t="shared" si="498"/>
        <v xml:space="preserve"> </v>
      </c>
      <c r="FY487" s="1234" t="str">
        <f t="shared" si="499"/>
        <v xml:space="preserve"> </v>
      </c>
      <c r="FZ487" s="1234" t="str">
        <f t="shared" si="530"/>
        <v xml:space="preserve"> </v>
      </c>
      <c r="GA487" s="1234">
        <f t="shared" si="500"/>
        <v>0</v>
      </c>
      <c r="GB487" s="1227"/>
      <c r="GC487" s="1234" t="str">
        <f t="shared" si="501"/>
        <v xml:space="preserve"> </v>
      </c>
      <c r="GD487" s="1234" t="str">
        <f t="shared" si="502"/>
        <v xml:space="preserve"> </v>
      </c>
      <c r="GE487" s="1234" t="str">
        <f t="shared" si="503"/>
        <v xml:space="preserve"> </v>
      </c>
      <c r="GF487" s="1234" t="str">
        <f t="shared" si="504"/>
        <v xml:space="preserve"> </v>
      </c>
      <c r="GG487" s="1234" t="str">
        <f t="shared" si="505"/>
        <v xml:space="preserve"> </v>
      </c>
      <c r="GH487" s="1234" t="str">
        <f t="shared" si="506"/>
        <v xml:space="preserve"> </v>
      </c>
      <c r="GI487" s="1234" t="str">
        <f t="shared" si="507"/>
        <v xml:space="preserve"> </v>
      </c>
      <c r="GJ487" s="1234" t="str">
        <f t="shared" si="508"/>
        <v xml:space="preserve"> </v>
      </c>
      <c r="GK487" s="1234" t="str">
        <f t="shared" si="509"/>
        <v xml:space="preserve"> </v>
      </c>
      <c r="GL487" s="1234" t="str">
        <f t="shared" si="510"/>
        <v xml:space="preserve"> </v>
      </c>
      <c r="GM487" s="1234" t="str">
        <f t="shared" si="511"/>
        <v xml:space="preserve"> </v>
      </c>
      <c r="GN487" s="1234">
        <f t="shared" si="512"/>
        <v>0</v>
      </c>
    </row>
    <row r="488" spans="1:196" s="100" customFormat="1" ht="27" customHeight="1" thickTop="1" thickBot="1">
      <c r="A488" s="1208">
        <f>【A票】【D票】!$D$10</f>
        <v>0</v>
      </c>
      <c r="B488" s="1212">
        <f>【A票】【D票】!$H$10</f>
        <v>0</v>
      </c>
      <c r="C488" s="1213" t="str">
        <f>【A票】【D票】!$K$10</f>
        <v xml:space="preserve"> </v>
      </c>
      <c r="D488" s="1214">
        <f t="shared" si="486"/>
        <v>397</v>
      </c>
      <c r="E488" s="914"/>
      <c r="F488" s="467"/>
      <c r="G488" s="469"/>
      <c r="H488" s="224" t="str">
        <f t="shared" si="472"/>
        <v xml:space="preserve"> </v>
      </c>
      <c r="I488" s="704"/>
      <c r="J488" s="117"/>
      <c r="K488" s="117"/>
      <c r="L488" s="117"/>
      <c r="M488" s="117"/>
      <c r="N488" s="117"/>
      <c r="O488" s="117"/>
      <c r="P488" s="117"/>
      <c r="Q488" s="117"/>
      <c r="R488" s="117"/>
      <c r="S488" s="117"/>
      <c r="T488" s="254"/>
      <c r="U488" s="646"/>
      <c r="V488" s="646"/>
      <c r="W488" s="114"/>
      <c r="X488" s="254"/>
      <c r="Y488" s="224" t="str">
        <f t="shared" si="473"/>
        <v xml:space="preserve"> </v>
      </c>
      <c r="Z488" s="579"/>
      <c r="AA488" s="704"/>
      <c r="AB488" s="119"/>
      <c r="AC488" s="224" t="str">
        <f t="shared" si="488"/>
        <v xml:space="preserve"> </v>
      </c>
      <c r="AD488" s="115"/>
      <c r="AE488" s="253"/>
      <c r="AF488" s="704"/>
      <c r="AG488" s="727"/>
      <c r="AH488" s="727"/>
      <c r="AI488" s="727"/>
      <c r="AJ488" s="727"/>
      <c r="AK488" s="591"/>
      <c r="AL488" s="727"/>
      <c r="AM488" s="727"/>
      <c r="AN488" s="727"/>
      <c r="AO488" s="727"/>
      <c r="AP488" s="727"/>
      <c r="AQ488" s="727"/>
      <c r="AR488" s="727"/>
      <c r="AS488" s="727"/>
      <c r="AT488" s="727"/>
      <c r="AU488" s="727"/>
      <c r="AV488" s="727"/>
      <c r="AW488" s="727"/>
      <c r="AX488" s="727"/>
      <c r="AY488" s="727"/>
      <c r="AZ488" s="727"/>
      <c r="BA488" s="727"/>
      <c r="BB488" s="727"/>
      <c r="BC488" s="821"/>
      <c r="BD488" s="727"/>
      <c r="BE488" s="727"/>
      <c r="BF488" s="727"/>
      <c r="BG488" s="727"/>
      <c r="BH488" s="727"/>
      <c r="BI488" s="727"/>
      <c r="BJ488" s="727"/>
      <c r="BK488" s="727"/>
      <c r="BL488" s="821"/>
      <c r="BM488" s="727"/>
      <c r="BN488" s="727"/>
      <c r="BO488" s="727"/>
      <c r="BP488" s="727"/>
      <c r="BQ488" s="727"/>
      <c r="BR488" s="821"/>
      <c r="BS488" s="727"/>
      <c r="BT488" s="727"/>
      <c r="BU488" s="727"/>
      <c r="BV488" s="591"/>
      <c r="BW488" s="224" t="str">
        <f t="shared" si="485"/>
        <v xml:space="preserve"> </v>
      </c>
      <c r="BX488" s="471">
        <f t="shared" si="474"/>
        <v>397</v>
      </c>
      <c r="BY488" s="117"/>
      <c r="BZ488" s="117"/>
      <c r="CA488" s="117"/>
      <c r="CB488" s="117"/>
      <c r="CC488" s="117"/>
      <c r="CD488" s="461"/>
      <c r="CE488" s="236"/>
      <c r="CF488" s="224" t="str">
        <f t="shared" si="475"/>
        <v xml:space="preserve"> </v>
      </c>
      <c r="CG488" s="116"/>
      <c r="CH488" s="117"/>
      <c r="CI488" s="117"/>
      <c r="CJ488" s="117"/>
      <c r="CK488" s="472"/>
      <c r="CL488" s="472"/>
      <c r="CM488" s="472"/>
      <c r="CN488" s="472"/>
      <c r="CO488" s="117"/>
      <c r="CP488" s="253"/>
      <c r="CQ488" s="120"/>
      <c r="CR488" s="224" t="str" cm="1">
        <f t="array" ref="CR488">IF(AND(SUM(COUNTIF(CG488:CM488,{"*不明*","*その他*"})+COUNTIF(CO488:CP488,{"*不明*","*その他*"}))&gt;0,CQ488=""),"その他・不明の場合,10)具体的内容、理由を記入",IF(OR(AND(CI488=CI$65,COUNTA(CJ488:CM488)&lt;4),AND(OR(CI488=CI$63,CI488=CI$64,CI488=CI$66,CI488=CI$67,CI488=CI$68,CI488=""),COUNTA(CJ488:CM488)&gt;0)),"3)介護保険認定済→要介護度、認知症自立度、寝たきり度、介護保険サービス記入",IF(OR(AND(OR(CM488=CM$63,CM488=CM$64),CN488=""),AND(OR(CM488=CM$65,CM488=CM$66),CN488&lt;&gt;"")),"7)介護保険サービス受けている/過去受けていた→具体的内容記入"," ")))</f>
        <v xml:space="preserve"> </v>
      </c>
      <c r="CS488" s="224" t="str">
        <f t="shared" si="476"/>
        <v xml:space="preserve"> </v>
      </c>
      <c r="CT488" s="116"/>
      <c r="CU488" s="253"/>
      <c r="CV488" s="117"/>
      <c r="CW488" s="117"/>
      <c r="CX488" s="253"/>
      <c r="CY488" s="117"/>
      <c r="CZ488" s="117"/>
      <c r="DA488" s="253"/>
      <c r="DB488" s="117"/>
      <c r="DC488" s="224" t="str">
        <f t="shared" si="477"/>
        <v xml:space="preserve"> </v>
      </c>
      <c r="DD488" s="224" t="str">
        <f t="shared" si="478"/>
        <v xml:space="preserve"> </v>
      </c>
      <c r="DE488" s="224" t="str">
        <f t="shared" si="489"/>
        <v xml:space="preserve"> </v>
      </c>
      <c r="DF488" s="121"/>
      <c r="DG488" s="114"/>
      <c r="DH488" s="704"/>
      <c r="DI488" s="119"/>
      <c r="DJ488" s="187"/>
      <c r="DK488" s="254"/>
      <c r="DL488" s="224" t="str">
        <f t="shared" si="490"/>
        <v xml:space="preserve"> </v>
      </c>
      <c r="DM488" s="224" t="str">
        <f t="shared" si="479"/>
        <v xml:space="preserve"> </v>
      </c>
      <c r="DN488" s="474"/>
      <c r="DO488" s="117"/>
      <c r="DP488" s="117"/>
      <c r="DQ488" s="117"/>
      <c r="DR488" s="117"/>
      <c r="DS488" s="117"/>
      <c r="DT488" s="254"/>
      <c r="DU488" s="476"/>
      <c r="DV488" s="224" t="str">
        <f t="shared" si="491"/>
        <v xml:space="preserve"> </v>
      </c>
      <c r="DW488" s="115"/>
      <c r="DX488" s="470"/>
      <c r="DY488" s="117"/>
      <c r="DZ488" s="704"/>
      <c r="EA488" s="224" t="str">
        <f t="shared" si="492"/>
        <v xml:space="preserve"> </v>
      </c>
      <c r="EB488" s="906"/>
      <c r="EC488" s="904"/>
      <c r="ED488" s="904"/>
      <c r="EE488" s="904"/>
      <c r="EF488" s="904"/>
      <c r="EG488" s="904"/>
      <c r="EH488" s="904"/>
      <c r="EI488" s="904"/>
      <c r="EJ488" s="904"/>
      <c r="EK488" s="905"/>
      <c r="EL488" s="80"/>
      <c r="EM488" s="224" t="str">
        <f t="shared" si="480"/>
        <v xml:space="preserve"> </v>
      </c>
      <c r="EN488" s="224" t="str">
        <f t="shared" si="481"/>
        <v xml:space="preserve"> </v>
      </c>
      <c r="EO488" s="115"/>
      <c r="EP488" s="1050"/>
      <c r="EQ488" s="253"/>
      <c r="ER488" s="117"/>
      <c r="ES488" s="1258">
        <f t="shared" si="482"/>
        <v>397</v>
      </c>
      <c r="ET488" s="224" t="str">
        <f t="shared" si="483"/>
        <v xml:space="preserve"> </v>
      </c>
      <c r="EU488" s="477" t="str">
        <f t="shared" si="484"/>
        <v/>
      </c>
      <c r="EV488" s="1334" t="str">
        <f t="shared" si="487"/>
        <v xml:space="preserve"> </v>
      </c>
      <c r="EW488" s="1332" t="str">
        <f t="shared" si="531"/>
        <v/>
      </c>
      <c r="EX488" s="1275" t="str">
        <f t="shared" si="513"/>
        <v/>
      </c>
      <c r="EY488" s="1275" t="str">
        <f t="shared" si="514"/>
        <v/>
      </c>
      <c r="EZ488" s="1275" t="str">
        <f t="shared" si="515"/>
        <v/>
      </c>
      <c r="FA488" s="1275" t="str">
        <f t="shared" si="516"/>
        <v/>
      </c>
      <c r="FB488" s="1275" t="str">
        <f t="shared" si="517"/>
        <v/>
      </c>
      <c r="FC488" s="1333" t="str">
        <f t="shared" si="518"/>
        <v/>
      </c>
      <c r="FE488" s="1234" t="str">
        <f t="shared" si="519"/>
        <v xml:space="preserve"> </v>
      </c>
      <c r="FF488" s="1234" t="str">
        <f t="shared" si="520"/>
        <v xml:space="preserve"> </v>
      </c>
      <c r="FG488" s="1234" t="str">
        <f t="shared" si="521"/>
        <v xml:space="preserve"> </v>
      </c>
      <c r="FH488" s="1234" t="str">
        <f t="shared" si="522"/>
        <v xml:space="preserve"> </v>
      </c>
      <c r="FI488" s="1234" t="str">
        <f t="shared" si="493"/>
        <v xml:space="preserve"> </v>
      </c>
      <c r="FJ488" s="1234" t="str">
        <f t="shared" si="523"/>
        <v xml:space="preserve"> </v>
      </c>
      <c r="FK488" s="1234">
        <f t="shared" si="494"/>
        <v>0</v>
      </c>
      <c r="FL488" s="1227"/>
      <c r="FM488" s="1234" t="str">
        <f t="shared" si="495"/>
        <v xml:space="preserve"> </v>
      </c>
      <c r="FN488" s="1234" t="str">
        <f t="shared" si="496"/>
        <v xml:space="preserve"> </v>
      </c>
      <c r="FO488" s="1234" t="str">
        <f t="shared" si="524"/>
        <v xml:space="preserve"> </v>
      </c>
      <c r="FP488" s="1234" t="str">
        <f t="shared" si="525"/>
        <v xml:space="preserve"> </v>
      </c>
      <c r="FQ488" s="1234" t="str">
        <f t="shared" si="497"/>
        <v xml:space="preserve"> </v>
      </c>
      <c r="FR488" s="1234" t="str">
        <f t="shared" si="526"/>
        <v xml:space="preserve"> </v>
      </c>
      <c r="FS488" s="1234">
        <f t="shared" si="532"/>
        <v>0</v>
      </c>
      <c r="FT488" s="1227"/>
      <c r="FU488" s="1234" t="str">
        <f t="shared" si="527"/>
        <v xml:space="preserve"> </v>
      </c>
      <c r="FV488" s="1234" t="str">
        <f t="shared" si="528"/>
        <v xml:space="preserve"> </v>
      </c>
      <c r="FW488" s="1234" t="str">
        <f t="shared" si="529"/>
        <v xml:space="preserve"> </v>
      </c>
      <c r="FX488" s="1234" t="str">
        <f t="shared" si="498"/>
        <v xml:space="preserve"> </v>
      </c>
      <c r="FY488" s="1234" t="str">
        <f t="shared" si="499"/>
        <v xml:space="preserve"> </v>
      </c>
      <c r="FZ488" s="1234" t="str">
        <f t="shared" si="530"/>
        <v xml:space="preserve"> </v>
      </c>
      <c r="GA488" s="1234">
        <f t="shared" si="500"/>
        <v>0</v>
      </c>
      <c r="GB488" s="1227"/>
      <c r="GC488" s="1234" t="str">
        <f t="shared" si="501"/>
        <v xml:space="preserve"> </v>
      </c>
      <c r="GD488" s="1234" t="str">
        <f t="shared" si="502"/>
        <v xml:space="preserve"> </v>
      </c>
      <c r="GE488" s="1234" t="str">
        <f t="shared" si="503"/>
        <v xml:space="preserve"> </v>
      </c>
      <c r="GF488" s="1234" t="str">
        <f t="shared" si="504"/>
        <v xml:space="preserve"> </v>
      </c>
      <c r="GG488" s="1234" t="str">
        <f t="shared" si="505"/>
        <v xml:space="preserve"> </v>
      </c>
      <c r="GH488" s="1234" t="str">
        <f t="shared" si="506"/>
        <v xml:space="preserve"> </v>
      </c>
      <c r="GI488" s="1234" t="str">
        <f t="shared" si="507"/>
        <v xml:space="preserve"> </v>
      </c>
      <c r="GJ488" s="1234" t="str">
        <f t="shared" si="508"/>
        <v xml:space="preserve"> </v>
      </c>
      <c r="GK488" s="1234" t="str">
        <f t="shared" si="509"/>
        <v xml:space="preserve"> </v>
      </c>
      <c r="GL488" s="1234" t="str">
        <f t="shared" si="510"/>
        <v xml:space="preserve"> </v>
      </c>
      <c r="GM488" s="1234" t="str">
        <f t="shared" si="511"/>
        <v xml:space="preserve"> </v>
      </c>
      <c r="GN488" s="1234">
        <f t="shared" si="512"/>
        <v>0</v>
      </c>
    </row>
    <row r="489" spans="1:196" s="100" customFormat="1" ht="27" customHeight="1" thickTop="1" thickBot="1">
      <c r="A489" s="1208">
        <f>【A票】【D票】!$D$10</f>
        <v>0</v>
      </c>
      <c r="B489" s="1212">
        <f>【A票】【D票】!$H$10</f>
        <v>0</v>
      </c>
      <c r="C489" s="1213" t="str">
        <f>【A票】【D票】!$K$10</f>
        <v xml:space="preserve"> </v>
      </c>
      <c r="D489" s="1214">
        <f t="shared" si="486"/>
        <v>398</v>
      </c>
      <c r="E489" s="914"/>
      <c r="F489" s="467"/>
      <c r="G489" s="469"/>
      <c r="H489" s="224" t="str">
        <f t="shared" si="472"/>
        <v xml:space="preserve"> </v>
      </c>
      <c r="I489" s="704"/>
      <c r="J489" s="117"/>
      <c r="K489" s="117"/>
      <c r="L489" s="117"/>
      <c r="M489" s="117"/>
      <c r="N489" s="117"/>
      <c r="O489" s="117"/>
      <c r="P489" s="117"/>
      <c r="Q489" s="117"/>
      <c r="R489" s="117"/>
      <c r="S489" s="117"/>
      <c r="T489" s="254"/>
      <c r="U489" s="646"/>
      <c r="V489" s="646"/>
      <c r="W489" s="114"/>
      <c r="X489" s="254"/>
      <c r="Y489" s="224" t="str">
        <f t="shared" si="473"/>
        <v xml:space="preserve"> </v>
      </c>
      <c r="Z489" s="579"/>
      <c r="AA489" s="704"/>
      <c r="AB489" s="119"/>
      <c r="AC489" s="224" t="str">
        <f t="shared" si="488"/>
        <v xml:space="preserve"> </v>
      </c>
      <c r="AD489" s="115"/>
      <c r="AE489" s="253"/>
      <c r="AF489" s="704"/>
      <c r="AG489" s="727"/>
      <c r="AH489" s="727"/>
      <c r="AI489" s="727"/>
      <c r="AJ489" s="727"/>
      <c r="AK489" s="591"/>
      <c r="AL489" s="727"/>
      <c r="AM489" s="727"/>
      <c r="AN489" s="727"/>
      <c r="AO489" s="727"/>
      <c r="AP489" s="727"/>
      <c r="AQ489" s="727"/>
      <c r="AR489" s="727"/>
      <c r="AS489" s="727"/>
      <c r="AT489" s="727"/>
      <c r="AU489" s="727"/>
      <c r="AV489" s="727"/>
      <c r="AW489" s="727"/>
      <c r="AX489" s="727"/>
      <c r="AY489" s="727"/>
      <c r="AZ489" s="727"/>
      <c r="BA489" s="727"/>
      <c r="BB489" s="727"/>
      <c r="BC489" s="821"/>
      <c r="BD489" s="727"/>
      <c r="BE489" s="727"/>
      <c r="BF489" s="727"/>
      <c r="BG489" s="727"/>
      <c r="BH489" s="727"/>
      <c r="BI489" s="727"/>
      <c r="BJ489" s="727"/>
      <c r="BK489" s="727"/>
      <c r="BL489" s="821"/>
      <c r="BM489" s="727"/>
      <c r="BN489" s="727"/>
      <c r="BO489" s="727"/>
      <c r="BP489" s="727"/>
      <c r="BQ489" s="727"/>
      <c r="BR489" s="821"/>
      <c r="BS489" s="727"/>
      <c r="BT489" s="727"/>
      <c r="BU489" s="727"/>
      <c r="BV489" s="591"/>
      <c r="BW489" s="224" t="str">
        <f t="shared" si="485"/>
        <v xml:space="preserve"> </v>
      </c>
      <c r="BX489" s="471">
        <f t="shared" si="474"/>
        <v>398</v>
      </c>
      <c r="BY489" s="117"/>
      <c r="BZ489" s="117"/>
      <c r="CA489" s="117"/>
      <c r="CB489" s="117"/>
      <c r="CC489" s="117"/>
      <c r="CD489" s="461"/>
      <c r="CE489" s="236"/>
      <c r="CF489" s="224" t="str">
        <f t="shared" si="475"/>
        <v xml:space="preserve"> </v>
      </c>
      <c r="CG489" s="116"/>
      <c r="CH489" s="117"/>
      <c r="CI489" s="117"/>
      <c r="CJ489" s="117"/>
      <c r="CK489" s="472"/>
      <c r="CL489" s="472"/>
      <c r="CM489" s="472"/>
      <c r="CN489" s="472"/>
      <c r="CO489" s="117"/>
      <c r="CP489" s="253"/>
      <c r="CQ489" s="120"/>
      <c r="CR489" s="224" t="str" cm="1">
        <f t="array" ref="CR489">IF(AND(SUM(COUNTIF(CG489:CM489,{"*不明*","*その他*"})+COUNTIF(CO489:CP489,{"*不明*","*その他*"}))&gt;0,CQ489=""),"その他・不明の場合,10)具体的内容、理由を記入",IF(OR(AND(CI489=CI$65,COUNTA(CJ489:CM489)&lt;4),AND(OR(CI489=CI$63,CI489=CI$64,CI489=CI$66,CI489=CI$67,CI489=CI$68,CI489=""),COUNTA(CJ489:CM489)&gt;0)),"3)介護保険認定済→要介護度、認知症自立度、寝たきり度、介護保険サービス記入",IF(OR(AND(OR(CM489=CM$63,CM489=CM$64),CN489=""),AND(OR(CM489=CM$65,CM489=CM$66),CN489&lt;&gt;"")),"7)介護保険サービス受けている/過去受けていた→具体的内容記入"," ")))</f>
        <v xml:space="preserve"> </v>
      </c>
      <c r="CS489" s="224" t="str">
        <f t="shared" si="476"/>
        <v xml:space="preserve"> </v>
      </c>
      <c r="CT489" s="116"/>
      <c r="CU489" s="253"/>
      <c r="CV489" s="117"/>
      <c r="CW489" s="117"/>
      <c r="CX489" s="253"/>
      <c r="CY489" s="117"/>
      <c r="CZ489" s="117"/>
      <c r="DA489" s="253"/>
      <c r="DB489" s="117"/>
      <c r="DC489" s="224" t="str">
        <f t="shared" si="477"/>
        <v xml:space="preserve"> </v>
      </c>
      <c r="DD489" s="224" t="str">
        <f t="shared" si="478"/>
        <v xml:space="preserve"> </v>
      </c>
      <c r="DE489" s="224" t="str">
        <f t="shared" si="489"/>
        <v xml:space="preserve"> </v>
      </c>
      <c r="DF489" s="121"/>
      <c r="DG489" s="114"/>
      <c r="DH489" s="704"/>
      <c r="DI489" s="119"/>
      <c r="DJ489" s="187"/>
      <c r="DK489" s="254"/>
      <c r="DL489" s="224" t="str">
        <f t="shared" si="490"/>
        <v xml:space="preserve"> </v>
      </c>
      <c r="DM489" s="224" t="str">
        <f t="shared" si="479"/>
        <v xml:space="preserve"> </v>
      </c>
      <c r="DN489" s="474"/>
      <c r="DO489" s="117"/>
      <c r="DP489" s="117"/>
      <c r="DQ489" s="117"/>
      <c r="DR489" s="117"/>
      <c r="DS489" s="117"/>
      <c r="DT489" s="254"/>
      <c r="DU489" s="476"/>
      <c r="DV489" s="224" t="str">
        <f t="shared" si="491"/>
        <v xml:space="preserve"> </v>
      </c>
      <c r="DW489" s="115"/>
      <c r="DX489" s="470"/>
      <c r="DY489" s="117"/>
      <c r="DZ489" s="704"/>
      <c r="EA489" s="224" t="str">
        <f t="shared" si="492"/>
        <v xml:space="preserve"> </v>
      </c>
      <c r="EB489" s="906"/>
      <c r="EC489" s="904"/>
      <c r="ED489" s="904"/>
      <c r="EE489" s="904"/>
      <c r="EF489" s="904"/>
      <c r="EG489" s="904"/>
      <c r="EH489" s="904"/>
      <c r="EI489" s="904"/>
      <c r="EJ489" s="904"/>
      <c r="EK489" s="905"/>
      <c r="EL489" s="80"/>
      <c r="EM489" s="224" t="str">
        <f t="shared" si="480"/>
        <v xml:space="preserve"> </v>
      </c>
      <c r="EN489" s="224" t="str">
        <f t="shared" si="481"/>
        <v xml:space="preserve"> </v>
      </c>
      <c r="EO489" s="115"/>
      <c r="EP489" s="1050"/>
      <c r="EQ489" s="253"/>
      <c r="ER489" s="117"/>
      <c r="ES489" s="1258">
        <f t="shared" si="482"/>
        <v>398</v>
      </c>
      <c r="ET489" s="224" t="str">
        <f t="shared" si="483"/>
        <v xml:space="preserve"> </v>
      </c>
      <c r="EU489" s="477" t="str">
        <f t="shared" si="484"/>
        <v/>
      </c>
      <c r="EV489" s="1334" t="str">
        <f t="shared" si="487"/>
        <v xml:space="preserve"> </v>
      </c>
      <c r="EW489" s="1332" t="str">
        <f t="shared" si="531"/>
        <v/>
      </c>
      <c r="EX489" s="1275" t="str">
        <f t="shared" si="513"/>
        <v/>
      </c>
      <c r="EY489" s="1275" t="str">
        <f t="shared" si="514"/>
        <v/>
      </c>
      <c r="EZ489" s="1275" t="str">
        <f t="shared" si="515"/>
        <v/>
      </c>
      <c r="FA489" s="1275" t="str">
        <f t="shared" si="516"/>
        <v/>
      </c>
      <c r="FB489" s="1275" t="str">
        <f t="shared" si="517"/>
        <v/>
      </c>
      <c r="FC489" s="1333" t="str">
        <f t="shared" si="518"/>
        <v/>
      </c>
      <c r="FE489" s="1234" t="str">
        <f t="shared" si="519"/>
        <v xml:space="preserve"> </v>
      </c>
      <c r="FF489" s="1234" t="str">
        <f t="shared" si="520"/>
        <v xml:space="preserve"> </v>
      </c>
      <c r="FG489" s="1234" t="str">
        <f t="shared" si="521"/>
        <v xml:space="preserve"> </v>
      </c>
      <c r="FH489" s="1234" t="str">
        <f t="shared" si="522"/>
        <v xml:space="preserve"> </v>
      </c>
      <c r="FI489" s="1234" t="str">
        <f t="shared" si="493"/>
        <v xml:space="preserve"> </v>
      </c>
      <c r="FJ489" s="1234" t="str">
        <f t="shared" si="523"/>
        <v xml:space="preserve"> </v>
      </c>
      <c r="FK489" s="1234">
        <f t="shared" si="494"/>
        <v>0</v>
      </c>
      <c r="FL489" s="1227"/>
      <c r="FM489" s="1234" t="str">
        <f t="shared" si="495"/>
        <v xml:space="preserve"> </v>
      </c>
      <c r="FN489" s="1234" t="str">
        <f t="shared" si="496"/>
        <v xml:space="preserve"> </v>
      </c>
      <c r="FO489" s="1234" t="str">
        <f t="shared" si="524"/>
        <v xml:space="preserve"> </v>
      </c>
      <c r="FP489" s="1234" t="str">
        <f t="shared" si="525"/>
        <v xml:space="preserve"> </v>
      </c>
      <c r="FQ489" s="1234" t="str">
        <f t="shared" si="497"/>
        <v xml:space="preserve"> </v>
      </c>
      <c r="FR489" s="1234" t="str">
        <f t="shared" si="526"/>
        <v xml:space="preserve"> </v>
      </c>
      <c r="FS489" s="1234">
        <f t="shared" si="532"/>
        <v>0</v>
      </c>
      <c r="FT489" s="1227"/>
      <c r="FU489" s="1234" t="str">
        <f t="shared" si="527"/>
        <v xml:space="preserve"> </v>
      </c>
      <c r="FV489" s="1234" t="str">
        <f t="shared" si="528"/>
        <v xml:space="preserve"> </v>
      </c>
      <c r="FW489" s="1234" t="str">
        <f t="shared" si="529"/>
        <v xml:space="preserve"> </v>
      </c>
      <c r="FX489" s="1234" t="str">
        <f t="shared" si="498"/>
        <v xml:space="preserve"> </v>
      </c>
      <c r="FY489" s="1234" t="str">
        <f t="shared" si="499"/>
        <v xml:space="preserve"> </v>
      </c>
      <c r="FZ489" s="1234" t="str">
        <f t="shared" si="530"/>
        <v xml:space="preserve"> </v>
      </c>
      <c r="GA489" s="1234">
        <f t="shared" si="500"/>
        <v>0</v>
      </c>
      <c r="GB489" s="1227"/>
      <c r="GC489" s="1234" t="str">
        <f t="shared" si="501"/>
        <v xml:space="preserve"> </v>
      </c>
      <c r="GD489" s="1234" t="str">
        <f t="shared" si="502"/>
        <v xml:space="preserve"> </v>
      </c>
      <c r="GE489" s="1234" t="str">
        <f t="shared" si="503"/>
        <v xml:space="preserve"> </v>
      </c>
      <c r="GF489" s="1234" t="str">
        <f t="shared" si="504"/>
        <v xml:space="preserve"> </v>
      </c>
      <c r="GG489" s="1234" t="str">
        <f t="shared" si="505"/>
        <v xml:space="preserve"> </v>
      </c>
      <c r="GH489" s="1234" t="str">
        <f t="shared" si="506"/>
        <v xml:space="preserve"> </v>
      </c>
      <c r="GI489" s="1234" t="str">
        <f t="shared" si="507"/>
        <v xml:space="preserve"> </v>
      </c>
      <c r="GJ489" s="1234" t="str">
        <f t="shared" si="508"/>
        <v xml:space="preserve"> </v>
      </c>
      <c r="GK489" s="1234" t="str">
        <f t="shared" si="509"/>
        <v xml:space="preserve"> </v>
      </c>
      <c r="GL489" s="1234" t="str">
        <f t="shared" si="510"/>
        <v xml:space="preserve"> </v>
      </c>
      <c r="GM489" s="1234" t="str">
        <f t="shared" si="511"/>
        <v xml:space="preserve"> </v>
      </c>
      <c r="GN489" s="1234">
        <f t="shared" si="512"/>
        <v>0</v>
      </c>
    </row>
    <row r="490" spans="1:196" s="100" customFormat="1" ht="27" customHeight="1" thickTop="1" thickBot="1">
      <c r="A490" s="1208">
        <f>【A票】【D票】!$D$10</f>
        <v>0</v>
      </c>
      <c r="B490" s="1212">
        <f>【A票】【D票】!$H$10</f>
        <v>0</v>
      </c>
      <c r="C490" s="1213" t="str">
        <f>【A票】【D票】!$K$10</f>
        <v xml:space="preserve"> </v>
      </c>
      <c r="D490" s="1214">
        <f t="shared" si="486"/>
        <v>399</v>
      </c>
      <c r="E490" s="914"/>
      <c r="F490" s="467"/>
      <c r="G490" s="469"/>
      <c r="H490" s="224" t="str">
        <f t="shared" si="472"/>
        <v xml:space="preserve"> </v>
      </c>
      <c r="I490" s="704"/>
      <c r="J490" s="117"/>
      <c r="K490" s="117"/>
      <c r="L490" s="117"/>
      <c r="M490" s="117"/>
      <c r="N490" s="117"/>
      <c r="O490" s="117"/>
      <c r="P490" s="117"/>
      <c r="Q490" s="117"/>
      <c r="R490" s="117"/>
      <c r="S490" s="117"/>
      <c r="T490" s="254"/>
      <c r="U490" s="646"/>
      <c r="V490" s="646"/>
      <c r="W490" s="114"/>
      <c r="X490" s="254"/>
      <c r="Y490" s="224" t="str">
        <f t="shared" si="473"/>
        <v xml:space="preserve"> </v>
      </c>
      <c r="Z490" s="579"/>
      <c r="AA490" s="704"/>
      <c r="AB490" s="119"/>
      <c r="AC490" s="224" t="str">
        <f t="shared" si="488"/>
        <v xml:space="preserve"> </v>
      </c>
      <c r="AD490" s="115"/>
      <c r="AE490" s="253"/>
      <c r="AF490" s="704"/>
      <c r="AG490" s="727"/>
      <c r="AH490" s="727"/>
      <c r="AI490" s="727"/>
      <c r="AJ490" s="727"/>
      <c r="AK490" s="591"/>
      <c r="AL490" s="727"/>
      <c r="AM490" s="727"/>
      <c r="AN490" s="727"/>
      <c r="AO490" s="727"/>
      <c r="AP490" s="727"/>
      <c r="AQ490" s="727"/>
      <c r="AR490" s="727"/>
      <c r="AS490" s="727"/>
      <c r="AT490" s="727"/>
      <c r="AU490" s="727"/>
      <c r="AV490" s="727"/>
      <c r="AW490" s="727"/>
      <c r="AX490" s="727"/>
      <c r="AY490" s="727"/>
      <c r="AZ490" s="727"/>
      <c r="BA490" s="727"/>
      <c r="BB490" s="727"/>
      <c r="BC490" s="821"/>
      <c r="BD490" s="727"/>
      <c r="BE490" s="727"/>
      <c r="BF490" s="727"/>
      <c r="BG490" s="727"/>
      <c r="BH490" s="727"/>
      <c r="BI490" s="727"/>
      <c r="BJ490" s="727"/>
      <c r="BK490" s="727"/>
      <c r="BL490" s="821"/>
      <c r="BM490" s="727"/>
      <c r="BN490" s="727"/>
      <c r="BO490" s="727"/>
      <c r="BP490" s="727"/>
      <c r="BQ490" s="727"/>
      <c r="BR490" s="821"/>
      <c r="BS490" s="727"/>
      <c r="BT490" s="727"/>
      <c r="BU490" s="727"/>
      <c r="BV490" s="591"/>
      <c r="BW490" s="224" t="str">
        <f t="shared" si="485"/>
        <v xml:space="preserve"> </v>
      </c>
      <c r="BX490" s="471">
        <f t="shared" si="474"/>
        <v>399</v>
      </c>
      <c r="BY490" s="117"/>
      <c r="BZ490" s="117"/>
      <c r="CA490" s="117"/>
      <c r="CB490" s="117"/>
      <c r="CC490" s="117"/>
      <c r="CD490" s="461"/>
      <c r="CE490" s="236"/>
      <c r="CF490" s="224" t="str">
        <f t="shared" si="475"/>
        <v xml:space="preserve"> </v>
      </c>
      <c r="CG490" s="116"/>
      <c r="CH490" s="117"/>
      <c r="CI490" s="117"/>
      <c r="CJ490" s="117"/>
      <c r="CK490" s="472"/>
      <c r="CL490" s="472"/>
      <c r="CM490" s="472"/>
      <c r="CN490" s="472"/>
      <c r="CO490" s="117"/>
      <c r="CP490" s="253"/>
      <c r="CQ490" s="120"/>
      <c r="CR490" s="224" t="str" cm="1">
        <f t="array" ref="CR490">IF(AND(SUM(COUNTIF(CG490:CM490,{"*不明*","*その他*"})+COUNTIF(CO490:CP490,{"*不明*","*その他*"}))&gt;0,CQ490=""),"その他・不明の場合,10)具体的内容、理由を記入",IF(OR(AND(CI490=CI$65,COUNTA(CJ490:CM490)&lt;4),AND(OR(CI490=CI$63,CI490=CI$64,CI490=CI$66,CI490=CI$67,CI490=CI$68,CI490=""),COUNTA(CJ490:CM490)&gt;0)),"3)介護保険認定済→要介護度、認知症自立度、寝たきり度、介護保険サービス記入",IF(OR(AND(OR(CM490=CM$63,CM490=CM$64),CN490=""),AND(OR(CM490=CM$65,CM490=CM$66),CN490&lt;&gt;"")),"7)介護保険サービス受けている/過去受けていた→具体的内容記入"," ")))</f>
        <v xml:space="preserve"> </v>
      </c>
      <c r="CS490" s="224" t="str">
        <f t="shared" si="476"/>
        <v xml:space="preserve"> </v>
      </c>
      <c r="CT490" s="116"/>
      <c r="CU490" s="253"/>
      <c r="CV490" s="117"/>
      <c r="CW490" s="117"/>
      <c r="CX490" s="253"/>
      <c r="CY490" s="117"/>
      <c r="CZ490" s="117"/>
      <c r="DA490" s="253"/>
      <c r="DB490" s="117"/>
      <c r="DC490" s="224" t="str">
        <f t="shared" si="477"/>
        <v xml:space="preserve"> </v>
      </c>
      <c r="DD490" s="224" t="str">
        <f t="shared" si="478"/>
        <v xml:space="preserve"> </v>
      </c>
      <c r="DE490" s="224" t="str">
        <f t="shared" si="489"/>
        <v xml:space="preserve"> </v>
      </c>
      <c r="DF490" s="121"/>
      <c r="DG490" s="114"/>
      <c r="DH490" s="704"/>
      <c r="DI490" s="119"/>
      <c r="DJ490" s="187"/>
      <c r="DK490" s="254"/>
      <c r="DL490" s="224" t="str">
        <f t="shared" si="490"/>
        <v xml:space="preserve"> </v>
      </c>
      <c r="DM490" s="224" t="str">
        <f t="shared" si="479"/>
        <v xml:space="preserve"> </v>
      </c>
      <c r="DN490" s="474"/>
      <c r="DO490" s="117"/>
      <c r="DP490" s="117"/>
      <c r="DQ490" s="117"/>
      <c r="DR490" s="117"/>
      <c r="DS490" s="117"/>
      <c r="DT490" s="254"/>
      <c r="DU490" s="476"/>
      <c r="DV490" s="224" t="str">
        <f t="shared" si="491"/>
        <v xml:space="preserve"> </v>
      </c>
      <c r="DW490" s="115"/>
      <c r="DX490" s="470"/>
      <c r="DY490" s="117"/>
      <c r="DZ490" s="704"/>
      <c r="EA490" s="224" t="str">
        <f t="shared" si="492"/>
        <v xml:space="preserve"> </v>
      </c>
      <c r="EB490" s="906"/>
      <c r="EC490" s="904"/>
      <c r="ED490" s="904"/>
      <c r="EE490" s="904"/>
      <c r="EF490" s="904"/>
      <c r="EG490" s="904"/>
      <c r="EH490" s="904"/>
      <c r="EI490" s="904"/>
      <c r="EJ490" s="904"/>
      <c r="EK490" s="905"/>
      <c r="EL490" s="80"/>
      <c r="EM490" s="224" t="str">
        <f t="shared" si="480"/>
        <v xml:space="preserve"> </v>
      </c>
      <c r="EN490" s="224" t="str">
        <f t="shared" si="481"/>
        <v xml:space="preserve"> </v>
      </c>
      <c r="EO490" s="115"/>
      <c r="EP490" s="1050"/>
      <c r="EQ490" s="253"/>
      <c r="ER490" s="117"/>
      <c r="ES490" s="1258">
        <f t="shared" si="482"/>
        <v>399</v>
      </c>
      <c r="ET490" s="224" t="str">
        <f t="shared" si="483"/>
        <v xml:space="preserve"> </v>
      </c>
      <c r="EU490" s="477" t="str">
        <f t="shared" si="484"/>
        <v/>
      </c>
      <c r="EV490" s="1334" t="str">
        <f t="shared" si="487"/>
        <v xml:space="preserve"> </v>
      </c>
      <c r="EW490" s="1332" t="str">
        <f t="shared" si="531"/>
        <v/>
      </c>
      <c r="EX490" s="1275" t="str">
        <f t="shared" si="513"/>
        <v/>
      </c>
      <c r="EY490" s="1275" t="str">
        <f t="shared" si="514"/>
        <v/>
      </c>
      <c r="EZ490" s="1275" t="str">
        <f t="shared" si="515"/>
        <v/>
      </c>
      <c r="FA490" s="1275" t="str">
        <f t="shared" si="516"/>
        <v/>
      </c>
      <c r="FB490" s="1275" t="str">
        <f t="shared" si="517"/>
        <v/>
      </c>
      <c r="FC490" s="1333" t="str">
        <f t="shared" si="518"/>
        <v/>
      </c>
      <c r="FE490" s="1234" t="str">
        <f t="shared" si="519"/>
        <v xml:space="preserve"> </v>
      </c>
      <c r="FF490" s="1234" t="str">
        <f t="shared" si="520"/>
        <v xml:space="preserve"> </v>
      </c>
      <c r="FG490" s="1234" t="str">
        <f t="shared" si="521"/>
        <v xml:space="preserve"> </v>
      </c>
      <c r="FH490" s="1234" t="str">
        <f t="shared" si="522"/>
        <v xml:space="preserve"> </v>
      </c>
      <c r="FI490" s="1234" t="str">
        <f t="shared" si="493"/>
        <v xml:space="preserve"> </v>
      </c>
      <c r="FJ490" s="1234" t="str">
        <f t="shared" si="523"/>
        <v xml:space="preserve"> </v>
      </c>
      <c r="FK490" s="1234">
        <f t="shared" si="494"/>
        <v>0</v>
      </c>
      <c r="FL490" s="1227"/>
      <c r="FM490" s="1234" t="str">
        <f t="shared" si="495"/>
        <v xml:space="preserve"> </v>
      </c>
      <c r="FN490" s="1234" t="str">
        <f t="shared" si="496"/>
        <v xml:space="preserve"> </v>
      </c>
      <c r="FO490" s="1234" t="str">
        <f t="shared" si="524"/>
        <v xml:space="preserve"> </v>
      </c>
      <c r="FP490" s="1234" t="str">
        <f t="shared" si="525"/>
        <v xml:space="preserve"> </v>
      </c>
      <c r="FQ490" s="1234" t="str">
        <f t="shared" si="497"/>
        <v xml:space="preserve"> </v>
      </c>
      <c r="FR490" s="1234" t="str">
        <f t="shared" si="526"/>
        <v xml:space="preserve"> </v>
      </c>
      <c r="FS490" s="1234">
        <f t="shared" si="532"/>
        <v>0</v>
      </c>
      <c r="FT490" s="1227"/>
      <c r="FU490" s="1234" t="str">
        <f t="shared" si="527"/>
        <v xml:space="preserve"> </v>
      </c>
      <c r="FV490" s="1234" t="str">
        <f t="shared" si="528"/>
        <v xml:space="preserve"> </v>
      </c>
      <c r="FW490" s="1234" t="str">
        <f t="shared" si="529"/>
        <v xml:space="preserve"> </v>
      </c>
      <c r="FX490" s="1234" t="str">
        <f t="shared" si="498"/>
        <v xml:space="preserve"> </v>
      </c>
      <c r="FY490" s="1234" t="str">
        <f t="shared" si="499"/>
        <v xml:space="preserve"> </v>
      </c>
      <c r="FZ490" s="1234" t="str">
        <f t="shared" si="530"/>
        <v xml:space="preserve"> </v>
      </c>
      <c r="GA490" s="1234">
        <f t="shared" si="500"/>
        <v>0</v>
      </c>
      <c r="GB490" s="1227"/>
      <c r="GC490" s="1234" t="str">
        <f t="shared" si="501"/>
        <v xml:space="preserve"> </v>
      </c>
      <c r="GD490" s="1234" t="str">
        <f t="shared" si="502"/>
        <v xml:space="preserve"> </v>
      </c>
      <c r="GE490" s="1234" t="str">
        <f t="shared" si="503"/>
        <v xml:space="preserve"> </v>
      </c>
      <c r="GF490" s="1234" t="str">
        <f t="shared" si="504"/>
        <v xml:space="preserve"> </v>
      </c>
      <c r="GG490" s="1234" t="str">
        <f t="shared" si="505"/>
        <v xml:space="preserve"> </v>
      </c>
      <c r="GH490" s="1234" t="str">
        <f t="shared" si="506"/>
        <v xml:space="preserve"> </v>
      </c>
      <c r="GI490" s="1234" t="str">
        <f t="shared" si="507"/>
        <v xml:space="preserve"> </v>
      </c>
      <c r="GJ490" s="1234" t="str">
        <f t="shared" si="508"/>
        <v xml:space="preserve"> </v>
      </c>
      <c r="GK490" s="1234" t="str">
        <f t="shared" si="509"/>
        <v xml:space="preserve"> </v>
      </c>
      <c r="GL490" s="1234" t="str">
        <f t="shared" si="510"/>
        <v xml:space="preserve"> </v>
      </c>
      <c r="GM490" s="1234" t="str">
        <f t="shared" si="511"/>
        <v xml:space="preserve"> </v>
      </c>
      <c r="GN490" s="1234">
        <f t="shared" si="512"/>
        <v>0</v>
      </c>
    </row>
    <row r="491" spans="1:196" s="100" customFormat="1" ht="27" customHeight="1" thickTop="1" thickBot="1">
      <c r="A491" s="1208">
        <f>【A票】【D票】!$D$10</f>
        <v>0</v>
      </c>
      <c r="B491" s="1212">
        <f>【A票】【D票】!$H$10</f>
        <v>0</v>
      </c>
      <c r="C491" s="1213" t="str">
        <f>【A票】【D票】!$K$10</f>
        <v xml:space="preserve"> </v>
      </c>
      <c r="D491" s="1214">
        <f t="shared" si="486"/>
        <v>400</v>
      </c>
      <c r="E491" s="914"/>
      <c r="F491" s="467"/>
      <c r="G491" s="469"/>
      <c r="H491" s="224" t="str">
        <f t="shared" si="472"/>
        <v xml:space="preserve"> </v>
      </c>
      <c r="I491" s="704"/>
      <c r="J491" s="117"/>
      <c r="K491" s="117"/>
      <c r="L491" s="117"/>
      <c r="M491" s="117"/>
      <c r="N491" s="117"/>
      <c r="O491" s="117"/>
      <c r="P491" s="117"/>
      <c r="Q491" s="117"/>
      <c r="R491" s="117"/>
      <c r="S491" s="117"/>
      <c r="T491" s="254"/>
      <c r="U491" s="646"/>
      <c r="V491" s="646"/>
      <c r="W491" s="114"/>
      <c r="X491" s="254"/>
      <c r="Y491" s="224" t="str">
        <f t="shared" si="473"/>
        <v xml:space="preserve"> </v>
      </c>
      <c r="Z491" s="579"/>
      <c r="AA491" s="704"/>
      <c r="AB491" s="119"/>
      <c r="AC491" s="224" t="str">
        <f t="shared" si="488"/>
        <v xml:space="preserve"> </v>
      </c>
      <c r="AD491" s="115"/>
      <c r="AE491" s="253"/>
      <c r="AF491" s="704"/>
      <c r="AG491" s="727"/>
      <c r="AH491" s="727"/>
      <c r="AI491" s="727"/>
      <c r="AJ491" s="727"/>
      <c r="AK491" s="591"/>
      <c r="AL491" s="727"/>
      <c r="AM491" s="727"/>
      <c r="AN491" s="727"/>
      <c r="AO491" s="727"/>
      <c r="AP491" s="727"/>
      <c r="AQ491" s="727"/>
      <c r="AR491" s="727"/>
      <c r="AS491" s="727"/>
      <c r="AT491" s="727"/>
      <c r="AU491" s="727"/>
      <c r="AV491" s="727"/>
      <c r="AW491" s="727"/>
      <c r="AX491" s="727"/>
      <c r="AY491" s="727"/>
      <c r="AZ491" s="727"/>
      <c r="BA491" s="727"/>
      <c r="BB491" s="727"/>
      <c r="BC491" s="821"/>
      <c r="BD491" s="727"/>
      <c r="BE491" s="727"/>
      <c r="BF491" s="727"/>
      <c r="BG491" s="727"/>
      <c r="BH491" s="727"/>
      <c r="BI491" s="727"/>
      <c r="BJ491" s="727"/>
      <c r="BK491" s="727"/>
      <c r="BL491" s="821"/>
      <c r="BM491" s="727"/>
      <c r="BN491" s="727"/>
      <c r="BO491" s="727"/>
      <c r="BP491" s="727"/>
      <c r="BQ491" s="727"/>
      <c r="BR491" s="821"/>
      <c r="BS491" s="727"/>
      <c r="BT491" s="727"/>
      <c r="BU491" s="727"/>
      <c r="BV491" s="591"/>
      <c r="BW491" s="224" t="str">
        <f t="shared" si="485"/>
        <v xml:space="preserve"> </v>
      </c>
      <c r="BX491" s="471">
        <f t="shared" si="474"/>
        <v>400</v>
      </c>
      <c r="BY491" s="117"/>
      <c r="BZ491" s="117"/>
      <c r="CA491" s="117"/>
      <c r="CB491" s="117"/>
      <c r="CC491" s="117"/>
      <c r="CD491" s="461"/>
      <c r="CE491" s="236"/>
      <c r="CF491" s="224" t="str">
        <f t="shared" si="475"/>
        <v xml:space="preserve"> </v>
      </c>
      <c r="CG491" s="116"/>
      <c r="CH491" s="117"/>
      <c r="CI491" s="117"/>
      <c r="CJ491" s="117"/>
      <c r="CK491" s="472"/>
      <c r="CL491" s="472"/>
      <c r="CM491" s="472"/>
      <c r="CN491" s="472"/>
      <c r="CO491" s="117"/>
      <c r="CP491" s="253"/>
      <c r="CQ491" s="120"/>
      <c r="CR491" s="224" t="str" cm="1">
        <f t="array" ref="CR491">IF(AND(SUM(COUNTIF(CG491:CM491,{"*不明*","*その他*"})+COUNTIF(CO491:CP491,{"*不明*","*その他*"}))&gt;0,CQ491=""),"その他・不明の場合,10)具体的内容、理由を記入",IF(OR(AND(CI491=CI$65,COUNTA(CJ491:CM491)&lt;4),AND(OR(CI491=CI$63,CI491=CI$64,CI491=CI$66,CI491=CI$67,CI491=CI$68,CI491=""),COUNTA(CJ491:CM491)&gt;0)),"3)介護保険認定済→要介護度、認知症自立度、寝たきり度、介護保険サービス記入",IF(OR(AND(OR(CM491=CM$63,CM491=CM$64),CN491=""),AND(OR(CM491=CM$65,CM491=CM$66),CN491&lt;&gt;"")),"7)介護保険サービス受けている/過去受けていた→具体的内容記入"," ")))</f>
        <v xml:space="preserve"> </v>
      </c>
      <c r="CS491" s="224" t="str">
        <f t="shared" si="476"/>
        <v xml:space="preserve"> </v>
      </c>
      <c r="CT491" s="116"/>
      <c r="CU491" s="253"/>
      <c r="CV491" s="117"/>
      <c r="CW491" s="117"/>
      <c r="CX491" s="253"/>
      <c r="CY491" s="117"/>
      <c r="CZ491" s="117"/>
      <c r="DA491" s="253"/>
      <c r="DB491" s="117"/>
      <c r="DC491" s="224" t="str">
        <f t="shared" si="477"/>
        <v xml:space="preserve"> </v>
      </c>
      <c r="DD491" s="224" t="str">
        <f t="shared" si="478"/>
        <v xml:space="preserve"> </v>
      </c>
      <c r="DE491" s="224" t="str">
        <f t="shared" si="489"/>
        <v xml:space="preserve"> </v>
      </c>
      <c r="DF491" s="121"/>
      <c r="DG491" s="114"/>
      <c r="DH491" s="704"/>
      <c r="DI491" s="119"/>
      <c r="DJ491" s="187"/>
      <c r="DK491" s="254"/>
      <c r="DL491" s="224" t="str">
        <f t="shared" si="490"/>
        <v xml:space="preserve"> </v>
      </c>
      <c r="DM491" s="224" t="str">
        <f t="shared" si="479"/>
        <v xml:space="preserve"> </v>
      </c>
      <c r="DN491" s="474"/>
      <c r="DO491" s="117"/>
      <c r="DP491" s="117"/>
      <c r="DQ491" s="117"/>
      <c r="DR491" s="117"/>
      <c r="DS491" s="117"/>
      <c r="DT491" s="254"/>
      <c r="DU491" s="476"/>
      <c r="DV491" s="224" t="str">
        <f t="shared" si="491"/>
        <v xml:space="preserve"> </v>
      </c>
      <c r="DW491" s="115"/>
      <c r="DX491" s="470"/>
      <c r="DY491" s="117"/>
      <c r="DZ491" s="704"/>
      <c r="EA491" s="224" t="str">
        <f t="shared" si="492"/>
        <v xml:space="preserve"> </v>
      </c>
      <c r="EB491" s="906"/>
      <c r="EC491" s="904"/>
      <c r="ED491" s="904"/>
      <c r="EE491" s="904"/>
      <c r="EF491" s="904"/>
      <c r="EG491" s="904"/>
      <c r="EH491" s="904"/>
      <c r="EI491" s="904"/>
      <c r="EJ491" s="904"/>
      <c r="EK491" s="905"/>
      <c r="EL491" s="80"/>
      <c r="EM491" s="224" t="str">
        <f t="shared" si="480"/>
        <v xml:space="preserve"> </v>
      </c>
      <c r="EN491" s="224" t="str">
        <f t="shared" si="481"/>
        <v xml:space="preserve"> </v>
      </c>
      <c r="EO491" s="115"/>
      <c r="EP491" s="1050"/>
      <c r="EQ491" s="253"/>
      <c r="ER491" s="117"/>
      <c r="ES491" s="1258">
        <f t="shared" si="482"/>
        <v>400</v>
      </c>
      <c r="ET491" s="224" t="str">
        <f t="shared" si="483"/>
        <v xml:space="preserve"> </v>
      </c>
      <c r="EU491" s="477" t="str">
        <f t="shared" si="484"/>
        <v/>
      </c>
      <c r="EV491" s="1334" t="str">
        <f t="shared" si="487"/>
        <v xml:space="preserve"> </v>
      </c>
      <c r="EW491" s="1332" t="str">
        <f t="shared" si="531"/>
        <v/>
      </c>
      <c r="EX491" s="1275" t="str">
        <f t="shared" si="513"/>
        <v/>
      </c>
      <c r="EY491" s="1275" t="str">
        <f t="shared" si="514"/>
        <v/>
      </c>
      <c r="EZ491" s="1275" t="str">
        <f t="shared" si="515"/>
        <v/>
      </c>
      <c r="FA491" s="1275" t="str">
        <f t="shared" si="516"/>
        <v/>
      </c>
      <c r="FB491" s="1275" t="str">
        <f t="shared" si="517"/>
        <v/>
      </c>
      <c r="FC491" s="1333" t="str">
        <f t="shared" si="518"/>
        <v/>
      </c>
      <c r="FE491" s="1234" t="str">
        <f t="shared" si="519"/>
        <v xml:space="preserve"> </v>
      </c>
      <c r="FF491" s="1234" t="str">
        <f t="shared" si="520"/>
        <v xml:space="preserve"> </v>
      </c>
      <c r="FG491" s="1234" t="str">
        <f t="shared" si="521"/>
        <v xml:space="preserve"> </v>
      </c>
      <c r="FH491" s="1234" t="str">
        <f t="shared" si="522"/>
        <v xml:space="preserve"> </v>
      </c>
      <c r="FI491" s="1234" t="str">
        <f t="shared" si="493"/>
        <v xml:space="preserve"> </v>
      </c>
      <c r="FJ491" s="1234" t="str">
        <f t="shared" si="523"/>
        <v xml:space="preserve"> </v>
      </c>
      <c r="FK491" s="1234">
        <f t="shared" si="494"/>
        <v>0</v>
      </c>
      <c r="FL491" s="1227"/>
      <c r="FM491" s="1234" t="str">
        <f t="shared" si="495"/>
        <v xml:space="preserve"> </v>
      </c>
      <c r="FN491" s="1234" t="str">
        <f t="shared" si="496"/>
        <v xml:space="preserve"> </v>
      </c>
      <c r="FO491" s="1234" t="str">
        <f t="shared" si="524"/>
        <v xml:space="preserve"> </v>
      </c>
      <c r="FP491" s="1234" t="str">
        <f t="shared" si="525"/>
        <v xml:space="preserve"> </v>
      </c>
      <c r="FQ491" s="1234" t="str">
        <f t="shared" si="497"/>
        <v xml:space="preserve"> </v>
      </c>
      <c r="FR491" s="1234" t="str">
        <f t="shared" si="526"/>
        <v xml:space="preserve"> </v>
      </c>
      <c r="FS491" s="1234">
        <f t="shared" si="532"/>
        <v>0</v>
      </c>
      <c r="FT491" s="1227"/>
      <c r="FU491" s="1234" t="str">
        <f t="shared" si="527"/>
        <v xml:space="preserve"> </v>
      </c>
      <c r="FV491" s="1234" t="str">
        <f t="shared" si="528"/>
        <v xml:space="preserve"> </v>
      </c>
      <c r="FW491" s="1234" t="str">
        <f t="shared" si="529"/>
        <v xml:space="preserve"> </v>
      </c>
      <c r="FX491" s="1234" t="str">
        <f t="shared" si="498"/>
        <v xml:space="preserve"> </v>
      </c>
      <c r="FY491" s="1234" t="str">
        <f t="shared" si="499"/>
        <v xml:space="preserve"> </v>
      </c>
      <c r="FZ491" s="1234" t="str">
        <f t="shared" si="530"/>
        <v xml:space="preserve"> </v>
      </c>
      <c r="GA491" s="1234">
        <f t="shared" si="500"/>
        <v>0</v>
      </c>
      <c r="GB491" s="1227"/>
      <c r="GC491" s="1234" t="str">
        <f t="shared" si="501"/>
        <v xml:space="preserve"> </v>
      </c>
      <c r="GD491" s="1234" t="str">
        <f t="shared" si="502"/>
        <v xml:space="preserve"> </v>
      </c>
      <c r="GE491" s="1234" t="str">
        <f t="shared" si="503"/>
        <v xml:space="preserve"> </v>
      </c>
      <c r="GF491" s="1234" t="str">
        <f t="shared" si="504"/>
        <v xml:space="preserve"> </v>
      </c>
      <c r="GG491" s="1234" t="str">
        <f t="shared" si="505"/>
        <v xml:space="preserve"> </v>
      </c>
      <c r="GH491" s="1234" t="str">
        <f t="shared" si="506"/>
        <v xml:space="preserve"> </v>
      </c>
      <c r="GI491" s="1234" t="str">
        <f t="shared" si="507"/>
        <v xml:space="preserve"> </v>
      </c>
      <c r="GJ491" s="1234" t="str">
        <f t="shared" si="508"/>
        <v xml:space="preserve"> </v>
      </c>
      <c r="GK491" s="1234" t="str">
        <f t="shared" si="509"/>
        <v xml:space="preserve"> </v>
      </c>
      <c r="GL491" s="1234" t="str">
        <f t="shared" si="510"/>
        <v xml:space="preserve"> </v>
      </c>
      <c r="GM491" s="1234" t="str">
        <f t="shared" si="511"/>
        <v xml:space="preserve"> </v>
      </c>
      <c r="GN491" s="1234">
        <f t="shared" si="512"/>
        <v>0</v>
      </c>
    </row>
    <row r="492" spans="1:196" s="100" customFormat="1" ht="27" customHeight="1" thickTop="1" thickBot="1">
      <c r="A492" s="1208">
        <f>【A票】【D票】!$D$10</f>
        <v>0</v>
      </c>
      <c r="B492" s="1212">
        <f>【A票】【D票】!$H$10</f>
        <v>0</v>
      </c>
      <c r="C492" s="1213" t="str">
        <f>【A票】【D票】!$K$10</f>
        <v xml:space="preserve"> </v>
      </c>
      <c r="D492" s="1214">
        <f t="shared" si="486"/>
        <v>401</v>
      </c>
      <c r="E492" s="914"/>
      <c r="F492" s="467"/>
      <c r="G492" s="469"/>
      <c r="H492" s="224" t="str">
        <f t="shared" si="472"/>
        <v xml:space="preserve"> </v>
      </c>
      <c r="I492" s="704"/>
      <c r="J492" s="117"/>
      <c r="K492" s="117"/>
      <c r="L492" s="117"/>
      <c r="M492" s="117"/>
      <c r="N492" s="117"/>
      <c r="O492" s="117"/>
      <c r="P492" s="117"/>
      <c r="Q492" s="117"/>
      <c r="R492" s="117"/>
      <c r="S492" s="117"/>
      <c r="T492" s="254"/>
      <c r="U492" s="646"/>
      <c r="V492" s="646"/>
      <c r="W492" s="114"/>
      <c r="X492" s="254"/>
      <c r="Y492" s="224" t="str">
        <f t="shared" si="473"/>
        <v xml:space="preserve"> </v>
      </c>
      <c r="Z492" s="579"/>
      <c r="AA492" s="704"/>
      <c r="AB492" s="119"/>
      <c r="AC492" s="224" t="str">
        <f t="shared" si="488"/>
        <v xml:space="preserve"> </v>
      </c>
      <c r="AD492" s="115"/>
      <c r="AE492" s="253"/>
      <c r="AF492" s="704"/>
      <c r="AG492" s="727"/>
      <c r="AH492" s="727"/>
      <c r="AI492" s="727"/>
      <c r="AJ492" s="727"/>
      <c r="AK492" s="591"/>
      <c r="AL492" s="727"/>
      <c r="AM492" s="727"/>
      <c r="AN492" s="727"/>
      <c r="AO492" s="727"/>
      <c r="AP492" s="727"/>
      <c r="AQ492" s="727"/>
      <c r="AR492" s="727"/>
      <c r="AS492" s="727"/>
      <c r="AT492" s="727"/>
      <c r="AU492" s="727"/>
      <c r="AV492" s="727"/>
      <c r="AW492" s="727"/>
      <c r="AX492" s="727"/>
      <c r="AY492" s="727"/>
      <c r="AZ492" s="727"/>
      <c r="BA492" s="727"/>
      <c r="BB492" s="727"/>
      <c r="BC492" s="821"/>
      <c r="BD492" s="727"/>
      <c r="BE492" s="727"/>
      <c r="BF492" s="727"/>
      <c r="BG492" s="727"/>
      <c r="BH492" s="727"/>
      <c r="BI492" s="727"/>
      <c r="BJ492" s="727"/>
      <c r="BK492" s="727"/>
      <c r="BL492" s="821"/>
      <c r="BM492" s="727"/>
      <c r="BN492" s="727"/>
      <c r="BO492" s="727"/>
      <c r="BP492" s="727"/>
      <c r="BQ492" s="727"/>
      <c r="BR492" s="821"/>
      <c r="BS492" s="727"/>
      <c r="BT492" s="727"/>
      <c r="BU492" s="727"/>
      <c r="BV492" s="591"/>
      <c r="BW492" s="224" t="str">
        <f t="shared" si="485"/>
        <v xml:space="preserve"> </v>
      </c>
      <c r="BX492" s="471">
        <f t="shared" si="474"/>
        <v>401</v>
      </c>
      <c r="BY492" s="117"/>
      <c r="BZ492" s="117"/>
      <c r="CA492" s="117"/>
      <c r="CB492" s="117"/>
      <c r="CC492" s="117"/>
      <c r="CD492" s="461"/>
      <c r="CE492" s="236"/>
      <c r="CF492" s="224" t="str">
        <f t="shared" si="475"/>
        <v xml:space="preserve"> </v>
      </c>
      <c r="CG492" s="116"/>
      <c r="CH492" s="117"/>
      <c r="CI492" s="117"/>
      <c r="CJ492" s="117"/>
      <c r="CK492" s="472"/>
      <c r="CL492" s="472"/>
      <c r="CM492" s="472"/>
      <c r="CN492" s="472"/>
      <c r="CO492" s="117"/>
      <c r="CP492" s="253"/>
      <c r="CQ492" s="120"/>
      <c r="CR492" s="224" t="str" cm="1">
        <f t="array" ref="CR492">IF(AND(SUM(COUNTIF(CG492:CM492,{"*不明*","*その他*"})+COUNTIF(CO492:CP492,{"*不明*","*その他*"}))&gt;0,CQ492=""),"その他・不明の場合,10)具体的内容、理由を記入",IF(OR(AND(CI492=CI$65,COUNTA(CJ492:CM492)&lt;4),AND(OR(CI492=CI$63,CI492=CI$64,CI492=CI$66,CI492=CI$67,CI492=CI$68,CI492=""),COUNTA(CJ492:CM492)&gt;0)),"3)介護保険認定済→要介護度、認知症自立度、寝たきり度、介護保険サービス記入",IF(OR(AND(OR(CM492=CM$63,CM492=CM$64),CN492=""),AND(OR(CM492=CM$65,CM492=CM$66),CN492&lt;&gt;"")),"7)介護保険サービス受けている/過去受けていた→具体的内容記入"," ")))</f>
        <v xml:space="preserve"> </v>
      </c>
      <c r="CS492" s="224" t="str">
        <f t="shared" si="476"/>
        <v xml:space="preserve"> </v>
      </c>
      <c r="CT492" s="116"/>
      <c r="CU492" s="253"/>
      <c r="CV492" s="117"/>
      <c r="CW492" s="117"/>
      <c r="CX492" s="253"/>
      <c r="CY492" s="117"/>
      <c r="CZ492" s="117"/>
      <c r="DA492" s="253"/>
      <c r="DB492" s="117"/>
      <c r="DC492" s="224" t="str">
        <f t="shared" si="477"/>
        <v xml:space="preserve"> </v>
      </c>
      <c r="DD492" s="224" t="str">
        <f t="shared" si="478"/>
        <v xml:space="preserve"> </v>
      </c>
      <c r="DE492" s="224" t="str">
        <f t="shared" si="489"/>
        <v xml:space="preserve"> </v>
      </c>
      <c r="DF492" s="121"/>
      <c r="DG492" s="114"/>
      <c r="DH492" s="704"/>
      <c r="DI492" s="119"/>
      <c r="DJ492" s="187"/>
      <c r="DK492" s="254"/>
      <c r="DL492" s="224" t="str">
        <f t="shared" si="490"/>
        <v xml:space="preserve"> </v>
      </c>
      <c r="DM492" s="224" t="str">
        <f t="shared" si="479"/>
        <v xml:space="preserve"> </v>
      </c>
      <c r="DN492" s="474"/>
      <c r="DO492" s="117"/>
      <c r="DP492" s="117"/>
      <c r="DQ492" s="117"/>
      <c r="DR492" s="117"/>
      <c r="DS492" s="117"/>
      <c r="DT492" s="254"/>
      <c r="DU492" s="476"/>
      <c r="DV492" s="224" t="str">
        <f t="shared" si="491"/>
        <v xml:space="preserve"> </v>
      </c>
      <c r="DW492" s="115"/>
      <c r="DX492" s="470"/>
      <c r="DY492" s="117"/>
      <c r="DZ492" s="704"/>
      <c r="EA492" s="224" t="str">
        <f t="shared" si="492"/>
        <v xml:space="preserve"> </v>
      </c>
      <c r="EB492" s="906"/>
      <c r="EC492" s="904"/>
      <c r="ED492" s="904"/>
      <c r="EE492" s="904"/>
      <c r="EF492" s="904"/>
      <c r="EG492" s="904"/>
      <c r="EH492" s="904"/>
      <c r="EI492" s="904"/>
      <c r="EJ492" s="904"/>
      <c r="EK492" s="905"/>
      <c r="EL492" s="80"/>
      <c r="EM492" s="224" t="str">
        <f t="shared" si="480"/>
        <v xml:space="preserve"> </v>
      </c>
      <c r="EN492" s="224" t="str">
        <f t="shared" si="481"/>
        <v xml:space="preserve"> </v>
      </c>
      <c r="EO492" s="115"/>
      <c r="EP492" s="1050"/>
      <c r="EQ492" s="253"/>
      <c r="ER492" s="117"/>
      <c r="ES492" s="1258">
        <f t="shared" si="482"/>
        <v>401</v>
      </c>
      <c r="ET492" s="224" t="str">
        <f t="shared" si="483"/>
        <v xml:space="preserve"> </v>
      </c>
      <c r="EU492" s="477" t="str">
        <f t="shared" si="484"/>
        <v/>
      </c>
      <c r="EV492" s="1334" t="str">
        <f t="shared" si="487"/>
        <v xml:space="preserve"> </v>
      </c>
      <c r="EW492" s="1332" t="str">
        <f t="shared" si="531"/>
        <v/>
      </c>
      <c r="EX492" s="1275" t="str">
        <f t="shared" si="513"/>
        <v/>
      </c>
      <c r="EY492" s="1275" t="str">
        <f t="shared" si="514"/>
        <v/>
      </c>
      <c r="EZ492" s="1275" t="str">
        <f t="shared" si="515"/>
        <v/>
      </c>
      <c r="FA492" s="1275" t="str">
        <f t="shared" si="516"/>
        <v/>
      </c>
      <c r="FB492" s="1275" t="str">
        <f t="shared" si="517"/>
        <v/>
      </c>
      <c r="FC492" s="1333" t="str">
        <f t="shared" si="518"/>
        <v/>
      </c>
      <c r="FE492" s="1234" t="str">
        <f t="shared" si="519"/>
        <v xml:space="preserve"> </v>
      </c>
      <c r="FF492" s="1234" t="str">
        <f t="shared" si="520"/>
        <v xml:space="preserve"> </v>
      </c>
      <c r="FG492" s="1234" t="str">
        <f t="shared" si="521"/>
        <v xml:space="preserve"> </v>
      </c>
      <c r="FH492" s="1234" t="str">
        <f t="shared" si="522"/>
        <v xml:space="preserve"> </v>
      </c>
      <c r="FI492" s="1234" t="str">
        <f t="shared" si="493"/>
        <v xml:space="preserve"> </v>
      </c>
      <c r="FJ492" s="1234" t="str">
        <f t="shared" si="523"/>
        <v xml:space="preserve"> </v>
      </c>
      <c r="FK492" s="1234">
        <f t="shared" si="494"/>
        <v>0</v>
      </c>
      <c r="FL492" s="1227"/>
      <c r="FM492" s="1234" t="str">
        <f t="shared" si="495"/>
        <v xml:space="preserve"> </v>
      </c>
      <c r="FN492" s="1234" t="str">
        <f t="shared" si="496"/>
        <v xml:space="preserve"> </v>
      </c>
      <c r="FO492" s="1234" t="str">
        <f t="shared" si="524"/>
        <v xml:space="preserve"> </v>
      </c>
      <c r="FP492" s="1234" t="str">
        <f t="shared" si="525"/>
        <v xml:space="preserve"> </v>
      </c>
      <c r="FQ492" s="1234" t="str">
        <f t="shared" si="497"/>
        <v xml:space="preserve"> </v>
      </c>
      <c r="FR492" s="1234" t="str">
        <f t="shared" si="526"/>
        <v xml:space="preserve"> </v>
      </c>
      <c r="FS492" s="1234">
        <f t="shared" si="532"/>
        <v>0</v>
      </c>
      <c r="FT492" s="1227"/>
      <c r="FU492" s="1234" t="str">
        <f t="shared" si="527"/>
        <v xml:space="preserve"> </v>
      </c>
      <c r="FV492" s="1234" t="str">
        <f t="shared" si="528"/>
        <v xml:space="preserve"> </v>
      </c>
      <c r="FW492" s="1234" t="str">
        <f t="shared" si="529"/>
        <v xml:space="preserve"> </v>
      </c>
      <c r="FX492" s="1234" t="str">
        <f t="shared" si="498"/>
        <v xml:space="preserve"> </v>
      </c>
      <c r="FY492" s="1234" t="str">
        <f t="shared" si="499"/>
        <v xml:space="preserve"> </v>
      </c>
      <c r="FZ492" s="1234" t="str">
        <f t="shared" si="530"/>
        <v xml:space="preserve"> </v>
      </c>
      <c r="GA492" s="1234">
        <f t="shared" si="500"/>
        <v>0</v>
      </c>
      <c r="GB492" s="1227"/>
      <c r="GC492" s="1234" t="str">
        <f t="shared" si="501"/>
        <v xml:space="preserve"> </v>
      </c>
      <c r="GD492" s="1234" t="str">
        <f t="shared" si="502"/>
        <v xml:space="preserve"> </v>
      </c>
      <c r="GE492" s="1234" t="str">
        <f t="shared" si="503"/>
        <v xml:space="preserve"> </v>
      </c>
      <c r="GF492" s="1234" t="str">
        <f t="shared" si="504"/>
        <v xml:space="preserve"> </v>
      </c>
      <c r="GG492" s="1234" t="str">
        <f t="shared" si="505"/>
        <v xml:space="preserve"> </v>
      </c>
      <c r="GH492" s="1234" t="str">
        <f t="shared" si="506"/>
        <v xml:space="preserve"> </v>
      </c>
      <c r="GI492" s="1234" t="str">
        <f t="shared" si="507"/>
        <v xml:space="preserve"> </v>
      </c>
      <c r="GJ492" s="1234" t="str">
        <f t="shared" si="508"/>
        <v xml:space="preserve"> </v>
      </c>
      <c r="GK492" s="1234" t="str">
        <f t="shared" si="509"/>
        <v xml:space="preserve"> </v>
      </c>
      <c r="GL492" s="1234" t="str">
        <f t="shared" si="510"/>
        <v xml:space="preserve"> </v>
      </c>
      <c r="GM492" s="1234" t="str">
        <f t="shared" si="511"/>
        <v xml:space="preserve"> </v>
      </c>
      <c r="GN492" s="1234">
        <f t="shared" si="512"/>
        <v>0</v>
      </c>
    </row>
    <row r="493" spans="1:196" s="100" customFormat="1" ht="27" customHeight="1" thickTop="1" thickBot="1">
      <c r="A493" s="1208">
        <f>【A票】【D票】!$D$10</f>
        <v>0</v>
      </c>
      <c r="B493" s="1212">
        <f>【A票】【D票】!$H$10</f>
        <v>0</v>
      </c>
      <c r="C493" s="1213" t="str">
        <f>【A票】【D票】!$K$10</f>
        <v xml:space="preserve"> </v>
      </c>
      <c r="D493" s="1214">
        <f t="shared" si="486"/>
        <v>402</v>
      </c>
      <c r="E493" s="914"/>
      <c r="F493" s="467"/>
      <c r="G493" s="469"/>
      <c r="H493" s="224" t="str">
        <f t="shared" si="472"/>
        <v xml:space="preserve"> </v>
      </c>
      <c r="I493" s="704"/>
      <c r="J493" s="117"/>
      <c r="K493" s="117"/>
      <c r="L493" s="117"/>
      <c r="M493" s="117"/>
      <c r="N493" s="117"/>
      <c r="O493" s="117"/>
      <c r="P493" s="117"/>
      <c r="Q493" s="117"/>
      <c r="R493" s="117"/>
      <c r="S493" s="117"/>
      <c r="T493" s="254"/>
      <c r="U493" s="646"/>
      <c r="V493" s="646"/>
      <c r="W493" s="114"/>
      <c r="X493" s="254"/>
      <c r="Y493" s="224" t="str">
        <f t="shared" si="473"/>
        <v xml:space="preserve"> </v>
      </c>
      <c r="Z493" s="579"/>
      <c r="AA493" s="704"/>
      <c r="AB493" s="119"/>
      <c r="AC493" s="224" t="str">
        <f t="shared" si="488"/>
        <v xml:space="preserve"> </v>
      </c>
      <c r="AD493" s="115"/>
      <c r="AE493" s="253"/>
      <c r="AF493" s="704"/>
      <c r="AG493" s="727"/>
      <c r="AH493" s="727"/>
      <c r="AI493" s="727"/>
      <c r="AJ493" s="727"/>
      <c r="AK493" s="591"/>
      <c r="AL493" s="727"/>
      <c r="AM493" s="727"/>
      <c r="AN493" s="727"/>
      <c r="AO493" s="727"/>
      <c r="AP493" s="727"/>
      <c r="AQ493" s="727"/>
      <c r="AR493" s="727"/>
      <c r="AS493" s="727"/>
      <c r="AT493" s="727"/>
      <c r="AU493" s="727"/>
      <c r="AV493" s="727"/>
      <c r="AW493" s="727"/>
      <c r="AX493" s="727"/>
      <c r="AY493" s="727"/>
      <c r="AZ493" s="727"/>
      <c r="BA493" s="727"/>
      <c r="BB493" s="727"/>
      <c r="BC493" s="821"/>
      <c r="BD493" s="727"/>
      <c r="BE493" s="727"/>
      <c r="BF493" s="727"/>
      <c r="BG493" s="727"/>
      <c r="BH493" s="727"/>
      <c r="BI493" s="727"/>
      <c r="BJ493" s="727"/>
      <c r="BK493" s="727"/>
      <c r="BL493" s="821"/>
      <c r="BM493" s="727"/>
      <c r="BN493" s="727"/>
      <c r="BO493" s="727"/>
      <c r="BP493" s="727"/>
      <c r="BQ493" s="727"/>
      <c r="BR493" s="821"/>
      <c r="BS493" s="727"/>
      <c r="BT493" s="727"/>
      <c r="BU493" s="727"/>
      <c r="BV493" s="591"/>
      <c r="BW493" s="224" t="str">
        <f t="shared" si="485"/>
        <v xml:space="preserve"> </v>
      </c>
      <c r="BX493" s="471">
        <f t="shared" si="474"/>
        <v>402</v>
      </c>
      <c r="BY493" s="117"/>
      <c r="BZ493" s="117"/>
      <c r="CA493" s="117"/>
      <c r="CB493" s="117"/>
      <c r="CC493" s="117"/>
      <c r="CD493" s="461"/>
      <c r="CE493" s="236"/>
      <c r="CF493" s="224" t="str">
        <f t="shared" si="475"/>
        <v xml:space="preserve"> </v>
      </c>
      <c r="CG493" s="116"/>
      <c r="CH493" s="117"/>
      <c r="CI493" s="117"/>
      <c r="CJ493" s="117"/>
      <c r="CK493" s="472"/>
      <c r="CL493" s="472"/>
      <c r="CM493" s="472"/>
      <c r="CN493" s="472"/>
      <c r="CO493" s="117"/>
      <c r="CP493" s="253"/>
      <c r="CQ493" s="120"/>
      <c r="CR493" s="224" t="str" cm="1">
        <f t="array" ref="CR493">IF(AND(SUM(COUNTIF(CG493:CM493,{"*不明*","*その他*"})+COUNTIF(CO493:CP493,{"*不明*","*その他*"}))&gt;0,CQ493=""),"その他・不明の場合,10)具体的内容、理由を記入",IF(OR(AND(CI493=CI$65,COUNTA(CJ493:CM493)&lt;4),AND(OR(CI493=CI$63,CI493=CI$64,CI493=CI$66,CI493=CI$67,CI493=CI$68,CI493=""),COUNTA(CJ493:CM493)&gt;0)),"3)介護保険認定済→要介護度、認知症自立度、寝たきり度、介護保険サービス記入",IF(OR(AND(OR(CM493=CM$63,CM493=CM$64),CN493=""),AND(OR(CM493=CM$65,CM493=CM$66),CN493&lt;&gt;"")),"7)介護保険サービス受けている/過去受けていた→具体的内容記入"," ")))</f>
        <v xml:space="preserve"> </v>
      </c>
      <c r="CS493" s="224" t="str">
        <f t="shared" si="476"/>
        <v xml:space="preserve"> </v>
      </c>
      <c r="CT493" s="116"/>
      <c r="CU493" s="253"/>
      <c r="CV493" s="117"/>
      <c r="CW493" s="117"/>
      <c r="CX493" s="253"/>
      <c r="CY493" s="117"/>
      <c r="CZ493" s="117"/>
      <c r="DA493" s="253"/>
      <c r="DB493" s="117"/>
      <c r="DC493" s="224" t="str">
        <f t="shared" si="477"/>
        <v xml:space="preserve"> </v>
      </c>
      <c r="DD493" s="224" t="str">
        <f t="shared" si="478"/>
        <v xml:space="preserve"> </v>
      </c>
      <c r="DE493" s="224" t="str">
        <f t="shared" si="489"/>
        <v xml:space="preserve"> </v>
      </c>
      <c r="DF493" s="121"/>
      <c r="DG493" s="114"/>
      <c r="DH493" s="704"/>
      <c r="DI493" s="119"/>
      <c r="DJ493" s="187"/>
      <c r="DK493" s="254"/>
      <c r="DL493" s="224" t="str">
        <f t="shared" si="490"/>
        <v xml:space="preserve"> </v>
      </c>
      <c r="DM493" s="224" t="str">
        <f t="shared" si="479"/>
        <v xml:space="preserve"> </v>
      </c>
      <c r="DN493" s="474"/>
      <c r="DO493" s="117"/>
      <c r="DP493" s="117"/>
      <c r="DQ493" s="117"/>
      <c r="DR493" s="117"/>
      <c r="DS493" s="117"/>
      <c r="DT493" s="254"/>
      <c r="DU493" s="476"/>
      <c r="DV493" s="224" t="str">
        <f t="shared" si="491"/>
        <v xml:space="preserve"> </v>
      </c>
      <c r="DW493" s="115"/>
      <c r="DX493" s="470"/>
      <c r="DY493" s="117"/>
      <c r="DZ493" s="704"/>
      <c r="EA493" s="224" t="str">
        <f t="shared" si="492"/>
        <v xml:space="preserve"> </v>
      </c>
      <c r="EB493" s="906"/>
      <c r="EC493" s="904"/>
      <c r="ED493" s="904"/>
      <c r="EE493" s="904"/>
      <c r="EF493" s="904"/>
      <c r="EG493" s="904"/>
      <c r="EH493" s="904"/>
      <c r="EI493" s="904"/>
      <c r="EJ493" s="904"/>
      <c r="EK493" s="905"/>
      <c r="EL493" s="80"/>
      <c r="EM493" s="224" t="str">
        <f t="shared" si="480"/>
        <v xml:space="preserve"> </v>
      </c>
      <c r="EN493" s="224" t="str">
        <f t="shared" si="481"/>
        <v xml:space="preserve"> </v>
      </c>
      <c r="EO493" s="115"/>
      <c r="EP493" s="1050"/>
      <c r="EQ493" s="253"/>
      <c r="ER493" s="117"/>
      <c r="ES493" s="1258">
        <f t="shared" si="482"/>
        <v>402</v>
      </c>
      <c r="ET493" s="224" t="str">
        <f t="shared" si="483"/>
        <v xml:space="preserve"> </v>
      </c>
      <c r="EU493" s="477" t="str">
        <f t="shared" si="484"/>
        <v/>
      </c>
      <c r="EV493" s="1334" t="str">
        <f t="shared" si="487"/>
        <v xml:space="preserve"> </v>
      </c>
      <c r="EW493" s="1332" t="str">
        <f t="shared" si="531"/>
        <v/>
      </c>
      <c r="EX493" s="1275" t="str">
        <f t="shared" si="513"/>
        <v/>
      </c>
      <c r="EY493" s="1275" t="str">
        <f t="shared" si="514"/>
        <v/>
      </c>
      <c r="EZ493" s="1275" t="str">
        <f t="shared" si="515"/>
        <v/>
      </c>
      <c r="FA493" s="1275" t="str">
        <f t="shared" si="516"/>
        <v/>
      </c>
      <c r="FB493" s="1275" t="str">
        <f t="shared" si="517"/>
        <v/>
      </c>
      <c r="FC493" s="1333" t="str">
        <f t="shared" si="518"/>
        <v/>
      </c>
      <c r="FE493" s="1234" t="str">
        <f t="shared" si="519"/>
        <v xml:space="preserve"> </v>
      </c>
      <c r="FF493" s="1234" t="str">
        <f t="shared" si="520"/>
        <v xml:space="preserve"> </v>
      </c>
      <c r="FG493" s="1234" t="str">
        <f t="shared" si="521"/>
        <v xml:space="preserve"> </v>
      </c>
      <c r="FH493" s="1234" t="str">
        <f t="shared" si="522"/>
        <v xml:space="preserve"> </v>
      </c>
      <c r="FI493" s="1234" t="str">
        <f t="shared" si="493"/>
        <v xml:space="preserve"> </v>
      </c>
      <c r="FJ493" s="1234" t="str">
        <f t="shared" si="523"/>
        <v xml:space="preserve"> </v>
      </c>
      <c r="FK493" s="1234">
        <f t="shared" si="494"/>
        <v>0</v>
      </c>
      <c r="FL493" s="1227"/>
      <c r="FM493" s="1234" t="str">
        <f t="shared" si="495"/>
        <v xml:space="preserve"> </v>
      </c>
      <c r="FN493" s="1234" t="str">
        <f t="shared" si="496"/>
        <v xml:space="preserve"> </v>
      </c>
      <c r="FO493" s="1234" t="str">
        <f t="shared" si="524"/>
        <v xml:space="preserve"> </v>
      </c>
      <c r="FP493" s="1234" t="str">
        <f t="shared" si="525"/>
        <v xml:space="preserve"> </v>
      </c>
      <c r="FQ493" s="1234" t="str">
        <f t="shared" si="497"/>
        <v xml:space="preserve"> </v>
      </c>
      <c r="FR493" s="1234" t="str">
        <f t="shared" si="526"/>
        <v xml:space="preserve"> </v>
      </c>
      <c r="FS493" s="1234">
        <f t="shared" si="532"/>
        <v>0</v>
      </c>
      <c r="FT493" s="1227"/>
      <c r="FU493" s="1234" t="str">
        <f t="shared" si="527"/>
        <v xml:space="preserve"> </v>
      </c>
      <c r="FV493" s="1234" t="str">
        <f t="shared" si="528"/>
        <v xml:space="preserve"> </v>
      </c>
      <c r="FW493" s="1234" t="str">
        <f t="shared" si="529"/>
        <v xml:space="preserve"> </v>
      </c>
      <c r="FX493" s="1234" t="str">
        <f t="shared" si="498"/>
        <v xml:space="preserve"> </v>
      </c>
      <c r="FY493" s="1234" t="str">
        <f t="shared" si="499"/>
        <v xml:space="preserve"> </v>
      </c>
      <c r="FZ493" s="1234" t="str">
        <f t="shared" si="530"/>
        <v xml:space="preserve"> </v>
      </c>
      <c r="GA493" s="1234">
        <f t="shared" si="500"/>
        <v>0</v>
      </c>
      <c r="GB493" s="1227"/>
      <c r="GC493" s="1234" t="str">
        <f t="shared" si="501"/>
        <v xml:space="preserve"> </v>
      </c>
      <c r="GD493" s="1234" t="str">
        <f t="shared" si="502"/>
        <v xml:space="preserve"> </v>
      </c>
      <c r="GE493" s="1234" t="str">
        <f t="shared" si="503"/>
        <v xml:space="preserve"> </v>
      </c>
      <c r="GF493" s="1234" t="str">
        <f t="shared" si="504"/>
        <v xml:space="preserve"> </v>
      </c>
      <c r="GG493" s="1234" t="str">
        <f t="shared" si="505"/>
        <v xml:space="preserve"> </v>
      </c>
      <c r="GH493" s="1234" t="str">
        <f t="shared" si="506"/>
        <v xml:space="preserve"> </v>
      </c>
      <c r="GI493" s="1234" t="str">
        <f t="shared" si="507"/>
        <v xml:space="preserve"> </v>
      </c>
      <c r="GJ493" s="1234" t="str">
        <f t="shared" si="508"/>
        <v xml:space="preserve"> </v>
      </c>
      <c r="GK493" s="1234" t="str">
        <f t="shared" si="509"/>
        <v xml:space="preserve"> </v>
      </c>
      <c r="GL493" s="1234" t="str">
        <f t="shared" si="510"/>
        <v xml:space="preserve"> </v>
      </c>
      <c r="GM493" s="1234" t="str">
        <f t="shared" si="511"/>
        <v xml:space="preserve"> </v>
      </c>
      <c r="GN493" s="1234">
        <f t="shared" si="512"/>
        <v>0</v>
      </c>
    </row>
    <row r="494" spans="1:196" s="100" customFormat="1" ht="27" customHeight="1" thickTop="1" thickBot="1">
      <c r="A494" s="1208">
        <f>【A票】【D票】!$D$10</f>
        <v>0</v>
      </c>
      <c r="B494" s="1212">
        <f>【A票】【D票】!$H$10</f>
        <v>0</v>
      </c>
      <c r="C494" s="1213" t="str">
        <f>【A票】【D票】!$K$10</f>
        <v xml:space="preserve"> </v>
      </c>
      <c r="D494" s="1214">
        <f t="shared" si="486"/>
        <v>403</v>
      </c>
      <c r="E494" s="914"/>
      <c r="F494" s="467"/>
      <c r="G494" s="469"/>
      <c r="H494" s="224" t="str">
        <f t="shared" si="472"/>
        <v xml:space="preserve"> </v>
      </c>
      <c r="I494" s="704"/>
      <c r="J494" s="117"/>
      <c r="K494" s="117"/>
      <c r="L494" s="117"/>
      <c r="M494" s="117"/>
      <c r="N494" s="117"/>
      <c r="O494" s="117"/>
      <c r="P494" s="117"/>
      <c r="Q494" s="117"/>
      <c r="R494" s="117"/>
      <c r="S494" s="117"/>
      <c r="T494" s="254"/>
      <c r="U494" s="646"/>
      <c r="V494" s="646"/>
      <c r="W494" s="114"/>
      <c r="X494" s="254"/>
      <c r="Y494" s="224" t="str">
        <f t="shared" si="473"/>
        <v xml:space="preserve"> </v>
      </c>
      <c r="Z494" s="579"/>
      <c r="AA494" s="704"/>
      <c r="AB494" s="119"/>
      <c r="AC494" s="224" t="str">
        <f t="shared" si="488"/>
        <v xml:space="preserve"> </v>
      </c>
      <c r="AD494" s="115"/>
      <c r="AE494" s="253"/>
      <c r="AF494" s="704"/>
      <c r="AG494" s="727"/>
      <c r="AH494" s="727"/>
      <c r="AI494" s="727"/>
      <c r="AJ494" s="727"/>
      <c r="AK494" s="591"/>
      <c r="AL494" s="727"/>
      <c r="AM494" s="727"/>
      <c r="AN494" s="727"/>
      <c r="AO494" s="727"/>
      <c r="AP494" s="727"/>
      <c r="AQ494" s="727"/>
      <c r="AR494" s="727"/>
      <c r="AS494" s="727"/>
      <c r="AT494" s="727"/>
      <c r="AU494" s="727"/>
      <c r="AV494" s="727"/>
      <c r="AW494" s="727"/>
      <c r="AX494" s="727"/>
      <c r="AY494" s="727"/>
      <c r="AZ494" s="727"/>
      <c r="BA494" s="727"/>
      <c r="BB494" s="727"/>
      <c r="BC494" s="821"/>
      <c r="BD494" s="727"/>
      <c r="BE494" s="727"/>
      <c r="BF494" s="727"/>
      <c r="BG494" s="727"/>
      <c r="BH494" s="727"/>
      <c r="BI494" s="727"/>
      <c r="BJ494" s="727"/>
      <c r="BK494" s="727"/>
      <c r="BL494" s="821"/>
      <c r="BM494" s="727"/>
      <c r="BN494" s="727"/>
      <c r="BO494" s="727"/>
      <c r="BP494" s="727"/>
      <c r="BQ494" s="727"/>
      <c r="BR494" s="821"/>
      <c r="BS494" s="727"/>
      <c r="BT494" s="727"/>
      <c r="BU494" s="727"/>
      <c r="BV494" s="591"/>
      <c r="BW494" s="224" t="str">
        <f t="shared" si="485"/>
        <v xml:space="preserve"> </v>
      </c>
      <c r="BX494" s="471">
        <f t="shared" si="474"/>
        <v>403</v>
      </c>
      <c r="BY494" s="117"/>
      <c r="BZ494" s="117"/>
      <c r="CA494" s="117"/>
      <c r="CB494" s="117"/>
      <c r="CC494" s="117"/>
      <c r="CD494" s="461"/>
      <c r="CE494" s="236"/>
      <c r="CF494" s="224" t="str">
        <f t="shared" si="475"/>
        <v xml:space="preserve"> </v>
      </c>
      <c r="CG494" s="116"/>
      <c r="CH494" s="117"/>
      <c r="CI494" s="117"/>
      <c r="CJ494" s="117"/>
      <c r="CK494" s="472"/>
      <c r="CL494" s="472"/>
      <c r="CM494" s="472"/>
      <c r="CN494" s="472"/>
      <c r="CO494" s="117"/>
      <c r="CP494" s="253"/>
      <c r="CQ494" s="120"/>
      <c r="CR494" s="224" t="str" cm="1">
        <f t="array" ref="CR494">IF(AND(SUM(COUNTIF(CG494:CM494,{"*不明*","*その他*"})+COUNTIF(CO494:CP494,{"*不明*","*その他*"}))&gt;0,CQ494=""),"その他・不明の場合,10)具体的内容、理由を記入",IF(OR(AND(CI494=CI$65,COUNTA(CJ494:CM494)&lt;4),AND(OR(CI494=CI$63,CI494=CI$64,CI494=CI$66,CI494=CI$67,CI494=CI$68,CI494=""),COUNTA(CJ494:CM494)&gt;0)),"3)介護保険認定済→要介護度、認知症自立度、寝たきり度、介護保険サービス記入",IF(OR(AND(OR(CM494=CM$63,CM494=CM$64),CN494=""),AND(OR(CM494=CM$65,CM494=CM$66),CN494&lt;&gt;"")),"7)介護保険サービス受けている/過去受けていた→具体的内容記入"," ")))</f>
        <v xml:space="preserve"> </v>
      </c>
      <c r="CS494" s="224" t="str">
        <f t="shared" si="476"/>
        <v xml:space="preserve"> </v>
      </c>
      <c r="CT494" s="116"/>
      <c r="CU494" s="253"/>
      <c r="CV494" s="117"/>
      <c r="CW494" s="117"/>
      <c r="CX494" s="253"/>
      <c r="CY494" s="117"/>
      <c r="CZ494" s="117"/>
      <c r="DA494" s="253"/>
      <c r="DB494" s="117"/>
      <c r="DC494" s="224" t="str">
        <f t="shared" si="477"/>
        <v xml:space="preserve"> </v>
      </c>
      <c r="DD494" s="224" t="str">
        <f t="shared" si="478"/>
        <v xml:space="preserve"> </v>
      </c>
      <c r="DE494" s="224" t="str">
        <f t="shared" si="489"/>
        <v xml:space="preserve"> </v>
      </c>
      <c r="DF494" s="121"/>
      <c r="DG494" s="114"/>
      <c r="DH494" s="704"/>
      <c r="DI494" s="119"/>
      <c r="DJ494" s="187"/>
      <c r="DK494" s="254"/>
      <c r="DL494" s="224" t="str">
        <f t="shared" si="490"/>
        <v xml:space="preserve"> </v>
      </c>
      <c r="DM494" s="224" t="str">
        <f t="shared" si="479"/>
        <v xml:space="preserve"> </v>
      </c>
      <c r="DN494" s="474"/>
      <c r="DO494" s="117"/>
      <c r="DP494" s="117"/>
      <c r="DQ494" s="117"/>
      <c r="DR494" s="117"/>
      <c r="DS494" s="117"/>
      <c r="DT494" s="254"/>
      <c r="DU494" s="476"/>
      <c r="DV494" s="224" t="str">
        <f t="shared" si="491"/>
        <v xml:space="preserve"> </v>
      </c>
      <c r="DW494" s="115"/>
      <c r="DX494" s="470"/>
      <c r="DY494" s="117"/>
      <c r="DZ494" s="704"/>
      <c r="EA494" s="224" t="str">
        <f t="shared" si="492"/>
        <v xml:space="preserve"> </v>
      </c>
      <c r="EB494" s="906"/>
      <c r="EC494" s="904"/>
      <c r="ED494" s="904"/>
      <c r="EE494" s="904"/>
      <c r="EF494" s="904"/>
      <c r="EG494" s="904"/>
      <c r="EH494" s="904"/>
      <c r="EI494" s="904"/>
      <c r="EJ494" s="904"/>
      <c r="EK494" s="905"/>
      <c r="EL494" s="80"/>
      <c r="EM494" s="224" t="str">
        <f t="shared" si="480"/>
        <v xml:space="preserve"> </v>
      </c>
      <c r="EN494" s="224" t="str">
        <f t="shared" si="481"/>
        <v xml:space="preserve"> </v>
      </c>
      <c r="EO494" s="115"/>
      <c r="EP494" s="1050"/>
      <c r="EQ494" s="253"/>
      <c r="ER494" s="117"/>
      <c r="ES494" s="1258">
        <f t="shared" si="482"/>
        <v>403</v>
      </c>
      <c r="ET494" s="224" t="str">
        <f t="shared" si="483"/>
        <v xml:space="preserve"> </v>
      </c>
      <c r="EU494" s="477" t="str">
        <f t="shared" si="484"/>
        <v/>
      </c>
      <c r="EV494" s="1334" t="str">
        <f t="shared" si="487"/>
        <v xml:space="preserve"> </v>
      </c>
      <c r="EW494" s="1332" t="str">
        <f t="shared" si="531"/>
        <v/>
      </c>
      <c r="EX494" s="1275" t="str">
        <f t="shared" si="513"/>
        <v/>
      </c>
      <c r="EY494" s="1275" t="str">
        <f t="shared" si="514"/>
        <v/>
      </c>
      <c r="EZ494" s="1275" t="str">
        <f t="shared" si="515"/>
        <v/>
      </c>
      <c r="FA494" s="1275" t="str">
        <f t="shared" si="516"/>
        <v/>
      </c>
      <c r="FB494" s="1275" t="str">
        <f t="shared" si="517"/>
        <v/>
      </c>
      <c r="FC494" s="1333" t="str">
        <f t="shared" si="518"/>
        <v/>
      </c>
      <c r="FE494" s="1234" t="str">
        <f t="shared" si="519"/>
        <v xml:space="preserve"> </v>
      </c>
      <c r="FF494" s="1234" t="str">
        <f t="shared" si="520"/>
        <v xml:space="preserve"> </v>
      </c>
      <c r="FG494" s="1234" t="str">
        <f t="shared" si="521"/>
        <v xml:space="preserve"> </v>
      </c>
      <c r="FH494" s="1234" t="str">
        <f t="shared" si="522"/>
        <v xml:space="preserve"> </v>
      </c>
      <c r="FI494" s="1234" t="str">
        <f t="shared" si="493"/>
        <v xml:space="preserve"> </v>
      </c>
      <c r="FJ494" s="1234" t="str">
        <f t="shared" si="523"/>
        <v xml:space="preserve"> </v>
      </c>
      <c r="FK494" s="1234">
        <f t="shared" si="494"/>
        <v>0</v>
      </c>
      <c r="FL494" s="1227"/>
      <c r="FM494" s="1234" t="str">
        <f t="shared" si="495"/>
        <v xml:space="preserve"> </v>
      </c>
      <c r="FN494" s="1234" t="str">
        <f t="shared" si="496"/>
        <v xml:space="preserve"> </v>
      </c>
      <c r="FO494" s="1234" t="str">
        <f t="shared" si="524"/>
        <v xml:space="preserve"> </v>
      </c>
      <c r="FP494" s="1234" t="str">
        <f t="shared" si="525"/>
        <v xml:space="preserve"> </v>
      </c>
      <c r="FQ494" s="1234" t="str">
        <f t="shared" si="497"/>
        <v xml:space="preserve"> </v>
      </c>
      <c r="FR494" s="1234" t="str">
        <f t="shared" si="526"/>
        <v xml:space="preserve"> </v>
      </c>
      <c r="FS494" s="1234">
        <f t="shared" si="532"/>
        <v>0</v>
      </c>
      <c r="FT494" s="1227"/>
      <c r="FU494" s="1234" t="str">
        <f t="shared" si="527"/>
        <v xml:space="preserve"> </v>
      </c>
      <c r="FV494" s="1234" t="str">
        <f t="shared" si="528"/>
        <v xml:space="preserve"> </v>
      </c>
      <c r="FW494" s="1234" t="str">
        <f t="shared" si="529"/>
        <v xml:space="preserve"> </v>
      </c>
      <c r="FX494" s="1234" t="str">
        <f t="shared" si="498"/>
        <v xml:space="preserve"> </v>
      </c>
      <c r="FY494" s="1234" t="str">
        <f t="shared" si="499"/>
        <v xml:space="preserve"> </v>
      </c>
      <c r="FZ494" s="1234" t="str">
        <f t="shared" si="530"/>
        <v xml:space="preserve"> </v>
      </c>
      <c r="GA494" s="1234">
        <f t="shared" si="500"/>
        <v>0</v>
      </c>
      <c r="GB494" s="1227"/>
      <c r="GC494" s="1234" t="str">
        <f t="shared" si="501"/>
        <v xml:space="preserve"> </v>
      </c>
      <c r="GD494" s="1234" t="str">
        <f t="shared" si="502"/>
        <v xml:space="preserve"> </v>
      </c>
      <c r="GE494" s="1234" t="str">
        <f t="shared" si="503"/>
        <v xml:space="preserve"> </v>
      </c>
      <c r="GF494" s="1234" t="str">
        <f t="shared" si="504"/>
        <v xml:space="preserve"> </v>
      </c>
      <c r="GG494" s="1234" t="str">
        <f t="shared" si="505"/>
        <v xml:space="preserve"> </v>
      </c>
      <c r="GH494" s="1234" t="str">
        <f t="shared" si="506"/>
        <v xml:space="preserve"> </v>
      </c>
      <c r="GI494" s="1234" t="str">
        <f t="shared" si="507"/>
        <v xml:space="preserve"> </v>
      </c>
      <c r="GJ494" s="1234" t="str">
        <f t="shared" si="508"/>
        <v xml:space="preserve"> </v>
      </c>
      <c r="GK494" s="1234" t="str">
        <f t="shared" si="509"/>
        <v xml:space="preserve"> </v>
      </c>
      <c r="GL494" s="1234" t="str">
        <f t="shared" si="510"/>
        <v xml:space="preserve"> </v>
      </c>
      <c r="GM494" s="1234" t="str">
        <f t="shared" si="511"/>
        <v xml:space="preserve"> </v>
      </c>
      <c r="GN494" s="1234">
        <f t="shared" si="512"/>
        <v>0</v>
      </c>
    </row>
    <row r="495" spans="1:196" s="100" customFormat="1" ht="27" customHeight="1" thickTop="1" thickBot="1">
      <c r="A495" s="1208">
        <f>【A票】【D票】!$D$10</f>
        <v>0</v>
      </c>
      <c r="B495" s="1212">
        <f>【A票】【D票】!$H$10</f>
        <v>0</v>
      </c>
      <c r="C495" s="1213" t="str">
        <f>【A票】【D票】!$K$10</f>
        <v xml:space="preserve"> </v>
      </c>
      <c r="D495" s="1214">
        <f t="shared" si="486"/>
        <v>404</v>
      </c>
      <c r="E495" s="914"/>
      <c r="F495" s="467"/>
      <c r="G495" s="469"/>
      <c r="H495" s="224" t="str">
        <f t="shared" si="472"/>
        <v xml:space="preserve"> </v>
      </c>
      <c r="I495" s="704"/>
      <c r="J495" s="117"/>
      <c r="K495" s="117"/>
      <c r="L495" s="117"/>
      <c r="M495" s="117"/>
      <c r="N495" s="117"/>
      <c r="O495" s="117"/>
      <c r="P495" s="117"/>
      <c r="Q495" s="117"/>
      <c r="R495" s="117"/>
      <c r="S495" s="117"/>
      <c r="T495" s="254"/>
      <c r="U495" s="646"/>
      <c r="V495" s="646"/>
      <c r="W495" s="114"/>
      <c r="X495" s="254"/>
      <c r="Y495" s="224" t="str">
        <f t="shared" si="473"/>
        <v xml:space="preserve"> </v>
      </c>
      <c r="Z495" s="579"/>
      <c r="AA495" s="704"/>
      <c r="AB495" s="119"/>
      <c r="AC495" s="224" t="str">
        <f t="shared" si="488"/>
        <v xml:space="preserve"> </v>
      </c>
      <c r="AD495" s="115"/>
      <c r="AE495" s="253"/>
      <c r="AF495" s="704"/>
      <c r="AG495" s="727"/>
      <c r="AH495" s="727"/>
      <c r="AI495" s="727"/>
      <c r="AJ495" s="727"/>
      <c r="AK495" s="591"/>
      <c r="AL495" s="727"/>
      <c r="AM495" s="727"/>
      <c r="AN495" s="727"/>
      <c r="AO495" s="727"/>
      <c r="AP495" s="727"/>
      <c r="AQ495" s="727"/>
      <c r="AR495" s="727"/>
      <c r="AS495" s="727"/>
      <c r="AT495" s="727"/>
      <c r="AU495" s="727"/>
      <c r="AV495" s="727"/>
      <c r="AW495" s="727"/>
      <c r="AX495" s="727"/>
      <c r="AY495" s="727"/>
      <c r="AZ495" s="727"/>
      <c r="BA495" s="727"/>
      <c r="BB495" s="727"/>
      <c r="BC495" s="821"/>
      <c r="BD495" s="727"/>
      <c r="BE495" s="727"/>
      <c r="BF495" s="727"/>
      <c r="BG495" s="727"/>
      <c r="BH495" s="727"/>
      <c r="BI495" s="727"/>
      <c r="BJ495" s="727"/>
      <c r="BK495" s="727"/>
      <c r="BL495" s="821"/>
      <c r="BM495" s="727"/>
      <c r="BN495" s="727"/>
      <c r="BO495" s="727"/>
      <c r="BP495" s="727"/>
      <c r="BQ495" s="727"/>
      <c r="BR495" s="821"/>
      <c r="BS495" s="727"/>
      <c r="BT495" s="727"/>
      <c r="BU495" s="727"/>
      <c r="BV495" s="591"/>
      <c r="BW495" s="224" t="str">
        <f t="shared" si="485"/>
        <v xml:space="preserve"> </v>
      </c>
      <c r="BX495" s="471">
        <f t="shared" si="474"/>
        <v>404</v>
      </c>
      <c r="BY495" s="117"/>
      <c r="BZ495" s="117"/>
      <c r="CA495" s="117"/>
      <c r="CB495" s="117"/>
      <c r="CC495" s="117"/>
      <c r="CD495" s="461"/>
      <c r="CE495" s="236"/>
      <c r="CF495" s="224" t="str">
        <f t="shared" si="475"/>
        <v xml:space="preserve"> </v>
      </c>
      <c r="CG495" s="116"/>
      <c r="CH495" s="117"/>
      <c r="CI495" s="117"/>
      <c r="CJ495" s="117"/>
      <c r="CK495" s="472"/>
      <c r="CL495" s="472"/>
      <c r="CM495" s="472"/>
      <c r="CN495" s="472"/>
      <c r="CO495" s="117"/>
      <c r="CP495" s="253"/>
      <c r="CQ495" s="120"/>
      <c r="CR495" s="224" t="str" cm="1">
        <f t="array" ref="CR495">IF(AND(SUM(COUNTIF(CG495:CM495,{"*不明*","*その他*"})+COUNTIF(CO495:CP495,{"*不明*","*その他*"}))&gt;0,CQ495=""),"その他・不明の場合,10)具体的内容、理由を記入",IF(OR(AND(CI495=CI$65,COUNTA(CJ495:CM495)&lt;4),AND(OR(CI495=CI$63,CI495=CI$64,CI495=CI$66,CI495=CI$67,CI495=CI$68,CI495=""),COUNTA(CJ495:CM495)&gt;0)),"3)介護保険認定済→要介護度、認知症自立度、寝たきり度、介護保険サービス記入",IF(OR(AND(OR(CM495=CM$63,CM495=CM$64),CN495=""),AND(OR(CM495=CM$65,CM495=CM$66),CN495&lt;&gt;"")),"7)介護保険サービス受けている/過去受けていた→具体的内容記入"," ")))</f>
        <v xml:space="preserve"> </v>
      </c>
      <c r="CS495" s="224" t="str">
        <f t="shared" si="476"/>
        <v xml:space="preserve"> </v>
      </c>
      <c r="CT495" s="116"/>
      <c r="CU495" s="253"/>
      <c r="CV495" s="117"/>
      <c r="CW495" s="117"/>
      <c r="CX495" s="253"/>
      <c r="CY495" s="117"/>
      <c r="CZ495" s="117"/>
      <c r="DA495" s="253"/>
      <c r="DB495" s="117"/>
      <c r="DC495" s="224" t="str">
        <f t="shared" si="477"/>
        <v xml:space="preserve"> </v>
      </c>
      <c r="DD495" s="224" t="str">
        <f t="shared" si="478"/>
        <v xml:space="preserve"> </v>
      </c>
      <c r="DE495" s="224" t="str">
        <f t="shared" si="489"/>
        <v xml:space="preserve"> </v>
      </c>
      <c r="DF495" s="121"/>
      <c r="DG495" s="114"/>
      <c r="DH495" s="704"/>
      <c r="DI495" s="119"/>
      <c r="DJ495" s="187"/>
      <c r="DK495" s="254"/>
      <c r="DL495" s="224" t="str">
        <f t="shared" si="490"/>
        <v xml:space="preserve"> </v>
      </c>
      <c r="DM495" s="224" t="str">
        <f t="shared" si="479"/>
        <v xml:space="preserve"> </v>
      </c>
      <c r="DN495" s="474"/>
      <c r="DO495" s="117"/>
      <c r="DP495" s="117"/>
      <c r="DQ495" s="117"/>
      <c r="DR495" s="117"/>
      <c r="DS495" s="117"/>
      <c r="DT495" s="254"/>
      <c r="DU495" s="476"/>
      <c r="DV495" s="224" t="str">
        <f t="shared" si="491"/>
        <v xml:space="preserve"> </v>
      </c>
      <c r="DW495" s="115"/>
      <c r="DX495" s="470"/>
      <c r="DY495" s="117"/>
      <c r="DZ495" s="704"/>
      <c r="EA495" s="224" t="str">
        <f t="shared" si="492"/>
        <v xml:space="preserve"> </v>
      </c>
      <c r="EB495" s="906"/>
      <c r="EC495" s="904"/>
      <c r="ED495" s="904"/>
      <c r="EE495" s="904"/>
      <c r="EF495" s="904"/>
      <c r="EG495" s="904"/>
      <c r="EH495" s="904"/>
      <c r="EI495" s="904"/>
      <c r="EJ495" s="904"/>
      <c r="EK495" s="905"/>
      <c r="EL495" s="80"/>
      <c r="EM495" s="224" t="str">
        <f t="shared" si="480"/>
        <v xml:space="preserve"> </v>
      </c>
      <c r="EN495" s="224" t="str">
        <f t="shared" si="481"/>
        <v xml:space="preserve"> </v>
      </c>
      <c r="EO495" s="115"/>
      <c r="EP495" s="1050"/>
      <c r="EQ495" s="253"/>
      <c r="ER495" s="117"/>
      <c r="ES495" s="1258">
        <f t="shared" si="482"/>
        <v>404</v>
      </c>
      <c r="ET495" s="224" t="str">
        <f t="shared" si="483"/>
        <v xml:space="preserve"> </v>
      </c>
      <c r="EU495" s="477" t="str">
        <f t="shared" si="484"/>
        <v/>
      </c>
      <c r="EV495" s="1334" t="str">
        <f t="shared" si="487"/>
        <v xml:space="preserve"> </v>
      </c>
      <c r="EW495" s="1332" t="str">
        <f t="shared" si="531"/>
        <v/>
      </c>
      <c r="EX495" s="1275" t="str">
        <f t="shared" si="513"/>
        <v/>
      </c>
      <c r="EY495" s="1275" t="str">
        <f t="shared" si="514"/>
        <v/>
      </c>
      <c r="EZ495" s="1275" t="str">
        <f t="shared" si="515"/>
        <v/>
      </c>
      <c r="FA495" s="1275" t="str">
        <f t="shared" si="516"/>
        <v/>
      </c>
      <c r="FB495" s="1275" t="str">
        <f t="shared" si="517"/>
        <v/>
      </c>
      <c r="FC495" s="1333" t="str">
        <f t="shared" si="518"/>
        <v/>
      </c>
      <c r="FE495" s="1234" t="str">
        <f t="shared" si="519"/>
        <v xml:space="preserve"> </v>
      </c>
      <c r="FF495" s="1234" t="str">
        <f t="shared" si="520"/>
        <v xml:space="preserve"> </v>
      </c>
      <c r="FG495" s="1234" t="str">
        <f t="shared" si="521"/>
        <v xml:space="preserve"> </v>
      </c>
      <c r="FH495" s="1234" t="str">
        <f t="shared" si="522"/>
        <v xml:space="preserve"> </v>
      </c>
      <c r="FI495" s="1234" t="str">
        <f t="shared" si="493"/>
        <v xml:space="preserve"> </v>
      </c>
      <c r="FJ495" s="1234" t="str">
        <f t="shared" si="523"/>
        <v xml:space="preserve"> </v>
      </c>
      <c r="FK495" s="1234">
        <f t="shared" si="494"/>
        <v>0</v>
      </c>
      <c r="FL495" s="1227"/>
      <c r="FM495" s="1234" t="str">
        <f t="shared" si="495"/>
        <v xml:space="preserve"> </v>
      </c>
      <c r="FN495" s="1234" t="str">
        <f t="shared" si="496"/>
        <v xml:space="preserve"> </v>
      </c>
      <c r="FO495" s="1234" t="str">
        <f t="shared" si="524"/>
        <v xml:space="preserve"> </v>
      </c>
      <c r="FP495" s="1234" t="str">
        <f t="shared" si="525"/>
        <v xml:space="preserve"> </v>
      </c>
      <c r="FQ495" s="1234" t="str">
        <f t="shared" si="497"/>
        <v xml:space="preserve"> </v>
      </c>
      <c r="FR495" s="1234" t="str">
        <f t="shared" si="526"/>
        <v xml:space="preserve"> </v>
      </c>
      <c r="FS495" s="1234">
        <f t="shared" si="532"/>
        <v>0</v>
      </c>
      <c r="FT495" s="1227"/>
      <c r="FU495" s="1234" t="str">
        <f t="shared" si="527"/>
        <v xml:space="preserve"> </v>
      </c>
      <c r="FV495" s="1234" t="str">
        <f t="shared" si="528"/>
        <v xml:space="preserve"> </v>
      </c>
      <c r="FW495" s="1234" t="str">
        <f t="shared" si="529"/>
        <v xml:space="preserve"> </v>
      </c>
      <c r="FX495" s="1234" t="str">
        <f t="shared" si="498"/>
        <v xml:space="preserve"> </v>
      </c>
      <c r="FY495" s="1234" t="str">
        <f t="shared" si="499"/>
        <v xml:space="preserve"> </v>
      </c>
      <c r="FZ495" s="1234" t="str">
        <f t="shared" si="530"/>
        <v xml:space="preserve"> </v>
      </c>
      <c r="GA495" s="1234">
        <f t="shared" si="500"/>
        <v>0</v>
      </c>
      <c r="GB495" s="1227"/>
      <c r="GC495" s="1234" t="str">
        <f t="shared" si="501"/>
        <v xml:space="preserve"> </v>
      </c>
      <c r="GD495" s="1234" t="str">
        <f t="shared" si="502"/>
        <v xml:space="preserve"> </v>
      </c>
      <c r="GE495" s="1234" t="str">
        <f t="shared" si="503"/>
        <v xml:space="preserve"> </v>
      </c>
      <c r="GF495" s="1234" t="str">
        <f t="shared" si="504"/>
        <v xml:space="preserve"> </v>
      </c>
      <c r="GG495" s="1234" t="str">
        <f t="shared" si="505"/>
        <v xml:space="preserve"> </v>
      </c>
      <c r="GH495" s="1234" t="str">
        <f t="shared" si="506"/>
        <v xml:space="preserve"> </v>
      </c>
      <c r="GI495" s="1234" t="str">
        <f t="shared" si="507"/>
        <v xml:space="preserve"> </v>
      </c>
      <c r="GJ495" s="1234" t="str">
        <f t="shared" si="508"/>
        <v xml:space="preserve"> </v>
      </c>
      <c r="GK495" s="1234" t="str">
        <f t="shared" si="509"/>
        <v xml:space="preserve"> </v>
      </c>
      <c r="GL495" s="1234" t="str">
        <f t="shared" si="510"/>
        <v xml:space="preserve"> </v>
      </c>
      <c r="GM495" s="1234" t="str">
        <f t="shared" si="511"/>
        <v xml:space="preserve"> </v>
      </c>
      <c r="GN495" s="1234">
        <f t="shared" si="512"/>
        <v>0</v>
      </c>
    </row>
    <row r="496" spans="1:196" s="100" customFormat="1" ht="27" customHeight="1" thickTop="1" thickBot="1">
      <c r="A496" s="1208">
        <f>【A票】【D票】!$D$10</f>
        <v>0</v>
      </c>
      <c r="B496" s="1212">
        <f>【A票】【D票】!$H$10</f>
        <v>0</v>
      </c>
      <c r="C496" s="1213" t="str">
        <f>【A票】【D票】!$K$10</f>
        <v xml:space="preserve"> </v>
      </c>
      <c r="D496" s="1214">
        <f t="shared" si="486"/>
        <v>405</v>
      </c>
      <c r="E496" s="914"/>
      <c r="F496" s="467"/>
      <c r="G496" s="469"/>
      <c r="H496" s="224" t="str">
        <f t="shared" si="472"/>
        <v xml:space="preserve"> </v>
      </c>
      <c r="I496" s="704"/>
      <c r="J496" s="117"/>
      <c r="K496" s="117"/>
      <c r="L496" s="117"/>
      <c r="M496" s="117"/>
      <c r="N496" s="117"/>
      <c r="O496" s="117"/>
      <c r="P496" s="117"/>
      <c r="Q496" s="117"/>
      <c r="R496" s="117"/>
      <c r="S496" s="117"/>
      <c r="T496" s="254"/>
      <c r="U496" s="646"/>
      <c r="V496" s="646"/>
      <c r="W496" s="114"/>
      <c r="X496" s="254"/>
      <c r="Y496" s="224" t="str">
        <f t="shared" si="473"/>
        <v xml:space="preserve"> </v>
      </c>
      <c r="Z496" s="579"/>
      <c r="AA496" s="704"/>
      <c r="AB496" s="119"/>
      <c r="AC496" s="224" t="str">
        <f t="shared" si="488"/>
        <v xml:space="preserve"> </v>
      </c>
      <c r="AD496" s="115"/>
      <c r="AE496" s="253"/>
      <c r="AF496" s="704"/>
      <c r="AG496" s="727"/>
      <c r="AH496" s="727"/>
      <c r="AI496" s="727"/>
      <c r="AJ496" s="727"/>
      <c r="AK496" s="591"/>
      <c r="AL496" s="727"/>
      <c r="AM496" s="727"/>
      <c r="AN496" s="727"/>
      <c r="AO496" s="727"/>
      <c r="AP496" s="727"/>
      <c r="AQ496" s="727"/>
      <c r="AR496" s="727"/>
      <c r="AS496" s="727"/>
      <c r="AT496" s="727"/>
      <c r="AU496" s="727"/>
      <c r="AV496" s="727"/>
      <c r="AW496" s="727"/>
      <c r="AX496" s="727"/>
      <c r="AY496" s="727"/>
      <c r="AZ496" s="727"/>
      <c r="BA496" s="727"/>
      <c r="BB496" s="727"/>
      <c r="BC496" s="821"/>
      <c r="BD496" s="727"/>
      <c r="BE496" s="727"/>
      <c r="BF496" s="727"/>
      <c r="BG496" s="727"/>
      <c r="BH496" s="727"/>
      <c r="BI496" s="727"/>
      <c r="BJ496" s="727"/>
      <c r="BK496" s="727"/>
      <c r="BL496" s="821"/>
      <c r="BM496" s="727"/>
      <c r="BN496" s="727"/>
      <c r="BO496" s="727"/>
      <c r="BP496" s="727"/>
      <c r="BQ496" s="727"/>
      <c r="BR496" s="821"/>
      <c r="BS496" s="727"/>
      <c r="BT496" s="727"/>
      <c r="BU496" s="727"/>
      <c r="BV496" s="591"/>
      <c r="BW496" s="224" t="str">
        <f t="shared" si="485"/>
        <v xml:space="preserve"> </v>
      </c>
      <c r="BX496" s="471">
        <f t="shared" si="474"/>
        <v>405</v>
      </c>
      <c r="BY496" s="117"/>
      <c r="BZ496" s="117"/>
      <c r="CA496" s="117"/>
      <c r="CB496" s="117"/>
      <c r="CC496" s="117"/>
      <c r="CD496" s="461"/>
      <c r="CE496" s="236"/>
      <c r="CF496" s="224" t="str">
        <f t="shared" si="475"/>
        <v xml:space="preserve"> </v>
      </c>
      <c r="CG496" s="116"/>
      <c r="CH496" s="117"/>
      <c r="CI496" s="117"/>
      <c r="CJ496" s="117"/>
      <c r="CK496" s="472"/>
      <c r="CL496" s="472"/>
      <c r="CM496" s="472"/>
      <c r="CN496" s="472"/>
      <c r="CO496" s="117"/>
      <c r="CP496" s="253"/>
      <c r="CQ496" s="120"/>
      <c r="CR496" s="224" t="str" cm="1">
        <f t="array" ref="CR496">IF(AND(SUM(COUNTIF(CG496:CM496,{"*不明*","*その他*"})+COUNTIF(CO496:CP496,{"*不明*","*その他*"}))&gt;0,CQ496=""),"その他・不明の場合,10)具体的内容、理由を記入",IF(OR(AND(CI496=CI$65,COUNTA(CJ496:CM496)&lt;4),AND(OR(CI496=CI$63,CI496=CI$64,CI496=CI$66,CI496=CI$67,CI496=CI$68,CI496=""),COUNTA(CJ496:CM496)&gt;0)),"3)介護保険認定済→要介護度、認知症自立度、寝たきり度、介護保険サービス記入",IF(OR(AND(OR(CM496=CM$63,CM496=CM$64),CN496=""),AND(OR(CM496=CM$65,CM496=CM$66),CN496&lt;&gt;"")),"7)介護保険サービス受けている/過去受けていた→具体的内容記入"," ")))</f>
        <v xml:space="preserve"> </v>
      </c>
      <c r="CS496" s="224" t="str">
        <f t="shared" si="476"/>
        <v xml:space="preserve"> </v>
      </c>
      <c r="CT496" s="116"/>
      <c r="CU496" s="253"/>
      <c r="CV496" s="117"/>
      <c r="CW496" s="117"/>
      <c r="CX496" s="253"/>
      <c r="CY496" s="117"/>
      <c r="CZ496" s="117"/>
      <c r="DA496" s="253"/>
      <c r="DB496" s="117"/>
      <c r="DC496" s="224" t="str">
        <f t="shared" si="477"/>
        <v xml:space="preserve"> </v>
      </c>
      <c r="DD496" s="224" t="str">
        <f t="shared" si="478"/>
        <v xml:space="preserve"> </v>
      </c>
      <c r="DE496" s="224" t="str">
        <f t="shared" si="489"/>
        <v xml:space="preserve"> </v>
      </c>
      <c r="DF496" s="121"/>
      <c r="DG496" s="114"/>
      <c r="DH496" s="704"/>
      <c r="DI496" s="119"/>
      <c r="DJ496" s="187"/>
      <c r="DK496" s="254"/>
      <c r="DL496" s="224" t="str">
        <f t="shared" si="490"/>
        <v xml:space="preserve"> </v>
      </c>
      <c r="DM496" s="224" t="str">
        <f t="shared" si="479"/>
        <v xml:space="preserve"> </v>
      </c>
      <c r="DN496" s="474"/>
      <c r="DO496" s="117"/>
      <c r="DP496" s="117"/>
      <c r="DQ496" s="117"/>
      <c r="DR496" s="117"/>
      <c r="DS496" s="117"/>
      <c r="DT496" s="254"/>
      <c r="DU496" s="476"/>
      <c r="DV496" s="224" t="str">
        <f t="shared" si="491"/>
        <v xml:space="preserve"> </v>
      </c>
      <c r="DW496" s="115"/>
      <c r="DX496" s="470"/>
      <c r="DY496" s="117"/>
      <c r="DZ496" s="704"/>
      <c r="EA496" s="224" t="str">
        <f t="shared" si="492"/>
        <v xml:space="preserve"> </v>
      </c>
      <c r="EB496" s="906"/>
      <c r="EC496" s="904"/>
      <c r="ED496" s="904"/>
      <c r="EE496" s="904"/>
      <c r="EF496" s="904"/>
      <c r="EG496" s="904"/>
      <c r="EH496" s="904"/>
      <c r="EI496" s="904"/>
      <c r="EJ496" s="904"/>
      <c r="EK496" s="905"/>
      <c r="EL496" s="80"/>
      <c r="EM496" s="224" t="str">
        <f t="shared" si="480"/>
        <v xml:space="preserve"> </v>
      </c>
      <c r="EN496" s="224" t="str">
        <f t="shared" si="481"/>
        <v xml:space="preserve"> </v>
      </c>
      <c r="EO496" s="115"/>
      <c r="EP496" s="1050"/>
      <c r="EQ496" s="253"/>
      <c r="ER496" s="117"/>
      <c r="ES496" s="1258">
        <f t="shared" si="482"/>
        <v>405</v>
      </c>
      <c r="ET496" s="224" t="str">
        <f t="shared" si="483"/>
        <v xml:space="preserve"> </v>
      </c>
      <c r="EU496" s="477" t="str">
        <f t="shared" si="484"/>
        <v/>
      </c>
      <c r="EV496" s="1334" t="str">
        <f t="shared" si="487"/>
        <v xml:space="preserve"> </v>
      </c>
      <c r="EW496" s="1332" t="str">
        <f t="shared" si="531"/>
        <v/>
      </c>
      <c r="EX496" s="1275" t="str">
        <f t="shared" si="513"/>
        <v/>
      </c>
      <c r="EY496" s="1275" t="str">
        <f t="shared" si="514"/>
        <v/>
      </c>
      <c r="EZ496" s="1275" t="str">
        <f t="shared" si="515"/>
        <v/>
      </c>
      <c r="FA496" s="1275" t="str">
        <f t="shared" si="516"/>
        <v/>
      </c>
      <c r="FB496" s="1275" t="str">
        <f t="shared" si="517"/>
        <v/>
      </c>
      <c r="FC496" s="1333" t="str">
        <f t="shared" si="518"/>
        <v/>
      </c>
      <c r="FE496" s="1234" t="str">
        <f t="shared" si="519"/>
        <v xml:space="preserve"> </v>
      </c>
      <c r="FF496" s="1234" t="str">
        <f t="shared" si="520"/>
        <v xml:space="preserve"> </v>
      </c>
      <c r="FG496" s="1234" t="str">
        <f t="shared" si="521"/>
        <v xml:space="preserve"> </v>
      </c>
      <c r="FH496" s="1234" t="str">
        <f t="shared" si="522"/>
        <v xml:space="preserve"> </v>
      </c>
      <c r="FI496" s="1234" t="str">
        <f t="shared" si="493"/>
        <v xml:space="preserve"> </v>
      </c>
      <c r="FJ496" s="1234" t="str">
        <f t="shared" si="523"/>
        <v xml:space="preserve"> </v>
      </c>
      <c r="FK496" s="1234">
        <f t="shared" si="494"/>
        <v>0</v>
      </c>
      <c r="FL496" s="1227"/>
      <c r="FM496" s="1234" t="str">
        <f t="shared" si="495"/>
        <v xml:space="preserve"> </v>
      </c>
      <c r="FN496" s="1234" t="str">
        <f t="shared" si="496"/>
        <v xml:space="preserve"> </v>
      </c>
      <c r="FO496" s="1234" t="str">
        <f t="shared" si="524"/>
        <v xml:space="preserve"> </v>
      </c>
      <c r="FP496" s="1234" t="str">
        <f t="shared" si="525"/>
        <v xml:space="preserve"> </v>
      </c>
      <c r="FQ496" s="1234" t="str">
        <f t="shared" si="497"/>
        <v xml:space="preserve"> </v>
      </c>
      <c r="FR496" s="1234" t="str">
        <f t="shared" si="526"/>
        <v xml:space="preserve"> </v>
      </c>
      <c r="FS496" s="1234">
        <f t="shared" si="532"/>
        <v>0</v>
      </c>
      <c r="FT496" s="1227"/>
      <c r="FU496" s="1234" t="str">
        <f t="shared" si="527"/>
        <v xml:space="preserve"> </v>
      </c>
      <c r="FV496" s="1234" t="str">
        <f t="shared" si="528"/>
        <v xml:space="preserve"> </v>
      </c>
      <c r="FW496" s="1234" t="str">
        <f t="shared" si="529"/>
        <v xml:space="preserve"> </v>
      </c>
      <c r="FX496" s="1234" t="str">
        <f t="shared" si="498"/>
        <v xml:space="preserve"> </v>
      </c>
      <c r="FY496" s="1234" t="str">
        <f t="shared" si="499"/>
        <v xml:space="preserve"> </v>
      </c>
      <c r="FZ496" s="1234" t="str">
        <f t="shared" si="530"/>
        <v xml:space="preserve"> </v>
      </c>
      <c r="GA496" s="1234">
        <f t="shared" si="500"/>
        <v>0</v>
      </c>
      <c r="GB496" s="1227"/>
      <c r="GC496" s="1234" t="str">
        <f t="shared" si="501"/>
        <v xml:space="preserve"> </v>
      </c>
      <c r="GD496" s="1234" t="str">
        <f t="shared" si="502"/>
        <v xml:space="preserve"> </v>
      </c>
      <c r="GE496" s="1234" t="str">
        <f t="shared" si="503"/>
        <v xml:space="preserve"> </v>
      </c>
      <c r="GF496" s="1234" t="str">
        <f t="shared" si="504"/>
        <v xml:space="preserve"> </v>
      </c>
      <c r="GG496" s="1234" t="str">
        <f t="shared" si="505"/>
        <v xml:space="preserve"> </v>
      </c>
      <c r="GH496" s="1234" t="str">
        <f t="shared" si="506"/>
        <v xml:space="preserve"> </v>
      </c>
      <c r="GI496" s="1234" t="str">
        <f t="shared" si="507"/>
        <v xml:space="preserve"> </v>
      </c>
      <c r="GJ496" s="1234" t="str">
        <f t="shared" si="508"/>
        <v xml:space="preserve"> </v>
      </c>
      <c r="GK496" s="1234" t="str">
        <f t="shared" si="509"/>
        <v xml:space="preserve"> </v>
      </c>
      <c r="GL496" s="1234" t="str">
        <f t="shared" si="510"/>
        <v xml:space="preserve"> </v>
      </c>
      <c r="GM496" s="1234" t="str">
        <f t="shared" si="511"/>
        <v xml:space="preserve"> </v>
      </c>
      <c r="GN496" s="1234">
        <f t="shared" si="512"/>
        <v>0</v>
      </c>
    </row>
    <row r="497" spans="1:196" s="100" customFormat="1" ht="27" customHeight="1" thickTop="1" thickBot="1">
      <c r="A497" s="1208">
        <f>【A票】【D票】!$D$10</f>
        <v>0</v>
      </c>
      <c r="B497" s="1212">
        <f>【A票】【D票】!$H$10</f>
        <v>0</v>
      </c>
      <c r="C497" s="1213" t="str">
        <f>【A票】【D票】!$K$10</f>
        <v xml:space="preserve"> </v>
      </c>
      <c r="D497" s="1214">
        <f t="shared" si="486"/>
        <v>406</v>
      </c>
      <c r="E497" s="914"/>
      <c r="F497" s="467"/>
      <c r="G497" s="469"/>
      <c r="H497" s="224" t="str">
        <f t="shared" si="472"/>
        <v xml:space="preserve"> </v>
      </c>
      <c r="I497" s="704"/>
      <c r="J497" s="117"/>
      <c r="K497" s="117"/>
      <c r="L497" s="117"/>
      <c r="M497" s="117"/>
      <c r="N497" s="117"/>
      <c r="O497" s="117"/>
      <c r="P497" s="117"/>
      <c r="Q497" s="117"/>
      <c r="R497" s="117"/>
      <c r="S497" s="117"/>
      <c r="T497" s="254"/>
      <c r="U497" s="646"/>
      <c r="V497" s="646"/>
      <c r="W497" s="114"/>
      <c r="X497" s="254"/>
      <c r="Y497" s="224" t="str">
        <f t="shared" si="473"/>
        <v xml:space="preserve"> </v>
      </c>
      <c r="Z497" s="579"/>
      <c r="AA497" s="704"/>
      <c r="AB497" s="119"/>
      <c r="AC497" s="224" t="str">
        <f t="shared" si="488"/>
        <v xml:space="preserve"> </v>
      </c>
      <c r="AD497" s="115"/>
      <c r="AE497" s="253"/>
      <c r="AF497" s="704"/>
      <c r="AG497" s="727"/>
      <c r="AH497" s="727"/>
      <c r="AI497" s="727"/>
      <c r="AJ497" s="727"/>
      <c r="AK497" s="591"/>
      <c r="AL497" s="727"/>
      <c r="AM497" s="727"/>
      <c r="AN497" s="727"/>
      <c r="AO497" s="727"/>
      <c r="AP497" s="727"/>
      <c r="AQ497" s="727"/>
      <c r="AR497" s="727"/>
      <c r="AS497" s="727"/>
      <c r="AT497" s="727"/>
      <c r="AU497" s="727"/>
      <c r="AV497" s="727"/>
      <c r="AW497" s="727"/>
      <c r="AX497" s="727"/>
      <c r="AY497" s="727"/>
      <c r="AZ497" s="727"/>
      <c r="BA497" s="727"/>
      <c r="BB497" s="727"/>
      <c r="BC497" s="821"/>
      <c r="BD497" s="727"/>
      <c r="BE497" s="727"/>
      <c r="BF497" s="727"/>
      <c r="BG497" s="727"/>
      <c r="BH497" s="727"/>
      <c r="BI497" s="727"/>
      <c r="BJ497" s="727"/>
      <c r="BK497" s="727"/>
      <c r="BL497" s="821"/>
      <c r="BM497" s="727"/>
      <c r="BN497" s="727"/>
      <c r="BO497" s="727"/>
      <c r="BP497" s="727"/>
      <c r="BQ497" s="727"/>
      <c r="BR497" s="821"/>
      <c r="BS497" s="727"/>
      <c r="BT497" s="727"/>
      <c r="BU497" s="727"/>
      <c r="BV497" s="591"/>
      <c r="BW497" s="224" t="str">
        <f t="shared" si="485"/>
        <v xml:space="preserve"> </v>
      </c>
      <c r="BX497" s="471">
        <f t="shared" si="474"/>
        <v>406</v>
      </c>
      <c r="BY497" s="117"/>
      <c r="BZ497" s="117"/>
      <c r="CA497" s="117"/>
      <c r="CB497" s="117"/>
      <c r="CC497" s="117"/>
      <c r="CD497" s="461"/>
      <c r="CE497" s="236"/>
      <c r="CF497" s="224" t="str">
        <f t="shared" si="475"/>
        <v xml:space="preserve"> </v>
      </c>
      <c r="CG497" s="116"/>
      <c r="CH497" s="117"/>
      <c r="CI497" s="117"/>
      <c r="CJ497" s="117"/>
      <c r="CK497" s="472"/>
      <c r="CL497" s="472"/>
      <c r="CM497" s="472"/>
      <c r="CN497" s="472"/>
      <c r="CO497" s="117"/>
      <c r="CP497" s="253"/>
      <c r="CQ497" s="120"/>
      <c r="CR497" s="224" t="str" cm="1">
        <f t="array" ref="CR497">IF(AND(SUM(COUNTIF(CG497:CM497,{"*不明*","*その他*"})+COUNTIF(CO497:CP497,{"*不明*","*その他*"}))&gt;0,CQ497=""),"その他・不明の場合,10)具体的内容、理由を記入",IF(OR(AND(CI497=CI$65,COUNTA(CJ497:CM497)&lt;4),AND(OR(CI497=CI$63,CI497=CI$64,CI497=CI$66,CI497=CI$67,CI497=CI$68,CI497=""),COUNTA(CJ497:CM497)&gt;0)),"3)介護保険認定済→要介護度、認知症自立度、寝たきり度、介護保険サービス記入",IF(OR(AND(OR(CM497=CM$63,CM497=CM$64),CN497=""),AND(OR(CM497=CM$65,CM497=CM$66),CN497&lt;&gt;"")),"7)介護保険サービス受けている/過去受けていた→具体的内容記入"," ")))</f>
        <v xml:space="preserve"> </v>
      </c>
      <c r="CS497" s="224" t="str">
        <f t="shared" si="476"/>
        <v xml:space="preserve"> </v>
      </c>
      <c r="CT497" s="116"/>
      <c r="CU497" s="253"/>
      <c r="CV497" s="117"/>
      <c r="CW497" s="117"/>
      <c r="CX497" s="253"/>
      <c r="CY497" s="117"/>
      <c r="CZ497" s="117"/>
      <c r="DA497" s="253"/>
      <c r="DB497" s="117"/>
      <c r="DC497" s="224" t="str">
        <f t="shared" si="477"/>
        <v xml:space="preserve"> </v>
      </c>
      <c r="DD497" s="224" t="str">
        <f t="shared" si="478"/>
        <v xml:space="preserve"> </v>
      </c>
      <c r="DE497" s="224" t="str">
        <f t="shared" si="489"/>
        <v xml:space="preserve"> </v>
      </c>
      <c r="DF497" s="121"/>
      <c r="DG497" s="114"/>
      <c r="DH497" s="704"/>
      <c r="DI497" s="119"/>
      <c r="DJ497" s="187"/>
      <c r="DK497" s="254"/>
      <c r="DL497" s="224" t="str">
        <f t="shared" si="490"/>
        <v xml:space="preserve"> </v>
      </c>
      <c r="DM497" s="224" t="str">
        <f t="shared" si="479"/>
        <v xml:space="preserve"> </v>
      </c>
      <c r="DN497" s="474"/>
      <c r="DO497" s="117"/>
      <c r="DP497" s="117"/>
      <c r="DQ497" s="117"/>
      <c r="DR497" s="117"/>
      <c r="DS497" s="117"/>
      <c r="DT497" s="254"/>
      <c r="DU497" s="476"/>
      <c r="DV497" s="224" t="str">
        <f t="shared" si="491"/>
        <v xml:space="preserve"> </v>
      </c>
      <c r="DW497" s="115"/>
      <c r="DX497" s="470"/>
      <c r="DY497" s="117"/>
      <c r="DZ497" s="704"/>
      <c r="EA497" s="224" t="str">
        <f t="shared" si="492"/>
        <v xml:space="preserve"> </v>
      </c>
      <c r="EB497" s="906"/>
      <c r="EC497" s="904"/>
      <c r="ED497" s="904"/>
      <c r="EE497" s="904"/>
      <c r="EF497" s="904"/>
      <c r="EG497" s="904"/>
      <c r="EH497" s="904"/>
      <c r="EI497" s="904"/>
      <c r="EJ497" s="904"/>
      <c r="EK497" s="905"/>
      <c r="EL497" s="80"/>
      <c r="EM497" s="224" t="str">
        <f t="shared" si="480"/>
        <v xml:space="preserve"> </v>
      </c>
      <c r="EN497" s="224" t="str">
        <f t="shared" si="481"/>
        <v xml:space="preserve"> </v>
      </c>
      <c r="EO497" s="115"/>
      <c r="EP497" s="1050"/>
      <c r="EQ497" s="253"/>
      <c r="ER497" s="117"/>
      <c r="ES497" s="1258">
        <f t="shared" si="482"/>
        <v>406</v>
      </c>
      <c r="ET497" s="224" t="str">
        <f t="shared" si="483"/>
        <v xml:space="preserve"> </v>
      </c>
      <c r="EU497" s="477" t="str">
        <f t="shared" si="484"/>
        <v/>
      </c>
      <c r="EV497" s="1334" t="str">
        <f t="shared" si="487"/>
        <v xml:space="preserve"> </v>
      </c>
      <c r="EW497" s="1332" t="str">
        <f t="shared" si="531"/>
        <v/>
      </c>
      <c r="EX497" s="1275" t="str">
        <f t="shared" si="513"/>
        <v/>
      </c>
      <c r="EY497" s="1275" t="str">
        <f t="shared" si="514"/>
        <v/>
      </c>
      <c r="EZ497" s="1275" t="str">
        <f t="shared" si="515"/>
        <v/>
      </c>
      <c r="FA497" s="1275" t="str">
        <f t="shared" si="516"/>
        <v/>
      </c>
      <c r="FB497" s="1275" t="str">
        <f t="shared" si="517"/>
        <v/>
      </c>
      <c r="FC497" s="1333" t="str">
        <f t="shared" si="518"/>
        <v/>
      </c>
      <c r="FE497" s="1234" t="str">
        <f t="shared" si="519"/>
        <v xml:space="preserve"> </v>
      </c>
      <c r="FF497" s="1234" t="str">
        <f t="shared" si="520"/>
        <v xml:space="preserve"> </v>
      </c>
      <c r="FG497" s="1234" t="str">
        <f t="shared" si="521"/>
        <v xml:space="preserve"> </v>
      </c>
      <c r="FH497" s="1234" t="str">
        <f t="shared" si="522"/>
        <v xml:space="preserve"> </v>
      </c>
      <c r="FI497" s="1234" t="str">
        <f t="shared" si="493"/>
        <v xml:space="preserve"> </v>
      </c>
      <c r="FJ497" s="1234" t="str">
        <f t="shared" si="523"/>
        <v xml:space="preserve"> </v>
      </c>
      <c r="FK497" s="1234">
        <f t="shared" si="494"/>
        <v>0</v>
      </c>
      <c r="FL497" s="1227"/>
      <c r="FM497" s="1234" t="str">
        <f t="shared" si="495"/>
        <v xml:space="preserve"> </v>
      </c>
      <c r="FN497" s="1234" t="str">
        <f t="shared" si="496"/>
        <v xml:space="preserve"> </v>
      </c>
      <c r="FO497" s="1234" t="str">
        <f t="shared" si="524"/>
        <v xml:space="preserve"> </v>
      </c>
      <c r="FP497" s="1234" t="str">
        <f t="shared" si="525"/>
        <v xml:space="preserve"> </v>
      </c>
      <c r="FQ497" s="1234" t="str">
        <f t="shared" si="497"/>
        <v xml:space="preserve"> </v>
      </c>
      <c r="FR497" s="1234" t="str">
        <f t="shared" si="526"/>
        <v xml:space="preserve"> </v>
      </c>
      <c r="FS497" s="1234">
        <f t="shared" si="532"/>
        <v>0</v>
      </c>
      <c r="FT497" s="1227"/>
      <c r="FU497" s="1234" t="str">
        <f t="shared" si="527"/>
        <v xml:space="preserve"> </v>
      </c>
      <c r="FV497" s="1234" t="str">
        <f t="shared" si="528"/>
        <v xml:space="preserve"> </v>
      </c>
      <c r="FW497" s="1234" t="str">
        <f t="shared" si="529"/>
        <v xml:space="preserve"> </v>
      </c>
      <c r="FX497" s="1234" t="str">
        <f t="shared" si="498"/>
        <v xml:space="preserve"> </v>
      </c>
      <c r="FY497" s="1234" t="str">
        <f t="shared" si="499"/>
        <v xml:space="preserve"> </v>
      </c>
      <c r="FZ497" s="1234" t="str">
        <f t="shared" si="530"/>
        <v xml:space="preserve"> </v>
      </c>
      <c r="GA497" s="1234">
        <f t="shared" si="500"/>
        <v>0</v>
      </c>
      <c r="GB497" s="1227"/>
      <c r="GC497" s="1234" t="str">
        <f t="shared" si="501"/>
        <v xml:space="preserve"> </v>
      </c>
      <c r="GD497" s="1234" t="str">
        <f t="shared" si="502"/>
        <v xml:space="preserve"> </v>
      </c>
      <c r="GE497" s="1234" t="str">
        <f t="shared" si="503"/>
        <v xml:space="preserve"> </v>
      </c>
      <c r="GF497" s="1234" t="str">
        <f t="shared" si="504"/>
        <v xml:space="preserve"> </v>
      </c>
      <c r="GG497" s="1234" t="str">
        <f t="shared" si="505"/>
        <v xml:space="preserve"> </v>
      </c>
      <c r="GH497" s="1234" t="str">
        <f t="shared" si="506"/>
        <v xml:space="preserve"> </v>
      </c>
      <c r="GI497" s="1234" t="str">
        <f t="shared" si="507"/>
        <v xml:space="preserve"> </v>
      </c>
      <c r="GJ497" s="1234" t="str">
        <f t="shared" si="508"/>
        <v xml:space="preserve"> </v>
      </c>
      <c r="GK497" s="1234" t="str">
        <f t="shared" si="509"/>
        <v xml:space="preserve"> </v>
      </c>
      <c r="GL497" s="1234" t="str">
        <f t="shared" si="510"/>
        <v xml:space="preserve"> </v>
      </c>
      <c r="GM497" s="1234" t="str">
        <f t="shared" si="511"/>
        <v xml:space="preserve"> </v>
      </c>
      <c r="GN497" s="1234">
        <f t="shared" si="512"/>
        <v>0</v>
      </c>
    </row>
    <row r="498" spans="1:196" s="100" customFormat="1" ht="27" customHeight="1" thickTop="1" thickBot="1">
      <c r="A498" s="1208">
        <f>【A票】【D票】!$D$10</f>
        <v>0</v>
      </c>
      <c r="B498" s="1212">
        <f>【A票】【D票】!$H$10</f>
        <v>0</v>
      </c>
      <c r="C498" s="1213" t="str">
        <f>【A票】【D票】!$K$10</f>
        <v xml:space="preserve"> </v>
      </c>
      <c r="D498" s="1214">
        <f t="shared" si="486"/>
        <v>407</v>
      </c>
      <c r="E498" s="914"/>
      <c r="F498" s="467"/>
      <c r="G498" s="469"/>
      <c r="H498" s="224" t="str">
        <f t="shared" si="472"/>
        <v xml:space="preserve"> </v>
      </c>
      <c r="I498" s="704"/>
      <c r="J498" s="117"/>
      <c r="K498" s="117"/>
      <c r="L498" s="117"/>
      <c r="M498" s="117"/>
      <c r="N498" s="117"/>
      <c r="O498" s="117"/>
      <c r="P498" s="117"/>
      <c r="Q498" s="117"/>
      <c r="R498" s="117"/>
      <c r="S498" s="117"/>
      <c r="T498" s="254"/>
      <c r="U498" s="646"/>
      <c r="V498" s="646"/>
      <c r="W498" s="114"/>
      <c r="X498" s="254"/>
      <c r="Y498" s="224" t="str">
        <f t="shared" si="473"/>
        <v xml:space="preserve"> </v>
      </c>
      <c r="Z498" s="579"/>
      <c r="AA498" s="704"/>
      <c r="AB498" s="119"/>
      <c r="AC498" s="224" t="str">
        <f t="shared" si="488"/>
        <v xml:space="preserve"> </v>
      </c>
      <c r="AD498" s="115"/>
      <c r="AE498" s="253"/>
      <c r="AF498" s="704"/>
      <c r="AG498" s="727"/>
      <c r="AH498" s="727"/>
      <c r="AI498" s="727"/>
      <c r="AJ498" s="727"/>
      <c r="AK498" s="591"/>
      <c r="AL498" s="727"/>
      <c r="AM498" s="727"/>
      <c r="AN498" s="727"/>
      <c r="AO498" s="727"/>
      <c r="AP498" s="727"/>
      <c r="AQ498" s="727"/>
      <c r="AR498" s="727"/>
      <c r="AS498" s="727"/>
      <c r="AT498" s="727"/>
      <c r="AU498" s="727"/>
      <c r="AV498" s="727"/>
      <c r="AW498" s="727"/>
      <c r="AX498" s="727"/>
      <c r="AY498" s="727"/>
      <c r="AZ498" s="727"/>
      <c r="BA498" s="727"/>
      <c r="BB498" s="727"/>
      <c r="BC498" s="821"/>
      <c r="BD498" s="727"/>
      <c r="BE498" s="727"/>
      <c r="BF498" s="727"/>
      <c r="BG498" s="727"/>
      <c r="BH498" s="727"/>
      <c r="BI498" s="727"/>
      <c r="BJ498" s="727"/>
      <c r="BK498" s="727"/>
      <c r="BL498" s="821"/>
      <c r="BM498" s="727"/>
      <c r="BN498" s="727"/>
      <c r="BO498" s="727"/>
      <c r="BP498" s="727"/>
      <c r="BQ498" s="727"/>
      <c r="BR498" s="821"/>
      <c r="BS498" s="727"/>
      <c r="BT498" s="727"/>
      <c r="BU498" s="727"/>
      <c r="BV498" s="591"/>
      <c r="BW498" s="224" t="str">
        <f t="shared" si="485"/>
        <v xml:space="preserve"> </v>
      </c>
      <c r="BX498" s="471">
        <f t="shared" si="474"/>
        <v>407</v>
      </c>
      <c r="BY498" s="117"/>
      <c r="BZ498" s="117"/>
      <c r="CA498" s="117"/>
      <c r="CB498" s="117"/>
      <c r="CC498" s="117"/>
      <c r="CD498" s="461"/>
      <c r="CE498" s="236"/>
      <c r="CF498" s="224" t="str">
        <f t="shared" si="475"/>
        <v xml:space="preserve"> </v>
      </c>
      <c r="CG498" s="116"/>
      <c r="CH498" s="117"/>
      <c r="CI498" s="117"/>
      <c r="CJ498" s="117"/>
      <c r="CK498" s="472"/>
      <c r="CL498" s="472"/>
      <c r="CM498" s="472"/>
      <c r="CN498" s="472"/>
      <c r="CO498" s="117"/>
      <c r="CP498" s="253"/>
      <c r="CQ498" s="120"/>
      <c r="CR498" s="224" t="str" cm="1">
        <f t="array" ref="CR498">IF(AND(SUM(COUNTIF(CG498:CM498,{"*不明*","*その他*"})+COUNTIF(CO498:CP498,{"*不明*","*その他*"}))&gt;0,CQ498=""),"その他・不明の場合,10)具体的内容、理由を記入",IF(OR(AND(CI498=CI$65,COUNTA(CJ498:CM498)&lt;4),AND(OR(CI498=CI$63,CI498=CI$64,CI498=CI$66,CI498=CI$67,CI498=CI$68,CI498=""),COUNTA(CJ498:CM498)&gt;0)),"3)介護保険認定済→要介護度、認知症自立度、寝たきり度、介護保険サービス記入",IF(OR(AND(OR(CM498=CM$63,CM498=CM$64),CN498=""),AND(OR(CM498=CM$65,CM498=CM$66),CN498&lt;&gt;"")),"7)介護保険サービス受けている/過去受けていた→具体的内容記入"," ")))</f>
        <v xml:space="preserve"> </v>
      </c>
      <c r="CS498" s="224" t="str">
        <f t="shared" si="476"/>
        <v xml:space="preserve"> </v>
      </c>
      <c r="CT498" s="116"/>
      <c r="CU498" s="253"/>
      <c r="CV498" s="117"/>
      <c r="CW498" s="117"/>
      <c r="CX498" s="253"/>
      <c r="CY498" s="117"/>
      <c r="CZ498" s="117"/>
      <c r="DA498" s="253"/>
      <c r="DB498" s="117"/>
      <c r="DC498" s="224" t="str">
        <f t="shared" si="477"/>
        <v xml:space="preserve"> </v>
      </c>
      <c r="DD498" s="224" t="str">
        <f t="shared" si="478"/>
        <v xml:space="preserve"> </v>
      </c>
      <c r="DE498" s="224" t="str">
        <f t="shared" si="489"/>
        <v xml:space="preserve"> </v>
      </c>
      <c r="DF498" s="121"/>
      <c r="DG498" s="114"/>
      <c r="DH498" s="704"/>
      <c r="DI498" s="119"/>
      <c r="DJ498" s="187"/>
      <c r="DK498" s="254"/>
      <c r="DL498" s="224" t="str">
        <f t="shared" si="490"/>
        <v xml:space="preserve"> </v>
      </c>
      <c r="DM498" s="224" t="str">
        <f t="shared" si="479"/>
        <v xml:space="preserve"> </v>
      </c>
      <c r="DN498" s="474"/>
      <c r="DO498" s="117"/>
      <c r="DP498" s="117"/>
      <c r="DQ498" s="117"/>
      <c r="DR498" s="117"/>
      <c r="DS498" s="117"/>
      <c r="DT498" s="254"/>
      <c r="DU498" s="476"/>
      <c r="DV498" s="224" t="str">
        <f t="shared" si="491"/>
        <v xml:space="preserve"> </v>
      </c>
      <c r="DW498" s="115"/>
      <c r="DX498" s="470"/>
      <c r="DY498" s="117"/>
      <c r="DZ498" s="704"/>
      <c r="EA498" s="224" t="str">
        <f t="shared" si="492"/>
        <v xml:space="preserve"> </v>
      </c>
      <c r="EB498" s="906"/>
      <c r="EC498" s="904"/>
      <c r="ED498" s="904"/>
      <c r="EE498" s="904"/>
      <c r="EF498" s="904"/>
      <c r="EG498" s="904"/>
      <c r="EH498" s="904"/>
      <c r="EI498" s="904"/>
      <c r="EJ498" s="904"/>
      <c r="EK498" s="905"/>
      <c r="EL498" s="80"/>
      <c r="EM498" s="224" t="str">
        <f t="shared" si="480"/>
        <v xml:space="preserve"> </v>
      </c>
      <c r="EN498" s="224" t="str">
        <f t="shared" si="481"/>
        <v xml:space="preserve"> </v>
      </c>
      <c r="EO498" s="115"/>
      <c r="EP498" s="1050"/>
      <c r="EQ498" s="253"/>
      <c r="ER498" s="117"/>
      <c r="ES498" s="1258">
        <f t="shared" si="482"/>
        <v>407</v>
      </c>
      <c r="ET498" s="224" t="str">
        <f t="shared" si="483"/>
        <v xml:space="preserve"> </v>
      </c>
      <c r="EU498" s="477" t="str">
        <f t="shared" si="484"/>
        <v/>
      </c>
      <c r="EV498" s="1334" t="str">
        <f t="shared" si="487"/>
        <v xml:space="preserve"> </v>
      </c>
      <c r="EW498" s="1332" t="str">
        <f t="shared" si="531"/>
        <v/>
      </c>
      <c r="EX498" s="1275" t="str">
        <f t="shared" si="513"/>
        <v/>
      </c>
      <c r="EY498" s="1275" t="str">
        <f t="shared" si="514"/>
        <v/>
      </c>
      <c r="EZ498" s="1275" t="str">
        <f t="shared" si="515"/>
        <v/>
      </c>
      <c r="FA498" s="1275" t="str">
        <f t="shared" si="516"/>
        <v/>
      </c>
      <c r="FB498" s="1275" t="str">
        <f t="shared" si="517"/>
        <v/>
      </c>
      <c r="FC498" s="1333" t="str">
        <f t="shared" si="518"/>
        <v/>
      </c>
      <c r="FE498" s="1234" t="str">
        <f t="shared" si="519"/>
        <v xml:space="preserve"> </v>
      </c>
      <c r="FF498" s="1234" t="str">
        <f t="shared" si="520"/>
        <v xml:space="preserve"> </v>
      </c>
      <c r="FG498" s="1234" t="str">
        <f t="shared" si="521"/>
        <v xml:space="preserve"> </v>
      </c>
      <c r="FH498" s="1234" t="str">
        <f t="shared" si="522"/>
        <v xml:space="preserve"> </v>
      </c>
      <c r="FI498" s="1234" t="str">
        <f t="shared" si="493"/>
        <v xml:space="preserve"> </v>
      </c>
      <c r="FJ498" s="1234" t="str">
        <f t="shared" si="523"/>
        <v xml:space="preserve"> </v>
      </c>
      <c r="FK498" s="1234">
        <f t="shared" si="494"/>
        <v>0</v>
      </c>
      <c r="FL498" s="1227"/>
      <c r="FM498" s="1234" t="str">
        <f t="shared" si="495"/>
        <v xml:space="preserve"> </v>
      </c>
      <c r="FN498" s="1234" t="str">
        <f t="shared" si="496"/>
        <v xml:space="preserve"> </v>
      </c>
      <c r="FO498" s="1234" t="str">
        <f t="shared" si="524"/>
        <v xml:space="preserve"> </v>
      </c>
      <c r="FP498" s="1234" t="str">
        <f t="shared" si="525"/>
        <v xml:space="preserve"> </v>
      </c>
      <c r="FQ498" s="1234" t="str">
        <f t="shared" si="497"/>
        <v xml:space="preserve"> </v>
      </c>
      <c r="FR498" s="1234" t="str">
        <f t="shared" si="526"/>
        <v xml:space="preserve"> </v>
      </c>
      <c r="FS498" s="1234">
        <f t="shared" si="532"/>
        <v>0</v>
      </c>
      <c r="FT498" s="1227"/>
      <c r="FU498" s="1234" t="str">
        <f t="shared" si="527"/>
        <v xml:space="preserve"> </v>
      </c>
      <c r="FV498" s="1234" t="str">
        <f t="shared" si="528"/>
        <v xml:space="preserve"> </v>
      </c>
      <c r="FW498" s="1234" t="str">
        <f t="shared" si="529"/>
        <v xml:space="preserve"> </v>
      </c>
      <c r="FX498" s="1234" t="str">
        <f t="shared" si="498"/>
        <v xml:space="preserve"> </v>
      </c>
      <c r="FY498" s="1234" t="str">
        <f t="shared" si="499"/>
        <v xml:space="preserve"> </v>
      </c>
      <c r="FZ498" s="1234" t="str">
        <f t="shared" si="530"/>
        <v xml:space="preserve"> </v>
      </c>
      <c r="GA498" s="1234">
        <f t="shared" si="500"/>
        <v>0</v>
      </c>
      <c r="GB498" s="1227"/>
      <c r="GC498" s="1234" t="str">
        <f t="shared" si="501"/>
        <v xml:space="preserve"> </v>
      </c>
      <c r="GD498" s="1234" t="str">
        <f t="shared" si="502"/>
        <v xml:space="preserve"> </v>
      </c>
      <c r="GE498" s="1234" t="str">
        <f t="shared" si="503"/>
        <v xml:space="preserve"> </v>
      </c>
      <c r="GF498" s="1234" t="str">
        <f t="shared" si="504"/>
        <v xml:space="preserve"> </v>
      </c>
      <c r="GG498" s="1234" t="str">
        <f t="shared" si="505"/>
        <v xml:space="preserve"> </v>
      </c>
      <c r="GH498" s="1234" t="str">
        <f t="shared" si="506"/>
        <v xml:space="preserve"> </v>
      </c>
      <c r="GI498" s="1234" t="str">
        <f t="shared" si="507"/>
        <v xml:space="preserve"> </v>
      </c>
      <c r="GJ498" s="1234" t="str">
        <f t="shared" si="508"/>
        <v xml:space="preserve"> </v>
      </c>
      <c r="GK498" s="1234" t="str">
        <f t="shared" si="509"/>
        <v xml:space="preserve"> </v>
      </c>
      <c r="GL498" s="1234" t="str">
        <f t="shared" si="510"/>
        <v xml:space="preserve"> </v>
      </c>
      <c r="GM498" s="1234" t="str">
        <f t="shared" si="511"/>
        <v xml:space="preserve"> </v>
      </c>
      <c r="GN498" s="1234">
        <f t="shared" si="512"/>
        <v>0</v>
      </c>
    </row>
    <row r="499" spans="1:196" s="100" customFormat="1" ht="27" customHeight="1" thickTop="1" thickBot="1">
      <c r="A499" s="1208">
        <f>【A票】【D票】!$D$10</f>
        <v>0</v>
      </c>
      <c r="B499" s="1212">
        <f>【A票】【D票】!$H$10</f>
        <v>0</v>
      </c>
      <c r="C499" s="1213" t="str">
        <f>【A票】【D票】!$K$10</f>
        <v xml:space="preserve"> </v>
      </c>
      <c r="D499" s="1214">
        <f t="shared" si="486"/>
        <v>408</v>
      </c>
      <c r="E499" s="914"/>
      <c r="F499" s="467"/>
      <c r="G499" s="469"/>
      <c r="H499" s="224" t="str">
        <f t="shared" si="472"/>
        <v xml:space="preserve"> </v>
      </c>
      <c r="I499" s="704"/>
      <c r="J499" s="117"/>
      <c r="K499" s="117"/>
      <c r="L499" s="117"/>
      <c r="M499" s="117"/>
      <c r="N499" s="117"/>
      <c r="O499" s="117"/>
      <c r="P499" s="117"/>
      <c r="Q499" s="117"/>
      <c r="R499" s="117"/>
      <c r="S499" s="117"/>
      <c r="T499" s="254"/>
      <c r="U499" s="646"/>
      <c r="V499" s="646"/>
      <c r="W499" s="114"/>
      <c r="X499" s="254"/>
      <c r="Y499" s="224" t="str">
        <f t="shared" si="473"/>
        <v xml:space="preserve"> </v>
      </c>
      <c r="Z499" s="579"/>
      <c r="AA499" s="704"/>
      <c r="AB499" s="119"/>
      <c r="AC499" s="224" t="str">
        <f t="shared" si="488"/>
        <v xml:space="preserve"> </v>
      </c>
      <c r="AD499" s="115"/>
      <c r="AE499" s="253"/>
      <c r="AF499" s="704"/>
      <c r="AG499" s="727"/>
      <c r="AH499" s="727"/>
      <c r="AI499" s="727"/>
      <c r="AJ499" s="727"/>
      <c r="AK499" s="591"/>
      <c r="AL499" s="727"/>
      <c r="AM499" s="727"/>
      <c r="AN499" s="727"/>
      <c r="AO499" s="727"/>
      <c r="AP499" s="727"/>
      <c r="AQ499" s="727"/>
      <c r="AR499" s="727"/>
      <c r="AS499" s="727"/>
      <c r="AT499" s="727"/>
      <c r="AU499" s="727"/>
      <c r="AV499" s="727"/>
      <c r="AW499" s="727"/>
      <c r="AX499" s="727"/>
      <c r="AY499" s="727"/>
      <c r="AZ499" s="727"/>
      <c r="BA499" s="727"/>
      <c r="BB499" s="727"/>
      <c r="BC499" s="821"/>
      <c r="BD499" s="727"/>
      <c r="BE499" s="727"/>
      <c r="BF499" s="727"/>
      <c r="BG499" s="727"/>
      <c r="BH499" s="727"/>
      <c r="BI499" s="727"/>
      <c r="BJ499" s="727"/>
      <c r="BK499" s="727"/>
      <c r="BL499" s="821"/>
      <c r="BM499" s="727"/>
      <c r="BN499" s="727"/>
      <c r="BO499" s="727"/>
      <c r="BP499" s="727"/>
      <c r="BQ499" s="727"/>
      <c r="BR499" s="821"/>
      <c r="BS499" s="727"/>
      <c r="BT499" s="727"/>
      <c r="BU499" s="727"/>
      <c r="BV499" s="591"/>
      <c r="BW499" s="224" t="str">
        <f t="shared" si="485"/>
        <v xml:space="preserve"> </v>
      </c>
      <c r="BX499" s="471">
        <f t="shared" si="474"/>
        <v>408</v>
      </c>
      <c r="BY499" s="117"/>
      <c r="BZ499" s="117"/>
      <c r="CA499" s="117"/>
      <c r="CB499" s="117"/>
      <c r="CC499" s="117"/>
      <c r="CD499" s="461"/>
      <c r="CE499" s="236"/>
      <c r="CF499" s="224" t="str">
        <f t="shared" si="475"/>
        <v xml:space="preserve"> </v>
      </c>
      <c r="CG499" s="116"/>
      <c r="CH499" s="117"/>
      <c r="CI499" s="117"/>
      <c r="CJ499" s="117"/>
      <c r="CK499" s="472"/>
      <c r="CL499" s="472"/>
      <c r="CM499" s="472"/>
      <c r="CN499" s="472"/>
      <c r="CO499" s="117"/>
      <c r="CP499" s="253"/>
      <c r="CQ499" s="120"/>
      <c r="CR499" s="224" t="str" cm="1">
        <f t="array" ref="CR499">IF(AND(SUM(COUNTIF(CG499:CM499,{"*不明*","*その他*"})+COUNTIF(CO499:CP499,{"*不明*","*その他*"}))&gt;0,CQ499=""),"その他・不明の場合,10)具体的内容、理由を記入",IF(OR(AND(CI499=CI$65,COUNTA(CJ499:CM499)&lt;4),AND(OR(CI499=CI$63,CI499=CI$64,CI499=CI$66,CI499=CI$67,CI499=CI$68,CI499=""),COUNTA(CJ499:CM499)&gt;0)),"3)介護保険認定済→要介護度、認知症自立度、寝たきり度、介護保険サービス記入",IF(OR(AND(OR(CM499=CM$63,CM499=CM$64),CN499=""),AND(OR(CM499=CM$65,CM499=CM$66),CN499&lt;&gt;"")),"7)介護保険サービス受けている/過去受けていた→具体的内容記入"," ")))</f>
        <v xml:space="preserve"> </v>
      </c>
      <c r="CS499" s="224" t="str">
        <f t="shared" si="476"/>
        <v xml:space="preserve"> </v>
      </c>
      <c r="CT499" s="116"/>
      <c r="CU499" s="253"/>
      <c r="CV499" s="117"/>
      <c r="CW499" s="117"/>
      <c r="CX499" s="253"/>
      <c r="CY499" s="117"/>
      <c r="CZ499" s="117"/>
      <c r="DA499" s="253"/>
      <c r="DB499" s="117"/>
      <c r="DC499" s="224" t="str">
        <f t="shared" si="477"/>
        <v xml:space="preserve"> </v>
      </c>
      <c r="DD499" s="224" t="str">
        <f t="shared" si="478"/>
        <v xml:space="preserve"> </v>
      </c>
      <c r="DE499" s="224" t="str">
        <f t="shared" si="489"/>
        <v xml:space="preserve"> </v>
      </c>
      <c r="DF499" s="121"/>
      <c r="DG499" s="114"/>
      <c r="DH499" s="704"/>
      <c r="DI499" s="119"/>
      <c r="DJ499" s="187"/>
      <c r="DK499" s="254"/>
      <c r="DL499" s="224" t="str">
        <f t="shared" si="490"/>
        <v xml:space="preserve"> </v>
      </c>
      <c r="DM499" s="224" t="str">
        <f t="shared" si="479"/>
        <v xml:space="preserve"> </v>
      </c>
      <c r="DN499" s="474"/>
      <c r="DO499" s="117"/>
      <c r="DP499" s="117"/>
      <c r="DQ499" s="117"/>
      <c r="DR499" s="117"/>
      <c r="DS499" s="117"/>
      <c r="DT499" s="254"/>
      <c r="DU499" s="476"/>
      <c r="DV499" s="224" t="str">
        <f t="shared" si="491"/>
        <v xml:space="preserve"> </v>
      </c>
      <c r="DW499" s="115"/>
      <c r="DX499" s="470"/>
      <c r="DY499" s="117"/>
      <c r="DZ499" s="704"/>
      <c r="EA499" s="224" t="str">
        <f t="shared" si="492"/>
        <v xml:space="preserve"> </v>
      </c>
      <c r="EB499" s="906"/>
      <c r="EC499" s="904"/>
      <c r="ED499" s="904"/>
      <c r="EE499" s="904"/>
      <c r="EF499" s="904"/>
      <c r="EG499" s="904"/>
      <c r="EH499" s="904"/>
      <c r="EI499" s="904"/>
      <c r="EJ499" s="904"/>
      <c r="EK499" s="905"/>
      <c r="EL499" s="80"/>
      <c r="EM499" s="224" t="str">
        <f t="shared" si="480"/>
        <v xml:space="preserve"> </v>
      </c>
      <c r="EN499" s="224" t="str">
        <f t="shared" si="481"/>
        <v xml:space="preserve"> </v>
      </c>
      <c r="EO499" s="115"/>
      <c r="EP499" s="1050"/>
      <c r="EQ499" s="253"/>
      <c r="ER499" s="117"/>
      <c r="ES499" s="1258">
        <f t="shared" si="482"/>
        <v>408</v>
      </c>
      <c r="ET499" s="224" t="str">
        <f t="shared" si="483"/>
        <v xml:space="preserve"> </v>
      </c>
      <c r="EU499" s="477" t="str">
        <f t="shared" si="484"/>
        <v/>
      </c>
      <c r="EV499" s="1334" t="str">
        <f t="shared" si="487"/>
        <v xml:space="preserve"> </v>
      </c>
      <c r="EW499" s="1332" t="str">
        <f t="shared" si="531"/>
        <v/>
      </c>
      <c r="EX499" s="1275" t="str">
        <f t="shared" si="513"/>
        <v/>
      </c>
      <c r="EY499" s="1275" t="str">
        <f t="shared" si="514"/>
        <v/>
      </c>
      <c r="EZ499" s="1275" t="str">
        <f t="shared" si="515"/>
        <v/>
      </c>
      <c r="FA499" s="1275" t="str">
        <f t="shared" si="516"/>
        <v/>
      </c>
      <c r="FB499" s="1275" t="str">
        <f t="shared" si="517"/>
        <v/>
      </c>
      <c r="FC499" s="1333" t="str">
        <f t="shared" si="518"/>
        <v/>
      </c>
      <c r="FE499" s="1234" t="str">
        <f t="shared" si="519"/>
        <v xml:space="preserve"> </v>
      </c>
      <c r="FF499" s="1234" t="str">
        <f t="shared" si="520"/>
        <v xml:space="preserve"> </v>
      </c>
      <c r="FG499" s="1234" t="str">
        <f t="shared" si="521"/>
        <v xml:space="preserve"> </v>
      </c>
      <c r="FH499" s="1234" t="str">
        <f t="shared" si="522"/>
        <v xml:space="preserve"> </v>
      </c>
      <c r="FI499" s="1234" t="str">
        <f t="shared" si="493"/>
        <v xml:space="preserve"> </v>
      </c>
      <c r="FJ499" s="1234" t="str">
        <f t="shared" si="523"/>
        <v xml:space="preserve"> </v>
      </c>
      <c r="FK499" s="1234">
        <f t="shared" si="494"/>
        <v>0</v>
      </c>
      <c r="FL499" s="1227"/>
      <c r="FM499" s="1234" t="str">
        <f t="shared" si="495"/>
        <v xml:space="preserve"> </v>
      </c>
      <c r="FN499" s="1234" t="str">
        <f t="shared" si="496"/>
        <v xml:space="preserve"> </v>
      </c>
      <c r="FO499" s="1234" t="str">
        <f t="shared" si="524"/>
        <v xml:space="preserve"> </v>
      </c>
      <c r="FP499" s="1234" t="str">
        <f t="shared" si="525"/>
        <v xml:space="preserve"> </v>
      </c>
      <c r="FQ499" s="1234" t="str">
        <f t="shared" si="497"/>
        <v xml:space="preserve"> </v>
      </c>
      <c r="FR499" s="1234" t="str">
        <f t="shared" si="526"/>
        <v xml:space="preserve"> </v>
      </c>
      <c r="FS499" s="1234">
        <f t="shared" si="532"/>
        <v>0</v>
      </c>
      <c r="FT499" s="1227"/>
      <c r="FU499" s="1234" t="str">
        <f t="shared" si="527"/>
        <v xml:space="preserve"> </v>
      </c>
      <c r="FV499" s="1234" t="str">
        <f t="shared" si="528"/>
        <v xml:space="preserve"> </v>
      </c>
      <c r="FW499" s="1234" t="str">
        <f t="shared" si="529"/>
        <v xml:space="preserve"> </v>
      </c>
      <c r="FX499" s="1234" t="str">
        <f t="shared" si="498"/>
        <v xml:space="preserve"> </v>
      </c>
      <c r="FY499" s="1234" t="str">
        <f t="shared" si="499"/>
        <v xml:space="preserve"> </v>
      </c>
      <c r="FZ499" s="1234" t="str">
        <f t="shared" si="530"/>
        <v xml:space="preserve"> </v>
      </c>
      <c r="GA499" s="1234">
        <f t="shared" si="500"/>
        <v>0</v>
      </c>
      <c r="GB499" s="1227"/>
      <c r="GC499" s="1234" t="str">
        <f t="shared" si="501"/>
        <v xml:space="preserve"> </v>
      </c>
      <c r="GD499" s="1234" t="str">
        <f t="shared" si="502"/>
        <v xml:space="preserve"> </v>
      </c>
      <c r="GE499" s="1234" t="str">
        <f t="shared" si="503"/>
        <v xml:space="preserve"> </v>
      </c>
      <c r="GF499" s="1234" t="str">
        <f t="shared" si="504"/>
        <v xml:space="preserve"> </v>
      </c>
      <c r="GG499" s="1234" t="str">
        <f t="shared" si="505"/>
        <v xml:space="preserve"> </v>
      </c>
      <c r="GH499" s="1234" t="str">
        <f t="shared" si="506"/>
        <v xml:space="preserve"> </v>
      </c>
      <c r="GI499" s="1234" t="str">
        <f t="shared" si="507"/>
        <v xml:space="preserve"> </v>
      </c>
      <c r="GJ499" s="1234" t="str">
        <f t="shared" si="508"/>
        <v xml:space="preserve"> </v>
      </c>
      <c r="GK499" s="1234" t="str">
        <f t="shared" si="509"/>
        <v xml:space="preserve"> </v>
      </c>
      <c r="GL499" s="1234" t="str">
        <f t="shared" si="510"/>
        <v xml:space="preserve"> </v>
      </c>
      <c r="GM499" s="1234" t="str">
        <f t="shared" si="511"/>
        <v xml:space="preserve"> </v>
      </c>
      <c r="GN499" s="1234">
        <f t="shared" si="512"/>
        <v>0</v>
      </c>
    </row>
    <row r="500" spans="1:196" s="100" customFormat="1" ht="27" customHeight="1" thickTop="1" thickBot="1">
      <c r="A500" s="1208">
        <f>【A票】【D票】!$D$10</f>
        <v>0</v>
      </c>
      <c r="B500" s="1212">
        <f>【A票】【D票】!$H$10</f>
        <v>0</v>
      </c>
      <c r="C500" s="1213" t="str">
        <f>【A票】【D票】!$K$10</f>
        <v xml:space="preserve"> </v>
      </c>
      <c r="D500" s="1214">
        <f t="shared" si="486"/>
        <v>409</v>
      </c>
      <c r="E500" s="914"/>
      <c r="F500" s="467"/>
      <c r="G500" s="469"/>
      <c r="H500" s="224" t="str">
        <f t="shared" si="472"/>
        <v xml:space="preserve"> </v>
      </c>
      <c r="I500" s="704"/>
      <c r="J500" s="117"/>
      <c r="K500" s="117"/>
      <c r="L500" s="117"/>
      <c r="M500" s="117"/>
      <c r="N500" s="117"/>
      <c r="O500" s="117"/>
      <c r="P500" s="117"/>
      <c r="Q500" s="117"/>
      <c r="R500" s="117"/>
      <c r="S500" s="117"/>
      <c r="T500" s="254"/>
      <c r="U500" s="646"/>
      <c r="V500" s="646"/>
      <c r="W500" s="114"/>
      <c r="X500" s="254"/>
      <c r="Y500" s="224" t="str">
        <f t="shared" si="473"/>
        <v xml:space="preserve"> </v>
      </c>
      <c r="Z500" s="579"/>
      <c r="AA500" s="704"/>
      <c r="AB500" s="119"/>
      <c r="AC500" s="224" t="str">
        <f t="shared" si="488"/>
        <v xml:space="preserve"> </v>
      </c>
      <c r="AD500" s="115"/>
      <c r="AE500" s="253"/>
      <c r="AF500" s="704"/>
      <c r="AG500" s="727"/>
      <c r="AH500" s="727"/>
      <c r="AI500" s="727"/>
      <c r="AJ500" s="727"/>
      <c r="AK500" s="591"/>
      <c r="AL500" s="727"/>
      <c r="AM500" s="727"/>
      <c r="AN500" s="727"/>
      <c r="AO500" s="727"/>
      <c r="AP500" s="727"/>
      <c r="AQ500" s="727"/>
      <c r="AR500" s="727"/>
      <c r="AS500" s="727"/>
      <c r="AT500" s="727"/>
      <c r="AU500" s="727"/>
      <c r="AV500" s="727"/>
      <c r="AW500" s="727"/>
      <c r="AX500" s="727"/>
      <c r="AY500" s="727"/>
      <c r="AZ500" s="727"/>
      <c r="BA500" s="727"/>
      <c r="BB500" s="727"/>
      <c r="BC500" s="821"/>
      <c r="BD500" s="727"/>
      <c r="BE500" s="727"/>
      <c r="BF500" s="727"/>
      <c r="BG500" s="727"/>
      <c r="BH500" s="727"/>
      <c r="BI500" s="727"/>
      <c r="BJ500" s="727"/>
      <c r="BK500" s="727"/>
      <c r="BL500" s="821"/>
      <c r="BM500" s="727"/>
      <c r="BN500" s="727"/>
      <c r="BO500" s="727"/>
      <c r="BP500" s="727"/>
      <c r="BQ500" s="727"/>
      <c r="BR500" s="821"/>
      <c r="BS500" s="727"/>
      <c r="BT500" s="727"/>
      <c r="BU500" s="727"/>
      <c r="BV500" s="591"/>
      <c r="BW500" s="224" t="str">
        <f t="shared" si="485"/>
        <v xml:space="preserve"> </v>
      </c>
      <c r="BX500" s="471">
        <f t="shared" si="474"/>
        <v>409</v>
      </c>
      <c r="BY500" s="117"/>
      <c r="BZ500" s="117"/>
      <c r="CA500" s="117"/>
      <c r="CB500" s="117"/>
      <c r="CC500" s="117"/>
      <c r="CD500" s="461"/>
      <c r="CE500" s="236"/>
      <c r="CF500" s="224" t="str">
        <f t="shared" si="475"/>
        <v xml:space="preserve"> </v>
      </c>
      <c r="CG500" s="116"/>
      <c r="CH500" s="117"/>
      <c r="CI500" s="117"/>
      <c r="CJ500" s="117"/>
      <c r="CK500" s="472"/>
      <c r="CL500" s="472"/>
      <c r="CM500" s="472"/>
      <c r="CN500" s="472"/>
      <c r="CO500" s="117"/>
      <c r="CP500" s="253"/>
      <c r="CQ500" s="120"/>
      <c r="CR500" s="224" t="str" cm="1">
        <f t="array" ref="CR500">IF(AND(SUM(COUNTIF(CG500:CM500,{"*不明*","*その他*"})+COUNTIF(CO500:CP500,{"*不明*","*その他*"}))&gt;0,CQ500=""),"その他・不明の場合,10)具体的内容、理由を記入",IF(OR(AND(CI500=CI$65,COUNTA(CJ500:CM500)&lt;4),AND(OR(CI500=CI$63,CI500=CI$64,CI500=CI$66,CI500=CI$67,CI500=CI$68,CI500=""),COUNTA(CJ500:CM500)&gt;0)),"3)介護保険認定済→要介護度、認知症自立度、寝たきり度、介護保険サービス記入",IF(OR(AND(OR(CM500=CM$63,CM500=CM$64),CN500=""),AND(OR(CM500=CM$65,CM500=CM$66),CN500&lt;&gt;"")),"7)介護保険サービス受けている/過去受けていた→具体的内容記入"," ")))</f>
        <v xml:space="preserve"> </v>
      </c>
      <c r="CS500" s="224" t="str">
        <f t="shared" si="476"/>
        <v xml:space="preserve"> </v>
      </c>
      <c r="CT500" s="116"/>
      <c r="CU500" s="253"/>
      <c r="CV500" s="117"/>
      <c r="CW500" s="117"/>
      <c r="CX500" s="253"/>
      <c r="CY500" s="117"/>
      <c r="CZ500" s="117"/>
      <c r="DA500" s="253"/>
      <c r="DB500" s="117"/>
      <c r="DC500" s="224" t="str">
        <f t="shared" si="477"/>
        <v xml:space="preserve"> </v>
      </c>
      <c r="DD500" s="224" t="str">
        <f t="shared" si="478"/>
        <v xml:space="preserve"> </v>
      </c>
      <c r="DE500" s="224" t="str">
        <f t="shared" si="489"/>
        <v xml:space="preserve"> </v>
      </c>
      <c r="DF500" s="121"/>
      <c r="DG500" s="114"/>
      <c r="DH500" s="704"/>
      <c r="DI500" s="119"/>
      <c r="DJ500" s="187"/>
      <c r="DK500" s="254"/>
      <c r="DL500" s="224" t="str">
        <f t="shared" si="490"/>
        <v xml:space="preserve"> </v>
      </c>
      <c r="DM500" s="224" t="str">
        <f t="shared" si="479"/>
        <v xml:space="preserve"> </v>
      </c>
      <c r="DN500" s="474"/>
      <c r="DO500" s="117"/>
      <c r="DP500" s="117"/>
      <c r="DQ500" s="117"/>
      <c r="DR500" s="117"/>
      <c r="DS500" s="117"/>
      <c r="DT500" s="254"/>
      <c r="DU500" s="476"/>
      <c r="DV500" s="224" t="str">
        <f t="shared" si="491"/>
        <v xml:space="preserve"> </v>
      </c>
      <c r="DW500" s="115"/>
      <c r="DX500" s="470"/>
      <c r="DY500" s="117"/>
      <c r="DZ500" s="704"/>
      <c r="EA500" s="224" t="str">
        <f t="shared" si="492"/>
        <v xml:space="preserve"> </v>
      </c>
      <c r="EB500" s="906"/>
      <c r="EC500" s="904"/>
      <c r="ED500" s="904"/>
      <c r="EE500" s="904"/>
      <c r="EF500" s="904"/>
      <c r="EG500" s="904"/>
      <c r="EH500" s="904"/>
      <c r="EI500" s="904"/>
      <c r="EJ500" s="904"/>
      <c r="EK500" s="905"/>
      <c r="EL500" s="80"/>
      <c r="EM500" s="224" t="str">
        <f t="shared" si="480"/>
        <v xml:space="preserve"> </v>
      </c>
      <c r="EN500" s="224" t="str">
        <f t="shared" si="481"/>
        <v xml:space="preserve"> </v>
      </c>
      <c r="EO500" s="115"/>
      <c r="EP500" s="1050"/>
      <c r="EQ500" s="253"/>
      <c r="ER500" s="117"/>
      <c r="ES500" s="1258">
        <f t="shared" si="482"/>
        <v>409</v>
      </c>
      <c r="ET500" s="224" t="str">
        <f t="shared" si="483"/>
        <v xml:space="preserve"> </v>
      </c>
      <c r="EU500" s="477" t="str">
        <f t="shared" si="484"/>
        <v/>
      </c>
      <c r="EV500" s="1334" t="str">
        <f t="shared" si="487"/>
        <v xml:space="preserve"> </v>
      </c>
      <c r="EW500" s="1332" t="str">
        <f t="shared" si="531"/>
        <v/>
      </c>
      <c r="EX500" s="1275" t="str">
        <f t="shared" si="513"/>
        <v/>
      </c>
      <c r="EY500" s="1275" t="str">
        <f t="shared" si="514"/>
        <v/>
      </c>
      <c r="EZ500" s="1275" t="str">
        <f t="shared" si="515"/>
        <v/>
      </c>
      <c r="FA500" s="1275" t="str">
        <f t="shared" si="516"/>
        <v/>
      </c>
      <c r="FB500" s="1275" t="str">
        <f t="shared" si="517"/>
        <v/>
      </c>
      <c r="FC500" s="1333" t="str">
        <f t="shared" si="518"/>
        <v/>
      </c>
      <c r="FE500" s="1234" t="str">
        <f t="shared" si="519"/>
        <v xml:space="preserve"> </v>
      </c>
      <c r="FF500" s="1234" t="str">
        <f t="shared" si="520"/>
        <v xml:space="preserve"> </v>
      </c>
      <c r="FG500" s="1234" t="str">
        <f t="shared" si="521"/>
        <v xml:space="preserve"> </v>
      </c>
      <c r="FH500" s="1234" t="str">
        <f t="shared" si="522"/>
        <v xml:space="preserve"> </v>
      </c>
      <c r="FI500" s="1234" t="str">
        <f t="shared" si="493"/>
        <v xml:space="preserve"> </v>
      </c>
      <c r="FJ500" s="1234" t="str">
        <f t="shared" si="523"/>
        <v xml:space="preserve"> </v>
      </c>
      <c r="FK500" s="1234">
        <f t="shared" si="494"/>
        <v>0</v>
      </c>
      <c r="FL500" s="1227"/>
      <c r="FM500" s="1234" t="str">
        <f t="shared" si="495"/>
        <v xml:space="preserve"> </v>
      </c>
      <c r="FN500" s="1234" t="str">
        <f t="shared" si="496"/>
        <v xml:space="preserve"> </v>
      </c>
      <c r="FO500" s="1234" t="str">
        <f t="shared" si="524"/>
        <v xml:space="preserve"> </v>
      </c>
      <c r="FP500" s="1234" t="str">
        <f t="shared" si="525"/>
        <v xml:space="preserve"> </v>
      </c>
      <c r="FQ500" s="1234" t="str">
        <f t="shared" si="497"/>
        <v xml:space="preserve"> </v>
      </c>
      <c r="FR500" s="1234" t="str">
        <f t="shared" si="526"/>
        <v xml:space="preserve"> </v>
      </c>
      <c r="FS500" s="1234">
        <f t="shared" si="532"/>
        <v>0</v>
      </c>
      <c r="FT500" s="1227"/>
      <c r="FU500" s="1234" t="str">
        <f t="shared" si="527"/>
        <v xml:space="preserve"> </v>
      </c>
      <c r="FV500" s="1234" t="str">
        <f t="shared" si="528"/>
        <v xml:space="preserve"> </v>
      </c>
      <c r="FW500" s="1234" t="str">
        <f t="shared" si="529"/>
        <v xml:space="preserve"> </v>
      </c>
      <c r="FX500" s="1234" t="str">
        <f t="shared" si="498"/>
        <v xml:space="preserve"> </v>
      </c>
      <c r="FY500" s="1234" t="str">
        <f t="shared" si="499"/>
        <v xml:space="preserve"> </v>
      </c>
      <c r="FZ500" s="1234" t="str">
        <f t="shared" si="530"/>
        <v xml:space="preserve"> </v>
      </c>
      <c r="GA500" s="1234">
        <f t="shared" si="500"/>
        <v>0</v>
      </c>
      <c r="GB500" s="1227"/>
      <c r="GC500" s="1234" t="str">
        <f t="shared" si="501"/>
        <v xml:space="preserve"> </v>
      </c>
      <c r="GD500" s="1234" t="str">
        <f t="shared" si="502"/>
        <v xml:space="preserve"> </v>
      </c>
      <c r="GE500" s="1234" t="str">
        <f t="shared" si="503"/>
        <v xml:space="preserve"> </v>
      </c>
      <c r="GF500" s="1234" t="str">
        <f t="shared" si="504"/>
        <v xml:space="preserve"> </v>
      </c>
      <c r="GG500" s="1234" t="str">
        <f t="shared" si="505"/>
        <v xml:space="preserve"> </v>
      </c>
      <c r="GH500" s="1234" t="str">
        <f t="shared" si="506"/>
        <v xml:space="preserve"> </v>
      </c>
      <c r="GI500" s="1234" t="str">
        <f t="shared" si="507"/>
        <v xml:space="preserve"> </v>
      </c>
      <c r="GJ500" s="1234" t="str">
        <f t="shared" si="508"/>
        <v xml:space="preserve"> </v>
      </c>
      <c r="GK500" s="1234" t="str">
        <f t="shared" si="509"/>
        <v xml:space="preserve"> </v>
      </c>
      <c r="GL500" s="1234" t="str">
        <f t="shared" si="510"/>
        <v xml:space="preserve"> </v>
      </c>
      <c r="GM500" s="1234" t="str">
        <f t="shared" si="511"/>
        <v xml:space="preserve"> </v>
      </c>
      <c r="GN500" s="1234">
        <f t="shared" si="512"/>
        <v>0</v>
      </c>
    </row>
    <row r="501" spans="1:196" s="100" customFormat="1" ht="27" customHeight="1" thickTop="1" thickBot="1">
      <c r="A501" s="1208">
        <f>【A票】【D票】!$D$10</f>
        <v>0</v>
      </c>
      <c r="B501" s="1212">
        <f>【A票】【D票】!$H$10</f>
        <v>0</v>
      </c>
      <c r="C501" s="1213" t="str">
        <f>【A票】【D票】!$K$10</f>
        <v xml:space="preserve"> </v>
      </c>
      <c r="D501" s="1214">
        <f t="shared" si="486"/>
        <v>410</v>
      </c>
      <c r="E501" s="914"/>
      <c r="F501" s="467"/>
      <c r="G501" s="469"/>
      <c r="H501" s="224" t="str">
        <f t="shared" si="472"/>
        <v xml:space="preserve"> </v>
      </c>
      <c r="I501" s="704"/>
      <c r="J501" s="117"/>
      <c r="K501" s="117"/>
      <c r="L501" s="117"/>
      <c r="M501" s="117"/>
      <c r="N501" s="117"/>
      <c r="O501" s="117"/>
      <c r="P501" s="117"/>
      <c r="Q501" s="117"/>
      <c r="R501" s="117"/>
      <c r="S501" s="117"/>
      <c r="T501" s="254"/>
      <c r="U501" s="646"/>
      <c r="V501" s="646"/>
      <c r="W501" s="114"/>
      <c r="X501" s="254"/>
      <c r="Y501" s="224" t="str">
        <f t="shared" si="473"/>
        <v xml:space="preserve"> </v>
      </c>
      <c r="Z501" s="579"/>
      <c r="AA501" s="704"/>
      <c r="AB501" s="119"/>
      <c r="AC501" s="224" t="str">
        <f t="shared" si="488"/>
        <v xml:space="preserve"> </v>
      </c>
      <c r="AD501" s="115"/>
      <c r="AE501" s="253"/>
      <c r="AF501" s="704"/>
      <c r="AG501" s="727"/>
      <c r="AH501" s="727"/>
      <c r="AI501" s="727"/>
      <c r="AJ501" s="727"/>
      <c r="AK501" s="591"/>
      <c r="AL501" s="727"/>
      <c r="AM501" s="727"/>
      <c r="AN501" s="727"/>
      <c r="AO501" s="727"/>
      <c r="AP501" s="727"/>
      <c r="AQ501" s="727"/>
      <c r="AR501" s="727"/>
      <c r="AS501" s="727"/>
      <c r="AT501" s="727"/>
      <c r="AU501" s="727"/>
      <c r="AV501" s="727"/>
      <c r="AW501" s="727"/>
      <c r="AX501" s="727"/>
      <c r="AY501" s="727"/>
      <c r="AZ501" s="727"/>
      <c r="BA501" s="727"/>
      <c r="BB501" s="727"/>
      <c r="BC501" s="821"/>
      <c r="BD501" s="727"/>
      <c r="BE501" s="727"/>
      <c r="BF501" s="727"/>
      <c r="BG501" s="727"/>
      <c r="BH501" s="727"/>
      <c r="BI501" s="727"/>
      <c r="BJ501" s="727"/>
      <c r="BK501" s="727"/>
      <c r="BL501" s="821"/>
      <c r="BM501" s="727"/>
      <c r="BN501" s="727"/>
      <c r="BO501" s="727"/>
      <c r="BP501" s="727"/>
      <c r="BQ501" s="727"/>
      <c r="BR501" s="821"/>
      <c r="BS501" s="727"/>
      <c r="BT501" s="727"/>
      <c r="BU501" s="727"/>
      <c r="BV501" s="591"/>
      <c r="BW501" s="224" t="str">
        <f t="shared" si="485"/>
        <v xml:space="preserve"> </v>
      </c>
      <c r="BX501" s="471">
        <f t="shared" si="474"/>
        <v>410</v>
      </c>
      <c r="BY501" s="117"/>
      <c r="BZ501" s="117"/>
      <c r="CA501" s="117"/>
      <c r="CB501" s="117"/>
      <c r="CC501" s="117"/>
      <c r="CD501" s="461"/>
      <c r="CE501" s="236"/>
      <c r="CF501" s="224" t="str">
        <f t="shared" si="475"/>
        <v xml:space="preserve"> </v>
      </c>
      <c r="CG501" s="116"/>
      <c r="CH501" s="117"/>
      <c r="CI501" s="117"/>
      <c r="CJ501" s="117"/>
      <c r="CK501" s="472"/>
      <c r="CL501" s="472"/>
      <c r="CM501" s="472"/>
      <c r="CN501" s="472"/>
      <c r="CO501" s="117"/>
      <c r="CP501" s="253"/>
      <c r="CQ501" s="120"/>
      <c r="CR501" s="224" t="str" cm="1">
        <f t="array" ref="CR501">IF(AND(SUM(COUNTIF(CG501:CM501,{"*不明*","*その他*"})+COUNTIF(CO501:CP501,{"*不明*","*その他*"}))&gt;0,CQ501=""),"その他・不明の場合,10)具体的内容、理由を記入",IF(OR(AND(CI501=CI$65,COUNTA(CJ501:CM501)&lt;4),AND(OR(CI501=CI$63,CI501=CI$64,CI501=CI$66,CI501=CI$67,CI501=CI$68,CI501=""),COUNTA(CJ501:CM501)&gt;0)),"3)介護保険認定済→要介護度、認知症自立度、寝たきり度、介護保険サービス記入",IF(OR(AND(OR(CM501=CM$63,CM501=CM$64),CN501=""),AND(OR(CM501=CM$65,CM501=CM$66),CN501&lt;&gt;"")),"7)介護保険サービス受けている/過去受けていた→具体的内容記入"," ")))</f>
        <v xml:space="preserve"> </v>
      </c>
      <c r="CS501" s="224" t="str">
        <f t="shared" si="476"/>
        <v xml:space="preserve"> </v>
      </c>
      <c r="CT501" s="116"/>
      <c r="CU501" s="253"/>
      <c r="CV501" s="117"/>
      <c r="CW501" s="117"/>
      <c r="CX501" s="253"/>
      <c r="CY501" s="117"/>
      <c r="CZ501" s="117"/>
      <c r="DA501" s="253"/>
      <c r="DB501" s="117"/>
      <c r="DC501" s="224" t="str">
        <f t="shared" si="477"/>
        <v xml:space="preserve"> </v>
      </c>
      <c r="DD501" s="224" t="str">
        <f t="shared" si="478"/>
        <v xml:space="preserve"> </v>
      </c>
      <c r="DE501" s="224" t="str">
        <f t="shared" si="489"/>
        <v xml:space="preserve"> </v>
      </c>
      <c r="DF501" s="121"/>
      <c r="DG501" s="114"/>
      <c r="DH501" s="704"/>
      <c r="DI501" s="119"/>
      <c r="DJ501" s="187"/>
      <c r="DK501" s="254"/>
      <c r="DL501" s="224" t="str">
        <f t="shared" si="490"/>
        <v xml:space="preserve"> </v>
      </c>
      <c r="DM501" s="224" t="str">
        <f t="shared" si="479"/>
        <v xml:space="preserve"> </v>
      </c>
      <c r="DN501" s="474"/>
      <c r="DO501" s="117"/>
      <c r="DP501" s="117"/>
      <c r="DQ501" s="117"/>
      <c r="DR501" s="117"/>
      <c r="DS501" s="117"/>
      <c r="DT501" s="254"/>
      <c r="DU501" s="476"/>
      <c r="DV501" s="224" t="str">
        <f t="shared" si="491"/>
        <v xml:space="preserve"> </v>
      </c>
      <c r="DW501" s="115"/>
      <c r="DX501" s="470"/>
      <c r="DY501" s="117"/>
      <c r="DZ501" s="704"/>
      <c r="EA501" s="224" t="str">
        <f t="shared" si="492"/>
        <v xml:space="preserve"> </v>
      </c>
      <c r="EB501" s="906"/>
      <c r="EC501" s="904"/>
      <c r="ED501" s="904"/>
      <c r="EE501" s="904"/>
      <c r="EF501" s="904"/>
      <c r="EG501" s="904"/>
      <c r="EH501" s="904"/>
      <c r="EI501" s="904"/>
      <c r="EJ501" s="904"/>
      <c r="EK501" s="905"/>
      <c r="EL501" s="80"/>
      <c r="EM501" s="224" t="str">
        <f t="shared" si="480"/>
        <v xml:space="preserve"> </v>
      </c>
      <c r="EN501" s="224" t="str">
        <f t="shared" si="481"/>
        <v xml:space="preserve"> </v>
      </c>
      <c r="EO501" s="115"/>
      <c r="EP501" s="1050"/>
      <c r="EQ501" s="253"/>
      <c r="ER501" s="117"/>
      <c r="ES501" s="1258">
        <f t="shared" si="482"/>
        <v>410</v>
      </c>
      <c r="ET501" s="224" t="str">
        <f t="shared" si="483"/>
        <v xml:space="preserve"> </v>
      </c>
      <c r="EU501" s="477" t="str">
        <f t="shared" si="484"/>
        <v/>
      </c>
      <c r="EV501" s="1334" t="str">
        <f t="shared" si="487"/>
        <v xml:space="preserve"> </v>
      </c>
      <c r="EW501" s="1332" t="str">
        <f t="shared" si="531"/>
        <v/>
      </c>
      <c r="EX501" s="1275" t="str">
        <f t="shared" si="513"/>
        <v/>
      </c>
      <c r="EY501" s="1275" t="str">
        <f t="shared" si="514"/>
        <v/>
      </c>
      <c r="EZ501" s="1275" t="str">
        <f t="shared" si="515"/>
        <v/>
      </c>
      <c r="FA501" s="1275" t="str">
        <f t="shared" si="516"/>
        <v/>
      </c>
      <c r="FB501" s="1275" t="str">
        <f t="shared" si="517"/>
        <v/>
      </c>
      <c r="FC501" s="1333" t="str">
        <f t="shared" si="518"/>
        <v/>
      </c>
      <c r="FE501" s="1234" t="str">
        <f t="shared" si="519"/>
        <v xml:space="preserve"> </v>
      </c>
      <c r="FF501" s="1234" t="str">
        <f t="shared" si="520"/>
        <v xml:space="preserve"> </v>
      </c>
      <c r="FG501" s="1234" t="str">
        <f t="shared" si="521"/>
        <v xml:space="preserve"> </v>
      </c>
      <c r="FH501" s="1234" t="str">
        <f t="shared" si="522"/>
        <v xml:space="preserve"> </v>
      </c>
      <c r="FI501" s="1234" t="str">
        <f t="shared" si="493"/>
        <v xml:space="preserve"> </v>
      </c>
      <c r="FJ501" s="1234" t="str">
        <f t="shared" si="523"/>
        <v xml:space="preserve"> </v>
      </c>
      <c r="FK501" s="1234">
        <f t="shared" si="494"/>
        <v>0</v>
      </c>
      <c r="FL501" s="1227"/>
      <c r="FM501" s="1234" t="str">
        <f t="shared" si="495"/>
        <v xml:space="preserve"> </v>
      </c>
      <c r="FN501" s="1234" t="str">
        <f t="shared" si="496"/>
        <v xml:space="preserve"> </v>
      </c>
      <c r="FO501" s="1234" t="str">
        <f t="shared" si="524"/>
        <v xml:space="preserve"> </v>
      </c>
      <c r="FP501" s="1234" t="str">
        <f t="shared" si="525"/>
        <v xml:space="preserve"> </v>
      </c>
      <c r="FQ501" s="1234" t="str">
        <f t="shared" si="497"/>
        <v xml:space="preserve"> </v>
      </c>
      <c r="FR501" s="1234" t="str">
        <f t="shared" si="526"/>
        <v xml:space="preserve"> </v>
      </c>
      <c r="FS501" s="1234">
        <f t="shared" si="532"/>
        <v>0</v>
      </c>
      <c r="FT501" s="1227"/>
      <c r="FU501" s="1234" t="str">
        <f t="shared" si="527"/>
        <v xml:space="preserve"> </v>
      </c>
      <c r="FV501" s="1234" t="str">
        <f t="shared" si="528"/>
        <v xml:space="preserve"> </v>
      </c>
      <c r="FW501" s="1234" t="str">
        <f t="shared" si="529"/>
        <v xml:space="preserve"> </v>
      </c>
      <c r="FX501" s="1234" t="str">
        <f t="shared" si="498"/>
        <v xml:space="preserve"> </v>
      </c>
      <c r="FY501" s="1234" t="str">
        <f t="shared" si="499"/>
        <v xml:space="preserve"> </v>
      </c>
      <c r="FZ501" s="1234" t="str">
        <f t="shared" si="530"/>
        <v xml:space="preserve"> </v>
      </c>
      <c r="GA501" s="1234">
        <f t="shared" si="500"/>
        <v>0</v>
      </c>
      <c r="GB501" s="1227"/>
      <c r="GC501" s="1234" t="str">
        <f t="shared" si="501"/>
        <v xml:space="preserve"> </v>
      </c>
      <c r="GD501" s="1234" t="str">
        <f t="shared" si="502"/>
        <v xml:space="preserve"> </v>
      </c>
      <c r="GE501" s="1234" t="str">
        <f t="shared" si="503"/>
        <v xml:space="preserve"> </v>
      </c>
      <c r="GF501" s="1234" t="str">
        <f t="shared" si="504"/>
        <v xml:space="preserve"> </v>
      </c>
      <c r="GG501" s="1234" t="str">
        <f t="shared" si="505"/>
        <v xml:space="preserve"> </v>
      </c>
      <c r="GH501" s="1234" t="str">
        <f t="shared" si="506"/>
        <v xml:space="preserve"> </v>
      </c>
      <c r="GI501" s="1234" t="str">
        <f t="shared" si="507"/>
        <v xml:space="preserve"> </v>
      </c>
      <c r="GJ501" s="1234" t="str">
        <f t="shared" si="508"/>
        <v xml:space="preserve"> </v>
      </c>
      <c r="GK501" s="1234" t="str">
        <f t="shared" si="509"/>
        <v xml:space="preserve"> </v>
      </c>
      <c r="GL501" s="1234" t="str">
        <f t="shared" si="510"/>
        <v xml:space="preserve"> </v>
      </c>
      <c r="GM501" s="1234" t="str">
        <f t="shared" si="511"/>
        <v xml:space="preserve"> </v>
      </c>
      <c r="GN501" s="1234">
        <f t="shared" si="512"/>
        <v>0</v>
      </c>
    </row>
    <row r="502" spans="1:196" s="100" customFormat="1" ht="27" customHeight="1" thickTop="1" thickBot="1">
      <c r="A502" s="1208">
        <f>【A票】【D票】!$D$10</f>
        <v>0</v>
      </c>
      <c r="B502" s="1212">
        <f>【A票】【D票】!$H$10</f>
        <v>0</v>
      </c>
      <c r="C502" s="1213" t="str">
        <f>【A票】【D票】!$K$10</f>
        <v xml:space="preserve"> </v>
      </c>
      <c r="D502" s="1214">
        <f t="shared" si="486"/>
        <v>411</v>
      </c>
      <c r="E502" s="914"/>
      <c r="F502" s="467"/>
      <c r="G502" s="469"/>
      <c r="H502" s="224" t="str">
        <f t="shared" si="472"/>
        <v xml:space="preserve"> </v>
      </c>
      <c r="I502" s="704"/>
      <c r="J502" s="117"/>
      <c r="K502" s="117"/>
      <c r="L502" s="117"/>
      <c r="M502" s="117"/>
      <c r="N502" s="117"/>
      <c r="O502" s="117"/>
      <c r="P502" s="117"/>
      <c r="Q502" s="117"/>
      <c r="R502" s="117"/>
      <c r="S502" s="117"/>
      <c r="T502" s="254"/>
      <c r="U502" s="646"/>
      <c r="V502" s="646"/>
      <c r="W502" s="114"/>
      <c r="X502" s="254"/>
      <c r="Y502" s="224" t="str">
        <f t="shared" si="473"/>
        <v xml:space="preserve"> </v>
      </c>
      <c r="Z502" s="579"/>
      <c r="AA502" s="704"/>
      <c r="AB502" s="119"/>
      <c r="AC502" s="224" t="str">
        <f t="shared" si="488"/>
        <v xml:space="preserve"> </v>
      </c>
      <c r="AD502" s="115"/>
      <c r="AE502" s="253"/>
      <c r="AF502" s="704"/>
      <c r="AG502" s="727"/>
      <c r="AH502" s="727"/>
      <c r="AI502" s="727"/>
      <c r="AJ502" s="727"/>
      <c r="AK502" s="591"/>
      <c r="AL502" s="727"/>
      <c r="AM502" s="727"/>
      <c r="AN502" s="727"/>
      <c r="AO502" s="727"/>
      <c r="AP502" s="727"/>
      <c r="AQ502" s="727"/>
      <c r="AR502" s="727"/>
      <c r="AS502" s="727"/>
      <c r="AT502" s="727"/>
      <c r="AU502" s="727"/>
      <c r="AV502" s="727"/>
      <c r="AW502" s="727"/>
      <c r="AX502" s="727"/>
      <c r="AY502" s="727"/>
      <c r="AZ502" s="727"/>
      <c r="BA502" s="727"/>
      <c r="BB502" s="727"/>
      <c r="BC502" s="821"/>
      <c r="BD502" s="727"/>
      <c r="BE502" s="727"/>
      <c r="BF502" s="727"/>
      <c r="BG502" s="727"/>
      <c r="BH502" s="727"/>
      <c r="BI502" s="727"/>
      <c r="BJ502" s="727"/>
      <c r="BK502" s="727"/>
      <c r="BL502" s="821"/>
      <c r="BM502" s="727"/>
      <c r="BN502" s="727"/>
      <c r="BO502" s="727"/>
      <c r="BP502" s="727"/>
      <c r="BQ502" s="727"/>
      <c r="BR502" s="821"/>
      <c r="BS502" s="727"/>
      <c r="BT502" s="727"/>
      <c r="BU502" s="727"/>
      <c r="BV502" s="591"/>
      <c r="BW502" s="224" t="str">
        <f t="shared" si="485"/>
        <v xml:space="preserve"> </v>
      </c>
      <c r="BX502" s="471">
        <f t="shared" si="474"/>
        <v>411</v>
      </c>
      <c r="BY502" s="117"/>
      <c r="BZ502" s="117"/>
      <c r="CA502" s="117"/>
      <c r="CB502" s="117"/>
      <c r="CC502" s="117"/>
      <c r="CD502" s="461"/>
      <c r="CE502" s="236"/>
      <c r="CF502" s="224" t="str">
        <f t="shared" si="475"/>
        <v xml:space="preserve"> </v>
      </c>
      <c r="CG502" s="116"/>
      <c r="CH502" s="117"/>
      <c r="CI502" s="117"/>
      <c r="CJ502" s="117"/>
      <c r="CK502" s="472"/>
      <c r="CL502" s="472"/>
      <c r="CM502" s="472"/>
      <c r="CN502" s="472"/>
      <c r="CO502" s="117"/>
      <c r="CP502" s="253"/>
      <c r="CQ502" s="120"/>
      <c r="CR502" s="224" t="str" cm="1">
        <f t="array" ref="CR502">IF(AND(SUM(COUNTIF(CG502:CM502,{"*不明*","*その他*"})+COUNTIF(CO502:CP502,{"*不明*","*その他*"}))&gt;0,CQ502=""),"その他・不明の場合,10)具体的内容、理由を記入",IF(OR(AND(CI502=CI$65,COUNTA(CJ502:CM502)&lt;4),AND(OR(CI502=CI$63,CI502=CI$64,CI502=CI$66,CI502=CI$67,CI502=CI$68,CI502=""),COUNTA(CJ502:CM502)&gt;0)),"3)介護保険認定済→要介護度、認知症自立度、寝たきり度、介護保険サービス記入",IF(OR(AND(OR(CM502=CM$63,CM502=CM$64),CN502=""),AND(OR(CM502=CM$65,CM502=CM$66),CN502&lt;&gt;"")),"7)介護保険サービス受けている/過去受けていた→具体的内容記入"," ")))</f>
        <v xml:space="preserve"> </v>
      </c>
      <c r="CS502" s="224" t="str">
        <f t="shared" si="476"/>
        <v xml:space="preserve"> </v>
      </c>
      <c r="CT502" s="116"/>
      <c r="CU502" s="253"/>
      <c r="CV502" s="117"/>
      <c r="CW502" s="117"/>
      <c r="CX502" s="253"/>
      <c r="CY502" s="117"/>
      <c r="CZ502" s="117"/>
      <c r="DA502" s="253"/>
      <c r="DB502" s="117"/>
      <c r="DC502" s="224" t="str">
        <f t="shared" si="477"/>
        <v xml:space="preserve"> </v>
      </c>
      <c r="DD502" s="224" t="str">
        <f t="shared" si="478"/>
        <v xml:space="preserve"> </v>
      </c>
      <c r="DE502" s="224" t="str">
        <f t="shared" si="489"/>
        <v xml:space="preserve"> </v>
      </c>
      <c r="DF502" s="121"/>
      <c r="DG502" s="114"/>
      <c r="DH502" s="704"/>
      <c r="DI502" s="119"/>
      <c r="DJ502" s="187"/>
      <c r="DK502" s="254"/>
      <c r="DL502" s="224" t="str">
        <f t="shared" si="490"/>
        <v xml:space="preserve"> </v>
      </c>
      <c r="DM502" s="224" t="str">
        <f t="shared" si="479"/>
        <v xml:space="preserve"> </v>
      </c>
      <c r="DN502" s="474"/>
      <c r="DO502" s="117"/>
      <c r="DP502" s="117"/>
      <c r="DQ502" s="117"/>
      <c r="DR502" s="117"/>
      <c r="DS502" s="117"/>
      <c r="DT502" s="254"/>
      <c r="DU502" s="476"/>
      <c r="DV502" s="224" t="str">
        <f t="shared" si="491"/>
        <v xml:space="preserve"> </v>
      </c>
      <c r="DW502" s="115"/>
      <c r="DX502" s="470"/>
      <c r="DY502" s="117"/>
      <c r="DZ502" s="704"/>
      <c r="EA502" s="224" t="str">
        <f t="shared" si="492"/>
        <v xml:space="preserve"> </v>
      </c>
      <c r="EB502" s="906"/>
      <c r="EC502" s="904"/>
      <c r="ED502" s="904"/>
      <c r="EE502" s="904"/>
      <c r="EF502" s="904"/>
      <c r="EG502" s="904"/>
      <c r="EH502" s="904"/>
      <c r="EI502" s="904"/>
      <c r="EJ502" s="904"/>
      <c r="EK502" s="905"/>
      <c r="EL502" s="80"/>
      <c r="EM502" s="224" t="str">
        <f t="shared" si="480"/>
        <v xml:space="preserve"> </v>
      </c>
      <c r="EN502" s="224" t="str">
        <f t="shared" si="481"/>
        <v xml:space="preserve"> </v>
      </c>
      <c r="EO502" s="115"/>
      <c r="EP502" s="1050"/>
      <c r="EQ502" s="253"/>
      <c r="ER502" s="117"/>
      <c r="ES502" s="1258">
        <f t="shared" si="482"/>
        <v>411</v>
      </c>
      <c r="ET502" s="224" t="str">
        <f t="shared" si="483"/>
        <v xml:space="preserve"> </v>
      </c>
      <c r="EU502" s="477" t="str">
        <f t="shared" si="484"/>
        <v/>
      </c>
      <c r="EV502" s="1334" t="str">
        <f t="shared" si="487"/>
        <v xml:space="preserve"> </v>
      </c>
      <c r="EW502" s="1332" t="str">
        <f t="shared" si="531"/>
        <v/>
      </c>
      <c r="EX502" s="1275" t="str">
        <f t="shared" si="513"/>
        <v/>
      </c>
      <c r="EY502" s="1275" t="str">
        <f t="shared" si="514"/>
        <v/>
      </c>
      <c r="EZ502" s="1275" t="str">
        <f t="shared" si="515"/>
        <v/>
      </c>
      <c r="FA502" s="1275" t="str">
        <f t="shared" si="516"/>
        <v/>
      </c>
      <c r="FB502" s="1275" t="str">
        <f t="shared" si="517"/>
        <v/>
      </c>
      <c r="FC502" s="1333" t="str">
        <f t="shared" si="518"/>
        <v/>
      </c>
      <c r="FE502" s="1234" t="str">
        <f t="shared" si="519"/>
        <v xml:space="preserve"> </v>
      </c>
      <c r="FF502" s="1234" t="str">
        <f t="shared" si="520"/>
        <v xml:space="preserve"> </v>
      </c>
      <c r="FG502" s="1234" t="str">
        <f t="shared" si="521"/>
        <v xml:space="preserve"> </v>
      </c>
      <c r="FH502" s="1234" t="str">
        <f t="shared" si="522"/>
        <v xml:space="preserve"> </v>
      </c>
      <c r="FI502" s="1234" t="str">
        <f t="shared" si="493"/>
        <v xml:space="preserve"> </v>
      </c>
      <c r="FJ502" s="1234" t="str">
        <f t="shared" si="523"/>
        <v xml:space="preserve"> </v>
      </c>
      <c r="FK502" s="1234">
        <f t="shared" si="494"/>
        <v>0</v>
      </c>
      <c r="FL502" s="1227"/>
      <c r="FM502" s="1234" t="str">
        <f t="shared" si="495"/>
        <v xml:space="preserve"> </v>
      </c>
      <c r="FN502" s="1234" t="str">
        <f t="shared" si="496"/>
        <v xml:space="preserve"> </v>
      </c>
      <c r="FO502" s="1234" t="str">
        <f t="shared" si="524"/>
        <v xml:space="preserve"> </v>
      </c>
      <c r="FP502" s="1234" t="str">
        <f t="shared" si="525"/>
        <v xml:space="preserve"> </v>
      </c>
      <c r="FQ502" s="1234" t="str">
        <f t="shared" si="497"/>
        <v xml:space="preserve"> </v>
      </c>
      <c r="FR502" s="1234" t="str">
        <f t="shared" si="526"/>
        <v xml:space="preserve"> </v>
      </c>
      <c r="FS502" s="1234">
        <f t="shared" si="532"/>
        <v>0</v>
      </c>
      <c r="FT502" s="1227"/>
      <c r="FU502" s="1234" t="str">
        <f t="shared" si="527"/>
        <v xml:space="preserve"> </v>
      </c>
      <c r="FV502" s="1234" t="str">
        <f t="shared" si="528"/>
        <v xml:space="preserve"> </v>
      </c>
      <c r="FW502" s="1234" t="str">
        <f t="shared" si="529"/>
        <v xml:space="preserve"> </v>
      </c>
      <c r="FX502" s="1234" t="str">
        <f t="shared" si="498"/>
        <v xml:space="preserve"> </v>
      </c>
      <c r="FY502" s="1234" t="str">
        <f t="shared" si="499"/>
        <v xml:space="preserve"> </v>
      </c>
      <c r="FZ502" s="1234" t="str">
        <f t="shared" si="530"/>
        <v xml:space="preserve"> </v>
      </c>
      <c r="GA502" s="1234">
        <f t="shared" si="500"/>
        <v>0</v>
      </c>
      <c r="GB502" s="1227"/>
      <c r="GC502" s="1234" t="str">
        <f t="shared" si="501"/>
        <v xml:space="preserve"> </v>
      </c>
      <c r="GD502" s="1234" t="str">
        <f t="shared" si="502"/>
        <v xml:space="preserve"> </v>
      </c>
      <c r="GE502" s="1234" t="str">
        <f t="shared" si="503"/>
        <v xml:space="preserve"> </v>
      </c>
      <c r="GF502" s="1234" t="str">
        <f t="shared" si="504"/>
        <v xml:space="preserve"> </v>
      </c>
      <c r="GG502" s="1234" t="str">
        <f t="shared" si="505"/>
        <v xml:space="preserve"> </v>
      </c>
      <c r="GH502" s="1234" t="str">
        <f t="shared" si="506"/>
        <v xml:space="preserve"> </v>
      </c>
      <c r="GI502" s="1234" t="str">
        <f t="shared" si="507"/>
        <v xml:space="preserve"> </v>
      </c>
      <c r="GJ502" s="1234" t="str">
        <f t="shared" si="508"/>
        <v xml:space="preserve"> </v>
      </c>
      <c r="GK502" s="1234" t="str">
        <f t="shared" si="509"/>
        <v xml:space="preserve"> </v>
      </c>
      <c r="GL502" s="1234" t="str">
        <f t="shared" si="510"/>
        <v xml:space="preserve"> </v>
      </c>
      <c r="GM502" s="1234" t="str">
        <f t="shared" si="511"/>
        <v xml:space="preserve"> </v>
      </c>
      <c r="GN502" s="1234">
        <f t="shared" si="512"/>
        <v>0</v>
      </c>
    </row>
    <row r="503" spans="1:196" s="100" customFormat="1" ht="27" customHeight="1" thickTop="1" thickBot="1">
      <c r="A503" s="1208">
        <f>【A票】【D票】!$D$10</f>
        <v>0</v>
      </c>
      <c r="B503" s="1212">
        <f>【A票】【D票】!$H$10</f>
        <v>0</v>
      </c>
      <c r="C503" s="1213" t="str">
        <f>【A票】【D票】!$K$10</f>
        <v xml:space="preserve"> </v>
      </c>
      <c r="D503" s="1214">
        <f t="shared" si="486"/>
        <v>412</v>
      </c>
      <c r="E503" s="914"/>
      <c r="F503" s="467"/>
      <c r="G503" s="469"/>
      <c r="H503" s="224" t="str">
        <f t="shared" si="472"/>
        <v xml:space="preserve"> </v>
      </c>
      <c r="I503" s="704"/>
      <c r="J503" s="117"/>
      <c r="K503" s="117"/>
      <c r="L503" s="117"/>
      <c r="M503" s="117"/>
      <c r="N503" s="117"/>
      <c r="O503" s="117"/>
      <c r="P503" s="117"/>
      <c r="Q503" s="117"/>
      <c r="R503" s="117"/>
      <c r="S503" s="117"/>
      <c r="T503" s="254"/>
      <c r="U503" s="646"/>
      <c r="V503" s="646"/>
      <c r="W503" s="114"/>
      <c r="X503" s="254"/>
      <c r="Y503" s="224" t="str">
        <f t="shared" si="473"/>
        <v xml:space="preserve"> </v>
      </c>
      <c r="Z503" s="579"/>
      <c r="AA503" s="704"/>
      <c r="AB503" s="119"/>
      <c r="AC503" s="224" t="str">
        <f t="shared" si="488"/>
        <v xml:space="preserve"> </v>
      </c>
      <c r="AD503" s="115"/>
      <c r="AE503" s="253"/>
      <c r="AF503" s="704"/>
      <c r="AG503" s="727"/>
      <c r="AH503" s="727"/>
      <c r="AI503" s="727"/>
      <c r="AJ503" s="727"/>
      <c r="AK503" s="591"/>
      <c r="AL503" s="727"/>
      <c r="AM503" s="727"/>
      <c r="AN503" s="727"/>
      <c r="AO503" s="727"/>
      <c r="AP503" s="727"/>
      <c r="AQ503" s="727"/>
      <c r="AR503" s="727"/>
      <c r="AS503" s="727"/>
      <c r="AT503" s="727"/>
      <c r="AU503" s="727"/>
      <c r="AV503" s="727"/>
      <c r="AW503" s="727"/>
      <c r="AX503" s="727"/>
      <c r="AY503" s="727"/>
      <c r="AZ503" s="727"/>
      <c r="BA503" s="727"/>
      <c r="BB503" s="727"/>
      <c r="BC503" s="821"/>
      <c r="BD503" s="727"/>
      <c r="BE503" s="727"/>
      <c r="BF503" s="727"/>
      <c r="BG503" s="727"/>
      <c r="BH503" s="727"/>
      <c r="BI503" s="727"/>
      <c r="BJ503" s="727"/>
      <c r="BK503" s="727"/>
      <c r="BL503" s="821"/>
      <c r="BM503" s="727"/>
      <c r="BN503" s="727"/>
      <c r="BO503" s="727"/>
      <c r="BP503" s="727"/>
      <c r="BQ503" s="727"/>
      <c r="BR503" s="821"/>
      <c r="BS503" s="727"/>
      <c r="BT503" s="727"/>
      <c r="BU503" s="727"/>
      <c r="BV503" s="591"/>
      <c r="BW503" s="224" t="str">
        <f t="shared" si="485"/>
        <v xml:space="preserve"> </v>
      </c>
      <c r="BX503" s="471">
        <f t="shared" si="474"/>
        <v>412</v>
      </c>
      <c r="BY503" s="117"/>
      <c r="BZ503" s="117"/>
      <c r="CA503" s="117"/>
      <c r="CB503" s="117"/>
      <c r="CC503" s="117"/>
      <c r="CD503" s="461"/>
      <c r="CE503" s="236"/>
      <c r="CF503" s="224" t="str">
        <f t="shared" si="475"/>
        <v xml:space="preserve"> </v>
      </c>
      <c r="CG503" s="116"/>
      <c r="CH503" s="117"/>
      <c r="CI503" s="117"/>
      <c r="CJ503" s="117"/>
      <c r="CK503" s="472"/>
      <c r="CL503" s="472"/>
      <c r="CM503" s="472"/>
      <c r="CN503" s="472"/>
      <c r="CO503" s="117"/>
      <c r="CP503" s="253"/>
      <c r="CQ503" s="120"/>
      <c r="CR503" s="224" t="str" cm="1">
        <f t="array" ref="CR503">IF(AND(SUM(COUNTIF(CG503:CM503,{"*不明*","*その他*"})+COUNTIF(CO503:CP503,{"*不明*","*その他*"}))&gt;0,CQ503=""),"その他・不明の場合,10)具体的内容、理由を記入",IF(OR(AND(CI503=CI$65,COUNTA(CJ503:CM503)&lt;4),AND(OR(CI503=CI$63,CI503=CI$64,CI503=CI$66,CI503=CI$67,CI503=CI$68,CI503=""),COUNTA(CJ503:CM503)&gt;0)),"3)介護保険認定済→要介護度、認知症自立度、寝たきり度、介護保険サービス記入",IF(OR(AND(OR(CM503=CM$63,CM503=CM$64),CN503=""),AND(OR(CM503=CM$65,CM503=CM$66),CN503&lt;&gt;"")),"7)介護保険サービス受けている/過去受けていた→具体的内容記入"," ")))</f>
        <v xml:space="preserve"> </v>
      </c>
      <c r="CS503" s="224" t="str">
        <f t="shared" si="476"/>
        <v xml:space="preserve"> </v>
      </c>
      <c r="CT503" s="116"/>
      <c r="CU503" s="253"/>
      <c r="CV503" s="117"/>
      <c r="CW503" s="117"/>
      <c r="CX503" s="253"/>
      <c r="CY503" s="117"/>
      <c r="CZ503" s="117"/>
      <c r="DA503" s="253"/>
      <c r="DB503" s="117"/>
      <c r="DC503" s="224" t="str">
        <f t="shared" si="477"/>
        <v xml:space="preserve"> </v>
      </c>
      <c r="DD503" s="224" t="str">
        <f t="shared" si="478"/>
        <v xml:space="preserve"> </v>
      </c>
      <c r="DE503" s="224" t="str">
        <f t="shared" si="489"/>
        <v xml:space="preserve"> </v>
      </c>
      <c r="DF503" s="121"/>
      <c r="DG503" s="114"/>
      <c r="DH503" s="704"/>
      <c r="DI503" s="119"/>
      <c r="DJ503" s="187"/>
      <c r="DK503" s="254"/>
      <c r="DL503" s="224" t="str">
        <f t="shared" si="490"/>
        <v xml:space="preserve"> </v>
      </c>
      <c r="DM503" s="224" t="str">
        <f t="shared" si="479"/>
        <v xml:space="preserve"> </v>
      </c>
      <c r="DN503" s="474"/>
      <c r="DO503" s="117"/>
      <c r="DP503" s="117"/>
      <c r="DQ503" s="117"/>
      <c r="DR503" s="117"/>
      <c r="DS503" s="117"/>
      <c r="DT503" s="254"/>
      <c r="DU503" s="476"/>
      <c r="DV503" s="224" t="str">
        <f t="shared" si="491"/>
        <v xml:space="preserve"> </v>
      </c>
      <c r="DW503" s="115"/>
      <c r="DX503" s="470"/>
      <c r="DY503" s="117"/>
      <c r="DZ503" s="704"/>
      <c r="EA503" s="224" t="str">
        <f t="shared" si="492"/>
        <v xml:space="preserve"> </v>
      </c>
      <c r="EB503" s="906"/>
      <c r="EC503" s="904"/>
      <c r="ED503" s="904"/>
      <c r="EE503" s="904"/>
      <c r="EF503" s="904"/>
      <c r="EG503" s="904"/>
      <c r="EH503" s="904"/>
      <c r="EI503" s="904"/>
      <c r="EJ503" s="904"/>
      <c r="EK503" s="905"/>
      <c r="EL503" s="80"/>
      <c r="EM503" s="224" t="str">
        <f t="shared" si="480"/>
        <v xml:space="preserve"> </v>
      </c>
      <c r="EN503" s="224" t="str">
        <f t="shared" si="481"/>
        <v xml:space="preserve"> </v>
      </c>
      <c r="EO503" s="115"/>
      <c r="EP503" s="1050"/>
      <c r="EQ503" s="253"/>
      <c r="ER503" s="117"/>
      <c r="ES503" s="1258">
        <f t="shared" si="482"/>
        <v>412</v>
      </c>
      <c r="ET503" s="224" t="str">
        <f t="shared" si="483"/>
        <v xml:space="preserve"> </v>
      </c>
      <c r="EU503" s="477" t="str">
        <f t="shared" si="484"/>
        <v/>
      </c>
      <c r="EV503" s="1334" t="str">
        <f t="shared" si="487"/>
        <v xml:space="preserve"> </v>
      </c>
      <c r="EW503" s="1332" t="str">
        <f t="shared" si="531"/>
        <v/>
      </c>
      <c r="EX503" s="1275" t="str">
        <f t="shared" si="513"/>
        <v/>
      </c>
      <c r="EY503" s="1275" t="str">
        <f t="shared" si="514"/>
        <v/>
      </c>
      <c r="EZ503" s="1275" t="str">
        <f t="shared" si="515"/>
        <v/>
      </c>
      <c r="FA503" s="1275" t="str">
        <f t="shared" si="516"/>
        <v/>
      </c>
      <c r="FB503" s="1275" t="str">
        <f t="shared" si="517"/>
        <v/>
      </c>
      <c r="FC503" s="1333" t="str">
        <f t="shared" si="518"/>
        <v/>
      </c>
      <c r="FE503" s="1234" t="str">
        <f t="shared" si="519"/>
        <v xml:space="preserve"> </v>
      </c>
      <c r="FF503" s="1234" t="str">
        <f t="shared" si="520"/>
        <v xml:space="preserve"> </v>
      </c>
      <c r="FG503" s="1234" t="str">
        <f t="shared" si="521"/>
        <v xml:space="preserve"> </v>
      </c>
      <c r="FH503" s="1234" t="str">
        <f t="shared" si="522"/>
        <v xml:space="preserve"> </v>
      </c>
      <c r="FI503" s="1234" t="str">
        <f t="shared" si="493"/>
        <v xml:space="preserve"> </v>
      </c>
      <c r="FJ503" s="1234" t="str">
        <f t="shared" si="523"/>
        <v xml:space="preserve"> </v>
      </c>
      <c r="FK503" s="1234">
        <f t="shared" si="494"/>
        <v>0</v>
      </c>
      <c r="FL503" s="1227"/>
      <c r="FM503" s="1234" t="str">
        <f t="shared" si="495"/>
        <v xml:space="preserve"> </v>
      </c>
      <c r="FN503" s="1234" t="str">
        <f t="shared" si="496"/>
        <v xml:space="preserve"> </v>
      </c>
      <c r="FO503" s="1234" t="str">
        <f t="shared" si="524"/>
        <v xml:space="preserve"> </v>
      </c>
      <c r="FP503" s="1234" t="str">
        <f t="shared" si="525"/>
        <v xml:space="preserve"> </v>
      </c>
      <c r="FQ503" s="1234" t="str">
        <f t="shared" si="497"/>
        <v xml:space="preserve"> </v>
      </c>
      <c r="FR503" s="1234" t="str">
        <f t="shared" si="526"/>
        <v xml:space="preserve"> </v>
      </c>
      <c r="FS503" s="1234">
        <f t="shared" si="532"/>
        <v>0</v>
      </c>
      <c r="FT503" s="1227"/>
      <c r="FU503" s="1234" t="str">
        <f t="shared" si="527"/>
        <v xml:space="preserve"> </v>
      </c>
      <c r="FV503" s="1234" t="str">
        <f t="shared" si="528"/>
        <v xml:space="preserve"> </v>
      </c>
      <c r="FW503" s="1234" t="str">
        <f t="shared" si="529"/>
        <v xml:space="preserve"> </v>
      </c>
      <c r="FX503" s="1234" t="str">
        <f t="shared" si="498"/>
        <v xml:space="preserve"> </v>
      </c>
      <c r="FY503" s="1234" t="str">
        <f t="shared" si="499"/>
        <v xml:space="preserve"> </v>
      </c>
      <c r="FZ503" s="1234" t="str">
        <f t="shared" si="530"/>
        <v xml:space="preserve"> </v>
      </c>
      <c r="GA503" s="1234">
        <f t="shared" si="500"/>
        <v>0</v>
      </c>
      <c r="GB503" s="1227"/>
      <c r="GC503" s="1234" t="str">
        <f t="shared" si="501"/>
        <v xml:space="preserve"> </v>
      </c>
      <c r="GD503" s="1234" t="str">
        <f t="shared" si="502"/>
        <v xml:space="preserve"> </v>
      </c>
      <c r="GE503" s="1234" t="str">
        <f t="shared" si="503"/>
        <v xml:space="preserve"> </v>
      </c>
      <c r="GF503" s="1234" t="str">
        <f t="shared" si="504"/>
        <v xml:space="preserve"> </v>
      </c>
      <c r="GG503" s="1234" t="str">
        <f t="shared" si="505"/>
        <v xml:space="preserve"> </v>
      </c>
      <c r="GH503" s="1234" t="str">
        <f t="shared" si="506"/>
        <v xml:space="preserve"> </v>
      </c>
      <c r="GI503" s="1234" t="str">
        <f t="shared" si="507"/>
        <v xml:space="preserve"> </v>
      </c>
      <c r="GJ503" s="1234" t="str">
        <f t="shared" si="508"/>
        <v xml:space="preserve"> </v>
      </c>
      <c r="GK503" s="1234" t="str">
        <f t="shared" si="509"/>
        <v xml:space="preserve"> </v>
      </c>
      <c r="GL503" s="1234" t="str">
        <f t="shared" si="510"/>
        <v xml:space="preserve"> </v>
      </c>
      <c r="GM503" s="1234" t="str">
        <f t="shared" si="511"/>
        <v xml:space="preserve"> </v>
      </c>
      <c r="GN503" s="1234">
        <f t="shared" si="512"/>
        <v>0</v>
      </c>
    </row>
    <row r="504" spans="1:196" s="100" customFormat="1" ht="27" customHeight="1" thickTop="1" thickBot="1">
      <c r="A504" s="1208">
        <f>【A票】【D票】!$D$10</f>
        <v>0</v>
      </c>
      <c r="B504" s="1212">
        <f>【A票】【D票】!$H$10</f>
        <v>0</v>
      </c>
      <c r="C504" s="1213" t="str">
        <f>【A票】【D票】!$K$10</f>
        <v xml:space="preserve"> </v>
      </c>
      <c r="D504" s="1214">
        <f t="shared" si="486"/>
        <v>413</v>
      </c>
      <c r="E504" s="914"/>
      <c r="F504" s="467"/>
      <c r="G504" s="469"/>
      <c r="H504" s="224" t="str">
        <f t="shared" si="472"/>
        <v xml:space="preserve"> </v>
      </c>
      <c r="I504" s="704"/>
      <c r="J504" s="117"/>
      <c r="K504" s="117"/>
      <c r="L504" s="117"/>
      <c r="M504" s="117"/>
      <c r="N504" s="117"/>
      <c r="O504" s="117"/>
      <c r="P504" s="117"/>
      <c r="Q504" s="117"/>
      <c r="R504" s="117"/>
      <c r="S504" s="117"/>
      <c r="T504" s="254"/>
      <c r="U504" s="646"/>
      <c r="V504" s="646"/>
      <c r="W504" s="114"/>
      <c r="X504" s="254"/>
      <c r="Y504" s="224" t="str">
        <f t="shared" si="473"/>
        <v xml:space="preserve"> </v>
      </c>
      <c r="Z504" s="579"/>
      <c r="AA504" s="704"/>
      <c r="AB504" s="119"/>
      <c r="AC504" s="224" t="str">
        <f t="shared" si="488"/>
        <v xml:space="preserve"> </v>
      </c>
      <c r="AD504" s="115"/>
      <c r="AE504" s="253"/>
      <c r="AF504" s="704"/>
      <c r="AG504" s="727"/>
      <c r="AH504" s="727"/>
      <c r="AI504" s="727"/>
      <c r="AJ504" s="727"/>
      <c r="AK504" s="591"/>
      <c r="AL504" s="727"/>
      <c r="AM504" s="727"/>
      <c r="AN504" s="727"/>
      <c r="AO504" s="727"/>
      <c r="AP504" s="727"/>
      <c r="AQ504" s="727"/>
      <c r="AR504" s="727"/>
      <c r="AS504" s="727"/>
      <c r="AT504" s="727"/>
      <c r="AU504" s="727"/>
      <c r="AV504" s="727"/>
      <c r="AW504" s="727"/>
      <c r="AX504" s="727"/>
      <c r="AY504" s="727"/>
      <c r="AZ504" s="727"/>
      <c r="BA504" s="727"/>
      <c r="BB504" s="727"/>
      <c r="BC504" s="821"/>
      <c r="BD504" s="727"/>
      <c r="BE504" s="727"/>
      <c r="BF504" s="727"/>
      <c r="BG504" s="727"/>
      <c r="BH504" s="727"/>
      <c r="BI504" s="727"/>
      <c r="BJ504" s="727"/>
      <c r="BK504" s="727"/>
      <c r="BL504" s="821"/>
      <c r="BM504" s="727"/>
      <c r="BN504" s="727"/>
      <c r="BO504" s="727"/>
      <c r="BP504" s="727"/>
      <c r="BQ504" s="727"/>
      <c r="BR504" s="821"/>
      <c r="BS504" s="727"/>
      <c r="BT504" s="727"/>
      <c r="BU504" s="727"/>
      <c r="BV504" s="591"/>
      <c r="BW504" s="224" t="str">
        <f t="shared" si="485"/>
        <v xml:space="preserve"> </v>
      </c>
      <c r="BX504" s="471">
        <f t="shared" si="474"/>
        <v>413</v>
      </c>
      <c r="BY504" s="117"/>
      <c r="BZ504" s="117"/>
      <c r="CA504" s="117"/>
      <c r="CB504" s="117"/>
      <c r="CC504" s="117"/>
      <c r="CD504" s="461"/>
      <c r="CE504" s="236"/>
      <c r="CF504" s="224" t="str">
        <f t="shared" si="475"/>
        <v xml:space="preserve"> </v>
      </c>
      <c r="CG504" s="116"/>
      <c r="CH504" s="117"/>
      <c r="CI504" s="117"/>
      <c r="CJ504" s="117"/>
      <c r="CK504" s="472"/>
      <c r="CL504" s="472"/>
      <c r="CM504" s="472"/>
      <c r="CN504" s="472"/>
      <c r="CO504" s="117"/>
      <c r="CP504" s="253"/>
      <c r="CQ504" s="120"/>
      <c r="CR504" s="224" t="str" cm="1">
        <f t="array" ref="CR504">IF(AND(SUM(COUNTIF(CG504:CM504,{"*不明*","*その他*"})+COUNTIF(CO504:CP504,{"*不明*","*その他*"}))&gt;0,CQ504=""),"その他・不明の場合,10)具体的内容、理由を記入",IF(OR(AND(CI504=CI$65,COUNTA(CJ504:CM504)&lt;4),AND(OR(CI504=CI$63,CI504=CI$64,CI504=CI$66,CI504=CI$67,CI504=CI$68,CI504=""),COUNTA(CJ504:CM504)&gt;0)),"3)介護保険認定済→要介護度、認知症自立度、寝たきり度、介護保険サービス記入",IF(OR(AND(OR(CM504=CM$63,CM504=CM$64),CN504=""),AND(OR(CM504=CM$65,CM504=CM$66),CN504&lt;&gt;"")),"7)介護保険サービス受けている/過去受けていた→具体的内容記入"," ")))</f>
        <v xml:space="preserve"> </v>
      </c>
      <c r="CS504" s="224" t="str">
        <f t="shared" si="476"/>
        <v xml:space="preserve"> </v>
      </c>
      <c r="CT504" s="116"/>
      <c r="CU504" s="253"/>
      <c r="CV504" s="117"/>
      <c r="CW504" s="117"/>
      <c r="CX504" s="253"/>
      <c r="CY504" s="117"/>
      <c r="CZ504" s="117"/>
      <c r="DA504" s="253"/>
      <c r="DB504" s="117"/>
      <c r="DC504" s="224" t="str">
        <f t="shared" si="477"/>
        <v xml:space="preserve"> </v>
      </c>
      <c r="DD504" s="224" t="str">
        <f t="shared" si="478"/>
        <v xml:space="preserve"> </v>
      </c>
      <c r="DE504" s="224" t="str">
        <f t="shared" si="489"/>
        <v xml:space="preserve"> </v>
      </c>
      <c r="DF504" s="121"/>
      <c r="DG504" s="114"/>
      <c r="DH504" s="704"/>
      <c r="DI504" s="119"/>
      <c r="DJ504" s="187"/>
      <c r="DK504" s="254"/>
      <c r="DL504" s="224" t="str">
        <f t="shared" si="490"/>
        <v xml:space="preserve"> </v>
      </c>
      <c r="DM504" s="224" t="str">
        <f t="shared" si="479"/>
        <v xml:space="preserve"> </v>
      </c>
      <c r="DN504" s="474"/>
      <c r="DO504" s="117"/>
      <c r="DP504" s="117"/>
      <c r="DQ504" s="117"/>
      <c r="DR504" s="117"/>
      <c r="DS504" s="117"/>
      <c r="DT504" s="254"/>
      <c r="DU504" s="476"/>
      <c r="DV504" s="224" t="str">
        <f t="shared" si="491"/>
        <v xml:space="preserve"> </v>
      </c>
      <c r="DW504" s="115"/>
      <c r="DX504" s="470"/>
      <c r="DY504" s="117"/>
      <c r="DZ504" s="704"/>
      <c r="EA504" s="224" t="str">
        <f t="shared" si="492"/>
        <v xml:space="preserve"> </v>
      </c>
      <c r="EB504" s="906"/>
      <c r="EC504" s="904"/>
      <c r="ED504" s="904"/>
      <c r="EE504" s="904"/>
      <c r="EF504" s="904"/>
      <c r="EG504" s="904"/>
      <c r="EH504" s="904"/>
      <c r="EI504" s="904"/>
      <c r="EJ504" s="904"/>
      <c r="EK504" s="905"/>
      <c r="EL504" s="80"/>
      <c r="EM504" s="224" t="str">
        <f t="shared" si="480"/>
        <v xml:space="preserve"> </v>
      </c>
      <c r="EN504" s="224" t="str">
        <f t="shared" si="481"/>
        <v xml:space="preserve"> </v>
      </c>
      <c r="EO504" s="115"/>
      <c r="EP504" s="1050"/>
      <c r="EQ504" s="253"/>
      <c r="ER504" s="117"/>
      <c r="ES504" s="1258">
        <f t="shared" si="482"/>
        <v>413</v>
      </c>
      <c r="ET504" s="224" t="str">
        <f t="shared" si="483"/>
        <v xml:space="preserve"> </v>
      </c>
      <c r="EU504" s="477" t="str">
        <f t="shared" si="484"/>
        <v/>
      </c>
      <c r="EV504" s="1334" t="str">
        <f t="shared" si="487"/>
        <v xml:space="preserve"> </v>
      </c>
      <c r="EW504" s="1332" t="str">
        <f t="shared" si="531"/>
        <v/>
      </c>
      <c r="EX504" s="1275" t="str">
        <f t="shared" si="513"/>
        <v/>
      </c>
      <c r="EY504" s="1275" t="str">
        <f t="shared" si="514"/>
        <v/>
      </c>
      <c r="EZ504" s="1275" t="str">
        <f t="shared" si="515"/>
        <v/>
      </c>
      <c r="FA504" s="1275" t="str">
        <f t="shared" si="516"/>
        <v/>
      </c>
      <c r="FB504" s="1275" t="str">
        <f t="shared" si="517"/>
        <v/>
      </c>
      <c r="FC504" s="1333" t="str">
        <f t="shared" si="518"/>
        <v/>
      </c>
      <c r="FE504" s="1234" t="str">
        <f t="shared" si="519"/>
        <v xml:space="preserve"> </v>
      </c>
      <c r="FF504" s="1234" t="str">
        <f t="shared" si="520"/>
        <v xml:space="preserve"> </v>
      </c>
      <c r="FG504" s="1234" t="str">
        <f t="shared" si="521"/>
        <v xml:space="preserve"> </v>
      </c>
      <c r="FH504" s="1234" t="str">
        <f t="shared" si="522"/>
        <v xml:space="preserve"> </v>
      </c>
      <c r="FI504" s="1234" t="str">
        <f t="shared" si="493"/>
        <v xml:space="preserve"> </v>
      </c>
      <c r="FJ504" s="1234" t="str">
        <f t="shared" si="523"/>
        <v xml:space="preserve"> </v>
      </c>
      <c r="FK504" s="1234">
        <f t="shared" si="494"/>
        <v>0</v>
      </c>
      <c r="FL504" s="1227"/>
      <c r="FM504" s="1234" t="str">
        <f t="shared" si="495"/>
        <v xml:space="preserve"> </v>
      </c>
      <c r="FN504" s="1234" t="str">
        <f t="shared" si="496"/>
        <v xml:space="preserve"> </v>
      </c>
      <c r="FO504" s="1234" t="str">
        <f t="shared" si="524"/>
        <v xml:space="preserve"> </v>
      </c>
      <c r="FP504" s="1234" t="str">
        <f t="shared" si="525"/>
        <v xml:space="preserve"> </v>
      </c>
      <c r="FQ504" s="1234" t="str">
        <f t="shared" si="497"/>
        <v xml:space="preserve"> </v>
      </c>
      <c r="FR504" s="1234" t="str">
        <f t="shared" si="526"/>
        <v xml:space="preserve"> </v>
      </c>
      <c r="FS504" s="1234">
        <f t="shared" si="532"/>
        <v>0</v>
      </c>
      <c r="FT504" s="1227"/>
      <c r="FU504" s="1234" t="str">
        <f t="shared" si="527"/>
        <v xml:space="preserve"> </v>
      </c>
      <c r="FV504" s="1234" t="str">
        <f t="shared" si="528"/>
        <v xml:space="preserve"> </v>
      </c>
      <c r="FW504" s="1234" t="str">
        <f t="shared" si="529"/>
        <v xml:space="preserve"> </v>
      </c>
      <c r="FX504" s="1234" t="str">
        <f t="shared" si="498"/>
        <v xml:space="preserve"> </v>
      </c>
      <c r="FY504" s="1234" t="str">
        <f t="shared" si="499"/>
        <v xml:space="preserve"> </v>
      </c>
      <c r="FZ504" s="1234" t="str">
        <f t="shared" si="530"/>
        <v xml:space="preserve"> </v>
      </c>
      <c r="GA504" s="1234">
        <f t="shared" si="500"/>
        <v>0</v>
      </c>
      <c r="GB504" s="1227"/>
      <c r="GC504" s="1234" t="str">
        <f t="shared" si="501"/>
        <v xml:space="preserve"> </v>
      </c>
      <c r="GD504" s="1234" t="str">
        <f t="shared" si="502"/>
        <v xml:space="preserve"> </v>
      </c>
      <c r="GE504" s="1234" t="str">
        <f t="shared" si="503"/>
        <v xml:space="preserve"> </v>
      </c>
      <c r="GF504" s="1234" t="str">
        <f t="shared" si="504"/>
        <v xml:space="preserve"> </v>
      </c>
      <c r="GG504" s="1234" t="str">
        <f t="shared" si="505"/>
        <v xml:space="preserve"> </v>
      </c>
      <c r="GH504" s="1234" t="str">
        <f t="shared" si="506"/>
        <v xml:space="preserve"> </v>
      </c>
      <c r="GI504" s="1234" t="str">
        <f t="shared" si="507"/>
        <v xml:space="preserve"> </v>
      </c>
      <c r="GJ504" s="1234" t="str">
        <f t="shared" si="508"/>
        <v xml:space="preserve"> </v>
      </c>
      <c r="GK504" s="1234" t="str">
        <f t="shared" si="509"/>
        <v xml:space="preserve"> </v>
      </c>
      <c r="GL504" s="1234" t="str">
        <f t="shared" si="510"/>
        <v xml:space="preserve"> </v>
      </c>
      <c r="GM504" s="1234" t="str">
        <f t="shared" si="511"/>
        <v xml:space="preserve"> </v>
      </c>
      <c r="GN504" s="1234">
        <f t="shared" si="512"/>
        <v>0</v>
      </c>
    </row>
    <row r="505" spans="1:196" s="100" customFormat="1" ht="27" customHeight="1" thickTop="1" thickBot="1">
      <c r="A505" s="1208">
        <f>【A票】【D票】!$D$10</f>
        <v>0</v>
      </c>
      <c r="B505" s="1212">
        <f>【A票】【D票】!$H$10</f>
        <v>0</v>
      </c>
      <c r="C505" s="1213" t="str">
        <f>【A票】【D票】!$K$10</f>
        <v xml:space="preserve"> </v>
      </c>
      <c r="D505" s="1214">
        <f t="shared" si="486"/>
        <v>414</v>
      </c>
      <c r="E505" s="914"/>
      <c r="F505" s="467"/>
      <c r="G505" s="469"/>
      <c r="H505" s="224" t="str">
        <f t="shared" si="472"/>
        <v xml:space="preserve"> </v>
      </c>
      <c r="I505" s="704"/>
      <c r="J505" s="117"/>
      <c r="K505" s="117"/>
      <c r="L505" s="117"/>
      <c r="M505" s="117"/>
      <c r="N505" s="117"/>
      <c r="O505" s="117"/>
      <c r="P505" s="117"/>
      <c r="Q505" s="117"/>
      <c r="R505" s="117"/>
      <c r="S505" s="117"/>
      <c r="T505" s="254"/>
      <c r="U505" s="646"/>
      <c r="V505" s="646"/>
      <c r="W505" s="114"/>
      <c r="X505" s="254"/>
      <c r="Y505" s="224" t="str">
        <f t="shared" si="473"/>
        <v xml:space="preserve"> </v>
      </c>
      <c r="Z505" s="579"/>
      <c r="AA505" s="704"/>
      <c r="AB505" s="119"/>
      <c r="AC505" s="224" t="str">
        <f t="shared" si="488"/>
        <v xml:space="preserve"> </v>
      </c>
      <c r="AD505" s="115"/>
      <c r="AE505" s="253"/>
      <c r="AF505" s="704"/>
      <c r="AG505" s="727"/>
      <c r="AH505" s="727"/>
      <c r="AI505" s="727"/>
      <c r="AJ505" s="727"/>
      <c r="AK505" s="591"/>
      <c r="AL505" s="727"/>
      <c r="AM505" s="727"/>
      <c r="AN505" s="727"/>
      <c r="AO505" s="727"/>
      <c r="AP505" s="727"/>
      <c r="AQ505" s="727"/>
      <c r="AR505" s="727"/>
      <c r="AS505" s="727"/>
      <c r="AT505" s="727"/>
      <c r="AU505" s="727"/>
      <c r="AV505" s="727"/>
      <c r="AW505" s="727"/>
      <c r="AX505" s="727"/>
      <c r="AY505" s="727"/>
      <c r="AZ505" s="727"/>
      <c r="BA505" s="727"/>
      <c r="BB505" s="727"/>
      <c r="BC505" s="821"/>
      <c r="BD505" s="727"/>
      <c r="BE505" s="727"/>
      <c r="BF505" s="727"/>
      <c r="BG505" s="727"/>
      <c r="BH505" s="727"/>
      <c r="BI505" s="727"/>
      <c r="BJ505" s="727"/>
      <c r="BK505" s="727"/>
      <c r="BL505" s="821"/>
      <c r="BM505" s="727"/>
      <c r="BN505" s="727"/>
      <c r="BO505" s="727"/>
      <c r="BP505" s="727"/>
      <c r="BQ505" s="727"/>
      <c r="BR505" s="821"/>
      <c r="BS505" s="727"/>
      <c r="BT505" s="727"/>
      <c r="BU505" s="727"/>
      <c r="BV505" s="591"/>
      <c r="BW505" s="224" t="str">
        <f t="shared" si="485"/>
        <v xml:space="preserve"> </v>
      </c>
      <c r="BX505" s="471">
        <f t="shared" si="474"/>
        <v>414</v>
      </c>
      <c r="BY505" s="117"/>
      <c r="BZ505" s="117"/>
      <c r="CA505" s="117"/>
      <c r="CB505" s="117"/>
      <c r="CC505" s="117"/>
      <c r="CD505" s="461"/>
      <c r="CE505" s="236"/>
      <c r="CF505" s="224" t="str">
        <f t="shared" si="475"/>
        <v xml:space="preserve"> </v>
      </c>
      <c r="CG505" s="116"/>
      <c r="CH505" s="117"/>
      <c r="CI505" s="117"/>
      <c r="CJ505" s="117"/>
      <c r="CK505" s="472"/>
      <c r="CL505" s="472"/>
      <c r="CM505" s="472"/>
      <c r="CN505" s="472"/>
      <c r="CO505" s="117"/>
      <c r="CP505" s="253"/>
      <c r="CQ505" s="120"/>
      <c r="CR505" s="224" t="str" cm="1">
        <f t="array" ref="CR505">IF(AND(SUM(COUNTIF(CG505:CM505,{"*不明*","*その他*"})+COUNTIF(CO505:CP505,{"*不明*","*その他*"}))&gt;0,CQ505=""),"その他・不明の場合,10)具体的内容、理由を記入",IF(OR(AND(CI505=CI$65,COUNTA(CJ505:CM505)&lt;4),AND(OR(CI505=CI$63,CI505=CI$64,CI505=CI$66,CI505=CI$67,CI505=CI$68,CI505=""),COUNTA(CJ505:CM505)&gt;0)),"3)介護保険認定済→要介護度、認知症自立度、寝たきり度、介護保険サービス記入",IF(OR(AND(OR(CM505=CM$63,CM505=CM$64),CN505=""),AND(OR(CM505=CM$65,CM505=CM$66),CN505&lt;&gt;"")),"7)介護保険サービス受けている/過去受けていた→具体的内容記入"," ")))</f>
        <v xml:space="preserve"> </v>
      </c>
      <c r="CS505" s="224" t="str">
        <f t="shared" si="476"/>
        <v xml:space="preserve"> </v>
      </c>
      <c r="CT505" s="116"/>
      <c r="CU505" s="253"/>
      <c r="CV505" s="117"/>
      <c r="CW505" s="117"/>
      <c r="CX505" s="253"/>
      <c r="CY505" s="117"/>
      <c r="CZ505" s="117"/>
      <c r="DA505" s="253"/>
      <c r="DB505" s="117"/>
      <c r="DC505" s="224" t="str">
        <f t="shared" si="477"/>
        <v xml:space="preserve"> </v>
      </c>
      <c r="DD505" s="224" t="str">
        <f t="shared" si="478"/>
        <v xml:space="preserve"> </v>
      </c>
      <c r="DE505" s="224" t="str">
        <f t="shared" si="489"/>
        <v xml:space="preserve"> </v>
      </c>
      <c r="DF505" s="121"/>
      <c r="DG505" s="114"/>
      <c r="DH505" s="704"/>
      <c r="DI505" s="119"/>
      <c r="DJ505" s="187"/>
      <c r="DK505" s="254"/>
      <c r="DL505" s="224" t="str">
        <f t="shared" si="490"/>
        <v xml:space="preserve"> </v>
      </c>
      <c r="DM505" s="224" t="str">
        <f t="shared" si="479"/>
        <v xml:space="preserve"> </v>
      </c>
      <c r="DN505" s="474"/>
      <c r="DO505" s="117"/>
      <c r="DP505" s="117"/>
      <c r="DQ505" s="117"/>
      <c r="DR505" s="117"/>
      <c r="DS505" s="117"/>
      <c r="DT505" s="254"/>
      <c r="DU505" s="476"/>
      <c r="DV505" s="224" t="str">
        <f t="shared" si="491"/>
        <v xml:space="preserve"> </v>
      </c>
      <c r="DW505" s="115"/>
      <c r="DX505" s="470"/>
      <c r="DY505" s="117"/>
      <c r="DZ505" s="704"/>
      <c r="EA505" s="224" t="str">
        <f t="shared" si="492"/>
        <v xml:space="preserve"> </v>
      </c>
      <c r="EB505" s="906"/>
      <c r="EC505" s="904"/>
      <c r="ED505" s="904"/>
      <c r="EE505" s="904"/>
      <c r="EF505" s="904"/>
      <c r="EG505" s="904"/>
      <c r="EH505" s="904"/>
      <c r="EI505" s="904"/>
      <c r="EJ505" s="904"/>
      <c r="EK505" s="905"/>
      <c r="EL505" s="80"/>
      <c r="EM505" s="224" t="str">
        <f t="shared" si="480"/>
        <v xml:space="preserve"> </v>
      </c>
      <c r="EN505" s="224" t="str">
        <f t="shared" si="481"/>
        <v xml:space="preserve"> </v>
      </c>
      <c r="EO505" s="115"/>
      <c r="EP505" s="1050"/>
      <c r="EQ505" s="253"/>
      <c r="ER505" s="117"/>
      <c r="ES505" s="1258">
        <f t="shared" si="482"/>
        <v>414</v>
      </c>
      <c r="ET505" s="224" t="str">
        <f t="shared" si="483"/>
        <v xml:space="preserve"> </v>
      </c>
      <c r="EU505" s="477" t="str">
        <f t="shared" si="484"/>
        <v/>
      </c>
      <c r="EV505" s="1334" t="str">
        <f t="shared" si="487"/>
        <v xml:space="preserve"> </v>
      </c>
      <c r="EW505" s="1332" t="str">
        <f t="shared" si="531"/>
        <v/>
      </c>
      <c r="EX505" s="1275" t="str">
        <f t="shared" si="513"/>
        <v/>
      </c>
      <c r="EY505" s="1275" t="str">
        <f t="shared" si="514"/>
        <v/>
      </c>
      <c r="EZ505" s="1275" t="str">
        <f t="shared" si="515"/>
        <v/>
      </c>
      <c r="FA505" s="1275" t="str">
        <f t="shared" si="516"/>
        <v/>
      </c>
      <c r="FB505" s="1275" t="str">
        <f t="shared" si="517"/>
        <v/>
      </c>
      <c r="FC505" s="1333" t="str">
        <f t="shared" si="518"/>
        <v/>
      </c>
      <c r="FE505" s="1234" t="str">
        <f t="shared" si="519"/>
        <v xml:space="preserve"> </v>
      </c>
      <c r="FF505" s="1234" t="str">
        <f t="shared" si="520"/>
        <v xml:space="preserve"> </v>
      </c>
      <c r="FG505" s="1234" t="str">
        <f t="shared" si="521"/>
        <v xml:space="preserve"> </v>
      </c>
      <c r="FH505" s="1234" t="str">
        <f t="shared" si="522"/>
        <v xml:space="preserve"> </v>
      </c>
      <c r="FI505" s="1234" t="str">
        <f t="shared" si="493"/>
        <v xml:space="preserve"> </v>
      </c>
      <c r="FJ505" s="1234" t="str">
        <f t="shared" si="523"/>
        <v xml:space="preserve"> </v>
      </c>
      <c r="FK505" s="1234">
        <f t="shared" si="494"/>
        <v>0</v>
      </c>
      <c r="FL505" s="1227"/>
      <c r="FM505" s="1234" t="str">
        <f t="shared" si="495"/>
        <v xml:space="preserve"> </v>
      </c>
      <c r="FN505" s="1234" t="str">
        <f t="shared" si="496"/>
        <v xml:space="preserve"> </v>
      </c>
      <c r="FO505" s="1234" t="str">
        <f t="shared" si="524"/>
        <v xml:space="preserve"> </v>
      </c>
      <c r="FP505" s="1234" t="str">
        <f t="shared" si="525"/>
        <v xml:space="preserve"> </v>
      </c>
      <c r="FQ505" s="1234" t="str">
        <f t="shared" si="497"/>
        <v xml:space="preserve"> </v>
      </c>
      <c r="FR505" s="1234" t="str">
        <f t="shared" si="526"/>
        <v xml:space="preserve"> </v>
      </c>
      <c r="FS505" s="1234">
        <f t="shared" si="532"/>
        <v>0</v>
      </c>
      <c r="FT505" s="1227"/>
      <c r="FU505" s="1234" t="str">
        <f t="shared" si="527"/>
        <v xml:space="preserve"> </v>
      </c>
      <c r="FV505" s="1234" t="str">
        <f t="shared" si="528"/>
        <v xml:space="preserve"> </v>
      </c>
      <c r="FW505" s="1234" t="str">
        <f t="shared" si="529"/>
        <v xml:space="preserve"> </v>
      </c>
      <c r="FX505" s="1234" t="str">
        <f t="shared" si="498"/>
        <v xml:space="preserve"> </v>
      </c>
      <c r="FY505" s="1234" t="str">
        <f t="shared" si="499"/>
        <v xml:space="preserve"> </v>
      </c>
      <c r="FZ505" s="1234" t="str">
        <f t="shared" si="530"/>
        <v xml:space="preserve"> </v>
      </c>
      <c r="GA505" s="1234">
        <f t="shared" si="500"/>
        <v>0</v>
      </c>
      <c r="GB505" s="1227"/>
      <c r="GC505" s="1234" t="str">
        <f t="shared" si="501"/>
        <v xml:space="preserve"> </v>
      </c>
      <c r="GD505" s="1234" t="str">
        <f t="shared" si="502"/>
        <v xml:space="preserve"> </v>
      </c>
      <c r="GE505" s="1234" t="str">
        <f t="shared" si="503"/>
        <v xml:space="preserve"> </v>
      </c>
      <c r="GF505" s="1234" t="str">
        <f t="shared" si="504"/>
        <v xml:space="preserve"> </v>
      </c>
      <c r="GG505" s="1234" t="str">
        <f t="shared" si="505"/>
        <v xml:space="preserve"> </v>
      </c>
      <c r="GH505" s="1234" t="str">
        <f t="shared" si="506"/>
        <v xml:space="preserve"> </v>
      </c>
      <c r="GI505" s="1234" t="str">
        <f t="shared" si="507"/>
        <v xml:space="preserve"> </v>
      </c>
      <c r="GJ505" s="1234" t="str">
        <f t="shared" si="508"/>
        <v xml:space="preserve"> </v>
      </c>
      <c r="GK505" s="1234" t="str">
        <f t="shared" si="509"/>
        <v xml:space="preserve"> </v>
      </c>
      <c r="GL505" s="1234" t="str">
        <f t="shared" si="510"/>
        <v xml:space="preserve"> </v>
      </c>
      <c r="GM505" s="1234" t="str">
        <f t="shared" si="511"/>
        <v xml:space="preserve"> </v>
      </c>
      <c r="GN505" s="1234">
        <f t="shared" si="512"/>
        <v>0</v>
      </c>
    </row>
    <row r="506" spans="1:196" s="100" customFormat="1" ht="27" customHeight="1" thickTop="1" thickBot="1">
      <c r="A506" s="1208">
        <f>【A票】【D票】!$D$10</f>
        <v>0</v>
      </c>
      <c r="B506" s="1212">
        <f>【A票】【D票】!$H$10</f>
        <v>0</v>
      </c>
      <c r="C506" s="1213" t="str">
        <f>【A票】【D票】!$K$10</f>
        <v xml:space="preserve"> </v>
      </c>
      <c r="D506" s="1214">
        <f t="shared" si="486"/>
        <v>415</v>
      </c>
      <c r="E506" s="914"/>
      <c r="F506" s="467"/>
      <c r="G506" s="469"/>
      <c r="H506" s="224" t="str">
        <f t="shared" si="472"/>
        <v xml:space="preserve"> </v>
      </c>
      <c r="I506" s="704"/>
      <c r="J506" s="117"/>
      <c r="K506" s="117"/>
      <c r="L506" s="117"/>
      <c r="M506" s="117"/>
      <c r="N506" s="117"/>
      <c r="O506" s="117"/>
      <c r="P506" s="117"/>
      <c r="Q506" s="117"/>
      <c r="R506" s="117"/>
      <c r="S506" s="117"/>
      <c r="T506" s="254"/>
      <c r="U506" s="646"/>
      <c r="V506" s="646"/>
      <c r="W506" s="114"/>
      <c r="X506" s="254"/>
      <c r="Y506" s="224" t="str">
        <f t="shared" si="473"/>
        <v xml:space="preserve"> </v>
      </c>
      <c r="Z506" s="579"/>
      <c r="AA506" s="704"/>
      <c r="AB506" s="119"/>
      <c r="AC506" s="224" t="str">
        <f t="shared" si="488"/>
        <v xml:space="preserve"> </v>
      </c>
      <c r="AD506" s="115"/>
      <c r="AE506" s="253"/>
      <c r="AF506" s="704"/>
      <c r="AG506" s="727"/>
      <c r="AH506" s="727"/>
      <c r="AI506" s="727"/>
      <c r="AJ506" s="727"/>
      <c r="AK506" s="591"/>
      <c r="AL506" s="727"/>
      <c r="AM506" s="727"/>
      <c r="AN506" s="727"/>
      <c r="AO506" s="727"/>
      <c r="AP506" s="727"/>
      <c r="AQ506" s="727"/>
      <c r="AR506" s="727"/>
      <c r="AS506" s="727"/>
      <c r="AT506" s="727"/>
      <c r="AU506" s="727"/>
      <c r="AV506" s="727"/>
      <c r="AW506" s="727"/>
      <c r="AX506" s="727"/>
      <c r="AY506" s="727"/>
      <c r="AZ506" s="727"/>
      <c r="BA506" s="727"/>
      <c r="BB506" s="727"/>
      <c r="BC506" s="821"/>
      <c r="BD506" s="727"/>
      <c r="BE506" s="727"/>
      <c r="BF506" s="727"/>
      <c r="BG506" s="727"/>
      <c r="BH506" s="727"/>
      <c r="BI506" s="727"/>
      <c r="BJ506" s="727"/>
      <c r="BK506" s="727"/>
      <c r="BL506" s="821"/>
      <c r="BM506" s="727"/>
      <c r="BN506" s="727"/>
      <c r="BO506" s="727"/>
      <c r="BP506" s="727"/>
      <c r="BQ506" s="727"/>
      <c r="BR506" s="821"/>
      <c r="BS506" s="727"/>
      <c r="BT506" s="727"/>
      <c r="BU506" s="727"/>
      <c r="BV506" s="591"/>
      <c r="BW506" s="224" t="str">
        <f t="shared" si="485"/>
        <v xml:space="preserve"> </v>
      </c>
      <c r="BX506" s="471">
        <f t="shared" si="474"/>
        <v>415</v>
      </c>
      <c r="BY506" s="117"/>
      <c r="BZ506" s="117"/>
      <c r="CA506" s="117"/>
      <c r="CB506" s="117"/>
      <c r="CC506" s="117"/>
      <c r="CD506" s="461"/>
      <c r="CE506" s="236"/>
      <c r="CF506" s="224" t="str">
        <f t="shared" si="475"/>
        <v xml:space="preserve"> </v>
      </c>
      <c r="CG506" s="116"/>
      <c r="CH506" s="117"/>
      <c r="CI506" s="117"/>
      <c r="CJ506" s="117"/>
      <c r="CK506" s="472"/>
      <c r="CL506" s="472"/>
      <c r="CM506" s="472"/>
      <c r="CN506" s="472"/>
      <c r="CO506" s="117"/>
      <c r="CP506" s="253"/>
      <c r="CQ506" s="120"/>
      <c r="CR506" s="224" t="str" cm="1">
        <f t="array" ref="CR506">IF(AND(SUM(COUNTIF(CG506:CM506,{"*不明*","*その他*"})+COUNTIF(CO506:CP506,{"*不明*","*その他*"}))&gt;0,CQ506=""),"その他・不明の場合,10)具体的内容、理由を記入",IF(OR(AND(CI506=CI$65,COUNTA(CJ506:CM506)&lt;4),AND(OR(CI506=CI$63,CI506=CI$64,CI506=CI$66,CI506=CI$67,CI506=CI$68,CI506=""),COUNTA(CJ506:CM506)&gt;0)),"3)介護保険認定済→要介護度、認知症自立度、寝たきり度、介護保険サービス記入",IF(OR(AND(OR(CM506=CM$63,CM506=CM$64),CN506=""),AND(OR(CM506=CM$65,CM506=CM$66),CN506&lt;&gt;"")),"7)介護保険サービス受けている/過去受けていた→具体的内容記入"," ")))</f>
        <v xml:space="preserve"> </v>
      </c>
      <c r="CS506" s="224" t="str">
        <f t="shared" si="476"/>
        <v xml:space="preserve"> </v>
      </c>
      <c r="CT506" s="116"/>
      <c r="CU506" s="253"/>
      <c r="CV506" s="117"/>
      <c r="CW506" s="117"/>
      <c r="CX506" s="253"/>
      <c r="CY506" s="117"/>
      <c r="CZ506" s="117"/>
      <c r="DA506" s="253"/>
      <c r="DB506" s="117"/>
      <c r="DC506" s="224" t="str">
        <f t="shared" si="477"/>
        <v xml:space="preserve"> </v>
      </c>
      <c r="DD506" s="224" t="str">
        <f t="shared" si="478"/>
        <v xml:space="preserve"> </v>
      </c>
      <c r="DE506" s="224" t="str">
        <f t="shared" si="489"/>
        <v xml:space="preserve"> </v>
      </c>
      <c r="DF506" s="121"/>
      <c r="DG506" s="114"/>
      <c r="DH506" s="704"/>
      <c r="DI506" s="119"/>
      <c r="DJ506" s="187"/>
      <c r="DK506" s="254"/>
      <c r="DL506" s="224" t="str">
        <f t="shared" si="490"/>
        <v xml:space="preserve"> </v>
      </c>
      <c r="DM506" s="224" t="str">
        <f t="shared" si="479"/>
        <v xml:space="preserve"> </v>
      </c>
      <c r="DN506" s="474"/>
      <c r="DO506" s="117"/>
      <c r="DP506" s="117"/>
      <c r="DQ506" s="117"/>
      <c r="DR506" s="117"/>
      <c r="DS506" s="117"/>
      <c r="DT506" s="254"/>
      <c r="DU506" s="476"/>
      <c r="DV506" s="224" t="str">
        <f t="shared" si="491"/>
        <v xml:space="preserve"> </v>
      </c>
      <c r="DW506" s="115"/>
      <c r="DX506" s="470"/>
      <c r="DY506" s="117"/>
      <c r="DZ506" s="704"/>
      <c r="EA506" s="224" t="str">
        <f t="shared" si="492"/>
        <v xml:space="preserve"> </v>
      </c>
      <c r="EB506" s="906"/>
      <c r="EC506" s="904"/>
      <c r="ED506" s="904"/>
      <c r="EE506" s="904"/>
      <c r="EF506" s="904"/>
      <c r="EG506" s="904"/>
      <c r="EH506" s="904"/>
      <c r="EI506" s="904"/>
      <c r="EJ506" s="904"/>
      <c r="EK506" s="905"/>
      <c r="EL506" s="80"/>
      <c r="EM506" s="224" t="str">
        <f t="shared" si="480"/>
        <v xml:space="preserve"> </v>
      </c>
      <c r="EN506" s="224" t="str">
        <f t="shared" si="481"/>
        <v xml:space="preserve"> </v>
      </c>
      <c r="EO506" s="115"/>
      <c r="EP506" s="1050"/>
      <c r="EQ506" s="253"/>
      <c r="ER506" s="117"/>
      <c r="ES506" s="1258">
        <f t="shared" si="482"/>
        <v>415</v>
      </c>
      <c r="ET506" s="224" t="str">
        <f t="shared" si="483"/>
        <v xml:space="preserve"> </v>
      </c>
      <c r="EU506" s="477" t="str">
        <f t="shared" si="484"/>
        <v/>
      </c>
      <c r="EV506" s="1334" t="str">
        <f t="shared" si="487"/>
        <v xml:space="preserve"> </v>
      </c>
      <c r="EW506" s="1332" t="str">
        <f t="shared" si="531"/>
        <v/>
      </c>
      <c r="EX506" s="1275" t="str">
        <f t="shared" si="513"/>
        <v/>
      </c>
      <c r="EY506" s="1275" t="str">
        <f t="shared" si="514"/>
        <v/>
      </c>
      <c r="EZ506" s="1275" t="str">
        <f t="shared" si="515"/>
        <v/>
      </c>
      <c r="FA506" s="1275" t="str">
        <f t="shared" si="516"/>
        <v/>
      </c>
      <c r="FB506" s="1275" t="str">
        <f t="shared" si="517"/>
        <v/>
      </c>
      <c r="FC506" s="1333" t="str">
        <f t="shared" si="518"/>
        <v/>
      </c>
      <c r="FE506" s="1234" t="str">
        <f t="shared" si="519"/>
        <v xml:space="preserve"> </v>
      </c>
      <c r="FF506" s="1234" t="str">
        <f t="shared" si="520"/>
        <v xml:space="preserve"> </v>
      </c>
      <c r="FG506" s="1234" t="str">
        <f t="shared" si="521"/>
        <v xml:space="preserve"> </v>
      </c>
      <c r="FH506" s="1234" t="str">
        <f t="shared" si="522"/>
        <v xml:space="preserve"> </v>
      </c>
      <c r="FI506" s="1234" t="str">
        <f t="shared" si="493"/>
        <v xml:space="preserve"> </v>
      </c>
      <c r="FJ506" s="1234" t="str">
        <f t="shared" si="523"/>
        <v xml:space="preserve"> </v>
      </c>
      <c r="FK506" s="1234">
        <f t="shared" si="494"/>
        <v>0</v>
      </c>
      <c r="FL506" s="1227"/>
      <c r="FM506" s="1234" t="str">
        <f t="shared" si="495"/>
        <v xml:space="preserve"> </v>
      </c>
      <c r="FN506" s="1234" t="str">
        <f t="shared" si="496"/>
        <v xml:space="preserve"> </v>
      </c>
      <c r="FO506" s="1234" t="str">
        <f t="shared" si="524"/>
        <v xml:space="preserve"> </v>
      </c>
      <c r="FP506" s="1234" t="str">
        <f t="shared" si="525"/>
        <v xml:space="preserve"> </v>
      </c>
      <c r="FQ506" s="1234" t="str">
        <f t="shared" si="497"/>
        <v xml:space="preserve"> </v>
      </c>
      <c r="FR506" s="1234" t="str">
        <f t="shared" si="526"/>
        <v xml:space="preserve"> </v>
      </c>
      <c r="FS506" s="1234">
        <f t="shared" si="532"/>
        <v>0</v>
      </c>
      <c r="FT506" s="1227"/>
      <c r="FU506" s="1234" t="str">
        <f t="shared" si="527"/>
        <v xml:space="preserve"> </v>
      </c>
      <c r="FV506" s="1234" t="str">
        <f t="shared" si="528"/>
        <v xml:space="preserve"> </v>
      </c>
      <c r="FW506" s="1234" t="str">
        <f t="shared" si="529"/>
        <v xml:space="preserve"> </v>
      </c>
      <c r="FX506" s="1234" t="str">
        <f t="shared" si="498"/>
        <v xml:space="preserve"> </v>
      </c>
      <c r="FY506" s="1234" t="str">
        <f t="shared" si="499"/>
        <v xml:space="preserve"> </v>
      </c>
      <c r="FZ506" s="1234" t="str">
        <f t="shared" si="530"/>
        <v xml:space="preserve"> </v>
      </c>
      <c r="GA506" s="1234">
        <f t="shared" si="500"/>
        <v>0</v>
      </c>
      <c r="GB506" s="1227"/>
      <c r="GC506" s="1234" t="str">
        <f t="shared" si="501"/>
        <v xml:space="preserve"> </v>
      </c>
      <c r="GD506" s="1234" t="str">
        <f t="shared" si="502"/>
        <v xml:space="preserve"> </v>
      </c>
      <c r="GE506" s="1234" t="str">
        <f t="shared" si="503"/>
        <v xml:space="preserve"> </v>
      </c>
      <c r="GF506" s="1234" t="str">
        <f t="shared" si="504"/>
        <v xml:space="preserve"> </v>
      </c>
      <c r="GG506" s="1234" t="str">
        <f t="shared" si="505"/>
        <v xml:space="preserve"> </v>
      </c>
      <c r="GH506" s="1234" t="str">
        <f t="shared" si="506"/>
        <v xml:space="preserve"> </v>
      </c>
      <c r="GI506" s="1234" t="str">
        <f t="shared" si="507"/>
        <v xml:space="preserve"> </v>
      </c>
      <c r="GJ506" s="1234" t="str">
        <f t="shared" si="508"/>
        <v xml:space="preserve"> </v>
      </c>
      <c r="GK506" s="1234" t="str">
        <f t="shared" si="509"/>
        <v xml:space="preserve"> </v>
      </c>
      <c r="GL506" s="1234" t="str">
        <f t="shared" si="510"/>
        <v xml:space="preserve"> </v>
      </c>
      <c r="GM506" s="1234" t="str">
        <f t="shared" si="511"/>
        <v xml:space="preserve"> </v>
      </c>
      <c r="GN506" s="1234">
        <f t="shared" si="512"/>
        <v>0</v>
      </c>
    </row>
    <row r="507" spans="1:196" s="100" customFormat="1" ht="27" customHeight="1" thickTop="1" thickBot="1">
      <c r="A507" s="1208">
        <f>【A票】【D票】!$D$10</f>
        <v>0</v>
      </c>
      <c r="B507" s="1212">
        <f>【A票】【D票】!$H$10</f>
        <v>0</v>
      </c>
      <c r="C507" s="1213" t="str">
        <f>【A票】【D票】!$K$10</f>
        <v xml:space="preserve"> </v>
      </c>
      <c r="D507" s="1214">
        <f t="shared" si="486"/>
        <v>416</v>
      </c>
      <c r="E507" s="914"/>
      <c r="F507" s="467"/>
      <c r="G507" s="469"/>
      <c r="H507" s="224" t="str">
        <f t="shared" ref="H507:H570" si="533">IF(AND(COUNTA(J507:T507,Z507,AB507,AD507,AG507,AH507,AK507,BY507:CE507,CG507:CQ507,CT507:DB507,DF507:DK507,DN507:DU507,DW507:DZ507,EO507:ER507)&gt;0,COUNTA(F507:G507)&lt;2),"左欄←は必須回答",IF(COUNTA(F507:G507)=1,"左欄←は必須回答",IF(AND(F507=F$65,OR(COUNTA(I507,Z507,AA507,AB507,AD507,AF507,AG507,AH507,AK507)&gt;0,COUNTA(J507:T507,X507)&gt;0)),"2人目以降の被虐待者のため問1～4まで記入不要"," ")))</f>
        <v xml:space="preserve"> </v>
      </c>
      <c r="I507" s="704"/>
      <c r="J507" s="117"/>
      <c r="K507" s="117"/>
      <c r="L507" s="117"/>
      <c r="M507" s="117"/>
      <c r="N507" s="117"/>
      <c r="O507" s="117"/>
      <c r="P507" s="117"/>
      <c r="Q507" s="117"/>
      <c r="R507" s="117"/>
      <c r="S507" s="117"/>
      <c r="T507" s="254"/>
      <c r="U507" s="646"/>
      <c r="V507" s="646"/>
      <c r="W507" s="114"/>
      <c r="X507" s="254"/>
      <c r="Y507" s="224" t="str">
        <f t="shared" ref="Y507:Y570" si="534">IF(OR(AND(AND(OR(F507=F$63,F507=F$64),G507&lt;&gt;""),OR(I507="",COUNTA(J507:T507,X507)&lt;1)),AND(COUNTA(F507:G507)=0,COUNTA(I507:T507,X507)&gt;0)),"問1問2記入漏れ、もしくは不要な回答あり",IF(AND(T507&gt;0,OR(COUNTA(U507:W507)&lt;1,COUNTA(U507:W507)&gt;T507)),"その他に人数→具体的内容記入",IF(AND(T507="",COUNTA(U507:W507)&lt;&gt;0),"具体的内容→その他の人数"," ")))</f>
        <v xml:space="preserve"> </v>
      </c>
      <c r="Z507" s="579"/>
      <c r="AA507" s="704"/>
      <c r="AB507" s="119"/>
      <c r="AC507" s="224" t="str">
        <f t="shared" si="488"/>
        <v xml:space="preserve"> </v>
      </c>
      <c r="AD507" s="115"/>
      <c r="AE507" s="253"/>
      <c r="AF507" s="704"/>
      <c r="AG507" s="727"/>
      <c r="AH507" s="727"/>
      <c r="AI507" s="727"/>
      <c r="AJ507" s="727"/>
      <c r="AK507" s="591"/>
      <c r="AL507" s="727"/>
      <c r="AM507" s="727"/>
      <c r="AN507" s="727"/>
      <c r="AO507" s="727"/>
      <c r="AP507" s="727"/>
      <c r="AQ507" s="727"/>
      <c r="AR507" s="727"/>
      <c r="AS507" s="727"/>
      <c r="AT507" s="727"/>
      <c r="AU507" s="727"/>
      <c r="AV507" s="727"/>
      <c r="AW507" s="727"/>
      <c r="AX507" s="727"/>
      <c r="AY507" s="727"/>
      <c r="AZ507" s="727"/>
      <c r="BA507" s="727"/>
      <c r="BB507" s="727"/>
      <c r="BC507" s="821"/>
      <c r="BD507" s="727"/>
      <c r="BE507" s="727"/>
      <c r="BF507" s="727"/>
      <c r="BG507" s="727"/>
      <c r="BH507" s="727"/>
      <c r="BI507" s="727"/>
      <c r="BJ507" s="727"/>
      <c r="BK507" s="727"/>
      <c r="BL507" s="821"/>
      <c r="BM507" s="727"/>
      <c r="BN507" s="727"/>
      <c r="BO507" s="727"/>
      <c r="BP507" s="727"/>
      <c r="BQ507" s="727"/>
      <c r="BR507" s="821"/>
      <c r="BS507" s="727"/>
      <c r="BT507" s="727"/>
      <c r="BU507" s="727"/>
      <c r="BV507" s="591"/>
      <c r="BW507" s="224" t="str">
        <f t="shared" si="485"/>
        <v xml:space="preserve"> </v>
      </c>
      <c r="BX507" s="471">
        <f t="shared" ref="BX507:BX570" si="535">D507</f>
        <v>416</v>
      </c>
      <c r="BY507" s="117"/>
      <c r="BZ507" s="117"/>
      <c r="CA507" s="117"/>
      <c r="CB507" s="117"/>
      <c r="CC507" s="117"/>
      <c r="CD507" s="461"/>
      <c r="CE507" s="236"/>
      <c r="CF507" s="224" t="str">
        <f t="shared" ref="CF507:CF570" si="536">IF(AND(AD507=AD$63,COUNTA(BY507:CC507)&lt;1),"問4_1)虐待を受けたと判断→問5に記入",IF(AND(OR(AD507=AD$64,AD507=AD$65,AND(OR(F507=F$63,F507=F$64),AD507="")),OR(COUNTA(BY507:CC507)&gt;0,COUNTA(CD507:CE507)&gt;0)),"虐待判断事例のみ回答",IF(AND(F507=F$65,COUNTA(BY507:CC507)&lt;1),"2人目以降の被虐待者につき、記入必要",IF(AND(COUNTA(F507:G507,I507:X507,Z507:AB507,AD507:AK507)=0,COUNTA(BY507:CE507)&gt;0),"虐待判断事例のみ回答"," "))))</f>
        <v xml:space="preserve"> </v>
      </c>
      <c r="CG507" s="116"/>
      <c r="CH507" s="117"/>
      <c r="CI507" s="117"/>
      <c r="CJ507" s="117"/>
      <c r="CK507" s="472"/>
      <c r="CL507" s="472"/>
      <c r="CM507" s="472"/>
      <c r="CN507" s="472"/>
      <c r="CO507" s="117"/>
      <c r="CP507" s="253"/>
      <c r="CQ507" s="120"/>
      <c r="CR507" s="224" t="str" cm="1">
        <f t="array" ref="CR507">IF(AND(SUM(COUNTIF(CG507:CM507,{"*不明*","*その他*"})+COUNTIF(CO507:CP507,{"*不明*","*その他*"}))&gt;0,CQ507=""),"その他・不明の場合,10)具体的内容、理由を記入",IF(OR(AND(CI507=CI$65,COUNTA(CJ507:CM507)&lt;4),AND(OR(CI507=CI$63,CI507=CI$64,CI507=CI$66,CI507=CI$67,CI507=CI$68,CI507=""),COUNTA(CJ507:CM507)&gt;0)),"3)介護保険認定済→要介護度、認知症自立度、寝たきり度、介護保険サービス記入",IF(OR(AND(OR(CM507=CM$63,CM507=CM$64),CN507=""),AND(OR(CM507=CM$65,CM507=CM$66),CN507&lt;&gt;"")),"7)介護保険サービス受けている/過去受けていた→具体的内容記入"," ")))</f>
        <v xml:space="preserve"> </v>
      </c>
      <c r="CS507" s="224" t="str">
        <f t="shared" ref="CS507:CS570" si="537">IF(AND(CO507=CO$63,CP507=CP$63),"8)虐待者とのみ同居で、9)家族形態が単独世帯",IF(AND(CO507=CO$64,CP507=CP$63),"8)虐待者及び他家族と同居で、9)家族形態が単独世帯",IF(AND(CO507=CO$64,CP507=CP$64),"8)虐待者及び他家族と同居で、9)家族形態が夫婦のみ世帯"," ")))</f>
        <v xml:space="preserve"> </v>
      </c>
      <c r="CT507" s="116"/>
      <c r="CU507" s="253"/>
      <c r="CV507" s="117"/>
      <c r="CW507" s="117"/>
      <c r="CX507" s="253"/>
      <c r="CY507" s="117"/>
      <c r="CZ507" s="117"/>
      <c r="DA507" s="253"/>
      <c r="DB507" s="117"/>
      <c r="DC507" s="224" t="str">
        <f t="shared" ref="DC507:DC570" si="538">IF(OR(AND(OR(CT507=CT$71,CT507=CT$72),COUNTA(CU507)&lt;1),AND(OR(CW507=CW$71,CW507=CW$72),COUNTA(CX507)&lt;1),AND(OR(CZ507=CZ$71,CZ507=CZ$72),COUNTA(DA507)&lt;1)),"その他、不明→具体的内容",IF(OR(AND(AND(CT507&lt;&gt;CT$71,CT507&lt;&gt;CT$72),COUNTA(CU507)&gt;0),AND(AND(CW507&lt;&gt;CW$71,CW507&lt;&gt;CW$72),COUNTA(CX507)&gt;0),AND(AND(CZ507&lt;&gt;CZ$71,CZ507&lt;&gt;CZ$72),COUNTA(DA507)&gt;0)),"その他、不明→具体的内容"," "))</f>
        <v xml:space="preserve"> </v>
      </c>
      <c r="DD507" s="224" t="str">
        <f t="shared" ref="DD507:DD570" si="539">IF(AND(CG507=CG$63,OR(CT507=CT$63,CW507=CW$63,CZ507=CZ$63)),"被虐待者が男性で虐待者が夫",IF(AND(CG507=CG$64,OR(CT507=CT$64,CW507=CW$64,CZ507=CZ$64)),"被虐待者が女性で虐待者が妻",IF(AND(COUNTA(CT507)-COUNTA(CV507)=0,COUNTA(CW507)-COUNTA(CY507)=0,COUNTA(CZ507)-COUNTA(DB507)=0)," ","続柄、年齢を記入")))</f>
        <v xml:space="preserve"> </v>
      </c>
      <c r="DE507" s="224" t="str">
        <f t="shared" si="489"/>
        <v xml:space="preserve"> </v>
      </c>
      <c r="DF507" s="121"/>
      <c r="DG507" s="114"/>
      <c r="DH507" s="704"/>
      <c r="DI507" s="119"/>
      <c r="DJ507" s="187"/>
      <c r="DK507" s="254"/>
      <c r="DL507" s="224" t="str">
        <f t="shared" si="490"/>
        <v xml:space="preserve"> </v>
      </c>
      <c r="DM507" s="224" t="str">
        <f t="shared" ref="DM507:DM570" si="540">IF(OR(AND(DF507=DF$64,COUNTA(DN507)&lt;1),AND(OR(DF507=DF$63,DF507=DF$65,DF507=DF$66,DF507=DF$67),COUNTA(DN507)&gt;0)),"問7_1)｢分離をしていない場合｣のみ3)の対応内容を記入",IF(AND(DN507&lt;&gt;"",DF507=""),"問7_1-1)分離の有無を記入"," "))</f>
        <v xml:space="preserve"> </v>
      </c>
      <c r="DN507" s="474"/>
      <c r="DO507" s="117"/>
      <c r="DP507" s="117"/>
      <c r="DQ507" s="117"/>
      <c r="DR507" s="117"/>
      <c r="DS507" s="117"/>
      <c r="DT507" s="254"/>
      <c r="DU507" s="476"/>
      <c r="DV507" s="224" t="str">
        <f t="shared" si="491"/>
        <v xml:space="preserve"> </v>
      </c>
      <c r="DW507" s="115"/>
      <c r="DX507" s="470"/>
      <c r="DY507" s="117"/>
      <c r="DZ507" s="704"/>
      <c r="EA507" s="224" t="str">
        <f t="shared" si="492"/>
        <v xml:space="preserve"> </v>
      </c>
      <c r="EB507" s="906"/>
      <c r="EC507" s="904"/>
      <c r="ED507" s="904"/>
      <c r="EE507" s="904"/>
      <c r="EF507" s="904"/>
      <c r="EG507" s="904"/>
      <c r="EH507" s="904"/>
      <c r="EI507" s="904"/>
      <c r="EJ507" s="904"/>
      <c r="EK507" s="905"/>
      <c r="EL507" s="80"/>
      <c r="EM507" s="224" t="str">
        <f t="shared" ref="EM507:EM570" si="541">IF(AND(AD507=AD$63,COUNTA(EB507:EK507)&lt;10),"問7_5)養護者支援の取組記載漏れ"," ")</f>
        <v xml:space="preserve"> </v>
      </c>
      <c r="EN507" s="224" t="str">
        <f t="shared" ref="EN507:EN570" si="542">IF(OR(AND(AD507=AD$63,COUNTA(DF507,DW507,DY507,EB507:EK507)&lt;13),AND(OR(AD507=AD$64,AD507=AD$65,AND(OR(F507=F$63,F507=F$64),AD507="")),COUNTA(DF507,DW507,DY507,EB507:EK507)&gt;0)),"問4_1)「虐待を受けたと判断」の場合→問7に記入",IF(AND(F507=F$65,COUNTA(DF507,DW507,DY507,EB507:EK507)&lt;13),"2人目以降の被虐待者につき、記入必要",IF(AND(COUNTA(F507:G507,I507:X507,Z507:AB507,AD507:AK507)=0,COUNTA(DF507:DK507,DN507:DU507,DW507:DZ507,EB507:EK507)&gt;0),"虐待事例の場合のみ回答"," ")))</f>
        <v xml:space="preserve"> </v>
      </c>
      <c r="EO507" s="115"/>
      <c r="EP507" s="1050"/>
      <c r="EQ507" s="253"/>
      <c r="ER507" s="117"/>
      <c r="ES507" s="1258">
        <f t="shared" ref="ES507:ES570" si="543">BX507</f>
        <v>416</v>
      </c>
      <c r="ET507" s="224" t="str">
        <f t="shared" ref="ET507:ET570" si="544">IF(OR(AND(AD507=AD$63,COUNTA(EO507)&lt;1),AND(OR(AD507=AD$64,AD507=AD$65,AND(OR(F507=F$63,F507=F$64),AD507="")),COUNTA(EO507)&gt;0),AND(EO507=$EO$64,EP507="")),"問4_1)「虐待を受けたと判断」の場合→問8に記入",IF(AND(F507=F$65,COUNTA(EO507)&lt;1),"2人目以降の被虐待者につき、記入必要",IF(AND(COUNTA(F507:G507,I507:X507,Z507:AB507,AD507:AK507)=0,COUNTA(EO507)&gt;0),"虐待事例の場合のみ回答"," ")))</f>
        <v xml:space="preserve"> </v>
      </c>
      <c r="EU507" s="477" t="str">
        <f t="shared" ref="EU507:EU570" si="545">IF(COUNTIF(H507," ")+COUNTIF(Y507," ")+COUNTIF(AC507," ")+COUNTIF(BW507," ")+COUNTIF(CF507," ")+COUNTIF(CR507," ")+COUNTIF(CS507," ")+COUNTIF(DC507:DE507," ")+COUNTIF(DL507:DM507," ")+COUNTIF(DV507," ")+COUNTIF(EA507," ")+COUNTIF(EM507:EN507," ")+COUNTIF(ET507, " ")&lt;17,"エラーが残っています","")</f>
        <v/>
      </c>
      <c r="EV507" s="1334" t="str">
        <f t="shared" si="487"/>
        <v xml:space="preserve"> </v>
      </c>
      <c r="EW507" s="1332" t="str">
        <f t="shared" si="531"/>
        <v/>
      </c>
      <c r="EX507" s="1275" t="str">
        <f t="shared" si="513"/>
        <v/>
      </c>
      <c r="EY507" s="1275" t="str">
        <f t="shared" si="514"/>
        <v/>
      </c>
      <c r="EZ507" s="1275" t="str">
        <f t="shared" si="515"/>
        <v/>
      </c>
      <c r="FA507" s="1275" t="str">
        <f t="shared" si="516"/>
        <v/>
      </c>
      <c r="FB507" s="1275" t="str">
        <f t="shared" si="517"/>
        <v/>
      </c>
      <c r="FC507" s="1333" t="str">
        <f t="shared" si="518"/>
        <v/>
      </c>
      <c r="FE507" s="1234" t="str">
        <f t="shared" si="519"/>
        <v xml:space="preserve"> </v>
      </c>
      <c r="FF507" s="1234" t="str">
        <f t="shared" si="520"/>
        <v xml:space="preserve"> </v>
      </c>
      <c r="FG507" s="1234" t="str">
        <f t="shared" si="521"/>
        <v xml:space="preserve"> </v>
      </c>
      <c r="FH507" s="1234" t="str">
        <f t="shared" si="522"/>
        <v xml:space="preserve"> </v>
      </c>
      <c r="FI507" s="1234" t="str">
        <f t="shared" si="493"/>
        <v xml:space="preserve"> </v>
      </c>
      <c r="FJ507" s="1234" t="str">
        <f t="shared" si="523"/>
        <v xml:space="preserve"> </v>
      </c>
      <c r="FK507" s="1234">
        <f t="shared" si="494"/>
        <v>0</v>
      </c>
      <c r="FL507" s="1227"/>
      <c r="FM507" s="1234" t="str">
        <f t="shared" si="495"/>
        <v xml:space="preserve"> </v>
      </c>
      <c r="FN507" s="1234" t="str">
        <f t="shared" si="496"/>
        <v xml:space="preserve"> </v>
      </c>
      <c r="FO507" s="1234" t="str">
        <f t="shared" si="524"/>
        <v xml:space="preserve"> </v>
      </c>
      <c r="FP507" s="1234" t="str">
        <f t="shared" si="525"/>
        <v xml:space="preserve"> </v>
      </c>
      <c r="FQ507" s="1234" t="str">
        <f t="shared" si="497"/>
        <v xml:space="preserve"> </v>
      </c>
      <c r="FR507" s="1234" t="str">
        <f t="shared" si="526"/>
        <v xml:space="preserve"> </v>
      </c>
      <c r="FS507" s="1234">
        <f t="shared" si="532"/>
        <v>0</v>
      </c>
      <c r="FT507" s="1227"/>
      <c r="FU507" s="1234" t="str">
        <f t="shared" si="527"/>
        <v xml:space="preserve"> </v>
      </c>
      <c r="FV507" s="1234" t="str">
        <f t="shared" si="528"/>
        <v xml:space="preserve"> </v>
      </c>
      <c r="FW507" s="1234" t="str">
        <f t="shared" si="529"/>
        <v xml:space="preserve"> </v>
      </c>
      <c r="FX507" s="1234" t="str">
        <f t="shared" si="498"/>
        <v xml:space="preserve"> </v>
      </c>
      <c r="FY507" s="1234" t="str">
        <f t="shared" si="499"/>
        <v xml:space="preserve"> </v>
      </c>
      <c r="FZ507" s="1234" t="str">
        <f t="shared" si="530"/>
        <v xml:space="preserve"> </v>
      </c>
      <c r="GA507" s="1234">
        <f t="shared" si="500"/>
        <v>0</v>
      </c>
      <c r="GB507" s="1227"/>
      <c r="GC507" s="1234" t="str">
        <f t="shared" si="501"/>
        <v xml:space="preserve"> </v>
      </c>
      <c r="GD507" s="1234" t="str">
        <f t="shared" si="502"/>
        <v xml:space="preserve"> </v>
      </c>
      <c r="GE507" s="1234" t="str">
        <f t="shared" si="503"/>
        <v xml:space="preserve"> </v>
      </c>
      <c r="GF507" s="1234" t="str">
        <f t="shared" si="504"/>
        <v xml:space="preserve"> </v>
      </c>
      <c r="GG507" s="1234" t="str">
        <f t="shared" si="505"/>
        <v xml:space="preserve"> </v>
      </c>
      <c r="GH507" s="1234" t="str">
        <f t="shared" si="506"/>
        <v xml:space="preserve"> </v>
      </c>
      <c r="GI507" s="1234" t="str">
        <f t="shared" si="507"/>
        <v xml:space="preserve"> </v>
      </c>
      <c r="GJ507" s="1234" t="str">
        <f t="shared" si="508"/>
        <v xml:space="preserve"> </v>
      </c>
      <c r="GK507" s="1234" t="str">
        <f t="shared" si="509"/>
        <v xml:space="preserve"> </v>
      </c>
      <c r="GL507" s="1234" t="str">
        <f t="shared" si="510"/>
        <v xml:space="preserve"> </v>
      </c>
      <c r="GM507" s="1234" t="str">
        <f t="shared" si="511"/>
        <v xml:space="preserve"> </v>
      </c>
      <c r="GN507" s="1234">
        <f t="shared" si="512"/>
        <v>0</v>
      </c>
    </row>
    <row r="508" spans="1:196" s="100" customFormat="1" ht="27" customHeight="1" thickTop="1" thickBot="1">
      <c r="A508" s="1208">
        <f>【A票】【D票】!$D$10</f>
        <v>0</v>
      </c>
      <c r="B508" s="1212">
        <f>【A票】【D票】!$H$10</f>
        <v>0</v>
      </c>
      <c r="C508" s="1213" t="str">
        <f>【A票】【D票】!$K$10</f>
        <v xml:space="preserve"> </v>
      </c>
      <c r="D508" s="1214">
        <f t="shared" si="486"/>
        <v>417</v>
      </c>
      <c r="E508" s="914"/>
      <c r="F508" s="467"/>
      <c r="G508" s="469"/>
      <c r="H508" s="224" t="str">
        <f t="shared" si="533"/>
        <v xml:space="preserve"> </v>
      </c>
      <c r="I508" s="704"/>
      <c r="J508" s="117"/>
      <c r="K508" s="117"/>
      <c r="L508" s="117"/>
      <c r="M508" s="117"/>
      <c r="N508" s="117"/>
      <c r="O508" s="117"/>
      <c r="P508" s="117"/>
      <c r="Q508" s="117"/>
      <c r="R508" s="117"/>
      <c r="S508" s="117"/>
      <c r="T508" s="254"/>
      <c r="U508" s="646"/>
      <c r="V508" s="646"/>
      <c r="W508" s="114"/>
      <c r="X508" s="254"/>
      <c r="Y508" s="224" t="str">
        <f t="shared" si="534"/>
        <v xml:space="preserve"> </v>
      </c>
      <c r="Z508" s="579"/>
      <c r="AA508" s="704"/>
      <c r="AB508" s="119"/>
      <c r="AC508" s="224" t="str">
        <f t="shared" si="488"/>
        <v xml:space="preserve"> </v>
      </c>
      <c r="AD508" s="115"/>
      <c r="AE508" s="253"/>
      <c r="AF508" s="704"/>
      <c r="AG508" s="727"/>
      <c r="AH508" s="727"/>
      <c r="AI508" s="727"/>
      <c r="AJ508" s="727"/>
      <c r="AK508" s="591"/>
      <c r="AL508" s="727"/>
      <c r="AM508" s="727"/>
      <c r="AN508" s="727"/>
      <c r="AO508" s="727"/>
      <c r="AP508" s="727"/>
      <c r="AQ508" s="727"/>
      <c r="AR508" s="727"/>
      <c r="AS508" s="727"/>
      <c r="AT508" s="727"/>
      <c r="AU508" s="727"/>
      <c r="AV508" s="727"/>
      <c r="AW508" s="727"/>
      <c r="AX508" s="727"/>
      <c r="AY508" s="727"/>
      <c r="AZ508" s="727"/>
      <c r="BA508" s="727"/>
      <c r="BB508" s="727"/>
      <c r="BC508" s="821"/>
      <c r="BD508" s="727"/>
      <c r="BE508" s="727"/>
      <c r="BF508" s="727"/>
      <c r="BG508" s="727"/>
      <c r="BH508" s="727"/>
      <c r="BI508" s="727"/>
      <c r="BJ508" s="727"/>
      <c r="BK508" s="727"/>
      <c r="BL508" s="821"/>
      <c r="BM508" s="727"/>
      <c r="BN508" s="727"/>
      <c r="BO508" s="727"/>
      <c r="BP508" s="727"/>
      <c r="BQ508" s="727"/>
      <c r="BR508" s="821"/>
      <c r="BS508" s="727"/>
      <c r="BT508" s="727"/>
      <c r="BU508" s="727"/>
      <c r="BV508" s="591"/>
      <c r="BW508" s="224" t="str">
        <f t="shared" ref="BW508:BW571" si="546">IF(AND(OR(Z508=Z$66,Z508=Z$67,Z508=""),COUNTA(AD508:BV508)&gt;0),"問3事実確認行っていない→記入不要",
IF(AND(OR(Z508=Z$63,Z508=Z$64,Z508=Z$65),AD508=""),"問3事実確認を行った→問4_1)調査の結果に記入",
IF(AND(AD508=AD$63,COUNTA(AF508:AI508,AL508:BB508,BD508:BK508,BM508:BQ508,BS508:BU508)&lt;37),"問4_2)～問4_6)_5の回答漏れがあります",
IF(AND(OR(AD508=AD$64,AD508=AD$65),COUNTA(AF508:BV508)&gt;0),"問4_1)虐待があったといえない→2)～6)記入不要",
IF(AND(G508=G$65,OR(AD508=AD$64,AD508=AD$65)),"要確認事項「対応時期」で選択肢cとした場合、虐待の事実が認められた事例のみ回答",
IF(AND(AD508=AD$65,AE508=""),"虐待の判断に至らなかった理由を記入",
IF(AND(F508=F$64,AG508=1),"被虐待者が複数いる事例を選択中→被虐待者人数確認"," ")))))))</f>
        <v xml:space="preserve"> </v>
      </c>
      <c r="BX508" s="471">
        <f t="shared" si="535"/>
        <v>417</v>
      </c>
      <c r="BY508" s="117"/>
      <c r="BZ508" s="117"/>
      <c r="CA508" s="117"/>
      <c r="CB508" s="117"/>
      <c r="CC508" s="117"/>
      <c r="CD508" s="461"/>
      <c r="CE508" s="236"/>
      <c r="CF508" s="224" t="str">
        <f t="shared" si="536"/>
        <v xml:space="preserve"> </v>
      </c>
      <c r="CG508" s="116"/>
      <c r="CH508" s="117"/>
      <c r="CI508" s="117"/>
      <c r="CJ508" s="117"/>
      <c r="CK508" s="472"/>
      <c r="CL508" s="472"/>
      <c r="CM508" s="472"/>
      <c r="CN508" s="472"/>
      <c r="CO508" s="117"/>
      <c r="CP508" s="253"/>
      <c r="CQ508" s="120"/>
      <c r="CR508" s="224" t="str" cm="1">
        <f t="array" ref="CR508">IF(AND(SUM(COUNTIF(CG508:CM508,{"*不明*","*その他*"})+COUNTIF(CO508:CP508,{"*不明*","*その他*"}))&gt;0,CQ508=""),"その他・不明の場合,10)具体的内容、理由を記入",IF(OR(AND(CI508=CI$65,COUNTA(CJ508:CM508)&lt;4),AND(OR(CI508=CI$63,CI508=CI$64,CI508=CI$66,CI508=CI$67,CI508=CI$68,CI508=""),COUNTA(CJ508:CM508)&gt;0)),"3)介護保険認定済→要介護度、認知症自立度、寝たきり度、介護保険サービス記入",IF(OR(AND(OR(CM508=CM$63,CM508=CM$64),CN508=""),AND(OR(CM508=CM$65,CM508=CM$66),CN508&lt;&gt;"")),"7)介護保険サービス受けている/過去受けていた→具体的内容記入"," ")))</f>
        <v xml:space="preserve"> </v>
      </c>
      <c r="CS508" s="224" t="str">
        <f t="shared" si="537"/>
        <v xml:space="preserve"> </v>
      </c>
      <c r="CT508" s="116"/>
      <c r="CU508" s="253"/>
      <c r="CV508" s="117"/>
      <c r="CW508" s="117"/>
      <c r="CX508" s="253"/>
      <c r="CY508" s="117"/>
      <c r="CZ508" s="117"/>
      <c r="DA508" s="253"/>
      <c r="DB508" s="117"/>
      <c r="DC508" s="224" t="str">
        <f t="shared" si="538"/>
        <v xml:space="preserve"> </v>
      </c>
      <c r="DD508" s="224" t="str">
        <f t="shared" si="539"/>
        <v xml:space="preserve"> </v>
      </c>
      <c r="DE508" s="224" t="str">
        <f t="shared" si="489"/>
        <v xml:space="preserve"> </v>
      </c>
      <c r="DF508" s="121"/>
      <c r="DG508" s="114"/>
      <c r="DH508" s="704"/>
      <c r="DI508" s="119"/>
      <c r="DJ508" s="187"/>
      <c r="DK508" s="254"/>
      <c r="DL508" s="224" t="str">
        <f t="shared" si="490"/>
        <v xml:space="preserve"> </v>
      </c>
      <c r="DM508" s="224" t="str">
        <f t="shared" si="540"/>
        <v xml:space="preserve"> </v>
      </c>
      <c r="DN508" s="474"/>
      <c r="DO508" s="117"/>
      <c r="DP508" s="117"/>
      <c r="DQ508" s="117"/>
      <c r="DR508" s="117"/>
      <c r="DS508" s="117"/>
      <c r="DT508" s="254"/>
      <c r="DU508" s="476"/>
      <c r="DV508" s="224" t="str">
        <f t="shared" si="491"/>
        <v xml:space="preserve"> </v>
      </c>
      <c r="DW508" s="115"/>
      <c r="DX508" s="470"/>
      <c r="DY508" s="117"/>
      <c r="DZ508" s="704"/>
      <c r="EA508" s="224" t="str">
        <f t="shared" si="492"/>
        <v xml:space="preserve"> </v>
      </c>
      <c r="EB508" s="906"/>
      <c r="EC508" s="904"/>
      <c r="ED508" s="904"/>
      <c r="EE508" s="904"/>
      <c r="EF508" s="904"/>
      <c r="EG508" s="904"/>
      <c r="EH508" s="904"/>
      <c r="EI508" s="904"/>
      <c r="EJ508" s="904"/>
      <c r="EK508" s="905"/>
      <c r="EL508" s="80"/>
      <c r="EM508" s="224" t="str">
        <f t="shared" si="541"/>
        <v xml:space="preserve"> </v>
      </c>
      <c r="EN508" s="224" t="str">
        <f t="shared" si="542"/>
        <v xml:space="preserve"> </v>
      </c>
      <c r="EO508" s="115"/>
      <c r="EP508" s="1050"/>
      <c r="EQ508" s="253"/>
      <c r="ER508" s="117"/>
      <c r="ES508" s="1258">
        <f t="shared" si="543"/>
        <v>417</v>
      </c>
      <c r="ET508" s="224" t="str">
        <f t="shared" si="544"/>
        <v xml:space="preserve"> </v>
      </c>
      <c r="EU508" s="477" t="str">
        <f t="shared" si="545"/>
        <v/>
      </c>
      <c r="EV508" s="1334" t="str">
        <f t="shared" si="487"/>
        <v xml:space="preserve"> </v>
      </c>
      <c r="EW508" s="1332" t="str">
        <f t="shared" si="531"/>
        <v/>
      </c>
      <c r="EX508" s="1275" t="str">
        <f t="shared" si="513"/>
        <v/>
      </c>
      <c r="EY508" s="1275" t="str">
        <f t="shared" si="514"/>
        <v/>
      </c>
      <c r="EZ508" s="1275" t="str">
        <f t="shared" si="515"/>
        <v/>
      </c>
      <c r="FA508" s="1275" t="str">
        <f t="shared" si="516"/>
        <v/>
      </c>
      <c r="FB508" s="1275" t="str">
        <f t="shared" si="517"/>
        <v/>
      </c>
      <c r="FC508" s="1333" t="str">
        <f t="shared" si="518"/>
        <v/>
      </c>
      <c r="FE508" s="1234" t="str">
        <f t="shared" si="519"/>
        <v xml:space="preserve"> </v>
      </c>
      <c r="FF508" s="1234" t="str">
        <f t="shared" si="520"/>
        <v xml:space="preserve"> </v>
      </c>
      <c r="FG508" s="1234" t="str">
        <f t="shared" si="521"/>
        <v xml:space="preserve"> </v>
      </c>
      <c r="FH508" s="1234" t="str">
        <f t="shared" si="522"/>
        <v xml:space="preserve"> </v>
      </c>
      <c r="FI508" s="1234" t="str">
        <f t="shared" si="493"/>
        <v xml:space="preserve"> </v>
      </c>
      <c r="FJ508" s="1234" t="str">
        <f t="shared" si="523"/>
        <v xml:space="preserve"> </v>
      </c>
      <c r="FK508" s="1234">
        <f t="shared" si="494"/>
        <v>0</v>
      </c>
      <c r="FL508" s="1227"/>
      <c r="FM508" s="1234" t="str">
        <f t="shared" si="495"/>
        <v xml:space="preserve"> </v>
      </c>
      <c r="FN508" s="1234" t="str">
        <f t="shared" si="496"/>
        <v xml:space="preserve"> </v>
      </c>
      <c r="FO508" s="1234" t="str">
        <f t="shared" si="524"/>
        <v xml:space="preserve"> </v>
      </c>
      <c r="FP508" s="1234" t="str">
        <f t="shared" si="525"/>
        <v xml:space="preserve"> </v>
      </c>
      <c r="FQ508" s="1234" t="str">
        <f t="shared" si="497"/>
        <v xml:space="preserve"> </v>
      </c>
      <c r="FR508" s="1234" t="str">
        <f t="shared" si="526"/>
        <v xml:space="preserve"> </v>
      </c>
      <c r="FS508" s="1234">
        <f t="shared" si="532"/>
        <v>0</v>
      </c>
      <c r="FT508" s="1227"/>
      <c r="FU508" s="1234" t="str">
        <f t="shared" si="527"/>
        <v xml:space="preserve"> </v>
      </c>
      <c r="FV508" s="1234" t="str">
        <f t="shared" si="528"/>
        <v xml:space="preserve"> </v>
      </c>
      <c r="FW508" s="1234" t="str">
        <f t="shared" si="529"/>
        <v xml:space="preserve"> </v>
      </c>
      <c r="FX508" s="1234" t="str">
        <f t="shared" si="498"/>
        <v xml:space="preserve"> </v>
      </c>
      <c r="FY508" s="1234" t="str">
        <f t="shared" si="499"/>
        <v xml:space="preserve"> </v>
      </c>
      <c r="FZ508" s="1234" t="str">
        <f t="shared" si="530"/>
        <v xml:space="preserve"> </v>
      </c>
      <c r="GA508" s="1234">
        <f t="shared" si="500"/>
        <v>0</v>
      </c>
      <c r="GB508" s="1227"/>
      <c r="GC508" s="1234" t="str">
        <f t="shared" si="501"/>
        <v xml:space="preserve"> </v>
      </c>
      <c r="GD508" s="1234" t="str">
        <f t="shared" si="502"/>
        <v xml:space="preserve"> </v>
      </c>
      <c r="GE508" s="1234" t="str">
        <f t="shared" si="503"/>
        <v xml:space="preserve"> </v>
      </c>
      <c r="GF508" s="1234" t="str">
        <f t="shared" si="504"/>
        <v xml:space="preserve"> </v>
      </c>
      <c r="GG508" s="1234" t="str">
        <f t="shared" si="505"/>
        <v xml:space="preserve"> </v>
      </c>
      <c r="GH508" s="1234" t="str">
        <f t="shared" si="506"/>
        <v xml:space="preserve"> </v>
      </c>
      <c r="GI508" s="1234" t="str">
        <f t="shared" si="507"/>
        <v xml:space="preserve"> </v>
      </c>
      <c r="GJ508" s="1234" t="str">
        <f t="shared" si="508"/>
        <v xml:space="preserve"> </v>
      </c>
      <c r="GK508" s="1234" t="str">
        <f t="shared" si="509"/>
        <v xml:space="preserve"> </v>
      </c>
      <c r="GL508" s="1234" t="str">
        <f t="shared" si="510"/>
        <v xml:space="preserve"> </v>
      </c>
      <c r="GM508" s="1234" t="str">
        <f t="shared" si="511"/>
        <v xml:space="preserve"> </v>
      </c>
      <c r="GN508" s="1234">
        <f t="shared" si="512"/>
        <v>0</v>
      </c>
    </row>
    <row r="509" spans="1:196" s="100" customFormat="1" ht="27" customHeight="1" thickTop="1" thickBot="1">
      <c r="A509" s="1208">
        <f>【A票】【D票】!$D$10</f>
        <v>0</v>
      </c>
      <c r="B509" s="1212">
        <f>【A票】【D票】!$H$10</f>
        <v>0</v>
      </c>
      <c r="C509" s="1213" t="str">
        <f>【A票】【D票】!$K$10</f>
        <v xml:space="preserve"> </v>
      </c>
      <c r="D509" s="1214">
        <f t="shared" si="486"/>
        <v>418</v>
      </c>
      <c r="E509" s="914"/>
      <c r="F509" s="467"/>
      <c r="G509" s="469"/>
      <c r="H509" s="224" t="str">
        <f t="shared" si="533"/>
        <v xml:space="preserve"> </v>
      </c>
      <c r="I509" s="704"/>
      <c r="J509" s="117"/>
      <c r="K509" s="117"/>
      <c r="L509" s="117"/>
      <c r="M509" s="117"/>
      <c r="N509" s="117"/>
      <c r="O509" s="117"/>
      <c r="P509" s="117"/>
      <c r="Q509" s="117"/>
      <c r="R509" s="117"/>
      <c r="S509" s="117"/>
      <c r="T509" s="254"/>
      <c r="U509" s="646"/>
      <c r="V509" s="646"/>
      <c r="W509" s="114"/>
      <c r="X509" s="254"/>
      <c r="Y509" s="224" t="str">
        <f t="shared" si="534"/>
        <v xml:space="preserve"> </v>
      </c>
      <c r="Z509" s="579"/>
      <c r="AA509" s="704"/>
      <c r="AB509" s="119"/>
      <c r="AC509" s="224" t="str">
        <f t="shared" si="488"/>
        <v xml:space="preserve"> </v>
      </c>
      <c r="AD509" s="115"/>
      <c r="AE509" s="253"/>
      <c r="AF509" s="704"/>
      <c r="AG509" s="727"/>
      <c r="AH509" s="727"/>
      <c r="AI509" s="727"/>
      <c r="AJ509" s="727"/>
      <c r="AK509" s="591"/>
      <c r="AL509" s="727"/>
      <c r="AM509" s="727"/>
      <c r="AN509" s="727"/>
      <c r="AO509" s="727"/>
      <c r="AP509" s="727"/>
      <c r="AQ509" s="727"/>
      <c r="AR509" s="727"/>
      <c r="AS509" s="727"/>
      <c r="AT509" s="727"/>
      <c r="AU509" s="727"/>
      <c r="AV509" s="727"/>
      <c r="AW509" s="727"/>
      <c r="AX509" s="727"/>
      <c r="AY509" s="727"/>
      <c r="AZ509" s="727"/>
      <c r="BA509" s="727"/>
      <c r="BB509" s="727"/>
      <c r="BC509" s="821"/>
      <c r="BD509" s="727"/>
      <c r="BE509" s="727"/>
      <c r="BF509" s="727"/>
      <c r="BG509" s="727"/>
      <c r="BH509" s="727"/>
      <c r="BI509" s="727"/>
      <c r="BJ509" s="727"/>
      <c r="BK509" s="727"/>
      <c r="BL509" s="821"/>
      <c r="BM509" s="727"/>
      <c r="BN509" s="727"/>
      <c r="BO509" s="727"/>
      <c r="BP509" s="727"/>
      <c r="BQ509" s="727"/>
      <c r="BR509" s="821"/>
      <c r="BS509" s="727"/>
      <c r="BT509" s="727"/>
      <c r="BU509" s="727"/>
      <c r="BV509" s="591"/>
      <c r="BW509" s="224" t="str">
        <f t="shared" si="546"/>
        <v xml:space="preserve"> </v>
      </c>
      <c r="BX509" s="471">
        <f t="shared" si="535"/>
        <v>418</v>
      </c>
      <c r="BY509" s="117"/>
      <c r="BZ509" s="117"/>
      <c r="CA509" s="117"/>
      <c r="CB509" s="117"/>
      <c r="CC509" s="117"/>
      <c r="CD509" s="461"/>
      <c r="CE509" s="236"/>
      <c r="CF509" s="224" t="str">
        <f t="shared" si="536"/>
        <v xml:space="preserve"> </v>
      </c>
      <c r="CG509" s="116"/>
      <c r="CH509" s="117"/>
      <c r="CI509" s="117"/>
      <c r="CJ509" s="117"/>
      <c r="CK509" s="472"/>
      <c r="CL509" s="472"/>
      <c r="CM509" s="472"/>
      <c r="CN509" s="472"/>
      <c r="CO509" s="117"/>
      <c r="CP509" s="253"/>
      <c r="CQ509" s="120"/>
      <c r="CR509" s="224" t="str" cm="1">
        <f t="array" ref="CR509">IF(AND(SUM(COUNTIF(CG509:CM509,{"*不明*","*その他*"})+COUNTIF(CO509:CP509,{"*不明*","*その他*"}))&gt;0,CQ509=""),"その他・不明の場合,10)具体的内容、理由を記入",IF(OR(AND(CI509=CI$65,COUNTA(CJ509:CM509)&lt;4),AND(OR(CI509=CI$63,CI509=CI$64,CI509=CI$66,CI509=CI$67,CI509=CI$68,CI509=""),COUNTA(CJ509:CM509)&gt;0)),"3)介護保険認定済→要介護度、認知症自立度、寝たきり度、介護保険サービス記入",IF(OR(AND(OR(CM509=CM$63,CM509=CM$64),CN509=""),AND(OR(CM509=CM$65,CM509=CM$66),CN509&lt;&gt;"")),"7)介護保険サービス受けている/過去受けていた→具体的内容記入"," ")))</f>
        <v xml:space="preserve"> </v>
      </c>
      <c r="CS509" s="224" t="str">
        <f t="shared" si="537"/>
        <v xml:space="preserve"> </v>
      </c>
      <c r="CT509" s="116"/>
      <c r="CU509" s="253"/>
      <c r="CV509" s="117"/>
      <c r="CW509" s="117"/>
      <c r="CX509" s="253"/>
      <c r="CY509" s="117"/>
      <c r="CZ509" s="117"/>
      <c r="DA509" s="253"/>
      <c r="DB509" s="117"/>
      <c r="DC509" s="224" t="str">
        <f t="shared" si="538"/>
        <v xml:space="preserve"> </v>
      </c>
      <c r="DD509" s="224" t="str">
        <f t="shared" si="539"/>
        <v xml:space="preserve"> </v>
      </c>
      <c r="DE509" s="224" t="str">
        <f t="shared" si="489"/>
        <v xml:space="preserve"> </v>
      </c>
      <c r="DF509" s="121"/>
      <c r="DG509" s="114"/>
      <c r="DH509" s="704"/>
      <c r="DI509" s="119"/>
      <c r="DJ509" s="187"/>
      <c r="DK509" s="254"/>
      <c r="DL509" s="224" t="str">
        <f t="shared" si="490"/>
        <v xml:space="preserve"> </v>
      </c>
      <c r="DM509" s="224" t="str">
        <f t="shared" si="540"/>
        <v xml:space="preserve"> </v>
      </c>
      <c r="DN509" s="474"/>
      <c r="DO509" s="117"/>
      <c r="DP509" s="117"/>
      <c r="DQ509" s="117"/>
      <c r="DR509" s="117"/>
      <c r="DS509" s="117"/>
      <c r="DT509" s="254"/>
      <c r="DU509" s="476"/>
      <c r="DV509" s="224" t="str">
        <f t="shared" si="491"/>
        <v xml:space="preserve"> </v>
      </c>
      <c r="DW509" s="115"/>
      <c r="DX509" s="470"/>
      <c r="DY509" s="117"/>
      <c r="DZ509" s="704"/>
      <c r="EA509" s="224" t="str">
        <f t="shared" si="492"/>
        <v xml:space="preserve"> </v>
      </c>
      <c r="EB509" s="906"/>
      <c r="EC509" s="904"/>
      <c r="ED509" s="904"/>
      <c r="EE509" s="904"/>
      <c r="EF509" s="904"/>
      <c r="EG509" s="904"/>
      <c r="EH509" s="904"/>
      <c r="EI509" s="904"/>
      <c r="EJ509" s="904"/>
      <c r="EK509" s="905"/>
      <c r="EL509" s="80"/>
      <c r="EM509" s="224" t="str">
        <f t="shared" si="541"/>
        <v xml:space="preserve"> </v>
      </c>
      <c r="EN509" s="224" t="str">
        <f t="shared" si="542"/>
        <v xml:space="preserve"> </v>
      </c>
      <c r="EO509" s="115"/>
      <c r="EP509" s="1050"/>
      <c r="EQ509" s="253"/>
      <c r="ER509" s="117"/>
      <c r="ES509" s="1258">
        <f t="shared" si="543"/>
        <v>418</v>
      </c>
      <c r="ET509" s="224" t="str">
        <f t="shared" si="544"/>
        <v xml:space="preserve"> </v>
      </c>
      <c r="EU509" s="477" t="str">
        <f t="shared" si="545"/>
        <v/>
      </c>
      <c r="EV509" s="1334" t="str">
        <f t="shared" si="487"/>
        <v xml:space="preserve"> </v>
      </c>
      <c r="EW509" s="1332" t="str">
        <f t="shared" si="531"/>
        <v/>
      </c>
      <c r="EX509" s="1275" t="str">
        <f t="shared" si="513"/>
        <v/>
      </c>
      <c r="EY509" s="1275" t="str">
        <f t="shared" si="514"/>
        <v/>
      </c>
      <c r="EZ509" s="1275" t="str">
        <f t="shared" si="515"/>
        <v/>
      </c>
      <c r="FA509" s="1275" t="str">
        <f t="shared" si="516"/>
        <v/>
      </c>
      <c r="FB509" s="1275" t="str">
        <f t="shared" si="517"/>
        <v/>
      </c>
      <c r="FC509" s="1333" t="str">
        <f t="shared" si="518"/>
        <v/>
      </c>
      <c r="FE509" s="1234" t="str">
        <f t="shared" si="519"/>
        <v xml:space="preserve"> </v>
      </c>
      <c r="FF509" s="1234" t="str">
        <f t="shared" si="520"/>
        <v xml:space="preserve"> </v>
      </c>
      <c r="FG509" s="1234" t="str">
        <f t="shared" si="521"/>
        <v xml:space="preserve"> </v>
      </c>
      <c r="FH509" s="1234" t="str">
        <f t="shared" si="522"/>
        <v xml:space="preserve"> </v>
      </c>
      <c r="FI509" s="1234" t="str">
        <f t="shared" si="493"/>
        <v xml:space="preserve"> </v>
      </c>
      <c r="FJ509" s="1234" t="str">
        <f t="shared" si="523"/>
        <v xml:space="preserve"> </v>
      </c>
      <c r="FK509" s="1234">
        <f t="shared" si="494"/>
        <v>0</v>
      </c>
      <c r="FL509" s="1227"/>
      <c r="FM509" s="1234" t="str">
        <f t="shared" si="495"/>
        <v xml:space="preserve"> </v>
      </c>
      <c r="FN509" s="1234" t="str">
        <f t="shared" si="496"/>
        <v xml:space="preserve"> </v>
      </c>
      <c r="FO509" s="1234" t="str">
        <f t="shared" si="524"/>
        <v xml:space="preserve"> </v>
      </c>
      <c r="FP509" s="1234" t="str">
        <f t="shared" si="525"/>
        <v xml:space="preserve"> </v>
      </c>
      <c r="FQ509" s="1234" t="str">
        <f t="shared" si="497"/>
        <v xml:space="preserve"> </v>
      </c>
      <c r="FR509" s="1234" t="str">
        <f t="shared" si="526"/>
        <v xml:space="preserve"> </v>
      </c>
      <c r="FS509" s="1234">
        <f t="shared" si="532"/>
        <v>0</v>
      </c>
      <c r="FT509" s="1227"/>
      <c r="FU509" s="1234" t="str">
        <f t="shared" si="527"/>
        <v xml:space="preserve"> </v>
      </c>
      <c r="FV509" s="1234" t="str">
        <f t="shared" si="528"/>
        <v xml:space="preserve"> </v>
      </c>
      <c r="FW509" s="1234" t="str">
        <f t="shared" si="529"/>
        <v xml:space="preserve"> </v>
      </c>
      <c r="FX509" s="1234" t="str">
        <f t="shared" si="498"/>
        <v xml:space="preserve"> </v>
      </c>
      <c r="FY509" s="1234" t="str">
        <f t="shared" si="499"/>
        <v xml:space="preserve"> </v>
      </c>
      <c r="FZ509" s="1234" t="str">
        <f t="shared" si="530"/>
        <v xml:space="preserve"> </v>
      </c>
      <c r="GA509" s="1234">
        <f t="shared" si="500"/>
        <v>0</v>
      </c>
      <c r="GB509" s="1227"/>
      <c r="GC509" s="1234" t="str">
        <f t="shared" si="501"/>
        <v xml:space="preserve"> </v>
      </c>
      <c r="GD509" s="1234" t="str">
        <f t="shared" si="502"/>
        <v xml:space="preserve"> </v>
      </c>
      <c r="GE509" s="1234" t="str">
        <f t="shared" si="503"/>
        <v xml:space="preserve"> </v>
      </c>
      <c r="GF509" s="1234" t="str">
        <f t="shared" si="504"/>
        <v xml:space="preserve"> </v>
      </c>
      <c r="GG509" s="1234" t="str">
        <f t="shared" si="505"/>
        <v xml:space="preserve"> </v>
      </c>
      <c r="GH509" s="1234" t="str">
        <f t="shared" si="506"/>
        <v xml:space="preserve"> </v>
      </c>
      <c r="GI509" s="1234" t="str">
        <f t="shared" si="507"/>
        <v xml:space="preserve"> </v>
      </c>
      <c r="GJ509" s="1234" t="str">
        <f t="shared" si="508"/>
        <v xml:space="preserve"> </v>
      </c>
      <c r="GK509" s="1234" t="str">
        <f t="shared" si="509"/>
        <v xml:space="preserve"> </v>
      </c>
      <c r="GL509" s="1234" t="str">
        <f t="shared" si="510"/>
        <v xml:space="preserve"> </v>
      </c>
      <c r="GM509" s="1234" t="str">
        <f t="shared" si="511"/>
        <v xml:space="preserve"> </v>
      </c>
      <c r="GN509" s="1234">
        <f t="shared" si="512"/>
        <v>0</v>
      </c>
    </row>
    <row r="510" spans="1:196" s="100" customFormat="1" ht="27" customHeight="1" thickTop="1" thickBot="1">
      <c r="A510" s="1208">
        <f>【A票】【D票】!$D$10</f>
        <v>0</v>
      </c>
      <c r="B510" s="1212">
        <f>【A票】【D票】!$H$10</f>
        <v>0</v>
      </c>
      <c r="C510" s="1213" t="str">
        <f>【A票】【D票】!$K$10</f>
        <v xml:space="preserve"> </v>
      </c>
      <c r="D510" s="1214">
        <f t="shared" si="486"/>
        <v>419</v>
      </c>
      <c r="E510" s="914"/>
      <c r="F510" s="467"/>
      <c r="G510" s="469"/>
      <c r="H510" s="224" t="str">
        <f t="shared" si="533"/>
        <v xml:space="preserve"> </v>
      </c>
      <c r="I510" s="704"/>
      <c r="J510" s="117"/>
      <c r="K510" s="117"/>
      <c r="L510" s="117"/>
      <c r="M510" s="117"/>
      <c r="N510" s="117"/>
      <c r="O510" s="117"/>
      <c r="P510" s="117"/>
      <c r="Q510" s="117"/>
      <c r="R510" s="117"/>
      <c r="S510" s="117"/>
      <c r="T510" s="254"/>
      <c r="U510" s="646"/>
      <c r="V510" s="646"/>
      <c r="W510" s="114"/>
      <c r="X510" s="254"/>
      <c r="Y510" s="224" t="str">
        <f t="shared" si="534"/>
        <v xml:space="preserve"> </v>
      </c>
      <c r="Z510" s="579"/>
      <c r="AA510" s="704"/>
      <c r="AB510" s="119"/>
      <c r="AC510" s="224" t="str">
        <f t="shared" si="488"/>
        <v xml:space="preserve"> </v>
      </c>
      <c r="AD510" s="115"/>
      <c r="AE510" s="253"/>
      <c r="AF510" s="704"/>
      <c r="AG510" s="727"/>
      <c r="AH510" s="727"/>
      <c r="AI510" s="727"/>
      <c r="AJ510" s="727"/>
      <c r="AK510" s="591"/>
      <c r="AL510" s="727"/>
      <c r="AM510" s="727"/>
      <c r="AN510" s="727"/>
      <c r="AO510" s="727"/>
      <c r="AP510" s="727"/>
      <c r="AQ510" s="727"/>
      <c r="AR510" s="727"/>
      <c r="AS510" s="727"/>
      <c r="AT510" s="727"/>
      <c r="AU510" s="727"/>
      <c r="AV510" s="727"/>
      <c r="AW510" s="727"/>
      <c r="AX510" s="727"/>
      <c r="AY510" s="727"/>
      <c r="AZ510" s="727"/>
      <c r="BA510" s="727"/>
      <c r="BB510" s="727"/>
      <c r="BC510" s="821"/>
      <c r="BD510" s="727"/>
      <c r="BE510" s="727"/>
      <c r="BF510" s="727"/>
      <c r="BG510" s="727"/>
      <c r="BH510" s="727"/>
      <c r="BI510" s="727"/>
      <c r="BJ510" s="727"/>
      <c r="BK510" s="727"/>
      <c r="BL510" s="821"/>
      <c r="BM510" s="727"/>
      <c r="BN510" s="727"/>
      <c r="BO510" s="727"/>
      <c r="BP510" s="727"/>
      <c r="BQ510" s="727"/>
      <c r="BR510" s="821"/>
      <c r="BS510" s="727"/>
      <c r="BT510" s="727"/>
      <c r="BU510" s="727"/>
      <c r="BV510" s="591"/>
      <c r="BW510" s="224" t="str">
        <f t="shared" si="546"/>
        <v xml:space="preserve"> </v>
      </c>
      <c r="BX510" s="471">
        <f t="shared" si="535"/>
        <v>419</v>
      </c>
      <c r="BY510" s="117"/>
      <c r="BZ510" s="117"/>
      <c r="CA510" s="117"/>
      <c r="CB510" s="117"/>
      <c r="CC510" s="117"/>
      <c r="CD510" s="461"/>
      <c r="CE510" s="236"/>
      <c r="CF510" s="224" t="str">
        <f t="shared" si="536"/>
        <v xml:space="preserve"> </v>
      </c>
      <c r="CG510" s="116"/>
      <c r="CH510" s="117"/>
      <c r="CI510" s="117"/>
      <c r="CJ510" s="117"/>
      <c r="CK510" s="472"/>
      <c r="CL510" s="472"/>
      <c r="CM510" s="472"/>
      <c r="CN510" s="472"/>
      <c r="CO510" s="117"/>
      <c r="CP510" s="253"/>
      <c r="CQ510" s="120"/>
      <c r="CR510" s="224" t="str" cm="1">
        <f t="array" ref="CR510">IF(AND(SUM(COUNTIF(CG510:CM510,{"*不明*","*その他*"})+COUNTIF(CO510:CP510,{"*不明*","*その他*"}))&gt;0,CQ510=""),"その他・不明の場合,10)具体的内容、理由を記入",IF(OR(AND(CI510=CI$65,COUNTA(CJ510:CM510)&lt;4),AND(OR(CI510=CI$63,CI510=CI$64,CI510=CI$66,CI510=CI$67,CI510=CI$68,CI510=""),COUNTA(CJ510:CM510)&gt;0)),"3)介護保険認定済→要介護度、認知症自立度、寝たきり度、介護保険サービス記入",IF(OR(AND(OR(CM510=CM$63,CM510=CM$64),CN510=""),AND(OR(CM510=CM$65,CM510=CM$66),CN510&lt;&gt;"")),"7)介護保険サービス受けている/過去受けていた→具体的内容記入"," ")))</f>
        <v xml:space="preserve"> </v>
      </c>
      <c r="CS510" s="224" t="str">
        <f t="shared" si="537"/>
        <v xml:space="preserve"> </v>
      </c>
      <c r="CT510" s="116"/>
      <c r="CU510" s="253"/>
      <c r="CV510" s="117"/>
      <c r="CW510" s="117"/>
      <c r="CX510" s="253"/>
      <c r="CY510" s="117"/>
      <c r="CZ510" s="117"/>
      <c r="DA510" s="253"/>
      <c r="DB510" s="117"/>
      <c r="DC510" s="224" t="str">
        <f t="shared" si="538"/>
        <v xml:space="preserve"> </v>
      </c>
      <c r="DD510" s="224" t="str">
        <f t="shared" si="539"/>
        <v xml:space="preserve"> </v>
      </c>
      <c r="DE510" s="224" t="str">
        <f t="shared" si="489"/>
        <v xml:space="preserve"> </v>
      </c>
      <c r="DF510" s="121"/>
      <c r="DG510" s="114"/>
      <c r="DH510" s="704"/>
      <c r="DI510" s="119"/>
      <c r="DJ510" s="187"/>
      <c r="DK510" s="254"/>
      <c r="DL510" s="224" t="str">
        <f t="shared" si="490"/>
        <v xml:space="preserve"> </v>
      </c>
      <c r="DM510" s="224" t="str">
        <f t="shared" si="540"/>
        <v xml:space="preserve"> </v>
      </c>
      <c r="DN510" s="474"/>
      <c r="DO510" s="117"/>
      <c r="DP510" s="117"/>
      <c r="DQ510" s="117"/>
      <c r="DR510" s="117"/>
      <c r="DS510" s="117"/>
      <c r="DT510" s="254"/>
      <c r="DU510" s="476"/>
      <c r="DV510" s="224" t="str">
        <f t="shared" si="491"/>
        <v xml:space="preserve"> </v>
      </c>
      <c r="DW510" s="115"/>
      <c r="DX510" s="470"/>
      <c r="DY510" s="117"/>
      <c r="DZ510" s="704"/>
      <c r="EA510" s="224" t="str">
        <f t="shared" si="492"/>
        <v xml:space="preserve"> </v>
      </c>
      <c r="EB510" s="906"/>
      <c r="EC510" s="904"/>
      <c r="ED510" s="904"/>
      <c r="EE510" s="904"/>
      <c r="EF510" s="904"/>
      <c r="EG510" s="904"/>
      <c r="EH510" s="904"/>
      <c r="EI510" s="904"/>
      <c r="EJ510" s="904"/>
      <c r="EK510" s="905"/>
      <c r="EL510" s="80"/>
      <c r="EM510" s="224" t="str">
        <f t="shared" si="541"/>
        <v xml:space="preserve"> </v>
      </c>
      <c r="EN510" s="224" t="str">
        <f t="shared" si="542"/>
        <v xml:space="preserve"> </v>
      </c>
      <c r="EO510" s="115"/>
      <c r="EP510" s="1050"/>
      <c r="EQ510" s="253"/>
      <c r="ER510" s="117"/>
      <c r="ES510" s="1258">
        <f t="shared" si="543"/>
        <v>419</v>
      </c>
      <c r="ET510" s="224" t="str">
        <f t="shared" si="544"/>
        <v xml:space="preserve"> </v>
      </c>
      <c r="EU510" s="477" t="str">
        <f t="shared" si="545"/>
        <v/>
      </c>
      <c r="EV510" s="1334" t="str">
        <f t="shared" si="487"/>
        <v xml:space="preserve"> </v>
      </c>
      <c r="EW510" s="1332" t="str">
        <f t="shared" si="531"/>
        <v/>
      </c>
      <c r="EX510" s="1275" t="str">
        <f t="shared" si="513"/>
        <v/>
      </c>
      <c r="EY510" s="1275" t="str">
        <f t="shared" si="514"/>
        <v/>
      </c>
      <c r="EZ510" s="1275" t="str">
        <f t="shared" si="515"/>
        <v/>
      </c>
      <c r="FA510" s="1275" t="str">
        <f t="shared" si="516"/>
        <v/>
      </c>
      <c r="FB510" s="1275" t="str">
        <f t="shared" si="517"/>
        <v/>
      </c>
      <c r="FC510" s="1333" t="str">
        <f t="shared" si="518"/>
        <v/>
      </c>
      <c r="FE510" s="1234" t="str">
        <f t="shared" si="519"/>
        <v xml:space="preserve"> </v>
      </c>
      <c r="FF510" s="1234" t="str">
        <f t="shared" si="520"/>
        <v xml:space="preserve"> </v>
      </c>
      <c r="FG510" s="1234" t="str">
        <f t="shared" si="521"/>
        <v xml:space="preserve"> </v>
      </c>
      <c r="FH510" s="1234" t="str">
        <f t="shared" si="522"/>
        <v xml:space="preserve"> </v>
      </c>
      <c r="FI510" s="1234" t="str">
        <f t="shared" si="493"/>
        <v xml:space="preserve"> </v>
      </c>
      <c r="FJ510" s="1234" t="str">
        <f t="shared" si="523"/>
        <v xml:space="preserve"> </v>
      </c>
      <c r="FK510" s="1234">
        <f t="shared" si="494"/>
        <v>0</v>
      </c>
      <c r="FL510" s="1227"/>
      <c r="FM510" s="1234" t="str">
        <f t="shared" si="495"/>
        <v xml:space="preserve"> </v>
      </c>
      <c r="FN510" s="1234" t="str">
        <f t="shared" si="496"/>
        <v xml:space="preserve"> </v>
      </c>
      <c r="FO510" s="1234" t="str">
        <f t="shared" si="524"/>
        <v xml:space="preserve"> </v>
      </c>
      <c r="FP510" s="1234" t="str">
        <f t="shared" si="525"/>
        <v xml:space="preserve"> </v>
      </c>
      <c r="FQ510" s="1234" t="str">
        <f t="shared" si="497"/>
        <v xml:space="preserve"> </v>
      </c>
      <c r="FR510" s="1234" t="str">
        <f t="shared" si="526"/>
        <v xml:space="preserve"> </v>
      </c>
      <c r="FS510" s="1234">
        <f t="shared" si="532"/>
        <v>0</v>
      </c>
      <c r="FT510" s="1227"/>
      <c r="FU510" s="1234" t="str">
        <f t="shared" si="527"/>
        <v xml:space="preserve"> </v>
      </c>
      <c r="FV510" s="1234" t="str">
        <f t="shared" si="528"/>
        <v xml:space="preserve"> </v>
      </c>
      <c r="FW510" s="1234" t="str">
        <f t="shared" si="529"/>
        <v xml:space="preserve"> </v>
      </c>
      <c r="FX510" s="1234" t="str">
        <f t="shared" si="498"/>
        <v xml:space="preserve"> </v>
      </c>
      <c r="FY510" s="1234" t="str">
        <f t="shared" si="499"/>
        <v xml:space="preserve"> </v>
      </c>
      <c r="FZ510" s="1234" t="str">
        <f t="shared" si="530"/>
        <v xml:space="preserve"> </v>
      </c>
      <c r="GA510" s="1234">
        <f t="shared" si="500"/>
        <v>0</v>
      </c>
      <c r="GB510" s="1227"/>
      <c r="GC510" s="1234" t="str">
        <f t="shared" si="501"/>
        <v xml:space="preserve"> </v>
      </c>
      <c r="GD510" s="1234" t="str">
        <f t="shared" si="502"/>
        <v xml:space="preserve"> </v>
      </c>
      <c r="GE510" s="1234" t="str">
        <f t="shared" si="503"/>
        <v xml:space="preserve"> </v>
      </c>
      <c r="GF510" s="1234" t="str">
        <f t="shared" si="504"/>
        <v xml:space="preserve"> </v>
      </c>
      <c r="GG510" s="1234" t="str">
        <f t="shared" si="505"/>
        <v xml:space="preserve"> </v>
      </c>
      <c r="GH510" s="1234" t="str">
        <f t="shared" si="506"/>
        <v xml:space="preserve"> </v>
      </c>
      <c r="GI510" s="1234" t="str">
        <f t="shared" si="507"/>
        <v xml:space="preserve"> </v>
      </c>
      <c r="GJ510" s="1234" t="str">
        <f t="shared" si="508"/>
        <v xml:space="preserve"> </v>
      </c>
      <c r="GK510" s="1234" t="str">
        <f t="shared" si="509"/>
        <v xml:space="preserve"> </v>
      </c>
      <c r="GL510" s="1234" t="str">
        <f t="shared" si="510"/>
        <v xml:space="preserve"> </v>
      </c>
      <c r="GM510" s="1234" t="str">
        <f t="shared" si="511"/>
        <v xml:space="preserve"> </v>
      </c>
      <c r="GN510" s="1234">
        <f t="shared" si="512"/>
        <v>0</v>
      </c>
    </row>
    <row r="511" spans="1:196" s="100" customFormat="1" ht="27" customHeight="1" thickTop="1" thickBot="1">
      <c r="A511" s="1208">
        <f>【A票】【D票】!$D$10</f>
        <v>0</v>
      </c>
      <c r="B511" s="1212">
        <f>【A票】【D票】!$H$10</f>
        <v>0</v>
      </c>
      <c r="C511" s="1213" t="str">
        <f>【A票】【D票】!$K$10</f>
        <v xml:space="preserve"> </v>
      </c>
      <c r="D511" s="1214">
        <f t="shared" si="486"/>
        <v>420</v>
      </c>
      <c r="E511" s="914"/>
      <c r="F511" s="467"/>
      <c r="G511" s="469"/>
      <c r="H511" s="224" t="str">
        <f t="shared" si="533"/>
        <v xml:space="preserve"> </v>
      </c>
      <c r="I511" s="704"/>
      <c r="J511" s="117"/>
      <c r="K511" s="117"/>
      <c r="L511" s="117"/>
      <c r="M511" s="117"/>
      <c r="N511" s="117"/>
      <c r="O511" s="117"/>
      <c r="P511" s="117"/>
      <c r="Q511" s="117"/>
      <c r="R511" s="117"/>
      <c r="S511" s="117"/>
      <c r="T511" s="254"/>
      <c r="U511" s="646"/>
      <c r="V511" s="646"/>
      <c r="W511" s="114"/>
      <c r="X511" s="254"/>
      <c r="Y511" s="224" t="str">
        <f t="shared" si="534"/>
        <v xml:space="preserve"> </v>
      </c>
      <c r="Z511" s="579"/>
      <c r="AA511" s="704"/>
      <c r="AB511" s="119"/>
      <c r="AC511" s="224" t="str">
        <f t="shared" si="488"/>
        <v xml:space="preserve"> </v>
      </c>
      <c r="AD511" s="115"/>
      <c r="AE511" s="253"/>
      <c r="AF511" s="704"/>
      <c r="AG511" s="727"/>
      <c r="AH511" s="727"/>
      <c r="AI511" s="727"/>
      <c r="AJ511" s="727"/>
      <c r="AK511" s="591"/>
      <c r="AL511" s="727"/>
      <c r="AM511" s="727"/>
      <c r="AN511" s="727"/>
      <c r="AO511" s="727"/>
      <c r="AP511" s="727"/>
      <c r="AQ511" s="727"/>
      <c r="AR511" s="727"/>
      <c r="AS511" s="727"/>
      <c r="AT511" s="727"/>
      <c r="AU511" s="727"/>
      <c r="AV511" s="727"/>
      <c r="AW511" s="727"/>
      <c r="AX511" s="727"/>
      <c r="AY511" s="727"/>
      <c r="AZ511" s="727"/>
      <c r="BA511" s="727"/>
      <c r="BB511" s="727"/>
      <c r="BC511" s="821"/>
      <c r="BD511" s="727"/>
      <c r="BE511" s="727"/>
      <c r="BF511" s="727"/>
      <c r="BG511" s="727"/>
      <c r="BH511" s="727"/>
      <c r="BI511" s="727"/>
      <c r="BJ511" s="727"/>
      <c r="BK511" s="727"/>
      <c r="BL511" s="821"/>
      <c r="BM511" s="727"/>
      <c r="BN511" s="727"/>
      <c r="BO511" s="727"/>
      <c r="BP511" s="727"/>
      <c r="BQ511" s="727"/>
      <c r="BR511" s="821"/>
      <c r="BS511" s="727"/>
      <c r="BT511" s="727"/>
      <c r="BU511" s="727"/>
      <c r="BV511" s="591"/>
      <c r="BW511" s="224" t="str">
        <f t="shared" si="546"/>
        <v xml:space="preserve"> </v>
      </c>
      <c r="BX511" s="471">
        <f t="shared" si="535"/>
        <v>420</v>
      </c>
      <c r="BY511" s="117"/>
      <c r="BZ511" s="117"/>
      <c r="CA511" s="117"/>
      <c r="CB511" s="117"/>
      <c r="CC511" s="117"/>
      <c r="CD511" s="461"/>
      <c r="CE511" s="236"/>
      <c r="CF511" s="224" t="str">
        <f t="shared" si="536"/>
        <v xml:space="preserve"> </v>
      </c>
      <c r="CG511" s="116"/>
      <c r="CH511" s="117"/>
      <c r="CI511" s="117"/>
      <c r="CJ511" s="117"/>
      <c r="CK511" s="472"/>
      <c r="CL511" s="472"/>
      <c r="CM511" s="472"/>
      <c r="CN511" s="472"/>
      <c r="CO511" s="117"/>
      <c r="CP511" s="253"/>
      <c r="CQ511" s="120"/>
      <c r="CR511" s="224" t="str" cm="1">
        <f t="array" ref="CR511">IF(AND(SUM(COUNTIF(CG511:CM511,{"*不明*","*その他*"})+COUNTIF(CO511:CP511,{"*不明*","*その他*"}))&gt;0,CQ511=""),"その他・不明の場合,10)具体的内容、理由を記入",IF(OR(AND(CI511=CI$65,COUNTA(CJ511:CM511)&lt;4),AND(OR(CI511=CI$63,CI511=CI$64,CI511=CI$66,CI511=CI$67,CI511=CI$68,CI511=""),COUNTA(CJ511:CM511)&gt;0)),"3)介護保険認定済→要介護度、認知症自立度、寝たきり度、介護保険サービス記入",IF(OR(AND(OR(CM511=CM$63,CM511=CM$64),CN511=""),AND(OR(CM511=CM$65,CM511=CM$66),CN511&lt;&gt;"")),"7)介護保険サービス受けている/過去受けていた→具体的内容記入"," ")))</f>
        <v xml:space="preserve"> </v>
      </c>
      <c r="CS511" s="224" t="str">
        <f t="shared" si="537"/>
        <v xml:space="preserve"> </v>
      </c>
      <c r="CT511" s="116"/>
      <c r="CU511" s="253"/>
      <c r="CV511" s="117"/>
      <c r="CW511" s="117"/>
      <c r="CX511" s="253"/>
      <c r="CY511" s="117"/>
      <c r="CZ511" s="117"/>
      <c r="DA511" s="253"/>
      <c r="DB511" s="117"/>
      <c r="DC511" s="224" t="str">
        <f t="shared" si="538"/>
        <v xml:space="preserve"> </v>
      </c>
      <c r="DD511" s="224" t="str">
        <f t="shared" si="539"/>
        <v xml:space="preserve"> </v>
      </c>
      <c r="DE511" s="224" t="str">
        <f t="shared" si="489"/>
        <v xml:space="preserve"> </v>
      </c>
      <c r="DF511" s="121"/>
      <c r="DG511" s="114"/>
      <c r="DH511" s="704"/>
      <c r="DI511" s="119"/>
      <c r="DJ511" s="187"/>
      <c r="DK511" s="254"/>
      <c r="DL511" s="224" t="str">
        <f t="shared" si="490"/>
        <v xml:space="preserve"> </v>
      </c>
      <c r="DM511" s="224" t="str">
        <f t="shared" si="540"/>
        <v xml:space="preserve"> </v>
      </c>
      <c r="DN511" s="474"/>
      <c r="DO511" s="117"/>
      <c r="DP511" s="117"/>
      <c r="DQ511" s="117"/>
      <c r="DR511" s="117"/>
      <c r="DS511" s="117"/>
      <c r="DT511" s="254"/>
      <c r="DU511" s="476"/>
      <c r="DV511" s="224" t="str">
        <f t="shared" si="491"/>
        <v xml:space="preserve"> </v>
      </c>
      <c r="DW511" s="115"/>
      <c r="DX511" s="470"/>
      <c r="DY511" s="117"/>
      <c r="DZ511" s="704"/>
      <c r="EA511" s="224" t="str">
        <f t="shared" si="492"/>
        <v xml:space="preserve"> </v>
      </c>
      <c r="EB511" s="906"/>
      <c r="EC511" s="904"/>
      <c r="ED511" s="904"/>
      <c r="EE511" s="904"/>
      <c r="EF511" s="904"/>
      <c r="EG511" s="904"/>
      <c r="EH511" s="904"/>
      <c r="EI511" s="904"/>
      <c r="EJ511" s="904"/>
      <c r="EK511" s="905"/>
      <c r="EL511" s="80"/>
      <c r="EM511" s="224" t="str">
        <f t="shared" si="541"/>
        <v xml:space="preserve"> </v>
      </c>
      <c r="EN511" s="224" t="str">
        <f t="shared" si="542"/>
        <v xml:space="preserve"> </v>
      </c>
      <c r="EO511" s="115"/>
      <c r="EP511" s="1050"/>
      <c r="EQ511" s="253"/>
      <c r="ER511" s="117"/>
      <c r="ES511" s="1258">
        <f t="shared" si="543"/>
        <v>420</v>
      </c>
      <c r="ET511" s="224" t="str">
        <f t="shared" si="544"/>
        <v xml:space="preserve"> </v>
      </c>
      <c r="EU511" s="477" t="str">
        <f t="shared" si="545"/>
        <v/>
      </c>
      <c r="EV511" s="1334" t="str">
        <f t="shared" si="487"/>
        <v xml:space="preserve"> </v>
      </c>
      <c r="EW511" s="1332" t="str">
        <f t="shared" si="531"/>
        <v/>
      </c>
      <c r="EX511" s="1275" t="str">
        <f t="shared" si="513"/>
        <v/>
      </c>
      <c r="EY511" s="1275" t="str">
        <f t="shared" si="514"/>
        <v/>
      </c>
      <c r="EZ511" s="1275" t="str">
        <f t="shared" si="515"/>
        <v/>
      </c>
      <c r="FA511" s="1275" t="str">
        <f t="shared" si="516"/>
        <v/>
      </c>
      <c r="FB511" s="1275" t="str">
        <f t="shared" si="517"/>
        <v/>
      </c>
      <c r="FC511" s="1333" t="str">
        <f t="shared" si="518"/>
        <v/>
      </c>
      <c r="FE511" s="1234" t="str">
        <f t="shared" si="519"/>
        <v xml:space="preserve"> </v>
      </c>
      <c r="FF511" s="1234" t="str">
        <f t="shared" si="520"/>
        <v xml:space="preserve"> </v>
      </c>
      <c r="FG511" s="1234" t="str">
        <f t="shared" si="521"/>
        <v xml:space="preserve"> </v>
      </c>
      <c r="FH511" s="1234" t="str">
        <f t="shared" si="522"/>
        <v xml:space="preserve"> </v>
      </c>
      <c r="FI511" s="1234" t="str">
        <f t="shared" si="493"/>
        <v xml:space="preserve"> </v>
      </c>
      <c r="FJ511" s="1234" t="str">
        <f t="shared" si="523"/>
        <v xml:space="preserve"> </v>
      </c>
      <c r="FK511" s="1234">
        <f t="shared" si="494"/>
        <v>0</v>
      </c>
      <c r="FL511" s="1227"/>
      <c r="FM511" s="1234" t="str">
        <f t="shared" si="495"/>
        <v xml:space="preserve"> </v>
      </c>
      <c r="FN511" s="1234" t="str">
        <f t="shared" si="496"/>
        <v xml:space="preserve"> </v>
      </c>
      <c r="FO511" s="1234" t="str">
        <f t="shared" si="524"/>
        <v xml:space="preserve"> </v>
      </c>
      <c r="FP511" s="1234" t="str">
        <f t="shared" si="525"/>
        <v xml:space="preserve"> </v>
      </c>
      <c r="FQ511" s="1234" t="str">
        <f t="shared" si="497"/>
        <v xml:space="preserve"> </v>
      </c>
      <c r="FR511" s="1234" t="str">
        <f t="shared" si="526"/>
        <v xml:space="preserve"> </v>
      </c>
      <c r="FS511" s="1234">
        <f t="shared" si="532"/>
        <v>0</v>
      </c>
      <c r="FT511" s="1227"/>
      <c r="FU511" s="1234" t="str">
        <f t="shared" si="527"/>
        <v xml:space="preserve"> </v>
      </c>
      <c r="FV511" s="1234" t="str">
        <f t="shared" si="528"/>
        <v xml:space="preserve"> </v>
      </c>
      <c r="FW511" s="1234" t="str">
        <f t="shared" si="529"/>
        <v xml:space="preserve"> </v>
      </c>
      <c r="FX511" s="1234" t="str">
        <f t="shared" si="498"/>
        <v xml:space="preserve"> </v>
      </c>
      <c r="FY511" s="1234" t="str">
        <f t="shared" si="499"/>
        <v xml:space="preserve"> </v>
      </c>
      <c r="FZ511" s="1234" t="str">
        <f t="shared" si="530"/>
        <v xml:space="preserve"> </v>
      </c>
      <c r="GA511" s="1234">
        <f t="shared" si="500"/>
        <v>0</v>
      </c>
      <c r="GB511" s="1227"/>
      <c r="GC511" s="1234" t="str">
        <f t="shared" si="501"/>
        <v xml:space="preserve"> </v>
      </c>
      <c r="GD511" s="1234" t="str">
        <f t="shared" si="502"/>
        <v xml:space="preserve"> </v>
      </c>
      <c r="GE511" s="1234" t="str">
        <f t="shared" si="503"/>
        <v xml:space="preserve"> </v>
      </c>
      <c r="GF511" s="1234" t="str">
        <f t="shared" si="504"/>
        <v xml:space="preserve"> </v>
      </c>
      <c r="GG511" s="1234" t="str">
        <f t="shared" si="505"/>
        <v xml:space="preserve"> </v>
      </c>
      <c r="GH511" s="1234" t="str">
        <f t="shared" si="506"/>
        <v xml:space="preserve"> </v>
      </c>
      <c r="GI511" s="1234" t="str">
        <f t="shared" si="507"/>
        <v xml:space="preserve"> </v>
      </c>
      <c r="GJ511" s="1234" t="str">
        <f t="shared" si="508"/>
        <v xml:space="preserve"> </v>
      </c>
      <c r="GK511" s="1234" t="str">
        <f t="shared" si="509"/>
        <v xml:space="preserve"> </v>
      </c>
      <c r="GL511" s="1234" t="str">
        <f t="shared" si="510"/>
        <v xml:space="preserve"> </v>
      </c>
      <c r="GM511" s="1234" t="str">
        <f t="shared" si="511"/>
        <v xml:space="preserve"> </v>
      </c>
      <c r="GN511" s="1234">
        <f t="shared" si="512"/>
        <v>0</v>
      </c>
    </row>
    <row r="512" spans="1:196" s="100" customFormat="1" ht="27" customHeight="1" thickTop="1" thickBot="1">
      <c r="A512" s="1208">
        <f>【A票】【D票】!$D$10</f>
        <v>0</v>
      </c>
      <c r="B512" s="1212">
        <f>【A票】【D票】!$H$10</f>
        <v>0</v>
      </c>
      <c r="C512" s="1213" t="str">
        <f>【A票】【D票】!$K$10</f>
        <v xml:space="preserve"> </v>
      </c>
      <c r="D512" s="1214">
        <f t="shared" si="486"/>
        <v>421</v>
      </c>
      <c r="E512" s="914"/>
      <c r="F512" s="467"/>
      <c r="G512" s="469"/>
      <c r="H512" s="224" t="str">
        <f t="shared" si="533"/>
        <v xml:space="preserve"> </v>
      </c>
      <c r="I512" s="704"/>
      <c r="J512" s="117"/>
      <c r="K512" s="117"/>
      <c r="L512" s="117"/>
      <c r="M512" s="117"/>
      <c r="N512" s="117"/>
      <c r="O512" s="117"/>
      <c r="P512" s="117"/>
      <c r="Q512" s="117"/>
      <c r="R512" s="117"/>
      <c r="S512" s="117"/>
      <c r="T512" s="254"/>
      <c r="U512" s="646"/>
      <c r="V512" s="646"/>
      <c r="W512" s="114"/>
      <c r="X512" s="254"/>
      <c r="Y512" s="224" t="str">
        <f t="shared" si="534"/>
        <v xml:space="preserve"> </v>
      </c>
      <c r="Z512" s="579"/>
      <c r="AA512" s="704"/>
      <c r="AB512" s="119"/>
      <c r="AC512" s="224" t="str">
        <f t="shared" si="488"/>
        <v xml:space="preserve"> </v>
      </c>
      <c r="AD512" s="115"/>
      <c r="AE512" s="253"/>
      <c r="AF512" s="704"/>
      <c r="AG512" s="727"/>
      <c r="AH512" s="727"/>
      <c r="AI512" s="727"/>
      <c r="AJ512" s="727"/>
      <c r="AK512" s="591"/>
      <c r="AL512" s="727"/>
      <c r="AM512" s="727"/>
      <c r="AN512" s="727"/>
      <c r="AO512" s="727"/>
      <c r="AP512" s="727"/>
      <c r="AQ512" s="727"/>
      <c r="AR512" s="727"/>
      <c r="AS512" s="727"/>
      <c r="AT512" s="727"/>
      <c r="AU512" s="727"/>
      <c r="AV512" s="727"/>
      <c r="AW512" s="727"/>
      <c r="AX512" s="727"/>
      <c r="AY512" s="727"/>
      <c r="AZ512" s="727"/>
      <c r="BA512" s="727"/>
      <c r="BB512" s="727"/>
      <c r="BC512" s="821"/>
      <c r="BD512" s="727"/>
      <c r="BE512" s="727"/>
      <c r="BF512" s="727"/>
      <c r="BG512" s="727"/>
      <c r="BH512" s="727"/>
      <c r="BI512" s="727"/>
      <c r="BJ512" s="727"/>
      <c r="BK512" s="727"/>
      <c r="BL512" s="821"/>
      <c r="BM512" s="727"/>
      <c r="BN512" s="727"/>
      <c r="BO512" s="727"/>
      <c r="BP512" s="727"/>
      <c r="BQ512" s="727"/>
      <c r="BR512" s="821"/>
      <c r="BS512" s="727"/>
      <c r="BT512" s="727"/>
      <c r="BU512" s="727"/>
      <c r="BV512" s="591"/>
      <c r="BW512" s="224" t="str">
        <f t="shared" si="546"/>
        <v xml:space="preserve"> </v>
      </c>
      <c r="BX512" s="471">
        <f t="shared" si="535"/>
        <v>421</v>
      </c>
      <c r="BY512" s="117"/>
      <c r="BZ512" s="117"/>
      <c r="CA512" s="117"/>
      <c r="CB512" s="117"/>
      <c r="CC512" s="117"/>
      <c r="CD512" s="461"/>
      <c r="CE512" s="236"/>
      <c r="CF512" s="224" t="str">
        <f t="shared" si="536"/>
        <v xml:space="preserve"> </v>
      </c>
      <c r="CG512" s="116"/>
      <c r="CH512" s="117"/>
      <c r="CI512" s="117"/>
      <c r="CJ512" s="117"/>
      <c r="CK512" s="472"/>
      <c r="CL512" s="472"/>
      <c r="CM512" s="472"/>
      <c r="CN512" s="472"/>
      <c r="CO512" s="117"/>
      <c r="CP512" s="253"/>
      <c r="CQ512" s="120"/>
      <c r="CR512" s="224" t="str" cm="1">
        <f t="array" ref="CR512">IF(AND(SUM(COUNTIF(CG512:CM512,{"*不明*","*その他*"})+COUNTIF(CO512:CP512,{"*不明*","*その他*"}))&gt;0,CQ512=""),"その他・不明の場合,10)具体的内容、理由を記入",IF(OR(AND(CI512=CI$65,COUNTA(CJ512:CM512)&lt;4),AND(OR(CI512=CI$63,CI512=CI$64,CI512=CI$66,CI512=CI$67,CI512=CI$68,CI512=""),COUNTA(CJ512:CM512)&gt;0)),"3)介護保険認定済→要介護度、認知症自立度、寝たきり度、介護保険サービス記入",IF(OR(AND(OR(CM512=CM$63,CM512=CM$64),CN512=""),AND(OR(CM512=CM$65,CM512=CM$66),CN512&lt;&gt;"")),"7)介護保険サービス受けている/過去受けていた→具体的内容記入"," ")))</f>
        <v xml:space="preserve"> </v>
      </c>
      <c r="CS512" s="224" t="str">
        <f t="shared" si="537"/>
        <v xml:space="preserve"> </v>
      </c>
      <c r="CT512" s="116"/>
      <c r="CU512" s="253"/>
      <c r="CV512" s="117"/>
      <c r="CW512" s="117"/>
      <c r="CX512" s="253"/>
      <c r="CY512" s="117"/>
      <c r="CZ512" s="117"/>
      <c r="DA512" s="253"/>
      <c r="DB512" s="117"/>
      <c r="DC512" s="224" t="str">
        <f t="shared" si="538"/>
        <v xml:space="preserve"> </v>
      </c>
      <c r="DD512" s="224" t="str">
        <f t="shared" si="539"/>
        <v xml:space="preserve"> </v>
      </c>
      <c r="DE512" s="224" t="str">
        <f t="shared" si="489"/>
        <v xml:space="preserve"> </v>
      </c>
      <c r="DF512" s="121"/>
      <c r="DG512" s="114"/>
      <c r="DH512" s="704"/>
      <c r="DI512" s="119"/>
      <c r="DJ512" s="187"/>
      <c r="DK512" s="254"/>
      <c r="DL512" s="224" t="str">
        <f t="shared" si="490"/>
        <v xml:space="preserve"> </v>
      </c>
      <c r="DM512" s="224" t="str">
        <f t="shared" si="540"/>
        <v xml:space="preserve"> </v>
      </c>
      <c r="DN512" s="474"/>
      <c r="DO512" s="117"/>
      <c r="DP512" s="117"/>
      <c r="DQ512" s="117"/>
      <c r="DR512" s="117"/>
      <c r="DS512" s="117"/>
      <c r="DT512" s="254"/>
      <c r="DU512" s="476"/>
      <c r="DV512" s="224" t="str">
        <f t="shared" si="491"/>
        <v xml:space="preserve"> </v>
      </c>
      <c r="DW512" s="115"/>
      <c r="DX512" s="470"/>
      <c r="DY512" s="117"/>
      <c r="DZ512" s="704"/>
      <c r="EA512" s="224" t="str">
        <f t="shared" si="492"/>
        <v xml:space="preserve"> </v>
      </c>
      <c r="EB512" s="906"/>
      <c r="EC512" s="904"/>
      <c r="ED512" s="904"/>
      <c r="EE512" s="904"/>
      <c r="EF512" s="904"/>
      <c r="EG512" s="904"/>
      <c r="EH512" s="904"/>
      <c r="EI512" s="904"/>
      <c r="EJ512" s="904"/>
      <c r="EK512" s="905"/>
      <c r="EL512" s="80"/>
      <c r="EM512" s="224" t="str">
        <f t="shared" si="541"/>
        <v xml:space="preserve"> </v>
      </c>
      <c r="EN512" s="224" t="str">
        <f t="shared" si="542"/>
        <v xml:space="preserve"> </v>
      </c>
      <c r="EO512" s="115"/>
      <c r="EP512" s="1050"/>
      <c r="EQ512" s="253"/>
      <c r="ER512" s="117"/>
      <c r="ES512" s="1258">
        <f t="shared" si="543"/>
        <v>421</v>
      </c>
      <c r="ET512" s="224" t="str">
        <f t="shared" si="544"/>
        <v xml:space="preserve"> </v>
      </c>
      <c r="EU512" s="477" t="str">
        <f t="shared" si="545"/>
        <v/>
      </c>
      <c r="EV512" s="1334" t="str">
        <f t="shared" si="487"/>
        <v xml:space="preserve"> </v>
      </c>
      <c r="EW512" s="1332" t="str">
        <f t="shared" si="531"/>
        <v/>
      </c>
      <c r="EX512" s="1275" t="str">
        <f t="shared" si="513"/>
        <v/>
      </c>
      <c r="EY512" s="1275" t="str">
        <f t="shared" si="514"/>
        <v/>
      </c>
      <c r="EZ512" s="1275" t="str">
        <f t="shared" si="515"/>
        <v/>
      </c>
      <c r="FA512" s="1275" t="str">
        <f t="shared" si="516"/>
        <v/>
      </c>
      <c r="FB512" s="1275" t="str">
        <f t="shared" si="517"/>
        <v/>
      </c>
      <c r="FC512" s="1333" t="str">
        <f t="shared" si="518"/>
        <v/>
      </c>
      <c r="FE512" s="1234" t="str">
        <f t="shared" si="519"/>
        <v xml:space="preserve"> </v>
      </c>
      <c r="FF512" s="1234" t="str">
        <f t="shared" si="520"/>
        <v xml:space="preserve"> </v>
      </c>
      <c r="FG512" s="1234" t="str">
        <f t="shared" si="521"/>
        <v xml:space="preserve"> </v>
      </c>
      <c r="FH512" s="1234" t="str">
        <f t="shared" si="522"/>
        <v xml:space="preserve"> </v>
      </c>
      <c r="FI512" s="1234" t="str">
        <f t="shared" si="493"/>
        <v xml:space="preserve"> </v>
      </c>
      <c r="FJ512" s="1234" t="str">
        <f t="shared" si="523"/>
        <v xml:space="preserve"> </v>
      </c>
      <c r="FK512" s="1234">
        <f t="shared" si="494"/>
        <v>0</v>
      </c>
      <c r="FL512" s="1227"/>
      <c r="FM512" s="1234" t="str">
        <f t="shared" si="495"/>
        <v xml:space="preserve"> </v>
      </c>
      <c r="FN512" s="1234" t="str">
        <f t="shared" si="496"/>
        <v xml:space="preserve"> </v>
      </c>
      <c r="FO512" s="1234" t="str">
        <f t="shared" si="524"/>
        <v xml:space="preserve"> </v>
      </c>
      <c r="FP512" s="1234" t="str">
        <f t="shared" si="525"/>
        <v xml:space="preserve"> </v>
      </c>
      <c r="FQ512" s="1234" t="str">
        <f t="shared" si="497"/>
        <v xml:space="preserve"> </v>
      </c>
      <c r="FR512" s="1234" t="str">
        <f t="shared" si="526"/>
        <v xml:space="preserve"> </v>
      </c>
      <c r="FS512" s="1234">
        <f t="shared" si="532"/>
        <v>0</v>
      </c>
      <c r="FT512" s="1227"/>
      <c r="FU512" s="1234" t="str">
        <f t="shared" si="527"/>
        <v xml:space="preserve"> </v>
      </c>
      <c r="FV512" s="1234" t="str">
        <f t="shared" si="528"/>
        <v xml:space="preserve"> </v>
      </c>
      <c r="FW512" s="1234" t="str">
        <f t="shared" si="529"/>
        <v xml:space="preserve"> </v>
      </c>
      <c r="FX512" s="1234" t="str">
        <f t="shared" si="498"/>
        <v xml:space="preserve"> </v>
      </c>
      <c r="FY512" s="1234" t="str">
        <f t="shared" si="499"/>
        <v xml:space="preserve"> </v>
      </c>
      <c r="FZ512" s="1234" t="str">
        <f t="shared" si="530"/>
        <v xml:space="preserve"> </v>
      </c>
      <c r="GA512" s="1234">
        <f t="shared" si="500"/>
        <v>0</v>
      </c>
      <c r="GB512" s="1227"/>
      <c r="GC512" s="1234" t="str">
        <f t="shared" si="501"/>
        <v xml:space="preserve"> </v>
      </c>
      <c r="GD512" s="1234" t="str">
        <f t="shared" si="502"/>
        <v xml:space="preserve"> </v>
      </c>
      <c r="GE512" s="1234" t="str">
        <f t="shared" si="503"/>
        <v xml:space="preserve"> </v>
      </c>
      <c r="GF512" s="1234" t="str">
        <f t="shared" si="504"/>
        <v xml:space="preserve"> </v>
      </c>
      <c r="GG512" s="1234" t="str">
        <f t="shared" si="505"/>
        <v xml:space="preserve"> </v>
      </c>
      <c r="GH512" s="1234" t="str">
        <f t="shared" si="506"/>
        <v xml:space="preserve"> </v>
      </c>
      <c r="GI512" s="1234" t="str">
        <f t="shared" si="507"/>
        <v xml:space="preserve"> </v>
      </c>
      <c r="GJ512" s="1234" t="str">
        <f t="shared" si="508"/>
        <v xml:space="preserve"> </v>
      </c>
      <c r="GK512" s="1234" t="str">
        <f t="shared" si="509"/>
        <v xml:space="preserve"> </v>
      </c>
      <c r="GL512" s="1234" t="str">
        <f t="shared" si="510"/>
        <v xml:space="preserve"> </v>
      </c>
      <c r="GM512" s="1234" t="str">
        <f t="shared" si="511"/>
        <v xml:space="preserve"> </v>
      </c>
      <c r="GN512" s="1234">
        <f t="shared" si="512"/>
        <v>0</v>
      </c>
    </row>
    <row r="513" spans="1:196" s="100" customFormat="1" ht="27" customHeight="1" thickTop="1" thickBot="1">
      <c r="A513" s="1208">
        <f>【A票】【D票】!$D$10</f>
        <v>0</v>
      </c>
      <c r="B513" s="1212">
        <f>【A票】【D票】!$H$10</f>
        <v>0</v>
      </c>
      <c r="C513" s="1213" t="str">
        <f>【A票】【D票】!$K$10</f>
        <v xml:space="preserve"> </v>
      </c>
      <c r="D513" s="1214">
        <f t="shared" si="486"/>
        <v>422</v>
      </c>
      <c r="E513" s="914"/>
      <c r="F513" s="467"/>
      <c r="G513" s="469"/>
      <c r="H513" s="224" t="str">
        <f t="shared" si="533"/>
        <v xml:space="preserve"> </v>
      </c>
      <c r="I513" s="704"/>
      <c r="J513" s="117"/>
      <c r="K513" s="117"/>
      <c r="L513" s="117"/>
      <c r="M513" s="117"/>
      <c r="N513" s="117"/>
      <c r="O513" s="117"/>
      <c r="P513" s="117"/>
      <c r="Q513" s="117"/>
      <c r="R513" s="117"/>
      <c r="S513" s="117"/>
      <c r="T513" s="254"/>
      <c r="U513" s="646"/>
      <c r="V513" s="646"/>
      <c r="W513" s="114"/>
      <c r="X513" s="254"/>
      <c r="Y513" s="224" t="str">
        <f t="shared" si="534"/>
        <v xml:space="preserve"> </v>
      </c>
      <c r="Z513" s="579"/>
      <c r="AA513" s="704"/>
      <c r="AB513" s="119"/>
      <c r="AC513" s="224" t="str">
        <f t="shared" si="488"/>
        <v xml:space="preserve"> </v>
      </c>
      <c r="AD513" s="115"/>
      <c r="AE513" s="253"/>
      <c r="AF513" s="704"/>
      <c r="AG513" s="727"/>
      <c r="AH513" s="727"/>
      <c r="AI513" s="727"/>
      <c r="AJ513" s="727"/>
      <c r="AK513" s="591"/>
      <c r="AL513" s="727"/>
      <c r="AM513" s="727"/>
      <c r="AN513" s="727"/>
      <c r="AO513" s="727"/>
      <c r="AP513" s="727"/>
      <c r="AQ513" s="727"/>
      <c r="AR513" s="727"/>
      <c r="AS513" s="727"/>
      <c r="AT513" s="727"/>
      <c r="AU513" s="727"/>
      <c r="AV513" s="727"/>
      <c r="AW513" s="727"/>
      <c r="AX513" s="727"/>
      <c r="AY513" s="727"/>
      <c r="AZ513" s="727"/>
      <c r="BA513" s="727"/>
      <c r="BB513" s="727"/>
      <c r="BC513" s="821"/>
      <c r="BD513" s="727"/>
      <c r="BE513" s="727"/>
      <c r="BF513" s="727"/>
      <c r="BG513" s="727"/>
      <c r="BH513" s="727"/>
      <c r="BI513" s="727"/>
      <c r="BJ513" s="727"/>
      <c r="BK513" s="727"/>
      <c r="BL513" s="821"/>
      <c r="BM513" s="727"/>
      <c r="BN513" s="727"/>
      <c r="BO513" s="727"/>
      <c r="BP513" s="727"/>
      <c r="BQ513" s="727"/>
      <c r="BR513" s="821"/>
      <c r="BS513" s="727"/>
      <c r="BT513" s="727"/>
      <c r="BU513" s="727"/>
      <c r="BV513" s="591"/>
      <c r="BW513" s="224" t="str">
        <f t="shared" si="546"/>
        <v xml:space="preserve"> </v>
      </c>
      <c r="BX513" s="471">
        <f t="shared" si="535"/>
        <v>422</v>
      </c>
      <c r="BY513" s="117"/>
      <c r="BZ513" s="117"/>
      <c r="CA513" s="117"/>
      <c r="CB513" s="117"/>
      <c r="CC513" s="117"/>
      <c r="CD513" s="461"/>
      <c r="CE513" s="236"/>
      <c r="CF513" s="224" t="str">
        <f t="shared" si="536"/>
        <v xml:space="preserve"> </v>
      </c>
      <c r="CG513" s="116"/>
      <c r="CH513" s="117"/>
      <c r="CI513" s="117"/>
      <c r="CJ513" s="117"/>
      <c r="CK513" s="472"/>
      <c r="CL513" s="472"/>
      <c r="CM513" s="472"/>
      <c r="CN513" s="472"/>
      <c r="CO513" s="117"/>
      <c r="CP513" s="253"/>
      <c r="CQ513" s="120"/>
      <c r="CR513" s="224" t="str" cm="1">
        <f t="array" ref="CR513">IF(AND(SUM(COUNTIF(CG513:CM513,{"*不明*","*その他*"})+COUNTIF(CO513:CP513,{"*不明*","*その他*"}))&gt;0,CQ513=""),"その他・不明の場合,10)具体的内容、理由を記入",IF(OR(AND(CI513=CI$65,COUNTA(CJ513:CM513)&lt;4),AND(OR(CI513=CI$63,CI513=CI$64,CI513=CI$66,CI513=CI$67,CI513=CI$68,CI513=""),COUNTA(CJ513:CM513)&gt;0)),"3)介護保険認定済→要介護度、認知症自立度、寝たきり度、介護保険サービス記入",IF(OR(AND(OR(CM513=CM$63,CM513=CM$64),CN513=""),AND(OR(CM513=CM$65,CM513=CM$66),CN513&lt;&gt;"")),"7)介護保険サービス受けている/過去受けていた→具体的内容記入"," ")))</f>
        <v xml:space="preserve"> </v>
      </c>
      <c r="CS513" s="224" t="str">
        <f t="shared" si="537"/>
        <v xml:space="preserve"> </v>
      </c>
      <c r="CT513" s="116"/>
      <c r="CU513" s="253"/>
      <c r="CV513" s="117"/>
      <c r="CW513" s="117"/>
      <c r="CX513" s="253"/>
      <c r="CY513" s="117"/>
      <c r="CZ513" s="117"/>
      <c r="DA513" s="253"/>
      <c r="DB513" s="117"/>
      <c r="DC513" s="224" t="str">
        <f t="shared" si="538"/>
        <v xml:space="preserve"> </v>
      </c>
      <c r="DD513" s="224" t="str">
        <f t="shared" si="539"/>
        <v xml:space="preserve"> </v>
      </c>
      <c r="DE513" s="224" t="str">
        <f t="shared" si="489"/>
        <v xml:space="preserve"> </v>
      </c>
      <c r="DF513" s="121"/>
      <c r="DG513" s="114"/>
      <c r="DH513" s="704"/>
      <c r="DI513" s="119"/>
      <c r="DJ513" s="187"/>
      <c r="DK513" s="254"/>
      <c r="DL513" s="224" t="str">
        <f t="shared" si="490"/>
        <v xml:space="preserve"> </v>
      </c>
      <c r="DM513" s="224" t="str">
        <f t="shared" si="540"/>
        <v xml:space="preserve"> </v>
      </c>
      <c r="DN513" s="474"/>
      <c r="DO513" s="117"/>
      <c r="DP513" s="117"/>
      <c r="DQ513" s="117"/>
      <c r="DR513" s="117"/>
      <c r="DS513" s="117"/>
      <c r="DT513" s="254"/>
      <c r="DU513" s="476"/>
      <c r="DV513" s="224" t="str">
        <f t="shared" si="491"/>
        <v xml:space="preserve"> </v>
      </c>
      <c r="DW513" s="115"/>
      <c r="DX513" s="470"/>
      <c r="DY513" s="117"/>
      <c r="DZ513" s="704"/>
      <c r="EA513" s="224" t="str">
        <f t="shared" si="492"/>
        <v xml:space="preserve"> </v>
      </c>
      <c r="EB513" s="906"/>
      <c r="EC513" s="904"/>
      <c r="ED513" s="904"/>
      <c r="EE513" s="904"/>
      <c r="EF513" s="904"/>
      <c r="EG513" s="904"/>
      <c r="EH513" s="904"/>
      <c r="EI513" s="904"/>
      <c r="EJ513" s="904"/>
      <c r="EK513" s="905"/>
      <c r="EL513" s="80"/>
      <c r="EM513" s="224" t="str">
        <f t="shared" si="541"/>
        <v xml:space="preserve"> </v>
      </c>
      <c r="EN513" s="224" t="str">
        <f t="shared" si="542"/>
        <v xml:space="preserve"> </v>
      </c>
      <c r="EO513" s="115"/>
      <c r="EP513" s="1050"/>
      <c r="EQ513" s="253"/>
      <c r="ER513" s="117"/>
      <c r="ES513" s="1258">
        <f t="shared" si="543"/>
        <v>422</v>
      </c>
      <c r="ET513" s="224" t="str">
        <f t="shared" si="544"/>
        <v xml:space="preserve"> </v>
      </c>
      <c r="EU513" s="477" t="str">
        <f t="shared" si="545"/>
        <v/>
      </c>
      <c r="EV513" s="1334" t="str">
        <f t="shared" si="487"/>
        <v xml:space="preserve"> </v>
      </c>
      <c r="EW513" s="1332" t="str">
        <f t="shared" si="531"/>
        <v/>
      </c>
      <c r="EX513" s="1275" t="str">
        <f t="shared" si="513"/>
        <v/>
      </c>
      <c r="EY513" s="1275" t="str">
        <f t="shared" si="514"/>
        <v/>
      </c>
      <c r="EZ513" s="1275" t="str">
        <f t="shared" si="515"/>
        <v/>
      </c>
      <c r="FA513" s="1275" t="str">
        <f t="shared" si="516"/>
        <v/>
      </c>
      <c r="FB513" s="1275" t="str">
        <f t="shared" si="517"/>
        <v/>
      </c>
      <c r="FC513" s="1333" t="str">
        <f t="shared" si="518"/>
        <v/>
      </c>
      <c r="FE513" s="1234" t="str">
        <f t="shared" si="519"/>
        <v xml:space="preserve"> </v>
      </c>
      <c r="FF513" s="1234" t="str">
        <f t="shared" si="520"/>
        <v xml:space="preserve"> </v>
      </c>
      <c r="FG513" s="1234" t="str">
        <f t="shared" si="521"/>
        <v xml:space="preserve"> </v>
      </c>
      <c r="FH513" s="1234" t="str">
        <f t="shared" si="522"/>
        <v xml:space="preserve"> </v>
      </c>
      <c r="FI513" s="1234" t="str">
        <f t="shared" si="493"/>
        <v xml:space="preserve"> </v>
      </c>
      <c r="FJ513" s="1234" t="str">
        <f t="shared" si="523"/>
        <v xml:space="preserve"> </v>
      </c>
      <c r="FK513" s="1234">
        <f t="shared" si="494"/>
        <v>0</v>
      </c>
      <c r="FL513" s="1227"/>
      <c r="FM513" s="1234" t="str">
        <f t="shared" si="495"/>
        <v xml:space="preserve"> </v>
      </c>
      <c r="FN513" s="1234" t="str">
        <f t="shared" si="496"/>
        <v xml:space="preserve"> </v>
      </c>
      <c r="FO513" s="1234" t="str">
        <f t="shared" si="524"/>
        <v xml:space="preserve"> </v>
      </c>
      <c r="FP513" s="1234" t="str">
        <f t="shared" si="525"/>
        <v xml:space="preserve"> </v>
      </c>
      <c r="FQ513" s="1234" t="str">
        <f t="shared" si="497"/>
        <v xml:space="preserve"> </v>
      </c>
      <c r="FR513" s="1234" t="str">
        <f t="shared" si="526"/>
        <v xml:space="preserve"> </v>
      </c>
      <c r="FS513" s="1234">
        <f t="shared" si="532"/>
        <v>0</v>
      </c>
      <c r="FT513" s="1227"/>
      <c r="FU513" s="1234" t="str">
        <f t="shared" si="527"/>
        <v xml:space="preserve"> </v>
      </c>
      <c r="FV513" s="1234" t="str">
        <f t="shared" si="528"/>
        <v xml:space="preserve"> </v>
      </c>
      <c r="FW513" s="1234" t="str">
        <f t="shared" si="529"/>
        <v xml:space="preserve"> </v>
      </c>
      <c r="FX513" s="1234" t="str">
        <f t="shared" si="498"/>
        <v xml:space="preserve"> </v>
      </c>
      <c r="FY513" s="1234" t="str">
        <f t="shared" si="499"/>
        <v xml:space="preserve"> </v>
      </c>
      <c r="FZ513" s="1234" t="str">
        <f t="shared" si="530"/>
        <v xml:space="preserve"> </v>
      </c>
      <c r="GA513" s="1234">
        <f t="shared" si="500"/>
        <v>0</v>
      </c>
      <c r="GB513" s="1227"/>
      <c r="GC513" s="1234" t="str">
        <f t="shared" si="501"/>
        <v xml:space="preserve"> </v>
      </c>
      <c r="GD513" s="1234" t="str">
        <f t="shared" si="502"/>
        <v xml:space="preserve"> </v>
      </c>
      <c r="GE513" s="1234" t="str">
        <f t="shared" si="503"/>
        <v xml:space="preserve"> </v>
      </c>
      <c r="GF513" s="1234" t="str">
        <f t="shared" si="504"/>
        <v xml:space="preserve"> </v>
      </c>
      <c r="GG513" s="1234" t="str">
        <f t="shared" si="505"/>
        <v xml:space="preserve"> </v>
      </c>
      <c r="GH513" s="1234" t="str">
        <f t="shared" si="506"/>
        <v xml:space="preserve"> </v>
      </c>
      <c r="GI513" s="1234" t="str">
        <f t="shared" si="507"/>
        <v xml:space="preserve"> </v>
      </c>
      <c r="GJ513" s="1234" t="str">
        <f t="shared" si="508"/>
        <v xml:space="preserve"> </v>
      </c>
      <c r="GK513" s="1234" t="str">
        <f t="shared" si="509"/>
        <v xml:space="preserve"> </v>
      </c>
      <c r="GL513" s="1234" t="str">
        <f t="shared" si="510"/>
        <v xml:space="preserve"> </v>
      </c>
      <c r="GM513" s="1234" t="str">
        <f t="shared" si="511"/>
        <v xml:space="preserve"> </v>
      </c>
      <c r="GN513" s="1234">
        <f t="shared" si="512"/>
        <v>0</v>
      </c>
    </row>
    <row r="514" spans="1:196" s="100" customFormat="1" ht="27" customHeight="1" thickTop="1" thickBot="1">
      <c r="A514" s="1208">
        <f>【A票】【D票】!$D$10</f>
        <v>0</v>
      </c>
      <c r="B514" s="1212">
        <f>【A票】【D票】!$H$10</f>
        <v>0</v>
      </c>
      <c r="C514" s="1213" t="str">
        <f>【A票】【D票】!$K$10</f>
        <v xml:space="preserve"> </v>
      </c>
      <c r="D514" s="1214">
        <f t="shared" si="486"/>
        <v>423</v>
      </c>
      <c r="E514" s="914"/>
      <c r="F514" s="467"/>
      <c r="G514" s="469"/>
      <c r="H514" s="224" t="str">
        <f t="shared" si="533"/>
        <v xml:space="preserve"> </v>
      </c>
      <c r="I514" s="704"/>
      <c r="J514" s="117"/>
      <c r="K514" s="117"/>
      <c r="L514" s="117"/>
      <c r="M514" s="117"/>
      <c r="N514" s="117"/>
      <c r="O514" s="117"/>
      <c r="P514" s="117"/>
      <c r="Q514" s="117"/>
      <c r="R514" s="117"/>
      <c r="S514" s="117"/>
      <c r="T514" s="254"/>
      <c r="U514" s="646"/>
      <c r="V514" s="646"/>
      <c r="W514" s="114"/>
      <c r="X514" s="254"/>
      <c r="Y514" s="224" t="str">
        <f t="shared" si="534"/>
        <v xml:space="preserve"> </v>
      </c>
      <c r="Z514" s="579"/>
      <c r="AA514" s="704"/>
      <c r="AB514" s="119"/>
      <c r="AC514" s="224" t="str">
        <f t="shared" si="488"/>
        <v xml:space="preserve"> </v>
      </c>
      <c r="AD514" s="115"/>
      <c r="AE514" s="253"/>
      <c r="AF514" s="704"/>
      <c r="AG514" s="727"/>
      <c r="AH514" s="727"/>
      <c r="AI514" s="727"/>
      <c r="AJ514" s="727"/>
      <c r="AK514" s="591"/>
      <c r="AL514" s="727"/>
      <c r="AM514" s="727"/>
      <c r="AN514" s="727"/>
      <c r="AO514" s="727"/>
      <c r="AP514" s="727"/>
      <c r="AQ514" s="727"/>
      <c r="AR514" s="727"/>
      <c r="AS514" s="727"/>
      <c r="AT514" s="727"/>
      <c r="AU514" s="727"/>
      <c r="AV514" s="727"/>
      <c r="AW514" s="727"/>
      <c r="AX514" s="727"/>
      <c r="AY514" s="727"/>
      <c r="AZ514" s="727"/>
      <c r="BA514" s="727"/>
      <c r="BB514" s="727"/>
      <c r="BC514" s="821"/>
      <c r="BD514" s="727"/>
      <c r="BE514" s="727"/>
      <c r="BF514" s="727"/>
      <c r="BG514" s="727"/>
      <c r="BH514" s="727"/>
      <c r="BI514" s="727"/>
      <c r="BJ514" s="727"/>
      <c r="BK514" s="727"/>
      <c r="BL514" s="821"/>
      <c r="BM514" s="727"/>
      <c r="BN514" s="727"/>
      <c r="BO514" s="727"/>
      <c r="BP514" s="727"/>
      <c r="BQ514" s="727"/>
      <c r="BR514" s="821"/>
      <c r="BS514" s="727"/>
      <c r="BT514" s="727"/>
      <c r="BU514" s="727"/>
      <c r="BV514" s="591"/>
      <c r="BW514" s="224" t="str">
        <f t="shared" si="546"/>
        <v xml:space="preserve"> </v>
      </c>
      <c r="BX514" s="471">
        <f t="shared" si="535"/>
        <v>423</v>
      </c>
      <c r="BY514" s="117"/>
      <c r="BZ514" s="117"/>
      <c r="CA514" s="117"/>
      <c r="CB514" s="117"/>
      <c r="CC514" s="117"/>
      <c r="CD514" s="461"/>
      <c r="CE514" s="236"/>
      <c r="CF514" s="224" t="str">
        <f t="shared" si="536"/>
        <v xml:space="preserve"> </v>
      </c>
      <c r="CG514" s="116"/>
      <c r="CH514" s="117"/>
      <c r="CI514" s="117"/>
      <c r="CJ514" s="117"/>
      <c r="CK514" s="472"/>
      <c r="CL514" s="472"/>
      <c r="CM514" s="472"/>
      <c r="CN514" s="472"/>
      <c r="CO514" s="117"/>
      <c r="CP514" s="253"/>
      <c r="CQ514" s="120"/>
      <c r="CR514" s="224" t="str" cm="1">
        <f t="array" ref="CR514">IF(AND(SUM(COUNTIF(CG514:CM514,{"*不明*","*その他*"})+COUNTIF(CO514:CP514,{"*不明*","*その他*"}))&gt;0,CQ514=""),"その他・不明の場合,10)具体的内容、理由を記入",IF(OR(AND(CI514=CI$65,COUNTA(CJ514:CM514)&lt;4),AND(OR(CI514=CI$63,CI514=CI$64,CI514=CI$66,CI514=CI$67,CI514=CI$68,CI514=""),COUNTA(CJ514:CM514)&gt;0)),"3)介護保険認定済→要介護度、認知症自立度、寝たきり度、介護保険サービス記入",IF(OR(AND(OR(CM514=CM$63,CM514=CM$64),CN514=""),AND(OR(CM514=CM$65,CM514=CM$66),CN514&lt;&gt;"")),"7)介護保険サービス受けている/過去受けていた→具体的内容記入"," ")))</f>
        <v xml:space="preserve"> </v>
      </c>
      <c r="CS514" s="224" t="str">
        <f t="shared" si="537"/>
        <v xml:space="preserve"> </v>
      </c>
      <c r="CT514" s="116"/>
      <c r="CU514" s="253"/>
      <c r="CV514" s="117"/>
      <c r="CW514" s="117"/>
      <c r="CX514" s="253"/>
      <c r="CY514" s="117"/>
      <c r="CZ514" s="117"/>
      <c r="DA514" s="253"/>
      <c r="DB514" s="117"/>
      <c r="DC514" s="224" t="str">
        <f t="shared" si="538"/>
        <v xml:space="preserve"> </v>
      </c>
      <c r="DD514" s="224" t="str">
        <f t="shared" si="539"/>
        <v xml:space="preserve"> </v>
      </c>
      <c r="DE514" s="224" t="str">
        <f t="shared" si="489"/>
        <v xml:space="preserve"> </v>
      </c>
      <c r="DF514" s="121"/>
      <c r="DG514" s="114"/>
      <c r="DH514" s="704"/>
      <c r="DI514" s="119"/>
      <c r="DJ514" s="187"/>
      <c r="DK514" s="254"/>
      <c r="DL514" s="224" t="str">
        <f t="shared" si="490"/>
        <v xml:space="preserve"> </v>
      </c>
      <c r="DM514" s="224" t="str">
        <f t="shared" si="540"/>
        <v xml:space="preserve"> </v>
      </c>
      <c r="DN514" s="474"/>
      <c r="DO514" s="117"/>
      <c r="DP514" s="117"/>
      <c r="DQ514" s="117"/>
      <c r="DR514" s="117"/>
      <c r="DS514" s="117"/>
      <c r="DT514" s="254"/>
      <c r="DU514" s="476"/>
      <c r="DV514" s="224" t="str">
        <f t="shared" si="491"/>
        <v xml:space="preserve"> </v>
      </c>
      <c r="DW514" s="115"/>
      <c r="DX514" s="470"/>
      <c r="DY514" s="117"/>
      <c r="DZ514" s="704"/>
      <c r="EA514" s="224" t="str">
        <f t="shared" si="492"/>
        <v xml:space="preserve"> </v>
      </c>
      <c r="EB514" s="906"/>
      <c r="EC514" s="904"/>
      <c r="ED514" s="904"/>
      <c r="EE514" s="904"/>
      <c r="EF514" s="904"/>
      <c r="EG514" s="904"/>
      <c r="EH514" s="904"/>
      <c r="EI514" s="904"/>
      <c r="EJ514" s="904"/>
      <c r="EK514" s="905"/>
      <c r="EL514" s="80"/>
      <c r="EM514" s="224" t="str">
        <f t="shared" si="541"/>
        <v xml:space="preserve"> </v>
      </c>
      <c r="EN514" s="224" t="str">
        <f t="shared" si="542"/>
        <v xml:space="preserve"> </v>
      </c>
      <c r="EO514" s="115"/>
      <c r="EP514" s="1050"/>
      <c r="EQ514" s="253"/>
      <c r="ER514" s="117"/>
      <c r="ES514" s="1258">
        <f t="shared" si="543"/>
        <v>423</v>
      </c>
      <c r="ET514" s="224" t="str">
        <f t="shared" si="544"/>
        <v xml:space="preserve"> </v>
      </c>
      <c r="EU514" s="477" t="str">
        <f t="shared" si="545"/>
        <v/>
      </c>
      <c r="EV514" s="1334" t="str">
        <f t="shared" si="487"/>
        <v xml:space="preserve"> </v>
      </c>
      <c r="EW514" s="1332" t="str">
        <f t="shared" si="531"/>
        <v/>
      </c>
      <c r="EX514" s="1275" t="str">
        <f t="shared" si="513"/>
        <v/>
      </c>
      <c r="EY514" s="1275" t="str">
        <f t="shared" si="514"/>
        <v/>
      </c>
      <c r="EZ514" s="1275" t="str">
        <f t="shared" si="515"/>
        <v/>
      </c>
      <c r="FA514" s="1275" t="str">
        <f t="shared" si="516"/>
        <v/>
      </c>
      <c r="FB514" s="1275" t="str">
        <f t="shared" si="517"/>
        <v/>
      </c>
      <c r="FC514" s="1333" t="str">
        <f t="shared" si="518"/>
        <v/>
      </c>
      <c r="FE514" s="1234" t="str">
        <f t="shared" si="519"/>
        <v xml:space="preserve"> </v>
      </c>
      <c r="FF514" s="1234" t="str">
        <f t="shared" si="520"/>
        <v xml:space="preserve"> </v>
      </c>
      <c r="FG514" s="1234" t="str">
        <f t="shared" si="521"/>
        <v xml:space="preserve"> </v>
      </c>
      <c r="FH514" s="1234" t="str">
        <f t="shared" si="522"/>
        <v xml:space="preserve"> </v>
      </c>
      <c r="FI514" s="1234" t="str">
        <f t="shared" si="493"/>
        <v xml:space="preserve"> </v>
      </c>
      <c r="FJ514" s="1234" t="str">
        <f t="shared" si="523"/>
        <v xml:space="preserve"> </v>
      </c>
      <c r="FK514" s="1234">
        <f t="shared" si="494"/>
        <v>0</v>
      </c>
      <c r="FL514" s="1227"/>
      <c r="FM514" s="1234" t="str">
        <f t="shared" si="495"/>
        <v xml:space="preserve"> </v>
      </c>
      <c r="FN514" s="1234" t="str">
        <f t="shared" si="496"/>
        <v xml:space="preserve"> </v>
      </c>
      <c r="FO514" s="1234" t="str">
        <f t="shared" si="524"/>
        <v xml:space="preserve"> </v>
      </c>
      <c r="FP514" s="1234" t="str">
        <f t="shared" si="525"/>
        <v xml:space="preserve"> </v>
      </c>
      <c r="FQ514" s="1234" t="str">
        <f t="shared" si="497"/>
        <v xml:space="preserve"> </v>
      </c>
      <c r="FR514" s="1234" t="str">
        <f t="shared" si="526"/>
        <v xml:space="preserve"> </v>
      </c>
      <c r="FS514" s="1234">
        <f t="shared" si="532"/>
        <v>0</v>
      </c>
      <c r="FT514" s="1227"/>
      <c r="FU514" s="1234" t="str">
        <f t="shared" si="527"/>
        <v xml:space="preserve"> </v>
      </c>
      <c r="FV514" s="1234" t="str">
        <f t="shared" si="528"/>
        <v xml:space="preserve"> </v>
      </c>
      <c r="FW514" s="1234" t="str">
        <f t="shared" si="529"/>
        <v xml:space="preserve"> </v>
      </c>
      <c r="FX514" s="1234" t="str">
        <f t="shared" si="498"/>
        <v xml:space="preserve"> </v>
      </c>
      <c r="FY514" s="1234" t="str">
        <f t="shared" si="499"/>
        <v xml:space="preserve"> </v>
      </c>
      <c r="FZ514" s="1234" t="str">
        <f t="shared" si="530"/>
        <v xml:space="preserve"> </v>
      </c>
      <c r="GA514" s="1234">
        <f t="shared" si="500"/>
        <v>0</v>
      </c>
      <c r="GB514" s="1227"/>
      <c r="GC514" s="1234" t="str">
        <f t="shared" si="501"/>
        <v xml:space="preserve"> </v>
      </c>
      <c r="GD514" s="1234" t="str">
        <f t="shared" si="502"/>
        <v xml:space="preserve"> </v>
      </c>
      <c r="GE514" s="1234" t="str">
        <f t="shared" si="503"/>
        <v xml:space="preserve"> </v>
      </c>
      <c r="GF514" s="1234" t="str">
        <f t="shared" si="504"/>
        <v xml:space="preserve"> </v>
      </c>
      <c r="GG514" s="1234" t="str">
        <f t="shared" si="505"/>
        <v xml:space="preserve"> </v>
      </c>
      <c r="GH514" s="1234" t="str">
        <f t="shared" si="506"/>
        <v xml:space="preserve"> </v>
      </c>
      <c r="GI514" s="1234" t="str">
        <f t="shared" si="507"/>
        <v xml:space="preserve"> </v>
      </c>
      <c r="GJ514" s="1234" t="str">
        <f t="shared" si="508"/>
        <v xml:space="preserve"> </v>
      </c>
      <c r="GK514" s="1234" t="str">
        <f t="shared" si="509"/>
        <v xml:space="preserve"> </v>
      </c>
      <c r="GL514" s="1234" t="str">
        <f t="shared" si="510"/>
        <v xml:space="preserve"> </v>
      </c>
      <c r="GM514" s="1234" t="str">
        <f t="shared" si="511"/>
        <v xml:space="preserve"> </v>
      </c>
      <c r="GN514" s="1234">
        <f t="shared" si="512"/>
        <v>0</v>
      </c>
    </row>
    <row r="515" spans="1:196" s="100" customFormat="1" ht="27" customHeight="1" thickTop="1" thickBot="1">
      <c r="A515" s="1208">
        <f>【A票】【D票】!$D$10</f>
        <v>0</v>
      </c>
      <c r="B515" s="1212">
        <f>【A票】【D票】!$H$10</f>
        <v>0</v>
      </c>
      <c r="C515" s="1213" t="str">
        <f>【A票】【D票】!$K$10</f>
        <v xml:space="preserve"> </v>
      </c>
      <c r="D515" s="1214">
        <f t="shared" si="486"/>
        <v>424</v>
      </c>
      <c r="E515" s="914"/>
      <c r="F515" s="467"/>
      <c r="G515" s="469"/>
      <c r="H515" s="224" t="str">
        <f t="shared" si="533"/>
        <v xml:space="preserve"> </v>
      </c>
      <c r="I515" s="704"/>
      <c r="J515" s="117"/>
      <c r="K515" s="117"/>
      <c r="L515" s="117"/>
      <c r="M515" s="117"/>
      <c r="N515" s="117"/>
      <c r="O515" s="117"/>
      <c r="P515" s="117"/>
      <c r="Q515" s="117"/>
      <c r="R515" s="117"/>
      <c r="S515" s="117"/>
      <c r="T515" s="254"/>
      <c r="U515" s="646"/>
      <c r="V515" s="646"/>
      <c r="W515" s="114"/>
      <c r="X515" s="254"/>
      <c r="Y515" s="224" t="str">
        <f t="shared" si="534"/>
        <v xml:space="preserve"> </v>
      </c>
      <c r="Z515" s="579"/>
      <c r="AA515" s="704"/>
      <c r="AB515" s="119"/>
      <c r="AC515" s="224" t="str">
        <f t="shared" si="488"/>
        <v xml:space="preserve"> </v>
      </c>
      <c r="AD515" s="115"/>
      <c r="AE515" s="253"/>
      <c r="AF515" s="704"/>
      <c r="AG515" s="727"/>
      <c r="AH515" s="727"/>
      <c r="AI515" s="727"/>
      <c r="AJ515" s="727"/>
      <c r="AK515" s="591"/>
      <c r="AL515" s="727"/>
      <c r="AM515" s="727"/>
      <c r="AN515" s="727"/>
      <c r="AO515" s="727"/>
      <c r="AP515" s="727"/>
      <c r="AQ515" s="727"/>
      <c r="AR515" s="727"/>
      <c r="AS515" s="727"/>
      <c r="AT515" s="727"/>
      <c r="AU515" s="727"/>
      <c r="AV515" s="727"/>
      <c r="AW515" s="727"/>
      <c r="AX515" s="727"/>
      <c r="AY515" s="727"/>
      <c r="AZ515" s="727"/>
      <c r="BA515" s="727"/>
      <c r="BB515" s="727"/>
      <c r="BC515" s="821"/>
      <c r="BD515" s="727"/>
      <c r="BE515" s="727"/>
      <c r="BF515" s="727"/>
      <c r="BG515" s="727"/>
      <c r="BH515" s="727"/>
      <c r="BI515" s="727"/>
      <c r="BJ515" s="727"/>
      <c r="BK515" s="727"/>
      <c r="BL515" s="821"/>
      <c r="BM515" s="727"/>
      <c r="BN515" s="727"/>
      <c r="BO515" s="727"/>
      <c r="BP515" s="727"/>
      <c r="BQ515" s="727"/>
      <c r="BR515" s="821"/>
      <c r="BS515" s="727"/>
      <c r="BT515" s="727"/>
      <c r="BU515" s="727"/>
      <c r="BV515" s="591"/>
      <c r="BW515" s="224" t="str">
        <f t="shared" si="546"/>
        <v xml:space="preserve"> </v>
      </c>
      <c r="BX515" s="471">
        <f t="shared" si="535"/>
        <v>424</v>
      </c>
      <c r="BY515" s="117"/>
      <c r="BZ515" s="117"/>
      <c r="CA515" s="117"/>
      <c r="CB515" s="117"/>
      <c r="CC515" s="117"/>
      <c r="CD515" s="461"/>
      <c r="CE515" s="236"/>
      <c r="CF515" s="224" t="str">
        <f t="shared" si="536"/>
        <v xml:space="preserve"> </v>
      </c>
      <c r="CG515" s="116"/>
      <c r="CH515" s="117"/>
      <c r="CI515" s="117"/>
      <c r="CJ515" s="117"/>
      <c r="CK515" s="472"/>
      <c r="CL515" s="472"/>
      <c r="CM515" s="472"/>
      <c r="CN515" s="472"/>
      <c r="CO515" s="117"/>
      <c r="CP515" s="253"/>
      <c r="CQ515" s="120"/>
      <c r="CR515" s="224" t="str" cm="1">
        <f t="array" ref="CR515">IF(AND(SUM(COUNTIF(CG515:CM515,{"*不明*","*その他*"})+COUNTIF(CO515:CP515,{"*不明*","*その他*"}))&gt;0,CQ515=""),"その他・不明の場合,10)具体的内容、理由を記入",IF(OR(AND(CI515=CI$65,COUNTA(CJ515:CM515)&lt;4),AND(OR(CI515=CI$63,CI515=CI$64,CI515=CI$66,CI515=CI$67,CI515=CI$68,CI515=""),COUNTA(CJ515:CM515)&gt;0)),"3)介護保険認定済→要介護度、認知症自立度、寝たきり度、介護保険サービス記入",IF(OR(AND(OR(CM515=CM$63,CM515=CM$64),CN515=""),AND(OR(CM515=CM$65,CM515=CM$66),CN515&lt;&gt;"")),"7)介護保険サービス受けている/過去受けていた→具体的内容記入"," ")))</f>
        <v xml:space="preserve"> </v>
      </c>
      <c r="CS515" s="224" t="str">
        <f t="shared" si="537"/>
        <v xml:space="preserve"> </v>
      </c>
      <c r="CT515" s="116"/>
      <c r="CU515" s="253"/>
      <c r="CV515" s="117"/>
      <c r="CW515" s="117"/>
      <c r="CX515" s="253"/>
      <c r="CY515" s="117"/>
      <c r="CZ515" s="117"/>
      <c r="DA515" s="253"/>
      <c r="DB515" s="117"/>
      <c r="DC515" s="224" t="str">
        <f t="shared" si="538"/>
        <v xml:space="preserve"> </v>
      </c>
      <c r="DD515" s="224" t="str">
        <f t="shared" si="539"/>
        <v xml:space="preserve"> </v>
      </c>
      <c r="DE515" s="224" t="str">
        <f t="shared" si="489"/>
        <v xml:space="preserve"> </v>
      </c>
      <c r="DF515" s="121"/>
      <c r="DG515" s="114"/>
      <c r="DH515" s="704"/>
      <c r="DI515" s="119"/>
      <c r="DJ515" s="187"/>
      <c r="DK515" s="254"/>
      <c r="DL515" s="224" t="str">
        <f t="shared" si="490"/>
        <v xml:space="preserve"> </v>
      </c>
      <c r="DM515" s="224" t="str">
        <f t="shared" si="540"/>
        <v xml:space="preserve"> </v>
      </c>
      <c r="DN515" s="474"/>
      <c r="DO515" s="117"/>
      <c r="DP515" s="117"/>
      <c r="DQ515" s="117"/>
      <c r="DR515" s="117"/>
      <c r="DS515" s="117"/>
      <c r="DT515" s="254"/>
      <c r="DU515" s="476"/>
      <c r="DV515" s="224" t="str">
        <f t="shared" si="491"/>
        <v xml:space="preserve"> </v>
      </c>
      <c r="DW515" s="115"/>
      <c r="DX515" s="470"/>
      <c r="DY515" s="117"/>
      <c r="DZ515" s="704"/>
      <c r="EA515" s="224" t="str">
        <f t="shared" si="492"/>
        <v xml:space="preserve"> </v>
      </c>
      <c r="EB515" s="906"/>
      <c r="EC515" s="904"/>
      <c r="ED515" s="904"/>
      <c r="EE515" s="904"/>
      <c r="EF515" s="904"/>
      <c r="EG515" s="904"/>
      <c r="EH515" s="904"/>
      <c r="EI515" s="904"/>
      <c r="EJ515" s="904"/>
      <c r="EK515" s="905"/>
      <c r="EL515" s="80"/>
      <c r="EM515" s="224" t="str">
        <f t="shared" si="541"/>
        <v xml:space="preserve"> </v>
      </c>
      <c r="EN515" s="224" t="str">
        <f t="shared" si="542"/>
        <v xml:space="preserve"> </v>
      </c>
      <c r="EO515" s="115"/>
      <c r="EP515" s="1050"/>
      <c r="EQ515" s="253"/>
      <c r="ER515" s="117"/>
      <c r="ES515" s="1258">
        <f t="shared" si="543"/>
        <v>424</v>
      </c>
      <c r="ET515" s="224" t="str">
        <f t="shared" si="544"/>
        <v xml:space="preserve"> </v>
      </c>
      <c r="EU515" s="477" t="str">
        <f t="shared" si="545"/>
        <v/>
      </c>
      <c r="EV515" s="1334" t="str">
        <f t="shared" si="487"/>
        <v xml:space="preserve"> </v>
      </c>
      <c r="EW515" s="1332" t="str">
        <f t="shared" si="531"/>
        <v/>
      </c>
      <c r="EX515" s="1275" t="str">
        <f t="shared" si="513"/>
        <v/>
      </c>
      <c r="EY515" s="1275" t="str">
        <f t="shared" si="514"/>
        <v/>
      </c>
      <c r="EZ515" s="1275" t="str">
        <f t="shared" si="515"/>
        <v/>
      </c>
      <c r="FA515" s="1275" t="str">
        <f t="shared" si="516"/>
        <v/>
      </c>
      <c r="FB515" s="1275" t="str">
        <f t="shared" si="517"/>
        <v/>
      </c>
      <c r="FC515" s="1333" t="str">
        <f t="shared" si="518"/>
        <v/>
      </c>
      <c r="FE515" s="1234" t="str">
        <f t="shared" si="519"/>
        <v xml:space="preserve"> </v>
      </c>
      <c r="FF515" s="1234" t="str">
        <f t="shared" si="520"/>
        <v xml:space="preserve"> </v>
      </c>
      <c r="FG515" s="1234" t="str">
        <f t="shared" si="521"/>
        <v xml:space="preserve"> </v>
      </c>
      <c r="FH515" s="1234" t="str">
        <f t="shared" si="522"/>
        <v xml:space="preserve"> </v>
      </c>
      <c r="FI515" s="1234" t="str">
        <f t="shared" si="493"/>
        <v xml:space="preserve"> </v>
      </c>
      <c r="FJ515" s="1234" t="str">
        <f t="shared" si="523"/>
        <v xml:space="preserve"> </v>
      </c>
      <c r="FK515" s="1234">
        <f t="shared" si="494"/>
        <v>0</v>
      </c>
      <c r="FL515" s="1227"/>
      <c r="FM515" s="1234" t="str">
        <f t="shared" si="495"/>
        <v xml:space="preserve"> </v>
      </c>
      <c r="FN515" s="1234" t="str">
        <f t="shared" si="496"/>
        <v xml:space="preserve"> </v>
      </c>
      <c r="FO515" s="1234" t="str">
        <f t="shared" si="524"/>
        <v xml:space="preserve"> </v>
      </c>
      <c r="FP515" s="1234" t="str">
        <f t="shared" si="525"/>
        <v xml:space="preserve"> </v>
      </c>
      <c r="FQ515" s="1234" t="str">
        <f t="shared" si="497"/>
        <v xml:space="preserve"> </v>
      </c>
      <c r="FR515" s="1234" t="str">
        <f t="shared" si="526"/>
        <v xml:space="preserve"> </v>
      </c>
      <c r="FS515" s="1234">
        <f t="shared" si="532"/>
        <v>0</v>
      </c>
      <c r="FT515" s="1227"/>
      <c r="FU515" s="1234" t="str">
        <f t="shared" si="527"/>
        <v xml:space="preserve"> </v>
      </c>
      <c r="FV515" s="1234" t="str">
        <f t="shared" si="528"/>
        <v xml:space="preserve"> </v>
      </c>
      <c r="FW515" s="1234" t="str">
        <f t="shared" si="529"/>
        <v xml:space="preserve"> </v>
      </c>
      <c r="FX515" s="1234" t="str">
        <f t="shared" si="498"/>
        <v xml:space="preserve"> </v>
      </c>
      <c r="FY515" s="1234" t="str">
        <f t="shared" si="499"/>
        <v xml:space="preserve"> </v>
      </c>
      <c r="FZ515" s="1234" t="str">
        <f t="shared" si="530"/>
        <v xml:space="preserve"> </v>
      </c>
      <c r="GA515" s="1234">
        <f t="shared" si="500"/>
        <v>0</v>
      </c>
      <c r="GB515" s="1227"/>
      <c r="GC515" s="1234" t="str">
        <f t="shared" si="501"/>
        <v xml:space="preserve"> </v>
      </c>
      <c r="GD515" s="1234" t="str">
        <f t="shared" si="502"/>
        <v xml:space="preserve"> </v>
      </c>
      <c r="GE515" s="1234" t="str">
        <f t="shared" si="503"/>
        <v xml:space="preserve"> </v>
      </c>
      <c r="GF515" s="1234" t="str">
        <f t="shared" si="504"/>
        <v xml:space="preserve"> </v>
      </c>
      <c r="GG515" s="1234" t="str">
        <f t="shared" si="505"/>
        <v xml:space="preserve"> </v>
      </c>
      <c r="GH515" s="1234" t="str">
        <f t="shared" si="506"/>
        <v xml:space="preserve"> </v>
      </c>
      <c r="GI515" s="1234" t="str">
        <f t="shared" si="507"/>
        <v xml:space="preserve"> </v>
      </c>
      <c r="GJ515" s="1234" t="str">
        <f t="shared" si="508"/>
        <v xml:space="preserve"> </v>
      </c>
      <c r="GK515" s="1234" t="str">
        <f t="shared" si="509"/>
        <v xml:space="preserve"> </v>
      </c>
      <c r="GL515" s="1234" t="str">
        <f t="shared" si="510"/>
        <v xml:space="preserve"> </v>
      </c>
      <c r="GM515" s="1234" t="str">
        <f t="shared" si="511"/>
        <v xml:space="preserve"> </v>
      </c>
      <c r="GN515" s="1234">
        <f t="shared" si="512"/>
        <v>0</v>
      </c>
    </row>
    <row r="516" spans="1:196" s="100" customFormat="1" ht="27" customHeight="1" thickTop="1" thickBot="1">
      <c r="A516" s="1208">
        <f>【A票】【D票】!$D$10</f>
        <v>0</v>
      </c>
      <c r="B516" s="1212">
        <f>【A票】【D票】!$H$10</f>
        <v>0</v>
      </c>
      <c r="C516" s="1213" t="str">
        <f>【A票】【D票】!$K$10</f>
        <v xml:space="preserve"> </v>
      </c>
      <c r="D516" s="1214">
        <f t="shared" si="486"/>
        <v>425</v>
      </c>
      <c r="E516" s="914"/>
      <c r="F516" s="467"/>
      <c r="G516" s="469"/>
      <c r="H516" s="224" t="str">
        <f t="shared" si="533"/>
        <v xml:space="preserve"> </v>
      </c>
      <c r="I516" s="704"/>
      <c r="J516" s="117"/>
      <c r="K516" s="117"/>
      <c r="L516" s="117"/>
      <c r="M516" s="117"/>
      <c r="N516" s="117"/>
      <c r="O516" s="117"/>
      <c r="P516" s="117"/>
      <c r="Q516" s="117"/>
      <c r="R516" s="117"/>
      <c r="S516" s="117"/>
      <c r="T516" s="254"/>
      <c r="U516" s="646"/>
      <c r="V516" s="646"/>
      <c r="W516" s="114"/>
      <c r="X516" s="254"/>
      <c r="Y516" s="224" t="str">
        <f t="shared" si="534"/>
        <v xml:space="preserve"> </v>
      </c>
      <c r="Z516" s="579"/>
      <c r="AA516" s="704"/>
      <c r="AB516" s="119"/>
      <c r="AC516" s="224" t="str">
        <f t="shared" si="488"/>
        <v xml:space="preserve"> </v>
      </c>
      <c r="AD516" s="115"/>
      <c r="AE516" s="253"/>
      <c r="AF516" s="704"/>
      <c r="AG516" s="727"/>
      <c r="AH516" s="727"/>
      <c r="AI516" s="727"/>
      <c r="AJ516" s="727"/>
      <c r="AK516" s="591"/>
      <c r="AL516" s="727"/>
      <c r="AM516" s="727"/>
      <c r="AN516" s="727"/>
      <c r="AO516" s="727"/>
      <c r="AP516" s="727"/>
      <c r="AQ516" s="727"/>
      <c r="AR516" s="727"/>
      <c r="AS516" s="727"/>
      <c r="AT516" s="727"/>
      <c r="AU516" s="727"/>
      <c r="AV516" s="727"/>
      <c r="AW516" s="727"/>
      <c r="AX516" s="727"/>
      <c r="AY516" s="727"/>
      <c r="AZ516" s="727"/>
      <c r="BA516" s="727"/>
      <c r="BB516" s="727"/>
      <c r="BC516" s="821"/>
      <c r="BD516" s="727"/>
      <c r="BE516" s="727"/>
      <c r="BF516" s="727"/>
      <c r="BG516" s="727"/>
      <c r="BH516" s="727"/>
      <c r="BI516" s="727"/>
      <c r="BJ516" s="727"/>
      <c r="BK516" s="727"/>
      <c r="BL516" s="821"/>
      <c r="BM516" s="727"/>
      <c r="BN516" s="727"/>
      <c r="BO516" s="727"/>
      <c r="BP516" s="727"/>
      <c r="BQ516" s="727"/>
      <c r="BR516" s="821"/>
      <c r="BS516" s="727"/>
      <c r="BT516" s="727"/>
      <c r="BU516" s="727"/>
      <c r="BV516" s="591"/>
      <c r="BW516" s="224" t="str">
        <f t="shared" si="546"/>
        <v xml:space="preserve"> </v>
      </c>
      <c r="BX516" s="471">
        <f t="shared" si="535"/>
        <v>425</v>
      </c>
      <c r="BY516" s="117"/>
      <c r="BZ516" s="117"/>
      <c r="CA516" s="117"/>
      <c r="CB516" s="117"/>
      <c r="CC516" s="117"/>
      <c r="CD516" s="461"/>
      <c r="CE516" s="236"/>
      <c r="CF516" s="224" t="str">
        <f t="shared" si="536"/>
        <v xml:space="preserve"> </v>
      </c>
      <c r="CG516" s="116"/>
      <c r="CH516" s="117"/>
      <c r="CI516" s="117"/>
      <c r="CJ516" s="117"/>
      <c r="CK516" s="472"/>
      <c r="CL516" s="472"/>
      <c r="CM516" s="472"/>
      <c r="CN516" s="472"/>
      <c r="CO516" s="117"/>
      <c r="CP516" s="253"/>
      <c r="CQ516" s="120"/>
      <c r="CR516" s="224" t="str" cm="1">
        <f t="array" ref="CR516">IF(AND(SUM(COUNTIF(CG516:CM516,{"*不明*","*その他*"})+COUNTIF(CO516:CP516,{"*不明*","*その他*"}))&gt;0,CQ516=""),"その他・不明の場合,10)具体的内容、理由を記入",IF(OR(AND(CI516=CI$65,COUNTA(CJ516:CM516)&lt;4),AND(OR(CI516=CI$63,CI516=CI$64,CI516=CI$66,CI516=CI$67,CI516=CI$68,CI516=""),COUNTA(CJ516:CM516)&gt;0)),"3)介護保険認定済→要介護度、認知症自立度、寝たきり度、介護保険サービス記入",IF(OR(AND(OR(CM516=CM$63,CM516=CM$64),CN516=""),AND(OR(CM516=CM$65,CM516=CM$66),CN516&lt;&gt;"")),"7)介護保険サービス受けている/過去受けていた→具体的内容記入"," ")))</f>
        <v xml:space="preserve"> </v>
      </c>
      <c r="CS516" s="224" t="str">
        <f t="shared" si="537"/>
        <v xml:space="preserve"> </v>
      </c>
      <c r="CT516" s="116"/>
      <c r="CU516" s="253"/>
      <c r="CV516" s="117"/>
      <c r="CW516" s="117"/>
      <c r="CX516" s="253"/>
      <c r="CY516" s="117"/>
      <c r="CZ516" s="117"/>
      <c r="DA516" s="253"/>
      <c r="DB516" s="117"/>
      <c r="DC516" s="224" t="str">
        <f t="shared" si="538"/>
        <v xml:space="preserve"> </v>
      </c>
      <c r="DD516" s="224" t="str">
        <f t="shared" si="539"/>
        <v xml:space="preserve"> </v>
      </c>
      <c r="DE516" s="224" t="str">
        <f t="shared" si="489"/>
        <v xml:space="preserve"> </v>
      </c>
      <c r="DF516" s="121"/>
      <c r="DG516" s="114"/>
      <c r="DH516" s="704"/>
      <c r="DI516" s="119"/>
      <c r="DJ516" s="187"/>
      <c r="DK516" s="254"/>
      <c r="DL516" s="224" t="str">
        <f t="shared" si="490"/>
        <v xml:space="preserve"> </v>
      </c>
      <c r="DM516" s="224" t="str">
        <f t="shared" si="540"/>
        <v xml:space="preserve"> </v>
      </c>
      <c r="DN516" s="474"/>
      <c r="DO516" s="117"/>
      <c r="DP516" s="117"/>
      <c r="DQ516" s="117"/>
      <c r="DR516" s="117"/>
      <c r="DS516" s="117"/>
      <c r="DT516" s="254"/>
      <c r="DU516" s="476"/>
      <c r="DV516" s="224" t="str">
        <f t="shared" si="491"/>
        <v xml:space="preserve"> </v>
      </c>
      <c r="DW516" s="115"/>
      <c r="DX516" s="470"/>
      <c r="DY516" s="117"/>
      <c r="DZ516" s="704"/>
      <c r="EA516" s="224" t="str">
        <f t="shared" si="492"/>
        <v xml:space="preserve"> </v>
      </c>
      <c r="EB516" s="906"/>
      <c r="EC516" s="904"/>
      <c r="ED516" s="904"/>
      <c r="EE516" s="904"/>
      <c r="EF516" s="904"/>
      <c r="EG516" s="904"/>
      <c r="EH516" s="904"/>
      <c r="EI516" s="904"/>
      <c r="EJ516" s="904"/>
      <c r="EK516" s="905"/>
      <c r="EL516" s="80"/>
      <c r="EM516" s="224" t="str">
        <f t="shared" si="541"/>
        <v xml:space="preserve"> </v>
      </c>
      <c r="EN516" s="224" t="str">
        <f t="shared" si="542"/>
        <v xml:space="preserve"> </v>
      </c>
      <c r="EO516" s="115"/>
      <c r="EP516" s="1050"/>
      <c r="EQ516" s="253"/>
      <c r="ER516" s="117"/>
      <c r="ES516" s="1258">
        <f t="shared" si="543"/>
        <v>425</v>
      </c>
      <c r="ET516" s="224" t="str">
        <f t="shared" si="544"/>
        <v xml:space="preserve"> </v>
      </c>
      <c r="EU516" s="477" t="str">
        <f t="shared" si="545"/>
        <v/>
      </c>
      <c r="EV516" s="1334" t="str">
        <f t="shared" si="487"/>
        <v xml:space="preserve"> </v>
      </c>
      <c r="EW516" s="1332" t="str">
        <f t="shared" si="531"/>
        <v/>
      </c>
      <c r="EX516" s="1275" t="str">
        <f t="shared" si="513"/>
        <v/>
      </c>
      <c r="EY516" s="1275" t="str">
        <f t="shared" si="514"/>
        <v/>
      </c>
      <c r="EZ516" s="1275" t="str">
        <f t="shared" si="515"/>
        <v/>
      </c>
      <c r="FA516" s="1275" t="str">
        <f t="shared" si="516"/>
        <v/>
      </c>
      <c r="FB516" s="1275" t="str">
        <f t="shared" si="517"/>
        <v/>
      </c>
      <c r="FC516" s="1333" t="str">
        <f t="shared" si="518"/>
        <v/>
      </c>
      <c r="FE516" s="1234" t="str">
        <f t="shared" si="519"/>
        <v xml:space="preserve"> </v>
      </c>
      <c r="FF516" s="1234" t="str">
        <f t="shared" si="520"/>
        <v xml:space="preserve"> </v>
      </c>
      <c r="FG516" s="1234" t="str">
        <f t="shared" si="521"/>
        <v xml:space="preserve"> </v>
      </c>
      <c r="FH516" s="1234" t="str">
        <f t="shared" si="522"/>
        <v xml:space="preserve"> </v>
      </c>
      <c r="FI516" s="1234" t="str">
        <f t="shared" si="493"/>
        <v xml:space="preserve"> </v>
      </c>
      <c r="FJ516" s="1234" t="str">
        <f t="shared" si="523"/>
        <v xml:space="preserve"> </v>
      </c>
      <c r="FK516" s="1234">
        <f t="shared" si="494"/>
        <v>0</v>
      </c>
      <c r="FL516" s="1227"/>
      <c r="FM516" s="1234" t="str">
        <f t="shared" si="495"/>
        <v xml:space="preserve"> </v>
      </c>
      <c r="FN516" s="1234" t="str">
        <f t="shared" si="496"/>
        <v xml:space="preserve"> </v>
      </c>
      <c r="FO516" s="1234" t="str">
        <f t="shared" si="524"/>
        <v xml:space="preserve"> </v>
      </c>
      <c r="FP516" s="1234" t="str">
        <f t="shared" si="525"/>
        <v xml:space="preserve"> </v>
      </c>
      <c r="FQ516" s="1234" t="str">
        <f t="shared" si="497"/>
        <v xml:space="preserve"> </v>
      </c>
      <c r="FR516" s="1234" t="str">
        <f t="shared" si="526"/>
        <v xml:space="preserve"> </v>
      </c>
      <c r="FS516" s="1234">
        <f t="shared" si="532"/>
        <v>0</v>
      </c>
      <c r="FT516" s="1227"/>
      <c r="FU516" s="1234" t="str">
        <f t="shared" si="527"/>
        <v xml:space="preserve"> </v>
      </c>
      <c r="FV516" s="1234" t="str">
        <f t="shared" si="528"/>
        <v xml:space="preserve"> </v>
      </c>
      <c r="FW516" s="1234" t="str">
        <f t="shared" si="529"/>
        <v xml:space="preserve"> </v>
      </c>
      <c r="FX516" s="1234" t="str">
        <f t="shared" si="498"/>
        <v xml:space="preserve"> </v>
      </c>
      <c r="FY516" s="1234" t="str">
        <f t="shared" si="499"/>
        <v xml:space="preserve"> </v>
      </c>
      <c r="FZ516" s="1234" t="str">
        <f t="shared" si="530"/>
        <v xml:space="preserve"> </v>
      </c>
      <c r="GA516" s="1234">
        <f t="shared" si="500"/>
        <v>0</v>
      </c>
      <c r="GB516" s="1227"/>
      <c r="GC516" s="1234" t="str">
        <f t="shared" si="501"/>
        <v xml:space="preserve"> </v>
      </c>
      <c r="GD516" s="1234" t="str">
        <f t="shared" si="502"/>
        <v xml:space="preserve"> </v>
      </c>
      <c r="GE516" s="1234" t="str">
        <f t="shared" si="503"/>
        <v xml:space="preserve"> </v>
      </c>
      <c r="GF516" s="1234" t="str">
        <f t="shared" si="504"/>
        <v xml:space="preserve"> </v>
      </c>
      <c r="GG516" s="1234" t="str">
        <f t="shared" si="505"/>
        <v xml:space="preserve"> </v>
      </c>
      <c r="GH516" s="1234" t="str">
        <f t="shared" si="506"/>
        <v xml:space="preserve"> </v>
      </c>
      <c r="GI516" s="1234" t="str">
        <f t="shared" si="507"/>
        <v xml:space="preserve"> </v>
      </c>
      <c r="GJ516" s="1234" t="str">
        <f t="shared" si="508"/>
        <v xml:space="preserve"> </v>
      </c>
      <c r="GK516" s="1234" t="str">
        <f t="shared" si="509"/>
        <v xml:space="preserve"> </v>
      </c>
      <c r="GL516" s="1234" t="str">
        <f t="shared" si="510"/>
        <v xml:space="preserve"> </v>
      </c>
      <c r="GM516" s="1234" t="str">
        <f t="shared" si="511"/>
        <v xml:space="preserve"> </v>
      </c>
      <c r="GN516" s="1234">
        <f t="shared" si="512"/>
        <v>0</v>
      </c>
    </row>
    <row r="517" spans="1:196" s="100" customFormat="1" ht="27" customHeight="1" thickTop="1" thickBot="1">
      <c r="A517" s="1208">
        <f>【A票】【D票】!$D$10</f>
        <v>0</v>
      </c>
      <c r="B517" s="1212">
        <f>【A票】【D票】!$H$10</f>
        <v>0</v>
      </c>
      <c r="C517" s="1213" t="str">
        <f>【A票】【D票】!$K$10</f>
        <v xml:space="preserve"> </v>
      </c>
      <c r="D517" s="1214">
        <f t="shared" si="486"/>
        <v>426</v>
      </c>
      <c r="E517" s="914"/>
      <c r="F517" s="467"/>
      <c r="G517" s="469"/>
      <c r="H517" s="224" t="str">
        <f t="shared" si="533"/>
        <v xml:space="preserve"> </v>
      </c>
      <c r="I517" s="704"/>
      <c r="J517" s="117"/>
      <c r="K517" s="117"/>
      <c r="L517" s="117"/>
      <c r="M517" s="117"/>
      <c r="N517" s="117"/>
      <c r="O517" s="117"/>
      <c r="P517" s="117"/>
      <c r="Q517" s="117"/>
      <c r="R517" s="117"/>
      <c r="S517" s="117"/>
      <c r="T517" s="254"/>
      <c r="U517" s="646"/>
      <c r="V517" s="646"/>
      <c r="W517" s="114"/>
      <c r="X517" s="254"/>
      <c r="Y517" s="224" t="str">
        <f t="shared" si="534"/>
        <v xml:space="preserve"> </v>
      </c>
      <c r="Z517" s="579"/>
      <c r="AA517" s="704"/>
      <c r="AB517" s="119"/>
      <c r="AC517" s="224" t="str">
        <f t="shared" si="488"/>
        <v xml:space="preserve"> </v>
      </c>
      <c r="AD517" s="115"/>
      <c r="AE517" s="253"/>
      <c r="AF517" s="704"/>
      <c r="AG517" s="727"/>
      <c r="AH517" s="727"/>
      <c r="AI517" s="727"/>
      <c r="AJ517" s="727"/>
      <c r="AK517" s="591"/>
      <c r="AL517" s="727"/>
      <c r="AM517" s="727"/>
      <c r="AN517" s="727"/>
      <c r="AO517" s="727"/>
      <c r="AP517" s="727"/>
      <c r="AQ517" s="727"/>
      <c r="AR517" s="727"/>
      <c r="AS517" s="727"/>
      <c r="AT517" s="727"/>
      <c r="AU517" s="727"/>
      <c r="AV517" s="727"/>
      <c r="AW517" s="727"/>
      <c r="AX517" s="727"/>
      <c r="AY517" s="727"/>
      <c r="AZ517" s="727"/>
      <c r="BA517" s="727"/>
      <c r="BB517" s="727"/>
      <c r="BC517" s="821"/>
      <c r="BD517" s="727"/>
      <c r="BE517" s="727"/>
      <c r="BF517" s="727"/>
      <c r="BG517" s="727"/>
      <c r="BH517" s="727"/>
      <c r="BI517" s="727"/>
      <c r="BJ517" s="727"/>
      <c r="BK517" s="727"/>
      <c r="BL517" s="821"/>
      <c r="BM517" s="727"/>
      <c r="BN517" s="727"/>
      <c r="BO517" s="727"/>
      <c r="BP517" s="727"/>
      <c r="BQ517" s="727"/>
      <c r="BR517" s="821"/>
      <c r="BS517" s="727"/>
      <c r="BT517" s="727"/>
      <c r="BU517" s="727"/>
      <c r="BV517" s="591"/>
      <c r="BW517" s="224" t="str">
        <f t="shared" si="546"/>
        <v xml:space="preserve"> </v>
      </c>
      <c r="BX517" s="471">
        <f t="shared" si="535"/>
        <v>426</v>
      </c>
      <c r="BY517" s="117"/>
      <c r="BZ517" s="117"/>
      <c r="CA517" s="117"/>
      <c r="CB517" s="117"/>
      <c r="CC517" s="117"/>
      <c r="CD517" s="461"/>
      <c r="CE517" s="236"/>
      <c r="CF517" s="224" t="str">
        <f t="shared" si="536"/>
        <v xml:space="preserve"> </v>
      </c>
      <c r="CG517" s="116"/>
      <c r="CH517" s="117"/>
      <c r="CI517" s="117"/>
      <c r="CJ517" s="117"/>
      <c r="CK517" s="472"/>
      <c r="CL517" s="472"/>
      <c r="CM517" s="472"/>
      <c r="CN517" s="472"/>
      <c r="CO517" s="117"/>
      <c r="CP517" s="253"/>
      <c r="CQ517" s="120"/>
      <c r="CR517" s="224" t="str" cm="1">
        <f t="array" ref="CR517">IF(AND(SUM(COUNTIF(CG517:CM517,{"*不明*","*その他*"})+COUNTIF(CO517:CP517,{"*不明*","*その他*"}))&gt;0,CQ517=""),"その他・不明の場合,10)具体的内容、理由を記入",IF(OR(AND(CI517=CI$65,COUNTA(CJ517:CM517)&lt;4),AND(OR(CI517=CI$63,CI517=CI$64,CI517=CI$66,CI517=CI$67,CI517=CI$68,CI517=""),COUNTA(CJ517:CM517)&gt;0)),"3)介護保険認定済→要介護度、認知症自立度、寝たきり度、介護保険サービス記入",IF(OR(AND(OR(CM517=CM$63,CM517=CM$64),CN517=""),AND(OR(CM517=CM$65,CM517=CM$66),CN517&lt;&gt;"")),"7)介護保険サービス受けている/過去受けていた→具体的内容記入"," ")))</f>
        <v xml:space="preserve"> </v>
      </c>
      <c r="CS517" s="224" t="str">
        <f t="shared" si="537"/>
        <v xml:space="preserve"> </v>
      </c>
      <c r="CT517" s="116"/>
      <c r="CU517" s="253"/>
      <c r="CV517" s="117"/>
      <c r="CW517" s="117"/>
      <c r="CX517" s="253"/>
      <c r="CY517" s="117"/>
      <c r="CZ517" s="117"/>
      <c r="DA517" s="253"/>
      <c r="DB517" s="117"/>
      <c r="DC517" s="224" t="str">
        <f t="shared" si="538"/>
        <v xml:space="preserve"> </v>
      </c>
      <c r="DD517" s="224" t="str">
        <f t="shared" si="539"/>
        <v xml:space="preserve"> </v>
      </c>
      <c r="DE517" s="224" t="str">
        <f t="shared" si="489"/>
        <v xml:space="preserve"> </v>
      </c>
      <c r="DF517" s="121"/>
      <c r="DG517" s="114"/>
      <c r="DH517" s="704"/>
      <c r="DI517" s="119"/>
      <c r="DJ517" s="187"/>
      <c r="DK517" s="254"/>
      <c r="DL517" s="224" t="str">
        <f t="shared" si="490"/>
        <v xml:space="preserve"> </v>
      </c>
      <c r="DM517" s="224" t="str">
        <f t="shared" si="540"/>
        <v xml:space="preserve"> </v>
      </c>
      <c r="DN517" s="474"/>
      <c r="DO517" s="117"/>
      <c r="DP517" s="117"/>
      <c r="DQ517" s="117"/>
      <c r="DR517" s="117"/>
      <c r="DS517" s="117"/>
      <c r="DT517" s="254"/>
      <c r="DU517" s="476"/>
      <c r="DV517" s="224" t="str">
        <f t="shared" si="491"/>
        <v xml:space="preserve"> </v>
      </c>
      <c r="DW517" s="115"/>
      <c r="DX517" s="470"/>
      <c r="DY517" s="117"/>
      <c r="DZ517" s="704"/>
      <c r="EA517" s="224" t="str">
        <f t="shared" si="492"/>
        <v xml:space="preserve"> </v>
      </c>
      <c r="EB517" s="906"/>
      <c r="EC517" s="904"/>
      <c r="ED517" s="904"/>
      <c r="EE517" s="904"/>
      <c r="EF517" s="904"/>
      <c r="EG517" s="904"/>
      <c r="EH517" s="904"/>
      <c r="EI517" s="904"/>
      <c r="EJ517" s="904"/>
      <c r="EK517" s="905"/>
      <c r="EL517" s="80"/>
      <c r="EM517" s="224" t="str">
        <f t="shared" si="541"/>
        <v xml:space="preserve"> </v>
      </c>
      <c r="EN517" s="224" t="str">
        <f t="shared" si="542"/>
        <v xml:space="preserve"> </v>
      </c>
      <c r="EO517" s="115"/>
      <c r="EP517" s="1050"/>
      <c r="EQ517" s="253"/>
      <c r="ER517" s="117"/>
      <c r="ES517" s="1258">
        <f t="shared" si="543"/>
        <v>426</v>
      </c>
      <c r="ET517" s="224" t="str">
        <f t="shared" si="544"/>
        <v xml:space="preserve"> </v>
      </c>
      <c r="EU517" s="477" t="str">
        <f t="shared" si="545"/>
        <v/>
      </c>
      <c r="EV517" s="1334" t="str">
        <f t="shared" si="487"/>
        <v xml:space="preserve"> </v>
      </c>
      <c r="EW517" s="1332" t="str">
        <f t="shared" si="531"/>
        <v/>
      </c>
      <c r="EX517" s="1275" t="str">
        <f t="shared" si="513"/>
        <v/>
      </c>
      <c r="EY517" s="1275" t="str">
        <f t="shared" si="514"/>
        <v/>
      </c>
      <c r="EZ517" s="1275" t="str">
        <f t="shared" si="515"/>
        <v/>
      </c>
      <c r="FA517" s="1275" t="str">
        <f t="shared" si="516"/>
        <v/>
      </c>
      <c r="FB517" s="1275" t="str">
        <f t="shared" si="517"/>
        <v/>
      </c>
      <c r="FC517" s="1333" t="str">
        <f t="shared" si="518"/>
        <v/>
      </c>
      <c r="FE517" s="1234" t="str">
        <f t="shared" si="519"/>
        <v xml:space="preserve"> </v>
      </c>
      <c r="FF517" s="1234" t="str">
        <f t="shared" si="520"/>
        <v xml:space="preserve"> </v>
      </c>
      <c r="FG517" s="1234" t="str">
        <f t="shared" si="521"/>
        <v xml:space="preserve"> </v>
      </c>
      <c r="FH517" s="1234" t="str">
        <f t="shared" si="522"/>
        <v xml:space="preserve"> </v>
      </c>
      <c r="FI517" s="1234" t="str">
        <f t="shared" si="493"/>
        <v xml:space="preserve"> </v>
      </c>
      <c r="FJ517" s="1234" t="str">
        <f t="shared" si="523"/>
        <v xml:space="preserve"> </v>
      </c>
      <c r="FK517" s="1234">
        <f t="shared" si="494"/>
        <v>0</v>
      </c>
      <c r="FL517" s="1227"/>
      <c r="FM517" s="1234" t="str">
        <f t="shared" si="495"/>
        <v xml:space="preserve"> </v>
      </c>
      <c r="FN517" s="1234" t="str">
        <f t="shared" si="496"/>
        <v xml:space="preserve"> </v>
      </c>
      <c r="FO517" s="1234" t="str">
        <f t="shared" si="524"/>
        <v xml:space="preserve"> </v>
      </c>
      <c r="FP517" s="1234" t="str">
        <f t="shared" si="525"/>
        <v xml:space="preserve"> </v>
      </c>
      <c r="FQ517" s="1234" t="str">
        <f t="shared" si="497"/>
        <v xml:space="preserve"> </v>
      </c>
      <c r="FR517" s="1234" t="str">
        <f t="shared" si="526"/>
        <v xml:space="preserve"> </v>
      </c>
      <c r="FS517" s="1234">
        <f t="shared" si="532"/>
        <v>0</v>
      </c>
      <c r="FT517" s="1227"/>
      <c r="FU517" s="1234" t="str">
        <f t="shared" si="527"/>
        <v xml:space="preserve"> </v>
      </c>
      <c r="FV517" s="1234" t="str">
        <f t="shared" si="528"/>
        <v xml:space="preserve"> </v>
      </c>
      <c r="FW517" s="1234" t="str">
        <f t="shared" si="529"/>
        <v xml:space="preserve"> </v>
      </c>
      <c r="FX517" s="1234" t="str">
        <f t="shared" si="498"/>
        <v xml:space="preserve"> </v>
      </c>
      <c r="FY517" s="1234" t="str">
        <f t="shared" si="499"/>
        <v xml:space="preserve"> </v>
      </c>
      <c r="FZ517" s="1234" t="str">
        <f t="shared" si="530"/>
        <v xml:space="preserve"> </v>
      </c>
      <c r="GA517" s="1234">
        <f t="shared" si="500"/>
        <v>0</v>
      </c>
      <c r="GB517" s="1227"/>
      <c r="GC517" s="1234" t="str">
        <f t="shared" si="501"/>
        <v xml:space="preserve"> </v>
      </c>
      <c r="GD517" s="1234" t="str">
        <f t="shared" si="502"/>
        <v xml:space="preserve"> </v>
      </c>
      <c r="GE517" s="1234" t="str">
        <f t="shared" si="503"/>
        <v xml:space="preserve"> </v>
      </c>
      <c r="GF517" s="1234" t="str">
        <f t="shared" si="504"/>
        <v xml:space="preserve"> </v>
      </c>
      <c r="GG517" s="1234" t="str">
        <f t="shared" si="505"/>
        <v xml:space="preserve"> </v>
      </c>
      <c r="GH517" s="1234" t="str">
        <f t="shared" si="506"/>
        <v xml:space="preserve"> </v>
      </c>
      <c r="GI517" s="1234" t="str">
        <f t="shared" si="507"/>
        <v xml:space="preserve"> </v>
      </c>
      <c r="GJ517" s="1234" t="str">
        <f t="shared" si="508"/>
        <v xml:space="preserve"> </v>
      </c>
      <c r="GK517" s="1234" t="str">
        <f t="shared" si="509"/>
        <v xml:space="preserve"> </v>
      </c>
      <c r="GL517" s="1234" t="str">
        <f t="shared" si="510"/>
        <v xml:space="preserve"> </v>
      </c>
      <c r="GM517" s="1234" t="str">
        <f t="shared" si="511"/>
        <v xml:space="preserve"> </v>
      </c>
      <c r="GN517" s="1234">
        <f t="shared" si="512"/>
        <v>0</v>
      </c>
    </row>
    <row r="518" spans="1:196" s="100" customFormat="1" ht="27" customHeight="1" thickTop="1" thickBot="1">
      <c r="A518" s="1208">
        <f>【A票】【D票】!$D$10</f>
        <v>0</v>
      </c>
      <c r="B518" s="1212">
        <f>【A票】【D票】!$H$10</f>
        <v>0</v>
      </c>
      <c r="C518" s="1213" t="str">
        <f>【A票】【D票】!$K$10</f>
        <v xml:space="preserve"> </v>
      </c>
      <c r="D518" s="1214">
        <f t="shared" si="486"/>
        <v>427</v>
      </c>
      <c r="E518" s="914"/>
      <c r="F518" s="467"/>
      <c r="G518" s="469"/>
      <c r="H518" s="224" t="str">
        <f t="shared" si="533"/>
        <v xml:space="preserve"> </v>
      </c>
      <c r="I518" s="704"/>
      <c r="J518" s="117"/>
      <c r="K518" s="117"/>
      <c r="L518" s="117"/>
      <c r="M518" s="117"/>
      <c r="N518" s="117"/>
      <c r="O518" s="117"/>
      <c r="P518" s="117"/>
      <c r="Q518" s="117"/>
      <c r="R518" s="117"/>
      <c r="S518" s="117"/>
      <c r="T518" s="254"/>
      <c r="U518" s="646"/>
      <c r="V518" s="646"/>
      <c r="W518" s="114"/>
      <c r="X518" s="254"/>
      <c r="Y518" s="224" t="str">
        <f t="shared" si="534"/>
        <v xml:space="preserve"> </v>
      </c>
      <c r="Z518" s="579"/>
      <c r="AA518" s="704"/>
      <c r="AB518" s="119"/>
      <c r="AC518" s="224" t="str">
        <f t="shared" si="488"/>
        <v xml:space="preserve"> </v>
      </c>
      <c r="AD518" s="115"/>
      <c r="AE518" s="253"/>
      <c r="AF518" s="704"/>
      <c r="AG518" s="727"/>
      <c r="AH518" s="727"/>
      <c r="AI518" s="727"/>
      <c r="AJ518" s="727"/>
      <c r="AK518" s="591"/>
      <c r="AL518" s="727"/>
      <c r="AM518" s="727"/>
      <c r="AN518" s="727"/>
      <c r="AO518" s="727"/>
      <c r="AP518" s="727"/>
      <c r="AQ518" s="727"/>
      <c r="AR518" s="727"/>
      <c r="AS518" s="727"/>
      <c r="AT518" s="727"/>
      <c r="AU518" s="727"/>
      <c r="AV518" s="727"/>
      <c r="AW518" s="727"/>
      <c r="AX518" s="727"/>
      <c r="AY518" s="727"/>
      <c r="AZ518" s="727"/>
      <c r="BA518" s="727"/>
      <c r="BB518" s="727"/>
      <c r="BC518" s="821"/>
      <c r="BD518" s="727"/>
      <c r="BE518" s="727"/>
      <c r="BF518" s="727"/>
      <c r="BG518" s="727"/>
      <c r="BH518" s="727"/>
      <c r="BI518" s="727"/>
      <c r="BJ518" s="727"/>
      <c r="BK518" s="727"/>
      <c r="BL518" s="821"/>
      <c r="BM518" s="727"/>
      <c r="BN518" s="727"/>
      <c r="BO518" s="727"/>
      <c r="BP518" s="727"/>
      <c r="BQ518" s="727"/>
      <c r="BR518" s="821"/>
      <c r="BS518" s="727"/>
      <c r="BT518" s="727"/>
      <c r="BU518" s="727"/>
      <c r="BV518" s="591"/>
      <c r="BW518" s="224" t="str">
        <f t="shared" si="546"/>
        <v xml:space="preserve"> </v>
      </c>
      <c r="BX518" s="471">
        <f t="shared" si="535"/>
        <v>427</v>
      </c>
      <c r="BY518" s="117"/>
      <c r="BZ518" s="117"/>
      <c r="CA518" s="117"/>
      <c r="CB518" s="117"/>
      <c r="CC518" s="117"/>
      <c r="CD518" s="461"/>
      <c r="CE518" s="236"/>
      <c r="CF518" s="224" t="str">
        <f t="shared" si="536"/>
        <v xml:space="preserve"> </v>
      </c>
      <c r="CG518" s="116"/>
      <c r="CH518" s="117"/>
      <c r="CI518" s="117"/>
      <c r="CJ518" s="117"/>
      <c r="CK518" s="472"/>
      <c r="CL518" s="472"/>
      <c r="CM518" s="472"/>
      <c r="CN518" s="472"/>
      <c r="CO518" s="117"/>
      <c r="CP518" s="253"/>
      <c r="CQ518" s="120"/>
      <c r="CR518" s="224" t="str" cm="1">
        <f t="array" ref="CR518">IF(AND(SUM(COUNTIF(CG518:CM518,{"*不明*","*その他*"})+COUNTIF(CO518:CP518,{"*不明*","*その他*"}))&gt;0,CQ518=""),"その他・不明の場合,10)具体的内容、理由を記入",IF(OR(AND(CI518=CI$65,COUNTA(CJ518:CM518)&lt;4),AND(OR(CI518=CI$63,CI518=CI$64,CI518=CI$66,CI518=CI$67,CI518=CI$68,CI518=""),COUNTA(CJ518:CM518)&gt;0)),"3)介護保険認定済→要介護度、認知症自立度、寝たきり度、介護保険サービス記入",IF(OR(AND(OR(CM518=CM$63,CM518=CM$64),CN518=""),AND(OR(CM518=CM$65,CM518=CM$66),CN518&lt;&gt;"")),"7)介護保険サービス受けている/過去受けていた→具体的内容記入"," ")))</f>
        <v xml:space="preserve"> </v>
      </c>
      <c r="CS518" s="224" t="str">
        <f t="shared" si="537"/>
        <v xml:space="preserve"> </v>
      </c>
      <c r="CT518" s="116"/>
      <c r="CU518" s="253"/>
      <c r="CV518" s="117"/>
      <c r="CW518" s="117"/>
      <c r="CX518" s="253"/>
      <c r="CY518" s="117"/>
      <c r="CZ518" s="117"/>
      <c r="DA518" s="253"/>
      <c r="DB518" s="117"/>
      <c r="DC518" s="224" t="str">
        <f t="shared" si="538"/>
        <v xml:space="preserve"> </v>
      </c>
      <c r="DD518" s="224" t="str">
        <f t="shared" si="539"/>
        <v xml:space="preserve"> </v>
      </c>
      <c r="DE518" s="224" t="str">
        <f t="shared" si="489"/>
        <v xml:space="preserve"> </v>
      </c>
      <c r="DF518" s="121"/>
      <c r="DG518" s="114"/>
      <c r="DH518" s="704"/>
      <c r="DI518" s="119"/>
      <c r="DJ518" s="187"/>
      <c r="DK518" s="254"/>
      <c r="DL518" s="224" t="str">
        <f t="shared" si="490"/>
        <v xml:space="preserve"> </v>
      </c>
      <c r="DM518" s="224" t="str">
        <f t="shared" si="540"/>
        <v xml:space="preserve"> </v>
      </c>
      <c r="DN518" s="474"/>
      <c r="DO518" s="117"/>
      <c r="DP518" s="117"/>
      <c r="DQ518" s="117"/>
      <c r="DR518" s="117"/>
      <c r="DS518" s="117"/>
      <c r="DT518" s="254"/>
      <c r="DU518" s="476"/>
      <c r="DV518" s="224" t="str">
        <f t="shared" si="491"/>
        <v xml:space="preserve"> </v>
      </c>
      <c r="DW518" s="115"/>
      <c r="DX518" s="470"/>
      <c r="DY518" s="117"/>
      <c r="DZ518" s="704"/>
      <c r="EA518" s="224" t="str">
        <f t="shared" si="492"/>
        <v xml:space="preserve"> </v>
      </c>
      <c r="EB518" s="906"/>
      <c r="EC518" s="904"/>
      <c r="ED518" s="904"/>
      <c r="EE518" s="904"/>
      <c r="EF518" s="904"/>
      <c r="EG518" s="904"/>
      <c r="EH518" s="904"/>
      <c r="EI518" s="904"/>
      <c r="EJ518" s="904"/>
      <c r="EK518" s="905"/>
      <c r="EL518" s="80"/>
      <c r="EM518" s="224" t="str">
        <f t="shared" si="541"/>
        <v xml:space="preserve"> </v>
      </c>
      <c r="EN518" s="224" t="str">
        <f t="shared" si="542"/>
        <v xml:space="preserve"> </v>
      </c>
      <c r="EO518" s="115"/>
      <c r="EP518" s="1050"/>
      <c r="EQ518" s="253"/>
      <c r="ER518" s="117"/>
      <c r="ES518" s="1258">
        <f t="shared" si="543"/>
        <v>427</v>
      </c>
      <c r="ET518" s="224" t="str">
        <f t="shared" si="544"/>
        <v xml:space="preserve"> </v>
      </c>
      <c r="EU518" s="477" t="str">
        <f t="shared" si="545"/>
        <v/>
      </c>
      <c r="EV518" s="1334" t="str">
        <f t="shared" si="487"/>
        <v xml:space="preserve"> </v>
      </c>
      <c r="EW518" s="1332" t="str">
        <f t="shared" si="531"/>
        <v/>
      </c>
      <c r="EX518" s="1275" t="str">
        <f t="shared" si="513"/>
        <v/>
      </c>
      <c r="EY518" s="1275" t="str">
        <f t="shared" si="514"/>
        <v/>
      </c>
      <c r="EZ518" s="1275" t="str">
        <f t="shared" si="515"/>
        <v/>
      </c>
      <c r="FA518" s="1275" t="str">
        <f t="shared" si="516"/>
        <v/>
      </c>
      <c r="FB518" s="1275" t="str">
        <f t="shared" si="517"/>
        <v/>
      </c>
      <c r="FC518" s="1333" t="str">
        <f t="shared" si="518"/>
        <v/>
      </c>
      <c r="FE518" s="1234" t="str">
        <f t="shared" si="519"/>
        <v xml:space="preserve"> </v>
      </c>
      <c r="FF518" s="1234" t="str">
        <f t="shared" si="520"/>
        <v xml:space="preserve"> </v>
      </c>
      <c r="FG518" s="1234" t="str">
        <f t="shared" si="521"/>
        <v xml:space="preserve"> </v>
      </c>
      <c r="FH518" s="1234" t="str">
        <f t="shared" si="522"/>
        <v xml:space="preserve"> </v>
      </c>
      <c r="FI518" s="1234" t="str">
        <f t="shared" si="493"/>
        <v xml:space="preserve"> </v>
      </c>
      <c r="FJ518" s="1234" t="str">
        <f t="shared" si="523"/>
        <v xml:space="preserve"> </v>
      </c>
      <c r="FK518" s="1234">
        <f t="shared" si="494"/>
        <v>0</v>
      </c>
      <c r="FL518" s="1227"/>
      <c r="FM518" s="1234" t="str">
        <f t="shared" si="495"/>
        <v xml:space="preserve"> </v>
      </c>
      <c r="FN518" s="1234" t="str">
        <f t="shared" si="496"/>
        <v xml:space="preserve"> </v>
      </c>
      <c r="FO518" s="1234" t="str">
        <f t="shared" si="524"/>
        <v xml:space="preserve"> </v>
      </c>
      <c r="FP518" s="1234" t="str">
        <f t="shared" si="525"/>
        <v xml:space="preserve"> </v>
      </c>
      <c r="FQ518" s="1234" t="str">
        <f t="shared" si="497"/>
        <v xml:space="preserve"> </v>
      </c>
      <c r="FR518" s="1234" t="str">
        <f t="shared" si="526"/>
        <v xml:space="preserve"> </v>
      </c>
      <c r="FS518" s="1234">
        <f t="shared" si="532"/>
        <v>0</v>
      </c>
      <c r="FT518" s="1227"/>
      <c r="FU518" s="1234" t="str">
        <f t="shared" si="527"/>
        <v xml:space="preserve"> </v>
      </c>
      <c r="FV518" s="1234" t="str">
        <f t="shared" si="528"/>
        <v xml:space="preserve"> </v>
      </c>
      <c r="FW518" s="1234" t="str">
        <f t="shared" si="529"/>
        <v xml:space="preserve"> </v>
      </c>
      <c r="FX518" s="1234" t="str">
        <f t="shared" si="498"/>
        <v xml:space="preserve"> </v>
      </c>
      <c r="FY518" s="1234" t="str">
        <f t="shared" si="499"/>
        <v xml:space="preserve"> </v>
      </c>
      <c r="FZ518" s="1234" t="str">
        <f t="shared" si="530"/>
        <v xml:space="preserve"> </v>
      </c>
      <c r="GA518" s="1234">
        <f t="shared" si="500"/>
        <v>0</v>
      </c>
      <c r="GB518" s="1227"/>
      <c r="GC518" s="1234" t="str">
        <f t="shared" si="501"/>
        <v xml:space="preserve"> </v>
      </c>
      <c r="GD518" s="1234" t="str">
        <f t="shared" si="502"/>
        <v xml:space="preserve"> </v>
      </c>
      <c r="GE518" s="1234" t="str">
        <f t="shared" si="503"/>
        <v xml:space="preserve"> </v>
      </c>
      <c r="GF518" s="1234" t="str">
        <f t="shared" si="504"/>
        <v xml:space="preserve"> </v>
      </c>
      <c r="GG518" s="1234" t="str">
        <f t="shared" si="505"/>
        <v xml:space="preserve"> </v>
      </c>
      <c r="GH518" s="1234" t="str">
        <f t="shared" si="506"/>
        <v xml:space="preserve"> </v>
      </c>
      <c r="GI518" s="1234" t="str">
        <f t="shared" si="507"/>
        <v xml:space="preserve"> </v>
      </c>
      <c r="GJ518" s="1234" t="str">
        <f t="shared" si="508"/>
        <v xml:space="preserve"> </v>
      </c>
      <c r="GK518" s="1234" t="str">
        <f t="shared" si="509"/>
        <v xml:space="preserve"> </v>
      </c>
      <c r="GL518" s="1234" t="str">
        <f t="shared" si="510"/>
        <v xml:space="preserve"> </v>
      </c>
      <c r="GM518" s="1234" t="str">
        <f t="shared" si="511"/>
        <v xml:space="preserve"> </v>
      </c>
      <c r="GN518" s="1234">
        <f t="shared" si="512"/>
        <v>0</v>
      </c>
    </row>
    <row r="519" spans="1:196" s="100" customFormat="1" ht="27" customHeight="1" thickTop="1" thickBot="1">
      <c r="A519" s="1208">
        <f>【A票】【D票】!$D$10</f>
        <v>0</v>
      </c>
      <c r="B519" s="1212">
        <f>【A票】【D票】!$H$10</f>
        <v>0</v>
      </c>
      <c r="C519" s="1213" t="str">
        <f>【A票】【D票】!$K$10</f>
        <v xml:space="preserve"> </v>
      </c>
      <c r="D519" s="1214">
        <f t="shared" si="486"/>
        <v>428</v>
      </c>
      <c r="E519" s="914"/>
      <c r="F519" s="467"/>
      <c r="G519" s="469"/>
      <c r="H519" s="224" t="str">
        <f t="shared" si="533"/>
        <v xml:space="preserve"> </v>
      </c>
      <c r="I519" s="704"/>
      <c r="J519" s="117"/>
      <c r="K519" s="117"/>
      <c r="L519" s="117"/>
      <c r="M519" s="117"/>
      <c r="N519" s="117"/>
      <c r="O519" s="117"/>
      <c r="P519" s="117"/>
      <c r="Q519" s="117"/>
      <c r="R519" s="117"/>
      <c r="S519" s="117"/>
      <c r="T519" s="254"/>
      <c r="U519" s="646"/>
      <c r="V519" s="646"/>
      <c r="W519" s="114"/>
      <c r="X519" s="254"/>
      <c r="Y519" s="224" t="str">
        <f t="shared" si="534"/>
        <v xml:space="preserve"> </v>
      </c>
      <c r="Z519" s="579"/>
      <c r="AA519" s="704"/>
      <c r="AB519" s="119"/>
      <c r="AC519" s="224" t="str">
        <f t="shared" si="488"/>
        <v xml:space="preserve"> </v>
      </c>
      <c r="AD519" s="115"/>
      <c r="AE519" s="253"/>
      <c r="AF519" s="704"/>
      <c r="AG519" s="727"/>
      <c r="AH519" s="727"/>
      <c r="AI519" s="727"/>
      <c r="AJ519" s="727"/>
      <c r="AK519" s="591"/>
      <c r="AL519" s="727"/>
      <c r="AM519" s="727"/>
      <c r="AN519" s="727"/>
      <c r="AO519" s="727"/>
      <c r="AP519" s="727"/>
      <c r="AQ519" s="727"/>
      <c r="AR519" s="727"/>
      <c r="AS519" s="727"/>
      <c r="AT519" s="727"/>
      <c r="AU519" s="727"/>
      <c r="AV519" s="727"/>
      <c r="AW519" s="727"/>
      <c r="AX519" s="727"/>
      <c r="AY519" s="727"/>
      <c r="AZ519" s="727"/>
      <c r="BA519" s="727"/>
      <c r="BB519" s="727"/>
      <c r="BC519" s="821"/>
      <c r="BD519" s="727"/>
      <c r="BE519" s="727"/>
      <c r="BF519" s="727"/>
      <c r="BG519" s="727"/>
      <c r="BH519" s="727"/>
      <c r="BI519" s="727"/>
      <c r="BJ519" s="727"/>
      <c r="BK519" s="727"/>
      <c r="BL519" s="821"/>
      <c r="BM519" s="727"/>
      <c r="BN519" s="727"/>
      <c r="BO519" s="727"/>
      <c r="BP519" s="727"/>
      <c r="BQ519" s="727"/>
      <c r="BR519" s="821"/>
      <c r="BS519" s="727"/>
      <c r="BT519" s="727"/>
      <c r="BU519" s="727"/>
      <c r="BV519" s="591"/>
      <c r="BW519" s="224" t="str">
        <f t="shared" si="546"/>
        <v xml:space="preserve"> </v>
      </c>
      <c r="BX519" s="471">
        <f t="shared" si="535"/>
        <v>428</v>
      </c>
      <c r="BY519" s="117"/>
      <c r="BZ519" s="117"/>
      <c r="CA519" s="117"/>
      <c r="CB519" s="117"/>
      <c r="CC519" s="117"/>
      <c r="CD519" s="461"/>
      <c r="CE519" s="236"/>
      <c r="CF519" s="224" t="str">
        <f t="shared" si="536"/>
        <v xml:space="preserve"> </v>
      </c>
      <c r="CG519" s="116"/>
      <c r="CH519" s="117"/>
      <c r="CI519" s="117"/>
      <c r="CJ519" s="117"/>
      <c r="CK519" s="472"/>
      <c r="CL519" s="472"/>
      <c r="CM519" s="472"/>
      <c r="CN519" s="472"/>
      <c r="CO519" s="117"/>
      <c r="CP519" s="253"/>
      <c r="CQ519" s="120"/>
      <c r="CR519" s="224" t="str" cm="1">
        <f t="array" ref="CR519">IF(AND(SUM(COUNTIF(CG519:CM519,{"*不明*","*その他*"})+COUNTIF(CO519:CP519,{"*不明*","*その他*"}))&gt;0,CQ519=""),"その他・不明の場合,10)具体的内容、理由を記入",IF(OR(AND(CI519=CI$65,COUNTA(CJ519:CM519)&lt;4),AND(OR(CI519=CI$63,CI519=CI$64,CI519=CI$66,CI519=CI$67,CI519=CI$68,CI519=""),COUNTA(CJ519:CM519)&gt;0)),"3)介護保険認定済→要介護度、認知症自立度、寝たきり度、介護保険サービス記入",IF(OR(AND(OR(CM519=CM$63,CM519=CM$64),CN519=""),AND(OR(CM519=CM$65,CM519=CM$66),CN519&lt;&gt;"")),"7)介護保険サービス受けている/過去受けていた→具体的内容記入"," ")))</f>
        <v xml:space="preserve"> </v>
      </c>
      <c r="CS519" s="224" t="str">
        <f t="shared" si="537"/>
        <v xml:space="preserve"> </v>
      </c>
      <c r="CT519" s="116"/>
      <c r="CU519" s="253"/>
      <c r="CV519" s="117"/>
      <c r="CW519" s="117"/>
      <c r="CX519" s="253"/>
      <c r="CY519" s="117"/>
      <c r="CZ519" s="117"/>
      <c r="DA519" s="253"/>
      <c r="DB519" s="117"/>
      <c r="DC519" s="224" t="str">
        <f t="shared" si="538"/>
        <v xml:space="preserve"> </v>
      </c>
      <c r="DD519" s="224" t="str">
        <f t="shared" si="539"/>
        <v xml:space="preserve"> </v>
      </c>
      <c r="DE519" s="224" t="str">
        <f t="shared" si="489"/>
        <v xml:space="preserve"> </v>
      </c>
      <c r="DF519" s="121"/>
      <c r="DG519" s="114"/>
      <c r="DH519" s="704"/>
      <c r="DI519" s="119"/>
      <c r="DJ519" s="187"/>
      <c r="DK519" s="254"/>
      <c r="DL519" s="224" t="str">
        <f t="shared" si="490"/>
        <v xml:space="preserve"> </v>
      </c>
      <c r="DM519" s="224" t="str">
        <f t="shared" si="540"/>
        <v xml:space="preserve"> </v>
      </c>
      <c r="DN519" s="474"/>
      <c r="DO519" s="117"/>
      <c r="DP519" s="117"/>
      <c r="DQ519" s="117"/>
      <c r="DR519" s="117"/>
      <c r="DS519" s="117"/>
      <c r="DT519" s="254"/>
      <c r="DU519" s="476"/>
      <c r="DV519" s="224" t="str">
        <f t="shared" si="491"/>
        <v xml:space="preserve"> </v>
      </c>
      <c r="DW519" s="115"/>
      <c r="DX519" s="470"/>
      <c r="DY519" s="117"/>
      <c r="DZ519" s="704"/>
      <c r="EA519" s="224" t="str">
        <f t="shared" si="492"/>
        <v xml:space="preserve"> </v>
      </c>
      <c r="EB519" s="906"/>
      <c r="EC519" s="904"/>
      <c r="ED519" s="904"/>
      <c r="EE519" s="904"/>
      <c r="EF519" s="904"/>
      <c r="EG519" s="904"/>
      <c r="EH519" s="904"/>
      <c r="EI519" s="904"/>
      <c r="EJ519" s="904"/>
      <c r="EK519" s="905"/>
      <c r="EL519" s="80"/>
      <c r="EM519" s="224" t="str">
        <f t="shared" si="541"/>
        <v xml:space="preserve"> </v>
      </c>
      <c r="EN519" s="224" t="str">
        <f t="shared" si="542"/>
        <v xml:space="preserve"> </v>
      </c>
      <c r="EO519" s="115"/>
      <c r="EP519" s="1050"/>
      <c r="EQ519" s="253"/>
      <c r="ER519" s="117"/>
      <c r="ES519" s="1258">
        <f t="shared" si="543"/>
        <v>428</v>
      </c>
      <c r="ET519" s="224" t="str">
        <f t="shared" si="544"/>
        <v xml:space="preserve"> </v>
      </c>
      <c r="EU519" s="477" t="str">
        <f t="shared" si="545"/>
        <v/>
      </c>
      <c r="EV519" s="1334" t="str">
        <f t="shared" si="487"/>
        <v xml:space="preserve"> </v>
      </c>
      <c r="EW519" s="1332" t="str">
        <f t="shared" si="531"/>
        <v/>
      </c>
      <c r="EX519" s="1275" t="str">
        <f t="shared" si="513"/>
        <v/>
      </c>
      <c r="EY519" s="1275" t="str">
        <f t="shared" si="514"/>
        <v/>
      </c>
      <c r="EZ519" s="1275" t="str">
        <f t="shared" si="515"/>
        <v/>
      </c>
      <c r="FA519" s="1275" t="str">
        <f t="shared" si="516"/>
        <v/>
      </c>
      <c r="FB519" s="1275" t="str">
        <f t="shared" si="517"/>
        <v/>
      </c>
      <c r="FC519" s="1333" t="str">
        <f t="shared" si="518"/>
        <v/>
      </c>
      <c r="FE519" s="1234" t="str">
        <f t="shared" si="519"/>
        <v xml:space="preserve"> </v>
      </c>
      <c r="FF519" s="1234" t="str">
        <f t="shared" si="520"/>
        <v xml:space="preserve"> </v>
      </c>
      <c r="FG519" s="1234" t="str">
        <f t="shared" si="521"/>
        <v xml:space="preserve"> </v>
      </c>
      <c r="FH519" s="1234" t="str">
        <f t="shared" si="522"/>
        <v xml:space="preserve"> </v>
      </c>
      <c r="FI519" s="1234" t="str">
        <f t="shared" si="493"/>
        <v xml:space="preserve"> </v>
      </c>
      <c r="FJ519" s="1234" t="str">
        <f t="shared" si="523"/>
        <v xml:space="preserve"> </v>
      </c>
      <c r="FK519" s="1234">
        <f t="shared" si="494"/>
        <v>0</v>
      </c>
      <c r="FL519" s="1227"/>
      <c r="FM519" s="1234" t="str">
        <f t="shared" si="495"/>
        <v xml:space="preserve"> </v>
      </c>
      <c r="FN519" s="1234" t="str">
        <f t="shared" si="496"/>
        <v xml:space="preserve"> </v>
      </c>
      <c r="FO519" s="1234" t="str">
        <f t="shared" si="524"/>
        <v xml:space="preserve"> </v>
      </c>
      <c r="FP519" s="1234" t="str">
        <f t="shared" si="525"/>
        <v xml:space="preserve"> </v>
      </c>
      <c r="FQ519" s="1234" t="str">
        <f t="shared" si="497"/>
        <v xml:space="preserve"> </v>
      </c>
      <c r="FR519" s="1234" t="str">
        <f t="shared" si="526"/>
        <v xml:space="preserve"> </v>
      </c>
      <c r="FS519" s="1234">
        <f t="shared" si="532"/>
        <v>0</v>
      </c>
      <c r="FT519" s="1227"/>
      <c r="FU519" s="1234" t="str">
        <f t="shared" si="527"/>
        <v xml:space="preserve"> </v>
      </c>
      <c r="FV519" s="1234" t="str">
        <f t="shared" si="528"/>
        <v xml:space="preserve"> </v>
      </c>
      <c r="FW519" s="1234" t="str">
        <f t="shared" si="529"/>
        <v xml:space="preserve"> </v>
      </c>
      <c r="FX519" s="1234" t="str">
        <f t="shared" si="498"/>
        <v xml:space="preserve"> </v>
      </c>
      <c r="FY519" s="1234" t="str">
        <f t="shared" si="499"/>
        <v xml:space="preserve"> </v>
      </c>
      <c r="FZ519" s="1234" t="str">
        <f t="shared" si="530"/>
        <v xml:space="preserve"> </v>
      </c>
      <c r="GA519" s="1234">
        <f t="shared" si="500"/>
        <v>0</v>
      </c>
      <c r="GB519" s="1227"/>
      <c r="GC519" s="1234" t="str">
        <f t="shared" si="501"/>
        <v xml:space="preserve"> </v>
      </c>
      <c r="GD519" s="1234" t="str">
        <f t="shared" si="502"/>
        <v xml:space="preserve"> </v>
      </c>
      <c r="GE519" s="1234" t="str">
        <f t="shared" si="503"/>
        <v xml:space="preserve"> </v>
      </c>
      <c r="GF519" s="1234" t="str">
        <f t="shared" si="504"/>
        <v xml:space="preserve"> </v>
      </c>
      <c r="GG519" s="1234" t="str">
        <f t="shared" si="505"/>
        <v xml:space="preserve"> </v>
      </c>
      <c r="GH519" s="1234" t="str">
        <f t="shared" si="506"/>
        <v xml:space="preserve"> </v>
      </c>
      <c r="GI519" s="1234" t="str">
        <f t="shared" si="507"/>
        <v xml:space="preserve"> </v>
      </c>
      <c r="GJ519" s="1234" t="str">
        <f t="shared" si="508"/>
        <v xml:space="preserve"> </v>
      </c>
      <c r="GK519" s="1234" t="str">
        <f t="shared" si="509"/>
        <v xml:space="preserve"> </v>
      </c>
      <c r="GL519" s="1234" t="str">
        <f t="shared" si="510"/>
        <v xml:space="preserve"> </v>
      </c>
      <c r="GM519" s="1234" t="str">
        <f t="shared" si="511"/>
        <v xml:space="preserve"> </v>
      </c>
      <c r="GN519" s="1234">
        <f t="shared" si="512"/>
        <v>0</v>
      </c>
    </row>
    <row r="520" spans="1:196" s="100" customFormat="1" ht="27" customHeight="1" thickTop="1" thickBot="1">
      <c r="A520" s="1208">
        <f>【A票】【D票】!$D$10</f>
        <v>0</v>
      </c>
      <c r="B520" s="1212">
        <f>【A票】【D票】!$H$10</f>
        <v>0</v>
      </c>
      <c r="C520" s="1213" t="str">
        <f>【A票】【D票】!$K$10</f>
        <v xml:space="preserve"> </v>
      </c>
      <c r="D520" s="1214">
        <f t="shared" si="486"/>
        <v>429</v>
      </c>
      <c r="E520" s="914"/>
      <c r="F520" s="467"/>
      <c r="G520" s="469"/>
      <c r="H520" s="224" t="str">
        <f t="shared" si="533"/>
        <v xml:space="preserve"> </v>
      </c>
      <c r="I520" s="704"/>
      <c r="J520" s="117"/>
      <c r="K520" s="117"/>
      <c r="L520" s="117"/>
      <c r="M520" s="117"/>
      <c r="N520" s="117"/>
      <c r="O520" s="117"/>
      <c r="P520" s="117"/>
      <c r="Q520" s="117"/>
      <c r="R520" s="117"/>
      <c r="S520" s="117"/>
      <c r="T520" s="254"/>
      <c r="U520" s="646"/>
      <c r="V520" s="646"/>
      <c r="W520" s="114"/>
      <c r="X520" s="254"/>
      <c r="Y520" s="224" t="str">
        <f t="shared" si="534"/>
        <v xml:space="preserve"> </v>
      </c>
      <c r="Z520" s="579"/>
      <c r="AA520" s="704"/>
      <c r="AB520" s="119"/>
      <c r="AC520" s="224" t="str">
        <f t="shared" si="488"/>
        <v xml:space="preserve"> </v>
      </c>
      <c r="AD520" s="115"/>
      <c r="AE520" s="253"/>
      <c r="AF520" s="704"/>
      <c r="AG520" s="727"/>
      <c r="AH520" s="727"/>
      <c r="AI520" s="727"/>
      <c r="AJ520" s="727"/>
      <c r="AK520" s="591"/>
      <c r="AL520" s="727"/>
      <c r="AM520" s="727"/>
      <c r="AN520" s="727"/>
      <c r="AO520" s="727"/>
      <c r="AP520" s="727"/>
      <c r="AQ520" s="727"/>
      <c r="AR520" s="727"/>
      <c r="AS520" s="727"/>
      <c r="AT520" s="727"/>
      <c r="AU520" s="727"/>
      <c r="AV520" s="727"/>
      <c r="AW520" s="727"/>
      <c r="AX520" s="727"/>
      <c r="AY520" s="727"/>
      <c r="AZ520" s="727"/>
      <c r="BA520" s="727"/>
      <c r="BB520" s="727"/>
      <c r="BC520" s="821"/>
      <c r="BD520" s="727"/>
      <c r="BE520" s="727"/>
      <c r="BF520" s="727"/>
      <c r="BG520" s="727"/>
      <c r="BH520" s="727"/>
      <c r="BI520" s="727"/>
      <c r="BJ520" s="727"/>
      <c r="BK520" s="727"/>
      <c r="BL520" s="821"/>
      <c r="BM520" s="727"/>
      <c r="BN520" s="727"/>
      <c r="BO520" s="727"/>
      <c r="BP520" s="727"/>
      <c r="BQ520" s="727"/>
      <c r="BR520" s="821"/>
      <c r="BS520" s="727"/>
      <c r="BT520" s="727"/>
      <c r="BU520" s="727"/>
      <c r="BV520" s="591"/>
      <c r="BW520" s="224" t="str">
        <f t="shared" si="546"/>
        <v xml:space="preserve"> </v>
      </c>
      <c r="BX520" s="471">
        <f t="shared" si="535"/>
        <v>429</v>
      </c>
      <c r="BY520" s="117"/>
      <c r="BZ520" s="117"/>
      <c r="CA520" s="117"/>
      <c r="CB520" s="117"/>
      <c r="CC520" s="117"/>
      <c r="CD520" s="461"/>
      <c r="CE520" s="236"/>
      <c r="CF520" s="224" t="str">
        <f t="shared" si="536"/>
        <v xml:space="preserve"> </v>
      </c>
      <c r="CG520" s="116"/>
      <c r="CH520" s="117"/>
      <c r="CI520" s="117"/>
      <c r="CJ520" s="117"/>
      <c r="CK520" s="472"/>
      <c r="CL520" s="472"/>
      <c r="CM520" s="472"/>
      <c r="CN520" s="472"/>
      <c r="CO520" s="117"/>
      <c r="CP520" s="253"/>
      <c r="CQ520" s="120"/>
      <c r="CR520" s="224" t="str" cm="1">
        <f t="array" ref="CR520">IF(AND(SUM(COUNTIF(CG520:CM520,{"*不明*","*その他*"})+COUNTIF(CO520:CP520,{"*不明*","*その他*"}))&gt;0,CQ520=""),"その他・不明の場合,10)具体的内容、理由を記入",IF(OR(AND(CI520=CI$65,COUNTA(CJ520:CM520)&lt;4),AND(OR(CI520=CI$63,CI520=CI$64,CI520=CI$66,CI520=CI$67,CI520=CI$68,CI520=""),COUNTA(CJ520:CM520)&gt;0)),"3)介護保険認定済→要介護度、認知症自立度、寝たきり度、介護保険サービス記入",IF(OR(AND(OR(CM520=CM$63,CM520=CM$64),CN520=""),AND(OR(CM520=CM$65,CM520=CM$66),CN520&lt;&gt;"")),"7)介護保険サービス受けている/過去受けていた→具体的内容記入"," ")))</f>
        <v xml:space="preserve"> </v>
      </c>
      <c r="CS520" s="224" t="str">
        <f t="shared" si="537"/>
        <v xml:space="preserve"> </v>
      </c>
      <c r="CT520" s="116"/>
      <c r="CU520" s="253"/>
      <c r="CV520" s="117"/>
      <c r="CW520" s="117"/>
      <c r="CX520" s="253"/>
      <c r="CY520" s="117"/>
      <c r="CZ520" s="117"/>
      <c r="DA520" s="253"/>
      <c r="DB520" s="117"/>
      <c r="DC520" s="224" t="str">
        <f t="shared" si="538"/>
        <v xml:space="preserve"> </v>
      </c>
      <c r="DD520" s="224" t="str">
        <f t="shared" si="539"/>
        <v xml:space="preserve"> </v>
      </c>
      <c r="DE520" s="224" t="str">
        <f t="shared" si="489"/>
        <v xml:space="preserve"> </v>
      </c>
      <c r="DF520" s="121"/>
      <c r="DG520" s="114"/>
      <c r="DH520" s="704"/>
      <c r="DI520" s="119"/>
      <c r="DJ520" s="187"/>
      <c r="DK520" s="254"/>
      <c r="DL520" s="224" t="str">
        <f t="shared" si="490"/>
        <v xml:space="preserve"> </v>
      </c>
      <c r="DM520" s="224" t="str">
        <f t="shared" si="540"/>
        <v xml:space="preserve"> </v>
      </c>
      <c r="DN520" s="474"/>
      <c r="DO520" s="117"/>
      <c r="DP520" s="117"/>
      <c r="DQ520" s="117"/>
      <c r="DR520" s="117"/>
      <c r="DS520" s="117"/>
      <c r="DT520" s="254"/>
      <c r="DU520" s="476"/>
      <c r="DV520" s="224" t="str">
        <f t="shared" si="491"/>
        <v xml:space="preserve"> </v>
      </c>
      <c r="DW520" s="115"/>
      <c r="DX520" s="470"/>
      <c r="DY520" s="117"/>
      <c r="DZ520" s="704"/>
      <c r="EA520" s="224" t="str">
        <f t="shared" si="492"/>
        <v xml:space="preserve"> </v>
      </c>
      <c r="EB520" s="906"/>
      <c r="EC520" s="904"/>
      <c r="ED520" s="904"/>
      <c r="EE520" s="904"/>
      <c r="EF520" s="904"/>
      <c r="EG520" s="904"/>
      <c r="EH520" s="904"/>
      <c r="EI520" s="904"/>
      <c r="EJ520" s="904"/>
      <c r="EK520" s="905"/>
      <c r="EL520" s="80"/>
      <c r="EM520" s="224" t="str">
        <f t="shared" si="541"/>
        <v xml:space="preserve"> </v>
      </c>
      <c r="EN520" s="224" t="str">
        <f t="shared" si="542"/>
        <v xml:space="preserve"> </v>
      </c>
      <c r="EO520" s="115"/>
      <c r="EP520" s="1050"/>
      <c r="EQ520" s="253"/>
      <c r="ER520" s="117"/>
      <c r="ES520" s="1258">
        <f t="shared" si="543"/>
        <v>429</v>
      </c>
      <c r="ET520" s="224" t="str">
        <f t="shared" si="544"/>
        <v xml:space="preserve"> </v>
      </c>
      <c r="EU520" s="477" t="str">
        <f t="shared" si="545"/>
        <v/>
      </c>
      <c r="EV520" s="1334" t="str">
        <f t="shared" si="487"/>
        <v xml:space="preserve"> </v>
      </c>
      <c r="EW520" s="1332" t="str">
        <f t="shared" si="531"/>
        <v/>
      </c>
      <c r="EX520" s="1275" t="str">
        <f t="shared" si="513"/>
        <v/>
      </c>
      <c r="EY520" s="1275" t="str">
        <f t="shared" si="514"/>
        <v/>
      </c>
      <c r="EZ520" s="1275" t="str">
        <f t="shared" si="515"/>
        <v/>
      </c>
      <c r="FA520" s="1275" t="str">
        <f t="shared" si="516"/>
        <v/>
      </c>
      <c r="FB520" s="1275" t="str">
        <f t="shared" si="517"/>
        <v/>
      </c>
      <c r="FC520" s="1333" t="str">
        <f t="shared" si="518"/>
        <v/>
      </c>
      <c r="FE520" s="1234" t="str">
        <f t="shared" si="519"/>
        <v xml:space="preserve"> </v>
      </c>
      <c r="FF520" s="1234" t="str">
        <f t="shared" si="520"/>
        <v xml:space="preserve"> </v>
      </c>
      <c r="FG520" s="1234" t="str">
        <f t="shared" si="521"/>
        <v xml:space="preserve"> </v>
      </c>
      <c r="FH520" s="1234" t="str">
        <f t="shared" si="522"/>
        <v xml:space="preserve"> </v>
      </c>
      <c r="FI520" s="1234" t="str">
        <f t="shared" si="493"/>
        <v xml:space="preserve"> </v>
      </c>
      <c r="FJ520" s="1234" t="str">
        <f t="shared" si="523"/>
        <v xml:space="preserve"> </v>
      </c>
      <c r="FK520" s="1234">
        <f t="shared" si="494"/>
        <v>0</v>
      </c>
      <c r="FL520" s="1227"/>
      <c r="FM520" s="1234" t="str">
        <f t="shared" si="495"/>
        <v xml:space="preserve"> </v>
      </c>
      <c r="FN520" s="1234" t="str">
        <f t="shared" si="496"/>
        <v xml:space="preserve"> </v>
      </c>
      <c r="FO520" s="1234" t="str">
        <f t="shared" si="524"/>
        <v xml:space="preserve"> </v>
      </c>
      <c r="FP520" s="1234" t="str">
        <f t="shared" si="525"/>
        <v xml:space="preserve"> </v>
      </c>
      <c r="FQ520" s="1234" t="str">
        <f t="shared" si="497"/>
        <v xml:space="preserve"> </v>
      </c>
      <c r="FR520" s="1234" t="str">
        <f t="shared" si="526"/>
        <v xml:space="preserve"> </v>
      </c>
      <c r="FS520" s="1234">
        <f t="shared" si="532"/>
        <v>0</v>
      </c>
      <c r="FT520" s="1227"/>
      <c r="FU520" s="1234" t="str">
        <f t="shared" si="527"/>
        <v xml:space="preserve"> </v>
      </c>
      <c r="FV520" s="1234" t="str">
        <f t="shared" si="528"/>
        <v xml:space="preserve"> </v>
      </c>
      <c r="FW520" s="1234" t="str">
        <f t="shared" si="529"/>
        <v xml:space="preserve"> </v>
      </c>
      <c r="FX520" s="1234" t="str">
        <f t="shared" si="498"/>
        <v xml:space="preserve"> </v>
      </c>
      <c r="FY520" s="1234" t="str">
        <f t="shared" si="499"/>
        <v xml:space="preserve"> </v>
      </c>
      <c r="FZ520" s="1234" t="str">
        <f t="shared" si="530"/>
        <v xml:space="preserve"> </v>
      </c>
      <c r="GA520" s="1234">
        <f t="shared" si="500"/>
        <v>0</v>
      </c>
      <c r="GB520" s="1227"/>
      <c r="GC520" s="1234" t="str">
        <f t="shared" si="501"/>
        <v xml:space="preserve"> </v>
      </c>
      <c r="GD520" s="1234" t="str">
        <f t="shared" si="502"/>
        <v xml:space="preserve"> </v>
      </c>
      <c r="GE520" s="1234" t="str">
        <f t="shared" si="503"/>
        <v xml:space="preserve"> </v>
      </c>
      <c r="GF520" s="1234" t="str">
        <f t="shared" si="504"/>
        <v xml:space="preserve"> </v>
      </c>
      <c r="GG520" s="1234" t="str">
        <f t="shared" si="505"/>
        <v xml:space="preserve"> </v>
      </c>
      <c r="GH520" s="1234" t="str">
        <f t="shared" si="506"/>
        <v xml:space="preserve"> </v>
      </c>
      <c r="GI520" s="1234" t="str">
        <f t="shared" si="507"/>
        <v xml:space="preserve"> </v>
      </c>
      <c r="GJ520" s="1234" t="str">
        <f t="shared" si="508"/>
        <v xml:space="preserve"> </v>
      </c>
      <c r="GK520" s="1234" t="str">
        <f t="shared" si="509"/>
        <v xml:space="preserve"> </v>
      </c>
      <c r="GL520" s="1234" t="str">
        <f t="shared" si="510"/>
        <v xml:space="preserve"> </v>
      </c>
      <c r="GM520" s="1234" t="str">
        <f t="shared" si="511"/>
        <v xml:space="preserve"> </v>
      </c>
      <c r="GN520" s="1234">
        <f t="shared" si="512"/>
        <v>0</v>
      </c>
    </row>
    <row r="521" spans="1:196" s="100" customFormat="1" ht="27" customHeight="1" thickTop="1" thickBot="1">
      <c r="A521" s="1208">
        <f>【A票】【D票】!$D$10</f>
        <v>0</v>
      </c>
      <c r="B521" s="1212">
        <f>【A票】【D票】!$H$10</f>
        <v>0</v>
      </c>
      <c r="C521" s="1213" t="str">
        <f>【A票】【D票】!$K$10</f>
        <v xml:space="preserve"> </v>
      </c>
      <c r="D521" s="1214">
        <f t="shared" si="486"/>
        <v>430</v>
      </c>
      <c r="E521" s="914"/>
      <c r="F521" s="467"/>
      <c r="G521" s="469"/>
      <c r="H521" s="224" t="str">
        <f t="shared" si="533"/>
        <v xml:space="preserve"> </v>
      </c>
      <c r="I521" s="704"/>
      <c r="J521" s="117"/>
      <c r="K521" s="117"/>
      <c r="L521" s="117"/>
      <c r="M521" s="117"/>
      <c r="N521" s="117"/>
      <c r="O521" s="117"/>
      <c r="P521" s="117"/>
      <c r="Q521" s="117"/>
      <c r="R521" s="117"/>
      <c r="S521" s="117"/>
      <c r="T521" s="254"/>
      <c r="U521" s="646"/>
      <c r="V521" s="646"/>
      <c r="W521" s="114"/>
      <c r="X521" s="254"/>
      <c r="Y521" s="224" t="str">
        <f t="shared" si="534"/>
        <v xml:space="preserve"> </v>
      </c>
      <c r="Z521" s="579"/>
      <c r="AA521" s="704"/>
      <c r="AB521" s="119"/>
      <c r="AC521" s="224" t="str">
        <f t="shared" si="488"/>
        <v xml:space="preserve"> </v>
      </c>
      <c r="AD521" s="115"/>
      <c r="AE521" s="253"/>
      <c r="AF521" s="704"/>
      <c r="AG521" s="727"/>
      <c r="AH521" s="727"/>
      <c r="AI521" s="727"/>
      <c r="AJ521" s="727"/>
      <c r="AK521" s="591"/>
      <c r="AL521" s="727"/>
      <c r="AM521" s="727"/>
      <c r="AN521" s="727"/>
      <c r="AO521" s="727"/>
      <c r="AP521" s="727"/>
      <c r="AQ521" s="727"/>
      <c r="AR521" s="727"/>
      <c r="AS521" s="727"/>
      <c r="AT521" s="727"/>
      <c r="AU521" s="727"/>
      <c r="AV521" s="727"/>
      <c r="AW521" s="727"/>
      <c r="AX521" s="727"/>
      <c r="AY521" s="727"/>
      <c r="AZ521" s="727"/>
      <c r="BA521" s="727"/>
      <c r="BB521" s="727"/>
      <c r="BC521" s="821"/>
      <c r="BD521" s="727"/>
      <c r="BE521" s="727"/>
      <c r="BF521" s="727"/>
      <c r="BG521" s="727"/>
      <c r="BH521" s="727"/>
      <c r="BI521" s="727"/>
      <c r="BJ521" s="727"/>
      <c r="BK521" s="727"/>
      <c r="BL521" s="821"/>
      <c r="BM521" s="727"/>
      <c r="BN521" s="727"/>
      <c r="BO521" s="727"/>
      <c r="BP521" s="727"/>
      <c r="BQ521" s="727"/>
      <c r="BR521" s="821"/>
      <c r="BS521" s="727"/>
      <c r="BT521" s="727"/>
      <c r="BU521" s="727"/>
      <c r="BV521" s="591"/>
      <c r="BW521" s="224" t="str">
        <f t="shared" si="546"/>
        <v xml:space="preserve"> </v>
      </c>
      <c r="BX521" s="471">
        <f t="shared" si="535"/>
        <v>430</v>
      </c>
      <c r="BY521" s="117"/>
      <c r="BZ521" s="117"/>
      <c r="CA521" s="117"/>
      <c r="CB521" s="117"/>
      <c r="CC521" s="117"/>
      <c r="CD521" s="461"/>
      <c r="CE521" s="236"/>
      <c r="CF521" s="224" t="str">
        <f t="shared" si="536"/>
        <v xml:space="preserve"> </v>
      </c>
      <c r="CG521" s="116"/>
      <c r="CH521" s="117"/>
      <c r="CI521" s="117"/>
      <c r="CJ521" s="117"/>
      <c r="CK521" s="472"/>
      <c r="CL521" s="472"/>
      <c r="CM521" s="472"/>
      <c r="CN521" s="472"/>
      <c r="CO521" s="117"/>
      <c r="CP521" s="253"/>
      <c r="CQ521" s="120"/>
      <c r="CR521" s="224" t="str" cm="1">
        <f t="array" ref="CR521">IF(AND(SUM(COUNTIF(CG521:CM521,{"*不明*","*その他*"})+COUNTIF(CO521:CP521,{"*不明*","*その他*"}))&gt;0,CQ521=""),"その他・不明の場合,10)具体的内容、理由を記入",IF(OR(AND(CI521=CI$65,COUNTA(CJ521:CM521)&lt;4),AND(OR(CI521=CI$63,CI521=CI$64,CI521=CI$66,CI521=CI$67,CI521=CI$68,CI521=""),COUNTA(CJ521:CM521)&gt;0)),"3)介護保険認定済→要介護度、認知症自立度、寝たきり度、介護保険サービス記入",IF(OR(AND(OR(CM521=CM$63,CM521=CM$64),CN521=""),AND(OR(CM521=CM$65,CM521=CM$66),CN521&lt;&gt;"")),"7)介護保険サービス受けている/過去受けていた→具体的内容記入"," ")))</f>
        <v xml:space="preserve"> </v>
      </c>
      <c r="CS521" s="224" t="str">
        <f t="shared" si="537"/>
        <v xml:space="preserve"> </v>
      </c>
      <c r="CT521" s="116"/>
      <c r="CU521" s="253"/>
      <c r="CV521" s="117"/>
      <c r="CW521" s="117"/>
      <c r="CX521" s="253"/>
      <c r="CY521" s="117"/>
      <c r="CZ521" s="117"/>
      <c r="DA521" s="253"/>
      <c r="DB521" s="117"/>
      <c r="DC521" s="224" t="str">
        <f t="shared" si="538"/>
        <v xml:space="preserve"> </v>
      </c>
      <c r="DD521" s="224" t="str">
        <f t="shared" si="539"/>
        <v xml:space="preserve"> </v>
      </c>
      <c r="DE521" s="224" t="str">
        <f t="shared" si="489"/>
        <v xml:space="preserve"> </v>
      </c>
      <c r="DF521" s="121"/>
      <c r="DG521" s="114"/>
      <c r="DH521" s="704"/>
      <c r="DI521" s="119"/>
      <c r="DJ521" s="187"/>
      <c r="DK521" s="254"/>
      <c r="DL521" s="224" t="str">
        <f t="shared" si="490"/>
        <v xml:space="preserve"> </v>
      </c>
      <c r="DM521" s="224" t="str">
        <f t="shared" si="540"/>
        <v xml:space="preserve"> </v>
      </c>
      <c r="DN521" s="474"/>
      <c r="DO521" s="117"/>
      <c r="DP521" s="117"/>
      <c r="DQ521" s="117"/>
      <c r="DR521" s="117"/>
      <c r="DS521" s="117"/>
      <c r="DT521" s="254"/>
      <c r="DU521" s="476"/>
      <c r="DV521" s="224" t="str">
        <f t="shared" si="491"/>
        <v xml:space="preserve"> </v>
      </c>
      <c r="DW521" s="115"/>
      <c r="DX521" s="470"/>
      <c r="DY521" s="117"/>
      <c r="DZ521" s="704"/>
      <c r="EA521" s="224" t="str">
        <f t="shared" si="492"/>
        <v xml:space="preserve"> </v>
      </c>
      <c r="EB521" s="906"/>
      <c r="EC521" s="904"/>
      <c r="ED521" s="904"/>
      <c r="EE521" s="904"/>
      <c r="EF521" s="904"/>
      <c r="EG521" s="904"/>
      <c r="EH521" s="904"/>
      <c r="EI521" s="904"/>
      <c r="EJ521" s="904"/>
      <c r="EK521" s="905"/>
      <c r="EL521" s="80"/>
      <c r="EM521" s="224" t="str">
        <f t="shared" si="541"/>
        <v xml:space="preserve"> </v>
      </c>
      <c r="EN521" s="224" t="str">
        <f t="shared" si="542"/>
        <v xml:space="preserve"> </v>
      </c>
      <c r="EO521" s="115"/>
      <c r="EP521" s="1050"/>
      <c r="EQ521" s="253"/>
      <c r="ER521" s="117"/>
      <c r="ES521" s="1258">
        <f t="shared" si="543"/>
        <v>430</v>
      </c>
      <c r="ET521" s="224" t="str">
        <f t="shared" si="544"/>
        <v xml:space="preserve"> </v>
      </c>
      <c r="EU521" s="477" t="str">
        <f t="shared" si="545"/>
        <v/>
      </c>
      <c r="EV521" s="1334" t="str">
        <f t="shared" si="487"/>
        <v xml:space="preserve"> </v>
      </c>
      <c r="EW521" s="1332" t="str">
        <f t="shared" si="531"/>
        <v/>
      </c>
      <c r="EX521" s="1275" t="str">
        <f t="shared" si="513"/>
        <v/>
      </c>
      <c r="EY521" s="1275" t="str">
        <f t="shared" si="514"/>
        <v/>
      </c>
      <c r="EZ521" s="1275" t="str">
        <f t="shared" si="515"/>
        <v/>
      </c>
      <c r="FA521" s="1275" t="str">
        <f t="shared" si="516"/>
        <v/>
      </c>
      <c r="FB521" s="1275" t="str">
        <f t="shared" si="517"/>
        <v/>
      </c>
      <c r="FC521" s="1333" t="str">
        <f t="shared" si="518"/>
        <v/>
      </c>
      <c r="FE521" s="1234" t="str">
        <f t="shared" si="519"/>
        <v xml:space="preserve"> </v>
      </c>
      <c r="FF521" s="1234" t="str">
        <f t="shared" si="520"/>
        <v xml:space="preserve"> </v>
      </c>
      <c r="FG521" s="1234" t="str">
        <f t="shared" si="521"/>
        <v xml:space="preserve"> </v>
      </c>
      <c r="FH521" s="1234" t="str">
        <f t="shared" si="522"/>
        <v xml:space="preserve"> </v>
      </c>
      <c r="FI521" s="1234" t="str">
        <f t="shared" si="493"/>
        <v xml:space="preserve"> </v>
      </c>
      <c r="FJ521" s="1234" t="str">
        <f t="shared" si="523"/>
        <v xml:space="preserve"> </v>
      </c>
      <c r="FK521" s="1234">
        <f t="shared" si="494"/>
        <v>0</v>
      </c>
      <c r="FL521" s="1227"/>
      <c r="FM521" s="1234" t="str">
        <f t="shared" si="495"/>
        <v xml:space="preserve"> </v>
      </c>
      <c r="FN521" s="1234" t="str">
        <f t="shared" si="496"/>
        <v xml:space="preserve"> </v>
      </c>
      <c r="FO521" s="1234" t="str">
        <f t="shared" si="524"/>
        <v xml:space="preserve"> </v>
      </c>
      <c r="FP521" s="1234" t="str">
        <f t="shared" si="525"/>
        <v xml:space="preserve"> </v>
      </c>
      <c r="FQ521" s="1234" t="str">
        <f t="shared" si="497"/>
        <v xml:space="preserve"> </v>
      </c>
      <c r="FR521" s="1234" t="str">
        <f t="shared" si="526"/>
        <v xml:space="preserve"> </v>
      </c>
      <c r="FS521" s="1234">
        <f t="shared" si="532"/>
        <v>0</v>
      </c>
      <c r="FT521" s="1227"/>
      <c r="FU521" s="1234" t="str">
        <f t="shared" si="527"/>
        <v xml:space="preserve"> </v>
      </c>
      <c r="FV521" s="1234" t="str">
        <f t="shared" si="528"/>
        <v xml:space="preserve"> </v>
      </c>
      <c r="FW521" s="1234" t="str">
        <f t="shared" si="529"/>
        <v xml:space="preserve"> </v>
      </c>
      <c r="FX521" s="1234" t="str">
        <f t="shared" si="498"/>
        <v xml:space="preserve"> </v>
      </c>
      <c r="FY521" s="1234" t="str">
        <f t="shared" si="499"/>
        <v xml:space="preserve"> </v>
      </c>
      <c r="FZ521" s="1234" t="str">
        <f t="shared" si="530"/>
        <v xml:space="preserve"> </v>
      </c>
      <c r="GA521" s="1234">
        <f t="shared" si="500"/>
        <v>0</v>
      </c>
      <c r="GB521" s="1227"/>
      <c r="GC521" s="1234" t="str">
        <f t="shared" si="501"/>
        <v xml:space="preserve"> </v>
      </c>
      <c r="GD521" s="1234" t="str">
        <f t="shared" si="502"/>
        <v xml:space="preserve"> </v>
      </c>
      <c r="GE521" s="1234" t="str">
        <f t="shared" si="503"/>
        <v xml:space="preserve"> </v>
      </c>
      <c r="GF521" s="1234" t="str">
        <f t="shared" si="504"/>
        <v xml:space="preserve"> </v>
      </c>
      <c r="GG521" s="1234" t="str">
        <f t="shared" si="505"/>
        <v xml:space="preserve"> </v>
      </c>
      <c r="GH521" s="1234" t="str">
        <f t="shared" si="506"/>
        <v xml:space="preserve"> </v>
      </c>
      <c r="GI521" s="1234" t="str">
        <f t="shared" si="507"/>
        <v xml:space="preserve"> </v>
      </c>
      <c r="GJ521" s="1234" t="str">
        <f t="shared" si="508"/>
        <v xml:space="preserve"> </v>
      </c>
      <c r="GK521" s="1234" t="str">
        <f t="shared" si="509"/>
        <v xml:space="preserve"> </v>
      </c>
      <c r="GL521" s="1234" t="str">
        <f t="shared" si="510"/>
        <v xml:space="preserve"> </v>
      </c>
      <c r="GM521" s="1234" t="str">
        <f t="shared" si="511"/>
        <v xml:space="preserve"> </v>
      </c>
      <c r="GN521" s="1234">
        <f t="shared" si="512"/>
        <v>0</v>
      </c>
    </row>
    <row r="522" spans="1:196" s="100" customFormat="1" ht="27" customHeight="1" thickTop="1" thickBot="1">
      <c r="A522" s="1208">
        <f>【A票】【D票】!$D$10</f>
        <v>0</v>
      </c>
      <c r="B522" s="1212">
        <f>【A票】【D票】!$H$10</f>
        <v>0</v>
      </c>
      <c r="C522" s="1213" t="str">
        <f>【A票】【D票】!$K$10</f>
        <v xml:space="preserve"> </v>
      </c>
      <c r="D522" s="1214">
        <f t="shared" si="486"/>
        <v>431</v>
      </c>
      <c r="E522" s="914"/>
      <c r="F522" s="467"/>
      <c r="G522" s="469"/>
      <c r="H522" s="224" t="str">
        <f t="shared" si="533"/>
        <v xml:space="preserve"> </v>
      </c>
      <c r="I522" s="704"/>
      <c r="J522" s="117"/>
      <c r="K522" s="117"/>
      <c r="L522" s="117"/>
      <c r="M522" s="117"/>
      <c r="N522" s="117"/>
      <c r="O522" s="117"/>
      <c r="P522" s="117"/>
      <c r="Q522" s="117"/>
      <c r="R522" s="117"/>
      <c r="S522" s="117"/>
      <c r="T522" s="254"/>
      <c r="U522" s="646"/>
      <c r="V522" s="646"/>
      <c r="W522" s="114"/>
      <c r="X522" s="254"/>
      <c r="Y522" s="224" t="str">
        <f t="shared" si="534"/>
        <v xml:space="preserve"> </v>
      </c>
      <c r="Z522" s="579"/>
      <c r="AA522" s="704"/>
      <c r="AB522" s="119"/>
      <c r="AC522" s="224" t="str">
        <f t="shared" si="488"/>
        <v xml:space="preserve"> </v>
      </c>
      <c r="AD522" s="115"/>
      <c r="AE522" s="253"/>
      <c r="AF522" s="704"/>
      <c r="AG522" s="727"/>
      <c r="AH522" s="727"/>
      <c r="AI522" s="727"/>
      <c r="AJ522" s="727"/>
      <c r="AK522" s="591"/>
      <c r="AL522" s="727"/>
      <c r="AM522" s="727"/>
      <c r="AN522" s="727"/>
      <c r="AO522" s="727"/>
      <c r="AP522" s="727"/>
      <c r="AQ522" s="727"/>
      <c r="AR522" s="727"/>
      <c r="AS522" s="727"/>
      <c r="AT522" s="727"/>
      <c r="AU522" s="727"/>
      <c r="AV522" s="727"/>
      <c r="AW522" s="727"/>
      <c r="AX522" s="727"/>
      <c r="AY522" s="727"/>
      <c r="AZ522" s="727"/>
      <c r="BA522" s="727"/>
      <c r="BB522" s="727"/>
      <c r="BC522" s="821"/>
      <c r="BD522" s="727"/>
      <c r="BE522" s="727"/>
      <c r="BF522" s="727"/>
      <c r="BG522" s="727"/>
      <c r="BH522" s="727"/>
      <c r="BI522" s="727"/>
      <c r="BJ522" s="727"/>
      <c r="BK522" s="727"/>
      <c r="BL522" s="821"/>
      <c r="BM522" s="727"/>
      <c r="BN522" s="727"/>
      <c r="BO522" s="727"/>
      <c r="BP522" s="727"/>
      <c r="BQ522" s="727"/>
      <c r="BR522" s="821"/>
      <c r="BS522" s="727"/>
      <c r="BT522" s="727"/>
      <c r="BU522" s="727"/>
      <c r="BV522" s="591"/>
      <c r="BW522" s="224" t="str">
        <f t="shared" si="546"/>
        <v xml:space="preserve"> </v>
      </c>
      <c r="BX522" s="471">
        <f t="shared" si="535"/>
        <v>431</v>
      </c>
      <c r="BY522" s="117"/>
      <c r="BZ522" s="117"/>
      <c r="CA522" s="117"/>
      <c r="CB522" s="117"/>
      <c r="CC522" s="117"/>
      <c r="CD522" s="461"/>
      <c r="CE522" s="236"/>
      <c r="CF522" s="224" t="str">
        <f t="shared" si="536"/>
        <v xml:space="preserve"> </v>
      </c>
      <c r="CG522" s="116"/>
      <c r="CH522" s="117"/>
      <c r="CI522" s="117"/>
      <c r="CJ522" s="117"/>
      <c r="CK522" s="472"/>
      <c r="CL522" s="472"/>
      <c r="CM522" s="472"/>
      <c r="CN522" s="472"/>
      <c r="CO522" s="117"/>
      <c r="CP522" s="253"/>
      <c r="CQ522" s="120"/>
      <c r="CR522" s="224" t="str" cm="1">
        <f t="array" ref="CR522">IF(AND(SUM(COUNTIF(CG522:CM522,{"*不明*","*その他*"})+COUNTIF(CO522:CP522,{"*不明*","*その他*"}))&gt;0,CQ522=""),"その他・不明の場合,10)具体的内容、理由を記入",IF(OR(AND(CI522=CI$65,COUNTA(CJ522:CM522)&lt;4),AND(OR(CI522=CI$63,CI522=CI$64,CI522=CI$66,CI522=CI$67,CI522=CI$68,CI522=""),COUNTA(CJ522:CM522)&gt;0)),"3)介護保険認定済→要介護度、認知症自立度、寝たきり度、介護保険サービス記入",IF(OR(AND(OR(CM522=CM$63,CM522=CM$64),CN522=""),AND(OR(CM522=CM$65,CM522=CM$66),CN522&lt;&gt;"")),"7)介護保険サービス受けている/過去受けていた→具体的内容記入"," ")))</f>
        <v xml:space="preserve"> </v>
      </c>
      <c r="CS522" s="224" t="str">
        <f t="shared" si="537"/>
        <v xml:space="preserve"> </v>
      </c>
      <c r="CT522" s="116"/>
      <c r="CU522" s="253"/>
      <c r="CV522" s="117"/>
      <c r="CW522" s="117"/>
      <c r="CX522" s="253"/>
      <c r="CY522" s="117"/>
      <c r="CZ522" s="117"/>
      <c r="DA522" s="253"/>
      <c r="DB522" s="117"/>
      <c r="DC522" s="224" t="str">
        <f t="shared" si="538"/>
        <v xml:space="preserve"> </v>
      </c>
      <c r="DD522" s="224" t="str">
        <f t="shared" si="539"/>
        <v xml:space="preserve"> </v>
      </c>
      <c r="DE522" s="224" t="str">
        <f t="shared" si="489"/>
        <v xml:space="preserve"> </v>
      </c>
      <c r="DF522" s="121"/>
      <c r="DG522" s="114"/>
      <c r="DH522" s="704"/>
      <c r="DI522" s="119"/>
      <c r="DJ522" s="187"/>
      <c r="DK522" s="254"/>
      <c r="DL522" s="224" t="str">
        <f t="shared" si="490"/>
        <v xml:space="preserve"> </v>
      </c>
      <c r="DM522" s="224" t="str">
        <f t="shared" si="540"/>
        <v xml:space="preserve"> </v>
      </c>
      <c r="DN522" s="474"/>
      <c r="DO522" s="117"/>
      <c r="DP522" s="117"/>
      <c r="DQ522" s="117"/>
      <c r="DR522" s="117"/>
      <c r="DS522" s="117"/>
      <c r="DT522" s="254"/>
      <c r="DU522" s="476"/>
      <c r="DV522" s="224" t="str">
        <f t="shared" si="491"/>
        <v xml:space="preserve"> </v>
      </c>
      <c r="DW522" s="115"/>
      <c r="DX522" s="470"/>
      <c r="DY522" s="117"/>
      <c r="DZ522" s="704"/>
      <c r="EA522" s="224" t="str">
        <f t="shared" si="492"/>
        <v xml:space="preserve"> </v>
      </c>
      <c r="EB522" s="906"/>
      <c r="EC522" s="904"/>
      <c r="ED522" s="904"/>
      <c r="EE522" s="904"/>
      <c r="EF522" s="904"/>
      <c r="EG522" s="904"/>
      <c r="EH522" s="904"/>
      <c r="EI522" s="904"/>
      <c r="EJ522" s="904"/>
      <c r="EK522" s="905"/>
      <c r="EL522" s="80"/>
      <c r="EM522" s="224" t="str">
        <f t="shared" si="541"/>
        <v xml:space="preserve"> </v>
      </c>
      <c r="EN522" s="224" t="str">
        <f t="shared" si="542"/>
        <v xml:space="preserve"> </v>
      </c>
      <c r="EO522" s="115"/>
      <c r="EP522" s="1050"/>
      <c r="EQ522" s="253"/>
      <c r="ER522" s="117"/>
      <c r="ES522" s="1258">
        <f t="shared" si="543"/>
        <v>431</v>
      </c>
      <c r="ET522" s="224" t="str">
        <f t="shared" si="544"/>
        <v xml:space="preserve"> </v>
      </c>
      <c r="EU522" s="477" t="str">
        <f t="shared" si="545"/>
        <v/>
      </c>
      <c r="EV522" s="1334" t="str">
        <f t="shared" si="487"/>
        <v xml:space="preserve"> </v>
      </c>
      <c r="EW522" s="1332" t="str">
        <f t="shared" si="531"/>
        <v/>
      </c>
      <c r="EX522" s="1275" t="str">
        <f t="shared" si="513"/>
        <v/>
      </c>
      <c r="EY522" s="1275" t="str">
        <f t="shared" si="514"/>
        <v/>
      </c>
      <c r="EZ522" s="1275" t="str">
        <f t="shared" si="515"/>
        <v/>
      </c>
      <c r="FA522" s="1275" t="str">
        <f t="shared" si="516"/>
        <v/>
      </c>
      <c r="FB522" s="1275" t="str">
        <f t="shared" si="517"/>
        <v/>
      </c>
      <c r="FC522" s="1333" t="str">
        <f t="shared" si="518"/>
        <v/>
      </c>
      <c r="FE522" s="1234" t="str">
        <f t="shared" si="519"/>
        <v xml:space="preserve"> </v>
      </c>
      <c r="FF522" s="1234" t="str">
        <f t="shared" si="520"/>
        <v xml:space="preserve"> </v>
      </c>
      <c r="FG522" s="1234" t="str">
        <f t="shared" si="521"/>
        <v xml:space="preserve"> </v>
      </c>
      <c r="FH522" s="1234" t="str">
        <f t="shared" si="522"/>
        <v xml:space="preserve"> </v>
      </c>
      <c r="FI522" s="1234" t="str">
        <f t="shared" si="493"/>
        <v xml:space="preserve"> </v>
      </c>
      <c r="FJ522" s="1234" t="str">
        <f t="shared" si="523"/>
        <v xml:space="preserve"> </v>
      </c>
      <c r="FK522" s="1234">
        <f t="shared" si="494"/>
        <v>0</v>
      </c>
      <c r="FL522" s="1227"/>
      <c r="FM522" s="1234" t="str">
        <f t="shared" si="495"/>
        <v xml:space="preserve"> </v>
      </c>
      <c r="FN522" s="1234" t="str">
        <f t="shared" si="496"/>
        <v xml:space="preserve"> </v>
      </c>
      <c r="FO522" s="1234" t="str">
        <f t="shared" si="524"/>
        <v xml:space="preserve"> </v>
      </c>
      <c r="FP522" s="1234" t="str">
        <f t="shared" si="525"/>
        <v xml:space="preserve"> </v>
      </c>
      <c r="FQ522" s="1234" t="str">
        <f t="shared" si="497"/>
        <v xml:space="preserve"> </v>
      </c>
      <c r="FR522" s="1234" t="str">
        <f t="shared" si="526"/>
        <v xml:space="preserve"> </v>
      </c>
      <c r="FS522" s="1234">
        <f t="shared" si="532"/>
        <v>0</v>
      </c>
      <c r="FT522" s="1227"/>
      <c r="FU522" s="1234" t="str">
        <f t="shared" si="527"/>
        <v xml:space="preserve"> </v>
      </c>
      <c r="FV522" s="1234" t="str">
        <f t="shared" si="528"/>
        <v xml:space="preserve"> </v>
      </c>
      <c r="FW522" s="1234" t="str">
        <f t="shared" si="529"/>
        <v xml:space="preserve"> </v>
      </c>
      <c r="FX522" s="1234" t="str">
        <f t="shared" si="498"/>
        <v xml:space="preserve"> </v>
      </c>
      <c r="FY522" s="1234" t="str">
        <f t="shared" si="499"/>
        <v xml:space="preserve"> </v>
      </c>
      <c r="FZ522" s="1234" t="str">
        <f t="shared" si="530"/>
        <v xml:space="preserve"> </v>
      </c>
      <c r="GA522" s="1234">
        <f t="shared" si="500"/>
        <v>0</v>
      </c>
      <c r="GB522" s="1227"/>
      <c r="GC522" s="1234" t="str">
        <f t="shared" si="501"/>
        <v xml:space="preserve"> </v>
      </c>
      <c r="GD522" s="1234" t="str">
        <f t="shared" si="502"/>
        <v xml:space="preserve"> </v>
      </c>
      <c r="GE522" s="1234" t="str">
        <f t="shared" si="503"/>
        <v xml:space="preserve"> </v>
      </c>
      <c r="GF522" s="1234" t="str">
        <f t="shared" si="504"/>
        <v xml:space="preserve"> </v>
      </c>
      <c r="GG522" s="1234" t="str">
        <f t="shared" si="505"/>
        <v xml:space="preserve"> </v>
      </c>
      <c r="GH522" s="1234" t="str">
        <f t="shared" si="506"/>
        <v xml:space="preserve"> </v>
      </c>
      <c r="GI522" s="1234" t="str">
        <f t="shared" si="507"/>
        <v xml:space="preserve"> </v>
      </c>
      <c r="GJ522" s="1234" t="str">
        <f t="shared" si="508"/>
        <v xml:space="preserve"> </v>
      </c>
      <c r="GK522" s="1234" t="str">
        <f t="shared" si="509"/>
        <v xml:space="preserve"> </v>
      </c>
      <c r="GL522" s="1234" t="str">
        <f t="shared" si="510"/>
        <v xml:space="preserve"> </v>
      </c>
      <c r="GM522" s="1234" t="str">
        <f t="shared" si="511"/>
        <v xml:space="preserve"> </v>
      </c>
      <c r="GN522" s="1234">
        <f t="shared" si="512"/>
        <v>0</v>
      </c>
    </row>
    <row r="523" spans="1:196" s="100" customFormat="1" ht="27" customHeight="1" thickTop="1" thickBot="1">
      <c r="A523" s="1208">
        <f>【A票】【D票】!$D$10</f>
        <v>0</v>
      </c>
      <c r="B523" s="1212">
        <f>【A票】【D票】!$H$10</f>
        <v>0</v>
      </c>
      <c r="C523" s="1213" t="str">
        <f>【A票】【D票】!$K$10</f>
        <v xml:space="preserve"> </v>
      </c>
      <c r="D523" s="1214">
        <f t="shared" si="486"/>
        <v>432</v>
      </c>
      <c r="E523" s="914"/>
      <c r="F523" s="467"/>
      <c r="G523" s="469"/>
      <c r="H523" s="224" t="str">
        <f t="shared" si="533"/>
        <v xml:space="preserve"> </v>
      </c>
      <c r="I523" s="704"/>
      <c r="J523" s="117"/>
      <c r="K523" s="117"/>
      <c r="L523" s="117"/>
      <c r="M523" s="117"/>
      <c r="N523" s="117"/>
      <c r="O523" s="117"/>
      <c r="P523" s="117"/>
      <c r="Q523" s="117"/>
      <c r="R523" s="117"/>
      <c r="S523" s="117"/>
      <c r="T523" s="254"/>
      <c r="U523" s="646"/>
      <c r="V523" s="646"/>
      <c r="W523" s="114"/>
      <c r="X523" s="254"/>
      <c r="Y523" s="224" t="str">
        <f t="shared" si="534"/>
        <v xml:space="preserve"> </v>
      </c>
      <c r="Z523" s="579"/>
      <c r="AA523" s="704"/>
      <c r="AB523" s="119"/>
      <c r="AC523" s="224" t="str">
        <f t="shared" si="488"/>
        <v xml:space="preserve"> </v>
      </c>
      <c r="AD523" s="115"/>
      <c r="AE523" s="253"/>
      <c r="AF523" s="704"/>
      <c r="AG523" s="727"/>
      <c r="AH523" s="727"/>
      <c r="AI523" s="727"/>
      <c r="AJ523" s="727"/>
      <c r="AK523" s="591"/>
      <c r="AL523" s="727"/>
      <c r="AM523" s="727"/>
      <c r="AN523" s="727"/>
      <c r="AO523" s="727"/>
      <c r="AP523" s="727"/>
      <c r="AQ523" s="727"/>
      <c r="AR523" s="727"/>
      <c r="AS523" s="727"/>
      <c r="AT523" s="727"/>
      <c r="AU523" s="727"/>
      <c r="AV523" s="727"/>
      <c r="AW523" s="727"/>
      <c r="AX523" s="727"/>
      <c r="AY523" s="727"/>
      <c r="AZ523" s="727"/>
      <c r="BA523" s="727"/>
      <c r="BB523" s="727"/>
      <c r="BC523" s="821"/>
      <c r="BD523" s="727"/>
      <c r="BE523" s="727"/>
      <c r="BF523" s="727"/>
      <c r="BG523" s="727"/>
      <c r="BH523" s="727"/>
      <c r="BI523" s="727"/>
      <c r="BJ523" s="727"/>
      <c r="BK523" s="727"/>
      <c r="BL523" s="821"/>
      <c r="BM523" s="727"/>
      <c r="BN523" s="727"/>
      <c r="BO523" s="727"/>
      <c r="BP523" s="727"/>
      <c r="BQ523" s="727"/>
      <c r="BR523" s="821"/>
      <c r="BS523" s="727"/>
      <c r="BT523" s="727"/>
      <c r="BU523" s="727"/>
      <c r="BV523" s="591"/>
      <c r="BW523" s="224" t="str">
        <f t="shared" si="546"/>
        <v xml:space="preserve"> </v>
      </c>
      <c r="BX523" s="471">
        <f t="shared" si="535"/>
        <v>432</v>
      </c>
      <c r="BY523" s="117"/>
      <c r="BZ523" s="117"/>
      <c r="CA523" s="117"/>
      <c r="CB523" s="117"/>
      <c r="CC523" s="117"/>
      <c r="CD523" s="461"/>
      <c r="CE523" s="236"/>
      <c r="CF523" s="224" t="str">
        <f t="shared" si="536"/>
        <v xml:space="preserve"> </v>
      </c>
      <c r="CG523" s="116"/>
      <c r="CH523" s="117"/>
      <c r="CI523" s="117"/>
      <c r="CJ523" s="117"/>
      <c r="CK523" s="472"/>
      <c r="CL523" s="472"/>
      <c r="CM523" s="472"/>
      <c r="CN523" s="472"/>
      <c r="CO523" s="117"/>
      <c r="CP523" s="253"/>
      <c r="CQ523" s="120"/>
      <c r="CR523" s="224" t="str" cm="1">
        <f t="array" ref="CR523">IF(AND(SUM(COUNTIF(CG523:CM523,{"*不明*","*その他*"})+COUNTIF(CO523:CP523,{"*不明*","*その他*"}))&gt;0,CQ523=""),"その他・不明の場合,10)具体的内容、理由を記入",IF(OR(AND(CI523=CI$65,COUNTA(CJ523:CM523)&lt;4),AND(OR(CI523=CI$63,CI523=CI$64,CI523=CI$66,CI523=CI$67,CI523=CI$68,CI523=""),COUNTA(CJ523:CM523)&gt;0)),"3)介護保険認定済→要介護度、認知症自立度、寝たきり度、介護保険サービス記入",IF(OR(AND(OR(CM523=CM$63,CM523=CM$64),CN523=""),AND(OR(CM523=CM$65,CM523=CM$66),CN523&lt;&gt;"")),"7)介護保険サービス受けている/過去受けていた→具体的内容記入"," ")))</f>
        <v xml:space="preserve"> </v>
      </c>
      <c r="CS523" s="224" t="str">
        <f t="shared" si="537"/>
        <v xml:space="preserve"> </v>
      </c>
      <c r="CT523" s="116"/>
      <c r="CU523" s="253"/>
      <c r="CV523" s="117"/>
      <c r="CW523" s="117"/>
      <c r="CX523" s="253"/>
      <c r="CY523" s="117"/>
      <c r="CZ523" s="117"/>
      <c r="DA523" s="253"/>
      <c r="DB523" s="117"/>
      <c r="DC523" s="224" t="str">
        <f t="shared" si="538"/>
        <v xml:space="preserve"> </v>
      </c>
      <c r="DD523" s="224" t="str">
        <f t="shared" si="539"/>
        <v xml:space="preserve"> </v>
      </c>
      <c r="DE523" s="224" t="str">
        <f t="shared" si="489"/>
        <v xml:space="preserve"> </v>
      </c>
      <c r="DF523" s="121"/>
      <c r="DG523" s="114"/>
      <c r="DH523" s="704"/>
      <c r="DI523" s="119"/>
      <c r="DJ523" s="187"/>
      <c r="DK523" s="254"/>
      <c r="DL523" s="224" t="str">
        <f t="shared" si="490"/>
        <v xml:space="preserve"> </v>
      </c>
      <c r="DM523" s="224" t="str">
        <f t="shared" si="540"/>
        <v xml:space="preserve"> </v>
      </c>
      <c r="DN523" s="474"/>
      <c r="DO523" s="117"/>
      <c r="DP523" s="117"/>
      <c r="DQ523" s="117"/>
      <c r="DR523" s="117"/>
      <c r="DS523" s="117"/>
      <c r="DT523" s="254"/>
      <c r="DU523" s="476"/>
      <c r="DV523" s="224" t="str">
        <f t="shared" si="491"/>
        <v xml:space="preserve"> </v>
      </c>
      <c r="DW523" s="115"/>
      <c r="DX523" s="470"/>
      <c r="DY523" s="117"/>
      <c r="DZ523" s="704"/>
      <c r="EA523" s="224" t="str">
        <f t="shared" si="492"/>
        <v xml:space="preserve"> </v>
      </c>
      <c r="EB523" s="906"/>
      <c r="EC523" s="904"/>
      <c r="ED523" s="904"/>
      <c r="EE523" s="904"/>
      <c r="EF523" s="904"/>
      <c r="EG523" s="904"/>
      <c r="EH523" s="904"/>
      <c r="EI523" s="904"/>
      <c r="EJ523" s="904"/>
      <c r="EK523" s="905"/>
      <c r="EL523" s="80"/>
      <c r="EM523" s="224" t="str">
        <f t="shared" si="541"/>
        <v xml:space="preserve"> </v>
      </c>
      <c r="EN523" s="224" t="str">
        <f t="shared" si="542"/>
        <v xml:space="preserve"> </v>
      </c>
      <c r="EO523" s="115"/>
      <c r="EP523" s="1050"/>
      <c r="EQ523" s="253"/>
      <c r="ER523" s="117"/>
      <c r="ES523" s="1258">
        <f t="shared" si="543"/>
        <v>432</v>
      </c>
      <c r="ET523" s="224" t="str">
        <f t="shared" si="544"/>
        <v xml:space="preserve"> </v>
      </c>
      <c r="EU523" s="477" t="str">
        <f t="shared" si="545"/>
        <v/>
      </c>
      <c r="EV523" s="1334" t="str">
        <f t="shared" si="487"/>
        <v xml:space="preserve"> </v>
      </c>
      <c r="EW523" s="1332" t="str">
        <f t="shared" si="531"/>
        <v/>
      </c>
      <c r="EX523" s="1275" t="str">
        <f t="shared" si="513"/>
        <v/>
      </c>
      <c r="EY523" s="1275" t="str">
        <f t="shared" si="514"/>
        <v/>
      </c>
      <c r="EZ523" s="1275" t="str">
        <f t="shared" si="515"/>
        <v/>
      </c>
      <c r="FA523" s="1275" t="str">
        <f t="shared" si="516"/>
        <v/>
      </c>
      <c r="FB523" s="1275" t="str">
        <f t="shared" si="517"/>
        <v/>
      </c>
      <c r="FC523" s="1333" t="str">
        <f t="shared" si="518"/>
        <v/>
      </c>
      <c r="FE523" s="1234" t="str">
        <f t="shared" si="519"/>
        <v xml:space="preserve"> </v>
      </c>
      <c r="FF523" s="1234" t="str">
        <f t="shared" si="520"/>
        <v xml:space="preserve"> </v>
      </c>
      <c r="FG523" s="1234" t="str">
        <f t="shared" si="521"/>
        <v xml:space="preserve"> </v>
      </c>
      <c r="FH523" s="1234" t="str">
        <f t="shared" si="522"/>
        <v xml:space="preserve"> </v>
      </c>
      <c r="FI523" s="1234" t="str">
        <f t="shared" si="493"/>
        <v xml:space="preserve"> </v>
      </c>
      <c r="FJ523" s="1234" t="str">
        <f t="shared" si="523"/>
        <v xml:space="preserve"> </v>
      </c>
      <c r="FK523" s="1234">
        <f t="shared" si="494"/>
        <v>0</v>
      </c>
      <c r="FL523" s="1227"/>
      <c r="FM523" s="1234" t="str">
        <f t="shared" si="495"/>
        <v xml:space="preserve"> </v>
      </c>
      <c r="FN523" s="1234" t="str">
        <f t="shared" si="496"/>
        <v xml:space="preserve"> </v>
      </c>
      <c r="FO523" s="1234" t="str">
        <f t="shared" si="524"/>
        <v xml:space="preserve"> </v>
      </c>
      <c r="FP523" s="1234" t="str">
        <f t="shared" si="525"/>
        <v xml:space="preserve"> </v>
      </c>
      <c r="FQ523" s="1234" t="str">
        <f t="shared" si="497"/>
        <v xml:space="preserve"> </v>
      </c>
      <c r="FR523" s="1234" t="str">
        <f t="shared" si="526"/>
        <v xml:space="preserve"> </v>
      </c>
      <c r="FS523" s="1234">
        <f t="shared" si="532"/>
        <v>0</v>
      </c>
      <c r="FT523" s="1227"/>
      <c r="FU523" s="1234" t="str">
        <f t="shared" si="527"/>
        <v xml:space="preserve"> </v>
      </c>
      <c r="FV523" s="1234" t="str">
        <f t="shared" si="528"/>
        <v xml:space="preserve"> </v>
      </c>
      <c r="FW523" s="1234" t="str">
        <f t="shared" si="529"/>
        <v xml:space="preserve"> </v>
      </c>
      <c r="FX523" s="1234" t="str">
        <f t="shared" si="498"/>
        <v xml:space="preserve"> </v>
      </c>
      <c r="FY523" s="1234" t="str">
        <f t="shared" si="499"/>
        <v xml:space="preserve"> </v>
      </c>
      <c r="FZ523" s="1234" t="str">
        <f t="shared" si="530"/>
        <v xml:space="preserve"> </v>
      </c>
      <c r="GA523" s="1234">
        <f t="shared" si="500"/>
        <v>0</v>
      </c>
      <c r="GB523" s="1227"/>
      <c r="GC523" s="1234" t="str">
        <f t="shared" si="501"/>
        <v xml:space="preserve"> </v>
      </c>
      <c r="GD523" s="1234" t="str">
        <f t="shared" si="502"/>
        <v xml:space="preserve"> </v>
      </c>
      <c r="GE523" s="1234" t="str">
        <f t="shared" si="503"/>
        <v xml:space="preserve"> </v>
      </c>
      <c r="GF523" s="1234" t="str">
        <f t="shared" si="504"/>
        <v xml:space="preserve"> </v>
      </c>
      <c r="GG523" s="1234" t="str">
        <f t="shared" si="505"/>
        <v xml:space="preserve"> </v>
      </c>
      <c r="GH523" s="1234" t="str">
        <f t="shared" si="506"/>
        <v xml:space="preserve"> </v>
      </c>
      <c r="GI523" s="1234" t="str">
        <f t="shared" si="507"/>
        <v xml:space="preserve"> </v>
      </c>
      <c r="GJ523" s="1234" t="str">
        <f t="shared" si="508"/>
        <v xml:space="preserve"> </v>
      </c>
      <c r="GK523" s="1234" t="str">
        <f t="shared" si="509"/>
        <v xml:space="preserve"> </v>
      </c>
      <c r="GL523" s="1234" t="str">
        <f t="shared" si="510"/>
        <v xml:space="preserve"> </v>
      </c>
      <c r="GM523" s="1234" t="str">
        <f t="shared" si="511"/>
        <v xml:space="preserve"> </v>
      </c>
      <c r="GN523" s="1234">
        <f t="shared" si="512"/>
        <v>0</v>
      </c>
    </row>
    <row r="524" spans="1:196" s="100" customFormat="1" ht="27" customHeight="1" thickTop="1" thickBot="1">
      <c r="A524" s="1208">
        <f>【A票】【D票】!$D$10</f>
        <v>0</v>
      </c>
      <c r="B524" s="1212">
        <f>【A票】【D票】!$H$10</f>
        <v>0</v>
      </c>
      <c r="C524" s="1213" t="str">
        <f>【A票】【D票】!$K$10</f>
        <v xml:space="preserve"> </v>
      </c>
      <c r="D524" s="1214">
        <f t="shared" si="486"/>
        <v>433</v>
      </c>
      <c r="E524" s="914"/>
      <c r="F524" s="467"/>
      <c r="G524" s="469"/>
      <c r="H524" s="224" t="str">
        <f t="shared" si="533"/>
        <v xml:space="preserve"> </v>
      </c>
      <c r="I524" s="704"/>
      <c r="J524" s="117"/>
      <c r="K524" s="117"/>
      <c r="L524" s="117"/>
      <c r="M524" s="117"/>
      <c r="N524" s="117"/>
      <c r="O524" s="117"/>
      <c r="P524" s="117"/>
      <c r="Q524" s="117"/>
      <c r="R524" s="117"/>
      <c r="S524" s="117"/>
      <c r="T524" s="254"/>
      <c r="U524" s="646"/>
      <c r="V524" s="646"/>
      <c r="W524" s="114"/>
      <c r="X524" s="254"/>
      <c r="Y524" s="224" t="str">
        <f t="shared" si="534"/>
        <v xml:space="preserve"> </v>
      </c>
      <c r="Z524" s="579"/>
      <c r="AA524" s="704"/>
      <c r="AB524" s="119"/>
      <c r="AC524" s="224" t="str">
        <f t="shared" si="488"/>
        <v xml:space="preserve"> </v>
      </c>
      <c r="AD524" s="115"/>
      <c r="AE524" s="253"/>
      <c r="AF524" s="704"/>
      <c r="AG524" s="727"/>
      <c r="AH524" s="727"/>
      <c r="AI524" s="727"/>
      <c r="AJ524" s="727"/>
      <c r="AK524" s="591"/>
      <c r="AL524" s="727"/>
      <c r="AM524" s="727"/>
      <c r="AN524" s="727"/>
      <c r="AO524" s="727"/>
      <c r="AP524" s="727"/>
      <c r="AQ524" s="727"/>
      <c r="AR524" s="727"/>
      <c r="AS524" s="727"/>
      <c r="AT524" s="727"/>
      <c r="AU524" s="727"/>
      <c r="AV524" s="727"/>
      <c r="AW524" s="727"/>
      <c r="AX524" s="727"/>
      <c r="AY524" s="727"/>
      <c r="AZ524" s="727"/>
      <c r="BA524" s="727"/>
      <c r="BB524" s="727"/>
      <c r="BC524" s="821"/>
      <c r="BD524" s="727"/>
      <c r="BE524" s="727"/>
      <c r="BF524" s="727"/>
      <c r="BG524" s="727"/>
      <c r="BH524" s="727"/>
      <c r="BI524" s="727"/>
      <c r="BJ524" s="727"/>
      <c r="BK524" s="727"/>
      <c r="BL524" s="821"/>
      <c r="BM524" s="727"/>
      <c r="BN524" s="727"/>
      <c r="BO524" s="727"/>
      <c r="BP524" s="727"/>
      <c r="BQ524" s="727"/>
      <c r="BR524" s="821"/>
      <c r="BS524" s="727"/>
      <c r="BT524" s="727"/>
      <c r="BU524" s="727"/>
      <c r="BV524" s="591"/>
      <c r="BW524" s="224" t="str">
        <f t="shared" si="546"/>
        <v xml:space="preserve"> </v>
      </c>
      <c r="BX524" s="471">
        <f t="shared" si="535"/>
        <v>433</v>
      </c>
      <c r="BY524" s="117"/>
      <c r="BZ524" s="117"/>
      <c r="CA524" s="117"/>
      <c r="CB524" s="117"/>
      <c r="CC524" s="117"/>
      <c r="CD524" s="461"/>
      <c r="CE524" s="236"/>
      <c r="CF524" s="224" t="str">
        <f t="shared" si="536"/>
        <v xml:space="preserve"> </v>
      </c>
      <c r="CG524" s="116"/>
      <c r="CH524" s="117"/>
      <c r="CI524" s="117"/>
      <c r="CJ524" s="117"/>
      <c r="CK524" s="472"/>
      <c r="CL524" s="472"/>
      <c r="CM524" s="472"/>
      <c r="CN524" s="472"/>
      <c r="CO524" s="117"/>
      <c r="CP524" s="253"/>
      <c r="CQ524" s="120"/>
      <c r="CR524" s="224" t="str" cm="1">
        <f t="array" ref="CR524">IF(AND(SUM(COUNTIF(CG524:CM524,{"*不明*","*その他*"})+COUNTIF(CO524:CP524,{"*不明*","*その他*"}))&gt;0,CQ524=""),"その他・不明の場合,10)具体的内容、理由を記入",IF(OR(AND(CI524=CI$65,COUNTA(CJ524:CM524)&lt;4),AND(OR(CI524=CI$63,CI524=CI$64,CI524=CI$66,CI524=CI$67,CI524=CI$68,CI524=""),COUNTA(CJ524:CM524)&gt;0)),"3)介護保険認定済→要介護度、認知症自立度、寝たきり度、介護保険サービス記入",IF(OR(AND(OR(CM524=CM$63,CM524=CM$64),CN524=""),AND(OR(CM524=CM$65,CM524=CM$66),CN524&lt;&gt;"")),"7)介護保険サービス受けている/過去受けていた→具体的内容記入"," ")))</f>
        <v xml:space="preserve"> </v>
      </c>
      <c r="CS524" s="224" t="str">
        <f t="shared" si="537"/>
        <v xml:space="preserve"> </v>
      </c>
      <c r="CT524" s="116"/>
      <c r="CU524" s="253"/>
      <c r="CV524" s="117"/>
      <c r="CW524" s="117"/>
      <c r="CX524" s="253"/>
      <c r="CY524" s="117"/>
      <c r="CZ524" s="117"/>
      <c r="DA524" s="253"/>
      <c r="DB524" s="117"/>
      <c r="DC524" s="224" t="str">
        <f t="shared" si="538"/>
        <v xml:space="preserve"> </v>
      </c>
      <c r="DD524" s="224" t="str">
        <f t="shared" si="539"/>
        <v xml:space="preserve"> </v>
      </c>
      <c r="DE524" s="224" t="str">
        <f t="shared" si="489"/>
        <v xml:space="preserve"> </v>
      </c>
      <c r="DF524" s="121"/>
      <c r="DG524" s="114"/>
      <c r="DH524" s="704"/>
      <c r="DI524" s="119"/>
      <c r="DJ524" s="187"/>
      <c r="DK524" s="254"/>
      <c r="DL524" s="224" t="str">
        <f t="shared" si="490"/>
        <v xml:space="preserve"> </v>
      </c>
      <c r="DM524" s="224" t="str">
        <f t="shared" si="540"/>
        <v xml:space="preserve"> </v>
      </c>
      <c r="DN524" s="474"/>
      <c r="DO524" s="117"/>
      <c r="DP524" s="117"/>
      <c r="DQ524" s="117"/>
      <c r="DR524" s="117"/>
      <c r="DS524" s="117"/>
      <c r="DT524" s="254"/>
      <c r="DU524" s="476"/>
      <c r="DV524" s="224" t="str">
        <f t="shared" si="491"/>
        <v xml:space="preserve"> </v>
      </c>
      <c r="DW524" s="115"/>
      <c r="DX524" s="470"/>
      <c r="DY524" s="117"/>
      <c r="DZ524" s="704"/>
      <c r="EA524" s="224" t="str">
        <f t="shared" si="492"/>
        <v xml:space="preserve"> </v>
      </c>
      <c r="EB524" s="906"/>
      <c r="EC524" s="904"/>
      <c r="ED524" s="904"/>
      <c r="EE524" s="904"/>
      <c r="EF524" s="904"/>
      <c r="EG524" s="904"/>
      <c r="EH524" s="904"/>
      <c r="EI524" s="904"/>
      <c r="EJ524" s="904"/>
      <c r="EK524" s="905"/>
      <c r="EL524" s="80"/>
      <c r="EM524" s="224" t="str">
        <f t="shared" si="541"/>
        <v xml:space="preserve"> </v>
      </c>
      <c r="EN524" s="224" t="str">
        <f t="shared" si="542"/>
        <v xml:space="preserve"> </v>
      </c>
      <c r="EO524" s="115"/>
      <c r="EP524" s="1050"/>
      <c r="EQ524" s="253"/>
      <c r="ER524" s="117"/>
      <c r="ES524" s="1258">
        <f t="shared" si="543"/>
        <v>433</v>
      </c>
      <c r="ET524" s="224" t="str">
        <f t="shared" si="544"/>
        <v xml:space="preserve"> </v>
      </c>
      <c r="EU524" s="477" t="str">
        <f t="shared" si="545"/>
        <v/>
      </c>
      <c r="EV524" s="1334" t="str">
        <f t="shared" si="487"/>
        <v xml:space="preserve"> </v>
      </c>
      <c r="EW524" s="1332" t="str">
        <f t="shared" si="531"/>
        <v/>
      </c>
      <c r="EX524" s="1275" t="str">
        <f t="shared" si="513"/>
        <v/>
      </c>
      <c r="EY524" s="1275" t="str">
        <f t="shared" si="514"/>
        <v/>
      </c>
      <c r="EZ524" s="1275" t="str">
        <f t="shared" si="515"/>
        <v/>
      </c>
      <c r="FA524" s="1275" t="str">
        <f t="shared" si="516"/>
        <v/>
      </c>
      <c r="FB524" s="1275" t="str">
        <f t="shared" si="517"/>
        <v/>
      </c>
      <c r="FC524" s="1333" t="str">
        <f t="shared" si="518"/>
        <v/>
      </c>
      <c r="FE524" s="1234" t="str">
        <f t="shared" si="519"/>
        <v xml:space="preserve"> </v>
      </c>
      <c r="FF524" s="1234" t="str">
        <f t="shared" si="520"/>
        <v xml:space="preserve"> </v>
      </c>
      <c r="FG524" s="1234" t="str">
        <f t="shared" si="521"/>
        <v xml:space="preserve"> </v>
      </c>
      <c r="FH524" s="1234" t="str">
        <f t="shared" si="522"/>
        <v xml:space="preserve"> </v>
      </c>
      <c r="FI524" s="1234" t="str">
        <f t="shared" si="493"/>
        <v xml:space="preserve"> </v>
      </c>
      <c r="FJ524" s="1234" t="str">
        <f t="shared" si="523"/>
        <v xml:space="preserve"> </v>
      </c>
      <c r="FK524" s="1234">
        <f t="shared" si="494"/>
        <v>0</v>
      </c>
      <c r="FL524" s="1227"/>
      <c r="FM524" s="1234" t="str">
        <f t="shared" si="495"/>
        <v xml:space="preserve"> </v>
      </c>
      <c r="FN524" s="1234" t="str">
        <f t="shared" si="496"/>
        <v xml:space="preserve"> </v>
      </c>
      <c r="FO524" s="1234" t="str">
        <f t="shared" si="524"/>
        <v xml:space="preserve"> </v>
      </c>
      <c r="FP524" s="1234" t="str">
        <f t="shared" si="525"/>
        <v xml:space="preserve"> </v>
      </c>
      <c r="FQ524" s="1234" t="str">
        <f t="shared" si="497"/>
        <v xml:space="preserve"> </v>
      </c>
      <c r="FR524" s="1234" t="str">
        <f t="shared" si="526"/>
        <v xml:space="preserve"> </v>
      </c>
      <c r="FS524" s="1234">
        <f t="shared" si="532"/>
        <v>0</v>
      </c>
      <c r="FT524" s="1227"/>
      <c r="FU524" s="1234" t="str">
        <f t="shared" si="527"/>
        <v xml:space="preserve"> </v>
      </c>
      <c r="FV524" s="1234" t="str">
        <f t="shared" si="528"/>
        <v xml:space="preserve"> </v>
      </c>
      <c r="FW524" s="1234" t="str">
        <f t="shared" si="529"/>
        <v xml:space="preserve"> </v>
      </c>
      <c r="FX524" s="1234" t="str">
        <f t="shared" si="498"/>
        <v xml:space="preserve"> </v>
      </c>
      <c r="FY524" s="1234" t="str">
        <f t="shared" si="499"/>
        <v xml:space="preserve"> </v>
      </c>
      <c r="FZ524" s="1234" t="str">
        <f t="shared" si="530"/>
        <v xml:space="preserve"> </v>
      </c>
      <c r="GA524" s="1234">
        <f t="shared" si="500"/>
        <v>0</v>
      </c>
      <c r="GB524" s="1227"/>
      <c r="GC524" s="1234" t="str">
        <f t="shared" si="501"/>
        <v xml:space="preserve"> </v>
      </c>
      <c r="GD524" s="1234" t="str">
        <f t="shared" si="502"/>
        <v xml:space="preserve"> </v>
      </c>
      <c r="GE524" s="1234" t="str">
        <f t="shared" si="503"/>
        <v xml:space="preserve"> </v>
      </c>
      <c r="GF524" s="1234" t="str">
        <f t="shared" si="504"/>
        <v xml:space="preserve"> </v>
      </c>
      <c r="GG524" s="1234" t="str">
        <f t="shared" si="505"/>
        <v xml:space="preserve"> </v>
      </c>
      <c r="GH524" s="1234" t="str">
        <f t="shared" si="506"/>
        <v xml:space="preserve"> </v>
      </c>
      <c r="GI524" s="1234" t="str">
        <f t="shared" si="507"/>
        <v xml:space="preserve"> </v>
      </c>
      <c r="GJ524" s="1234" t="str">
        <f t="shared" si="508"/>
        <v xml:space="preserve"> </v>
      </c>
      <c r="GK524" s="1234" t="str">
        <f t="shared" si="509"/>
        <v xml:space="preserve"> </v>
      </c>
      <c r="GL524" s="1234" t="str">
        <f t="shared" si="510"/>
        <v xml:space="preserve"> </v>
      </c>
      <c r="GM524" s="1234" t="str">
        <f t="shared" si="511"/>
        <v xml:space="preserve"> </v>
      </c>
      <c r="GN524" s="1234">
        <f t="shared" si="512"/>
        <v>0</v>
      </c>
    </row>
    <row r="525" spans="1:196" s="100" customFormat="1" ht="27" customHeight="1" thickTop="1" thickBot="1">
      <c r="A525" s="1208">
        <f>【A票】【D票】!$D$10</f>
        <v>0</v>
      </c>
      <c r="B525" s="1212">
        <f>【A票】【D票】!$H$10</f>
        <v>0</v>
      </c>
      <c r="C525" s="1213" t="str">
        <f>【A票】【D票】!$K$10</f>
        <v xml:space="preserve"> </v>
      </c>
      <c r="D525" s="1214">
        <f t="shared" si="486"/>
        <v>434</v>
      </c>
      <c r="E525" s="914"/>
      <c r="F525" s="467"/>
      <c r="G525" s="469"/>
      <c r="H525" s="224" t="str">
        <f t="shared" si="533"/>
        <v xml:space="preserve"> </v>
      </c>
      <c r="I525" s="704"/>
      <c r="J525" s="117"/>
      <c r="K525" s="117"/>
      <c r="L525" s="117"/>
      <c r="M525" s="117"/>
      <c r="N525" s="117"/>
      <c r="O525" s="117"/>
      <c r="P525" s="117"/>
      <c r="Q525" s="117"/>
      <c r="R525" s="117"/>
      <c r="S525" s="117"/>
      <c r="T525" s="254"/>
      <c r="U525" s="646"/>
      <c r="V525" s="646"/>
      <c r="W525" s="114"/>
      <c r="X525" s="254"/>
      <c r="Y525" s="224" t="str">
        <f t="shared" si="534"/>
        <v xml:space="preserve"> </v>
      </c>
      <c r="Z525" s="579"/>
      <c r="AA525" s="704"/>
      <c r="AB525" s="119"/>
      <c r="AC525" s="224" t="str">
        <f t="shared" si="488"/>
        <v xml:space="preserve"> </v>
      </c>
      <c r="AD525" s="115"/>
      <c r="AE525" s="253"/>
      <c r="AF525" s="704"/>
      <c r="AG525" s="727"/>
      <c r="AH525" s="727"/>
      <c r="AI525" s="727"/>
      <c r="AJ525" s="727"/>
      <c r="AK525" s="591"/>
      <c r="AL525" s="727"/>
      <c r="AM525" s="727"/>
      <c r="AN525" s="727"/>
      <c r="AO525" s="727"/>
      <c r="AP525" s="727"/>
      <c r="AQ525" s="727"/>
      <c r="AR525" s="727"/>
      <c r="AS525" s="727"/>
      <c r="AT525" s="727"/>
      <c r="AU525" s="727"/>
      <c r="AV525" s="727"/>
      <c r="AW525" s="727"/>
      <c r="AX525" s="727"/>
      <c r="AY525" s="727"/>
      <c r="AZ525" s="727"/>
      <c r="BA525" s="727"/>
      <c r="BB525" s="727"/>
      <c r="BC525" s="821"/>
      <c r="BD525" s="727"/>
      <c r="BE525" s="727"/>
      <c r="BF525" s="727"/>
      <c r="BG525" s="727"/>
      <c r="BH525" s="727"/>
      <c r="BI525" s="727"/>
      <c r="BJ525" s="727"/>
      <c r="BK525" s="727"/>
      <c r="BL525" s="821"/>
      <c r="BM525" s="727"/>
      <c r="BN525" s="727"/>
      <c r="BO525" s="727"/>
      <c r="BP525" s="727"/>
      <c r="BQ525" s="727"/>
      <c r="BR525" s="821"/>
      <c r="BS525" s="727"/>
      <c r="BT525" s="727"/>
      <c r="BU525" s="727"/>
      <c r="BV525" s="591"/>
      <c r="BW525" s="224" t="str">
        <f t="shared" si="546"/>
        <v xml:space="preserve"> </v>
      </c>
      <c r="BX525" s="471">
        <f t="shared" si="535"/>
        <v>434</v>
      </c>
      <c r="BY525" s="117"/>
      <c r="BZ525" s="117"/>
      <c r="CA525" s="117"/>
      <c r="CB525" s="117"/>
      <c r="CC525" s="117"/>
      <c r="CD525" s="461"/>
      <c r="CE525" s="236"/>
      <c r="CF525" s="224" t="str">
        <f t="shared" si="536"/>
        <v xml:space="preserve"> </v>
      </c>
      <c r="CG525" s="116"/>
      <c r="CH525" s="117"/>
      <c r="CI525" s="117"/>
      <c r="CJ525" s="117"/>
      <c r="CK525" s="472"/>
      <c r="CL525" s="472"/>
      <c r="CM525" s="472"/>
      <c r="CN525" s="472"/>
      <c r="CO525" s="117"/>
      <c r="CP525" s="253"/>
      <c r="CQ525" s="120"/>
      <c r="CR525" s="224" t="str" cm="1">
        <f t="array" ref="CR525">IF(AND(SUM(COUNTIF(CG525:CM525,{"*不明*","*その他*"})+COUNTIF(CO525:CP525,{"*不明*","*その他*"}))&gt;0,CQ525=""),"その他・不明の場合,10)具体的内容、理由を記入",IF(OR(AND(CI525=CI$65,COUNTA(CJ525:CM525)&lt;4),AND(OR(CI525=CI$63,CI525=CI$64,CI525=CI$66,CI525=CI$67,CI525=CI$68,CI525=""),COUNTA(CJ525:CM525)&gt;0)),"3)介護保険認定済→要介護度、認知症自立度、寝たきり度、介護保険サービス記入",IF(OR(AND(OR(CM525=CM$63,CM525=CM$64),CN525=""),AND(OR(CM525=CM$65,CM525=CM$66),CN525&lt;&gt;"")),"7)介護保険サービス受けている/過去受けていた→具体的内容記入"," ")))</f>
        <v xml:space="preserve"> </v>
      </c>
      <c r="CS525" s="224" t="str">
        <f t="shared" si="537"/>
        <v xml:space="preserve"> </v>
      </c>
      <c r="CT525" s="116"/>
      <c r="CU525" s="253"/>
      <c r="CV525" s="117"/>
      <c r="CW525" s="117"/>
      <c r="CX525" s="253"/>
      <c r="CY525" s="117"/>
      <c r="CZ525" s="117"/>
      <c r="DA525" s="253"/>
      <c r="DB525" s="117"/>
      <c r="DC525" s="224" t="str">
        <f t="shared" si="538"/>
        <v xml:space="preserve"> </v>
      </c>
      <c r="DD525" s="224" t="str">
        <f t="shared" si="539"/>
        <v xml:space="preserve"> </v>
      </c>
      <c r="DE525" s="224" t="str">
        <f t="shared" si="489"/>
        <v xml:space="preserve"> </v>
      </c>
      <c r="DF525" s="121"/>
      <c r="DG525" s="114"/>
      <c r="DH525" s="704"/>
      <c r="DI525" s="119"/>
      <c r="DJ525" s="187"/>
      <c r="DK525" s="254"/>
      <c r="DL525" s="224" t="str">
        <f t="shared" si="490"/>
        <v xml:space="preserve"> </v>
      </c>
      <c r="DM525" s="224" t="str">
        <f t="shared" si="540"/>
        <v xml:space="preserve"> </v>
      </c>
      <c r="DN525" s="474"/>
      <c r="DO525" s="117"/>
      <c r="DP525" s="117"/>
      <c r="DQ525" s="117"/>
      <c r="DR525" s="117"/>
      <c r="DS525" s="117"/>
      <c r="DT525" s="254"/>
      <c r="DU525" s="476"/>
      <c r="DV525" s="224" t="str">
        <f t="shared" si="491"/>
        <v xml:space="preserve"> </v>
      </c>
      <c r="DW525" s="115"/>
      <c r="DX525" s="470"/>
      <c r="DY525" s="117"/>
      <c r="DZ525" s="704"/>
      <c r="EA525" s="224" t="str">
        <f t="shared" si="492"/>
        <v xml:space="preserve"> </v>
      </c>
      <c r="EB525" s="906"/>
      <c r="EC525" s="904"/>
      <c r="ED525" s="904"/>
      <c r="EE525" s="904"/>
      <c r="EF525" s="904"/>
      <c r="EG525" s="904"/>
      <c r="EH525" s="904"/>
      <c r="EI525" s="904"/>
      <c r="EJ525" s="904"/>
      <c r="EK525" s="905"/>
      <c r="EL525" s="80"/>
      <c r="EM525" s="224" t="str">
        <f t="shared" si="541"/>
        <v xml:space="preserve"> </v>
      </c>
      <c r="EN525" s="224" t="str">
        <f t="shared" si="542"/>
        <v xml:space="preserve"> </v>
      </c>
      <c r="EO525" s="115"/>
      <c r="EP525" s="1050"/>
      <c r="EQ525" s="253"/>
      <c r="ER525" s="117"/>
      <c r="ES525" s="1258">
        <f t="shared" si="543"/>
        <v>434</v>
      </c>
      <c r="ET525" s="224" t="str">
        <f t="shared" si="544"/>
        <v xml:space="preserve"> </v>
      </c>
      <c r="EU525" s="477" t="str">
        <f t="shared" si="545"/>
        <v/>
      </c>
      <c r="EV525" s="1334" t="str">
        <f t="shared" si="487"/>
        <v xml:space="preserve"> </v>
      </c>
      <c r="EW525" s="1332" t="str">
        <f t="shared" si="531"/>
        <v/>
      </c>
      <c r="EX525" s="1275" t="str">
        <f t="shared" si="513"/>
        <v/>
      </c>
      <c r="EY525" s="1275" t="str">
        <f t="shared" si="514"/>
        <v/>
      </c>
      <c r="EZ525" s="1275" t="str">
        <f t="shared" si="515"/>
        <v/>
      </c>
      <c r="FA525" s="1275" t="str">
        <f t="shared" si="516"/>
        <v/>
      </c>
      <c r="FB525" s="1275" t="str">
        <f t="shared" si="517"/>
        <v/>
      </c>
      <c r="FC525" s="1333" t="str">
        <f t="shared" si="518"/>
        <v/>
      </c>
      <c r="FE525" s="1234" t="str">
        <f t="shared" si="519"/>
        <v xml:space="preserve"> </v>
      </c>
      <c r="FF525" s="1234" t="str">
        <f t="shared" si="520"/>
        <v xml:space="preserve"> </v>
      </c>
      <c r="FG525" s="1234" t="str">
        <f t="shared" si="521"/>
        <v xml:space="preserve"> </v>
      </c>
      <c r="FH525" s="1234" t="str">
        <f t="shared" si="522"/>
        <v xml:space="preserve"> </v>
      </c>
      <c r="FI525" s="1234" t="str">
        <f t="shared" si="493"/>
        <v xml:space="preserve"> </v>
      </c>
      <c r="FJ525" s="1234" t="str">
        <f t="shared" si="523"/>
        <v xml:space="preserve"> </v>
      </c>
      <c r="FK525" s="1234">
        <f t="shared" si="494"/>
        <v>0</v>
      </c>
      <c r="FL525" s="1227"/>
      <c r="FM525" s="1234" t="str">
        <f t="shared" si="495"/>
        <v xml:space="preserve"> </v>
      </c>
      <c r="FN525" s="1234" t="str">
        <f t="shared" si="496"/>
        <v xml:space="preserve"> </v>
      </c>
      <c r="FO525" s="1234" t="str">
        <f t="shared" si="524"/>
        <v xml:space="preserve"> </v>
      </c>
      <c r="FP525" s="1234" t="str">
        <f t="shared" si="525"/>
        <v xml:space="preserve"> </v>
      </c>
      <c r="FQ525" s="1234" t="str">
        <f t="shared" si="497"/>
        <v xml:space="preserve"> </v>
      </c>
      <c r="FR525" s="1234" t="str">
        <f t="shared" si="526"/>
        <v xml:space="preserve"> </v>
      </c>
      <c r="FS525" s="1234">
        <f t="shared" si="532"/>
        <v>0</v>
      </c>
      <c r="FT525" s="1227"/>
      <c r="FU525" s="1234" t="str">
        <f t="shared" si="527"/>
        <v xml:space="preserve"> </v>
      </c>
      <c r="FV525" s="1234" t="str">
        <f t="shared" si="528"/>
        <v xml:space="preserve"> </v>
      </c>
      <c r="FW525" s="1234" t="str">
        <f t="shared" si="529"/>
        <v xml:space="preserve"> </v>
      </c>
      <c r="FX525" s="1234" t="str">
        <f t="shared" si="498"/>
        <v xml:space="preserve"> </v>
      </c>
      <c r="FY525" s="1234" t="str">
        <f t="shared" si="499"/>
        <v xml:space="preserve"> </v>
      </c>
      <c r="FZ525" s="1234" t="str">
        <f t="shared" si="530"/>
        <v xml:space="preserve"> </v>
      </c>
      <c r="GA525" s="1234">
        <f t="shared" si="500"/>
        <v>0</v>
      </c>
      <c r="GB525" s="1227"/>
      <c r="GC525" s="1234" t="str">
        <f t="shared" si="501"/>
        <v xml:space="preserve"> </v>
      </c>
      <c r="GD525" s="1234" t="str">
        <f t="shared" si="502"/>
        <v xml:space="preserve"> </v>
      </c>
      <c r="GE525" s="1234" t="str">
        <f t="shared" si="503"/>
        <v xml:space="preserve"> </v>
      </c>
      <c r="GF525" s="1234" t="str">
        <f t="shared" si="504"/>
        <v xml:space="preserve"> </v>
      </c>
      <c r="GG525" s="1234" t="str">
        <f t="shared" si="505"/>
        <v xml:space="preserve"> </v>
      </c>
      <c r="GH525" s="1234" t="str">
        <f t="shared" si="506"/>
        <v xml:space="preserve"> </v>
      </c>
      <c r="GI525" s="1234" t="str">
        <f t="shared" si="507"/>
        <v xml:space="preserve"> </v>
      </c>
      <c r="GJ525" s="1234" t="str">
        <f t="shared" si="508"/>
        <v xml:space="preserve"> </v>
      </c>
      <c r="GK525" s="1234" t="str">
        <f t="shared" si="509"/>
        <v xml:space="preserve"> </v>
      </c>
      <c r="GL525" s="1234" t="str">
        <f t="shared" si="510"/>
        <v xml:space="preserve"> </v>
      </c>
      <c r="GM525" s="1234" t="str">
        <f t="shared" si="511"/>
        <v xml:space="preserve"> </v>
      </c>
      <c r="GN525" s="1234">
        <f t="shared" si="512"/>
        <v>0</v>
      </c>
    </row>
    <row r="526" spans="1:196" s="100" customFormat="1" ht="27" customHeight="1" thickTop="1" thickBot="1">
      <c r="A526" s="1208">
        <f>【A票】【D票】!$D$10</f>
        <v>0</v>
      </c>
      <c r="B526" s="1212">
        <f>【A票】【D票】!$H$10</f>
        <v>0</v>
      </c>
      <c r="C526" s="1213" t="str">
        <f>【A票】【D票】!$K$10</f>
        <v xml:space="preserve"> </v>
      </c>
      <c r="D526" s="1214">
        <f t="shared" si="486"/>
        <v>435</v>
      </c>
      <c r="E526" s="914"/>
      <c r="F526" s="467"/>
      <c r="G526" s="469"/>
      <c r="H526" s="224" t="str">
        <f t="shared" si="533"/>
        <v xml:space="preserve"> </v>
      </c>
      <c r="I526" s="704"/>
      <c r="J526" s="117"/>
      <c r="K526" s="117"/>
      <c r="L526" s="117"/>
      <c r="M526" s="117"/>
      <c r="N526" s="117"/>
      <c r="O526" s="117"/>
      <c r="P526" s="117"/>
      <c r="Q526" s="117"/>
      <c r="R526" s="117"/>
      <c r="S526" s="117"/>
      <c r="T526" s="254"/>
      <c r="U526" s="646"/>
      <c r="V526" s="646"/>
      <c r="W526" s="114"/>
      <c r="X526" s="254"/>
      <c r="Y526" s="224" t="str">
        <f t="shared" si="534"/>
        <v xml:space="preserve"> </v>
      </c>
      <c r="Z526" s="579"/>
      <c r="AA526" s="704"/>
      <c r="AB526" s="119"/>
      <c r="AC526" s="224" t="str">
        <f t="shared" si="488"/>
        <v xml:space="preserve"> </v>
      </c>
      <c r="AD526" s="115"/>
      <c r="AE526" s="253"/>
      <c r="AF526" s="704"/>
      <c r="AG526" s="727"/>
      <c r="AH526" s="727"/>
      <c r="AI526" s="727"/>
      <c r="AJ526" s="727"/>
      <c r="AK526" s="591"/>
      <c r="AL526" s="727"/>
      <c r="AM526" s="727"/>
      <c r="AN526" s="727"/>
      <c r="AO526" s="727"/>
      <c r="AP526" s="727"/>
      <c r="AQ526" s="727"/>
      <c r="AR526" s="727"/>
      <c r="AS526" s="727"/>
      <c r="AT526" s="727"/>
      <c r="AU526" s="727"/>
      <c r="AV526" s="727"/>
      <c r="AW526" s="727"/>
      <c r="AX526" s="727"/>
      <c r="AY526" s="727"/>
      <c r="AZ526" s="727"/>
      <c r="BA526" s="727"/>
      <c r="BB526" s="727"/>
      <c r="BC526" s="821"/>
      <c r="BD526" s="727"/>
      <c r="BE526" s="727"/>
      <c r="BF526" s="727"/>
      <c r="BG526" s="727"/>
      <c r="BH526" s="727"/>
      <c r="BI526" s="727"/>
      <c r="BJ526" s="727"/>
      <c r="BK526" s="727"/>
      <c r="BL526" s="821"/>
      <c r="BM526" s="727"/>
      <c r="BN526" s="727"/>
      <c r="BO526" s="727"/>
      <c r="BP526" s="727"/>
      <c r="BQ526" s="727"/>
      <c r="BR526" s="821"/>
      <c r="BS526" s="727"/>
      <c r="BT526" s="727"/>
      <c r="BU526" s="727"/>
      <c r="BV526" s="591"/>
      <c r="BW526" s="224" t="str">
        <f t="shared" si="546"/>
        <v xml:space="preserve"> </v>
      </c>
      <c r="BX526" s="471">
        <f t="shared" si="535"/>
        <v>435</v>
      </c>
      <c r="BY526" s="117"/>
      <c r="BZ526" s="117"/>
      <c r="CA526" s="117"/>
      <c r="CB526" s="117"/>
      <c r="CC526" s="117"/>
      <c r="CD526" s="461"/>
      <c r="CE526" s="236"/>
      <c r="CF526" s="224" t="str">
        <f t="shared" si="536"/>
        <v xml:space="preserve"> </v>
      </c>
      <c r="CG526" s="116"/>
      <c r="CH526" s="117"/>
      <c r="CI526" s="117"/>
      <c r="CJ526" s="117"/>
      <c r="CK526" s="472"/>
      <c r="CL526" s="472"/>
      <c r="CM526" s="472"/>
      <c r="CN526" s="472"/>
      <c r="CO526" s="117"/>
      <c r="CP526" s="253"/>
      <c r="CQ526" s="120"/>
      <c r="CR526" s="224" t="str" cm="1">
        <f t="array" ref="CR526">IF(AND(SUM(COUNTIF(CG526:CM526,{"*不明*","*その他*"})+COUNTIF(CO526:CP526,{"*不明*","*その他*"}))&gt;0,CQ526=""),"その他・不明の場合,10)具体的内容、理由を記入",IF(OR(AND(CI526=CI$65,COUNTA(CJ526:CM526)&lt;4),AND(OR(CI526=CI$63,CI526=CI$64,CI526=CI$66,CI526=CI$67,CI526=CI$68,CI526=""),COUNTA(CJ526:CM526)&gt;0)),"3)介護保険認定済→要介護度、認知症自立度、寝たきり度、介護保険サービス記入",IF(OR(AND(OR(CM526=CM$63,CM526=CM$64),CN526=""),AND(OR(CM526=CM$65,CM526=CM$66),CN526&lt;&gt;"")),"7)介護保険サービス受けている/過去受けていた→具体的内容記入"," ")))</f>
        <v xml:space="preserve"> </v>
      </c>
      <c r="CS526" s="224" t="str">
        <f t="shared" si="537"/>
        <v xml:space="preserve"> </v>
      </c>
      <c r="CT526" s="116"/>
      <c r="CU526" s="253"/>
      <c r="CV526" s="117"/>
      <c r="CW526" s="117"/>
      <c r="CX526" s="253"/>
      <c r="CY526" s="117"/>
      <c r="CZ526" s="117"/>
      <c r="DA526" s="253"/>
      <c r="DB526" s="117"/>
      <c r="DC526" s="224" t="str">
        <f t="shared" si="538"/>
        <v xml:space="preserve"> </v>
      </c>
      <c r="DD526" s="224" t="str">
        <f t="shared" si="539"/>
        <v xml:space="preserve"> </v>
      </c>
      <c r="DE526" s="224" t="str">
        <f t="shared" si="489"/>
        <v xml:space="preserve"> </v>
      </c>
      <c r="DF526" s="121"/>
      <c r="DG526" s="114"/>
      <c r="DH526" s="704"/>
      <c r="DI526" s="119"/>
      <c r="DJ526" s="187"/>
      <c r="DK526" s="254"/>
      <c r="DL526" s="224" t="str">
        <f t="shared" si="490"/>
        <v xml:space="preserve"> </v>
      </c>
      <c r="DM526" s="224" t="str">
        <f t="shared" si="540"/>
        <v xml:space="preserve"> </v>
      </c>
      <c r="DN526" s="474"/>
      <c r="DO526" s="117"/>
      <c r="DP526" s="117"/>
      <c r="DQ526" s="117"/>
      <c r="DR526" s="117"/>
      <c r="DS526" s="117"/>
      <c r="DT526" s="254"/>
      <c r="DU526" s="476"/>
      <c r="DV526" s="224" t="str">
        <f t="shared" si="491"/>
        <v xml:space="preserve"> </v>
      </c>
      <c r="DW526" s="115"/>
      <c r="DX526" s="470"/>
      <c r="DY526" s="117"/>
      <c r="DZ526" s="704"/>
      <c r="EA526" s="224" t="str">
        <f t="shared" si="492"/>
        <v xml:space="preserve"> </v>
      </c>
      <c r="EB526" s="906"/>
      <c r="EC526" s="904"/>
      <c r="ED526" s="904"/>
      <c r="EE526" s="904"/>
      <c r="EF526" s="904"/>
      <c r="EG526" s="904"/>
      <c r="EH526" s="904"/>
      <c r="EI526" s="904"/>
      <c r="EJ526" s="904"/>
      <c r="EK526" s="905"/>
      <c r="EL526" s="80"/>
      <c r="EM526" s="224" t="str">
        <f t="shared" si="541"/>
        <v xml:space="preserve"> </v>
      </c>
      <c r="EN526" s="224" t="str">
        <f t="shared" si="542"/>
        <v xml:space="preserve"> </v>
      </c>
      <c r="EO526" s="115"/>
      <c r="EP526" s="1050"/>
      <c r="EQ526" s="253"/>
      <c r="ER526" s="117"/>
      <c r="ES526" s="1258">
        <f t="shared" si="543"/>
        <v>435</v>
      </c>
      <c r="ET526" s="224" t="str">
        <f t="shared" si="544"/>
        <v xml:space="preserve"> </v>
      </c>
      <c r="EU526" s="477" t="str">
        <f t="shared" si="545"/>
        <v/>
      </c>
      <c r="EV526" s="1334" t="str">
        <f t="shared" si="487"/>
        <v xml:space="preserve"> </v>
      </c>
      <c r="EW526" s="1332" t="str">
        <f t="shared" si="531"/>
        <v/>
      </c>
      <c r="EX526" s="1275" t="str">
        <f t="shared" si="513"/>
        <v/>
      </c>
      <c r="EY526" s="1275" t="str">
        <f t="shared" si="514"/>
        <v/>
      </c>
      <c r="EZ526" s="1275" t="str">
        <f t="shared" si="515"/>
        <v/>
      </c>
      <c r="FA526" s="1275" t="str">
        <f t="shared" si="516"/>
        <v/>
      </c>
      <c r="FB526" s="1275" t="str">
        <f t="shared" si="517"/>
        <v/>
      </c>
      <c r="FC526" s="1333" t="str">
        <f t="shared" si="518"/>
        <v/>
      </c>
      <c r="FE526" s="1234" t="str">
        <f t="shared" si="519"/>
        <v xml:space="preserve"> </v>
      </c>
      <c r="FF526" s="1234" t="str">
        <f t="shared" si="520"/>
        <v xml:space="preserve"> </v>
      </c>
      <c r="FG526" s="1234" t="str">
        <f t="shared" si="521"/>
        <v xml:space="preserve"> </v>
      </c>
      <c r="FH526" s="1234" t="str">
        <f t="shared" si="522"/>
        <v xml:space="preserve"> </v>
      </c>
      <c r="FI526" s="1234" t="str">
        <f t="shared" si="493"/>
        <v xml:space="preserve"> </v>
      </c>
      <c r="FJ526" s="1234" t="str">
        <f t="shared" si="523"/>
        <v xml:space="preserve"> </v>
      </c>
      <c r="FK526" s="1234">
        <f t="shared" si="494"/>
        <v>0</v>
      </c>
      <c r="FL526" s="1227"/>
      <c r="FM526" s="1234" t="str">
        <f t="shared" si="495"/>
        <v xml:space="preserve"> </v>
      </c>
      <c r="FN526" s="1234" t="str">
        <f t="shared" si="496"/>
        <v xml:space="preserve"> </v>
      </c>
      <c r="FO526" s="1234" t="str">
        <f t="shared" si="524"/>
        <v xml:space="preserve"> </v>
      </c>
      <c r="FP526" s="1234" t="str">
        <f t="shared" si="525"/>
        <v xml:space="preserve"> </v>
      </c>
      <c r="FQ526" s="1234" t="str">
        <f t="shared" si="497"/>
        <v xml:space="preserve"> </v>
      </c>
      <c r="FR526" s="1234" t="str">
        <f t="shared" si="526"/>
        <v xml:space="preserve"> </v>
      </c>
      <c r="FS526" s="1234">
        <f t="shared" si="532"/>
        <v>0</v>
      </c>
      <c r="FT526" s="1227"/>
      <c r="FU526" s="1234" t="str">
        <f t="shared" si="527"/>
        <v xml:space="preserve"> </v>
      </c>
      <c r="FV526" s="1234" t="str">
        <f t="shared" si="528"/>
        <v xml:space="preserve"> </v>
      </c>
      <c r="FW526" s="1234" t="str">
        <f t="shared" si="529"/>
        <v xml:space="preserve"> </v>
      </c>
      <c r="FX526" s="1234" t="str">
        <f t="shared" si="498"/>
        <v xml:space="preserve"> </v>
      </c>
      <c r="FY526" s="1234" t="str">
        <f t="shared" si="499"/>
        <v xml:space="preserve"> </v>
      </c>
      <c r="FZ526" s="1234" t="str">
        <f t="shared" si="530"/>
        <v xml:space="preserve"> </v>
      </c>
      <c r="GA526" s="1234">
        <f t="shared" si="500"/>
        <v>0</v>
      </c>
      <c r="GB526" s="1227"/>
      <c r="GC526" s="1234" t="str">
        <f t="shared" si="501"/>
        <v xml:space="preserve"> </v>
      </c>
      <c r="GD526" s="1234" t="str">
        <f t="shared" si="502"/>
        <v xml:space="preserve"> </v>
      </c>
      <c r="GE526" s="1234" t="str">
        <f t="shared" si="503"/>
        <v xml:space="preserve"> </v>
      </c>
      <c r="GF526" s="1234" t="str">
        <f t="shared" si="504"/>
        <v xml:space="preserve"> </v>
      </c>
      <c r="GG526" s="1234" t="str">
        <f t="shared" si="505"/>
        <v xml:space="preserve"> </v>
      </c>
      <c r="GH526" s="1234" t="str">
        <f t="shared" si="506"/>
        <v xml:space="preserve"> </v>
      </c>
      <c r="GI526" s="1234" t="str">
        <f t="shared" si="507"/>
        <v xml:space="preserve"> </v>
      </c>
      <c r="GJ526" s="1234" t="str">
        <f t="shared" si="508"/>
        <v xml:space="preserve"> </v>
      </c>
      <c r="GK526" s="1234" t="str">
        <f t="shared" si="509"/>
        <v xml:space="preserve"> </v>
      </c>
      <c r="GL526" s="1234" t="str">
        <f t="shared" si="510"/>
        <v xml:space="preserve"> </v>
      </c>
      <c r="GM526" s="1234" t="str">
        <f t="shared" si="511"/>
        <v xml:space="preserve"> </v>
      </c>
      <c r="GN526" s="1234">
        <f t="shared" si="512"/>
        <v>0</v>
      </c>
    </row>
    <row r="527" spans="1:196" s="100" customFormat="1" ht="27" customHeight="1" thickTop="1" thickBot="1">
      <c r="A527" s="1208">
        <f>【A票】【D票】!$D$10</f>
        <v>0</v>
      </c>
      <c r="B527" s="1212">
        <f>【A票】【D票】!$H$10</f>
        <v>0</v>
      </c>
      <c r="C527" s="1213" t="str">
        <f>【A票】【D票】!$K$10</f>
        <v xml:space="preserve"> </v>
      </c>
      <c r="D527" s="1214">
        <f t="shared" si="486"/>
        <v>436</v>
      </c>
      <c r="E527" s="914"/>
      <c r="F527" s="467"/>
      <c r="G527" s="469"/>
      <c r="H527" s="224" t="str">
        <f t="shared" si="533"/>
        <v xml:space="preserve"> </v>
      </c>
      <c r="I527" s="704"/>
      <c r="J527" s="117"/>
      <c r="K527" s="117"/>
      <c r="L527" s="117"/>
      <c r="M527" s="117"/>
      <c r="N527" s="117"/>
      <c r="O527" s="117"/>
      <c r="P527" s="117"/>
      <c r="Q527" s="117"/>
      <c r="R527" s="117"/>
      <c r="S527" s="117"/>
      <c r="T527" s="254"/>
      <c r="U527" s="646"/>
      <c r="V527" s="646"/>
      <c r="W527" s="114"/>
      <c r="X527" s="254"/>
      <c r="Y527" s="224" t="str">
        <f t="shared" si="534"/>
        <v xml:space="preserve"> </v>
      </c>
      <c r="Z527" s="579"/>
      <c r="AA527" s="704"/>
      <c r="AB527" s="119"/>
      <c r="AC527" s="224" t="str">
        <f t="shared" si="488"/>
        <v xml:space="preserve"> </v>
      </c>
      <c r="AD527" s="115"/>
      <c r="AE527" s="253"/>
      <c r="AF527" s="704"/>
      <c r="AG527" s="727"/>
      <c r="AH527" s="727"/>
      <c r="AI527" s="727"/>
      <c r="AJ527" s="727"/>
      <c r="AK527" s="591"/>
      <c r="AL527" s="727"/>
      <c r="AM527" s="727"/>
      <c r="AN527" s="727"/>
      <c r="AO527" s="727"/>
      <c r="AP527" s="727"/>
      <c r="AQ527" s="727"/>
      <c r="AR527" s="727"/>
      <c r="AS527" s="727"/>
      <c r="AT527" s="727"/>
      <c r="AU527" s="727"/>
      <c r="AV527" s="727"/>
      <c r="AW527" s="727"/>
      <c r="AX527" s="727"/>
      <c r="AY527" s="727"/>
      <c r="AZ527" s="727"/>
      <c r="BA527" s="727"/>
      <c r="BB527" s="727"/>
      <c r="BC527" s="821"/>
      <c r="BD527" s="727"/>
      <c r="BE527" s="727"/>
      <c r="BF527" s="727"/>
      <c r="BG527" s="727"/>
      <c r="BH527" s="727"/>
      <c r="BI527" s="727"/>
      <c r="BJ527" s="727"/>
      <c r="BK527" s="727"/>
      <c r="BL527" s="821"/>
      <c r="BM527" s="727"/>
      <c r="BN527" s="727"/>
      <c r="BO527" s="727"/>
      <c r="BP527" s="727"/>
      <c r="BQ527" s="727"/>
      <c r="BR527" s="821"/>
      <c r="BS527" s="727"/>
      <c r="BT527" s="727"/>
      <c r="BU527" s="727"/>
      <c r="BV527" s="591"/>
      <c r="BW527" s="224" t="str">
        <f t="shared" si="546"/>
        <v xml:space="preserve"> </v>
      </c>
      <c r="BX527" s="471">
        <f t="shared" si="535"/>
        <v>436</v>
      </c>
      <c r="BY527" s="117"/>
      <c r="BZ527" s="117"/>
      <c r="CA527" s="117"/>
      <c r="CB527" s="117"/>
      <c r="CC527" s="117"/>
      <c r="CD527" s="461"/>
      <c r="CE527" s="236"/>
      <c r="CF527" s="224" t="str">
        <f t="shared" si="536"/>
        <v xml:space="preserve"> </v>
      </c>
      <c r="CG527" s="116"/>
      <c r="CH527" s="117"/>
      <c r="CI527" s="117"/>
      <c r="CJ527" s="117"/>
      <c r="CK527" s="472"/>
      <c r="CL527" s="472"/>
      <c r="CM527" s="472"/>
      <c r="CN527" s="472"/>
      <c r="CO527" s="117"/>
      <c r="CP527" s="253"/>
      <c r="CQ527" s="120"/>
      <c r="CR527" s="224" t="str" cm="1">
        <f t="array" ref="CR527">IF(AND(SUM(COUNTIF(CG527:CM527,{"*不明*","*その他*"})+COUNTIF(CO527:CP527,{"*不明*","*その他*"}))&gt;0,CQ527=""),"その他・不明の場合,10)具体的内容、理由を記入",IF(OR(AND(CI527=CI$65,COUNTA(CJ527:CM527)&lt;4),AND(OR(CI527=CI$63,CI527=CI$64,CI527=CI$66,CI527=CI$67,CI527=CI$68,CI527=""),COUNTA(CJ527:CM527)&gt;0)),"3)介護保険認定済→要介護度、認知症自立度、寝たきり度、介護保険サービス記入",IF(OR(AND(OR(CM527=CM$63,CM527=CM$64),CN527=""),AND(OR(CM527=CM$65,CM527=CM$66),CN527&lt;&gt;"")),"7)介護保険サービス受けている/過去受けていた→具体的内容記入"," ")))</f>
        <v xml:space="preserve"> </v>
      </c>
      <c r="CS527" s="224" t="str">
        <f t="shared" si="537"/>
        <v xml:space="preserve"> </v>
      </c>
      <c r="CT527" s="116"/>
      <c r="CU527" s="253"/>
      <c r="CV527" s="117"/>
      <c r="CW527" s="117"/>
      <c r="CX527" s="253"/>
      <c r="CY527" s="117"/>
      <c r="CZ527" s="117"/>
      <c r="DA527" s="253"/>
      <c r="DB527" s="117"/>
      <c r="DC527" s="224" t="str">
        <f t="shared" si="538"/>
        <v xml:space="preserve"> </v>
      </c>
      <c r="DD527" s="224" t="str">
        <f t="shared" si="539"/>
        <v xml:space="preserve"> </v>
      </c>
      <c r="DE527" s="224" t="str">
        <f t="shared" si="489"/>
        <v xml:space="preserve"> </v>
      </c>
      <c r="DF527" s="121"/>
      <c r="DG527" s="114"/>
      <c r="DH527" s="704"/>
      <c r="DI527" s="119"/>
      <c r="DJ527" s="187"/>
      <c r="DK527" s="254"/>
      <c r="DL527" s="224" t="str">
        <f t="shared" si="490"/>
        <v xml:space="preserve"> </v>
      </c>
      <c r="DM527" s="224" t="str">
        <f t="shared" si="540"/>
        <v xml:space="preserve"> </v>
      </c>
      <c r="DN527" s="474"/>
      <c r="DO527" s="117"/>
      <c r="DP527" s="117"/>
      <c r="DQ527" s="117"/>
      <c r="DR527" s="117"/>
      <c r="DS527" s="117"/>
      <c r="DT527" s="254"/>
      <c r="DU527" s="476"/>
      <c r="DV527" s="224" t="str">
        <f t="shared" si="491"/>
        <v xml:space="preserve"> </v>
      </c>
      <c r="DW527" s="115"/>
      <c r="DX527" s="470"/>
      <c r="DY527" s="117"/>
      <c r="DZ527" s="704"/>
      <c r="EA527" s="224" t="str">
        <f t="shared" si="492"/>
        <v xml:space="preserve"> </v>
      </c>
      <c r="EB527" s="906"/>
      <c r="EC527" s="904"/>
      <c r="ED527" s="904"/>
      <c r="EE527" s="904"/>
      <c r="EF527" s="904"/>
      <c r="EG527" s="904"/>
      <c r="EH527" s="904"/>
      <c r="EI527" s="904"/>
      <c r="EJ527" s="904"/>
      <c r="EK527" s="905"/>
      <c r="EL527" s="80"/>
      <c r="EM527" s="224" t="str">
        <f t="shared" si="541"/>
        <v xml:space="preserve"> </v>
      </c>
      <c r="EN527" s="224" t="str">
        <f t="shared" si="542"/>
        <v xml:space="preserve"> </v>
      </c>
      <c r="EO527" s="115"/>
      <c r="EP527" s="1050"/>
      <c r="EQ527" s="253"/>
      <c r="ER527" s="117"/>
      <c r="ES527" s="1258">
        <f t="shared" si="543"/>
        <v>436</v>
      </c>
      <c r="ET527" s="224" t="str">
        <f t="shared" si="544"/>
        <v xml:space="preserve"> </v>
      </c>
      <c r="EU527" s="477" t="str">
        <f t="shared" si="545"/>
        <v/>
      </c>
      <c r="EV527" s="1334" t="str">
        <f t="shared" si="487"/>
        <v xml:space="preserve"> </v>
      </c>
      <c r="EW527" s="1332" t="str">
        <f t="shared" si="531"/>
        <v/>
      </c>
      <c r="EX527" s="1275" t="str">
        <f t="shared" si="513"/>
        <v/>
      </c>
      <c r="EY527" s="1275" t="str">
        <f t="shared" si="514"/>
        <v/>
      </c>
      <c r="EZ527" s="1275" t="str">
        <f t="shared" si="515"/>
        <v/>
      </c>
      <c r="FA527" s="1275" t="str">
        <f t="shared" si="516"/>
        <v/>
      </c>
      <c r="FB527" s="1275" t="str">
        <f t="shared" si="517"/>
        <v/>
      </c>
      <c r="FC527" s="1333" t="str">
        <f t="shared" si="518"/>
        <v/>
      </c>
      <c r="FE527" s="1234" t="str">
        <f t="shared" si="519"/>
        <v xml:space="preserve"> </v>
      </c>
      <c r="FF527" s="1234" t="str">
        <f t="shared" si="520"/>
        <v xml:space="preserve"> </v>
      </c>
      <c r="FG527" s="1234" t="str">
        <f t="shared" si="521"/>
        <v xml:space="preserve"> </v>
      </c>
      <c r="FH527" s="1234" t="str">
        <f t="shared" si="522"/>
        <v xml:space="preserve"> </v>
      </c>
      <c r="FI527" s="1234" t="str">
        <f t="shared" si="493"/>
        <v xml:space="preserve"> </v>
      </c>
      <c r="FJ527" s="1234" t="str">
        <f t="shared" si="523"/>
        <v xml:space="preserve"> </v>
      </c>
      <c r="FK527" s="1234">
        <f t="shared" si="494"/>
        <v>0</v>
      </c>
      <c r="FL527" s="1227"/>
      <c r="FM527" s="1234" t="str">
        <f t="shared" si="495"/>
        <v xml:space="preserve"> </v>
      </c>
      <c r="FN527" s="1234" t="str">
        <f t="shared" si="496"/>
        <v xml:space="preserve"> </v>
      </c>
      <c r="FO527" s="1234" t="str">
        <f t="shared" si="524"/>
        <v xml:space="preserve"> </v>
      </c>
      <c r="FP527" s="1234" t="str">
        <f t="shared" si="525"/>
        <v xml:space="preserve"> </v>
      </c>
      <c r="FQ527" s="1234" t="str">
        <f t="shared" si="497"/>
        <v xml:space="preserve"> </v>
      </c>
      <c r="FR527" s="1234" t="str">
        <f t="shared" si="526"/>
        <v xml:space="preserve"> </v>
      </c>
      <c r="FS527" s="1234">
        <f t="shared" si="532"/>
        <v>0</v>
      </c>
      <c r="FT527" s="1227"/>
      <c r="FU527" s="1234" t="str">
        <f t="shared" si="527"/>
        <v xml:space="preserve"> </v>
      </c>
      <c r="FV527" s="1234" t="str">
        <f t="shared" si="528"/>
        <v xml:space="preserve"> </v>
      </c>
      <c r="FW527" s="1234" t="str">
        <f t="shared" si="529"/>
        <v xml:space="preserve"> </v>
      </c>
      <c r="FX527" s="1234" t="str">
        <f t="shared" si="498"/>
        <v xml:space="preserve"> </v>
      </c>
      <c r="FY527" s="1234" t="str">
        <f t="shared" si="499"/>
        <v xml:space="preserve"> </v>
      </c>
      <c r="FZ527" s="1234" t="str">
        <f t="shared" si="530"/>
        <v xml:space="preserve"> </v>
      </c>
      <c r="GA527" s="1234">
        <f t="shared" si="500"/>
        <v>0</v>
      </c>
      <c r="GB527" s="1227"/>
      <c r="GC527" s="1234" t="str">
        <f t="shared" si="501"/>
        <v xml:space="preserve"> </v>
      </c>
      <c r="GD527" s="1234" t="str">
        <f t="shared" si="502"/>
        <v xml:space="preserve"> </v>
      </c>
      <c r="GE527" s="1234" t="str">
        <f t="shared" si="503"/>
        <v xml:space="preserve"> </v>
      </c>
      <c r="GF527" s="1234" t="str">
        <f t="shared" si="504"/>
        <v xml:space="preserve"> </v>
      </c>
      <c r="GG527" s="1234" t="str">
        <f t="shared" si="505"/>
        <v xml:space="preserve"> </v>
      </c>
      <c r="GH527" s="1234" t="str">
        <f t="shared" si="506"/>
        <v xml:space="preserve"> </v>
      </c>
      <c r="GI527" s="1234" t="str">
        <f t="shared" si="507"/>
        <v xml:space="preserve"> </v>
      </c>
      <c r="GJ527" s="1234" t="str">
        <f t="shared" si="508"/>
        <v xml:space="preserve"> </v>
      </c>
      <c r="GK527" s="1234" t="str">
        <f t="shared" si="509"/>
        <v xml:space="preserve"> </v>
      </c>
      <c r="GL527" s="1234" t="str">
        <f t="shared" si="510"/>
        <v xml:space="preserve"> </v>
      </c>
      <c r="GM527" s="1234" t="str">
        <f t="shared" si="511"/>
        <v xml:space="preserve"> </v>
      </c>
      <c r="GN527" s="1234">
        <f t="shared" si="512"/>
        <v>0</v>
      </c>
    </row>
    <row r="528" spans="1:196" s="100" customFormat="1" ht="27" customHeight="1" thickTop="1" thickBot="1">
      <c r="A528" s="1208">
        <f>【A票】【D票】!$D$10</f>
        <v>0</v>
      </c>
      <c r="B528" s="1212">
        <f>【A票】【D票】!$H$10</f>
        <v>0</v>
      </c>
      <c r="C528" s="1213" t="str">
        <f>【A票】【D票】!$K$10</f>
        <v xml:space="preserve"> </v>
      </c>
      <c r="D528" s="1214">
        <f t="shared" si="486"/>
        <v>437</v>
      </c>
      <c r="E528" s="914"/>
      <c r="F528" s="467"/>
      <c r="G528" s="469"/>
      <c r="H528" s="224" t="str">
        <f t="shared" si="533"/>
        <v xml:space="preserve"> </v>
      </c>
      <c r="I528" s="704"/>
      <c r="J528" s="117"/>
      <c r="K528" s="117"/>
      <c r="L528" s="117"/>
      <c r="M528" s="117"/>
      <c r="N528" s="117"/>
      <c r="O528" s="117"/>
      <c r="P528" s="117"/>
      <c r="Q528" s="117"/>
      <c r="R528" s="117"/>
      <c r="S528" s="117"/>
      <c r="T528" s="254"/>
      <c r="U528" s="646"/>
      <c r="V528" s="646"/>
      <c r="W528" s="114"/>
      <c r="X528" s="254"/>
      <c r="Y528" s="224" t="str">
        <f t="shared" si="534"/>
        <v xml:space="preserve"> </v>
      </c>
      <c r="Z528" s="579"/>
      <c r="AA528" s="704"/>
      <c r="AB528" s="119"/>
      <c r="AC528" s="224" t="str">
        <f t="shared" si="488"/>
        <v xml:space="preserve"> </v>
      </c>
      <c r="AD528" s="115"/>
      <c r="AE528" s="253"/>
      <c r="AF528" s="704"/>
      <c r="AG528" s="727"/>
      <c r="AH528" s="727"/>
      <c r="AI528" s="727"/>
      <c r="AJ528" s="727"/>
      <c r="AK528" s="591"/>
      <c r="AL528" s="727"/>
      <c r="AM528" s="727"/>
      <c r="AN528" s="727"/>
      <c r="AO528" s="727"/>
      <c r="AP528" s="727"/>
      <c r="AQ528" s="727"/>
      <c r="AR528" s="727"/>
      <c r="AS528" s="727"/>
      <c r="AT528" s="727"/>
      <c r="AU528" s="727"/>
      <c r="AV528" s="727"/>
      <c r="AW528" s="727"/>
      <c r="AX528" s="727"/>
      <c r="AY528" s="727"/>
      <c r="AZ528" s="727"/>
      <c r="BA528" s="727"/>
      <c r="BB528" s="727"/>
      <c r="BC528" s="821"/>
      <c r="BD528" s="727"/>
      <c r="BE528" s="727"/>
      <c r="BF528" s="727"/>
      <c r="BG528" s="727"/>
      <c r="BH528" s="727"/>
      <c r="BI528" s="727"/>
      <c r="BJ528" s="727"/>
      <c r="BK528" s="727"/>
      <c r="BL528" s="821"/>
      <c r="BM528" s="727"/>
      <c r="BN528" s="727"/>
      <c r="BO528" s="727"/>
      <c r="BP528" s="727"/>
      <c r="BQ528" s="727"/>
      <c r="BR528" s="821"/>
      <c r="BS528" s="727"/>
      <c r="BT528" s="727"/>
      <c r="BU528" s="727"/>
      <c r="BV528" s="591"/>
      <c r="BW528" s="224" t="str">
        <f t="shared" si="546"/>
        <v xml:space="preserve"> </v>
      </c>
      <c r="BX528" s="471">
        <f t="shared" si="535"/>
        <v>437</v>
      </c>
      <c r="BY528" s="117"/>
      <c r="BZ528" s="117"/>
      <c r="CA528" s="117"/>
      <c r="CB528" s="117"/>
      <c r="CC528" s="117"/>
      <c r="CD528" s="461"/>
      <c r="CE528" s="236"/>
      <c r="CF528" s="224" t="str">
        <f t="shared" si="536"/>
        <v xml:space="preserve"> </v>
      </c>
      <c r="CG528" s="116"/>
      <c r="CH528" s="117"/>
      <c r="CI528" s="117"/>
      <c r="CJ528" s="117"/>
      <c r="CK528" s="472"/>
      <c r="CL528" s="472"/>
      <c r="CM528" s="472"/>
      <c r="CN528" s="472"/>
      <c r="CO528" s="117"/>
      <c r="CP528" s="253"/>
      <c r="CQ528" s="120"/>
      <c r="CR528" s="224" t="str" cm="1">
        <f t="array" ref="CR528">IF(AND(SUM(COUNTIF(CG528:CM528,{"*不明*","*その他*"})+COUNTIF(CO528:CP528,{"*不明*","*その他*"}))&gt;0,CQ528=""),"その他・不明の場合,10)具体的内容、理由を記入",IF(OR(AND(CI528=CI$65,COUNTA(CJ528:CM528)&lt;4),AND(OR(CI528=CI$63,CI528=CI$64,CI528=CI$66,CI528=CI$67,CI528=CI$68,CI528=""),COUNTA(CJ528:CM528)&gt;0)),"3)介護保険認定済→要介護度、認知症自立度、寝たきり度、介護保険サービス記入",IF(OR(AND(OR(CM528=CM$63,CM528=CM$64),CN528=""),AND(OR(CM528=CM$65,CM528=CM$66),CN528&lt;&gt;"")),"7)介護保険サービス受けている/過去受けていた→具体的内容記入"," ")))</f>
        <v xml:space="preserve"> </v>
      </c>
      <c r="CS528" s="224" t="str">
        <f t="shared" si="537"/>
        <v xml:space="preserve"> </v>
      </c>
      <c r="CT528" s="116"/>
      <c r="CU528" s="253"/>
      <c r="CV528" s="117"/>
      <c r="CW528" s="117"/>
      <c r="CX528" s="253"/>
      <c r="CY528" s="117"/>
      <c r="CZ528" s="117"/>
      <c r="DA528" s="253"/>
      <c r="DB528" s="117"/>
      <c r="DC528" s="224" t="str">
        <f t="shared" si="538"/>
        <v xml:space="preserve"> </v>
      </c>
      <c r="DD528" s="224" t="str">
        <f t="shared" si="539"/>
        <v xml:space="preserve"> </v>
      </c>
      <c r="DE528" s="224" t="str">
        <f t="shared" si="489"/>
        <v xml:space="preserve"> </v>
      </c>
      <c r="DF528" s="121"/>
      <c r="DG528" s="114"/>
      <c r="DH528" s="704"/>
      <c r="DI528" s="119"/>
      <c r="DJ528" s="187"/>
      <c r="DK528" s="254"/>
      <c r="DL528" s="224" t="str">
        <f t="shared" si="490"/>
        <v xml:space="preserve"> </v>
      </c>
      <c r="DM528" s="224" t="str">
        <f t="shared" si="540"/>
        <v xml:space="preserve"> </v>
      </c>
      <c r="DN528" s="474"/>
      <c r="DO528" s="117"/>
      <c r="DP528" s="117"/>
      <c r="DQ528" s="117"/>
      <c r="DR528" s="117"/>
      <c r="DS528" s="117"/>
      <c r="DT528" s="254"/>
      <c r="DU528" s="476"/>
      <c r="DV528" s="224" t="str">
        <f t="shared" si="491"/>
        <v xml:space="preserve"> </v>
      </c>
      <c r="DW528" s="115"/>
      <c r="DX528" s="470"/>
      <c r="DY528" s="117"/>
      <c r="DZ528" s="704"/>
      <c r="EA528" s="224" t="str">
        <f t="shared" si="492"/>
        <v xml:space="preserve"> </v>
      </c>
      <c r="EB528" s="906"/>
      <c r="EC528" s="904"/>
      <c r="ED528" s="904"/>
      <c r="EE528" s="904"/>
      <c r="EF528" s="904"/>
      <c r="EG528" s="904"/>
      <c r="EH528" s="904"/>
      <c r="EI528" s="904"/>
      <c r="EJ528" s="904"/>
      <c r="EK528" s="905"/>
      <c r="EL528" s="80"/>
      <c r="EM528" s="224" t="str">
        <f t="shared" si="541"/>
        <v xml:space="preserve"> </v>
      </c>
      <c r="EN528" s="224" t="str">
        <f t="shared" si="542"/>
        <v xml:space="preserve"> </v>
      </c>
      <c r="EO528" s="115"/>
      <c r="EP528" s="1050"/>
      <c r="EQ528" s="253"/>
      <c r="ER528" s="117"/>
      <c r="ES528" s="1258">
        <f t="shared" si="543"/>
        <v>437</v>
      </c>
      <c r="ET528" s="224" t="str">
        <f t="shared" si="544"/>
        <v xml:space="preserve"> </v>
      </c>
      <c r="EU528" s="477" t="str">
        <f t="shared" si="545"/>
        <v/>
      </c>
      <c r="EV528" s="1334" t="str">
        <f t="shared" si="487"/>
        <v xml:space="preserve"> </v>
      </c>
      <c r="EW528" s="1332" t="str">
        <f t="shared" si="531"/>
        <v/>
      </c>
      <c r="EX528" s="1275" t="str">
        <f t="shared" si="513"/>
        <v/>
      </c>
      <c r="EY528" s="1275" t="str">
        <f t="shared" si="514"/>
        <v/>
      </c>
      <c r="EZ528" s="1275" t="str">
        <f t="shared" si="515"/>
        <v/>
      </c>
      <c r="FA528" s="1275" t="str">
        <f t="shared" si="516"/>
        <v/>
      </c>
      <c r="FB528" s="1275" t="str">
        <f t="shared" si="517"/>
        <v/>
      </c>
      <c r="FC528" s="1333" t="str">
        <f t="shared" si="518"/>
        <v/>
      </c>
      <c r="FE528" s="1234" t="str">
        <f t="shared" si="519"/>
        <v xml:space="preserve"> </v>
      </c>
      <c r="FF528" s="1234" t="str">
        <f t="shared" si="520"/>
        <v xml:space="preserve"> </v>
      </c>
      <c r="FG528" s="1234" t="str">
        <f t="shared" si="521"/>
        <v xml:space="preserve"> </v>
      </c>
      <c r="FH528" s="1234" t="str">
        <f t="shared" si="522"/>
        <v xml:space="preserve"> </v>
      </c>
      <c r="FI528" s="1234" t="str">
        <f t="shared" si="493"/>
        <v xml:space="preserve"> </v>
      </c>
      <c r="FJ528" s="1234" t="str">
        <f t="shared" si="523"/>
        <v xml:space="preserve"> </v>
      </c>
      <c r="FK528" s="1234">
        <f t="shared" si="494"/>
        <v>0</v>
      </c>
      <c r="FL528" s="1227"/>
      <c r="FM528" s="1234" t="str">
        <f t="shared" si="495"/>
        <v xml:space="preserve"> </v>
      </c>
      <c r="FN528" s="1234" t="str">
        <f t="shared" si="496"/>
        <v xml:space="preserve"> </v>
      </c>
      <c r="FO528" s="1234" t="str">
        <f t="shared" si="524"/>
        <v xml:space="preserve"> </v>
      </c>
      <c r="FP528" s="1234" t="str">
        <f t="shared" si="525"/>
        <v xml:space="preserve"> </v>
      </c>
      <c r="FQ528" s="1234" t="str">
        <f t="shared" si="497"/>
        <v xml:space="preserve"> </v>
      </c>
      <c r="FR528" s="1234" t="str">
        <f t="shared" si="526"/>
        <v xml:space="preserve"> </v>
      </c>
      <c r="FS528" s="1234">
        <f t="shared" si="532"/>
        <v>0</v>
      </c>
      <c r="FT528" s="1227"/>
      <c r="FU528" s="1234" t="str">
        <f t="shared" si="527"/>
        <v xml:space="preserve"> </v>
      </c>
      <c r="FV528" s="1234" t="str">
        <f t="shared" si="528"/>
        <v xml:space="preserve"> </v>
      </c>
      <c r="FW528" s="1234" t="str">
        <f t="shared" si="529"/>
        <v xml:space="preserve"> </v>
      </c>
      <c r="FX528" s="1234" t="str">
        <f t="shared" si="498"/>
        <v xml:space="preserve"> </v>
      </c>
      <c r="FY528" s="1234" t="str">
        <f t="shared" si="499"/>
        <v xml:space="preserve"> </v>
      </c>
      <c r="FZ528" s="1234" t="str">
        <f t="shared" si="530"/>
        <v xml:space="preserve"> </v>
      </c>
      <c r="GA528" s="1234">
        <f t="shared" si="500"/>
        <v>0</v>
      </c>
      <c r="GB528" s="1227"/>
      <c r="GC528" s="1234" t="str">
        <f t="shared" si="501"/>
        <v xml:space="preserve"> </v>
      </c>
      <c r="GD528" s="1234" t="str">
        <f t="shared" si="502"/>
        <v xml:space="preserve"> </v>
      </c>
      <c r="GE528" s="1234" t="str">
        <f t="shared" si="503"/>
        <v xml:space="preserve"> </v>
      </c>
      <c r="GF528" s="1234" t="str">
        <f t="shared" si="504"/>
        <v xml:space="preserve"> </v>
      </c>
      <c r="GG528" s="1234" t="str">
        <f t="shared" si="505"/>
        <v xml:space="preserve"> </v>
      </c>
      <c r="GH528" s="1234" t="str">
        <f t="shared" si="506"/>
        <v xml:space="preserve"> </v>
      </c>
      <c r="GI528" s="1234" t="str">
        <f t="shared" si="507"/>
        <v xml:space="preserve"> </v>
      </c>
      <c r="GJ528" s="1234" t="str">
        <f t="shared" si="508"/>
        <v xml:space="preserve"> </v>
      </c>
      <c r="GK528" s="1234" t="str">
        <f t="shared" si="509"/>
        <v xml:space="preserve"> </v>
      </c>
      <c r="GL528" s="1234" t="str">
        <f t="shared" si="510"/>
        <v xml:space="preserve"> </v>
      </c>
      <c r="GM528" s="1234" t="str">
        <f t="shared" si="511"/>
        <v xml:space="preserve"> </v>
      </c>
      <c r="GN528" s="1234">
        <f t="shared" si="512"/>
        <v>0</v>
      </c>
    </row>
    <row r="529" spans="1:196" s="100" customFormat="1" ht="27" customHeight="1" thickTop="1" thickBot="1">
      <c r="A529" s="1208">
        <f>【A票】【D票】!$D$10</f>
        <v>0</v>
      </c>
      <c r="B529" s="1212">
        <f>【A票】【D票】!$H$10</f>
        <v>0</v>
      </c>
      <c r="C529" s="1213" t="str">
        <f>【A票】【D票】!$K$10</f>
        <v xml:space="preserve"> </v>
      </c>
      <c r="D529" s="1214">
        <f t="shared" si="486"/>
        <v>438</v>
      </c>
      <c r="E529" s="914"/>
      <c r="F529" s="467"/>
      <c r="G529" s="469"/>
      <c r="H529" s="224" t="str">
        <f t="shared" si="533"/>
        <v xml:space="preserve"> </v>
      </c>
      <c r="I529" s="704"/>
      <c r="J529" s="117"/>
      <c r="K529" s="117"/>
      <c r="L529" s="117"/>
      <c r="M529" s="117"/>
      <c r="N529" s="117"/>
      <c r="O529" s="117"/>
      <c r="P529" s="117"/>
      <c r="Q529" s="117"/>
      <c r="R529" s="117"/>
      <c r="S529" s="117"/>
      <c r="T529" s="254"/>
      <c r="U529" s="646"/>
      <c r="V529" s="646"/>
      <c r="W529" s="114"/>
      <c r="X529" s="254"/>
      <c r="Y529" s="224" t="str">
        <f t="shared" si="534"/>
        <v xml:space="preserve"> </v>
      </c>
      <c r="Z529" s="579"/>
      <c r="AA529" s="704"/>
      <c r="AB529" s="119"/>
      <c r="AC529" s="224" t="str">
        <f t="shared" si="488"/>
        <v xml:space="preserve"> </v>
      </c>
      <c r="AD529" s="115"/>
      <c r="AE529" s="253"/>
      <c r="AF529" s="704"/>
      <c r="AG529" s="727"/>
      <c r="AH529" s="727"/>
      <c r="AI529" s="727"/>
      <c r="AJ529" s="727"/>
      <c r="AK529" s="591"/>
      <c r="AL529" s="727"/>
      <c r="AM529" s="727"/>
      <c r="AN529" s="727"/>
      <c r="AO529" s="727"/>
      <c r="AP529" s="727"/>
      <c r="AQ529" s="727"/>
      <c r="AR529" s="727"/>
      <c r="AS529" s="727"/>
      <c r="AT529" s="727"/>
      <c r="AU529" s="727"/>
      <c r="AV529" s="727"/>
      <c r="AW529" s="727"/>
      <c r="AX529" s="727"/>
      <c r="AY529" s="727"/>
      <c r="AZ529" s="727"/>
      <c r="BA529" s="727"/>
      <c r="BB529" s="727"/>
      <c r="BC529" s="821"/>
      <c r="BD529" s="727"/>
      <c r="BE529" s="727"/>
      <c r="BF529" s="727"/>
      <c r="BG529" s="727"/>
      <c r="BH529" s="727"/>
      <c r="BI529" s="727"/>
      <c r="BJ529" s="727"/>
      <c r="BK529" s="727"/>
      <c r="BL529" s="821"/>
      <c r="BM529" s="727"/>
      <c r="BN529" s="727"/>
      <c r="BO529" s="727"/>
      <c r="BP529" s="727"/>
      <c r="BQ529" s="727"/>
      <c r="BR529" s="821"/>
      <c r="BS529" s="727"/>
      <c r="BT529" s="727"/>
      <c r="BU529" s="727"/>
      <c r="BV529" s="591"/>
      <c r="BW529" s="224" t="str">
        <f t="shared" si="546"/>
        <v xml:space="preserve"> </v>
      </c>
      <c r="BX529" s="471">
        <f t="shared" si="535"/>
        <v>438</v>
      </c>
      <c r="BY529" s="117"/>
      <c r="BZ529" s="117"/>
      <c r="CA529" s="117"/>
      <c r="CB529" s="117"/>
      <c r="CC529" s="117"/>
      <c r="CD529" s="461"/>
      <c r="CE529" s="236"/>
      <c r="CF529" s="224" t="str">
        <f t="shared" si="536"/>
        <v xml:space="preserve"> </v>
      </c>
      <c r="CG529" s="116"/>
      <c r="CH529" s="117"/>
      <c r="CI529" s="117"/>
      <c r="CJ529" s="117"/>
      <c r="CK529" s="472"/>
      <c r="CL529" s="472"/>
      <c r="CM529" s="472"/>
      <c r="CN529" s="472"/>
      <c r="CO529" s="117"/>
      <c r="CP529" s="253"/>
      <c r="CQ529" s="120"/>
      <c r="CR529" s="224" t="str" cm="1">
        <f t="array" ref="CR529">IF(AND(SUM(COUNTIF(CG529:CM529,{"*不明*","*その他*"})+COUNTIF(CO529:CP529,{"*不明*","*その他*"}))&gt;0,CQ529=""),"その他・不明の場合,10)具体的内容、理由を記入",IF(OR(AND(CI529=CI$65,COUNTA(CJ529:CM529)&lt;4),AND(OR(CI529=CI$63,CI529=CI$64,CI529=CI$66,CI529=CI$67,CI529=CI$68,CI529=""),COUNTA(CJ529:CM529)&gt;0)),"3)介護保険認定済→要介護度、認知症自立度、寝たきり度、介護保険サービス記入",IF(OR(AND(OR(CM529=CM$63,CM529=CM$64),CN529=""),AND(OR(CM529=CM$65,CM529=CM$66),CN529&lt;&gt;"")),"7)介護保険サービス受けている/過去受けていた→具体的内容記入"," ")))</f>
        <v xml:space="preserve"> </v>
      </c>
      <c r="CS529" s="224" t="str">
        <f t="shared" si="537"/>
        <v xml:space="preserve"> </v>
      </c>
      <c r="CT529" s="116"/>
      <c r="CU529" s="253"/>
      <c r="CV529" s="117"/>
      <c r="CW529" s="117"/>
      <c r="CX529" s="253"/>
      <c r="CY529" s="117"/>
      <c r="CZ529" s="117"/>
      <c r="DA529" s="253"/>
      <c r="DB529" s="117"/>
      <c r="DC529" s="224" t="str">
        <f t="shared" si="538"/>
        <v xml:space="preserve"> </v>
      </c>
      <c r="DD529" s="224" t="str">
        <f t="shared" si="539"/>
        <v xml:space="preserve"> </v>
      </c>
      <c r="DE529" s="224" t="str">
        <f t="shared" si="489"/>
        <v xml:space="preserve"> </v>
      </c>
      <c r="DF529" s="121"/>
      <c r="DG529" s="114"/>
      <c r="DH529" s="704"/>
      <c r="DI529" s="119"/>
      <c r="DJ529" s="187"/>
      <c r="DK529" s="254"/>
      <c r="DL529" s="224" t="str">
        <f t="shared" si="490"/>
        <v xml:space="preserve"> </v>
      </c>
      <c r="DM529" s="224" t="str">
        <f t="shared" si="540"/>
        <v xml:space="preserve"> </v>
      </c>
      <c r="DN529" s="474"/>
      <c r="DO529" s="117"/>
      <c r="DP529" s="117"/>
      <c r="DQ529" s="117"/>
      <c r="DR529" s="117"/>
      <c r="DS529" s="117"/>
      <c r="DT529" s="254"/>
      <c r="DU529" s="476"/>
      <c r="DV529" s="224" t="str">
        <f t="shared" si="491"/>
        <v xml:space="preserve"> </v>
      </c>
      <c r="DW529" s="115"/>
      <c r="DX529" s="470"/>
      <c r="DY529" s="117"/>
      <c r="DZ529" s="704"/>
      <c r="EA529" s="224" t="str">
        <f t="shared" si="492"/>
        <v xml:space="preserve"> </v>
      </c>
      <c r="EB529" s="906"/>
      <c r="EC529" s="904"/>
      <c r="ED529" s="904"/>
      <c r="EE529" s="904"/>
      <c r="EF529" s="904"/>
      <c r="EG529" s="904"/>
      <c r="EH529" s="904"/>
      <c r="EI529" s="904"/>
      <c r="EJ529" s="904"/>
      <c r="EK529" s="905"/>
      <c r="EL529" s="80"/>
      <c r="EM529" s="224" t="str">
        <f t="shared" si="541"/>
        <v xml:space="preserve"> </v>
      </c>
      <c r="EN529" s="224" t="str">
        <f t="shared" si="542"/>
        <v xml:space="preserve"> </v>
      </c>
      <c r="EO529" s="115"/>
      <c r="EP529" s="1050"/>
      <c r="EQ529" s="253"/>
      <c r="ER529" s="117"/>
      <c r="ES529" s="1258">
        <f t="shared" si="543"/>
        <v>438</v>
      </c>
      <c r="ET529" s="224" t="str">
        <f t="shared" si="544"/>
        <v xml:space="preserve"> </v>
      </c>
      <c r="EU529" s="477" t="str">
        <f t="shared" si="545"/>
        <v/>
      </c>
      <c r="EV529" s="1334" t="str">
        <f t="shared" si="487"/>
        <v xml:space="preserve"> </v>
      </c>
      <c r="EW529" s="1332" t="str">
        <f t="shared" si="531"/>
        <v/>
      </c>
      <c r="EX529" s="1275" t="str">
        <f t="shared" si="513"/>
        <v/>
      </c>
      <c r="EY529" s="1275" t="str">
        <f t="shared" si="514"/>
        <v/>
      </c>
      <c r="EZ529" s="1275" t="str">
        <f t="shared" si="515"/>
        <v/>
      </c>
      <c r="FA529" s="1275" t="str">
        <f t="shared" si="516"/>
        <v/>
      </c>
      <c r="FB529" s="1275" t="str">
        <f t="shared" si="517"/>
        <v/>
      </c>
      <c r="FC529" s="1333" t="str">
        <f t="shared" si="518"/>
        <v/>
      </c>
      <c r="FE529" s="1234" t="str">
        <f t="shared" si="519"/>
        <v xml:space="preserve"> </v>
      </c>
      <c r="FF529" s="1234" t="str">
        <f t="shared" si="520"/>
        <v xml:space="preserve"> </v>
      </c>
      <c r="FG529" s="1234" t="str">
        <f t="shared" si="521"/>
        <v xml:space="preserve"> </v>
      </c>
      <c r="FH529" s="1234" t="str">
        <f t="shared" si="522"/>
        <v xml:space="preserve"> </v>
      </c>
      <c r="FI529" s="1234" t="str">
        <f t="shared" si="493"/>
        <v xml:space="preserve"> </v>
      </c>
      <c r="FJ529" s="1234" t="str">
        <f t="shared" si="523"/>
        <v xml:space="preserve"> </v>
      </c>
      <c r="FK529" s="1234">
        <f t="shared" si="494"/>
        <v>0</v>
      </c>
      <c r="FL529" s="1227"/>
      <c r="FM529" s="1234" t="str">
        <f t="shared" si="495"/>
        <v xml:space="preserve"> </v>
      </c>
      <c r="FN529" s="1234" t="str">
        <f t="shared" si="496"/>
        <v xml:space="preserve"> </v>
      </c>
      <c r="FO529" s="1234" t="str">
        <f t="shared" si="524"/>
        <v xml:space="preserve"> </v>
      </c>
      <c r="FP529" s="1234" t="str">
        <f t="shared" si="525"/>
        <v xml:space="preserve"> </v>
      </c>
      <c r="FQ529" s="1234" t="str">
        <f t="shared" si="497"/>
        <v xml:space="preserve"> </v>
      </c>
      <c r="FR529" s="1234" t="str">
        <f t="shared" si="526"/>
        <v xml:space="preserve"> </v>
      </c>
      <c r="FS529" s="1234">
        <f t="shared" si="532"/>
        <v>0</v>
      </c>
      <c r="FT529" s="1227"/>
      <c r="FU529" s="1234" t="str">
        <f t="shared" si="527"/>
        <v xml:space="preserve"> </v>
      </c>
      <c r="FV529" s="1234" t="str">
        <f t="shared" si="528"/>
        <v xml:space="preserve"> </v>
      </c>
      <c r="FW529" s="1234" t="str">
        <f t="shared" si="529"/>
        <v xml:space="preserve"> </v>
      </c>
      <c r="FX529" s="1234" t="str">
        <f t="shared" si="498"/>
        <v xml:space="preserve"> </v>
      </c>
      <c r="FY529" s="1234" t="str">
        <f t="shared" si="499"/>
        <v xml:space="preserve"> </v>
      </c>
      <c r="FZ529" s="1234" t="str">
        <f t="shared" si="530"/>
        <v xml:space="preserve"> </v>
      </c>
      <c r="GA529" s="1234">
        <f t="shared" si="500"/>
        <v>0</v>
      </c>
      <c r="GB529" s="1227"/>
      <c r="GC529" s="1234" t="str">
        <f t="shared" si="501"/>
        <v xml:space="preserve"> </v>
      </c>
      <c r="GD529" s="1234" t="str">
        <f t="shared" si="502"/>
        <v xml:space="preserve"> </v>
      </c>
      <c r="GE529" s="1234" t="str">
        <f t="shared" si="503"/>
        <v xml:space="preserve"> </v>
      </c>
      <c r="GF529" s="1234" t="str">
        <f t="shared" si="504"/>
        <v xml:space="preserve"> </v>
      </c>
      <c r="GG529" s="1234" t="str">
        <f t="shared" si="505"/>
        <v xml:space="preserve"> </v>
      </c>
      <c r="GH529" s="1234" t="str">
        <f t="shared" si="506"/>
        <v xml:space="preserve"> </v>
      </c>
      <c r="GI529" s="1234" t="str">
        <f t="shared" si="507"/>
        <v xml:space="preserve"> </v>
      </c>
      <c r="GJ529" s="1234" t="str">
        <f t="shared" si="508"/>
        <v xml:space="preserve"> </v>
      </c>
      <c r="GK529" s="1234" t="str">
        <f t="shared" si="509"/>
        <v xml:space="preserve"> </v>
      </c>
      <c r="GL529" s="1234" t="str">
        <f t="shared" si="510"/>
        <v xml:space="preserve"> </v>
      </c>
      <c r="GM529" s="1234" t="str">
        <f t="shared" si="511"/>
        <v xml:space="preserve"> </v>
      </c>
      <c r="GN529" s="1234">
        <f t="shared" si="512"/>
        <v>0</v>
      </c>
    </row>
    <row r="530" spans="1:196" s="100" customFormat="1" ht="27" customHeight="1" thickTop="1" thickBot="1">
      <c r="A530" s="1208">
        <f>【A票】【D票】!$D$10</f>
        <v>0</v>
      </c>
      <c r="B530" s="1212">
        <f>【A票】【D票】!$H$10</f>
        <v>0</v>
      </c>
      <c r="C530" s="1213" t="str">
        <f>【A票】【D票】!$K$10</f>
        <v xml:space="preserve"> </v>
      </c>
      <c r="D530" s="1214">
        <f t="shared" si="486"/>
        <v>439</v>
      </c>
      <c r="E530" s="914"/>
      <c r="F530" s="467"/>
      <c r="G530" s="469"/>
      <c r="H530" s="224" t="str">
        <f t="shared" si="533"/>
        <v xml:space="preserve"> </v>
      </c>
      <c r="I530" s="704"/>
      <c r="J530" s="117"/>
      <c r="K530" s="117"/>
      <c r="L530" s="117"/>
      <c r="M530" s="117"/>
      <c r="N530" s="117"/>
      <c r="O530" s="117"/>
      <c r="P530" s="117"/>
      <c r="Q530" s="117"/>
      <c r="R530" s="117"/>
      <c r="S530" s="117"/>
      <c r="T530" s="254"/>
      <c r="U530" s="646"/>
      <c r="V530" s="646"/>
      <c r="W530" s="114"/>
      <c r="X530" s="254"/>
      <c r="Y530" s="224" t="str">
        <f t="shared" si="534"/>
        <v xml:space="preserve"> </v>
      </c>
      <c r="Z530" s="579"/>
      <c r="AA530" s="704"/>
      <c r="AB530" s="119"/>
      <c r="AC530" s="224" t="str">
        <f t="shared" si="488"/>
        <v xml:space="preserve"> </v>
      </c>
      <c r="AD530" s="115"/>
      <c r="AE530" s="253"/>
      <c r="AF530" s="704"/>
      <c r="AG530" s="727"/>
      <c r="AH530" s="727"/>
      <c r="AI530" s="727"/>
      <c r="AJ530" s="727"/>
      <c r="AK530" s="591"/>
      <c r="AL530" s="727"/>
      <c r="AM530" s="727"/>
      <c r="AN530" s="727"/>
      <c r="AO530" s="727"/>
      <c r="AP530" s="727"/>
      <c r="AQ530" s="727"/>
      <c r="AR530" s="727"/>
      <c r="AS530" s="727"/>
      <c r="AT530" s="727"/>
      <c r="AU530" s="727"/>
      <c r="AV530" s="727"/>
      <c r="AW530" s="727"/>
      <c r="AX530" s="727"/>
      <c r="AY530" s="727"/>
      <c r="AZ530" s="727"/>
      <c r="BA530" s="727"/>
      <c r="BB530" s="727"/>
      <c r="BC530" s="821"/>
      <c r="BD530" s="727"/>
      <c r="BE530" s="727"/>
      <c r="BF530" s="727"/>
      <c r="BG530" s="727"/>
      <c r="BH530" s="727"/>
      <c r="BI530" s="727"/>
      <c r="BJ530" s="727"/>
      <c r="BK530" s="727"/>
      <c r="BL530" s="821"/>
      <c r="BM530" s="727"/>
      <c r="BN530" s="727"/>
      <c r="BO530" s="727"/>
      <c r="BP530" s="727"/>
      <c r="BQ530" s="727"/>
      <c r="BR530" s="821"/>
      <c r="BS530" s="727"/>
      <c r="BT530" s="727"/>
      <c r="BU530" s="727"/>
      <c r="BV530" s="591"/>
      <c r="BW530" s="224" t="str">
        <f t="shared" si="546"/>
        <v xml:space="preserve"> </v>
      </c>
      <c r="BX530" s="471">
        <f t="shared" si="535"/>
        <v>439</v>
      </c>
      <c r="BY530" s="117"/>
      <c r="BZ530" s="117"/>
      <c r="CA530" s="117"/>
      <c r="CB530" s="117"/>
      <c r="CC530" s="117"/>
      <c r="CD530" s="461"/>
      <c r="CE530" s="236"/>
      <c r="CF530" s="224" t="str">
        <f t="shared" si="536"/>
        <v xml:space="preserve"> </v>
      </c>
      <c r="CG530" s="116"/>
      <c r="CH530" s="117"/>
      <c r="CI530" s="117"/>
      <c r="CJ530" s="117"/>
      <c r="CK530" s="472"/>
      <c r="CL530" s="472"/>
      <c r="CM530" s="472"/>
      <c r="CN530" s="472"/>
      <c r="CO530" s="117"/>
      <c r="CP530" s="253"/>
      <c r="CQ530" s="120"/>
      <c r="CR530" s="224" t="str" cm="1">
        <f t="array" ref="CR530">IF(AND(SUM(COUNTIF(CG530:CM530,{"*不明*","*その他*"})+COUNTIF(CO530:CP530,{"*不明*","*その他*"}))&gt;0,CQ530=""),"その他・不明の場合,10)具体的内容、理由を記入",IF(OR(AND(CI530=CI$65,COUNTA(CJ530:CM530)&lt;4),AND(OR(CI530=CI$63,CI530=CI$64,CI530=CI$66,CI530=CI$67,CI530=CI$68,CI530=""),COUNTA(CJ530:CM530)&gt;0)),"3)介護保険認定済→要介護度、認知症自立度、寝たきり度、介護保険サービス記入",IF(OR(AND(OR(CM530=CM$63,CM530=CM$64),CN530=""),AND(OR(CM530=CM$65,CM530=CM$66),CN530&lt;&gt;"")),"7)介護保険サービス受けている/過去受けていた→具体的内容記入"," ")))</f>
        <v xml:space="preserve"> </v>
      </c>
      <c r="CS530" s="224" t="str">
        <f t="shared" si="537"/>
        <v xml:space="preserve"> </v>
      </c>
      <c r="CT530" s="116"/>
      <c r="CU530" s="253"/>
      <c r="CV530" s="117"/>
      <c r="CW530" s="117"/>
      <c r="CX530" s="253"/>
      <c r="CY530" s="117"/>
      <c r="CZ530" s="117"/>
      <c r="DA530" s="253"/>
      <c r="DB530" s="117"/>
      <c r="DC530" s="224" t="str">
        <f t="shared" si="538"/>
        <v xml:space="preserve"> </v>
      </c>
      <c r="DD530" s="224" t="str">
        <f t="shared" si="539"/>
        <v xml:space="preserve"> </v>
      </c>
      <c r="DE530" s="224" t="str">
        <f t="shared" si="489"/>
        <v xml:space="preserve"> </v>
      </c>
      <c r="DF530" s="121"/>
      <c r="DG530" s="114"/>
      <c r="DH530" s="704"/>
      <c r="DI530" s="119"/>
      <c r="DJ530" s="187"/>
      <c r="DK530" s="254"/>
      <c r="DL530" s="224" t="str">
        <f t="shared" si="490"/>
        <v xml:space="preserve"> </v>
      </c>
      <c r="DM530" s="224" t="str">
        <f t="shared" si="540"/>
        <v xml:space="preserve"> </v>
      </c>
      <c r="DN530" s="474"/>
      <c r="DO530" s="117"/>
      <c r="DP530" s="117"/>
      <c r="DQ530" s="117"/>
      <c r="DR530" s="117"/>
      <c r="DS530" s="117"/>
      <c r="DT530" s="254"/>
      <c r="DU530" s="476"/>
      <c r="DV530" s="224" t="str">
        <f t="shared" si="491"/>
        <v xml:space="preserve"> </v>
      </c>
      <c r="DW530" s="115"/>
      <c r="DX530" s="470"/>
      <c r="DY530" s="117"/>
      <c r="DZ530" s="704"/>
      <c r="EA530" s="224" t="str">
        <f t="shared" si="492"/>
        <v xml:space="preserve"> </v>
      </c>
      <c r="EB530" s="906"/>
      <c r="EC530" s="904"/>
      <c r="ED530" s="904"/>
      <c r="EE530" s="904"/>
      <c r="EF530" s="904"/>
      <c r="EG530" s="904"/>
      <c r="EH530" s="904"/>
      <c r="EI530" s="904"/>
      <c r="EJ530" s="904"/>
      <c r="EK530" s="905"/>
      <c r="EL530" s="80"/>
      <c r="EM530" s="224" t="str">
        <f t="shared" si="541"/>
        <v xml:space="preserve"> </v>
      </c>
      <c r="EN530" s="224" t="str">
        <f t="shared" si="542"/>
        <v xml:space="preserve"> </v>
      </c>
      <c r="EO530" s="115"/>
      <c r="EP530" s="1050"/>
      <c r="EQ530" s="253"/>
      <c r="ER530" s="117"/>
      <c r="ES530" s="1258">
        <f t="shared" si="543"/>
        <v>439</v>
      </c>
      <c r="ET530" s="224" t="str">
        <f t="shared" si="544"/>
        <v xml:space="preserve"> </v>
      </c>
      <c r="EU530" s="477" t="str">
        <f t="shared" si="545"/>
        <v/>
      </c>
      <c r="EV530" s="1334" t="str">
        <f t="shared" si="487"/>
        <v xml:space="preserve"> </v>
      </c>
      <c r="EW530" s="1332" t="str">
        <f t="shared" si="531"/>
        <v/>
      </c>
      <c r="EX530" s="1275" t="str">
        <f t="shared" si="513"/>
        <v/>
      </c>
      <c r="EY530" s="1275" t="str">
        <f t="shared" si="514"/>
        <v/>
      </c>
      <c r="EZ530" s="1275" t="str">
        <f t="shared" si="515"/>
        <v/>
      </c>
      <c r="FA530" s="1275" t="str">
        <f t="shared" si="516"/>
        <v/>
      </c>
      <c r="FB530" s="1275" t="str">
        <f t="shared" si="517"/>
        <v/>
      </c>
      <c r="FC530" s="1333" t="str">
        <f t="shared" si="518"/>
        <v/>
      </c>
      <c r="FE530" s="1234" t="str">
        <f t="shared" si="519"/>
        <v xml:space="preserve"> </v>
      </c>
      <c r="FF530" s="1234" t="str">
        <f t="shared" si="520"/>
        <v xml:space="preserve"> </v>
      </c>
      <c r="FG530" s="1234" t="str">
        <f t="shared" si="521"/>
        <v xml:space="preserve"> </v>
      </c>
      <c r="FH530" s="1234" t="str">
        <f t="shared" si="522"/>
        <v xml:space="preserve"> </v>
      </c>
      <c r="FI530" s="1234" t="str">
        <f t="shared" si="493"/>
        <v xml:space="preserve"> </v>
      </c>
      <c r="FJ530" s="1234" t="str">
        <f t="shared" si="523"/>
        <v xml:space="preserve"> </v>
      </c>
      <c r="FK530" s="1234">
        <f t="shared" si="494"/>
        <v>0</v>
      </c>
      <c r="FL530" s="1227"/>
      <c r="FM530" s="1234" t="str">
        <f t="shared" si="495"/>
        <v xml:space="preserve"> </v>
      </c>
      <c r="FN530" s="1234" t="str">
        <f t="shared" si="496"/>
        <v xml:space="preserve"> </v>
      </c>
      <c r="FO530" s="1234" t="str">
        <f t="shared" si="524"/>
        <v xml:space="preserve"> </v>
      </c>
      <c r="FP530" s="1234" t="str">
        <f t="shared" si="525"/>
        <v xml:space="preserve"> </v>
      </c>
      <c r="FQ530" s="1234" t="str">
        <f t="shared" si="497"/>
        <v xml:space="preserve"> </v>
      </c>
      <c r="FR530" s="1234" t="str">
        <f t="shared" si="526"/>
        <v xml:space="preserve"> </v>
      </c>
      <c r="FS530" s="1234">
        <f t="shared" si="532"/>
        <v>0</v>
      </c>
      <c r="FT530" s="1227"/>
      <c r="FU530" s="1234" t="str">
        <f t="shared" si="527"/>
        <v xml:space="preserve"> </v>
      </c>
      <c r="FV530" s="1234" t="str">
        <f t="shared" si="528"/>
        <v xml:space="preserve"> </v>
      </c>
      <c r="FW530" s="1234" t="str">
        <f t="shared" si="529"/>
        <v xml:space="preserve"> </v>
      </c>
      <c r="FX530" s="1234" t="str">
        <f t="shared" si="498"/>
        <v xml:space="preserve"> </v>
      </c>
      <c r="FY530" s="1234" t="str">
        <f t="shared" si="499"/>
        <v xml:space="preserve"> </v>
      </c>
      <c r="FZ530" s="1234" t="str">
        <f t="shared" si="530"/>
        <v xml:space="preserve"> </v>
      </c>
      <c r="GA530" s="1234">
        <f t="shared" si="500"/>
        <v>0</v>
      </c>
      <c r="GB530" s="1227"/>
      <c r="GC530" s="1234" t="str">
        <f t="shared" si="501"/>
        <v xml:space="preserve"> </v>
      </c>
      <c r="GD530" s="1234" t="str">
        <f t="shared" si="502"/>
        <v xml:space="preserve"> </v>
      </c>
      <c r="GE530" s="1234" t="str">
        <f t="shared" si="503"/>
        <v xml:space="preserve"> </v>
      </c>
      <c r="GF530" s="1234" t="str">
        <f t="shared" si="504"/>
        <v xml:space="preserve"> </v>
      </c>
      <c r="GG530" s="1234" t="str">
        <f t="shared" si="505"/>
        <v xml:space="preserve"> </v>
      </c>
      <c r="GH530" s="1234" t="str">
        <f t="shared" si="506"/>
        <v xml:space="preserve"> </v>
      </c>
      <c r="GI530" s="1234" t="str">
        <f t="shared" si="507"/>
        <v xml:space="preserve"> </v>
      </c>
      <c r="GJ530" s="1234" t="str">
        <f t="shared" si="508"/>
        <v xml:space="preserve"> </v>
      </c>
      <c r="GK530" s="1234" t="str">
        <f t="shared" si="509"/>
        <v xml:space="preserve"> </v>
      </c>
      <c r="GL530" s="1234" t="str">
        <f t="shared" si="510"/>
        <v xml:space="preserve"> </v>
      </c>
      <c r="GM530" s="1234" t="str">
        <f t="shared" si="511"/>
        <v xml:space="preserve"> </v>
      </c>
      <c r="GN530" s="1234">
        <f t="shared" si="512"/>
        <v>0</v>
      </c>
    </row>
    <row r="531" spans="1:196" s="100" customFormat="1" ht="27" customHeight="1" thickTop="1" thickBot="1">
      <c r="A531" s="1208">
        <f>【A票】【D票】!$D$10</f>
        <v>0</v>
      </c>
      <c r="B531" s="1212">
        <f>【A票】【D票】!$H$10</f>
        <v>0</v>
      </c>
      <c r="C531" s="1213" t="str">
        <f>【A票】【D票】!$K$10</f>
        <v xml:space="preserve"> </v>
      </c>
      <c r="D531" s="1214">
        <f t="shared" si="486"/>
        <v>440</v>
      </c>
      <c r="E531" s="914"/>
      <c r="F531" s="467"/>
      <c r="G531" s="469"/>
      <c r="H531" s="224" t="str">
        <f t="shared" si="533"/>
        <v xml:space="preserve"> </v>
      </c>
      <c r="I531" s="704"/>
      <c r="J531" s="117"/>
      <c r="K531" s="117"/>
      <c r="L531" s="117"/>
      <c r="M531" s="117"/>
      <c r="N531" s="117"/>
      <c r="O531" s="117"/>
      <c r="P531" s="117"/>
      <c r="Q531" s="117"/>
      <c r="R531" s="117"/>
      <c r="S531" s="117"/>
      <c r="T531" s="254"/>
      <c r="U531" s="646"/>
      <c r="V531" s="646"/>
      <c r="W531" s="114"/>
      <c r="X531" s="254"/>
      <c r="Y531" s="224" t="str">
        <f t="shared" si="534"/>
        <v xml:space="preserve"> </v>
      </c>
      <c r="Z531" s="579"/>
      <c r="AA531" s="704"/>
      <c r="AB531" s="119"/>
      <c r="AC531" s="224" t="str">
        <f t="shared" si="488"/>
        <v xml:space="preserve"> </v>
      </c>
      <c r="AD531" s="115"/>
      <c r="AE531" s="253"/>
      <c r="AF531" s="704"/>
      <c r="AG531" s="727"/>
      <c r="AH531" s="727"/>
      <c r="AI531" s="727"/>
      <c r="AJ531" s="727"/>
      <c r="AK531" s="591"/>
      <c r="AL531" s="727"/>
      <c r="AM531" s="727"/>
      <c r="AN531" s="727"/>
      <c r="AO531" s="727"/>
      <c r="AP531" s="727"/>
      <c r="AQ531" s="727"/>
      <c r="AR531" s="727"/>
      <c r="AS531" s="727"/>
      <c r="AT531" s="727"/>
      <c r="AU531" s="727"/>
      <c r="AV531" s="727"/>
      <c r="AW531" s="727"/>
      <c r="AX531" s="727"/>
      <c r="AY531" s="727"/>
      <c r="AZ531" s="727"/>
      <c r="BA531" s="727"/>
      <c r="BB531" s="727"/>
      <c r="BC531" s="821"/>
      <c r="BD531" s="727"/>
      <c r="BE531" s="727"/>
      <c r="BF531" s="727"/>
      <c r="BG531" s="727"/>
      <c r="BH531" s="727"/>
      <c r="BI531" s="727"/>
      <c r="BJ531" s="727"/>
      <c r="BK531" s="727"/>
      <c r="BL531" s="821"/>
      <c r="BM531" s="727"/>
      <c r="BN531" s="727"/>
      <c r="BO531" s="727"/>
      <c r="BP531" s="727"/>
      <c r="BQ531" s="727"/>
      <c r="BR531" s="821"/>
      <c r="BS531" s="727"/>
      <c r="BT531" s="727"/>
      <c r="BU531" s="727"/>
      <c r="BV531" s="591"/>
      <c r="BW531" s="224" t="str">
        <f t="shared" si="546"/>
        <v xml:space="preserve"> </v>
      </c>
      <c r="BX531" s="471">
        <f t="shared" si="535"/>
        <v>440</v>
      </c>
      <c r="BY531" s="117"/>
      <c r="BZ531" s="117"/>
      <c r="CA531" s="117"/>
      <c r="CB531" s="117"/>
      <c r="CC531" s="117"/>
      <c r="CD531" s="461"/>
      <c r="CE531" s="236"/>
      <c r="CF531" s="224" t="str">
        <f t="shared" si="536"/>
        <v xml:space="preserve"> </v>
      </c>
      <c r="CG531" s="116"/>
      <c r="CH531" s="117"/>
      <c r="CI531" s="117"/>
      <c r="CJ531" s="117"/>
      <c r="CK531" s="472"/>
      <c r="CL531" s="472"/>
      <c r="CM531" s="472"/>
      <c r="CN531" s="472"/>
      <c r="CO531" s="117"/>
      <c r="CP531" s="253"/>
      <c r="CQ531" s="120"/>
      <c r="CR531" s="224" t="str" cm="1">
        <f t="array" ref="CR531">IF(AND(SUM(COUNTIF(CG531:CM531,{"*不明*","*その他*"})+COUNTIF(CO531:CP531,{"*不明*","*その他*"}))&gt;0,CQ531=""),"その他・不明の場合,10)具体的内容、理由を記入",IF(OR(AND(CI531=CI$65,COUNTA(CJ531:CM531)&lt;4),AND(OR(CI531=CI$63,CI531=CI$64,CI531=CI$66,CI531=CI$67,CI531=CI$68,CI531=""),COUNTA(CJ531:CM531)&gt;0)),"3)介護保険認定済→要介護度、認知症自立度、寝たきり度、介護保険サービス記入",IF(OR(AND(OR(CM531=CM$63,CM531=CM$64),CN531=""),AND(OR(CM531=CM$65,CM531=CM$66),CN531&lt;&gt;"")),"7)介護保険サービス受けている/過去受けていた→具体的内容記入"," ")))</f>
        <v xml:space="preserve"> </v>
      </c>
      <c r="CS531" s="224" t="str">
        <f t="shared" si="537"/>
        <v xml:space="preserve"> </v>
      </c>
      <c r="CT531" s="116"/>
      <c r="CU531" s="253"/>
      <c r="CV531" s="117"/>
      <c r="CW531" s="117"/>
      <c r="CX531" s="253"/>
      <c r="CY531" s="117"/>
      <c r="CZ531" s="117"/>
      <c r="DA531" s="253"/>
      <c r="DB531" s="117"/>
      <c r="DC531" s="224" t="str">
        <f t="shared" si="538"/>
        <v xml:space="preserve"> </v>
      </c>
      <c r="DD531" s="224" t="str">
        <f t="shared" si="539"/>
        <v xml:space="preserve"> </v>
      </c>
      <c r="DE531" s="224" t="str">
        <f t="shared" si="489"/>
        <v xml:space="preserve"> </v>
      </c>
      <c r="DF531" s="121"/>
      <c r="DG531" s="114"/>
      <c r="DH531" s="704"/>
      <c r="DI531" s="119"/>
      <c r="DJ531" s="187"/>
      <c r="DK531" s="254"/>
      <c r="DL531" s="224" t="str">
        <f t="shared" si="490"/>
        <v xml:space="preserve"> </v>
      </c>
      <c r="DM531" s="224" t="str">
        <f t="shared" si="540"/>
        <v xml:space="preserve"> </v>
      </c>
      <c r="DN531" s="474"/>
      <c r="DO531" s="117"/>
      <c r="DP531" s="117"/>
      <c r="DQ531" s="117"/>
      <c r="DR531" s="117"/>
      <c r="DS531" s="117"/>
      <c r="DT531" s="254"/>
      <c r="DU531" s="476"/>
      <c r="DV531" s="224" t="str">
        <f t="shared" si="491"/>
        <v xml:space="preserve"> </v>
      </c>
      <c r="DW531" s="115"/>
      <c r="DX531" s="470"/>
      <c r="DY531" s="117"/>
      <c r="DZ531" s="704"/>
      <c r="EA531" s="224" t="str">
        <f t="shared" si="492"/>
        <v xml:space="preserve"> </v>
      </c>
      <c r="EB531" s="906"/>
      <c r="EC531" s="904"/>
      <c r="ED531" s="904"/>
      <c r="EE531" s="904"/>
      <c r="EF531" s="904"/>
      <c r="EG531" s="904"/>
      <c r="EH531" s="904"/>
      <c r="EI531" s="904"/>
      <c r="EJ531" s="904"/>
      <c r="EK531" s="905"/>
      <c r="EL531" s="80"/>
      <c r="EM531" s="224" t="str">
        <f t="shared" si="541"/>
        <v xml:space="preserve"> </v>
      </c>
      <c r="EN531" s="224" t="str">
        <f t="shared" si="542"/>
        <v xml:space="preserve"> </v>
      </c>
      <c r="EO531" s="115"/>
      <c r="EP531" s="1050"/>
      <c r="EQ531" s="253"/>
      <c r="ER531" s="117"/>
      <c r="ES531" s="1258">
        <f t="shared" si="543"/>
        <v>440</v>
      </c>
      <c r="ET531" s="224" t="str">
        <f t="shared" si="544"/>
        <v xml:space="preserve"> </v>
      </c>
      <c r="EU531" s="477" t="str">
        <f t="shared" si="545"/>
        <v/>
      </c>
      <c r="EV531" s="1334" t="str">
        <f t="shared" si="487"/>
        <v xml:space="preserve"> </v>
      </c>
      <c r="EW531" s="1332" t="str">
        <f t="shared" si="531"/>
        <v/>
      </c>
      <c r="EX531" s="1275" t="str">
        <f t="shared" si="513"/>
        <v/>
      </c>
      <c r="EY531" s="1275" t="str">
        <f t="shared" si="514"/>
        <v/>
      </c>
      <c r="EZ531" s="1275" t="str">
        <f t="shared" si="515"/>
        <v/>
      </c>
      <c r="FA531" s="1275" t="str">
        <f t="shared" si="516"/>
        <v/>
      </c>
      <c r="FB531" s="1275" t="str">
        <f t="shared" si="517"/>
        <v/>
      </c>
      <c r="FC531" s="1333" t="str">
        <f t="shared" si="518"/>
        <v/>
      </c>
      <c r="FE531" s="1234" t="str">
        <f t="shared" si="519"/>
        <v xml:space="preserve"> </v>
      </c>
      <c r="FF531" s="1234" t="str">
        <f t="shared" si="520"/>
        <v xml:space="preserve"> </v>
      </c>
      <c r="FG531" s="1234" t="str">
        <f t="shared" si="521"/>
        <v xml:space="preserve"> </v>
      </c>
      <c r="FH531" s="1234" t="str">
        <f t="shared" si="522"/>
        <v xml:space="preserve"> </v>
      </c>
      <c r="FI531" s="1234" t="str">
        <f t="shared" si="493"/>
        <v xml:space="preserve"> </v>
      </c>
      <c r="FJ531" s="1234" t="str">
        <f t="shared" si="523"/>
        <v xml:space="preserve"> </v>
      </c>
      <c r="FK531" s="1234">
        <f t="shared" si="494"/>
        <v>0</v>
      </c>
      <c r="FL531" s="1227"/>
      <c r="FM531" s="1234" t="str">
        <f t="shared" si="495"/>
        <v xml:space="preserve"> </v>
      </c>
      <c r="FN531" s="1234" t="str">
        <f t="shared" si="496"/>
        <v xml:space="preserve"> </v>
      </c>
      <c r="FO531" s="1234" t="str">
        <f t="shared" si="524"/>
        <v xml:space="preserve"> </v>
      </c>
      <c r="FP531" s="1234" t="str">
        <f t="shared" si="525"/>
        <v xml:space="preserve"> </v>
      </c>
      <c r="FQ531" s="1234" t="str">
        <f t="shared" si="497"/>
        <v xml:space="preserve"> </v>
      </c>
      <c r="FR531" s="1234" t="str">
        <f t="shared" si="526"/>
        <v xml:space="preserve"> </v>
      </c>
      <c r="FS531" s="1234">
        <f t="shared" si="532"/>
        <v>0</v>
      </c>
      <c r="FT531" s="1227"/>
      <c r="FU531" s="1234" t="str">
        <f t="shared" si="527"/>
        <v xml:space="preserve"> </v>
      </c>
      <c r="FV531" s="1234" t="str">
        <f t="shared" si="528"/>
        <v xml:space="preserve"> </v>
      </c>
      <c r="FW531" s="1234" t="str">
        <f t="shared" si="529"/>
        <v xml:space="preserve"> </v>
      </c>
      <c r="FX531" s="1234" t="str">
        <f t="shared" si="498"/>
        <v xml:space="preserve"> </v>
      </c>
      <c r="FY531" s="1234" t="str">
        <f t="shared" si="499"/>
        <v xml:space="preserve"> </v>
      </c>
      <c r="FZ531" s="1234" t="str">
        <f t="shared" si="530"/>
        <v xml:space="preserve"> </v>
      </c>
      <c r="GA531" s="1234">
        <f t="shared" si="500"/>
        <v>0</v>
      </c>
      <c r="GB531" s="1227"/>
      <c r="GC531" s="1234" t="str">
        <f t="shared" si="501"/>
        <v xml:space="preserve"> </v>
      </c>
      <c r="GD531" s="1234" t="str">
        <f t="shared" si="502"/>
        <v xml:space="preserve"> </v>
      </c>
      <c r="GE531" s="1234" t="str">
        <f t="shared" si="503"/>
        <v xml:space="preserve"> </v>
      </c>
      <c r="GF531" s="1234" t="str">
        <f t="shared" si="504"/>
        <v xml:space="preserve"> </v>
      </c>
      <c r="GG531" s="1234" t="str">
        <f t="shared" si="505"/>
        <v xml:space="preserve"> </v>
      </c>
      <c r="GH531" s="1234" t="str">
        <f t="shared" si="506"/>
        <v xml:space="preserve"> </v>
      </c>
      <c r="GI531" s="1234" t="str">
        <f t="shared" si="507"/>
        <v xml:space="preserve"> </v>
      </c>
      <c r="GJ531" s="1234" t="str">
        <f t="shared" si="508"/>
        <v xml:space="preserve"> </v>
      </c>
      <c r="GK531" s="1234" t="str">
        <f t="shared" si="509"/>
        <v xml:space="preserve"> </v>
      </c>
      <c r="GL531" s="1234" t="str">
        <f t="shared" si="510"/>
        <v xml:space="preserve"> </v>
      </c>
      <c r="GM531" s="1234" t="str">
        <f t="shared" si="511"/>
        <v xml:space="preserve"> </v>
      </c>
      <c r="GN531" s="1234">
        <f t="shared" si="512"/>
        <v>0</v>
      </c>
    </row>
    <row r="532" spans="1:196" s="100" customFormat="1" ht="27" customHeight="1" thickTop="1" thickBot="1">
      <c r="A532" s="1208">
        <f>【A票】【D票】!$D$10</f>
        <v>0</v>
      </c>
      <c r="B532" s="1212">
        <f>【A票】【D票】!$H$10</f>
        <v>0</v>
      </c>
      <c r="C532" s="1213" t="str">
        <f>【A票】【D票】!$K$10</f>
        <v xml:space="preserve"> </v>
      </c>
      <c r="D532" s="1214">
        <f t="shared" si="486"/>
        <v>441</v>
      </c>
      <c r="E532" s="914"/>
      <c r="F532" s="467"/>
      <c r="G532" s="469"/>
      <c r="H532" s="224" t="str">
        <f t="shared" si="533"/>
        <v xml:space="preserve"> </v>
      </c>
      <c r="I532" s="704"/>
      <c r="J532" s="117"/>
      <c r="K532" s="117"/>
      <c r="L532" s="117"/>
      <c r="M532" s="117"/>
      <c r="N532" s="117"/>
      <c r="O532" s="117"/>
      <c r="P532" s="117"/>
      <c r="Q532" s="117"/>
      <c r="R532" s="117"/>
      <c r="S532" s="117"/>
      <c r="T532" s="254"/>
      <c r="U532" s="646"/>
      <c r="V532" s="646"/>
      <c r="W532" s="114"/>
      <c r="X532" s="254"/>
      <c r="Y532" s="224" t="str">
        <f t="shared" si="534"/>
        <v xml:space="preserve"> </v>
      </c>
      <c r="Z532" s="579"/>
      <c r="AA532" s="704"/>
      <c r="AB532" s="119"/>
      <c r="AC532" s="224" t="str">
        <f t="shared" si="488"/>
        <v xml:space="preserve"> </v>
      </c>
      <c r="AD532" s="115"/>
      <c r="AE532" s="253"/>
      <c r="AF532" s="704"/>
      <c r="AG532" s="727"/>
      <c r="AH532" s="727"/>
      <c r="AI532" s="727"/>
      <c r="AJ532" s="727"/>
      <c r="AK532" s="591"/>
      <c r="AL532" s="727"/>
      <c r="AM532" s="727"/>
      <c r="AN532" s="727"/>
      <c r="AO532" s="727"/>
      <c r="AP532" s="727"/>
      <c r="AQ532" s="727"/>
      <c r="AR532" s="727"/>
      <c r="AS532" s="727"/>
      <c r="AT532" s="727"/>
      <c r="AU532" s="727"/>
      <c r="AV532" s="727"/>
      <c r="AW532" s="727"/>
      <c r="AX532" s="727"/>
      <c r="AY532" s="727"/>
      <c r="AZ532" s="727"/>
      <c r="BA532" s="727"/>
      <c r="BB532" s="727"/>
      <c r="BC532" s="821"/>
      <c r="BD532" s="727"/>
      <c r="BE532" s="727"/>
      <c r="BF532" s="727"/>
      <c r="BG532" s="727"/>
      <c r="BH532" s="727"/>
      <c r="BI532" s="727"/>
      <c r="BJ532" s="727"/>
      <c r="BK532" s="727"/>
      <c r="BL532" s="821"/>
      <c r="BM532" s="727"/>
      <c r="BN532" s="727"/>
      <c r="BO532" s="727"/>
      <c r="BP532" s="727"/>
      <c r="BQ532" s="727"/>
      <c r="BR532" s="821"/>
      <c r="BS532" s="727"/>
      <c r="BT532" s="727"/>
      <c r="BU532" s="727"/>
      <c r="BV532" s="591"/>
      <c r="BW532" s="224" t="str">
        <f t="shared" si="546"/>
        <v xml:space="preserve"> </v>
      </c>
      <c r="BX532" s="471">
        <f t="shared" si="535"/>
        <v>441</v>
      </c>
      <c r="BY532" s="117"/>
      <c r="BZ532" s="117"/>
      <c r="CA532" s="117"/>
      <c r="CB532" s="117"/>
      <c r="CC532" s="117"/>
      <c r="CD532" s="461"/>
      <c r="CE532" s="236"/>
      <c r="CF532" s="224" t="str">
        <f t="shared" si="536"/>
        <v xml:space="preserve"> </v>
      </c>
      <c r="CG532" s="116"/>
      <c r="CH532" s="117"/>
      <c r="CI532" s="117"/>
      <c r="CJ532" s="117"/>
      <c r="CK532" s="472"/>
      <c r="CL532" s="472"/>
      <c r="CM532" s="472"/>
      <c r="CN532" s="472"/>
      <c r="CO532" s="117"/>
      <c r="CP532" s="253"/>
      <c r="CQ532" s="120"/>
      <c r="CR532" s="224" t="str" cm="1">
        <f t="array" ref="CR532">IF(AND(SUM(COUNTIF(CG532:CM532,{"*不明*","*その他*"})+COUNTIF(CO532:CP532,{"*不明*","*その他*"}))&gt;0,CQ532=""),"その他・不明の場合,10)具体的内容、理由を記入",IF(OR(AND(CI532=CI$65,COUNTA(CJ532:CM532)&lt;4),AND(OR(CI532=CI$63,CI532=CI$64,CI532=CI$66,CI532=CI$67,CI532=CI$68,CI532=""),COUNTA(CJ532:CM532)&gt;0)),"3)介護保険認定済→要介護度、認知症自立度、寝たきり度、介護保険サービス記入",IF(OR(AND(OR(CM532=CM$63,CM532=CM$64),CN532=""),AND(OR(CM532=CM$65,CM532=CM$66),CN532&lt;&gt;"")),"7)介護保険サービス受けている/過去受けていた→具体的内容記入"," ")))</f>
        <v xml:space="preserve"> </v>
      </c>
      <c r="CS532" s="224" t="str">
        <f t="shared" si="537"/>
        <v xml:space="preserve"> </v>
      </c>
      <c r="CT532" s="116"/>
      <c r="CU532" s="253"/>
      <c r="CV532" s="117"/>
      <c r="CW532" s="117"/>
      <c r="CX532" s="253"/>
      <c r="CY532" s="117"/>
      <c r="CZ532" s="117"/>
      <c r="DA532" s="253"/>
      <c r="DB532" s="117"/>
      <c r="DC532" s="224" t="str">
        <f t="shared" si="538"/>
        <v xml:space="preserve"> </v>
      </c>
      <c r="DD532" s="224" t="str">
        <f t="shared" si="539"/>
        <v xml:space="preserve"> </v>
      </c>
      <c r="DE532" s="224" t="str">
        <f t="shared" si="489"/>
        <v xml:space="preserve"> </v>
      </c>
      <c r="DF532" s="121"/>
      <c r="DG532" s="114"/>
      <c r="DH532" s="704"/>
      <c r="DI532" s="119"/>
      <c r="DJ532" s="187"/>
      <c r="DK532" s="254"/>
      <c r="DL532" s="224" t="str">
        <f t="shared" si="490"/>
        <v xml:space="preserve"> </v>
      </c>
      <c r="DM532" s="224" t="str">
        <f t="shared" si="540"/>
        <v xml:space="preserve"> </v>
      </c>
      <c r="DN532" s="474"/>
      <c r="DO532" s="117"/>
      <c r="DP532" s="117"/>
      <c r="DQ532" s="117"/>
      <c r="DR532" s="117"/>
      <c r="DS532" s="117"/>
      <c r="DT532" s="254"/>
      <c r="DU532" s="476"/>
      <c r="DV532" s="224" t="str">
        <f t="shared" si="491"/>
        <v xml:space="preserve"> </v>
      </c>
      <c r="DW532" s="115"/>
      <c r="DX532" s="470"/>
      <c r="DY532" s="117"/>
      <c r="DZ532" s="704"/>
      <c r="EA532" s="224" t="str">
        <f t="shared" si="492"/>
        <v xml:space="preserve"> </v>
      </c>
      <c r="EB532" s="906"/>
      <c r="EC532" s="904"/>
      <c r="ED532" s="904"/>
      <c r="EE532" s="904"/>
      <c r="EF532" s="904"/>
      <c r="EG532" s="904"/>
      <c r="EH532" s="904"/>
      <c r="EI532" s="904"/>
      <c r="EJ532" s="904"/>
      <c r="EK532" s="905"/>
      <c r="EL532" s="80"/>
      <c r="EM532" s="224" t="str">
        <f t="shared" si="541"/>
        <v xml:space="preserve"> </v>
      </c>
      <c r="EN532" s="224" t="str">
        <f t="shared" si="542"/>
        <v xml:space="preserve"> </v>
      </c>
      <c r="EO532" s="115"/>
      <c r="EP532" s="1050"/>
      <c r="EQ532" s="253"/>
      <c r="ER532" s="117"/>
      <c r="ES532" s="1258">
        <f t="shared" si="543"/>
        <v>441</v>
      </c>
      <c r="ET532" s="224" t="str">
        <f t="shared" si="544"/>
        <v xml:space="preserve"> </v>
      </c>
      <c r="EU532" s="477" t="str">
        <f t="shared" si="545"/>
        <v/>
      </c>
      <c r="EV532" s="1334" t="str">
        <f t="shared" si="487"/>
        <v xml:space="preserve"> </v>
      </c>
      <c r="EW532" s="1332" t="str">
        <f t="shared" si="531"/>
        <v/>
      </c>
      <c r="EX532" s="1275" t="str">
        <f t="shared" si="513"/>
        <v/>
      </c>
      <c r="EY532" s="1275" t="str">
        <f t="shared" si="514"/>
        <v/>
      </c>
      <c r="EZ532" s="1275" t="str">
        <f t="shared" si="515"/>
        <v/>
      </c>
      <c r="FA532" s="1275" t="str">
        <f t="shared" si="516"/>
        <v/>
      </c>
      <c r="FB532" s="1275" t="str">
        <f t="shared" si="517"/>
        <v/>
      </c>
      <c r="FC532" s="1333" t="str">
        <f t="shared" si="518"/>
        <v/>
      </c>
      <c r="FE532" s="1234" t="str">
        <f t="shared" si="519"/>
        <v xml:space="preserve"> </v>
      </c>
      <c r="FF532" s="1234" t="str">
        <f t="shared" si="520"/>
        <v xml:space="preserve"> </v>
      </c>
      <c r="FG532" s="1234" t="str">
        <f t="shared" si="521"/>
        <v xml:space="preserve"> </v>
      </c>
      <c r="FH532" s="1234" t="str">
        <f t="shared" si="522"/>
        <v xml:space="preserve"> </v>
      </c>
      <c r="FI532" s="1234" t="str">
        <f t="shared" si="493"/>
        <v xml:space="preserve"> </v>
      </c>
      <c r="FJ532" s="1234" t="str">
        <f t="shared" si="523"/>
        <v xml:space="preserve"> </v>
      </c>
      <c r="FK532" s="1234">
        <f t="shared" si="494"/>
        <v>0</v>
      </c>
      <c r="FL532" s="1227"/>
      <c r="FM532" s="1234" t="str">
        <f t="shared" si="495"/>
        <v xml:space="preserve"> </v>
      </c>
      <c r="FN532" s="1234" t="str">
        <f t="shared" si="496"/>
        <v xml:space="preserve"> </v>
      </c>
      <c r="FO532" s="1234" t="str">
        <f t="shared" si="524"/>
        <v xml:space="preserve"> </v>
      </c>
      <c r="FP532" s="1234" t="str">
        <f t="shared" si="525"/>
        <v xml:space="preserve"> </v>
      </c>
      <c r="FQ532" s="1234" t="str">
        <f t="shared" si="497"/>
        <v xml:space="preserve"> </v>
      </c>
      <c r="FR532" s="1234" t="str">
        <f t="shared" si="526"/>
        <v xml:space="preserve"> </v>
      </c>
      <c r="FS532" s="1234">
        <f t="shared" si="532"/>
        <v>0</v>
      </c>
      <c r="FT532" s="1227"/>
      <c r="FU532" s="1234" t="str">
        <f t="shared" si="527"/>
        <v xml:space="preserve"> </v>
      </c>
      <c r="FV532" s="1234" t="str">
        <f t="shared" si="528"/>
        <v xml:space="preserve"> </v>
      </c>
      <c r="FW532" s="1234" t="str">
        <f t="shared" si="529"/>
        <v xml:space="preserve"> </v>
      </c>
      <c r="FX532" s="1234" t="str">
        <f t="shared" si="498"/>
        <v xml:space="preserve"> </v>
      </c>
      <c r="FY532" s="1234" t="str">
        <f t="shared" si="499"/>
        <v xml:space="preserve"> </v>
      </c>
      <c r="FZ532" s="1234" t="str">
        <f t="shared" si="530"/>
        <v xml:space="preserve"> </v>
      </c>
      <c r="GA532" s="1234">
        <f t="shared" si="500"/>
        <v>0</v>
      </c>
      <c r="GB532" s="1227"/>
      <c r="GC532" s="1234" t="str">
        <f t="shared" si="501"/>
        <v xml:space="preserve"> </v>
      </c>
      <c r="GD532" s="1234" t="str">
        <f t="shared" si="502"/>
        <v xml:space="preserve"> </v>
      </c>
      <c r="GE532" s="1234" t="str">
        <f t="shared" si="503"/>
        <v xml:space="preserve"> </v>
      </c>
      <c r="GF532" s="1234" t="str">
        <f t="shared" si="504"/>
        <v xml:space="preserve"> </v>
      </c>
      <c r="GG532" s="1234" t="str">
        <f t="shared" si="505"/>
        <v xml:space="preserve"> </v>
      </c>
      <c r="GH532" s="1234" t="str">
        <f t="shared" si="506"/>
        <v xml:space="preserve"> </v>
      </c>
      <c r="GI532" s="1234" t="str">
        <f t="shared" si="507"/>
        <v xml:space="preserve"> </v>
      </c>
      <c r="GJ532" s="1234" t="str">
        <f t="shared" si="508"/>
        <v xml:space="preserve"> </v>
      </c>
      <c r="GK532" s="1234" t="str">
        <f t="shared" si="509"/>
        <v xml:space="preserve"> </v>
      </c>
      <c r="GL532" s="1234" t="str">
        <f t="shared" si="510"/>
        <v xml:space="preserve"> </v>
      </c>
      <c r="GM532" s="1234" t="str">
        <f t="shared" si="511"/>
        <v xml:space="preserve"> </v>
      </c>
      <c r="GN532" s="1234">
        <f t="shared" si="512"/>
        <v>0</v>
      </c>
    </row>
    <row r="533" spans="1:196" s="100" customFormat="1" ht="27" customHeight="1" thickTop="1" thickBot="1">
      <c r="A533" s="1208">
        <f>【A票】【D票】!$D$10</f>
        <v>0</v>
      </c>
      <c r="B533" s="1212">
        <f>【A票】【D票】!$H$10</f>
        <v>0</v>
      </c>
      <c r="C533" s="1213" t="str">
        <f>【A票】【D票】!$K$10</f>
        <v xml:space="preserve"> </v>
      </c>
      <c r="D533" s="1214">
        <f t="shared" si="486"/>
        <v>442</v>
      </c>
      <c r="E533" s="914"/>
      <c r="F533" s="467"/>
      <c r="G533" s="469"/>
      <c r="H533" s="224" t="str">
        <f t="shared" si="533"/>
        <v xml:space="preserve"> </v>
      </c>
      <c r="I533" s="704"/>
      <c r="J533" s="117"/>
      <c r="K533" s="117"/>
      <c r="L533" s="117"/>
      <c r="M533" s="117"/>
      <c r="N533" s="117"/>
      <c r="O533" s="117"/>
      <c r="P533" s="117"/>
      <c r="Q533" s="117"/>
      <c r="R533" s="117"/>
      <c r="S533" s="117"/>
      <c r="T533" s="254"/>
      <c r="U533" s="646"/>
      <c r="V533" s="646"/>
      <c r="W533" s="114"/>
      <c r="X533" s="254"/>
      <c r="Y533" s="224" t="str">
        <f t="shared" si="534"/>
        <v xml:space="preserve"> </v>
      </c>
      <c r="Z533" s="579"/>
      <c r="AA533" s="704"/>
      <c r="AB533" s="119"/>
      <c r="AC533" s="224" t="str">
        <f t="shared" si="488"/>
        <v xml:space="preserve"> </v>
      </c>
      <c r="AD533" s="115"/>
      <c r="AE533" s="253"/>
      <c r="AF533" s="704"/>
      <c r="AG533" s="727"/>
      <c r="AH533" s="727"/>
      <c r="AI533" s="727"/>
      <c r="AJ533" s="727"/>
      <c r="AK533" s="591"/>
      <c r="AL533" s="727"/>
      <c r="AM533" s="727"/>
      <c r="AN533" s="727"/>
      <c r="AO533" s="727"/>
      <c r="AP533" s="727"/>
      <c r="AQ533" s="727"/>
      <c r="AR533" s="727"/>
      <c r="AS533" s="727"/>
      <c r="AT533" s="727"/>
      <c r="AU533" s="727"/>
      <c r="AV533" s="727"/>
      <c r="AW533" s="727"/>
      <c r="AX533" s="727"/>
      <c r="AY533" s="727"/>
      <c r="AZ533" s="727"/>
      <c r="BA533" s="727"/>
      <c r="BB533" s="727"/>
      <c r="BC533" s="821"/>
      <c r="BD533" s="727"/>
      <c r="BE533" s="727"/>
      <c r="BF533" s="727"/>
      <c r="BG533" s="727"/>
      <c r="BH533" s="727"/>
      <c r="BI533" s="727"/>
      <c r="BJ533" s="727"/>
      <c r="BK533" s="727"/>
      <c r="BL533" s="821"/>
      <c r="BM533" s="727"/>
      <c r="BN533" s="727"/>
      <c r="BO533" s="727"/>
      <c r="BP533" s="727"/>
      <c r="BQ533" s="727"/>
      <c r="BR533" s="821"/>
      <c r="BS533" s="727"/>
      <c r="BT533" s="727"/>
      <c r="BU533" s="727"/>
      <c r="BV533" s="591"/>
      <c r="BW533" s="224" t="str">
        <f t="shared" si="546"/>
        <v xml:space="preserve"> </v>
      </c>
      <c r="BX533" s="471">
        <f t="shared" si="535"/>
        <v>442</v>
      </c>
      <c r="BY533" s="117"/>
      <c r="BZ533" s="117"/>
      <c r="CA533" s="117"/>
      <c r="CB533" s="117"/>
      <c r="CC533" s="117"/>
      <c r="CD533" s="461"/>
      <c r="CE533" s="236"/>
      <c r="CF533" s="224" t="str">
        <f t="shared" si="536"/>
        <v xml:space="preserve"> </v>
      </c>
      <c r="CG533" s="116"/>
      <c r="CH533" s="117"/>
      <c r="CI533" s="117"/>
      <c r="CJ533" s="117"/>
      <c r="CK533" s="472"/>
      <c r="CL533" s="472"/>
      <c r="CM533" s="472"/>
      <c r="CN533" s="472"/>
      <c r="CO533" s="117"/>
      <c r="CP533" s="253"/>
      <c r="CQ533" s="120"/>
      <c r="CR533" s="224" t="str" cm="1">
        <f t="array" ref="CR533">IF(AND(SUM(COUNTIF(CG533:CM533,{"*不明*","*その他*"})+COUNTIF(CO533:CP533,{"*不明*","*その他*"}))&gt;0,CQ533=""),"その他・不明の場合,10)具体的内容、理由を記入",IF(OR(AND(CI533=CI$65,COUNTA(CJ533:CM533)&lt;4),AND(OR(CI533=CI$63,CI533=CI$64,CI533=CI$66,CI533=CI$67,CI533=CI$68,CI533=""),COUNTA(CJ533:CM533)&gt;0)),"3)介護保険認定済→要介護度、認知症自立度、寝たきり度、介護保険サービス記入",IF(OR(AND(OR(CM533=CM$63,CM533=CM$64),CN533=""),AND(OR(CM533=CM$65,CM533=CM$66),CN533&lt;&gt;"")),"7)介護保険サービス受けている/過去受けていた→具体的内容記入"," ")))</f>
        <v xml:space="preserve"> </v>
      </c>
      <c r="CS533" s="224" t="str">
        <f t="shared" si="537"/>
        <v xml:space="preserve"> </v>
      </c>
      <c r="CT533" s="116"/>
      <c r="CU533" s="253"/>
      <c r="CV533" s="117"/>
      <c r="CW533" s="117"/>
      <c r="CX533" s="253"/>
      <c r="CY533" s="117"/>
      <c r="CZ533" s="117"/>
      <c r="DA533" s="253"/>
      <c r="DB533" s="117"/>
      <c r="DC533" s="224" t="str">
        <f t="shared" si="538"/>
        <v xml:space="preserve"> </v>
      </c>
      <c r="DD533" s="224" t="str">
        <f t="shared" si="539"/>
        <v xml:space="preserve"> </v>
      </c>
      <c r="DE533" s="224" t="str">
        <f t="shared" si="489"/>
        <v xml:space="preserve"> </v>
      </c>
      <c r="DF533" s="121"/>
      <c r="DG533" s="114"/>
      <c r="DH533" s="704"/>
      <c r="DI533" s="119"/>
      <c r="DJ533" s="187"/>
      <c r="DK533" s="254"/>
      <c r="DL533" s="224" t="str">
        <f t="shared" si="490"/>
        <v xml:space="preserve"> </v>
      </c>
      <c r="DM533" s="224" t="str">
        <f t="shared" si="540"/>
        <v xml:space="preserve"> </v>
      </c>
      <c r="DN533" s="474"/>
      <c r="DO533" s="117"/>
      <c r="DP533" s="117"/>
      <c r="DQ533" s="117"/>
      <c r="DR533" s="117"/>
      <c r="DS533" s="117"/>
      <c r="DT533" s="254"/>
      <c r="DU533" s="476"/>
      <c r="DV533" s="224" t="str">
        <f t="shared" si="491"/>
        <v xml:space="preserve"> </v>
      </c>
      <c r="DW533" s="115"/>
      <c r="DX533" s="470"/>
      <c r="DY533" s="117"/>
      <c r="DZ533" s="704"/>
      <c r="EA533" s="224" t="str">
        <f t="shared" si="492"/>
        <v xml:space="preserve"> </v>
      </c>
      <c r="EB533" s="906"/>
      <c r="EC533" s="904"/>
      <c r="ED533" s="904"/>
      <c r="EE533" s="904"/>
      <c r="EF533" s="904"/>
      <c r="EG533" s="904"/>
      <c r="EH533" s="904"/>
      <c r="EI533" s="904"/>
      <c r="EJ533" s="904"/>
      <c r="EK533" s="905"/>
      <c r="EL533" s="80"/>
      <c r="EM533" s="224" t="str">
        <f t="shared" si="541"/>
        <v xml:space="preserve"> </v>
      </c>
      <c r="EN533" s="224" t="str">
        <f t="shared" si="542"/>
        <v xml:space="preserve"> </v>
      </c>
      <c r="EO533" s="115"/>
      <c r="EP533" s="1050"/>
      <c r="EQ533" s="253"/>
      <c r="ER533" s="117"/>
      <c r="ES533" s="1258">
        <f t="shared" si="543"/>
        <v>442</v>
      </c>
      <c r="ET533" s="224" t="str">
        <f t="shared" si="544"/>
        <v xml:space="preserve"> </v>
      </c>
      <c r="EU533" s="477" t="str">
        <f t="shared" si="545"/>
        <v/>
      </c>
      <c r="EV533" s="1334" t="str">
        <f t="shared" si="487"/>
        <v xml:space="preserve"> </v>
      </c>
      <c r="EW533" s="1332" t="str">
        <f t="shared" si="531"/>
        <v/>
      </c>
      <c r="EX533" s="1275" t="str">
        <f t="shared" si="513"/>
        <v/>
      </c>
      <c r="EY533" s="1275" t="str">
        <f t="shared" si="514"/>
        <v/>
      </c>
      <c r="EZ533" s="1275" t="str">
        <f t="shared" si="515"/>
        <v/>
      </c>
      <c r="FA533" s="1275" t="str">
        <f t="shared" si="516"/>
        <v/>
      </c>
      <c r="FB533" s="1275" t="str">
        <f t="shared" si="517"/>
        <v/>
      </c>
      <c r="FC533" s="1333" t="str">
        <f t="shared" si="518"/>
        <v/>
      </c>
      <c r="FE533" s="1234" t="str">
        <f t="shared" si="519"/>
        <v xml:space="preserve"> </v>
      </c>
      <c r="FF533" s="1234" t="str">
        <f t="shared" si="520"/>
        <v xml:space="preserve"> </v>
      </c>
      <c r="FG533" s="1234" t="str">
        <f t="shared" si="521"/>
        <v xml:space="preserve"> </v>
      </c>
      <c r="FH533" s="1234" t="str">
        <f t="shared" si="522"/>
        <v xml:space="preserve"> </v>
      </c>
      <c r="FI533" s="1234" t="str">
        <f t="shared" si="493"/>
        <v xml:space="preserve"> </v>
      </c>
      <c r="FJ533" s="1234" t="str">
        <f t="shared" si="523"/>
        <v xml:space="preserve"> </v>
      </c>
      <c r="FK533" s="1234">
        <f t="shared" si="494"/>
        <v>0</v>
      </c>
      <c r="FL533" s="1227"/>
      <c r="FM533" s="1234" t="str">
        <f t="shared" si="495"/>
        <v xml:space="preserve"> </v>
      </c>
      <c r="FN533" s="1234" t="str">
        <f t="shared" si="496"/>
        <v xml:space="preserve"> </v>
      </c>
      <c r="FO533" s="1234" t="str">
        <f t="shared" si="524"/>
        <v xml:space="preserve"> </v>
      </c>
      <c r="FP533" s="1234" t="str">
        <f t="shared" si="525"/>
        <v xml:space="preserve"> </v>
      </c>
      <c r="FQ533" s="1234" t="str">
        <f t="shared" si="497"/>
        <v xml:space="preserve"> </v>
      </c>
      <c r="FR533" s="1234" t="str">
        <f t="shared" si="526"/>
        <v xml:space="preserve"> </v>
      </c>
      <c r="FS533" s="1234">
        <f t="shared" si="532"/>
        <v>0</v>
      </c>
      <c r="FT533" s="1227"/>
      <c r="FU533" s="1234" t="str">
        <f t="shared" si="527"/>
        <v xml:space="preserve"> </v>
      </c>
      <c r="FV533" s="1234" t="str">
        <f t="shared" si="528"/>
        <v xml:space="preserve"> </v>
      </c>
      <c r="FW533" s="1234" t="str">
        <f t="shared" si="529"/>
        <v xml:space="preserve"> </v>
      </c>
      <c r="FX533" s="1234" t="str">
        <f t="shared" si="498"/>
        <v xml:space="preserve"> </v>
      </c>
      <c r="FY533" s="1234" t="str">
        <f t="shared" si="499"/>
        <v xml:space="preserve"> </v>
      </c>
      <c r="FZ533" s="1234" t="str">
        <f t="shared" si="530"/>
        <v xml:space="preserve"> </v>
      </c>
      <c r="GA533" s="1234">
        <f t="shared" si="500"/>
        <v>0</v>
      </c>
      <c r="GB533" s="1227"/>
      <c r="GC533" s="1234" t="str">
        <f t="shared" si="501"/>
        <v xml:space="preserve"> </v>
      </c>
      <c r="GD533" s="1234" t="str">
        <f t="shared" si="502"/>
        <v xml:space="preserve"> </v>
      </c>
      <c r="GE533" s="1234" t="str">
        <f t="shared" si="503"/>
        <v xml:space="preserve"> </v>
      </c>
      <c r="GF533" s="1234" t="str">
        <f t="shared" si="504"/>
        <v xml:space="preserve"> </v>
      </c>
      <c r="GG533" s="1234" t="str">
        <f t="shared" si="505"/>
        <v xml:space="preserve"> </v>
      </c>
      <c r="GH533" s="1234" t="str">
        <f t="shared" si="506"/>
        <v xml:space="preserve"> </v>
      </c>
      <c r="GI533" s="1234" t="str">
        <f t="shared" si="507"/>
        <v xml:space="preserve"> </v>
      </c>
      <c r="GJ533" s="1234" t="str">
        <f t="shared" si="508"/>
        <v xml:space="preserve"> </v>
      </c>
      <c r="GK533" s="1234" t="str">
        <f t="shared" si="509"/>
        <v xml:space="preserve"> </v>
      </c>
      <c r="GL533" s="1234" t="str">
        <f t="shared" si="510"/>
        <v xml:space="preserve"> </v>
      </c>
      <c r="GM533" s="1234" t="str">
        <f t="shared" si="511"/>
        <v xml:space="preserve"> </v>
      </c>
      <c r="GN533" s="1234">
        <f t="shared" si="512"/>
        <v>0</v>
      </c>
    </row>
    <row r="534" spans="1:196" s="100" customFormat="1" ht="27" customHeight="1" thickTop="1" thickBot="1">
      <c r="A534" s="1208">
        <f>【A票】【D票】!$D$10</f>
        <v>0</v>
      </c>
      <c r="B534" s="1212">
        <f>【A票】【D票】!$H$10</f>
        <v>0</v>
      </c>
      <c r="C534" s="1213" t="str">
        <f>【A票】【D票】!$K$10</f>
        <v xml:space="preserve"> </v>
      </c>
      <c r="D534" s="1214">
        <f t="shared" si="486"/>
        <v>443</v>
      </c>
      <c r="E534" s="914"/>
      <c r="F534" s="467"/>
      <c r="G534" s="469"/>
      <c r="H534" s="224" t="str">
        <f t="shared" si="533"/>
        <v xml:space="preserve"> </v>
      </c>
      <c r="I534" s="704"/>
      <c r="J534" s="117"/>
      <c r="K534" s="117"/>
      <c r="L534" s="117"/>
      <c r="M534" s="117"/>
      <c r="N534" s="117"/>
      <c r="O534" s="117"/>
      <c r="P534" s="117"/>
      <c r="Q534" s="117"/>
      <c r="R534" s="117"/>
      <c r="S534" s="117"/>
      <c r="T534" s="254"/>
      <c r="U534" s="646"/>
      <c r="V534" s="646"/>
      <c r="W534" s="114"/>
      <c r="X534" s="254"/>
      <c r="Y534" s="224" t="str">
        <f t="shared" si="534"/>
        <v xml:space="preserve"> </v>
      </c>
      <c r="Z534" s="579"/>
      <c r="AA534" s="704"/>
      <c r="AB534" s="119"/>
      <c r="AC534" s="224" t="str">
        <f t="shared" si="488"/>
        <v xml:space="preserve"> </v>
      </c>
      <c r="AD534" s="115"/>
      <c r="AE534" s="253"/>
      <c r="AF534" s="704"/>
      <c r="AG534" s="727"/>
      <c r="AH534" s="727"/>
      <c r="AI534" s="727"/>
      <c r="AJ534" s="727"/>
      <c r="AK534" s="591"/>
      <c r="AL534" s="727"/>
      <c r="AM534" s="727"/>
      <c r="AN534" s="727"/>
      <c r="AO534" s="727"/>
      <c r="AP534" s="727"/>
      <c r="AQ534" s="727"/>
      <c r="AR534" s="727"/>
      <c r="AS534" s="727"/>
      <c r="AT534" s="727"/>
      <c r="AU534" s="727"/>
      <c r="AV534" s="727"/>
      <c r="AW534" s="727"/>
      <c r="AX534" s="727"/>
      <c r="AY534" s="727"/>
      <c r="AZ534" s="727"/>
      <c r="BA534" s="727"/>
      <c r="BB534" s="727"/>
      <c r="BC534" s="821"/>
      <c r="BD534" s="727"/>
      <c r="BE534" s="727"/>
      <c r="BF534" s="727"/>
      <c r="BG534" s="727"/>
      <c r="BH534" s="727"/>
      <c r="BI534" s="727"/>
      <c r="BJ534" s="727"/>
      <c r="BK534" s="727"/>
      <c r="BL534" s="821"/>
      <c r="BM534" s="727"/>
      <c r="BN534" s="727"/>
      <c r="BO534" s="727"/>
      <c r="BP534" s="727"/>
      <c r="BQ534" s="727"/>
      <c r="BR534" s="821"/>
      <c r="BS534" s="727"/>
      <c r="BT534" s="727"/>
      <c r="BU534" s="727"/>
      <c r="BV534" s="591"/>
      <c r="BW534" s="224" t="str">
        <f t="shared" si="546"/>
        <v xml:space="preserve"> </v>
      </c>
      <c r="BX534" s="471">
        <f t="shared" si="535"/>
        <v>443</v>
      </c>
      <c r="BY534" s="117"/>
      <c r="BZ534" s="117"/>
      <c r="CA534" s="117"/>
      <c r="CB534" s="117"/>
      <c r="CC534" s="117"/>
      <c r="CD534" s="461"/>
      <c r="CE534" s="236"/>
      <c r="CF534" s="224" t="str">
        <f t="shared" si="536"/>
        <v xml:space="preserve"> </v>
      </c>
      <c r="CG534" s="116"/>
      <c r="CH534" s="117"/>
      <c r="CI534" s="117"/>
      <c r="CJ534" s="117"/>
      <c r="CK534" s="472"/>
      <c r="CL534" s="472"/>
      <c r="CM534" s="472"/>
      <c r="CN534" s="472"/>
      <c r="CO534" s="117"/>
      <c r="CP534" s="253"/>
      <c r="CQ534" s="120"/>
      <c r="CR534" s="224" t="str" cm="1">
        <f t="array" ref="CR534">IF(AND(SUM(COUNTIF(CG534:CM534,{"*不明*","*その他*"})+COUNTIF(CO534:CP534,{"*不明*","*その他*"}))&gt;0,CQ534=""),"その他・不明の場合,10)具体的内容、理由を記入",IF(OR(AND(CI534=CI$65,COUNTA(CJ534:CM534)&lt;4),AND(OR(CI534=CI$63,CI534=CI$64,CI534=CI$66,CI534=CI$67,CI534=CI$68,CI534=""),COUNTA(CJ534:CM534)&gt;0)),"3)介護保険認定済→要介護度、認知症自立度、寝たきり度、介護保険サービス記入",IF(OR(AND(OR(CM534=CM$63,CM534=CM$64),CN534=""),AND(OR(CM534=CM$65,CM534=CM$66),CN534&lt;&gt;"")),"7)介護保険サービス受けている/過去受けていた→具体的内容記入"," ")))</f>
        <v xml:space="preserve"> </v>
      </c>
      <c r="CS534" s="224" t="str">
        <f t="shared" si="537"/>
        <v xml:space="preserve"> </v>
      </c>
      <c r="CT534" s="116"/>
      <c r="CU534" s="253"/>
      <c r="CV534" s="117"/>
      <c r="CW534" s="117"/>
      <c r="CX534" s="253"/>
      <c r="CY534" s="117"/>
      <c r="CZ534" s="117"/>
      <c r="DA534" s="253"/>
      <c r="DB534" s="117"/>
      <c r="DC534" s="224" t="str">
        <f t="shared" si="538"/>
        <v xml:space="preserve"> </v>
      </c>
      <c r="DD534" s="224" t="str">
        <f t="shared" si="539"/>
        <v xml:space="preserve"> </v>
      </c>
      <c r="DE534" s="224" t="str">
        <f t="shared" si="489"/>
        <v xml:space="preserve"> </v>
      </c>
      <c r="DF534" s="121"/>
      <c r="DG534" s="114"/>
      <c r="DH534" s="704"/>
      <c r="DI534" s="119"/>
      <c r="DJ534" s="187"/>
      <c r="DK534" s="254"/>
      <c r="DL534" s="224" t="str">
        <f t="shared" si="490"/>
        <v xml:space="preserve"> </v>
      </c>
      <c r="DM534" s="224" t="str">
        <f t="shared" si="540"/>
        <v xml:space="preserve"> </v>
      </c>
      <c r="DN534" s="474"/>
      <c r="DO534" s="117"/>
      <c r="DP534" s="117"/>
      <c r="DQ534" s="117"/>
      <c r="DR534" s="117"/>
      <c r="DS534" s="117"/>
      <c r="DT534" s="254"/>
      <c r="DU534" s="476"/>
      <c r="DV534" s="224" t="str">
        <f t="shared" si="491"/>
        <v xml:space="preserve"> </v>
      </c>
      <c r="DW534" s="115"/>
      <c r="DX534" s="470"/>
      <c r="DY534" s="117"/>
      <c r="DZ534" s="704"/>
      <c r="EA534" s="224" t="str">
        <f t="shared" si="492"/>
        <v xml:space="preserve"> </v>
      </c>
      <c r="EB534" s="906"/>
      <c r="EC534" s="904"/>
      <c r="ED534" s="904"/>
      <c r="EE534" s="904"/>
      <c r="EF534" s="904"/>
      <c r="EG534" s="904"/>
      <c r="EH534" s="904"/>
      <c r="EI534" s="904"/>
      <c r="EJ534" s="904"/>
      <c r="EK534" s="905"/>
      <c r="EL534" s="80"/>
      <c r="EM534" s="224" t="str">
        <f t="shared" si="541"/>
        <v xml:space="preserve"> </v>
      </c>
      <c r="EN534" s="224" t="str">
        <f t="shared" si="542"/>
        <v xml:space="preserve"> </v>
      </c>
      <c r="EO534" s="115"/>
      <c r="EP534" s="1050"/>
      <c r="EQ534" s="253"/>
      <c r="ER534" s="117"/>
      <c r="ES534" s="1258">
        <f t="shared" si="543"/>
        <v>443</v>
      </c>
      <c r="ET534" s="224" t="str">
        <f t="shared" si="544"/>
        <v xml:space="preserve"> </v>
      </c>
      <c r="EU534" s="477" t="str">
        <f t="shared" si="545"/>
        <v/>
      </c>
      <c r="EV534" s="1334" t="str">
        <f t="shared" si="487"/>
        <v xml:space="preserve"> </v>
      </c>
      <c r="EW534" s="1332" t="str">
        <f t="shared" si="531"/>
        <v/>
      </c>
      <c r="EX534" s="1275" t="str">
        <f t="shared" si="513"/>
        <v/>
      </c>
      <c r="EY534" s="1275" t="str">
        <f t="shared" si="514"/>
        <v/>
      </c>
      <c r="EZ534" s="1275" t="str">
        <f t="shared" si="515"/>
        <v/>
      </c>
      <c r="FA534" s="1275" t="str">
        <f t="shared" si="516"/>
        <v/>
      </c>
      <c r="FB534" s="1275" t="str">
        <f t="shared" si="517"/>
        <v/>
      </c>
      <c r="FC534" s="1333" t="str">
        <f t="shared" si="518"/>
        <v/>
      </c>
      <c r="FE534" s="1234" t="str">
        <f t="shared" si="519"/>
        <v xml:space="preserve"> </v>
      </c>
      <c r="FF534" s="1234" t="str">
        <f t="shared" si="520"/>
        <v xml:space="preserve"> </v>
      </c>
      <c r="FG534" s="1234" t="str">
        <f t="shared" si="521"/>
        <v xml:space="preserve"> </v>
      </c>
      <c r="FH534" s="1234" t="str">
        <f t="shared" si="522"/>
        <v xml:space="preserve"> </v>
      </c>
      <c r="FI534" s="1234" t="str">
        <f t="shared" si="493"/>
        <v xml:space="preserve"> </v>
      </c>
      <c r="FJ534" s="1234" t="str">
        <f t="shared" si="523"/>
        <v xml:space="preserve"> </v>
      </c>
      <c r="FK534" s="1234">
        <f t="shared" si="494"/>
        <v>0</v>
      </c>
      <c r="FL534" s="1227"/>
      <c r="FM534" s="1234" t="str">
        <f t="shared" si="495"/>
        <v xml:space="preserve"> </v>
      </c>
      <c r="FN534" s="1234" t="str">
        <f t="shared" si="496"/>
        <v xml:space="preserve"> </v>
      </c>
      <c r="FO534" s="1234" t="str">
        <f t="shared" si="524"/>
        <v xml:space="preserve"> </v>
      </c>
      <c r="FP534" s="1234" t="str">
        <f t="shared" si="525"/>
        <v xml:space="preserve"> </v>
      </c>
      <c r="FQ534" s="1234" t="str">
        <f t="shared" si="497"/>
        <v xml:space="preserve"> </v>
      </c>
      <c r="FR534" s="1234" t="str">
        <f t="shared" si="526"/>
        <v xml:space="preserve"> </v>
      </c>
      <c r="FS534" s="1234">
        <f t="shared" si="532"/>
        <v>0</v>
      </c>
      <c r="FT534" s="1227"/>
      <c r="FU534" s="1234" t="str">
        <f t="shared" si="527"/>
        <v xml:space="preserve"> </v>
      </c>
      <c r="FV534" s="1234" t="str">
        <f t="shared" si="528"/>
        <v xml:space="preserve"> </v>
      </c>
      <c r="FW534" s="1234" t="str">
        <f t="shared" si="529"/>
        <v xml:space="preserve"> </v>
      </c>
      <c r="FX534" s="1234" t="str">
        <f t="shared" si="498"/>
        <v xml:space="preserve"> </v>
      </c>
      <c r="FY534" s="1234" t="str">
        <f t="shared" si="499"/>
        <v xml:space="preserve"> </v>
      </c>
      <c r="FZ534" s="1234" t="str">
        <f t="shared" si="530"/>
        <v xml:space="preserve"> </v>
      </c>
      <c r="GA534" s="1234">
        <f t="shared" si="500"/>
        <v>0</v>
      </c>
      <c r="GB534" s="1227"/>
      <c r="GC534" s="1234" t="str">
        <f t="shared" si="501"/>
        <v xml:space="preserve"> </v>
      </c>
      <c r="GD534" s="1234" t="str">
        <f t="shared" si="502"/>
        <v xml:space="preserve"> </v>
      </c>
      <c r="GE534" s="1234" t="str">
        <f t="shared" si="503"/>
        <v xml:space="preserve"> </v>
      </c>
      <c r="GF534" s="1234" t="str">
        <f t="shared" si="504"/>
        <v xml:space="preserve"> </v>
      </c>
      <c r="GG534" s="1234" t="str">
        <f t="shared" si="505"/>
        <v xml:space="preserve"> </v>
      </c>
      <c r="GH534" s="1234" t="str">
        <f t="shared" si="506"/>
        <v xml:space="preserve"> </v>
      </c>
      <c r="GI534" s="1234" t="str">
        <f t="shared" si="507"/>
        <v xml:space="preserve"> </v>
      </c>
      <c r="GJ534" s="1234" t="str">
        <f t="shared" si="508"/>
        <v xml:space="preserve"> </v>
      </c>
      <c r="GK534" s="1234" t="str">
        <f t="shared" si="509"/>
        <v xml:space="preserve"> </v>
      </c>
      <c r="GL534" s="1234" t="str">
        <f t="shared" si="510"/>
        <v xml:space="preserve"> </v>
      </c>
      <c r="GM534" s="1234" t="str">
        <f t="shared" si="511"/>
        <v xml:space="preserve"> </v>
      </c>
      <c r="GN534" s="1234">
        <f t="shared" si="512"/>
        <v>0</v>
      </c>
    </row>
    <row r="535" spans="1:196" s="100" customFormat="1" ht="27" customHeight="1" thickTop="1" thickBot="1">
      <c r="A535" s="1208">
        <f>【A票】【D票】!$D$10</f>
        <v>0</v>
      </c>
      <c r="B535" s="1212">
        <f>【A票】【D票】!$H$10</f>
        <v>0</v>
      </c>
      <c r="C535" s="1213" t="str">
        <f>【A票】【D票】!$K$10</f>
        <v xml:space="preserve"> </v>
      </c>
      <c r="D535" s="1214">
        <f t="shared" ref="D535:D598" si="547">ROW()-91</f>
        <v>444</v>
      </c>
      <c r="E535" s="914"/>
      <c r="F535" s="467"/>
      <c r="G535" s="469"/>
      <c r="H535" s="224" t="str">
        <f t="shared" si="533"/>
        <v xml:space="preserve"> </v>
      </c>
      <c r="I535" s="704"/>
      <c r="J535" s="117"/>
      <c r="K535" s="117"/>
      <c r="L535" s="117"/>
      <c r="M535" s="117"/>
      <c r="N535" s="117"/>
      <c r="O535" s="117"/>
      <c r="P535" s="117"/>
      <c r="Q535" s="117"/>
      <c r="R535" s="117"/>
      <c r="S535" s="117"/>
      <c r="T535" s="254"/>
      <c r="U535" s="646"/>
      <c r="V535" s="646"/>
      <c r="W535" s="114"/>
      <c r="X535" s="254"/>
      <c r="Y535" s="224" t="str">
        <f t="shared" si="534"/>
        <v xml:space="preserve"> </v>
      </c>
      <c r="Z535" s="579"/>
      <c r="AA535" s="704"/>
      <c r="AB535" s="119"/>
      <c r="AC535" s="224" t="str">
        <f t="shared" si="488"/>
        <v xml:space="preserve"> </v>
      </c>
      <c r="AD535" s="115"/>
      <c r="AE535" s="253"/>
      <c r="AF535" s="704"/>
      <c r="AG535" s="727"/>
      <c r="AH535" s="727"/>
      <c r="AI535" s="727"/>
      <c r="AJ535" s="727"/>
      <c r="AK535" s="591"/>
      <c r="AL535" s="727"/>
      <c r="AM535" s="727"/>
      <c r="AN535" s="727"/>
      <c r="AO535" s="727"/>
      <c r="AP535" s="727"/>
      <c r="AQ535" s="727"/>
      <c r="AR535" s="727"/>
      <c r="AS535" s="727"/>
      <c r="AT535" s="727"/>
      <c r="AU535" s="727"/>
      <c r="AV535" s="727"/>
      <c r="AW535" s="727"/>
      <c r="AX535" s="727"/>
      <c r="AY535" s="727"/>
      <c r="AZ535" s="727"/>
      <c r="BA535" s="727"/>
      <c r="BB535" s="727"/>
      <c r="BC535" s="821"/>
      <c r="BD535" s="727"/>
      <c r="BE535" s="727"/>
      <c r="BF535" s="727"/>
      <c r="BG535" s="727"/>
      <c r="BH535" s="727"/>
      <c r="BI535" s="727"/>
      <c r="BJ535" s="727"/>
      <c r="BK535" s="727"/>
      <c r="BL535" s="821"/>
      <c r="BM535" s="727"/>
      <c r="BN535" s="727"/>
      <c r="BO535" s="727"/>
      <c r="BP535" s="727"/>
      <c r="BQ535" s="727"/>
      <c r="BR535" s="821"/>
      <c r="BS535" s="727"/>
      <c r="BT535" s="727"/>
      <c r="BU535" s="727"/>
      <c r="BV535" s="591"/>
      <c r="BW535" s="224" t="str">
        <f t="shared" si="546"/>
        <v xml:space="preserve"> </v>
      </c>
      <c r="BX535" s="471">
        <f t="shared" si="535"/>
        <v>444</v>
      </c>
      <c r="BY535" s="117"/>
      <c r="BZ535" s="117"/>
      <c r="CA535" s="117"/>
      <c r="CB535" s="117"/>
      <c r="CC535" s="117"/>
      <c r="CD535" s="461"/>
      <c r="CE535" s="236"/>
      <c r="CF535" s="224" t="str">
        <f t="shared" si="536"/>
        <v xml:space="preserve"> </v>
      </c>
      <c r="CG535" s="116"/>
      <c r="CH535" s="117"/>
      <c r="CI535" s="117"/>
      <c r="CJ535" s="117"/>
      <c r="CK535" s="472"/>
      <c r="CL535" s="472"/>
      <c r="CM535" s="472"/>
      <c r="CN535" s="472"/>
      <c r="CO535" s="117"/>
      <c r="CP535" s="253"/>
      <c r="CQ535" s="120"/>
      <c r="CR535" s="224" t="str" cm="1">
        <f t="array" ref="CR535">IF(AND(SUM(COUNTIF(CG535:CM535,{"*不明*","*その他*"})+COUNTIF(CO535:CP535,{"*不明*","*その他*"}))&gt;0,CQ535=""),"その他・不明の場合,10)具体的内容、理由を記入",IF(OR(AND(CI535=CI$65,COUNTA(CJ535:CM535)&lt;4),AND(OR(CI535=CI$63,CI535=CI$64,CI535=CI$66,CI535=CI$67,CI535=CI$68,CI535=""),COUNTA(CJ535:CM535)&gt;0)),"3)介護保険認定済→要介護度、認知症自立度、寝たきり度、介護保険サービス記入",IF(OR(AND(OR(CM535=CM$63,CM535=CM$64),CN535=""),AND(OR(CM535=CM$65,CM535=CM$66),CN535&lt;&gt;"")),"7)介護保険サービス受けている/過去受けていた→具体的内容記入"," ")))</f>
        <v xml:space="preserve"> </v>
      </c>
      <c r="CS535" s="224" t="str">
        <f t="shared" si="537"/>
        <v xml:space="preserve"> </v>
      </c>
      <c r="CT535" s="116"/>
      <c r="CU535" s="253"/>
      <c r="CV535" s="117"/>
      <c r="CW535" s="117"/>
      <c r="CX535" s="253"/>
      <c r="CY535" s="117"/>
      <c r="CZ535" s="117"/>
      <c r="DA535" s="253"/>
      <c r="DB535" s="117"/>
      <c r="DC535" s="224" t="str">
        <f t="shared" si="538"/>
        <v xml:space="preserve"> </v>
      </c>
      <c r="DD535" s="224" t="str">
        <f t="shared" si="539"/>
        <v xml:space="preserve"> </v>
      </c>
      <c r="DE535" s="224" t="str">
        <f t="shared" si="489"/>
        <v xml:space="preserve"> </v>
      </c>
      <c r="DF535" s="121"/>
      <c r="DG535" s="114"/>
      <c r="DH535" s="704"/>
      <c r="DI535" s="119"/>
      <c r="DJ535" s="187"/>
      <c r="DK535" s="254"/>
      <c r="DL535" s="224" t="str">
        <f t="shared" si="490"/>
        <v xml:space="preserve"> </v>
      </c>
      <c r="DM535" s="224" t="str">
        <f t="shared" si="540"/>
        <v xml:space="preserve"> </v>
      </c>
      <c r="DN535" s="474"/>
      <c r="DO535" s="117"/>
      <c r="DP535" s="117"/>
      <c r="DQ535" s="117"/>
      <c r="DR535" s="117"/>
      <c r="DS535" s="117"/>
      <c r="DT535" s="254"/>
      <c r="DU535" s="476"/>
      <c r="DV535" s="224" t="str">
        <f t="shared" si="491"/>
        <v xml:space="preserve"> </v>
      </c>
      <c r="DW535" s="115"/>
      <c r="DX535" s="470"/>
      <c r="DY535" s="117"/>
      <c r="DZ535" s="704"/>
      <c r="EA535" s="224" t="str">
        <f t="shared" si="492"/>
        <v xml:space="preserve"> </v>
      </c>
      <c r="EB535" s="906"/>
      <c r="EC535" s="904"/>
      <c r="ED535" s="904"/>
      <c r="EE535" s="904"/>
      <c r="EF535" s="904"/>
      <c r="EG535" s="904"/>
      <c r="EH535" s="904"/>
      <c r="EI535" s="904"/>
      <c r="EJ535" s="904"/>
      <c r="EK535" s="905"/>
      <c r="EL535" s="80"/>
      <c r="EM535" s="224" t="str">
        <f t="shared" si="541"/>
        <v xml:space="preserve"> </v>
      </c>
      <c r="EN535" s="224" t="str">
        <f t="shared" si="542"/>
        <v xml:space="preserve"> </v>
      </c>
      <c r="EO535" s="115"/>
      <c r="EP535" s="1050"/>
      <c r="EQ535" s="253"/>
      <c r="ER535" s="117"/>
      <c r="ES535" s="1258">
        <f t="shared" si="543"/>
        <v>444</v>
      </c>
      <c r="ET535" s="224" t="str">
        <f t="shared" si="544"/>
        <v xml:space="preserve"> </v>
      </c>
      <c r="EU535" s="477" t="str">
        <f t="shared" si="545"/>
        <v/>
      </c>
      <c r="EV535" s="1334" t="str">
        <f t="shared" si="487"/>
        <v xml:space="preserve"> </v>
      </c>
      <c r="EW535" s="1332" t="str">
        <f t="shared" si="531"/>
        <v/>
      </c>
      <c r="EX535" s="1275" t="str">
        <f t="shared" si="513"/>
        <v/>
      </c>
      <c r="EY535" s="1275" t="str">
        <f t="shared" si="514"/>
        <v/>
      </c>
      <c r="EZ535" s="1275" t="str">
        <f t="shared" si="515"/>
        <v/>
      </c>
      <c r="FA535" s="1275" t="str">
        <f t="shared" si="516"/>
        <v/>
      </c>
      <c r="FB535" s="1275" t="str">
        <f t="shared" si="517"/>
        <v/>
      </c>
      <c r="FC535" s="1333" t="str">
        <f t="shared" si="518"/>
        <v/>
      </c>
      <c r="FE535" s="1234" t="str">
        <f t="shared" si="519"/>
        <v xml:space="preserve"> </v>
      </c>
      <c r="FF535" s="1234" t="str">
        <f t="shared" si="520"/>
        <v xml:space="preserve"> </v>
      </c>
      <c r="FG535" s="1234" t="str">
        <f t="shared" si="521"/>
        <v xml:space="preserve"> </v>
      </c>
      <c r="FH535" s="1234" t="str">
        <f t="shared" si="522"/>
        <v xml:space="preserve"> </v>
      </c>
      <c r="FI535" s="1234" t="str">
        <f t="shared" si="493"/>
        <v xml:space="preserve"> </v>
      </c>
      <c r="FJ535" s="1234" t="str">
        <f t="shared" si="523"/>
        <v xml:space="preserve"> </v>
      </c>
      <c r="FK535" s="1234">
        <f t="shared" si="494"/>
        <v>0</v>
      </c>
      <c r="FL535" s="1227"/>
      <c r="FM535" s="1234" t="str">
        <f t="shared" si="495"/>
        <v xml:space="preserve"> </v>
      </c>
      <c r="FN535" s="1234" t="str">
        <f t="shared" si="496"/>
        <v xml:space="preserve"> </v>
      </c>
      <c r="FO535" s="1234" t="str">
        <f t="shared" si="524"/>
        <v xml:space="preserve"> </v>
      </c>
      <c r="FP535" s="1234" t="str">
        <f t="shared" si="525"/>
        <v xml:space="preserve"> </v>
      </c>
      <c r="FQ535" s="1234" t="str">
        <f t="shared" si="497"/>
        <v xml:space="preserve"> </v>
      </c>
      <c r="FR535" s="1234" t="str">
        <f t="shared" si="526"/>
        <v xml:space="preserve"> </v>
      </c>
      <c r="FS535" s="1234">
        <f t="shared" si="532"/>
        <v>0</v>
      </c>
      <c r="FT535" s="1227"/>
      <c r="FU535" s="1234" t="str">
        <f t="shared" si="527"/>
        <v xml:space="preserve"> </v>
      </c>
      <c r="FV535" s="1234" t="str">
        <f t="shared" si="528"/>
        <v xml:space="preserve"> </v>
      </c>
      <c r="FW535" s="1234" t="str">
        <f t="shared" si="529"/>
        <v xml:space="preserve"> </v>
      </c>
      <c r="FX535" s="1234" t="str">
        <f t="shared" si="498"/>
        <v xml:space="preserve"> </v>
      </c>
      <c r="FY535" s="1234" t="str">
        <f t="shared" si="499"/>
        <v xml:space="preserve"> </v>
      </c>
      <c r="FZ535" s="1234" t="str">
        <f t="shared" si="530"/>
        <v xml:space="preserve"> </v>
      </c>
      <c r="GA535" s="1234">
        <f t="shared" si="500"/>
        <v>0</v>
      </c>
      <c r="GB535" s="1227"/>
      <c r="GC535" s="1234" t="str">
        <f t="shared" si="501"/>
        <v xml:space="preserve"> </v>
      </c>
      <c r="GD535" s="1234" t="str">
        <f t="shared" si="502"/>
        <v xml:space="preserve"> </v>
      </c>
      <c r="GE535" s="1234" t="str">
        <f t="shared" si="503"/>
        <v xml:space="preserve"> </v>
      </c>
      <c r="GF535" s="1234" t="str">
        <f t="shared" si="504"/>
        <v xml:space="preserve"> </v>
      </c>
      <c r="GG535" s="1234" t="str">
        <f t="shared" si="505"/>
        <v xml:space="preserve"> </v>
      </c>
      <c r="GH535" s="1234" t="str">
        <f t="shared" si="506"/>
        <v xml:space="preserve"> </v>
      </c>
      <c r="GI535" s="1234" t="str">
        <f t="shared" si="507"/>
        <v xml:space="preserve"> </v>
      </c>
      <c r="GJ535" s="1234" t="str">
        <f t="shared" si="508"/>
        <v xml:space="preserve"> </v>
      </c>
      <c r="GK535" s="1234" t="str">
        <f t="shared" si="509"/>
        <v xml:space="preserve"> </v>
      </c>
      <c r="GL535" s="1234" t="str">
        <f t="shared" si="510"/>
        <v xml:space="preserve"> </v>
      </c>
      <c r="GM535" s="1234" t="str">
        <f t="shared" si="511"/>
        <v xml:space="preserve"> </v>
      </c>
      <c r="GN535" s="1234">
        <f t="shared" si="512"/>
        <v>0</v>
      </c>
    </row>
    <row r="536" spans="1:196" s="100" customFormat="1" ht="27" customHeight="1" thickTop="1" thickBot="1">
      <c r="A536" s="1208">
        <f>【A票】【D票】!$D$10</f>
        <v>0</v>
      </c>
      <c r="B536" s="1212">
        <f>【A票】【D票】!$H$10</f>
        <v>0</v>
      </c>
      <c r="C536" s="1213" t="str">
        <f>【A票】【D票】!$K$10</f>
        <v xml:space="preserve"> </v>
      </c>
      <c r="D536" s="1214">
        <f t="shared" si="547"/>
        <v>445</v>
      </c>
      <c r="E536" s="914"/>
      <c r="F536" s="467"/>
      <c r="G536" s="469"/>
      <c r="H536" s="224" t="str">
        <f t="shared" si="533"/>
        <v xml:space="preserve"> </v>
      </c>
      <c r="I536" s="704"/>
      <c r="J536" s="117"/>
      <c r="K536" s="117"/>
      <c r="L536" s="117"/>
      <c r="M536" s="117"/>
      <c r="N536" s="117"/>
      <c r="O536" s="117"/>
      <c r="P536" s="117"/>
      <c r="Q536" s="117"/>
      <c r="R536" s="117"/>
      <c r="S536" s="117"/>
      <c r="T536" s="254"/>
      <c r="U536" s="646"/>
      <c r="V536" s="646"/>
      <c r="W536" s="114"/>
      <c r="X536" s="254"/>
      <c r="Y536" s="224" t="str">
        <f t="shared" si="534"/>
        <v xml:space="preserve"> </v>
      </c>
      <c r="Z536" s="579"/>
      <c r="AA536" s="704"/>
      <c r="AB536" s="119"/>
      <c r="AC536" s="224" t="str">
        <f t="shared" si="488"/>
        <v xml:space="preserve"> </v>
      </c>
      <c r="AD536" s="115"/>
      <c r="AE536" s="253"/>
      <c r="AF536" s="704"/>
      <c r="AG536" s="727"/>
      <c r="AH536" s="727"/>
      <c r="AI536" s="727"/>
      <c r="AJ536" s="727"/>
      <c r="AK536" s="591"/>
      <c r="AL536" s="727"/>
      <c r="AM536" s="727"/>
      <c r="AN536" s="727"/>
      <c r="AO536" s="727"/>
      <c r="AP536" s="727"/>
      <c r="AQ536" s="727"/>
      <c r="AR536" s="727"/>
      <c r="AS536" s="727"/>
      <c r="AT536" s="727"/>
      <c r="AU536" s="727"/>
      <c r="AV536" s="727"/>
      <c r="AW536" s="727"/>
      <c r="AX536" s="727"/>
      <c r="AY536" s="727"/>
      <c r="AZ536" s="727"/>
      <c r="BA536" s="727"/>
      <c r="BB536" s="727"/>
      <c r="BC536" s="821"/>
      <c r="BD536" s="727"/>
      <c r="BE536" s="727"/>
      <c r="BF536" s="727"/>
      <c r="BG536" s="727"/>
      <c r="BH536" s="727"/>
      <c r="BI536" s="727"/>
      <c r="BJ536" s="727"/>
      <c r="BK536" s="727"/>
      <c r="BL536" s="821"/>
      <c r="BM536" s="727"/>
      <c r="BN536" s="727"/>
      <c r="BO536" s="727"/>
      <c r="BP536" s="727"/>
      <c r="BQ536" s="727"/>
      <c r="BR536" s="821"/>
      <c r="BS536" s="727"/>
      <c r="BT536" s="727"/>
      <c r="BU536" s="727"/>
      <c r="BV536" s="591"/>
      <c r="BW536" s="224" t="str">
        <f t="shared" si="546"/>
        <v xml:space="preserve"> </v>
      </c>
      <c r="BX536" s="471">
        <f t="shared" si="535"/>
        <v>445</v>
      </c>
      <c r="BY536" s="117"/>
      <c r="BZ536" s="117"/>
      <c r="CA536" s="117"/>
      <c r="CB536" s="117"/>
      <c r="CC536" s="117"/>
      <c r="CD536" s="461"/>
      <c r="CE536" s="236"/>
      <c r="CF536" s="224" t="str">
        <f t="shared" si="536"/>
        <v xml:space="preserve"> </v>
      </c>
      <c r="CG536" s="116"/>
      <c r="CH536" s="117"/>
      <c r="CI536" s="117"/>
      <c r="CJ536" s="117"/>
      <c r="CK536" s="472"/>
      <c r="CL536" s="472"/>
      <c r="CM536" s="472"/>
      <c r="CN536" s="472"/>
      <c r="CO536" s="117"/>
      <c r="CP536" s="253"/>
      <c r="CQ536" s="120"/>
      <c r="CR536" s="224" t="str" cm="1">
        <f t="array" ref="CR536">IF(AND(SUM(COUNTIF(CG536:CM536,{"*不明*","*その他*"})+COUNTIF(CO536:CP536,{"*不明*","*その他*"}))&gt;0,CQ536=""),"その他・不明の場合,10)具体的内容、理由を記入",IF(OR(AND(CI536=CI$65,COUNTA(CJ536:CM536)&lt;4),AND(OR(CI536=CI$63,CI536=CI$64,CI536=CI$66,CI536=CI$67,CI536=CI$68,CI536=""),COUNTA(CJ536:CM536)&gt;0)),"3)介護保険認定済→要介護度、認知症自立度、寝たきり度、介護保険サービス記入",IF(OR(AND(OR(CM536=CM$63,CM536=CM$64),CN536=""),AND(OR(CM536=CM$65,CM536=CM$66),CN536&lt;&gt;"")),"7)介護保険サービス受けている/過去受けていた→具体的内容記入"," ")))</f>
        <v xml:space="preserve"> </v>
      </c>
      <c r="CS536" s="224" t="str">
        <f t="shared" si="537"/>
        <v xml:space="preserve"> </v>
      </c>
      <c r="CT536" s="116"/>
      <c r="CU536" s="253"/>
      <c r="CV536" s="117"/>
      <c r="CW536" s="117"/>
      <c r="CX536" s="253"/>
      <c r="CY536" s="117"/>
      <c r="CZ536" s="117"/>
      <c r="DA536" s="253"/>
      <c r="DB536" s="117"/>
      <c r="DC536" s="224" t="str">
        <f t="shared" si="538"/>
        <v xml:space="preserve"> </v>
      </c>
      <c r="DD536" s="224" t="str">
        <f t="shared" si="539"/>
        <v xml:space="preserve"> </v>
      </c>
      <c r="DE536" s="224" t="str">
        <f t="shared" si="489"/>
        <v xml:space="preserve"> </v>
      </c>
      <c r="DF536" s="121"/>
      <c r="DG536" s="114"/>
      <c r="DH536" s="704"/>
      <c r="DI536" s="119"/>
      <c r="DJ536" s="187"/>
      <c r="DK536" s="254"/>
      <c r="DL536" s="224" t="str">
        <f t="shared" si="490"/>
        <v xml:space="preserve"> </v>
      </c>
      <c r="DM536" s="224" t="str">
        <f t="shared" si="540"/>
        <v xml:space="preserve"> </v>
      </c>
      <c r="DN536" s="474"/>
      <c r="DO536" s="117"/>
      <c r="DP536" s="117"/>
      <c r="DQ536" s="117"/>
      <c r="DR536" s="117"/>
      <c r="DS536" s="117"/>
      <c r="DT536" s="254"/>
      <c r="DU536" s="476"/>
      <c r="DV536" s="224" t="str">
        <f t="shared" si="491"/>
        <v xml:space="preserve"> </v>
      </c>
      <c r="DW536" s="115"/>
      <c r="DX536" s="470"/>
      <c r="DY536" s="117"/>
      <c r="DZ536" s="704"/>
      <c r="EA536" s="224" t="str">
        <f t="shared" si="492"/>
        <v xml:space="preserve"> </v>
      </c>
      <c r="EB536" s="906"/>
      <c r="EC536" s="904"/>
      <c r="ED536" s="904"/>
      <c r="EE536" s="904"/>
      <c r="EF536" s="904"/>
      <c r="EG536" s="904"/>
      <c r="EH536" s="904"/>
      <c r="EI536" s="904"/>
      <c r="EJ536" s="904"/>
      <c r="EK536" s="905"/>
      <c r="EL536" s="80"/>
      <c r="EM536" s="224" t="str">
        <f t="shared" si="541"/>
        <v xml:space="preserve"> </v>
      </c>
      <c r="EN536" s="224" t="str">
        <f t="shared" si="542"/>
        <v xml:space="preserve"> </v>
      </c>
      <c r="EO536" s="115"/>
      <c r="EP536" s="1050"/>
      <c r="EQ536" s="253"/>
      <c r="ER536" s="117"/>
      <c r="ES536" s="1258">
        <f t="shared" si="543"/>
        <v>445</v>
      </c>
      <c r="ET536" s="224" t="str">
        <f t="shared" si="544"/>
        <v xml:space="preserve"> </v>
      </c>
      <c r="EU536" s="477" t="str">
        <f t="shared" si="545"/>
        <v/>
      </c>
      <c r="EV536" s="1334" t="str">
        <f t="shared" si="487"/>
        <v xml:space="preserve"> </v>
      </c>
      <c r="EW536" s="1332" t="str">
        <f t="shared" si="531"/>
        <v/>
      </c>
      <c r="EX536" s="1275" t="str">
        <f t="shared" si="513"/>
        <v/>
      </c>
      <c r="EY536" s="1275" t="str">
        <f t="shared" si="514"/>
        <v/>
      </c>
      <c r="EZ536" s="1275" t="str">
        <f t="shared" si="515"/>
        <v/>
      </c>
      <c r="FA536" s="1275" t="str">
        <f t="shared" si="516"/>
        <v/>
      </c>
      <c r="FB536" s="1275" t="str">
        <f t="shared" si="517"/>
        <v/>
      </c>
      <c r="FC536" s="1333" t="str">
        <f t="shared" si="518"/>
        <v/>
      </c>
      <c r="FE536" s="1234" t="str">
        <f t="shared" si="519"/>
        <v xml:space="preserve"> </v>
      </c>
      <c r="FF536" s="1234" t="str">
        <f t="shared" si="520"/>
        <v xml:space="preserve"> </v>
      </c>
      <c r="FG536" s="1234" t="str">
        <f t="shared" si="521"/>
        <v xml:space="preserve"> </v>
      </c>
      <c r="FH536" s="1234" t="str">
        <f t="shared" si="522"/>
        <v xml:space="preserve"> </v>
      </c>
      <c r="FI536" s="1234" t="str">
        <f t="shared" si="493"/>
        <v xml:space="preserve"> </v>
      </c>
      <c r="FJ536" s="1234" t="str">
        <f t="shared" si="523"/>
        <v xml:space="preserve"> </v>
      </c>
      <c r="FK536" s="1234">
        <f t="shared" si="494"/>
        <v>0</v>
      </c>
      <c r="FL536" s="1227"/>
      <c r="FM536" s="1234" t="str">
        <f t="shared" si="495"/>
        <v xml:space="preserve"> </v>
      </c>
      <c r="FN536" s="1234" t="str">
        <f t="shared" si="496"/>
        <v xml:space="preserve"> </v>
      </c>
      <c r="FO536" s="1234" t="str">
        <f t="shared" si="524"/>
        <v xml:space="preserve"> </v>
      </c>
      <c r="FP536" s="1234" t="str">
        <f t="shared" si="525"/>
        <v xml:space="preserve"> </v>
      </c>
      <c r="FQ536" s="1234" t="str">
        <f t="shared" si="497"/>
        <v xml:space="preserve"> </v>
      </c>
      <c r="FR536" s="1234" t="str">
        <f t="shared" si="526"/>
        <v xml:space="preserve"> </v>
      </c>
      <c r="FS536" s="1234">
        <f t="shared" si="532"/>
        <v>0</v>
      </c>
      <c r="FT536" s="1227"/>
      <c r="FU536" s="1234" t="str">
        <f t="shared" si="527"/>
        <v xml:space="preserve"> </v>
      </c>
      <c r="FV536" s="1234" t="str">
        <f t="shared" si="528"/>
        <v xml:space="preserve"> </v>
      </c>
      <c r="FW536" s="1234" t="str">
        <f t="shared" si="529"/>
        <v xml:space="preserve"> </v>
      </c>
      <c r="FX536" s="1234" t="str">
        <f t="shared" si="498"/>
        <v xml:space="preserve"> </v>
      </c>
      <c r="FY536" s="1234" t="str">
        <f t="shared" si="499"/>
        <v xml:space="preserve"> </v>
      </c>
      <c r="FZ536" s="1234" t="str">
        <f t="shared" si="530"/>
        <v xml:space="preserve"> </v>
      </c>
      <c r="GA536" s="1234">
        <f t="shared" si="500"/>
        <v>0</v>
      </c>
      <c r="GB536" s="1227"/>
      <c r="GC536" s="1234" t="str">
        <f t="shared" si="501"/>
        <v xml:space="preserve"> </v>
      </c>
      <c r="GD536" s="1234" t="str">
        <f t="shared" si="502"/>
        <v xml:space="preserve"> </v>
      </c>
      <c r="GE536" s="1234" t="str">
        <f t="shared" si="503"/>
        <v xml:space="preserve"> </v>
      </c>
      <c r="GF536" s="1234" t="str">
        <f t="shared" si="504"/>
        <v xml:space="preserve"> </v>
      </c>
      <c r="GG536" s="1234" t="str">
        <f t="shared" si="505"/>
        <v xml:space="preserve"> </v>
      </c>
      <c r="GH536" s="1234" t="str">
        <f t="shared" si="506"/>
        <v xml:space="preserve"> </v>
      </c>
      <c r="GI536" s="1234" t="str">
        <f t="shared" si="507"/>
        <v xml:space="preserve"> </v>
      </c>
      <c r="GJ536" s="1234" t="str">
        <f t="shared" si="508"/>
        <v xml:space="preserve"> </v>
      </c>
      <c r="GK536" s="1234" t="str">
        <f t="shared" si="509"/>
        <v xml:space="preserve"> </v>
      </c>
      <c r="GL536" s="1234" t="str">
        <f t="shared" si="510"/>
        <v xml:space="preserve"> </v>
      </c>
      <c r="GM536" s="1234" t="str">
        <f t="shared" si="511"/>
        <v xml:space="preserve"> </v>
      </c>
      <c r="GN536" s="1234">
        <f t="shared" si="512"/>
        <v>0</v>
      </c>
    </row>
    <row r="537" spans="1:196" s="100" customFormat="1" ht="27" customHeight="1" thickTop="1" thickBot="1">
      <c r="A537" s="1208">
        <f>【A票】【D票】!$D$10</f>
        <v>0</v>
      </c>
      <c r="B537" s="1212">
        <f>【A票】【D票】!$H$10</f>
        <v>0</v>
      </c>
      <c r="C537" s="1213" t="str">
        <f>【A票】【D票】!$K$10</f>
        <v xml:space="preserve"> </v>
      </c>
      <c r="D537" s="1214">
        <f t="shared" si="547"/>
        <v>446</v>
      </c>
      <c r="E537" s="914"/>
      <c r="F537" s="467"/>
      <c r="G537" s="469"/>
      <c r="H537" s="224" t="str">
        <f t="shared" si="533"/>
        <v xml:space="preserve"> </v>
      </c>
      <c r="I537" s="704"/>
      <c r="J537" s="117"/>
      <c r="K537" s="117"/>
      <c r="L537" s="117"/>
      <c r="M537" s="117"/>
      <c r="N537" s="117"/>
      <c r="O537" s="117"/>
      <c r="P537" s="117"/>
      <c r="Q537" s="117"/>
      <c r="R537" s="117"/>
      <c r="S537" s="117"/>
      <c r="T537" s="254"/>
      <c r="U537" s="646"/>
      <c r="V537" s="646"/>
      <c r="W537" s="114"/>
      <c r="X537" s="254"/>
      <c r="Y537" s="224" t="str">
        <f t="shared" si="534"/>
        <v xml:space="preserve"> </v>
      </c>
      <c r="Z537" s="579"/>
      <c r="AA537" s="704"/>
      <c r="AB537" s="119"/>
      <c r="AC537" s="224" t="str">
        <f t="shared" si="488"/>
        <v xml:space="preserve"> </v>
      </c>
      <c r="AD537" s="115"/>
      <c r="AE537" s="253"/>
      <c r="AF537" s="704"/>
      <c r="AG537" s="727"/>
      <c r="AH537" s="727"/>
      <c r="AI537" s="727"/>
      <c r="AJ537" s="727"/>
      <c r="AK537" s="591"/>
      <c r="AL537" s="727"/>
      <c r="AM537" s="727"/>
      <c r="AN537" s="727"/>
      <c r="AO537" s="727"/>
      <c r="AP537" s="727"/>
      <c r="AQ537" s="727"/>
      <c r="AR537" s="727"/>
      <c r="AS537" s="727"/>
      <c r="AT537" s="727"/>
      <c r="AU537" s="727"/>
      <c r="AV537" s="727"/>
      <c r="AW537" s="727"/>
      <c r="AX537" s="727"/>
      <c r="AY537" s="727"/>
      <c r="AZ537" s="727"/>
      <c r="BA537" s="727"/>
      <c r="BB537" s="727"/>
      <c r="BC537" s="821"/>
      <c r="BD537" s="727"/>
      <c r="BE537" s="727"/>
      <c r="BF537" s="727"/>
      <c r="BG537" s="727"/>
      <c r="BH537" s="727"/>
      <c r="BI537" s="727"/>
      <c r="BJ537" s="727"/>
      <c r="BK537" s="727"/>
      <c r="BL537" s="821"/>
      <c r="BM537" s="727"/>
      <c r="BN537" s="727"/>
      <c r="BO537" s="727"/>
      <c r="BP537" s="727"/>
      <c r="BQ537" s="727"/>
      <c r="BR537" s="821"/>
      <c r="BS537" s="727"/>
      <c r="BT537" s="727"/>
      <c r="BU537" s="727"/>
      <c r="BV537" s="591"/>
      <c r="BW537" s="224" t="str">
        <f t="shared" si="546"/>
        <v xml:space="preserve"> </v>
      </c>
      <c r="BX537" s="471">
        <f t="shared" si="535"/>
        <v>446</v>
      </c>
      <c r="BY537" s="117"/>
      <c r="BZ537" s="117"/>
      <c r="CA537" s="117"/>
      <c r="CB537" s="117"/>
      <c r="CC537" s="117"/>
      <c r="CD537" s="461"/>
      <c r="CE537" s="236"/>
      <c r="CF537" s="224" t="str">
        <f t="shared" si="536"/>
        <v xml:space="preserve"> </v>
      </c>
      <c r="CG537" s="116"/>
      <c r="CH537" s="117"/>
      <c r="CI537" s="117"/>
      <c r="CJ537" s="117"/>
      <c r="CK537" s="472"/>
      <c r="CL537" s="472"/>
      <c r="CM537" s="472"/>
      <c r="CN537" s="472"/>
      <c r="CO537" s="117"/>
      <c r="CP537" s="253"/>
      <c r="CQ537" s="120"/>
      <c r="CR537" s="224" t="str" cm="1">
        <f t="array" ref="CR537">IF(AND(SUM(COUNTIF(CG537:CM537,{"*不明*","*その他*"})+COUNTIF(CO537:CP537,{"*不明*","*その他*"}))&gt;0,CQ537=""),"その他・不明の場合,10)具体的内容、理由を記入",IF(OR(AND(CI537=CI$65,COUNTA(CJ537:CM537)&lt;4),AND(OR(CI537=CI$63,CI537=CI$64,CI537=CI$66,CI537=CI$67,CI537=CI$68,CI537=""),COUNTA(CJ537:CM537)&gt;0)),"3)介護保険認定済→要介護度、認知症自立度、寝たきり度、介護保険サービス記入",IF(OR(AND(OR(CM537=CM$63,CM537=CM$64),CN537=""),AND(OR(CM537=CM$65,CM537=CM$66),CN537&lt;&gt;"")),"7)介護保険サービス受けている/過去受けていた→具体的内容記入"," ")))</f>
        <v xml:space="preserve"> </v>
      </c>
      <c r="CS537" s="224" t="str">
        <f t="shared" si="537"/>
        <v xml:space="preserve"> </v>
      </c>
      <c r="CT537" s="116"/>
      <c r="CU537" s="253"/>
      <c r="CV537" s="117"/>
      <c r="CW537" s="117"/>
      <c r="CX537" s="253"/>
      <c r="CY537" s="117"/>
      <c r="CZ537" s="117"/>
      <c r="DA537" s="253"/>
      <c r="DB537" s="117"/>
      <c r="DC537" s="224" t="str">
        <f t="shared" si="538"/>
        <v xml:space="preserve"> </v>
      </c>
      <c r="DD537" s="224" t="str">
        <f t="shared" si="539"/>
        <v xml:space="preserve"> </v>
      </c>
      <c r="DE537" s="224" t="str">
        <f t="shared" si="489"/>
        <v xml:space="preserve"> </v>
      </c>
      <c r="DF537" s="121"/>
      <c r="DG537" s="114"/>
      <c r="DH537" s="704"/>
      <c r="DI537" s="119"/>
      <c r="DJ537" s="187"/>
      <c r="DK537" s="254"/>
      <c r="DL537" s="224" t="str">
        <f t="shared" si="490"/>
        <v xml:space="preserve"> </v>
      </c>
      <c r="DM537" s="224" t="str">
        <f t="shared" si="540"/>
        <v xml:space="preserve"> </v>
      </c>
      <c r="DN537" s="474"/>
      <c r="DO537" s="117"/>
      <c r="DP537" s="117"/>
      <c r="DQ537" s="117"/>
      <c r="DR537" s="117"/>
      <c r="DS537" s="117"/>
      <c r="DT537" s="254"/>
      <c r="DU537" s="476"/>
      <c r="DV537" s="224" t="str">
        <f t="shared" si="491"/>
        <v xml:space="preserve"> </v>
      </c>
      <c r="DW537" s="115"/>
      <c r="DX537" s="470"/>
      <c r="DY537" s="117"/>
      <c r="DZ537" s="704"/>
      <c r="EA537" s="224" t="str">
        <f t="shared" si="492"/>
        <v xml:space="preserve"> </v>
      </c>
      <c r="EB537" s="906"/>
      <c r="EC537" s="904"/>
      <c r="ED537" s="904"/>
      <c r="EE537" s="904"/>
      <c r="EF537" s="904"/>
      <c r="EG537" s="904"/>
      <c r="EH537" s="904"/>
      <c r="EI537" s="904"/>
      <c r="EJ537" s="904"/>
      <c r="EK537" s="905"/>
      <c r="EL537" s="80"/>
      <c r="EM537" s="224" t="str">
        <f t="shared" si="541"/>
        <v xml:space="preserve"> </v>
      </c>
      <c r="EN537" s="224" t="str">
        <f t="shared" si="542"/>
        <v xml:space="preserve"> </v>
      </c>
      <c r="EO537" s="115"/>
      <c r="EP537" s="1050"/>
      <c r="EQ537" s="253"/>
      <c r="ER537" s="117"/>
      <c r="ES537" s="1258">
        <f t="shared" si="543"/>
        <v>446</v>
      </c>
      <c r="ET537" s="224" t="str">
        <f t="shared" si="544"/>
        <v xml:space="preserve"> </v>
      </c>
      <c r="EU537" s="477" t="str">
        <f t="shared" si="545"/>
        <v/>
      </c>
      <c r="EV537" s="1334" t="str">
        <f t="shared" si="487"/>
        <v xml:space="preserve"> </v>
      </c>
      <c r="EW537" s="1332" t="str">
        <f t="shared" si="531"/>
        <v/>
      </c>
      <c r="EX537" s="1275" t="str">
        <f t="shared" si="513"/>
        <v/>
      </c>
      <c r="EY537" s="1275" t="str">
        <f t="shared" si="514"/>
        <v/>
      </c>
      <c r="EZ537" s="1275" t="str">
        <f t="shared" si="515"/>
        <v/>
      </c>
      <c r="FA537" s="1275" t="str">
        <f t="shared" si="516"/>
        <v/>
      </c>
      <c r="FB537" s="1275" t="str">
        <f t="shared" si="517"/>
        <v/>
      </c>
      <c r="FC537" s="1333" t="str">
        <f t="shared" si="518"/>
        <v/>
      </c>
      <c r="FE537" s="1234" t="str">
        <f t="shared" si="519"/>
        <v xml:space="preserve"> </v>
      </c>
      <c r="FF537" s="1234" t="str">
        <f t="shared" si="520"/>
        <v xml:space="preserve"> </v>
      </c>
      <c r="FG537" s="1234" t="str">
        <f t="shared" si="521"/>
        <v xml:space="preserve"> </v>
      </c>
      <c r="FH537" s="1234" t="str">
        <f t="shared" si="522"/>
        <v xml:space="preserve"> </v>
      </c>
      <c r="FI537" s="1234" t="str">
        <f t="shared" si="493"/>
        <v xml:space="preserve"> </v>
      </c>
      <c r="FJ537" s="1234" t="str">
        <f t="shared" si="523"/>
        <v xml:space="preserve"> </v>
      </c>
      <c r="FK537" s="1234">
        <f t="shared" si="494"/>
        <v>0</v>
      </c>
      <c r="FL537" s="1227"/>
      <c r="FM537" s="1234" t="str">
        <f t="shared" si="495"/>
        <v xml:space="preserve"> </v>
      </c>
      <c r="FN537" s="1234" t="str">
        <f t="shared" si="496"/>
        <v xml:space="preserve"> </v>
      </c>
      <c r="FO537" s="1234" t="str">
        <f t="shared" si="524"/>
        <v xml:space="preserve"> </v>
      </c>
      <c r="FP537" s="1234" t="str">
        <f t="shared" si="525"/>
        <v xml:space="preserve"> </v>
      </c>
      <c r="FQ537" s="1234" t="str">
        <f t="shared" si="497"/>
        <v xml:space="preserve"> </v>
      </c>
      <c r="FR537" s="1234" t="str">
        <f t="shared" si="526"/>
        <v xml:space="preserve"> </v>
      </c>
      <c r="FS537" s="1234">
        <f t="shared" si="532"/>
        <v>0</v>
      </c>
      <c r="FT537" s="1227"/>
      <c r="FU537" s="1234" t="str">
        <f t="shared" si="527"/>
        <v xml:space="preserve"> </v>
      </c>
      <c r="FV537" s="1234" t="str">
        <f t="shared" si="528"/>
        <v xml:space="preserve"> </v>
      </c>
      <c r="FW537" s="1234" t="str">
        <f t="shared" si="529"/>
        <v xml:space="preserve"> </v>
      </c>
      <c r="FX537" s="1234" t="str">
        <f t="shared" si="498"/>
        <v xml:space="preserve"> </v>
      </c>
      <c r="FY537" s="1234" t="str">
        <f t="shared" si="499"/>
        <v xml:space="preserve"> </v>
      </c>
      <c r="FZ537" s="1234" t="str">
        <f t="shared" si="530"/>
        <v xml:space="preserve"> </v>
      </c>
      <c r="GA537" s="1234">
        <f t="shared" si="500"/>
        <v>0</v>
      </c>
      <c r="GB537" s="1227"/>
      <c r="GC537" s="1234" t="str">
        <f t="shared" si="501"/>
        <v xml:space="preserve"> </v>
      </c>
      <c r="GD537" s="1234" t="str">
        <f t="shared" si="502"/>
        <v xml:space="preserve"> </v>
      </c>
      <c r="GE537" s="1234" t="str">
        <f t="shared" si="503"/>
        <v xml:space="preserve"> </v>
      </c>
      <c r="GF537" s="1234" t="str">
        <f t="shared" si="504"/>
        <v xml:space="preserve"> </v>
      </c>
      <c r="GG537" s="1234" t="str">
        <f t="shared" si="505"/>
        <v xml:space="preserve"> </v>
      </c>
      <c r="GH537" s="1234" t="str">
        <f t="shared" si="506"/>
        <v xml:space="preserve"> </v>
      </c>
      <c r="GI537" s="1234" t="str">
        <f t="shared" si="507"/>
        <v xml:space="preserve"> </v>
      </c>
      <c r="GJ537" s="1234" t="str">
        <f t="shared" si="508"/>
        <v xml:space="preserve"> </v>
      </c>
      <c r="GK537" s="1234" t="str">
        <f t="shared" si="509"/>
        <v xml:space="preserve"> </v>
      </c>
      <c r="GL537" s="1234" t="str">
        <f t="shared" si="510"/>
        <v xml:space="preserve"> </v>
      </c>
      <c r="GM537" s="1234" t="str">
        <f t="shared" si="511"/>
        <v xml:space="preserve"> </v>
      </c>
      <c r="GN537" s="1234">
        <f t="shared" si="512"/>
        <v>0</v>
      </c>
    </row>
    <row r="538" spans="1:196" s="100" customFormat="1" ht="27" customHeight="1" thickTop="1" thickBot="1">
      <c r="A538" s="1208">
        <f>【A票】【D票】!$D$10</f>
        <v>0</v>
      </c>
      <c r="B538" s="1212">
        <f>【A票】【D票】!$H$10</f>
        <v>0</v>
      </c>
      <c r="C538" s="1213" t="str">
        <f>【A票】【D票】!$K$10</f>
        <v xml:space="preserve"> </v>
      </c>
      <c r="D538" s="1214">
        <f t="shared" si="547"/>
        <v>447</v>
      </c>
      <c r="E538" s="914"/>
      <c r="F538" s="467"/>
      <c r="G538" s="469"/>
      <c r="H538" s="224" t="str">
        <f t="shared" si="533"/>
        <v xml:space="preserve"> </v>
      </c>
      <c r="I538" s="704"/>
      <c r="J538" s="117"/>
      <c r="K538" s="117"/>
      <c r="L538" s="117"/>
      <c r="M538" s="117"/>
      <c r="N538" s="117"/>
      <c r="O538" s="117"/>
      <c r="P538" s="117"/>
      <c r="Q538" s="117"/>
      <c r="R538" s="117"/>
      <c r="S538" s="117"/>
      <c r="T538" s="254"/>
      <c r="U538" s="646"/>
      <c r="V538" s="646"/>
      <c r="W538" s="114"/>
      <c r="X538" s="254"/>
      <c r="Y538" s="224" t="str">
        <f t="shared" si="534"/>
        <v xml:space="preserve"> </v>
      </c>
      <c r="Z538" s="579"/>
      <c r="AA538" s="704"/>
      <c r="AB538" s="119"/>
      <c r="AC538" s="224" t="str">
        <f t="shared" si="488"/>
        <v xml:space="preserve"> </v>
      </c>
      <c r="AD538" s="115"/>
      <c r="AE538" s="253"/>
      <c r="AF538" s="704"/>
      <c r="AG538" s="727"/>
      <c r="AH538" s="727"/>
      <c r="AI538" s="727"/>
      <c r="AJ538" s="727"/>
      <c r="AK538" s="591"/>
      <c r="AL538" s="727"/>
      <c r="AM538" s="727"/>
      <c r="AN538" s="727"/>
      <c r="AO538" s="727"/>
      <c r="AP538" s="727"/>
      <c r="AQ538" s="727"/>
      <c r="AR538" s="727"/>
      <c r="AS538" s="727"/>
      <c r="AT538" s="727"/>
      <c r="AU538" s="727"/>
      <c r="AV538" s="727"/>
      <c r="AW538" s="727"/>
      <c r="AX538" s="727"/>
      <c r="AY538" s="727"/>
      <c r="AZ538" s="727"/>
      <c r="BA538" s="727"/>
      <c r="BB538" s="727"/>
      <c r="BC538" s="821"/>
      <c r="BD538" s="727"/>
      <c r="BE538" s="727"/>
      <c r="BF538" s="727"/>
      <c r="BG538" s="727"/>
      <c r="BH538" s="727"/>
      <c r="BI538" s="727"/>
      <c r="BJ538" s="727"/>
      <c r="BK538" s="727"/>
      <c r="BL538" s="821"/>
      <c r="BM538" s="727"/>
      <c r="BN538" s="727"/>
      <c r="BO538" s="727"/>
      <c r="BP538" s="727"/>
      <c r="BQ538" s="727"/>
      <c r="BR538" s="821"/>
      <c r="BS538" s="727"/>
      <c r="BT538" s="727"/>
      <c r="BU538" s="727"/>
      <c r="BV538" s="591"/>
      <c r="BW538" s="224" t="str">
        <f t="shared" si="546"/>
        <v xml:space="preserve"> </v>
      </c>
      <c r="BX538" s="471">
        <f t="shared" si="535"/>
        <v>447</v>
      </c>
      <c r="BY538" s="117"/>
      <c r="BZ538" s="117"/>
      <c r="CA538" s="117"/>
      <c r="CB538" s="117"/>
      <c r="CC538" s="117"/>
      <c r="CD538" s="461"/>
      <c r="CE538" s="236"/>
      <c r="CF538" s="224" t="str">
        <f t="shared" si="536"/>
        <v xml:space="preserve"> </v>
      </c>
      <c r="CG538" s="116"/>
      <c r="CH538" s="117"/>
      <c r="CI538" s="117"/>
      <c r="CJ538" s="117"/>
      <c r="CK538" s="472"/>
      <c r="CL538" s="472"/>
      <c r="CM538" s="472"/>
      <c r="CN538" s="472"/>
      <c r="CO538" s="117"/>
      <c r="CP538" s="253"/>
      <c r="CQ538" s="120"/>
      <c r="CR538" s="224" t="str" cm="1">
        <f t="array" ref="CR538">IF(AND(SUM(COUNTIF(CG538:CM538,{"*不明*","*その他*"})+COUNTIF(CO538:CP538,{"*不明*","*その他*"}))&gt;0,CQ538=""),"その他・不明の場合,10)具体的内容、理由を記入",IF(OR(AND(CI538=CI$65,COUNTA(CJ538:CM538)&lt;4),AND(OR(CI538=CI$63,CI538=CI$64,CI538=CI$66,CI538=CI$67,CI538=CI$68,CI538=""),COUNTA(CJ538:CM538)&gt;0)),"3)介護保険認定済→要介護度、認知症自立度、寝たきり度、介護保険サービス記入",IF(OR(AND(OR(CM538=CM$63,CM538=CM$64),CN538=""),AND(OR(CM538=CM$65,CM538=CM$66),CN538&lt;&gt;"")),"7)介護保険サービス受けている/過去受けていた→具体的内容記入"," ")))</f>
        <v xml:space="preserve"> </v>
      </c>
      <c r="CS538" s="224" t="str">
        <f t="shared" si="537"/>
        <v xml:space="preserve"> </v>
      </c>
      <c r="CT538" s="116"/>
      <c r="CU538" s="253"/>
      <c r="CV538" s="117"/>
      <c r="CW538" s="117"/>
      <c r="CX538" s="253"/>
      <c r="CY538" s="117"/>
      <c r="CZ538" s="117"/>
      <c r="DA538" s="253"/>
      <c r="DB538" s="117"/>
      <c r="DC538" s="224" t="str">
        <f t="shared" si="538"/>
        <v xml:space="preserve"> </v>
      </c>
      <c r="DD538" s="224" t="str">
        <f t="shared" si="539"/>
        <v xml:space="preserve"> </v>
      </c>
      <c r="DE538" s="224" t="str">
        <f t="shared" si="489"/>
        <v xml:space="preserve"> </v>
      </c>
      <c r="DF538" s="121"/>
      <c r="DG538" s="114"/>
      <c r="DH538" s="704"/>
      <c r="DI538" s="119"/>
      <c r="DJ538" s="187"/>
      <c r="DK538" s="254"/>
      <c r="DL538" s="224" t="str">
        <f t="shared" si="490"/>
        <v xml:space="preserve"> </v>
      </c>
      <c r="DM538" s="224" t="str">
        <f t="shared" si="540"/>
        <v xml:space="preserve"> </v>
      </c>
      <c r="DN538" s="474"/>
      <c r="DO538" s="117"/>
      <c r="DP538" s="117"/>
      <c r="DQ538" s="117"/>
      <c r="DR538" s="117"/>
      <c r="DS538" s="117"/>
      <c r="DT538" s="254"/>
      <c r="DU538" s="476"/>
      <c r="DV538" s="224" t="str">
        <f t="shared" si="491"/>
        <v xml:space="preserve"> </v>
      </c>
      <c r="DW538" s="115"/>
      <c r="DX538" s="470"/>
      <c r="DY538" s="117"/>
      <c r="DZ538" s="704"/>
      <c r="EA538" s="224" t="str">
        <f t="shared" si="492"/>
        <v xml:space="preserve"> </v>
      </c>
      <c r="EB538" s="906"/>
      <c r="EC538" s="904"/>
      <c r="ED538" s="904"/>
      <c r="EE538" s="904"/>
      <c r="EF538" s="904"/>
      <c r="EG538" s="904"/>
      <c r="EH538" s="904"/>
      <c r="EI538" s="904"/>
      <c r="EJ538" s="904"/>
      <c r="EK538" s="905"/>
      <c r="EL538" s="80"/>
      <c r="EM538" s="224" t="str">
        <f t="shared" si="541"/>
        <v xml:space="preserve"> </v>
      </c>
      <c r="EN538" s="224" t="str">
        <f t="shared" si="542"/>
        <v xml:space="preserve"> </v>
      </c>
      <c r="EO538" s="115"/>
      <c r="EP538" s="1050"/>
      <c r="EQ538" s="253"/>
      <c r="ER538" s="117"/>
      <c r="ES538" s="1258">
        <f t="shared" si="543"/>
        <v>447</v>
      </c>
      <c r="ET538" s="224" t="str">
        <f t="shared" si="544"/>
        <v xml:space="preserve"> </v>
      </c>
      <c r="EU538" s="477" t="str">
        <f t="shared" si="545"/>
        <v/>
      </c>
      <c r="EV538" s="1334" t="str">
        <f t="shared" si="487"/>
        <v xml:space="preserve"> </v>
      </c>
      <c r="EW538" s="1332" t="str">
        <f t="shared" si="531"/>
        <v/>
      </c>
      <c r="EX538" s="1275" t="str">
        <f t="shared" si="513"/>
        <v/>
      </c>
      <c r="EY538" s="1275" t="str">
        <f t="shared" si="514"/>
        <v/>
      </c>
      <c r="EZ538" s="1275" t="str">
        <f t="shared" si="515"/>
        <v/>
      </c>
      <c r="FA538" s="1275" t="str">
        <f t="shared" si="516"/>
        <v/>
      </c>
      <c r="FB538" s="1275" t="str">
        <f t="shared" si="517"/>
        <v/>
      </c>
      <c r="FC538" s="1333" t="str">
        <f t="shared" si="518"/>
        <v/>
      </c>
      <c r="FE538" s="1234" t="str">
        <f t="shared" si="519"/>
        <v xml:space="preserve"> </v>
      </c>
      <c r="FF538" s="1234" t="str">
        <f t="shared" si="520"/>
        <v xml:space="preserve"> </v>
      </c>
      <c r="FG538" s="1234" t="str">
        <f t="shared" si="521"/>
        <v xml:space="preserve"> </v>
      </c>
      <c r="FH538" s="1234" t="str">
        <f t="shared" si="522"/>
        <v xml:space="preserve"> </v>
      </c>
      <c r="FI538" s="1234" t="str">
        <f t="shared" si="493"/>
        <v xml:space="preserve"> </v>
      </c>
      <c r="FJ538" s="1234" t="str">
        <f t="shared" si="523"/>
        <v xml:space="preserve"> </v>
      </c>
      <c r="FK538" s="1234">
        <f t="shared" si="494"/>
        <v>0</v>
      </c>
      <c r="FL538" s="1227"/>
      <c r="FM538" s="1234" t="str">
        <f t="shared" si="495"/>
        <v xml:space="preserve"> </v>
      </c>
      <c r="FN538" s="1234" t="str">
        <f t="shared" si="496"/>
        <v xml:space="preserve"> </v>
      </c>
      <c r="FO538" s="1234" t="str">
        <f t="shared" si="524"/>
        <v xml:space="preserve"> </v>
      </c>
      <c r="FP538" s="1234" t="str">
        <f t="shared" si="525"/>
        <v xml:space="preserve"> </v>
      </c>
      <c r="FQ538" s="1234" t="str">
        <f t="shared" si="497"/>
        <v xml:space="preserve"> </v>
      </c>
      <c r="FR538" s="1234" t="str">
        <f t="shared" si="526"/>
        <v xml:space="preserve"> </v>
      </c>
      <c r="FS538" s="1234">
        <f t="shared" si="532"/>
        <v>0</v>
      </c>
      <c r="FT538" s="1227"/>
      <c r="FU538" s="1234" t="str">
        <f t="shared" si="527"/>
        <v xml:space="preserve"> </v>
      </c>
      <c r="FV538" s="1234" t="str">
        <f t="shared" si="528"/>
        <v xml:space="preserve"> </v>
      </c>
      <c r="FW538" s="1234" t="str">
        <f t="shared" si="529"/>
        <v xml:space="preserve"> </v>
      </c>
      <c r="FX538" s="1234" t="str">
        <f t="shared" si="498"/>
        <v xml:space="preserve"> </v>
      </c>
      <c r="FY538" s="1234" t="str">
        <f t="shared" si="499"/>
        <v xml:space="preserve"> </v>
      </c>
      <c r="FZ538" s="1234" t="str">
        <f t="shared" si="530"/>
        <v xml:space="preserve"> </v>
      </c>
      <c r="GA538" s="1234">
        <f t="shared" si="500"/>
        <v>0</v>
      </c>
      <c r="GB538" s="1227"/>
      <c r="GC538" s="1234" t="str">
        <f t="shared" si="501"/>
        <v xml:space="preserve"> </v>
      </c>
      <c r="GD538" s="1234" t="str">
        <f t="shared" si="502"/>
        <v xml:space="preserve"> </v>
      </c>
      <c r="GE538" s="1234" t="str">
        <f t="shared" si="503"/>
        <v xml:space="preserve"> </v>
      </c>
      <c r="GF538" s="1234" t="str">
        <f t="shared" si="504"/>
        <v xml:space="preserve"> </v>
      </c>
      <c r="GG538" s="1234" t="str">
        <f t="shared" si="505"/>
        <v xml:space="preserve"> </v>
      </c>
      <c r="GH538" s="1234" t="str">
        <f t="shared" si="506"/>
        <v xml:space="preserve"> </v>
      </c>
      <c r="GI538" s="1234" t="str">
        <f t="shared" si="507"/>
        <v xml:space="preserve"> </v>
      </c>
      <c r="GJ538" s="1234" t="str">
        <f t="shared" si="508"/>
        <v xml:space="preserve"> </v>
      </c>
      <c r="GK538" s="1234" t="str">
        <f t="shared" si="509"/>
        <v xml:space="preserve"> </v>
      </c>
      <c r="GL538" s="1234" t="str">
        <f t="shared" si="510"/>
        <v xml:space="preserve"> </v>
      </c>
      <c r="GM538" s="1234" t="str">
        <f t="shared" si="511"/>
        <v xml:space="preserve"> </v>
      </c>
      <c r="GN538" s="1234">
        <f t="shared" si="512"/>
        <v>0</v>
      </c>
    </row>
    <row r="539" spans="1:196" s="100" customFormat="1" ht="27" customHeight="1" thickTop="1" thickBot="1">
      <c r="A539" s="1208">
        <f>【A票】【D票】!$D$10</f>
        <v>0</v>
      </c>
      <c r="B539" s="1212">
        <f>【A票】【D票】!$H$10</f>
        <v>0</v>
      </c>
      <c r="C539" s="1213" t="str">
        <f>【A票】【D票】!$K$10</f>
        <v xml:space="preserve"> </v>
      </c>
      <c r="D539" s="1214">
        <f t="shared" si="547"/>
        <v>448</v>
      </c>
      <c r="E539" s="914"/>
      <c r="F539" s="467"/>
      <c r="G539" s="469"/>
      <c r="H539" s="224" t="str">
        <f t="shared" si="533"/>
        <v xml:space="preserve"> </v>
      </c>
      <c r="I539" s="704"/>
      <c r="J539" s="117"/>
      <c r="K539" s="117"/>
      <c r="L539" s="117"/>
      <c r="M539" s="117"/>
      <c r="N539" s="117"/>
      <c r="O539" s="117"/>
      <c r="P539" s="117"/>
      <c r="Q539" s="117"/>
      <c r="R539" s="117"/>
      <c r="S539" s="117"/>
      <c r="T539" s="254"/>
      <c r="U539" s="646"/>
      <c r="V539" s="646"/>
      <c r="W539" s="114"/>
      <c r="X539" s="254"/>
      <c r="Y539" s="224" t="str">
        <f t="shared" si="534"/>
        <v xml:space="preserve"> </v>
      </c>
      <c r="Z539" s="579"/>
      <c r="AA539" s="704"/>
      <c r="AB539" s="119"/>
      <c r="AC539" s="224" t="str">
        <f t="shared" si="488"/>
        <v xml:space="preserve"> </v>
      </c>
      <c r="AD539" s="115"/>
      <c r="AE539" s="253"/>
      <c r="AF539" s="704"/>
      <c r="AG539" s="727"/>
      <c r="AH539" s="727"/>
      <c r="AI539" s="727"/>
      <c r="AJ539" s="727"/>
      <c r="AK539" s="591"/>
      <c r="AL539" s="727"/>
      <c r="AM539" s="727"/>
      <c r="AN539" s="727"/>
      <c r="AO539" s="727"/>
      <c r="AP539" s="727"/>
      <c r="AQ539" s="727"/>
      <c r="AR539" s="727"/>
      <c r="AS539" s="727"/>
      <c r="AT539" s="727"/>
      <c r="AU539" s="727"/>
      <c r="AV539" s="727"/>
      <c r="AW539" s="727"/>
      <c r="AX539" s="727"/>
      <c r="AY539" s="727"/>
      <c r="AZ539" s="727"/>
      <c r="BA539" s="727"/>
      <c r="BB539" s="727"/>
      <c r="BC539" s="821"/>
      <c r="BD539" s="727"/>
      <c r="BE539" s="727"/>
      <c r="BF539" s="727"/>
      <c r="BG539" s="727"/>
      <c r="BH539" s="727"/>
      <c r="BI539" s="727"/>
      <c r="BJ539" s="727"/>
      <c r="BK539" s="727"/>
      <c r="BL539" s="821"/>
      <c r="BM539" s="727"/>
      <c r="BN539" s="727"/>
      <c r="BO539" s="727"/>
      <c r="BP539" s="727"/>
      <c r="BQ539" s="727"/>
      <c r="BR539" s="821"/>
      <c r="BS539" s="727"/>
      <c r="BT539" s="727"/>
      <c r="BU539" s="727"/>
      <c r="BV539" s="591"/>
      <c r="BW539" s="224" t="str">
        <f t="shared" si="546"/>
        <v xml:space="preserve"> </v>
      </c>
      <c r="BX539" s="471">
        <f t="shared" si="535"/>
        <v>448</v>
      </c>
      <c r="BY539" s="117"/>
      <c r="BZ539" s="117"/>
      <c r="CA539" s="117"/>
      <c r="CB539" s="117"/>
      <c r="CC539" s="117"/>
      <c r="CD539" s="461"/>
      <c r="CE539" s="236"/>
      <c r="CF539" s="224" t="str">
        <f t="shared" si="536"/>
        <v xml:space="preserve"> </v>
      </c>
      <c r="CG539" s="116"/>
      <c r="CH539" s="117"/>
      <c r="CI539" s="117"/>
      <c r="CJ539" s="117"/>
      <c r="CK539" s="472"/>
      <c r="CL539" s="472"/>
      <c r="CM539" s="472"/>
      <c r="CN539" s="472"/>
      <c r="CO539" s="117"/>
      <c r="CP539" s="253"/>
      <c r="CQ539" s="120"/>
      <c r="CR539" s="224" t="str" cm="1">
        <f t="array" ref="CR539">IF(AND(SUM(COUNTIF(CG539:CM539,{"*不明*","*その他*"})+COUNTIF(CO539:CP539,{"*不明*","*その他*"}))&gt;0,CQ539=""),"その他・不明の場合,10)具体的内容、理由を記入",IF(OR(AND(CI539=CI$65,COUNTA(CJ539:CM539)&lt;4),AND(OR(CI539=CI$63,CI539=CI$64,CI539=CI$66,CI539=CI$67,CI539=CI$68,CI539=""),COUNTA(CJ539:CM539)&gt;0)),"3)介護保険認定済→要介護度、認知症自立度、寝たきり度、介護保険サービス記入",IF(OR(AND(OR(CM539=CM$63,CM539=CM$64),CN539=""),AND(OR(CM539=CM$65,CM539=CM$66),CN539&lt;&gt;"")),"7)介護保険サービス受けている/過去受けていた→具体的内容記入"," ")))</f>
        <v xml:space="preserve"> </v>
      </c>
      <c r="CS539" s="224" t="str">
        <f t="shared" si="537"/>
        <v xml:space="preserve"> </v>
      </c>
      <c r="CT539" s="116"/>
      <c r="CU539" s="253"/>
      <c r="CV539" s="117"/>
      <c r="CW539" s="117"/>
      <c r="CX539" s="253"/>
      <c r="CY539" s="117"/>
      <c r="CZ539" s="117"/>
      <c r="DA539" s="253"/>
      <c r="DB539" s="117"/>
      <c r="DC539" s="224" t="str">
        <f t="shared" si="538"/>
        <v xml:space="preserve"> </v>
      </c>
      <c r="DD539" s="224" t="str">
        <f t="shared" si="539"/>
        <v xml:space="preserve"> </v>
      </c>
      <c r="DE539" s="224" t="str">
        <f t="shared" si="489"/>
        <v xml:space="preserve"> </v>
      </c>
      <c r="DF539" s="121"/>
      <c r="DG539" s="114"/>
      <c r="DH539" s="704"/>
      <c r="DI539" s="119"/>
      <c r="DJ539" s="187"/>
      <c r="DK539" s="254"/>
      <c r="DL539" s="224" t="str">
        <f t="shared" si="490"/>
        <v xml:space="preserve"> </v>
      </c>
      <c r="DM539" s="224" t="str">
        <f t="shared" si="540"/>
        <v xml:space="preserve"> </v>
      </c>
      <c r="DN539" s="474"/>
      <c r="DO539" s="117"/>
      <c r="DP539" s="117"/>
      <c r="DQ539" s="117"/>
      <c r="DR539" s="117"/>
      <c r="DS539" s="117"/>
      <c r="DT539" s="254"/>
      <c r="DU539" s="476"/>
      <c r="DV539" s="224" t="str">
        <f t="shared" si="491"/>
        <v xml:space="preserve"> </v>
      </c>
      <c r="DW539" s="115"/>
      <c r="DX539" s="470"/>
      <c r="DY539" s="117"/>
      <c r="DZ539" s="704"/>
      <c r="EA539" s="224" t="str">
        <f t="shared" si="492"/>
        <v xml:space="preserve"> </v>
      </c>
      <c r="EB539" s="906"/>
      <c r="EC539" s="904"/>
      <c r="ED539" s="904"/>
      <c r="EE539" s="904"/>
      <c r="EF539" s="904"/>
      <c r="EG539" s="904"/>
      <c r="EH539" s="904"/>
      <c r="EI539" s="904"/>
      <c r="EJ539" s="904"/>
      <c r="EK539" s="905"/>
      <c r="EL539" s="80"/>
      <c r="EM539" s="224" t="str">
        <f t="shared" si="541"/>
        <v xml:space="preserve"> </v>
      </c>
      <c r="EN539" s="224" t="str">
        <f t="shared" si="542"/>
        <v xml:space="preserve"> </v>
      </c>
      <c r="EO539" s="115"/>
      <c r="EP539" s="1050"/>
      <c r="EQ539" s="253"/>
      <c r="ER539" s="117"/>
      <c r="ES539" s="1258">
        <f t="shared" si="543"/>
        <v>448</v>
      </c>
      <c r="ET539" s="224" t="str">
        <f t="shared" si="544"/>
        <v xml:space="preserve"> </v>
      </c>
      <c r="EU539" s="477" t="str">
        <f t="shared" si="545"/>
        <v/>
      </c>
      <c r="EV539" s="1334" t="str">
        <f t="shared" ref="EV539:EV602" si="548">IF(FK539&gt;0,"冒頭の対応時期がa)本調査対象年度内に、通報等を受理した事例ですが、日付（年度）が範囲外の箇所があります。",
IF(FS539&gt;0,"冒頭の対応時期がb)対象年度以前に通報等を受理し、事実確認調査が対象年度となった事例ですが、日付（年度）が範囲外の箇所があります。",
IF(GA539&gt;0,"冒頭の対応時期がc)対象年度以前に通報受理・事実確認調査した虐待事例で、対応が対象年度となった事例ですが、日付（年度）が範囲外の箇所があります。",
IF(GN539&gt;0,"日付の前後関係が整合していません。問1相談通報日➡問3_2)事実確認開始日➡問4_2)虐待の事実が確認された期日➡問7_1-2）分離対応開始日、4-4)権利擁護対応開始日➡問8終結した期日になっているか、確認してください。",
" "))))</f>
        <v xml:space="preserve"> </v>
      </c>
      <c r="EW539" s="1332" t="str">
        <f t="shared" si="531"/>
        <v/>
      </c>
      <c r="EX539" s="1275" t="str">
        <f t="shared" si="513"/>
        <v/>
      </c>
      <c r="EY539" s="1275" t="str">
        <f t="shared" si="514"/>
        <v/>
      </c>
      <c r="EZ539" s="1275" t="str">
        <f t="shared" si="515"/>
        <v/>
      </c>
      <c r="FA539" s="1275" t="str">
        <f t="shared" si="516"/>
        <v/>
      </c>
      <c r="FB539" s="1275" t="str">
        <f t="shared" si="517"/>
        <v/>
      </c>
      <c r="FC539" s="1333" t="str">
        <f t="shared" si="518"/>
        <v/>
      </c>
      <c r="FE539" s="1234" t="str">
        <f t="shared" si="519"/>
        <v xml:space="preserve"> </v>
      </c>
      <c r="FF539" s="1234" t="str">
        <f t="shared" si="520"/>
        <v xml:space="preserve"> </v>
      </c>
      <c r="FG539" s="1234" t="str">
        <f t="shared" si="521"/>
        <v xml:space="preserve"> </v>
      </c>
      <c r="FH539" s="1234" t="str">
        <f t="shared" si="522"/>
        <v xml:space="preserve"> </v>
      </c>
      <c r="FI539" s="1234" t="str">
        <f t="shared" si="493"/>
        <v xml:space="preserve"> </v>
      </c>
      <c r="FJ539" s="1234" t="str">
        <f t="shared" si="523"/>
        <v xml:space="preserve"> </v>
      </c>
      <c r="FK539" s="1234">
        <f t="shared" si="494"/>
        <v>0</v>
      </c>
      <c r="FL539" s="1227"/>
      <c r="FM539" s="1234" t="str">
        <f t="shared" si="495"/>
        <v xml:space="preserve"> </v>
      </c>
      <c r="FN539" s="1234" t="str">
        <f t="shared" si="496"/>
        <v xml:space="preserve"> </v>
      </c>
      <c r="FO539" s="1234" t="str">
        <f t="shared" si="524"/>
        <v xml:space="preserve"> </v>
      </c>
      <c r="FP539" s="1234" t="str">
        <f t="shared" si="525"/>
        <v xml:space="preserve"> </v>
      </c>
      <c r="FQ539" s="1234" t="str">
        <f t="shared" si="497"/>
        <v xml:space="preserve"> </v>
      </c>
      <c r="FR539" s="1234" t="str">
        <f t="shared" si="526"/>
        <v xml:space="preserve"> </v>
      </c>
      <c r="FS539" s="1234">
        <f t="shared" si="532"/>
        <v>0</v>
      </c>
      <c r="FT539" s="1227"/>
      <c r="FU539" s="1234" t="str">
        <f t="shared" si="527"/>
        <v xml:space="preserve"> </v>
      </c>
      <c r="FV539" s="1234" t="str">
        <f t="shared" si="528"/>
        <v xml:space="preserve"> </v>
      </c>
      <c r="FW539" s="1234" t="str">
        <f t="shared" si="529"/>
        <v xml:space="preserve"> </v>
      </c>
      <c r="FX539" s="1234" t="str">
        <f t="shared" si="498"/>
        <v xml:space="preserve"> </v>
      </c>
      <c r="FY539" s="1234" t="str">
        <f t="shared" si="499"/>
        <v xml:space="preserve"> </v>
      </c>
      <c r="FZ539" s="1234" t="str">
        <f t="shared" si="530"/>
        <v xml:space="preserve"> </v>
      </c>
      <c r="GA539" s="1234">
        <f t="shared" si="500"/>
        <v>0</v>
      </c>
      <c r="GB539" s="1227"/>
      <c r="GC539" s="1234" t="str">
        <f t="shared" si="501"/>
        <v xml:space="preserve"> </v>
      </c>
      <c r="GD539" s="1234" t="str">
        <f t="shared" si="502"/>
        <v xml:space="preserve"> </v>
      </c>
      <c r="GE539" s="1234" t="str">
        <f t="shared" si="503"/>
        <v xml:space="preserve"> </v>
      </c>
      <c r="GF539" s="1234" t="str">
        <f t="shared" si="504"/>
        <v xml:space="preserve"> </v>
      </c>
      <c r="GG539" s="1234" t="str">
        <f t="shared" si="505"/>
        <v xml:space="preserve"> </v>
      </c>
      <c r="GH539" s="1234" t="str">
        <f t="shared" si="506"/>
        <v xml:space="preserve"> </v>
      </c>
      <c r="GI539" s="1234" t="str">
        <f t="shared" si="507"/>
        <v xml:space="preserve"> </v>
      </c>
      <c r="GJ539" s="1234" t="str">
        <f t="shared" si="508"/>
        <v xml:space="preserve"> </v>
      </c>
      <c r="GK539" s="1234" t="str">
        <f t="shared" si="509"/>
        <v xml:space="preserve"> </v>
      </c>
      <c r="GL539" s="1234" t="str">
        <f t="shared" si="510"/>
        <v xml:space="preserve"> </v>
      </c>
      <c r="GM539" s="1234" t="str">
        <f t="shared" si="511"/>
        <v xml:space="preserve"> </v>
      </c>
      <c r="GN539" s="1234">
        <f t="shared" si="512"/>
        <v>0</v>
      </c>
    </row>
    <row r="540" spans="1:196" s="100" customFormat="1" ht="27" customHeight="1" thickTop="1" thickBot="1">
      <c r="A540" s="1208">
        <f>【A票】【D票】!$D$10</f>
        <v>0</v>
      </c>
      <c r="B540" s="1212">
        <f>【A票】【D票】!$H$10</f>
        <v>0</v>
      </c>
      <c r="C540" s="1213" t="str">
        <f>【A票】【D票】!$K$10</f>
        <v xml:space="preserve"> </v>
      </c>
      <c r="D540" s="1214">
        <f t="shared" si="547"/>
        <v>449</v>
      </c>
      <c r="E540" s="914"/>
      <c r="F540" s="467"/>
      <c r="G540" s="469"/>
      <c r="H540" s="224" t="str">
        <f t="shared" si="533"/>
        <v xml:space="preserve"> </v>
      </c>
      <c r="I540" s="704"/>
      <c r="J540" s="117"/>
      <c r="K540" s="117"/>
      <c r="L540" s="117"/>
      <c r="M540" s="117"/>
      <c r="N540" s="117"/>
      <c r="O540" s="117"/>
      <c r="P540" s="117"/>
      <c r="Q540" s="117"/>
      <c r="R540" s="117"/>
      <c r="S540" s="117"/>
      <c r="T540" s="254"/>
      <c r="U540" s="646"/>
      <c r="V540" s="646"/>
      <c r="W540" s="114"/>
      <c r="X540" s="254"/>
      <c r="Y540" s="224" t="str">
        <f t="shared" si="534"/>
        <v xml:space="preserve"> </v>
      </c>
      <c r="Z540" s="579"/>
      <c r="AA540" s="704"/>
      <c r="AB540" s="119"/>
      <c r="AC540" s="224" t="str">
        <f t="shared" si="488"/>
        <v xml:space="preserve"> </v>
      </c>
      <c r="AD540" s="115"/>
      <c r="AE540" s="253"/>
      <c r="AF540" s="704"/>
      <c r="AG540" s="727"/>
      <c r="AH540" s="727"/>
      <c r="AI540" s="727"/>
      <c r="AJ540" s="727"/>
      <c r="AK540" s="591"/>
      <c r="AL540" s="727"/>
      <c r="AM540" s="727"/>
      <c r="AN540" s="727"/>
      <c r="AO540" s="727"/>
      <c r="AP540" s="727"/>
      <c r="AQ540" s="727"/>
      <c r="AR540" s="727"/>
      <c r="AS540" s="727"/>
      <c r="AT540" s="727"/>
      <c r="AU540" s="727"/>
      <c r="AV540" s="727"/>
      <c r="AW540" s="727"/>
      <c r="AX540" s="727"/>
      <c r="AY540" s="727"/>
      <c r="AZ540" s="727"/>
      <c r="BA540" s="727"/>
      <c r="BB540" s="727"/>
      <c r="BC540" s="821"/>
      <c r="BD540" s="727"/>
      <c r="BE540" s="727"/>
      <c r="BF540" s="727"/>
      <c r="BG540" s="727"/>
      <c r="BH540" s="727"/>
      <c r="BI540" s="727"/>
      <c r="BJ540" s="727"/>
      <c r="BK540" s="727"/>
      <c r="BL540" s="821"/>
      <c r="BM540" s="727"/>
      <c r="BN540" s="727"/>
      <c r="BO540" s="727"/>
      <c r="BP540" s="727"/>
      <c r="BQ540" s="727"/>
      <c r="BR540" s="821"/>
      <c r="BS540" s="727"/>
      <c r="BT540" s="727"/>
      <c r="BU540" s="727"/>
      <c r="BV540" s="591"/>
      <c r="BW540" s="224" t="str">
        <f t="shared" si="546"/>
        <v xml:space="preserve"> </v>
      </c>
      <c r="BX540" s="471">
        <f t="shared" si="535"/>
        <v>449</v>
      </c>
      <c r="BY540" s="117"/>
      <c r="BZ540" s="117"/>
      <c r="CA540" s="117"/>
      <c r="CB540" s="117"/>
      <c r="CC540" s="117"/>
      <c r="CD540" s="461"/>
      <c r="CE540" s="236"/>
      <c r="CF540" s="224" t="str">
        <f t="shared" si="536"/>
        <v xml:space="preserve"> </v>
      </c>
      <c r="CG540" s="116"/>
      <c r="CH540" s="117"/>
      <c r="CI540" s="117"/>
      <c r="CJ540" s="117"/>
      <c r="CK540" s="472"/>
      <c r="CL540" s="472"/>
      <c r="CM540" s="472"/>
      <c r="CN540" s="472"/>
      <c r="CO540" s="117"/>
      <c r="CP540" s="253"/>
      <c r="CQ540" s="120"/>
      <c r="CR540" s="224" t="str" cm="1">
        <f t="array" ref="CR540">IF(AND(SUM(COUNTIF(CG540:CM540,{"*不明*","*その他*"})+COUNTIF(CO540:CP540,{"*不明*","*その他*"}))&gt;0,CQ540=""),"その他・不明の場合,10)具体的内容、理由を記入",IF(OR(AND(CI540=CI$65,COUNTA(CJ540:CM540)&lt;4),AND(OR(CI540=CI$63,CI540=CI$64,CI540=CI$66,CI540=CI$67,CI540=CI$68,CI540=""),COUNTA(CJ540:CM540)&gt;0)),"3)介護保険認定済→要介護度、認知症自立度、寝たきり度、介護保険サービス記入",IF(OR(AND(OR(CM540=CM$63,CM540=CM$64),CN540=""),AND(OR(CM540=CM$65,CM540=CM$66),CN540&lt;&gt;"")),"7)介護保険サービス受けている/過去受けていた→具体的内容記入"," ")))</f>
        <v xml:space="preserve"> </v>
      </c>
      <c r="CS540" s="224" t="str">
        <f t="shared" si="537"/>
        <v xml:space="preserve"> </v>
      </c>
      <c r="CT540" s="116"/>
      <c r="CU540" s="253"/>
      <c r="CV540" s="117"/>
      <c r="CW540" s="117"/>
      <c r="CX540" s="253"/>
      <c r="CY540" s="117"/>
      <c r="CZ540" s="117"/>
      <c r="DA540" s="253"/>
      <c r="DB540" s="117"/>
      <c r="DC540" s="224" t="str">
        <f t="shared" si="538"/>
        <v xml:space="preserve"> </v>
      </c>
      <c r="DD540" s="224" t="str">
        <f t="shared" si="539"/>
        <v xml:space="preserve"> </v>
      </c>
      <c r="DE540" s="224" t="str">
        <f t="shared" si="489"/>
        <v xml:space="preserve"> </v>
      </c>
      <c r="DF540" s="121"/>
      <c r="DG540" s="114"/>
      <c r="DH540" s="704"/>
      <c r="DI540" s="119"/>
      <c r="DJ540" s="187"/>
      <c r="DK540" s="254"/>
      <c r="DL540" s="224" t="str">
        <f t="shared" si="490"/>
        <v xml:space="preserve"> </v>
      </c>
      <c r="DM540" s="224" t="str">
        <f t="shared" si="540"/>
        <v xml:space="preserve"> </v>
      </c>
      <c r="DN540" s="474"/>
      <c r="DO540" s="117"/>
      <c r="DP540" s="117"/>
      <c r="DQ540" s="117"/>
      <c r="DR540" s="117"/>
      <c r="DS540" s="117"/>
      <c r="DT540" s="254"/>
      <c r="DU540" s="476"/>
      <c r="DV540" s="224" t="str">
        <f t="shared" si="491"/>
        <v xml:space="preserve"> </v>
      </c>
      <c r="DW540" s="115"/>
      <c r="DX540" s="470"/>
      <c r="DY540" s="117"/>
      <c r="DZ540" s="704"/>
      <c r="EA540" s="224" t="str">
        <f t="shared" si="492"/>
        <v xml:space="preserve"> </v>
      </c>
      <c r="EB540" s="906"/>
      <c r="EC540" s="904"/>
      <c r="ED540" s="904"/>
      <c r="EE540" s="904"/>
      <c r="EF540" s="904"/>
      <c r="EG540" s="904"/>
      <c r="EH540" s="904"/>
      <c r="EI540" s="904"/>
      <c r="EJ540" s="904"/>
      <c r="EK540" s="905"/>
      <c r="EL540" s="80"/>
      <c r="EM540" s="224" t="str">
        <f t="shared" si="541"/>
        <v xml:space="preserve"> </v>
      </c>
      <c r="EN540" s="224" t="str">
        <f t="shared" si="542"/>
        <v xml:space="preserve"> </v>
      </c>
      <c r="EO540" s="115"/>
      <c r="EP540" s="1050"/>
      <c r="EQ540" s="253"/>
      <c r="ER540" s="117"/>
      <c r="ES540" s="1258">
        <f t="shared" si="543"/>
        <v>449</v>
      </c>
      <c r="ET540" s="224" t="str">
        <f t="shared" si="544"/>
        <v xml:space="preserve"> </v>
      </c>
      <c r="EU540" s="477" t="str">
        <f t="shared" si="545"/>
        <v/>
      </c>
      <c r="EV540" s="1334" t="str">
        <f t="shared" si="548"/>
        <v xml:space="preserve"> </v>
      </c>
      <c r="EW540" s="1332" t="str">
        <f t="shared" si="531"/>
        <v/>
      </c>
      <c r="EX540" s="1275" t="str">
        <f t="shared" si="513"/>
        <v/>
      </c>
      <c r="EY540" s="1275" t="str">
        <f t="shared" si="514"/>
        <v/>
      </c>
      <c r="EZ540" s="1275" t="str">
        <f t="shared" si="515"/>
        <v/>
      </c>
      <c r="FA540" s="1275" t="str">
        <f t="shared" si="516"/>
        <v/>
      </c>
      <c r="FB540" s="1275" t="str">
        <f t="shared" si="517"/>
        <v/>
      </c>
      <c r="FC540" s="1333" t="str">
        <f t="shared" si="518"/>
        <v/>
      </c>
      <c r="FE540" s="1234" t="str">
        <f t="shared" si="519"/>
        <v xml:space="preserve"> </v>
      </c>
      <c r="FF540" s="1234" t="str">
        <f t="shared" si="520"/>
        <v xml:space="preserve"> </v>
      </c>
      <c r="FG540" s="1234" t="str">
        <f t="shared" si="521"/>
        <v xml:space="preserve"> </v>
      </c>
      <c r="FH540" s="1234" t="str">
        <f t="shared" si="522"/>
        <v xml:space="preserve"> </v>
      </c>
      <c r="FI540" s="1234" t="str">
        <f t="shared" si="493"/>
        <v xml:space="preserve"> </v>
      </c>
      <c r="FJ540" s="1234" t="str">
        <f t="shared" si="523"/>
        <v xml:space="preserve"> </v>
      </c>
      <c r="FK540" s="1234">
        <f t="shared" si="494"/>
        <v>0</v>
      </c>
      <c r="FL540" s="1227"/>
      <c r="FM540" s="1234" t="str">
        <f t="shared" si="495"/>
        <v xml:space="preserve"> </v>
      </c>
      <c r="FN540" s="1234" t="str">
        <f t="shared" si="496"/>
        <v xml:space="preserve"> </v>
      </c>
      <c r="FO540" s="1234" t="str">
        <f t="shared" si="524"/>
        <v xml:space="preserve"> </v>
      </c>
      <c r="FP540" s="1234" t="str">
        <f t="shared" si="525"/>
        <v xml:space="preserve"> </v>
      </c>
      <c r="FQ540" s="1234" t="str">
        <f t="shared" si="497"/>
        <v xml:space="preserve"> </v>
      </c>
      <c r="FR540" s="1234" t="str">
        <f t="shared" si="526"/>
        <v xml:space="preserve"> </v>
      </c>
      <c r="FS540" s="1234">
        <f t="shared" si="532"/>
        <v>0</v>
      </c>
      <c r="FT540" s="1227"/>
      <c r="FU540" s="1234" t="str">
        <f t="shared" si="527"/>
        <v xml:space="preserve"> </v>
      </c>
      <c r="FV540" s="1234" t="str">
        <f t="shared" si="528"/>
        <v xml:space="preserve"> </v>
      </c>
      <c r="FW540" s="1234" t="str">
        <f t="shared" si="529"/>
        <v xml:space="preserve"> </v>
      </c>
      <c r="FX540" s="1234" t="str">
        <f t="shared" si="498"/>
        <v xml:space="preserve"> </v>
      </c>
      <c r="FY540" s="1234" t="str">
        <f t="shared" si="499"/>
        <v xml:space="preserve"> </v>
      </c>
      <c r="FZ540" s="1234" t="str">
        <f t="shared" si="530"/>
        <v xml:space="preserve"> </v>
      </c>
      <c r="GA540" s="1234">
        <f t="shared" si="500"/>
        <v>0</v>
      </c>
      <c r="GB540" s="1227"/>
      <c r="GC540" s="1234" t="str">
        <f t="shared" si="501"/>
        <v xml:space="preserve"> </v>
      </c>
      <c r="GD540" s="1234" t="str">
        <f t="shared" si="502"/>
        <v xml:space="preserve"> </v>
      </c>
      <c r="GE540" s="1234" t="str">
        <f t="shared" si="503"/>
        <v xml:space="preserve"> </v>
      </c>
      <c r="GF540" s="1234" t="str">
        <f t="shared" si="504"/>
        <v xml:space="preserve"> </v>
      </c>
      <c r="GG540" s="1234" t="str">
        <f t="shared" si="505"/>
        <v xml:space="preserve"> </v>
      </c>
      <c r="GH540" s="1234" t="str">
        <f t="shared" si="506"/>
        <v xml:space="preserve"> </v>
      </c>
      <c r="GI540" s="1234" t="str">
        <f t="shared" si="507"/>
        <v xml:space="preserve"> </v>
      </c>
      <c r="GJ540" s="1234" t="str">
        <f t="shared" si="508"/>
        <v xml:space="preserve"> </v>
      </c>
      <c r="GK540" s="1234" t="str">
        <f t="shared" si="509"/>
        <v xml:space="preserve"> </v>
      </c>
      <c r="GL540" s="1234" t="str">
        <f t="shared" si="510"/>
        <v xml:space="preserve"> </v>
      </c>
      <c r="GM540" s="1234" t="str">
        <f t="shared" si="511"/>
        <v xml:space="preserve"> </v>
      </c>
      <c r="GN540" s="1234">
        <f t="shared" si="512"/>
        <v>0</v>
      </c>
    </row>
    <row r="541" spans="1:196" s="100" customFormat="1" ht="27" customHeight="1" thickTop="1" thickBot="1">
      <c r="A541" s="1208">
        <f>【A票】【D票】!$D$10</f>
        <v>0</v>
      </c>
      <c r="B541" s="1212">
        <f>【A票】【D票】!$H$10</f>
        <v>0</v>
      </c>
      <c r="C541" s="1213" t="str">
        <f>【A票】【D票】!$K$10</f>
        <v xml:space="preserve"> </v>
      </c>
      <c r="D541" s="1214">
        <f t="shared" si="547"/>
        <v>450</v>
      </c>
      <c r="E541" s="914"/>
      <c r="F541" s="467"/>
      <c r="G541" s="469"/>
      <c r="H541" s="224" t="str">
        <f t="shared" si="533"/>
        <v xml:space="preserve"> </v>
      </c>
      <c r="I541" s="704"/>
      <c r="J541" s="117"/>
      <c r="K541" s="117"/>
      <c r="L541" s="117"/>
      <c r="M541" s="117"/>
      <c r="N541" s="117"/>
      <c r="O541" s="117"/>
      <c r="P541" s="117"/>
      <c r="Q541" s="117"/>
      <c r="R541" s="117"/>
      <c r="S541" s="117"/>
      <c r="T541" s="254"/>
      <c r="U541" s="646"/>
      <c r="V541" s="646"/>
      <c r="W541" s="114"/>
      <c r="X541" s="254"/>
      <c r="Y541" s="224" t="str">
        <f t="shared" si="534"/>
        <v xml:space="preserve"> </v>
      </c>
      <c r="Z541" s="579"/>
      <c r="AA541" s="704"/>
      <c r="AB541" s="119"/>
      <c r="AC541" s="224" t="str">
        <f t="shared" ref="AC541:AC604" si="549">IF(OR(AND(Z541&lt;&gt;Z$65,COUNTA(AB541)&gt;0),AND(Z541=Z$65,COUNTA(AB541)=0)),"C)立入調査による事実確認→3)警察の同行を記入 ",
IF(AND(OR(F541=F$63,F541=F$64),COUNTA(Z541:Z541)&lt;1),"問3記入漏れ",
IF(AND(OR(F541=F$63,F541=F$64),AND(OR(Z541=$Z$63,Z541=$Z$64,Z541=$Z$65),COUNTA(Z541:AA541)&lt;2)),"問3記入漏れ",
IF(AND(OR(F541=F$63,F541=F$64),AND(OR(Z541=$Z$66,Z541=$Z$67),COUNTA(AA541:AA541)=1)),"1)事実確認行っていない、日付不要",
IF(AND(G541=G$65,OR(Z541=Z$66,Z541=Z$67)),"対象年度以前に事実確認をした虐待事例のみ回答"," ")))))</f>
        <v xml:space="preserve"> </v>
      </c>
      <c r="AD541" s="115"/>
      <c r="AE541" s="253"/>
      <c r="AF541" s="704"/>
      <c r="AG541" s="727"/>
      <c r="AH541" s="727"/>
      <c r="AI541" s="727"/>
      <c r="AJ541" s="727"/>
      <c r="AK541" s="591"/>
      <c r="AL541" s="727"/>
      <c r="AM541" s="727"/>
      <c r="AN541" s="727"/>
      <c r="AO541" s="727"/>
      <c r="AP541" s="727"/>
      <c r="AQ541" s="727"/>
      <c r="AR541" s="727"/>
      <c r="AS541" s="727"/>
      <c r="AT541" s="727"/>
      <c r="AU541" s="727"/>
      <c r="AV541" s="727"/>
      <c r="AW541" s="727"/>
      <c r="AX541" s="727"/>
      <c r="AY541" s="727"/>
      <c r="AZ541" s="727"/>
      <c r="BA541" s="727"/>
      <c r="BB541" s="727"/>
      <c r="BC541" s="821"/>
      <c r="BD541" s="727"/>
      <c r="BE541" s="727"/>
      <c r="BF541" s="727"/>
      <c r="BG541" s="727"/>
      <c r="BH541" s="727"/>
      <c r="BI541" s="727"/>
      <c r="BJ541" s="727"/>
      <c r="BK541" s="727"/>
      <c r="BL541" s="821"/>
      <c r="BM541" s="727"/>
      <c r="BN541" s="727"/>
      <c r="BO541" s="727"/>
      <c r="BP541" s="727"/>
      <c r="BQ541" s="727"/>
      <c r="BR541" s="821"/>
      <c r="BS541" s="727"/>
      <c r="BT541" s="727"/>
      <c r="BU541" s="727"/>
      <c r="BV541" s="591"/>
      <c r="BW541" s="224" t="str">
        <f t="shared" si="546"/>
        <v xml:space="preserve"> </v>
      </c>
      <c r="BX541" s="471">
        <f t="shared" si="535"/>
        <v>450</v>
      </c>
      <c r="BY541" s="117"/>
      <c r="BZ541" s="117"/>
      <c r="CA541" s="117"/>
      <c r="CB541" s="117"/>
      <c r="CC541" s="117"/>
      <c r="CD541" s="461"/>
      <c r="CE541" s="236"/>
      <c r="CF541" s="224" t="str">
        <f t="shared" si="536"/>
        <v xml:space="preserve"> </v>
      </c>
      <c r="CG541" s="116"/>
      <c r="CH541" s="117"/>
      <c r="CI541" s="117"/>
      <c r="CJ541" s="117"/>
      <c r="CK541" s="472"/>
      <c r="CL541" s="472"/>
      <c r="CM541" s="472"/>
      <c r="CN541" s="472"/>
      <c r="CO541" s="117"/>
      <c r="CP541" s="253"/>
      <c r="CQ541" s="120"/>
      <c r="CR541" s="224" t="str" cm="1">
        <f t="array" ref="CR541">IF(AND(SUM(COUNTIF(CG541:CM541,{"*不明*","*その他*"})+COUNTIF(CO541:CP541,{"*不明*","*その他*"}))&gt;0,CQ541=""),"その他・不明の場合,10)具体的内容、理由を記入",IF(OR(AND(CI541=CI$65,COUNTA(CJ541:CM541)&lt;4),AND(OR(CI541=CI$63,CI541=CI$64,CI541=CI$66,CI541=CI$67,CI541=CI$68,CI541=""),COUNTA(CJ541:CM541)&gt;0)),"3)介護保険認定済→要介護度、認知症自立度、寝たきり度、介護保険サービス記入",IF(OR(AND(OR(CM541=CM$63,CM541=CM$64),CN541=""),AND(OR(CM541=CM$65,CM541=CM$66),CN541&lt;&gt;"")),"7)介護保険サービス受けている/過去受けていた→具体的内容記入"," ")))</f>
        <v xml:space="preserve"> </v>
      </c>
      <c r="CS541" s="224" t="str">
        <f t="shared" si="537"/>
        <v xml:space="preserve"> </v>
      </c>
      <c r="CT541" s="116"/>
      <c r="CU541" s="253"/>
      <c r="CV541" s="117"/>
      <c r="CW541" s="117"/>
      <c r="CX541" s="253"/>
      <c r="CY541" s="117"/>
      <c r="CZ541" s="117"/>
      <c r="DA541" s="253"/>
      <c r="DB541" s="117"/>
      <c r="DC541" s="224" t="str">
        <f t="shared" si="538"/>
        <v xml:space="preserve"> </v>
      </c>
      <c r="DD541" s="224" t="str">
        <f t="shared" si="539"/>
        <v xml:space="preserve"> </v>
      </c>
      <c r="DE541" s="224" t="str">
        <f t="shared" ref="DE541:DE604" si="550">IF(OR(AND(AD541=AD$63,COUNTA(CG541,CH541,CI541,CO541,CP541,CT541,CV541)&lt;7),AND(OR(AD541=AD$64,AD541=AD$65,AND(OR(F541=F$63,F541=F$64),AD541="")),COUNTA(CG541,CH541,CI541,CO541,CP541,CT541,CV541,CW541,CY541,CZ541,DB541)&gt;0)),"問4_1)「虐待を受けたと判断」の場合→問6に記入",
IF(AND(F541=F$65,COUNTA(CG541:CI541,CO541:CP541,CT541,CV541)&lt;7),"2人目以降の被虐待者につき、記入必要",
IF(AND(AH541=1,COUNTA(CT541,CV541)&lt;2),"問4_4)虐待者1人で虐待者属性1人分の記入不足",
IF(AND(AH541=1,COUNTA(CW541,CY541)&gt;1),"問4_4)虐待者1人で虐待者属性2人目に記入あり",
IF(AND(AH541&lt;=2,COUNTA(CZ541,DB541)&gt;1),"問4_4)虐待者2人以下で3人目に記入あり",
IF(AND(AH541=2,COUNTA(CT541,CV541,CW541,CY541)&lt;4),"問4_4)虐待者2人で虐待者属性2人分の記入不足",
IF(AND(AH541&gt;=3,COUNTA(CT541,CV541,CW541,CY541,CZ541,DB541)&lt;6),"問4_4)虐待者3人以上で虐待者属性3人分の記入不足",
IF(AND(COUNTA(F541:G541,I541:X541,Z541:AB541,AD541:AK541)=0,COUNTA(CG541:CQ541,CT541:DB541)&gt;0),"虐待事例の場合のみ回答"," "))))))))</f>
        <v xml:space="preserve"> </v>
      </c>
      <c r="DF541" s="121"/>
      <c r="DG541" s="114"/>
      <c r="DH541" s="704"/>
      <c r="DI541" s="119"/>
      <c r="DJ541" s="187"/>
      <c r="DK541" s="254"/>
      <c r="DL541" s="224" t="str">
        <f t="shared" ref="DL541:DL604" si="551">IF(AND(DF541=DF$63,COUNTA(DH541,DI541,DK541)&lt;&gt;3),"問7_1-1)で「a)分離」とした場合は1-2)～2-2)まで回答",
IF(AND(OR(DF541=DF$64,DF541=DF$65,DF541=DF$66,DF541=DF$67),COUNTA(DH541,DI541,DK541)&gt;0),"問7_1-1)で「a)分離」以外を選択した場合は1-2)～2-2)は回答不要",
IF(OR(AND(DF541=DF$67,COUNTA(DG541)=0),AND(DF541&lt;&gt;DF$67,COUNTA(DG541)&gt;0)),"その他→具体的内容",
IF(OR(AND(OR(DI541=DI$65,DI541=DI$69),COUNTA(DJ541)=0),AND(OR(DI541=DI$63,DI541=DI$64,DI541=DI$66,DI541=DI$67,DI541=DI$68),COUNTA(DJ541)&gt;0)),"「緊急一時保護」「その他」の場合、具体的内容を記入（※「緊急一時保護」の場合は保護先及び利用事業・制度等を記入）",
IF(AND(COUNTA(DI541:DK541)&lt;&gt;0,DF541=""),"問7_1-1)分離の有無を記入"," ")))))</f>
        <v xml:space="preserve"> </v>
      </c>
      <c r="DM541" s="224" t="str">
        <f t="shared" si="540"/>
        <v xml:space="preserve"> </v>
      </c>
      <c r="DN541" s="474"/>
      <c r="DO541" s="117"/>
      <c r="DP541" s="117"/>
      <c r="DQ541" s="117"/>
      <c r="DR541" s="117"/>
      <c r="DS541" s="117"/>
      <c r="DT541" s="254"/>
      <c r="DU541" s="476"/>
      <c r="DV541" s="224" t="str">
        <f t="shared" ref="DV541:DV604" si="552">IF(OR(AND(DN541="",COUNTA(DO541:DT541)&gt;0),AND(DN541=DN$64,COUNTA(DO541:DT541)&gt;0),AND(DN541=DN$63,COUNTA(DO541:DT541)&lt;1)),"経過観察以外の対応を行った場合→詳細内容を記入",
IF(AND(COUNTA(DT541)=1,COUNTA(DU541)=0),"その他→具体的内容を記入",
IF(AND(OR(CM541=CM$63,CM541=CM$64),DQ541=DQ$63),"問6_7)で「介護サービスを受けている」、「過去受けていたが判断時点では受けていない」→c）は不可",
IF(AND(CM541=CM$65,DR541=DR$63),"問6_7)で「過去も含めて受けていない」→d)は不可",IF(AND(DQ541=DQ$63,DR541=DR$63),"c)とd)は同時に「有」にできません",
IF(AND(OR(CI541=CI$63,CI541=CI$64,CI541=CI$66,CI541=CI$67,CI541=CI$68),DR541=DR$63),"問6_3)で「認定済み」以外の回答→d)は不可"," "))))))</f>
        <v xml:space="preserve"> </v>
      </c>
      <c r="DW541" s="115"/>
      <c r="DX541" s="470"/>
      <c r="DY541" s="117"/>
      <c r="DZ541" s="704"/>
      <c r="EA541" s="224" t="str">
        <f t="shared" ref="EA541:EA604" si="553">IF(AND(OR(DW541=DW$64,DW541=DW$65),DX541=""),"4-1)で「調査対象年度内に成年後見制度開始済」「利用手続き中」の場合、4-2)を回答",
IF(AND(OR(DW541=DW$63,DW541=DW$66,DW541=""),DX541&lt;&gt;""),"4-1)で「調査年度内に成年後見制度利用開始済」「利用手続き中」の場合のみ、4-2)に回答",
IF(AND(DW541&lt;&gt;"",DY541=""),"4-3)日常生活自立支援事業の開始の有無に記入",
" ")))</f>
        <v xml:space="preserve"> </v>
      </c>
      <c r="EB541" s="906"/>
      <c r="EC541" s="904"/>
      <c r="ED541" s="904"/>
      <c r="EE541" s="904"/>
      <c r="EF541" s="904"/>
      <c r="EG541" s="904"/>
      <c r="EH541" s="904"/>
      <c r="EI541" s="904"/>
      <c r="EJ541" s="904"/>
      <c r="EK541" s="905"/>
      <c r="EL541" s="80"/>
      <c r="EM541" s="224" t="str">
        <f t="shared" si="541"/>
        <v xml:space="preserve"> </v>
      </c>
      <c r="EN541" s="224" t="str">
        <f t="shared" si="542"/>
        <v xml:space="preserve"> </v>
      </c>
      <c r="EO541" s="115"/>
      <c r="EP541" s="1050"/>
      <c r="EQ541" s="253"/>
      <c r="ER541" s="117"/>
      <c r="ES541" s="1258">
        <f t="shared" si="543"/>
        <v>450</v>
      </c>
      <c r="ET541" s="224" t="str">
        <f t="shared" si="544"/>
        <v xml:space="preserve"> </v>
      </c>
      <c r="EU541" s="477" t="str">
        <f t="shared" si="545"/>
        <v/>
      </c>
      <c r="EV541" s="1334" t="str">
        <f t="shared" si="548"/>
        <v xml:space="preserve"> </v>
      </c>
      <c r="EW541" s="1332" t="str">
        <f t="shared" si="531"/>
        <v/>
      </c>
      <c r="EX541" s="1275" t="str">
        <f t="shared" si="513"/>
        <v/>
      </c>
      <c r="EY541" s="1275" t="str">
        <f t="shared" si="514"/>
        <v/>
      </c>
      <c r="EZ541" s="1275" t="str">
        <f t="shared" si="515"/>
        <v/>
      </c>
      <c r="FA541" s="1275" t="str">
        <f t="shared" si="516"/>
        <v/>
      </c>
      <c r="FB541" s="1275" t="str">
        <f t="shared" si="517"/>
        <v/>
      </c>
      <c r="FC541" s="1333" t="str">
        <f t="shared" si="518"/>
        <v/>
      </c>
      <c r="FE541" s="1234" t="str">
        <f t="shared" si="519"/>
        <v xml:space="preserve"> </v>
      </c>
      <c r="FF541" s="1234" t="str">
        <f t="shared" si="520"/>
        <v xml:space="preserve"> </v>
      </c>
      <c r="FG541" s="1234" t="str">
        <f t="shared" si="521"/>
        <v xml:space="preserve"> </v>
      </c>
      <c r="FH541" s="1234" t="str">
        <f t="shared" si="522"/>
        <v xml:space="preserve"> </v>
      </c>
      <c r="FI541" s="1234" t="str">
        <f t="shared" ref="FI541:FI604" si="554">IF(AND(FB541&lt;&gt;"",$EW541=$EW$63,FB541&gt;46112),"●"," ")</f>
        <v xml:space="preserve"> </v>
      </c>
      <c r="FJ541" s="1234" t="str">
        <f t="shared" si="523"/>
        <v xml:space="preserve"> </v>
      </c>
      <c r="FK541" s="1234">
        <f t="shared" ref="FK541:FK604" si="555">COUNTIF(FE541:FJ541,"●")</f>
        <v>0</v>
      </c>
      <c r="FL541" s="1227"/>
      <c r="FM541" s="1234" t="str">
        <f t="shared" ref="FM541:FM604" si="556">IF(AND(EX541&lt;&gt;"",$EW541=$EW$64,EX541&gt;=45748),"●"," ")</f>
        <v xml:space="preserve"> </v>
      </c>
      <c r="FN541" s="1234" t="str">
        <f t="shared" ref="FN541:FN604" si="557">IF(AND(EY541&lt;&gt;"",$EW541=$EW$64,EY541&gt;46112),"●"," ")</f>
        <v xml:space="preserve"> </v>
      </c>
      <c r="FO541" s="1234" t="str">
        <f t="shared" si="524"/>
        <v xml:space="preserve"> </v>
      </c>
      <c r="FP541" s="1234" t="str">
        <f t="shared" si="525"/>
        <v xml:space="preserve"> </v>
      </c>
      <c r="FQ541" s="1234" t="str">
        <f t="shared" ref="FQ541:FQ604" si="558">IF(AND(FB541&lt;&gt;"",$EW541=$EW$64,FB541&gt;46112),"●"," ")</f>
        <v xml:space="preserve"> </v>
      </c>
      <c r="FR541" s="1234" t="str">
        <f t="shared" si="526"/>
        <v xml:space="preserve"> </v>
      </c>
      <c r="FS541" s="1234">
        <f t="shared" si="532"/>
        <v>0</v>
      </c>
      <c r="FT541" s="1227"/>
      <c r="FU541" s="1234" t="str">
        <f t="shared" si="527"/>
        <v xml:space="preserve"> </v>
      </c>
      <c r="FV541" s="1234" t="str">
        <f t="shared" si="528"/>
        <v xml:space="preserve"> </v>
      </c>
      <c r="FW541" s="1234" t="str">
        <f t="shared" si="529"/>
        <v xml:space="preserve"> </v>
      </c>
      <c r="FX541" s="1234" t="str">
        <f t="shared" ref="FX541:FX604" si="559">IF(AND(FA541&lt;&gt;"",$EW541=$EW$65,$DF541=$DF$63,OR(FA541&lt;45748,FA541&gt;46112)),"●"," ")</f>
        <v xml:space="preserve"> </v>
      </c>
      <c r="FY541" s="1234" t="str">
        <f t="shared" ref="FY541:FY604" si="560">IF(AND(FB541&lt;&gt;"",$EW541=$EW$65,DW541=$DW$63,FB541&gt;46112),"●"," ")</f>
        <v xml:space="preserve"> </v>
      </c>
      <c r="FZ541" s="1234" t="str">
        <f t="shared" si="530"/>
        <v xml:space="preserve"> </v>
      </c>
      <c r="GA541" s="1234">
        <f t="shared" ref="GA541:GA604" si="561">COUNTIFS(FU541:FZ541,"●")</f>
        <v>0</v>
      </c>
      <c r="GB541" s="1227"/>
      <c r="GC541" s="1234" t="str">
        <f t="shared" ref="GC541:GC604" si="562">IF(AND(EY541&lt;&gt;"",EX541&lt;&gt;""),IF(EY541-EX541&lt;0,"●"," ")," ")</f>
        <v xml:space="preserve"> </v>
      </c>
      <c r="GD541" s="1234" t="str">
        <f t="shared" ref="GD541:GD604" si="563">IF(AND(EZ541&lt;&gt;"",EX541&lt;&gt;""),IF(EZ541-EX541&lt;0,"●"," ")," ")</f>
        <v xml:space="preserve"> </v>
      </c>
      <c r="GE541" s="1234" t="str">
        <f t="shared" ref="GE541:GE604" si="564">IF(AND(FA541&lt;&gt;"",EX541&lt;&gt;"",$DF541=$DF$63),IF(FA541-EX541&lt;0,"●"," ")," ")</f>
        <v xml:space="preserve"> </v>
      </c>
      <c r="GF541" s="1234" t="str">
        <f t="shared" ref="GF541:GF604" si="565">IF(AND(FC541&lt;&gt;"",EX541&lt;&gt;""),IF(FC541-EX541&lt;0,"●"," ")," ")</f>
        <v xml:space="preserve"> </v>
      </c>
      <c r="GG541" s="1234" t="str">
        <f t="shared" ref="GG541:GG604" si="566">IF(AND(EZ541&lt;&gt;"",EY541&lt;&gt;""),IF(EZ541-EY541&lt;0,"●"," ")," ")</f>
        <v xml:space="preserve"> </v>
      </c>
      <c r="GH541" s="1234" t="str">
        <f t="shared" ref="GH541:GH604" si="567">IF(AND(FA541&lt;&gt;"",EY541&lt;&gt;"",$DF541=$DF$63),IF(FA541-EY541&lt;0,"●"," ")," ")</f>
        <v xml:space="preserve"> </v>
      </c>
      <c r="GI541" s="1234" t="str">
        <f t="shared" ref="GI541:GI604" si="568">IF(AND(FC541&lt;&gt;"",EY541&lt;&gt;""),IF(FC541-EY541&lt;0,"●"," ")," ")</f>
        <v xml:space="preserve"> </v>
      </c>
      <c r="GJ541" s="1234" t="str">
        <f t="shared" ref="GJ541:GJ604" si="569">IF(AND(FA541&lt;&gt;"",EZ541&lt;&gt;"",$DF541=$DF$63),IF(FA541-EZ541&lt;0,"●"," ")," ")</f>
        <v xml:space="preserve"> </v>
      </c>
      <c r="GK541" s="1234" t="str">
        <f t="shared" ref="GK541:GK604" si="570">IF(AND(FC541&lt;&gt;"",EZ541&lt;&gt;""),IF(FC541-EZ541&lt;0,"●"," ")," ")</f>
        <v xml:space="preserve"> </v>
      </c>
      <c r="GL541" s="1234" t="str">
        <f t="shared" ref="GL541:GL604" si="571">IF(AND(FC541&lt;&gt;"",FA541&lt;&gt;"",$DF541=$DF$63),IF(FC541-FA541&lt;0,"●"," ")," ")</f>
        <v xml:space="preserve"> </v>
      </c>
      <c r="GM541" s="1234" t="str">
        <f t="shared" ref="GM541:GM604" si="572">IF(AND(FC541&lt;&gt;"",FB541&lt;&gt;""),IF(FC541-FB541&lt;0,"●"," ")," ")</f>
        <v xml:space="preserve"> </v>
      </c>
      <c r="GN541" s="1234">
        <f t="shared" ref="GN541:GN604" si="573">COUNTIFS(GC541:GM541,"●")</f>
        <v>0</v>
      </c>
    </row>
    <row r="542" spans="1:196" s="100" customFormat="1" ht="27" customHeight="1" thickTop="1" thickBot="1">
      <c r="A542" s="1208">
        <f>【A票】【D票】!$D$10</f>
        <v>0</v>
      </c>
      <c r="B542" s="1212">
        <f>【A票】【D票】!$H$10</f>
        <v>0</v>
      </c>
      <c r="C542" s="1213" t="str">
        <f>【A票】【D票】!$K$10</f>
        <v xml:space="preserve"> </v>
      </c>
      <c r="D542" s="1214">
        <f t="shared" si="547"/>
        <v>451</v>
      </c>
      <c r="E542" s="914"/>
      <c r="F542" s="467"/>
      <c r="G542" s="469"/>
      <c r="H542" s="224" t="str">
        <f t="shared" si="533"/>
        <v xml:space="preserve"> </v>
      </c>
      <c r="I542" s="704"/>
      <c r="J542" s="117"/>
      <c r="K542" s="117"/>
      <c r="L542" s="117"/>
      <c r="M542" s="117"/>
      <c r="N542" s="117"/>
      <c r="O542" s="117"/>
      <c r="P542" s="117"/>
      <c r="Q542" s="117"/>
      <c r="R542" s="117"/>
      <c r="S542" s="117"/>
      <c r="T542" s="254"/>
      <c r="U542" s="646"/>
      <c r="V542" s="646"/>
      <c r="W542" s="114"/>
      <c r="X542" s="254"/>
      <c r="Y542" s="224" t="str">
        <f t="shared" si="534"/>
        <v xml:space="preserve"> </v>
      </c>
      <c r="Z542" s="579"/>
      <c r="AA542" s="704"/>
      <c r="AB542" s="119"/>
      <c r="AC542" s="224" t="str">
        <f t="shared" si="549"/>
        <v xml:space="preserve"> </v>
      </c>
      <c r="AD542" s="115"/>
      <c r="AE542" s="253"/>
      <c r="AF542" s="704"/>
      <c r="AG542" s="727"/>
      <c r="AH542" s="727"/>
      <c r="AI542" s="727"/>
      <c r="AJ542" s="727"/>
      <c r="AK542" s="591"/>
      <c r="AL542" s="727"/>
      <c r="AM542" s="727"/>
      <c r="AN542" s="727"/>
      <c r="AO542" s="727"/>
      <c r="AP542" s="727"/>
      <c r="AQ542" s="727"/>
      <c r="AR542" s="727"/>
      <c r="AS542" s="727"/>
      <c r="AT542" s="727"/>
      <c r="AU542" s="727"/>
      <c r="AV542" s="727"/>
      <c r="AW542" s="727"/>
      <c r="AX542" s="727"/>
      <c r="AY542" s="727"/>
      <c r="AZ542" s="727"/>
      <c r="BA542" s="727"/>
      <c r="BB542" s="727"/>
      <c r="BC542" s="821"/>
      <c r="BD542" s="727"/>
      <c r="BE542" s="727"/>
      <c r="BF542" s="727"/>
      <c r="BG542" s="727"/>
      <c r="BH542" s="727"/>
      <c r="BI542" s="727"/>
      <c r="BJ542" s="727"/>
      <c r="BK542" s="727"/>
      <c r="BL542" s="821"/>
      <c r="BM542" s="727"/>
      <c r="BN542" s="727"/>
      <c r="BO542" s="727"/>
      <c r="BP542" s="727"/>
      <c r="BQ542" s="727"/>
      <c r="BR542" s="821"/>
      <c r="BS542" s="727"/>
      <c r="BT542" s="727"/>
      <c r="BU542" s="727"/>
      <c r="BV542" s="591"/>
      <c r="BW542" s="224" t="str">
        <f t="shared" si="546"/>
        <v xml:space="preserve"> </v>
      </c>
      <c r="BX542" s="471">
        <f t="shared" si="535"/>
        <v>451</v>
      </c>
      <c r="BY542" s="117"/>
      <c r="BZ542" s="117"/>
      <c r="CA542" s="117"/>
      <c r="CB542" s="117"/>
      <c r="CC542" s="117"/>
      <c r="CD542" s="461"/>
      <c r="CE542" s="236"/>
      <c r="CF542" s="224" t="str">
        <f t="shared" si="536"/>
        <v xml:space="preserve"> </v>
      </c>
      <c r="CG542" s="116"/>
      <c r="CH542" s="117"/>
      <c r="CI542" s="117"/>
      <c r="CJ542" s="117"/>
      <c r="CK542" s="472"/>
      <c r="CL542" s="472"/>
      <c r="CM542" s="472"/>
      <c r="CN542" s="472"/>
      <c r="CO542" s="117"/>
      <c r="CP542" s="253"/>
      <c r="CQ542" s="120"/>
      <c r="CR542" s="224" t="str" cm="1">
        <f t="array" ref="CR542">IF(AND(SUM(COUNTIF(CG542:CM542,{"*不明*","*その他*"})+COUNTIF(CO542:CP542,{"*不明*","*その他*"}))&gt;0,CQ542=""),"その他・不明の場合,10)具体的内容、理由を記入",IF(OR(AND(CI542=CI$65,COUNTA(CJ542:CM542)&lt;4),AND(OR(CI542=CI$63,CI542=CI$64,CI542=CI$66,CI542=CI$67,CI542=CI$68,CI542=""),COUNTA(CJ542:CM542)&gt;0)),"3)介護保険認定済→要介護度、認知症自立度、寝たきり度、介護保険サービス記入",IF(OR(AND(OR(CM542=CM$63,CM542=CM$64),CN542=""),AND(OR(CM542=CM$65,CM542=CM$66),CN542&lt;&gt;"")),"7)介護保険サービス受けている/過去受けていた→具体的内容記入"," ")))</f>
        <v xml:space="preserve"> </v>
      </c>
      <c r="CS542" s="224" t="str">
        <f t="shared" si="537"/>
        <v xml:space="preserve"> </v>
      </c>
      <c r="CT542" s="116"/>
      <c r="CU542" s="253"/>
      <c r="CV542" s="117"/>
      <c r="CW542" s="117"/>
      <c r="CX542" s="253"/>
      <c r="CY542" s="117"/>
      <c r="CZ542" s="117"/>
      <c r="DA542" s="253"/>
      <c r="DB542" s="117"/>
      <c r="DC542" s="224" t="str">
        <f t="shared" si="538"/>
        <v xml:space="preserve"> </v>
      </c>
      <c r="DD542" s="224" t="str">
        <f t="shared" si="539"/>
        <v xml:space="preserve"> </v>
      </c>
      <c r="DE542" s="224" t="str">
        <f t="shared" si="550"/>
        <v xml:space="preserve"> </v>
      </c>
      <c r="DF542" s="121"/>
      <c r="DG542" s="114"/>
      <c r="DH542" s="704"/>
      <c r="DI542" s="119"/>
      <c r="DJ542" s="187"/>
      <c r="DK542" s="254"/>
      <c r="DL542" s="224" t="str">
        <f t="shared" si="551"/>
        <v xml:space="preserve"> </v>
      </c>
      <c r="DM542" s="224" t="str">
        <f t="shared" si="540"/>
        <v xml:space="preserve"> </v>
      </c>
      <c r="DN542" s="474"/>
      <c r="DO542" s="117"/>
      <c r="DP542" s="117"/>
      <c r="DQ542" s="117"/>
      <c r="DR542" s="117"/>
      <c r="DS542" s="117"/>
      <c r="DT542" s="254"/>
      <c r="DU542" s="476"/>
      <c r="DV542" s="224" t="str">
        <f t="shared" si="552"/>
        <v xml:space="preserve"> </v>
      </c>
      <c r="DW542" s="115"/>
      <c r="DX542" s="470"/>
      <c r="DY542" s="117"/>
      <c r="DZ542" s="704"/>
      <c r="EA542" s="224" t="str">
        <f t="shared" si="553"/>
        <v xml:space="preserve"> </v>
      </c>
      <c r="EB542" s="906"/>
      <c r="EC542" s="904"/>
      <c r="ED542" s="904"/>
      <c r="EE542" s="904"/>
      <c r="EF542" s="904"/>
      <c r="EG542" s="904"/>
      <c r="EH542" s="904"/>
      <c r="EI542" s="904"/>
      <c r="EJ542" s="904"/>
      <c r="EK542" s="905"/>
      <c r="EL542" s="80"/>
      <c r="EM542" s="224" t="str">
        <f t="shared" si="541"/>
        <v xml:space="preserve"> </v>
      </c>
      <c r="EN542" s="224" t="str">
        <f t="shared" si="542"/>
        <v xml:space="preserve"> </v>
      </c>
      <c r="EO542" s="115"/>
      <c r="EP542" s="1050"/>
      <c r="EQ542" s="253"/>
      <c r="ER542" s="117"/>
      <c r="ES542" s="1258">
        <f t="shared" si="543"/>
        <v>451</v>
      </c>
      <c r="ET542" s="224" t="str">
        <f t="shared" si="544"/>
        <v xml:space="preserve"> </v>
      </c>
      <c r="EU542" s="477" t="str">
        <f t="shared" si="545"/>
        <v/>
      </c>
      <c r="EV542" s="1334" t="str">
        <f t="shared" si="548"/>
        <v xml:space="preserve"> </v>
      </c>
      <c r="EW542" s="1332" t="str">
        <f t="shared" si="531"/>
        <v/>
      </c>
      <c r="EX542" s="1275" t="str">
        <f t="shared" ref="EX542:EX605" si="574">IF(I542&lt;&gt;"",I542,"")</f>
        <v/>
      </c>
      <c r="EY542" s="1275" t="str">
        <f t="shared" ref="EY542:EY605" si="575">IF(AA542&lt;&gt;"",AA542,"")</f>
        <v/>
      </c>
      <c r="EZ542" s="1275" t="str">
        <f t="shared" ref="EZ542:EZ605" si="576">IF(AF542&lt;&gt;"",AF542,"")</f>
        <v/>
      </c>
      <c r="FA542" s="1275" t="str">
        <f t="shared" ref="FA542:FA605" si="577">IF(DH542&lt;&gt;"",DH542,"")</f>
        <v/>
      </c>
      <c r="FB542" s="1275" t="str">
        <f t="shared" ref="FB542:FB605" si="578">IF(DZ542&lt;&gt;"",DZ542,"")</f>
        <v/>
      </c>
      <c r="FC542" s="1333" t="str">
        <f t="shared" ref="FC542:FC605" si="579">IF(EP542&lt;&gt;"",EP542,"")</f>
        <v/>
      </c>
      <c r="FE542" s="1234" t="str">
        <f t="shared" ref="FE542:FE605" si="580">IF(AND(EX542&lt;&gt;"",$EW542=$EW$63,OR(EX542&lt;45748,EX542&gt;46112)),"●"," ")</f>
        <v xml:space="preserve"> </v>
      </c>
      <c r="FF542" s="1234" t="str">
        <f t="shared" ref="FF542:FF605" si="581">IF(AND(EY542&lt;&gt;"",$EW542=$EW$63,OR(EY542&lt;45748,EY542&gt;46112)),"●"," ")</f>
        <v xml:space="preserve"> </v>
      </c>
      <c r="FG542" s="1234" t="str">
        <f t="shared" ref="FG542:FG605" si="582">IF(AND(EZ542&lt;&gt;"",$EW542=$EW$63,OR(EZ542&lt;45748,EZ542&gt;46112)),"●"," ")</f>
        <v xml:space="preserve"> </v>
      </c>
      <c r="FH542" s="1234" t="str">
        <f t="shared" ref="FH542:FH605" si="583">IF(AND(FA542&lt;&gt;"",$EW542=$EW$63,$DF542=$DF$63,OR(FA542&lt;45748,FA542&gt;46112)),"●"," ")</f>
        <v xml:space="preserve"> </v>
      </c>
      <c r="FI542" s="1234" t="str">
        <f t="shared" si="554"/>
        <v xml:space="preserve"> </v>
      </c>
      <c r="FJ542" s="1234" t="str">
        <f t="shared" ref="FJ542:FJ605" si="584">IF(AND(FC542&lt;&gt;"",$EW542=$EW$63,OR(FC542&lt;45748,FC542&gt;46112)),"●"," ")</f>
        <v xml:space="preserve"> </v>
      </c>
      <c r="FK542" s="1234">
        <f t="shared" si="555"/>
        <v>0</v>
      </c>
      <c r="FL542" s="1227"/>
      <c r="FM542" s="1234" t="str">
        <f t="shared" si="556"/>
        <v xml:space="preserve"> </v>
      </c>
      <c r="FN542" s="1234" t="str">
        <f t="shared" si="557"/>
        <v xml:space="preserve"> </v>
      </c>
      <c r="FO542" s="1234" t="str">
        <f t="shared" ref="FO542:FO605" si="585">IF(AND(EZ542&lt;&gt;"",$EW542=$EW$64,OR(EZ542&lt;45748,EZ542&gt;46112)),"●"," ")</f>
        <v xml:space="preserve"> </v>
      </c>
      <c r="FP542" s="1234" t="str">
        <f t="shared" ref="FP542:FP605" si="586">IF(AND(FA542&lt;&gt;"",$EW542=$EW$64,$DF542=$DF$63,OR(FA542&lt;45748,FA542&gt;46112)),"●"," ")</f>
        <v xml:space="preserve"> </v>
      </c>
      <c r="FQ542" s="1234" t="str">
        <f t="shared" si="558"/>
        <v xml:space="preserve"> </v>
      </c>
      <c r="FR542" s="1234" t="str">
        <f t="shared" ref="FR542:FR605" si="587">IF(AND(FC542&lt;&gt;"",$EW542=$EW$64,OR(FC542&lt;45748,FC542&gt;46112)),"●"," ")</f>
        <v xml:space="preserve"> </v>
      </c>
      <c r="FS542" s="1234">
        <f t="shared" si="532"/>
        <v>0</v>
      </c>
      <c r="FT542" s="1227"/>
      <c r="FU542" s="1234" t="str">
        <f t="shared" ref="FU542:FU605" si="588">IF(AND(EX542&lt;&gt;"",$EW542=$EW$65,OR(EX542&gt;=45748)),"●"," ")</f>
        <v xml:space="preserve"> </v>
      </c>
      <c r="FV542" s="1234" t="str">
        <f t="shared" ref="FV542:FV605" si="589">IF(AND(EY542&lt;&gt;"",$EW542=$EW$65,OR(EY542&gt;=45748)),"●"," ")</f>
        <v xml:space="preserve"> </v>
      </c>
      <c r="FW542" s="1234" t="str">
        <f t="shared" ref="FW542:FW605" si="590">IF(AND(EZ542&lt;&gt;"",$EW542=$EW$65,OR(EZ542&gt;=45748)),"●"," ")</f>
        <v xml:space="preserve"> </v>
      </c>
      <c r="FX542" s="1234" t="str">
        <f t="shared" si="559"/>
        <v xml:space="preserve"> </v>
      </c>
      <c r="FY542" s="1234" t="str">
        <f t="shared" si="560"/>
        <v xml:space="preserve"> </v>
      </c>
      <c r="FZ542" s="1234" t="str">
        <f t="shared" ref="FZ542:FZ605" si="591">IF(AND(FC542&lt;&gt;"",$EW542=$EW$65,OR(FC542&lt;45748,FC542&gt;46112)),"●"," ")</f>
        <v xml:space="preserve"> </v>
      </c>
      <c r="GA542" s="1234">
        <f t="shared" si="561"/>
        <v>0</v>
      </c>
      <c r="GB542" s="1227"/>
      <c r="GC542" s="1234" t="str">
        <f t="shared" si="562"/>
        <v xml:space="preserve"> </v>
      </c>
      <c r="GD542" s="1234" t="str">
        <f t="shared" si="563"/>
        <v xml:space="preserve"> </v>
      </c>
      <c r="GE542" s="1234" t="str">
        <f t="shared" si="564"/>
        <v xml:space="preserve"> </v>
      </c>
      <c r="GF542" s="1234" t="str">
        <f t="shared" si="565"/>
        <v xml:space="preserve"> </v>
      </c>
      <c r="GG542" s="1234" t="str">
        <f t="shared" si="566"/>
        <v xml:space="preserve"> </v>
      </c>
      <c r="GH542" s="1234" t="str">
        <f t="shared" si="567"/>
        <v xml:space="preserve"> </v>
      </c>
      <c r="GI542" s="1234" t="str">
        <f t="shared" si="568"/>
        <v xml:space="preserve"> </v>
      </c>
      <c r="GJ542" s="1234" t="str">
        <f t="shared" si="569"/>
        <v xml:space="preserve"> </v>
      </c>
      <c r="GK542" s="1234" t="str">
        <f t="shared" si="570"/>
        <v xml:space="preserve"> </v>
      </c>
      <c r="GL542" s="1234" t="str">
        <f t="shared" si="571"/>
        <v xml:space="preserve"> </v>
      </c>
      <c r="GM542" s="1234" t="str">
        <f t="shared" si="572"/>
        <v xml:space="preserve"> </v>
      </c>
      <c r="GN542" s="1234">
        <f t="shared" si="573"/>
        <v>0</v>
      </c>
    </row>
    <row r="543" spans="1:196" s="100" customFormat="1" ht="27" customHeight="1" thickTop="1" thickBot="1">
      <c r="A543" s="1208">
        <f>【A票】【D票】!$D$10</f>
        <v>0</v>
      </c>
      <c r="B543" s="1212">
        <f>【A票】【D票】!$H$10</f>
        <v>0</v>
      </c>
      <c r="C543" s="1213" t="str">
        <f>【A票】【D票】!$K$10</f>
        <v xml:space="preserve"> </v>
      </c>
      <c r="D543" s="1214">
        <f t="shared" si="547"/>
        <v>452</v>
      </c>
      <c r="E543" s="914"/>
      <c r="F543" s="467"/>
      <c r="G543" s="469"/>
      <c r="H543" s="224" t="str">
        <f t="shared" si="533"/>
        <v xml:space="preserve"> </v>
      </c>
      <c r="I543" s="704"/>
      <c r="J543" s="117"/>
      <c r="K543" s="117"/>
      <c r="L543" s="117"/>
      <c r="M543" s="117"/>
      <c r="N543" s="117"/>
      <c r="O543" s="117"/>
      <c r="P543" s="117"/>
      <c r="Q543" s="117"/>
      <c r="R543" s="117"/>
      <c r="S543" s="117"/>
      <c r="T543" s="254"/>
      <c r="U543" s="646"/>
      <c r="V543" s="646"/>
      <c r="W543" s="114"/>
      <c r="X543" s="254"/>
      <c r="Y543" s="224" t="str">
        <f t="shared" si="534"/>
        <v xml:space="preserve"> </v>
      </c>
      <c r="Z543" s="579"/>
      <c r="AA543" s="704"/>
      <c r="AB543" s="119"/>
      <c r="AC543" s="224" t="str">
        <f t="shared" si="549"/>
        <v xml:space="preserve"> </v>
      </c>
      <c r="AD543" s="115"/>
      <c r="AE543" s="253"/>
      <c r="AF543" s="704"/>
      <c r="AG543" s="727"/>
      <c r="AH543" s="727"/>
      <c r="AI543" s="727"/>
      <c r="AJ543" s="727"/>
      <c r="AK543" s="591"/>
      <c r="AL543" s="727"/>
      <c r="AM543" s="727"/>
      <c r="AN543" s="727"/>
      <c r="AO543" s="727"/>
      <c r="AP543" s="727"/>
      <c r="AQ543" s="727"/>
      <c r="AR543" s="727"/>
      <c r="AS543" s="727"/>
      <c r="AT543" s="727"/>
      <c r="AU543" s="727"/>
      <c r="AV543" s="727"/>
      <c r="AW543" s="727"/>
      <c r="AX543" s="727"/>
      <c r="AY543" s="727"/>
      <c r="AZ543" s="727"/>
      <c r="BA543" s="727"/>
      <c r="BB543" s="727"/>
      <c r="BC543" s="821"/>
      <c r="BD543" s="727"/>
      <c r="BE543" s="727"/>
      <c r="BF543" s="727"/>
      <c r="BG543" s="727"/>
      <c r="BH543" s="727"/>
      <c r="BI543" s="727"/>
      <c r="BJ543" s="727"/>
      <c r="BK543" s="727"/>
      <c r="BL543" s="821"/>
      <c r="BM543" s="727"/>
      <c r="BN543" s="727"/>
      <c r="BO543" s="727"/>
      <c r="BP543" s="727"/>
      <c r="BQ543" s="727"/>
      <c r="BR543" s="821"/>
      <c r="BS543" s="727"/>
      <c r="BT543" s="727"/>
      <c r="BU543" s="727"/>
      <c r="BV543" s="591"/>
      <c r="BW543" s="224" t="str">
        <f t="shared" si="546"/>
        <v xml:space="preserve"> </v>
      </c>
      <c r="BX543" s="471">
        <f t="shared" si="535"/>
        <v>452</v>
      </c>
      <c r="BY543" s="117"/>
      <c r="BZ543" s="117"/>
      <c r="CA543" s="117"/>
      <c r="CB543" s="117"/>
      <c r="CC543" s="117"/>
      <c r="CD543" s="461"/>
      <c r="CE543" s="236"/>
      <c r="CF543" s="224" t="str">
        <f t="shared" si="536"/>
        <v xml:space="preserve"> </v>
      </c>
      <c r="CG543" s="116"/>
      <c r="CH543" s="117"/>
      <c r="CI543" s="117"/>
      <c r="CJ543" s="117"/>
      <c r="CK543" s="472"/>
      <c r="CL543" s="472"/>
      <c r="CM543" s="472"/>
      <c r="CN543" s="472"/>
      <c r="CO543" s="117"/>
      <c r="CP543" s="253"/>
      <c r="CQ543" s="120"/>
      <c r="CR543" s="224" t="str" cm="1">
        <f t="array" ref="CR543">IF(AND(SUM(COUNTIF(CG543:CM543,{"*不明*","*その他*"})+COUNTIF(CO543:CP543,{"*不明*","*その他*"}))&gt;0,CQ543=""),"その他・不明の場合,10)具体的内容、理由を記入",IF(OR(AND(CI543=CI$65,COUNTA(CJ543:CM543)&lt;4),AND(OR(CI543=CI$63,CI543=CI$64,CI543=CI$66,CI543=CI$67,CI543=CI$68,CI543=""),COUNTA(CJ543:CM543)&gt;0)),"3)介護保険認定済→要介護度、認知症自立度、寝たきり度、介護保険サービス記入",IF(OR(AND(OR(CM543=CM$63,CM543=CM$64),CN543=""),AND(OR(CM543=CM$65,CM543=CM$66),CN543&lt;&gt;"")),"7)介護保険サービス受けている/過去受けていた→具体的内容記入"," ")))</f>
        <v xml:space="preserve"> </v>
      </c>
      <c r="CS543" s="224" t="str">
        <f t="shared" si="537"/>
        <v xml:space="preserve"> </v>
      </c>
      <c r="CT543" s="116"/>
      <c r="CU543" s="253"/>
      <c r="CV543" s="117"/>
      <c r="CW543" s="117"/>
      <c r="CX543" s="253"/>
      <c r="CY543" s="117"/>
      <c r="CZ543" s="117"/>
      <c r="DA543" s="253"/>
      <c r="DB543" s="117"/>
      <c r="DC543" s="224" t="str">
        <f t="shared" si="538"/>
        <v xml:space="preserve"> </v>
      </c>
      <c r="DD543" s="224" t="str">
        <f t="shared" si="539"/>
        <v xml:space="preserve"> </v>
      </c>
      <c r="DE543" s="224" t="str">
        <f t="shared" si="550"/>
        <v xml:space="preserve"> </v>
      </c>
      <c r="DF543" s="121"/>
      <c r="DG543" s="114"/>
      <c r="DH543" s="704"/>
      <c r="DI543" s="119"/>
      <c r="DJ543" s="187"/>
      <c r="DK543" s="254"/>
      <c r="DL543" s="224" t="str">
        <f t="shared" si="551"/>
        <v xml:space="preserve"> </v>
      </c>
      <c r="DM543" s="224" t="str">
        <f t="shared" si="540"/>
        <v xml:space="preserve"> </v>
      </c>
      <c r="DN543" s="474"/>
      <c r="DO543" s="117"/>
      <c r="DP543" s="117"/>
      <c r="DQ543" s="117"/>
      <c r="DR543" s="117"/>
      <c r="DS543" s="117"/>
      <c r="DT543" s="254"/>
      <c r="DU543" s="476"/>
      <c r="DV543" s="224" t="str">
        <f t="shared" si="552"/>
        <v xml:space="preserve"> </v>
      </c>
      <c r="DW543" s="115"/>
      <c r="DX543" s="470"/>
      <c r="DY543" s="117"/>
      <c r="DZ543" s="704"/>
      <c r="EA543" s="224" t="str">
        <f t="shared" si="553"/>
        <v xml:space="preserve"> </v>
      </c>
      <c r="EB543" s="906"/>
      <c r="EC543" s="904"/>
      <c r="ED543" s="904"/>
      <c r="EE543" s="904"/>
      <c r="EF543" s="904"/>
      <c r="EG543" s="904"/>
      <c r="EH543" s="904"/>
      <c r="EI543" s="904"/>
      <c r="EJ543" s="904"/>
      <c r="EK543" s="905"/>
      <c r="EL543" s="80"/>
      <c r="EM543" s="224" t="str">
        <f t="shared" si="541"/>
        <v xml:space="preserve"> </v>
      </c>
      <c r="EN543" s="224" t="str">
        <f t="shared" si="542"/>
        <v xml:space="preserve"> </v>
      </c>
      <c r="EO543" s="115"/>
      <c r="EP543" s="1050"/>
      <c r="EQ543" s="253"/>
      <c r="ER543" s="117"/>
      <c r="ES543" s="1258">
        <f t="shared" si="543"/>
        <v>452</v>
      </c>
      <c r="ET543" s="224" t="str">
        <f t="shared" si="544"/>
        <v xml:space="preserve"> </v>
      </c>
      <c r="EU543" s="477" t="str">
        <f t="shared" si="545"/>
        <v/>
      </c>
      <c r="EV543" s="1334" t="str">
        <f t="shared" si="548"/>
        <v xml:space="preserve"> </v>
      </c>
      <c r="EW543" s="1332" t="str">
        <f t="shared" si="531"/>
        <v/>
      </c>
      <c r="EX543" s="1275" t="str">
        <f t="shared" si="574"/>
        <v/>
      </c>
      <c r="EY543" s="1275" t="str">
        <f t="shared" si="575"/>
        <v/>
      </c>
      <c r="EZ543" s="1275" t="str">
        <f t="shared" si="576"/>
        <v/>
      </c>
      <c r="FA543" s="1275" t="str">
        <f t="shared" si="577"/>
        <v/>
      </c>
      <c r="FB543" s="1275" t="str">
        <f t="shared" si="578"/>
        <v/>
      </c>
      <c r="FC543" s="1333" t="str">
        <f t="shared" si="579"/>
        <v/>
      </c>
      <c r="FE543" s="1234" t="str">
        <f t="shared" si="580"/>
        <v xml:space="preserve"> </v>
      </c>
      <c r="FF543" s="1234" t="str">
        <f t="shared" si="581"/>
        <v xml:space="preserve"> </v>
      </c>
      <c r="FG543" s="1234" t="str">
        <f t="shared" si="582"/>
        <v xml:space="preserve"> </v>
      </c>
      <c r="FH543" s="1234" t="str">
        <f t="shared" si="583"/>
        <v xml:space="preserve"> </v>
      </c>
      <c r="FI543" s="1234" t="str">
        <f t="shared" si="554"/>
        <v xml:space="preserve"> </v>
      </c>
      <c r="FJ543" s="1234" t="str">
        <f t="shared" si="584"/>
        <v xml:space="preserve"> </v>
      </c>
      <c r="FK543" s="1234">
        <f t="shared" si="555"/>
        <v>0</v>
      </c>
      <c r="FL543" s="1227"/>
      <c r="FM543" s="1234" t="str">
        <f t="shared" si="556"/>
        <v xml:space="preserve"> </v>
      </c>
      <c r="FN543" s="1234" t="str">
        <f t="shared" si="557"/>
        <v xml:space="preserve"> </v>
      </c>
      <c r="FO543" s="1234" t="str">
        <f t="shared" si="585"/>
        <v xml:space="preserve"> </v>
      </c>
      <c r="FP543" s="1234" t="str">
        <f t="shared" si="586"/>
        <v xml:space="preserve"> </v>
      </c>
      <c r="FQ543" s="1234" t="str">
        <f t="shared" si="558"/>
        <v xml:space="preserve"> </v>
      </c>
      <c r="FR543" s="1234" t="str">
        <f t="shared" si="587"/>
        <v xml:space="preserve"> </v>
      </c>
      <c r="FS543" s="1234">
        <f t="shared" si="532"/>
        <v>0</v>
      </c>
      <c r="FT543" s="1227"/>
      <c r="FU543" s="1234" t="str">
        <f t="shared" si="588"/>
        <v xml:space="preserve"> </v>
      </c>
      <c r="FV543" s="1234" t="str">
        <f t="shared" si="589"/>
        <v xml:space="preserve"> </v>
      </c>
      <c r="FW543" s="1234" t="str">
        <f t="shared" si="590"/>
        <v xml:space="preserve"> </v>
      </c>
      <c r="FX543" s="1234" t="str">
        <f t="shared" si="559"/>
        <v xml:space="preserve"> </v>
      </c>
      <c r="FY543" s="1234" t="str">
        <f t="shared" si="560"/>
        <v xml:space="preserve"> </v>
      </c>
      <c r="FZ543" s="1234" t="str">
        <f t="shared" si="591"/>
        <v xml:space="preserve"> </v>
      </c>
      <c r="GA543" s="1234">
        <f t="shared" si="561"/>
        <v>0</v>
      </c>
      <c r="GB543" s="1227"/>
      <c r="GC543" s="1234" t="str">
        <f t="shared" si="562"/>
        <v xml:space="preserve"> </v>
      </c>
      <c r="GD543" s="1234" t="str">
        <f t="shared" si="563"/>
        <v xml:space="preserve"> </v>
      </c>
      <c r="GE543" s="1234" t="str">
        <f t="shared" si="564"/>
        <v xml:space="preserve"> </v>
      </c>
      <c r="GF543" s="1234" t="str">
        <f t="shared" si="565"/>
        <v xml:space="preserve"> </v>
      </c>
      <c r="GG543" s="1234" t="str">
        <f t="shared" si="566"/>
        <v xml:space="preserve"> </v>
      </c>
      <c r="GH543" s="1234" t="str">
        <f t="shared" si="567"/>
        <v xml:space="preserve"> </v>
      </c>
      <c r="GI543" s="1234" t="str">
        <f t="shared" si="568"/>
        <v xml:space="preserve"> </v>
      </c>
      <c r="GJ543" s="1234" t="str">
        <f t="shared" si="569"/>
        <v xml:space="preserve"> </v>
      </c>
      <c r="GK543" s="1234" t="str">
        <f t="shared" si="570"/>
        <v xml:space="preserve"> </v>
      </c>
      <c r="GL543" s="1234" t="str">
        <f t="shared" si="571"/>
        <v xml:space="preserve"> </v>
      </c>
      <c r="GM543" s="1234" t="str">
        <f t="shared" si="572"/>
        <v xml:space="preserve"> </v>
      </c>
      <c r="GN543" s="1234">
        <f t="shared" si="573"/>
        <v>0</v>
      </c>
    </row>
    <row r="544" spans="1:196" s="100" customFormat="1" ht="27" customHeight="1" thickTop="1" thickBot="1">
      <c r="A544" s="1208">
        <f>【A票】【D票】!$D$10</f>
        <v>0</v>
      </c>
      <c r="B544" s="1212">
        <f>【A票】【D票】!$H$10</f>
        <v>0</v>
      </c>
      <c r="C544" s="1213" t="str">
        <f>【A票】【D票】!$K$10</f>
        <v xml:space="preserve"> </v>
      </c>
      <c r="D544" s="1214">
        <f t="shared" si="547"/>
        <v>453</v>
      </c>
      <c r="E544" s="914"/>
      <c r="F544" s="467"/>
      <c r="G544" s="469"/>
      <c r="H544" s="224" t="str">
        <f t="shared" si="533"/>
        <v xml:space="preserve"> </v>
      </c>
      <c r="I544" s="704"/>
      <c r="J544" s="117"/>
      <c r="K544" s="117"/>
      <c r="L544" s="117"/>
      <c r="M544" s="117"/>
      <c r="N544" s="117"/>
      <c r="O544" s="117"/>
      <c r="P544" s="117"/>
      <c r="Q544" s="117"/>
      <c r="R544" s="117"/>
      <c r="S544" s="117"/>
      <c r="T544" s="254"/>
      <c r="U544" s="646"/>
      <c r="V544" s="646"/>
      <c r="W544" s="114"/>
      <c r="X544" s="254"/>
      <c r="Y544" s="224" t="str">
        <f t="shared" si="534"/>
        <v xml:space="preserve"> </v>
      </c>
      <c r="Z544" s="579"/>
      <c r="AA544" s="704"/>
      <c r="AB544" s="119"/>
      <c r="AC544" s="224" t="str">
        <f t="shared" si="549"/>
        <v xml:space="preserve"> </v>
      </c>
      <c r="AD544" s="115"/>
      <c r="AE544" s="253"/>
      <c r="AF544" s="704"/>
      <c r="AG544" s="727"/>
      <c r="AH544" s="727"/>
      <c r="AI544" s="727"/>
      <c r="AJ544" s="727"/>
      <c r="AK544" s="591"/>
      <c r="AL544" s="727"/>
      <c r="AM544" s="727"/>
      <c r="AN544" s="727"/>
      <c r="AO544" s="727"/>
      <c r="AP544" s="727"/>
      <c r="AQ544" s="727"/>
      <c r="AR544" s="727"/>
      <c r="AS544" s="727"/>
      <c r="AT544" s="727"/>
      <c r="AU544" s="727"/>
      <c r="AV544" s="727"/>
      <c r="AW544" s="727"/>
      <c r="AX544" s="727"/>
      <c r="AY544" s="727"/>
      <c r="AZ544" s="727"/>
      <c r="BA544" s="727"/>
      <c r="BB544" s="727"/>
      <c r="BC544" s="821"/>
      <c r="BD544" s="727"/>
      <c r="BE544" s="727"/>
      <c r="BF544" s="727"/>
      <c r="BG544" s="727"/>
      <c r="BH544" s="727"/>
      <c r="BI544" s="727"/>
      <c r="BJ544" s="727"/>
      <c r="BK544" s="727"/>
      <c r="BL544" s="821"/>
      <c r="BM544" s="727"/>
      <c r="BN544" s="727"/>
      <c r="BO544" s="727"/>
      <c r="BP544" s="727"/>
      <c r="BQ544" s="727"/>
      <c r="BR544" s="821"/>
      <c r="BS544" s="727"/>
      <c r="BT544" s="727"/>
      <c r="BU544" s="727"/>
      <c r="BV544" s="591"/>
      <c r="BW544" s="224" t="str">
        <f t="shared" si="546"/>
        <v xml:space="preserve"> </v>
      </c>
      <c r="BX544" s="471">
        <f t="shared" si="535"/>
        <v>453</v>
      </c>
      <c r="BY544" s="117"/>
      <c r="BZ544" s="117"/>
      <c r="CA544" s="117"/>
      <c r="CB544" s="117"/>
      <c r="CC544" s="117"/>
      <c r="CD544" s="461"/>
      <c r="CE544" s="236"/>
      <c r="CF544" s="224" t="str">
        <f t="shared" si="536"/>
        <v xml:space="preserve"> </v>
      </c>
      <c r="CG544" s="116"/>
      <c r="CH544" s="117"/>
      <c r="CI544" s="117"/>
      <c r="CJ544" s="117"/>
      <c r="CK544" s="472"/>
      <c r="CL544" s="472"/>
      <c r="CM544" s="472"/>
      <c r="CN544" s="472"/>
      <c r="CO544" s="117"/>
      <c r="CP544" s="253"/>
      <c r="CQ544" s="120"/>
      <c r="CR544" s="224" t="str" cm="1">
        <f t="array" ref="CR544">IF(AND(SUM(COUNTIF(CG544:CM544,{"*不明*","*その他*"})+COUNTIF(CO544:CP544,{"*不明*","*その他*"}))&gt;0,CQ544=""),"その他・不明の場合,10)具体的内容、理由を記入",IF(OR(AND(CI544=CI$65,COUNTA(CJ544:CM544)&lt;4),AND(OR(CI544=CI$63,CI544=CI$64,CI544=CI$66,CI544=CI$67,CI544=CI$68,CI544=""),COUNTA(CJ544:CM544)&gt;0)),"3)介護保険認定済→要介護度、認知症自立度、寝たきり度、介護保険サービス記入",IF(OR(AND(OR(CM544=CM$63,CM544=CM$64),CN544=""),AND(OR(CM544=CM$65,CM544=CM$66),CN544&lt;&gt;"")),"7)介護保険サービス受けている/過去受けていた→具体的内容記入"," ")))</f>
        <v xml:space="preserve"> </v>
      </c>
      <c r="CS544" s="224" t="str">
        <f t="shared" si="537"/>
        <v xml:space="preserve"> </v>
      </c>
      <c r="CT544" s="116"/>
      <c r="CU544" s="253"/>
      <c r="CV544" s="117"/>
      <c r="CW544" s="117"/>
      <c r="CX544" s="253"/>
      <c r="CY544" s="117"/>
      <c r="CZ544" s="117"/>
      <c r="DA544" s="253"/>
      <c r="DB544" s="117"/>
      <c r="DC544" s="224" t="str">
        <f t="shared" si="538"/>
        <v xml:space="preserve"> </v>
      </c>
      <c r="DD544" s="224" t="str">
        <f t="shared" si="539"/>
        <v xml:space="preserve"> </v>
      </c>
      <c r="DE544" s="224" t="str">
        <f t="shared" si="550"/>
        <v xml:space="preserve"> </v>
      </c>
      <c r="DF544" s="121"/>
      <c r="DG544" s="114"/>
      <c r="DH544" s="704"/>
      <c r="DI544" s="119"/>
      <c r="DJ544" s="187"/>
      <c r="DK544" s="254"/>
      <c r="DL544" s="224" t="str">
        <f t="shared" si="551"/>
        <v xml:space="preserve"> </v>
      </c>
      <c r="DM544" s="224" t="str">
        <f t="shared" si="540"/>
        <v xml:space="preserve"> </v>
      </c>
      <c r="DN544" s="474"/>
      <c r="DO544" s="117"/>
      <c r="DP544" s="117"/>
      <c r="DQ544" s="117"/>
      <c r="DR544" s="117"/>
      <c r="DS544" s="117"/>
      <c r="DT544" s="254"/>
      <c r="DU544" s="476"/>
      <c r="DV544" s="224" t="str">
        <f t="shared" si="552"/>
        <v xml:space="preserve"> </v>
      </c>
      <c r="DW544" s="115"/>
      <c r="DX544" s="470"/>
      <c r="DY544" s="117"/>
      <c r="DZ544" s="704"/>
      <c r="EA544" s="224" t="str">
        <f t="shared" si="553"/>
        <v xml:space="preserve"> </v>
      </c>
      <c r="EB544" s="906"/>
      <c r="EC544" s="904"/>
      <c r="ED544" s="904"/>
      <c r="EE544" s="904"/>
      <c r="EF544" s="904"/>
      <c r="EG544" s="904"/>
      <c r="EH544" s="904"/>
      <c r="EI544" s="904"/>
      <c r="EJ544" s="904"/>
      <c r="EK544" s="905"/>
      <c r="EL544" s="80"/>
      <c r="EM544" s="224" t="str">
        <f t="shared" si="541"/>
        <v xml:space="preserve"> </v>
      </c>
      <c r="EN544" s="224" t="str">
        <f t="shared" si="542"/>
        <v xml:space="preserve"> </v>
      </c>
      <c r="EO544" s="115"/>
      <c r="EP544" s="1050"/>
      <c r="EQ544" s="253"/>
      <c r="ER544" s="117"/>
      <c r="ES544" s="1258">
        <f t="shared" si="543"/>
        <v>453</v>
      </c>
      <c r="ET544" s="224" t="str">
        <f t="shared" si="544"/>
        <v xml:space="preserve"> </v>
      </c>
      <c r="EU544" s="477" t="str">
        <f t="shared" si="545"/>
        <v/>
      </c>
      <c r="EV544" s="1334" t="str">
        <f t="shared" si="548"/>
        <v xml:space="preserve"> </v>
      </c>
      <c r="EW544" s="1332" t="str">
        <f t="shared" ref="EW544:EW607" si="592">IF(G544&lt;&gt;"",G544,"")</f>
        <v/>
      </c>
      <c r="EX544" s="1275" t="str">
        <f t="shared" si="574"/>
        <v/>
      </c>
      <c r="EY544" s="1275" t="str">
        <f t="shared" si="575"/>
        <v/>
      </c>
      <c r="EZ544" s="1275" t="str">
        <f t="shared" si="576"/>
        <v/>
      </c>
      <c r="FA544" s="1275" t="str">
        <f t="shared" si="577"/>
        <v/>
      </c>
      <c r="FB544" s="1275" t="str">
        <f t="shared" si="578"/>
        <v/>
      </c>
      <c r="FC544" s="1333" t="str">
        <f t="shared" si="579"/>
        <v/>
      </c>
      <c r="FE544" s="1234" t="str">
        <f t="shared" si="580"/>
        <v xml:space="preserve"> </v>
      </c>
      <c r="FF544" s="1234" t="str">
        <f t="shared" si="581"/>
        <v xml:space="preserve"> </v>
      </c>
      <c r="FG544" s="1234" t="str">
        <f t="shared" si="582"/>
        <v xml:space="preserve"> </v>
      </c>
      <c r="FH544" s="1234" t="str">
        <f t="shared" si="583"/>
        <v xml:space="preserve"> </v>
      </c>
      <c r="FI544" s="1234" t="str">
        <f t="shared" si="554"/>
        <v xml:space="preserve"> </v>
      </c>
      <c r="FJ544" s="1234" t="str">
        <f t="shared" si="584"/>
        <v xml:space="preserve"> </v>
      </c>
      <c r="FK544" s="1234">
        <f t="shared" si="555"/>
        <v>0</v>
      </c>
      <c r="FL544" s="1227"/>
      <c r="FM544" s="1234" t="str">
        <f t="shared" si="556"/>
        <v xml:space="preserve"> </v>
      </c>
      <c r="FN544" s="1234" t="str">
        <f t="shared" si="557"/>
        <v xml:space="preserve"> </v>
      </c>
      <c r="FO544" s="1234" t="str">
        <f t="shared" si="585"/>
        <v xml:space="preserve"> </v>
      </c>
      <c r="FP544" s="1234" t="str">
        <f t="shared" si="586"/>
        <v xml:space="preserve"> </v>
      </c>
      <c r="FQ544" s="1234" t="str">
        <f t="shared" si="558"/>
        <v xml:space="preserve"> </v>
      </c>
      <c r="FR544" s="1234" t="str">
        <f t="shared" si="587"/>
        <v xml:space="preserve"> </v>
      </c>
      <c r="FS544" s="1234">
        <f t="shared" si="532"/>
        <v>0</v>
      </c>
      <c r="FT544" s="1227"/>
      <c r="FU544" s="1234" t="str">
        <f t="shared" si="588"/>
        <v xml:space="preserve"> </v>
      </c>
      <c r="FV544" s="1234" t="str">
        <f t="shared" si="589"/>
        <v xml:space="preserve"> </v>
      </c>
      <c r="FW544" s="1234" t="str">
        <f t="shared" si="590"/>
        <v xml:space="preserve"> </v>
      </c>
      <c r="FX544" s="1234" t="str">
        <f t="shared" si="559"/>
        <v xml:space="preserve"> </v>
      </c>
      <c r="FY544" s="1234" t="str">
        <f t="shared" si="560"/>
        <v xml:space="preserve"> </v>
      </c>
      <c r="FZ544" s="1234" t="str">
        <f t="shared" si="591"/>
        <v xml:space="preserve"> </v>
      </c>
      <c r="GA544" s="1234">
        <f t="shared" si="561"/>
        <v>0</v>
      </c>
      <c r="GB544" s="1227"/>
      <c r="GC544" s="1234" t="str">
        <f t="shared" si="562"/>
        <v xml:space="preserve"> </v>
      </c>
      <c r="GD544" s="1234" t="str">
        <f t="shared" si="563"/>
        <v xml:space="preserve"> </v>
      </c>
      <c r="GE544" s="1234" t="str">
        <f t="shared" si="564"/>
        <v xml:space="preserve"> </v>
      </c>
      <c r="GF544" s="1234" t="str">
        <f t="shared" si="565"/>
        <v xml:space="preserve"> </v>
      </c>
      <c r="GG544" s="1234" t="str">
        <f t="shared" si="566"/>
        <v xml:space="preserve"> </v>
      </c>
      <c r="GH544" s="1234" t="str">
        <f t="shared" si="567"/>
        <v xml:space="preserve"> </v>
      </c>
      <c r="GI544" s="1234" t="str">
        <f t="shared" si="568"/>
        <v xml:space="preserve"> </v>
      </c>
      <c r="GJ544" s="1234" t="str">
        <f t="shared" si="569"/>
        <v xml:space="preserve"> </v>
      </c>
      <c r="GK544" s="1234" t="str">
        <f t="shared" si="570"/>
        <v xml:space="preserve"> </v>
      </c>
      <c r="GL544" s="1234" t="str">
        <f t="shared" si="571"/>
        <v xml:space="preserve"> </v>
      </c>
      <c r="GM544" s="1234" t="str">
        <f t="shared" si="572"/>
        <v xml:space="preserve"> </v>
      </c>
      <c r="GN544" s="1234">
        <f t="shared" si="573"/>
        <v>0</v>
      </c>
    </row>
    <row r="545" spans="1:196" s="100" customFormat="1" ht="27" customHeight="1" thickTop="1" thickBot="1">
      <c r="A545" s="1208">
        <f>【A票】【D票】!$D$10</f>
        <v>0</v>
      </c>
      <c r="B545" s="1212">
        <f>【A票】【D票】!$H$10</f>
        <v>0</v>
      </c>
      <c r="C545" s="1213" t="str">
        <f>【A票】【D票】!$K$10</f>
        <v xml:space="preserve"> </v>
      </c>
      <c r="D545" s="1214">
        <f t="shared" si="547"/>
        <v>454</v>
      </c>
      <c r="E545" s="914"/>
      <c r="F545" s="467"/>
      <c r="G545" s="469"/>
      <c r="H545" s="224" t="str">
        <f t="shared" si="533"/>
        <v xml:space="preserve"> </v>
      </c>
      <c r="I545" s="704"/>
      <c r="J545" s="117"/>
      <c r="K545" s="117"/>
      <c r="L545" s="117"/>
      <c r="M545" s="117"/>
      <c r="N545" s="117"/>
      <c r="O545" s="117"/>
      <c r="P545" s="117"/>
      <c r="Q545" s="117"/>
      <c r="R545" s="117"/>
      <c r="S545" s="117"/>
      <c r="T545" s="254"/>
      <c r="U545" s="646"/>
      <c r="V545" s="646"/>
      <c r="W545" s="114"/>
      <c r="X545" s="254"/>
      <c r="Y545" s="224" t="str">
        <f t="shared" si="534"/>
        <v xml:space="preserve"> </v>
      </c>
      <c r="Z545" s="579"/>
      <c r="AA545" s="704"/>
      <c r="AB545" s="119"/>
      <c r="AC545" s="224" t="str">
        <f t="shared" si="549"/>
        <v xml:space="preserve"> </v>
      </c>
      <c r="AD545" s="115"/>
      <c r="AE545" s="253"/>
      <c r="AF545" s="704"/>
      <c r="AG545" s="727"/>
      <c r="AH545" s="727"/>
      <c r="AI545" s="727"/>
      <c r="AJ545" s="727"/>
      <c r="AK545" s="591"/>
      <c r="AL545" s="727"/>
      <c r="AM545" s="727"/>
      <c r="AN545" s="727"/>
      <c r="AO545" s="727"/>
      <c r="AP545" s="727"/>
      <c r="AQ545" s="727"/>
      <c r="AR545" s="727"/>
      <c r="AS545" s="727"/>
      <c r="AT545" s="727"/>
      <c r="AU545" s="727"/>
      <c r="AV545" s="727"/>
      <c r="AW545" s="727"/>
      <c r="AX545" s="727"/>
      <c r="AY545" s="727"/>
      <c r="AZ545" s="727"/>
      <c r="BA545" s="727"/>
      <c r="BB545" s="727"/>
      <c r="BC545" s="821"/>
      <c r="BD545" s="727"/>
      <c r="BE545" s="727"/>
      <c r="BF545" s="727"/>
      <c r="BG545" s="727"/>
      <c r="BH545" s="727"/>
      <c r="BI545" s="727"/>
      <c r="BJ545" s="727"/>
      <c r="BK545" s="727"/>
      <c r="BL545" s="821"/>
      <c r="BM545" s="727"/>
      <c r="BN545" s="727"/>
      <c r="BO545" s="727"/>
      <c r="BP545" s="727"/>
      <c r="BQ545" s="727"/>
      <c r="BR545" s="821"/>
      <c r="BS545" s="727"/>
      <c r="BT545" s="727"/>
      <c r="BU545" s="727"/>
      <c r="BV545" s="591"/>
      <c r="BW545" s="224" t="str">
        <f t="shared" si="546"/>
        <v xml:space="preserve"> </v>
      </c>
      <c r="BX545" s="471">
        <f t="shared" si="535"/>
        <v>454</v>
      </c>
      <c r="BY545" s="117"/>
      <c r="BZ545" s="117"/>
      <c r="CA545" s="117"/>
      <c r="CB545" s="117"/>
      <c r="CC545" s="117"/>
      <c r="CD545" s="461"/>
      <c r="CE545" s="236"/>
      <c r="CF545" s="224" t="str">
        <f t="shared" si="536"/>
        <v xml:space="preserve"> </v>
      </c>
      <c r="CG545" s="116"/>
      <c r="CH545" s="117"/>
      <c r="CI545" s="117"/>
      <c r="CJ545" s="117"/>
      <c r="CK545" s="472"/>
      <c r="CL545" s="472"/>
      <c r="CM545" s="472"/>
      <c r="CN545" s="472"/>
      <c r="CO545" s="117"/>
      <c r="CP545" s="253"/>
      <c r="CQ545" s="120"/>
      <c r="CR545" s="224" t="str" cm="1">
        <f t="array" ref="CR545">IF(AND(SUM(COUNTIF(CG545:CM545,{"*不明*","*その他*"})+COUNTIF(CO545:CP545,{"*不明*","*その他*"}))&gt;0,CQ545=""),"その他・不明の場合,10)具体的内容、理由を記入",IF(OR(AND(CI545=CI$65,COUNTA(CJ545:CM545)&lt;4),AND(OR(CI545=CI$63,CI545=CI$64,CI545=CI$66,CI545=CI$67,CI545=CI$68,CI545=""),COUNTA(CJ545:CM545)&gt;0)),"3)介護保険認定済→要介護度、認知症自立度、寝たきり度、介護保険サービス記入",IF(OR(AND(OR(CM545=CM$63,CM545=CM$64),CN545=""),AND(OR(CM545=CM$65,CM545=CM$66),CN545&lt;&gt;"")),"7)介護保険サービス受けている/過去受けていた→具体的内容記入"," ")))</f>
        <v xml:space="preserve"> </v>
      </c>
      <c r="CS545" s="224" t="str">
        <f t="shared" si="537"/>
        <v xml:space="preserve"> </v>
      </c>
      <c r="CT545" s="116"/>
      <c r="CU545" s="253"/>
      <c r="CV545" s="117"/>
      <c r="CW545" s="117"/>
      <c r="CX545" s="253"/>
      <c r="CY545" s="117"/>
      <c r="CZ545" s="117"/>
      <c r="DA545" s="253"/>
      <c r="DB545" s="117"/>
      <c r="DC545" s="224" t="str">
        <f t="shared" si="538"/>
        <v xml:space="preserve"> </v>
      </c>
      <c r="DD545" s="224" t="str">
        <f t="shared" si="539"/>
        <v xml:space="preserve"> </v>
      </c>
      <c r="DE545" s="224" t="str">
        <f t="shared" si="550"/>
        <v xml:space="preserve"> </v>
      </c>
      <c r="DF545" s="121"/>
      <c r="DG545" s="114"/>
      <c r="DH545" s="704"/>
      <c r="DI545" s="119"/>
      <c r="DJ545" s="187"/>
      <c r="DK545" s="254"/>
      <c r="DL545" s="224" t="str">
        <f t="shared" si="551"/>
        <v xml:space="preserve"> </v>
      </c>
      <c r="DM545" s="224" t="str">
        <f t="shared" si="540"/>
        <v xml:space="preserve"> </v>
      </c>
      <c r="DN545" s="474"/>
      <c r="DO545" s="117"/>
      <c r="DP545" s="117"/>
      <c r="DQ545" s="117"/>
      <c r="DR545" s="117"/>
      <c r="DS545" s="117"/>
      <c r="DT545" s="254"/>
      <c r="DU545" s="476"/>
      <c r="DV545" s="224" t="str">
        <f t="shared" si="552"/>
        <v xml:space="preserve"> </v>
      </c>
      <c r="DW545" s="115"/>
      <c r="DX545" s="470"/>
      <c r="DY545" s="117"/>
      <c r="DZ545" s="704"/>
      <c r="EA545" s="224" t="str">
        <f t="shared" si="553"/>
        <v xml:space="preserve"> </v>
      </c>
      <c r="EB545" s="906"/>
      <c r="EC545" s="904"/>
      <c r="ED545" s="904"/>
      <c r="EE545" s="904"/>
      <c r="EF545" s="904"/>
      <c r="EG545" s="904"/>
      <c r="EH545" s="904"/>
      <c r="EI545" s="904"/>
      <c r="EJ545" s="904"/>
      <c r="EK545" s="905"/>
      <c r="EL545" s="80"/>
      <c r="EM545" s="224" t="str">
        <f t="shared" si="541"/>
        <v xml:space="preserve"> </v>
      </c>
      <c r="EN545" s="224" t="str">
        <f t="shared" si="542"/>
        <v xml:space="preserve"> </v>
      </c>
      <c r="EO545" s="115"/>
      <c r="EP545" s="1050"/>
      <c r="EQ545" s="253"/>
      <c r="ER545" s="117"/>
      <c r="ES545" s="1258">
        <f t="shared" si="543"/>
        <v>454</v>
      </c>
      <c r="ET545" s="224" t="str">
        <f t="shared" si="544"/>
        <v xml:space="preserve"> </v>
      </c>
      <c r="EU545" s="477" t="str">
        <f t="shared" si="545"/>
        <v/>
      </c>
      <c r="EV545" s="1334" t="str">
        <f t="shared" si="548"/>
        <v xml:space="preserve"> </v>
      </c>
      <c r="EW545" s="1332" t="str">
        <f t="shared" si="592"/>
        <v/>
      </c>
      <c r="EX545" s="1275" t="str">
        <f t="shared" si="574"/>
        <v/>
      </c>
      <c r="EY545" s="1275" t="str">
        <f t="shared" si="575"/>
        <v/>
      </c>
      <c r="EZ545" s="1275" t="str">
        <f t="shared" si="576"/>
        <v/>
      </c>
      <c r="FA545" s="1275" t="str">
        <f t="shared" si="577"/>
        <v/>
      </c>
      <c r="FB545" s="1275" t="str">
        <f t="shared" si="578"/>
        <v/>
      </c>
      <c r="FC545" s="1333" t="str">
        <f t="shared" si="579"/>
        <v/>
      </c>
      <c r="FE545" s="1234" t="str">
        <f t="shared" si="580"/>
        <v xml:space="preserve"> </v>
      </c>
      <c r="FF545" s="1234" t="str">
        <f t="shared" si="581"/>
        <v xml:space="preserve"> </v>
      </c>
      <c r="FG545" s="1234" t="str">
        <f t="shared" si="582"/>
        <v xml:space="preserve"> </v>
      </c>
      <c r="FH545" s="1234" t="str">
        <f t="shared" si="583"/>
        <v xml:space="preserve"> </v>
      </c>
      <c r="FI545" s="1234" t="str">
        <f t="shared" si="554"/>
        <v xml:space="preserve"> </v>
      </c>
      <c r="FJ545" s="1234" t="str">
        <f t="shared" si="584"/>
        <v xml:space="preserve"> </v>
      </c>
      <c r="FK545" s="1234">
        <f t="shared" si="555"/>
        <v>0</v>
      </c>
      <c r="FL545" s="1227"/>
      <c r="FM545" s="1234" t="str">
        <f t="shared" si="556"/>
        <v xml:space="preserve"> </v>
      </c>
      <c r="FN545" s="1234" t="str">
        <f t="shared" si="557"/>
        <v xml:space="preserve"> </v>
      </c>
      <c r="FO545" s="1234" t="str">
        <f t="shared" si="585"/>
        <v xml:space="preserve"> </v>
      </c>
      <c r="FP545" s="1234" t="str">
        <f t="shared" si="586"/>
        <v xml:space="preserve"> </v>
      </c>
      <c r="FQ545" s="1234" t="str">
        <f t="shared" si="558"/>
        <v xml:space="preserve"> </v>
      </c>
      <c r="FR545" s="1234" t="str">
        <f t="shared" si="587"/>
        <v xml:space="preserve"> </v>
      </c>
      <c r="FS545" s="1234">
        <f t="shared" ref="FS545:FS608" si="593">COUNTIFS(FM545:FR545,"●")</f>
        <v>0</v>
      </c>
      <c r="FT545" s="1227"/>
      <c r="FU545" s="1234" t="str">
        <f t="shared" si="588"/>
        <v xml:space="preserve"> </v>
      </c>
      <c r="FV545" s="1234" t="str">
        <f t="shared" si="589"/>
        <v xml:space="preserve"> </v>
      </c>
      <c r="FW545" s="1234" t="str">
        <f t="shared" si="590"/>
        <v xml:space="preserve"> </v>
      </c>
      <c r="FX545" s="1234" t="str">
        <f t="shared" si="559"/>
        <v xml:space="preserve"> </v>
      </c>
      <c r="FY545" s="1234" t="str">
        <f t="shared" si="560"/>
        <v xml:space="preserve"> </v>
      </c>
      <c r="FZ545" s="1234" t="str">
        <f t="shared" si="591"/>
        <v xml:space="preserve"> </v>
      </c>
      <c r="GA545" s="1234">
        <f t="shared" si="561"/>
        <v>0</v>
      </c>
      <c r="GB545" s="1227"/>
      <c r="GC545" s="1234" t="str">
        <f t="shared" si="562"/>
        <v xml:space="preserve"> </v>
      </c>
      <c r="GD545" s="1234" t="str">
        <f t="shared" si="563"/>
        <v xml:space="preserve"> </v>
      </c>
      <c r="GE545" s="1234" t="str">
        <f t="shared" si="564"/>
        <v xml:space="preserve"> </v>
      </c>
      <c r="GF545" s="1234" t="str">
        <f t="shared" si="565"/>
        <v xml:space="preserve"> </v>
      </c>
      <c r="GG545" s="1234" t="str">
        <f t="shared" si="566"/>
        <v xml:space="preserve"> </v>
      </c>
      <c r="GH545" s="1234" t="str">
        <f t="shared" si="567"/>
        <v xml:space="preserve"> </v>
      </c>
      <c r="GI545" s="1234" t="str">
        <f t="shared" si="568"/>
        <v xml:space="preserve"> </v>
      </c>
      <c r="GJ545" s="1234" t="str">
        <f t="shared" si="569"/>
        <v xml:space="preserve"> </v>
      </c>
      <c r="GK545" s="1234" t="str">
        <f t="shared" si="570"/>
        <v xml:space="preserve"> </v>
      </c>
      <c r="GL545" s="1234" t="str">
        <f t="shared" si="571"/>
        <v xml:space="preserve"> </v>
      </c>
      <c r="GM545" s="1234" t="str">
        <f t="shared" si="572"/>
        <v xml:space="preserve"> </v>
      </c>
      <c r="GN545" s="1234">
        <f t="shared" si="573"/>
        <v>0</v>
      </c>
    </row>
    <row r="546" spans="1:196" s="100" customFormat="1" ht="27" customHeight="1" thickTop="1" thickBot="1">
      <c r="A546" s="1208">
        <f>【A票】【D票】!$D$10</f>
        <v>0</v>
      </c>
      <c r="B546" s="1212">
        <f>【A票】【D票】!$H$10</f>
        <v>0</v>
      </c>
      <c r="C546" s="1213" t="str">
        <f>【A票】【D票】!$K$10</f>
        <v xml:space="preserve"> </v>
      </c>
      <c r="D546" s="1214">
        <f t="shared" si="547"/>
        <v>455</v>
      </c>
      <c r="E546" s="914"/>
      <c r="F546" s="467"/>
      <c r="G546" s="469"/>
      <c r="H546" s="224" t="str">
        <f t="shared" si="533"/>
        <v xml:space="preserve"> </v>
      </c>
      <c r="I546" s="704"/>
      <c r="J546" s="117"/>
      <c r="K546" s="117"/>
      <c r="L546" s="117"/>
      <c r="M546" s="117"/>
      <c r="N546" s="117"/>
      <c r="O546" s="117"/>
      <c r="P546" s="117"/>
      <c r="Q546" s="117"/>
      <c r="R546" s="117"/>
      <c r="S546" s="117"/>
      <c r="T546" s="254"/>
      <c r="U546" s="646"/>
      <c r="V546" s="646"/>
      <c r="W546" s="114"/>
      <c r="X546" s="254"/>
      <c r="Y546" s="224" t="str">
        <f t="shared" si="534"/>
        <v xml:space="preserve"> </v>
      </c>
      <c r="Z546" s="579"/>
      <c r="AA546" s="704"/>
      <c r="AB546" s="119"/>
      <c r="AC546" s="224" t="str">
        <f t="shared" si="549"/>
        <v xml:space="preserve"> </v>
      </c>
      <c r="AD546" s="115"/>
      <c r="AE546" s="253"/>
      <c r="AF546" s="704"/>
      <c r="AG546" s="727"/>
      <c r="AH546" s="727"/>
      <c r="AI546" s="727"/>
      <c r="AJ546" s="727"/>
      <c r="AK546" s="591"/>
      <c r="AL546" s="727"/>
      <c r="AM546" s="727"/>
      <c r="AN546" s="727"/>
      <c r="AO546" s="727"/>
      <c r="AP546" s="727"/>
      <c r="AQ546" s="727"/>
      <c r="AR546" s="727"/>
      <c r="AS546" s="727"/>
      <c r="AT546" s="727"/>
      <c r="AU546" s="727"/>
      <c r="AV546" s="727"/>
      <c r="AW546" s="727"/>
      <c r="AX546" s="727"/>
      <c r="AY546" s="727"/>
      <c r="AZ546" s="727"/>
      <c r="BA546" s="727"/>
      <c r="BB546" s="727"/>
      <c r="BC546" s="821"/>
      <c r="BD546" s="727"/>
      <c r="BE546" s="727"/>
      <c r="BF546" s="727"/>
      <c r="BG546" s="727"/>
      <c r="BH546" s="727"/>
      <c r="BI546" s="727"/>
      <c r="BJ546" s="727"/>
      <c r="BK546" s="727"/>
      <c r="BL546" s="821"/>
      <c r="BM546" s="727"/>
      <c r="BN546" s="727"/>
      <c r="BO546" s="727"/>
      <c r="BP546" s="727"/>
      <c r="BQ546" s="727"/>
      <c r="BR546" s="821"/>
      <c r="BS546" s="727"/>
      <c r="BT546" s="727"/>
      <c r="BU546" s="727"/>
      <c r="BV546" s="591"/>
      <c r="BW546" s="224" t="str">
        <f t="shared" si="546"/>
        <v xml:space="preserve"> </v>
      </c>
      <c r="BX546" s="471">
        <f t="shared" si="535"/>
        <v>455</v>
      </c>
      <c r="BY546" s="117"/>
      <c r="BZ546" s="117"/>
      <c r="CA546" s="117"/>
      <c r="CB546" s="117"/>
      <c r="CC546" s="117"/>
      <c r="CD546" s="461"/>
      <c r="CE546" s="236"/>
      <c r="CF546" s="224" t="str">
        <f t="shared" si="536"/>
        <v xml:space="preserve"> </v>
      </c>
      <c r="CG546" s="116"/>
      <c r="CH546" s="117"/>
      <c r="CI546" s="117"/>
      <c r="CJ546" s="117"/>
      <c r="CK546" s="472"/>
      <c r="CL546" s="472"/>
      <c r="CM546" s="472"/>
      <c r="CN546" s="472"/>
      <c r="CO546" s="117"/>
      <c r="CP546" s="253"/>
      <c r="CQ546" s="120"/>
      <c r="CR546" s="224" t="str" cm="1">
        <f t="array" ref="CR546">IF(AND(SUM(COUNTIF(CG546:CM546,{"*不明*","*その他*"})+COUNTIF(CO546:CP546,{"*不明*","*その他*"}))&gt;0,CQ546=""),"その他・不明の場合,10)具体的内容、理由を記入",IF(OR(AND(CI546=CI$65,COUNTA(CJ546:CM546)&lt;4),AND(OR(CI546=CI$63,CI546=CI$64,CI546=CI$66,CI546=CI$67,CI546=CI$68,CI546=""),COUNTA(CJ546:CM546)&gt;0)),"3)介護保険認定済→要介護度、認知症自立度、寝たきり度、介護保険サービス記入",IF(OR(AND(OR(CM546=CM$63,CM546=CM$64),CN546=""),AND(OR(CM546=CM$65,CM546=CM$66),CN546&lt;&gt;"")),"7)介護保険サービス受けている/過去受けていた→具体的内容記入"," ")))</f>
        <v xml:space="preserve"> </v>
      </c>
      <c r="CS546" s="224" t="str">
        <f t="shared" si="537"/>
        <v xml:space="preserve"> </v>
      </c>
      <c r="CT546" s="116"/>
      <c r="CU546" s="253"/>
      <c r="CV546" s="117"/>
      <c r="CW546" s="117"/>
      <c r="CX546" s="253"/>
      <c r="CY546" s="117"/>
      <c r="CZ546" s="117"/>
      <c r="DA546" s="253"/>
      <c r="DB546" s="117"/>
      <c r="DC546" s="224" t="str">
        <f t="shared" si="538"/>
        <v xml:space="preserve"> </v>
      </c>
      <c r="DD546" s="224" t="str">
        <f t="shared" si="539"/>
        <v xml:space="preserve"> </v>
      </c>
      <c r="DE546" s="224" t="str">
        <f t="shared" si="550"/>
        <v xml:space="preserve"> </v>
      </c>
      <c r="DF546" s="121"/>
      <c r="DG546" s="114"/>
      <c r="DH546" s="704"/>
      <c r="DI546" s="119"/>
      <c r="DJ546" s="187"/>
      <c r="DK546" s="254"/>
      <c r="DL546" s="224" t="str">
        <f t="shared" si="551"/>
        <v xml:space="preserve"> </v>
      </c>
      <c r="DM546" s="224" t="str">
        <f t="shared" si="540"/>
        <v xml:space="preserve"> </v>
      </c>
      <c r="DN546" s="474"/>
      <c r="DO546" s="117"/>
      <c r="DP546" s="117"/>
      <c r="DQ546" s="117"/>
      <c r="DR546" s="117"/>
      <c r="DS546" s="117"/>
      <c r="DT546" s="254"/>
      <c r="DU546" s="476"/>
      <c r="DV546" s="224" t="str">
        <f t="shared" si="552"/>
        <v xml:space="preserve"> </v>
      </c>
      <c r="DW546" s="115"/>
      <c r="DX546" s="470"/>
      <c r="DY546" s="117"/>
      <c r="DZ546" s="704"/>
      <c r="EA546" s="224" t="str">
        <f t="shared" si="553"/>
        <v xml:space="preserve"> </v>
      </c>
      <c r="EB546" s="906"/>
      <c r="EC546" s="904"/>
      <c r="ED546" s="904"/>
      <c r="EE546" s="904"/>
      <c r="EF546" s="904"/>
      <c r="EG546" s="904"/>
      <c r="EH546" s="904"/>
      <c r="EI546" s="904"/>
      <c r="EJ546" s="904"/>
      <c r="EK546" s="905"/>
      <c r="EL546" s="80"/>
      <c r="EM546" s="224" t="str">
        <f t="shared" si="541"/>
        <v xml:space="preserve"> </v>
      </c>
      <c r="EN546" s="224" t="str">
        <f t="shared" si="542"/>
        <v xml:space="preserve"> </v>
      </c>
      <c r="EO546" s="115"/>
      <c r="EP546" s="1050"/>
      <c r="EQ546" s="253"/>
      <c r="ER546" s="117"/>
      <c r="ES546" s="1258">
        <f t="shared" si="543"/>
        <v>455</v>
      </c>
      <c r="ET546" s="224" t="str">
        <f t="shared" si="544"/>
        <v xml:space="preserve"> </v>
      </c>
      <c r="EU546" s="477" t="str">
        <f t="shared" si="545"/>
        <v/>
      </c>
      <c r="EV546" s="1334" t="str">
        <f t="shared" si="548"/>
        <v xml:space="preserve"> </v>
      </c>
      <c r="EW546" s="1332" t="str">
        <f t="shared" si="592"/>
        <v/>
      </c>
      <c r="EX546" s="1275" t="str">
        <f t="shared" si="574"/>
        <v/>
      </c>
      <c r="EY546" s="1275" t="str">
        <f t="shared" si="575"/>
        <v/>
      </c>
      <c r="EZ546" s="1275" t="str">
        <f t="shared" si="576"/>
        <v/>
      </c>
      <c r="FA546" s="1275" t="str">
        <f t="shared" si="577"/>
        <v/>
      </c>
      <c r="FB546" s="1275" t="str">
        <f t="shared" si="578"/>
        <v/>
      </c>
      <c r="FC546" s="1333" t="str">
        <f t="shared" si="579"/>
        <v/>
      </c>
      <c r="FE546" s="1234" t="str">
        <f t="shared" si="580"/>
        <v xml:space="preserve"> </v>
      </c>
      <c r="FF546" s="1234" t="str">
        <f t="shared" si="581"/>
        <v xml:space="preserve"> </v>
      </c>
      <c r="FG546" s="1234" t="str">
        <f t="shared" si="582"/>
        <v xml:space="preserve"> </v>
      </c>
      <c r="FH546" s="1234" t="str">
        <f t="shared" si="583"/>
        <v xml:space="preserve"> </v>
      </c>
      <c r="FI546" s="1234" t="str">
        <f t="shared" si="554"/>
        <v xml:space="preserve"> </v>
      </c>
      <c r="FJ546" s="1234" t="str">
        <f t="shared" si="584"/>
        <v xml:space="preserve"> </v>
      </c>
      <c r="FK546" s="1234">
        <f t="shared" si="555"/>
        <v>0</v>
      </c>
      <c r="FL546" s="1227"/>
      <c r="FM546" s="1234" t="str">
        <f t="shared" si="556"/>
        <v xml:space="preserve"> </v>
      </c>
      <c r="FN546" s="1234" t="str">
        <f t="shared" si="557"/>
        <v xml:space="preserve"> </v>
      </c>
      <c r="FO546" s="1234" t="str">
        <f t="shared" si="585"/>
        <v xml:space="preserve"> </v>
      </c>
      <c r="FP546" s="1234" t="str">
        <f t="shared" si="586"/>
        <v xml:space="preserve"> </v>
      </c>
      <c r="FQ546" s="1234" t="str">
        <f t="shared" si="558"/>
        <v xml:space="preserve"> </v>
      </c>
      <c r="FR546" s="1234" t="str">
        <f t="shared" si="587"/>
        <v xml:space="preserve"> </v>
      </c>
      <c r="FS546" s="1234">
        <f t="shared" si="593"/>
        <v>0</v>
      </c>
      <c r="FT546" s="1227"/>
      <c r="FU546" s="1234" t="str">
        <f t="shared" si="588"/>
        <v xml:space="preserve"> </v>
      </c>
      <c r="FV546" s="1234" t="str">
        <f t="shared" si="589"/>
        <v xml:space="preserve"> </v>
      </c>
      <c r="FW546" s="1234" t="str">
        <f t="shared" si="590"/>
        <v xml:space="preserve"> </v>
      </c>
      <c r="FX546" s="1234" t="str">
        <f t="shared" si="559"/>
        <v xml:space="preserve"> </v>
      </c>
      <c r="FY546" s="1234" t="str">
        <f t="shared" si="560"/>
        <v xml:space="preserve"> </v>
      </c>
      <c r="FZ546" s="1234" t="str">
        <f t="shared" si="591"/>
        <v xml:space="preserve"> </v>
      </c>
      <c r="GA546" s="1234">
        <f t="shared" si="561"/>
        <v>0</v>
      </c>
      <c r="GB546" s="1227"/>
      <c r="GC546" s="1234" t="str">
        <f t="shared" si="562"/>
        <v xml:space="preserve"> </v>
      </c>
      <c r="GD546" s="1234" t="str">
        <f t="shared" si="563"/>
        <v xml:space="preserve"> </v>
      </c>
      <c r="GE546" s="1234" t="str">
        <f t="shared" si="564"/>
        <v xml:space="preserve"> </v>
      </c>
      <c r="GF546" s="1234" t="str">
        <f t="shared" si="565"/>
        <v xml:space="preserve"> </v>
      </c>
      <c r="GG546" s="1234" t="str">
        <f t="shared" si="566"/>
        <v xml:space="preserve"> </v>
      </c>
      <c r="GH546" s="1234" t="str">
        <f t="shared" si="567"/>
        <v xml:space="preserve"> </v>
      </c>
      <c r="GI546" s="1234" t="str">
        <f t="shared" si="568"/>
        <v xml:space="preserve"> </v>
      </c>
      <c r="GJ546" s="1234" t="str">
        <f t="shared" si="569"/>
        <v xml:space="preserve"> </v>
      </c>
      <c r="GK546" s="1234" t="str">
        <f t="shared" si="570"/>
        <v xml:space="preserve"> </v>
      </c>
      <c r="GL546" s="1234" t="str">
        <f t="shared" si="571"/>
        <v xml:space="preserve"> </v>
      </c>
      <c r="GM546" s="1234" t="str">
        <f t="shared" si="572"/>
        <v xml:space="preserve"> </v>
      </c>
      <c r="GN546" s="1234">
        <f t="shared" si="573"/>
        <v>0</v>
      </c>
    </row>
    <row r="547" spans="1:196" s="100" customFormat="1" ht="27" customHeight="1" thickTop="1" thickBot="1">
      <c r="A547" s="1208">
        <f>【A票】【D票】!$D$10</f>
        <v>0</v>
      </c>
      <c r="B547" s="1212">
        <f>【A票】【D票】!$H$10</f>
        <v>0</v>
      </c>
      <c r="C547" s="1213" t="str">
        <f>【A票】【D票】!$K$10</f>
        <v xml:space="preserve"> </v>
      </c>
      <c r="D547" s="1214">
        <f t="shared" si="547"/>
        <v>456</v>
      </c>
      <c r="E547" s="914"/>
      <c r="F547" s="467"/>
      <c r="G547" s="469"/>
      <c r="H547" s="224" t="str">
        <f t="shared" si="533"/>
        <v xml:space="preserve"> </v>
      </c>
      <c r="I547" s="704"/>
      <c r="J547" s="117"/>
      <c r="K547" s="117"/>
      <c r="L547" s="117"/>
      <c r="M547" s="117"/>
      <c r="N547" s="117"/>
      <c r="O547" s="117"/>
      <c r="P547" s="117"/>
      <c r="Q547" s="117"/>
      <c r="R547" s="117"/>
      <c r="S547" s="117"/>
      <c r="T547" s="254"/>
      <c r="U547" s="646"/>
      <c r="V547" s="646"/>
      <c r="W547" s="114"/>
      <c r="X547" s="254"/>
      <c r="Y547" s="224" t="str">
        <f t="shared" si="534"/>
        <v xml:space="preserve"> </v>
      </c>
      <c r="Z547" s="579"/>
      <c r="AA547" s="704"/>
      <c r="AB547" s="119"/>
      <c r="AC547" s="224" t="str">
        <f t="shared" si="549"/>
        <v xml:space="preserve"> </v>
      </c>
      <c r="AD547" s="115"/>
      <c r="AE547" s="253"/>
      <c r="AF547" s="704"/>
      <c r="AG547" s="727"/>
      <c r="AH547" s="727"/>
      <c r="AI547" s="727"/>
      <c r="AJ547" s="727"/>
      <c r="AK547" s="591"/>
      <c r="AL547" s="727"/>
      <c r="AM547" s="727"/>
      <c r="AN547" s="727"/>
      <c r="AO547" s="727"/>
      <c r="AP547" s="727"/>
      <c r="AQ547" s="727"/>
      <c r="AR547" s="727"/>
      <c r="AS547" s="727"/>
      <c r="AT547" s="727"/>
      <c r="AU547" s="727"/>
      <c r="AV547" s="727"/>
      <c r="AW547" s="727"/>
      <c r="AX547" s="727"/>
      <c r="AY547" s="727"/>
      <c r="AZ547" s="727"/>
      <c r="BA547" s="727"/>
      <c r="BB547" s="727"/>
      <c r="BC547" s="821"/>
      <c r="BD547" s="727"/>
      <c r="BE547" s="727"/>
      <c r="BF547" s="727"/>
      <c r="BG547" s="727"/>
      <c r="BH547" s="727"/>
      <c r="BI547" s="727"/>
      <c r="BJ547" s="727"/>
      <c r="BK547" s="727"/>
      <c r="BL547" s="821"/>
      <c r="BM547" s="727"/>
      <c r="BN547" s="727"/>
      <c r="BO547" s="727"/>
      <c r="BP547" s="727"/>
      <c r="BQ547" s="727"/>
      <c r="BR547" s="821"/>
      <c r="BS547" s="727"/>
      <c r="BT547" s="727"/>
      <c r="BU547" s="727"/>
      <c r="BV547" s="591"/>
      <c r="BW547" s="224" t="str">
        <f t="shared" si="546"/>
        <v xml:space="preserve"> </v>
      </c>
      <c r="BX547" s="471">
        <f t="shared" si="535"/>
        <v>456</v>
      </c>
      <c r="BY547" s="117"/>
      <c r="BZ547" s="117"/>
      <c r="CA547" s="117"/>
      <c r="CB547" s="117"/>
      <c r="CC547" s="117"/>
      <c r="CD547" s="461"/>
      <c r="CE547" s="236"/>
      <c r="CF547" s="224" t="str">
        <f t="shared" si="536"/>
        <v xml:space="preserve"> </v>
      </c>
      <c r="CG547" s="116"/>
      <c r="CH547" s="117"/>
      <c r="CI547" s="117"/>
      <c r="CJ547" s="117"/>
      <c r="CK547" s="472"/>
      <c r="CL547" s="472"/>
      <c r="CM547" s="472"/>
      <c r="CN547" s="472"/>
      <c r="CO547" s="117"/>
      <c r="CP547" s="253"/>
      <c r="CQ547" s="120"/>
      <c r="CR547" s="224" t="str" cm="1">
        <f t="array" ref="CR547">IF(AND(SUM(COUNTIF(CG547:CM547,{"*不明*","*その他*"})+COUNTIF(CO547:CP547,{"*不明*","*その他*"}))&gt;0,CQ547=""),"その他・不明の場合,10)具体的内容、理由を記入",IF(OR(AND(CI547=CI$65,COUNTA(CJ547:CM547)&lt;4),AND(OR(CI547=CI$63,CI547=CI$64,CI547=CI$66,CI547=CI$67,CI547=CI$68,CI547=""),COUNTA(CJ547:CM547)&gt;0)),"3)介護保険認定済→要介護度、認知症自立度、寝たきり度、介護保険サービス記入",IF(OR(AND(OR(CM547=CM$63,CM547=CM$64),CN547=""),AND(OR(CM547=CM$65,CM547=CM$66),CN547&lt;&gt;"")),"7)介護保険サービス受けている/過去受けていた→具体的内容記入"," ")))</f>
        <v xml:space="preserve"> </v>
      </c>
      <c r="CS547" s="224" t="str">
        <f t="shared" si="537"/>
        <v xml:space="preserve"> </v>
      </c>
      <c r="CT547" s="116"/>
      <c r="CU547" s="253"/>
      <c r="CV547" s="117"/>
      <c r="CW547" s="117"/>
      <c r="CX547" s="253"/>
      <c r="CY547" s="117"/>
      <c r="CZ547" s="117"/>
      <c r="DA547" s="253"/>
      <c r="DB547" s="117"/>
      <c r="DC547" s="224" t="str">
        <f t="shared" si="538"/>
        <v xml:space="preserve"> </v>
      </c>
      <c r="DD547" s="224" t="str">
        <f t="shared" si="539"/>
        <v xml:space="preserve"> </v>
      </c>
      <c r="DE547" s="224" t="str">
        <f t="shared" si="550"/>
        <v xml:space="preserve"> </v>
      </c>
      <c r="DF547" s="121"/>
      <c r="DG547" s="114"/>
      <c r="DH547" s="704"/>
      <c r="DI547" s="119"/>
      <c r="DJ547" s="187"/>
      <c r="DK547" s="254"/>
      <c r="DL547" s="224" t="str">
        <f t="shared" si="551"/>
        <v xml:space="preserve"> </v>
      </c>
      <c r="DM547" s="224" t="str">
        <f t="shared" si="540"/>
        <v xml:space="preserve"> </v>
      </c>
      <c r="DN547" s="474"/>
      <c r="DO547" s="117"/>
      <c r="DP547" s="117"/>
      <c r="DQ547" s="117"/>
      <c r="DR547" s="117"/>
      <c r="DS547" s="117"/>
      <c r="DT547" s="254"/>
      <c r="DU547" s="476"/>
      <c r="DV547" s="224" t="str">
        <f t="shared" si="552"/>
        <v xml:space="preserve"> </v>
      </c>
      <c r="DW547" s="115"/>
      <c r="DX547" s="470"/>
      <c r="DY547" s="117"/>
      <c r="DZ547" s="704"/>
      <c r="EA547" s="224" t="str">
        <f t="shared" si="553"/>
        <v xml:space="preserve"> </v>
      </c>
      <c r="EB547" s="906"/>
      <c r="EC547" s="904"/>
      <c r="ED547" s="904"/>
      <c r="EE547" s="904"/>
      <c r="EF547" s="904"/>
      <c r="EG547" s="904"/>
      <c r="EH547" s="904"/>
      <c r="EI547" s="904"/>
      <c r="EJ547" s="904"/>
      <c r="EK547" s="905"/>
      <c r="EL547" s="80"/>
      <c r="EM547" s="224" t="str">
        <f t="shared" si="541"/>
        <v xml:space="preserve"> </v>
      </c>
      <c r="EN547" s="224" t="str">
        <f t="shared" si="542"/>
        <v xml:space="preserve"> </v>
      </c>
      <c r="EO547" s="115"/>
      <c r="EP547" s="1050"/>
      <c r="EQ547" s="253"/>
      <c r="ER547" s="117"/>
      <c r="ES547" s="1258">
        <f t="shared" si="543"/>
        <v>456</v>
      </c>
      <c r="ET547" s="224" t="str">
        <f t="shared" si="544"/>
        <v xml:space="preserve"> </v>
      </c>
      <c r="EU547" s="477" t="str">
        <f t="shared" si="545"/>
        <v/>
      </c>
      <c r="EV547" s="1334" t="str">
        <f t="shared" si="548"/>
        <v xml:space="preserve"> </v>
      </c>
      <c r="EW547" s="1332" t="str">
        <f t="shared" si="592"/>
        <v/>
      </c>
      <c r="EX547" s="1275" t="str">
        <f t="shared" si="574"/>
        <v/>
      </c>
      <c r="EY547" s="1275" t="str">
        <f t="shared" si="575"/>
        <v/>
      </c>
      <c r="EZ547" s="1275" t="str">
        <f t="shared" si="576"/>
        <v/>
      </c>
      <c r="FA547" s="1275" t="str">
        <f t="shared" si="577"/>
        <v/>
      </c>
      <c r="FB547" s="1275" t="str">
        <f t="shared" si="578"/>
        <v/>
      </c>
      <c r="FC547" s="1333" t="str">
        <f t="shared" si="579"/>
        <v/>
      </c>
      <c r="FE547" s="1234" t="str">
        <f t="shared" si="580"/>
        <v xml:space="preserve"> </v>
      </c>
      <c r="FF547" s="1234" t="str">
        <f t="shared" si="581"/>
        <v xml:space="preserve"> </v>
      </c>
      <c r="FG547" s="1234" t="str">
        <f t="shared" si="582"/>
        <v xml:space="preserve"> </v>
      </c>
      <c r="FH547" s="1234" t="str">
        <f t="shared" si="583"/>
        <v xml:space="preserve"> </v>
      </c>
      <c r="FI547" s="1234" t="str">
        <f t="shared" si="554"/>
        <v xml:space="preserve"> </v>
      </c>
      <c r="FJ547" s="1234" t="str">
        <f t="shared" si="584"/>
        <v xml:space="preserve"> </v>
      </c>
      <c r="FK547" s="1234">
        <f t="shared" si="555"/>
        <v>0</v>
      </c>
      <c r="FL547" s="1227"/>
      <c r="FM547" s="1234" t="str">
        <f t="shared" si="556"/>
        <v xml:space="preserve"> </v>
      </c>
      <c r="FN547" s="1234" t="str">
        <f t="shared" si="557"/>
        <v xml:space="preserve"> </v>
      </c>
      <c r="FO547" s="1234" t="str">
        <f t="shared" si="585"/>
        <v xml:space="preserve"> </v>
      </c>
      <c r="FP547" s="1234" t="str">
        <f t="shared" si="586"/>
        <v xml:space="preserve"> </v>
      </c>
      <c r="FQ547" s="1234" t="str">
        <f t="shared" si="558"/>
        <v xml:space="preserve"> </v>
      </c>
      <c r="FR547" s="1234" t="str">
        <f t="shared" si="587"/>
        <v xml:space="preserve"> </v>
      </c>
      <c r="FS547" s="1234">
        <f t="shared" si="593"/>
        <v>0</v>
      </c>
      <c r="FT547" s="1227"/>
      <c r="FU547" s="1234" t="str">
        <f t="shared" si="588"/>
        <v xml:space="preserve"> </v>
      </c>
      <c r="FV547" s="1234" t="str">
        <f t="shared" si="589"/>
        <v xml:space="preserve"> </v>
      </c>
      <c r="FW547" s="1234" t="str">
        <f t="shared" si="590"/>
        <v xml:space="preserve"> </v>
      </c>
      <c r="FX547" s="1234" t="str">
        <f t="shared" si="559"/>
        <v xml:space="preserve"> </v>
      </c>
      <c r="FY547" s="1234" t="str">
        <f t="shared" si="560"/>
        <v xml:space="preserve"> </v>
      </c>
      <c r="FZ547" s="1234" t="str">
        <f t="shared" si="591"/>
        <v xml:space="preserve"> </v>
      </c>
      <c r="GA547" s="1234">
        <f t="shared" si="561"/>
        <v>0</v>
      </c>
      <c r="GB547" s="1227"/>
      <c r="GC547" s="1234" t="str">
        <f t="shared" si="562"/>
        <v xml:space="preserve"> </v>
      </c>
      <c r="GD547" s="1234" t="str">
        <f t="shared" si="563"/>
        <v xml:space="preserve"> </v>
      </c>
      <c r="GE547" s="1234" t="str">
        <f t="shared" si="564"/>
        <v xml:space="preserve"> </v>
      </c>
      <c r="GF547" s="1234" t="str">
        <f t="shared" si="565"/>
        <v xml:space="preserve"> </v>
      </c>
      <c r="GG547" s="1234" t="str">
        <f t="shared" si="566"/>
        <v xml:space="preserve"> </v>
      </c>
      <c r="GH547" s="1234" t="str">
        <f t="shared" si="567"/>
        <v xml:space="preserve"> </v>
      </c>
      <c r="GI547" s="1234" t="str">
        <f t="shared" si="568"/>
        <v xml:space="preserve"> </v>
      </c>
      <c r="GJ547" s="1234" t="str">
        <f t="shared" si="569"/>
        <v xml:space="preserve"> </v>
      </c>
      <c r="GK547" s="1234" t="str">
        <f t="shared" si="570"/>
        <v xml:space="preserve"> </v>
      </c>
      <c r="GL547" s="1234" t="str">
        <f t="shared" si="571"/>
        <v xml:space="preserve"> </v>
      </c>
      <c r="GM547" s="1234" t="str">
        <f t="shared" si="572"/>
        <v xml:space="preserve"> </v>
      </c>
      <c r="GN547" s="1234">
        <f t="shared" si="573"/>
        <v>0</v>
      </c>
    </row>
    <row r="548" spans="1:196" s="100" customFormat="1" ht="27" customHeight="1" thickTop="1" thickBot="1">
      <c r="A548" s="1208">
        <f>【A票】【D票】!$D$10</f>
        <v>0</v>
      </c>
      <c r="B548" s="1212">
        <f>【A票】【D票】!$H$10</f>
        <v>0</v>
      </c>
      <c r="C548" s="1213" t="str">
        <f>【A票】【D票】!$K$10</f>
        <v xml:space="preserve"> </v>
      </c>
      <c r="D548" s="1214">
        <f t="shared" si="547"/>
        <v>457</v>
      </c>
      <c r="E548" s="914"/>
      <c r="F548" s="467"/>
      <c r="G548" s="469"/>
      <c r="H548" s="224" t="str">
        <f t="shared" si="533"/>
        <v xml:space="preserve"> </v>
      </c>
      <c r="I548" s="704"/>
      <c r="J548" s="117"/>
      <c r="K548" s="117"/>
      <c r="L548" s="117"/>
      <c r="M548" s="117"/>
      <c r="N548" s="117"/>
      <c r="O548" s="117"/>
      <c r="P548" s="117"/>
      <c r="Q548" s="117"/>
      <c r="R548" s="117"/>
      <c r="S548" s="117"/>
      <c r="T548" s="254"/>
      <c r="U548" s="646"/>
      <c r="V548" s="646"/>
      <c r="W548" s="114"/>
      <c r="X548" s="254"/>
      <c r="Y548" s="224" t="str">
        <f t="shared" si="534"/>
        <v xml:space="preserve"> </v>
      </c>
      <c r="Z548" s="579"/>
      <c r="AA548" s="704"/>
      <c r="AB548" s="119"/>
      <c r="AC548" s="224" t="str">
        <f t="shared" si="549"/>
        <v xml:space="preserve"> </v>
      </c>
      <c r="AD548" s="115"/>
      <c r="AE548" s="253"/>
      <c r="AF548" s="704"/>
      <c r="AG548" s="727"/>
      <c r="AH548" s="727"/>
      <c r="AI548" s="727"/>
      <c r="AJ548" s="727"/>
      <c r="AK548" s="591"/>
      <c r="AL548" s="727"/>
      <c r="AM548" s="727"/>
      <c r="AN548" s="727"/>
      <c r="AO548" s="727"/>
      <c r="AP548" s="727"/>
      <c r="AQ548" s="727"/>
      <c r="AR548" s="727"/>
      <c r="AS548" s="727"/>
      <c r="AT548" s="727"/>
      <c r="AU548" s="727"/>
      <c r="AV548" s="727"/>
      <c r="AW548" s="727"/>
      <c r="AX548" s="727"/>
      <c r="AY548" s="727"/>
      <c r="AZ548" s="727"/>
      <c r="BA548" s="727"/>
      <c r="BB548" s="727"/>
      <c r="BC548" s="821"/>
      <c r="BD548" s="727"/>
      <c r="BE548" s="727"/>
      <c r="BF548" s="727"/>
      <c r="BG548" s="727"/>
      <c r="BH548" s="727"/>
      <c r="BI548" s="727"/>
      <c r="BJ548" s="727"/>
      <c r="BK548" s="727"/>
      <c r="BL548" s="821"/>
      <c r="BM548" s="727"/>
      <c r="BN548" s="727"/>
      <c r="BO548" s="727"/>
      <c r="BP548" s="727"/>
      <c r="BQ548" s="727"/>
      <c r="BR548" s="821"/>
      <c r="BS548" s="727"/>
      <c r="BT548" s="727"/>
      <c r="BU548" s="727"/>
      <c r="BV548" s="591"/>
      <c r="BW548" s="224" t="str">
        <f t="shared" si="546"/>
        <v xml:space="preserve"> </v>
      </c>
      <c r="BX548" s="471">
        <f t="shared" si="535"/>
        <v>457</v>
      </c>
      <c r="BY548" s="117"/>
      <c r="BZ548" s="117"/>
      <c r="CA548" s="117"/>
      <c r="CB548" s="117"/>
      <c r="CC548" s="117"/>
      <c r="CD548" s="461"/>
      <c r="CE548" s="236"/>
      <c r="CF548" s="224" t="str">
        <f t="shared" si="536"/>
        <v xml:space="preserve"> </v>
      </c>
      <c r="CG548" s="116"/>
      <c r="CH548" s="117"/>
      <c r="CI548" s="117"/>
      <c r="CJ548" s="117"/>
      <c r="CK548" s="472"/>
      <c r="CL548" s="472"/>
      <c r="CM548" s="472"/>
      <c r="CN548" s="472"/>
      <c r="CO548" s="117"/>
      <c r="CP548" s="253"/>
      <c r="CQ548" s="120"/>
      <c r="CR548" s="224" t="str" cm="1">
        <f t="array" ref="CR548">IF(AND(SUM(COUNTIF(CG548:CM548,{"*不明*","*その他*"})+COUNTIF(CO548:CP548,{"*不明*","*その他*"}))&gt;0,CQ548=""),"その他・不明の場合,10)具体的内容、理由を記入",IF(OR(AND(CI548=CI$65,COUNTA(CJ548:CM548)&lt;4),AND(OR(CI548=CI$63,CI548=CI$64,CI548=CI$66,CI548=CI$67,CI548=CI$68,CI548=""),COUNTA(CJ548:CM548)&gt;0)),"3)介護保険認定済→要介護度、認知症自立度、寝たきり度、介護保険サービス記入",IF(OR(AND(OR(CM548=CM$63,CM548=CM$64),CN548=""),AND(OR(CM548=CM$65,CM548=CM$66),CN548&lt;&gt;"")),"7)介護保険サービス受けている/過去受けていた→具体的内容記入"," ")))</f>
        <v xml:space="preserve"> </v>
      </c>
      <c r="CS548" s="224" t="str">
        <f t="shared" si="537"/>
        <v xml:space="preserve"> </v>
      </c>
      <c r="CT548" s="116"/>
      <c r="CU548" s="253"/>
      <c r="CV548" s="117"/>
      <c r="CW548" s="117"/>
      <c r="CX548" s="253"/>
      <c r="CY548" s="117"/>
      <c r="CZ548" s="117"/>
      <c r="DA548" s="253"/>
      <c r="DB548" s="117"/>
      <c r="DC548" s="224" t="str">
        <f t="shared" si="538"/>
        <v xml:space="preserve"> </v>
      </c>
      <c r="DD548" s="224" t="str">
        <f t="shared" si="539"/>
        <v xml:space="preserve"> </v>
      </c>
      <c r="DE548" s="224" t="str">
        <f t="shared" si="550"/>
        <v xml:space="preserve"> </v>
      </c>
      <c r="DF548" s="121"/>
      <c r="DG548" s="114"/>
      <c r="DH548" s="704"/>
      <c r="DI548" s="119"/>
      <c r="DJ548" s="187"/>
      <c r="DK548" s="254"/>
      <c r="DL548" s="224" t="str">
        <f t="shared" si="551"/>
        <v xml:space="preserve"> </v>
      </c>
      <c r="DM548" s="224" t="str">
        <f t="shared" si="540"/>
        <v xml:space="preserve"> </v>
      </c>
      <c r="DN548" s="474"/>
      <c r="DO548" s="117"/>
      <c r="DP548" s="117"/>
      <c r="DQ548" s="117"/>
      <c r="DR548" s="117"/>
      <c r="DS548" s="117"/>
      <c r="DT548" s="254"/>
      <c r="DU548" s="476"/>
      <c r="DV548" s="224" t="str">
        <f t="shared" si="552"/>
        <v xml:space="preserve"> </v>
      </c>
      <c r="DW548" s="115"/>
      <c r="DX548" s="470"/>
      <c r="DY548" s="117"/>
      <c r="DZ548" s="704"/>
      <c r="EA548" s="224" t="str">
        <f t="shared" si="553"/>
        <v xml:space="preserve"> </v>
      </c>
      <c r="EB548" s="906"/>
      <c r="EC548" s="904"/>
      <c r="ED548" s="904"/>
      <c r="EE548" s="904"/>
      <c r="EF548" s="904"/>
      <c r="EG548" s="904"/>
      <c r="EH548" s="904"/>
      <c r="EI548" s="904"/>
      <c r="EJ548" s="904"/>
      <c r="EK548" s="905"/>
      <c r="EL548" s="80"/>
      <c r="EM548" s="224" t="str">
        <f t="shared" si="541"/>
        <v xml:space="preserve"> </v>
      </c>
      <c r="EN548" s="224" t="str">
        <f t="shared" si="542"/>
        <v xml:space="preserve"> </v>
      </c>
      <c r="EO548" s="115"/>
      <c r="EP548" s="1050"/>
      <c r="EQ548" s="253"/>
      <c r="ER548" s="117"/>
      <c r="ES548" s="1258">
        <f t="shared" si="543"/>
        <v>457</v>
      </c>
      <c r="ET548" s="224" t="str">
        <f t="shared" si="544"/>
        <v xml:space="preserve"> </v>
      </c>
      <c r="EU548" s="477" t="str">
        <f t="shared" si="545"/>
        <v/>
      </c>
      <c r="EV548" s="1334" t="str">
        <f t="shared" si="548"/>
        <v xml:space="preserve"> </v>
      </c>
      <c r="EW548" s="1332" t="str">
        <f t="shared" si="592"/>
        <v/>
      </c>
      <c r="EX548" s="1275" t="str">
        <f t="shared" si="574"/>
        <v/>
      </c>
      <c r="EY548" s="1275" t="str">
        <f t="shared" si="575"/>
        <v/>
      </c>
      <c r="EZ548" s="1275" t="str">
        <f t="shared" si="576"/>
        <v/>
      </c>
      <c r="FA548" s="1275" t="str">
        <f t="shared" si="577"/>
        <v/>
      </c>
      <c r="FB548" s="1275" t="str">
        <f t="shared" si="578"/>
        <v/>
      </c>
      <c r="FC548" s="1333" t="str">
        <f t="shared" si="579"/>
        <v/>
      </c>
      <c r="FE548" s="1234" t="str">
        <f t="shared" si="580"/>
        <v xml:space="preserve"> </v>
      </c>
      <c r="FF548" s="1234" t="str">
        <f t="shared" si="581"/>
        <v xml:space="preserve"> </v>
      </c>
      <c r="FG548" s="1234" t="str">
        <f t="shared" si="582"/>
        <v xml:space="preserve"> </v>
      </c>
      <c r="FH548" s="1234" t="str">
        <f t="shared" si="583"/>
        <v xml:space="preserve"> </v>
      </c>
      <c r="FI548" s="1234" t="str">
        <f t="shared" si="554"/>
        <v xml:space="preserve"> </v>
      </c>
      <c r="FJ548" s="1234" t="str">
        <f t="shared" si="584"/>
        <v xml:space="preserve"> </v>
      </c>
      <c r="FK548" s="1234">
        <f t="shared" si="555"/>
        <v>0</v>
      </c>
      <c r="FL548" s="1227"/>
      <c r="FM548" s="1234" t="str">
        <f t="shared" si="556"/>
        <v xml:space="preserve"> </v>
      </c>
      <c r="FN548" s="1234" t="str">
        <f t="shared" si="557"/>
        <v xml:space="preserve"> </v>
      </c>
      <c r="FO548" s="1234" t="str">
        <f t="shared" si="585"/>
        <v xml:space="preserve"> </v>
      </c>
      <c r="FP548" s="1234" t="str">
        <f t="shared" si="586"/>
        <v xml:space="preserve"> </v>
      </c>
      <c r="FQ548" s="1234" t="str">
        <f t="shared" si="558"/>
        <v xml:space="preserve"> </v>
      </c>
      <c r="FR548" s="1234" t="str">
        <f t="shared" si="587"/>
        <v xml:space="preserve"> </v>
      </c>
      <c r="FS548" s="1234">
        <f t="shared" si="593"/>
        <v>0</v>
      </c>
      <c r="FT548" s="1227"/>
      <c r="FU548" s="1234" t="str">
        <f t="shared" si="588"/>
        <v xml:space="preserve"> </v>
      </c>
      <c r="FV548" s="1234" t="str">
        <f t="shared" si="589"/>
        <v xml:space="preserve"> </v>
      </c>
      <c r="FW548" s="1234" t="str">
        <f t="shared" si="590"/>
        <v xml:space="preserve"> </v>
      </c>
      <c r="FX548" s="1234" t="str">
        <f t="shared" si="559"/>
        <v xml:space="preserve"> </v>
      </c>
      <c r="FY548" s="1234" t="str">
        <f t="shared" si="560"/>
        <v xml:space="preserve"> </v>
      </c>
      <c r="FZ548" s="1234" t="str">
        <f t="shared" si="591"/>
        <v xml:space="preserve"> </v>
      </c>
      <c r="GA548" s="1234">
        <f t="shared" si="561"/>
        <v>0</v>
      </c>
      <c r="GB548" s="1227"/>
      <c r="GC548" s="1234" t="str">
        <f t="shared" si="562"/>
        <v xml:space="preserve"> </v>
      </c>
      <c r="GD548" s="1234" t="str">
        <f t="shared" si="563"/>
        <v xml:space="preserve"> </v>
      </c>
      <c r="GE548" s="1234" t="str">
        <f t="shared" si="564"/>
        <v xml:space="preserve"> </v>
      </c>
      <c r="GF548" s="1234" t="str">
        <f t="shared" si="565"/>
        <v xml:space="preserve"> </v>
      </c>
      <c r="GG548" s="1234" t="str">
        <f t="shared" si="566"/>
        <v xml:space="preserve"> </v>
      </c>
      <c r="GH548" s="1234" t="str">
        <f t="shared" si="567"/>
        <v xml:space="preserve"> </v>
      </c>
      <c r="GI548" s="1234" t="str">
        <f t="shared" si="568"/>
        <v xml:space="preserve"> </v>
      </c>
      <c r="GJ548" s="1234" t="str">
        <f t="shared" si="569"/>
        <v xml:space="preserve"> </v>
      </c>
      <c r="GK548" s="1234" t="str">
        <f t="shared" si="570"/>
        <v xml:space="preserve"> </v>
      </c>
      <c r="GL548" s="1234" t="str">
        <f t="shared" si="571"/>
        <v xml:space="preserve"> </v>
      </c>
      <c r="GM548" s="1234" t="str">
        <f t="shared" si="572"/>
        <v xml:space="preserve"> </v>
      </c>
      <c r="GN548" s="1234">
        <f t="shared" si="573"/>
        <v>0</v>
      </c>
    </row>
    <row r="549" spans="1:196" s="100" customFormat="1" ht="27" customHeight="1" thickTop="1" thickBot="1">
      <c r="A549" s="1208">
        <f>【A票】【D票】!$D$10</f>
        <v>0</v>
      </c>
      <c r="B549" s="1212">
        <f>【A票】【D票】!$H$10</f>
        <v>0</v>
      </c>
      <c r="C549" s="1213" t="str">
        <f>【A票】【D票】!$K$10</f>
        <v xml:space="preserve"> </v>
      </c>
      <c r="D549" s="1214">
        <f t="shared" si="547"/>
        <v>458</v>
      </c>
      <c r="E549" s="914"/>
      <c r="F549" s="467"/>
      <c r="G549" s="469"/>
      <c r="H549" s="224" t="str">
        <f t="shared" si="533"/>
        <v xml:space="preserve"> </v>
      </c>
      <c r="I549" s="704"/>
      <c r="J549" s="117"/>
      <c r="K549" s="117"/>
      <c r="L549" s="117"/>
      <c r="M549" s="117"/>
      <c r="N549" s="117"/>
      <c r="O549" s="117"/>
      <c r="P549" s="117"/>
      <c r="Q549" s="117"/>
      <c r="R549" s="117"/>
      <c r="S549" s="117"/>
      <c r="T549" s="254"/>
      <c r="U549" s="646"/>
      <c r="V549" s="646"/>
      <c r="W549" s="114"/>
      <c r="X549" s="254"/>
      <c r="Y549" s="224" t="str">
        <f t="shared" si="534"/>
        <v xml:space="preserve"> </v>
      </c>
      <c r="Z549" s="579"/>
      <c r="AA549" s="704"/>
      <c r="AB549" s="119"/>
      <c r="AC549" s="224" t="str">
        <f t="shared" si="549"/>
        <v xml:space="preserve"> </v>
      </c>
      <c r="AD549" s="115"/>
      <c r="AE549" s="253"/>
      <c r="AF549" s="704"/>
      <c r="AG549" s="727"/>
      <c r="AH549" s="727"/>
      <c r="AI549" s="727"/>
      <c r="AJ549" s="727"/>
      <c r="AK549" s="591"/>
      <c r="AL549" s="727"/>
      <c r="AM549" s="727"/>
      <c r="AN549" s="727"/>
      <c r="AO549" s="727"/>
      <c r="AP549" s="727"/>
      <c r="AQ549" s="727"/>
      <c r="AR549" s="727"/>
      <c r="AS549" s="727"/>
      <c r="AT549" s="727"/>
      <c r="AU549" s="727"/>
      <c r="AV549" s="727"/>
      <c r="AW549" s="727"/>
      <c r="AX549" s="727"/>
      <c r="AY549" s="727"/>
      <c r="AZ549" s="727"/>
      <c r="BA549" s="727"/>
      <c r="BB549" s="727"/>
      <c r="BC549" s="821"/>
      <c r="BD549" s="727"/>
      <c r="BE549" s="727"/>
      <c r="BF549" s="727"/>
      <c r="BG549" s="727"/>
      <c r="BH549" s="727"/>
      <c r="BI549" s="727"/>
      <c r="BJ549" s="727"/>
      <c r="BK549" s="727"/>
      <c r="BL549" s="821"/>
      <c r="BM549" s="727"/>
      <c r="BN549" s="727"/>
      <c r="BO549" s="727"/>
      <c r="BP549" s="727"/>
      <c r="BQ549" s="727"/>
      <c r="BR549" s="821"/>
      <c r="BS549" s="727"/>
      <c r="BT549" s="727"/>
      <c r="BU549" s="727"/>
      <c r="BV549" s="591"/>
      <c r="BW549" s="224" t="str">
        <f t="shared" si="546"/>
        <v xml:space="preserve"> </v>
      </c>
      <c r="BX549" s="471">
        <f t="shared" si="535"/>
        <v>458</v>
      </c>
      <c r="BY549" s="117"/>
      <c r="BZ549" s="117"/>
      <c r="CA549" s="117"/>
      <c r="CB549" s="117"/>
      <c r="CC549" s="117"/>
      <c r="CD549" s="461"/>
      <c r="CE549" s="236"/>
      <c r="CF549" s="224" t="str">
        <f t="shared" si="536"/>
        <v xml:space="preserve"> </v>
      </c>
      <c r="CG549" s="116"/>
      <c r="CH549" s="117"/>
      <c r="CI549" s="117"/>
      <c r="CJ549" s="117"/>
      <c r="CK549" s="472"/>
      <c r="CL549" s="472"/>
      <c r="CM549" s="472"/>
      <c r="CN549" s="472"/>
      <c r="CO549" s="117"/>
      <c r="CP549" s="253"/>
      <c r="CQ549" s="120"/>
      <c r="CR549" s="224" t="str" cm="1">
        <f t="array" ref="CR549">IF(AND(SUM(COUNTIF(CG549:CM549,{"*不明*","*その他*"})+COUNTIF(CO549:CP549,{"*不明*","*その他*"}))&gt;0,CQ549=""),"その他・不明の場合,10)具体的内容、理由を記入",IF(OR(AND(CI549=CI$65,COUNTA(CJ549:CM549)&lt;4),AND(OR(CI549=CI$63,CI549=CI$64,CI549=CI$66,CI549=CI$67,CI549=CI$68,CI549=""),COUNTA(CJ549:CM549)&gt;0)),"3)介護保険認定済→要介護度、認知症自立度、寝たきり度、介護保険サービス記入",IF(OR(AND(OR(CM549=CM$63,CM549=CM$64),CN549=""),AND(OR(CM549=CM$65,CM549=CM$66),CN549&lt;&gt;"")),"7)介護保険サービス受けている/過去受けていた→具体的内容記入"," ")))</f>
        <v xml:space="preserve"> </v>
      </c>
      <c r="CS549" s="224" t="str">
        <f t="shared" si="537"/>
        <v xml:space="preserve"> </v>
      </c>
      <c r="CT549" s="116"/>
      <c r="CU549" s="253"/>
      <c r="CV549" s="117"/>
      <c r="CW549" s="117"/>
      <c r="CX549" s="253"/>
      <c r="CY549" s="117"/>
      <c r="CZ549" s="117"/>
      <c r="DA549" s="253"/>
      <c r="DB549" s="117"/>
      <c r="DC549" s="224" t="str">
        <f t="shared" si="538"/>
        <v xml:space="preserve"> </v>
      </c>
      <c r="DD549" s="224" t="str">
        <f t="shared" si="539"/>
        <v xml:space="preserve"> </v>
      </c>
      <c r="DE549" s="224" t="str">
        <f t="shared" si="550"/>
        <v xml:space="preserve"> </v>
      </c>
      <c r="DF549" s="121"/>
      <c r="DG549" s="114"/>
      <c r="DH549" s="704"/>
      <c r="DI549" s="119"/>
      <c r="DJ549" s="187"/>
      <c r="DK549" s="254"/>
      <c r="DL549" s="224" t="str">
        <f t="shared" si="551"/>
        <v xml:space="preserve"> </v>
      </c>
      <c r="DM549" s="224" t="str">
        <f t="shared" si="540"/>
        <v xml:space="preserve"> </v>
      </c>
      <c r="DN549" s="474"/>
      <c r="DO549" s="117"/>
      <c r="DP549" s="117"/>
      <c r="DQ549" s="117"/>
      <c r="DR549" s="117"/>
      <c r="DS549" s="117"/>
      <c r="DT549" s="254"/>
      <c r="DU549" s="476"/>
      <c r="DV549" s="224" t="str">
        <f t="shared" si="552"/>
        <v xml:space="preserve"> </v>
      </c>
      <c r="DW549" s="115"/>
      <c r="DX549" s="470"/>
      <c r="DY549" s="117"/>
      <c r="DZ549" s="704"/>
      <c r="EA549" s="224" t="str">
        <f t="shared" si="553"/>
        <v xml:space="preserve"> </v>
      </c>
      <c r="EB549" s="906"/>
      <c r="EC549" s="904"/>
      <c r="ED549" s="904"/>
      <c r="EE549" s="904"/>
      <c r="EF549" s="904"/>
      <c r="EG549" s="904"/>
      <c r="EH549" s="904"/>
      <c r="EI549" s="904"/>
      <c r="EJ549" s="904"/>
      <c r="EK549" s="905"/>
      <c r="EL549" s="80"/>
      <c r="EM549" s="224" t="str">
        <f t="shared" si="541"/>
        <v xml:space="preserve"> </v>
      </c>
      <c r="EN549" s="224" t="str">
        <f t="shared" si="542"/>
        <v xml:space="preserve"> </v>
      </c>
      <c r="EO549" s="115"/>
      <c r="EP549" s="1050"/>
      <c r="EQ549" s="253"/>
      <c r="ER549" s="117"/>
      <c r="ES549" s="1258">
        <f t="shared" si="543"/>
        <v>458</v>
      </c>
      <c r="ET549" s="224" t="str">
        <f t="shared" si="544"/>
        <v xml:space="preserve"> </v>
      </c>
      <c r="EU549" s="477" t="str">
        <f t="shared" si="545"/>
        <v/>
      </c>
      <c r="EV549" s="1334" t="str">
        <f t="shared" si="548"/>
        <v xml:space="preserve"> </v>
      </c>
      <c r="EW549" s="1332" t="str">
        <f t="shared" si="592"/>
        <v/>
      </c>
      <c r="EX549" s="1275" t="str">
        <f t="shared" si="574"/>
        <v/>
      </c>
      <c r="EY549" s="1275" t="str">
        <f t="shared" si="575"/>
        <v/>
      </c>
      <c r="EZ549" s="1275" t="str">
        <f t="shared" si="576"/>
        <v/>
      </c>
      <c r="FA549" s="1275" t="str">
        <f t="shared" si="577"/>
        <v/>
      </c>
      <c r="FB549" s="1275" t="str">
        <f t="shared" si="578"/>
        <v/>
      </c>
      <c r="FC549" s="1333" t="str">
        <f t="shared" si="579"/>
        <v/>
      </c>
      <c r="FE549" s="1234" t="str">
        <f t="shared" si="580"/>
        <v xml:space="preserve"> </v>
      </c>
      <c r="FF549" s="1234" t="str">
        <f t="shared" si="581"/>
        <v xml:space="preserve"> </v>
      </c>
      <c r="FG549" s="1234" t="str">
        <f t="shared" si="582"/>
        <v xml:space="preserve"> </v>
      </c>
      <c r="FH549" s="1234" t="str">
        <f t="shared" si="583"/>
        <v xml:space="preserve"> </v>
      </c>
      <c r="FI549" s="1234" t="str">
        <f t="shared" si="554"/>
        <v xml:space="preserve"> </v>
      </c>
      <c r="FJ549" s="1234" t="str">
        <f t="shared" si="584"/>
        <v xml:space="preserve"> </v>
      </c>
      <c r="FK549" s="1234">
        <f t="shared" si="555"/>
        <v>0</v>
      </c>
      <c r="FL549" s="1227"/>
      <c r="FM549" s="1234" t="str">
        <f t="shared" si="556"/>
        <v xml:space="preserve"> </v>
      </c>
      <c r="FN549" s="1234" t="str">
        <f t="shared" si="557"/>
        <v xml:space="preserve"> </v>
      </c>
      <c r="FO549" s="1234" t="str">
        <f t="shared" si="585"/>
        <v xml:space="preserve"> </v>
      </c>
      <c r="FP549" s="1234" t="str">
        <f t="shared" si="586"/>
        <v xml:space="preserve"> </v>
      </c>
      <c r="FQ549" s="1234" t="str">
        <f t="shared" si="558"/>
        <v xml:space="preserve"> </v>
      </c>
      <c r="FR549" s="1234" t="str">
        <f t="shared" si="587"/>
        <v xml:space="preserve"> </v>
      </c>
      <c r="FS549" s="1234">
        <f t="shared" si="593"/>
        <v>0</v>
      </c>
      <c r="FT549" s="1227"/>
      <c r="FU549" s="1234" t="str">
        <f t="shared" si="588"/>
        <v xml:space="preserve"> </v>
      </c>
      <c r="FV549" s="1234" t="str">
        <f t="shared" si="589"/>
        <v xml:space="preserve"> </v>
      </c>
      <c r="FW549" s="1234" t="str">
        <f t="shared" si="590"/>
        <v xml:space="preserve"> </v>
      </c>
      <c r="FX549" s="1234" t="str">
        <f t="shared" si="559"/>
        <v xml:space="preserve"> </v>
      </c>
      <c r="FY549" s="1234" t="str">
        <f t="shared" si="560"/>
        <v xml:space="preserve"> </v>
      </c>
      <c r="FZ549" s="1234" t="str">
        <f t="shared" si="591"/>
        <v xml:space="preserve"> </v>
      </c>
      <c r="GA549" s="1234">
        <f t="shared" si="561"/>
        <v>0</v>
      </c>
      <c r="GB549" s="1227"/>
      <c r="GC549" s="1234" t="str">
        <f t="shared" si="562"/>
        <v xml:space="preserve"> </v>
      </c>
      <c r="GD549" s="1234" t="str">
        <f t="shared" si="563"/>
        <v xml:space="preserve"> </v>
      </c>
      <c r="GE549" s="1234" t="str">
        <f t="shared" si="564"/>
        <v xml:space="preserve"> </v>
      </c>
      <c r="GF549" s="1234" t="str">
        <f t="shared" si="565"/>
        <v xml:space="preserve"> </v>
      </c>
      <c r="GG549" s="1234" t="str">
        <f t="shared" si="566"/>
        <v xml:space="preserve"> </v>
      </c>
      <c r="GH549" s="1234" t="str">
        <f t="shared" si="567"/>
        <v xml:space="preserve"> </v>
      </c>
      <c r="GI549" s="1234" t="str">
        <f t="shared" si="568"/>
        <v xml:space="preserve"> </v>
      </c>
      <c r="GJ549" s="1234" t="str">
        <f t="shared" si="569"/>
        <v xml:space="preserve"> </v>
      </c>
      <c r="GK549" s="1234" t="str">
        <f t="shared" si="570"/>
        <v xml:space="preserve"> </v>
      </c>
      <c r="GL549" s="1234" t="str">
        <f t="shared" si="571"/>
        <v xml:space="preserve"> </v>
      </c>
      <c r="GM549" s="1234" t="str">
        <f t="shared" si="572"/>
        <v xml:space="preserve"> </v>
      </c>
      <c r="GN549" s="1234">
        <f t="shared" si="573"/>
        <v>0</v>
      </c>
    </row>
    <row r="550" spans="1:196" s="100" customFormat="1" ht="27" customHeight="1" thickTop="1" thickBot="1">
      <c r="A550" s="1208">
        <f>【A票】【D票】!$D$10</f>
        <v>0</v>
      </c>
      <c r="B550" s="1212">
        <f>【A票】【D票】!$H$10</f>
        <v>0</v>
      </c>
      <c r="C550" s="1213" t="str">
        <f>【A票】【D票】!$K$10</f>
        <v xml:space="preserve"> </v>
      </c>
      <c r="D550" s="1214">
        <f t="shared" si="547"/>
        <v>459</v>
      </c>
      <c r="E550" s="914"/>
      <c r="F550" s="467"/>
      <c r="G550" s="469"/>
      <c r="H550" s="224" t="str">
        <f t="shared" si="533"/>
        <v xml:space="preserve"> </v>
      </c>
      <c r="I550" s="704"/>
      <c r="J550" s="117"/>
      <c r="K550" s="117"/>
      <c r="L550" s="117"/>
      <c r="M550" s="117"/>
      <c r="N550" s="117"/>
      <c r="O550" s="117"/>
      <c r="P550" s="117"/>
      <c r="Q550" s="117"/>
      <c r="R550" s="117"/>
      <c r="S550" s="117"/>
      <c r="T550" s="254"/>
      <c r="U550" s="646"/>
      <c r="V550" s="646"/>
      <c r="W550" s="114"/>
      <c r="X550" s="254"/>
      <c r="Y550" s="224" t="str">
        <f t="shared" si="534"/>
        <v xml:space="preserve"> </v>
      </c>
      <c r="Z550" s="579"/>
      <c r="AA550" s="704"/>
      <c r="AB550" s="119"/>
      <c r="AC550" s="224" t="str">
        <f t="shared" si="549"/>
        <v xml:space="preserve"> </v>
      </c>
      <c r="AD550" s="115"/>
      <c r="AE550" s="253"/>
      <c r="AF550" s="704"/>
      <c r="AG550" s="727"/>
      <c r="AH550" s="727"/>
      <c r="AI550" s="727"/>
      <c r="AJ550" s="727"/>
      <c r="AK550" s="591"/>
      <c r="AL550" s="727"/>
      <c r="AM550" s="727"/>
      <c r="AN550" s="727"/>
      <c r="AO550" s="727"/>
      <c r="AP550" s="727"/>
      <c r="AQ550" s="727"/>
      <c r="AR550" s="727"/>
      <c r="AS550" s="727"/>
      <c r="AT550" s="727"/>
      <c r="AU550" s="727"/>
      <c r="AV550" s="727"/>
      <c r="AW550" s="727"/>
      <c r="AX550" s="727"/>
      <c r="AY550" s="727"/>
      <c r="AZ550" s="727"/>
      <c r="BA550" s="727"/>
      <c r="BB550" s="727"/>
      <c r="BC550" s="821"/>
      <c r="BD550" s="727"/>
      <c r="BE550" s="727"/>
      <c r="BF550" s="727"/>
      <c r="BG550" s="727"/>
      <c r="BH550" s="727"/>
      <c r="BI550" s="727"/>
      <c r="BJ550" s="727"/>
      <c r="BK550" s="727"/>
      <c r="BL550" s="821"/>
      <c r="BM550" s="727"/>
      <c r="BN550" s="727"/>
      <c r="BO550" s="727"/>
      <c r="BP550" s="727"/>
      <c r="BQ550" s="727"/>
      <c r="BR550" s="821"/>
      <c r="BS550" s="727"/>
      <c r="BT550" s="727"/>
      <c r="BU550" s="727"/>
      <c r="BV550" s="591"/>
      <c r="BW550" s="224" t="str">
        <f t="shared" si="546"/>
        <v xml:space="preserve"> </v>
      </c>
      <c r="BX550" s="471">
        <f t="shared" si="535"/>
        <v>459</v>
      </c>
      <c r="BY550" s="117"/>
      <c r="BZ550" s="117"/>
      <c r="CA550" s="117"/>
      <c r="CB550" s="117"/>
      <c r="CC550" s="117"/>
      <c r="CD550" s="461"/>
      <c r="CE550" s="236"/>
      <c r="CF550" s="224" t="str">
        <f t="shared" si="536"/>
        <v xml:space="preserve"> </v>
      </c>
      <c r="CG550" s="116"/>
      <c r="CH550" s="117"/>
      <c r="CI550" s="117"/>
      <c r="CJ550" s="117"/>
      <c r="CK550" s="472"/>
      <c r="CL550" s="472"/>
      <c r="CM550" s="472"/>
      <c r="CN550" s="472"/>
      <c r="CO550" s="117"/>
      <c r="CP550" s="253"/>
      <c r="CQ550" s="120"/>
      <c r="CR550" s="224" t="str" cm="1">
        <f t="array" ref="CR550">IF(AND(SUM(COUNTIF(CG550:CM550,{"*不明*","*その他*"})+COUNTIF(CO550:CP550,{"*不明*","*その他*"}))&gt;0,CQ550=""),"その他・不明の場合,10)具体的内容、理由を記入",IF(OR(AND(CI550=CI$65,COUNTA(CJ550:CM550)&lt;4),AND(OR(CI550=CI$63,CI550=CI$64,CI550=CI$66,CI550=CI$67,CI550=CI$68,CI550=""),COUNTA(CJ550:CM550)&gt;0)),"3)介護保険認定済→要介護度、認知症自立度、寝たきり度、介護保険サービス記入",IF(OR(AND(OR(CM550=CM$63,CM550=CM$64),CN550=""),AND(OR(CM550=CM$65,CM550=CM$66),CN550&lt;&gt;"")),"7)介護保険サービス受けている/過去受けていた→具体的内容記入"," ")))</f>
        <v xml:space="preserve"> </v>
      </c>
      <c r="CS550" s="224" t="str">
        <f t="shared" si="537"/>
        <v xml:space="preserve"> </v>
      </c>
      <c r="CT550" s="116"/>
      <c r="CU550" s="253"/>
      <c r="CV550" s="117"/>
      <c r="CW550" s="117"/>
      <c r="CX550" s="253"/>
      <c r="CY550" s="117"/>
      <c r="CZ550" s="117"/>
      <c r="DA550" s="253"/>
      <c r="DB550" s="117"/>
      <c r="DC550" s="224" t="str">
        <f t="shared" si="538"/>
        <v xml:space="preserve"> </v>
      </c>
      <c r="DD550" s="224" t="str">
        <f t="shared" si="539"/>
        <v xml:space="preserve"> </v>
      </c>
      <c r="DE550" s="224" t="str">
        <f t="shared" si="550"/>
        <v xml:space="preserve"> </v>
      </c>
      <c r="DF550" s="121"/>
      <c r="DG550" s="114"/>
      <c r="DH550" s="704"/>
      <c r="DI550" s="119"/>
      <c r="DJ550" s="187"/>
      <c r="DK550" s="254"/>
      <c r="DL550" s="224" t="str">
        <f t="shared" si="551"/>
        <v xml:space="preserve"> </v>
      </c>
      <c r="DM550" s="224" t="str">
        <f t="shared" si="540"/>
        <v xml:space="preserve"> </v>
      </c>
      <c r="DN550" s="474"/>
      <c r="DO550" s="117"/>
      <c r="DP550" s="117"/>
      <c r="DQ550" s="117"/>
      <c r="DR550" s="117"/>
      <c r="DS550" s="117"/>
      <c r="DT550" s="254"/>
      <c r="DU550" s="476"/>
      <c r="DV550" s="224" t="str">
        <f t="shared" si="552"/>
        <v xml:space="preserve"> </v>
      </c>
      <c r="DW550" s="115"/>
      <c r="DX550" s="470"/>
      <c r="DY550" s="117"/>
      <c r="DZ550" s="704"/>
      <c r="EA550" s="224" t="str">
        <f t="shared" si="553"/>
        <v xml:space="preserve"> </v>
      </c>
      <c r="EB550" s="906"/>
      <c r="EC550" s="904"/>
      <c r="ED550" s="904"/>
      <c r="EE550" s="904"/>
      <c r="EF550" s="904"/>
      <c r="EG550" s="904"/>
      <c r="EH550" s="904"/>
      <c r="EI550" s="904"/>
      <c r="EJ550" s="904"/>
      <c r="EK550" s="905"/>
      <c r="EL550" s="80"/>
      <c r="EM550" s="224" t="str">
        <f t="shared" si="541"/>
        <v xml:space="preserve"> </v>
      </c>
      <c r="EN550" s="224" t="str">
        <f t="shared" si="542"/>
        <v xml:space="preserve"> </v>
      </c>
      <c r="EO550" s="115"/>
      <c r="EP550" s="1050"/>
      <c r="EQ550" s="253"/>
      <c r="ER550" s="117"/>
      <c r="ES550" s="1258">
        <f t="shared" si="543"/>
        <v>459</v>
      </c>
      <c r="ET550" s="224" t="str">
        <f t="shared" si="544"/>
        <v xml:space="preserve"> </v>
      </c>
      <c r="EU550" s="477" t="str">
        <f t="shared" si="545"/>
        <v/>
      </c>
      <c r="EV550" s="1334" t="str">
        <f t="shared" si="548"/>
        <v xml:space="preserve"> </v>
      </c>
      <c r="EW550" s="1332" t="str">
        <f t="shared" si="592"/>
        <v/>
      </c>
      <c r="EX550" s="1275" t="str">
        <f t="shared" si="574"/>
        <v/>
      </c>
      <c r="EY550" s="1275" t="str">
        <f t="shared" si="575"/>
        <v/>
      </c>
      <c r="EZ550" s="1275" t="str">
        <f t="shared" si="576"/>
        <v/>
      </c>
      <c r="FA550" s="1275" t="str">
        <f t="shared" si="577"/>
        <v/>
      </c>
      <c r="FB550" s="1275" t="str">
        <f t="shared" si="578"/>
        <v/>
      </c>
      <c r="FC550" s="1333" t="str">
        <f t="shared" si="579"/>
        <v/>
      </c>
      <c r="FE550" s="1234" t="str">
        <f t="shared" si="580"/>
        <v xml:space="preserve"> </v>
      </c>
      <c r="FF550" s="1234" t="str">
        <f t="shared" si="581"/>
        <v xml:space="preserve"> </v>
      </c>
      <c r="FG550" s="1234" t="str">
        <f t="shared" si="582"/>
        <v xml:space="preserve"> </v>
      </c>
      <c r="FH550" s="1234" t="str">
        <f t="shared" si="583"/>
        <v xml:space="preserve"> </v>
      </c>
      <c r="FI550" s="1234" t="str">
        <f t="shared" si="554"/>
        <v xml:space="preserve"> </v>
      </c>
      <c r="FJ550" s="1234" t="str">
        <f t="shared" si="584"/>
        <v xml:space="preserve"> </v>
      </c>
      <c r="FK550" s="1234">
        <f t="shared" si="555"/>
        <v>0</v>
      </c>
      <c r="FL550" s="1227"/>
      <c r="FM550" s="1234" t="str">
        <f t="shared" si="556"/>
        <v xml:space="preserve"> </v>
      </c>
      <c r="FN550" s="1234" t="str">
        <f t="shared" si="557"/>
        <v xml:space="preserve"> </v>
      </c>
      <c r="FO550" s="1234" t="str">
        <f t="shared" si="585"/>
        <v xml:space="preserve"> </v>
      </c>
      <c r="FP550" s="1234" t="str">
        <f t="shared" si="586"/>
        <v xml:space="preserve"> </v>
      </c>
      <c r="FQ550" s="1234" t="str">
        <f t="shared" si="558"/>
        <v xml:space="preserve"> </v>
      </c>
      <c r="FR550" s="1234" t="str">
        <f t="shared" si="587"/>
        <v xml:space="preserve"> </v>
      </c>
      <c r="FS550" s="1234">
        <f t="shared" si="593"/>
        <v>0</v>
      </c>
      <c r="FT550" s="1227"/>
      <c r="FU550" s="1234" t="str">
        <f t="shared" si="588"/>
        <v xml:space="preserve"> </v>
      </c>
      <c r="FV550" s="1234" t="str">
        <f t="shared" si="589"/>
        <v xml:space="preserve"> </v>
      </c>
      <c r="FW550" s="1234" t="str">
        <f t="shared" si="590"/>
        <v xml:space="preserve"> </v>
      </c>
      <c r="FX550" s="1234" t="str">
        <f t="shared" si="559"/>
        <v xml:space="preserve"> </v>
      </c>
      <c r="FY550" s="1234" t="str">
        <f t="shared" si="560"/>
        <v xml:space="preserve"> </v>
      </c>
      <c r="FZ550" s="1234" t="str">
        <f t="shared" si="591"/>
        <v xml:space="preserve"> </v>
      </c>
      <c r="GA550" s="1234">
        <f t="shared" si="561"/>
        <v>0</v>
      </c>
      <c r="GB550" s="1227"/>
      <c r="GC550" s="1234" t="str">
        <f t="shared" si="562"/>
        <v xml:space="preserve"> </v>
      </c>
      <c r="GD550" s="1234" t="str">
        <f t="shared" si="563"/>
        <v xml:space="preserve"> </v>
      </c>
      <c r="GE550" s="1234" t="str">
        <f t="shared" si="564"/>
        <v xml:space="preserve"> </v>
      </c>
      <c r="GF550" s="1234" t="str">
        <f t="shared" si="565"/>
        <v xml:space="preserve"> </v>
      </c>
      <c r="GG550" s="1234" t="str">
        <f t="shared" si="566"/>
        <v xml:space="preserve"> </v>
      </c>
      <c r="GH550" s="1234" t="str">
        <f t="shared" si="567"/>
        <v xml:space="preserve"> </v>
      </c>
      <c r="GI550" s="1234" t="str">
        <f t="shared" si="568"/>
        <v xml:space="preserve"> </v>
      </c>
      <c r="GJ550" s="1234" t="str">
        <f t="shared" si="569"/>
        <v xml:space="preserve"> </v>
      </c>
      <c r="GK550" s="1234" t="str">
        <f t="shared" si="570"/>
        <v xml:space="preserve"> </v>
      </c>
      <c r="GL550" s="1234" t="str">
        <f t="shared" si="571"/>
        <v xml:space="preserve"> </v>
      </c>
      <c r="GM550" s="1234" t="str">
        <f t="shared" si="572"/>
        <v xml:space="preserve"> </v>
      </c>
      <c r="GN550" s="1234">
        <f t="shared" si="573"/>
        <v>0</v>
      </c>
    </row>
    <row r="551" spans="1:196" s="100" customFormat="1" ht="27" customHeight="1" thickTop="1" thickBot="1">
      <c r="A551" s="1208">
        <f>【A票】【D票】!$D$10</f>
        <v>0</v>
      </c>
      <c r="B551" s="1212">
        <f>【A票】【D票】!$H$10</f>
        <v>0</v>
      </c>
      <c r="C551" s="1213" t="str">
        <f>【A票】【D票】!$K$10</f>
        <v xml:space="preserve"> </v>
      </c>
      <c r="D551" s="1214">
        <f t="shared" si="547"/>
        <v>460</v>
      </c>
      <c r="E551" s="914"/>
      <c r="F551" s="467"/>
      <c r="G551" s="469"/>
      <c r="H551" s="224" t="str">
        <f t="shared" si="533"/>
        <v xml:space="preserve"> </v>
      </c>
      <c r="I551" s="704"/>
      <c r="J551" s="117"/>
      <c r="K551" s="117"/>
      <c r="L551" s="117"/>
      <c r="M551" s="117"/>
      <c r="N551" s="117"/>
      <c r="O551" s="117"/>
      <c r="P551" s="117"/>
      <c r="Q551" s="117"/>
      <c r="R551" s="117"/>
      <c r="S551" s="117"/>
      <c r="T551" s="254"/>
      <c r="U551" s="646"/>
      <c r="V551" s="646"/>
      <c r="W551" s="114"/>
      <c r="X551" s="254"/>
      <c r="Y551" s="224" t="str">
        <f t="shared" si="534"/>
        <v xml:space="preserve"> </v>
      </c>
      <c r="Z551" s="579"/>
      <c r="AA551" s="704"/>
      <c r="AB551" s="119"/>
      <c r="AC551" s="224" t="str">
        <f t="shared" si="549"/>
        <v xml:space="preserve"> </v>
      </c>
      <c r="AD551" s="115"/>
      <c r="AE551" s="253"/>
      <c r="AF551" s="704"/>
      <c r="AG551" s="727"/>
      <c r="AH551" s="727"/>
      <c r="AI551" s="727"/>
      <c r="AJ551" s="727"/>
      <c r="AK551" s="591"/>
      <c r="AL551" s="727"/>
      <c r="AM551" s="727"/>
      <c r="AN551" s="727"/>
      <c r="AO551" s="727"/>
      <c r="AP551" s="727"/>
      <c r="AQ551" s="727"/>
      <c r="AR551" s="727"/>
      <c r="AS551" s="727"/>
      <c r="AT551" s="727"/>
      <c r="AU551" s="727"/>
      <c r="AV551" s="727"/>
      <c r="AW551" s="727"/>
      <c r="AX551" s="727"/>
      <c r="AY551" s="727"/>
      <c r="AZ551" s="727"/>
      <c r="BA551" s="727"/>
      <c r="BB551" s="727"/>
      <c r="BC551" s="821"/>
      <c r="BD551" s="727"/>
      <c r="BE551" s="727"/>
      <c r="BF551" s="727"/>
      <c r="BG551" s="727"/>
      <c r="BH551" s="727"/>
      <c r="BI551" s="727"/>
      <c r="BJ551" s="727"/>
      <c r="BK551" s="727"/>
      <c r="BL551" s="821"/>
      <c r="BM551" s="727"/>
      <c r="BN551" s="727"/>
      <c r="BO551" s="727"/>
      <c r="BP551" s="727"/>
      <c r="BQ551" s="727"/>
      <c r="BR551" s="821"/>
      <c r="BS551" s="727"/>
      <c r="BT551" s="727"/>
      <c r="BU551" s="727"/>
      <c r="BV551" s="591"/>
      <c r="BW551" s="224" t="str">
        <f t="shared" si="546"/>
        <v xml:space="preserve"> </v>
      </c>
      <c r="BX551" s="471">
        <f t="shared" si="535"/>
        <v>460</v>
      </c>
      <c r="BY551" s="117"/>
      <c r="BZ551" s="117"/>
      <c r="CA551" s="117"/>
      <c r="CB551" s="117"/>
      <c r="CC551" s="117"/>
      <c r="CD551" s="461"/>
      <c r="CE551" s="236"/>
      <c r="CF551" s="224" t="str">
        <f t="shared" si="536"/>
        <v xml:space="preserve"> </v>
      </c>
      <c r="CG551" s="116"/>
      <c r="CH551" s="117"/>
      <c r="CI551" s="117"/>
      <c r="CJ551" s="117"/>
      <c r="CK551" s="472"/>
      <c r="CL551" s="472"/>
      <c r="CM551" s="472"/>
      <c r="CN551" s="472"/>
      <c r="CO551" s="117"/>
      <c r="CP551" s="253"/>
      <c r="CQ551" s="120"/>
      <c r="CR551" s="224" t="str" cm="1">
        <f t="array" ref="CR551">IF(AND(SUM(COUNTIF(CG551:CM551,{"*不明*","*その他*"})+COUNTIF(CO551:CP551,{"*不明*","*その他*"}))&gt;0,CQ551=""),"その他・不明の場合,10)具体的内容、理由を記入",IF(OR(AND(CI551=CI$65,COUNTA(CJ551:CM551)&lt;4),AND(OR(CI551=CI$63,CI551=CI$64,CI551=CI$66,CI551=CI$67,CI551=CI$68,CI551=""),COUNTA(CJ551:CM551)&gt;0)),"3)介護保険認定済→要介護度、認知症自立度、寝たきり度、介護保険サービス記入",IF(OR(AND(OR(CM551=CM$63,CM551=CM$64),CN551=""),AND(OR(CM551=CM$65,CM551=CM$66),CN551&lt;&gt;"")),"7)介護保険サービス受けている/過去受けていた→具体的内容記入"," ")))</f>
        <v xml:space="preserve"> </v>
      </c>
      <c r="CS551" s="224" t="str">
        <f t="shared" si="537"/>
        <v xml:space="preserve"> </v>
      </c>
      <c r="CT551" s="116"/>
      <c r="CU551" s="253"/>
      <c r="CV551" s="117"/>
      <c r="CW551" s="117"/>
      <c r="CX551" s="253"/>
      <c r="CY551" s="117"/>
      <c r="CZ551" s="117"/>
      <c r="DA551" s="253"/>
      <c r="DB551" s="117"/>
      <c r="DC551" s="224" t="str">
        <f t="shared" si="538"/>
        <v xml:space="preserve"> </v>
      </c>
      <c r="DD551" s="224" t="str">
        <f t="shared" si="539"/>
        <v xml:space="preserve"> </v>
      </c>
      <c r="DE551" s="224" t="str">
        <f t="shared" si="550"/>
        <v xml:space="preserve"> </v>
      </c>
      <c r="DF551" s="121"/>
      <c r="DG551" s="114"/>
      <c r="DH551" s="704"/>
      <c r="DI551" s="119"/>
      <c r="DJ551" s="187"/>
      <c r="DK551" s="254"/>
      <c r="DL551" s="224" t="str">
        <f t="shared" si="551"/>
        <v xml:space="preserve"> </v>
      </c>
      <c r="DM551" s="224" t="str">
        <f t="shared" si="540"/>
        <v xml:space="preserve"> </v>
      </c>
      <c r="DN551" s="474"/>
      <c r="DO551" s="117"/>
      <c r="DP551" s="117"/>
      <c r="DQ551" s="117"/>
      <c r="DR551" s="117"/>
      <c r="DS551" s="117"/>
      <c r="DT551" s="254"/>
      <c r="DU551" s="476"/>
      <c r="DV551" s="224" t="str">
        <f t="shared" si="552"/>
        <v xml:space="preserve"> </v>
      </c>
      <c r="DW551" s="115"/>
      <c r="DX551" s="470"/>
      <c r="DY551" s="117"/>
      <c r="DZ551" s="704"/>
      <c r="EA551" s="224" t="str">
        <f t="shared" si="553"/>
        <v xml:space="preserve"> </v>
      </c>
      <c r="EB551" s="906"/>
      <c r="EC551" s="904"/>
      <c r="ED551" s="904"/>
      <c r="EE551" s="904"/>
      <c r="EF551" s="904"/>
      <c r="EG551" s="904"/>
      <c r="EH551" s="904"/>
      <c r="EI551" s="904"/>
      <c r="EJ551" s="904"/>
      <c r="EK551" s="905"/>
      <c r="EL551" s="80"/>
      <c r="EM551" s="224" t="str">
        <f t="shared" si="541"/>
        <v xml:space="preserve"> </v>
      </c>
      <c r="EN551" s="224" t="str">
        <f t="shared" si="542"/>
        <v xml:space="preserve"> </v>
      </c>
      <c r="EO551" s="115"/>
      <c r="EP551" s="1050"/>
      <c r="EQ551" s="253"/>
      <c r="ER551" s="117"/>
      <c r="ES551" s="1258">
        <f t="shared" si="543"/>
        <v>460</v>
      </c>
      <c r="ET551" s="224" t="str">
        <f t="shared" si="544"/>
        <v xml:space="preserve"> </v>
      </c>
      <c r="EU551" s="477" t="str">
        <f t="shared" si="545"/>
        <v/>
      </c>
      <c r="EV551" s="1334" t="str">
        <f t="shared" si="548"/>
        <v xml:space="preserve"> </v>
      </c>
      <c r="EW551" s="1332" t="str">
        <f t="shared" si="592"/>
        <v/>
      </c>
      <c r="EX551" s="1275" t="str">
        <f t="shared" si="574"/>
        <v/>
      </c>
      <c r="EY551" s="1275" t="str">
        <f t="shared" si="575"/>
        <v/>
      </c>
      <c r="EZ551" s="1275" t="str">
        <f t="shared" si="576"/>
        <v/>
      </c>
      <c r="FA551" s="1275" t="str">
        <f t="shared" si="577"/>
        <v/>
      </c>
      <c r="FB551" s="1275" t="str">
        <f t="shared" si="578"/>
        <v/>
      </c>
      <c r="FC551" s="1333" t="str">
        <f t="shared" si="579"/>
        <v/>
      </c>
      <c r="FE551" s="1234" t="str">
        <f t="shared" si="580"/>
        <v xml:space="preserve"> </v>
      </c>
      <c r="FF551" s="1234" t="str">
        <f t="shared" si="581"/>
        <v xml:space="preserve"> </v>
      </c>
      <c r="FG551" s="1234" t="str">
        <f t="shared" si="582"/>
        <v xml:space="preserve"> </v>
      </c>
      <c r="FH551" s="1234" t="str">
        <f t="shared" si="583"/>
        <v xml:space="preserve"> </v>
      </c>
      <c r="FI551" s="1234" t="str">
        <f t="shared" si="554"/>
        <v xml:space="preserve"> </v>
      </c>
      <c r="FJ551" s="1234" t="str">
        <f t="shared" si="584"/>
        <v xml:space="preserve"> </v>
      </c>
      <c r="FK551" s="1234">
        <f t="shared" si="555"/>
        <v>0</v>
      </c>
      <c r="FL551" s="1227"/>
      <c r="FM551" s="1234" t="str">
        <f t="shared" si="556"/>
        <v xml:space="preserve"> </v>
      </c>
      <c r="FN551" s="1234" t="str">
        <f t="shared" si="557"/>
        <v xml:space="preserve"> </v>
      </c>
      <c r="FO551" s="1234" t="str">
        <f t="shared" si="585"/>
        <v xml:space="preserve"> </v>
      </c>
      <c r="FP551" s="1234" t="str">
        <f t="shared" si="586"/>
        <v xml:space="preserve"> </v>
      </c>
      <c r="FQ551" s="1234" t="str">
        <f t="shared" si="558"/>
        <v xml:space="preserve"> </v>
      </c>
      <c r="FR551" s="1234" t="str">
        <f t="shared" si="587"/>
        <v xml:space="preserve"> </v>
      </c>
      <c r="FS551" s="1234">
        <f t="shared" si="593"/>
        <v>0</v>
      </c>
      <c r="FT551" s="1227"/>
      <c r="FU551" s="1234" t="str">
        <f t="shared" si="588"/>
        <v xml:space="preserve"> </v>
      </c>
      <c r="FV551" s="1234" t="str">
        <f t="shared" si="589"/>
        <v xml:space="preserve"> </v>
      </c>
      <c r="FW551" s="1234" t="str">
        <f t="shared" si="590"/>
        <v xml:space="preserve"> </v>
      </c>
      <c r="FX551" s="1234" t="str">
        <f t="shared" si="559"/>
        <v xml:space="preserve"> </v>
      </c>
      <c r="FY551" s="1234" t="str">
        <f t="shared" si="560"/>
        <v xml:space="preserve"> </v>
      </c>
      <c r="FZ551" s="1234" t="str">
        <f t="shared" si="591"/>
        <v xml:space="preserve"> </v>
      </c>
      <c r="GA551" s="1234">
        <f t="shared" si="561"/>
        <v>0</v>
      </c>
      <c r="GB551" s="1227"/>
      <c r="GC551" s="1234" t="str">
        <f t="shared" si="562"/>
        <v xml:space="preserve"> </v>
      </c>
      <c r="GD551" s="1234" t="str">
        <f t="shared" si="563"/>
        <v xml:space="preserve"> </v>
      </c>
      <c r="GE551" s="1234" t="str">
        <f t="shared" si="564"/>
        <v xml:space="preserve"> </v>
      </c>
      <c r="GF551" s="1234" t="str">
        <f t="shared" si="565"/>
        <v xml:space="preserve"> </v>
      </c>
      <c r="GG551" s="1234" t="str">
        <f t="shared" si="566"/>
        <v xml:space="preserve"> </v>
      </c>
      <c r="GH551" s="1234" t="str">
        <f t="shared" si="567"/>
        <v xml:space="preserve"> </v>
      </c>
      <c r="GI551" s="1234" t="str">
        <f t="shared" si="568"/>
        <v xml:space="preserve"> </v>
      </c>
      <c r="GJ551" s="1234" t="str">
        <f t="shared" si="569"/>
        <v xml:space="preserve"> </v>
      </c>
      <c r="GK551" s="1234" t="str">
        <f t="shared" si="570"/>
        <v xml:space="preserve"> </v>
      </c>
      <c r="GL551" s="1234" t="str">
        <f t="shared" si="571"/>
        <v xml:space="preserve"> </v>
      </c>
      <c r="GM551" s="1234" t="str">
        <f t="shared" si="572"/>
        <v xml:space="preserve"> </v>
      </c>
      <c r="GN551" s="1234">
        <f t="shared" si="573"/>
        <v>0</v>
      </c>
    </row>
    <row r="552" spans="1:196" s="100" customFormat="1" ht="27" customHeight="1" thickTop="1" thickBot="1">
      <c r="A552" s="1208">
        <f>【A票】【D票】!$D$10</f>
        <v>0</v>
      </c>
      <c r="B552" s="1212">
        <f>【A票】【D票】!$H$10</f>
        <v>0</v>
      </c>
      <c r="C552" s="1213" t="str">
        <f>【A票】【D票】!$K$10</f>
        <v xml:space="preserve"> </v>
      </c>
      <c r="D552" s="1214">
        <f t="shared" si="547"/>
        <v>461</v>
      </c>
      <c r="E552" s="914"/>
      <c r="F552" s="467"/>
      <c r="G552" s="469"/>
      <c r="H552" s="224" t="str">
        <f t="shared" si="533"/>
        <v xml:space="preserve"> </v>
      </c>
      <c r="I552" s="704"/>
      <c r="J552" s="117"/>
      <c r="K552" s="117"/>
      <c r="L552" s="117"/>
      <c r="M552" s="117"/>
      <c r="N552" s="117"/>
      <c r="O552" s="117"/>
      <c r="P552" s="117"/>
      <c r="Q552" s="117"/>
      <c r="R552" s="117"/>
      <c r="S552" s="117"/>
      <c r="T552" s="254"/>
      <c r="U552" s="646"/>
      <c r="V552" s="646"/>
      <c r="W552" s="114"/>
      <c r="X552" s="254"/>
      <c r="Y552" s="224" t="str">
        <f t="shared" si="534"/>
        <v xml:space="preserve"> </v>
      </c>
      <c r="Z552" s="579"/>
      <c r="AA552" s="704"/>
      <c r="AB552" s="119"/>
      <c r="AC552" s="224" t="str">
        <f t="shared" si="549"/>
        <v xml:space="preserve"> </v>
      </c>
      <c r="AD552" s="115"/>
      <c r="AE552" s="253"/>
      <c r="AF552" s="704"/>
      <c r="AG552" s="727"/>
      <c r="AH552" s="727"/>
      <c r="AI552" s="727"/>
      <c r="AJ552" s="727"/>
      <c r="AK552" s="591"/>
      <c r="AL552" s="727"/>
      <c r="AM552" s="727"/>
      <c r="AN552" s="727"/>
      <c r="AO552" s="727"/>
      <c r="AP552" s="727"/>
      <c r="AQ552" s="727"/>
      <c r="AR552" s="727"/>
      <c r="AS552" s="727"/>
      <c r="AT552" s="727"/>
      <c r="AU552" s="727"/>
      <c r="AV552" s="727"/>
      <c r="AW552" s="727"/>
      <c r="AX552" s="727"/>
      <c r="AY552" s="727"/>
      <c r="AZ552" s="727"/>
      <c r="BA552" s="727"/>
      <c r="BB552" s="727"/>
      <c r="BC552" s="821"/>
      <c r="BD552" s="727"/>
      <c r="BE552" s="727"/>
      <c r="BF552" s="727"/>
      <c r="BG552" s="727"/>
      <c r="BH552" s="727"/>
      <c r="BI552" s="727"/>
      <c r="BJ552" s="727"/>
      <c r="BK552" s="727"/>
      <c r="BL552" s="821"/>
      <c r="BM552" s="727"/>
      <c r="BN552" s="727"/>
      <c r="BO552" s="727"/>
      <c r="BP552" s="727"/>
      <c r="BQ552" s="727"/>
      <c r="BR552" s="821"/>
      <c r="BS552" s="727"/>
      <c r="BT552" s="727"/>
      <c r="BU552" s="727"/>
      <c r="BV552" s="591"/>
      <c r="BW552" s="224" t="str">
        <f t="shared" si="546"/>
        <v xml:space="preserve"> </v>
      </c>
      <c r="BX552" s="471">
        <f t="shared" si="535"/>
        <v>461</v>
      </c>
      <c r="BY552" s="117"/>
      <c r="BZ552" s="117"/>
      <c r="CA552" s="117"/>
      <c r="CB552" s="117"/>
      <c r="CC552" s="117"/>
      <c r="CD552" s="461"/>
      <c r="CE552" s="236"/>
      <c r="CF552" s="224" t="str">
        <f t="shared" si="536"/>
        <v xml:space="preserve"> </v>
      </c>
      <c r="CG552" s="116"/>
      <c r="CH552" s="117"/>
      <c r="CI552" s="117"/>
      <c r="CJ552" s="117"/>
      <c r="CK552" s="472"/>
      <c r="CL552" s="472"/>
      <c r="CM552" s="472"/>
      <c r="CN552" s="472"/>
      <c r="CO552" s="117"/>
      <c r="CP552" s="253"/>
      <c r="CQ552" s="120"/>
      <c r="CR552" s="224" t="str" cm="1">
        <f t="array" ref="CR552">IF(AND(SUM(COUNTIF(CG552:CM552,{"*不明*","*その他*"})+COUNTIF(CO552:CP552,{"*不明*","*その他*"}))&gt;0,CQ552=""),"その他・不明の場合,10)具体的内容、理由を記入",IF(OR(AND(CI552=CI$65,COUNTA(CJ552:CM552)&lt;4),AND(OR(CI552=CI$63,CI552=CI$64,CI552=CI$66,CI552=CI$67,CI552=CI$68,CI552=""),COUNTA(CJ552:CM552)&gt;0)),"3)介護保険認定済→要介護度、認知症自立度、寝たきり度、介護保険サービス記入",IF(OR(AND(OR(CM552=CM$63,CM552=CM$64),CN552=""),AND(OR(CM552=CM$65,CM552=CM$66),CN552&lt;&gt;"")),"7)介護保険サービス受けている/過去受けていた→具体的内容記入"," ")))</f>
        <v xml:space="preserve"> </v>
      </c>
      <c r="CS552" s="224" t="str">
        <f t="shared" si="537"/>
        <v xml:space="preserve"> </v>
      </c>
      <c r="CT552" s="116"/>
      <c r="CU552" s="253"/>
      <c r="CV552" s="117"/>
      <c r="CW552" s="117"/>
      <c r="CX552" s="253"/>
      <c r="CY552" s="117"/>
      <c r="CZ552" s="117"/>
      <c r="DA552" s="253"/>
      <c r="DB552" s="117"/>
      <c r="DC552" s="224" t="str">
        <f t="shared" si="538"/>
        <v xml:space="preserve"> </v>
      </c>
      <c r="DD552" s="224" t="str">
        <f t="shared" si="539"/>
        <v xml:space="preserve"> </v>
      </c>
      <c r="DE552" s="224" t="str">
        <f t="shared" si="550"/>
        <v xml:space="preserve"> </v>
      </c>
      <c r="DF552" s="121"/>
      <c r="DG552" s="114"/>
      <c r="DH552" s="704"/>
      <c r="DI552" s="119"/>
      <c r="DJ552" s="187"/>
      <c r="DK552" s="254"/>
      <c r="DL552" s="224" t="str">
        <f t="shared" si="551"/>
        <v xml:space="preserve"> </v>
      </c>
      <c r="DM552" s="224" t="str">
        <f t="shared" si="540"/>
        <v xml:space="preserve"> </v>
      </c>
      <c r="DN552" s="474"/>
      <c r="DO552" s="117"/>
      <c r="DP552" s="117"/>
      <c r="DQ552" s="117"/>
      <c r="DR552" s="117"/>
      <c r="DS552" s="117"/>
      <c r="DT552" s="254"/>
      <c r="DU552" s="476"/>
      <c r="DV552" s="224" t="str">
        <f t="shared" si="552"/>
        <v xml:space="preserve"> </v>
      </c>
      <c r="DW552" s="115"/>
      <c r="DX552" s="470"/>
      <c r="DY552" s="117"/>
      <c r="DZ552" s="704"/>
      <c r="EA552" s="224" t="str">
        <f t="shared" si="553"/>
        <v xml:space="preserve"> </v>
      </c>
      <c r="EB552" s="906"/>
      <c r="EC552" s="904"/>
      <c r="ED552" s="904"/>
      <c r="EE552" s="904"/>
      <c r="EF552" s="904"/>
      <c r="EG552" s="904"/>
      <c r="EH552" s="904"/>
      <c r="EI552" s="904"/>
      <c r="EJ552" s="904"/>
      <c r="EK552" s="905"/>
      <c r="EL552" s="80"/>
      <c r="EM552" s="224" t="str">
        <f t="shared" si="541"/>
        <v xml:space="preserve"> </v>
      </c>
      <c r="EN552" s="224" t="str">
        <f t="shared" si="542"/>
        <v xml:space="preserve"> </v>
      </c>
      <c r="EO552" s="115"/>
      <c r="EP552" s="1050"/>
      <c r="EQ552" s="253"/>
      <c r="ER552" s="117"/>
      <c r="ES552" s="1258">
        <f t="shared" si="543"/>
        <v>461</v>
      </c>
      <c r="ET552" s="224" t="str">
        <f t="shared" si="544"/>
        <v xml:space="preserve"> </v>
      </c>
      <c r="EU552" s="477" t="str">
        <f t="shared" si="545"/>
        <v/>
      </c>
      <c r="EV552" s="1334" t="str">
        <f t="shared" si="548"/>
        <v xml:space="preserve"> </v>
      </c>
      <c r="EW552" s="1332" t="str">
        <f t="shared" si="592"/>
        <v/>
      </c>
      <c r="EX552" s="1275" t="str">
        <f t="shared" si="574"/>
        <v/>
      </c>
      <c r="EY552" s="1275" t="str">
        <f t="shared" si="575"/>
        <v/>
      </c>
      <c r="EZ552" s="1275" t="str">
        <f t="shared" si="576"/>
        <v/>
      </c>
      <c r="FA552" s="1275" t="str">
        <f t="shared" si="577"/>
        <v/>
      </c>
      <c r="FB552" s="1275" t="str">
        <f t="shared" si="578"/>
        <v/>
      </c>
      <c r="FC552" s="1333" t="str">
        <f t="shared" si="579"/>
        <v/>
      </c>
      <c r="FE552" s="1234" t="str">
        <f t="shared" si="580"/>
        <v xml:space="preserve"> </v>
      </c>
      <c r="FF552" s="1234" t="str">
        <f t="shared" si="581"/>
        <v xml:space="preserve"> </v>
      </c>
      <c r="FG552" s="1234" t="str">
        <f t="shared" si="582"/>
        <v xml:space="preserve"> </v>
      </c>
      <c r="FH552" s="1234" t="str">
        <f t="shared" si="583"/>
        <v xml:space="preserve"> </v>
      </c>
      <c r="FI552" s="1234" t="str">
        <f t="shared" si="554"/>
        <v xml:space="preserve"> </v>
      </c>
      <c r="FJ552" s="1234" t="str">
        <f t="shared" si="584"/>
        <v xml:space="preserve"> </v>
      </c>
      <c r="FK552" s="1234">
        <f t="shared" si="555"/>
        <v>0</v>
      </c>
      <c r="FL552" s="1227"/>
      <c r="FM552" s="1234" t="str">
        <f t="shared" si="556"/>
        <v xml:space="preserve"> </v>
      </c>
      <c r="FN552" s="1234" t="str">
        <f t="shared" si="557"/>
        <v xml:space="preserve"> </v>
      </c>
      <c r="FO552" s="1234" t="str">
        <f t="shared" si="585"/>
        <v xml:space="preserve"> </v>
      </c>
      <c r="FP552" s="1234" t="str">
        <f t="shared" si="586"/>
        <v xml:space="preserve"> </v>
      </c>
      <c r="FQ552" s="1234" t="str">
        <f t="shared" si="558"/>
        <v xml:space="preserve"> </v>
      </c>
      <c r="FR552" s="1234" t="str">
        <f t="shared" si="587"/>
        <v xml:space="preserve"> </v>
      </c>
      <c r="FS552" s="1234">
        <f t="shared" si="593"/>
        <v>0</v>
      </c>
      <c r="FT552" s="1227"/>
      <c r="FU552" s="1234" t="str">
        <f t="shared" si="588"/>
        <v xml:space="preserve"> </v>
      </c>
      <c r="FV552" s="1234" t="str">
        <f t="shared" si="589"/>
        <v xml:space="preserve"> </v>
      </c>
      <c r="FW552" s="1234" t="str">
        <f t="shared" si="590"/>
        <v xml:space="preserve"> </v>
      </c>
      <c r="FX552" s="1234" t="str">
        <f t="shared" si="559"/>
        <v xml:space="preserve"> </v>
      </c>
      <c r="FY552" s="1234" t="str">
        <f t="shared" si="560"/>
        <v xml:space="preserve"> </v>
      </c>
      <c r="FZ552" s="1234" t="str">
        <f t="shared" si="591"/>
        <v xml:space="preserve"> </v>
      </c>
      <c r="GA552" s="1234">
        <f t="shared" si="561"/>
        <v>0</v>
      </c>
      <c r="GB552" s="1227"/>
      <c r="GC552" s="1234" t="str">
        <f t="shared" si="562"/>
        <v xml:space="preserve"> </v>
      </c>
      <c r="GD552" s="1234" t="str">
        <f t="shared" si="563"/>
        <v xml:space="preserve"> </v>
      </c>
      <c r="GE552" s="1234" t="str">
        <f t="shared" si="564"/>
        <v xml:space="preserve"> </v>
      </c>
      <c r="GF552" s="1234" t="str">
        <f t="shared" si="565"/>
        <v xml:space="preserve"> </v>
      </c>
      <c r="GG552" s="1234" t="str">
        <f t="shared" si="566"/>
        <v xml:space="preserve"> </v>
      </c>
      <c r="GH552" s="1234" t="str">
        <f t="shared" si="567"/>
        <v xml:space="preserve"> </v>
      </c>
      <c r="GI552" s="1234" t="str">
        <f t="shared" si="568"/>
        <v xml:space="preserve"> </v>
      </c>
      <c r="GJ552" s="1234" t="str">
        <f t="shared" si="569"/>
        <v xml:space="preserve"> </v>
      </c>
      <c r="GK552" s="1234" t="str">
        <f t="shared" si="570"/>
        <v xml:space="preserve"> </v>
      </c>
      <c r="GL552" s="1234" t="str">
        <f t="shared" si="571"/>
        <v xml:space="preserve"> </v>
      </c>
      <c r="GM552" s="1234" t="str">
        <f t="shared" si="572"/>
        <v xml:space="preserve"> </v>
      </c>
      <c r="GN552" s="1234">
        <f t="shared" si="573"/>
        <v>0</v>
      </c>
    </row>
    <row r="553" spans="1:196" s="100" customFormat="1" ht="27" customHeight="1" thickTop="1" thickBot="1">
      <c r="A553" s="1208">
        <f>【A票】【D票】!$D$10</f>
        <v>0</v>
      </c>
      <c r="B553" s="1212">
        <f>【A票】【D票】!$H$10</f>
        <v>0</v>
      </c>
      <c r="C553" s="1213" t="str">
        <f>【A票】【D票】!$K$10</f>
        <v xml:space="preserve"> </v>
      </c>
      <c r="D553" s="1214">
        <f t="shared" si="547"/>
        <v>462</v>
      </c>
      <c r="E553" s="914"/>
      <c r="F553" s="467"/>
      <c r="G553" s="469"/>
      <c r="H553" s="224" t="str">
        <f t="shared" si="533"/>
        <v xml:space="preserve"> </v>
      </c>
      <c r="I553" s="704"/>
      <c r="J553" s="117"/>
      <c r="K553" s="117"/>
      <c r="L553" s="117"/>
      <c r="M553" s="117"/>
      <c r="N553" s="117"/>
      <c r="O553" s="117"/>
      <c r="P553" s="117"/>
      <c r="Q553" s="117"/>
      <c r="R553" s="117"/>
      <c r="S553" s="117"/>
      <c r="T553" s="254"/>
      <c r="U553" s="646"/>
      <c r="V553" s="646"/>
      <c r="W553" s="114"/>
      <c r="X553" s="254"/>
      <c r="Y553" s="224" t="str">
        <f t="shared" si="534"/>
        <v xml:space="preserve"> </v>
      </c>
      <c r="Z553" s="579"/>
      <c r="AA553" s="704"/>
      <c r="AB553" s="119"/>
      <c r="AC553" s="224" t="str">
        <f t="shared" si="549"/>
        <v xml:space="preserve"> </v>
      </c>
      <c r="AD553" s="115"/>
      <c r="AE553" s="253"/>
      <c r="AF553" s="704"/>
      <c r="AG553" s="727"/>
      <c r="AH553" s="727"/>
      <c r="AI553" s="727"/>
      <c r="AJ553" s="727"/>
      <c r="AK553" s="591"/>
      <c r="AL553" s="727"/>
      <c r="AM553" s="727"/>
      <c r="AN553" s="727"/>
      <c r="AO553" s="727"/>
      <c r="AP553" s="727"/>
      <c r="AQ553" s="727"/>
      <c r="AR553" s="727"/>
      <c r="AS553" s="727"/>
      <c r="AT553" s="727"/>
      <c r="AU553" s="727"/>
      <c r="AV553" s="727"/>
      <c r="AW553" s="727"/>
      <c r="AX553" s="727"/>
      <c r="AY553" s="727"/>
      <c r="AZ553" s="727"/>
      <c r="BA553" s="727"/>
      <c r="BB553" s="727"/>
      <c r="BC553" s="821"/>
      <c r="BD553" s="727"/>
      <c r="BE553" s="727"/>
      <c r="BF553" s="727"/>
      <c r="BG553" s="727"/>
      <c r="BH553" s="727"/>
      <c r="BI553" s="727"/>
      <c r="BJ553" s="727"/>
      <c r="BK553" s="727"/>
      <c r="BL553" s="821"/>
      <c r="BM553" s="727"/>
      <c r="BN553" s="727"/>
      <c r="BO553" s="727"/>
      <c r="BP553" s="727"/>
      <c r="BQ553" s="727"/>
      <c r="BR553" s="821"/>
      <c r="BS553" s="727"/>
      <c r="BT553" s="727"/>
      <c r="BU553" s="727"/>
      <c r="BV553" s="591"/>
      <c r="BW553" s="224" t="str">
        <f t="shared" si="546"/>
        <v xml:space="preserve"> </v>
      </c>
      <c r="BX553" s="471">
        <f t="shared" si="535"/>
        <v>462</v>
      </c>
      <c r="BY553" s="117"/>
      <c r="BZ553" s="117"/>
      <c r="CA553" s="117"/>
      <c r="CB553" s="117"/>
      <c r="CC553" s="117"/>
      <c r="CD553" s="461"/>
      <c r="CE553" s="236"/>
      <c r="CF553" s="224" t="str">
        <f t="shared" si="536"/>
        <v xml:space="preserve"> </v>
      </c>
      <c r="CG553" s="116"/>
      <c r="CH553" s="117"/>
      <c r="CI553" s="117"/>
      <c r="CJ553" s="117"/>
      <c r="CK553" s="472"/>
      <c r="CL553" s="472"/>
      <c r="CM553" s="472"/>
      <c r="CN553" s="472"/>
      <c r="CO553" s="117"/>
      <c r="CP553" s="253"/>
      <c r="CQ553" s="120"/>
      <c r="CR553" s="224" t="str" cm="1">
        <f t="array" ref="CR553">IF(AND(SUM(COUNTIF(CG553:CM553,{"*不明*","*その他*"})+COUNTIF(CO553:CP553,{"*不明*","*その他*"}))&gt;0,CQ553=""),"その他・不明の場合,10)具体的内容、理由を記入",IF(OR(AND(CI553=CI$65,COUNTA(CJ553:CM553)&lt;4),AND(OR(CI553=CI$63,CI553=CI$64,CI553=CI$66,CI553=CI$67,CI553=CI$68,CI553=""),COUNTA(CJ553:CM553)&gt;0)),"3)介護保険認定済→要介護度、認知症自立度、寝たきり度、介護保険サービス記入",IF(OR(AND(OR(CM553=CM$63,CM553=CM$64),CN553=""),AND(OR(CM553=CM$65,CM553=CM$66),CN553&lt;&gt;"")),"7)介護保険サービス受けている/過去受けていた→具体的内容記入"," ")))</f>
        <v xml:space="preserve"> </v>
      </c>
      <c r="CS553" s="224" t="str">
        <f t="shared" si="537"/>
        <v xml:space="preserve"> </v>
      </c>
      <c r="CT553" s="116"/>
      <c r="CU553" s="253"/>
      <c r="CV553" s="117"/>
      <c r="CW553" s="117"/>
      <c r="CX553" s="253"/>
      <c r="CY553" s="117"/>
      <c r="CZ553" s="117"/>
      <c r="DA553" s="253"/>
      <c r="DB553" s="117"/>
      <c r="DC553" s="224" t="str">
        <f t="shared" si="538"/>
        <v xml:space="preserve"> </v>
      </c>
      <c r="DD553" s="224" t="str">
        <f t="shared" si="539"/>
        <v xml:space="preserve"> </v>
      </c>
      <c r="DE553" s="224" t="str">
        <f t="shared" si="550"/>
        <v xml:space="preserve"> </v>
      </c>
      <c r="DF553" s="121"/>
      <c r="DG553" s="114"/>
      <c r="DH553" s="704"/>
      <c r="DI553" s="119"/>
      <c r="DJ553" s="187"/>
      <c r="DK553" s="254"/>
      <c r="DL553" s="224" t="str">
        <f t="shared" si="551"/>
        <v xml:space="preserve"> </v>
      </c>
      <c r="DM553" s="224" t="str">
        <f t="shared" si="540"/>
        <v xml:space="preserve"> </v>
      </c>
      <c r="DN553" s="474"/>
      <c r="DO553" s="117"/>
      <c r="DP553" s="117"/>
      <c r="DQ553" s="117"/>
      <c r="DR553" s="117"/>
      <c r="DS553" s="117"/>
      <c r="DT553" s="254"/>
      <c r="DU553" s="476"/>
      <c r="DV553" s="224" t="str">
        <f t="shared" si="552"/>
        <v xml:space="preserve"> </v>
      </c>
      <c r="DW553" s="115"/>
      <c r="DX553" s="470"/>
      <c r="DY553" s="117"/>
      <c r="DZ553" s="704"/>
      <c r="EA553" s="224" t="str">
        <f t="shared" si="553"/>
        <v xml:space="preserve"> </v>
      </c>
      <c r="EB553" s="906"/>
      <c r="EC553" s="904"/>
      <c r="ED553" s="904"/>
      <c r="EE553" s="904"/>
      <c r="EF553" s="904"/>
      <c r="EG553" s="904"/>
      <c r="EH553" s="904"/>
      <c r="EI553" s="904"/>
      <c r="EJ553" s="904"/>
      <c r="EK553" s="905"/>
      <c r="EL553" s="80"/>
      <c r="EM553" s="224" t="str">
        <f t="shared" si="541"/>
        <v xml:space="preserve"> </v>
      </c>
      <c r="EN553" s="224" t="str">
        <f t="shared" si="542"/>
        <v xml:space="preserve"> </v>
      </c>
      <c r="EO553" s="115"/>
      <c r="EP553" s="1050"/>
      <c r="EQ553" s="253"/>
      <c r="ER553" s="117"/>
      <c r="ES553" s="1258">
        <f t="shared" si="543"/>
        <v>462</v>
      </c>
      <c r="ET553" s="224" t="str">
        <f t="shared" si="544"/>
        <v xml:space="preserve"> </v>
      </c>
      <c r="EU553" s="477" t="str">
        <f t="shared" si="545"/>
        <v/>
      </c>
      <c r="EV553" s="1334" t="str">
        <f t="shared" si="548"/>
        <v xml:space="preserve"> </v>
      </c>
      <c r="EW553" s="1332" t="str">
        <f t="shared" si="592"/>
        <v/>
      </c>
      <c r="EX553" s="1275" t="str">
        <f t="shared" si="574"/>
        <v/>
      </c>
      <c r="EY553" s="1275" t="str">
        <f t="shared" si="575"/>
        <v/>
      </c>
      <c r="EZ553" s="1275" t="str">
        <f t="shared" si="576"/>
        <v/>
      </c>
      <c r="FA553" s="1275" t="str">
        <f t="shared" si="577"/>
        <v/>
      </c>
      <c r="FB553" s="1275" t="str">
        <f t="shared" si="578"/>
        <v/>
      </c>
      <c r="FC553" s="1333" t="str">
        <f t="shared" si="579"/>
        <v/>
      </c>
      <c r="FE553" s="1234" t="str">
        <f t="shared" si="580"/>
        <v xml:space="preserve"> </v>
      </c>
      <c r="FF553" s="1234" t="str">
        <f t="shared" si="581"/>
        <v xml:space="preserve"> </v>
      </c>
      <c r="FG553" s="1234" t="str">
        <f t="shared" si="582"/>
        <v xml:space="preserve"> </v>
      </c>
      <c r="FH553" s="1234" t="str">
        <f t="shared" si="583"/>
        <v xml:space="preserve"> </v>
      </c>
      <c r="FI553" s="1234" t="str">
        <f t="shared" si="554"/>
        <v xml:space="preserve"> </v>
      </c>
      <c r="FJ553" s="1234" t="str">
        <f t="shared" si="584"/>
        <v xml:space="preserve"> </v>
      </c>
      <c r="FK553" s="1234">
        <f t="shared" si="555"/>
        <v>0</v>
      </c>
      <c r="FL553" s="1227"/>
      <c r="FM553" s="1234" t="str">
        <f t="shared" si="556"/>
        <v xml:space="preserve"> </v>
      </c>
      <c r="FN553" s="1234" t="str">
        <f t="shared" si="557"/>
        <v xml:space="preserve"> </v>
      </c>
      <c r="FO553" s="1234" t="str">
        <f t="shared" si="585"/>
        <v xml:space="preserve"> </v>
      </c>
      <c r="FP553" s="1234" t="str">
        <f t="shared" si="586"/>
        <v xml:space="preserve"> </v>
      </c>
      <c r="FQ553" s="1234" t="str">
        <f t="shared" si="558"/>
        <v xml:space="preserve"> </v>
      </c>
      <c r="FR553" s="1234" t="str">
        <f t="shared" si="587"/>
        <v xml:space="preserve"> </v>
      </c>
      <c r="FS553" s="1234">
        <f t="shared" si="593"/>
        <v>0</v>
      </c>
      <c r="FT553" s="1227"/>
      <c r="FU553" s="1234" t="str">
        <f t="shared" si="588"/>
        <v xml:space="preserve"> </v>
      </c>
      <c r="FV553" s="1234" t="str">
        <f t="shared" si="589"/>
        <v xml:space="preserve"> </v>
      </c>
      <c r="FW553" s="1234" t="str">
        <f t="shared" si="590"/>
        <v xml:space="preserve"> </v>
      </c>
      <c r="FX553" s="1234" t="str">
        <f t="shared" si="559"/>
        <v xml:space="preserve"> </v>
      </c>
      <c r="FY553" s="1234" t="str">
        <f t="shared" si="560"/>
        <v xml:space="preserve"> </v>
      </c>
      <c r="FZ553" s="1234" t="str">
        <f t="shared" si="591"/>
        <v xml:space="preserve"> </v>
      </c>
      <c r="GA553" s="1234">
        <f t="shared" si="561"/>
        <v>0</v>
      </c>
      <c r="GB553" s="1227"/>
      <c r="GC553" s="1234" t="str">
        <f t="shared" si="562"/>
        <v xml:space="preserve"> </v>
      </c>
      <c r="GD553" s="1234" t="str">
        <f t="shared" si="563"/>
        <v xml:space="preserve"> </v>
      </c>
      <c r="GE553" s="1234" t="str">
        <f t="shared" si="564"/>
        <v xml:space="preserve"> </v>
      </c>
      <c r="GF553" s="1234" t="str">
        <f t="shared" si="565"/>
        <v xml:space="preserve"> </v>
      </c>
      <c r="GG553" s="1234" t="str">
        <f t="shared" si="566"/>
        <v xml:space="preserve"> </v>
      </c>
      <c r="GH553" s="1234" t="str">
        <f t="shared" si="567"/>
        <v xml:space="preserve"> </v>
      </c>
      <c r="GI553" s="1234" t="str">
        <f t="shared" si="568"/>
        <v xml:space="preserve"> </v>
      </c>
      <c r="GJ553" s="1234" t="str">
        <f t="shared" si="569"/>
        <v xml:space="preserve"> </v>
      </c>
      <c r="GK553" s="1234" t="str">
        <f t="shared" si="570"/>
        <v xml:space="preserve"> </v>
      </c>
      <c r="GL553" s="1234" t="str">
        <f t="shared" si="571"/>
        <v xml:space="preserve"> </v>
      </c>
      <c r="GM553" s="1234" t="str">
        <f t="shared" si="572"/>
        <v xml:space="preserve"> </v>
      </c>
      <c r="GN553" s="1234">
        <f t="shared" si="573"/>
        <v>0</v>
      </c>
    </row>
    <row r="554" spans="1:196" s="100" customFormat="1" ht="27" customHeight="1" thickTop="1" thickBot="1">
      <c r="A554" s="1208">
        <f>【A票】【D票】!$D$10</f>
        <v>0</v>
      </c>
      <c r="B554" s="1212">
        <f>【A票】【D票】!$H$10</f>
        <v>0</v>
      </c>
      <c r="C554" s="1213" t="str">
        <f>【A票】【D票】!$K$10</f>
        <v xml:space="preserve"> </v>
      </c>
      <c r="D554" s="1214">
        <f t="shared" si="547"/>
        <v>463</v>
      </c>
      <c r="E554" s="914"/>
      <c r="F554" s="467"/>
      <c r="G554" s="469"/>
      <c r="H554" s="224" t="str">
        <f t="shared" si="533"/>
        <v xml:space="preserve"> </v>
      </c>
      <c r="I554" s="704"/>
      <c r="J554" s="117"/>
      <c r="K554" s="117"/>
      <c r="L554" s="117"/>
      <c r="M554" s="117"/>
      <c r="N554" s="117"/>
      <c r="O554" s="117"/>
      <c r="P554" s="117"/>
      <c r="Q554" s="117"/>
      <c r="R554" s="117"/>
      <c r="S554" s="117"/>
      <c r="T554" s="254"/>
      <c r="U554" s="646"/>
      <c r="V554" s="646"/>
      <c r="W554" s="114"/>
      <c r="X554" s="254"/>
      <c r="Y554" s="224" t="str">
        <f t="shared" si="534"/>
        <v xml:space="preserve"> </v>
      </c>
      <c r="Z554" s="579"/>
      <c r="AA554" s="704"/>
      <c r="AB554" s="119"/>
      <c r="AC554" s="224" t="str">
        <f t="shared" si="549"/>
        <v xml:space="preserve"> </v>
      </c>
      <c r="AD554" s="115"/>
      <c r="AE554" s="253"/>
      <c r="AF554" s="704"/>
      <c r="AG554" s="727"/>
      <c r="AH554" s="727"/>
      <c r="AI554" s="727"/>
      <c r="AJ554" s="727"/>
      <c r="AK554" s="591"/>
      <c r="AL554" s="727"/>
      <c r="AM554" s="727"/>
      <c r="AN554" s="727"/>
      <c r="AO554" s="727"/>
      <c r="AP554" s="727"/>
      <c r="AQ554" s="727"/>
      <c r="AR554" s="727"/>
      <c r="AS554" s="727"/>
      <c r="AT554" s="727"/>
      <c r="AU554" s="727"/>
      <c r="AV554" s="727"/>
      <c r="AW554" s="727"/>
      <c r="AX554" s="727"/>
      <c r="AY554" s="727"/>
      <c r="AZ554" s="727"/>
      <c r="BA554" s="727"/>
      <c r="BB554" s="727"/>
      <c r="BC554" s="821"/>
      <c r="BD554" s="727"/>
      <c r="BE554" s="727"/>
      <c r="BF554" s="727"/>
      <c r="BG554" s="727"/>
      <c r="BH554" s="727"/>
      <c r="BI554" s="727"/>
      <c r="BJ554" s="727"/>
      <c r="BK554" s="727"/>
      <c r="BL554" s="821"/>
      <c r="BM554" s="727"/>
      <c r="BN554" s="727"/>
      <c r="BO554" s="727"/>
      <c r="BP554" s="727"/>
      <c r="BQ554" s="727"/>
      <c r="BR554" s="821"/>
      <c r="BS554" s="727"/>
      <c r="BT554" s="727"/>
      <c r="BU554" s="727"/>
      <c r="BV554" s="591"/>
      <c r="BW554" s="224" t="str">
        <f t="shared" si="546"/>
        <v xml:space="preserve"> </v>
      </c>
      <c r="BX554" s="471">
        <f t="shared" si="535"/>
        <v>463</v>
      </c>
      <c r="BY554" s="117"/>
      <c r="BZ554" s="117"/>
      <c r="CA554" s="117"/>
      <c r="CB554" s="117"/>
      <c r="CC554" s="117"/>
      <c r="CD554" s="461"/>
      <c r="CE554" s="236"/>
      <c r="CF554" s="224" t="str">
        <f t="shared" si="536"/>
        <v xml:space="preserve"> </v>
      </c>
      <c r="CG554" s="116"/>
      <c r="CH554" s="117"/>
      <c r="CI554" s="117"/>
      <c r="CJ554" s="117"/>
      <c r="CK554" s="472"/>
      <c r="CL554" s="472"/>
      <c r="CM554" s="472"/>
      <c r="CN554" s="472"/>
      <c r="CO554" s="117"/>
      <c r="CP554" s="253"/>
      <c r="CQ554" s="120"/>
      <c r="CR554" s="224" t="str" cm="1">
        <f t="array" ref="CR554">IF(AND(SUM(COUNTIF(CG554:CM554,{"*不明*","*その他*"})+COUNTIF(CO554:CP554,{"*不明*","*その他*"}))&gt;0,CQ554=""),"その他・不明の場合,10)具体的内容、理由を記入",IF(OR(AND(CI554=CI$65,COUNTA(CJ554:CM554)&lt;4),AND(OR(CI554=CI$63,CI554=CI$64,CI554=CI$66,CI554=CI$67,CI554=CI$68,CI554=""),COUNTA(CJ554:CM554)&gt;0)),"3)介護保険認定済→要介護度、認知症自立度、寝たきり度、介護保険サービス記入",IF(OR(AND(OR(CM554=CM$63,CM554=CM$64),CN554=""),AND(OR(CM554=CM$65,CM554=CM$66),CN554&lt;&gt;"")),"7)介護保険サービス受けている/過去受けていた→具体的内容記入"," ")))</f>
        <v xml:space="preserve"> </v>
      </c>
      <c r="CS554" s="224" t="str">
        <f t="shared" si="537"/>
        <v xml:space="preserve"> </v>
      </c>
      <c r="CT554" s="116"/>
      <c r="CU554" s="253"/>
      <c r="CV554" s="117"/>
      <c r="CW554" s="117"/>
      <c r="CX554" s="253"/>
      <c r="CY554" s="117"/>
      <c r="CZ554" s="117"/>
      <c r="DA554" s="253"/>
      <c r="DB554" s="117"/>
      <c r="DC554" s="224" t="str">
        <f t="shared" si="538"/>
        <v xml:space="preserve"> </v>
      </c>
      <c r="DD554" s="224" t="str">
        <f t="shared" si="539"/>
        <v xml:space="preserve"> </v>
      </c>
      <c r="DE554" s="224" t="str">
        <f t="shared" si="550"/>
        <v xml:space="preserve"> </v>
      </c>
      <c r="DF554" s="121"/>
      <c r="DG554" s="114"/>
      <c r="DH554" s="704"/>
      <c r="DI554" s="119"/>
      <c r="DJ554" s="187"/>
      <c r="DK554" s="254"/>
      <c r="DL554" s="224" t="str">
        <f t="shared" si="551"/>
        <v xml:space="preserve"> </v>
      </c>
      <c r="DM554" s="224" t="str">
        <f t="shared" si="540"/>
        <v xml:space="preserve"> </v>
      </c>
      <c r="DN554" s="474"/>
      <c r="DO554" s="117"/>
      <c r="DP554" s="117"/>
      <c r="DQ554" s="117"/>
      <c r="DR554" s="117"/>
      <c r="DS554" s="117"/>
      <c r="DT554" s="254"/>
      <c r="DU554" s="476"/>
      <c r="DV554" s="224" t="str">
        <f t="shared" si="552"/>
        <v xml:space="preserve"> </v>
      </c>
      <c r="DW554" s="115"/>
      <c r="DX554" s="470"/>
      <c r="DY554" s="117"/>
      <c r="DZ554" s="704"/>
      <c r="EA554" s="224" t="str">
        <f t="shared" si="553"/>
        <v xml:space="preserve"> </v>
      </c>
      <c r="EB554" s="906"/>
      <c r="EC554" s="904"/>
      <c r="ED554" s="904"/>
      <c r="EE554" s="904"/>
      <c r="EF554" s="904"/>
      <c r="EG554" s="904"/>
      <c r="EH554" s="904"/>
      <c r="EI554" s="904"/>
      <c r="EJ554" s="904"/>
      <c r="EK554" s="905"/>
      <c r="EL554" s="80"/>
      <c r="EM554" s="224" t="str">
        <f t="shared" si="541"/>
        <v xml:space="preserve"> </v>
      </c>
      <c r="EN554" s="224" t="str">
        <f t="shared" si="542"/>
        <v xml:space="preserve"> </v>
      </c>
      <c r="EO554" s="115"/>
      <c r="EP554" s="1050"/>
      <c r="EQ554" s="253"/>
      <c r="ER554" s="117"/>
      <c r="ES554" s="1258">
        <f t="shared" si="543"/>
        <v>463</v>
      </c>
      <c r="ET554" s="224" t="str">
        <f t="shared" si="544"/>
        <v xml:space="preserve"> </v>
      </c>
      <c r="EU554" s="477" t="str">
        <f t="shared" si="545"/>
        <v/>
      </c>
      <c r="EV554" s="1334" t="str">
        <f t="shared" si="548"/>
        <v xml:space="preserve"> </v>
      </c>
      <c r="EW554" s="1332" t="str">
        <f t="shared" si="592"/>
        <v/>
      </c>
      <c r="EX554" s="1275" t="str">
        <f t="shared" si="574"/>
        <v/>
      </c>
      <c r="EY554" s="1275" t="str">
        <f t="shared" si="575"/>
        <v/>
      </c>
      <c r="EZ554" s="1275" t="str">
        <f t="shared" si="576"/>
        <v/>
      </c>
      <c r="FA554" s="1275" t="str">
        <f t="shared" si="577"/>
        <v/>
      </c>
      <c r="FB554" s="1275" t="str">
        <f t="shared" si="578"/>
        <v/>
      </c>
      <c r="FC554" s="1333" t="str">
        <f t="shared" si="579"/>
        <v/>
      </c>
      <c r="FE554" s="1234" t="str">
        <f t="shared" si="580"/>
        <v xml:space="preserve"> </v>
      </c>
      <c r="FF554" s="1234" t="str">
        <f t="shared" si="581"/>
        <v xml:space="preserve"> </v>
      </c>
      <c r="FG554" s="1234" t="str">
        <f t="shared" si="582"/>
        <v xml:space="preserve"> </v>
      </c>
      <c r="FH554" s="1234" t="str">
        <f t="shared" si="583"/>
        <v xml:space="preserve"> </v>
      </c>
      <c r="FI554" s="1234" t="str">
        <f t="shared" si="554"/>
        <v xml:space="preserve"> </v>
      </c>
      <c r="FJ554" s="1234" t="str">
        <f t="shared" si="584"/>
        <v xml:space="preserve"> </v>
      </c>
      <c r="FK554" s="1234">
        <f t="shared" si="555"/>
        <v>0</v>
      </c>
      <c r="FL554" s="1227"/>
      <c r="FM554" s="1234" t="str">
        <f t="shared" si="556"/>
        <v xml:space="preserve"> </v>
      </c>
      <c r="FN554" s="1234" t="str">
        <f t="shared" si="557"/>
        <v xml:space="preserve"> </v>
      </c>
      <c r="FO554" s="1234" t="str">
        <f t="shared" si="585"/>
        <v xml:space="preserve"> </v>
      </c>
      <c r="FP554" s="1234" t="str">
        <f t="shared" si="586"/>
        <v xml:space="preserve"> </v>
      </c>
      <c r="FQ554" s="1234" t="str">
        <f t="shared" si="558"/>
        <v xml:space="preserve"> </v>
      </c>
      <c r="FR554" s="1234" t="str">
        <f t="shared" si="587"/>
        <v xml:space="preserve"> </v>
      </c>
      <c r="FS554" s="1234">
        <f t="shared" si="593"/>
        <v>0</v>
      </c>
      <c r="FT554" s="1227"/>
      <c r="FU554" s="1234" t="str">
        <f t="shared" si="588"/>
        <v xml:space="preserve"> </v>
      </c>
      <c r="FV554" s="1234" t="str">
        <f t="shared" si="589"/>
        <v xml:space="preserve"> </v>
      </c>
      <c r="FW554" s="1234" t="str">
        <f t="shared" si="590"/>
        <v xml:space="preserve"> </v>
      </c>
      <c r="FX554" s="1234" t="str">
        <f t="shared" si="559"/>
        <v xml:space="preserve"> </v>
      </c>
      <c r="FY554" s="1234" t="str">
        <f t="shared" si="560"/>
        <v xml:space="preserve"> </v>
      </c>
      <c r="FZ554" s="1234" t="str">
        <f t="shared" si="591"/>
        <v xml:space="preserve"> </v>
      </c>
      <c r="GA554" s="1234">
        <f t="shared" si="561"/>
        <v>0</v>
      </c>
      <c r="GB554" s="1227"/>
      <c r="GC554" s="1234" t="str">
        <f t="shared" si="562"/>
        <v xml:space="preserve"> </v>
      </c>
      <c r="GD554" s="1234" t="str">
        <f t="shared" si="563"/>
        <v xml:space="preserve"> </v>
      </c>
      <c r="GE554" s="1234" t="str">
        <f t="shared" si="564"/>
        <v xml:space="preserve"> </v>
      </c>
      <c r="GF554" s="1234" t="str">
        <f t="shared" si="565"/>
        <v xml:space="preserve"> </v>
      </c>
      <c r="GG554" s="1234" t="str">
        <f t="shared" si="566"/>
        <v xml:space="preserve"> </v>
      </c>
      <c r="GH554" s="1234" t="str">
        <f t="shared" si="567"/>
        <v xml:space="preserve"> </v>
      </c>
      <c r="GI554" s="1234" t="str">
        <f t="shared" si="568"/>
        <v xml:space="preserve"> </v>
      </c>
      <c r="GJ554" s="1234" t="str">
        <f t="shared" si="569"/>
        <v xml:space="preserve"> </v>
      </c>
      <c r="GK554" s="1234" t="str">
        <f t="shared" si="570"/>
        <v xml:space="preserve"> </v>
      </c>
      <c r="GL554" s="1234" t="str">
        <f t="shared" si="571"/>
        <v xml:space="preserve"> </v>
      </c>
      <c r="GM554" s="1234" t="str">
        <f t="shared" si="572"/>
        <v xml:space="preserve"> </v>
      </c>
      <c r="GN554" s="1234">
        <f t="shared" si="573"/>
        <v>0</v>
      </c>
    </row>
    <row r="555" spans="1:196" s="100" customFormat="1" ht="27" customHeight="1" thickTop="1" thickBot="1">
      <c r="A555" s="1208">
        <f>【A票】【D票】!$D$10</f>
        <v>0</v>
      </c>
      <c r="B555" s="1212">
        <f>【A票】【D票】!$H$10</f>
        <v>0</v>
      </c>
      <c r="C555" s="1213" t="str">
        <f>【A票】【D票】!$K$10</f>
        <v xml:space="preserve"> </v>
      </c>
      <c r="D555" s="1214">
        <f t="shared" si="547"/>
        <v>464</v>
      </c>
      <c r="E555" s="914"/>
      <c r="F555" s="467"/>
      <c r="G555" s="469"/>
      <c r="H555" s="224" t="str">
        <f t="shared" si="533"/>
        <v xml:space="preserve"> </v>
      </c>
      <c r="I555" s="704"/>
      <c r="J555" s="117"/>
      <c r="K555" s="117"/>
      <c r="L555" s="117"/>
      <c r="M555" s="117"/>
      <c r="N555" s="117"/>
      <c r="O555" s="117"/>
      <c r="P555" s="117"/>
      <c r="Q555" s="117"/>
      <c r="R555" s="117"/>
      <c r="S555" s="117"/>
      <c r="T555" s="254"/>
      <c r="U555" s="646"/>
      <c r="V555" s="646"/>
      <c r="W555" s="114"/>
      <c r="X555" s="254"/>
      <c r="Y555" s="224" t="str">
        <f t="shared" si="534"/>
        <v xml:space="preserve"> </v>
      </c>
      <c r="Z555" s="579"/>
      <c r="AA555" s="704"/>
      <c r="AB555" s="119"/>
      <c r="AC555" s="224" t="str">
        <f t="shared" si="549"/>
        <v xml:space="preserve"> </v>
      </c>
      <c r="AD555" s="115"/>
      <c r="AE555" s="253"/>
      <c r="AF555" s="704"/>
      <c r="AG555" s="727"/>
      <c r="AH555" s="727"/>
      <c r="AI555" s="727"/>
      <c r="AJ555" s="727"/>
      <c r="AK555" s="591"/>
      <c r="AL555" s="727"/>
      <c r="AM555" s="727"/>
      <c r="AN555" s="727"/>
      <c r="AO555" s="727"/>
      <c r="AP555" s="727"/>
      <c r="AQ555" s="727"/>
      <c r="AR555" s="727"/>
      <c r="AS555" s="727"/>
      <c r="AT555" s="727"/>
      <c r="AU555" s="727"/>
      <c r="AV555" s="727"/>
      <c r="AW555" s="727"/>
      <c r="AX555" s="727"/>
      <c r="AY555" s="727"/>
      <c r="AZ555" s="727"/>
      <c r="BA555" s="727"/>
      <c r="BB555" s="727"/>
      <c r="BC555" s="821"/>
      <c r="BD555" s="727"/>
      <c r="BE555" s="727"/>
      <c r="BF555" s="727"/>
      <c r="BG555" s="727"/>
      <c r="BH555" s="727"/>
      <c r="BI555" s="727"/>
      <c r="BJ555" s="727"/>
      <c r="BK555" s="727"/>
      <c r="BL555" s="821"/>
      <c r="BM555" s="727"/>
      <c r="BN555" s="727"/>
      <c r="BO555" s="727"/>
      <c r="BP555" s="727"/>
      <c r="BQ555" s="727"/>
      <c r="BR555" s="821"/>
      <c r="BS555" s="727"/>
      <c r="BT555" s="727"/>
      <c r="BU555" s="727"/>
      <c r="BV555" s="591"/>
      <c r="BW555" s="224" t="str">
        <f t="shared" si="546"/>
        <v xml:space="preserve"> </v>
      </c>
      <c r="BX555" s="471">
        <f t="shared" si="535"/>
        <v>464</v>
      </c>
      <c r="BY555" s="117"/>
      <c r="BZ555" s="117"/>
      <c r="CA555" s="117"/>
      <c r="CB555" s="117"/>
      <c r="CC555" s="117"/>
      <c r="CD555" s="461"/>
      <c r="CE555" s="236"/>
      <c r="CF555" s="224" t="str">
        <f t="shared" si="536"/>
        <v xml:space="preserve"> </v>
      </c>
      <c r="CG555" s="116"/>
      <c r="CH555" s="117"/>
      <c r="CI555" s="117"/>
      <c r="CJ555" s="117"/>
      <c r="CK555" s="472"/>
      <c r="CL555" s="472"/>
      <c r="CM555" s="472"/>
      <c r="CN555" s="472"/>
      <c r="CO555" s="117"/>
      <c r="CP555" s="253"/>
      <c r="CQ555" s="120"/>
      <c r="CR555" s="224" t="str" cm="1">
        <f t="array" ref="CR555">IF(AND(SUM(COUNTIF(CG555:CM555,{"*不明*","*その他*"})+COUNTIF(CO555:CP555,{"*不明*","*その他*"}))&gt;0,CQ555=""),"その他・不明の場合,10)具体的内容、理由を記入",IF(OR(AND(CI555=CI$65,COUNTA(CJ555:CM555)&lt;4),AND(OR(CI555=CI$63,CI555=CI$64,CI555=CI$66,CI555=CI$67,CI555=CI$68,CI555=""),COUNTA(CJ555:CM555)&gt;0)),"3)介護保険認定済→要介護度、認知症自立度、寝たきり度、介護保険サービス記入",IF(OR(AND(OR(CM555=CM$63,CM555=CM$64),CN555=""),AND(OR(CM555=CM$65,CM555=CM$66),CN555&lt;&gt;"")),"7)介護保険サービス受けている/過去受けていた→具体的内容記入"," ")))</f>
        <v xml:space="preserve"> </v>
      </c>
      <c r="CS555" s="224" t="str">
        <f t="shared" si="537"/>
        <v xml:space="preserve"> </v>
      </c>
      <c r="CT555" s="116"/>
      <c r="CU555" s="253"/>
      <c r="CV555" s="117"/>
      <c r="CW555" s="117"/>
      <c r="CX555" s="253"/>
      <c r="CY555" s="117"/>
      <c r="CZ555" s="117"/>
      <c r="DA555" s="253"/>
      <c r="DB555" s="117"/>
      <c r="DC555" s="224" t="str">
        <f t="shared" si="538"/>
        <v xml:space="preserve"> </v>
      </c>
      <c r="DD555" s="224" t="str">
        <f t="shared" si="539"/>
        <v xml:space="preserve"> </v>
      </c>
      <c r="DE555" s="224" t="str">
        <f t="shared" si="550"/>
        <v xml:space="preserve"> </v>
      </c>
      <c r="DF555" s="121"/>
      <c r="DG555" s="114"/>
      <c r="DH555" s="704"/>
      <c r="DI555" s="119"/>
      <c r="DJ555" s="187"/>
      <c r="DK555" s="254"/>
      <c r="DL555" s="224" t="str">
        <f t="shared" si="551"/>
        <v xml:space="preserve"> </v>
      </c>
      <c r="DM555" s="224" t="str">
        <f t="shared" si="540"/>
        <v xml:space="preserve"> </v>
      </c>
      <c r="DN555" s="474"/>
      <c r="DO555" s="117"/>
      <c r="DP555" s="117"/>
      <c r="DQ555" s="117"/>
      <c r="DR555" s="117"/>
      <c r="DS555" s="117"/>
      <c r="DT555" s="254"/>
      <c r="DU555" s="476"/>
      <c r="DV555" s="224" t="str">
        <f t="shared" si="552"/>
        <v xml:space="preserve"> </v>
      </c>
      <c r="DW555" s="115"/>
      <c r="DX555" s="470"/>
      <c r="DY555" s="117"/>
      <c r="DZ555" s="704"/>
      <c r="EA555" s="224" t="str">
        <f t="shared" si="553"/>
        <v xml:space="preserve"> </v>
      </c>
      <c r="EB555" s="906"/>
      <c r="EC555" s="904"/>
      <c r="ED555" s="904"/>
      <c r="EE555" s="904"/>
      <c r="EF555" s="904"/>
      <c r="EG555" s="904"/>
      <c r="EH555" s="904"/>
      <c r="EI555" s="904"/>
      <c r="EJ555" s="904"/>
      <c r="EK555" s="905"/>
      <c r="EL555" s="80"/>
      <c r="EM555" s="224" t="str">
        <f t="shared" si="541"/>
        <v xml:space="preserve"> </v>
      </c>
      <c r="EN555" s="224" t="str">
        <f t="shared" si="542"/>
        <v xml:space="preserve"> </v>
      </c>
      <c r="EO555" s="115"/>
      <c r="EP555" s="1050"/>
      <c r="EQ555" s="253"/>
      <c r="ER555" s="117"/>
      <c r="ES555" s="1258">
        <f t="shared" si="543"/>
        <v>464</v>
      </c>
      <c r="ET555" s="224" t="str">
        <f t="shared" si="544"/>
        <v xml:space="preserve"> </v>
      </c>
      <c r="EU555" s="477" t="str">
        <f t="shared" si="545"/>
        <v/>
      </c>
      <c r="EV555" s="1334" t="str">
        <f t="shared" si="548"/>
        <v xml:space="preserve"> </v>
      </c>
      <c r="EW555" s="1332" t="str">
        <f t="shared" si="592"/>
        <v/>
      </c>
      <c r="EX555" s="1275" t="str">
        <f t="shared" si="574"/>
        <v/>
      </c>
      <c r="EY555" s="1275" t="str">
        <f t="shared" si="575"/>
        <v/>
      </c>
      <c r="EZ555" s="1275" t="str">
        <f t="shared" si="576"/>
        <v/>
      </c>
      <c r="FA555" s="1275" t="str">
        <f t="shared" si="577"/>
        <v/>
      </c>
      <c r="FB555" s="1275" t="str">
        <f t="shared" si="578"/>
        <v/>
      </c>
      <c r="FC555" s="1333" t="str">
        <f t="shared" si="579"/>
        <v/>
      </c>
      <c r="FE555" s="1234" t="str">
        <f t="shared" si="580"/>
        <v xml:space="preserve"> </v>
      </c>
      <c r="FF555" s="1234" t="str">
        <f t="shared" si="581"/>
        <v xml:space="preserve"> </v>
      </c>
      <c r="FG555" s="1234" t="str">
        <f t="shared" si="582"/>
        <v xml:space="preserve"> </v>
      </c>
      <c r="FH555" s="1234" t="str">
        <f t="shared" si="583"/>
        <v xml:space="preserve"> </v>
      </c>
      <c r="FI555" s="1234" t="str">
        <f t="shared" si="554"/>
        <v xml:space="preserve"> </v>
      </c>
      <c r="FJ555" s="1234" t="str">
        <f t="shared" si="584"/>
        <v xml:space="preserve"> </v>
      </c>
      <c r="FK555" s="1234">
        <f t="shared" si="555"/>
        <v>0</v>
      </c>
      <c r="FL555" s="1227"/>
      <c r="FM555" s="1234" t="str">
        <f t="shared" si="556"/>
        <v xml:space="preserve"> </v>
      </c>
      <c r="FN555" s="1234" t="str">
        <f t="shared" si="557"/>
        <v xml:space="preserve"> </v>
      </c>
      <c r="FO555" s="1234" t="str">
        <f t="shared" si="585"/>
        <v xml:space="preserve"> </v>
      </c>
      <c r="FP555" s="1234" t="str">
        <f t="shared" si="586"/>
        <v xml:space="preserve"> </v>
      </c>
      <c r="FQ555" s="1234" t="str">
        <f t="shared" si="558"/>
        <v xml:space="preserve"> </v>
      </c>
      <c r="FR555" s="1234" t="str">
        <f t="shared" si="587"/>
        <v xml:space="preserve"> </v>
      </c>
      <c r="FS555" s="1234">
        <f t="shared" si="593"/>
        <v>0</v>
      </c>
      <c r="FT555" s="1227"/>
      <c r="FU555" s="1234" t="str">
        <f t="shared" si="588"/>
        <v xml:space="preserve"> </v>
      </c>
      <c r="FV555" s="1234" t="str">
        <f t="shared" si="589"/>
        <v xml:space="preserve"> </v>
      </c>
      <c r="FW555" s="1234" t="str">
        <f t="shared" si="590"/>
        <v xml:space="preserve"> </v>
      </c>
      <c r="FX555" s="1234" t="str">
        <f t="shared" si="559"/>
        <v xml:space="preserve"> </v>
      </c>
      <c r="FY555" s="1234" t="str">
        <f t="shared" si="560"/>
        <v xml:space="preserve"> </v>
      </c>
      <c r="FZ555" s="1234" t="str">
        <f t="shared" si="591"/>
        <v xml:space="preserve"> </v>
      </c>
      <c r="GA555" s="1234">
        <f t="shared" si="561"/>
        <v>0</v>
      </c>
      <c r="GB555" s="1227"/>
      <c r="GC555" s="1234" t="str">
        <f t="shared" si="562"/>
        <v xml:space="preserve"> </v>
      </c>
      <c r="GD555" s="1234" t="str">
        <f t="shared" si="563"/>
        <v xml:space="preserve"> </v>
      </c>
      <c r="GE555" s="1234" t="str">
        <f t="shared" si="564"/>
        <v xml:space="preserve"> </v>
      </c>
      <c r="GF555" s="1234" t="str">
        <f t="shared" si="565"/>
        <v xml:space="preserve"> </v>
      </c>
      <c r="GG555" s="1234" t="str">
        <f t="shared" si="566"/>
        <v xml:space="preserve"> </v>
      </c>
      <c r="GH555" s="1234" t="str">
        <f t="shared" si="567"/>
        <v xml:space="preserve"> </v>
      </c>
      <c r="GI555" s="1234" t="str">
        <f t="shared" si="568"/>
        <v xml:space="preserve"> </v>
      </c>
      <c r="GJ555" s="1234" t="str">
        <f t="shared" si="569"/>
        <v xml:space="preserve"> </v>
      </c>
      <c r="GK555" s="1234" t="str">
        <f t="shared" si="570"/>
        <v xml:space="preserve"> </v>
      </c>
      <c r="GL555" s="1234" t="str">
        <f t="shared" si="571"/>
        <v xml:space="preserve"> </v>
      </c>
      <c r="GM555" s="1234" t="str">
        <f t="shared" si="572"/>
        <v xml:space="preserve"> </v>
      </c>
      <c r="GN555" s="1234">
        <f t="shared" si="573"/>
        <v>0</v>
      </c>
    </row>
    <row r="556" spans="1:196" s="100" customFormat="1" ht="27" customHeight="1" thickTop="1" thickBot="1">
      <c r="A556" s="1208">
        <f>【A票】【D票】!$D$10</f>
        <v>0</v>
      </c>
      <c r="B556" s="1212">
        <f>【A票】【D票】!$H$10</f>
        <v>0</v>
      </c>
      <c r="C556" s="1213" t="str">
        <f>【A票】【D票】!$K$10</f>
        <v xml:space="preserve"> </v>
      </c>
      <c r="D556" s="1214">
        <f t="shared" si="547"/>
        <v>465</v>
      </c>
      <c r="E556" s="914"/>
      <c r="F556" s="467"/>
      <c r="G556" s="469"/>
      <c r="H556" s="224" t="str">
        <f t="shared" si="533"/>
        <v xml:space="preserve"> </v>
      </c>
      <c r="I556" s="704"/>
      <c r="J556" s="117"/>
      <c r="K556" s="117"/>
      <c r="L556" s="117"/>
      <c r="M556" s="117"/>
      <c r="N556" s="117"/>
      <c r="O556" s="117"/>
      <c r="P556" s="117"/>
      <c r="Q556" s="117"/>
      <c r="R556" s="117"/>
      <c r="S556" s="117"/>
      <c r="T556" s="254"/>
      <c r="U556" s="646"/>
      <c r="V556" s="646"/>
      <c r="W556" s="114"/>
      <c r="X556" s="254"/>
      <c r="Y556" s="224" t="str">
        <f t="shared" si="534"/>
        <v xml:space="preserve"> </v>
      </c>
      <c r="Z556" s="579"/>
      <c r="AA556" s="704"/>
      <c r="AB556" s="119"/>
      <c r="AC556" s="224" t="str">
        <f t="shared" si="549"/>
        <v xml:space="preserve"> </v>
      </c>
      <c r="AD556" s="115"/>
      <c r="AE556" s="253"/>
      <c r="AF556" s="704"/>
      <c r="AG556" s="727"/>
      <c r="AH556" s="727"/>
      <c r="AI556" s="727"/>
      <c r="AJ556" s="727"/>
      <c r="AK556" s="591"/>
      <c r="AL556" s="727"/>
      <c r="AM556" s="727"/>
      <c r="AN556" s="727"/>
      <c r="AO556" s="727"/>
      <c r="AP556" s="727"/>
      <c r="AQ556" s="727"/>
      <c r="AR556" s="727"/>
      <c r="AS556" s="727"/>
      <c r="AT556" s="727"/>
      <c r="AU556" s="727"/>
      <c r="AV556" s="727"/>
      <c r="AW556" s="727"/>
      <c r="AX556" s="727"/>
      <c r="AY556" s="727"/>
      <c r="AZ556" s="727"/>
      <c r="BA556" s="727"/>
      <c r="BB556" s="727"/>
      <c r="BC556" s="821"/>
      <c r="BD556" s="727"/>
      <c r="BE556" s="727"/>
      <c r="BF556" s="727"/>
      <c r="BG556" s="727"/>
      <c r="BH556" s="727"/>
      <c r="BI556" s="727"/>
      <c r="BJ556" s="727"/>
      <c r="BK556" s="727"/>
      <c r="BL556" s="821"/>
      <c r="BM556" s="727"/>
      <c r="BN556" s="727"/>
      <c r="BO556" s="727"/>
      <c r="BP556" s="727"/>
      <c r="BQ556" s="727"/>
      <c r="BR556" s="821"/>
      <c r="BS556" s="727"/>
      <c r="BT556" s="727"/>
      <c r="BU556" s="727"/>
      <c r="BV556" s="591"/>
      <c r="BW556" s="224" t="str">
        <f t="shared" si="546"/>
        <v xml:space="preserve"> </v>
      </c>
      <c r="BX556" s="471">
        <f t="shared" si="535"/>
        <v>465</v>
      </c>
      <c r="BY556" s="117"/>
      <c r="BZ556" s="117"/>
      <c r="CA556" s="117"/>
      <c r="CB556" s="117"/>
      <c r="CC556" s="117"/>
      <c r="CD556" s="461"/>
      <c r="CE556" s="236"/>
      <c r="CF556" s="224" t="str">
        <f t="shared" si="536"/>
        <v xml:space="preserve"> </v>
      </c>
      <c r="CG556" s="116"/>
      <c r="CH556" s="117"/>
      <c r="CI556" s="117"/>
      <c r="CJ556" s="117"/>
      <c r="CK556" s="472"/>
      <c r="CL556" s="472"/>
      <c r="CM556" s="472"/>
      <c r="CN556" s="472"/>
      <c r="CO556" s="117"/>
      <c r="CP556" s="253"/>
      <c r="CQ556" s="120"/>
      <c r="CR556" s="224" t="str" cm="1">
        <f t="array" ref="CR556">IF(AND(SUM(COUNTIF(CG556:CM556,{"*不明*","*その他*"})+COUNTIF(CO556:CP556,{"*不明*","*その他*"}))&gt;0,CQ556=""),"その他・不明の場合,10)具体的内容、理由を記入",IF(OR(AND(CI556=CI$65,COUNTA(CJ556:CM556)&lt;4),AND(OR(CI556=CI$63,CI556=CI$64,CI556=CI$66,CI556=CI$67,CI556=CI$68,CI556=""),COUNTA(CJ556:CM556)&gt;0)),"3)介護保険認定済→要介護度、認知症自立度、寝たきり度、介護保険サービス記入",IF(OR(AND(OR(CM556=CM$63,CM556=CM$64),CN556=""),AND(OR(CM556=CM$65,CM556=CM$66),CN556&lt;&gt;"")),"7)介護保険サービス受けている/過去受けていた→具体的内容記入"," ")))</f>
        <v xml:space="preserve"> </v>
      </c>
      <c r="CS556" s="224" t="str">
        <f t="shared" si="537"/>
        <v xml:space="preserve"> </v>
      </c>
      <c r="CT556" s="116"/>
      <c r="CU556" s="253"/>
      <c r="CV556" s="117"/>
      <c r="CW556" s="117"/>
      <c r="CX556" s="253"/>
      <c r="CY556" s="117"/>
      <c r="CZ556" s="117"/>
      <c r="DA556" s="253"/>
      <c r="DB556" s="117"/>
      <c r="DC556" s="224" t="str">
        <f t="shared" si="538"/>
        <v xml:space="preserve"> </v>
      </c>
      <c r="DD556" s="224" t="str">
        <f t="shared" si="539"/>
        <v xml:space="preserve"> </v>
      </c>
      <c r="DE556" s="224" t="str">
        <f t="shared" si="550"/>
        <v xml:space="preserve"> </v>
      </c>
      <c r="DF556" s="121"/>
      <c r="DG556" s="114"/>
      <c r="DH556" s="704"/>
      <c r="DI556" s="119"/>
      <c r="DJ556" s="187"/>
      <c r="DK556" s="254"/>
      <c r="DL556" s="224" t="str">
        <f t="shared" si="551"/>
        <v xml:space="preserve"> </v>
      </c>
      <c r="DM556" s="224" t="str">
        <f t="shared" si="540"/>
        <v xml:space="preserve"> </v>
      </c>
      <c r="DN556" s="474"/>
      <c r="DO556" s="117"/>
      <c r="DP556" s="117"/>
      <c r="DQ556" s="117"/>
      <c r="DR556" s="117"/>
      <c r="DS556" s="117"/>
      <c r="DT556" s="254"/>
      <c r="DU556" s="476"/>
      <c r="DV556" s="224" t="str">
        <f t="shared" si="552"/>
        <v xml:space="preserve"> </v>
      </c>
      <c r="DW556" s="115"/>
      <c r="DX556" s="470"/>
      <c r="DY556" s="117"/>
      <c r="DZ556" s="704"/>
      <c r="EA556" s="224" t="str">
        <f t="shared" si="553"/>
        <v xml:space="preserve"> </v>
      </c>
      <c r="EB556" s="906"/>
      <c r="EC556" s="904"/>
      <c r="ED556" s="904"/>
      <c r="EE556" s="904"/>
      <c r="EF556" s="904"/>
      <c r="EG556" s="904"/>
      <c r="EH556" s="904"/>
      <c r="EI556" s="904"/>
      <c r="EJ556" s="904"/>
      <c r="EK556" s="905"/>
      <c r="EL556" s="80"/>
      <c r="EM556" s="224" t="str">
        <f t="shared" si="541"/>
        <v xml:space="preserve"> </v>
      </c>
      <c r="EN556" s="224" t="str">
        <f t="shared" si="542"/>
        <v xml:space="preserve"> </v>
      </c>
      <c r="EO556" s="115"/>
      <c r="EP556" s="1050"/>
      <c r="EQ556" s="253"/>
      <c r="ER556" s="117"/>
      <c r="ES556" s="1258">
        <f t="shared" si="543"/>
        <v>465</v>
      </c>
      <c r="ET556" s="224" t="str">
        <f t="shared" si="544"/>
        <v xml:space="preserve"> </v>
      </c>
      <c r="EU556" s="477" t="str">
        <f t="shared" si="545"/>
        <v/>
      </c>
      <c r="EV556" s="1334" t="str">
        <f t="shared" si="548"/>
        <v xml:space="preserve"> </v>
      </c>
      <c r="EW556" s="1332" t="str">
        <f t="shared" si="592"/>
        <v/>
      </c>
      <c r="EX556" s="1275" t="str">
        <f t="shared" si="574"/>
        <v/>
      </c>
      <c r="EY556" s="1275" t="str">
        <f t="shared" si="575"/>
        <v/>
      </c>
      <c r="EZ556" s="1275" t="str">
        <f t="shared" si="576"/>
        <v/>
      </c>
      <c r="FA556" s="1275" t="str">
        <f t="shared" si="577"/>
        <v/>
      </c>
      <c r="FB556" s="1275" t="str">
        <f t="shared" si="578"/>
        <v/>
      </c>
      <c r="FC556" s="1333" t="str">
        <f t="shared" si="579"/>
        <v/>
      </c>
      <c r="FE556" s="1234" t="str">
        <f t="shared" si="580"/>
        <v xml:space="preserve"> </v>
      </c>
      <c r="FF556" s="1234" t="str">
        <f t="shared" si="581"/>
        <v xml:space="preserve"> </v>
      </c>
      <c r="FG556" s="1234" t="str">
        <f t="shared" si="582"/>
        <v xml:space="preserve"> </v>
      </c>
      <c r="FH556" s="1234" t="str">
        <f t="shared" si="583"/>
        <v xml:space="preserve"> </v>
      </c>
      <c r="FI556" s="1234" t="str">
        <f t="shared" si="554"/>
        <v xml:space="preserve"> </v>
      </c>
      <c r="FJ556" s="1234" t="str">
        <f t="shared" si="584"/>
        <v xml:space="preserve"> </v>
      </c>
      <c r="FK556" s="1234">
        <f t="shared" si="555"/>
        <v>0</v>
      </c>
      <c r="FL556" s="1227"/>
      <c r="FM556" s="1234" t="str">
        <f t="shared" si="556"/>
        <v xml:space="preserve"> </v>
      </c>
      <c r="FN556" s="1234" t="str">
        <f t="shared" si="557"/>
        <v xml:space="preserve"> </v>
      </c>
      <c r="FO556" s="1234" t="str">
        <f t="shared" si="585"/>
        <v xml:space="preserve"> </v>
      </c>
      <c r="FP556" s="1234" t="str">
        <f t="shared" si="586"/>
        <v xml:space="preserve"> </v>
      </c>
      <c r="FQ556" s="1234" t="str">
        <f t="shared" si="558"/>
        <v xml:space="preserve"> </v>
      </c>
      <c r="FR556" s="1234" t="str">
        <f t="shared" si="587"/>
        <v xml:space="preserve"> </v>
      </c>
      <c r="FS556" s="1234">
        <f t="shared" si="593"/>
        <v>0</v>
      </c>
      <c r="FT556" s="1227"/>
      <c r="FU556" s="1234" t="str">
        <f t="shared" si="588"/>
        <v xml:space="preserve"> </v>
      </c>
      <c r="FV556" s="1234" t="str">
        <f t="shared" si="589"/>
        <v xml:space="preserve"> </v>
      </c>
      <c r="FW556" s="1234" t="str">
        <f t="shared" si="590"/>
        <v xml:space="preserve"> </v>
      </c>
      <c r="FX556" s="1234" t="str">
        <f t="shared" si="559"/>
        <v xml:space="preserve"> </v>
      </c>
      <c r="FY556" s="1234" t="str">
        <f t="shared" si="560"/>
        <v xml:space="preserve"> </v>
      </c>
      <c r="FZ556" s="1234" t="str">
        <f t="shared" si="591"/>
        <v xml:space="preserve"> </v>
      </c>
      <c r="GA556" s="1234">
        <f t="shared" si="561"/>
        <v>0</v>
      </c>
      <c r="GB556" s="1227"/>
      <c r="GC556" s="1234" t="str">
        <f t="shared" si="562"/>
        <v xml:space="preserve"> </v>
      </c>
      <c r="GD556" s="1234" t="str">
        <f t="shared" si="563"/>
        <v xml:space="preserve"> </v>
      </c>
      <c r="GE556" s="1234" t="str">
        <f t="shared" si="564"/>
        <v xml:space="preserve"> </v>
      </c>
      <c r="GF556" s="1234" t="str">
        <f t="shared" si="565"/>
        <v xml:space="preserve"> </v>
      </c>
      <c r="GG556" s="1234" t="str">
        <f t="shared" si="566"/>
        <v xml:space="preserve"> </v>
      </c>
      <c r="GH556" s="1234" t="str">
        <f t="shared" si="567"/>
        <v xml:space="preserve"> </v>
      </c>
      <c r="GI556" s="1234" t="str">
        <f t="shared" si="568"/>
        <v xml:space="preserve"> </v>
      </c>
      <c r="GJ556" s="1234" t="str">
        <f t="shared" si="569"/>
        <v xml:space="preserve"> </v>
      </c>
      <c r="GK556" s="1234" t="str">
        <f t="shared" si="570"/>
        <v xml:space="preserve"> </v>
      </c>
      <c r="GL556" s="1234" t="str">
        <f t="shared" si="571"/>
        <v xml:space="preserve"> </v>
      </c>
      <c r="GM556" s="1234" t="str">
        <f t="shared" si="572"/>
        <v xml:space="preserve"> </v>
      </c>
      <c r="GN556" s="1234">
        <f t="shared" si="573"/>
        <v>0</v>
      </c>
    </row>
    <row r="557" spans="1:196" s="100" customFormat="1" ht="27" customHeight="1" thickTop="1" thickBot="1">
      <c r="A557" s="1208">
        <f>【A票】【D票】!$D$10</f>
        <v>0</v>
      </c>
      <c r="B557" s="1212">
        <f>【A票】【D票】!$H$10</f>
        <v>0</v>
      </c>
      <c r="C557" s="1213" t="str">
        <f>【A票】【D票】!$K$10</f>
        <v xml:space="preserve"> </v>
      </c>
      <c r="D557" s="1214">
        <f t="shared" si="547"/>
        <v>466</v>
      </c>
      <c r="E557" s="914"/>
      <c r="F557" s="467"/>
      <c r="G557" s="469"/>
      <c r="H557" s="224" t="str">
        <f t="shared" si="533"/>
        <v xml:space="preserve"> </v>
      </c>
      <c r="I557" s="704"/>
      <c r="J557" s="117"/>
      <c r="K557" s="117"/>
      <c r="L557" s="117"/>
      <c r="M557" s="117"/>
      <c r="N557" s="117"/>
      <c r="O557" s="117"/>
      <c r="P557" s="117"/>
      <c r="Q557" s="117"/>
      <c r="R557" s="117"/>
      <c r="S557" s="117"/>
      <c r="T557" s="254"/>
      <c r="U557" s="646"/>
      <c r="V557" s="646"/>
      <c r="W557" s="114"/>
      <c r="X557" s="254"/>
      <c r="Y557" s="224" t="str">
        <f t="shared" si="534"/>
        <v xml:space="preserve"> </v>
      </c>
      <c r="Z557" s="579"/>
      <c r="AA557" s="704"/>
      <c r="AB557" s="119"/>
      <c r="AC557" s="224" t="str">
        <f t="shared" si="549"/>
        <v xml:space="preserve"> </v>
      </c>
      <c r="AD557" s="115"/>
      <c r="AE557" s="253"/>
      <c r="AF557" s="704"/>
      <c r="AG557" s="727"/>
      <c r="AH557" s="727"/>
      <c r="AI557" s="727"/>
      <c r="AJ557" s="727"/>
      <c r="AK557" s="591"/>
      <c r="AL557" s="727"/>
      <c r="AM557" s="727"/>
      <c r="AN557" s="727"/>
      <c r="AO557" s="727"/>
      <c r="AP557" s="727"/>
      <c r="AQ557" s="727"/>
      <c r="AR557" s="727"/>
      <c r="AS557" s="727"/>
      <c r="AT557" s="727"/>
      <c r="AU557" s="727"/>
      <c r="AV557" s="727"/>
      <c r="AW557" s="727"/>
      <c r="AX557" s="727"/>
      <c r="AY557" s="727"/>
      <c r="AZ557" s="727"/>
      <c r="BA557" s="727"/>
      <c r="BB557" s="727"/>
      <c r="BC557" s="821"/>
      <c r="BD557" s="727"/>
      <c r="BE557" s="727"/>
      <c r="BF557" s="727"/>
      <c r="BG557" s="727"/>
      <c r="BH557" s="727"/>
      <c r="BI557" s="727"/>
      <c r="BJ557" s="727"/>
      <c r="BK557" s="727"/>
      <c r="BL557" s="821"/>
      <c r="BM557" s="727"/>
      <c r="BN557" s="727"/>
      <c r="BO557" s="727"/>
      <c r="BP557" s="727"/>
      <c r="BQ557" s="727"/>
      <c r="BR557" s="821"/>
      <c r="BS557" s="727"/>
      <c r="BT557" s="727"/>
      <c r="BU557" s="727"/>
      <c r="BV557" s="591"/>
      <c r="BW557" s="224" t="str">
        <f t="shared" si="546"/>
        <v xml:space="preserve"> </v>
      </c>
      <c r="BX557" s="471">
        <f t="shared" si="535"/>
        <v>466</v>
      </c>
      <c r="BY557" s="117"/>
      <c r="BZ557" s="117"/>
      <c r="CA557" s="117"/>
      <c r="CB557" s="117"/>
      <c r="CC557" s="117"/>
      <c r="CD557" s="461"/>
      <c r="CE557" s="236"/>
      <c r="CF557" s="224" t="str">
        <f t="shared" si="536"/>
        <v xml:space="preserve"> </v>
      </c>
      <c r="CG557" s="116"/>
      <c r="CH557" s="117"/>
      <c r="CI557" s="117"/>
      <c r="CJ557" s="117"/>
      <c r="CK557" s="472"/>
      <c r="CL557" s="472"/>
      <c r="CM557" s="472"/>
      <c r="CN557" s="472"/>
      <c r="CO557" s="117"/>
      <c r="CP557" s="253"/>
      <c r="CQ557" s="120"/>
      <c r="CR557" s="224" t="str" cm="1">
        <f t="array" ref="CR557">IF(AND(SUM(COUNTIF(CG557:CM557,{"*不明*","*その他*"})+COUNTIF(CO557:CP557,{"*不明*","*その他*"}))&gt;0,CQ557=""),"その他・不明の場合,10)具体的内容、理由を記入",IF(OR(AND(CI557=CI$65,COUNTA(CJ557:CM557)&lt;4),AND(OR(CI557=CI$63,CI557=CI$64,CI557=CI$66,CI557=CI$67,CI557=CI$68,CI557=""),COUNTA(CJ557:CM557)&gt;0)),"3)介護保険認定済→要介護度、認知症自立度、寝たきり度、介護保険サービス記入",IF(OR(AND(OR(CM557=CM$63,CM557=CM$64),CN557=""),AND(OR(CM557=CM$65,CM557=CM$66),CN557&lt;&gt;"")),"7)介護保険サービス受けている/過去受けていた→具体的内容記入"," ")))</f>
        <v xml:space="preserve"> </v>
      </c>
      <c r="CS557" s="224" t="str">
        <f t="shared" si="537"/>
        <v xml:space="preserve"> </v>
      </c>
      <c r="CT557" s="116"/>
      <c r="CU557" s="253"/>
      <c r="CV557" s="117"/>
      <c r="CW557" s="117"/>
      <c r="CX557" s="253"/>
      <c r="CY557" s="117"/>
      <c r="CZ557" s="117"/>
      <c r="DA557" s="253"/>
      <c r="DB557" s="117"/>
      <c r="DC557" s="224" t="str">
        <f t="shared" si="538"/>
        <v xml:space="preserve"> </v>
      </c>
      <c r="DD557" s="224" t="str">
        <f t="shared" si="539"/>
        <v xml:space="preserve"> </v>
      </c>
      <c r="DE557" s="224" t="str">
        <f t="shared" si="550"/>
        <v xml:space="preserve"> </v>
      </c>
      <c r="DF557" s="121"/>
      <c r="DG557" s="114"/>
      <c r="DH557" s="704"/>
      <c r="DI557" s="119"/>
      <c r="DJ557" s="187"/>
      <c r="DK557" s="254"/>
      <c r="DL557" s="224" t="str">
        <f t="shared" si="551"/>
        <v xml:space="preserve"> </v>
      </c>
      <c r="DM557" s="224" t="str">
        <f t="shared" si="540"/>
        <v xml:space="preserve"> </v>
      </c>
      <c r="DN557" s="474"/>
      <c r="DO557" s="117"/>
      <c r="DP557" s="117"/>
      <c r="DQ557" s="117"/>
      <c r="DR557" s="117"/>
      <c r="DS557" s="117"/>
      <c r="DT557" s="254"/>
      <c r="DU557" s="476"/>
      <c r="DV557" s="224" t="str">
        <f t="shared" si="552"/>
        <v xml:space="preserve"> </v>
      </c>
      <c r="DW557" s="115"/>
      <c r="DX557" s="470"/>
      <c r="DY557" s="117"/>
      <c r="DZ557" s="704"/>
      <c r="EA557" s="224" t="str">
        <f t="shared" si="553"/>
        <v xml:space="preserve"> </v>
      </c>
      <c r="EB557" s="906"/>
      <c r="EC557" s="904"/>
      <c r="ED557" s="904"/>
      <c r="EE557" s="904"/>
      <c r="EF557" s="904"/>
      <c r="EG557" s="904"/>
      <c r="EH557" s="904"/>
      <c r="EI557" s="904"/>
      <c r="EJ557" s="904"/>
      <c r="EK557" s="905"/>
      <c r="EL557" s="80"/>
      <c r="EM557" s="224" t="str">
        <f t="shared" si="541"/>
        <v xml:space="preserve"> </v>
      </c>
      <c r="EN557" s="224" t="str">
        <f t="shared" si="542"/>
        <v xml:space="preserve"> </v>
      </c>
      <c r="EO557" s="115"/>
      <c r="EP557" s="1050"/>
      <c r="EQ557" s="253"/>
      <c r="ER557" s="117"/>
      <c r="ES557" s="1258">
        <f t="shared" si="543"/>
        <v>466</v>
      </c>
      <c r="ET557" s="224" t="str">
        <f t="shared" si="544"/>
        <v xml:space="preserve"> </v>
      </c>
      <c r="EU557" s="477" t="str">
        <f t="shared" si="545"/>
        <v/>
      </c>
      <c r="EV557" s="1334" t="str">
        <f t="shared" si="548"/>
        <v xml:space="preserve"> </v>
      </c>
      <c r="EW557" s="1332" t="str">
        <f t="shared" si="592"/>
        <v/>
      </c>
      <c r="EX557" s="1275" t="str">
        <f t="shared" si="574"/>
        <v/>
      </c>
      <c r="EY557" s="1275" t="str">
        <f t="shared" si="575"/>
        <v/>
      </c>
      <c r="EZ557" s="1275" t="str">
        <f t="shared" si="576"/>
        <v/>
      </c>
      <c r="FA557" s="1275" t="str">
        <f t="shared" si="577"/>
        <v/>
      </c>
      <c r="FB557" s="1275" t="str">
        <f t="shared" si="578"/>
        <v/>
      </c>
      <c r="FC557" s="1333" t="str">
        <f t="shared" si="579"/>
        <v/>
      </c>
      <c r="FE557" s="1234" t="str">
        <f t="shared" si="580"/>
        <v xml:space="preserve"> </v>
      </c>
      <c r="FF557" s="1234" t="str">
        <f t="shared" si="581"/>
        <v xml:space="preserve"> </v>
      </c>
      <c r="FG557" s="1234" t="str">
        <f t="shared" si="582"/>
        <v xml:space="preserve"> </v>
      </c>
      <c r="FH557" s="1234" t="str">
        <f t="shared" si="583"/>
        <v xml:space="preserve"> </v>
      </c>
      <c r="FI557" s="1234" t="str">
        <f t="shared" si="554"/>
        <v xml:space="preserve"> </v>
      </c>
      <c r="FJ557" s="1234" t="str">
        <f t="shared" si="584"/>
        <v xml:space="preserve"> </v>
      </c>
      <c r="FK557" s="1234">
        <f t="shared" si="555"/>
        <v>0</v>
      </c>
      <c r="FL557" s="1227"/>
      <c r="FM557" s="1234" t="str">
        <f t="shared" si="556"/>
        <v xml:space="preserve"> </v>
      </c>
      <c r="FN557" s="1234" t="str">
        <f t="shared" si="557"/>
        <v xml:space="preserve"> </v>
      </c>
      <c r="FO557" s="1234" t="str">
        <f t="shared" si="585"/>
        <v xml:space="preserve"> </v>
      </c>
      <c r="FP557" s="1234" t="str">
        <f t="shared" si="586"/>
        <v xml:space="preserve"> </v>
      </c>
      <c r="FQ557" s="1234" t="str">
        <f t="shared" si="558"/>
        <v xml:space="preserve"> </v>
      </c>
      <c r="FR557" s="1234" t="str">
        <f t="shared" si="587"/>
        <v xml:space="preserve"> </v>
      </c>
      <c r="FS557" s="1234">
        <f t="shared" si="593"/>
        <v>0</v>
      </c>
      <c r="FT557" s="1227"/>
      <c r="FU557" s="1234" t="str">
        <f t="shared" si="588"/>
        <v xml:space="preserve"> </v>
      </c>
      <c r="FV557" s="1234" t="str">
        <f t="shared" si="589"/>
        <v xml:space="preserve"> </v>
      </c>
      <c r="FW557" s="1234" t="str">
        <f t="shared" si="590"/>
        <v xml:space="preserve"> </v>
      </c>
      <c r="FX557" s="1234" t="str">
        <f t="shared" si="559"/>
        <v xml:space="preserve"> </v>
      </c>
      <c r="FY557" s="1234" t="str">
        <f t="shared" si="560"/>
        <v xml:space="preserve"> </v>
      </c>
      <c r="FZ557" s="1234" t="str">
        <f t="shared" si="591"/>
        <v xml:space="preserve"> </v>
      </c>
      <c r="GA557" s="1234">
        <f t="shared" si="561"/>
        <v>0</v>
      </c>
      <c r="GB557" s="1227"/>
      <c r="GC557" s="1234" t="str">
        <f t="shared" si="562"/>
        <v xml:space="preserve"> </v>
      </c>
      <c r="GD557" s="1234" t="str">
        <f t="shared" si="563"/>
        <v xml:space="preserve"> </v>
      </c>
      <c r="GE557" s="1234" t="str">
        <f t="shared" si="564"/>
        <v xml:space="preserve"> </v>
      </c>
      <c r="GF557" s="1234" t="str">
        <f t="shared" si="565"/>
        <v xml:space="preserve"> </v>
      </c>
      <c r="GG557" s="1234" t="str">
        <f t="shared" si="566"/>
        <v xml:space="preserve"> </v>
      </c>
      <c r="GH557" s="1234" t="str">
        <f t="shared" si="567"/>
        <v xml:space="preserve"> </v>
      </c>
      <c r="GI557" s="1234" t="str">
        <f t="shared" si="568"/>
        <v xml:space="preserve"> </v>
      </c>
      <c r="GJ557" s="1234" t="str">
        <f t="shared" si="569"/>
        <v xml:space="preserve"> </v>
      </c>
      <c r="GK557" s="1234" t="str">
        <f t="shared" si="570"/>
        <v xml:space="preserve"> </v>
      </c>
      <c r="GL557" s="1234" t="str">
        <f t="shared" si="571"/>
        <v xml:space="preserve"> </v>
      </c>
      <c r="GM557" s="1234" t="str">
        <f t="shared" si="572"/>
        <v xml:space="preserve"> </v>
      </c>
      <c r="GN557" s="1234">
        <f t="shared" si="573"/>
        <v>0</v>
      </c>
    </row>
    <row r="558" spans="1:196" s="100" customFormat="1" ht="27" customHeight="1" thickTop="1" thickBot="1">
      <c r="A558" s="1208">
        <f>【A票】【D票】!$D$10</f>
        <v>0</v>
      </c>
      <c r="B558" s="1212">
        <f>【A票】【D票】!$H$10</f>
        <v>0</v>
      </c>
      <c r="C558" s="1213" t="str">
        <f>【A票】【D票】!$K$10</f>
        <v xml:space="preserve"> </v>
      </c>
      <c r="D558" s="1214">
        <f t="shared" si="547"/>
        <v>467</v>
      </c>
      <c r="E558" s="914"/>
      <c r="F558" s="467"/>
      <c r="G558" s="469"/>
      <c r="H558" s="224" t="str">
        <f t="shared" si="533"/>
        <v xml:space="preserve"> </v>
      </c>
      <c r="I558" s="704"/>
      <c r="J558" s="117"/>
      <c r="K558" s="117"/>
      <c r="L558" s="117"/>
      <c r="M558" s="117"/>
      <c r="N558" s="117"/>
      <c r="O558" s="117"/>
      <c r="P558" s="117"/>
      <c r="Q558" s="117"/>
      <c r="R558" s="117"/>
      <c r="S558" s="117"/>
      <c r="T558" s="254"/>
      <c r="U558" s="646"/>
      <c r="V558" s="646"/>
      <c r="W558" s="114"/>
      <c r="X558" s="254"/>
      <c r="Y558" s="224" t="str">
        <f t="shared" si="534"/>
        <v xml:space="preserve"> </v>
      </c>
      <c r="Z558" s="579"/>
      <c r="AA558" s="704"/>
      <c r="AB558" s="119"/>
      <c r="AC558" s="224" t="str">
        <f t="shared" si="549"/>
        <v xml:space="preserve"> </v>
      </c>
      <c r="AD558" s="115"/>
      <c r="AE558" s="253"/>
      <c r="AF558" s="704"/>
      <c r="AG558" s="727"/>
      <c r="AH558" s="727"/>
      <c r="AI558" s="727"/>
      <c r="AJ558" s="727"/>
      <c r="AK558" s="591"/>
      <c r="AL558" s="727"/>
      <c r="AM558" s="727"/>
      <c r="AN558" s="727"/>
      <c r="AO558" s="727"/>
      <c r="AP558" s="727"/>
      <c r="AQ558" s="727"/>
      <c r="AR558" s="727"/>
      <c r="AS558" s="727"/>
      <c r="AT558" s="727"/>
      <c r="AU558" s="727"/>
      <c r="AV558" s="727"/>
      <c r="AW558" s="727"/>
      <c r="AX558" s="727"/>
      <c r="AY558" s="727"/>
      <c r="AZ558" s="727"/>
      <c r="BA558" s="727"/>
      <c r="BB558" s="727"/>
      <c r="BC558" s="821"/>
      <c r="BD558" s="727"/>
      <c r="BE558" s="727"/>
      <c r="BF558" s="727"/>
      <c r="BG558" s="727"/>
      <c r="BH558" s="727"/>
      <c r="BI558" s="727"/>
      <c r="BJ558" s="727"/>
      <c r="BK558" s="727"/>
      <c r="BL558" s="821"/>
      <c r="BM558" s="727"/>
      <c r="BN558" s="727"/>
      <c r="BO558" s="727"/>
      <c r="BP558" s="727"/>
      <c r="BQ558" s="727"/>
      <c r="BR558" s="821"/>
      <c r="BS558" s="727"/>
      <c r="BT558" s="727"/>
      <c r="BU558" s="727"/>
      <c r="BV558" s="591"/>
      <c r="BW558" s="224" t="str">
        <f t="shared" si="546"/>
        <v xml:space="preserve"> </v>
      </c>
      <c r="BX558" s="471">
        <f t="shared" si="535"/>
        <v>467</v>
      </c>
      <c r="BY558" s="117"/>
      <c r="BZ558" s="117"/>
      <c r="CA558" s="117"/>
      <c r="CB558" s="117"/>
      <c r="CC558" s="117"/>
      <c r="CD558" s="461"/>
      <c r="CE558" s="236"/>
      <c r="CF558" s="224" t="str">
        <f t="shared" si="536"/>
        <v xml:space="preserve"> </v>
      </c>
      <c r="CG558" s="116"/>
      <c r="CH558" s="117"/>
      <c r="CI558" s="117"/>
      <c r="CJ558" s="117"/>
      <c r="CK558" s="472"/>
      <c r="CL558" s="472"/>
      <c r="CM558" s="472"/>
      <c r="CN558" s="472"/>
      <c r="CO558" s="117"/>
      <c r="CP558" s="253"/>
      <c r="CQ558" s="120"/>
      <c r="CR558" s="224" t="str" cm="1">
        <f t="array" ref="CR558">IF(AND(SUM(COUNTIF(CG558:CM558,{"*不明*","*その他*"})+COUNTIF(CO558:CP558,{"*不明*","*その他*"}))&gt;0,CQ558=""),"その他・不明の場合,10)具体的内容、理由を記入",IF(OR(AND(CI558=CI$65,COUNTA(CJ558:CM558)&lt;4),AND(OR(CI558=CI$63,CI558=CI$64,CI558=CI$66,CI558=CI$67,CI558=CI$68,CI558=""),COUNTA(CJ558:CM558)&gt;0)),"3)介護保険認定済→要介護度、認知症自立度、寝たきり度、介護保険サービス記入",IF(OR(AND(OR(CM558=CM$63,CM558=CM$64),CN558=""),AND(OR(CM558=CM$65,CM558=CM$66),CN558&lt;&gt;"")),"7)介護保険サービス受けている/過去受けていた→具体的内容記入"," ")))</f>
        <v xml:space="preserve"> </v>
      </c>
      <c r="CS558" s="224" t="str">
        <f t="shared" si="537"/>
        <v xml:space="preserve"> </v>
      </c>
      <c r="CT558" s="116"/>
      <c r="CU558" s="253"/>
      <c r="CV558" s="117"/>
      <c r="CW558" s="117"/>
      <c r="CX558" s="253"/>
      <c r="CY558" s="117"/>
      <c r="CZ558" s="117"/>
      <c r="DA558" s="253"/>
      <c r="DB558" s="117"/>
      <c r="DC558" s="224" t="str">
        <f t="shared" si="538"/>
        <v xml:space="preserve"> </v>
      </c>
      <c r="DD558" s="224" t="str">
        <f t="shared" si="539"/>
        <v xml:space="preserve"> </v>
      </c>
      <c r="DE558" s="224" t="str">
        <f t="shared" si="550"/>
        <v xml:space="preserve"> </v>
      </c>
      <c r="DF558" s="121"/>
      <c r="DG558" s="114"/>
      <c r="DH558" s="704"/>
      <c r="DI558" s="119"/>
      <c r="DJ558" s="187"/>
      <c r="DK558" s="254"/>
      <c r="DL558" s="224" t="str">
        <f t="shared" si="551"/>
        <v xml:space="preserve"> </v>
      </c>
      <c r="DM558" s="224" t="str">
        <f t="shared" si="540"/>
        <v xml:space="preserve"> </v>
      </c>
      <c r="DN558" s="474"/>
      <c r="DO558" s="117"/>
      <c r="DP558" s="117"/>
      <c r="DQ558" s="117"/>
      <c r="DR558" s="117"/>
      <c r="DS558" s="117"/>
      <c r="DT558" s="254"/>
      <c r="DU558" s="476"/>
      <c r="DV558" s="224" t="str">
        <f t="shared" si="552"/>
        <v xml:space="preserve"> </v>
      </c>
      <c r="DW558" s="115"/>
      <c r="DX558" s="470"/>
      <c r="DY558" s="117"/>
      <c r="DZ558" s="704"/>
      <c r="EA558" s="224" t="str">
        <f t="shared" si="553"/>
        <v xml:space="preserve"> </v>
      </c>
      <c r="EB558" s="906"/>
      <c r="EC558" s="904"/>
      <c r="ED558" s="904"/>
      <c r="EE558" s="904"/>
      <c r="EF558" s="904"/>
      <c r="EG558" s="904"/>
      <c r="EH558" s="904"/>
      <c r="EI558" s="904"/>
      <c r="EJ558" s="904"/>
      <c r="EK558" s="905"/>
      <c r="EL558" s="80"/>
      <c r="EM558" s="224" t="str">
        <f t="shared" si="541"/>
        <v xml:space="preserve"> </v>
      </c>
      <c r="EN558" s="224" t="str">
        <f t="shared" si="542"/>
        <v xml:space="preserve"> </v>
      </c>
      <c r="EO558" s="115"/>
      <c r="EP558" s="1050"/>
      <c r="EQ558" s="253"/>
      <c r="ER558" s="117"/>
      <c r="ES558" s="1258">
        <f t="shared" si="543"/>
        <v>467</v>
      </c>
      <c r="ET558" s="224" t="str">
        <f t="shared" si="544"/>
        <v xml:space="preserve"> </v>
      </c>
      <c r="EU558" s="477" t="str">
        <f t="shared" si="545"/>
        <v/>
      </c>
      <c r="EV558" s="1334" t="str">
        <f t="shared" si="548"/>
        <v xml:space="preserve"> </v>
      </c>
      <c r="EW558" s="1332" t="str">
        <f t="shared" si="592"/>
        <v/>
      </c>
      <c r="EX558" s="1275" t="str">
        <f t="shared" si="574"/>
        <v/>
      </c>
      <c r="EY558" s="1275" t="str">
        <f t="shared" si="575"/>
        <v/>
      </c>
      <c r="EZ558" s="1275" t="str">
        <f t="shared" si="576"/>
        <v/>
      </c>
      <c r="FA558" s="1275" t="str">
        <f t="shared" si="577"/>
        <v/>
      </c>
      <c r="FB558" s="1275" t="str">
        <f t="shared" si="578"/>
        <v/>
      </c>
      <c r="FC558" s="1333" t="str">
        <f t="shared" si="579"/>
        <v/>
      </c>
      <c r="FE558" s="1234" t="str">
        <f t="shared" si="580"/>
        <v xml:space="preserve"> </v>
      </c>
      <c r="FF558" s="1234" t="str">
        <f t="shared" si="581"/>
        <v xml:space="preserve"> </v>
      </c>
      <c r="FG558" s="1234" t="str">
        <f t="shared" si="582"/>
        <v xml:space="preserve"> </v>
      </c>
      <c r="FH558" s="1234" t="str">
        <f t="shared" si="583"/>
        <v xml:space="preserve"> </v>
      </c>
      <c r="FI558" s="1234" t="str">
        <f t="shared" si="554"/>
        <v xml:space="preserve"> </v>
      </c>
      <c r="FJ558" s="1234" t="str">
        <f t="shared" si="584"/>
        <v xml:space="preserve"> </v>
      </c>
      <c r="FK558" s="1234">
        <f t="shared" si="555"/>
        <v>0</v>
      </c>
      <c r="FL558" s="1227"/>
      <c r="FM558" s="1234" t="str">
        <f t="shared" si="556"/>
        <v xml:space="preserve"> </v>
      </c>
      <c r="FN558" s="1234" t="str">
        <f t="shared" si="557"/>
        <v xml:space="preserve"> </v>
      </c>
      <c r="FO558" s="1234" t="str">
        <f t="shared" si="585"/>
        <v xml:space="preserve"> </v>
      </c>
      <c r="FP558" s="1234" t="str">
        <f t="shared" si="586"/>
        <v xml:space="preserve"> </v>
      </c>
      <c r="FQ558" s="1234" t="str">
        <f t="shared" si="558"/>
        <v xml:space="preserve"> </v>
      </c>
      <c r="FR558" s="1234" t="str">
        <f t="shared" si="587"/>
        <v xml:space="preserve"> </v>
      </c>
      <c r="FS558" s="1234">
        <f t="shared" si="593"/>
        <v>0</v>
      </c>
      <c r="FT558" s="1227"/>
      <c r="FU558" s="1234" t="str">
        <f t="shared" si="588"/>
        <v xml:space="preserve"> </v>
      </c>
      <c r="FV558" s="1234" t="str">
        <f t="shared" si="589"/>
        <v xml:space="preserve"> </v>
      </c>
      <c r="FW558" s="1234" t="str">
        <f t="shared" si="590"/>
        <v xml:space="preserve"> </v>
      </c>
      <c r="FX558" s="1234" t="str">
        <f t="shared" si="559"/>
        <v xml:space="preserve"> </v>
      </c>
      <c r="FY558" s="1234" t="str">
        <f t="shared" si="560"/>
        <v xml:space="preserve"> </v>
      </c>
      <c r="FZ558" s="1234" t="str">
        <f t="shared" si="591"/>
        <v xml:space="preserve"> </v>
      </c>
      <c r="GA558" s="1234">
        <f t="shared" si="561"/>
        <v>0</v>
      </c>
      <c r="GB558" s="1227"/>
      <c r="GC558" s="1234" t="str">
        <f t="shared" si="562"/>
        <v xml:space="preserve"> </v>
      </c>
      <c r="GD558" s="1234" t="str">
        <f t="shared" si="563"/>
        <v xml:space="preserve"> </v>
      </c>
      <c r="GE558" s="1234" t="str">
        <f t="shared" si="564"/>
        <v xml:space="preserve"> </v>
      </c>
      <c r="GF558" s="1234" t="str">
        <f t="shared" si="565"/>
        <v xml:space="preserve"> </v>
      </c>
      <c r="GG558" s="1234" t="str">
        <f t="shared" si="566"/>
        <v xml:space="preserve"> </v>
      </c>
      <c r="GH558" s="1234" t="str">
        <f t="shared" si="567"/>
        <v xml:space="preserve"> </v>
      </c>
      <c r="GI558" s="1234" t="str">
        <f t="shared" si="568"/>
        <v xml:space="preserve"> </v>
      </c>
      <c r="GJ558" s="1234" t="str">
        <f t="shared" si="569"/>
        <v xml:space="preserve"> </v>
      </c>
      <c r="GK558" s="1234" t="str">
        <f t="shared" si="570"/>
        <v xml:space="preserve"> </v>
      </c>
      <c r="GL558" s="1234" t="str">
        <f t="shared" si="571"/>
        <v xml:space="preserve"> </v>
      </c>
      <c r="GM558" s="1234" t="str">
        <f t="shared" si="572"/>
        <v xml:space="preserve"> </v>
      </c>
      <c r="GN558" s="1234">
        <f t="shared" si="573"/>
        <v>0</v>
      </c>
    </row>
    <row r="559" spans="1:196" s="100" customFormat="1" ht="27" customHeight="1" thickTop="1" thickBot="1">
      <c r="A559" s="1208">
        <f>【A票】【D票】!$D$10</f>
        <v>0</v>
      </c>
      <c r="B559" s="1212">
        <f>【A票】【D票】!$H$10</f>
        <v>0</v>
      </c>
      <c r="C559" s="1213" t="str">
        <f>【A票】【D票】!$K$10</f>
        <v xml:space="preserve"> </v>
      </c>
      <c r="D559" s="1214">
        <f t="shared" si="547"/>
        <v>468</v>
      </c>
      <c r="E559" s="914"/>
      <c r="F559" s="467"/>
      <c r="G559" s="469"/>
      <c r="H559" s="224" t="str">
        <f t="shared" si="533"/>
        <v xml:space="preserve"> </v>
      </c>
      <c r="I559" s="704"/>
      <c r="J559" s="117"/>
      <c r="K559" s="117"/>
      <c r="L559" s="117"/>
      <c r="M559" s="117"/>
      <c r="N559" s="117"/>
      <c r="O559" s="117"/>
      <c r="P559" s="117"/>
      <c r="Q559" s="117"/>
      <c r="R559" s="117"/>
      <c r="S559" s="117"/>
      <c r="T559" s="254"/>
      <c r="U559" s="646"/>
      <c r="V559" s="646"/>
      <c r="W559" s="114"/>
      <c r="X559" s="254"/>
      <c r="Y559" s="224" t="str">
        <f t="shared" si="534"/>
        <v xml:space="preserve"> </v>
      </c>
      <c r="Z559" s="579"/>
      <c r="AA559" s="704"/>
      <c r="AB559" s="119"/>
      <c r="AC559" s="224" t="str">
        <f t="shared" si="549"/>
        <v xml:space="preserve"> </v>
      </c>
      <c r="AD559" s="115"/>
      <c r="AE559" s="253"/>
      <c r="AF559" s="704"/>
      <c r="AG559" s="727"/>
      <c r="AH559" s="727"/>
      <c r="AI559" s="727"/>
      <c r="AJ559" s="727"/>
      <c r="AK559" s="591"/>
      <c r="AL559" s="727"/>
      <c r="AM559" s="727"/>
      <c r="AN559" s="727"/>
      <c r="AO559" s="727"/>
      <c r="AP559" s="727"/>
      <c r="AQ559" s="727"/>
      <c r="AR559" s="727"/>
      <c r="AS559" s="727"/>
      <c r="AT559" s="727"/>
      <c r="AU559" s="727"/>
      <c r="AV559" s="727"/>
      <c r="AW559" s="727"/>
      <c r="AX559" s="727"/>
      <c r="AY559" s="727"/>
      <c r="AZ559" s="727"/>
      <c r="BA559" s="727"/>
      <c r="BB559" s="727"/>
      <c r="BC559" s="821"/>
      <c r="BD559" s="727"/>
      <c r="BE559" s="727"/>
      <c r="BF559" s="727"/>
      <c r="BG559" s="727"/>
      <c r="BH559" s="727"/>
      <c r="BI559" s="727"/>
      <c r="BJ559" s="727"/>
      <c r="BK559" s="727"/>
      <c r="BL559" s="821"/>
      <c r="BM559" s="727"/>
      <c r="BN559" s="727"/>
      <c r="BO559" s="727"/>
      <c r="BP559" s="727"/>
      <c r="BQ559" s="727"/>
      <c r="BR559" s="821"/>
      <c r="BS559" s="727"/>
      <c r="BT559" s="727"/>
      <c r="BU559" s="727"/>
      <c r="BV559" s="591"/>
      <c r="BW559" s="224" t="str">
        <f t="shared" si="546"/>
        <v xml:space="preserve"> </v>
      </c>
      <c r="BX559" s="471">
        <f t="shared" si="535"/>
        <v>468</v>
      </c>
      <c r="BY559" s="117"/>
      <c r="BZ559" s="117"/>
      <c r="CA559" s="117"/>
      <c r="CB559" s="117"/>
      <c r="CC559" s="117"/>
      <c r="CD559" s="461"/>
      <c r="CE559" s="236"/>
      <c r="CF559" s="224" t="str">
        <f t="shared" si="536"/>
        <v xml:space="preserve"> </v>
      </c>
      <c r="CG559" s="116"/>
      <c r="CH559" s="117"/>
      <c r="CI559" s="117"/>
      <c r="CJ559" s="117"/>
      <c r="CK559" s="472"/>
      <c r="CL559" s="472"/>
      <c r="CM559" s="472"/>
      <c r="CN559" s="472"/>
      <c r="CO559" s="117"/>
      <c r="CP559" s="253"/>
      <c r="CQ559" s="120"/>
      <c r="CR559" s="224" t="str" cm="1">
        <f t="array" ref="CR559">IF(AND(SUM(COUNTIF(CG559:CM559,{"*不明*","*その他*"})+COUNTIF(CO559:CP559,{"*不明*","*その他*"}))&gt;0,CQ559=""),"その他・不明の場合,10)具体的内容、理由を記入",IF(OR(AND(CI559=CI$65,COUNTA(CJ559:CM559)&lt;4),AND(OR(CI559=CI$63,CI559=CI$64,CI559=CI$66,CI559=CI$67,CI559=CI$68,CI559=""),COUNTA(CJ559:CM559)&gt;0)),"3)介護保険認定済→要介護度、認知症自立度、寝たきり度、介護保険サービス記入",IF(OR(AND(OR(CM559=CM$63,CM559=CM$64),CN559=""),AND(OR(CM559=CM$65,CM559=CM$66),CN559&lt;&gt;"")),"7)介護保険サービス受けている/過去受けていた→具体的内容記入"," ")))</f>
        <v xml:space="preserve"> </v>
      </c>
      <c r="CS559" s="224" t="str">
        <f t="shared" si="537"/>
        <v xml:space="preserve"> </v>
      </c>
      <c r="CT559" s="116"/>
      <c r="CU559" s="253"/>
      <c r="CV559" s="117"/>
      <c r="CW559" s="117"/>
      <c r="CX559" s="253"/>
      <c r="CY559" s="117"/>
      <c r="CZ559" s="117"/>
      <c r="DA559" s="253"/>
      <c r="DB559" s="117"/>
      <c r="DC559" s="224" t="str">
        <f t="shared" si="538"/>
        <v xml:space="preserve"> </v>
      </c>
      <c r="DD559" s="224" t="str">
        <f t="shared" si="539"/>
        <v xml:space="preserve"> </v>
      </c>
      <c r="DE559" s="224" t="str">
        <f t="shared" si="550"/>
        <v xml:space="preserve"> </v>
      </c>
      <c r="DF559" s="121"/>
      <c r="DG559" s="114"/>
      <c r="DH559" s="704"/>
      <c r="DI559" s="119"/>
      <c r="DJ559" s="187"/>
      <c r="DK559" s="254"/>
      <c r="DL559" s="224" t="str">
        <f t="shared" si="551"/>
        <v xml:space="preserve"> </v>
      </c>
      <c r="DM559" s="224" t="str">
        <f t="shared" si="540"/>
        <v xml:space="preserve"> </v>
      </c>
      <c r="DN559" s="474"/>
      <c r="DO559" s="117"/>
      <c r="DP559" s="117"/>
      <c r="DQ559" s="117"/>
      <c r="DR559" s="117"/>
      <c r="DS559" s="117"/>
      <c r="DT559" s="254"/>
      <c r="DU559" s="476"/>
      <c r="DV559" s="224" t="str">
        <f t="shared" si="552"/>
        <v xml:space="preserve"> </v>
      </c>
      <c r="DW559" s="115"/>
      <c r="DX559" s="470"/>
      <c r="DY559" s="117"/>
      <c r="DZ559" s="704"/>
      <c r="EA559" s="224" t="str">
        <f t="shared" si="553"/>
        <v xml:space="preserve"> </v>
      </c>
      <c r="EB559" s="906"/>
      <c r="EC559" s="904"/>
      <c r="ED559" s="904"/>
      <c r="EE559" s="904"/>
      <c r="EF559" s="904"/>
      <c r="EG559" s="904"/>
      <c r="EH559" s="904"/>
      <c r="EI559" s="904"/>
      <c r="EJ559" s="904"/>
      <c r="EK559" s="905"/>
      <c r="EL559" s="80"/>
      <c r="EM559" s="224" t="str">
        <f t="shared" si="541"/>
        <v xml:space="preserve"> </v>
      </c>
      <c r="EN559" s="224" t="str">
        <f t="shared" si="542"/>
        <v xml:space="preserve"> </v>
      </c>
      <c r="EO559" s="115"/>
      <c r="EP559" s="1050"/>
      <c r="EQ559" s="253"/>
      <c r="ER559" s="117"/>
      <c r="ES559" s="1258">
        <f t="shared" si="543"/>
        <v>468</v>
      </c>
      <c r="ET559" s="224" t="str">
        <f t="shared" si="544"/>
        <v xml:space="preserve"> </v>
      </c>
      <c r="EU559" s="477" t="str">
        <f t="shared" si="545"/>
        <v/>
      </c>
      <c r="EV559" s="1334" t="str">
        <f t="shared" si="548"/>
        <v xml:space="preserve"> </v>
      </c>
      <c r="EW559" s="1332" t="str">
        <f t="shared" si="592"/>
        <v/>
      </c>
      <c r="EX559" s="1275" t="str">
        <f t="shared" si="574"/>
        <v/>
      </c>
      <c r="EY559" s="1275" t="str">
        <f t="shared" si="575"/>
        <v/>
      </c>
      <c r="EZ559" s="1275" t="str">
        <f t="shared" si="576"/>
        <v/>
      </c>
      <c r="FA559" s="1275" t="str">
        <f t="shared" si="577"/>
        <v/>
      </c>
      <c r="FB559" s="1275" t="str">
        <f t="shared" si="578"/>
        <v/>
      </c>
      <c r="FC559" s="1333" t="str">
        <f t="shared" si="579"/>
        <v/>
      </c>
      <c r="FE559" s="1234" t="str">
        <f t="shared" si="580"/>
        <v xml:space="preserve"> </v>
      </c>
      <c r="FF559" s="1234" t="str">
        <f t="shared" si="581"/>
        <v xml:space="preserve"> </v>
      </c>
      <c r="FG559" s="1234" t="str">
        <f t="shared" si="582"/>
        <v xml:space="preserve"> </v>
      </c>
      <c r="FH559" s="1234" t="str">
        <f t="shared" si="583"/>
        <v xml:space="preserve"> </v>
      </c>
      <c r="FI559" s="1234" t="str">
        <f t="shared" si="554"/>
        <v xml:space="preserve"> </v>
      </c>
      <c r="FJ559" s="1234" t="str">
        <f t="shared" si="584"/>
        <v xml:space="preserve"> </v>
      </c>
      <c r="FK559" s="1234">
        <f t="shared" si="555"/>
        <v>0</v>
      </c>
      <c r="FL559" s="1227"/>
      <c r="FM559" s="1234" t="str">
        <f t="shared" si="556"/>
        <v xml:space="preserve"> </v>
      </c>
      <c r="FN559" s="1234" t="str">
        <f t="shared" si="557"/>
        <v xml:space="preserve"> </v>
      </c>
      <c r="FO559" s="1234" t="str">
        <f t="shared" si="585"/>
        <v xml:space="preserve"> </v>
      </c>
      <c r="FP559" s="1234" t="str">
        <f t="shared" si="586"/>
        <v xml:space="preserve"> </v>
      </c>
      <c r="FQ559" s="1234" t="str">
        <f t="shared" si="558"/>
        <v xml:space="preserve"> </v>
      </c>
      <c r="FR559" s="1234" t="str">
        <f t="shared" si="587"/>
        <v xml:space="preserve"> </v>
      </c>
      <c r="FS559" s="1234">
        <f t="shared" si="593"/>
        <v>0</v>
      </c>
      <c r="FT559" s="1227"/>
      <c r="FU559" s="1234" t="str">
        <f t="shared" si="588"/>
        <v xml:space="preserve"> </v>
      </c>
      <c r="FV559" s="1234" t="str">
        <f t="shared" si="589"/>
        <v xml:space="preserve"> </v>
      </c>
      <c r="FW559" s="1234" t="str">
        <f t="shared" si="590"/>
        <v xml:space="preserve"> </v>
      </c>
      <c r="FX559" s="1234" t="str">
        <f t="shared" si="559"/>
        <v xml:space="preserve"> </v>
      </c>
      <c r="FY559" s="1234" t="str">
        <f t="shared" si="560"/>
        <v xml:space="preserve"> </v>
      </c>
      <c r="FZ559" s="1234" t="str">
        <f t="shared" si="591"/>
        <v xml:space="preserve"> </v>
      </c>
      <c r="GA559" s="1234">
        <f t="shared" si="561"/>
        <v>0</v>
      </c>
      <c r="GB559" s="1227"/>
      <c r="GC559" s="1234" t="str">
        <f t="shared" si="562"/>
        <v xml:space="preserve"> </v>
      </c>
      <c r="GD559" s="1234" t="str">
        <f t="shared" si="563"/>
        <v xml:space="preserve"> </v>
      </c>
      <c r="GE559" s="1234" t="str">
        <f t="shared" si="564"/>
        <v xml:space="preserve"> </v>
      </c>
      <c r="GF559" s="1234" t="str">
        <f t="shared" si="565"/>
        <v xml:space="preserve"> </v>
      </c>
      <c r="GG559" s="1234" t="str">
        <f t="shared" si="566"/>
        <v xml:space="preserve"> </v>
      </c>
      <c r="GH559" s="1234" t="str">
        <f t="shared" si="567"/>
        <v xml:space="preserve"> </v>
      </c>
      <c r="GI559" s="1234" t="str">
        <f t="shared" si="568"/>
        <v xml:space="preserve"> </v>
      </c>
      <c r="GJ559" s="1234" t="str">
        <f t="shared" si="569"/>
        <v xml:space="preserve"> </v>
      </c>
      <c r="GK559" s="1234" t="str">
        <f t="shared" si="570"/>
        <v xml:space="preserve"> </v>
      </c>
      <c r="GL559" s="1234" t="str">
        <f t="shared" si="571"/>
        <v xml:space="preserve"> </v>
      </c>
      <c r="GM559" s="1234" t="str">
        <f t="shared" si="572"/>
        <v xml:space="preserve"> </v>
      </c>
      <c r="GN559" s="1234">
        <f t="shared" si="573"/>
        <v>0</v>
      </c>
    </row>
    <row r="560" spans="1:196" s="100" customFormat="1" ht="27" customHeight="1" thickTop="1" thickBot="1">
      <c r="A560" s="1208">
        <f>【A票】【D票】!$D$10</f>
        <v>0</v>
      </c>
      <c r="B560" s="1212">
        <f>【A票】【D票】!$H$10</f>
        <v>0</v>
      </c>
      <c r="C560" s="1213" t="str">
        <f>【A票】【D票】!$K$10</f>
        <v xml:space="preserve"> </v>
      </c>
      <c r="D560" s="1214">
        <f t="shared" si="547"/>
        <v>469</v>
      </c>
      <c r="E560" s="914"/>
      <c r="F560" s="467"/>
      <c r="G560" s="469"/>
      <c r="H560" s="224" t="str">
        <f t="shared" si="533"/>
        <v xml:space="preserve"> </v>
      </c>
      <c r="I560" s="704"/>
      <c r="J560" s="117"/>
      <c r="K560" s="117"/>
      <c r="L560" s="117"/>
      <c r="M560" s="117"/>
      <c r="N560" s="117"/>
      <c r="O560" s="117"/>
      <c r="P560" s="117"/>
      <c r="Q560" s="117"/>
      <c r="R560" s="117"/>
      <c r="S560" s="117"/>
      <c r="T560" s="254"/>
      <c r="U560" s="646"/>
      <c r="V560" s="646"/>
      <c r="W560" s="114"/>
      <c r="X560" s="254"/>
      <c r="Y560" s="224" t="str">
        <f t="shared" si="534"/>
        <v xml:space="preserve"> </v>
      </c>
      <c r="Z560" s="579"/>
      <c r="AA560" s="704"/>
      <c r="AB560" s="119"/>
      <c r="AC560" s="224" t="str">
        <f t="shared" si="549"/>
        <v xml:space="preserve"> </v>
      </c>
      <c r="AD560" s="115"/>
      <c r="AE560" s="253"/>
      <c r="AF560" s="704"/>
      <c r="AG560" s="727"/>
      <c r="AH560" s="727"/>
      <c r="AI560" s="727"/>
      <c r="AJ560" s="727"/>
      <c r="AK560" s="591"/>
      <c r="AL560" s="727"/>
      <c r="AM560" s="727"/>
      <c r="AN560" s="727"/>
      <c r="AO560" s="727"/>
      <c r="AP560" s="727"/>
      <c r="AQ560" s="727"/>
      <c r="AR560" s="727"/>
      <c r="AS560" s="727"/>
      <c r="AT560" s="727"/>
      <c r="AU560" s="727"/>
      <c r="AV560" s="727"/>
      <c r="AW560" s="727"/>
      <c r="AX560" s="727"/>
      <c r="AY560" s="727"/>
      <c r="AZ560" s="727"/>
      <c r="BA560" s="727"/>
      <c r="BB560" s="727"/>
      <c r="BC560" s="821"/>
      <c r="BD560" s="727"/>
      <c r="BE560" s="727"/>
      <c r="BF560" s="727"/>
      <c r="BG560" s="727"/>
      <c r="BH560" s="727"/>
      <c r="BI560" s="727"/>
      <c r="BJ560" s="727"/>
      <c r="BK560" s="727"/>
      <c r="BL560" s="821"/>
      <c r="BM560" s="727"/>
      <c r="BN560" s="727"/>
      <c r="BO560" s="727"/>
      <c r="BP560" s="727"/>
      <c r="BQ560" s="727"/>
      <c r="BR560" s="821"/>
      <c r="BS560" s="727"/>
      <c r="BT560" s="727"/>
      <c r="BU560" s="727"/>
      <c r="BV560" s="591"/>
      <c r="BW560" s="224" t="str">
        <f t="shared" si="546"/>
        <v xml:space="preserve"> </v>
      </c>
      <c r="BX560" s="471">
        <f t="shared" si="535"/>
        <v>469</v>
      </c>
      <c r="BY560" s="117"/>
      <c r="BZ560" s="117"/>
      <c r="CA560" s="117"/>
      <c r="CB560" s="117"/>
      <c r="CC560" s="117"/>
      <c r="CD560" s="461"/>
      <c r="CE560" s="236"/>
      <c r="CF560" s="224" t="str">
        <f t="shared" si="536"/>
        <v xml:space="preserve"> </v>
      </c>
      <c r="CG560" s="116"/>
      <c r="CH560" s="117"/>
      <c r="CI560" s="117"/>
      <c r="CJ560" s="117"/>
      <c r="CK560" s="472"/>
      <c r="CL560" s="472"/>
      <c r="CM560" s="472"/>
      <c r="CN560" s="472"/>
      <c r="CO560" s="117"/>
      <c r="CP560" s="253"/>
      <c r="CQ560" s="120"/>
      <c r="CR560" s="224" t="str" cm="1">
        <f t="array" ref="CR560">IF(AND(SUM(COUNTIF(CG560:CM560,{"*不明*","*その他*"})+COUNTIF(CO560:CP560,{"*不明*","*その他*"}))&gt;0,CQ560=""),"その他・不明の場合,10)具体的内容、理由を記入",IF(OR(AND(CI560=CI$65,COUNTA(CJ560:CM560)&lt;4),AND(OR(CI560=CI$63,CI560=CI$64,CI560=CI$66,CI560=CI$67,CI560=CI$68,CI560=""),COUNTA(CJ560:CM560)&gt;0)),"3)介護保険認定済→要介護度、認知症自立度、寝たきり度、介護保険サービス記入",IF(OR(AND(OR(CM560=CM$63,CM560=CM$64),CN560=""),AND(OR(CM560=CM$65,CM560=CM$66),CN560&lt;&gt;"")),"7)介護保険サービス受けている/過去受けていた→具体的内容記入"," ")))</f>
        <v xml:space="preserve"> </v>
      </c>
      <c r="CS560" s="224" t="str">
        <f t="shared" si="537"/>
        <v xml:space="preserve"> </v>
      </c>
      <c r="CT560" s="116"/>
      <c r="CU560" s="253"/>
      <c r="CV560" s="117"/>
      <c r="CW560" s="117"/>
      <c r="CX560" s="253"/>
      <c r="CY560" s="117"/>
      <c r="CZ560" s="117"/>
      <c r="DA560" s="253"/>
      <c r="DB560" s="117"/>
      <c r="DC560" s="224" t="str">
        <f t="shared" si="538"/>
        <v xml:space="preserve"> </v>
      </c>
      <c r="DD560" s="224" t="str">
        <f t="shared" si="539"/>
        <v xml:space="preserve"> </v>
      </c>
      <c r="DE560" s="224" t="str">
        <f t="shared" si="550"/>
        <v xml:space="preserve"> </v>
      </c>
      <c r="DF560" s="121"/>
      <c r="DG560" s="114"/>
      <c r="DH560" s="704"/>
      <c r="DI560" s="119"/>
      <c r="DJ560" s="187"/>
      <c r="DK560" s="254"/>
      <c r="DL560" s="224" t="str">
        <f t="shared" si="551"/>
        <v xml:space="preserve"> </v>
      </c>
      <c r="DM560" s="224" t="str">
        <f t="shared" si="540"/>
        <v xml:space="preserve"> </v>
      </c>
      <c r="DN560" s="474"/>
      <c r="DO560" s="117"/>
      <c r="DP560" s="117"/>
      <c r="DQ560" s="117"/>
      <c r="DR560" s="117"/>
      <c r="DS560" s="117"/>
      <c r="DT560" s="254"/>
      <c r="DU560" s="476"/>
      <c r="DV560" s="224" t="str">
        <f t="shared" si="552"/>
        <v xml:space="preserve"> </v>
      </c>
      <c r="DW560" s="115"/>
      <c r="DX560" s="470"/>
      <c r="DY560" s="117"/>
      <c r="DZ560" s="704"/>
      <c r="EA560" s="224" t="str">
        <f t="shared" si="553"/>
        <v xml:space="preserve"> </v>
      </c>
      <c r="EB560" s="906"/>
      <c r="EC560" s="904"/>
      <c r="ED560" s="904"/>
      <c r="EE560" s="904"/>
      <c r="EF560" s="904"/>
      <c r="EG560" s="904"/>
      <c r="EH560" s="904"/>
      <c r="EI560" s="904"/>
      <c r="EJ560" s="904"/>
      <c r="EK560" s="905"/>
      <c r="EL560" s="80"/>
      <c r="EM560" s="224" t="str">
        <f t="shared" si="541"/>
        <v xml:space="preserve"> </v>
      </c>
      <c r="EN560" s="224" t="str">
        <f t="shared" si="542"/>
        <v xml:space="preserve"> </v>
      </c>
      <c r="EO560" s="115"/>
      <c r="EP560" s="1050"/>
      <c r="EQ560" s="253"/>
      <c r="ER560" s="117"/>
      <c r="ES560" s="1258">
        <f t="shared" si="543"/>
        <v>469</v>
      </c>
      <c r="ET560" s="224" t="str">
        <f t="shared" si="544"/>
        <v xml:space="preserve"> </v>
      </c>
      <c r="EU560" s="477" t="str">
        <f t="shared" si="545"/>
        <v/>
      </c>
      <c r="EV560" s="1334" t="str">
        <f t="shared" si="548"/>
        <v xml:space="preserve"> </v>
      </c>
      <c r="EW560" s="1332" t="str">
        <f t="shared" si="592"/>
        <v/>
      </c>
      <c r="EX560" s="1275" t="str">
        <f t="shared" si="574"/>
        <v/>
      </c>
      <c r="EY560" s="1275" t="str">
        <f t="shared" si="575"/>
        <v/>
      </c>
      <c r="EZ560" s="1275" t="str">
        <f t="shared" si="576"/>
        <v/>
      </c>
      <c r="FA560" s="1275" t="str">
        <f t="shared" si="577"/>
        <v/>
      </c>
      <c r="FB560" s="1275" t="str">
        <f t="shared" si="578"/>
        <v/>
      </c>
      <c r="FC560" s="1333" t="str">
        <f t="shared" si="579"/>
        <v/>
      </c>
      <c r="FE560" s="1234" t="str">
        <f t="shared" si="580"/>
        <v xml:space="preserve"> </v>
      </c>
      <c r="FF560" s="1234" t="str">
        <f t="shared" si="581"/>
        <v xml:space="preserve"> </v>
      </c>
      <c r="FG560" s="1234" t="str">
        <f t="shared" si="582"/>
        <v xml:space="preserve"> </v>
      </c>
      <c r="FH560" s="1234" t="str">
        <f t="shared" si="583"/>
        <v xml:space="preserve"> </v>
      </c>
      <c r="FI560" s="1234" t="str">
        <f t="shared" si="554"/>
        <v xml:space="preserve"> </v>
      </c>
      <c r="FJ560" s="1234" t="str">
        <f t="shared" si="584"/>
        <v xml:space="preserve"> </v>
      </c>
      <c r="FK560" s="1234">
        <f t="shared" si="555"/>
        <v>0</v>
      </c>
      <c r="FL560" s="1227"/>
      <c r="FM560" s="1234" t="str">
        <f t="shared" si="556"/>
        <v xml:space="preserve"> </v>
      </c>
      <c r="FN560" s="1234" t="str">
        <f t="shared" si="557"/>
        <v xml:space="preserve"> </v>
      </c>
      <c r="FO560" s="1234" t="str">
        <f t="shared" si="585"/>
        <v xml:space="preserve"> </v>
      </c>
      <c r="FP560" s="1234" t="str">
        <f t="shared" si="586"/>
        <v xml:space="preserve"> </v>
      </c>
      <c r="FQ560" s="1234" t="str">
        <f t="shared" si="558"/>
        <v xml:space="preserve"> </v>
      </c>
      <c r="FR560" s="1234" t="str">
        <f t="shared" si="587"/>
        <v xml:space="preserve"> </v>
      </c>
      <c r="FS560" s="1234">
        <f t="shared" si="593"/>
        <v>0</v>
      </c>
      <c r="FT560" s="1227"/>
      <c r="FU560" s="1234" t="str">
        <f t="shared" si="588"/>
        <v xml:space="preserve"> </v>
      </c>
      <c r="FV560" s="1234" t="str">
        <f t="shared" si="589"/>
        <v xml:space="preserve"> </v>
      </c>
      <c r="FW560" s="1234" t="str">
        <f t="shared" si="590"/>
        <v xml:space="preserve"> </v>
      </c>
      <c r="FX560" s="1234" t="str">
        <f t="shared" si="559"/>
        <v xml:space="preserve"> </v>
      </c>
      <c r="FY560" s="1234" t="str">
        <f t="shared" si="560"/>
        <v xml:space="preserve"> </v>
      </c>
      <c r="FZ560" s="1234" t="str">
        <f t="shared" si="591"/>
        <v xml:space="preserve"> </v>
      </c>
      <c r="GA560" s="1234">
        <f t="shared" si="561"/>
        <v>0</v>
      </c>
      <c r="GB560" s="1227"/>
      <c r="GC560" s="1234" t="str">
        <f t="shared" si="562"/>
        <v xml:space="preserve"> </v>
      </c>
      <c r="GD560" s="1234" t="str">
        <f t="shared" si="563"/>
        <v xml:space="preserve"> </v>
      </c>
      <c r="GE560" s="1234" t="str">
        <f t="shared" si="564"/>
        <v xml:space="preserve"> </v>
      </c>
      <c r="GF560" s="1234" t="str">
        <f t="shared" si="565"/>
        <v xml:space="preserve"> </v>
      </c>
      <c r="GG560" s="1234" t="str">
        <f t="shared" si="566"/>
        <v xml:space="preserve"> </v>
      </c>
      <c r="GH560" s="1234" t="str">
        <f t="shared" si="567"/>
        <v xml:space="preserve"> </v>
      </c>
      <c r="GI560" s="1234" t="str">
        <f t="shared" si="568"/>
        <v xml:space="preserve"> </v>
      </c>
      <c r="GJ560" s="1234" t="str">
        <f t="shared" si="569"/>
        <v xml:space="preserve"> </v>
      </c>
      <c r="GK560" s="1234" t="str">
        <f t="shared" si="570"/>
        <v xml:space="preserve"> </v>
      </c>
      <c r="GL560" s="1234" t="str">
        <f t="shared" si="571"/>
        <v xml:space="preserve"> </v>
      </c>
      <c r="GM560" s="1234" t="str">
        <f t="shared" si="572"/>
        <v xml:space="preserve"> </v>
      </c>
      <c r="GN560" s="1234">
        <f t="shared" si="573"/>
        <v>0</v>
      </c>
    </row>
    <row r="561" spans="1:196" s="100" customFormat="1" ht="27" customHeight="1" thickTop="1" thickBot="1">
      <c r="A561" s="1208">
        <f>【A票】【D票】!$D$10</f>
        <v>0</v>
      </c>
      <c r="B561" s="1212">
        <f>【A票】【D票】!$H$10</f>
        <v>0</v>
      </c>
      <c r="C561" s="1213" t="str">
        <f>【A票】【D票】!$K$10</f>
        <v xml:space="preserve"> </v>
      </c>
      <c r="D561" s="1214">
        <f t="shared" si="547"/>
        <v>470</v>
      </c>
      <c r="E561" s="914"/>
      <c r="F561" s="467"/>
      <c r="G561" s="469"/>
      <c r="H561" s="224" t="str">
        <f t="shared" si="533"/>
        <v xml:space="preserve"> </v>
      </c>
      <c r="I561" s="704"/>
      <c r="J561" s="117"/>
      <c r="K561" s="117"/>
      <c r="L561" s="117"/>
      <c r="M561" s="117"/>
      <c r="N561" s="117"/>
      <c r="O561" s="117"/>
      <c r="P561" s="117"/>
      <c r="Q561" s="117"/>
      <c r="R561" s="117"/>
      <c r="S561" s="117"/>
      <c r="T561" s="254"/>
      <c r="U561" s="646"/>
      <c r="V561" s="646"/>
      <c r="W561" s="114"/>
      <c r="X561" s="254"/>
      <c r="Y561" s="224" t="str">
        <f t="shared" si="534"/>
        <v xml:space="preserve"> </v>
      </c>
      <c r="Z561" s="579"/>
      <c r="AA561" s="704"/>
      <c r="AB561" s="119"/>
      <c r="AC561" s="224" t="str">
        <f t="shared" si="549"/>
        <v xml:space="preserve"> </v>
      </c>
      <c r="AD561" s="115"/>
      <c r="AE561" s="253"/>
      <c r="AF561" s="704"/>
      <c r="AG561" s="727"/>
      <c r="AH561" s="727"/>
      <c r="AI561" s="727"/>
      <c r="AJ561" s="727"/>
      <c r="AK561" s="591"/>
      <c r="AL561" s="727"/>
      <c r="AM561" s="727"/>
      <c r="AN561" s="727"/>
      <c r="AO561" s="727"/>
      <c r="AP561" s="727"/>
      <c r="AQ561" s="727"/>
      <c r="AR561" s="727"/>
      <c r="AS561" s="727"/>
      <c r="AT561" s="727"/>
      <c r="AU561" s="727"/>
      <c r="AV561" s="727"/>
      <c r="AW561" s="727"/>
      <c r="AX561" s="727"/>
      <c r="AY561" s="727"/>
      <c r="AZ561" s="727"/>
      <c r="BA561" s="727"/>
      <c r="BB561" s="727"/>
      <c r="BC561" s="821"/>
      <c r="BD561" s="727"/>
      <c r="BE561" s="727"/>
      <c r="BF561" s="727"/>
      <c r="BG561" s="727"/>
      <c r="BH561" s="727"/>
      <c r="BI561" s="727"/>
      <c r="BJ561" s="727"/>
      <c r="BK561" s="727"/>
      <c r="BL561" s="821"/>
      <c r="BM561" s="727"/>
      <c r="BN561" s="727"/>
      <c r="BO561" s="727"/>
      <c r="BP561" s="727"/>
      <c r="BQ561" s="727"/>
      <c r="BR561" s="821"/>
      <c r="BS561" s="727"/>
      <c r="BT561" s="727"/>
      <c r="BU561" s="727"/>
      <c r="BV561" s="591"/>
      <c r="BW561" s="224" t="str">
        <f t="shared" si="546"/>
        <v xml:space="preserve"> </v>
      </c>
      <c r="BX561" s="471">
        <f t="shared" si="535"/>
        <v>470</v>
      </c>
      <c r="BY561" s="117"/>
      <c r="BZ561" s="117"/>
      <c r="CA561" s="117"/>
      <c r="CB561" s="117"/>
      <c r="CC561" s="117"/>
      <c r="CD561" s="461"/>
      <c r="CE561" s="236"/>
      <c r="CF561" s="224" t="str">
        <f t="shared" si="536"/>
        <v xml:space="preserve"> </v>
      </c>
      <c r="CG561" s="116"/>
      <c r="CH561" s="117"/>
      <c r="CI561" s="117"/>
      <c r="CJ561" s="117"/>
      <c r="CK561" s="472"/>
      <c r="CL561" s="472"/>
      <c r="CM561" s="472"/>
      <c r="CN561" s="472"/>
      <c r="CO561" s="117"/>
      <c r="CP561" s="253"/>
      <c r="CQ561" s="120"/>
      <c r="CR561" s="224" t="str" cm="1">
        <f t="array" ref="CR561">IF(AND(SUM(COUNTIF(CG561:CM561,{"*不明*","*その他*"})+COUNTIF(CO561:CP561,{"*不明*","*その他*"}))&gt;0,CQ561=""),"その他・不明の場合,10)具体的内容、理由を記入",IF(OR(AND(CI561=CI$65,COUNTA(CJ561:CM561)&lt;4),AND(OR(CI561=CI$63,CI561=CI$64,CI561=CI$66,CI561=CI$67,CI561=CI$68,CI561=""),COUNTA(CJ561:CM561)&gt;0)),"3)介護保険認定済→要介護度、認知症自立度、寝たきり度、介護保険サービス記入",IF(OR(AND(OR(CM561=CM$63,CM561=CM$64),CN561=""),AND(OR(CM561=CM$65,CM561=CM$66),CN561&lt;&gt;"")),"7)介護保険サービス受けている/過去受けていた→具体的内容記入"," ")))</f>
        <v xml:space="preserve"> </v>
      </c>
      <c r="CS561" s="224" t="str">
        <f t="shared" si="537"/>
        <v xml:space="preserve"> </v>
      </c>
      <c r="CT561" s="116"/>
      <c r="CU561" s="253"/>
      <c r="CV561" s="117"/>
      <c r="CW561" s="117"/>
      <c r="CX561" s="253"/>
      <c r="CY561" s="117"/>
      <c r="CZ561" s="117"/>
      <c r="DA561" s="253"/>
      <c r="DB561" s="117"/>
      <c r="DC561" s="224" t="str">
        <f t="shared" si="538"/>
        <v xml:space="preserve"> </v>
      </c>
      <c r="DD561" s="224" t="str">
        <f t="shared" si="539"/>
        <v xml:space="preserve"> </v>
      </c>
      <c r="DE561" s="224" t="str">
        <f t="shared" si="550"/>
        <v xml:space="preserve"> </v>
      </c>
      <c r="DF561" s="121"/>
      <c r="DG561" s="114"/>
      <c r="DH561" s="704"/>
      <c r="DI561" s="119"/>
      <c r="DJ561" s="187"/>
      <c r="DK561" s="254"/>
      <c r="DL561" s="224" t="str">
        <f t="shared" si="551"/>
        <v xml:space="preserve"> </v>
      </c>
      <c r="DM561" s="224" t="str">
        <f t="shared" si="540"/>
        <v xml:space="preserve"> </v>
      </c>
      <c r="DN561" s="474"/>
      <c r="DO561" s="117"/>
      <c r="DP561" s="117"/>
      <c r="DQ561" s="117"/>
      <c r="DR561" s="117"/>
      <c r="DS561" s="117"/>
      <c r="DT561" s="254"/>
      <c r="DU561" s="476"/>
      <c r="DV561" s="224" t="str">
        <f t="shared" si="552"/>
        <v xml:space="preserve"> </v>
      </c>
      <c r="DW561" s="115"/>
      <c r="DX561" s="470"/>
      <c r="DY561" s="117"/>
      <c r="DZ561" s="704"/>
      <c r="EA561" s="224" t="str">
        <f t="shared" si="553"/>
        <v xml:space="preserve"> </v>
      </c>
      <c r="EB561" s="906"/>
      <c r="EC561" s="904"/>
      <c r="ED561" s="904"/>
      <c r="EE561" s="904"/>
      <c r="EF561" s="904"/>
      <c r="EG561" s="904"/>
      <c r="EH561" s="904"/>
      <c r="EI561" s="904"/>
      <c r="EJ561" s="904"/>
      <c r="EK561" s="905"/>
      <c r="EL561" s="80"/>
      <c r="EM561" s="224" t="str">
        <f t="shared" si="541"/>
        <v xml:space="preserve"> </v>
      </c>
      <c r="EN561" s="224" t="str">
        <f t="shared" si="542"/>
        <v xml:space="preserve"> </v>
      </c>
      <c r="EO561" s="115"/>
      <c r="EP561" s="1050"/>
      <c r="EQ561" s="253"/>
      <c r="ER561" s="117"/>
      <c r="ES561" s="1258">
        <f t="shared" si="543"/>
        <v>470</v>
      </c>
      <c r="ET561" s="224" t="str">
        <f t="shared" si="544"/>
        <v xml:space="preserve"> </v>
      </c>
      <c r="EU561" s="477" t="str">
        <f t="shared" si="545"/>
        <v/>
      </c>
      <c r="EV561" s="1334" t="str">
        <f t="shared" si="548"/>
        <v xml:space="preserve"> </v>
      </c>
      <c r="EW561" s="1332" t="str">
        <f t="shared" si="592"/>
        <v/>
      </c>
      <c r="EX561" s="1275" t="str">
        <f t="shared" si="574"/>
        <v/>
      </c>
      <c r="EY561" s="1275" t="str">
        <f t="shared" si="575"/>
        <v/>
      </c>
      <c r="EZ561" s="1275" t="str">
        <f t="shared" si="576"/>
        <v/>
      </c>
      <c r="FA561" s="1275" t="str">
        <f t="shared" si="577"/>
        <v/>
      </c>
      <c r="FB561" s="1275" t="str">
        <f t="shared" si="578"/>
        <v/>
      </c>
      <c r="FC561" s="1333" t="str">
        <f t="shared" si="579"/>
        <v/>
      </c>
      <c r="FE561" s="1234" t="str">
        <f t="shared" si="580"/>
        <v xml:space="preserve"> </v>
      </c>
      <c r="FF561" s="1234" t="str">
        <f t="shared" si="581"/>
        <v xml:space="preserve"> </v>
      </c>
      <c r="FG561" s="1234" t="str">
        <f t="shared" si="582"/>
        <v xml:space="preserve"> </v>
      </c>
      <c r="FH561" s="1234" t="str">
        <f t="shared" si="583"/>
        <v xml:space="preserve"> </v>
      </c>
      <c r="FI561" s="1234" t="str">
        <f t="shared" si="554"/>
        <v xml:space="preserve"> </v>
      </c>
      <c r="FJ561" s="1234" t="str">
        <f t="shared" si="584"/>
        <v xml:space="preserve"> </v>
      </c>
      <c r="FK561" s="1234">
        <f t="shared" si="555"/>
        <v>0</v>
      </c>
      <c r="FL561" s="1227"/>
      <c r="FM561" s="1234" t="str">
        <f t="shared" si="556"/>
        <v xml:space="preserve"> </v>
      </c>
      <c r="FN561" s="1234" t="str">
        <f t="shared" si="557"/>
        <v xml:space="preserve"> </v>
      </c>
      <c r="FO561" s="1234" t="str">
        <f t="shared" si="585"/>
        <v xml:space="preserve"> </v>
      </c>
      <c r="FP561" s="1234" t="str">
        <f t="shared" si="586"/>
        <v xml:space="preserve"> </v>
      </c>
      <c r="FQ561" s="1234" t="str">
        <f t="shared" si="558"/>
        <v xml:space="preserve"> </v>
      </c>
      <c r="FR561" s="1234" t="str">
        <f t="shared" si="587"/>
        <v xml:space="preserve"> </v>
      </c>
      <c r="FS561" s="1234">
        <f t="shared" si="593"/>
        <v>0</v>
      </c>
      <c r="FT561" s="1227"/>
      <c r="FU561" s="1234" t="str">
        <f t="shared" si="588"/>
        <v xml:space="preserve"> </v>
      </c>
      <c r="FV561" s="1234" t="str">
        <f t="shared" si="589"/>
        <v xml:space="preserve"> </v>
      </c>
      <c r="FW561" s="1234" t="str">
        <f t="shared" si="590"/>
        <v xml:space="preserve"> </v>
      </c>
      <c r="FX561" s="1234" t="str">
        <f t="shared" si="559"/>
        <v xml:space="preserve"> </v>
      </c>
      <c r="FY561" s="1234" t="str">
        <f t="shared" si="560"/>
        <v xml:space="preserve"> </v>
      </c>
      <c r="FZ561" s="1234" t="str">
        <f t="shared" si="591"/>
        <v xml:space="preserve"> </v>
      </c>
      <c r="GA561" s="1234">
        <f t="shared" si="561"/>
        <v>0</v>
      </c>
      <c r="GB561" s="1227"/>
      <c r="GC561" s="1234" t="str">
        <f t="shared" si="562"/>
        <v xml:space="preserve"> </v>
      </c>
      <c r="GD561" s="1234" t="str">
        <f t="shared" si="563"/>
        <v xml:space="preserve"> </v>
      </c>
      <c r="GE561" s="1234" t="str">
        <f t="shared" si="564"/>
        <v xml:space="preserve"> </v>
      </c>
      <c r="GF561" s="1234" t="str">
        <f t="shared" si="565"/>
        <v xml:space="preserve"> </v>
      </c>
      <c r="GG561" s="1234" t="str">
        <f t="shared" si="566"/>
        <v xml:space="preserve"> </v>
      </c>
      <c r="GH561" s="1234" t="str">
        <f t="shared" si="567"/>
        <v xml:space="preserve"> </v>
      </c>
      <c r="GI561" s="1234" t="str">
        <f t="shared" si="568"/>
        <v xml:space="preserve"> </v>
      </c>
      <c r="GJ561" s="1234" t="str">
        <f t="shared" si="569"/>
        <v xml:space="preserve"> </v>
      </c>
      <c r="GK561" s="1234" t="str">
        <f t="shared" si="570"/>
        <v xml:space="preserve"> </v>
      </c>
      <c r="GL561" s="1234" t="str">
        <f t="shared" si="571"/>
        <v xml:space="preserve"> </v>
      </c>
      <c r="GM561" s="1234" t="str">
        <f t="shared" si="572"/>
        <v xml:space="preserve"> </v>
      </c>
      <c r="GN561" s="1234">
        <f t="shared" si="573"/>
        <v>0</v>
      </c>
    </row>
    <row r="562" spans="1:196" s="100" customFormat="1" ht="27" customHeight="1" thickTop="1" thickBot="1">
      <c r="A562" s="1208">
        <f>【A票】【D票】!$D$10</f>
        <v>0</v>
      </c>
      <c r="B562" s="1212">
        <f>【A票】【D票】!$H$10</f>
        <v>0</v>
      </c>
      <c r="C562" s="1213" t="str">
        <f>【A票】【D票】!$K$10</f>
        <v xml:space="preserve"> </v>
      </c>
      <c r="D562" s="1214">
        <f t="shared" si="547"/>
        <v>471</v>
      </c>
      <c r="E562" s="914"/>
      <c r="F562" s="467"/>
      <c r="G562" s="469"/>
      <c r="H562" s="224" t="str">
        <f t="shared" si="533"/>
        <v xml:space="preserve"> </v>
      </c>
      <c r="I562" s="704"/>
      <c r="J562" s="117"/>
      <c r="K562" s="117"/>
      <c r="L562" s="117"/>
      <c r="M562" s="117"/>
      <c r="N562" s="117"/>
      <c r="O562" s="117"/>
      <c r="P562" s="117"/>
      <c r="Q562" s="117"/>
      <c r="R562" s="117"/>
      <c r="S562" s="117"/>
      <c r="T562" s="254"/>
      <c r="U562" s="646"/>
      <c r="V562" s="646"/>
      <c r="W562" s="114"/>
      <c r="X562" s="254"/>
      <c r="Y562" s="224" t="str">
        <f t="shared" si="534"/>
        <v xml:space="preserve"> </v>
      </c>
      <c r="Z562" s="579"/>
      <c r="AA562" s="704"/>
      <c r="AB562" s="119"/>
      <c r="AC562" s="224" t="str">
        <f t="shared" si="549"/>
        <v xml:space="preserve"> </v>
      </c>
      <c r="AD562" s="115"/>
      <c r="AE562" s="253"/>
      <c r="AF562" s="704"/>
      <c r="AG562" s="727"/>
      <c r="AH562" s="727"/>
      <c r="AI562" s="727"/>
      <c r="AJ562" s="727"/>
      <c r="AK562" s="591"/>
      <c r="AL562" s="727"/>
      <c r="AM562" s="727"/>
      <c r="AN562" s="727"/>
      <c r="AO562" s="727"/>
      <c r="AP562" s="727"/>
      <c r="AQ562" s="727"/>
      <c r="AR562" s="727"/>
      <c r="AS562" s="727"/>
      <c r="AT562" s="727"/>
      <c r="AU562" s="727"/>
      <c r="AV562" s="727"/>
      <c r="AW562" s="727"/>
      <c r="AX562" s="727"/>
      <c r="AY562" s="727"/>
      <c r="AZ562" s="727"/>
      <c r="BA562" s="727"/>
      <c r="BB562" s="727"/>
      <c r="BC562" s="821"/>
      <c r="BD562" s="727"/>
      <c r="BE562" s="727"/>
      <c r="BF562" s="727"/>
      <c r="BG562" s="727"/>
      <c r="BH562" s="727"/>
      <c r="BI562" s="727"/>
      <c r="BJ562" s="727"/>
      <c r="BK562" s="727"/>
      <c r="BL562" s="821"/>
      <c r="BM562" s="727"/>
      <c r="BN562" s="727"/>
      <c r="BO562" s="727"/>
      <c r="BP562" s="727"/>
      <c r="BQ562" s="727"/>
      <c r="BR562" s="821"/>
      <c r="BS562" s="727"/>
      <c r="BT562" s="727"/>
      <c r="BU562" s="727"/>
      <c r="BV562" s="591"/>
      <c r="BW562" s="224" t="str">
        <f t="shared" si="546"/>
        <v xml:space="preserve"> </v>
      </c>
      <c r="BX562" s="471">
        <f t="shared" si="535"/>
        <v>471</v>
      </c>
      <c r="BY562" s="117"/>
      <c r="BZ562" s="117"/>
      <c r="CA562" s="117"/>
      <c r="CB562" s="117"/>
      <c r="CC562" s="117"/>
      <c r="CD562" s="461"/>
      <c r="CE562" s="236"/>
      <c r="CF562" s="224" t="str">
        <f t="shared" si="536"/>
        <v xml:space="preserve"> </v>
      </c>
      <c r="CG562" s="116"/>
      <c r="CH562" s="117"/>
      <c r="CI562" s="117"/>
      <c r="CJ562" s="117"/>
      <c r="CK562" s="472"/>
      <c r="CL562" s="472"/>
      <c r="CM562" s="472"/>
      <c r="CN562" s="472"/>
      <c r="CO562" s="117"/>
      <c r="CP562" s="253"/>
      <c r="CQ562" s="120"/>
      <c r="CR562" s="224" t="str" cm="1">
        <f t="array" ref="CR562">IF(AND(SUM(COUNTIF(CG562:CM562,{"*不明*","*その他*"})+COUNTIF(CO562:CP562,{"*不明*","*その他*"}))&gt;0,CQ562=""),"その他・不明の場合,10)具体的内容、理由を記入",IF(OR(AND(CI562=CI$65,COUNTA(CJ562:CM562)&lt;4),AND(OR(CI562=CI$63,CI562=CI$64,CI562=CI$66,CI562=CI$67,CI562=CI$68,CI562=""),COUNTA(CJ562:CM562)&gt;0)),"3)介護保険認定済→要介護度、認知症自立度、寝たきり度、介護保険サービス記入",IF(OR(AND(OR(CM562=CM$63,CM562=CM$64),CN562=""),AND(OR(CM562=CM$65,CM562=CM$66),CN562&lt;&gt;"")),"7)介護保険サービス受けている/過去受けていた→具体的内容記入"," ")))</f>
        <v xml:space="preserve"> </v>
      </c>
      <c r="CS562" s="224" t="str">
        <f t="shared" si="537"/>
        <v xml:space="preserve"> </v>
      </c>
      <c r="CT562" s="116"/>
      <c r="CU562" s="253"/>
      <c r="CV562" s="117"/>
      <c r="CW562" s="117"/>
      <c r="CX562" s="253"/>
      <c r="CY562" s="117"/>
      <c r="CZ562" s="117"/>
      <c r="DA562" s="253"/>
      <c r="DB562" s="117"/>
      <c r="DC562" s="224" t="str">
        <f t="shared" si="538"/>
        <v xml:space="preserve"> </v>
      </c>
      <c r="DD562" s="224" t="str">
        <f t="shared" si="539"/>
        <v xml:space="preserve"> </v>
      </c>
      <c r="DE562" s="224" t="str">
        <f t="shared" si="550"/>
        <v xml:space="preserve"> </v>
      </c>
      <c r="DF562" s="121"/>
      <c r="DG562" s="114"/>
      <c r="DH562" s="704"/>
      <c r="DI562" s="119"/>
      <c r="DJ562" s="187"/>
      <c r="DK562" s="254"/>
      <c r="DL562" s="224" t="str">
        <f t="shared" si="551"/>
        <v xml:space="preserve"> </v>
      </c>
      <c r="DM562" s="224" t="str">
        <f t="shared" si="540"/>
        <v xml:space="preserve"> </v>
      </c>
      <c r="DN562" s="474"/>
      <c r="DO562" s="117"/>
      <c r="DP562" s="117"/>
      <c r="DQ562" s="117"/>
      <c r="DR562" s="117"/>
      <c r="DS562" s="117"/>
      <c r="DT562" s="254"/>
      <c r="DU562" s="476"/>
      <c r="DV562" s="224" t="str">
        <f t="shared" si="552"/>
        <v xml:space="preserve"> </v>
      </c>
      <c r="DW562" s="115"/>
      <c r="DX562" s="470"/>
      <c r="DY562" s="117"/>
      <c r="DZ562" s="704"/>
      <c r="EA562" s="224" t="str">
        <f t="shared" si="553"/>
        <v xml:space="preserve"> </v>
      </c>
      <c r="EB562" s="906"/>
      <c r="EC562" s="904"/>
      <c r="ED562" s="904"/>
      <c r="EE562" s="904"/>
      <c r="EF562" s="904"/>
      <c r="EG562" s="904"/>
      <c r="EH562" s="904"/>
      <c r="EI562" s="904"/>
      <c r="EJ562" s="904"/>
      <c r="EK562" s="905"/>
      <c r="EL562" s="80"/>
      <c r="EM562" s="224" t="str">
        <f t="shared" si="541"/>
        <v xml:space="preserve"> </v>
      </c>
      <c r="EN562" s="224" t="str">
        <f t="shared" si="542"/>
        <v xml:space="preserve"> </v>
      </c>
      <c r="EO562" s="115"/>
      <c r="EP562" s="1050"/>
      <c r="EQ562" s="253"/>
      <c r="ER562" s="117"/>
      <c r="ES562" s="1258">
        <f t="shared" si="543"/>
        <v>471</v>
      </c>
      <c r="ET562" s="224" t="str">
        <f t="shared" si="544"/>
        <v xml:space="preserve"> </v>
      </c>
      <c r="EU562" s="477" t="str">
        <f t="shared" si="545"/>
        <v/>
      </c>
      <c r="EV562" s="1334" t="str">
        <f t="shared" si="548"/>
        <v xml:space="preserve"> </v>
      </c>
      <c r="EW562" s="1332" t="str">
        <f t="shared" si="592"/>
        <v/>
      </c>
      <c r="EX562" s="1275" t="str">
        <f t="shared" si="574"/>
        <v/>
      </c>
      <c r="EY562" s="1275" t="str">
        <f t="shared" si="575"/>
        <v/>
      </c>
      <c r="EZ562" s="1275" t="str">
        <f t="shared" si="576"/>
        <v/>
      </c>
      <c r="FA562" s="1275" t="str">
        <f t="shared" si="577"/>
        <v/>
      </c>
      <c r="FB562" s="1275" t="str">
        <f t="shared" si="578"/>
        <v/>
      </c>
      <c r="FC562" s="1333" t="str">
        <f t="shared" si="579"/>
        <v/>
      </c>
      <c r="FE562" s="1234" t="str">
        <f t="shared" si="580"/>
        <v xml:space="preserve"> </v>
      </c>
      <c r="FF562" s="1234" t="str">
        <f t="shared" si="581"/>
        <v xml:space="preserve"> </v>
      </c>
      <c r="FG562" s="1234" t="str">
        <f t="shared" si="582"/>
        <v xml:space="preserve"> </v>
      </c>
      <c r="FH562" s="1234" t="str">
        <f t="shared" si="583"/>
        <v xml:space="preserve"> </v>
      </c>
      <c r="FI562" s="1234" t="str">
        <f t="shared" si="554"/>
        <v xml:space="preserve"> </v>
      </c>
      <c r="FJ562" s="1234" t="str">
        <f t="shared" si="584"/>
        <v xml:space="preserve"> </v>
      </c>
      <c r="FK562" s="1234">
        <f t="shared" si="555"/>
        <v>0</v>
      </c>
      <c r="FL562" s="1227"/>
      <c r="FM562" s="1234" t="str">
        <f t="shared" si="556"/>
        <v xml:space="preserve"> </v>
      </c>
      <c r="FN562" s="1234" t="str">
        <f t="shared" si="557"/>
        <v xml:space="preserve"> </v>
      </c>
      <c r="FO562" s="1234" t="str">
        <f t="shared" si="585"/>
        <v xml:space="preserve"> </v>
      </c>
      <c r="FP562" s="1234" t="str">
        <f t="shared" si="586"/>
        <v xml:space="preserve"> </v>
      </c>
      <c r="FQ562" s="1234" t="str">
        <f t="shared" si="558"/>
        <v xml:space="preserve"> </v>
      </c>
      <c r="FR562" s="1234" t="str">
        <f t="shared" si="587"/>
        <v xml:space="preserve"> </v>
      </c>
      <c r="FS562" s="1234">
        <f t="shared" si="593"/>
        <v>0</v>
      </c>
      <c r="FT562" s="1227"/>
      <c r="FU562" s="1234" t="str">
        <f t="shared" si="588"/>
        <v xml:space="preserve"> </v>
      </c>
      <c r="FV562" s="1234" t="str">
        <f t="shared" si="589"/>
        <v xml:space="preserve"> </v>
      </c>
      <c r="FW562" s="1234" t="str">
        <f t="shared" si="590"/>
        <v xml:space="preserve"> </v>
      </c>
      <c r="FX562" s="1234" t="str">
        <f t="shared" si="559"/>
        <v xml:space="preserve"> </v>
      </c>
      <c r="FY562" s="1234" t="str">
        <f t="shared" si="560"/>
        <v xml:space="preserve"> </v>
      </c>
      <c r="FZ562" s="1234" t="str">
        <f t="shared" si="591"/>
        <v xml:space="preserve"> </v>
      </c>
      <c r="GA562" s="1234">
        <f t="shared" si="561"/>
        <v>0</v>
      </c>
      <c r="GB562" s="1227"/>
      <c r="GC562" s="1234" t="str">
        <f t="shared" si="562"/>
        <v xml:space="preserve"> </v>
      </c>
      <c r="GD562" s="1234" t="str">
        <f t="shared" si="563"/>
        <v xml:space="preserve"> </v>
      </c>
      <c r="GE562" s="1234" t="str">
        <f t="shared" si="564"/>
        <v xml:space="preserve"> </v>
      </c>
      <c r="GF562" s="1234" t="str">
        <f t="shared" si="565"/>
        <v xml:space="preserve"> </v>
      </c>
      <c r="GG562" s="1234" t="str">
        <f t="shared" si="566"/>
        <v xml:space="preserve"> </v>
      </c>
      <c r="GH562" s="1234" t="str">
        <f t="shared" si="567"/>
        <v xml:space="preserve"> </v>
      </c>
      <c r="GI562" s="1234" t="str">
        <f t="shared" si="568"/>
        <v xml:space="preserve"> </v>
      </c>
      <c r="GJ562" s="1234" t="str">
        <f t="shared" si="569"/>
        <v xml:space="preserve"> </v>
      </c>
      <c r="GK562" s="1234" t="str">
        <f t="shared" si="570"/>
        <v xml:space="preserve"> </v>
      </c>
      <c r="GL562" s="1234" t="str">
        <f t="shared" si="571"/>
        <v xml:space="preserve"> </v>
      </c>
      <c r="GM562" s="1234" t="str">
        <f t="shared" si="572"/>
        <v xml:space="preserve"> </v>
      </c>
      <c r="GN562" s="1234">
        <f t="shared" si="573"/>
        <v>0</v>
      </c>
    </row>
    <row r="563" spans="1:196" s="100" customFormat="1" ht="27" customHeight="1" thickTop="1" thickBot="1">
      <c r="A563" s="1208">
        <f>【A票】【D票】!$D$10</f>
        <v>0</v>
      </c>
      <c r="B563" s="1212">
        <f>【A票】【D票】!$H$10</f>
        <v>0</v>
      </c>
      <c r="C563" s="1213" t="str">
        <f>【A票】【D票】!$K$10</f>
        <v xml:space="preserve"> </v>
      </c>
      <c r="D563" s="1214">
        <f t="shared" si="547"/>
        <v>472</v>
      </c>
      <c r="E563" s="914"/>
      <c r="F563" s="467"/>
      <c r="G563" s="469"/>
      <c r="H563" s="224" t="str">
        <f t="shared" si="533"/>
        <v xml:space="preserve"> </v>
      </c>
      <c r="I563" s="704"/>
      <c r="J563" s="117"/>
      <c r="K563" s="117"/>
      <c r="L563" s="117"/>
      <c r="M563" s="117"/>
      <c r="N563" s="117"/>
      <c r="O563" s="117"/>
      <c r="P563" s="117"/>
      <c r="Q563" s="117"/>
      <c r="R563" s="117"/>
      <c r="S563" s="117"/>
      <c r="T563" s="254"/>
      <c r="U563" s="646"/>
      <c r="V563" s="646"/>
      <c r="W563" s="114"/>
      <c r="X563" s="254"/>
      <c r="Y563" s="224" t="str">
        <f t="shared" si="534"/>
        <v xml:space="preserve"> </v>
      </c>
      <c r="Z563" s="579"/>
      <c r="AA563" s="704"/>
      <c r="AB563" s="119"/>
      <c r="AC563" s="224" t="str">
        <f t="shared" si="549"/>
        <v xml:space="preserve"> </v>
      </c>
      <c r="AD563" s="115"/>
      <c r="AE563" s="253"/>
      <c r="AF563" s="704"/>
      <c r="AG563" s="727"/>
      <c r="AH563" s="727"/>
      <c r="AI563" s="727"/>
      <c r="AJ563" s="727"/>
      <c r="AK563" s="591"/>
      <c r="AL563" s="727"/>
      <c r="AM563" s="727"/>
      <c r="AN563" s="727"/>
      <c r="AO563" s="727"/>
      <c r="AP563" s="727"/>
      <c r="AQ563" s="727"/>
      <c r="AR563" s="727"/>
      <c r="AS563" s="727"/>
      <c r="AT563" s="727"/>
      <c r="AU563" s="727"/>
      <c r="AV563" s="727"/>
      <c r="AW563" s="727"/>
      <c r="AX563" s="727"/>
      <c r="AY563" s="727"/>
      <c r="AZ563" s="727"/>
      <c r="BA563" s="727"/>
      <c r="BB563" s="727"/>
      <c r="BC563" s="821"/>
      <c r="BD563" s="727"/>
      <c r="BE563" s="727"/>
      <c r="BF563" s="727"/>
      <c r="BG563" s="727"/>
      <c r="BH563" s="727"/>
      <c r="BI563" s="727"/>
      <c r="BJ563" s="727"/>
      <c r="BK563" s="727"/>
      <c r="BL563" s="821"/>
      <c r="BM563" s="727"/>
      <c r="BN563" s="727"/>
      <c r="BO563" s="727"/>
      <c r="BP563" s="727"/>
      <c r="BQ563" s="727"/>
      <c r="BR563" s="821"/>
      <c r="BS563" s="727"/>
      <c r="BT563" s="727"/>
      <c r="BU563" s="727"/>
      <c r="BV563" s="591"/>
      <c r="BW563" s="224" t="str">
        <f t="shared" si="546"/>
        <v xml:space="preserve"> </v>
      </c>
      <c r="BX563" s="471">
        <f t="shared" si="535"/>
        <v>472</v>
      </c>
      <c r="BY563" s="117"/>
      <c r="BZ563" s="117"/>
      <c r="CA563" s="117"/>
      <c r="CB563" s="117"/>
      <c r="CC563" s="117"/>
      <c r="CD563" s="461"/>
      <c r="CE563" s="236"/>
      <c r="CF563" s="224" t="str">
        <f t="shared" si="536"/>
        <v xml:space="preserve"> </v>
      </c>
      <c r="CG563" s="116"/>
      <c r="CH563" s="117"/>
      <c r="CI563" s="117"/>
      <c r="CJ563" s="117"/>
      <c r="CK563" s="472"/>
      <c r="CL563" s="472"/>
      <c r="CM563" s="472"/>
      <c r="CN563" s="472"/>
      <c r="CO563" s="117"/>
      <c r="CP563" s="253"/>
      <c r="CQ563" s="120"/>
      <c r="CR563" s="224" t="str" cm="1">
        <f t="array" ref="CR563">IF(AND(SUM(COUNTIF(CG563:CM563,{"*不明*","*その他*"})+COUNTIF(CO563:CP563,{"*不明*","*その他*"}))&gt;0,CQ563=""),"その他・不明の場合,10)具体的内容、理由を記入",IF(OR(AND(CI563=CI$65,COUNTA(CJ563:CM563)&lt;4),AND(OR(CI563=CI$63,CI563=CI$64,CI563=CI$66,CI563=CI$67,CI563=CI$68,CI563=""),COUNTA(CJ563:CM563)&gt;0)),"3)介護保険認定済→要介護度、認知症自立度、寝たきり度、介護保険サービス記入",IF(OR(AND(OR(CM563=CM$63,CM563=CM$64),CN563=""),AND(OR(CM563=CM$65,CM563=CM$66),CN563&lt;&gt;"")),"7)介護保険サービス受けている/過去受けていた→具体的内容記入"," ")))</f>
        <v xml:space="preserve"> </v>
      </c>
      <c r="CS563" s="224" t="str">
        <f t="shared" si="537"/>
        <v xml:space="preserve"> </v>
      </c>
      <c r="CT563" s="116"/>
      <c r="CU563" s="253"/>
      <c r="CV563" s="117"/>
      <c r="CW563" s="117"/>
      <c r="CX563" s="253"/>
      <c r="CY563" s="117"/>
      <c r="CZ563" s="117"/>
      <c r="DA563" s="253"/>
      <c r="DB563" s="117"/>
      <c r="DC563" s="224" t="str">
        <f t="shared" si="538"/>
        <v xml:space="preserve"> </v>
      </c>
      <c r="DD563" s="224" t="str">
        <f t="shared" si="539"/>
        <v xml:space="preserve"> </v>
      </c>
      <c r="DE563" s="224" t="str">
        <f t="shared" si="550"/>
        <v xml:space="preserve"> </v>
      </c>
      <c r="DF563" s="121"/>
      <c r="DG563" s="114"/>
      <c r="DH563" s="704"/>
      <c r="DI563" s="119"/>
      <c r="DJ563" s="187"/>
      <c r="DK563" s="254"/>
      <c r="DL563" s="224" t="str">
        <f t="shared" si="551"/>
        <v xml:space="preserve"> </v>
      </c>
      <c r="DM563" s="224" t="str">
        <f t="shared" si="540"/>
        <v xml:space="preserve"> </v>
      </c>
      <c r="DN563" s="474"/>
      <c r="DO563" s="117"/>
      <c r="DP563" s="117"/>
      <c r="DQ563" s="117"/>
      <c r="DR563" s="117"/>
      <c r="DS563" s="117"/>
      <c r="DT563" s="254"/>
      <c r="DU563" s="476"/>
      <c r="DV563" s="224" t="str">
        <f t="shared" si="552"/>
        <v xml:space="preserve"> </v>
      </c>
      <c r="DW563" s="115"/>
      <c r="DX563" s="470"/>
      <c r="DY563" s="117"/>
      <c r="DZ563" s="704"/>
      <c r="EA563" s="224" t="str">
        <f t="shared" si="553"/>
        <v xml:space="preserve"> </v>
      </c>
      <c r="EB563" s="906"/>
      <c r="EC563" s="904"/>
      <c r="ED563" s="904"/>
      <c r="EE563" s="904"/>
      <c r="EF563" s="904"/>
      <c r="EG563" s="904"/>
      <c r="EH563" s="904"/>
      <c r="EI563" s="904"/>
      <c r="EJ563" s="904"/>
      <c r="EK563" s="905"/>
      <c r="EL563" s="80"/>
      <c r="EM563" s="224" t="str">
        <f t="shared" si="541"/>
        <v xml:space="preserve"> </v>
      </c>
      <c r="EN563" s="224" t="str">
        <f t="shared" si="542"/>
        <v xml:space="preserve"> </v>
      </c>
      <c r="EO563" s="115"/>
      <c r="EP563" s="1050"/>
      <c r="EQ563" s="253"/>
      <c r="ER563" s="117"/>
      <c r="ES563" s="1258">
        <f t="shared" si="543"/>
        <v>472</v>
      </c>
      <c r="ET563" s="224" t="str">
        <f t="shared" si="544"/>
        <v xml:space="preserve"> </v>
      </c>
      <c r="EU563" s="477" t="str">
        <f t="shared" si="545"/>
        <v/>
      </c>
      <c r="EV563" s="1334" t="str">
        <f t="shared" si="548"/>
        <v xml:space="preserve"> </v>
      </c>
      <c r="EW563" s="1332" t="str">
        <f t="shared" si="592"/>
        <v/>
      </c>
      <c r="EX563" s="1275" t="str">
        <f t="shared" si="574"/>
        <v/>
      </c>
      <c r="EY563" s="1275" t="str">
        <f t="shared" si="575"/>
        <v/>
      </c>
      <c r="EZ563" s="1275" t="str">
        <f t="shared" si="576"/>
        <v/>
      </c>
      <c r="FA563" s="1275" t="str">
        <f t="shared" si="577"/>
        <v/>
      </c>
      <c r="FB563" s="1275" t="str">
        <f t="shared" si="578"/>
        <v/>
      </c>
      <c r="FC563" s="1333" t="str">
        <f t="shared" si="579"/>
        <v/>
      </c>
      <c r="FE563" s="1234" t="str">
        <f t="shared" si="580"/>
        <v xml:space="preserve"> </v>
      </c>
      <c r="FF563" s="1234" t="str">
        <f t="shared" si="581"/>
        <v xml:space="preserve"> </v>
      </c>
      <c r="FG563" s="1234" t="str">
        <f t="shared" si="582"/>
        <v xml:space="preserve"> </v>
      </c>
      <c r="FH563" s="1234" t="str">
        <f t="shared" si="583"/>
        <v xml:space="preserve"> </v>
      </c>
      <c r="FI563" s="1234" t="str">
        <f t="shared" si="554"/>
        <v xml:space="preserve"> </v>
      </c>
      <c r="FJ563" s="1234" t="str">
        <f t="shared" si="584"/>
        <v xml:space="preserve"> </v>
      </c>
      <c r="FK563" s="1234">
        <f t="shared" si="555"/>
        <v>0</v>
      </c>
      <c r="FL563" s="1227"/>
      <c r="FM563" s="1234" t="str">
        <f t="shared" si="556"/>
        <v xml:space="preserve"> </v>
      </c>
      <c r="FN563" s="1234" t="str">
        <f t="shared" si="557"/>
        <v xml:space="preserve"> </v>
      </c>
      <c r="FO563" s="1234" t="str">
        <f t="shared" si="585"/>
        <v xml:space="preserve"> </v>
      </c>
      <c r="FP563" s="1234" t="str">
        <f t="shared" si="586"/>
        <v xml:space="preserve"> </v>
      </c>
      <c r="FQ563" s="1234" t="str">
        <f t="shared" si="558"/>
        <v xml:space="preserve"> </v>
      </c>
      <c r="FR563" s="1234" t="str">
        <f t="shared" si="587"/>
        <v xml:space="preserve"> </v>
      </c>
      <c r="FS563" s="1234">
        <f t="shared" si="593"/>
        <v>0</v>
      </c>
      <c r="FT563" s="1227"/>
      <c r="FU563" s="1234" t="str">
        <f t="shared" si="588"/>
        <v xml:space="preserve"> </v>
      </c>
      <c r="FV563" s="1234" t="str">
        <f t="shared" si="589"/>
        <v xml:space="preserve"> </v>
      </c>
      <c r="FW563" s="1234" t="str">
        <f t="shared" si="590"/>
        <v xml:space="preserve"> </v>
      </c>
      <c r="FX563" s="1234" t="str">
        <f t="shared" si="559"/>
        <v xml:space="preserve"> </v>
      </c>
      <c r="FY563" s="1234" t="str">
        <f t="shared" si="560"/>
        <v xml:space="preserve"> </v>
      </c>
      <c r="FZ563" s="1234" t="str">
        <f t="shared" si="591"/>
        <v xml:space="preserve"> </v>
      </c>
      <c r="GA563" s="1234">
        <f t="shared" si="561"/>
        <v>0</v>
      </c>
      <c r="GB563" s="1227"/>
      <c r="GC563" s="1234" t="str">
        <f t="shared" si="562"/>
        <v xml:space="preserve"> </v>
      </c>
      <c r="GD563" s="1234" t="str">
        <f t="shared" si="563"/>
        <v xml:space="preserve"> </v>
      </c>
      <c r="GE563" s="1234" t="str">
        <f t="shared" si="564"/>
        <v xml:space="preserve"> </v>
      </c>
      <c r="GF563" s="1234" t="str">
        <f t="shared" si="565"/>
        <v xml:space="preserve"> </v>
      </c>
      <c r="GG563" s="1234" t="str">
        <f t="shared" si="566"/>
        <v xml:space="preserve"> </v>
      </c>
      <c r="GH563" s="1234" t="str">
        <f t="shared" si="567"/>
        <v xml:space="preserve"> </v>
      </c>
      <c r="GI563" s="1234" t="str">
        <f t="shared" si="568"/>
        <v xml:space="preserve"> </v>
      </c>
      <c r="GJ563" s="1234" t="str">
        <f t="shared" si="569"/>
        <v xml:space="preserve"> </v>
      </c>
      <c r="GK563" s="1234" t="str">
        <f t="shared" si="570"/>
        <v xml:space="preserve"> </v>
      </c>
      <c r="GL563" s="1234" t="str">
        <f t="shared" si="571"/>
        <v xml:space="preserve"> </v>
      </c>
      <c r="GM563" s="1234" t="str">
        <f t="shared" si="572"/>
        <v xml:space="preserve"> </v>
      </c>
      <c r="GN563" s="1234">
        <f t="shared" si="573"/>
        <v>0</v>
      </c>
    </row>
    <row r="564" spans="1:196" s="100" customFormat="1" ht="27" customHeight="1" thickTop="1" thickBot="1">
      <c r="A564" s="1208">
        <f>【A票】【D票】!$D$10</f>
        <v>0</v>
      </c>
      <c r="B564" s="1212">
        <f>【A票】【D票】!$H$10</f>
        <v>0</v>
      </c>
      <c r="C564" s="1213" t="str">
        <f>【A票】【D票】!$K$10</f>
        <v xml:space="preserve"> </v>
      </c>
      <c r="D564" s="1214">
        <f t="shared" si="547"/>
        <v>473</v>
      </c>
      <c r="E564" s="914"/>
      <c r="F564" s="467"/>
      <c r="G564" s="469"/>
      <c r="H564" s="224" t="str">
        <f t="shared" si="533"/>
        <v xml:space="preserve"> </v>
      </c>
      <c r="I564" s="704"/>
      <c r="J564" s="117"/>
      <c r="K564" s="117"/>
      <c r="L564" s="117"/>
      <c r="M564" s="117"/>
      <c r="N564" s="117"/>
      <c r="O564" s="117"/>
      <c r="P564" s="117"/>
      <c r="Q564" s="117"/>
      <c r="R564" s="117"/>
      <c r="S564" s="117"/>
      <c r="T564" s="254"/>
      <c r="U564" s="646"/>
      <c r="V564" s="646"/>
      <c r="W564" s="114"/>
      <c r="X564" s="254"/>
      <c r="Y564" s="224" t="str">
        <f t="shared" si="534"/>
        <v xml:space="preserve"> </v>
      </c>
      <c r="Z564" s="579"/>
      <c r="AA564" s="704"/>
      <c r="AB564" s="119"/>
      <c r="AC564" s="224" t="str">
        <f t="shared" si="549"/>
        <v xml:space="preserve"> </v>
      </c>
      <c r="AD564" s="115"/>
      <c r="AE564" s="253"/>
      <c r="AF564" s="704"/>
      <c r="AG564" s="727"/>
      <c r="AH564" s="727"/>
      <c r="AI564" s="727"/>
      <c r="AJ564" s="727"/>
      <c r="AK564" s="591"/>
      <c r="AL564" s="727"/>
      <c r="AM564" s="727"/>
      <c r="AN564" s="727"/>
      <c r="AO564" s="727"/>
      <c r="AP564" s="727"/>
      <c r="AQ564" s="727"/>
      <c r="AR564" s="727"/>
      <c r="AS564" s="727"/>
      <c r="AT564" s="727"/>
      <c r="AU564" s="727"/>
      <c r="AV564" s="727"/>
      <c r="AW564" s="727"/>
      <c r="AX564" s="727"/>
      <c r="AY564" s="727"/>
      <c r="AZ564" s="727"/>
      <c r="BA564" s="727"/>
      <c r="BB564" s="727"/>
      <c r="BC564" s="821"/>
      <c r="BD564" s="727"/>
      <c r="BE564" s="727"/>
      <c r="BF564" s="727"/>
      <c r="BG564" s="727"/>
      <c r="BH564" s="727"/>
      <c r="BI564" s="727"/>
      <c r="BJ564" s="727"/>
      <c r="BK564" s="727"/>
      <c r="BL564" s="821"/>
      <c r="BM564" s="727"/>
      <c r="BN564" s="727"/>
      <c r="BO564" s="727"/>
      <c r="BP564" s="727"/>
      <c r="BQ564" s="727"/>
      <c r="BR564" s="821"/>
      <c r="BS564" s="727"/>
      <c r="BT564" s="727"/>
      <c r="BU564" s="727"/>
      <c r="BV564" s="591"/>
      <c r="BW564" s="224" t="str">
        <f t="shared" si="546"/>
        <v xml:space="preserve"> </v>
      </c>
      <c r="BX564" s="471">
        <f t="shared" si="535"/>
        <v>473</v>
      </c>
      <c r="BY564" s="117"/>
      <c r="BZ564" s="117"/>
      <c r="CA564" s="117"/>
      <c r="CB564" s="117"/>
      <c r="CC564" s="117"/>
      <c r="CD564" s="461"/>
      <c r="CE564" s="236"/>
      <c r="CF564" s="224" t="str">
        <f t="shared" si="536"/>
        <v xml:space="preserve"> </v>
      </c>
      <c r="CG564" s="116"/>
      <c r="CH564" s="117"/>
      <c r="CI564" s="117"/>
      <c r="CJ564" s="117"/>
      <c r="CK564" s="472"/>
      <c r="CL564" s="472"/>
      <c r="CM564" s="472"/>
      <c r="CN564" s="472"/>
      <c r="CO564" s="117"/>
      <c r="CP564" s="253"/>
      <c r="CQ564" s="120"/>
      <c r="CR564" s="224" t="str" cm="1">
        <f t="array" ref="CR564">IF(AND(SUM(COUNTIF(CG564:CM564,{"*不明*","*その他*"})+COUNTIF(CO564:CP564,{"*不明*","*その他*"}))&gt;0,CQ564=""),"その他・不明の場合,10)具体的内容、理由を記入",IF(OR(AND(CI564=CI$65,COUNTA(CJ564:CM564)&lt;4),AND(OR(CI564=CI$63,CI564=CI$64,CI564=CI$66,CI564=CI$67,CI564=CI$68,CI564=""),COUNTA(CJ564:CM564)&gt;0)),"3)介護保険認定済→要介護度、認知症自立度、寝たきり度、介護保険サービス記入",IF(OR(AND(OR(CM564=CM$63,CM564=CM$64),CN564=""),AND(OR(CM564=CM$65,CM564=CM$66),CN564&lt;&gt;"")),"7)介護保険サービス受けている/過去受けていた→具体的内容記入"," ")))</f>
        <v xml:space="preserve"> </v>
      </c>
      <c r="CS564" s="224" t="str">
        <f t="shared" si="537"/>
        <v xml:space="preserve"> </v>
      </c>
      <c r="CT564" s="116"/>
      <c r="CU564" s="253"/>
      <c r="CV564" s="117"/>
      <c r="CW564" s="117"/>
      <c r="CX564" s="253"/>
      <c r="CY564" s="117"/>
      <c r="CZ564" s="117"/>
      <c r="DA564" s="253"/>
      <c r="DB564" s="117"/>
      <c r="DC564" s="224" t="str">
        <f t="shared" si="538"/>
        <v xml:space="preserve"> </v>
      </c>
      <c r="DD564" s="224" t="str">
        <f t="shared" si="539"/>
        <v xml:space="preserve"> </v>
      </c>
      <c r="DE564" s="224" t="str">
        <f t="shared" si="550"/>
        <v xml:space="preserve"> </v>
      </c>
      <c r="DF564" s="121"/>
      <c r="DG564" s="114"/>
      <c r="DH564" s="704"/>
      <c r="DI564" s="119"/>
      <c r="DJ564" s="187"/>
      <c r="DK564" s="254"/>
      <c r="DL564" s="224" t="str">
        <f t="shared" si="551"/>
        <v xml:space="preserve"> </v>
      </c>
      <c r="DM564" s="224" t="str">
        <f t="shared" si="540"/>
        <v xml:space="preserve"> </v>
      </c>
      <c r="DN564" s="474"/>
      <c r="DO564" s="117"/>
      <c r="DP564" s="117"/>
      <c r="DQ564" s="117"/>
      <c r="DR564" s="117"/>
      <c r="DS564" s="117"/>
      <c r="DT564" s="254"/>
      <c r="DU564" s="476"/>
      <c r="DV564" s="224" t="str">
        <f t="shared" si="552"/>
        <v xml:space="preserve"> </v>
      </c>
      <c r="DW564" s="115"/>
      <c r="DX564" s="470"/>
      <c r="DY564" s="117"/>
      <c r="DZ564" s="704"/>
      <c r="EA564" s="224" t="str">
        <f t="shared" si="553"/>
        <v xml:space="preserve"> </v>
      </c>
      <c r="EB564" s="906"/>
      <c r="EC564" s="904"/>
      <c r="ED564" s="904"/>
      <c r="EE564" s="904"/>
      <c r="EF564" s="904"/>
      <c r="EG564" s="904"/>
      <c r="EH564" s="904"/>
      <c r="EI564" s="904"/>
      <c r="EJ564" s="904"/>
      <c r="EK564" s="905"/>
      <c r="EL564" s="80"/>
      <c r="EM564" s="224" t="str">
        <f t="shared" si="541"/>
        <v xml:space="preserve"> </v>
      </c>
      <c r="EN564" s="224" t="str">
        <f t="shared" si="542"/>
        <v xml:space="preserve"> </v>
      </c>
      <c r="EO564" s="115"/>
      <c r="EP564" s="1050"/>
      <c r="EQ564" s="253"/>
      <c r="ER564" s="117"/>
      <c r="ES564" s="1258">
        <f t="shared" si="543"/>
        <v>473</v>
      </c>
      <c r="ET564" s="224" t="str">
        <f t="shared" si="544"/>
        <v xml:space="preserve"> </v>
      </c>
      <c r="EU564" s="477" t="str">
        <f t="shared" si="545"/>
        <v/>
      </c>
      <c r="EV564" s="1334" t="str">
        <f t="shared" si="548"/>
        <v xml:space="preserve"> </v>
      </c>
      <c r="EW564" s="1332" t="str">
        <f t="shared" si="592"/>
        <v/>
      </c>
      <c r="EX564" s="1275" t="str">
        <f t="shared" si="574"/>
        <v/>
      </c>
      <c r="EY564" s="1275" t="str">
        <f t="shared" si="575"/>
        <v/>
      </c>
      <c r="EZ564" s="1275" t="str">
        <f t="shared" si="576"/>
        <v/>
      </c>
      <c r="FA564" s="1275" t="str">
        <f t="shared" si="577"/>
        <v/>
      </c>
      <c r="FB564" s="1275" t="str">
        <f t="shared" si="578"/>
        <v/>
      </c>
      <c r="FC564" s="1333" t="str">
        <f t="shared" si="579"/>
        <v/>
      </c>
      <c r="FE564" s="1234" t="str">
        <f t="shared" si="580"/>
        <v xml:space="preserve"> </v>
      </c>
      <c r="FF564" s="1234" t="str">
        <f t="shared" si="581"/>
        <v xml:space="preserve"> </v>
      </c>
      <c r="FG564" s="1234" t="str">
        <f t="shared" si="582"/>
        <v xml:space="preserve"> </v>
      </c>
      <c r="FH564" s="1234" t="str">
        <f t="shared" si="583"/>
        <v xml:space="preserve"> </v>
      </c>
      <c r="FI564" s="1234" t="str">
        <f t="shared" si="554"/>
        <v xml:space="preserve"> </v>
      </c>
      <c r="FJ564" s="1234" t="str">
        <f t="shared" si="584"/>
        <v xml:space="preserve"> </v>
      </c>
      <c r="FK564" s="1234">
        <f t="shared" si="555"/>
        <v>0</v>
      </c>
      <c r="FL564" s="1227"/>
      <c r="FM564" s="1234" t="str">
        <f t="shared" si="556"/>
        <v xml:space="preserve"> </v>
      </c>
      <c r="FN564" s="1234" t="str">
        <f t="shared" si="557"/>
        <v xml:space="preserve"> </v>
      </c>
      <c r="FO564" s="1234" t="str">
        <f t="shared" si="585"/>
        <v xml:space="preserve"> </v>
      </c>
      <c r="FP564" s="1234" t="str">
        <f t="shared" si="586"/>
        <v xml:space="preserve"> </v>
      </c>
      <c r="FQ564" s="1234" t="str">
        <f t="shared" si="558"/>
        <v xml:space="preserve"> </v>
      </c>
      <c r="FR564" s="1234" t="str">
        <f t="shared" si="587"/>
        <v xml:space="preserve"> </v>
      </c>
      <c r="FS564" s="1234">
        <f t="shared" si="593"/>
        <v>0</v>
      </c>
      <c r="FT564" s="1227"/>
      <c r="FU564" s="1234" t="str">
        <f t="shared" si="588"/>
        <v xml:space="preserve"> </v>
      </c>
      <c r="FV564" s="1234" t="str">
        <f t="shared" si="589"/>
        <v xml:space="preserve"> </v>
      </c>
      <c r="FW564" s="1234" t="str">
        <f t="shared" si="590"/>
        <v xml:space="preserve"> </v>
      </c>
      <c r="FX564" s="1234" t="str">
        <f t="shared" si="559"/>
        <v xml:space="preserve"> </v>
      </c>
      <c r="FY564" s="1234" t="str">
        <f t="shared" si="560"/>
        <v xml:space="preserve"> </v>
      </c>
      <c r="FZ564" s="1234" t="str">
        <f t="shared" si="591"/>
        <v xml:space="preserve"> </v>
      </c>
      <c r="GA564" s="1234">
        <f t="shared" si="561"/>
        <v>0</v>
      </c>
      <c r="GB564" s="1227"/>
      <c r="GC564" s="1234" t="str">
        <f t="shared" si="562"/>
        <v xml:space="preserve"> </v>
      </c>
      <c r="GD564" s="1234" t="str">
        <f t="shared" si="563"/>
        <v xml:space="preserve"> </v>
      </c>
      <c r="GE564" s="1234" t="str">
        <f t="shared" si="564"/>
        <v xml:space="preserve"> </v>
      </c>
      <c r="GF564" s="1234" t="str">
        <f t="shared" si="565"/>
        <v xml:space="preserve"> </v>
      </c>
      <c r="GG564" s="1234" t="str">
        <f t="shared" si="566"/>
        <v xml:space="preserve"> </v>
      </c>
      <c r="GH564" s="1234" t="str">
        <f t="shared" si="567"/>
        <v xml:space="preserve"> </v>
      </c>
      <c r="GI564" s="1234" t="str">
        <f t="shared" si="568"/>
        <v xml:space="preserve"> </v>
      </c>
      <c r="GJ564" s="1234" t="str">
        <f t="shared" si="569"/>
        <v xml:space="preserve"> </v>
      </c>
      <c r="GK564" s="1234" t="str">
        <f t="shared" si="570"/>
        <v xml:space="preserve"> </v>
      </c>
      <c r="GL564" s="1234" t="str">
        <f t="shared" si="571"/>
        <v xml:space="preserve"> </v>
      </c>
      <c r="GM564" s="1234" t="str">
        <f t="shared" si="572"/>
        <v xml:space="preserve"> </v>
      </c>
      <c r="GN564" s="1234">
        <f t="shared" si="573"/>
        <v>0</v>
      </c>
    </row>
    <row r="565" spans="1:196" s="100" customFormat="1" ht="27" customHeight="1" thickTop="1" thickBot="1">
      <c r="A565" s="1208">
        <f>【A票】【D票】!$D$10</f>
        <v>0</v>
      </c>
      <c r="B565" s="1212">
        <f>【A票】【D票】!$H$10</f>
        <v>0</v>
      </c>
      <c r="C565" s="1213" t="str">
        <f>【A票】【D票】!$K$10</f>
        <v xml:space="preserve"> </v>
      </c>
      <c r="D565" s="1214">
        <f t="shared" si="547"/>
        <v>474</v>
      </c>
      <c r="E565" s="914"/>
      <c r="F565" s="467"/>
      <c r="G565" s="469"/>
      <c r="H565" s="224" t="str">
        <f t="shared" si="533"/>
        <v xml:space="preserve"> </v>
      </c>
      <c r="I565" s="704"/>
      <c r="J565" s="117"/>
      <c r="K565" s="117"/>
      <c r="L565" s="117"/>
      <c r="M565" s="117"/>
      <c r="N565" s="117"/>
      <c r="O565" s="117"/>
      <c r="P565" s="117"/>
      <c r="Q565" s="117"/>
      <c r="R565" s="117"/>
      <c r="S565" s="117"/>
      <c r="T565" s="254"/>
      <c r="U565" s="646"/>
      <c r="V565" s="646"/>
      <c r="W565" s="114"/>
      <c r="X565" s="254"/>
      <c r="Y565" s="224" t="str">
        <f t="shared" si="534"/>
        <v xml:space="preserve"> </v>
      </c>
      <c r="Z565" s="579"/>
      <c r="AA565" s="704"/>
      <c r="AB565" s="119"/>
      <c r="AC565" s="224" t="str">
        <f t="shared" si="549"/>
        <v xml:space="preserve"> </v>
      </c>
      <c r="AD565" s="115"/>
      <c r="AE565" s="253"/>
      <c r="AF565" s="704"/>
      <c r="AG565" s="727"/>
      <c r="AH565" s="727"/>
      <c r="AI565" s="727"/>
      <c r="AJ565" s="727"/>
      <c r="AK565" s="591"/>
      <c r="AL565" s="727"/>
      <c r="AM565" s="727"/>
      <c r="AN565" s="727"/>
      <c r="AO565" s="727"/>
      <c r="AP565" s="727"/>
      <c r="AQ565" s="727"/>
      <c r="AR565" s="727"/>
      <c r="AS565" s="727"/>
      <c r="AT565" s="727"/>
      <c r="AU565" s="727"/>
      <c r="AV565" s="727"/>
      <c r="AW565" s="727"/>
      <c r="AX565" s="727"/>
      <c r="AY565" s="727"/>
      <c r="AZ565" s="727"/>
      <c r="BA565" s="727"/>
      <c r="BB565" s="727"/>
      <c r="BC565" s="821"/>
      <c r="BD565" s="727"/>
      <c r="BE565" s="727"/>
      <c r="BF565" s="727"/>
      <c r="BG565" s="727"/>
      <c r="BH565" s="727"/>
      <c r="BI565" s="727"/>
      <c r="BJ565" s="727"/>
      <c r="BK565" s="727"/>
      <c r="BL565" s="821"/>
      <c r="BM565" s="727"/>
      <c r="BN565" s="727"/>
      <c r="BO565" s="727"/>
      <c r="BP565" s="727"/>
      <c r="BQ565" s="727"/>
      <c r="BR565" s="821"/>
      <c r="BS565" s="727"/>
      <c r="BT565" s="727"/>
      <c r="BU565" s="727"/>
      <c r="BV565" s="591"/>
      <c r="BW565" s="224" t="str">
        <f t="shared" si="546"/>
        <v xml:space="preserve"> </v>
      </c>
      <c r="BX565" s="471">
        <f t="shared" si="535"/>
        <v>474</v>
      </c>
      <c r="BY565" s="117"/>
      <c r="BZ565" s="117"/>
      <c r="CA565" s="117"/>
      <c r="CB565" s="117"/>
      <c r="CC565" s="117"/>
      <c r="CD565" s="461"/>
      <c r="CE565" s="236"/>
      <c r="CF565" s="224" t="str">
        <f t="shared" si="536"/>
        <v xml:space="preserve"> </v>
      </c>
      <c r="CG565" s="116"/>
      <c r="CH565" s="117"/>
      <c r="CI565" s="117"/>
      <c r="CJ565" s="117"/>
      <c r="CK565" s="472"/>
      <c r="CL565" s="472"/>
      <c r="CM565" s="472"/>
      <c r="CN565" s="472"/>
      <c r="CO565" s="117"/>
      <c r="CP565" s="253"/>
      <c r="CQ565" s="120"/>
      <c r="CR565" s="224" t="str" cm="1">
        <f t="array" ref="CR565">IF(AND(SUM(COUNTIF(CG565:CM565,{"*不明*","*その他*"})+COUNTIF(CO565:CP565,{"*不明*","*その他*"}))&gt;0,CQ565=""),"その他・不明の場合,10)具体的内容、理由を記入",IF(OR(AND(CI565=CI$65,COUNTA(CJ565:CM565)&lt;4),AND(OR(CI565=CI$63,CI565=CI$64,CI565=CI$66,CI565=CI$67,CI565=CI$68,CI565=""),COUNTA(CJ565:CM565)&gt;0)),"3)介護保険認定済→要介護度、認知症自立度、寝たきり度、介護保険サービス記入",IF(OR(AND(OR(CM565=CM$63,CM565=CM$64),CN565=""),AND(OR(CM565=CM$65,CM565=CM$66),CN565&lt;&gt;"")),"7)介護保険サービス受けている/過去受けていた→具体的内容記入"," ")))</f>
        <v xml:space="preserve"> </v>
      </c>
      <c r="CS565" s="224" t="str">
        <f t="shared" si="537"/>
        <v xml:space="preserve"> </v>
      </c>
      <c r="CT565" s="116"/>
      <c r="CU565" s="253"/>
      <c r="CV565" s="117"/>
      <c r="CW565" s="117"/>
      <c r="CX565" s="253"/>
      <c r="CY565" s="117"/>
      <c r="CZ565" s="117"/>
      <c r="DA565" s="253"/>
      <c r="DB565" s="117"/>
      <c r="DC565" s="224" t="str">
        <f t="shared" si="538"/>
        <v xml:space="preserve"> </v>
      </c>
      <c r="DD565" s="224" t="str">
        <f t="shared" si="539"/>
        <v xml:space="preserve"> </v>
      </c>
      <c r="DE565" s="224" t="str">
        <f t="shared" si="550"/>
        <v xml:space="preserve"> </v>
      </c>
      <c r="DF565" s="121"/>
      <c r="DG565" s="114"/>
      <c r="DH565" s="704"/>
      <c r="DI565" s="119"/>
      <c r="DJ565" s="187"/>
      <c r="DK565" s="254"/>
      <c r="DL565" s="224" t="str">
        <f t="shared" si="551"/>
        <v xml:space="preserve"> </v>
      </c>
      <c r="DM565" s="224" t="str">
        <f t="shared" si="540"/>
        <v xml:space="preserve"> </v>
      </c>
      <c r="DN565" s="474"/>
      <c r="DO565" s="117"/>
      <c r="DP565" s="117"/>
      <c r="DQ565" s="117"/>
      <c r="DR565" s="117"/>
      <c r="DS565" s="117"/>
      <c r="DT565" s="254"/>
      <c r="DU565" s="476"/>
      <c r="DV565" s="224" t="str">
        <f t="shared" si="552"/>
        <v xml:space="preserve"> </v>
      </c>
      <c r="DW565" s="115"/>
      <c r="DX565" s="470"/>
      <c r="DY565" s="117"/>
      <c r="DZ565" s="704"/>
      <c r="EA565" s="224" t="str">
        <f t="shared" si="553"/>
        <v xml:space="preserve"> </v>
      </c>
      <c r="EB565" s="906"/>
      <c r="EC565" s="904"/>
      <c r="ED565" s="904"/>
      <c r="EE565" s="904"/>
      <c r="EF565" s="904"/>
      <c r="EG565" s="904"/>
      <c r="EH565" s="904"/>
      <c r="EI565" s="904"/>
      <c r="EJ565" s="904"/>
      <c r="EK565" s="905"/>
      <c r="EL565" s="80"/>
      <c r="EM565" s="224" t="str">
        <f t="shared" si="541"/>
        <v xml:space="preserve"> </v>
      </c>
      <c r="EN565" s="224" t="str">
        <f t="shared" si="542"/>
        <v xml:space="preserve"> </v>
      </c>
      <c r="EO565" s="115"/>
      <c r="EP565" s="1050"/>
      <c r="EQ565" s="253"/>
      <c r="ER565" s="117"/>
      <c r="ES565" s="1258">
        <f t="shared" si="543"/>
        <v>474</v>
      </c>
      <c r="ET565" s="224" t="str">
        <f t="shared" si="544"/>
        <v xml:space="preserve"> </v>
      </c>
      <c r="EU565" s="477" t="str">
        <f t="shared" si="545"/>
        <v/>
      </c>
      <c r="EV565" s="1334" t="str">
        <f t="shared" si="548"/>
        <v xml:space="preserve"> </v>
      </c>
      <c r="EW565" s="1332" t="str">
        <f t="shared" si="592"/>
        <v/>
      </c>
      <c r="EX565" s="1275" t="str">
        <f t="shared" si="574"/>
        <v/>
      </c>
      <c r="EY565" s="1275" t="str">
        <f t="shared" si="575"/>
        <v/>
      </c>
      <c r="EZ565" s="1275" t="str">
        <f t="shared" si="576"/>
        <v/>
      </c>
      <c r="FA565" s="1275" t="str">
        <f t="shared" si="577"/>
        <v/>
      </c>
      <c r="FB565" s="1275" t="str">
        <f t="shared" si="578"/>
        <v/>
      </c>
      <c r="FC565" s="1333" t="str">
        <f t="shared" si="579"/>
        <v/>
      </c>
      <c r="FE565" s="1234" t="str">
        <f t="shared" si="580"/>
        <v xml:space="preserve"> </v>
      </c>
      <c r="FF565" s="1234" t="str">
        <f t="shared" si="581"/>
        <v xml:space="preserve"> </v>
      </c>
      <c r="FG565" s="1234" t="str">
        <f t="shared" si="582"/>
        <v xml:space="preserve"> </v>
      </c>
      <c r="FH565" s="1234" t="str">
        <f t="shared" si="583"/>
        <v xml:space="preserve"> </v>
      </c>
      <c r="FI565" s="1234" t="str">
        <f t="shared" si="554"/>
        <v xml:space="preserve"> </v>
      </c>
      <c r="FJ565" s="1234" t="str">
        <f t="shared" si="584"/>
        <v xml:space="preserve"> </v>
      </c>
      <c r="FK565" s="1234">
        <f t="shared" si="555"/>
        <v>0</v>
      </c>
      <c r="FL565" s="1227"/>
      <c r="FM565" s="1234" t="str">
        <f t="shared" si="556"/>
        <v xml:space="preserve"> </v>
      </c>
      <c r="FN565" s="1234" t="str">
        <f t="shared" si="557"/>
        <v xml:space="preserve"> </v>
      </c>
      <c r="FO565" s="1234" t="str">
        <f t="shared" si="585"/>
        <v xml:space="preserve"> </v>
      </c>
      <c r="FP565" s="1234" t="str">
        <f t="shared" si="586"/>
        <v xml:space="preserve"> </v>
      </c>
      <c r="FQ565" s="1234" t="str">
        <f t="shared" si="558"/>
        <v xml:space="preserve"> </v>
      </c>
      <c r="FR565" s="1234" t="str">
        <f t="shared" si="587"/>
        <v xml:space="preserve"> </v>
      </c>
      <c r="FS565" s="1234">
        <f t="shared" si="593"/>
        <v>0</v>
      </c>
      <c r="FT565" s="1227"/>
      <c r="FU565" s="1234" t="str">
        <f t="shared" si="588"/>
        <v xml:space="preserve"> </v>
      </c>
      <c r="FV565" s="1234" t="str">
        <f t="shared" si="589"/>
        <v xml:space="preserve"> </v>
      </c>
      <c r="FW565" s="1234" t="str">
        <f t="shared" si="590"/>
        <v xml:space="preserve"> </v>
      </c>
      <c r="FX565" s="1234" t="str">
        <f t="shared" si="559"/>
        <v xml:space="preserve"> </v>
      </c>
      <c r="FY565" s="1234" t="str">
        <f t="shared" si="560"/>
        <v xml:space="preserve"> </v>
      </c>
      <c r="FZ565" s="1234" t="str">
        <f t="shared" si="591"/>
        <v xml:space="preserve"> </v>
      </c>
      <c r="GA565" s="1234">
        <f t="shared" si="561"/>
        <v>0</v>
      </c>
      <c r="GB565" s="1227"/>
      <c r="GC565" s="1234" t="str">
        <f t="shared" si="562"/>
        <v xml:space="preserve"> </v>
      </c>
      <c r="GD565" s="1234" t="str">
        <f t="shared" si="563"/>
        <v xml:space="preserve"> </v>
      </c>
      <c r="GE565" s="1234" t="str">
        <f t="shared" si="564"/>
        <v xml:space="preserve"> </v>
      </c>
      <c r="GF565" s="1234" t="str">
        <f t="shared" si="565"/>
        <v xml:space="preserve"> </v>
      </c>
      <c r="GG565" s="1234" t="str">
        <f t="shared" si="566"/>
        <v xml:space="preserve"> </v>
      </c>
      <c r="GH565" s="1234" t="str">
        <f t="shared" si="567"/>
        <v xml:space="preserve"> </v>
      </c>
      <c r="GI565" s="1234" t="str">
        <f t="shared" si="568"/>
        <v xml:space="preserve"> </v>
      </c>
      <c r="GJ565" s="1234" t="str">
        <f t="shared" si="569"/>
        <v xml:space="preserve"> </v>
      </c>
      <c r="GK565" s="1234" t="str">
        <f t="shared" si="570"/>
        <v xml:space="preserve"> </v>
      </c>
      <c r="GL565" s="1234" t="str">
        <f t="shared" si="571"/>
        <v xml:space="preserve"> </v>
      </c>
      <c r="GM565" s="1234" t="str">
        <f t="shared" si="572"/>
        <v xml:space="preserve"> </v>
      </c>
      <c r="GN565" s="1234">
        <f t="shared" si="573"/>
        <v>0</v>
      </c>
    </row>
    <row r="566" spans="1:196" s="100" customFormat="1" ht="27" customHeight="1" thickTop="1" thickBot="1">
      <c r="A566" s="1208">
        <f>【A票】【D票】!$D$10</f>
        <v>0</v>
      </c>
      <c r="B566" s="1212">
        <f>【A票】【D票】!$H$10</f>
        <v>0</v>
      </c>
      <c r="C566" s="1213" t="str">
        <f>【A票】【D票】!$K$10</f>
        <v xml:space="preserve"> </v>
      </c>
      <c r="D566" s="1214">
        <f t="shared" si="547"/>
        <v>475</v>
      </c>
      <c r="E566" s="914"/>
      <c r="F566" s="467"/>
      <c r="G566" s="469"/>
      <c r="H566" s="224" t="str">
        <f t="shared" si="533"/>
        <v xml:space="preserve"> </v>
      </c>
      <c r="I566" s="704"/>
      <c r="J566" s="117"/>
      <c r="K566" s="117"/>
      <c r="L566" s="117"/>
      <c r="M566" s="117"/>
      <c r="N566" s="117"/>
      <c r="O566" s="117"/>
      <c r="P566" s="117"/>
      <c r="Q566" s="117"/>
      <c r="R566" s="117"/>
      <c r="S566" s="117"/>
      <c r="T566" s="254"/>
      <c r="U566" s="646"/>
      <c r="V566" s="646"/>
      <c r="W566" s="114"/>
      <c r="X566" s="254"/>
      <c r="Y566" s="224" t="str">
        <f t="shared" si="534"/>
        <v xml:space="preserve"> </v>
      </c>
      <c r="Z566" s="579"/>
      <c r="AA566" s="704"/>
      <c r="AB566" s="119"/>
      <c r="AC566" s="224" t="str">
        <f t="shared" si="549"/>
        <v xml:space="preserve"> </v>
      </c>
      <c r="AD566" s="115"/>
      <c r="AE566" s="253"/>
      <c r="AF566" s="704"/>
      <c r="AG566" s="727"/>
      <c r="AH566" s="727"/>
      <c r="AI566" s="727"/>
      <c r="AJ566" s="727"/>
      <c r="AK566" s="591"/>
      <c r="AL566" s="727"/>
      <c r="AM566" s="727"/>
      <c r="AN566" s="727"/>
      <c r="AO566" s="727"/>
      <c r="AP566" s="727"/>
      <c r="AQ566" s="727"/>
      <c r="AR566" s="727"/>
      <c r="AS566" s="727"/>
      <c r="AT566" s="727"/>
      <c r="AU566" s="727"/>
      <c r="AV566" s="727"/>
      <c r="AW566" s="727"/>
      <c r="AX566" s="727"/>
      <c r="AY566" s="727"/>
      <c r="AZ566" s="727"/>
      <c r="BA566" s="727"/>
      <c r="BB566" s="727"/>
      <c r="BC566" s="821"/>
      <c r="BD566" s="727"/>
      <c r="BE566" s="727"/>
      <c r="BF566" s="727"/>
      <c r="BG566" s="727"/>
      <c r="BH566" s="727"/>
      <c r="BI566" s="727"/>
      <c r="BJ566" s="727"/>
      <c r="BK566" s="727"/>
      <c r="BL566" s="821"/>
      <c r="BM566" s="727"/>
      <c r="BN566" s="727"/>
      <c r="BO566" s="727"/>
      <c r="BP566" s="727"/>
      <c r="BQ566" s="727"/>
      <c r="BR566" s="821"/>
      <c r="BS566" s="727"/>
      <c r="BT566" s="727"/>
      <c r="BU566" s="727"/>
      <c r="BV566" s="591"/>
      <c r="BW566" s="224" t="str">
        <f t="shared" si="546"/>
        <v xml:space="preserve"> </v>
      </c>
      <c r="BX566" s="471">
        <f t="shared" si="535"/>
        <v>475</v>
      </c>
      <c r="BY566" s="117"/>
      <c r="BZ566" s="117"/>
      <c r="CA566" s="117"/>
      <c r="CB566" s="117"/>
      <c r="CC566" s="117"/>
      <c r="CD566" s="461"/>
      <c r="CE566" s="236"/>
      <c r="CF566" s="224" t="str">
        <f t="shared" si="536"/>
        <v xml:space="preserve"> </v>
      </c>
      <c r="CG566" s="116"/>
      <c r="CH566" s="117"/>
      <c r="CI566" s="117"/>
      <c r="CJ566" s="117"/>
      <c r="CK566" s="472"/>
      <c r="CL566" s="472"/>
      <c r="CM566" s="472"/>
      <c r="CN566" s="472"/>
      <c r="CO566" s="117"/>
      <c r="CP566" s="253"/>
      <c r="CQ566" s="120"/>
      <c r="CR566" s="224" t="str" cm="1">
        <f t="array" ref="CR566">IF(AND(SUM(COUNTIF(CG566:CM566,{"*不明*","*その他*"})+COUNTIF(CO566:CP566,{"*不明*","*その他*"}))&gt;0,CQ566=""),"その他・不明の場合,10)具体的内容、理由を記入",IF(OR(AND(CI566=CI$65,COUNTA(CJ566:CM566)&lt;4),AND(OR(CI566=CI$63,CI566=CI$64,CI566=CI$66,CI566=CI$67,CI566=CI$68,CI566=""),COUNTA(CJ566:CM566)&gt;0)),"3)介護保険認定済→要介護度、認知症自立度、寝たきり度、介護保険サービス記入",IF(OR(AND(OR(CM566=CM$63,CM566=CM$64),CN566=""),AND(OR(CM566=CM$65,CM566=CM$66),CN566&lt;&gt;"")),"7)介護保険サービス受けている/過去受けていた→具体的内容記入"," ")))</f>
        <v xml:space="preserve"> </v>
      </c>
      <c r="CS566" s="224" t="str">
        <f t="shared" si="537"/>
        <v xml:space="preserve"> </v>
      </c>
      <c r="CT566" s="116"/>
      <c r="CU566" s="253"/>
      <c r="CV566" s="117"/>
      <c r="CW566" s="117"/>
      <c r="CX566" s="253"/>
      <c r="CY566" s="117"/>
      <c r="CZ566" s="117"/>
      <c r="DA566" s="253"/>
      <c r="DB566" s="117"/>
      <c r="DC566" s="224" t="str">
        <f t="shared" si="538"/>
        <v xml:space="preserve"> </v>
      </c>
      <c r="DD566" s="224" t="str">
        <f t="shared" si="539"/>
        <v xml:space="preserve"> </v>
      </c>
      <c r="DE566" s="224" t="str">
        <f t="shared" si="550"/>
        <v xml:space="preserve"> </v>
      </c>
      <c r="DF566" s="121"/>
      <c r="DG566" s="114"/>
      <c r="DH566" s="704"/>
      <c r="DI566" s="119"/>
      <c r="DJ566" s="187"/>
      <c r="DK566" s="254"/>
      <c r="DL566" s="224" t="str">
        <f t="shared" si="551"/>
        <v xml:space="preserve"> </v>
      </c>
      <c r="DM566" s="224" t="str">
        <f t="shared" si="540"/>
        <v xml:space="preserve"> </v>
      </c>
      <c r="DN566" s="474"/>
      <c r="DO566" s="117"/>
      <c r="DP566" s="117"/>
      <c r="DQ566" s="117"/>
      <c r="DR566" s="117"/>
      <c r="DS566" s="117"/>
      <c r="DT566" s="254"/>
      <c r="DU566" s="476"/>
      <c r="DV566" s="224" t="str">
        <f t="shared" si="552"/>
        <v xml:space="preserve"> </v>
      </c>
      <c r="DW566" s="115"/>
      <c r="DX566" s="470"/>
      <c r="DY566" s="117"/>
      <c r="DZ566" s="704"/>
      <c r="EA566" s="224" t="str">
        <f t="shared" si="553"/>
        <v xml:space="preserve"> </v>
      </c>
      <c r="EB566" s="906"/>
      <c r="EC566" s="904"/>
      <c r="ED566" s="904"/>
      <c r="EE566" s="904"/>
      <c r="EF566" s="904"/>
      <c r="EG566" s="904"/>
      <c r="EH566" s="904"/>
      <c r="EI566" s="904"/>
      <c r="EJ566" s="904"/>
      <c r="EK566" s="905"/>
      <c r="EL566" s="80"/>
      <c r="EM566" s="224" t="str">
        <f t="shared" si="541"/>
        <v xml:space="preserve"> </v>
      </c>
      <c r="EN566" s="224" t="str">
        <f t="shared" si="542"/>
        <v xml:space="preserve"> </v>
      </c>
      <c r="EO566" s="115"/>
      <c r="EP566" s="1050"/>
      <c r="EQ566" s="253"/>
      <c r="ER566" s="117"/>
      <c r="ES566" s="1258">
        <f t="shared" si="543"/>
        <v>475</v>
      </c>
      <c r="ET566" s="224" t="str">
        <f t="shared" si="544"/>
        <v xml:space="preserve"> </v>
      </c>
      <c r="EU566" s="477" t="str">
        <f t="shared" si="545"/>
        <v/>
      </c>
      <c r="EV566" s="1334" t="str">
        <f t="shared" si="548"/>
        <v xml:space="preserve"> </v>
      </c>
      <c r="EW566" s="1332" t="str">
        <f t="shared" si="592"/>
        <v/>
      </c>
      <c r="EX566" s="1275" t="str">
        <f t="shared" si="574"/>
        <v/>
      </c>
      <c r="EY566" s="1275" t="str">
        <f t="shared" si="575"/>
        <v/>
      </c>
      <c r="EZ566" s="1275" t="str">
        <f t="shared" si="576"/>
        <v/>
      </c>
      <c r="FA566" s="1275" t="str">
        <f t="shared" si="577"/>
        <v/>
      </c>
      <c r="FB566" s="1275" t="str">
        <f t="shared" si="578"/>
        <v/>
      </c>
      <c r="FC566" s="1333" t="str">
        <f t="shared" si="579"/>
        <v/>
      </c>
      <c r="FE566" s="1234" t="str">
        <f t="shared" si="580"/>
        <v xml:space="preserve"> </v>
      </c>
      <c r="FF566" s="1234" t="str">
        <f t="shared" si="581"/>
        <v xml:space="preserve"> </v>
      </c>
      <c r="FG566" s="1234" t="str">
        <f t="shared" si="582"/>
        <v xml:space="preserve"> </v>
      </c>
      <c r="FH566" s="1234" t="str">
        <f t="shared" si="583"/>
        <v xml:space="preserve"> </v>
      </c>
      <c r="FI566" s="1234" t="str">
        <f t="shared" si="554"/>
        <v xml:space="preserve"> </v>
      </c>
      <c r="FJ566" s="1234" t="str">
        <f t="shared" si="584"/>
        <v xml:space="preserve"> </v>
      </c>
      <c r="FK566" s="1234">
        <f t="shared" si="555"/>
        <v>0</v>
      </c>
      <c r="FL566" s="1227"/>
      <c r="FM566" s="1234" t="str">
        <f t="shared" si="556"/>
        <v xml:space="preserve"> </v>
      </c>
      <c r="FN566" s="1234" t="str">
        <f t="shared" si="557"/>
        <v xml:space="preserve"> </v>
      </c>
      <c r="FO566" s="1234" t="str">
        <f t="shared" si="585"/>
        <v xml:space="preserve"> </v>
      </c>
      <c r="FP566" s="1234" t="str">
        <f t="shared" si="586"/>
        <v xml:space="preserve"> </v>
      </c>
      <c r="FQ566" s="1234" t="str">
        <f t="shared" si="558"/>
        <v xml:space="preserve"> </v>
      </c>
      <c r="FR566" s="1234" t="str">
        <f t="shared" si="587"/>
        <v xml:space="preserve"> </v>
      </c>
      <c r="FS566" s="1234">
        <f t="shared" si="593"/>
        <v>0</v>
      </c>
      <c r="FT566" s="1227"/>
      <c r="FU566" s="1234" t="str">
        <f t="shared" si="588"/>
        <v xml:space="preserve"> </v>
      </c>
      <c r="FV566" s="1234" t="str">
        <f t="shared" si="589"/>
        <v xml:space="preserve"> </v>
      </c>
      <c r="FW566" s="1234" t="str">
        <f t="shared" si="590"/>
        <v xml:space="preserve"> </v>
      </c>
      <c r="FX566" s="1234" t="str">
        <f t="shared" si="559"/>
        <v xml:space="preserve"> </v>
      </c>
      <c r="FY566" s="1234" t="str">
        <f t="shared" si="560"/>
        <v xml:space="preserve"> </v>
      </c>
      <c r="FZ566" s="1234" t="str">
        <f t="shared" si="591"/>
        <v xml:space="preserve"> </v>
      </c>
      <c r="GA566" s="1234">
        <f t="shared" si="561"/>
        <v>0</v>
      </c>
      <c r="GB566" s="1227"/>
      <c r="GC566" s="1234" t="str">
        <f t="shared" si="562"/>
        <v xml:space="preserve"> </v>
      </c>
      <c r="GD566" s="1234" t="str">
        <f t="shared" si="563"/>
        <v xml:space="preserve"> </v>
      </c>
      <c r="GE566" s="1234" t="str">
        <f t="shared" si="564"/>
        <v xml:space="preserve"> </v>
      </c>
      <c r="GF566" s="1234" t="str">
        <f t="shared" si="565"/>
        <v xml:space="preserve"> </v>
      </c>
      <c r="GG566" s="1234" t="str">
        <f t="shared" si="566"/>
        <v xml:space="preserve"> </v>
      </c>
      <c r="GH566" s="1234" t="str">
        <f t="shared" si="567"/>
        <v xml:space="preserve"> </v>
      </c>
      <c r="GI566" s="1234" t="str">
        <f t="shared" si="568"/>
        <v xml:space="preserve"> </v>
      </c>
      <c r="GJ566" s="1234" t="str">
        <f t="shared" si="569"/>
        <v xml:space="preserve"> </v>
      </c>
      <c r="GK566" s="1234" t="str">
        <f t="shared" si="570"/>
        <v xml:space="preserve"> </v>
      </c>
      <c r="GL566" s="1234" t="str">
        <f t="shared" si="571"/>
        <v xml:space="preserve"> </v>
      </c>
      <c r="GM566" s="1234" t="str">
        <f t="shared" si="572"/>
        <v xml:space="preserve"> </v>
      </c>
      <c r="GN566" s="1234">
        <f t="shared" si="573"/>
        <v>0</v>
      </c>
    </row>
    <row r="567" spans="1:196" s="100" customFormat="1" ht="27" customHeight="1" thickTop="1" thickBot="1">
      <c r="A567" s="1208">
        <f>【A票】【D票】!$D$10</f>
        <v>0</v>
      </c>
      <c r="B567" s="1212">
        <f>【A票】【D票】!$H$10</f>
        <v>0</v>
      </c>
      <c r="C567" s="1213" t="str">
        <f>【A票】【D票】!$K$10</f>
        <v xml:space="preserve"> </v>
      </c>
      <c r="D567" s="1214">
        <f t="shared" si="547"/>
        <v>476</v>
      </c>
      <c r="E567" s="914"/>
      <c r="F567" s="467"/>
      <c r="G567" s="469"/>
      <c r="H567" s="224" t="str">
        <f t="shared" si="533"/>
        <v xml:space="preserve"> </v>
      </c>
      <c r="I567" s="704"/>
      <c r="J567" s="117"/>
      <c r="K567" s="117"/>
      <c r="L567" s="117"/>
      <c r="M567" s="117"/>
      <c r="N567" s="117"/>
      <c r="O567" s="117"/>
      <c r="P567" s="117"/>
      <c r="Q567" s="117"/>
      <c r="R567" s="117"/>
      <c r="S567" s="117"/>
      <c r="T567" s="254"/>
      <c r="U567" s="646"/>
      <c r="V567" s="646"/>
      <c r="W567" s="114"/>
      <c r="X567" s="254"/>
      <c r="Y567" s="224" t="str">
        <f t="shared" si="534"/>
        <v xml:space="preserve"> </v>
      </c>
      <c r="Z567" s="579"/>
      <c r="AA567" s="704"/>
      <c r="AB567" s="119"/>
      <c r="AC567" s="224" t="str">
        <f t="shared" si="549"/>
        <v xml:space="preserve"> </v>
      </c>
      <c r="AD567" s="115"/>
      <c r="AE567" s="253"/>
      <c r="AF567" s="704"/>
      <c r="AG567" s="727"/>
      <c r="AH567" s="727"/>
      <c r="AI567" s="727"/>
      <c r="AJ567" s="727"/>
      <c r="AK567" s="591"/>
      <c r="AL567" s="727"/>
      <c r="AM567" s="727"/>
      <c r="AN567" s="727"/>
      <c r="AO567" s="727"/>
      <c r="AP567" s="727"/>
      <c r="AQ567" s="727"/>
      <c r="AR567" s="727"/>
      <c r="AS567" s="727"/>
      <c r="AT567" s="727"/>
      <c r="AU567" s="727"/>
      <c r="AV567" s="727"/>
      <c r="AW567" s="727"/>
      <c r="AX567" s="727"/>
      <c r="AY567" s="727"/>
      <c r="AZ567" s="727"/>
      <c r="BA567" s="727"/>
      <c r="BB567" s="727"/>
      <c r="BC567" s="821"/>
      <c r="BD567" s="727"/>
      <c r="BE567" s="727"/>
      <c r="BF567" s="727"/>
      <c r="BG567" s="727"/>
      <c r="BH567" s="727"/>
      <c r="BI567" s="727"/>
      <c r="BJ567" s="727"/>
      <c r="BK567" s="727"/>
      <c r="BL567" s="821"/>
      <c r="BM567" s="727"/>
      <c r="BN567" s="727"/>
      <c r="BO567" s="727"/>
      <c r="BP567" s="727"/>
      <c r="BQ567" s="727"/>
      <c r="BR567" s="821"/>
      <c r="BS567" s="727"/>
      <c r="BT567" s="727"/>
      <c r="BU567" s="727"/>
      <c r="BV567" s="591"/>
      <c r="BW567" s="224" t="str">
        <f t="shared" si="546"/>
        <v xml:space="preserve"> </v>
      </c>
      <c r="BX567" s="471">
        <f t="shared" si="535"/>
        <v>476</v>
      </c>
      <c r="BY567" s="117"/>
      <c r="BZ567" s="117"/>
      <c r="CA567" s="117"/>
      <c r="CB567" s="117"/>
      <c r="CC567" s="117"/>
      <c r="CD567" s="461"/>
      <c r="CE567" s="236"/>
      <c r="CF567" s="224" t="str">
        <f t="shared" si="536"/>
        <v xml:space="preserve"> </v>
      </c>
      <c r="CG567" s="116"/>
      <c r="CH567" s="117"/>
      <c r="CI567" s="117"/>
      <c r="CJ567" s="117"/>
      <c r="CK567" s="472"/>
      <c r="CL567" s="472"/>
      <c r="CM567" s="472"/>
      <c r="CN567" s="472"/>
      <c r="CO567" s="117"/>
      <c r="CP567" s="253"/>
      <c r="CQ567" s="120"/>
      <c r="CR567" s="224" t="str" cm="1">
        <f t="array" ref="CR567">IF(AND(SUM(COUNTIF(CG567:CM567,{"*不明*","*その他*"})+COUNTIF(CO567:CP567,{"*不明*","*その他*"}))&gt;0,CQ567=""),"その他・不明の場合,10)具体的内容、理由を記入",IF(OR(AND(CI567=CI$65,COUNTA(CJ567:CM567)&lt;4),AND(OR(CI567=CI$63,CI567=CI$64,CI567=CI$66,CI567=CI$67,CI567=CI$68,CI567=""),COUNTA(CJ567:CM567)&gt;0)),"3)介護保険認定済→要介護度、認知症自立度、寝たきり度、介護保険サービス記入",IF(OR(AND(OR(CM567=CM$63,CM567=CM$64),CN567=""),AND(OR(CM567=CM$65,CM567=CM$66),CN567&lt;&gt;"")),"7)介護保険サービス受けている/過去受けていた→具体的内容記入"," ")))</f>
        <v xml:space="preserve"> </v>
      </c>
      <c r="CS567" s="224" t="str">
        <f t="shared" si="537"/>
        <v xml:space="preserve"> </v>
      </c>
      <c r="CT567" s="116"/>
      <c r="CU567" s="253"/>
      <c r="CV567" s="117"/>
      <c r="CW567" s="117"/>
      <c r="CX567" s="253"/>
      <c r="CY567" s="117"/>
      <c r="CZ567" s="117"/>
      <c r="DA567" s="253"/>
      <c r="DB567" s="117"/>
      <c r="DC567" s="224" t="str">
        <f t="shared" si="538"/>
        <v xml:space="preserve"> </v>
      </c>
      <c r="DD567" s="224" t="str">
        <f t="shared" si="539"/>
        <v xml:space="preserve"> </v>
      </c>
      <c r="DE567" s="224" t="str">
        <f t="shared" si="550"/>
        <v xml:space="preserve"> </v>
      </c>
      <c r="DF567" s="121"/>
      <c r="DG567" s="114"/>
      <c r="DH567" s="704"/>
      <c r="DI567" s="119"/>
      <c r="DJ567" s="187"/>
      <c r="DK567" s="254"/>
      <c r="DL567" s="224" t="str">
        <f t="shared" si="551"/>
        <v xml:space="preserve"> </v>
      </c>
      <c r="DM567" s="224" t="str">
        <f t="shared" si="540"/>
        <v xml:space="preserve"> </v>
      </c>
      <c r="DN567" s="474"/>
      <c r="DO567" s="117"/>
      <c r="DP567" s="117"/>
      <c r="DQ567" s="117"/>
      <c r="DR567" s="117"/>
      <c r="DS567" s="117"/>
      <c r="DT567" s="254"/>
      <c r="DU567" s="476"/>
      <c r="DV567" s="224" t="str">
        <f t="shared" si="552"/>
        <v xml:space="preserve"> </v>
      </c>
      <c r="DW567" s="115"/>
      <c r="DX567" s="470"/>
      <c r="DY567" s="117"/>
      <c r="DZ567" s="704"/>
      <c r="EA567" s="224" t="str">
        <f t="shared" si="553"/>
        <v xml:space="preserve"> </v>
      </c>
      <c r="EB567" s="906"/>
      <c r="EC567" s="904"/>
      <c r="ED567" s="904"/>
      <c r="EE567" s="904"/>
      <c r="EF567" s="904"/>
      <c r="EG567" s="904"/>
      <c r="EH567" s="904"/>
      <c r="EI567" s="904"/>
      <c r="EJ567" s="904"/>
      <c r="EK567" s="905"/>
      <c r="EL567" s="80"/>
      <c r="EM567" s="224" t="str">
        <f t="shared" si="541"/>
        <v xml:space="preserve"> </v>
      </c>
      <c r="EN567" s="224" t="str">
        <f t="shared" si="542"/>
        <v xml:space="preserve"> </v>
      </c>
      <c r="EO567" s="115"/>
      <c r="EP567" s="1050"/>
      <c r="EQ567" s="253"/>
      <c r="ER567" s="117"/>
      <c r="ES567" s="1258">
        <f t="shared" si="543"/>
        <v>476</v>
      </c>
      <c r="ET567" s="224" t="str">
        <f t="shared" si="544"/>
        <v xml:space="preserve"> </v>
      </c>
      <c r="EU567" s="477" t="str">
        <f t="shared" si="545"/>
        <v/>
      </c>
      <c r="EV567" s="1334" t="str">
        <f t="shared" si="548"/>
        <v xml:space="preserve"> </v>
      </c>
      <c r="EW567" s="1332" t="str">
        <f t="shared" si="592"/>
        <v/>
      </c>
      <c r="EX567" s="1275" t="str">
        <f t="shared" si="574"/>
        <v/>
      </c>
      <c r="EY567" s="1275" t="str">
        <f t="shared" si="575"/>
        <v/>
      </c>
      <c r="EZ567" s="1275" t="str">
        <f t="shared" si="576"/>
        <v/>
      </c>
      <c r="FA567" s="1275" t="str">
        <f t="shared" si="577"/>
        <v/>
      </c>
      <c r="FB567" s="1275" t="str">
        <f t="shared" si="578"/>
        <v/>
      </c>
      <c r="FC567" s="1333" t="str">
        <f t="shared" si="579"/>
        <v/>
      </c>
      <c r="FE567" s="1234" t="str">
        <f t="shared" si="580"/>
        <v xml:space="preserve"> </v>
      </c>
      <c r="FF567" s="1234" t="str">
        <f t="shared" si="581"/>
        <v xml:space="preserve"> </v>
      </c>
      <c r="FG567" s="1234" t="str">
        <f t="shared" si="582"/>
        <v xml:space="preserve"> </v>
      </c>
      <c r="FH567" s="1234" t="str">
        <f t="shared" si="583"/>
        <v xml:space="preserve"> </v>
      </c>
      <c r="FI567" s="1234" t="str">
        <f t="shared" si="554"/>
        <v xml:space="preserve"> </v>
      </c>
      <c r="FJ567" s="1234" t="str">
        <f t="shared" si="584"/>
        <v xml:space="preserve"> </v>
      </c>
      <c r="FK567" s="1234">
        <f t="shared" si="555"/>
        <v>0</v>
      </c>
      <c r="FL567" s="1227"/>
      <c r="FM567" s="1234" t="str">
        <f t="shared" si="556"/>
        <v xml:space="preserve"> </v>
      </c>
      <c r="FN567" s="1234" t="str">
        <f t="shared" si="557"/>
        <v xml:space="preserve"> </v>
      </c>
      <c r="FO567" s="1234" t="str">
        <f t="shared" si="585"/>
        <v xml:space="preserve"> </v>
      </c>
      <c r="FP567" s="1234" t="str">
        <f t="shared" si="586"/>
        <v xml:space="preserve"> </v>
      </c>
      <c r="FQ567" s="1234" t="str">
        <f t="shared" si="558"/>
        <v xml:space="preserve"> </v>
      </c>
      <c r="FR567" s="1234" t="str">
        <f t="shared" si="587"/>
        <v xml:space="preserve"> </v>
      </c>
      <c r="FS567" s="1234">
        <f t="shared" si="593"/>
        <v>0</v>
      </c>
      <c r="FT567" s="1227"/>
      <c r="FU567" s="1234" t="str">
        <f t="shared" si="588"/>
        <v xml:space="preserve"> </v>
      </c>
      <c r="FV567" s="1234" t="str">
        <f t="shared" si="589"/>
        <v xml:space="preserve"> </v>
      </c>
      <c r="FW567" s="1234" t="str">
        <f t="shared" si="590"/>
        <v xml:space="preserve"> </v>
      </c>
      <c r="FX567" s="1234" t="str">
        <f t="shared" si="559"/>
        <v xml:space="preserve"> </v>
      </c>
      <c r="FY567" s="1234" t="str">
        <f t="shared" si="560"/>
        <v xml:space="preserve"> </v>
      </c>
      <c r="FZ567" s="1234" t="str">
        <f t="shared" si="591"/>
        <v xml:space="preserve"> </v>
      </c>
      <c r="GA567" s="1234">
        <f t="shared" si="561"/>
        <v>0</v>
      </c>
      <c r="GB567" s="1227"/>
      <c r="GC567" s="1234" t="str">
        <f t="shared" si="562"/>
        <v xml:space="preserve"> </v>
      </c>
      <c r="GD567" s="1234" t="str">
        <f t="shared" si="563"/>
        <v xml:space="preserve"> </v>
      </c>
      <c r="GE567" s="1234" t="str">
        <f t="shared" si="564"/>
        <v xml:space="preserve"> </v>
      </c>
      <c r="GF567" s="1234" t="str">
        <f t="shared" si="565"/>
        <v xml:space="preserve"> </v>
      </c>
      <c r="GG567" s="1234" t="str">
        <f t="shared" si="566"/>
        <v xml:space="preserve"> </v>
      </c>
      <c r="GH567" s="1234" t="str">
        <f t="shared" si="567"/>
        <v xml:space="preserve"> </v>
      </c>
      <c r="GI567" s="1234" t="str">
        <f t="shared" si="568"/>
        <v xml:space="preserve"> </v>
      </c>
      <c r="GJ567" s="1234" t="str">
        <f t="shared" si="569"/>
        <v xml:space="preserve"> </v>
      </c>
      <c r="GK567" s="1234" t="str">
        <f t="shared" si="570"/>
        <v xml:space="preserve"> </v>
      </c>
      <c r="GL567" s="1234" t="str">
        <f t="shared" si="571"/>
        <v xml:space="preserve"> </v>
      </c>
      <c r="GM567" s="1234" t="str">
        <f t="shared" si="572"/>
        <v xml:space="preserve"> </v>
      </c>
      <c r="GN567" s="1234">
        <f t="shared" si="573"/>
        <v>0</v>
      </c>
    </row>
    <row r="568" spans="1:196" s="100" customFormat="1" ht="27" customHeight="1" thickTop="1" thickBot="1">
      <c r="A568" s="1208">
        <f>【A票】【D票】!$D$10</f>
        <v>0</v>
      </c>
      <c r="B568" s="1212">
        <f>【A票】【D票】!$H$10</f>
        <v>0</v>
      </c>
      <c r="C568" s="1213" t="str">
        <f>【A票】【D票】!$K$10</f>
        <v xml:space="preserve"> </v>
      </c>
      <c r="D568" s="1214">
        <f t="shared" si="547"/>
        <v>477</v>
      </c>
      <c r="E568" s="914"/>
      <c r="F568" s="467"/>
      <c r="G568" s="469"/>
      <c r="H568" s="224" t="str">
        <f t="shared" si="533"/>
        <v xml:space="preserve"> </v>
      </c>
      <c r="I568" s="704"/>
      <c r="J568" s="117"/>
      <c r="K568" s="117"/>
      <c r="L568" s="117"/>
      <c r="M568" s="117"/>
      <c r="N568" s="117"/>
      <c r="O568" s="117"/>
      <c r="P568" s="117"/>
      <c r="Q568" s="117"/>
      <c r="R568" s="117"/>
      <c r="S568" s="117"/>
      <c r="T568" s="254"/>
      <c r="U568" s="646"/>
      <c r="V568" s="646"/>
      <c r="W568" s="114"/>
      <c r="X568" s="254"/>
      <c r="Y568" s="224" t="str">
        <f t="shared" si="534"/>
        <v xml:space="preserve"> </v>
      </c>
      <c r="Z568" s="579"/>
      <c r="AA568" s="704"/>
      <c r="AB568" s="119"/>
      <c r="AC568" s="224" t="str">
        <f t="shared" si="549"/>
        <v xml:space="preserve"> </v>
      </c>
      <c r="AD568" s="115"/>
      <c r="AE568" s="253"/>
      <c r="AF568" s="704"/>
      <c r="AG568" s="727"/>
      <c r="AH568" s="727"/>
      <c r="AI568" s="727"/>
      <c r="AJ568" s="727"/>
      <c r="AK568" s="591"/>
      <c r="AL568" s="727"/>
      <c r="AM568" s="727"/>
      <c r="AN568" s="727"/>
      <c r="AO568" s="727"/>
      <c r="AP568" s="727"/>
      <c r="AQ568" s="727"/>
      <c r="AR568" s="727"/>
      <c r="AS568" s="727"/>
      <c r="AT568" s="727"/>
      <c r="AU568" s="727"/>
      <c r="AV568" s="727"/>
      <c r="AW568" s="727"/>
      <c r="AX568" s="727"/>
      <c r="AY568" s="727"/>
      <c r="AZ568" s="727"/>
      <c r="BA568" s="727"/>
      <c r="BB568" s="727"/>
      <c r="BC568" s="821"/>
      <c r="BD568" s="727"/>
      <c r="BE568" s="727"/>
      <c r="BF568" s="727"/>
      <c r="BG568" s="727"/>
      <c r="BH568" s="727"/>
      <c r="BI568" s="727"/>
      <c r="BJ568" s="727"/>
      <c r="BK568" s="727"/>
      <c r="BL568" s="821"/>
      <c r="BM568" s="727"/>
      <c r="BN568" s="727"/>
      <c r="BO568" s="727"/>
      <c r="BP568" s="727"/>
      <c r="BQ568" s="727"/>
      <c r="BR568" s="821"/>
      <c r="BS568" s="727"/>
      <c r="BT568" s="727"/>
      <c r="BU568" s="727"/>
      <c r="BV568" s="591"/>
      <c r="BW568" s="224" t="str">
        <f t="shared" si="546"/>
        <v xml:space="preserve"> </v>
      </c>
      <c r="BX568" s="471">
        <f t="shared" si="535"/>
        <v>477</v>
      </c>
      <c r="BY568" s="117"/>
      <c r="BZ568" s="117"/>
      <c r="CA568" s="117"/>
      <c r="CB568" s="117"/>
      <c r="CC568" s="117"/>
      <c r="CD568" s="461"/>
      <c r="CE568" s="236"/>
      <c r="CF568" s="224" t="str">
        <f t="shared" si="536"/>
        <v xml:space="preserve"> </v>
      </c>
      <c r="CG568" s="116"/>
      <c r="CH568" s="117"/>
      <c r="CI568" s="117"/>
      <c r="CJ568" s="117"/>
      <c r="CK568" s="472"/>
      <c r="CL568" s="472"/>
      <c r="CM568" s="472"/>
      <c r="CN568" s="472"/>
      <c r="CO568" s="117"/>
      <c r="CP568" s="253"/>
      <c r="CQ568" s="120"/>
      <c r="CR568" s="224" t="str" cm="1">
        <f t="array" ref="CR568">IF(AND(SUM(COUNTIF(CG568:CM568,{"*不明*","*その他*"})+COUNTIF(CO568:CP568,{"*不明*","*その他*"}))&gt;0,CQ568=""),"その他・不明の場合,10)具体的内容、理由を記入",IF(OR(AND(CI568=CI$65,COUNTA(CJ568:CM568)&lt;4),AND(OR(CI568=CI$63,CI568=CI$64,CI568=CI$66,CI568=CI$67,CI568=CI$68,CI568=""),COUNTA(CJ568:CM568)&gt;0)),"3)介護保険認定済→要介護度、認知症自立度、寝たきり度、介護保険サービス記入",IF(OR(AND(OR(CM568=CM$63,CM568=CM$64),CN568=""),AND(OR(CM568=CM$65,CM568=CM$66),CN568&lt;&gt;"")),"7)介護保険サービス受けている/過去受けていた→具体的内容記入"," ")))</f>
        <v xml:space="preserve"> </v>
      </c>
      <c r="CS568" s="224" t="str">
        <f t="shared" si="537"/>
        <v xml:space="preserve"> </v>
      </c>
      <c r="CT568" s="116"/>
      <c r="CU568" s="253"/>
      <c r="CV568" s="117"/>
      <c r="CW568" s="117"/>
      <c r="CX568" s="253"/>
      <c r="CY568" s="117"/>
      <c r="CZ568" s="117"/>
      <c r="DA568" s="253"/>
      <c r="DB568" s="117"/>
      <c r="DC568" s="224" t="str">
        <f t="shared" si="538"/>
        <v xml:space="preserve"> </v>
      </c>
      <c r="DD568" s="224" t="str">
        <f t="shared" si="539"/>
        <v xml:space="preserve"> </v>
      </c>
      <c r="DE568" s="224" t="str">
        <f t="shared" si="550"/>
        <v xml:space="preserve"> </v>
      </c>
      <c r="DF568" s="121"/>
      <c r="DG568" s="114"/>
      <c r="DH568" s="704"/>
      <c r="DI568" s="119"/>
      <c r="DJ568" s="187"/>
      <c r="DK568" s="254"/>
      <c r="DL568" s="224" t="str">
        <f t="shared" si="551"/>
        <v xml:space="preserve"> </v>
      </c>
      <c r="DM568" s="224" t="str">
        <f t="shared" si="540"/>
        <v xml:space="preserve"> </v>
      </c>
      <c r="DN568" s="474"/>
      <c r="DO568" s="117"/>
      <c r="DP568" s="117"/>
      <c r="DQ568" s="117"/>
      <c r="DR568" s="117"/>
      <c r="DS568" s="117"/>
      <c r="DT568" s="254"/>
      <c r="DU568" s="476"/>
      <c r="DV568" s="224" t="str">
        <f t="shared" si="552"/>
        <v xml:space="preserve"> </v>
      </c>
      <c r="DW568" s="115"/>
      <c r="DX568" s="470"/>
      <c r="DY568" s="117"/>
      <c r="DZ568" s="704"/>
      <c r="EA568" s="224" t="str">
        <f t="shared" si="553"/>
        <v xml:space="preserve"> </v>
      </c>
      <c r="EB568" s="906"/>
      <c r="EC568" s="904"/>
      <c r="ED568" s="904"/>
      <c r="EE568" s="904"/>
      <c r="EF568" s="904"/>
      <c r="EG568" s="904"/>
      <c r="EH568" s="904"/>
      <c r="EI568" s="904"/>
      <c r="EJ568" s="904"/>
      <c r="EK568" s="905"/>
      <c r="EL568" s="80"/>
      <c r="EM568" s="224" t="str">
        <f t="shared" si="541"/>
        <v xml:space="preserve"> </v>
      </c>
      <c r="EN568" s="224" t="str">
        <f t="shared" si="542"/>
        <v xml:space="preserve"> </v>
      </c>
      <c r="EO568" s="115"/>
      <c r="EP568" s="1050"/>
      <c r="EQ568" s="253"/>
      <c r="ER568" s="117"/>
      <c r="ES568" s="1258">
        <f t="shared" si="543"/>
        <v>477</v>
      </c>
      <c r="ET568" s="224" t="str">
        <f t="shared" si="544"/>
        <v xml:space="preserve"> </v>
      </c>
      <c r="EU568" s="477" t="str">
        <f t="shared" si="545"/>
        <v/>
      </c>
      <c r="EV568" s="1334" t="str">
        <f t="shared" si="548"/>
        <v xml:space="preserve"> </v>
      </c>
      <c r="EW568" s="1332" t="str">
        <f t="shared" si="592"/>
        <v/>
      </c>
      <c r="EX568" s="1275" t="str">
        <f t="shared" si="574"/>
        <v/>
      </c>
      <c r="EY568" s="1275" t="str">
        <f t="shared" si="575"/>
        <v/>
      </c>
      <c r="EZ568" s="1275" t="str">
        <f t="shared" si="576"/>
        <v/>
      </c>
      <c r="FA568" s="1275" t="str">
        <f t="shared" si="577"/>
        <v/>
      </c>
      <c r="FB568" s="1275" t="str">
        <f t="shared" si="578"/>
        <v/>
      </c>
      <c r="FC568" s="1333" t="str">
        <f t="shared" si="579"/>
        <v/>
      </c>
      <c r="FE568" s="1234" t="str">
        <f t="shared" si="580"/>
        <v xml:space="preserve"> </v>
      </c>
      <c r="FF568" s="1234" t="str">
        <f t="shared" si="581"/>
        <v xml:space="preserve"> </v>
      </c>
      <c r="FG568" s="1234" t="str">
        <f t="shared" si="582"/>
        <v xml:space="preserve"> </v>
      </c>
      <c r="FH568" s="1234" t="str">
        <f t="shared" si="583"/>
        <v xml:space="preserve"> </v>
      </c>
      <c r="FI568" s="1234" t="str">
        <f t="shared" si="554"/>
        <v xml:space="preserve"> </v>
      </c>
      <c r="FJ568" s="1234" t="str">
        <f t="shared" si="584"/>
        <v xml:space="preserve"> </v>
      </c>
      <c r="FK568" s="1234">
        <f t="shared" si="555"/>
        <v>0</v>
      </c>
      <c r="FL568" s="1227"/>
      <c r="FM568" s="1234" t="str">
        <f t="shared" si="556"/>
        <v xml:space="preserve"> </v>
      </c>
      <c r="FN568" s="1234" t="str">
        <f t="shared" si="557"/>
        <v xml:space="preserve"> </v>
      </c>
      <c r="FO568" s="1234" t="str">
        <f t="shared" si="585"/>
        <v xml:space="preserve"> </v>
      </c>
      <c r="FP568" s="1234" t="str">
        <f t="shared" si="586"/>
        <v xml:space="preserve"> </v>
      </c>
      <c r="FQ568" s="1234" t="str">
        <f t="shared" si="558"/>
        <v xml:space="preserve"> </v>
      </c>
      <c r="FR568" s="1234" t="str">
        <f t="shared" si="587"/>
        <v xml:space="preserve"> </v>
      </c>
      <c r="FS568" s="1234">
        <f t="shared" si="593"/>
        <v>0</v>
      </c>
      <c r="FT568" s="1227"/>
      <c r="FU568" s="1234" t="str">
        <f t="shared" si="588"/>
        <v xml:space="preserve"> </v>
      </c>
      <c r="FV568" s="1234" t="str">
        <f t="shared" si="589"/>
        <v xml:space="preserve"> </v>
      </c>
      <c r="FW568" s="1234" t="str">
        <f t="shared" si="590"/>
        <v xml:space="preserve"> </v>
      </c>
      <c r="FX568" s="1234" t="str">
        <f t="shared" si="559"/>
        <v xml:space="preserve"> </v>
      </c>
      <c r="FY568" s="1234" t="str">
        <f t="shared" si="560"/>
        <v xml:space="preserve"> </v>
      </c>
      <c r="FZ568" s="1234" t="str">
        <f t="shared" si="591"/>
        <v xml:space="preserve"> </v>
      </c>
      <c r="GA568" s="1234">
        <f t="shared" si="561"/>
        <v>0</v>
      </c>
      <c r="GB568" s="1227"/>
      <c r="GC568" s="1234" t="str">
        <f t="shared" si="562"/>
        <v xml:space="preserve"> </v>
      </c>
      <c r="GD568" s="1234" t="str">
        <f t="shared" si="563"/>
        <v xml:space="preserve"> </v>
      </c>
      <c r="GE568" s="1234" t="str">
        <f t="shared" si="564"/>
        <v xml:space="preserve"> </v>
      </c>
      <c r="GF568" s="1234" t="str">
        <f t="shared" si="565"/>
        <v xml:space="preserve"> </v>
      </c>
      <c r="GG568" s="1234" t="str">
        <f t="shared" si="566"/>
        <v xml:space="preserve"> </v>
      </c>
      <c r="GH568" s="1234" t="str">
        <f t="shared" si="567"/>
        <v xml:space="preserve"> </v>
      </c>
      <c r="GI568" s="1234" t="str">
        <f t="shared" si="568"/>
        <v xml:space="preserve"> </v>
      </c>
      <c r="GJ568" s="1234" t="str">
        <f t="shared" si="569"/>
        <v xml:space="preserve"> </v>
      </c>
      <c r="GK568" s="1234" t="str">
        <f t="shared" si="570"/>
        <v xml:space="preserve"> </v>
      </c>
      <c r="GL568" s="1234" t="str">
        <f t="shared" si="571"/>
        <v xml:space="preserve"> </v>
      </c>
      <c r="GM568" s="1234" t="str">
        <f t="shared" si="572"/>
        <v xml:space="preserve"> </v>
      </c>
      <c r="GN568" s="1234">
        <f t="shared" si="573"/>
        <v>0</v>
      </c>
    </row>
    <row r="569" spans="1:196" s="100" customFormat="1" ht="27" customHeight="1" thickTop="1" thickBot="1">
      <c r="A569" s="1208">
        <f>【A票】【D票】!$D$10</f>
        <v>0</v>
      </c>
      <c r="B569" s="1212">
        <f>【A票】【D票】!$H$10</f>
        <v>0</v>
      </c>
      <c r="C569" s="1213" t="str">
        <f>【A票】【D票】!$K$10</f>
        <v xml:space="preserve"> </v>
      </c>
      <c r="D569" s="1214">
        <f t="shared" si="547"/>
        <v>478</v>
      </c>
      <c r="E569" s="914"/>
      <c r="F569" s="467"/>
      <c r="G569" s="469"/>
      <c r="H569" s="224" t="str">
        <f t="shared" si="533"/>
        <v xml:space="preserve"> </v>
      </c>
      <c r="I569" s="704"/>
      <c r="J569" s="117"/>
      <c r="K569" s="117"/>
      <c r="L569" s="117"/>
      <c r="M569" s="117"/>
      <c r="N569" s="117"/>
      <c r="O569" s="117"/>
      <c r="P569" s="117"/>
      <c r="Q569" s="117"/>
      <c r="R569" s="117"/>
      <c r="S569" s="117"/>
      <c r="T569" s="254"/>
      <c r="U569" s="646"/>
      <c r="V569" s="646"/>
      <c r="W569" s="114"/>
      <c r="X569" s="254"/>
      <c r="Y569" s="224" t="str">
        <f t="shared" si="534"/>
        <v xml:space="preserve"> </v>
      </c>
      <c r="Z569" s="579"/>
      <c r="AA569" s="704"/>
      <c r="AB569" s="119"/>
      <c r="AC569" s="224" t="str">
        <f t="shared" si="549"/>
        <v xml:space="preserve"> </v>
      </c>
      <c r="AD569" s="115"/>
      <c r="AE569" s="253"/>
      <c r="AF569" s="704"/>
      <c r="AG569" s="727"/>
      <c r="AH569" s="727"/>
      <c r="AI569" s="727"/>
      <c r="AJ569" s="727"/>
      <c r="AK569" s="591"/>
      <c r="AL569" s="727"/>
      <c r="AM569" s="727"/>
      <c r="AN569" s="727"/>
      <c r="AO569" s="727"/>
      <c r="AP569" s="727"/>
      <c r="AQ569" s="727"/>
      <c r="AR569" s="727"/>
      <c r="AS569" s="727"/>
      <c r="AT569" s="727"/>
      <c r="AU569" s="727"/>
      <c r="AV569" s="727"/>
      <c r="AW569" s="727"/>
      <c r="AX569" s="727"/>
      <c r="AY569" s="727"/>
      <c r="AZ569" s="727"/>
      <c r="BA569" s="727"/>
      <c r="BB569" s="727"/>
      <c r="BC569" s="821"/>
      <c r="BD569" s="727"/>
      <c r="BE569" s="727"/>
      <c r="BF569" s="727"/>
      <c r="BG569" s="727"/>
      <c r="BH569" s="727"/>
      <c r="BI569" s="727"/>
      <c r="BJ569" s="727"/>
      <c r="BK569" s="727"/>
      <c r="BL569" s="821"/>
      <c r="BM569" s="727"/>
      <c r="BN569" s="727"/>
      <c r="BO569" s="727"/>
      <c r="BP569" s="727"/>
      <c r="BQ569" s="727"/>
      <c r="BR569" s="821"/>
      <c r="BS569" s="727"/>
      <c r="BT569" s="727"/>
      <c r="BU569" s="727"/>
      <c r="BV569" s="591"/>
      <c r="BW569" s="224" t="str">
        <f t="shared" si="546"/>
        <v xml:space="preserve"> </v>
      </c>
      <c r="BX569" s="471">
        <f t="shared" si="535"/>
        <v>478</v>
      </c>
      <c r="BY569" s="117"/>
      <c r="BZ569" s="117"/>
      <c r="CA569" s="117"/>
      <c r="CB569" s="117"/>
      <c r="CC569" s="117"/>
      <c r="CD569" s="461"/>
      <c r="CE569" s="236"/>
      <c r="CF569" s="224" t="str">
        <f t="shared" si="536"/>
        <v xml:space="preserve"> </v>
      </c>
      <c r="CG569" s="116"/>
      <c r="CH569" s="117"/>
      <c r="CI569" s="117"/>
      <c r="CJ569" s="117"/>
      <c r="CK569" s="472"/>
      <c r="CL569" s="472"/>
      <c r="CM569" s="472"/>
      <c r="CN569" s="472"/>
      <c r="CO569" s="117"/>
      <c r="CP569" s="253"/>
      <c r="CQ569" s="120"/>
      <c r="CR569" s="224" t="str" cm="1">
        <f t="array" ref="CR569">IF(AND(SUM(COUNTIF(CG569:CM569,{"*不明*","*その他*"})+COUNTIF(CO569:CP569,{"*不明*","*その他*"}))&gt;0,CQ569=""),"その他・不明の場合,10)具体的内容、理由を記入",IF(OR(AND(CI569=CI$65,COUNTA(CJ569:CM569)&lt;4),AND(OR(CI569=CI$63,CI569=CI$64,CI569=CI$66,CI569=CI$67,CI569=CI$68,CI569=""),COUNTA(CJ569:CM569)&gt;0)),"3)介護保険認定済→要介護度、認知症自立度、寝たきり度、介護保険サービス記入",IF(OR(AND(OR(CM569=CM$63,CM569=CM$64),CN569=""),AND(OR(CM569=CM$65,CM569=CM$66),CN569&lt;&gt;"")),"7)介護保険サービス受けている/過去受けていた→具体的内容記入"," ")))</f>
        <v xml:space="preserve"> </v>
      </c>
      <c r="CS569" s="224" t="str">
        <f t="shared" si="537"/>
        <v xml:space="preserve"> </v>
      </c>
      <c r="CT569" s="116"/>
      <c r="CU569" s="253"/>
      <c r="CV569" s="117"/>
      <c r="CW569" s="117"/>
      <c r="CX569" s="253"/>
      <c r="CY569" s="117"/>
      <c r="CZ569" s="117"/>
      <c r="DA569" s="253"/>
      <c r="DB569" s="117"/>
      <c r="DC569" s="224" t="str">
        <f t="shared" si="538"/>
        <v xml:space="preserve"> </v>
      </c>
      <c r="DD569" s="224" t="str">
        <f t="shared" si="539"/>
        <v xml:space="preserve"> </v>
      </c>
      <c r="DE569" s="224" t="str">
        <f t="shared" si="550"/>
        <v xml:space="preserve"> </v>
      </c>
      <c r="DF569" s="121"/>
      <c r="DG569" s="114"/>
      <c r="DH569" s="704"/>
      <c r="DI569" s="119"/>
      <c r="DJ569" s="187"/>
      <c r="DK569" s="254"/>
      <c r="DL569" s="224" t="str">
        <f t="shared" si="551"/>
        <v xml:space="preserve"> </v>
      </c>
      <c r="DM569" s="224" t="str">
        <f t="shared" si="540"/>
        <v xml:space="preserve"> </v>
      </c>
      <c r="DN569" s="474"/>
      <c r="DO569" s="117"/>
      <c r="DP569" s="117"/>
      <c r="DQ569" s="117"/>
      <c r="DR569" s="117"/>
      <c r="DS569" s="117"/>
      <c r="DT569" s="254"/>
      <c r="DU569" s="476"/>
      <c r="DV569" s="224" t="str">
        <f t="shared" si="552"/>
        <v xml:space="preserve"> </v>
      </c>
      <c r="DW569" s="115"/>
      <c r="DX569" s="470"/>
      <c r="DY569" s="117"/>
      <c r="DZ569" s="704"/>
      <c r="EA569" s="224" t="str">
        <f t="shared" si="553"/>
        <v xml:space="preserve"> </v>
      </c>
      <c r="EB569" s="906"/>
      <c r="EC569" s="904"/>
      <c r="ED569" s="904"/>
      <c r="EE569" s="904"/>
      <c r="EF569" s="904"/>
      <c r="EG569" s="904"/>
      <c r="EH569" s="904"/>
      <c r="EI569" s="904"/>
      <c r="EJ569" s="904"/>
      <c r="EK569" s="905"/>
      <c r="EL569" s="80"/>
      <c r="EM569" s="224" t="str">
        <f t="shared" si="541"/>
        <v xml:space="preserve"> </v>
      </c>
      <c r="EN569" s="224" t="str">
        <f t="shared" si="542"/>
        <v xml:space="preserve"> </v>
      </c>
      <c r="EO569" s="115"/>
      <c r="EP569" s="1050"/>
      <c r="EQ569" s="253"/>
      <c r="ER569" s="117"/>
      <c r="ES569" s="1258">
        <f t="shared" si="543"/>
        <v>478</v>
      </c>
      <c r="ET569" s="224" t="str">
        <f t="shared" si="544"/>
        <v xml:space="preserve"> </v>
      </c>
      <c r="EU569" s="477" t="str">
        <f t="shared" si="545"/>
        <v/>
      </c>
      <c r="EV569" s="1334" t="str">
        <f t="shared" si="548"/>
        <v xml:space="preserve"> </v>
      </c>
      <c r="EW569" s="1332" t="str">
        <f t="shared" si="592"/>
        <v/>
      </c>
      <c r="EX569" s="1275" t="str">
        <f t="shared" si="574"/>
        <v/>
      </c>
      <c r="EY569" s="1275" t="str">
        <f t="shared" si="575"/>
        <v/>
      </c>
      <c r="EZ569" s="1275" t="str">
        <f t="shared" si="576"/>
        <v/>
      </c>
      <c r="FA569" s="1275" t="str">
        <f t="shared" si="577"/>
        <v/>
      </c>
      <c r="FB569" s="1275" t="str">
        <f t="shared" si="578"/>
        <v/>
      </c>
      <c r="FC569" s="1333" t="str">
        <f t="shared" si="579"/>
        <v/>
      </c>
      <c r="FE569" s="1234" t="str">
        <f t="shared" si="580"/>
        <v xml:space="preserve"> </v>
      </c>
      <c r="FF569" s="1234" t="str">
        <f t="shared" si="581"/>
        <v xml:space="preserve"> </v>
      </c>
      <c r="FG569" s="1234" t="str">
        <f t="shared" si="582"/>
        <v xml:space="preserve"> </v>
      </c>
      <c r="FH569" s="1234" t="str">
        <f t="shared" si="583"/>
        <v xml:space="preserve"> </v>
      </c>
      <c r="FI569" s="1234" t="str">
        <f t="shared" si="554"/>
        <v xml:space="preserve"> </v>
      </c>
      <c r="FJ569" s="1234" t="str">
        <f t="shared" si="584"/>
        <v xml:space="preserve"> </v>
      </c>
      <c r="FK569" s="1234">
        <f t="shared" si="555"/>
        <v>0</v>
      </c>
      <c r="FL569" s="1227"/>
      <c r="FM569" s="1234" t="str">
        <f t="shared" si="556"/>
        <v xml:space="preserve"> </v>
      </c>
      <c r="FN569" s="1234" t="str">
        <f t="shared" si="557"/>
        <v xml:space="preserve"> </v>
      </c>
      <c r="FO569" s="1234" t="str">
        <f t="shared" si="585"/>
        <v xml:space="preserve"> </v>
      </c>
      <c r="FP569" s="1234" t="str">
        <f t="shared" si="586"/>
        <v xml:space="preserve"> </v>
      </c>
      <c r="FQ569" s="1234" t="str">
        <f t="shared" si="558"/>
        <v xml:space="preserve"> </v>
      </c>
      <c r="FR569" s="1234" t="str">
        <f t="shared" si="587"/>
        <v xml:space="preserve"> </v>
      </c>
      <c r="FS569" s="1234">
        <f t="shared" si="593"/>
        <v>0</v>
      </c>
      <c r="FT569" s="1227"/>
      <c r="FU569" s="1234" t="str">
        <f t="shared" si="588"/>
        <v xml:space="preserve"> </v>
      </c>
      <c r="FV569" s="1234" t="str">
        <f t="shared" si="589"/>
        <v xml:space="preserve"> </v>
      </c>
      <c r="FW569" s="1234" t="str">
        <f t="shared" si="590"/>
        <v xml:space="preserve"> </v>
      </c>
      <c r="FX569" s="1234" t="str">
        <f t="shared" si="559"/>
        <v xml:space="preserve"> </v>
      </c>
      <c r="FY569" s="1234" t="str">
        <f t="shared" si="560"/>
        <v xml:space="preserve"> </v>
      </c>
      <c r="FZ569" s="1234" t="str">
        <f t="shared" si="591"/>
        <v xml:space="preserve"> </v>
      </c>
      <c r="GA569" s="1234">
        <f t="shared" si="561"/>
        <v>0</v>
      </c>
      <c r="GB569" s="1227"/>
      <c r="GC569" s="1234" t="str">
        <f t="shared" si="562"/>
        <v xml:space="preserve"> </v>
      </c>
      <c r="GD569" s="1234" t="str">
        <f t="shared" si="563"/>
        <v xml:space="preserve"> </v>
      </c>
      <c r="GE569" s="1234" t="str">
        <f t="shared" si="564"/>
        <v xml:space="preserve"> </v>
      </c>
      <c r="GF569" s="1234" t="str">
        <f t="shared" si="565"/>
        <v xml:space="preserve"> </v>
      </c>
      <c r="GG569" s="1234" t="str">
        <f t="shared" si="566"/>
        <v xml:space="preserve"> </v>
      </c>
      <c r="GH569" s="1234" t="str">
        <f t="shared" si="567"/>
        <v xml:space="preserve"> </v>
      </c>
      <c r="GI569" s="1234" t="str">
        <f t="shared" si="568"/>
        <v xml:space="preserve"> </v>
      </c>
      <c r="GJ569" s="1234" t="str">
        <f t="shared" si="569"/>
        <v xml:space="preserve"> </v>
      </c>
      <c r="GK569" s="1234" t="str">
        <f t="shared" si="570"/>
        <v xml:space="preserve"> </v>
      </c>
      <c r="GL569" s="1234" t="str">
        <f t="shared" si="571"/>
        <v xml:space="preserve"> </v>
      </c>
      <c r="GM569" s="1234" t="str">
        <f t="shared" si="572"/>
        <v xml:space="preserve"> </v>
      </c>
      <c r="GN569" s="1234">
        <f t="shared" si="573"/>
        <v>0</v>
      </c>
    </row>
    <row r="570" spans="1:196" s="100" customFormat="1" ht="27" customHeight="1" thickTop="1" thickBot="1">
      <c r="A570" s="1208">
        <f>【A票】【D票】!$D$10</f>
        <v>0</v>
      </c>
      <c r="B570" s="1212">
        <f>【A票】【D票】!$H$10</f>
        <v>0</v>
      </c>
      <c r="C570" s="1213" t="str">
        <f>【A票】【D票】!$K$10</f>
        <v xml:space="preserve"> </v>
      </c>
      <c r="D570" s="1214">
        <f t="shared" si="547"/>
        <v>479</v>
      </c>
      <c r="E570" s="914"/>
      <c r="F570" s="467"/>
      <c r="G570" s="469"/>
      <c r="H570" s="224" t="str">
        <f t="shared" si="533"/>
        <v xml:space="preserve"> </v>
      </c>
      <c r="I570" s="704"/>
      <c r="J570" s="117"/>
      <c r="K570" s="117"/>
      <c r="L570" s="117"/>
      <c r="M570" s="117"/>
      <c r="N570" s="117"/>
      <c r="O570" s="117"/>
      <c r="P570" s="117"/>
      <c r="Q570" s="117"/>
      <c r="R570" s="117"/>
      <c r="S570" s="117"/>
      <c r="T570" s="254"/>
      <c r="U570" s="646"/>
      <c r="V570" s="646"/>
      <c r="W570" s="114"/>
      <c r="X570" s="254"/>
      <c r="Y570" s="224" t="str">
        <f t="shared" si="534"/>
        <v xml:space="preserve"> </v>
      </c>
      <c r="Z570" s="579"/>
      <c r="AA570" s="704"/>
      <c r="AB570" s="119"/>
      <c r="AC570" s="224" t="str">
        <f t="shared" si="549"/>
        <v xml:space="preserve"> </v>
      </c>
      <c r="AD570" s="115"/>
      <c r="AE570" s="253"/>
      <c r="AF570" s="704"/>
      <c r="AG570" s="727"/>
      <c r="AH570" s="727"/>
      <c r="AI570" s="727"/>
      <c r="AJ570" s="727"/>
      <c r="AK570" s="591"/>
      <c r="AL570" s="727"/>
      <c r="AM570" s="727"/>
      <c r="AN570" s="727"/>
      <c r="AO570" s="727"/>
      <c r="AP570" s="727"/>
      <c r="AQ570" s="727"/>
      <c r="AR570" s="727"/>
      <c r="AS570" s="727"/>
      <c r="AT570" s="727"/>
      <c r="AU570" s="727"/>
      <c r="AV570" s="727"/>
      <c r="AW570" s="727"/>
      <c r="AX570" s="727"/>
      <c r="AY570" s="727"/>
      <c r="AZ570" s="727"/>
      <c r="BA570" s="727"/>
      <c r="BB570" s="727"/>
      <c r="BC570" s="821"/>
      <c r="BD570" s="727"/>
      <c r="BE570" s="727"/>
      <c r="BF570" s="727"/>
      <c r="BG570" s="727"/>
      <c r="BH570" s="727"/>
      <c r="BI570" s="727"/>
      <c r="BJ570" s="727"/>
      <c r="BK570" s="727"/>
      <c r="BL570" s="821"/>
      <c r="BM570" s="727"/>
      <c r="BN570" s="727"/>
      <c r="BO570" s="727"/>
      <c r="BP570" s="727"/>
      <c r="BQ570" s="727"/>
      <c r="BR570" s="821"/>
      <c r="BS570" s="727"/>
      <c r="BT570" s="727"/>
      <c r="BU570" s="727"/>
      <c r="BV570" s="591"/>
      <c r="BW570" s="224" t="str">
        <f t="shared" si="546"/>
        <v xml:space="preserve"> </v>
      </c>
      <c r="BX570" s="471">
        <f t="shared" si="535"/>
        <v>479</v>
      </c>
      <c r="BY570" s="117"/>
      <c r="BZ570" s="117"/>
      <c r="CA570" s="117"/>
      <c r="CB570" s="117"/>
      <c r="CC570" s="117"/>
      <c r="CD570" s="461"/>
      <c r="CE570" s="236"/>
      <c r="CF570" s="224" t="str">
        <f t="shared" si="536"/>
        <v xml:space="preserve"> </v>
      </c>
      <c r="CG570" s="116"/>
      <c r="CH570" s="117"/>
      <c r="CI570" s="117"/>
      <c r="CJ570" s="117"/>
      <c r="CK570" s="472"/>
      <c r="CL570" s="472"/>
      <c r="CM570" s="472"/>
      <c r="CN570" s="472"/>
      <c r="CO570" s="117"/>
      <c r="CP570" s="253"/>
      <c r="CQ570" s="120"/>
      <c r="CR570" s="224" t="str" cm="1">
        <f t="array" ref="CR570">IF(AND(SUM(COUNTIF(CG570:CM570,{"*不明*","*その他*"})+COUNTIF(CO570:CP570,{"*不明*","*その他*"}))&gt;0,CQ570=""),"その他・不明の場合,10)具体的内容、理由を記入",IF(OR(AND(CI570=CI$65,COUNTA(CJ570:CM570)&lt;4),AND(OR(CI570=CI$63,CI570=CI$64,CI570=CI$66,CI570=CI$67,CI570=CI$68,CI570=""),COUNTA(CJ570:CM570)&gt;0)),"3)介護保険認定済→要介護度、認知症自立度、寝たきり度、介護保険サービス記入",IF(OR(AND(OR(CM570=CM$63,CM570=CM$64),CN570=""),AND(OR(CM570=CM$65,CM570=CM$66),CN570&lt;&gt;"")),"7)介護保険サービス受けている/過去受けていた→具体的内容記入"," ")))</f>
        <v xml:space="preserve"> </v>
      </c>
      <c r="CS570" s="224" t="str">
        <f t="shared" si="537"/>
        <v xml:space="preserve"> </v>
      </c>
      <c r="CT570" s="116"/>
      <c r="CU570" s="253"/>
      <c r="CV570" s="117"/>
      <c r="CW570" s="117"/>
      <c r="CX570" s="253"/>
      <c r="CY570" s="117"/>
      <c r="CZ570" s="117"/>
      <c r="DA570" s="253"/>
      <c r="DB570" s="117"/>
      <c r="DC570" s="224" t="str">
        <f t="shared" si="538"/>
        <v xml:space="preserve"> </v>
      </c>
      <c r="DD570" s="224" t="str">
        <f t="shared" si="539"/>
        <v xml:space="preserve"> </v>
      </c>
      <c r="DE570" s="224" t="str">
        <f t="shared" si="550"/>
        <v xml:space="preserve"> </v>
      </c>
      <c r="DF570" s="121"/>
      <c r="DG570" s="114"/>
      <c r="DH570" s="704"/>
      <c r="DI570" s="119"/>
      <c r="DJ570" s="187"/>
      <c r="DK570" s="254"/>
      <c r="DL570" s="224" t="str">
        <f t="shared" si="551"/>
        <v xml:space="preserve"> </v>
      </c>
      <c r="DM570" s="224" t="str">
        <f t="shared" si="540"/>
        <v xml:space="preserve"> </v>
      </c>
      <c r="DN570" s="474"/>
      <c r="DO570" s="117"/>
      <c r="DP570" s="117"/>
      <c r="DQ570" s="117"/>
      <c r="DR570" s="117"/>
      <c r="DS570" s="117"/>
      <c r="DT570" s="254"/>
      <c r="DU570" s="476"/>
      <c r="DV570" s="224" t="str">
        <f t="shared" si="552"/>
        <v xml:space="preserve"> </v>
      </c>
      <c r="DW570" s="115"/>
      <c r="DX570" s="470"/>
      <c r="DY570" s="117"/>
      <c r="DZ570" s="704"/>
      <c r="EA570" s="224" t="str">
        <f t="shared" si="553"/>
        <v xml:space="preserve"> </v>
      </c>
      <c r="EB570" s="906"/>
      <c r="EC570" s="904"/>
      <c r="ED570" s="904"/>
      <c r="EE570" s="904"/>
      <c r="EF570" s="904"/>
      <c r="EG570" s="904"/>
      <c r="EH570" s="904"/>
      <c r="EI570" s="904"/>
      <c r="EJ570" s="904"/>
      <c r="EK570" s="905"/>
      <c r="EL570" s="80"/>
      <c r="EM570" s="224" t="str">
        <f t="shared" si="541"/>
        <v xml:space="preserve"> </v>
      </c>
      <c r="EN570" s="224" t="str">
        <f t="shared" si="542"/>
        <v xml:space="preserve"> </v>
      </c>
      <c r="EO570" s="115"/>
      <c r="EP570" s="1050"/>
      <c r="EQ570" s="253"/>
      <c r="ER570" s="117"/>
      <c r="ES570" s="1258">
        <f t="shared" si="543"/>
        <v>479</v>
      </c>
      <c r="ET570" s="224" t="str">
        <f t="shared" si="544"/>
        <v xml:space="preserve"> </v>
      </c>
      <c r="EU570" s="477" t="str">
        <f t="shared" si="545"/>
        <v/>
      </c>
      <c r="EV570" s="1334" t="str">
        <f t="shared" si="548"/>
        <v xml:space="preserve"> </v>
      </c>
      <c r="EW570" s="1332" t="str">
        <f t="shared" si="592"/>
        <v/>
      </c>
      <c r="EX570" s="1275" t="str">
        <f t="shared" si="574"/>
        <v/>
      </c>
      <c r="EY570" s="1275" t="str">
        <f t="shared" si="575"/>
        <v/>
      </c>
      <c r="EZ570" s="1275" t="str">
        <f t="shared" si="576"/>
        <v/>
      </c>
      <c r="FA570" s="1275" t="str">
        <f t="shared" si="577"/>
        <v/>
      </c>
      <c r="FB570" s="1275" t="str">
        <f t="shared" si="578"/>
        <v/>
      </c>
      <c r="FC570" s="1333" t="str">
        <f t="shared" si="579"/>
        <v/>
      </c>
      <c r="FE570" s="1234" t="str">
        <f t="shared" si="580"/>
        <v xml:space="preserve"> </v>
      </c>
      <c r="FF570" s="1234" t="str">
        <f t="shared" si="581"/>
        <v xml:space="preserve"> </v>
      </c>
      <c r="FG570" s="1234" t="str">
        <f t="shared" si="582"/>
        <v xml:space="preserve"> </v>
      </c>
      <c r="FH570" s="1234" t="str">
        <f t="shared" si="583"/>
        <v xml:space="preserve"> </v>
      </c>
      <c r="FI570" s="1234" t="str">
        <f t="shared" si="554"/>
        <v xml:space="preserve"> </v>
      </c>
      <c r="FJ570" s="1234" t="str">
        <f t="shared" si="584"/>
        <v xml:space="preserve"> </v>
      </c>
      <c r="FK570" s="1234">
        <f t="shared" si="555"/>
        <v>0</v>
      </c>
      <c r="FL570" s="1227"/>
      <c r="FM570" s="1234" t="str">
        <f t="shared" si="556"/>
        <v xml:space="preserve"> </v>
      </c>
      <c r="FN570" s="1234" t="str">
        <f t="shared" si="557"/>
        <v xml:space="preserve"> </v>
      </c>
      <c r="FO570" s="1234" t="str">
        <f t="shared" si="585"/>
        <v xml:space="preserve"> </v>
      </c>
      <c r="FP570" s="1234" t="str">
        <f t="shared" si="586"/>
        <v xml:space="preserve"> </v>
      </c>
      <c r="FQ570" s="1234" t="str">
        <f t="shared" si="558"/>
        <v xml:space="preserve"> </v>
      </c>
      <c r="FR570" s="1234" t="str">
        <f t="shared" si="587"/>
        <v xml:space="preserve"> </v>
      </c>
      <c r="FS570" s="1234">
        <f t="shared" si="593"/>
        <v>0</v>
      </c>
      <c r="FT570" s="1227"/>
      <c r="FU570" s="1234" t="str">
        <f t="shared" si="588"/>
        <v xml:space="preserve"> </v>
      </c>
      <c r="FV570" s="1234" t="str">
        <f t="shared" si="589"/>
        <v xml:space="preserve"> </v>
      </c>
      <c r="FW570" s="1234" t="str">
        <f t="shared" si="590"/>
        <v xml:space="preserve"> </v>
      </c>
      <c r="FX570" s="1234" t="str">
        <f t="shared" si="559"/>
        <v xml:space="preserve"> </v>
      </c>
      <c r="FY570" s="1234" t="str">
        <f t="shared" si="560"/>
        <v xml:space="preserve"> </v>
      </c>
      <c r="FZ570" s="1234" t="str">
        <f t="shared" si="591"/>
        <v xml:space="preserve"> </v>
      </c>
      <c r="GA570" s="1234">
        <f t="shared" si="561"/>
        <v>0</v>
      </c>
      <c r="GB570" s="1227"/>
      <c r="GC570" s="1234" t="str">
        <f t="shared" si="562"/>
        <v xml:space="preserve"> </v>
      </c>
      <c r="GD570" s="1234" t="str">
        <f t="shared" si="563"/>
        <v xml:space="preserve"> </v>
      </c>
      <c r="GE570" s="1234" t="str">
        <f t="shared" si="564"/>
        <v xml:space="preserve"> </v>
      </c>
      <c r="GF570" s="1234" t="str">
        <f t="shared" si="565"/>
        <v xml:space="preserve"> </v>
      </c>
      <c r="GG570" s="1234" t="str">
        <f t="shared" si="566"/>
        <v xml:space="preserve"> </v>
      </c>
      <c r="GH570" s="1234" t="str">
        <f t="shared" si="567"/>
        <v xml:space="preserve"> </v>
      </c>
      <c r="GI570" s="1234" t="str">
        <f t="shared" si="568"/>
        <v xml:space="preserve"> </v>
      </c>
      <c r="GJ570" s="1234" t="str">
        <f t="shared" si="569"/>
        <v xml:space="preserve"> </v>
      </c>
      <c r="GK570" s="1234" t="str">
        <f t="shared" si="570"/>
        <v xml:space="preserve"> </v>
      </c>
      <c r="GL570" s="1234" t="str">
        <f t="shared" si="571"/>
        <v xml:space="preserve"> </v>
      </c>
      <c r="GM570" s="1234" t="str">
        <f t="shared" si="572"/>
        <v xml:space="preserve"> </v>
      </c>
      <c r="GN570" s="1234">
        <f t="shared" si="573"/>
        <v>0</v>
      </c>
    </row>
    <row r="571" spans="1:196" s="100" customFormat="1" ht="27" customHeight="1" thickTop="1" thickBot="1">
      <c r="A571" s="1208">
        <f>【A票】【D票】!$D$10</f>
        <v>0</v>
      </c>
      <c r="B571" s="1212">
        <f>【A票】【D票】!$H$10</f>
        <v>0</v>
      </c>
      <c r="C571" s="1213" t="str">
        <f>【A票】【D票】!$K$10</f>
        <v xml:space="preserve"> </v>
      </c>
      <c r="D571" s="1214">
        <f t="shared" si="547"/>
        <v>480</v>
      </c>
      <c r="E571" s="914"/>
      <c r="F571" s="467"/>
      <c r="G571" s="469"/>
      <c r="H571" s="224" t="str">
        <f t="shared" ref="H571:H634" si="594">IF(AND(COUNTA(J571:T571,Z571,AB571,AD571,AG571,AH571,AK571,BY571:CE571,CG571:CQ571,CT571:DB571,DF571:DK571,DN571:DU571,DW571:DZ571,EO571:ER571)&gt;0,COUNTA(F571:G571)&lt;2),"左欄←は必須回答",IF(COUNTA(F571:G571)=1,"左欄←は必須回答",IF(AND(F571=F$65,OR(COUNTA(I571,Z571,AA571,AB571,AD571,AF571,AG571,AH571,AK571)&gt;0,COUNTA(J571:T571,X571)&gt;0)),"2人目以降の被虐待者のため問1～4まで記入不要"," ")))</f>
        <v xml:space="preserve"> </v>
      </c>
      <c r="I571" s="704"/>
      <c r="J571" s="117"/>
      <c r="K571" s="117"/>
      <c r="L571" s="117"/>
      <c r="M571" s="117"/>
      <c r="N571" s="117"/>
      <c r="O571" s="117"/>
      <c r="P571" s="117"/>
      <c r="Q571" s="117"/>
      <c r="R571" s="117"/>
      <c r="S571" s="117"/>
      <c r="T571" s="254"/>
      <c r="U571" s="646"/>
      <c r="V571" s="646"/>
      <c r="W571" s="114"/>
      <c r="X571" s="254"/>
      <c r="Y571" s="224" t="str">
        <f t="shared" ref="Y571:Y634" si="595">IF(OR(AND(AND(OR(F571=F$63,F571=F$64),G571&lt;&gt;""),OR(I571="",COUNTA(J571:T571,X571)&lt;1)),AND(COUNTA(F571:G571)=0,COUNTA(I571:T571,X571)&gt;0)),"問1問2記入漏れ、もしくは不要な回答あり",IF(AND(T571&gt;0,OR(COUNTA(U571:W571)&lt;1,COUNTA(U571:W571)&gt;T571)),"その他に人数→具体的内容記入",IF(AND(T571="",COUNTA(U571:W571)&lt;&gt;0),"具体的内容→その他の人数"," ")))</f>
        <v xml:space="preserve"> </v>
      </c>
      <c r="Z571" s="579"/>
      <c r="AA571" s="704"/>
      <c r="AB571" s="119"/>
      <c r="AC571" s="224" t="str">
        <f t="shared" si="549"/>
        <v xml:space="preserve"> </v>
      </c>
      <c r="AD571" s="115"/>
      <c r="AE571" s="253"/>
      <c r="AF571" s="704"/>
      <c r="AG571" s="727"/>
      <c r="AH571" s="727"/>
      <c r="AI571" s="727"/>
      <c r="AJ571" s="727"/>
      <c r="AK571" s="591"/>
      <c r="AL571" s="727"/>
      <c r="AM571" s="727"/>
      <c r="AN571" s="727"/>
      <c r="AO571" s="727"/>
      <c r="AP571" s="727"/>
      <c r="AQ571" s="727"/>
      <c r="AR571" s="727"/>
      <c r="AS571" s="727"/>
      <c r="AT571" s="727"/>
      <c r="AU571" s="727"/>
      <c r="AV571" s="727"/>
      <c r="AW571" s="727"/>
      <c r="AX571" s="727"/>
      <c r="AY571" s="727"/>
      <c r="AZ571" s="727"/>
      <c r="BA571" s="727"/>
      <c r="BB571" s="727"/>
      <c r="BC571" s="821"/>
      <c r="BD571" s="727"/>
      <c r="BE571" s="727"/>
      <c r="BF571" s="727"/>
      <c r="BG571" s="727"/>
      <c r="BH571" s="727"/>
      <c r="BI571" s="727"/>
      <c r="BJ571" s="727"/>
      <c r="BK571" s="727"/>
      <c r="BL571" s="821"/>
      <c r="BM571" s="727"/>
      <c r="BN571" s="727"/>
      <c r="BO571" s="727"/>
      <c r="BP571" s="727"/>
      <c r="BQ571" s="727"/>
      <c r="BR571" s="821"/>
      <c r="BS571" s="727"/>
      <c r="BT571" s="727"/>
      <c r="BU571" s="727"/>
      <c r="BV571" s="591"/>
      <c r="BW571" s="224" t="str">
        <f t="shared" si="546"/>
        <v xml:space="preserve"> </v>
      </c>
      <c r="BX571" s="471">
        <f t="shared" ref="BX571:BX634" si="596">D571</f>
        <v>480</v>
      </c>
      <c r="BY571" s="117"/>
      <c r="BZ571" s="117"/>
      <c r="CA571" s="117"/>
      <c r="CB571" s="117"/>
      <c r="CC571" s="117"/>
      <c r="CD571" s="461"/>
      <c r="CE571" s="236"/>
      <c r="CF571" s="224" t="str">
        <f t="shared" ref="CF571:CF634" si="597">IF(AND(AD571=AD$63,COUNTA(BY571:CC571)&lt;1),"問4_1)虐待を受けたと判断→問5に記入",IF(AND(OR(AD571=AD$64,AD571=AD$65,AND(OR(F571=F$63,F571=F$64),AD571="")),OR(COUNTA(BY571:CC571)&gt;0,COUNTA(CD571:CE571)&gt;0)),"虐待判断事例のみ回答",IF(AND(F571=F$65,COUNTA(BY571:CC571)&lt;1),"2人目以降の被虐待者につき、記入必要",IF(AND(COUNTA(F571:G571,I571:X571,Z571:AB571,AD571:AK571)=0,COUNTA(BY571:CE571)&gt;0),"虐待判断事例のみ回答"," "))))</f>
        <v xml:space="preserve"> </v>
      </c>
      <c r="CG571" s="116"/>
      <c r="CH571" s="117"/>
      <c r="CI571" s="117"/>
      <c r="CJ571" s="117"/>
      <c r="CK571" s="472"/>
      <c r="CL571" s="472"/>
      <c r="CM571" s="472"/>
      <c r="CN571" s="472"/>
      <c r="CO571" s="117"/>
      <c r="CP571" s="253"/>
      <c r="CQ571" s="120"/>
      <c r="CR571" s="224" t="str" cm="1">
        <f t="array" ref="CR571">IF(AND(SUM(COUNTIF(CG571:CM571,{"*不明*","*その他*"})+COUNTIF(CO571:CP571,{"*不明*","*その他*"}))&gt;0,CQ571=""),"その他・不明の場合,10)具体的内容、理由を記入",IF(OR(AND(CI571=CI$65,COUNTA(CJ571:CM571)&lt;4),AND(OR(CI571=CI$63,CI571=CI$64,CI571=CI$66,CI571=CI$67,CI571=CI$68,CI571=""),COUNTA(CJ571:CM571)&gt;0)),"3)介護保険認定済→要介護度、認知症自立度、寝たきり度、介護保険サービス記入",IF(OR(AND(OR(CM571=CM$63,CM571=CM$64),CN571=""),AND(OR(CM571=CM$65,CM571=CM$66),CN571&lt;&gt;"")),"7)介護保険サービス受けている/過去受けていた→具体的内容記入"," ")))</f>
        <v xml:space="preserve"> </v>
      </c>
      <c r="CS571" s="224" t="str">
        <f t="shared" ref="CS571:CS634" si="598">IF(AND(CO571=CO$63,CP571=CP$63),"8)虐待者とのみ同居で、9)家族形態が単独世帯",IF(AND(CO571=CO$64,CP571=CP$63),"8)虐待者及び他家族と同居で、9)家族形態が単独世帯",IF(AND(CO571=CO$64,CP571=CP$64),"8)虐待者及び他家族と同居で、9)家族形態が夫婦のみ世帯"," ")))</f>
        <v xml:space="preserve"> </v>
      </c>
      <c r="CT571" s="116"/>
      <c r="CU571" s="253"/>
      <c r="CV571" s="117"/>
      <c r="CW571" s="117"/>
      <c r="CX571" s="253"/>
      <c r="CY571" s="117"/>
      <c r="CZ571" s="117"/>
      <c r="DA571" s="253"/>
      <c r="DB571" s="117"/>
      <c r="DC571" s="224" t="str">
        <f t="shared" ref="DC571:DC634" si="599">IF(OR(AND(OR(CT571=CT$71,CT571=CT$72),COUNTA(CU571)&lt;1),AND(OR(CW571=CW$71,CW571=CW$72),COUNTA(CX571)&lt;1),AND(OR(CZ571=CZ$71,CZ571=CZ$72),COUNTA(DA571)&lt;1)),"その他、不明→具体的内容",IF(OR(AND(AND(CT571&lt;&gt;CT$71,CT571&lt;&gt;CT$72),COUNTA(CU571)&gt;0),AND(AND(CW571&lt;&gt;CW$71,CW571&lt;&gt;CW$72),COUNTA(CX571)&gt;0),AND(AND(CZ571&lt;&gt;CZ$71,CZ571&lt;&gt;CZ$72),COUNTA(DA571)&gt;0)),"その他、不明→具体的内容"," "))</f>
        <v xml:space="preserve"> </v>
      </c>
      <c r="DD571" s="224" t="str">
        <f t="shared" ref="DD571:DD634" si="600">IF(AND(CG571=CG$63,OR(CT571=CT$63,CW571=CW$63,CZ571=CZ$63)),"被虐待者が男性で虐待者が夫",IF(AND(CG571=CG$64,OR(CT571=CT$64,CW571=CW$64,CZ571=CZ$64)),"被虐待者が女性で虐待者が妻",IF(AND(COUNTA(CT571)-COUNTA(CV571)=0,COUNTA(CW571)-COUNTA(CY571)=0,COUNTA(CZ571)-COUNTA(DB571)=0)," ","続柄、年齢を記入")))</f>
        <v xml:space="preserve"> </v>
      </c>
      <c r="DE571" s="224" t="str">
        <f t="shared" si="550"/>
        <v xml:space="preserve"> </v>
      </c>
      <c r="DF571" s="121"/>
      <c r="DG571" s="114"/>
      <c r="DH571" s="704"/>
      <c r="DI571" s="119"/>
      <c r="DJ571" s="187"/>
      <c r="DK571" s="254"/>
      <c r="DL571" s="224" t="str">
        <f t="shared" si="551"/>
        <v xml:space="preserve"> </v>
      </c>
      <c r="DM571" s="224" t="str">
        <f t="shared" ref="DM571:DM634" si="601">IF(OR(AND(DF571=DF$64,COUNTA(DN571)&lt;1),AND(OR(DF571=DF$63,DF571=DF$65,DF571=DF$66,DF571=DF$67),COUNTA(DN571)&gt;0)),"問7_1)｢分離をしていない場合｣のみ3)の対応内容を記入",IF(AND(DN571&lt;&gt;"",DF571=""),"問7_1-1)分離の有無を記入"," "))</f>
        <v xml:space="preserve"> </v>
      </c>
      <c r="DN571" s="474"/>
      <c r="DO571" s="117"/>
      <c r="DP571" s="117"/>
      <c r="DQ571" s="117"/>
      <c r="DR571" s="117"/>
      <c r="DS571" s="117"/>
      <c r="DT571" s="254"/>
      <c r="DU571" s="476"/>
      <c r="DV571" s="224" t="str">
        <f t="shared" si="552"/>
        <v xml:space="preserve"> </v>
      </c>
      <c r="DW571" s="115"/>
      <c r="DX571" s="470"/>
      <c r="DY571" s="117"/>
      <c r="DZ571" s="704"/>
      <c r="EA571" s="224" t="str">
        <f t="shared" si="553"/>
        <v xml:space="preserve"> </v>
      </c>
      <c r="EB571" s="906"/>
      <c r="EC571" s="904"/>
      <c r="ED571" s="904"/>
      <c r="EE571" s="904"/>
      <c r="EF571" s="904"/>
      <c r="EG571" s="904"/>
      <c r="EH571" s="904"/>
      <c r="EI571" s="904"/>
      <c r="EJ571" s="904"/>
      <c r="EK571" s="905"/>
      <c r="EL571" s="80"/>
      <c r="EM571" s="224" t="str">
        <f t="shared" ref="EM571:EM634" si="602">IF(AND(AD571=AD$63,COUNTA(EB571:EK571)&lt;10),"問7_5)養護者支援の取組記載漏れ"," ")</f>
        <v xml:space="preserve"> </v>
      </c>
      <c r="EN571" s="224" t="str">
        <f t="shared" ref="EN571:EN634" si="603">IF(OR(AND(AD571=AD$63,COUNTA(DF571,DW571,DY571,EB571:EK571)&lt;13),AND(OR(AD571=AD$64,AD571=AD$65,AND(OR(F571=F$63,F571=F$64),AD571="")),COUNTA(DF571,DW571,DY571,EB571:EK571)&gt;0)),"問4_1)「虐待を受けたと判断」の場合→問7に記入",IF(AND(F571=F$65,COUNTA(DF571,DW571,DY571,EB571:EK571)&lt;13),"2人目以降の被虐待者につき、記入必要",IF(AND(COUNTA(F571:G571,I571:X571,Z571:AB571,AD571:AK571)=0,COUNTA(DF571:DK571,DN571:DU571,DW571:DZ571,EB571:EK571)&gt;0),"虐待事例の場合のみ回答"," ")))</f>
        <v xml:space="preserve"> </v>
      </c>
      <c r="EO571" s="115"/>
      <c r="EP571" s="1050"/>
      <c r="EQ571" s="253"/>
      <c r="ER571" s="117"/>
      <c r="ES571" s="1258">
        <f t="shared" ref="ES571:ES634" si="604">BX571</f>
        <v>480</v>
      </c>
      <c r="ET571" s="224" t="str">
        <f t="shared" ref="ET571:ET634" si="605">IF(OR(AND(AD571=AD$63,COUNTA(EO571)&lt;1),AND(OR(AD571=AD$64,AD571=AD$65,AND(OR(F571=F$63,F571=F$64),AD571="")),COUNTA(EO571)&gt;0),AND(EO571=$EO$64,EP571="")),"問4_1)「虐待を受けたと判断」の場合→問8に記入",IF(AND(F571=F$65,COUNTA(EO571)&lt;1),"2人目以降の被虐待者につき、記入必要",IF(AND(COUNTA(F571:G571,I571:X571,Z571:AB571,AD571:AK571)=0,COUNTA(EO571)&gt;0),"虐待事例の場合のみ回答"," ")))</f>
        <v xml:space="preserve"> </v>
      </c>
      <c r="EU571" s="477" t="str">
        <f t="shared" ref="EU571:EU634" si="606">IF(COUNTIF(H571," ")+COUNTIF(Y571," ")+COUNTIF(AC571," ")+COUNTIF(BW571," ")+COUNTIF(CF571," ")+COUNTIF(CR571," ")+COUNTIF(CS571," ")+COUNTIF(DC571:DE571," ")+COUNTIF(DL571:DM571," ")+COUNTIF(DV571," ")+COUNTIF(EA571," ")+COUNTIF(EM571:EN571," ")+COUNTIF(ET571, " ")&lt;17,"エラーが残っています","")</f>
        <v/>
      </c>
      <c r="EV571" s="1334" t="str">
        <f t="shared" si="548"/>
        <v xml:space="preserve"> </v>
      </c>
      <c r="EW571" s="1332" t="str">
        <f t="shared" si="592"/>
        <v/>
      </c>
      <c r="EX571" s="1275" t="str">
        <f t="shared" si="574"/>
        <v/>
      </c>
      <c r="EY571" s="1275" t="str">
        <f t="shared" si="575"/>
        <v/>
      </c>
      <c r="EZ571" s="1275" t="str">
        <f t="shared" si="576"/>
        <v/>
      </c>
      <c r="FA571" s="1275" t="str">
        <f t="shared" si="577"/>
        <v/>
      </c>
      <c r="FB571" s="1275" t="str">
        <f t="shared" si="578"/>
        <v/>
      </c>
      <c r="FC571" s="1333" t="str">
        <f t="shared" si="579"/>
        <v/>
      </c>
      <c r="FE571" s="1234" t="str">
        <f t="shared" si="580"/>
        <v xml:space="preserve"> </v>
      </c>
      <c r="FF571" s="1234" t="str">
        <f t="shared" si="581"/>
        <v xml:space="preserve"> </v>
      </c>
      <c r="FG571" s="1234" t="str">
        <f t="shared" si="582"/>
        <v xml:space="preserve"> </v>
      </c>
      <c r="FH571" s="1234" t="str">
        <f t="shared" si="583"/>
        <v xml:space="preserve"> </v>
      </c>
      <c r="FI571" s="1234" t="str">
        <f t="shared" si="554"/>
        <v xml:space="preserve"> </v>
      </c>
      <c r="FJ571" s="1234" t="str">
        <f t="shared" si="584"/>
        <v xml:space="preserve"> </v>
      </c>
      <c r="FK571" s="1234">
        <f t="shared" si="555"/>
        <v>0</v>
      </c>
      <c r="FL571" s="1227"/>
      <c r="FM571" s="1234" t="str">
        <f t="shared" si="556"/>
        <v xml:space="preserve"> </v>
      </c>
      <c r="FN571" s="1234" t="str">
        <f t="shared" si="557"/>
        <v xml:space="preserve"> </v>
      </c>
      <c r="FO571" s="1234" t="str">
        <f t="shared" si="585"/>
        <v xml:space="preserve"> </v>
      </c>
      <c r="FP571" s="1234" t="str">
        <f t="shared" si="586"/>
        <v xml:space="preserve"> </v>
      </c>
      <c r="FQ571" s="1234" t="str">
        <f t="shared" si="558"/>
        <v xml:space="preserve"> </v>
      </c>
      <c r="FR571" s="1234" t="str">
        <f t="shared" si="587"/>
        <v xml:space="preserve"> </v>
      </c>
      <c r="FS571" s="1234">
        <f t="shared" si="593"/>
        <v>0</v>
      </c>
      <c r="FT571" s="1227"/>
      <c r="FU571" s="1234" t="str">
        <f t="shared" si="588"/>
        <v xml:space="preserve"> </v>
      </c>
      <c r="FV571" s="1234" t="str">
        <f t="shared" si="589"/>
        <v xml:space="preserve"> </v>
      </c>
      <c r="FW571" s="1234" t="str">
        <f t="shared" si="590"/>
        <v xml:space="preserve"> </v>
      </c>
      <c r="FX571" s="1234" t="str">
        <f t="shared" si="559"/>
        <v xml:space="preserve"> </v>
      </c>
      <c r="FY571" s="1234" t="str">
        <f t="shared" si="560"/>
        <v xml:space="preserve"> </v>
      </c>
      <c r="FZ571" s="1234" t="str">
        <f t="shared" si="591"/>
        <v xml:space="preserve"> </v>
      </c>
      <c r="GA571" s="1234">
        <f t="shared" si="561"/>
        <v>0</v>
      </c>
      <c r="GB571" s="1227"/>
      <c r="GC571" s="1234" t="str">
        <f t="shared" si="562"/>
        <v xml:space="preserve"> </v>
      </c>
      <c r="GD571" s="1234" t="str">
        <f t="shared" si="563"/>
        <v xml:space="preserve"> </v>
      </c>
      <c r="GE571" s="1234" t="str">
        <f t="shared" si="564"/>
        <v xml:space="preserve"> </v>
      </c>
      <c r="GF571" s="1234" t="str">
        <f t="shared" si="565"/>
        <v xml:space="preserve"> </v>
      </c>
      <c r="GG571" s="1234" t="str">
        <f t="shared" si="566"/>
        <v xml:space="preserve"> </v>
      </c>
      <c r="GH571" s="1234" t="str">
        <f t="shared" si="567"/>
        <v xml:space="preserve"> </v>
      </c>
      <c r="GI571" s="1234" t="str">
        <f t="shared" si="568"/>
        <v xml:space="preserve"> </v>
      </c>
      <c r="GJ571" s="1234" t="str">
        <f t="shared" si="569"/>
        <v xml:space="preserve"> </v>
      </c>
      <c r="GK571" s="1234" t="str">
        <f t="shared" si="570"/>
        <v xml:space="preserve"> </v>
      </c>
      <c r="GL571" s="1234" t="str">
        <f t="shared" si="571"/>
        <v xml:space="preserve"> </v>
      </c>
      <c r="GM571" s="1234" t="str">
        <f t="shared" si="572"/>
        <v xml:space="preserve"> </v>
      </c>
      <c r="GN571" s="1234">
        <f t="shared" si="573"/>
        <v>0</v>
      </c>
    </row>
    <row r="572" spans="1:196" s="100" customFormat="1" ht="27" customHeight="1" thickTop="1" thickBot="1">
      <c r="A572" s="1208">
        <f>【A票】【D票】!$D$10</f>
        <v>0</v>
      </c>
      <c r="B572" s="1212">
        <f>【A票】【D票】!$H$10</f>
        <v>0</v>
      </c>
      <c r="C572" s="1213" t="str">
        <f>【A票】【D票】!$K$10</f>
        <v xml:space="preserve"> </v>
      </c>
      <c r="D572" s="1214">
        <f t="shared" si="547"/>
        <v>481</v>
      </c>
      <c r="E572" s="914"/>
      <c r="F572" s="467"/>
      <c r="G572" s="469"/>
      <c r="H572" s="224" t="str">
        <f t="shared" si="594"/>
        <v xml:space="preserve"> </v>
      </c>
      <c r="I572" s="704"/>
      <c r="J572" s="117"/>
      <c r="K572" s="117"/>
      <c r="L572" s="117"/>
      <c r="M572" s="117"/>
      <c r="N572" s="117"/>
      <c r="O572" s="117"/>
      <c r="P572" s="117"/>
      <c r="Q572" s="117"/>
      <c r="R572" s="117"/>
      <c r="S572" s="117"/>
      <c r="T572" s="254"/>
      <c r="U572" s="646"/>
      <c r="V572" s="646"/>
      <c r="W572" s="114"/>
      <c r="X572" s="254"/>
      <c r="Y572" s="224" t="str">
        <f t="shared" si="595"/>
        <v xml:space="preserve"> </v>
      </c>
      <c r="Z572" s="579"/>
      <c r="AA572" s="704"/>
      <c r="AB572" s="119"/>
      <c r="AC572" s="224" t="str">
        <f t="shared" si="549"/>
        <v xml:space="preserve"> </v>
      </c>
      <c r="AD572" s="115"/>
      <c r="AE572" s="253"/>
      <c r="AF572" s="704"/>
      <c r="AG572" s="727"/>
      <c r="AH572" s="727"/>
      <c r="AI572" s="727"/>
      <c r="AJ572" s="727"/>
      <c r="AK572" s="591"/>
      <c r="AL572" s="727"/>
      <c r="AM572" s="727"/>
      <c r="AN572" s="727"/>
      <c r="AO572" s="727"/>
      <c r="AP572" s="727"/>
      <c r="AQ572" s="727"/>
      <c r="AR572" s="727"/>
      <c r="AS572" s="727"/>
      <c r="AT572" s="727"/>
      <c r="AU572" s="727"/>
      <c r="AV572" s="727"/>
      <c r="AW572" s="727"/>
      <c r="AX572" s="727"/>
      <c r="AY572" s="727"/>
      <c r="AZ572" s="727"/>
      <c r="BA572" s="727"/>
      <c r="BB572" s="727"/>
      <c r="BC572" s="821"/>
      <c r="BD572" s="727"/>
      <c r="BE572" s="727"/>
      <c r="BF572" s="727"/>
      <c r="BG572" s="727"/>
      <c r="BH572" s="727"/>
      <c r="BI572" s="727"/>
      <c r="BJ572" s="727"/>
      <c r="BK572" s="727"/>
      <c r="BL572" s="821"/>
      <c r="BM572" s="727"/>
      <c r="BN572" s="727"/>
      <c r="BO572" s="727"/>
      <c r="BP572" s="727"/>
      <c r="BQ572" s="727"/>
      <c r="BR572" s="821"/>
      <c r="BS572" s="727"/>
      <c r="BT572" s="727"/>
      <c r="BU572" s="727"/>
      <c r="BV572" s="591"/>
      <c r="BW572" s="224" t="str">
        <f t="shared" ref="BW572:BW635" si="607">IF(AND(OR(Z572=Z$66,Z572=Z$67,Z572=""),COUNTA(AD572:BV572)&gt;0),"問3事実確認行っていない→記入不要",
IF(AND(OR(Z572=Z$63,Z572=Z$64,Z572=Z$65),AD572=""),"問3事実確認を行った→問4_1)調査の結果に記入",
IF(AND(AD572=AD$63,COUNTA(AF572:AI572,AL572:BB572,BD572:BK572,BM572:BQ572,BS572:BU572)&lt;37),"問4_2)～問4_6)_5の回答漏れがあります",
IF(AND(OR(AD572=AD$64,AD572=AD$65),COUNTA(AF572:BV572)&gt;0),"問4_1)虐待があったといえない→2)～6)記入不要",
IF(AND(G572=G$65,OR(AD572=AD$64,AD572=AD$65)),"要確認事項「対応時期」で選択肢cとした場合、虐待の事実が認められた事例のみ回答",
IF(AND(AD572=AD$65,AE572=""),"虐待の判断に至らなかった理由を記入",
IF(AND(F572=F$64,AG572=1),"被虐待者が複数いる事例を選択中→被虐待者人数確認"," ")))))))</f>
        <v xml:space="preserve"> </v>
      </c>
      <c r="BX572" s="471">
        <f t="shared" si="596"/>
        <v>481</v>
      </c>
      <c r="BY572" s="117"/>
      <c r="BZ572" s="117"/>
      <c r="CA572" s="117"/>
      <c r="CB572" s="117"/>
      <c r="CC572" s="117"/>
      <c r="CD572" s="461"/>
      <c r="CE572" s="236"/>
      <c r="CF572" s="224" t="str">
        <f t="shared" si="597"/>
        <v xml:space="preserve"> </v>
      </c>
      <c r="CG572" s="116"/>
      <c r="CH572" s="117"/>
      <c r="CI572" s="117"/>
      <c r="CJ572" s="117"/>
      <c r="CK572" s="472"/>
      <c r="CL572" s="472"/>
      <c r="CM572" s="472"/>
      <c r="CN572" s="472"/>
      <c r="CO572" s="117"/>
      <c r="CP572" s="253"/>
      <c r="CQ572" s="120"/>
      <c r="CR572" s="224" t="str" cm="1">
        <f t="array" ref="CR572">IF(AND(SUM(COUNTIF(CG572:CM572,{"*不明*","*その他*"})+COUNTIF(CO572:CP572,{"*不明*","*その他*"}))&gt;0,CQ572=""),"その他・不明の場合,10)具体的内容、理由を記入",IF(OR(AND(CI572=CI$65,COUNTA(CJ572:CM572)&lt;4),AND(OR(CI572=CI$63,CI572=CI$64,CI572=CI$66,CI572=CI$67,CI572=CI$68,CI572=""),COUNTA(CJ572:CM572)&gt;0)),"3)介護保険認定済→要介護度、認知症自立度、寝たきり度、介護保険サービス記入",IF(OR(AND(OR(CM572=CM$63,CM572=CM$64),CN572=""),AND(OR(CM572=CM$65,CM572=CM$66),CN572&lt;&gt;"")),"7)介護保険サービス受けている/過去受けていた→具体的内容記入"," ")))</f>
        <v xml:space="preserve"> </v>
      </c>
      <c r="CS572" s="224" t="str">
        <f t="shared" si="598"/>
        <v xml:space="preserve"> </v>
      </c>
      <c r="CT572" s="116"/>
      <c r="CU572" s="253"/>
      <c r="CV572" s="117"/>
      <c r="CW572" s="117"/>
      <c r="CX572" s="253"/>
      <c r="CY572" s="117"/>
      <c r="CZ572" s="117"/>
      <c r="DA572" s="253"/>
      <c r="DB572" s="117"/>
      <c r="DC572" s="224" t="str">
        <f t="shared" si="599"/>
        <v xml:space="preserve"> </v>
      </c>
      <c r="DD572" s="224" t="str">
        <f t="shared" si="600"/>
        <v xml:space="preserve"> </v>
      </c>
      <c r="DE572" s="224" t="str">
        <f t="shared" si="550"/>
        <v xml:space="preserve"> </v>
      </c>
      <c r="DF572" s="121"/>
      <c r="DG572" s="114"/>
      <c r="DH572" s="704"/>
      <c r="DI572" s="119"/>
      <c r="DJ572" s="187"/>
      <c r="DK572" s="254"/>
      <c r="DL572" s="224" t="str">
        <f t="shared" si="551"/>
        <v xml:space="preserve"> </v>
      </c>
      <c r="DM572" s="224" t="str">
        <f t="shared" si="601"/>
        <v xml:space="preserve"> </v>
      </c>
      <c r="DN572" s="474"/>
      <c r="DO572" s="117"/>
      <c r="DP572" s="117"/>
      <c r="DQ572" s="117"/>
      <c r="DR572" s="117"/>
      <c r="DS572" s="117"/>
      <c r="DT572" s="254"/>
      <c r="DU572" s="476"/>
      <c r="DV572" s="224" t="str">
        <f t="shared" si="552"/>
        <v xml:space="preserve"> </v>
      </c>
      <c r="DW572" s="115"/>
      <c r="DX572" s="470"/>
      <c r="DY572" s="117"/>
      <c r="DZ572" s="704"/>
      <c r="EA572" s="224" t="str">
        <f t="shared" si="553"/>
        <v xml:space="preserve"> </v>
      </c>
      <c r="EB572" s="906"/>
      <c r="EC572" s="904"/>
      <c r="ED572" s="904"/>
      <c r="EE572" s="904"/>
      <c r="EF572" s="904"/>
      <c r="EG572" s="904"/>
      <c r="EH572" s="904"/>
      <c r="EI572" s="904"/>
      <c r="EJ572" s="904"/>
      <c r="EK572" s="905"/>
      <c r="EL572" s="80"/>
      <c r="EM572" s="224" t="str">
        <f t="shared" si="602"/>
        <v xml:space="preserve"> </v>
      </c>
      <c r="EN572" s="224" t="str">
        <f t="shared" si="603"/>
        <v xml:space="preserve"> </v>
      </c>
      <c r="EO572" s="115"/>
      <c r="EP572" s="1050"/>
      <c r="EQ572" s="253"/>
      <c r="ER572" s="117"/>
      <c r="ES572" s="1258">
        <f t="shared" si="604"/>
        <v>481</v>
      </c>
      <c r="ET572" s="224" t="str">
        <f t="shared" si="605"/>
        <v xml:space="preserve"> </v>
      </c>
      <c r="EU572" s="477" t="str">
        <f t="shared" si="606"/>
        <v/>
      </c>
      <c r="EV572" s="1334" t="str">
        <f t="shared" si="548"/>
        <v xml:space="preserve"> </v>
      </c>
      <c r="EW572" s="1332" t="str">
        <f t="shared" si="592"/>
        <v/>
      </c>
      <c r="EX572" s="1275" t="str">
        <f t="shared" si="574"/>
        <v/>
      </c>
      <c r="EY572" s="1275" t="str">
        <f t="shared" si="575"/>
        <v/>
      </c>
      <c r="EZ572" s="1275" t="str">
        <f t="shared" si="576"/>
        <v/>
      </c>
      <c r="FA572" s="1275" t="str">
        <f t="shared" si="577"/>
        <v/>
      </c>
      <c r="FB572" s="1275" t="str">
        <f t="shared" si="578"/>
        <v/>
      </c>
      <c r="FC572" s="1333" t="str">
        <f t="shared" si="579"/>
        <v/>
      </c>
      <c r="FE572" s="1234" t="str">
        <f t="shared" si="580"/>
        <v xml:space="preserve"> </v>
      </c>
      <c r="FF572" s="1234" t="str">
        <f t="shared" si="581"/>
        <v xml:space="preserve"> </v>
      </c>
      <c r="FG572" s="1234" t="str">
        <f t="shared" si="582"/>
        <v xml:space="preserve"> </v>
      </c>
      <c r="FH572" s="1234" t="str">
        <f t="shared" si="583"/>
        <v xml:space="preserve"> </v>
      </c>
      <c r="FI572" s="1234" t="str">
        <f t="shared" si="554"/>
        <v xml:space="preserve"> </v>
      </c>
      <c r="FJ572" s="1234" t="str">
        <f t="shared" si="584"/>
        <v xml:space="preserve"> </v>
      </c>
      <c r="FK572" s="1234">
        <f t="shared" si="555"/>
        <v>0</v>
      </c>
      <c r="FL572" s="1227"/>
      <c r="FM572" s="1234" t="str">
        <f t="shared" si="556"/>
        <v xml:space="preserve"> </v>
      </c>
      <c r="FN572" s="1234" t="str">
        <f t="shared" si="557"/>
        <v xml:space="preserve"> </v>
      </c>
      <c r="FO572" s="1234" t="str">
        <f t="shared" si="585"/>
        <v xml:space="preserve"> </v>
      </c>
      <c r="FP572" s="1234" t="str">
        <f t="shared" si="586"/>
        <v xml:space="preserve"> </v>
      </c>
      <c r="FQ572" s="1234" t="str">
        <f t="shared" si="558"/>
        <v xml:space="preserve"> </v>
      </c>
      <c r="FR572" s="1234" t="str">
        <f t="shared" si="587"/>
        <v xml:space="preserve"> </v>
      </c>
      <c r="FS572" s="1234">
        <f t="shared" si="593"/>
        <v>0</v>
      </c>
      <c r="FT572" s="1227"/>
      <c r="FU572" s="1234" t="str">
        <f t="shared" si="588"/>
        <v xml:space="preserve"> </v>
      </c>
      <c r="FV572" s="1234" t="str">
        <f t="shared" si="589"/>
        <v xml:space="preserve"> </v>
      </c>
      <c r="FW572" s="1234" t="str">
        <f t="shared" si="590"/>
        <v xml:space="preserve"> </v>
      </c>
      <c r="FX572" s="1234" t="str">
        <f t="shared" si="559"/>
        <v xml:space="preserve"> </v>
      </c>
      <c r="FY572" s="1234" t="str">
        <f t="shared" si="560"/>
        <v xml:space="preserve"> </v>
      </c>
      <c r="FZ572" s="1234" t="str">
        <f t="shared" si="591"/>
        <v xml:space="preserve"> </v>
      </c>
      <c r="GA572" s="1234">
        <f t="shared" si="561"/>
        <v>0</v>
      </c>
      <c r="GB572" s="1227"/>
      <c r="GC572" s="1234" t="str">
        <f t="shared" si="562"/>
        <v xml:space="preserve"> </v>
      </c>
      <c r="GD572" s="1234" t="str">
        <f t="shared" si="563"/>
        <v xml:space="preserve"> </v>
      </c>
      <c r="GE572" s="1234" t="str">
        <f t="shared" si="564"/>
        <v xml:space="preserve"> </v>
      </c>
      <c r="GF572" s="1234" t="str">
        <f t="shared" si="565"/>
        <v xml:space="preserve"> </v>
      </c>
      <c r="GG572" s="1234" t="str">
        <f t="shared" si="566"/>
        <v xml:space="preserve"> </v>
      </c>
      <c r="GH572" s="1234" t="str">
        <f t="shared" si="567"/>
        <v xml:space="preserve"> </v>
      </c>
      <c r="GI572" s="1234" t="str">
        <f t="shared" si="568"/>
        <v xml:space="preserve"> </v>
      </c>
      <c r="GJ572" s="1234" t="str">
        <f t="shared" si="569"/>
        <v xml:space="preserve"> </v>
      </c>
      <c r="GK572" s="1234" t="str">
        <f t="shared" si="570"/>
        <v xml:space="preserve"> </v>
      </c>
      <c r="GL572" s="1234" t="str">
        <f t="shared" si="571"/>
        <v xml:space="preserve"> </v>
      </c>
      <c r="GM572" s="1234" t="str">
        <f t="shared" si="572"/>
        <v xml:space="preserve"> </v>
      </c>
      <c r="GN572" s="1234">
        <f t="shared" si="573"/>
        <v>0</v>
      </c>
    </row>
    <row r="573" spans="1:196" s="100" customFormat="1" ht="27" customHeight="1" thickTop="1" thickBot="1">
      <c r="A573" s="1208">
        <f>【A票】【D票】!$D$10</f>
        <v>0</v>
      </c>
      <c r="B573" s="1212">
        <f>【A票】【D票】!$H$10</f>
        <v>0</v>
      </c>
      <c r="C573" s="1213" t="str">
        <f>【A票】【D票】!$K$10</f>
        <v xml:space="preserve"> </v>
      </c>
      <c r="D573" s="1214">
        <f t="shared" si="547"/>
        <v>482</v>
      </c>
      <c r="E573" s="914"/>
      <c r="F573" s="467"/>
      <c r="G573" s="469"/>
      <c r="H573" s="224" t="str">
        <f t="shared" si="594"/>
        <v xml:space="preserve"> </v>
      </c>
      <c r="I573" s="704"/>
      <c r="J573" s="117"/>
      <c r="K573" s="117"/>
      <c r="L573" s="117"/>
      <c r="M573" s="117"/>
      <c r="N573" s="117"/>
      <c r="O573" s="117"/>
      <c r="P573" s="117"/>
      <c r="Q573" s="117"/>
      <c r="R573" s="117"/>
      <c r="S573" s="117"/>
      <c r="T573" s="254"/>
      <c r="U573" s="646"/>
      <c r="V573" s="646"/>
      <c r="W573" s="114"/>
      <c r="X573" s="254"/>
      <c r="Y573" s="224" t="str">
        <f t="shared" si="595"/>
        <v xml:space="preserve"> </v>
      </c>
      <c r="Z573" s="579"/>
      <c r="AA573" s="704"/>
      <c r="AB573" s="119"/>
      <c r="AC573" s="224" t="str">
        <f t="shared" si="549"/>
        <v xml:space="preserve"> </v>
      </c>
      <c r="AD573" s="115"/>
      <c r="AE573" s="253"/>
      <c r="AF573" s="704"/>
      <c r="AG573" s="727"/>
      <c r="AH573" s="727"/>
      <c r="AI573" s="727"/>
      <c r="AJ573" s="727"/>
      <c r="AK573" s="591"/>
      <c r="AL573" s="727"/>
      <c r="AM573" s="727"/>
      <c r="AN573" s="727"/>
      <c r="AO573" s="727"/>
      <c r="AP573" s="727"/>
      <c r="AQ573" s="727"/>
      <c r="AR573" s="727"/>
      <c r="AS573" s="727"/>
      <c r="AT573" s="727"/>
      <c r="AU573" s="727"/>
      <c r="AV573" s="727"/>
      <c r="AW573" s="727"/>
      <c r="AX573" s="727"/>
      <c r="AY573" s="727"/>
      <c r="AZ573" s="727"/>
      <c r="BA573" s="727"/>
      <c r="BB573" s="727"/>
      <c r="BC573" s="821"/>
      <c r="BD573" s="727"/>
      <c r="BE573" s="727"/>
      <c r="BF573" s="727"/>
      <c r="BG573" s="727"/>
      <c r="BH573" s="727"/>
      <c r="BI573" s="727"/>
      <c r="BJ573" s="727"/>
      <c r="BK573" s="727"/>
      <c r="BL573" s="821"/>
      <c r="BM573" s="727"/>
      <c r="BN573" s="727"/>
      <c r="BO573" s="727"/>
      <c r="BP573" s="727"/>
      <c r="BQ573" s="727"/>
      <c r="BR573" s="821"/>
      <c r="BS573" s="727"/>
      <c r="BT573" s="727"/>
      <c r="BU573" s="727"/>
      <c r="BV573" s="591"/>
      <c r="BW573" s="224" t="str">
        <f t="shared" si="607"/>
        <v xml:space="preserve"> </v>
      </c>
      <c r="BX573" s="471">
        <f t="shared" si="596"/>
        <v>482</v>
      </c>
      <c r="BY573" s="117"/>
      <c r="BZ573" s="117"/>
      <c r="CA573" s="117"/>
      <c r="CB573" s="117"/>
      <c r="CC573" s="117"/>
      <c r="CD573" s="461"/>
      <c r="CE573" s="236"/>
      <c r="CF573" s="224" t="str">
        <f t="shared" si="597"/>
        <v xml:space="preserve"> </v>
      </c>
      <c r="CG573" s="116"/>
      <c r="CH573" s="117"/>
      <c r="CI573" s="117"/>
      <c r="CJ573" s="117"/>
      <c r="CK573" s="472"/>
      <c r="CL573" s="472"/>
      <c r="CM573" s="472"/>
      <c r="CN573" s="472"/>
      <c r="CO573" s="117"/>
      <c r="CP573" s="253"/>
      <c r="CQ573" s="120"/>
      <c r="CR573" s="224" t="str" cm="1">
        <f t="array" ref="CR573">IF(AND(SUM(COUNTIF(CG573:CM573,{"*不明*","*その他*"})+COUNTIF(CO573:CP573,{"*不明*","*その他*"}))&gt;0,CQ573=""),"その他・不明の場合,10)具体的内容、理由を記入",IF(OR(AND(CI573=CI$65,COUNTA(CJ573:CM573)&lt;4),AND(OR(CI573=CI$63,CI573=CI$64,CI573=CI$66,CI573=CI$67,CI573=CI$68,CI573=""),COUNTA(CJ573:CM573)&gt;0)),"3)介護保険認定済→要介護度、認知症自立度、寝たきり度、介護保険サービス記入",IF(OR(AND(OR(CM573=CM$63,CM573=CM$64),CN573=""),AND(OR(CM573=CM$65,CM573=CM$66),CN573&lt;&gt;"")),"7)介護保険サービス受けている/過去受けていた→具体的内容記入"," ")))</f>
        <v xml:space="preserve"> </v>
      </c>
      <c r="CS573" s="224" t="str">
        <f t="shared" si="598"/>
        <v xml:space="preserve"> </v>
      </c>
      <c r="CT573" s="116"/>
      <c r="CU573" s="253"/>
      <c r="CV573" s="117"/>
      <c r="CW573" s="117"/>
      <c r="CX573" s="253"/>
      <c r="CY573" s="117"/>
      <c r="CZ573" s="117"/>
      <c r="DA573" s="253"/>
      <c r="DB573" s="117"/>
      <c r="DC573" s="224" t="str">
        <f t="shared" si="599"/>
        <v xml:space="preserve"> </v>
      </c>
      <c r="DD573" s="224" t="str">
        <f t="shared" si="600"/>
        <v xml:space="preserve"> </v>
      </c>
      <c r="DE573" s="224" t="str">
        <f t="shared" si="550"/>
        <v xml:space="preserve"> </v>
      </c>
      <c r="DF573" s="121"/>
      <c r="DG573" s="114"/>
      <c r="DH573" s="704"/>
      <c r="DI573" s="119"/>
      <c r="DJ573" s="187"/>
      <c r="DK573" s="254"/>
      <c r="DL573" s="224" t="str">
        <f t="shared" si="551"/>
        <v xml:space="preserve"> </v>
      </c>
      <c r="DM573" s="224" t="str">
        <f t="shared" si="601"/>
        <v xml:space="preserve"> </v>
      </c>
      <c r="DN573" s="474"/>
      <c r="DO573" s="117"/>
      <c r="DP573" s="117"/>
      <c r="DQ573" s="117"/>
      <c r="DR573" s="117"/>
      <c r="DS573" s="117"/>
      <c r="DT573" s="254"/>
      <c r="DU573" s="476"/>
      <c r="DV573" s="224" t="str">
        <f t="shared" si="552"/>
        <v xml:space="preserve"> </v>
      </c>
      <c r="DW573" s="115"/>
      <c r="DX573" s="470"/>
      <c r="DY573" s="117"/>
      <c r="DZ573" s="704"/>
      <c r="EA573" s="224" t="str">
        <f t="shared" si="553"/>
        <v xml:space="preserve"> </v>
      </c>
      <c r="EB573" s="906"/>
      <c r="EC573" s="904"/>
      <c r="ED573" s="904"/>
      <c r="EE573" s="904"/>
      <c r="EF573" s="904"/>
      <c r="EG573" s="904"/>
      <c r="EH573" s="904"/>
      <c r="EI573" s="904"/>
      <c r="EJ573" s="904"/>
      <c r="EK573" s="905"/>
      <c r="EL573" s="80"/>
      <c r="EM573" s="224" t="str">
        <f t="shared" si="602"/>
        <v xml:space="preserve"> </v>
      </c>
      <c r="EN573" s="224" t="str">
        <f t="shared" si="603"/>
        <v xml:space="preserve"> </v>
      </c>
      <c r="EO573" s="115"/>
      <c r="EP573" s="1050"/>
      <c r="EQ573" s="253"/>
      <c r="ER573" s="117"/>
      <c r="ES573" s="1258">
        <f t="shared" si="604"/>
        <v>482</v>
      </c>
      <c r="ET573" s="224" t="str">
        <f t="shared" si="605"/>
        <v xml:space="preserve"> </v>
      </c>
      <c r="EU573" s="477" t="str">
        <f t="shared" si="606"/>
        <v/>
      </c>
      <c r="EV573" s="1334" t="str">
        <f t="shared" si="548"/>
        <v xml:space="preserve"> </v>
      </c>
      <c r="EW573" s="1332" t="str">
        <f t="shared" si="592"/>
        <v/>
      </c>
      <c r="EX573" s="1275" t="str">
        <f t="shared" si="574"/>
        <v/>
      </c>
      <c r="EY573" s="1275" t="str">
        <f t="shared" si="575"/>
        <v/>
      </c>
      <c r="EZ573" s="1275" t="str">
        <f t="shared" si="576"/>
        <v/>
      </c>
      <c r="FA573" s="1275" t="str">
        <f t="shared" si="577"/>
        <v/>
      </c>
      <c r="FB573" s="1275" t="str">
        <f t="shared" si="578"/>
        <v/>
      </c>
      <c r="FC573" s="1333" t="str">
        <f t="shared" si="579"/>
        <v/>
      </c>
      <c r="FE573" s="1234" t="str">
        <f t="shared" si="580"/>
        <v xml:space="preserve"> </v>
      </c>
      <c r="FF573" s="1234" t="str">
        <f t="shared" si="581"/>
        <v xml:space="preserve"> </v>
      </c>
      <c r="FG573" s="1234" t="str">
        <f t="shared" si="582"/>
        <v xml:space="preserve"> </v>
      </c>
      <c r="FH573" s="1234" t="str">
        <f t="shared" si="583"/>
        <v xml:space="preserve"> </v>
      </c>
      <c r="FI573" s="1234" t="str">
        <f t="shared" si="554"/>
        <v xml:space="preserve"> </v>
      </c>
      <c r="FJ573" s="1234" t="str">
        <f t="shared" si="584"/>
        <v xml:space="preserve"> </v>
      </c>
      <c r="FK573" s="1234">
        <f t="shared" si="555"/>
        <v>0</v>
      </c>
      <c r="FL573" s="1227"/>
      <c r="FM573" s="1234" t="str">
        <f t="shared" si="556"/>
        <v xml:space="preserve"> </v>
      </c>
      <c r="FN573" s="1234" t="str">
        <f t="shared" si="557"/>
        <v xml:space="preserve"> </v>
      </c>
      <c r="FO573" s="1234" t="str">
        <f t="shared" si="585"/>
        <v xml:space="preserve"> </v>
      </c>
      <c r="FP573" s="1234" t="str">
        <f t="shared" si="586"/>
        <v xml:space="preserve"> </v>
      </c>
      <c r="FQ573" s="1234" t="str">
        <f t="shared" si="558"/>
        <v xml:space="preserve"> </v>
      </c>
      <c r="FR573" s="1234" t="str">
        <f t="shared" si="587"/>
        <v xml:space="preserve"> </v>
      </c>
      <c r="FS573" s="1234">
        <f t="shared" si="593"/>
        <v>0</v>
      </c>
      <c r="FT573" s="1227"/>
      <c r="FU573" s="1234" t="str">
        <f t="shared" si="588"/>
        <v xml:space="preserve"> </v>
      </c>
      <c r="FV573" s="1234" t="str">
        <f t="shared" si="589"/>
        <v xml:space="preserve"> </v>
      </c>
      <c r="FW573" s="1234" t="str">
        <f t="shared" si="590"/>
        <v xml:space="preserve"> </v>
      </c>
      <c r="FX573" s="1234" t="str">
        <f t="shared" si="559"/>
        <v xml:space="preserve"> </v>
      </c>
      <c r="FY573" s="1234" t="str">
        <f t="shared" si="560"/>
        <v xml:space="preserve"> </v>
      </c>
      <c r="FZ573" s="1234" t="str">
        <f t="shared" si="591"/>
        <v xml:space="preserve"> </v>
      </c>
      <c r="GA573" s="1234">
        <f t="shared" si="561"/>
        <v>0</v>
      </c>
      <c r="GB573" s="1227"/>
      <c r="GC573" s="1234" t="str">
        <f t="shared" si="562"/>
        <v xml:space="preserve"> </v>
      </c>
      <c r="GD573" s="1234" t="str">
        <f t="shared" si="563"/>
        <v xml:space="preserve"> </v>
      </c>
      <c r="GE573" s="1234" t="str">
        <f t="shared" si="564"/>
        <v xml:space="preserve"> </v>
      </c>
      <c r="GF573" s="1234" t="str">
        <f t="shared" si="565"/>
        <v xml:space="preserve"> </v>
      </c>
      <c r="GG573" s="1234" t="str">
        <f t="shared" si="566"/>
        <v xml:space="preserve"> </v>
      </c>
      <c r="GH573" s="1234" t="str">
        <f t="shared" si="567"/>
        <v xml:space="preserve"> </v>
      </c>
      <c r="GI573" s="1234" t="str">
        <f t="shared" si="568"/>
        <v xml:space="preserve"> </v>
      </c>
      <c r="GJ573" s="1234" t="str">
        <f t="shared" si="569"/>
        <v xml:space="preserve"> </v>
      </c>
      <c r="GK573" s="1234" t="str">
        <f t="shared" si="570"/>
        <v xml:space="preserve"> </v>
      </c>
      <c r="GL573" s="1234" t="str">
        <f t="shared" si="571"/>
        <v xml:space="preserve"> </v>
      </c>
      <c r="GM573" s="1234" t="str">
        <f t="shared" si="572"/>
        <v xml:space="preserve"> </v>
      </c>
      <c r="GN573" s="1234">
        <f t="shared" si="573"/>
        <v>0</v>
      </c>
    </row>
    <row r="574" spans="1:196" s="100" customFormat="1" ht="27" customHeight="1" thickTop="1" thickBot="1">
      <c r="A574" s="1208">
        <f>【A票】【D票】!$D$10</f>
        <v>0</v>
      </c>
      <c r="B574" s="1212">
        <f>【A票】【D票】!$H$10</f>
        <v>0</v>
      </c>
      <c r="C574" s="1213" t="str">
        <f>【A票】【D票】!$K$10</f>
        <v xml:space="preserve"> </v>
      </c>
      <c r="D574" s="1214">
        <f t="shared" si="547"/>
        <v>483</v>
      </c>
      <c r="E574" s="914"/>
      <c r="F574" s="467"/>
      <c r="G574" s="469"/>
      <c r="H574" s="224" t="str">
        <f t="shared" si="594"/>
        <v xml:space="preserve"> </v>
      </c>
      <c r="I574" s="704"/>
      <c r="J574" s="117"/>
      <c r="K574" s="117"/>
      <c r="L574" s="117"/>
      <c r="M574" s="117"/>
      <c r="N574" s="117"/>
      <c r="O574" s="117"/>
      <c r="P574" s="117"/>
      <c r="Q574" s="117"/>
      <c r="R574" s="117"/>
      <c r="S574" s="117"/>
      <c r="T574" s="254"/>
      <c r="U574" s="646"/>
      <c r="V574" s="646"/>
      <c r="W574" s="114"/>
      <c r="X574" s="254"/>
      <c r="Y574" s="224" t="str">
        <f t="shared" si="595"/>
        <v xml:space="preserve"> </v>
      </c>
      <c r="Z574" s="579"/>
      <c r="AA574" s="704"/>
      <c r="AB574" s="119"/>
      <c r="AC574" s="224" t="str">
        <f t="shared" si="549"/>
        <v xml:space="preserve"> </v>
      </c>
      <c r="AD574" s="115"/>
      <c r="AE574" s="253"/>
      <c r="AF574" s="704"/>
      <c r="AG574" s="727"/>
      <c r="AH574" s="727"/>
      <c r="AI574" s="727"/>
      <c r="AJ574" s="727"/>
      <c r="AK574" s="591"/>
      <c r="AL574" s="727"/>
      <c r="AM574" s="727"/>
      <c r="AN574" s="727"/>
      <c r="AO574" s="727"/>
      <c r="AP574" s="727"/>
      <c r="AQ574" s="727"/>
      <c r="AR574" s="727"/>
      <c r="AS574" s="727"/>
      <c r="AT574" s="727"/>
      <c r="AU574" s="727"/>
      <c r="AV574" s="727"/>
      <c r="AW574" s="727"/>
      <c r="AX574" s="727"/>
      <c r="AY574" s="727"/>
      <c r="AZ574" s="727"/>
      <c r="BA574" s="727"/>
      <c r="BB574" s="727"/>
      <c r="BC574" s="821"/>
      <c r="BD574" s="727"/>
      <c r="BE574" s="727"/>
      <c r="BF574" s="727"/>
      <c r="BG574" s="727"/>
      <c r="BH574" s="727"/>
      <c r="BI574" s="727"/>
      <c r="BJ574" s="727"/>
      <c r="BK574" s="727"/>
      <c r="BL574" s="821"/>
      <c r="BM574" s="727"/>
      <c r="BN574" s="727"/>
      <c r="BO574" s="727"/>
      <c r="BP574" s="727"/>
      <c r="BQ574" s="727"/>
      <c r="BR574" s="821"/>
      <c r="BS574" s="727"/>
      <c r="BT574" s="727"/>
      <c r="BU574" s="727"/>
      <c r="BV574" s="591"/>
      <c r="BW574" s="224" t="str">
        <f t="shared" si="607"/>
        <v xml:space="preserve"> </v>
      </c>
      <c r="BX574" s="471">
        <f t="shared" si="596"/>
        <v>483</v>
      </c>
      <c r="BY574" s="117"/>
      <c r="BZ574" s="117"/>
      <c r="CA574" s="117"/>
      <c r="CB574" s="117"/>
      <c r="CC574" s="117"/>
      <c r="CD574" s="461"/>
      <c r="CE574" s="236"/>
      <c r="CF574" s="224" t="str">
        <f t="shared" si="597"/>
        <v xml:space="preserve"> </v>
      </c>
      <c r="CG574" s="116"/>
      <c r="CH574" s="117"/>
      <c r="CI574" s="117"/>
      <c r="CJ574" s="117"/>
      <c r="CK574" s="472"/>
      <c r="CL574" s="472"/>
      <c r="CM574" s="472"/>
      <c r="CN574" s="472"/>
      <c r="CO574" s="117"/>
      <c r="CP574" s="253"/>
      <c r="CQ574" s="120"/>
      <c r="CR574" s="224" t="str" cm="1">
        <f t="array" ref="CR574">IF(AND(SUM(COUNTIF(CG574:CM574,{"*不明*","*その他*"})+COUNTIF(CO574:CP574,{"*不明*","*その他*"}))&gt;0,CQ574=""),"その他・不明の場合,10)具体的内容、理由を記入",IF(OR(AND(CI574=CI$65,COUNTA(CJ574:CM574)&lt;4),AND(OR(CI574=CI$63,CI574=CI$64,CI574=CI$66,CI574=CI$67,CI574=CI$68,CI574=""),COUNTA(CJ574:CM574)&gt;0)),"3)介護保険認定済→要介護度、認知症自立度、寝たきり度、介護保険サービス記入",IF(OR(AND(OR(CM574=CM$63,CM574=CM$64),CN574=""),AND(OR(CM574=CM$65,CM574=CM$66),CN574&lt;&gt;"")),"7)介護保険サービス受けている/過去受けていた→具体的内容記入"," ")))</f>
        <v xml:space="preserve"> </v>
      </c>
      <c r="CS574" s="224" t="str">
        <f t="shared" si="598"/>
        <v xml:space="preserve"> </v>
      </c>
      <c r="CT574" s="116"/>
      <c r="CU574" s="253"/>
      <c r="CV574" s="117"/>
      <c r="CW574" s="117"/>
      <c r="CX574" s="253"/>
      <c r="CY574" s="117"/>
      <c r="CZ574" s="117"/>
      <c r="DA574" s="253"/>
      <c r="DB574" s="117"/>
      <c r="DC574" s="224" t="str">
        <f t="shared" si="599"/>
        <v xml:space="preserve"> </v>
      </c>
      <c r="DD574" s="224" t="str">
        <f t="shared" si="600"/>
        <v xml:space="preserve"> </v>
      </c>
      <c r="DE574" s="224" t="str">
        <f t="shared" si="550"/>
        <v xml:space="preserve"> </v>
      </c>
      <c r="DF574" s="121"/>
      <c r="DG574" s="114"/>
      <c r="DH574" s="704"/>
      <c r="DI574" s="119"/>
      <c r="DJ574" s="187"/>
      <c r="DK574" s="254"/>
      <c r="DL574" s="224" t="str">
        <f t="shared" si="551"/>
        <v xml:space="preserve"> </v>
      </c>
      <c r="DM574" s="224" t="str">
        <f t="shared" si="601"/>
        <v xml:space="preserve"> </v>
      </c>
      <c r="DN574" s="474"/>
      <c r="DO574" s="117"/>
      <c r="DP574" s="117"/>
      <c r="DQ574" s="117"/>
      <c r="DR574" s="117"/>
      <c r="DS574" s="117"/>
      <c r="DT574" s="254"/>
      <c r="DU574" s="476"/>
      <c r="DV574" s="224" t="str">
        <f t="shared" si="552"/>
        <v xml:space="preserve"> </v>
      </c>
      <c r="DW574" s="115"/>
      <c r="DX574" s="470"/>
      <c r="DY574" s="117"/>
      <c r="DZ574" s="704"/>
      <c r="EA574" s="224" t="str">
        <f t="shared" si="553"/>
        <v xml:space="preserve"> </v>
      </c>
      <c r="EB574" s="906"/>
      <c r="EC574" s="904"/>
      <c r="ED574" s="904"/>
      <c r="EE574" s="904"/>
      <c r="EF574" s="904"/>
      <c r="EG574" s="904"/>
      <c r="EH574" s="904"/>
      <c r="EI574" s="904"/>
      <c r="EJ574" s="904"/>
      <c r="EK574" s="905"/>
      <c r="EL574" s="80"/>
      <c r="EM574" s="224" t="str">
        <f t="shared" si="602"/>
        <v xml:space="preserve"> </v>
      </c>
      <c r="EN574" s="224" t="str">
        <f t="shared" si="603"/>
        <v xml:space="preserve"> </v>
      </c>
      <c r="EO574" s="115"/>
      <c r="EP574" s="1050"/>
      <c r="EQ574" s="253"/>
      <c r="ER574" s="117"/>
      <c r="ES574" s="1258">
        <f t="shared" si="604"/>
        <v>483</v>
      </c>
      <c r="ET574" s="224" t="str">
        <f t="shared" si="605"/>
        <v xml:space="preserve"> </v>
      </c>
      <c r="EU574" s="477" t="str">
        <f t="shared" si="606"/>
        <v/>
      </c>
      <c r="EV574" s="1334" t="str">
        <f t="shared" si="548"/>
        <v xml:space="preserve"> </v>
      </c>
      <c r="EW574" s="1332" t="str">
        <f t="shared" si="592"/>
        <v/>
      </c>
      <c r="EX574" s="1275" t="str">
        <f t="shared" si="574"/>
        <v/>
      </c>
      <c r="EY574" s="1275" t="str">
        <f t="shared" si="575"/>
        <v/>
      </c>
      <c r="EZ574" s="1275" t="str">
        <f t="shared" si="576"/>
        <v/>
      </c>
      <c r="FA574" s="1275" t="str">
        <f t="shared" si="577"/>
        <v/>
      </c>
      <c r="FB574" s="1275" t="str">
        <f t="shared" si="578"/>
        <v/>
      </c>
      <c r="FC574" s="1333" t="str">
        <f t="shared" si="579"/>
        <v/>
      </c>
      <c r="FE574" s="1234" t="str">
        <f t="shared" si="580"/>
        <v xml:space="preserve"> </v>
      </c>
      <c r="FF574" s="1234" t="str">
        <f t="shared" si="581"/>
        <v xml:space="preserve"> </v>
      </c>
      <c r="FG574" s="1234" t="str">
        <f t="shared" si="582"/>
        <v xml:space="preserve"> </v>
      </c>
      <c r="FH574" s="1234" t="str">
        <f t="shared" si="583"/>
        <v xml:space="preserve"> </v>
      </c>
      <c r="FI574" s="1234" t="str">
        <f t="shared" si="554"/>
        <v xml:space="preserve"> </v>
      </c>
      <c r="FJ574" s="1234" t="str">
        <f t="shared" si="584"/>
        <v xml:space="preserve"> </v>
      </c>
      <c r="FK574" s="1234">
        <f t="shared" si="555"/>
        <v>0</v>
      </c>
      <c r="FL574" s="1227"/>
      <c r="FM574" s="1234" t="str">
        <f t="shared" si="556"/>
        <v xml:space="preserve"> </v>
      </c>
      <c r="FN574" s="1234" t="str">
        <f t="shared" si="557"/>
        <v xml:space="preserve"> </v>
      </c>
      <c r="FO574" s="1234" t="str">
        <f t="shared" si="585"/>
        <v xml:space="preserve"> </v>
      </c>
      <c r="FP574" s="1234" t="str">
        <f t="shared" si="586"/>
        <v xml:space="preserve"> </v>
      </c>
      <c r="FQ574" s="1234" t="str">
        <f t="shared" si="558"/>
        <v xml:space="preserve"> </v>
      </c>
      <c r="FR574" s="1234" t="str">
        <f t="shared" si="587"/>
        <v xml:space="preserve"> </v>
      </c>
      <c r="FS574" s="1234">
        <f t="shared" si="593"/>
        <v>0</v>
      </c>
      <c r="FT574" s="1227"/>
      <c r="FU574" s="1234" t="str">
        <f t="shared" si="588"/>
        <v xml:space="preserve"> </v>
      </c>
      <c r="FV574" s="1234" t="str">
        <f t="shared" si="589"/>
        <v xml:space="preserve"> </v>
      </c>
      <c r="FW574" s="1234" t="str">
        <f t="shared" si="590"/>
        <v xml:space="preserve"> </v>
      </c>
      <c r="FX574" s="1234" t="str">
        <f t="shared" si="559"/>
        <v xml:space="preserve"> </v>
      </c>
      <c r="FY574" s="1234" t="str">
        <f t="shared" si="560"/>
        <v xml:space="preserve"> </v>
      </c>
      <c r="FZ574" s="1234" t="str">
        <f t="shared" si="591"/>
        <v xml:space="preserve"> </v>
      </c>
      <c r="GA574" s="1234">
        <f t="shared" si="561"/>
        <v>0</v>
      </c>
      <c r="GB574" s="1227"/>
      <c r="GC574" s="1234" t="str">
        <f t="shared" si="562"/>
        <v xml:space="preserve"> </v>
      </c>
      <c r="GD574" s="1234" t="str">
        <f t="shared" si="563"/>
        <v xml:space="preserve"> </v>
      </c>
      <c r="GE574" s="1234" t="str">
        <f t="shared" si="564"/>
        <v xml:space="preserve"> </v>
      </c>
      <c r="GF574" s="1234" t="str">
        <f t="shared" si="565"/>
        <v xml:space="preserve"> </v>
      </c>
      <c r="GG574" s="1234" t="str">
        <f t="shared" si="566"/>
        <v xml:space="preserve"> </v>
      </c>
      <c r="GH574" s="1234" t="str">
        <f t="shared" si="567"/>
        <v xml:space="preserve"> </v>
      </c>
      <c r="GI574" s="1234" t="str">
        <f t="shared" si="568"/>
        <v xml:space="preserve"> </v>
      </c>
      <c r="GJ574" s="1234" t="str">
        <f t="shared" si="569"/>
        <v xml:space="preserve"> </v>
      </c>
      <c r="GK574" s="1234" t="str">
        <f t="shared" si="570"/>
        <v xml:space="preserve"> </v>
      </c>
      <c r="GL574" s="1234" t="str">
        <f t="shared" si="571"/>
        <v xml:space="preserve"> </v>
      </c>
      <c r="GM574" s="1234" t="str">
        <f t="shared" si="572"/>
        <v xml:space="preserve"> </v>
      </c>
      <c r="GN574" s="1234">
        <f t="shared" si="573"/>
        <v>0</v>
      </c>
    </row>
    <row r="575" spans="1:196" s="100" customFormat="1" ht="27" customHeight="1" thickTop="1" thickBot="1">
      <c r="A575" s="1208">
        <f>【A票】【D票】!$D$10</f>
        <v>0</v>
      </c>
      <c r="B575" s="1212">
        <f>【A票】【D票】!$H$10</f>
        <v>0</v>
      </c>
      <c r="C575" s="1213" t="str">
        <f>【A票】【D票】!$K$10</f>
        <v xml:space="preserve"> </v>
      </c>
      <c r="D575" s="1214">
        <f t="shared" si="547"/>
        <v>484</v>
      </c>
      <c r="E575" s="914"/>
      <c r="F575" s="467"/>
      <c r="G575" s="469"/>
      <c r="H575" s="224" t="str">
        <f t="shared" si="594"/>
        <v xml:space="preserve"> </v>
      </c>
      <c r="I575" s="704"/>
      <c r="J575" s="117"/>
      <c r="K575" s="117"/>
      <c r="L575" s="117"/>
      <c r="M575" s="117"/>
      <c r="N575" s="117"/>
      <c r="O575" s="117"/>
      <c r="P575" s="117"/>
      <c r="Q575" s="117"/>
      <c r="R575" s="117"/>
      <c r="S575" s="117"/>
      <c r="T575" s="254"/>
      <c r="U575" s="646"/>
      <c r="V575" s="646"/>
      <c r="W575" s="114"/>
      <c r="X575" s="254"/>
      <c r="Y575" s="224" t="str">
        <f t="shared" si="595"/>
        <v xml:space="preserve"> </v>
      </c>
      <c r="Z575" s="579"/>
      <c r="AA575" s="704"/>
      <c r="AB575" s="119"/>
      <c r="AC575" s="224" t="str">
        <f t="shared" si="549"/>
        <v xml:space="preserve"> </v>
      </c>
      <c r="AD575" s="115"/>
      <c r="AE575" s="253"/>
      <c r="AF575" s="704"/>
      <c r="AG575" s="727"/>
      <c r="AH575" s="727"/>
      <c r="AI575" s="727"/>
      <c r="AJ575" s="727"/>
      <c r="AK575" s="591"/>
      <c r="AL575" s="727"/>
      <c r="AM575" s="727"/>
      <c r="AN575" s="727"/>
      <c r="AO575" s="727"/>
      <c r="AP575" s="727"/>
      <c r="AQ575" s="727"/>
      <c r="AR575" s="727"/>
      <c r="AS575" s="727"/>
      <c r="AT575" s="727"/>
      <c r="AU575" s="727"/>
      <c r="AV575" s="727"/>
      <c r="AW575" s="727"/>
      <c r="AX575" s="727"/>
      <c r="AY575" s="727"/>
      <c r="AZ575" s="727"/>
      <c r="BA575" s="727"/>
      <c r="BB575" s="727"/>
      <c r="BC575" s="821"/>
      <c r="BD575" s="727"/>
      <c r="BE575" s="727"/>
      <c r="BF575" s="727"/>
      <c r="BG575" s="727"/>
      <c r="BH575" s="727"/>
      <c r="BI575" s="727"/>
      <c r="BJ575" s="727"/>
      <c r="BK575" s="727"/>
      <c r="BL575" s="821"/>
      <c r="BM575" s="727"/>
      <c r="BN575" s="727"/>
      <c r="BO575" s="727"/>
      <c r="BP575" s="727"/>
      <c r="BQ575" s="727"/>
      <c r="BR575" s="821"/>
      <c r="BS575" s="727"/>
      <c r="BT575" s="727"/>
      <c r="BU575" s="727"/>
      <c r="BV575" s="591"/>
      <c r="BW575" s="224" t="str">
        <f t="shared" si="607"/>
        <v xml:space="preserve"> </v>
      </c>
      <c r="BX575" s="471">
        <f t="shared" si="596"/>
        <v>484</v>
      </c>
      <c r="BY575" s="117"/>
      <c r="BZ575" s="117"/>
      <c r="CA575" s="117"/>
      <c r="CB575" s="117"/>
      <c r="CC575" s="117"/>
      <c r="CD575" s="461"/>
      <c r="CE575" s="236"/>
      <c r="CF575" s="224" t="str">
        <f t="shared" si="597"/>
        <v xml:space="preserve"> </v>
      </c>
      <c r="CG575" s="116"/>
      <c r="CH575" s="117"/>
      <c r="CI575" s="117"/>
      <c r="CJ575" s="117"/>
      <c r="CK575" s="472"/>
      <c r="CL575" s="472"/>
      <c r="CM575" s="472"/>
      <c r="CN575" s="472"/>
      <c r="CO575" s="117"/>
      <c r="CP575" s="253"/>
      <c r="CQ575" s="120"/>
      <c r="CR575" s="224" t="str" cm="1">
        <f t="array" ref="CR575">IF(AND(SUM(COUNTIF(CG575:CM575,{"*不明*","*その他*"})+COUNTIF(CO575:CP575,{"*不明*","*その他*"}))&gt;0,CQ575=""),"その他・不明の場合,10)具体的内容、理由を記入",IF(OR(AND(CI575=CI$65,COUNTA(CJ575:CM575)&lt;4),AND(OR(CI575=CI$63,CI575=CI$64,CI575=CI$66,CI575=CI$67,CI575=CI$68,CI575=""),COUNTA(CJ575:CM575)&gt;0)),"3)介護保険認定済→要介護度、認知症自立度、寝たきり度、介護保険サービス記入",IF(OR(AND(OR(CM575=CM$63,CM575=CM$64),CN575=""),AND(OR(CM575=CM$65,CM575=CM$66),CN575&lt;&gt;"")),"7)介護保険サービス受けている/過去受けていた→具体的内容記入"," ")))</f>
        <v xml:space="preserve"> </v>
      </c>
      <c r="CS575" s="224" t="str">
        <f t="shared" si="598"/>
        <v xml:space="preserve"> </v>
      </c>
      <c r="CT575" s="116"/>
      <c r="CU575" s="253"/>
      <c r="CV575" s="117"/>
      <c r="CW575" s="117"/>
      <c r="CX575" s="253"/>
      <c r="CY575" s="117"/>
      <c r="CZ575" s="117"/>
      <c r="DA575" s="253"/>
      <c r="DB575" s="117"/>
      <c r="DC575" s="224" t="str">
        <f t="shared" si="599"/>
        <v xml:space="preserve"> </v>
      </c>
      <c r="DD575" s="224" t="str">
        <f t="shared" si="600"/>
        <v xml:space="preserve"> </v>
      </c>
      <c r="DE575" s="224" t="str">
        <f t="shared" si="550"/>
        <v xml:space="preserve"> </v>
      </c>
      <c r="DF575" s="121"/>
      <c r="DG575" s="114"/>
      <c r="DH575" s="704"/>
      <c r="DI575" s="119"/>
      <c r="DJ575" s="187"/>
      <c r="DK575" s="254"/>
      <c r="DL575" s="224" t="str">
        <f t="shared" si="551"/>
        <v xml:space="preserve"> </v>
      </c>
      <c r="DM575" s="224" t="str">
        <f t="shared" si="601"/>
        <v xml:space="preserve"> </v>
      </c>
      <c r="DN575" s="474"/>
      <c r="DO575" s="117"/>
      <c r="DP575" s="117"/>
      <c r="DQ575" s="117"/>
      <c r="DR575" s="117"/>
      <c r="DS575" s="117"/>
      <c r="DT575" s="254"/>
      <c r="DU575" s="476"/>
      <c r="DV575" s="224" t="str">
        <f t="shared" si="552"/>
        <v xml:space="preserve"> </v>
      </c>
      <c r="DW575" s="115"/>
      <c r="DX575" s="470"/>
      <c r="DY575" s="117"/>
      <c r="DZ575" s="704"/>
      <c r="EA575" s="224" t="str">
        <f t="shared" si="553"/>
        <v xml:space="preserve"> </v>
      </c>
      <c r="EB575" s="906"/>
      <c r="EC575" s="904"/>
      <c r="ED575" s="904"/>
      <c r="EE575" s="904"/>
      <c r="EF575" s="904"/>
      <c r="EG575" s="904"/>
      <c r="EH575" s="904"/>
      <c r="EI575" s="904"/>
      <c r="EJ575" s="904"/>
      <c r="EK575" s="905"/>
      <c r="EL575" s="80"/>
      <c r="EM575" s="224" t="str">
        <f t="shared" si="602"/>
        <v xml:space="preserve"> </v>
      </c>
      <c r="EN575" s="224" t="str">
        <f t="shared" si="603"/>
        <v xml:space="preserve"> </v>
      </c>
      <c r="EO575" s="115"/>
      <c r="EP575" s="1050"/>
      <c r="EQ575" s="253"/>
      <c r="ER575" s="117"/>
      <c r="ES575" s="1258">
        <f t="shared" si="604"/>
        <v>484</v>
      </c>
      <c r="ET575" s="224" t="str">
        <f t="shared" si="605"/>
        <v xml:space="preserve"> </v>
      </c>
      <c r="EU575" s="477" t="str">
        <f t="shared" si="606"/>
        <v/>
      </c>
      <c r="EV575" s="1334" t="str">
        <f t="shared" si="548"/>
        <v xml:space="preserve"> </v>
      </c>
      <c r="EW575" s="1332" t="str">
        <f t="shared" si="592"/>
        <v/>
      </c>
      <c r="EX575" s="1275" t="str">
        <f t="shared" si="574"/>
        <v/>
      </c>
      <c r="EY575" s="1275" t="str">
        <f t="shared" si="575"/>
        <v/>
      </c>
      <c r="EZ575" s="1275" t="str">
        <f t="shared" si="576"/>
        <v/>
      </c>
      <c r="FA575" s="1275" t="str">
        <f t="shared" si="577"/>
        <v/>
      </c>
      <c r="FB575" s="1275" t="str">
        <f t="shared" si="578"/>
        <v/>
      </c>
      <c r="FC575" s="1333" t="str">
        <f t="shared" si="579"/>
        <v/>
      </c>
      <c r="FE575" s="1234" t="str">
        <f t="shared" si="580"/>
        <v xml:space="preserve"> </v>
      </c>
      <c r="FF575" s="1234" t="str">
        <f t="shared" si="581"/>
        <v xml:space="preserve"> </v>
      </c>
      <c r="FG575" s="1234" t="str">
        <f t="shared" si="582"/>
        <v xml:space="preserve"> </v>
      </c>
      <c r="FH575" s="1234" t="str">
        <f t="shared" si="583"/>
        <v xml:space="preserve"> </v>
      </c>
      <c r="FI575" s="1234" t="str">
        <f t="shared" si="554"/>
        <v xml:space="preserve"> </v>
      </c>
      <c r="FJ575" s="1234" t="str">
        <f t="shared" si="584"/>
        <v xml:space="preserve"> </v>
      </c>
      <c r="FK575" s="1234">
        <f t="shared" si="555"/>
        <v>0</v>
      </c>
      <c r="FL575" s="1227"/>
      <c r="FM575" s="1234" t="str">
        <f t="shared" si="556"/>
        <v xml:space="preserve"> </v>
      </c>
      <c r="FN575" s="1234" t="str">
        <f t="shared" si="557"/>
        <v xml:space="preserve"> </v>
      </c>
      <c r="FO575" s="1234" t="str">
        <f t="shared" si="585"/>
        <v xml:space="preserve"> </v>
      </c>
      <c r="FP575" s="1234" t="str">
        <f t="shared" si="586"/>
        <v xml:space="preserve"> </v>
      </c>
      <c r="FQ575" s="1234" t="str">
        <f t="shared" si="558"/>
        <v xml:space="preserve"> </v>
      </c>
      <c r="FR575" s="1234" t="str">
        <f t="shared" si="587"/>
        <v xml:space="preserve"> </v>
      </c>
      <c r="FS575" s="1234">
        <f t="shared" si="593"/>
        <v>0</v>
      </c>
      <c r="FT575" s="1227"/>
      <c r="FU575" s="1234" t="str">
        <f t="shared" si="588"/>
        <v xml:space="preserve"> </v>
      </c>
      <c r="FV575" s="1234" t="str">
        <f t="shared" si="589"/>
        <v xml:space="preserve"> </v>
      </c>
      <c r="FW575" s="1234" t="str">
        <f t="shared" si="590"/>
        <v xml:space="preserve"> </v>
      </c>
      <c r="FX575" s="1234" t="str">
        <f t="shared" si="559"/>
        <v xml:space="preserve"> </v>
      </c>
      <c r="FY575" s="1234" t="str">
        <f t="shared" si="560"/>
        <v xml:space="preserve"> </v>
      </c>
      <c r="FZ575" s="1234" t="str">
        <f t="shared" si="591"/>
        <v xml:space="preserve"> </v>
      </c>
      <c r="GA575" s="1234">
        <f t="shared" si="561"/>
        <v>0</v>
      </c>
      <c r="GB575" s="1227"/>
      <c r="GC575" s="1234" t="str">
        <f t="shared" si="562"/>
        <v xml:space="preserve"> </v>
      </c>
      <c r="GD575" s="1234" t="str">
        <f t="shared" si="563"/>
        <v xml:space="preserve"> </v>
      </c>
      <c r="GE575" s="1234" t="str">
        <f t="shared" si="564"/>
        <v xml:space="preserve"> </v>
      </c>
      <c r="GF575" s="1234" t="str">
        <f t="shared" si="565"/>
        <v xml:space="preserve"> </v>
      </c>
      <c r="GG575" s="1234" t="str">
        <f t="shared" si="566"/>
        <v xml:space="preserve"> </v>
      </c>
      <c r="GH575" s="1234" t="str">
        <f t="shared" si="567"/>
        <v xml:space="preserve"> </v>
      </c>
      <c r="GI575" s="1234" t="str">
        <f t="shared" si="568"/>
        <v xml:space="preserve"> </v>
      </c>
      <c r="GJ575" s="1234" t="str">
        <f t="shared" si="569"/>
        <v xml:space="preserve"> </v>
      </c>
      <c r="GK575" s="1234" t="str">
        <f t="shared" si="570"/>
        <v xml:space="preserve"> </v>
      </c>
      <c r="GL575" s="1234" t="str">
        <f t="shared" si="571"/>
        <v xml:space="preserve"> </v>
      </c>
      <c r="GM575" s="1234" t="str">
        <f t="shared" si="572"/>
        <v xml:space="preserve"> </v>
      </c>
      <c r="GN575" s="1234">
        <f t="shared" si="573"/>
        <v>0</v>
      </c>
    </row>
    <row r="576" spans="1:196" s="100" customFormat="1" ht="27" customHeight="1" thickTop="1" thickBot="1">
      <c r="A576" s="1208">
        <f>【A票】【D票】!$D$10</f>
        <v>0</v>
      </c>
      <c r="B576" s="1212">
        <f>【A票】【D票】!$H$10</f>
        <v>0</v>
      </c>
      <c r="C576" s="1213" t="str">
        <f>【A票】【D票】!$K$10</f>
        <v xml:space="preserve"> </v>
      </c>
      <c r="D576" s="1214">
        <f t="shared" si="547"/>
        <v>485</v>
      </c>
      <c r="E576" s="914"/>
      <c r="F576" s="467"/>
      <c r="G576" s="469"/>
      <c r="H576" s="224" t="str">
        <f t="shared" si="594"/>
        <v xml:space="preserve"> </v>
      </c>
      <c r="I576" s="704"/>
      <c r="J576" s="117"/>
      <c r="K576" s="117"/>
      <c r="L576" s="117"/>
      <c r="M576" s="117"/>
      <c r="N576" s="117"/>
      <c r="O576" s="117"/>
      <c r="P576" s="117"/>
      <c r="Q576" s="117"/>
      <c r="R576" s="117"/>
      <c r="S576" s="117"/>
      <c r="T576" s="254"/>
      <c r="U576" s="646"/>
      <c r="V576" s="646"/>
      <c r="W576" s="114"/>
      <c r="X576" s="254"/>
      <c r="Y576" s="224" t="str">
        <f t="shared" si="595"/>
        <v xml:space="preserve"> </v>
      </c>
      <c r="Z576" s="579"/>
      <c r="AA576" s="704"/>
      <c r="AB576" s="119"/>
      <c r="AC576" s="224" t="str">
        <f t="shared" si="549"/>
        <v xml:space="preserve"> </v>
      </c>
      <c r="AD576" s="115"/>
      <c r="AE576" s="253"/>
      <c r="AF576" s="704"/>
      <c r="AG576" s="727"/>
      <c r="AH576" s="727"/>
      <c r="AI576" s="727"/>
      <c r="AJ576" s="727"/>
      <c r="AK576" s="591"/>
      <c r="AL576" s="727"/>
      <c r="AM576" s="727"/>
      <c r="AN576" s="727"/>
      <c r="AO576" s="727"/>
      <c r="AP576" s="727"/>
      <c r="AQ576" s="727"/>
      <c r="AR576" s="727"/>
      <c r="AS576" s="727"/>
      <c r="AT576" s="727"/>
      <c r="AU576" s="727"/>
      <c r="AV576" s="727"/>
      <c r="AW576" s="727"/>
      <c r="AX576" s="727"/>
      <c r="AY576" s="727"/>
      <c r="AZ576" s="727"/>
      <c r="BA576" s="727"/>
      <c r="BB576" s="727"/>
      <c r="BC576" s="821"/>
      <c r="BD576" s="727"/>
      <c r="BE576" s="727"/>
      <c r="BF576" s="727"/>
      <c r="BG576" s="727"/>
      <c r="BH576" s="727"/>
      <c r="BI576" s="727"/>
      <c r="BJ576" s="727"/>
      <c r="BK576" s="727"/>
      <c r="BL576" s="821"/>
      <c r="BM576" s="727"/>
      <c r="BN576" s="727"/>
      <c r="BO576" s="727"/>
      <c r="BP576" s="727"/>
      <c r="BQ576" s="727"/>
      <c r="BR576" s="821"/>
      <c r="BS576" s="727"/>
      <c r="BT576" s="727"/>
      <c r="BU576" s="727"/>
      <c r="BV576" s="591"/>
      <c r="BW576" s="224" t="str">
        <f t="shared" si="607"/>
        <v xml:space="preserve"> </v>
      </c>
      <c r="BX576" s="471">
        <f t="shared" si="596"/>
        <v>485</v>
      </c>
      <c r="BY576" s="117"/>
      <c r="BZ576" s="117"/>
      <c r="CA576" s="117"/>
      <c r="CB576" s="117"/>
      <c r="CC576" s="117"/>
      <c r="CD576" s="461"/>
      <c r="CE576" s="236"/>
      <c r="CF576" s="224" t="str">
        <f t="shared" si="597"/>
        <v xml:space="preserve"> </v>
      </c>
      <c r="CG576" s="116"/>
      <c r="CH576" s="117"/>
      <c r="CI576" s="117"/>
      <c r="CJ576" s="117"/>
      <c r="CK576" s="472"/>
      <c r="CL576" s="472"/>
      <c r="CM576" s="472"/>
      <c r="CN576" s="472"/>
      <c r="CO576" s="117"/>
      <c r="CP576" s="253"/>
      <c r="CQ576" s="120"/>
      <c r="CR576" s="224" t="str" cm="1">
        <f t="array" ref="CR576">IF(AND(SUM(COUNTIF(CG576:CM576,{"*不明*","*その他*"})+COUNTIF(CO576:CP576,{"*不明*","*その他*"}))&gt;0,CQ576=""),"その他・不明の場合,10)具体的内容、理由を記入",IF(OR(AND(CI576=CI$65,COUNTA(CJ576:CM576)&lt;4),AND(OR(CI576=CI$63,CI576=CI$64,CI576=CI$66,CI576=CI$67,CI576=CI$68,CI576=""),COUNTA(CJ576:CM576)&gt;0)),"3)介護保険認定済→要介護度、認知症自立度、寝たきり度、介護保険サービス記入",IF(OR(AND(OR(CM576=CM$63,CM576=CM$64),CN576=""),AND(OR(CM576=CM$65,CM576=CM$66),CN576&lt;&gt;"")),"7)介護保険サービス受けている/過去受けていた→具体的内容記入"," ")))</f>
        <v xml:space="preserve"> </v>
      </c>
      <c r="CS576" s="224" t="str">
        <f t="shared" si="598"/>
        <v xml:space="preserve"> </v>
      </c>
      <c r="CT576" s="116"/>
      <c r="CU576" s="253"/>
      <c r="CV576" s="117"/>
      <c r="CW576" s="117"/>
      <c r="CX576" s="253"/>
      <c r="CY576" s="117"/>
      <c r="CZ576" s="117"/>
      <c r="DA576" s="253"/>
      <c r="DB576" s="117"/>
      <c r="DC576" s="224" t="str">
        <f t="shared" si="599"/>
        <v xml:space="preserve"> </v>
      </c>
      <c r="DD576" s="224" t="str">
        <f t="shared" si="600"/>
        <v xml:space="preserve"> </v>
      </c>
      <c r="DE576" s="224" t="str">
        <f t="shared" si="550"/>
        <v xml:space="preserve"> </v>
      </c>
      <c r="DF576" s="121"/>
      <c r="DG576" s="114"/>
      <c r="DH576" s="704"/>
      <c r="DI576" s="119"/>
      <c r="DJ576" s="187"/>
      <c r="DK576" s="254"/>
      <c r="DL576" s="224" t="str">
        <f t="shared" si="551"/>
        <v xml:space="preserve"> </v>
      </c>
      <c r="DM576" s="224" t="str">
        <f t="shared" si="601"/>
        <v xml:space="preserve"> </v>
      </c>
      <c r="DN576" s="474"/>
      <c r="DO576" s="117"/>
      <c r="DP576" s="117"/>
      <c r="DQ576" s="117"/>
      <c r="DR576" s="117"/>
      <c r="DS576" s="117"/>
      <c r="DT576" s="254"/>
      <c r="DU576" s="476"/>
      <c r="DV576" s="224" t="str">
        <f t="shared" si="552"/>
        <v xml:space="preserve"> </v>
      </c>
      <c r="DW576" s="115"/>
      <c r="DX576" s="470"/>
      <c r="DY576" s="117"/>
      <c r="DZ576" s="704"/>
      <c r="EA576" s="224" t="str">
        <f t="shared" si="553"/>
        <v xml:space="preserve"> </v>
      </c>
      <c r="EB576" s="906"/>
      <c r="EC576" s="904"/>
      <c r="ED576" s="904"/>
      <c r="EE576" s="904"/>
      <c r="EF576" s="904"/>
      <c r="EG576" s="904"/>
      <c r="EH576" s="904"/>
      <c r="EI576" s="904"/>
      <c r="EJ576" s="904"/>
      <c r="EK576" s="905"/>
      <c r="EL576" s="80"/>
      <c r="EM576" s="224" t="str">
        <f t="shared" si="602"/>
        <v xml:space="preserve"> </v>
      </c>
      <c r="EN576" s="224" t="str">
        <f t="shared" si="603"/>
        <v xml:space="preserve"> </v>
      </c>
      <c r="EO576" s="115"/>
      <c r="EP576" s="1050"/>
      <c r="EQ576" s="253"/>
      <c r="ER576" s="117"/>
      <c r="ES576" s="1258">
        <f t="shared" si="604"/>
        <v>485</v>
      </c>
      <c r="ET576" s="224" t="str">
        <f t="shared" si="605"/>
        <v xml:space="preserve"> </v>
      </c>
      <c r="EU576" s="477" t="str">
        <f t="shared" si="606"/>
        <v/>
      </c>
      <c r="EV576" s="1334" t="str">
        <f t="shared" si="548"/>
        <v xml:space="preserve"> </v>
      </c>
      <c r="EW576" s="1332" t="str">
        <f t="shared" si="592"/>
        <v/>
      </c>
      <c r="EX576" s="1275" t="str">
        <f t="shared" si="574"/>
        <v/>
      </c>
      <c r="EY576" s="1275" t="str">
        <f t="shared" si="575"/>
        <v/>
      </c>
      <c r="EZ576" s="1275" t="str">
        <f t="shared" si="576"/>
        <v/>
      </c>
      <c r="FA576" s="1275" t="str">
        <f t="shared" si="577"/>
        <v/>
      </c>
      <c r="FB576" s="1275" t="str">
        <f t="shared" si="578"/>
        <v/>
      </c>
      <c r="FC576" s="1333" t="str">
        <f t="shared" si="579"/>
        <v/>
      </c>
      <c r="FE576" s="1234" t="str">
        <f t="shared" si="580"/>
        <v xml:space="preserve"> </v>
      </c>
      <c r="FF576" s="1234" t="str">
        <f t="shared" si="581"/>
        <v xml:space="preserve"> </v>
      </c>
      <c r="FG576" s="1234" t="str">
        <f t="shared" si="582"/>
        <v xml:space="preserve"> </v>
      </c>
      <c r="FH576" s="1234" t="str">
        <f t="shared" si="583"/>
        <v xml:space="preserve"> </v>
      </c>
      <c r="FI576" s="1234" t="str">
        <f t="shared" si="554"/>
        <v xml:space="preserve"> </v>
      </c>
      <c r="FJ576" s="1234" t="str">
        <f t="shared" si="584"/>
        <v xml:space="preserve"> </v>
      </c>
      <c r="FK576" s="1234">
        <f t="shared" si="555"/>
        <v>0</v>
      </c>
      <c r="FL576" s="1227"/>
      <c r="FM576" s="1234" t="str">
        <f t="shared" si="556"/>
        <v xml:space="preserve"> </v>
      </c>
      <c r="FN576" s="1234" t="str">
        <f t="shared" si="557"/>
        <v xml:space="preserve"> </v>
      </c>
      <c r="FO576" s="1234" t="str">
        <f t="shared" si="585"/>
        <v xml:space="preserve"> </v>
      </c>
      <c r="FP576" s="1234" t="str">
        <f t="shared" si="586"/>
        <v xml:space="preserve"> </v>
      </c>
      <c r="FQ576" s="1234" t="str">
        <f t="shared" si="558"/>
        <v xml:space="preserve"> </v>
      </c>
      <c r="FR576" s="1234" t="str">
        <f t="shared" si="587"/>
        <v xml:space="preserve"> </v>
      </c>
      <c r="FS576" s="1234">
        <f t="shared" si="593"/>
        <v>0</v>
      </c>
      <c r="FT576" s="1227"/>
      <c r="FU576" s="1234" t="str">
        <f t="shared" si="588"/>
        <v xml:space="preserve"> </v>
      </c>
      <c r="FV576" s="1234" t="str">
        <f t="shared" si="589"/>
        <v xml:space="preserve"> </v>
      </c>
      <c r="FW576" s="1234" t="str">
        <f t="shared" si="590"/>
        <v xml:space="preserve"> </v>
      </c>
      <c r="FX576" s="1234" t="str">
        <f t="shared" si="559"/>
        <v xml:space="preserve"> </v>
      </c>
      <c r="FY576" s="1234" t="str">
        <f t="shared" si="560"/>
        <v xml:space="preserve"> </v>
      </c>
      <c r="FZ576" s="1234" t="str">
        <f t="shared" si="591"/>
        <v xml:space="preserve"> </v>
      </c>
      <c r="GA576" s="1234">
        <f t="shared" si="561"/>
        <v>0</v>
      </c>
      <c r="GB576" s="1227"/>
      <c r="GC576" s="1234" t="str">
        <f t="shared" si="562"/>
        <v xml:space="preserve"> </v>
      </c>
      <c r="GD576" s="1234" t="str">
        <f t="shared" si="563"/>
        <v xml:space="preserve"> </v>
      </c>
      <c r="GE576" s="1234" t="str">
        <f t="shared" si="564"/>
        <v xml:space="preserve"> </v>
      </c>
      <c r="GF576" s="1234" t="str">
        <f t="shared" si="565"/>
        <v xml:space="preserve"> </v>
      </c>
      <c r="GG576" s="1234" t="str">
        <f t="shared" si="566"/>
        <v xml:space="preserve"> </v>
      </c>
      <c r="GH576" s="1234" t="str">
        <f t="shared" si="567"/>
        <v xml:space="preserve"> </v>
      </c>
      <c r="GI576" s="1234" t="str">
        <f t="shared" si="568"/>
        <v xml:space="preserve"> </v>
      </c>
      <c r="GJ576" s="1234" t="str">
        <f t="shared" si="569"/>
        <v xml:space="preserve"> </v>
      </c>
      <c r="GK576" s="1234" t="str">
        <f t="shared" si="570"/>
        <v xml:space="preserve"> </v>
      </c>
      <c r="GL576" s="1234" t="str">
        <f t="shared" si="571"/>
        <v xml:space="preserve"> </v>
      </c>
      <c r="GM576" s="1234" t="str">
        <f t="shared" si="572"/>
        <v xml:space="preserve"> </v>
      </c>
      <c r="GN576" s="1234">
        <f t="shared" si="573"/>
        <v>0</v>
      </c>
    </row>
    <row r="577" spans="1:196" s="100" customFormat="1" ht="27" customHeight="1" thickTop="1" thickBot="1">
      <c r="A577" s="1208">
        <f>【A票】【D票】!$D$10</f>
        <v>0</v>
      </c>
      <c r="B577" s="1212">
        <f>【A票】【D票】!$H$10</f>
        <v>0</v>
      </c>
      <c r="C577" s="1213" t="str">
        <f>【A票】【D票】!$K$10</f>
        <v xml:space="preserve"> </v>
      </c>
      <c r="D577" s="1214">
        <f t="shared" si="547"/>
        <v>486</v>
      </c>
      <c r="E577" s="914"/>
      <c r="F577" s="467"/>
      <c r="G577" s="469"/>
      <c r="H577" s="224" t="str">
        <f t="shared" si="594"/>
        <v xml:space="preserve"> </v>
      </c>
      <c r="I577" s="704"/>
      <c r="J577" s="117"/>
      <c r="K577" s="117"/>
      <c r="L577" s="117"/>
      <c r="M577" s="117"/>
      <c r="N577" s="117"/>
      <c r="O577" s="117"/>
      <c r="P577" s="117"/>
      <c r="Q577" s="117"/>
      <c r="R577" s="117"/>
      <c r="S577" s="117"/>
      <c r="T577" s="254"/>
      <c r="U577" s="646"/>
      <c r="V577" s="646"/>
      <c r="W577" s="114"/>
      <c r="X577" s="254"/>
      <c r="Y577" s="224" t="str">
        <f t="shared" si="595"/>
        <v xml:space="preserve"> </v>
      </c>
      <c r="Z577" s="579"/>
      <c r="AA577" s="704"/>
      <c r="AB577" s="119"/>
      <c r="AC577" s="224" t="str">
        <f t="shared" si="549"/>
        <v xml:space="preserve"> </v>
      </c>
      <c r="AD577" s="115"/>
      <c r="AE577" s="253"/>
      <c r="AF577" s="704"/>
      <c r="AG577" s="727"/>
      <c r="AH577" s="727"/>
      <c r="AI577" s="727"/>
      <c r="AJ577" s="727"/>
      <c r="AK577" s="591"/>
      <c r="AL577" s="727"/>
      <c r="AM577" s="727"/>
      <c r="AN577" s="727"/>
      <c r="AO577" s="727"/>
      <c r="AP577" s="727"/>
      <c r="AQ577" s="727"/>
      <c r="AR577" s="727"/>
      <c r="AS577" s="727"/>
      <c r="AT577" s="727"/>
      <c r="AU577" s="727"/>
      <c r="AV577" s="727"/>
      <c r="AW577" s="727"/>
      <c r="AX577" s="727"/>
      <c r="AY577" s="727"/>
      <c r="AZ577" s="727"/>
      <c r="BA577" s="727"/>
      <c r="BB577" s="727"/>
      <c r="BC577" s="821"/>
      <c r="BD577" s="727"/>
      <c r="BE577" s="727"/>
      <c r="BF577" s="727"/>
      <c r="BG577" s="727"/>
      <c r="BH577" s="727"/>
      <c r="BI577" s="727"/>
      <c r="BJ577" s="727"/>
      <c r="BK577" s="727"/>
      <c r="BL577" s="821"/>
      <c r="BM577" s="727"/>
      <c r="BN577" s="727"/>
      <c r="BO577" s="727"/>
      <c r="BP577" s="727"/>
      <c r="BQ577" s="727"/>
      <c r="BR577" s="821"/>
      <c r="BS577" s="727"/>
      <c r="BT577" s="727"/>
      <c r="BU577" s="727"/>
      <c r="BV577" s="591"/>
      <c r="BW577" s="224" t="str">
        <f t="shared" si="607"/>
        <v xml:space="preserve"> </v>
      </c>
      <c r="BX577" s="471">
        <f t="shared" si="596"/>
        <v>486</v>
      </c>
      <c r="BY577" s="117"/>
      <c r="BZ577" s="117"/>
      <c r="CA577" s="117"/>
      <c r="CB577" s="117"/>
      <c r="CC577" s="117"/>
      <c r="CD577" s="461"/>
      <c r="CE577" s="236"/>
      <c r="CF577" s="224" t="str">
        <f t="shared" si="597"/>
        <v xml:space="preserve"> </v>
      </c>
      <c r="CG577" s="116"/>
      <c r="CH577" s="117"/>
      <c r="CI577" s="117"/>
      <c r="CJ577" s="117"/>
      <c r="CK577" s="472"/>
      <c r="CL577" s="472"/>
      <c r="CM577" s="472"/>
      <c r="CN577" s="472"/>
      <c r="CO577" s="117"/>
      <c r="CP577" s="253"/>
      <c r="CQ577" s="120"/>
      <c r="CR577" s="224" t="str" cm="1">
        <f t="array" ref="CR577">IF(AND(SUM(COUNTIF(CG577:CM577,{"*不明*","*その他*"})+COUNTIF(CO577:CP577,{"*不明*","*その他*"}))&gt;0,CQ577=""),"その他・不明の場合,10)具体的内容、理由を記入",IF(OR(AND(CI577=CI$65,COUNTA(CJ577:CM577)&lt;4),AND(OR(CI577=CI$63,CI577=CI$64,CI577=CI$66,CI577=CI$67,CI577=CI$68,CI577=""),COUNTA(CJ577:CM577)&gt;0)),"3)介護保険認定済→要介護度、認知症自立度、寝たきり度、介護保険サービス記入",IF(OR(AND(OR(CM577=CM$63,CM577=CM$64),CN577=""),AND(OR(CM577=CM$65,CM577=CM$66),CN577&lt;&gt;"")),"7)介護保険サービス受けている/過去受けていた→具体的内容記入"," ")))</f>
        <v xml:space="preserve"> </v>
      </c>
      <c r="CS577" s="224" t="str">
        <f t="shared" si="598"/>
        <v xml:space="preserve"> </v>
      </c>
      <c r="CT577" s="116"/>
      <c r="CU577" s="253"/>
      <c r="CV577" s="117"/>
      <c r="CW577" s="117"/>
      <c r="CX577" s="253"/>
      <c r="CY577" s="117"/>
      <c r="CZ577" s="117"/>
      <c r="DA577" s="253"/>
      <c r="DB577" s="117"/>
      <c r="DC577" s="224" t="str">
        <f t="shared" si="599"/>
        <v xml:space="preserve"> </v>
      </c>
      <c r="DD577" s="224" t="str">
        <f t="shared" si="600"/>
        <v xml:space="preserve"> </v>
      </c>
      <c r="DE577" s="224" t="str">
        <f t="shared" si="550"/>
        <v xml:space="preserve"> </v>
      </c>
      <c r="DF577" s="121"/>
      <c r="DG577" s="114"/>
      <c r="DH577" s="704"/>
      <c r="DI577" s="119"/>
      <c r="DJ577" s="187"/>
      <c r="DK577" s="254"/>
      <c r="DL577" s="224" t="str">
        <f t="shared" si="551"/>
        <v xml:space="preserve"> </v>
      </c>
      <c r="DM577" s="224" t="str">
        <f t="shared" si="601"/>
        <v xml:space="preserve"> </v>
      </c>
      <c r="DN577" s="474"/>
      <c r="DO577" s="117"/>
      <c r="DP577" s="117"/>
      <c r="DQ577" s="117"/>
      <c r="DR577" s="117"/>
      <c r="DS577" s="117"/>
      <c r="DT577" s="254"/>
      <c r="DU577" s="476"/>
      <c r="DV577" s="224" t="str">
        <f t="shared" si="552"/>
        <v xml:space="preserve"> </v>
      </c>
      <c r="DW577" s="115"/>
      <c r="DX577" s="470"/>
      <c r="DY577" s="117"/>
      <c r="DZ577" s="704"/>
      <c r="EA577" s="224" t="str">
        <f t="shared" si="553"/>
        <v xml:space="preserve"> </v>
      </c>
      <c r="EB577" s="906"/>
      <c r="EC577" s="904"/>
      <c r="ED577" s="904"/>
      <c r="EE577" s="904"/>
      <c r="EF577" s="904"/>
      <c r="EG577" s="904"/>
      <c r="EH577" s="904"/>
      <c r="EI577" s="904"/>
      <c r="EJ577" s="904"/>
      <c r="EK577" s="905"/>
      <c r="EL577" s="80"/>
      <c r="EM577" s="224" t="str">
        <f t="shared" si="602"/>
        <v xml:space="preserve"> </v>
      </c>
      <c r="EN577" s="224" t="str">
        <f t="shared" si="603"/>
        <v xml:space="preserve"> </v>
      </c>
      <c r="EO577" s="115"/>
      <c r="EP577" s="1050"/>
      <c r="EQ577" s="253"/>
      <c r="ER577" s="117"/>
      <c r="ES577" s="1258">
        <f t="shared" si="604"/>
        <v>486</v>
      </c>
      <c r="ET577" s="224" t="str">
        <f t="shared" si="605"/>
        <v xml:space="preserve"> </v>
      </c>
      <c r="EU577" s="477" t="str">
        <f t="shared" si="606"/>
        <v/>
      </c>
      <c r="EV577" s="1334" t="str">
        <f t="shared" si="548"/>
        <v xml:space="preserve"> </v>
      </c>
      <c r="EW577" s="1332" t="str">
        <f t="shared" si="592"/>
        <v/>
      </c>
      <c r="EX577" s="1275" t="str">
        <f t="shared" si="574"/>
        <v/>
      </c>
      <c r="EY577" s="1275" t="str">
        <f t="shared" si="575"/>
        <v/>
      </c>
      <c r="EZ577" s="1275" t="str">
        <f t="shared" si="576"/>
        <v/>
      </c>
      <c r="FA577" s="1275" t="str">
        <f t="shared" si="577"/>
        <v/>
      </c>
      <c r="FB577" s="1275" t="str">
        <f t="shared" si="578"/>
        <v/>
      </c>
      <c r="FC577" s="1333" t="str">
        <f t="shared" si="579"/>
        <v/>
      </c>
      <c r="FE577" s="1234" t="str">
        <f t="shared" si="580"/>
        <v xml:space="preserve"> </v>
      </c>
      <c r="FF577" s="1234" t="str">
        <f t="shared" si="581"/>
        <v xml:space="preserve"> </v>
      </c>
      <c r="FG577" s="1234" t="str">
        <f t="shared" si="582"/>
        <v xml:space="preserve"> </v>
      </c>
      <c r="FH577" s="1234" t="str">
        <f t="shared" si="583"/>
        <v xml:space="preserve"> </v>
      </c>
      <c r="FI577" s="1234" t="str">
        <f t="shared" si="554"/>
        <v xml:space="preserve"> </v>
      </c>
      <c r="FJ577" s="1234" t="str">
        <f t="shared" si="584"/>
        <v xml:space="preserve"> </v>
      </c>
      <c r="FK577" s="1234">
        <f t="shared" si="555"/>
        <v>0</v>
      </c>
      <c r="FL577" s="1227"/>
      <c r="FM577" s="1234" t="str">
        <f t="shared" si="556"/>
        <v xml:space="preserve"> </v>
      </c>
      <c r="FN577" s="1234" t="str">
        <f t="shared" si="557"/>
        <v xml:space="preserve"> </v>
      </c>
      <c r="FO577" s="1234" t="str">
        <f t="shared" si="585"/>
        <v xml:space="preserve"> </v>
      </c>
      <c r="FP577" s="1234" t="str">
        <f t="shared" si="586"/>
        <v xml:space="preserve"> </v>
      </c>
      <c r="FQ577" s="1234" t="str">
        <f t="shared" si="558"/>
        <v xml:space="preserve"> </v>
      </c>
      <c r="FR577" s="1234" t="str">
        <f t="shared" si="587"/>
        <v xml:space="preserve"> </v>
      </c>
      <c r="FS577" s="1234">
        <f t="shared" si="593"/>
        <v>0</v>
      </c>
      <c r="FT577" s="1227"/>
      <c r="FU577" s="1234" t="str">
        <f t="shared" si="588"/>
        <v xml:space="preserve"> </v>
      </c>
      <c r="FV577" s="1234" t="str">
        <f t="shared" si="589"/>
        <v xml:space="preserve"> </v>
      </c>
      <c r="FW577" s="1234" t="str">
        <f t="shared" si="590"/>
        <v xml:space="preserve"> </v>
      </c>
      <c r="FX577" s="1234" t="str">
        <f t="shared" si="559"/>
        <v xml:space="preserve"> </v>
      </c>
      <c r="FY577" s="1234" t="str">
        <f t="shared" si="560"/>
        <v xml:space="preserve"> </v>
      </c>
      <c r="FZ577" s="1234" t="str">
        <f t="shared" si="591"/>
        <v xml:space="preserve"> </v>
      </c>
      <c r="GA577" s="1234">
        <f t="shared" si="561"/>
        <v>0</v>
      </c>
      <c r="GB577" s="1227"/>
      <c r="GC577" s="1234" t="str">
        <f t="shared" si="562"/>
        <v xml:space="preserve"> </v>
      </c>
      <c r="GD577" s="1234" t="str">
        <f t="shared" si="563"/>
        <v xml:space="preserve"> </v>
      </c>
      <c r="GE577" s="1234" t="str">
        <f t="shared" si="564"/>
        <v xml:space="preserve"> </v>
      </c>
      <c r="GF577" s="1234" t="str">
        <f t="shared" si="565"/>
        <v xml:space="preserve"> </v>
      </c>
      <c r="GG577" s="1234" t="str">
        <f t="shared" si="566"/>
        <v xml:space="preserve"> </v>
      </c>
      <c r="GH577" s="1234" t="str">
        <f t="shared" si="567"/>
        <v xml:space="preserve"> </v>
      </c>
      <c r="GI577" s="1234" t="str">
        <f t="shared" si="568"/>
        <v xml:space="preserve"> </v>
      </c>
      <c r="GJ577" s="1234" t="str">
        <f t="shared" si="569"/>
        <v xml:space="preserve"> </v>
      </c>
      <c r="GK577" s="1234" t="str">
        <f t="shared" si="570"/>
        <v xml:space="preserve"> </v>
      </c>
      <c r="GL577" s="1234" t="str">
        <f t="shared" si="571"/>
        <v xml:space="preserve"> </v>
      </c>
      <c r="GM577" s="1234" t="str">
        <f t="shared" si="572"/>
        <v xml:space="preserve"> </v>
      </c>
      <c r="GN577" s="1234">
        <f t="shared" si="573"/>
        <v>0</v>
      </c>
    </row>
    <row r="578" spans="1:196" s="100" customFormat="1" ht="27" customHeight="1" thickTop="1" thickBot="1">
      <c r="A578" s="1208">
        <f>【A票】【D票】!$D$10</f>
        <v>0</v>
      </c>
      <c r="B578" s="1212">
        <f>【A票】【D票】!$H$10</f>
        <v>0</v>
      </c>
      <c r="C578" s="1213" t="str">
        <f>【A票】【D票】!$K$10</f>
        <v xml:space="preserve"> </v>
      </c>
      <c r="D578" s="1214">
        <f t="shared" si="547"/>
        <v>487</v>
      </c>
      <c r="E578" s="914"/>
      <c r="F578" s="467"/>
      <c r="G578" s="469"/>
      <c r="H578" s="224" t="str">
        <f t="shared" si="594"/>
        <v xml:space="preserve"> </v>
      </c>
      <c r="I578" s="704"/>
      <c r="J578" s="117"/>
      <c r="K578" s="117"/>
      <c r="L578" s="117"/>
      <c r="M578" s="117"/>
      <c r="N578" s="117"/>
      <c r="O578" s="117"/>
      <c r="P578" s="117"/>
      <c r="Q578" s="117"/>
      <c r="R578" s="117"/>
      <c r="S578" s="117"/>
      <c r="T578" s="254"/>
      <c r="U578" s="646"/>
      <c r="V578" s="646"/>
      <c r="W578" s="114"/>
      <c r="X578" s="254"/>
      <c r="Y578" s="224" t="str">
        <f t="shared" si="595"/>
        <v xml:space="preserve"> </v>
      </c>
      <c r="Z578" s="579"/>
      <c r="AA578" s="704"/>
      <c r="AB578" s="119"/>
      <c r="AC578" s="224" t="str">
        <f t="shared" si="549"/>
        <v xml:space="preserve"> </v>
      </c>
      <c r="AD578" s="115"/>
      <c r="AE578" s="253"/>
      <c r="AF578" s="704"/>
      <c r="AG578" s="727"/>
      <c r="AH578" s="727"/>
      <c r="AI578" s="727"/>
      <c r="AJ578" s="727"/>
      <c r="AK578" s="591"/>
      <c r="AL578" s="727"/>
      <c r="AM578" s="727"/>
      <c r="AN578" s="727"/>
      <c r="AO578" s="727"/>
      <c r="AP578" s="727"/>
      <c r="AQ578" s="727"/>
      <c r="AR578" s="727"/>
      <c r="AS578" s="727"/>
      <c r="AT578" s="727"/>
      <c r="AU578" s="727"/>
      <c r="AV578" s="727"/>
      <c r="AW578" s="727"/>
      <c r="AX578" s="727"/>
      <c r="AY578" s="727"/>
      <c r="AZ578" s="727"/>
      <c r="BA578" s="727"/>
      <c r="BB578" s="727"/>
      <c r="BC578" s="821"/>
      <c r="BD578" s="727"/>
      <c r="BE578" s="727"/>
      <c r="BF578" s="727"/>
      <c r="BG578" s="727"/>
      <c r="BH578" s="727"/>
      <c r="BI578" s="727"/>
      <c r="BJ578" s="727"/>
      <c r="BK578" s="727"/>
      <c r="BL578" s="821"/>
      <c r="BM578" s="727"/>
      <c r="BN578" s="727"/>
      <c r="BO578" s="727"/>
      <c r="BP578" s="727"/>
      <c r="BQ578" s="727"/>
      <c r="BR578" s="821"/>
      <c r="BS578" s="727"/>
      <c r="BT578" s="727"/>
      <c r="BU578" s="727"/>
      <c r="BV578" s="591"/>
      <c r="BW578" s="224" t="str">
        <f t="shared" si="607"/>
        <v xml:space="preserve"> </v>
      </c>
      <c r="BX578" s="471">
        <f t="shared" si="596"/>
        <v>487</v>
      </c>
      <c r="BY578" s="117"/>
      <c r="BZ578" s="117"/>
      <c r="CA578" s="117"/>
      <c r="CB578" s="117"/>
      <c r="CC578" s="117"/>
      <c r="CD578" s="461"/>
      <c r="CE578" s="236"/>
      <c r="CF578" s="224" t="str">
        <f t="shared" si="597"/>
        <v xml:space="preserve"> </v>
      </c>
      <c r="CG578" s="116"/>
      <c r="CH578" s="117"/>
      <c r="CI578" s="117"/>
      <c r="CJ578" s="117"/>
      <c r="CK578" s="472"/>
      <c r="CL578" s="472"/>
      <c r="CM578" s="472"/>
      <c r="CN578" s="472"/>
      <c r="CO578" s="117"/>
      <c r="CP578" s="253"/>
      <c r="CQ578" s="120"/>
      <c r="CR578" s="224" t="str" cm="1">
        <f t="array" ref="CR578">IF(AND(SUM(COUNTIF(CG578:CM578,{"*不明*","*その他*"})+COUNTIF(CO578:CP578,{"*不明*","*その他*"}))&gt;0,CQ578=""),"その他・不明の場合,10)具体的内容、理由を記入",IF(OR(AND(CI578=CI$65,COUNTA(CJ578:CM578)&lt;4),AND(OR(CI578=CI$63,CI578=CI$64,CI578=CI$66,CI578=CI$67,CI578=CI$68,CI578=""),COUNTA(CJ578:CM578)&gt;0)),"3)介護保険認定済→要介護度、認知症自立度、寝たきり度、介護保険サービス記入",IF(OR(AND(OR(CM578=CM$63,CM578=CM$64),CN578=""),AND(OR(CM578=CM$65,CM578=CM$66),CN578&lt;&gt;"")),"7)介護保険サービス受けている/過去受けていた→具体的内容記入"," ")))</f>
        <v xml:space="preserve"> </v>
      </c>
      <c r="CS578" s="224" t="str">
        <f t="shared" si="598"/>
        <v xml:space="preserve"> </v>
      </c>
      <c r="CT578" s="116"/>
      <c r="CU578" s="253"/>
      <c r="CV578" s="117"/>
      <c r="CW578" s="117"/>
      <c r="CX578" s="253"/>
      <c r="CY578" s="117"/>
      <c r="CZ578" s="117"/>
      <c r="DA578" s="253"/>
      <c r="DB578" s="117"/>
      <c r="DC578" s="224" t="str">
        <f t="shared" si="599"/>
        <v xml:space="preserve"> </v>
      </c>
      <c r="DD578" s="224" t="str">
        <f t="shared" si="600"/>
        <v xml:space="preserve"> </v>
      </c>
      <c r="DE578" s="224" t="str">
        <f t="shared" si="550"/>
        <v xml:space="preserve"> </v>
      </c>
      <c r="DF578" s="121"/>
      <c r="DG578" s="114"/>
      <c r="DH578" s="704"/>
      <c r="DI578" s="119"/>
      <c r="DJ578" s="187"/>
      <c r="DK578" s="254"/>
      <c r="DL578" s="224" t="str">
        <f t="shared" si="551"/>
        <v xml:space="preserve"> </v>
      </c>
      <c r="DM578" s="224" t="str">
        <f t="shared" si="601"/>
        <v xml:space="preserve"> </v>
      </c>
      <c r="DN578" s="474"/>
      <c r="DO578" s="117"/>
      <c r="DP578" s="117"/>
      <c r="DQ578" s="117"/>
      <c r="DR578" s="117"/>
      <c r="DS578" s="117"/>
      <c r="DT578" s="254"/>
      <c r="DU578" s="476"/>
      <c r="DV578" s="224" t="str">
        <f t="shared" si="552"/>
        <v xml:space="preserve"> </v>
      </c>
      <c r="DW578" s="115"/>
      <c r="DX578" s="470"/>
      <c r="DY578" s="117"/>
      <c r="DZ578" s="704"/>
      <c r="EA578" s="224" t="str">
        <f t="shared" si="553"/>
        <v xml:space="preserve"> </v>
      </c>
      <c r="EB578" s="906"/>
      <c r="EC578" s="904"/>
      <c r="ED578" s="904"/>
      <c r="EE578" s="904"/>
      <c r="EF578" s="904"/>
      <c r="EG578" s="904"/>
      <c r="EH578" s="904"/>
      <c r="EI578" s="904"/>
      <c r="EJ578" s="904"/>
      <c r="EK578" s="905"/>
      <c r="EL578" s="80"/>
      <c r="EM578" s="224" t="str">
        <f t="shared" si="602"/>
        <v xml:space="preserve"> </v>
      </c>
      <c r="EN578" s="224" t="str">
        <f t="shared" si="603"/>
        <v xml:space="preserve"> </v>
      </c>
      <c r="EO578" s="115"/>
      <c r="EP578" s="1050"/>
      <c r="EQ578" s="253"/>
      <c r="ER578" s="117"/>
      <c r="ES578" s="1258">
        <f t="shared" si="604"/>
        <v>487</v>
      </c>
      <c r="ET578" s="224" t="str">
        <f t="shared" si="605"/>
        <v xml:space="preserve"> </v>
      </c>
      <c r="EU578" s="477" t="str">
        <f t="shared" si="606"/>
        <v/>
      </c>
      <c r="EV578" s="1334" t="str">
        <f t="shared" si="548"/>
        <v xml:space="preserve"> </v>
      </c>
      <c r="EW578" s="1332" t="str">
        <f t="shared" si="592"/>
        <v/>
      </c>
      <c r="EX578" s="1275" t="str">
        <f t="shared" si="574"/>
        <v/>
      </c>
      <c r="EY578" s="1275" t="str">
        <f t="shared" si="575"/>
        <v/>
      </c>
      <c r="EZ578" s="1275" t="str">
        <f t="shared" si="576"/>
        <v/>
      </c>
      <c r="FA578" s="1275" t="str">
        <f t="shared" si="577"/>
        <v/>
      </c>
      <c r="FB578" s="1275" t="str">
        <f t="shared" si="578"/>
        <v/>
      </c>
      <c r="FC578" s="1333" t="str">
        <f t="shared" si="579"/>
        <v/>
      </c>
      <c r="FE578" s="1234" t="str">
        <f t="shared" si="580"/>
        <v xml:space="preserve"> </v>
      </c>
      <c r="FF578" s="1234" t="str">
        <f t="shared" si="581"/>
        <v xml:space="preserve"> </v>
      </c>
      <c r="FG578" s="1234" t="str">
        <f t="shared" si="582"/>
        <v xml:space="preserve"> </v>
      </c>
      <c r="FH578" s="1234" t="str">
        <f t="shared" si="583"/>
        <v xml:space="preserve"> </v>
      </c>
      <c r="FI578" s="1234" t="str">
        <f t="shared" si="554"/>
        <v xml:space="preserve"> </v>
      </c>
      <c r="FJ578" s="1234" t="str">
        <f t="shared" si="584"/>
        <v xml:space="preserve"> </v>
      </c>
      <c r="FK578" s="1234">
        <f t="shared" si="555"/>
        <v>0</v>
      </c>
      <c r="FL578" s="1227"/>
      <c r="FM578" s="1234" t="str">
        <f t="shared" si="556"/>
        <v xml:space="preserve"> </v>
      </c>
      <c r="FN578" s="1234" t="str">
        <f t="shared" si="557"/>
        <v xml:space="preserve"> </v>
      </c>
      <c r="FO578" s="1234" t="str">
        <f t="shared" si="585"/>
        <v xml:space="preserve"> </v>
      </c>
      <c r="FP578" s="1234" t="str">
        <f t="shared" si="586"/>
        <v xml:space="preserve"> </v>
      </c>
      <c r="FQ578" s="1234" t="str">
        <f t="shared" si="558"/>
        <v xml:space="preserve"> </v>
      </c>
      <c r="FR578" s="1234" t="str">
        <f t="shared" si="587"/>
        <v xml:space="preserve"> </v>
      </c>
      <c r="FS578" s="1234">
        <f t="shared" si="593"/>
        <v>0</v>
      </c>
      <c r="FT578" s="1227"/>
      <c r="FU578" s="1234" t="str">
        <f t="shared" si="588"/>
        <v xml:space="preserve"> </v>
      </c>
      <c r="FV578" s="1234" t="str">
        <f t="shared" si="589"/>
        <v xml:space="preserve"> </v>
      </c>
      <c r="FW578" s="1234" t="str">
        <f t="shared" si="590"/>
        <v xml:space="preserve"> </v>
      </c>
      <c r="FX578" s="1234" t="str">
        <f t="shared" si="559"/>
        <v xml:space="preserve"> </v>
      </c>
      <c r="FY578" s="1234" t="str">
        <f t="shared" si="560"/>
        <v xml:space="preserve"> </v>
      </c>
      <c r="FZ578" s="1234" t="str">
        <f t="shared" si="591"/>
        <v xml:space="preserve"> </v>
      </c>
      <c r="GA578" s="1234">
        <f t="shared" si="561"/>
        <v>0</v>
      </c>
      <c r="GB578" s="1227"/>
      <c r="GC578" s="1234" t="str">
        <f t="shared" si="562"/>
        <v xml:space="preserve"> </v>
      </c>
      <c r="GD578" s="1234" t="str">
        <f t="shared" si="563"/>
        <v xml:space="preserve"> </v>
      </c>
      <c r="GE578" s="1234" t="str">
        <f t="shared" si="564"/>
        <v xml:space="preserve"> </v>
      </c>
      <c r="GF578" s="1234" t="str">
        <f t="shared" si="565"/>
        <v xml:space="preserve"> </v>
      </c>
      <c r="GG578" s="1234" t="str">
        <f t="shared" si="566"/>
        <v xml:space="preserve"> </v>
      </c>
      <c r="GH578" s="1234" t="str">
        <f t="shared" si="567"/>
        <v xml:space="preserve"> </v>
      </c>
      <c r="GI578" s="1234" t="str">
        <f t="shared" si="568"/>
        <v xml:space="preserve"> </v>
      </c>
      <c r="GJ578" s="1234" t="str">
        <f t="shared" si="569"/>
        <v xml:space="preserve"> </v>
      </c>
      <c r="GK578" s="1234" t="str">
        <f t="shared" si="570"/>
        <v xml:space="preserve"> </v>
      </c>
      <c r="GL578" s="1234" t="str">
        <f t="shared" si="571"/>
        <v xml:space="preserve"> </v>
      </c>
      <c r="GM578" s="1234" t="str">
        <f t="shared" si="572"/>
        <v xml:space="preserve"> </v>
      </c>
      <c r="GN578" s="1234">
        <f t="shared" si="573"/>
        <v>0</v>
      </c>
    </row>
    <row r="579" spans="1:196" s="100" customFormat="1" ht="27" customHeight="1" thickTop="1" thickBot="1">
      <c r="A579" s="1208">
        <f>【A票】【D票】!$D$10</f>
        <v>0</v>
      </c>
      <c r="B579" s="1212">
        <f>【A票】【D票】!$H$10</f>
        <v>0</v>
      </c>
      <c r="C579" s="1213" t="str">
        <f>【A票】【D票】!$K$10</f>
        <v xml:space="preserve"> </v>
      </c>
      <c r="D579" s="1214">
        <f t="shared" si="547"/>
        <v>488</v>
      </c>
      <c r="E579" s="914"/>
      <c r="F579" s="467"/>
      <c r="G579" s="469"/>
      <c r="H579" s="224" t="str">
        <f t="shared" si="594"/>
        <v xml:space="preserve"> </v>
      </c>
      <c r="I579" s="704"/>
      <c r="J579" s="117"/>
      <c r="K579" s="117"/>
      <c r="L579" s="117"/>
      <c r="M579" s="117"/>
      <c r="N579" s="117"/>
      <c r="O579" s="117"/>
      <c r="P579" s="117"/>
      <c r="Q579" s="117"/>
      <c r="R579" s="117"/>
      <c r="S579" s="117"/>
      <c r="T579" s="254"/>
      <c r="U579" s="646"/>
      <c r="V579" s="646"/>
      <c r="W579" s="114"/>
      <c r="X579" s="254"/>
      <c r="Y579" s="224" t="str">
        <f t="shared" si="595"/>
        <v xml:space="preserve"> </v>
      </c>
      <c r="Z579" s="579"/>
      <c r="AA579" s="704"/>
      <c r="AB579" s="119"/>
      <c r="AC579" s="224" t="str">
        <f t="shared" si="549"/>
        <v xml:space="preserve"> </v>
      </c>
      <c r="AD579" s="115"/>
      <c r="AE579" s="253"/>
      <c r="AF579" s="704"/>
      <c r="AG579" s="727"/>
      <c r="AH579" s="727"/>
      <c r="AI579" s="727"/>
      <c r="AJ579" s="727"/>
      <c r="AK579" s="591"/>
      <c r="AL579" s="727"/>
      <c r="AM579" s="727"/>
      <c r="AN579" s="727"/>
      <c r="AO579" s="727"/>
      <c r="AP579" s="727"/>
      <c r="AQ579" s="727"/>
      <c r="AR579" s="727"/>
      <c r="AS579" s="727"/>
      <c r="AT579" s="727"/>
      <c r="AU579" s="727"/>
      <c r="AV579" s="727"/>
      <c r="AW579" s="727"/>
      <c r="AX579" s="727"/>
      <c r="AY579" s="727"/>
      <c r="AZ579" s="727"/>
      <c r="BA579" s="727"/>
      <c r="BB579" s="727"/>
      <c r="BC579" s="821"/>
      <c r="BD579" s="727"/>
      <c r="BE579" s="727"/>
      <c r="BF579" s="727"/>
      <c r="BG579" s="727"/>
      <c r="BH579" s="727"/>
      <c r="BI579" s="727"/>
      <c r="BJ579" s="727"/>
      <c r="BK579" s="727"/>
      <c r="BL579" s="821"/>
      <c r="BM579" s="727"/>
      <c r="BN579" s="727"/>
      <c r="BO579" s="727"/>
      <c r="BP579" s="727"/>
      <c r="BQ579" s="727"/>
      <c r="BR579" s="821"/>
      <c r="BS579" s="727"/>
      <c r="BT579" s="727"/>
      <c r="BU579" s="727"/>
      <c r="BV579" s="591"/>
      <c r="BW579" s="224" t="str">
        <f t="shared" si="607"/>
        <v xml:space="preserve"> </v>
      </c>
      <c r="BX579" s="471">
        <f t="shared" si="596"/>
        <v>488</v>
      </c>
      <c r="BY579" s="117"/>
      <c r="BZ579" s="117"/>
      <c r="CA579" s="117"/>
      <c r="CB579" s="117"/>
      <c r="CC579" s="117"/>
      <c r="CD579" s="461"/>
      <c r="CE579" s="236"/>
      <c r="CF579" s="224" t="str">
        <f t="shared" si="597"/>
        <v xml:space="preserve"> </v>
      </c>
      <c r="CG579" s="116"/>
      <c r="CH579" s="117"/>
      <c r="CI579" s="117"/>
      <c r="CJ579" s="117"/>
      <c r="CK579" s="472"/>
      <c r="CL579" s="472"/>
      <c r="CM579" s="472"/>
      <c r="CN579" s="472"/>
      <c r="CO579" s="117"/>
      <c r="CP579" s="253"/>
      <c r="CQ579" s="120"/>
      <c r="CR579" s="224" t="str" cm="1">
        <f t="array" ref="CR579">IF(AND(SUM(COUNTIF(CG579:CM579,{"*不明*","*その他*"})+COUNTIF(CO579:CP579,{"*不明*","*その他*"}))&gt;0,CQ579=""),"その他・不明の場合,10)具体的内容、理由を記入",IF(OR(AND(CI579=CI$65,COUNTA(CJ579:CM579)&lt;4),AND(OR(CI579=CI$63,CI579=CI$64,CI579=CI$66,CI579=CI$67,CI579=CI$68,CI579=""),COUNTA(CJ579:CM579)&gt;0)),"3)介護保険認定済→要介護度、認知症自立度、寝たきり度、介護保険サービス記入",IF(OR(AND(OR(CM579=CM$63,CM579=CM$64),CN579=""),AND(OR(CM579=CM$65,CM579=CM$66),CN579&lt;&gt;"")),"7)介護保険サービス受けている/過去受けていた→具体的内容記入"," ")))</f>
        <v xml:space="preserve"> </v>
      </c>
      <c r="CS579" s="224" t="str">
        <f t="shared" si="598"/>
        <v xml:space="preserve"> </v>
      </c>
      <c r="CT579" s="116"/>
      <c r="CU579" s="253"/>
      <c r="CV579" s="117"/>
      <c r="CW579" s="117"/>
      <c r="CX579" s="253"/>
      <c r="CY579" s="117"/>
      <c r="CZ579" s="117"/>
      <c r="DA579" s="253"/>
      <c r="DB579" s="117"/>
      <c r="DC579" s="224" t="str">
        <f t="shared" si="599"/>
        <v xml:space="preserve"> </v>
      </c>
      <c r="DD579" s="224" t="str">
        <f t="shared" si="600"/>
        <v xml:space="preserve"> </v>
      </c>
      <c r="DE579" s="224" t="str">
        <f t="shared" si="550"/>
        <v xml:space="preserve"> </v>
      </c>
      <c r="DF579" s="121"/>
      <c r="DG579" s="114"/>
      <c r="DH579" s="704"/>
      <c r="DI579" s="119"/>
      <c r="DJ579" s="187"/>
      <c r="DK579" s="254"/>
      <c r="DL579" s="224" t="str">
        <f t="shared" si="551"/>
        <v xml:space="preserve"> </v>
      </c>
      <c r="DM579" s="224" t="str">
        <f t="shared" si="601"/>
        <v xml:space="preserve"> </v>
      </c>
      <c r="DN579" s="474"/>
      <c r="DO579" s="117"/>
      <c r="DP579" s="117"/>
      <c r="DQ579" s="117"/>
      <c r="DR579" s="117"/>
      <c r="DS579" s="117"/>
      <c r="DT579" s="254"/>
      <c r="DU579" s="476"/>
      <c r="DV579" s="224" t="str">
        <f t="shared" si="552"/>
        <v xml:space="preserve"> </v>
      </c>
      <c r="DW579" s="115"/>
      <c r="DX579" s="470"/>
      <c r="DY579" s="117"/>
      <c r="DZ579" s="704"/>
      <c r="EA579" s="224" t="str">
        <f t="shared" si="553"/>
        <v xml:space="preserve"> </v>
      </c>
      <c r="EB579" s="906"/>
      <c r="EC579" s="904"/>
      <c r="ED579" s="904"/>
      <c r="EE579" s="904"/>
      <c r="EF579" s="904"/>
      <c r="EG579" s="904"/>
      <c r="EH579" s="904"/>
      <c r="EI579" s="904"/>
      <c r="EJ579" s="904"/>
      <c r="EK579" s="905"/>
      <c r="EL579" s="80"/>
      <c r="EM579" s="224" t="str">
        <f t="shared" si="602"/>
        <v xml:space="preserve"> </v>
      </c>
      <c r="EN579" s="224" t="str">
        <f t="shared" si="603"/>
        <v xml:space="preserve"> </v>
      </c>
      <c r="EO579" s="115"/>
      <c r="EP579" s="1050"/>
      <c r="EQ579" s="253"/>
      <c r="ER579" s="117"/>
      <c r="ES579" s="1258">
        <f t="shared" si="604"/>
        <v>488</v>
      </c>
      <c r="ET579" s="224" t="str">
        <f t="shared" si="605"/>
        <v xml:space="preserve"> </v>
      </c>
      <c r="EU579" s="477" t="str">
        <f t="shared" si="606"/>
        <v/>
      </c>
      <c r="EV579" s="1334" t="str">
        <f t="shared" si="548"/>
        <v xml:space="preserve"> </v>
      </c>
      <c r="EW579" s="1332" t="str">
        <f t="shared" si="592"/>
        <v/>
      </c>
      <c r="EX579" s="1275" t="str">
        <f t="shared" si="574"/>
        <v/>
      </c>
      <c r="EY579" s="1275" t="str">
        <f t="shared" si="575"/>
        <v/>
      </c>
      <c r="EZ579" s="1275" t="str">
        <f t="shared" si="576"/>
        <v/>
      </c>
      <c r="FA579" s="1275" t="str">
        <f t="shared" si="577"/>
        <v/>
      </c>
      <c r="FB579" s="1275" t="str">
        <f t="shared" si="578"/>
        <v/>
      </c>
      <c r="FC579" s="1333" t="str">
        <f t="shared" si="579"/>
        <v/>
      </c>
      <c r="FE579" s="1234" t="str">
        <f t="shared" si="580"/>
        <v xml:space="preserve"> </v>
      </c>
      <c r="FF579" s="1234" t="str">
        <f t="shared" si="581"/>
        <v xml:space="preserve"> </v>
      </c>
      <c r="FG579" s="1234" t="str">
        <f t="shared" si="582"/>
        <v xml:space="preserve"> </v>
      </c>
      <c r="FH579" s="1234" t="str">
        <f t="shared" si="583"/>
        <v xml:space="preserve"> </v>
      </c>
      <c r="FI579" s="1234" t="str">
        <f t="shared" si="554"/>
        <v xml:space="preserve"> </v>
      </c>
      <c r="FJ579" s="1234" t="str">
        <f t="shared" si="584"/>
        <v xml:space="preserve"> </v>
      </c>
      <c r="FK579" s="1234">
        <f t="shared" si="555"/>
        <v>0</v>
      </c>
      <c r="FL579" s="1227"/>
      <c r="FM579" s="1234" t="str">
        <f t="shared" si="556"/>
        <v xml:space="preserve"> </v>
      </c>
      <c r="FN579" s="1234" t="str">
        <f t="shared" si="557"/>
        <v xml:space="preserve"> </v>
      </c>
      <c r="FO579" s="1234" t="str">
        <f t="shared" si="585"/>
        <v xml:space="preserve"> </v>
      </c>
      <c r="FP579" s="1234" t="str">
        <f t="shared" si="586"/>
        <v xml:space="preserve"> </v>
      </c>
      <c r="FQ579" s="1234" t="str">
        <f t="shared" si="558"/>
        <v xml:space="preserve"> </v>
      </c>
      <c r="FR579" s="1234" t="str">
        <f t="shared" si="587"/>
        <v xml:space="preserve"> </v>
      </c>
      <c r="FS579" s="1234">
        <f t="shared" si="593"/>
        <v>0</v>
      </c>
      <c r="FT579" s="1227"/>
      <c r="FU579" s="1234" t="str">
        <f t="shared" si="588"/>
        <v xml:space="preserve"> </v>
      </c>
      <c r="FV579" s="1234" t="str">
        <f t="shared" si="589"/>
        <v xml:space="preserve"> </v>
      </c>
      <c r="FW579" s="1234" t="str">
        <f t="shared" si="590"/>
        <v xml:space="preserve"> </v>
      </c>
      <c r="FX579" s="1234" t="str">
        <f t="shared" si="559"/>
        <v xml:space="preserve"> </v>
      </c>
      <c r="FY579" s="1234" t="str">
        <f t="shared" si="560"/>
        <v xml:space="preserve"> </v>
      </c>
      <c r="FZ579" s="1234" t="str">
        <f t="shared" si="591"/>
        <v xml:space="preserve"> </v>
      </c>
      <c r="GA579" s="1234">
        <f t="shared" si="561"/>
        <v>0</v>
      </c>
      <c r="GB579" s="1227"/>
      <c r="GC579" s="1234" t="str">
        <f t="shared" si="562"/>
        <v xml:space="preserve"> </v>
      </c>
      <c r="GD579" s="1234" t="str">
        <f t="shared" si="563"/>
        <v xml:space="preserve"> </v>
      </c>
      <c r="GE579" s="1234" t="str">
        <f t="shared" si="564"/>
        <v xml:space="preserve"> </v>
      </c>
      <c r="GF579" s="1234" t="str">
        <f t="shared" si="565"/>
        <v xml:space="preserve"> </v>
      </c>
      <c r="GG579" s="1234" t="str">
        <f t="shared" si="566"/>
        <v xml:space="preserve"> </v>
      </c>
      <c r="GH579" s="1234" t="str">
        <f t="shared" si="567"/>
        <v xml:space="preserve"> </v>
      </c>
      <c r="GI579" s="1234" t="str">
        <f t="shared" si="568"/>
        <v xml:space="preserve"> </v>
      </c>
      <c r="GJ579" s="1234" t="str">
        <f t="shared" si="569"/>
        <v xml:space="preserve"> </v>
      </c>
      <c r="GK579" s="1234" t="str">
        <f t="shared" si="570"/>
        <v xml:space="preserve"> </v>
      </c>
      <c r="GL579" s="1234" t="str">
        <f t="shared" si="571"/>
        <v xml:space="preserve"> </v>
      </c>
      <c r="GM579" s="1234" t="str">
        <f t="shared" si="572"/>
        <v xml:space="preserve"> </v>
      </c>
      <c r="GN579" s="1234">
        <f t="shared" si="573"/>
        <v>0</v>
      </c>
    </row>
    <row r="580" spans="1:196" s="100" customFormat="1" ht="27" customHeight="1" thickTop="1" thickBot="1">
      <c r="A580" s="1208">
        <f>【A票】【D票】!$D$10</f>
        <v>0</v>
      </c>
      <c r="B580" s="1212">
        <f>【A票】【D票】!$H$10</f>
        <v>0</v>
      </c>
      <c r="C580" s="1213" t="str">
        <f>【A票】【D票】!$K$10</f>
        <v xml:space="preserve"> </v>
      </c>
      <c r="D580" s="1214">
        <f t="shared" si="547"/>
        <v>489</v>
      </c>
      <c r="E580" s="914"/>
      <c r="F580" s="467"/>
      <c r="G580" s="469"/>
      <c r="H580" s="224" t="str">
        <f t="shared" si="594"/>
        <v xml:space="preserve"> </v>
      </c>
      <c r="I580" s="704"/>
      <c r="J580" s="117"/>
      <c r="K580" s="117"/>
      <c r="L580" s="117"/>
      <c r="M580" s="117"/>
      <c r="N580" s="117"/>
      <c r="O580" s="117"/>
      <c r="P580" s="117"/>
      <c r="Q580" s="117"/>
      <c r="R580" s="117"/>
      <c r="S580" s="117"/>
      <c r="T580" s="254"/>
      <c r="U580" s="646"/>
      <c r="V580" s="646"/>
      <c r="W580" s="114"/>
      <c r="X580" s="254"/>
      <c r="Y580" s="224" t="str">
        <f t="shared" si="595"/>
        <v xml:space="preserve"> </v>
      </c>
      <c r="Z580" s="579"/>
      <c r="AA580" s="704"/>
      <c r="AB580" s="119"/>
      <c r="AC580" s="224" t="str">
        <f t="shared" si="549"/>
        <v xml:space="preserve"> </v>
      </c>
      <c r="AD580" s="115"/>
      <c r="AE580" s="253"/>
      <c r="AF580" s="704"/>
      <c r="AG580" s="727"/>
      <c r="AH580" s="727"/>
      <c r="AI580" s="727"/>
      <c r="AJ580" s="727"/>
      <c r="AK580" s="591"/>
      <c r="AL580" s="727"/>
      <c r="AM580" s="727"/>
      <c r="AN580" s="727"/>
      <c r="AO580" s="727"/>
      <c r="AP580" s="727"/>
      <c r="AQ580" s="727"/>
      <c r="AR580" s="727"/>
      <c r="AS580" s="727"/>
      <c r="AT580" s="727"/>
      <c r="AU580" s="727"/>
      <c r="AV580" s="727"/>
      <c r="AW580" s="727"/>
      <c r="AX580" s="727"/>
      <c r="AY580" s="727"/>
      <c r="AZ580" s="727"/>
      <c r="BA580" s="727"/>
      <c r="BB580" s="727"/>
      <c r="BC580" s="821"/>
      <c r="BD580" s="727"/>
      <c r="BE580" s="727"/>
      <c r="BF580" s="727"/>
      <c r="BG580" s="727"/>
      <c r="BH580" s="727"/>
      <c r="BI580" s="727"/>
      <c r="BJ580" s="727"/>
      <c r="BK580" s="727"/>
      <c r="BL580" s="821"/>
      <c r="BM580" s="727"/>
      <c r="BN580" s="727"/>
      <c r="BO580" s="727"/>
      <c r="BP580" s="727"/>
      <c r="BQ580" s="727"/>
      <c r="BR580" s="821"/>
      <c r="BS580" s="727"/>
      <c r="BT580" s="727"/>
      <c r="BU580" s="727"/>
      <c r="BV580" s="591"/>
      <c r="BW580" s="224" t="str">
        <f t="shared" si="607"/>
        <v xml:space="preserve"> </v>
      </c>
      <c r="BX580" s="471">
        <f t="shared" si="596"/>
        <v>489</v>
      </c>
      <c r="BY580" s="117"/>
      <c r="BZ580" s="117"/>
      <c r="CA580" s="117"/>
      <c r="CB580" s="117"/>
      <c r="CC580" s="117"/>
      <c r="CD580" s="461"/>
      <c r="CE580" s="236"/>
      <c r="CF580" s="224" t="str">
        <f t="shared" si="597"/>
        <v xml:space="preserve"> </v>
      </c>
      <c r="CG580" s="116"/>
      <c r="CH580" s="117"/>
      <c r="CI580" s="117"/>
      <c r="CJ580" s="117"/>
      <c r="CK580" s="472"/>
      <c r="CL580" s="472"/>
      <c r="CM580" s="472"/>
      <c r="CN580" s="472"/>
      <c r="CO580" s="117"/>
      <c r="CP580" s="253"/>
      <c r="CQ580" s="120"/>
      <c r="CR580" s="224" t="str" cm="1">
        <f t="array" ref="CR580">IF(AND(SUM(COUNTIF(CG580:CM580,{"*不明*","*その他*"})+COUNTIF(CO580:CP580,{"*不明*","*その他*"}))&gt;0,CQ580=""),"その他・不明の場合,10)具体的内容、理由を記入",IF(OR(AND(CI580=CI$65,COUNTA(CJ580:CM580)&lt;4),AND(OR(CI580=CI$63,CI580=CI$64,CI580=CI$66,CI580=CI$67,CI580=CI$68,CI580=""),COUNTA(CJ580:CM580)&gt;0)),"3)介護保険認定済→要介護度、認知症自立度、寝たきり度、介護保険サービス記入",IF(OR(AND(OR(CM580=CM$63,CM580=CM$64),CN580=""),AND(OR(CM580=CM$65,CM580=CM$66),CN580&lt;&gt;"")),"7)介護保険サービス受けている/過去受けていた→具体的内容記入"," ")))</f>
        <v xml:space="preserve"> </v>
      </c>
      <c r="CS580" s="224" t="str">
        <f t="shared" si="598"/>
        <v xml:space="preserve"> </v>
      </c>
      <c r="CT580" s="116"/>
      <c r="CU580" s="253"/>
      <c r="CV580" s="117"/>
      <c r="CW580" s="117"/>
      <c r="CX580" s="253"/>
      <c r="CY580" s="117"/>
      <c r="CZ580" s="117"/>
      <c r="DA580" s="253"/>
      <c r="DB580" s="117"/>
      <c r="DC580" s="224" t="str">
        <f t="shared" si="599"/>
        <v xml:space="preserve"> </v>
      </c>
      <c r="DD580" s="224" t="str">
        <f t="shared" si="600"/>
        <v xml:space="preserve"> </v>
      </c>
      <c r="DE580" s="224" t="str">
        <f t="shared" si="550"/>
        <v xml:space="preserve"> </v>
      </c>
      <c r="DF580" s="121"/>
      <c r="DG580" s="114"/>
      <c r="DH580" s="704"/>
      <c r="DI580" s="119"/>
      <c r="DJ580" s="187"/>
      <c r="DK580" s="254"/>
      <c r="DL580" s="224" t="str">
        <f t="shared" si="551"/>
        <v xml:space="preserve"> </v>
      </c>
      <c r="DM580" s="224" t="str">
        <f t="shared" si="601"/>
        <v xml:space="preserve"> </v>
      </c>
      <c r="DN580" s="474"/>
      <c r="DO580" s="117"/>
      <c r="DP580" s="117"/>
      <c r="DQ580" s="117"/>
      <c r="DR580" s="117"/>
      <c r="DS580" s="117"/>
      <c r="DT580" s="254"/>
      <c r="DU580" s="476"/>
      <c r="DV580" s="224" t="str">
        <f t="shared" si="552"/>
        <v xml:space="preserve"> </v>
      </c>
      <c r="DW580" s="115"/>
      <c r="DX580" s="470"/>
      <c r="DY580" s="117"/>
      <c r="DZ580" s="704"/>
      <c r="EA580" s="224" t="str">
        <f t="shared" si="553"/>
        <v xml:space="preserve"> </v>
      </c>
      <c r="EB580" s="906"/>
      <c r="EC580" s="904"/>
      <c r="ED580" s="904"/>
      <c r="EE580" s="904"/>
      <c r="EF580" s="904"/>
      <c r="EG580" s="904"/>
      <c r="EH580" s="904"/>
      <c r="EI580" s="904"/>
      <c r="EJ580" s="904"/>
      <c r="EK580" s="905"/>
      <c r="EL580" s="80"/>
      <c r="EM580" s="224" t="str">
        <f t="shared" si="602"/>
        <v xml:space="preserve"> </v>
      </c>
      <c r="EN580" s="224" t="str">
        <f t="shared" si="603"/>
        <v xml:space="preserve"> </v>
      </c>
      <c r="EO580" s="115"/>
      <c r="EP580" s="1050"/>
      <c r="EQ580" s="253"/>
      <c r="ER580" s="117"/>
      <c r="ES580" s="1258">
        <f t="shared" si="604"/>
        <v>489</v>
      </c>
      <c r="ET580" s="224" t="str">
        <f t="shared" si="605"/>
        <v xml:space="preserve"> </v>
      </c>
      <c r="EU580" s="477" t="str">
        <f t="shared" si="606"/>
        <v/>
      </c>
      <c r="EV580" s="1334" t="str">
        <f t="shared" si="548"/>
        <v xml:space="preserve"> </v>
      </c>
      <c r="EW580" s="1332" t="str">
        <f t="shared" si="592"/>
        <v/>
      </c>
      <c r="EX580" s="1275" t="str">
        <f t="shared" si="574"/>
        <v/>
      </c>
      <c r="EY580" s="1275" t="str">
        <f t="shared" si="575"/>
        <v/>
      </c>
      <c r="EZ580" s="1275" t="str">
        <f t="shared" si="576"/>
        <v/>
      </c>
      <c r="FA580" s="1275" t="str">
        <f t="shared" si="577"/>
        <v/>
      </c>
      <c r="FB580" s="1275" t="str">
        <f t="shared" si="578"/>
        <v/>
      </c>
      <c r="FC580" s="1333" t="str">
        <f t="shared" si="579"/>
        <v/>
      </c>
      <c r="FE580" s="1234" t="str">
        <f t="shared" si="580"/>
        <v xml:space="preserve"> </v>
      </c>
      <c r="FF580" s="1234" t="str">
        <f t="shared" si="581"/>
        <v xml:space="preserve"> </v>
      </c>
      <c r="FG580" s="1234" t="str">
        <f t="shared" si="582"/>
        <v xml:space="preserve"> </v>
      </c>
      <c r="FH580" s="1234" t="str">
        <f t="shared" si="583"/>
        <v xml:space="preserve"> </v>
      </c>
      <c r="FI580" s="1234" t="str">
        <f t="shared" si="554"/>
        <v xml:space="preserve"> </v>
      </c>
      <c r="FJ580" s="1234" t="str">
        <f t="shared" si="584"/>
        <v xml:space="preserve"> </v>
      </c>
      <c r="FK580" s="1234">
        <f t="shared" si="555"/>
        <v>0</v>
      </c>
      <c r="FL580" s="1227"/>
      <c r="FM580" s="1234" t="str">
        <f t="shared" si="556"/>
        <v xml:space="preserve"> </v>
      </c>
      <c r="FN580" s="1234" t="str">
        <f t="shared" si="557"/>
        <v xml:space="preserve"> </v>
      </c>
      <c r="FO580" s="1234" t="str">
        <f t="shared" si="585"/>
        <v xml:space="preserve"> </v>
      </c>
      <c r="FP580" s="1234" t="str">
        <f t="shared" si="586"/>
        <v xml:space="preserve"> </v>
      </c>
      <c r="FQ580" s="1234" t="str">
        <f t="shared" si="558"/>
        <v xml:space="preserve"> </v>
      </c>
      <c r="FR580" s="1234" t="str">
        <f t="shared" si="587"/>
        <v xml:space="preserve"> </v>
      </c>
      <c r="FS580" s="1234">
        <f t="shared" si="593"/>
        <v>0</v>
      </c>
      <c r="FT580" s="1227"/>
      <c r="FU580" s="1234" t="str">
        <f t="shared" si="588"/>
        <v xml:space="preserve"> </v>
      </c>
      <c r="FV580" s="1234" t="str">
        <f t="shared" si="589"/>
        <v xml:space="preserve"> </v>
      </c>
      <c r="FW580" s="1234" t="str">
        <f t="shared" si="590"/>
        <v xml:space="preserve"> </v>
      </c>
      <c r="FX580" s="1234" t="str">
        <f t="shared" si="559"/>
        <v xml:space="preserve"> </v>
      </c>
      <c r="FY580" s="1234" t="str">
        <f t="shared" si="560"/>
        <v xml:space="preserve"> </v>
      </c>
      <c r="FZ580" s="1234" t="str">
        <f t="shared" si="591"/>
        <v xml:space="preserve"> </v>
      </c>
      <c r="GA580" s="1234">
        <f t="shared" si="561"/>
        <v>0</v>
      </c>
      <c r="GB580" s="1227"/>
      <c r="GC580" s="1234" t="str">
        <f t="shared" si="562"/>
        <v xml:space="preserve"> </v>
      </c>
      <c r="GD580" s="1234" t="str">
        <f t="shared" si="563"/>
        <v xml:space="preserve"> </v>
      </c>
      <c r="GE580" s="1234" t="str">
        <f t="shared" si="564"/>
        <v xml:space="preserve"> </v>
      </c>
      <c r="GF580" s="1234" t="str">
        <f t="shared" si="565"/>
        <v xml:space="preserve"> </v>
      </c>
      <c r="GG580" s="1234" t="str">
        <f t="shared" si="566"/>
        <v xml:space="preserve"> </v>
      </c>
      <c r="GH580" s="1234" t="str">
        <f t="shared" si="567"/>
        <v xml:space="preserve"> </v>
      </c>
      <c r="GI580" s="1234" t="str">
        <f t="shared" si="568"/>
        <v xml:space="preserve"> </v>
      </c>
      <c r="GJ580" s="1234" t="str">
        <f t="shared" si="569"/>
        <v xml:space="preserve"> </v>
      </c>
      <c r="GK580" s="1234" t="str">
        <f t="shared" si="570"/>
        <v xml:space="preserve"> </v>
      </c>
      <c r="GL580" s="1234" t="str">
        <f t="shared" si="571"/>
        <v xml:space="preserve"> </v>
      </c>
      <c r="GM580" s="1234" t="str">
        <f t="shared" si="572"/>
        <v xml:space="preserve"> </v>
      </c>
      <c r="GN580" s="1234">
        <f t="shared" si="573"/>
        <v>0</v>
      </c>
    </row>
    <row r="581" spans="1:196" s="100" customFormat="1" ht="27" customHeight="1" thickTop="1" thickBot="1">
      <c r="A581" s="1208">
        <f>【A票】【D票】!$D$10</f>
        <v>0</v>
      </c>
      <c r="B581" s="1212">
        <f>【A票】【D票】!$H$10</f>
        <v>0</v>
      </c>
      <c r="C581" s="1213" t="str">
        <f>【A票】【D票】!$K$10</f>
        <v xml:space="preserve"> </v>
      </c>
      <c r="D581" s="1214">
        <f t="shared" si="547"/>
        <v>490</v>
      </c>
      <c r="E581" s="914"/>
      <c r="F581" s="467"/>
      <c r="G581" s="469"/>
      <c r="H581" s="224" t="str">
        <f t="shared" si="594"/>
        <v xml:space="preserve"> </v>
      </c>
      <c r="I581" s="704"/>
      <c r="J581" s="117"/>
      <c r="K581" s="117"/>
      <c r="L581" s="117"/>
      <c r="M581" s="117"/>
      <c r="N581" s="117"/>
      <c r="O581" s="117"/>
      <c r="P581" s="117"/>
      <c r="Q581" s="117"/>
      <c r="R581" s="117"/>
      <c r="S581" s="117"/>
      <c r="T581" s="254"/>
      <c r="U581" s="646"/>
      <c r="V581" s="646"/>
      <c r="W581" s="114"/>
      <c r="X581" s="254"/>
      <c r="Y581" s="224" t="str">
        <f t="shared" si="595"/>
        <v xml:space="preserve"> </v>
      </c>
      <c r="Z581" s="579"/>
      <c r="AA581" s="704"/>
      <c r="AB581" s="119"/>
      <c r="AC581" s="224" t="str">
        <f t="shared" si="549"/>
        <v xml:space="preserve"> </v>
      </c>
      <c r="AD581" s="115"/>
      <c r="AE581" s="253"/>
      <c r="AF581" s="704"/>
      <c r="AG581" s="727"/>
      <c r="AH581" s="727"/>
      <c r="AI581" s="727"/>
      <c r="AJ581" s="727"/>
      <c r="AK581" s="591"/>
      <c r="AL581" s="727"/>
      <c r="AM581" s="727"/>
      <c r="AN581" s="727"/>
      <c r="AO581" s="727"/>
      <c r="AP581" s="727"/>
      <c r="AQ581" s="727"/>
      <c r="AR581" s="727"/>
      <c r="AS581" s="727"/>
      <c r="AT581" s="727"/>
      <c r="AU581" s="727"/>
      <c r="AV581" s="727"/>
      <c r="AW581" s="727"/>
      <c r="AX581" s="727"/>
      <c r="AY581" s="727"/>
      <c r="AZ581" s="727"/>
      <c r="BA581" s="727"/>
      <c r="BB581" s="727"/>
      <c r="BC581" s="821"/>
      <c r="BD581" s="727"/>
      <c r="BE581" s="727"/>
      <c r="BF581" s="727"/>
      <c r="BG581" s="727"/>
      <c r="BH581" s="727"/>
      <c r="BI581" s="727"/>
      <c r="BJ581" s="727"/>
      <c r="BK581" s="727"/>
      <c r="BL581" s="821"/>
      <c r="BM581" s="727"/>
      <c r="BN581" s="727"/>
      <c r="BO581" s="727"/>
      <c r="BP581" s="727"/>
      <c r="BQ581" s="727"/>
      <c r="BR581" s="821"/>
      <c r="BS581" s="727"/>
      <c r="BT581" s="727"/>
      <c r="BU581" s="727"/>
      <c r="BV581" s="591"/>
      <c r="BW581" s="224" t="str">
        <f t="shared" si="607"/>
        <v xml:space="preserve"> </v>
      </c>
      <c r="BX581" s="471">
        <f t="shared" si="596"/>
        <v>490</v>
      </c>
      <c r="BY581" s="117"/>
      <c r="BZ581" s="117"/>
      <c r="CA581" s="117"/>
      <c r="CB581" s="117"/>
      <c r="CC581" s="117"/>
      <c r="CD581" s="461"/>
      <c r="CE581" s="236"/>
      <c r="CF581" s="224" t="str">
        <f t="shared" si="597"/>
        <v xml:space="preserve"> </v>
      </c>
      <c r="CG581" s="116"/>
      <c r="CH581" s="117"/>
      <c r="CI581" s="117"/>
      <c r="CJ581" s="117"/>
      <c r="CK581" s="472"/>
      <c r="CL581" s="472"/>
      <c r="CM581" s="472"/>
      <c r="CN581" s="472"/>
      <c r="CO581" s="117"/>
      <c r="CP581" s="253"/>
      <c r="CQ581" s="120"/>
      <c r="CR581" s="224" t="str" cm="1">
        <f t="array" ref="CR581">IF(AND(SUM(COUNTIF(CG581:CM581,{"*不明*","*その他*"})+COUNTIF(CO581:CP581,{"*不明*","*その他*"}))&gt;0,CQ581=""),"その他・不明の場合,10)具体的内容、理由を記入",IF(OR(AND(CI581=CI$65,COUNTA(CJ581:CM581)&lt;4),AND(OR(CI581=CI$63,CI581=CI$64,CI581=CI$66,CI581=CI$67,CI581=CI$68,CI581=""),COUNTA(CJ581:CM581)&gt;0)),"3)介護保険認定済→要介護度、認知症自立度、寝たきり度、介護保険サービス記入",IF(OR(AND(OR(CM581=CM$63,CM581=CM$64),CN581=""),AND(OR(CM581=CM$65,CM581=CM$66),CN581&lt;&gt;"")),"7)介護保険サービス受けている/過去受けていた→具体的内容記入"," ")))</f>
        <v xml:space="preserve"> </v>
      </c>
      <c r="CS581" s="224" t="str">
        <f t="shared" si="598"/>
        <v xml:space="preserve"> </v>
      </c>
      <c r="CT581" s="116"/>
      <c r="CU581" s="253"/>
      <c r="CV581" s="117"/>
      <c r="CW581" s="117"/>
      <c r="CX581" s="253"/>
      <c r="CY581" s="117"/>
      <c r="CZ581" s="117"/>
      <c r="DA581" s="253"/>
      <c r="DB581" s="117"/>
      <c r="DC581" s="224" t="str">
        <f t="shared" si="599"/>
        <v xml:space="preserve"> </v>
      </c>
      <c r="DD581" s="224" t="str">
        <f t="shared" si="600"/>
        <v xml:space="preserve"> </v>
      </c>
      <c r="DE581" s="224" t="str">
        <f t="shared" si="550"/>
        <v xml:space="preserve"> </v>
      </c>
      <c r="DF581" s="121"/>
      <c r="DG581" s="114"/>
      <c r="DH581" s="704"/>
      <c r="DI581" s="119"/>
      <c r="DJ581" s="187"/>
      <c r="DK581" s="254"/>
      <c r="DL581" s="224" t="str">
        <f t="shared" si="551"/>
        <v xml:space="preserve"> </v>
      </c>
      <c r="DM581" s="224" t="str">
        <f t="shared" si="601"/>
        <v xml:space="preserve"> </v>
      </c>
      <c r="DN581" s="474"/>
      <c r="DO581" s="117"/>
      <c r="DP581" s="117"/>
      <c r="DQ581" s="117"/>
      <c r="DR581" s="117"/>
      <c r="DS581" s="117"/>
      <c r="DT581" s="254"/>
      <c r="DU581" s="476"/>
      <c r="DV581" s="224" t="str">
        <f t="shared" si="552"/>
        <v xml:space="preserve"> </v>
      </c>
      <c r="DW581" s="115"/>
      <c r="DX581" s="470"/>
      <c r="DY581" s="117"/>
      <c r="DZ581" s="704"/>
      <c r="EA581" s="224" t="str">
        <f t="shared" si="553"/>
        <v xml:space="preserve"> </v>
      </c>
      <c r="EB581" s="906"/>
      <c r="EC581" s="904"/>
      <c r="ED581" s="904"/>
      <c r="EE581" s="904"/>
      <c r="EF581" s="904"/>
      <c r="EG581" s="904"/>
      <c r="EH581" s="904"/>
      <c r="EI581" s="904"/>
      <c r="EJ581" s="904"/>
      <c r="EK581" s="905"/>
      <c r="EL581" s="80"/>
      <c r="EM581" s="224" t="str">
        <f t="shared" si="602"/>
        <v xml:space="preserve"> </v>
      </c>
      <c r="EN581" s="224" t="str">
        <f t="shared" si="603"/>
        <v xml:space="preserve"> </v>
      </c>
      <c r="EO581" s="115"/>
      <c r="EP581" s="1050"/>
      <c r="EQ581" s="253"/>
      <c r="ER581" s="117"/>
      <c r="ES581" s="1258">
        <f t="shared" si="604"/>
        <v>490</v>
      </c>
      <c r="ET581" s="224" t="str">
        <f t="shared" si="605"/>
        <v xml:space="preserve"> </v>
      </c>
      <c r="EU581" s="477" t="str">
        <f t="shared" si="606"/>
        <v/>
      </c>
      <c r="EV581" s="1334" t="str">
        <f t="shared" si="548"/>
        <v xml:space="preserve"> </v>
      </c>
      <c r="EW581" s="1332" t="str">
        <f t="shared" si="592"/>
        <v/>
      </c>
      <c r="EX581" s="1275" t="str">
        <f t="shared" si="574"/>
        <v/>
      </c>
      <c r="EY581" s="1275" t="str">
        <f t="shared" si="575"/>
        <v/>
      </c>
      <c r="EZ581" s="1275" t="str">
        <f t="shared" si="576"/>
        <v/>
      </c>
      <c r="FA581" s="1275" t="str">
        <f t="shared" si="577"/>
        <v/>
      </c>
      <c r="FB581" s="1275" t="str">
        <f t="shared" si="578"/>
        <v/>
      </c>
      <c r="FC581" s="1333" t="str">
        <f t="shared" si="579"/>
        <v/>
      </c>
      <c r="FE581" s="1234" t="str">
        <f t="shared" si="580"/>
        <v xml:space="preserve"> </v>
      </c>
      <c r="FF581" s="1234" t="str">
        <f t="shared" si="581"/>
        <v xml:space="preserve"> </v>
      </c>
      <c r="FG581" s="1234" t="str">
        <f t="shared" si="582"/>
        <v xml:space="preserve"> </v>
      </c>
      <c r="FH581" s="1234" t="str">
        <f t="shared" si="583"/>
        <v xml:space="preserve"> </v>
      </c>
      <c r="FI581" s="1234" t="str">
        <f t="shared" si="554"/>
        <v xml:space="preserve"> </v>
      </c>
      <c r="FJ581" s="1234" t="str">
        <f t="shared" si="584"/>
        <v xml:space="preserve"> </v>
      </c>
      <c r="FK581" s="1234">
        <f t="shared" si="555"/>
        <v>0</v>
      </c>
      <c r="FL581" s="1227"/>
      <c r="FM581" s="1234" t="str">
        <f t="shared" si="556"/>
        <v xml:space="preserve"> </v>
      </c>
      <c r="FN581" s="1234" t="str">
        <f t="shared" si="557"/>
        <v xml:space="preserve"> </v>
      </c>
      <c r="FO581" s="1234" t="str">
        <f t="shared" si="585"/>
        <v xml:space="preserve"> </v>
      </c>
      <c r="FP581" s="1234" t="str">
        <f t="shared" si="586"/>
        <v xml:space="preserve"> </v>
      </c>
      <c r="FQ581" s="1234" t="str">
        <f t="shared" si="558"/>
        <v xml:space="preserve"> </v>
      </c>
      <c r="FR581" s="1234" t="str">
        <f t="shared" si="587"/>
        <v xml:space="preserve"> </v>
      </c>
      <c r="FS581" s="1234">
        <f t="shared" si="593"/>
        <v>0</v>
      </c>
      <c r="FT581" s="1227"/>
      <c r="FU581" s="1234" t="str">
        <f t="shared" si="588"/>
        <v xml:space="preserve"> </v>
      </c>
      <c r="FV581" s="1234" t="str">
        <f t="shared" si="589"/>
        <v xml:space="preserve"> </v>
      </c>
      <c r="FW581" s="1234" t="str">
        <f t="shared" si="590"/>
        <v xml:space="preserve"> </v>
      </c>
      <c r="FX581" s="1234" t="str">
        <f t="shared" si="559"/>
        <v xml:space="preserve"> </v>
      </c>
      <c r="FY581" s="1234" t="str">
        <f t="shared" si="560"/>
        <v xml:space="preserve"> </v>
      </c>
      <c r="FZ581" s="1234" t="str">
        <f t="shared" si="591"/>
        <v xml:space="preserve"> </v>
      </c>
      <c r="GA581" s="1234">
        <f t="shared" si="561"/>
        <v>0</v>
      </c>
      <c r="GB581" s="1227"/>
      <c r="GC581" s="1234" t="str">
        <f t="shared" si="562"/>
        <v xml:space="preserve"> </v>
      </c>
      <c r="GD581" s="1234" t="str">
        <f t="shared" si="563"/>
        <v xml:space="preserve"> </v>
      </c>
      <c r="GE581" s="1234" t="str">
        <f t="shared" si="564"/>
        <v xml:space="preserve"> </v>
      </c>
      <c r="GF581" s="1234" t="str">
        <f t="shared" si="565"/>
        <v xml:space="preserve"> </v>
      </c>
      <c r="GG581" s="1234" t="str">
        <f t="shared" si="566"/>
        <v xml:space="preserve"> </v>
      </c>
      <c r="GH581" s="1234" t="str">
        <f t="shared" si="567"/>
        <v xml:space="preserve"> </v>
      </c>
      <c r="GI581" s="1234" t="str">
        <f t="shared" si="568"/>
        <v xml:space="preserve"> </v>
      </c>
      <c r="GJ581" s="1234" t="str">
        <f t="shared" si="569"/>
        <v xml:space="preserve"> </v>
      </c>
      <c r="GK581" s="1234" t="str">
        <f t="shared" si="570"/>
        <v xml:space="preserve"> </v>
      </c>
      <c r="GL581" s="1234" t="str">
        <f t="shared" si="571"/>
        <v xml:space="preserve"> </v>
      </c>
      <c r="GM581" s="1234" t="str">
        <f t="shared" si="572"/>
        <v xml:space="preserve"> </v>
      </c>
      <c r="GN581" s="1234">
        <f t="shared" si="573"/>
        <v>0</v>
      </c>
    </row>
    <row r="582" spans="1:196" s="100" customFormat="1" ht="27" customHeight="1" thickTop="1" thickBot="1">
      <c r="A582" s="1208">
        <f>【A票】【D票】!$D$10</f>
        <v>0</v>
      </c>
      <c r="B582" s="1212">
        <f>【A票】【D票】!$H$10</f>
        <v>0</v>
      </c>
      <c r="C582" s="1213" t="str">
        <f>【A票】【D票】!$K$10</f>
        <v xml:space="preserve"> </v>
      </c>
      <c r="D582" s="1214">
        <f t="shared" si="547"/>
        <v>491</v>
      </c>
      <c r="E582" s="914"/>
      <c r="F582" s="467"/>
      <c r="G582" s="469"/>
      <c r="H582" s="224" t="str">
        <f t="shared" si="594"/>
        <v xml:space="preserve"> </v>
      </c>
      <c r="I582" s="704"/>
      <c r="J582" s="117"/>
      <c r="K582" s="117"/>
      <c r="L582" s="117"/>
      <c r="M582" s="117"/>
      <c r="N582" s="117"/>
      <c r="O582" s="117"/>
      <c r="P582" s="117"/>
      <c r="Q582" s="117"/>
      <c r="R582" s="117"/>
      <c r="S582" s="117"/>
      <c r="T582" s="254"/>
      <c r="U582" s="646"/>
      <c r="V582" s="646"/>
      <c r="W582" s="114"/>
      <c r="X582" s="254"/>
      <c r="Y582" s="224" t="str">
        <f t="shared" si="595"/>
        <v xml:space="preserve"> </v>
      </c>
      <c r="Z582" s="579"/>
      <c r="AA582" s="704"/>
      <c r="AB582" s="119"/>
      <c r="AC582" s="224" t="str">
        <f t="shared" si="549"/>
        <v xml:space="preserve"> </v>
      </c>
      <c r="AD582" s="115"/>
      <c r="AE582" s="253"/>
      <c r="AF582" s="704"/>
      <c r="AG582" s="727"/>
      <c r="AH582" s="727"/>
      <c r="AI582" s="727"/>
      <c r="AJ582" s="727"/>
      <c r="AK582" s="591"/>
      <c r="AL582" s="727"/>
      <c r="AM582" s="727"/>
      <c r="AN582" s="727"/>
      <c r="AO582" s="727"/>
      <c r="AP582" s="727"/>
      <c r="AQ582" s="727"/>
      <c r="AR582" s="727"/>
      <c r="AS582" s="727"/>
      <c r="AT582" s="727"/>
      <c r="AU582" s="727"/>
      <c r="AV582" s="727"/>
      <c r="AW582" s="727"/>
      <c r="AX582" s="727"/>
      <c r="AY582" s="727"/>
      <c r="AZ582" s="727"/>
      <c r="BA582" s="727"/>
      <c r="BB582" s="727"/>
      <c r="BC582" s="821"/>
      <c r="BD582" s="727"/>
      <c r="BE582" s="727"/>
      <c r="BF582" s="727"/>
      <c r="BG582" s="727"/>
      <c r="BH582" s="727"/>
      <c r="BI582" s="727"/>
      <c r="BJ582" s="727"/>
      <c r="BK582" s="727"/>
      <c r="BL582" s="821"/>
      <c r="BM582" s="727"/>
      <c r="BN582" s="727"/>
      <c r="BO582" s="727"/>
      <c r="BP582" s="727"/>
      <c r="BQ582" s="727"/>
      <c r="BR582" s="821"/>
      <c r="BS582" s="727"/>
      <c r="BT582" s="727"/>
      <c r="BU582" s="727"/>
      <c r="BV582" s="591"/>
      <c r="BW582" s="224" t="str">
        <f t="shared" si="607"/>
        <v xml:space="preserve"> </v>
      </c>
      <c r="BX582" s="471">
        <f t="shared" si="596"/>
        <v>491</v>
      </c>
      <c r="BY582" s="117"/>
      <c r="BZ582" s="117"/>
      <c r="CA582" s="117"/>
      <c r="CB582" s="117"/>
      <c r="CC582" s="117"/>
      <c r="CD582" s="461"/>
      <c r="CE582" s="236"/>
      <c r="CF582" s="224" t="str">
        <f t="shared" si="597"/>
        <v xml:space="preserve"> </v>
      </c>
      <c r="CG582" s="116"/>
      <c r="CH582" s="117"/>
      <c r="CI582" s="117"/>
      <c r="CJ582" s="117"/>
      <c r="CK582" s="472"/>
      <c r="CL582" s="472"/>
      <c r="CM582" s="472"/>
      <c r="CN582" s="472"/>
      <c r="CO582" s="117"/>
      <c r="CP582" s="253"/>
      <c r="CQ582" s="120"/>
      <c r="CR582" s="224" t="str" cm="1">
        <f t="array" ref="CR582">IF(AND(SUM(COUNTIF(CG582:CM582,{"*不明*","*その他*"})+COUNTIF(CO582:CP582,{"*不明*","*その他*"}))&gt;0,CQ582=""),"その他・不明の場合,10)具体的内容、理由を記入",IF(OR(AND(CI582=CI$65,COUNTA(CJ582:CM582)&lt;4),AND(OR(CI582=CI$63,CI582=CI$64,CI582=CI$66,CI582=CI$67,CI582=CI$68,CI582=""),COUNTA(CJ582:CM582)&gt;0)),"3)介護保険認定済→要介護度、認知症自立度、寝たきり度、介護保険サービス記入",IF(OR(AND(OR(CM582=CM$63,CM582=CM$64),CN582=""),AND(OR(CM582=CM$65,CM582=CM$66),CN582&lt;&gt;"")),"7)介護保険サービス受けている/過去受けていた→具体的内容記入"," ")))</f>
        <v xml:space="preserve"> </v>
      </c>
      <c r="CS582" s="224" t="str">
        <f t="shared" si="598"/>
        <v xml:space="preserve"> </v>
      </c>
      <c r="CT582" s="116"/>
      <c r="CU582" s="253"/>
      <c r="CV582" s="117"/>
      <c r="CW582" s="117"/>
      <c r="CX582" s="253"/>
      <c r="CY582" s="117"/>
      <c r="CZ582" s="117"/>
      <c r="DA582" s="253"/>
      <c r="DB582" s="117"/>
      <c r="DC582" s="224" t="str">
        <f t="shared" si="599"/>
        <v xml:space="preserve"> </v>
      </c>
      <c r="DD582" s="224" t="str">
        <f t="shared" si="600"/>
        <v xml:space="preserve"> </v>
      </c>
      <c r="DE582" s="224" t="str">
        <f t="shared" si="550"/>
        <v xml:space="preserve"> </v>
      </c>
      <c r="DF582" s="121"/>
      <c r="DG582" s="114"/>
      <c r="DH582" s="704"/>
      <c r="DI582" s="119"/>
      <c r="DJ582" s="187"/>
      <c r="DK582" s="254"/>
      <c r="DL582" s="224" t="str">
        <f t="shared" si="551"/>
        <v xml:space="preserve"> </v>
      </c>
      <c r="DM582" s="224" t="str">
        <f t="shared" si="601"/>
        <v xml:space="preserve"> </v>
      </c>
      <c r="DN582" s="474"/>
      <c r="DO582" s="117"/>
      <c r="DP582" s="117"/>
      <c r="DQ582" s="117"/>
      <c r="DR582" s="117"/>
      <c r="DS582" s="117"/>
      <c r="DT582" s="254"/>
      <c r="DU582" s="476"/>
      <c r="DV582" s="224" t="str">
        <f t="shared" si="552"/>
        <v xml:space="preserve"> </v>
      </c>
      <c r="DW582" s="115"/>
      <c r="DX582" s="470"/>
      <c r="DY582" s="117"/>
      <c r="DZ582" s="704"/>
      <c r="EA582" s="224" t="str">
        <f t="shared" si="553"/>
        <v xml:space="preserve"> </v>
      </c>
      <c r="EB582" s="906"/>
      <c r="EC582" s="904"/>
      <c r="ED582" s="904"/>
      <c r="EE582" s="904"/>
      <c r="EF582" s="904"/>
      <c r="EG582" s="904"/>
      <c r="EH582" s="904"/>
      <c r="EI582" s="904"/>
      <c r="EJ582" s="904"/>
      <c r="EK582" s="905"/>
      <c r="EL582" s="80"/>
      <c r="EM582" s="224" t="str">
        <f t="shared" si="602"/>
        <v xml:space="preserve"> </v>
      </c>
      <c r="EN582" s="224" t="str">
        <f t="shared" si="603"/>
        <v xml:space="preserve"> </v>
      </c>
      <c r="EO582" s="115"/>
      <c r="EP582" s="1050"/>
      <c r="EQ582" s="253"/>
      <c r="ER582" s="117"/>
      <c r="ES582" s="1258">
        <f t="shared" si="604"/>
        <v>491</v>
      </c>
      <c r="ET582" s="224" t="str">
        <f t="shared" si="605"/>
        <v xml:space="preserve"> </v>
      </c>
      <c r="EU582" s="477" t="str">
        <f t="shared" si="606"/>
        <v/>
      </c>
      <c r="EV582" s="1334" t="str">
        <f t="shared" si="548"/>
        <v xml:space="preserve"> </v>
      </c>
      <c r="EW582" s="1332" t="str">
        <f t="shared" si="592"/>
        <v/>
      </c>
      <c r="EX582" s="1275" t="str">
        <f t="shared" si="574"/>
        <v/>
      </c>
      <c r="EY582" s="1275" t="str">
        <f t="shared" si="575"/>
        <v/>
      </c>
      <c r="EZ582" s="1275" t="str">
        <f t="shared" si="576"/>
        <v/>
      </c>
      <c r="FA582" s="1275" t="str">
        <f t="shared" si="577"/>
        <v/>
      </c>
      <c r="FB582" s="1275" t="str">
        <f t="shared" si="578"/>
        <v/>
      </c>
      <c r="FC582" s="1333" t="str">
        <f t="shared" si="579"/>
        <v/>
      </c>
      <c r="FE582" s="1234" t="str">
        <f t="shared" si="580"/>
        <v xml:space="preserve"> </v>
      </c>
      <c r="FF582" s="1234" t="str">
        <f t="shared" si="581"/>
        <v xml:space="preserve"> </v>
      </c>
      <c r="FG582" s="1234" t="str">
        <f t="shared" si="582"/>
        <v xml:space="preserve"> </v>
      </c>
      <c r="FH582" s="1234" t="str">
        <f t="shared" si="583"/>
        <v xml:space="preserve"> </v>
      </c>
      <c r="FI582" s="1234" t="str">
        <f t="shared" si="554"/>
        <v xml:space="preserve"> </v>
      </c>
      <c r="FJ582" s="1234" t="str">
        <f t="shared" si="584"/>
        <v xml:space="preserve"> </v>
      </c>
      <c r="FK582" s="1234">
        <f t="shared" si="555"/>
        <v>0</v>
      </c>
      <c r="FL582" s="1227"/>
      <c r="FM582" s="1234" t="str">
        <f t="shared" si="556"/>
        <v xml:space="preserve"> </v>
      </c>
      <c r="FN582" s="1234" t="str">
        <f t="shared" si="557"/>
        <v xml:space="preserve"> </v>
      </c>
      <c r="FO582" s="1234" t="str">
        <f t="shared" si="585"/>
        <v xml:space="preserve"> </v>
      </c>
      <c r="FP582" s="1234" t="str">
        <f t="shared" si="586"/>
        <v xml:space="preserve"> </v>
      </c>
      <c r="FQ582" s="1234" t="str">
        <f t="shared" si="558"/>
        <v xml:space="preserve"> </v>
      </c>
      <c r="FR582" s="1234" t="str">
        <f t="shared" si="587"/>
        <v xml:space="preserve"> </v>
      </c>
      <c r="FS582" s="1234">
        <f t="shared" si="593"/>
        <v>0</v>
      </c>
      <c r="FT582" s="1227"/>
      <c r="FU582" s="1234" t="str">
        <f t="shared" si="588"/>
        <v xml:space="preserve"> </v>
      </c>
      <c r="FV582" s="1234" t="str">
        <f t="shared" si="589"/>
        <v xml:space="preserve"> </v>
      </c>
      <c r="FW582" s="1234" t="str">
        <f t="shared" si="590"/>
        <v xml:space="preserve"> </v>
      </c>
      <c r="FX582" s="1234" t="str">
        <f t="shared" si="559"/>
        <v xml:space="preserve"> </v>
      </c>
      <c r="FY582" s="1234" t="str">
        <f t="shared" si="560"/>
        <v xml:space="preserve"> </v>
      </c>
      <c r="FZ582" s="1234" t="str">
        <f t="shared" si="591"/>
        <v xml:space="preserve"> </v>
      </c>
      <c r="GA582" s="1234">
        <f t="shared" si="561"/>
        <v>0</v>
      </c>
      <c r="GB582" s="1227"/>
      <c r="GC582" s="1234" t="str">
        <f t="shared" si="562"/>
        <v xml:space="preserve"> </v>
      </c>
      <c r="GD582" s="1234" t="str">
        <f t="shared" si="563"/>
        <v xml:space="preserve"> </v>
      </c>
      <c r="GE582" s="1234" t="str">
        <f t="shared" si="564"/>
        <v xml:space="preserve"> </v>
      </c>
      <c r="GF582" s="1234" t="str">
        <f t="shared" si="565"/>
        <v xml:space="preserve"> </v>
      </c>
      <c r="GG582" s="1234" t="str">
        <f t="shared" si="566"/>
        <v xml:space="preserve"> </v>
      </c>
      <c r="GH582" s="1234" t="str">
        <f t="shared" si="567"/>
        <v xml:space="preserve"> </v>
      </c>
      <c r="GI582" s="1234" t="str">
        <f t="shared" si="568"/>
        <v xml:space="preserve"> </v>
      </c>
      <c r="GJ582" s="1234" t="str">
        <f t="shared" si="569"/>
        <v xml:space="preserve"> </v>
      </c>
      <c r="GK582" s="1234" t="str">
        <f t="shared" si="570"/>
        <v xml:space="preserve"> </v>
      </c>
      <c r="GL582" s="1234" t="str">
        <f t="shared" si="571"/>
        <v xml:space="preserve"> </v>
      </c>
      <c r="GM582" s="1234" t="str">
        <f t="shared" si="572"/>
        <v xml:space="preserve"> </v>
      </c>
      <c r="GN582" s="1234">
        <f t="shared" si="573"/>
        <v>0</v>
      </c>
    </row>
    <row r="583" spans="1:196" s="100" customFormat="1" ht="27" customHeight="1" thickTop="1" thickBot="1">
      <c r="A583" s="1208">
        <f>【A票】【D票】!$D$10</f>
        <v>0</v>
      </c>
      <c r="B583" s="1212">
        <f>【A票】【D票】!$H$10</f>
        <v>0</v>
      </c>
      <c r="C583" s="1213" t="str">
        <f>【A票】【D票】!$K$10</f>
        <v xml:space="preserve"> </v>
      </c>
      <c r="D583" s="1214">
        <f t="shared" si="547"/>
        <v>492</v>
      </c>
      <c r="E583" s="914"/>
      <c r="F583" s="467"/>
      <c r="G583" s="469"/>
      <c r="H583" s="224" t="str">
        <f t="shared" si="594"/>
        <v xml:space="preserve"> </v>
      </c>
      <c r="I583" s="704"/>
      <c r="J583" s="117"/>
      <c r="K583" s="117"/>
      <c r="L583" s="117"/>
      <c r="M583" s="117"/>
      <c r="N583" s="117"/>
      <c r="O583" s="117"/>
      <c r="P583" s="117"/>
      <c r="Q583" s="117"/>
      <c r="R583" s="117"/>
      <c r="S583" s="117"/>
      <c r="T583" s="254"/>
      <c r="U583" s="646"/>
      <c r="V583" s="646"/>
      <c r="W583" s="114"/>
      <c r="X583" s="254"/>
      <c r="Y583" s="224" t="str">
        <f t="shared" si="595"/>
        <v xml:space="preserve"> </v>
      </c>
      <c r="Z583" s="579"/>
      <c r="AA583" s="704"/>
      <c r="AB583" s="119"/>
      <c r="AC583" s="224" t="str">
        <f t="shared" si="549"/>
        <v xml:space="preserve"> </v>
      </c>
      <c r="AD583" s="115"/>
      <c r="AE583" s="253"/>
      <c r="AF583" s="704"/>
      <c r="AG583" s="727"/>
      <c r="AH583" s="727"/>
      <c r="AI583" s="727"/>
      <c r="AJ583" s="727"/>
      <c r="AK583" s="591"/>
      <c r="AL583" s="727"/>
      <c r="AM583" s="727"/>
      <c r="AN583" s="727"/>
      <c r="AO583" s="727"/>
      <c r="AP583" s="727"/>
      <c r="AQ583" s="727"/>
      <c r="AR583" s="727"/>
      <c r="AS583" s="727"/>
      <c r="AT583" s="727"/>
      <c r="AU583" s="727"/>
      <c r="AV583" s="727"/>
      <c r="AW583" s="727"/>
      <c r="AX583" s="727"/>
      <c r="AY583" s="727"/>
      <c r="AZ583" s="727"/>
      <c r="BA583" s="727"/>
      <c r="BB583" s="727"/>
      <c r="BC583" s="821"/>
      <c r="BD583" s="727"/>
      <c r="BE583" s="727"/>
      <c r="BF583" s="727"/>
      <c r="BG583" s="727"/>
      <c r="BH583" s="727"/>
      <c r="BI583" s="727"/>
      <c r="BJ583" s="727"/>
      <c r="BK583" s="727"/>
      <c r="BL583" s="821"/>
      <c r="BM583" s="727"/>
      <c r="BN583" s="727"/>
      <c r="BO583" s="727"/>
      <c r="BP583" s="727"/>
      <c r="BQ583" s="727"/>
      <c r="BR583" s="821"/>
      <c r="BS583" s="727"/>
      <c r="BT583" s="727"/>
      <c r="BU583" s="727"/>
      <c r="BV583" s="591"/>
      <c r="BW583" s="224" t="str">
        <f t="shared" si="607"/>
        <v xml:space="preserve"> </v>
      </c>
      <c r="BX583" s="471">
        <f t="shared" si="596"/>
        <v>492</v>
      </c>
      <c r="BY583" s="117"/>
      <c r="BZ583" s="117"/>
      <c r="CA583" s="117"/>
      <c r="CB583" s="117"/>
      <c r="CC583" s="117"/>
      <c r="CD583" s="461"/>
      <c r="CE583" s="236"/>
      <c r="CF583" s="224" t="str">
        <f t="shared" si="597"/>
        <v xml:space="preserve"> </v>
      </c>
      <c r="CG583" s="116"/>
      <c r="CH583" s="117"/>
      <c r="CI583" s="117"/>
      <c r="CJ583" s="117"/>
      <c r="CK583" s="472"/>
      <c r="CL583" s="472"/>
      <c r="CM583" s="472"/>
      <c r="CN583" s="472"/>
      <c r="CO583" s="117"/>
      <c r="CP583" s="253"/>
      <c r="CQ583" s="120"/>
      <c r="CR583" s="224" t="str" cm="1">
        <f t="array" ref="CR583">IF(AND(SUM(COUNTIF(CG583:CM583,{"*不明*","*その他*"})+COUNTIF(CO583:CP583,{"*不明*","*その他*"}))&gt;0,CQ583=""),"その他・不明の場合,10)具体的内容、理由を記入",IF(OR(AND(CI583=CI$65,COUNTA(CJ583:CM583)&lt;4),AND(OR(CI583=CI$63,CI583=CI$64,CI583=CI$66,CI583=CI$67,CI583=CI$68,CI583=""),COUNTA(CJ583:CM583)&gt;0)),"3)介護保険認定済→要介護度、認知症自立度、寝たきり度、介護保険サービス記入",IF(OR(AND(OR(CM583=CM$63,CM583=CM$64),CN583=""),AND(OR(CM583=CM$65,CM583=CM$66),CN583&lt;&gt;"")),"7)介護保険サービス受けている/過去受けていた→具体的内容記入"," ")))</f>
        <v xml:space="preserve"> </v>
      </c>
      <c r="CS583" s="224" t="str">
        <f t="shared" si="598"/>
        <v xml:space="preserve"> </v>
      </c>
      <c r="CT583" s="116"/>
      <c r="CU583" s="253"/>
      <c r="CV583" s="117"/>
      <c r="CW583" s="117"/>
      <c r="CX583" s="253"/>
      <c r="CY583" s="117"/>
      <c r="CZ583" s="117"/>
      <c r="DA583" s="253"/>
      <c r="DB583" s="117"/>
      <c r="DC583" s="224" t="str">
        <f t="shared" si="599"/>
        <v xml:space="preserve"> </v>
      </c>
      <c r="DD583" s="224" t="str">
        <f t="shared" si="600"/>
        <v xml:space="preserve"> </v>
      </c>
      <c r="DE583" s="224" t="str">
        <f t="shared" si="550"/>
        <v xml:space="preserve"> </v>
      </c>
      <c r="DF583" s="121"/>
      <c r="DG583" s="114"/>
      <c r="DH583" s="704"/>
      <c r="DI583" s="119"/>
      <c r="DJ583" s="187"/>
      <c r="DK583" s="254"/>
      <c r="DL583" s="224" t="str">
        <f t="shared" si="551"/>
        <v xml:space="preserve"> </v>
      </c>
      <c r="DM583" s="224" t="str">
        <f t="shared" si="601"/>
        <v xml:space="preserve"> </v>
      </c>
      <c r="DN583" s="474"/>
      <c r="DO583" s="117"/>
      <c r="DP583" s="117"/>
      <c r="DQ583" s="117"/>
      <c r="DR583" s="117"/>
      <c r="DS583" s="117"/>
      <c r="DT583" s="254"/>
      <c r="DU583" s="476"/>
      <c r="DV583" s="224" t="str">
        <f t="shared" si="552"/>
        <v xml:space="preserve"> </v>
      </c>
      <c r="DW583" s="115"/>
      <c r="DX583" s="470"/>
      <c r="DY583" s="117"/>
      <c r="DZ583" s="704"/>
      <c r="EA583" s="224" t="str">
        <f t="shared" si="553"/>
        <v xml:space="preserve"> </v>
      </c>
      <c r="EB583" s="906"/>
      <c r="EC583" s="904"/>
      <c r="ED583" s="904"/>
      <c r="EE583" s="904"/>
      <c r="EF583" s="904"/>
      <c r="EG583" s="904"/>
      <c r="EH583" s="904"/>
      <c r="EI583" s="904"/>
      <c r="EJ583" s="904"/>
      <c r="EK583" s="905"/>
      <c r="EL583" s="80"/>
      <c r="EM583" s="224" t="str">
        <f t="shared" si="602"/>
        <v xml:space="preserve"> </v>
      </c>
      <c r="EN583" s="224" t="str">
        <f t="shared" si="603"/>
        <v xml:space="preserve"> </v>
      </c>
      <c r="EO583" s="115"/>
      <c r="EP583" s="1050"/>
      <c r="EQ583" s="253"/>
      <c r="ER583" s="117"/>
      <c r="ES583" s="1258">
        <f t="shared" si="604"/>
        <v>492</v>
      </c>
      <c r="ET583" s="224" t="str">
        <f t="shared" si="605"/>
        <v xml:space="preserve"> </v>
      </c>
      <c r="EU583" s="477" t="str">
        <f t="shared" si="606"/>
        <v/>
      </c>
      <c r="EV583" s="1334" t="str">
        <f t="shared" si="548"/>
        <v xml:space="preserve"> </v>
      </c>
      <c r="EW583" s="1332" t="str">
        <f t="shared" si="592"/>
        <v/>
      </c>
      <c r="EX583" s="1275" t="str">
        <f t="shared" si="574"/>
        <v/>
      </c>
      <c r="EY583" s="1275" t="str">
        <f t="shared" si="575"/>
        <v/>
      </c>
      <c r="EZ583" s="1275" t="str">
        <f t="shared" si="576"/>
        <v/>
      </c>
      <c r="FA583" s="1275" t="str">
        <f t="shared" si="577"/>
        <v/>
      </c>
      <c r="FB583" s="1275" t="str">
        <f t="shared" si="578"/>
        <v/>
      </c>
      <c r="FC583" s="1333" t="str">
        <f t="shared" si="579"/>
        <v/>
      </c>
      <c r="FE583" s="1234" t="str">
        <f t="shared" si="580"/>
        <v xml:space="preserve"> </v>
      </c>
      <c r="FF583" s="1234" t="str">
        <f t="shared" si="581"/>
        <v xml:space="preserve"> </v>
      </c>
      <c r="FG583" s="1234" t="str">
        <f t="shared" si="582"/>
        <v xml:space="preserve"> </v>
      </c>
      <c r="FH583" s="1234" t="str">
        <f t="shared" si="583"/>
        <v xml:space="preserve"> </v>
      </c>
      <c r="FI583" s="1234" t="str">
        <f t="shared" si="554"/>
        <v xml:space="preserve"> </v>
      </c>
      <c r="FJ583" s="1234" t="str">
        <f t="shared" si="584"/>
        <v xml:space="preserve"> </v>
      </c>
      <c r="FK583" s="1234">
        <f t="shared" si="555"/>
        <v>0</v>
      </c>
      <c r="FL583" s="1227"/>
      <c r="FM583" s="1234" t="str">
        <f t="shared" si="556"/>
        <v xml:space="preserve"> </v>
      </c>
      <c r="FN583" s="1234" t="str">
        <f t="shared" si="557"/>
        <v xml:space="preserve"> </v>
      </c>
      <c r="FO583" s="1234" t="str">
        <f t="shared" si="585"/>
        <v xml:space="preserve"> </v>
      </c>
      <c r="FP583" s="1234" t="str">
        <f t="shared" si="586"/>
        <v xml:space="preserve"> </v>
      </c>
      <c r="FQ583" s="1234" t="str">
        <f t="shared" si="558"/>
        <v xml:space="preserve"> </v>
      </c>
      <c r="FR583" s="1234" t="str">
        <f t="shared" si="587"/>
        <v xml:space="preserve"> </v>
      </c>
      <c r="FS583" s="1234">
        <f t="shared" si="593"/>
        <v>0</v>
      </c>
      <c r="FT583" s="1227"/>
      <c r="FU583" s="1234" t="str">
        <f t="shared" si="588"/>
        <v xml:space="preserve"> </v>
      </c>
      <c r="FV583" s="1234" t="str">
        <f t="shared" si="589"/>
        <v xml:space="preserve"> </v>
      </c>
      <c r="FW583" s="1234" t="str">
        <f t="shared" si="590"/>
        <v xml:space="preserve"> </v>
      </c>
      <c r="FX583" s="1234" t="str">
        <f t="shared" si="559"/>
        <v xml:space="preserve"> </v>
      </c>
      <c r="FY583" s="1234" t="str">
        <f t="shared" si="560"/>
        <v xml:space="preserve"> </v>
      </c>
      <c r="FZ583" s="1234" t="str">
        <f t="shared" si="591"/>
        <v xml:space="preserve"> </v>
      </c>
      <c r="GA583" s="1234">
        <f t="shared" si="561"/>
        <v>0</v>
      </c>
      <c r="GB583" s="1227"/>
      <c r="GC583" s="1234" t="str">
        <f t="shared" si="562"/>
        <v xml:space="preserve"> </v>
      </c>
      <c r="GD583" s="1234" t="str">
        <f t="shared" si="563"/>
        <v xml:space="preserve"> </v>
      </c>
      <c r="GE583" s="1234" t="str">
        <f t="shared" si="564"/>
        <v xml:space="preserve"> </v>
      </c>
      <c r="GF583" s="1234" t="str">
        <f t="shared" si="565"/>
        <v xml:space="preserve"> </v>
      </c>
      <c r="GG583" s="1234" t="str">
        <f t="shared" si="566"/>
        <v xml:space="preserve"> </v>
      </c>
      <c r="GH583" s="1234" t="str">
        <f t="shared" si="567"/>
        <v xml:space="preserve"> </v>
      </c>
      <c r="GI583" s="1234" t="str">
        <f t="shared" si="568"/>
        <v xml:space="preserve"> </v>
      </c>
      <c r="GJ583" s="1234" t="str">
        <f t="shared" si="569"/>
        <v xml:space="preserve"> </v>
      </c>
      <c r="GK583" s="1234" t="str">
        <f t="shared" si="570"/>
        <v xml:space="preserve"> </v>
      </c>
      <c r="GL583" s="1234" t="str">
        <f t="shared" si="571"/>
        <v xml:space="preserve"> </v>
      </c>
      <c r="GM583" s="1234" t="str">
        <f t="shared" si="572"/>
        <v xml:space="preserve"> </v>
      </c>
      <c r="GN583" s="1234">
        <f t="shared" si="573"/>
        <v>0</v>
      </c>
    </row>
    <row r="584" spans="1:196" s="100" customFormat="1" ht="27" customHeight="1" thickTop="1" thickBot="1">
      <c r="A584" s="1208">
        <f>【A票】【D票】!$D$10</f>
        <v>0</v>
      </c>
      <c r="B584" s="1212">
        <f>【A票】【D票】!$H$10</f>
        <v>0</v>
      </c>
      <c r="C584" s="1213" t="str">
        <f>【A票】【D票】!$K$10</f>
        <v xml:space="preserve"> </v>
      </c>
      <c r="D584" s="1214">
        <f t="shared" si="547"/>
        <v>493</v>
      </c>
      <c r="E584" s="914"/>
      <c r="F584" s="467"/>
      <c r="G584" s="469"/>
      <c r="H584" s="224" t="str">
        <f t="shared" si="594"/>
        <v xml:space="preserve"> </v>
      </c>
      <c r="I584" s="704"/>
      <c r="J584" s="117"/>
      <c r="K584" s="117"/>
      <c r="L584" s="117"/>
      <c r="M584" s="117"/>
      <c r="N584" s="117"/>
      <c r="O584" s="117"/>
      <c r="P584" s="117"/>
      <c r="Q584" s="117"/>
      <c r="R584" s="117"/>
      <c r="S584" s="117"/>
      <c r="T584" s="254"/>
      <c r="U584" s="646"/>
      <c r="V584" s="646"/>
      <c r="W584" s="114"/>
      <c r="X584" s="254"/>
      <c r="Y584" s="224" t="str">
        <f t="shared" si="595"/>
        <v xml:space="preserve"> </v>
      </c>
      <c r="Z584" s="579"/>
      <c r="AA584" s="704"/>
      <c r="AB584" s="119"/>
      <c r="AC584" s="224" t="str">
        <f t="shared" si="549"/>
        <v xml:space="preserve"> </v>
      </c>
      <c r="AD584" s="115"/>
      <c r="AE584" s="253"/>
      <c r="AF584" s="704"/>
      <c r="AG584" s="727"/>
      <c r="AH584" s="727"/>
      <c r="AI584" s="727"/>
      <c r="AJ584" s="727"/>
      <c r="AK584" s="591"/>
      <c r="AL584" s="727"/>
      <c r="AM584" s="727"/>
      <c r="AN584" s="727"/>
      <c r="AO584" s="727"/>
      <c r="AP584" s="727"/>
      <c r="AQ584" s="727"/>
      <c r="AR584" s="727"/>
      <c r="AS584" s="727"/>
      <c r="AT584" s="727"/>
      <c r="AU584" s="727"/>
      <c r="AV584" s="727"/>
      <c r="AW584" s="727"/>
      <c r="AX584" s="727"/>
      <c r="AY584" s="727"/>
      <c r="AZ584" s="727"/>
      <c r="BA584" s="727"/>
      <c r="BB584" s="727"/>
      <c r="BC584" s="821"/>
      <c r="BD584" s="727"/>
      <c r="BE584" s="727"/>
      <c r="BF584" s="727"/>
      <c r="BG584" s="727"/>
      <c r="BH584" s="727"/>
      <c r="BI584" s="727"/>
      <c r="BJ584" s="727"/>
      <c r="BK584" s="727"/>
      <c r="BL584" s="821"/>
      <c r="BM584" s="727"/>
      <c r="BN584" s="727"/>
      <c r="BO584" s="727"/>
      <c r="BP584" s="727"/>
      <c r="BQ584" s="727"/>
      <c r="BR584" s="821"/>
      <c r="BS584" s="727"/>
      <c r="BT584" s="727"/>
      <c r="BU584" s="727"/>
      <c r="BV584" s="591"/>
      <c r="BW584" s="224" t="str">
        <f t="shared" si="607"/>
        <v xml:space="preserve"> </v>
      </c>
      <c r="BX584" s="471">
        <f t="shared" si="596"/>
        <v>493</v>
      </c>
      <c r="BY584" s="117"/>
      <c r="BZ584" s="117"/>
      <c r="CA584" s="117"/>
      <c r="CB584" s="117"/>
      <c r="CC584" s="117"/>
      <c r="CD584" s="461"/>
      <c r="CE584" s="236"/>
      <c r="CF584" s="224" t="str">
        <f t="shared" si="597"/>
        <v xml:space="preserve"> </v>
      </c>
      <c r="CG584" s="116"/>
      <c r="CH584" s="117"/>
      <c r="CI584" s="117"/>
      <c r="CJ584" s="117"/>
      <c r="CK584" s="472"/>
      <c r="CL584" s="472"/>
      <c r="CM584" s="472"/>
      <c r="CN584" s="472"/>
      <c r="CO584" s="117"/>
      <c r="CP584" s="253"/>
      <c r="CQ584" s="120"/>
      <c r="CR584" s="224" t="str" cm="1">
        <f t="array" ref="CR584">IF(AND(SUM(COUNTIF(CG584:CM584,{"*不明*","*その他*"})+COUNTIF(CO584:CP584,{"*不明*","*その他*"}))&gt;0,CQ584=""),"その他・不明の場合,10)具体的内容、理由を記入",IF(OR(AND(CI584=CI$65,COUNTA(CJ584:CM584)&lt;4),AND(OR(CI584=CI$63,CI584=CI$64,CI584=CI$66,CI584=CI$67,CI584=CI$68,CI584=""),COUNTA(CJ584:CM584)&gt;0)),"3)介護保険認定済→要介護度、認知症自立度、寝たきり度、介護保険サービス記入",IF(OR(AND(OR(CM584=CM$63,CM584=CM$64),CN584=""),AND(OR(CM584=CM$65,CM584=CM$66),CN584&lt;&gt;"")),"7)介護保険サービス受けている/過去受けていた→具体的内容記入"," ")))</f>
        <v xml:space="preserve"> </v>
      </c>
      <c r="CS584" s="224" t="str">
        <f t="shared" si="598"/>
        <v xml:space="preserve"> </v>
      </c>
      <c r="CT584" s="116"/>
      <c r="CU584" s="253"/>
      <c r="CV584" s="117"/>
      <c r="CW584" s="117"/>
      <c r="CX584" s="253"/>
      <c r="CY584" s="117"/>
      <c r="CZ584" s="117"/>
      <c r="DA584" s="253"/>
      <c r="DB584" s="117"/>
      <c r="DC584" s="224" t="str">
        <f t="shared" si="599"/>
        <v xml:space="preserve"> </v>
      </c>
      <c r="DD584" s="224" t="str">
        <f t="shared" si="600"/>
        <v xml:space="preserve"> </v>
      </c>
      <c r="DE584" s="224" t="str">
        <f t="shared" si="550"/>
        <v xml:space="preserve"> </v>
      </c>
      <c r="DF584" s="121"/>
      <c r="DG584" s="114"/>
      <c r="DH584" s="704"/>
      <c r="DI584" s="119"/>
      <c r="DJ584" s="187"/>
      <c r="DK584" s="254"/>
      <c r="DL584" s="224" t="str">
        <f t="shared" si="551"/>
        <v xml:space="preserve"> </v>
      </c>
      <c r="DM584" s="224" t="str">
        <f t="shared" si="601"/>
        <v xml:space="preserve"> </v>
      </c>
      <c r="DN584" s="474"/>
      <c r="DO584" s="117"/>
      <c r="DP584" s="117"/>
      <c r="DQ584" s="117"/>
      <c r="DR584" s="117"/>
      <c r="DS584" s="117"/>
      <c r="DT584" s="254"/>
      <c r="DU584" s="476"/>
      <c r="DV584" s="224" t="str">
        <f t="shared" si="552"/>
        <v xml:space="preserve"> </v>
      </c>
      <c r="DW584" s="115"/>
      <c r="DX584" s="470"/>
      <c r="DY584" s="117"/>
      <c r="DZ584" s="704"/>
      <c r="EA584" s="224" t="str">
        <f t="shared" si="553"/>
        <v xml:space="preserve"> </v>
      </c>
      <c r="EB584" s="906"/>
      <c r="EC584" s="904"/>
      <c r="ED584" s="904"/>
      <c r="EE584" s="904"/>
      <c r="EF584" s="904"/>
      <c r="EG584" s="904"/>
      <c r="EH584" s="904"/>
      <c r="EI584" s="904"/>
      <c r="EJ584" s="904"/>
      <c r="EK584" s="905"/>
      <c r="EL584" s="80"/>
      <c r="EM584" s="224" t="str">
        <f t="shared" si="602"/>
        <v xml:space="preserve"> </v>
      </c>
      <c r="EN584" s="224" t="str">
        <f t="shared" si="603"/>
        <v xml:space="preserve"> </v>
      </c>
      <c r="EO584" s="115"/>
      <c r="EP584" s="1050"/>
      <c r="EQ584" s="253"/>
      <c r="ER584" s="117"/>
      <c r="ES584" s="1258">
        <f t="shared" si="604"/>
        <v>493</v>
      </c>
      <c r="ET584" s="224" t="str">
        <f t="shared" si="605"/>
        <v xml:space="preserve"> </v>
      </c>
      <c r="EU584" s="477" t="str">
        <f t="shared" si="606"/>
        <v/>
      </c>
      <c r="EV584" s="1334" t="str">
        <f t="shared" si="548"/>
        <v xml:space="preserve"> </v>
      </c>
      <c r="EW584" s="1332" t="str">
        <f t="shared" si="592"/>
        <v/>
      </c>
      <c r="EX584" s="1275" t="str">
        <f t="shared" si="574"/>
        <v/>
      </c>
      <c r="EY584" s="1275" t="str">
        <f t="shared" si="575"/>
        <v/>
      </c>
      <c r="EZ584" s="1275" t="str">
        <f t="shared" si="576"/>
        <v/>
      </c>
      <c r="FA584" s="1275" t="str">
        <f t="shared" si="577"/>
        <v/>
      </c>
      <c r="FB584" s="1275" t="str">
        <f t="shared" si="578"/>
        <v/>
      </c>
      <c r="FC584" s="1333" t="str">
        <f t="shared" si="579"/>
        <v/>
      </c>
      <c r="FE584" s="1234" t="str">
        <f t="shared" si="580"/>
        <v xml:space="preserve"> </v>
      </c>
      <c r="FF584" s="1234" t="str">
        <f t="shared" si="581"/>
        <v xml:space="preserve"> </v>
      </c>
      <c r="FG584" s="1234" t="str">
        <f t="shared" si="582"/>
        <v xml:space="preserve"> </v>
      </c>
      <c r="FH584" s="1234" t="str">
        <f t="shared" si="583"/>
        <v xml:space="preserve"> </v>
      </c>
      <c r="FI584" s="1234" t="str">
        <f t="shared" si="554"/>
        <v xml:space="preserve"> </v>
      </c>
      <c r="FJ584" s="1234" t="str">
        <f t="shared" si="584"/>
        <v xml:space="preserve"> </v>
      </c>
      <c r="FK584" s="1234">
        <f t="shared" si="555"/>
        <v>0</v>
      </c>
      <c r="FL584" s="1227"/>
      <c r="FM584" s="1234" t="str">
        <f t="shared" si="556"/>
        <v xml:space="preserve"> </v>
      </c>
      <c r="FN584" s="1234" t="str">
        <f t="shared" si="557"/>
        <v xml:space="preserve"> </v>
      </c>
      <c r="FO584" s="1234" t="str">
        <f t="shared" si="585"/>
        <v xml:space="preserve"> </v>
      </c>
      <c r="FP584" s="1234" t="str">
        <f t="shared" si="586"/>
        <v xml:space="preserve"> </v>
      </c>
      <c r="FQ584" s="1234" t="str">
        <f t="shared" si="558"/>
        <v xml:space="preserve"> </v>
      </c>
      <c r="FR584" s="1234" t="str">
        <f t="shared" si="587"/>
        <v xml:space="preserve"> </v>
      </c>
      <c r="FS584" s="1234">
        <f t="shared" si="593"/>
        <v>0</v>
      </c>
      <c r="FT584" s="1227"/>
      <c r="FU584" s="1234" t="str">
        <f t="shared" si="588"/>
        <v xml:space="preserve"> </v>
      </c>
      <c r="FV584" s="1234" t="str">
        <f t="shared" si="589"/>
        <v xml:space="preserve"> </v>
      </c>
      <c r="FW584" s="1234" t="str">
        <f t="shared" si="590"/>
        <v xml:space="preserve"> </v>
      </c>
      <c r="FX584" s="1234" t="str">
        <f t="shared" si="559"/>
        <v xml:space="preserve"> </v>
      </c>
      <c r="FY584" s="1234" t="str">
        <f t="shared" si="560"/>
        <v xml:space="preserve"> </v>
      </c>
      <c r="FZ584" s="1234" t="str">
        <f t="shared" si="591"/>
        <v xml:space="preserve"> </v>
      </c>
      <c r="GA584" s="1234">
        <f t="shared" si="561"/>
        <v>0</v>
      </c>
      <c r="GB584" s="1227"/>
      <c r="GC584" s="1234" t="str">
        <f t="shared" si="562"/>
        <v xml:space="preserve"> </v>
      </c>
      <c r="GD584" s="1234" t="str">
        <f t="shared" si="563"/>
        <v xml:space="preserve"> </v>
      </c>
      <c r="GE584" s="1234" t="str">
        <f t="shared" si="564"/>
        <v xml:space="preserve"> </v>
      </c>
      <c r="GF584" s="1234" t="str">
        <f t="shared" si="565"/>
        <v xml:space="preserve"> </v>
      </c>
      <c r="GG584" s="1234" t="str">
        <f t="shared" si="566"/>
        <v xml:space="preserve"> </v>
      </c>
      <c r="GH584" s="1234" t="str">
        <f t="shared" si="567"/>
        <v xml:space="preserve"> </v>
      </c>
      <c r="GI584" s="1234" t="str">
        <f t="shared" si="568"/>
        <v xml:space="preserve"> </v>
      </c>
      <c r="GJ584" s="1234" t="str">
        <f t="shared" si="569"/>
        <v xml:space="preserve"> </v>
      </c>
      <c r="GK584" s="1234" t="str">
        <f t="shared" si="570"/>
        <v xml:space="preserve"> </v>
      </c>
      <c r="GL584" s="1234" t="str">
        <f t="shared" si="571"/>
        <v xml:space="preserve"> </v>
      </c>
      <c r="GM584" s="1234" t="str">
        <f t="shared" si="572"/>
        <v xml:space="preserve"> </v>
      </c>
      <c r="GN584" s="1234">
        <f t="shared" si="573"/>
        <v>0</v>
      </c>
    </row>
    <row r="585" spans="1:196" s="100" customFormat="1" ht="27" customHeight="1" thickTop="1" thickBot="1">
      <c r="A585" s="1208">
        <f>【A票】【D票】!$D$10</f>
        <v>0</v>
      </c>
      <c r="B585" s="1212">
        <f>【A票】【D票】!$H$10</f>
        <v>0</v>
      </c>
      <c r="C585" s="1213" t="str">
        <f>【A票】【D票】!$K$10</f>
        <v xml:space="preserve"> </v>
      </c>
      <c r="D585" s="1214">
        <f t="shared" si="547"/>
        <v>494</v>
      </c>
      <c r="E585" s="914"/>
      <c r="F585" s="467"/>
      <c r="G585" s="469"/>
      <c r="H585" s="224" t="str">
        <f t="shared" si="594"/>
        <v xml:space="preserve"> </v>
      </c>
      <c r="I585" s="704"/>
      <c r="J585" s="117"/>
      <c r="K585" s="117"/>
      <c r="L585" s="117"/>
      <c r="M585" s="117"/>
      <c r="N585" s="117"/>
      <c r="O585" s="117"/>
      <c r="P585" s="117"/>
      <c r="Q585" s="117"/>
      <c r="R585" s="117"/>
      <c r="S585" s="117"/>
      <c r="T585" s="254"/>
      <c r="U585" s="646"/>
      <c r="V585" s="646"/>
      <c r="W585" s="114"/>
      <c r="X585" s="254"/>
      <c r="Y585" s="224" t="str">
        <f t="shared" si="595"/>
        <v xml:space="preserve"> </v>
      </c>
      <c r="Z585" s="579"/>
      <c r="AA585" s="704"/>
      <c r="AB585" s="119"/>
      <c r="AC585" s="224" t="str">
        <f t="shared" si="549"/>
        <v xml:space="preserve"> </v>
      </c>
      <c r="AD585" s="115"/>
      <c r="AE585" s="253"/>
      <c r="AF585" s="704"/>
      <c r="AG585" s="727"/>
      <c r="AH585" s="727"/>
      <c r="AI585" s="727"/>
      <c r="AJ585" s="727"/>
      <c r="AK585" s="591"/>
      <c r="AL585" s="727"/>
      <c r="AM585" s="727"/>
      <c r="AN585" s="727"/>
      <c r="AO585" s="727"/>
      <c r="AP585" s="727"/>
      <c r="AQ585" s="727"/>
      <c r="AR585" s="727"/>
      <c r="AS585" s="727"/>
      <c r="AT585" s="727"/>
      <c r="AU585" s="727"/>
      <c r="AV585" s="727"/>
      <c r="AW585" s="727"/>
      <c r="AX585" s="727"/>
      <c r="AY585" s="727"/>
      <c r="AZ585" s="727"/>
      <c r="BA585" s="727"/>
      <c r="BB585" s="727"/>
      <c r="BC585" s="821"/>
      <c r="BD585" s="727"/>
      <c r="BE585" s="727"/>
      <c r="BF585" s="727"/>
      <c r="BG585" s="727"/>
      <c r="BH585" s="727"/>
      <c r="BI585" s="727"/>
      <c r="BJ585" s="727"/>
      <c r="BK585" s="727"/>
      <c r="BL585" s="821"/>
      <c r="BM585" s="727"/>
      <c r="BN585" s="727"/>
      <c r="BO585" s="727"/>
      <c r="BP585" s="727"/>
      <c r="BQ585" s="727"/>
      <c r="BR585" s="821"/>
      <c r="BS585" s="727"/>
      <c r="BT585" s="727"/>
      <c r="BU585" s="727"/>
      <c r="BV585" s="591"/>
      <c r="BW585" s="224" t="str">
        <f t="shared" si="607"/>
        <v xml:space="preserve"> </v>
      </c>
      <c r="BX585" s="471">
        <f t="shared" si="596"/>
        <v>494</v>
      </c>
      <c r="BY585" s="117"/>
      <c r="BZ585" s="117"/>
      <c r="CA585" s="117"/>
      <c r="CB585" s="117"/>
      <c r="CC585" s="117"/>
      <c r="CD585" s="461"/>
      <c r="CE585" s="236"/>
      <c r="CF585" s="224" t="str">
        <f t="shared" si="597"/>
        <v xml:space="preserve"> </v>
      </c>
      <c r="CG585" s="116"/>
      <c r="CH585" s="117"/>
      <c r="CI585" s="117"/>
      <c r="CJ585" s="117"/>
      <c r="CK585" s="472"/>
      <c r="CL585" s="472"/>
      <c r="CM585" s="472"/>
      <c r="CN585" s="472"/>
      <c r="CO585" s="117"/>
      <c r="CP585" s="253"/>
      <c r="CQ585" s="120"/>
      <c r="CR585" s="224" t="str" cm="1">
        <f t="array" ref="CR585">IF(AND(SUM(COUNTIF(CG585:CM585,{"*不明*","*その他*"})+COUNTIF(CO585:CP585,{"*不明*","*その他*"}))&gt;0,CQ585=""),"その他・不明の場合,10)具体的内容、理由を記入",IF(OR(AND(CI585=CI$65,COUNTA(CJ585:CM585)&lt;4),AND(OR(CI585=CI$63,CI585=CI$64,CI585=CI$66,CI585=CI$67,CI585=CI$68,CI585=""),COUNTA(CJ585:CM585)&gt;0)),"3)介護保険認定済→要介護度、認知症自立度、寝たきり度、介護保険サービス記入",IF(OR(AND(OR(CM585=CM$63,CM585=CM$64),CN585=""),AND(OR(CM585=CM$65,CM585=CM$66),CN585&lt;&gt;"")),"7)介護保険サービス受けている/過去受けていた→具体的内容記入"," ")))</f>
        <v xml:space="preserve"> </v>
      </c>
      <c r="CS585" s="224" t="str">
        <f t="shared" si="598"/>
        <v xml:space="preserve"> </v>
      </c>
      <c r="CT585" s="116"/>
      <c r="CU585" s="253"/>
      <c r="CV585" s="117"/>
      <c r="CW585" s="117"/>
      <c r="CX585" s="253"/>
      <c r="CY585" s="117"/>
      <c r="CZ585" s="117"/>
      <c r="DA585" s="253"/>
      <c r="DB585" s="117"/>
      <c r="DC585" s="224" t="str">
        <f t="shared" si="599"/>
        <v xml:space="preserve"> </v>
      </c>
      <c r="DD585" s="224" t="str">
        <f t="shared" si="600"/>
        <v xml:space="preserve"> </v>
      </c>
      <c r="DE585" s="224" t="str">
        <f t="shared" si="550"/>
        <v xml:space="preserve"> </v>
      </c>
      <c r="DF585" s="121"/>
      <c r="DG585" s="114"/>
      <c r="DH585" s="704"/>
      <c r="DI585" s="119"/>
      <c r="DJ585" s="187"/>
      <c r="DK585" s="254"/>
      <c r="DL585" s="224" t="str">
        <f t="shared" si="551"/>
        <v xml:space="preserve"> </v>
      </c>
      <c r="DM585" s="224" t="str">
        <f t="shared" si="601"/>
        <v xml:space="preserve"> </v>
      </c>
      <c r="DN585" s="474"/>
      <c r="DO585" s="117"/>
      <c r="DP585" s="117"/>
      <c r="DQ585" s="117"/>
      <c r="DR585" s="117"/>
      <c r="DS585" s="117"/>
      <c r="DT585" s="254"/>
      <c r="DU585" s="476"/>
      <c r="DV585" s="224" t="str">
        <f t="shared" si="552"/>
        <v xml:space="preserve"> </v>
      </c>
      <c r="DW585" s="115"/>
      <c r="DX585" s="470"/>
      <c r="DY585" s="117"/>
      <c r="DZ585" s="704"/>
      <c r="EA585" s="224" t="str">
        <f t="shared" si="553"/>
        <v xml:space="preserve"> </v>
      </c>
      <c r="EB585" s="906"/>
      <c r="EC585" s="904"/>
      <c r="ED585" s="904"/>
      <c r="EE585" s="904"/>
      <c r="EF585" s="904"/>
      <c r="EG585" s="904"/>
      <c r="EH585" s="904"/>
      <c r="EI585" s="904"/>
      <c r="EJ585" s="904"/>
      <c r="EK585" s="905"/>
      <c r="EL585" s="80"/>
      <c r="EM585" s="224" t="str">
        <f t="shared" si="602"/>
        <v xml:space="preserve"> </v>
      </c>
      <c r="EN585" s="224" t="str">
        <f t="shared" si="603"/>
        <v xml:space="preserve"> </v>
      </c>
      <c r="EO585" s="115"/>
      <c r="EP585" s="1050"/>
      <c r="EQ585" s="253"/>
      <c r="ER585" s="117"/>
      <c r="ES585" s="1258">
        <f t="shared" si="604"/>
        <v>494</v>
      </c>
      <c r="ET585" s="224" t="str">
        <f t="shared" si="605"/>
        <v xml:space="preserve"> </v>
      </c>
      <c r="EU585" s="477" t="str">
        <f t="shared" si="606"/>
        <v/>
      </c>
      <c r="EV585" s="1334" t="str">
        <f t="shared" si="548"/>
        <v xml:space="preserve"> </v>
      </c>
      <c r="EW585" s="1332" t="str">
        <f t="shared" si="592"/>
        <v/>
      </c>
      <c r="EX585" s="1275" t="str">
        <f t="shared" si="574"/>
        <v/>
      </c>
      <c r="EY585" s="1275" t="str">
        <f t="shared" si="575"/>
        <v/>
      </c>
      <c r="EZ585" s="1275" t="str">
        <f t="shared" si="576"/>
        <v/>
      </c>
      <c r="FA585" s="1275" t="str">
        <f t="shared" si="577"/>
        <v/>
      </c>
      <c r="FB585" s="1275" t="str">
        <f t="shared" si="578"/>
        <v/>
      </c>
      <c r="FC585" s="1333" t="str">
        <f t="shared" si="579"/>
        <v/>
      </c>
      <c r="FE585" s="1234" t="str">
        <f t="shared" si="580"/>
        <v xml:space="preserve"> </v>
      </c>
      <c r="FF585" s="1234" t="str">
        <f t="shared" si="581"/>
        <v xml:space="preserve"> </v>
      </c>
      <c r="FG585" s="1234" t="str">
        <f t="shared" si="582"/>
        <v xml:space="preserve"> </v>
      </c>
      <c r="FH585" s="1234" t="str">
        <f t="shared" si="583"/>
        <v xml:space="preserve"> </v>
      </c>
      <c r="FI585" s="1234" t="str">
        <f t="shared" si="554"/>
        <v xml:space="preserve"> </v>
      </c>
      <c r="FJ585" s="1234" t="str">
        <f t="shared" si="584"/>
        <v xml:space="preserve"> </v>
      </c>
      <c r="FK585" s="1234">
        <f t="shared" si="555"/>
        <v>0</v>
      </c>
      <c r="FL585" s="1227"/>
      <c r="FM585" s="1234" t="str">
        <f t="shared" si="556"/>
        <v xml:space="preserve"> </v>
      </c>
      <c r="FN585" s="1234" t="str">
        <f t="shared" si="557"/>
        <v xml:space="preserve"> </v>
      </c>
      <c r="FO585" s="1234" t="str">
        <f t="shared" si="585"/>
        <v xml:space="preserve"> </v>
      </c>
      <c r="FP585" s="1234" t="str">
        <f t="shared" si="586"/>
        <v xml:space="preserve"> </v>
      </c>
      <c r="FQ585" s="1234" t="str">
        <f t="shared" si="558"/>
        <v xml:space="preserve"> </v>
      </c>
      <c r="FR585" s="1234" t="str">
        <f t="shared" si="587"/>
        <v xml:space="preserve"> </v>
      </c>
      <c r="FS585" s="1234">
        <f t="shared" si="593"/>
        <v>0</v>
      </c>
      <c r="FT585" s="1227"/>
      <c r="FU585" s="1234" t="str">
        <f t="shared" si="588"/>
        <v xml:space="preserve"> </v>
      </c>
      <c r="FV585" s="1234" t="str">
        <f t="shared" si="589"/>
        <v xml:space="preserve"> </v>
      </c>
      <c r="FW585" s="1234" t="str">
        <f t="shared" si="590"/>
        <v xml:space="preserve"> </v>
      </c>
      <c r="FX585" s="1234" t="str">
        <f t="shared" si="559"/>
        <v xml:space="preserve"> </v>
      </c>
      <c r="FY585" s="1234" t="str">
        <f t="shared" si="560"/>
        <v xml:space="preserve"> </v>
      </c>
      <c r="FZ585" s="1234" t="str">
        <f t="shared" si="591"/>
        <v xml:space="preserve"> </v>
      </c>
      <c r="GA585" s="1234">
        <f t="shared" si="561"/>
        <v>0</v>
      </c>
      <c r="GB585" s="1227"/>
      <c r="GC585" s="1234" t="str">
        <f t="shared" si="562"/>
        <v xml:space="preserve"> </v>
      </c>
      <c r="GD585" s="1234" t="str">
        <f t="shared" si="563"/>
        <v xml:space="preserve"> </v>
      </c>
      <c r="GE585" s="1234" t="str">
        <f t="shared" si="564"/>
        <v xml:space="preserve"> </v>
      </c>
      <c r="GF585" s="1234" t="str">
        <f t="shared" si="565"/>
        <v xml:space="preserve"> </v>
      </c>
      <c r="GG585" s="1234" t="str">
        <f t="shared" si="566"/>
        <v xml:space="preserve"> </v>
      </c>
      <c r="GH585" s="1234" t="str">
        <f t="shared" si="567"/>
        <v xml:space="preserve"> </v>
      </c>
      <c r="GI585" s="1234" t="str">
        <f t="shared" si="568"/>
        <v xml:space="preserve"> </v>
      </c>
      <c r="GJ585" s="1234" t="str">
        <f t="shared" si="569"/>
        <v xml:space="preserve"> </v>
      </c>
      <c r="GK585" s="1234" t="str">
        <f t="shared" si="570"/>
        <v xml:space="preserve"> </v>
      </c>
      <c r="GL585" s="1234" t="str">
        <f t="shared" si="571"/>
        <v xml:space="preserve"> </v>
      </c>
      <c r="GM585" s="1234" t="str">
        <f t="shared" si="572"/>
        <v xml:space="preserve"> </v>
      </c>
      <c r="GN585" s="1234">
        <f t="shared" si="573"/>
        <v>0</v>
      </c>
    </row>
    <row r="586" spans="1:196" s="100" customFormat="1" ht="27" customHeight="1" thickTop="1" thickBot="1">
      <c r="A586" s="1208">
        <f>【A票】【D票】!$D$10</f>
        <v>0</v>
      </c>
      <c r="B586" s="1212">
        <f>【A票】【D票】!$H$10</f>
        <v>0</v>
      </c>
      <c r="C586" s="1213" t="str">
        <f>【A票】【D票】!$K$10</f>
        <v xml:space="preserve"> </v>
      </c>
      <c r="D586" s="1214">
        <f t="shared" si="547"/>
        <v>495</v>
      </c>
      <c r="E586" s="914"/>
      <c r="F586" s="467"/>
      <c r="G586" s="469"/>
      <c r="H586" s="224" t="str">
        <f t="shared" si="594"/>
        <v xml:space="preserve"> </v>
      </c>
      <c r="I586" s="704"/>
      <c r="J586" s="117"/>
      <c r="K586" s="117"/>
      <c r="L586" s="117"/>
      <c r="M586" s="117"/>
      <c r="N586" s="117"/>
      <c r="O586" s="117"/>
      <c r="P586" s="117"/>
      <c r="Q586" s="117"/>
      <c r="R586" s="117"/>
      <c r="S586" s="117"/>
      <c r="T586" s="254"/>
      <c r="U586" s="646"/>
      <c r="V586" s="646"/>
      <c r="W586" s="114"/>
      <c r="X586" s="254"/>
      <c r="Y586" s="224" t="str">
        <f t="shared" si="595"/>
        <v xml:space="preserve"> </v>
      </c>
      <c r="Z586" s="579"/>
      <c r="AA586" s="704"/>
      <c r="AB586" s="119"/>
      <c r="AC586" s="224" t="str">
        <f t="shared" si="549"/>
        <v xml:space="preserve"> </v>
      </c>
      <c r="AD586" s="115"/>
      <c r="AE586" s="253"/>
      <c r="AF586" s="704"/>
      <c r="AG586" s="727"/>
      <c r="AH586" s="727"/>
      <c r="AI586" s="727"/>
      <c r="AJ586" s="727"/>
      <c r="AK586" s="591"/>
      <c r="AL586" s="727"/>
      <c r="AM586" s="727"/>
      <c r="AN586" s="727"/>
      <c r="AO586" s="727"/>
      <c r="AP586" s="727"/>
      <c r="AQ586" s="727"/>
      <c r="AR586" s="727"/>
      <c r="AS586" s="727"/>
      <c r="AT586" s="727"/>
      <c r="AU586" s="727"/>
      <c r="AV586" s="727"/>
      <c r="AW586" s="727"/>
      <c r="AX586" s="727"/>
      <c r="AY586" s="727"/>
      <c r="AZ586" s="727"/>
      <c r="BA586" s="727"/>
      <c r="BB586" s="727"/>
      <c r="BC586" s="821"/>
      <c r="BD586" s="727"/>
      <c r="BE586" s="727"/>
      <c r="BF586" s="727"/>
      <c r="BG586" s="727"/>
      <c r="BH586" s="727"/>
      <c r="BI586" s="727"/>
      <c r="BJ586" s="727"/>
      <c r="BK586" s="727"/>
      <c r="BL586" s="821"/>
      <c r="BM586" s="727"/>
      <c r="BN586" s="727"/>
      <c r="BO586" s="727"/>
      <c r="BP586" s="727"/>
      <c r="BQ586" s="727"/>
      <c r="BR586" s="821"/>
      <c r="BS586" s="727"/>
      <c r="BT586" s="727"/>
      <c r="BU586" s="727"/>
      <c r="BV586" s="591"/>
      <c r="BW586" s="224" t="str">
        <f t="shared" si="607"/>
        <v xml:space="preserve"> </v>
      </c>
      <c r="BX586" s="471">
        <f t="shared" si="596"/>
        <v>495</v>
      </c>
      <c r="BY586" s="117"/>
      <c r="BZ586" s="117"/>
      <c r="CA586" s="117"/>
      <c r="CB586" s="117"/>
      <c r="CC586" s="117"/>
      <c r="CD586" s="461"/>
      <c r="CE586" s="236"/>
      <c r="CF586" s="224" t="str">
        <f t="shared" si="597"/>
        <v xml:space="preserve"> </v>
      </c>
      <c r="CG586" s="116"/>
      <c r="CH586" s="117"/>
      <c r="CI586" s="117"/>
      <c r="CJ586" s="117"/>
      <c r="CK586" s="472"/>
      <c r="CL586" s="472"/>
      <c r="CM586" s="472"/>
      <c r="CN586" s="472"/>
      <c r="CO586" s="117"/>
      <c r="CP586" s="253"/>
      <c r="CQ586" s="120"/>
      <c r="CR586" s="224" t="str" cm="1">
        <f t="array" ref="CR586">IF(AND(SUM(COUNTIF(CG586:CM586,{"*不明*","*その他*"})+COUNTIF(CO586:CP586,{"*不明*","*その他*"}))&gt;0,CQ586=""),"その他・不明の場合,10)具体的内容、理由を記入",IF(OR(AND(CI586=CI$65,COUNTA(CJ586:CM586)&lt;4),AND(OR(CI586=CI$63,CI586=CI$64,CI586=CI$66,CI586=CI$67,CI586=CI$68,CI586=""),COUNTA(CJ586:CM586)&gt;0)),"3)介護保険認定済→要介護度、認知症自立度、寝たきり度、介護保険サービス記入",IF(OR(AND(OR(CM586=CM$63,CM586=CM$64),CN586=""),AND(OR(CM586=CM$65,CM586=CM$66),CN586&lt;&gt;"")),"7)介護保険サービス受けている/過去受けていた→具体的内容記入"," ")))</f>
        <v xml:space="preserve"> </v>
      </c>
      <c r="CS586" s="224" t="str">
        <f t="shared" si="598"/>
        <v xml:space="preserve"> </v>
      </c>
      <c r="CT586" s="116"/>
      <c r="CU586" s="253"/>
      <c r="CV586" s="117"/>
      <c r="CW586" s="117"/>
      <c r="CX586" s="253"/>
      <c r="CY586" s="117"/>
      <c r="CZ586" s="117"/>
      <c r="DA586" s="253"/>
      <c r="DB586" s="117"/>
      <c r="DC586" s="224" t="str">
        <f t="shared" si="599"/>
        <v xml:space="preserve"> </v>
      </c>
      <c r="DD586" s="224" t="str">
        <f t="shared" si="600"/>
        <v xml:space="preserve"> </v>
      </c>
      <c r="DE586" s="224" t="str">
        <f t="shared" si="550"/>
        <v xml:space="preserve"> </v>
      </c>
      <c r="DF586" s="121"/>
      <c r="DG586" s="114"/>
      <c r="DH586" s="704"/>
      <c r="DI586" s="119"/>
      <c r="DJ586" s="187"/>
      <c r="DK586" s="254"/>
      <c r="DL586" s="224" t="str">
        <f t="shared" si="551"/>
        <v xml:space="preserve"> </v>
      </c>
      <c r="DM586" s="224" t="str">
        <f t="shared" si="601"/>
        <v xml:space="preserve"> </v>
      </c>
      <c r="DN586" s="474"/>
      <c r="DO586" s="117"/>
      <c r="DP586" s="117"/>
      <c r="DQ586" s="117"/>
      <c r="DR586" s="117"/>
      <c r="DS586" s="117"/>
      <c r="DT586" s="254"/>
      <c r="DU586" s="476"/>
      <c r="DV586" s="224" t="str">
        <f t="shared" si="552"/>
        <v xml:space="preserve"> </v>
      </c>
      <c r="DW586" s="115"/>
      <c r="DX586" s="470"/>
      <c r="DY586" s="117"/>
      <c r="DZ586" s="704"/>
      <c r="EA586" s="224" t="str">
        <f t="shared" si="553"/>
        <v xml:space="preserve"> </v>
      </c>
      <c r="EB586" s="906"/>
      <c r="EC586" s="904"/>
      <c r="ED586" s="904"/>
      <c r="EE586" s="904"/>
      <c r="EF586" s="904"/>
      <c r="EG586" s="904"/>
      <c r="EH586" s="904"/>
      <c r="EI586" s="904"/>
      <c r="EJ586" s="904"/>
      <c r="EK586" s="905"/>
      <c r="EL586" s="80"/>
      <c r="EM586" s="224" t="str">
        <f t="shared" si="602"/>
        <v xml:space="preserve"> </v>
      </c>
      <c r="EN586" s="224" t="str">
        <f t="shared" si="603"/>
        <v xml:space="preserve"> </v>
      </c>
      <c r="EO586" s="115"/>
      <c r="EP586" s="1050"/>
      <c r="EQ586" s="253"/>
      <c r="ER586" s="117"/>
      <c r="ES586" s="1258">
        <f t="shared" si="604"/>
        <v>495</v>
      </c>
      <c r="ET586" s="224" t="str">
        <f t="shared" si="605"/>
        <v xml:space="preserve"> </v>
      </c>
      <c r="EU586" s="477" t="str">
        <f t="shared" si="606"/>
        <v/>
      </c>
      <c r="EV586" s="1334" t="str">
        <f t="shared" si="548"/>
        <v xml:space="preserve"> </v>
      </c>
      <c r="EW586" s="1332" t="str">
        <f t="shared" si="592"/>
        <v/>
      </c>
      <c r="EX586" s="1275" t="str">
        <f t="shared" si="574"/>
        <v/>
      </c>
      <c r="EY586" s="1275" t="str">
        <f t="shared" si="575"/>
        <v/>
      </c>
      <c r="EZ586" s="1275" t="str">
        <f t="shared" si="576"/>
        <v/>
      </c>
      <c r="FA586" s="1275" t="str">
        <f t="shared" si="577"/>
        <v/>
      </c>
      <c r="FB586" s="1275" t="str">
        <f t="shared" si="578"/>
        <v/>
      </c>
      <c r="FC586" s="1333" t="str">
        <f t="shared" si="579"/>
        <v/>
      </c>
      <c r="FE586" s="1234" t="str">
        <f t="shared" si="580"/>
        <v xml:space="preserve"> </v>
      </c>
      <c r="FF586" s="1234" t="str">
        <f t="shared" si="581"/>
        <v xml:space="preserve"> </v>
      </c>
      <c r="FG586" s="1234" t="str">
        <f t="shared" si="582"/>
        <v xml:space="preserve"> </v>
      </c>
      <c r="FH586" s="1234" t="str">
        <f t="shared" si="583"/>
        <v xml:space="preserve"> </v>
      </c>
      <c r="FI586" s="1234" t="str">
        <f t="shared" si="554"/>
        <v xml:space="preserve"> </v>
      </c>
      <c r="FJ586" s="1234" t="str">
        <f t="shared" si="584"/>
        <v xml:space="preserve"> </v>
      </c>
      <c r="FK586" s="1234">
        <f t="shared" si="555"/>
        <v>0</v>
      </c>
      <c r="FL586" s="1227"/>
      <c r="FM586" s="1234" t="str">
        <f t="shared" si="556"/>
        <v xml:space="preserve"> </v>
      </c>
      <c r="FN586" s="1234" t="str">
        <f t="shared" si="557"/>
        <v xml:space="preserve"> </v>
      </c>
      <c r="FO586" s="1234" t="str">
        <f t="shared" si="585"/>
        <v xml:space="preserve"> </v>
      </c>
      <c r="FP586" s="1234" t="str">
        <f t="shared" si="586"/>
        <v xml:space="preserve"> </v>
      </c>
      <c r="FQ586" s="1234" t="str">
        <f t="shared" si="558"/>
        <v xml:space="preserve"> </v>
      </c>
      <c r="FR586" s="1234" t="str">
        <f t="shared" si="587"/>
        <v xml:space="preserve"> </v>
      </c>
      <c r="FS586" s="1234">
        <f t="shared" si="593"/>
        <v>0</v>
      </c>
      <c r="FT586" s="1227"/>
      <c r="FU586" s="1234" t="str">
        <f t="shared" si="588"/>
        <v xml:space="preserve"> </v>
      </c>
      <c r="FV586" s="1234" t="str">
        <f t="shared" si="589"/>
        <v xml:space="preserve"> </v>
      </c>
      <c r="FW586" s="1234" t="str">
        <f t="shared" si="590"/>
        <v xml:space="preserve"> </v>
      </c>
      <c r="FX586" s="1234" t="str">
        <f t="shared" si="559"/>
        <v xml:space="preserve"> </v>
      </c>
      <c r="FY586" s="1234" t="str">
        <f t="shared" si="560"/>
        <v xml:space="preserve"> </v>
      </c>
      <c r="FZ586" s="1234" t="str">
        <f t="shared" si="591"/>
        <v xml:space="preserve"> </v>
      </c>
      <c r="GA586" s="1234">
        <f t="shared" si="561"/>
        <v>0</v>
      </c>
      <c r="GB586" s="1227"/>
      <c r="GC586" s="1234" t="str">
        <f t="shared" si="562"/>
        <v xml:space="preserve"> </v>
      </c>
      <c r="GD586" s="1234" t="str">
        <f t="shared" si="563"/>
        <v xml:space="preserve"> </v>
      </c>
      <c r="GE586" s="1234" t="str">
        <f t="shared" si="564"/>
        <v xml:space="preserve"> </v>
      </c>
      <c r="GF586" s="1234" t="str">
        <f t="shared" si="565"/>
        <v xml:space="preserve"> </v>
      </c>
      <c r="GG586" s="1234" t="str">
        <f t="shared" si="566"/>
        <v xml:space="preserve"> </v>
      </c>
      <c r="GH586" s="1234" t="str">
        <f t="shared" si="567"/>
        <v xml:space="preserve"> </v>
      </c>
      <c r="GI586" s="1234" t="str">
        <f t="shared" si="568"/>
        <v xml:space="preserve"> </v>
      </c>
      <c r="GJ586" s="1234" t="str">
        <f t="shared" si="569"/>
        <v xml:space="preserve"> </v>
      </c>
      <c r="GK586" s="1234" t="str">
        <f t="shared" si="570"/>
        <v xml:space="preserve"> </v>
      </c>
      <c r="GL586" s="1234" t="str">
        <f t="shared" si="571"/>
        <v xml:space="preserve"> </v>
      </c>
      <c r="GM586" s="1234" t="str">
        <f t="shared" si="572"/>
        <v xml:space="preserve"> </v>
      </c>
      <c r="GN586" s="1234">
        <f t="shared" si="573"/>
        <v>0</v>
      </c>
    </row>
    <row r="587" spans="1:196" s="100" customFormat="1" ht="27" customHeight="1" thickTop="1" thickBot="1">
      <c r="A587" s="1208">
        <f>【A票】【D票】!$D$10</f>
        <v>0</v>
      </c>
      <c r="B587" s="1212">
        <f>【A票】【D票】!$H$10</f>
        <v>0</v>
      </c>
      <c r="C587" s="1213" t="str">
        <f>【A票】【D票】!$K$10</f>
        <v xml:space="preserve"> </v>
      </c>
      <c r="D587" s="1214">
        <f t="shared" si="547"/>
        <v>496</v>
      </c>
      <c r="E587" s="914"/>
      <c r="F587" s="467"/>
      <c r="G587" s="469"/>
      <c r="H587" s="224" t="str">
        <f t="shared" si="594"/>
        <v xml:space="preserve"> </v>
      </c>
      <c r="I587" s="704"/>
      <c r="J587" s="117"/>
      <c r="K587" s="117"/>
      <c r="L587" s="117"/>
      <c r="M587" s="117"/>
      <c r="N587" s="117"/>
      <c r="O587" s="117"/>
      <c r="P587" s="117"/>
      <c r="Q587" s="117"/>
      <c r="R587" s="117"/>
      <c r="S587" s="117"/>
      <c r="T587" s="254"/>
      <c r="U587" s="646"/>
      <c r="V587" s="646"/>
      <c r="W587" s="114"/>
      <c r="X587" s="254"/>
      <c r="Y587" s="224" t="str">
        <f t="shared" si="595"/>
        <v xml:space="preserve"> </v>
      </c>
      <c r="Z587" s="579"/>
      <c r="AA587" s="704"/>
      <c r="AB587" s="119"/>
      <c r="AC587" s="224" t="str">
        <f t="shared" si="549"/>
        <v xml:space="preserve"> </v>
      </c>
      <c r="AD587" s="115"/>
      <c r="AE587" s="253"/>
      <c r="AF587" s="704"/>
      <c r="AG587" s="727"/>
      <c r="AH587" s="727"/>
      <c r="AI587" s="727"/>
      <c r="AJ587" s="727"/>
      <c r="AK587" s="591"/>
      <c r="AL587" s="727"/>
      <c r="AM587" s="727"/>
      <c r="AN587" s="727"/>
      <c r="AO587" s="727"/>
      <c r="AP587" s="727"/>
      <c r="AQ587" s="727"/>
      <c r="AR587" s="727"/>
      <c r="AS587" s="727"/>
      <c r="AT587" s="727"/>
      <c r="AU587" s="727"/>
      <c r="AV587" s="727"/>
      <c r="AW587" s="727"/>
      <c r="AX587" s="727"/>
      <c r="AY587" s="727"/>
      <c r="AZ587" s="727"/>
      <c r="BA587" s="727"/>
      <c r="BB587" s="727"/>
      <c r="BC587" s="821"/>
      <c r="BD587" s="727"/>
      <c r="BE587" s="727"/>
      <c r="BF587" s="727"/>
      <c r="BG587" s="727"/>
      <c r="BH587" s="727"/>
      <c r="BI587" s="727"/>
      <c r="BJ587" s="727"/>
      <c r="BK587" s="727"/>
      <c r="BL587" s="821"/>
      <c r="BM587" s="727"/>
      <c r="BN587" s="727"/>
      <c r="BO587" s="727"/>
      <c r="BP587" s="727"/>
      <c r="BQ587" s="727"/>
      <c r="BR587" s="821"/>
      <c r="BS587" s="727"/>
      <c r="BT587" s="727"/>
      <c r="BU587" s="727"/>
      <c r="BV587" s="591"/>
      <c r="BW587" s="224" t="str">
        <f t="shared" si="607"/>
        <v xml:space="preserve"> </v>
      </c>
      <c r="BX587" s="471">
        <f t="shared" si="596"/>
        <v>496</v>
      </c>
      <c r="BY587" s="117"/>
      <c r="BZ587" s="117"/>
      <c r="CA587" s="117"/>
      <c r="CB587" s="117"/>
      <c r="CC587" s="117"/>
      <c r="CD587" s="461"/>
      <c r="CE587" s="236"/>
      <c r="CF587" s="224" t="str">
        <f t="shared" si="597"/>
        <v xml:space="preserve"> </v>
      </c>
      <c r="CG587" s="116"/>
      <c r="CH587" s="117"/>
      <c r="CI587" s="117"/>
      <c r="CJ587" s="117"/>
      <c r="CK587" s="472"/>
      <c r="CL587" s="472"/>
      <c r="CM587" s="472"/>
      <c r="CN587" s="472"/>
      <c r="CO587" s="117"/>
      <c r="CP587" s="253"/>
      <c r="CQ587" s="120"/>
      <c r="CR587" s="224" t="str" cm="1">
        <f t="array" ref="CR587">IF(AND(SUM(COUNTIF(CG587:CM587,{"*不明*","*その他*"})+COUNTIF(CO587:CP587,{"*不明*","*その他*"}))&gt;0,CQ587=""),"その他・不明の場合,10)具体的内容、理由を記入",IF(OR(AND(CI587=CI$65,COUNTA(CJ587:CM587)&lt;4),AND(OR(CI587=CI$63,CI587=CI$64,CI587=CI$66,CI587=CI$67,CI587=CI$68,CI587=""),COUNTA(CJ587:CM587)&gt;0)),"3)介護保険認定済→要介護度、認知症自立度、寝たきり度、介護保険サービス記入",IF(OR(AND(OR(CM587=CM$63,CM587=CM$64),CN587=""),AND(OR(CM587=CM$65,CM587=CM$66),CN587&lt;&gt;"")),"7)介護保険サービス受けている/過去受けていた→具体的内容記入"," ")))</f>
        <v xml:space="preserve"> </v>
      </c>
      <c r="CS587" s="224" t="str">
        <f t="shared" si="598"/>
        <v xml:space="preserve"> </v>
      </c>
      <c r="CT587" s="116"/>
      <c r="CU587" s="253"/>
      <c r="CV587" s="117"/>
      <c r="CW587" s="117"/>
      <c r="CX587" s="253"/>
      <c r="CY587" s="117"/>
      <c r="CZ587" s="117"/>
      <c r="DA587" s="253"/>
      <c r="DB587" s="117"/>
      <c r="DC587" s="224" t="str">
        <f t="shared" si="599"/>
        <v xml:space="preserve"> </v>
      </c>
      <c r="DD587" s="224" t="str">
        <f t="shared" si="600"/>
        <v xml:space="preserve"> </v>
      </c>
      <c r="DE587" s="224" t="str">
        <f t="shared" si="550"/>
        <v xml:space="preserve"> </v>
      </c>
      <c r="DF587" s="121"/>
      <c r="DG587" s="114"/>
      <c r="DH587" s="704"/>
      <c r="DI587" s="119"/>
      <c r="DJ587" s="187"/>
      <c r="DK587" s="254"/>
      <c r="DL587" s="224" t="str">
        <f t="shared" si="551"/>
        <v xml:space="preserve"> </v>
      </c>
      <c r="DM587" s="224" t="str">
        <f t="shared" si="601"/>
        <v xml:space="preserve"> </v>
      </c>
      <c r="DN587" s="474"/>
      <c r="DO587" s="117"/>
      <c r="DP587" s="117"/>
      <c r="DQ587" s="117"/>
      <c r="DR587" s="117"/>
      <c r="DS587" s="117"/>
      <c r="DT587" s="254"/>
      <c r="DU587" s="476"/>
      <c r="DV587" s="224" t="str">
        <f t="shared" si="552"/>
        <v xml:space="preserve"> </v>
      </c>
      <c r="DW587" s="115"/>
      <c r="DX587" s="470"/>
      <c r="DY587" s="117"/>
      <c r="DZ587" s="704"/>
      <c r="EA587" s="224" t="str">
        <f t="shared" si="553"/>
        <v xml:space="preserve"> </v>
      </c>
      <c r="EB587" s="906"/>
      <c r="EC587" s="904"/>
      <c r="ED587" s="904"/>
      <c r="EE587" s="904"/>
      <c r="EF587" s="904"/>
      <c r="EG587" s="904"/>
      <c r="EH587" s="904"/>
      <c r="EI587" s="904"/>
      <c r="EJ587" s="904"/>
      <c r="EK587" s="905"/>
      <c r="EL587" s="80"/>
      <c r="EM587" s="224" t="str">
        <f t="shared" si="602"/>
        <v xml:space="preserve"> </v>
      </c>
      <c r="EN587" s="224" t="str">
        <f t="shared" si="603"/>
        <v xml:space="preserve"> </v>
      </c>
      <c r="EO587" s="115"/>
      <c r="EP587" s="1050"/>
      <c r="EQ587" s="253"/>
      <c r="ER587" s="117"/>
      <c r="ES587" s="1258">
        <f t="shared" si="604"/>
        <v>496</v>
      </c>
      <c r="ET587" s="224" t="str">
        <f t="shared" si="605"/>
        <v xml:space="preserve"> </v>
      </c>
      <c r="EU587" s="477" t="str">
        <f t="shared" si="606"/>
        <v/>
      </c>
      <c r="EV587" s="1334" t="str">
        <f t="shared" si="548"/>
        <v xml:space="preserve"> </v>
      </c>
      <c r="EW587" s="1332" t="str">
        <f t="shared" si="592"/>
        <v/>
      </c>
      <c r="EX587" s="1275" t="str">
        <f t="shared" si="574"/>
        <v/>
      </c>
      <c r="EY587" s="1275" t="str">
        <f t="shared" si="575"/>
        <v/>
      </c>
      <c r="EZ587" s="1275" t="str">
        <f t="shared" si="576"/>
        <v/>
      </c>
      <c r="FA587" s="1275" t="str">
        <f t="shared" si="577"/>
        <v/>
      </c>
      <c r="FB587" s="1275" t="str">
        <f t="shared" si="578"/>
        <v/>
      </c>
      <c r="FC587" s="1333" t="str">
        <f t="shared" si="579"/>
        <v/>
      </c>
      <c r="FE587" s="1234" t="str">
        <f t="shared" si="580"/>
        <v xml:space="preserve"> </v>
      </c>
      <c r="FF587" s="1234" t="str">
        <f t="shared" si="581"/>
        <v xml:space="preserve"> </v>
      </c>
      <c r="FG587" s="1234" t="str">
        <f t="shared" si="582"/>
        <v xml:space="preserve"> </v>
      </c>
      <c r="FH587" s="1234" t="str">
        <f t="shared" si="583"/>
        <v xml:space="preserve"> </v>
      </c>
      <c r="FI587" s="1234" t="str">
        <f t="shared" si="554"/>
        <v xml:space="preserve"> </v>
      </c>
      <c r="FJ587" s="1234" t="str">
        <f t="shared" si="584"/>
        <v xml:space="preserve"> </v>
      </c>
      <c r="FK587" s="1234">
        <f t="shared" si="555"/>
        <v>0</v>
      </c>
      <c r="FL587" s="1227"/>
      <c r="FM587" s="1234" t="str">
        <f t="shared" si="556"/>
        <v xml:space="preserve"> </v>
      </c>
      <c r="FN587" s="1234" t="str">
        <f t="shared" si="557"/>
        <v xml:space="preserve"> </v>
      </c>
      <c r="FO587" s="1234" t="str">
        <f t="shared" si="585"/>
        <v xml:space="preserve"> </v>
      </c>
      <c r="FP587" s="1234" t="str">
        <f t="shared" si="586"/>
        <v xml:space="preserve"> </v>
      </c>
      <c r="FQ587" s="1234" t="str">
        <f t="shared" si="558"/>
        <v xml:space="preserve"> </v>
      </c>
      <c r="FR587" s="1234" t="str">
        <f t="shared" si="587"/>
        <v xml:space="preserve"> </v>
      </c>
      <c r="FS587" s="1234">
        <f t="shared" si="593"/>
        <v>0</v>
      </c>
      <c r="FT587" s="1227"/>
      <c r="FU587" s="1234" t="str">
        <f t="shared" si="588"/>
        <v xml:space="preserve"> </v>
      </c>
      <c r="FV587" s="1234" t="str">
        <f t="shared" si="589"/>
        <v xml:space="preserve"> </v>
      </c>
      <c r="FW587" s="1234" t="str">
        <f t="shared" si="590"/>
        <v xml:space="preserve"> </v>
      </c>
      <c r="FX587" s="1234" t="str">
        <f t="shared" si="559"/>
        <v xml:space="preserve"> </v>
      </c>
      <c r="FY587" s="1234" t="str">
        <f t="shared" si="560"/>
        <v xml:space="preserve"> </v>
      </c>
      <c r="FZ587" s="1234" t="str">
        <f t="shared" si="591"/>
        <v xml:space="preserve"> </v>
      </c>
      <c r="GA587" s="1234">
        <f t="shared" si="561"/>
        <v>0</v>
      </c>
      <c r="GB587" s="1227"/>
      <c r="GC587" s="1234" t="str">
        <f t="shared" si="562"/>
        <v xml:space="preserve"> </v>
      </c>
      <c r="GD587" s="1234" t="str">
        <f t="shared" si="563"/>
        <v xml:space="preserve"> </v>
      </c>
      <c r="GE587" s="1234" t="str">
        <f t="shared" si="564"/>
        <v xml:space="preserve"> </v>
      </c>
      <c r="GF587" s="1234" t="str">
        <f t="shared" si="565"/>
        <v xml:space="preserve"> </v>
      </c>
      <c r="GG587" s="1234" t="str">
        <f t="shared" si="566"/>
        <v xml:space="preserve"> </v>
      </c>
      <c r="GH587" s="1234" t="str">
        <f t="shared" si="567"/>
        <v xml:space="preserve"> </v>
      </c>
      <c r="GI587" s="1234" t="str">
        <f t="shared" si="568"/>
        <v xml:space="preserve"> </v>
      </c>
      <c r="GJ587" s="1234" t="str">
        <f t="shared" si="569"/>
        <v xml:space="preserve"> </v>
      </c>
      <c r="GK587" s="1234" t="str">
        <f t="shared" si="570"/>
        <v xml:space="preserve"> </v>
      </c>
      <c r="GL587" s="1234" t="str">
        <f t="shared" si="571"/>
        <v xml:space="preserve"> </v>
      </c>
      <c r="GM587" s="1234" t="str">
        <f t="shared" si="572"/>
        <v xml:space="preserve"> </v>
      </c>
      <c r="GN587" s="1234">
        <f t="shared" si="573"/>
        <v>0</v>
      </c>
    </row>
    <row r="588" spans="1:196" s="100" customFormat="1" ht="27" customHeight="1" thickTop="1" thickBot="1">
      <c r="A588" s="1208">
        <f>【A票】【D票】!$D$10</f>
        <v>0</v>
      </c>
      <c r="B588" s="1212">
        <f>【A票】【D票】!$H$10</f>
        <v>0</v>
      </c>
      <c r="C588" s="1213" t="str">
        <f>【A票】【D票】!$K$10</f>
        <v xml:space="preserve"> </v>
      </c>
      <c r="D588" s="1214">
        <f t="shared" si="547"/>
        <v>497</v>
      </c>
      <c r="E588" s="914"/>
      <c r="F588" s="467"/>
      <c r="G588" s="469"/>
      <c r="H588" s="224" t="str">
        <f t="shared" si="594"/>
        <v xml:space="preserve"> </v>
      </c>
      <c r="I588" s="704"/>
      <c r="J588" s="117"/>
      <c r="K588" s="117"/>
      <c r="L588" s="117"/>
      <c r="M588" s="117"/>
      <c r="N588" s="117"/>
      <c r="O588" s="117"/>
      <c r="P588" s="117"/>
      <c r="Q588" s="117"/>
      <c r="R588" s="117"/>
      <c r="S588" s="117"/>
      <c r="T588" s="254"/>
      <c r="U588" s="646"/>
      <c r="V588" s="646"/>
      <c r="W588" s="114"/>
      <c r="X588" s="254"/>
      <c r="Y588" s="224" t="str">
        <f t="shared" si="595"/>
        <v xml:space="preserve"> </v>
      </c>
      <c r="Z588" s="579"/>
      <c r="AA588" s="704"/>
      <c r="AB588" s="119"/>
      <c r="AC588" s="224" t="str">
        <f t="shared" si="549"/>
        <v xml:space="preserve"> </v>
      </c>
      <c r="AD588" s="115"/>
      <c r="AE588" s="253"/>
      <c r="AF588" s="704"/>
      <c r="AG588" s="727"/>
      <c r="AH588" s="727"/>
      <c r="AI588" s="727"/>
      <c r="AJ588" s="727"/>
      <c r="AK588" s="591"/>
      <c r="AL588" s="727"/>
      <c r="AM588" s="727"/>
      <c r="AN588" s="727"/>
      <c r="AO588" s="727"/>
      <c r="AP588" s="727"/>
      <c r="AQ588" s="727"/>
      <c r="AR588" s="727"/>
      <c r="AS588" s="727"/>
      <c r="AT588" s="727"/>
      <c r="AU588" s="727"/>
      <c r="AV588" s="727"/>
      <c r="AW588" s="727"/>
      <c r="AX588" s="727"/>
      <c r="AY588" s="727"/>
      <c r="AZ588" s="727"/>
      <c r="BA588" s="727"/>
      <c r="BB588" s="727"/>
      <c r="BC588" s="821"/>
      <c r="BD588" s="727"/>
      <c r="BE588" s="727"/>
      <c r="BF588" s="727"/>
      <c r="BG588" s="727"/>
      <c r="BH588" s="727"/>
      <c r="BI588" s="727"/>
      <c r="BJ588" s="727"/>
      <c r="BK588" s="727"/>
      <c r="BL588" s="821"/>
      <c r="BM588" s="727"/>
      <c r="BN588" s="727"/>
      <c r="BO588" s="727"/>
      <c r="BP588" s="727"/>
      <c r="BQ588" s="727"/>
      <c r="BR588" s="821"/>
      <c r="BS588" s="727"/>
      <c r="BT588" s="727"/>
      <c r="BU588" s="727"/>
      <c r="BV588" s="591"/>
      <c r="BW588" s="224" t="str">
        <f t="shared" si="607"/>
        <v xml:space="preserve"> </v>
      </c>
      <c r="BX588" s="471">
        <f t="shared" si="596"/>
        <v>497</v>
      </c>
      <c r="BY588" s="117"/>
      <c r="BZ588" s="117"/>
      <c r="CA588" s="117"/>
      <c r="CB588" s="117"/>
      <c r="CC588" s="117"/>
      <c r="CD588" s="461"/>
      <c r="CE588" s="236"/>
      <c r="CF588" s="224" t="str">
        <f t="shared" si="597"/>
        <v xml:space="preserve"> </v>
      </c>
      <c r="CG588" s="116"/>
      <c r="CH588" s="117"/>
      <c r="CI588" s="117"/>
      <c r="CJ588" s="117"/>
      <c r="CK588" s="472"/>
      <c r="CL588" s="472"/>
      <c r="CM588" s="472"/>
      <c r="CN588" s="472"/>
      <c r="CO588" s="117"/>
      <c r="CP588" s="253"/>
      <c r="CQ588" s="120"/>
      <c r="CR588" s="224" t="str" cm="1">
        <f t="array" ref="CR588">IF(AND(SUM(COUNTIF(CG588:CM588,{"*不明*","*その他*"})+COUNTIF(CO588:CP588,{"*不明*","*その他*"}))&gt;0,CQ588=""),"その他・不明の場合,10)具体的内容、理由を記入",IF(OR(AND(CI588=CI$65,COUNTA(CJ588:CM588)&lt;4),AND(OR(CI588=CI$63,CI588=CI$64,CI588=CI$66,CI588=CI$67,CI588=CI$68,CI588=""),COUNTA(CJ588:CM588)&gt;0)),"3)介護保険認定済→要介護度、認知症自立度、寝たきり度、介護保険サービス記入",IF(OR(AND(OR(CM588=CM$63,CM588=CM$64),CN588=""),AND(OR(CM588=CM$65,CM588=CM$66),CN588&lt;&gt;"")),"7)介護保険サービス受けている/過去受けていた→具体的内容記入"," ")))</f>
        <v xml:space="preserve"> </v>
      </c>
      <c r="CS588" s="224" t="str">
        <f t="shared" si="598"/>
        <v xml:space="preserve"> </v>
      </c>
      <c r="CT588" s="116"/>
      <c r="CU588" s="253"/>
      <c r="CV588" s="117"/>
      <c r="CW588" s="117"/>
      <c r="CX588" s="253"/>
      <c r="CY588" s="117"/>
      <c r="CZ588" s="117"/>
      <c r="DA588" s="253"/>
      <c r="DB588" s="117"/>
      <c r="DC588" s="224" t="str">
        <f t="shared" si="599"/>
        <v xml:space="preserve"> </v>
      </c>
      <c r="DD588" s="224" t="str">
        <f t="shared" si="600"/>
        <v xml:space="preserve"> </v>
      </c>
      <c r="DE588" s="224" t="str">
        <f t="shared" si="550"/>
        <v xml:space="preserve"> </v>
      </c>
      <c r="DF588" s="121"/>
      <c r="DG588" s="114"/>
      <c r="DH588" s="704"/>
      <c r="DI588" s="119"/>
      <c r="DJ588" s="187"/>
      <c r="DK588" s="254"/>
      <c r="DL588" s="224" t="str">
        <f t="shared" si="551"/>
        <v xml:space="preserve"> </v>
      </c>
      <c r="DM588" s="224" t="str">
        <f t="shared" si="601"/>
        <v xml:space="preserve"> </v>
      </c>
      <c r="DN588" s="474"/>
      <c r="DO588" s="117"/>
      <c r="DP588" s="117"/>
      <c r="DQ588" s="117"/>
      <c r="DR588" s="117"/>
      <c r="DS588" s="117"/>
      <c r="DT588" s="254"/>
      <c r="DU588" s="476"/>
      <c r="DV588" s="224" t="str">
        <f t="shared" si="552"/>
        <v xml:space="preserve"> </v>
      </c>
      <c r="DW588" s="115"/>
      <c r="DX588" s="470"/>
      <c r="DY588" s="117"/>
      <c r="DZ588" s="704"/>
      <c r="EA588" s="224" t="str">
        <f t="shared" si="553"/>
        <v xml:space="preserve"> </v>
      </c>
      <c r="EB588" s="906"/>
      <c r="EC588" s="904"/>
      <c r="ED588" s="904"/>
      <c r="EE588" s="904"/>
      <c r="EF588" s="904"/>
      <c r="EG588" s="904"/>
      <c r="EH588" s="904"/>
      <c r="EI588" s="904"/>
      <c r="EJ588" s="904"/>
      <c r="EK588" s="905"/>
      <c r="EL588" s="80"/>
      <c r="EM588" s="224" t="str">
        <f t="shared" si="602"/>
        <v xml:space="preserve"> </v>
      </c>
      <c r="EN588" s="224" t="str">
        <f t="shared" si="603"/>
        <v xml:space="preserve"> </v>
      </c>
      <c r="EO588" s="115"/>
      <c r="EP588" s="1050"/>
      <c r="EQ588" s="253"/>
      <c r="ER588" s="117"/>
      <c r="ES588" s="1258">
        <f t="shared" si="604"/>
        <v>497</v>
      </c>
      <c r="ET588" s="224" t="str">
        <f t="shared" si="605"/>
        <v xml:space="preserve"> </v>
      </c>
      <c r="EU588" s="477" t="str">
        <f t="shared" si="606"/>
        <v/>
      </c>
      <c r="EV588" s="1334" t="str">
        <f t="shared" si="548"/>
        <v xml:space="preserve"> </v>
      </c>
      <c r="EW588" s="1332" t="str">
        <f t="shared" si="592"/>
        <v/>
      </c>
      <c r="EX588" s="1275" t="str">
        <f t="shared" si="574"/>
        <v/>
      </c>
      <c r="EY588" s="1275" t="str">
        <f t="shared" si="575"/>
        <v/>
      </c>
      <c r="EZ588" s="1275" t="str">
        <f t="shared" si="576"/>
        <v/>
      </c>
      <c r="FA588" s="1275" t="str">
        <f t="shared" si="577"/>
        <v/>
      </c>
      <c r="FB588" s="1275" t="str">
        <f t="shared" si="578"/>
        <v/>
      </c>
      <c r="FC588" s="1333" t="str">
        <f t="shared" si="579"/>
        <v/>
      </c>
      <c r="FE588" s="1234" t="str">
        <f t="shared" si="580"/>
        <v xml:space="preserve"> </v>
      </c>
      <c r="FF588" s="1234" t="str">
        <f t="shared" si="581"/>
        <v xml:space="preserve"> </v>
      </c>
      <c r="FG588" s="1234" t="str">
        <f t="shared" si="582"/>
        <v xml:space="preserve"> </v>
      </c>
      <c r="FH588" s="1234" t="str">
        <f t="shared" si="583"/>
        <v xml:space="preserve"> </v>
      </c>
      <c r="FI588" s="1234" t="str">
        <f t="shared" si="554"/>
        <v xml:space="preserve"> </v>
      </c>
      <c r="FJ588" s="1234" t="str">
        <f t="shared" si="584"/>
        <v xml:space="preserve"> </v>
      </c>
      <c r="FK588" s="1234">
        <f t="shared" si="555"/>
        <v>0</v>
      </c>
      <c r="FL588" s="1227"/>
      <c r="FM588" s="1234" t="str">
        <f t="shared" si="556"/>
        <v xml:space="preserve"> </v>
      </c>
      <c r="FN588" s="1234" t="str">
        <f t="shared" si="557"/>
        <v xml:space="preserve"> </v>
      </c>
      <c r="FO588" s="1234" t="str">
        <f t="shared" si="585"/>
        <v xml:space="preserve"> </v>
      </c>
      <c r="FP588" s="1234" t="str">
        <f t="shared" si="586"/>
        <v xml:space="preserve"> </v>
      </c>
      <c r="FQ588" s="1234" t="str">
        <f t="shared" si="558"/>
        <v xml:space="preserve"> </v>
      </c>
      <c r="FR588" s="1234" t="str">
        <f t="shared" si="587"/>
        <v xml:space="preserve"> </v>
      </c>
      <c r="FS588" s="1234">
        <f t="shared" si="593"/>
        <v>0</v>
      </c>
      <c r="FT588" s="1227"/>
      <c r="FU588" s="1234" t="str">
        <f t="shared" si="588"/>
        <v xml:space="preserve"> </v>
      </c>
      <c r="FV588" s="1234" t="str">
        <f t="shared" si="589"/>
        <v xml:space="preserve"> </v>
      </c>
      <c r="FW588" s="1234" t="str">
        <f t="shared" si="590"/>
        <v xml:space="preserve"> </v>
      </c>
      <c r="FX588" s="1234" t="str">
        <f t="shared" si="559"/>
        <v xml:space="preserve"> </v>
      </c>
      <c r="FY588" s="1234" t="str">
        <f t="shared" si="560"/>
        <v xml:space="preserve"> </v>
      </c>
      <c r="FZ588" s="1234" t="str">
        <f t="shared" si="591"/>
        <v xml:space="preserve"> </v>
      </c>
      <c r="GA588" s="1234">
        <f t="shared" si="561"/>
        <v>0</v>
      </c>
      <c r="GB588" s="1227"/>
      <c r="GC588" s="1234" t="str">
        <f t="shared" si="562"/>
        <v xml:space="preserve"> </v>
      </c>
      <c r="GD588" s="1234" t="str">
        <f t="shared" si="563"/>
        <v xml:space="preserve"> </v>
      </c>
      <c r="GE588" s="1234" t="str">
        <f t="shared" si="564"/>
        <v xml:space="preserve"> </v>
      </c>
      <c r="GF588" s="1234" t="str">
        <f t="shared" si="565"/>
        <v xml:space="preserve"> </v>
      </c>
      <c r="GG588" s="1234" t="str">
        <f t="shared" si="566"/>
        <v xml:space="preserve"> </v>
      </c>
      <c r="GH588" s="1234" t="str">
        <f t="shared" si="567"/>
        <v xml:space="preserve"> </v>
      </c>
      <c r="GI588" s="1234" t="str">
        <f t="shared" si="568"/>
        <v xml:space="preserve"> </v>
      </c>
      <c r="GJ588" s="1234" t="str">
        <f t="shared" si="569"/>
        <v xml:space="preserve"> </v>
      </c>
      <c r="GK588" s="1234" t="str">
        <f t="shared" si="570"/>
        <v xml:space="preserve"> </v>
      </c>
      <c r="GL588" s="1234" t="str">
        <f t="shared" si="571"/>
        <v xml:space="preserve"> </v>
      </c>
      <c r="GM588" s="1234" t="str">
        <f t="shared" si="572"/>
        <v xml:space="preserve"> </v>
      </c>
      <c r="GN588" s="1234">
        <f t="shared" si="573"/>
        <v>0</v>
      </c>
    </row>
    <row r="589" spans="1:196" s="100" customFormat="1" ht="27" customHeight="1" thickTop="1" thickBot="1">
      <c r="A589" s="1208">
        <f>【A票】【D票】!$D$10</f>
        <v>0</v>
      </c>
      <c r="B589" s="1212">
        <f>【A票】【D票】!$H$10</f>
        <v>0</v>
      </c>
      <c r="C589" s="1213" t="str">
        <f>【A票】【D票】!$K$10</f>
        <v xml:space="preserve"> </v>
      </c>
      <c r="D589" s="1214">
        <f t="shared" si="547"/>
        <v>498</v>
      </c>
      <c r="E589" s="914"/>
      <c r="F589" s="467"/>
      <c r="G589" s="469"/>
      <c r="H589" s="224" t="str">
        <f t="shared" si="594"/>
        <v xml:space="preserve"> </v>
      </c>
      <c r="I589" s="704"/>
      <c r="J589" s="117"/>
      <c r="K589" s="117"/>
      <c r="L589" s="117"/>
      <c r="M589" s="117"/>
      <c r="N589" s="117"/>
      <c r="O589" s="117"/>
      <c r="P589" s="117"/>
      <c r="Q589" s="117"/>
      <c r="R589" s="117"/>
      <c r="S589" s="117"/>
      <c r="T589" s="254"/>
      <c r="U589" s="646"/>
      <c r="V589" s="646"/>
      <c r="W589" s="114"/>
      <c r="X589" s="254"/>
      <c r="Y589" s="224" t="str">
        <f t="shared" si="595"/>
        <v xml:space="preserve"> </v>
      </c>
      <c r="Z589" s="579"/>
      <c r="AA589" s="704"/>
      <c r="AB589" s="119"/>
      <c r="AC589" s="224" t="str">
        <f t="shared" si="549"/>
        <v xml:space="preserve"> </v>
      </c>
      <c r="AD589" s="115"/>
      <c r="AE589" s="253"/>
      <c r="AF589" s="704"/>
      <c r="AG589" s="727"/>
      <c r="AH589" s="727"/>
      <c r="AI589" s="727"/>
      <c r="AJ589" s="727"/>
      <c r="AK589" s="591"/>
      <c r="AL589" s="727"/>
      <c r="AM589" s="727"/>
      <c r="AN589" s="727"/>
      <c r="AO589" s="727"/>
      <c r="AP589" s="727"/>
      <c r="AQ589" s="727"/>
      <c r="AR589" s="727"/>
      <c r="AS589" s="727"/>
      <c r="AT589" s="727"/>
      <c r="AU589" s="727"/>
      <c r="AV589" s="727"/>
      <c r="AW589" s="727"/>
      <c r="AX589" s="727"/>
      <c r="AY589" s="727"/>
      <c r="AZ589" s="727"/>
      <c r="BA589" s="727"/>
      <c r="BB589" s="727"/>
      <c r="BC589" s="821"/>
      <c r="BD589" s="727"/>
      <c r="BE589" s="727"/>
      <c r="BF589" s="727"/>
      <c r="BG589" s="727"/>
      <c r="BH589" s="727"/>
      <c r="BI589" s="727"/>
      <c r="BJ589" s="727"/>
      <c r="BK589" s="727"/>
      <c r="BL589" s="821"/>
      <c r="BM589" s="727"/>
      <c r="BN589" s="727"/>
      <c r="BO589" s="727"/>
      <c r="BP589" s="727"/>
      <c r="BQ589" s="727"/>
      <c r="BR589" s="821"/>
      <c r="BS589" s="727"/>
      <c r="BT589" s="727"/>
      <c r="BU589" s="727"/>
      <c r="BV589" s="591"/>
      <c r="BW589" s="224" t="str">
        <f t="shared" si="607"/>
        <v xml:space="preserve"> </v>
      </c>
      <c r="BX589" s="471">
        <f t="shared" si="596"/>
        <v>498</v>
      </c>
      <c r="BY589" s="117"/>
      <c r="BZ589" s="117"/>
      <c r="CA589" s="117"/>
      <c r="CB589" s="117"/>
      <c r="CC589" s="117"/>
      <c r="CD589" s="461"/>
      <c r="CE589" s="236"/>
      <c r="CF589" s="224" t="str">
        <f t="shared" si="597"/>
        <v xml:space="preserve"> </v>
      </c>
      <c r="CG589" s="116"/>
      <c r="CH589" s="117"/>
      <c r="CI589" s="117"/>
      <c r="CJ589" s="117"/>
      <c r="CK589" s="472"/>
      <c r="CL589" s="472"/>
      <c r="CM589" s="472"/>
      <c r="CN589" s="472"/>
      <c r="CO589" s="117"/>
      <c r="CP589" s="253"/>
      <c r="CQ589" s="120"/>
      <c r="CR589" s="224" t="str" cm="1">
        <f t="array" ref="CR589">IF(AND(SUM(COUNTIF(CG589:CM589,{"*不明*","*その他*"})+COUNTIF(CO589:CP589,{"*不明*","*その他*"}))&gt;0,CQ589=""),"その他・不明の場合,10)具体的内容、理由を記入",IF(OR(AND(CI589=CI$65,COUNTA(CJ589:CM589)&lt;4),AND(OR(CI589=CI$63,CI589=CI$64,CI589=CI$66,CI589=CI$67,CI589=CI$68,CI589=""),COUNTA(CJ589:CM589)&gt;0)),"3)介護保険認定済→要介護度、認知症自立度、寝たきり度、介護保険サービス記入",IF(OR(AND(OR(CM589=CM$63,CM589=CM$64),CN589=""),AND(OR(CM589=CM$65,CM589=CM$66),CN589&lt;&gt;"")),"7)介護保険サービス受けている/過去受けていた→具体的内容記入"," ")))</f>
        <v xml:space="preserve"> </v>
      </c>
      <c r="CS589" s="224" t="str">
        <f t="shared" si="598"/>
        <v xml:space="preserve"> </v>
      </c>
      <c r="CT589" s="116"/>
      <c r="CU589" s="253"/>
      <c r="CV589" s="117"/>
      <c r="CW589" s="117"/>
      <c r="CX589" s="253"/>
      <c r="CY589" s="117"/>
      <c r="CZ589" s="117"/>
      <c r="DA589" s="253"/>
      <c r="DB589" s="117"/>
      <c r="DC589" s="224" t="str">
        <f t="shared" si="599"/>
        <v xml:space="preserve"> </v>
      </c>
      <c r="DD589" s="224" t="str">
        <f t="shared" si="600"/>
        <v xml:space="preserve"> </v>
      </c>
      <c r="DE589" s="224" t="str">
        <f t="shared" si="550"/>
        <v xml:space="preserve"> </v>
      </c>
      <c r="DF589" s="121"/>
      <c r="DG589" s="114"/>
      <c r="DH589" s="704"/>
      <c r="DI589" s="119"/>
      <c r="DJ589" s="187"/>
      <c r="DK589" s="254"/>
      <c r="DL589" s="224" t="str">
        <f t="shared" si="551"/>
        <v xml:space="preserve"> </v>
      </c>
      <c r="DM589" s="224" t="str">
        <f t="shared" si="601"/>
        <v xml:space="preserve"> </v>
      </c>
      <c r="DN589" s="474"/>
      <c r="DO589" s="117"/>
      <c r="DP589" s="117"/>
      <c r="DQ589" s="117"/>
      <c r="DR589" s="117"/>
      <c r="DS589" s="117"/>
      <c r="DT589" s="254"/>
      <c r="DU589" s="476"/>
      <c r="DV589" s="224" t="str">
        <f t="shared" si="552"/>
        <v xml:space="preserve"> </v>
      </c>
      <c r="DW589" s="115"/>
      <c r="DX589" s="470"/>
      <c r="DY589" s="117"/>
      <c r="DZ589" s="704"/>
      <c r="EA589" s="224" t="str">
        <f t="shared" si="553"/>
        <v xml:space="preserve"> </v>
      </c>
      <c r="EB589" s="906"/>
      <c r="EC589" s="904"/>
      <c r="ED589" s="904"/>
      <c r="EE589" s="904"/>
      <c r="EF589" s="904"/>
      <c r="EG589" s="904"/>
      <c r="EH589" s="904"/>
      <c r="EI589" s="904"/>
      <c r="EJ589" s="904"/>
      <c r="EK589" s="905"/>
      <c r="EL589" s="80"/>
      <c r="EM589" s="224" t="str">
        <f t="shared" si="602"/>
        <v xml:space="preserve"> </v>
      </c>
      <c r="EN589" s="224" t="str">
        <f t="shared" si="603"/>
        <v xml:space="preserve"> </v>
      </c>
      <c r="EO589" s="115"/>
      <c r="EP589" s="1050"/>
      <c r="EQ589" s="253"/>
      <c r="ER589" s="117"/>
      <c r="ES589" s="1258">
        <f t="shared" si="604"/>
        <v>498</v>
      </c>
      <c r="ET589" s="224" t="str">
        <f t="shared" si="605"/>
        <v xml:space="preserve"> </v>
      </c>
      <c r="EU589" s="477" t="str">
        <f t="shared" si="606"/>
        <v/>
      </c>
      <c r="EV589" s="1334" t="str">
        <f t="shared" si="548"/>
        <v xml:space="preserve"> </v>
      </c>
      <c r="EW589" s="1332" t="str">
        <f t="shared" si="592"/>
        <v/>
      </c>
      <c r="EX589" s="1275" t="str">
        <f t="shared" si="574"/>
        <v/>
      </c>
      <c r="EY589" s="1275" t="str">
        <f t="shared" si="575"/>
        <v/>
      </c>
      <c r="EZ589" s="1275" t="str">
        <f t="shared" si="576"/>
        <v/>
      </c>
      <c r="FA589" s="1275" t="str">
        <f t="shared" si="577"/>
        <v/>
      </c>
      <c r="FB589" s="1275" t="str">
        <f t="shared" si="578"/>
        <v/>
      </c>
      <c r="FC589" s="1333" t="str">
        <f t="shared" si="579"/>
        <v/>
      </c>
      <c r="FE589" s="1234" t="str">
        <f t="shared" si="580"/>
        <v xml:space="preserve"> </v>
      </c>
      <c r="FF589" s="1234" t="str">
        <f t="shared" si="581"/>
        <v xml:space="preserve"> </v>
      </c>
      <c r="FG589" s="1234" t="str">
        <f t="shared" si="582"/>
        <v xml:space="preserve"> </v>
      </c>
      <c r="FH589" s="1234" t="str">
        <f t="shared" si="583"/>
        <v xml:space="preserve"> </v>
      </c>
      <c r="FI589" s="1234" t="str">
        <f t="shared" si="554"/>
        <v xml:space="preserve"> </v>
      </c>
      <c r="FJ589" s="1234" t="str">
        <f t="shared" si="584"/>
        <v xml:space="preserve"> </v>
      </c>
      <c r="FK589" s="1234">
        <f t="shared" si="555"/>
        <v>0</v>
      </c>
      <c r="FL589" s="1227"/>
      <c r="FM589" s="1234" t="str">
        <f t="shared" si="556"/>
        <v xml:space="preserve"> </v>
      </c>
      <c r="FN589" s="1234" t="str">
        <f t="shared" si="557"/>
        <v xml:space="preserve"> </v>
      </c>
      <c r="FO589" s="1234" t="str">
        <f t="shared" si="585"/>
        <v xml:space="preserve"> </v>
      </c>
      <c r="FP589" s="1234" t="str">
        <f t="shared" si="586"/>
        <v xml:space="preserve"> </v>
      </c>
      <c r="FQ589" s="1234" t="str">
        <f t="shared" si="558"/>
        <v xml:space="preserve"> </v>
      </c>
      <c r="FR589" s="1234" t="str">
        <f t="shared" si="587"/>
        <v xml:space="preserve"> </v>
      </c>
      <c r="FS589" s="1234">
        <f t="shared" si="593"/>
        <v>0</v>
      </c>
      <c r="FT589" s="1227"/>
      <c r="FU589" s="1234" t="str">
        <f t="shared" si="588"/>
        <v xml:space="preserve"> </v>
      </c>
      <c r="FV589" s="1234" t="str">
        <f t="shared" si="589"/>
        <v xml:space="preserve"> </v>
      </c>
      <c r="FW589" s="1234" t="str">
        <f t="shared" si="590"/>
        <v xml:space="preserve"> </v>
      </c>
      <c r="FX589" s="1234" t="str">
        <f t="shared" si="559"/>
        <v xml:space="preserve"> </v>
      </c>
      <c r="FY589" s="1234" t="str">
        <f t="shared" si="560"/>
        <v xml:space="preserve"> </v>
      </c>
      <c r="FZ589" s="1234" t="str">
        <f t="shared" si="591"/>
        <v xml:space="preserve"> </v>
      </c>
      <c r="GA589" s="1234">
        <f t="shared" si="561"/>
        <v>0</v>
      </c>
      <c r="GB589" s="1227"/>
      <c r="GC589" s="1234" t="str">
        <f t="shared" si="562"/>
        <v xml:space="preserve"> </v>
      </c>
      <c r="GD589" s="1234" t="str">
        <f t="shared" si="563"/>
        <v xml:space="preserve"> </v>
      </c>
      <c r="GE589" s="1234" t="str">
        <f t="shared" si="564"/>
        <v xml:space="preserve"> </v>
      </c>
      <c r="GF589" s="1234" t="str">
        <f t="shared" si="565"/>
        <v xml:space="preserve"> </v>
      </c>
      <c r="GG589" s="1234" t="str">
        <f t="shared" si="566"/>
        <v xml:space="preserve"> </v>
      </c>
      <c r="GH589" s="1234" t="str">
        <f t="shared" si="567"/>
        <v xml:space="preserve"> </v>
      </c>
      <c r="GI589" s="1234" t="str">
        <f t="shared" si="568"/>
        <v xml:space="preserve"> </v>
      </c>
      <c r="GJ589" s="1234" t="str">
        <f t="shared" si="569"/>
        <v xml:space="preserve"> </v>
      </c>
      <c r="GK589" s="1234" t="str">
        <f t="shared" si="570"/>
        <v xml:space="preserve"> </v>
      </c>
      <c r="GL589" s="1234" t="str">
        <f t="shared" si="571"/>
        <v xml:space="preserve"> </v>
      </c>
      <c r="GM589" s="1234" t="str">
        <f t="shared" si="572"/>
        <v xml:space="preserve"> </v>
      </c>
      <c r="GN589" s="1234">
        <f t="shared" si="573"/>
        <v>0</v>
      </c>
    </row>
    <row r="590" spans="1:196" s="100" customFormat="1" ht="27" customHeight="1" thickTop="1" thickBot="1">
      <c r="A590" s="1208">
        <f>【A票】【D票】!$D$10</f>
        <v>0</v>
      </c>
      <c r="B590" s="1212">
        <f>【A票】【D票】!$H$10</f>
        <v>0</v>
      </c>
      <c r="C590" s="1213" t="str">
        <f>【A票】【D票】!$K$10</f>
        <v xml:space="preserve"> </v>
      </c>
      <c r="D590" s="1214">
        <f t="shared" si="547"/>
        <v>499</v>
      </c>
      <c r="E590" s="914"/>
      <c r="F590" s="467"/>
      <c r="G590" s="469"/>
      <c r="H590" s="224" t="str">
        <f t="shared" si="594"/>
        <v xml:space="preserve"> </v>
      </c>
      <c r="I590" s="704"/>
      <c r="J590" s="117"/>
      <c r="K590" s="117"/>
      <c r="L590" s="117"/>
      <c r="M590" s="117"/>
      <c r="N590" s="117"/>
      <c r="O590" s="117"/>
      <c r="P590" s="117"/>
      <c r="Q590" s="117"/>
      <c r="R590" s="117"/>
      <c r="S590" s="117"/>
      <c r="T590" s="254"/>
      <c r="U590" s="646"/>
      <c r="V590" s="646"/>
      <c r="W590" s="114"/>
      <c r="X590" s="254"/>
      <c r="Y590" s="224" t="str">
        <f t="shared" si="595"/>
        <v xml:space="preserve"> </v>
      </c>
      <c r="Z590" s="579"/>
      <c r="AA590" s="704"/>
      <c r="AB590" s="119"/>
      <c r="AC590" s="224" t="str">
        <f t="shared" si="549"/>
        <v xml:space="preserve"> </v>
      </c>
      <c r="AD590" s="115"/>
      <c r="AE590" s="253"/>
      <c r="AF590" s="704"/>
      <c r="AG590" s="727"/>
      <c r="AH590" s="727"/>
      <c r="AI590" s="727"/>
      <c r="AJ590" s="727"/>
      <c r="AK590" s="591"/>
      <c r="AL590" s="727"/>
      <c r="AM590" s="727"/>
      <c r="AN590" s="727"/>
      <c r="AO590" s="727"/>
      <c r="AP590" s="727"/>
      <c r="AQ590" s="727"/>
      <c r="AR590" s="727"/>
      <c r="AS590" s="727"/>
      <c r="AT590" s="727"/>
      <c r="AU590" s="727"/>
      <c r="AV590" s="727"/>
      <c r="AW590" s="727"/>
      <c r="AX590" s="727"/>
      <c r="AY590" s="727"/>
      <c r="AZ590" s="727"/>
      <c r="BA590" s="727"/>
      <c r="BB590" s="727"/>
      <c r="BC590" s="821"/>
      <c r="BD590" s="727"/>
      <c r="BE590" s="727"/>
      <c r="BF590" s="727"/>
      <c r="BG590" s="727"/>
      <c r="BH590" s="727"/>
      <c r="BI590" s="727"/>
      <c r="BJ590" s="727"/>
      <c r="BK590" s="727"/>
      <c r="BL590" s="821"/>
      <c r="BM590" s="727"/>
      <c r="BN590" s="727"/>
      <c r="BO590" s="727"/>
      <c r="BP590" s="727"/>
      <c r="BQ590" s="727"/>
      <c r="BR590" s="821"/>
      <c r="BS590" s="727"/>
      <c r="BT590" s="727"/>
      <c r="BU590" s="727"/>
      <c r="BV590" s="591"/>
      <c r="BW590" s="224" t="str">
        <f t="shared" si="607"/>
        <v xml:space="preserve"> </v>
      </c>
      <c r="BX590" s="471">
        <f t="shared" si="596"/>
        <v>499</v>
      </c>
      <c r="BY590" s="117"/>
      <c r="BZ590" s="117"/>
      <c r="CA590" s="117"/>
      <c r="CB590" s="117"/>
      <c r="CC590" s="117"/>
      <c r="CD590" s="461"/>
      <c r="CE590" s="236"/>
      <c r="CF590" s="224" t="str">
        <f t="shared" si="597"/>
        <v xml:space="preserve"> </v>
      </c>
      <c r="CG590" s="116"/>
      <c r="CH590" s="117"/>
      <c r="CI590" s="117"/>
      <c r="CJ590" s="117"/>
      <c r="CK590" s="472"/>
      <c r="CL590" s="472"/>
      <c r="CM590" s="472"/>
      <c r="CN590" s="472"/>
      <c r="CO590" s="117"/>
      <c r="CP590" s="253"/>
      <c r="CQ590" s="120"/>
      <c r="CR590" s="224" t="str" cm="1">
        <f t="array" ref="CR590">IF(AND(SUM(COUNTIF(CG590:CM590,{"*不明*","*その他*"})+COUNTIF(CO590:CP590,{"*不明*","*その他*"}))&gt;0,CQ590=""),"その他・不明の場合,10)具体的内容、理由を記入",IF(OR(AND(CI590=CI$65,COUNTA(CJ590:CM590)&lt;4),AND(OR(CI590=CI$63,CI590=CI$64,CI590=CI$66,CI590=CI$67,CI590=CI$68,CI590=""),COUNTA(CJ590:CM590)&gt;0)),"3)介護保険認定済→要介護度、認知症自立度、寝たきり度、介護保険サービス記入",IF(OR(AND(OR(CM590=CM$63,CM590=CM$64),CN590=""),AND(OR(CM590=CM$65,CM590=CM$66),CN590&lt;&gt;"")),"7)介護保険サービス受けている/過去受けていた→具体的内容記入"," ")))</f>
        <v xml:space="preserve"> </v>
      </c>
      <c r="CS590" s="224" t="str">
        <f t="shared" si="598"/>
        <v xml:space="preserve"> </v>
      </c>
      <c r="CT590" s="116"/>
      <c r="CU590" s="253"/>
      <c r="CV590" s="117"/>
      <c r="CW590" s="117"/>
      <c r="CX590" s="253"/>
      <c r="CY590" s="117"/>
      <c r="CZ590" s="117"/>
      <c r="DA590" s="253"/>
      <c r="DB590" s="117"/>
      <c r="DC590" s="224" t="str">
        <f t="shared" si="599"/>
        <v xml:space="preserve"> </v>
      </c>
      <c r="DD590" s="224" t="str">
        <f t="shared" si="600"/>
        <v xml:space="preserve"> </v>
      </c>
      <c r="DE590" s="224" t="str">
        <f t="shared" si="550"/>
        <v xml:space="preserve"> </v>
      </c>
      <c r="DF590" s="121"/>
      <c r="DG590" s="114"/>
      <c r="DH590" s="704"/>
      <c r="DI590" s="119"/>
      <c r="DJ590" s="187"/>
      <c r="DK590" s="254"/>
      <c r="DL590" s="224" t="str">
        <f t="shared" si="551"/>
        <v xml:space="preserve"> </v>
      </c>
      <c r="DM590" s="224" t="str">
        <f t="shared" si="601"/>
        <v xml:space="preserve"> </v>
      </c>
      <c r="DN590" s="474"/>
      <c r="DO590" s="117"/>
      <c r="DP590" s="117"/>
      <c r="DQ590" s="117"/>
      <c r="DR590" s="117"/>
      <c r="DS590" s="117"/>
      <c r="DT590" s="254"/>
      <c r="DU590" s="476"/>
      <c r="DV590" s="224" t="str">
        <f t="shared" si="552"/>
        <v xml:space="preserve"> </v>
      </c>
      <c r="DW590" s="115"/>
      <c r="DX590" s="470"/>
      <c r="DY590" s="117"/>
      <c r="DZ590" s="704"/>
      <c r="EA590" s="224" t="str">
        <f t="shared" si="553"/>
        <v xml:space="preserve"> </v>
      </c>
      <c r="EB590" s="906"/>
      <c r="EC590" s="904"/>
      <c r="ED590" s="904"/>
      <c r="EE590" s="904"/>
      <c r="EF590" s="904"/>
      <c r="EG590" s="904"/>
      <c r="EH590" s="904"/>
      <c r="EI590" s="904"/>
      <c r="EJ590" s="904"/>
      <c r="EK590" s="905"/>
      <c r="EL590" s="80"/>
      <c r="EM590" s="224" t="str">
        <f t="shared" si="602"/>
        <v xml:space="preserve"> </v>
      </c>
      <c r="EN590" s="224" t="str">
        <f t="shared" si="603"/>
        <v xml:space="preserve"> </v>
      </c>
      <c r="EO590" s="115"/>
      <c r="EP590" s="1050"/>
      <c r="EQ590" s="253"/>
      <c r="ER590" s="117"/>
      <c r="ES590" s="1258">
        <f t="shared" si="604"/>
        <v>499</v>
      </c>
      <c r="ET590" s="224" t="str">
        <f t="shared" si="605"/>
        <v xml:space="preserve"> </v>
      </c>
      <c r="EU590" s="477" t="str">
        <f t="shared" si="606"/>
        <v/>
      </c>
      <c r="EV590" s="1334" t="str">
        <f t="shared" si="548"/>
        <v xml:space="preserve"> </v>
      </c>
      <c r="EW590" s="1332" t="str">
        <f t="shared" si="592"/>
        <v/>
      </c>
      <c r="EX590" s="1275" t="str">
        <f t="shared" si="574"/>
        <v/>
      </c>
      <c r="EY590" s="1275" t="str">
        <f t="shared" si="575"/>
        <v/>
      </c>
      <c r="EZ590" s="1275" t="str">
        <f t="shared" si="576"/>
        <v/>
      </c>
      <c r="FA590" s="1275" t="str">
        <f t="shared" si="577"/>
        <v/>
      </c>
      <c r="FB590" s="1275" t="str">
        <f t="shared" si="578"/>
        <v/>
      </c>
      <c r="FC590" s="1333" t="str">
        <f t="shared" si="579"/>
        <v/>
      </c>
      <c r="FE590" s="1234" t="str">
        <f t="shared" si="580"/>
        <v xml:space="preserve"> </v>
      </c>
      <c r="FF590" s="1234" t="str">
        <f t="shared" si="581"/>
        <v xml:space="preserve"> </v>
      </c>
      <c r="FG590" s="1234" t="str">
        <f t="shared" si="582"/>
        <v xml:space="preserve"> </v>
      </c>
      <c r="FH590" s="1234" t="str">
        <f t="shared" si="583"/>
        <v xml:space="preserve"> </v>
      </c>
      <c r="FI590" s="1234" t="str">
        <f t="shared" si="554"/>
        <v xml:space="preserve"> </v>
      </c>
      <c r="FJ590" s="1234" t="str">
        <f t="shared" si="584"/>
        <v xml:space="preserve"> </v>
      </c>
      <c r="FK590" s="1234">
        <f t="shared" si="555"/>
        <v>0</v>
      </c>
      <c r="FL590" s="1227"/>
      <c r="FM590" s="1234" t="str">
        <f t="shared" si="556"/>
        <v xml:space="preserve"> </v>
      </c>
      <c r="FN590" s="1234" t="str">
        <f t="shared" si="557"/>
        <v xml:space="preserve"> </v>
      </c>
      <c r="FO590" s="1234" t="str">
        <f t="shared" si="585"/>
        <v xml:space="preserve"> </v>
      </c>
      <c r="FP590" s="1234" t="str">
        <f t="shared" si="586"/>
        <v xml:space="preserve"> </v>
      </c>
      <c r="FQ590" s="1234" t="str">
        <f t="shared" si="558"/>
        <v xml:space="preserve"> </v>
      </c>
      <c r="FR590" s="1234" t="str">
        <f t="shared" si="587"/>
        <v xml:space="preserve"> </v>
      </c>
      <c r="FS590" s="1234">
        <f t="shared" si="593"/>
        <v>0</v>
      </c>
      <c r="FT590" s="1227"/>
      <c r="FU590" s="1234" t="str">
        <f t="shared" si="588"/>
        <v xml:space="preserve"> </v>
      </c>
      <c r="FV590" s="1234" t="str">
        <f t="shared" si="589"/>
        <v xml:space="preserve"> </v>
      </c>
      <c r="FW590" s="1234" t="str">
        <f t="shared" si="590"/>
        <v xml:space="preserve"> </v>
      </c>
      <c r="FX590" s="1234" t="str">
        <f t="shared" si="559"/>
        <v xml:space="preserve"> </v>
      </c>
      <c r="FY590" s="1234" t="str">
        <f t="shared" si="560"/>
        <v xml:space="preserve"> </v>
      </c>
      <c r="FZ590" s="1234" t="str">
        <f t="shared" si="591"/>
        <v xml:space="preserve"> </v>
      </c>
      <c r="GA590" s="1234">
        <f t="shared" si="561"/>
        <v>0</v>
      </c>
      <c r="GB590" s="1227"/>
      <c r="GC590" s="1234" t="str">
        <f t="shared" si="562"/>
        <v xml:space="preserve"> </v>
      </c>
      <c r="GD590" s="1234" t="str">
        <f t="shared" si="563"/>
        <v xml:space="preserve"> </v>
      </c>
      <c r="GE590" s="1234" t="str">
        <f t="shared" si="564"/>
        <v xml:space="preserve"> </v>
      </c>
      <c r="GF590" s="1234" t="str">
        <f t="shared" si="565"/>
        <v xml:space="preserve"> </v>
      </c>
      <c r="GG590" s="1234" t="str">
        <f t="shared" si="566"/>
        <v xml:space="preserve"> </v>
      </c>
      <c r="GH590" s="1234" t="str">
        <f t="shared" si="567"/>
        <v xml:space="preserve"> </v>
      </c>
      <c r="GI590" s="1234" t="str">
        <f t="shared" si="568"/>
        <v xml:space="preserve"> </v>
      </c>
      <c r="GJ590" s="1234" t="str">
        <f t="shared" si="569"/>
        <v xml:space="preserve"> </v>
      </c>
      <c r="GK590" s="1234" t="str">
        <f t="shared" si="570"/>
        <v xml:space="preserve"> </v>
      </c>
      <c r="GL590" s="1234" t="str">
        <f t="shared" si="571"/>
        <v xml:space="preserve"> </v>
      </c>
      <c r="GM590" s="1234" t="str">
        <f t="shared" si="572"/>
        <v xml:space="preserve"> </v>
      </c>
      <c r="GN590" s="1234">
        <f t="shared" si="573"/>
        <v>0</v>
      </c>
    </row>
    <row r="591" spans="1:196" s="100" customFormat="1" ht="27" customHeight="1" thickTop="1" thickBot="1">
      <c r="A591" s="1208">
        <f>【A票】【D票】!$D$10</f>
        <v>0</v>
      </c>
      <c r="B591" s="1212">
        <f>【A票】【D票】!$H$10</f>
        <v>0</v>
      </c>
      <c r="C591" s="1213" t="str">
        <f>【A票】【D票】!$K$10</f>
        <v xml:space="preserve"> </v>
      </c>
      <c r="D591" s="1214">
        <f t="shared" si="547"/>
        <v>500</v>
      </c>
      <c r="E591" s="914"/>
      <c r="F591" s="467"/>
      <c r="G591" s="469"/>
      <c r="H591" s="224" t="str">
        <f t="shared" si="594"/>
        <v xml:space="preserve"> </v>
      </c>
      <c r="I591" s="704"/>
      <c r="J591" s="117"/>
      <c r="K591" s="117"/>
      <c r="L591" s="117"/>
      <c r="M591" s="117"/>
      <c r="N591" s="117"/>
      <c r="O591" s="117"/>
      <c r="P591" s="117"/>
      <c r="Q591" s="117"/>
      <c r="R591" s="117"/>
      <c r="S591" s="117"/>
      <c r="T591" s="254"/>
      <c r="U591" s="646"/>
      <c r="V591" s="646"/>
      <c r="W591" s="114"/>
      <c r="X591" s="254"/>
      <c r="Y591" s="224" t="str">
        <f t="shared" si="595"/>
        <v xml:space="preserve"> </v>
      </c>
      <c r="Z591" s="579"/>
      <c r="AA591" s="704"/>
      <c r="AB591" s="119"/>
      <c r="AC591" s="224" t="str">
        <f t="shared" si="549"/>
        <v xml:space="preserve"> </v>
      </c>
      <c r="AD591" s="115"/>
      <c r="AE591" s="253"/>
      <c r="AF591" s="704"/>
      <c r="AG591" s="727"/>
      <c r="AH591" s="727"/>
      <c r="AI591" s="727"/>
      <c r="AJ591" s="727"/>
      <c r="AK591" s="591"/>
      <c r="AL591" s="727"/>
      <c r="AM591" s="727"/>
      <c r="AN591" s="727"/>
      <c r="AO591" s="727"/>
      <c r="AP591" s="727"/>
      <c r="AQ591" s="727"/>
      <c r="AR591" s="727"/>
      <c r="AS591" s="727"/>
      <c r="AT591" s="727"/>
      <c r="AU591" s="727"/>
      <c r="AV591" s="727"/>
      <c r="AW591" s="727"/>
      <c r="AX591" s="727"/>
      <c r="AY591" s="727"/>
      <c r="AZ591" s="727"/>
      <c r="BA591" s="727"/>
      <c r="BB591" s="727"/>
      <c r="BC591" s="821"/>
      <c r="BD591" s="727"/>
      <c r="BE591" s="727"/>
      <c r="BF591" s="727"/>
      <c r="BG591" s="727"/>
      <c r="BH591" s="727"/>
      <c r="BI591" s="727"/>
      <c r="BJ591" s="727"/>
      <c r="BK591" s="727"/>
      <c r="BL591" s="821"/>
      <c r="BM591" s="727"/>
      <c r="BN591" s="727"/>
      <c r="BO591" s="727"/>
      <c r="BP591" s="727"/>
      <c r="BQ591" s="727"/>
      <c r="BR591" s="821"/>
      <c r="BS591" s="727"/>
      <c r="BT591" s="727"/>
      <c r="BU591" s="727"/>
      <c r="BV591" s="591"/>
      <c r="BW591" s="224" t="str">
        <f t="shared" si="607"/>
        <v xml:space="preserve"> </v>
      </c>
      <c r="BX591" s="471">
        <f t="shared" si="596"/>
        <v>500</v>
      </c>
      <c r="BY591" s="117"/>
      <c r="BZ591" s="117"/>
      <c r="CA591" s="117"/>
      <c r="CB591" s="117"/>
      <c r="CC591" s="117"/>
      <c r="CD591" s="461"/>
      <c r="CE591" s="236"/>
      <c r="CF591" s="224" t="str">
        <f t="shared" si="597"/>
        <v xml:space="preserve"> </v>
      </c>
      <c r="CG591" s="116"/>
      <c r="CH591" s="117"/>
      <c r="CI591" s="117"/>
      <c r="CJ591" s="117"/>
      <c r="CK591" s="472"/>
      <c r="CL591" s="472"/>
      <c r="CM591" s="472"/>
      <c r="CN591" s="472"/>
      <c r="CO591" s="117"/>
      <c r="CP591" s="253"/>
      <c r="CQ591" s="120"/>
      <c r="CR591" s="224" t="str" cm="1">
        <f t="array" ref="CR591">IF(AND(SUM(COUNTIF(CG591:CM591,{"*不明*","*その他*"})+COUNTIF(CO591:CP591,{"*不明*","*その他*"}))&gt;0,CQ591=""),"その他・不明の場合,10)具体的内容、理由を記入",IF(OR(AND(CI591=CI$65,COUNTA(CJ591:CM591)&lt;4),AND(OR(CI591=CI$63,CI591=CI$64,CI591=CI$66,CI591=CI$67,CI591=CI$68,CI591=""),COUNTA(CJ591:CM591)&gt;0)),"3)介護保険認定済→要介護度、認知症自立度、寝たきり度、介護保険サービス記入",IF(OR(AND(OR(CM591=CM$63,CM591=CM$64),CN591=""),AND(OR(CM591=CM$65,CM591=CM$66),CN591&lt;&gt;"")),"7)介護保険サービス受けている/過去受けていた→具体的内容記入"," ")))</f>
        <v xml:space="preserve"> </v>
      </c>
      <c r="CS591" s="224" t="str">
        <f t="shared" si="598"/>
        <v xml:space="preserve"> </v>
      </c>
      <c r="CT591" s="116"/>
      <c r="CU591" s="253"/>
      <c r="CV591" s="117"/>
      <c r="CW591" s="117"/>
      <c r="CX591" s="253"/>
      <c r="CY591" s="117"/>
      <c r="CZ591" s="117"/>
      <c r="DA591" s="253"/>
      <c r="DB591" s="117"/>
      <c r="DC591" s="224" t="str">
        <f t="shared" si="599"/>
        <v xml:space="preserve"> </v>
      </c>
      <c r="DD591" s="224" t="str">
        <f t="shared" si="600"/>
        <v xml:space="preserve"> </v>
      </c>
      <c r="DE591" s="224" t="str">
        <f t="shared" si="550"/>
        <v xml:space="preserve"> </v>
      </c>
      <c r="DF591" s="121"/>
      <c r="DG591" s="114"/>
      <c r="DH591" s="704"/>
      <c r="DI591" s="119"/>
      <c r="DJ591" s="187"/>
      <c r="DK591" s="254"/>
      <c r="DL591" s="224" t="str">
        <f t="shared" si="551"/>
        <v xml:space="preserve"> </v>
      </c>
      <c r="DM591" s="224" t="str">
        <f t="shared" si="601"/>
        <v xml:space="preserve"> </v>
      </c>
      <c r="DN591" s="474"/>
      <c r="DO591" s="117"/>
      <c r="DP591" s="117"/>
      <c r="DQ591" s="117"/>
      <c r="DR591" s="117"/>
      <c r="DS591" s="117"/>
      <c r="DT591" s="254"/>
      <c r="DU591" s="476"/>
      <c r="DV591" s="224" t="str">
        <f t="shared" si="552"/>
        <v xml:space="preserve"> </v>
      </c>
      <c r="DW591" s="115"/>
      <c r="DX591" s="470"/>
      <c r="DY591" s="117"/>
      <c r="DZ591" s="704"/>
      <c r="EA591" s="224" t="str">
        <f t="shared" si="553"/>
        <v xml:space="preserve"> </v>
      </c>
      <c r="EB591" s="906"/>
      <c r="EC591" s="904"/>
      <c r="ED591" s="904"/>
      <c r="EE591" s="904"/>
      <c r="EF591" s="904"/>
      <c r="EG591" s="904"/>
      <c r="EH591" s="904"/>
      <c r="EI591" s="904"/>
      <c r="EJ591" s="904"/>
      <c r="EK591" s="905"/>
      <c r="EL591" s="80"/>
      <c r="EM591" s="224" t="str">
        <f t="shared" si="602"/>
        <v xml:space="preserve"> </v>
      </c>
      <c r="EN591" s="224" t="str">
        <f t="shared" si="603"/>
        <v xml:space="preserve"> </v>
      </c>
      <c r="EO591" s="115"/>
      <c r="EP591" s="1050"/>
      <c r="EQ591" s="253"/>
      <c r="ER591" s="117"/>
      <c r="ES591" s="1258">
        <f t="shared" si="604"/>
        <v>500</v>
      </c>
      <c r="ET591" s="224" t="str">
        <f t="shared" si="605"/>
        <v xml:space="preserve"> </v>
      </c>
      <c r="EU591" s="477" t="str">
        <f t="shared" si="606"/>
        <v/>
      </c>
      <c r="EV591" s="1334" t="str">
        <f t="shared" si="548"/>
        <v xml:space="preserve"> </v>
      </c>
      <c r="EW591" s="1332" t="str">
        <f t="shared" si="592"/>
        <v/>
      </c>
      <c r="EX591" s="1275" t="str">
        <f t="shared" si="574"/>
        <v/>
      </c>
      <c r="EY591" s="1275" t="str">
        <f t="shared" si="575"/>
        <v/>
      </c>
      <c r="EZ591" s="1275" t="str">
        <f t="shared" si="576"/>
        <v/>
      </c>
      <c r="FA591" s="1275" t="str">
        <f t="shared" si="577"/>
        <v/>
      </c>
      <c r="FB591" s="1275" t="str">
        <f t="shared" si="578"/>
        <v/>
      </c>
      <c r="FC591" s="1333" t="str">
        <f t="shared" si="579"/>
        <v/>
      </c>
      <c r="FE591" s="1234" t="str">
        <f t="shared" si="580"/>
        <v xml:space="preserve"> </v>
      </c>
      <c r="FF591" s="1234" t="str">
        <f t="shared" si="581"/>
        <v xml:space="preserve"> </v>
      </c>
      <c r="FG591" s="1234" t="str">
        <f t="shared" si="582"/>
        <v xml:space="preserve"> </v>
      </c>
      <c r="FH591" s="1234" t="str">
        <f t="shared" si="583"/>
        <v xml:space="preserve"> </v>
      </c>
      <c r="FI591" s="1234" t="str">
        <f t="shared" si="554"/>
        <v xml:space="preserve"> </v>
      </c>
      <c r="FJ591" s="1234" t="str">
        <f t="shared" si="584"/>
        <v xml:space="preserve"> </v>
      </c>
      <c r="FK591" s="1234">
        <f t="shared" si="555"/>
        <v>0</v>
      </c>
      <c r="FL591" s="1227"/>
      <c r="FM591" s="1234" t="str">
        <f t="shared" si="556"/>
        <v xml:space="preserve"> </v>
      </c>
      <c r="FN591" s="1234" t="str">
        <f t="shared" si="557"/>
        <v xml:space="preserve"> </v>
      </c>
      <c r="FO591" s="1234" t="str">
        <f t="shared" si="585"/>
        <v xml:space="preserve"> </v>
      </c>
      <c r="FP591" s="1234" t="str">
        <f t="shared" si="586"/>
        <v xml:space="preserve"> </v>
      </c>
      <c r="FQ591" s="1234" t="str">
        <f t="shared" si="558"/>
        <v xml:space="preserve"> </v>
      </c>
      <c r="FR591" s="1234" t="str">
        <f t="shared" si="587"/>
        <v xml:space="preserve"> </v>
      </c>
      <c r="FS591" s="1234">
        <f t="shared" si="593"/>
        <v>0</v>
      </c>
      <c r="FT591" s="1227"/>
      <c r="FU591" s="1234" t="str">
        <f t="shared" si="588"/>
        <v xml:space="preserve"> </v>
      </c>
      <c r="FV591" s="1234" t="str">
        <f t="shared" si="589"/>
        <v xml:space="preserve"> </v>
      </c>
      <c r="FW591" s="1234" t="str">
        <f t="shared" si="590"/>
        <v xml:space="preserve"> </v>
      </c>
      <c r="FX591" s="1234" t="str">
        <f t="shared" si="559"/>
        <v xml:space="preserve"> </v>
      </c>
      <c r="FY591" s="1234" t="str">
        <f t="shared" si="560"/>
        <v xml:space="preserve"> </v>
      </c>
      <c r="FZ591" s="1234" t="str">
        <f t="shared" si="591"/>
        <v xml:space="preserve"> </v>
      </c>
      <c r="GA591" s="1234">
        <f t="shared" si="561"/>
        <v>0</v>
      </c>
      <c r="GB591" s="1227"/>
      <c r="GC591" s="1234" t="str">
        <f t="shared" si="562"/>
        <v xml:space="preserve"> </v>
      </c>
      <c r="GD591" s="1234" t="str">
        <f t="shared" si="563"/>
        <v xml:space="preserve"> </v>
      </c>
      <c r="GE591" s="1234" t="str">
        <f t="shared" si="564"/>
        <v xml:space="preserve"> </v>
      </c>
      <c r="GF591" s="1234" t="str">
        <f t="shared" si="565"/>
        <v xml:space="preserve"> </v>
      </c>
      <c r="GG591" s="1234" t="str">
        <f t="shared" si="566"/>
        <v xml:space="preserve"> </v>
      </c>
      <c r="GH591" s="1234" t="str">
        <f t="shared" si="567"/>
        <v xml:space="preserve"> </v>
      </c>
      <c r="GI591" s="1234" t="str">
        <f t="shared" si="568"/>
        <v xml:space="preserve"> </v>
      </c>
      <c r="GJ591" s="1234" t="str">
        <f t="shared" si="569"/>
        <v xml:space="preserve"> </v>
      </c>
      <c r="GK591" s="1234" t="str">
        <f t="shared" si="570"/>
        <v xml:space="preserve"> </v>
      </c>
      <c r="GL591" s="1234" t="str">
        <f t="shared" si="571"/>
        <v xml:space="preserve"> </v>
      </c>
      <c r="GM591" s="1234" t="str">
        <f t="shared" si="572"/>
        <v xml:space="preserve"> </v>
      </c>
      <c r="GN591" s="1234">
        <f t="shared" si="573"/>
        <v>0</v>
      </c>
    </row>
    <row r="592" spans="1:196" s="100" customFormat="1" ht="27" customHeight="1" thickTop="1" thickBot="1">
      <c r="A592" s="1208">
        <f>【A票】【D票】!$D$10</f>
        <v>0</v>
      </c>
      <c r="B592" s="1212">
        <f>【A票】【D票】!$H$10</f>
        <v>0</v>
      </c>
      <c r="C592" s="1213" t="str">
        <f>【A票】【D票】!$K$10</f>
        <v xml:space="preserve"> </v>
      </c>
      <c r="D592" s="1214">
        <f t="shared" si="547"/>
        <v>501</v>
      </c>
      <c r="E592" s="914"/>
      <c r="F592" s="467"/>
      <c r="G592" s="469"/>
      <c r="H592" s="224" t="str">
        <f t="shared" si="594"/>
        <v xml:space="preserve"> </v>
      </c>
      <c r="I592" s="704"/>
      <c r="J592" s="117"/>
      <c r="K592" s="117"/>
      <c r="L592" s="117"/>
      <c r="M592" s="117"/>
      <c r="N592" s="117"/>
      <c r="O592" s="117"/>
      <c r="P592" s="117"/>
      <c r="Q592" s="117"/>
      <c r="R592" s="117"/>
      <c r="S592" s="117"/>
      <c r="T592" s="254"/>
      <c r="U592" s="646"/>
      <c r="V592" s="646"/>
      <c r="W592" s="114"/>
      <c r="X592" s="254"/>
      <c r="Y592" s="224" t="str">
        <f t="shared" si="595"/>
        <v xml:space="preserve"> </v>
      </c>
      <c r="Z592" s="579"/>
      <c r="AA592" s="704"/>
      <c r="AB592" s="119"/>
      <c r="AC592" s="224" t="str">
        <f t="shared" si="549"/>
        <v xml:space="preserve"> </v>
      </c>
      <c r="AD592" s="115"/>
      <c r="AE592" s="253"/>
      <c r="AF592" s="704"/>
      <c r="AG592" s="727"/>
      <c r="AH592" s="727"/>
      <c r="AI592" s="727"/>
      <c r="AJ592" s="727"/>
      <c r="AK592" s="591"/>
      <c r="AL592" s="727"/>
      <c r="AM592" s="727"/>
      <c r="AN592" s="727"/>
      <c r="AO592" s="727"/>
      <c r="AP592" s="727"/>
      <c r="AQ592" s="727"/>
      <c r="AR592" s="727"/>
      <c r="AS592" s="727"/>
      <c r="AT592" s="727"/>
      <c r="AU592" s="727"/>
      <c r="AV592" s="727"/>
      <c r="AW592" s="727"/>
      <c r="AX592" s="727"/>
      <c r="AY592" s="727"/>
      <c r="AZ592" s="727"/>
      <c r="BA592" s="727"/>
      <c r="BB592" s="727"/>
      <c r="BC592" s="821"/>
      <c r="BD592" s="727"/>
      <c r="BE592" s="727"/>
      <c r="BF592" s="727"/>
      <c r="BG592" s="727"/>
      <c r="BH592" s="727"/>
      <c r="BI592" s="727"/>
      <c r="BJ592" s="727"/>
      <c r="BK592" s="727"/>
      <c r="BL592" s="821"/>
      <c r="BM592" s="727"/>
      <c r="BN592" s="727"/>
      <c r="BO592" s="727"/>
      <c r="BP592" s="727"/>
      <c r="BQ592" s="727"/>
      <c r="BR592" s="821"/>
      <c r="BS592" s="727"/>
      <c r="BT592" s="727"/>
      <c r="BU592" s="727"/>
      <c r="BV592" s="591"/>
      <c r="BW592" s="224" t="str">
        <f t="shared" si="607"/>
        <v xml:space="preserve"> </v>
      </c>
      <c r="BX592" s="471">
        <f t="shared" si="596"/>
        <v>501</v>
      </c>
      <c r="BY592" s="117"/>
      <c r="BZ592" s="117"/>
      <c r="CA592" s="117"/>
      <c r="CB592" s="117"/>
      <c r="CC592" s="117"/>
      <c r="CD592" s="461"/>
      <c r="CE592" s="236"/>
      <c r="CF592" s="224" t="str">
        <f t="shared" si="597"/>
        <v xml:space="preserve"> </v>
      </c>
      <c r="CG592" s="116"/>
      <c r="CH592" s="117"/>
      <c r="CI592" s="117"/>
      <c r="CJ592" s="117"/>
      <c r="CK592" s="472"/>
      <c r="CL592" s="472"/>
      <c r="CM592" s="472"/>
      <c r="CN592" s="472"/>
      <c r="CO592" s="117"/>
      <c r="CP592" s="253"/>
      <c r="CQ592" s="120"/>
      <c r="CR592" s="224" t="str" cm="1">
        <f t="array" ref="CR592">IF(AND(SUM(COUNTIF(CG592:CM592,{"*不明*","*その他*"})+COUNTIF(CO592:CP592,{"*不明*","*その他*"}))&gt;0,CQ592=""),"その他・不明の場合,10)具体的内容、理由を記入",IF(OR(AND(CI592=CI$65,COUNTA(CJ592:CM592)&lt;4),AND(OR(CI592=CI$63,CI592=CI$64,CI592=CI$66,CI592=CI$67,CI592=CI$68,CI592=""),COUNTA(CJ592:CM592)&gt;0)),"3)介護保険認定済→要介護度、認知症自立度、寝たきり度、介護保険サービス記入",IF(OR(AND(OR(CM592=CM$63,CM592=CM$64),CN592=""),AND(OR(CM592=CM$65,CM592=CM$66),CN592&lt;&gt;"")),"7)介護保険サービス受けている/過去受けていた→具体的内容記入"," ")))</f>
        <v xml:space="preserve"> </v>
      </c>
      <c r="CS592" s="224" t="str">
        <f t="shared" si="598"/>
        <v xml:space="preserve"> </v>
      </c>
      <c r="CT592" s="116"/>
      <c r="CU592" s="253"/>
      <c r="CV592" s="117"/>
      <c r="CW592" s="117"/>
      <c r="CX592" s="253"/>
      <c r="CY592" s="117"/>
      <c r="CZ592" s="117"/>
      <c r="DA592" s="253"/>
      <c r="DB592" s="117"/>
      <c r="DC592" s="224" t="str">
        <f t="shared" si="599"/>
        <v xml:space="preserve"> </v>
      </c>
      <c r="DD592" s="224" t="str">
        <f t="shared" si="600"/>
        <v xml:space="preserve"> </v>
      </c>
      <c r="DE592" s="224" t="str">
        <f t="shared" si="550"/>
        <v xml:space="preserve"> </v>
      </c>
      <c r="DF592" s="121"/>
      <c r="DG592" s="114"/>
      <c r="DH592" s="704"/>
      <c r="DI592" s="119"/>
      <c r="DJ592" s="187"/>
      <c r="DK592" s="254"/>
      <c r="DL592" s="224" t="str">
        <f t="shared" si="551"/>
        <v xml:space="preserve"> </v>
      </c>
      <c r="DM592" s="224" t="str">
        <f t="shared" si="601"/>
        <v xml:space="preserve"> </v>
      </c>
      <c r="DN592" s="474"/>
      <c r="DO592" s="117"/>
      <c r="DP592" s="117"/>
      <c r="DQ592" s="117"/>
      <c r="DR592" s="117"/>
      <c r="DS592" s="117"/>
      <c r="DT592" s="254"/>
      <c r="DU592" s="476"/>
      <c r="DV592" s="224" t="str">
        <f t="shared" si="552"/>
        <v xml:space="preserve"> </v>
      </c>
      <c r="DW592" s="115"/>
      <c r="DX592" s="470"/>
      <c r="DY592" s="117"/>
      <c r="DZ592" s="704"/>
      <c r="EA592" s="224" t="str">
        <f t="shared" si="553"/>
        <v xml:space="preserve"> </v>
      </c>
      <c r="EB592" s="906"/>
      <c r="EC592" s="904"/>
      <c r="ED592" s="904"/>
      <c r="EE592" s="904"/>
      <c r="EF592" s="904"/>
      <c r="EG592" s="904"/>
      <c r="EH592" s="904"/>
      <c r="EI592" s="904"/>
      <c r="EJ592" s="904"/>
      <c r="EK592" s="905"/>
      <c r="EL592" s="80"/>
      <c r="EM592" s="224" t="str">
        <f t="shared" si="602"/>
        <v xml:space="preserve"> </v>
      </c>
      <c r="EN592" s="224" t="str">
        <f t="shared" si="603"/>
        <v xml:space="preserve"> </v>
      </c>
      <c r="EO592" s="115"/>
      <c r="EP592" s="1050"/>
      <c r="EQ592" s="253"/>
      <c r="ER592" s="117"/>
      <c r="ES592" s="1258">
        <f t="shared" si="604"/>
        <v>501</v>
      </c>
      <c r="ET592" s="224" t="str">
        <f t="shared" si="605"/>
        <v xml:space="preserve"> </v>
      </c>
      <c r="EU592" s="477" t="str">
        <f t="shared" si="606"/>
        <v/>
      </c>
      <c r="EV592" s="1334" t="str">
        <f t="shared" si="548"/>
        <v xml:space="preserve"> </v>
      </c>
      <c r="EW592" s="1332" t="str">
        <f t="shared" si="592"/>
        <v/>
      </c>
      <c r="EX592" s="1275" t="str">
        <f t="shared" si="574"/>
        <v/>
      </c>
      <c r="EY592" s="1275" t="str">
        <f t="shared" si="575"/>
        <v/>
      </c>
      <c r="EZ592" s="1275" t="str">
        <f t="shared" si="576"/>
        <v/>
      </c>
      <c r="FA592" s="1275" t="str">
        <f t="shared" si="577"/>
        <v/>
      </c>
      <c r="FB592" s="1275" t="str">
        <f t="shared" si="578"/>
        <v/>
      </c>
      <c r="FC592" s="1333" t="str">
        <f t="shared" si="579"/>
        <v/>
      </c>
      <c r="FE592" s="1234" t="str">
        <f t="shared" si="580"/>
        <v xml:space="preserve"> </v>
      </c>
      <c r="FF592" s="1234" t="str">
        <f t="shared" si="581"/>
        <v xml:space="preserve"> </v>
      </c>
      <c r="FG592" s="1234" t="str">
        <f t="shared" si="582"/>
        <v xml:space="preserve"> </v>
      </c>
      <c r="FH592" s="1234" t="str">
        <f t="shared" si="583"/>
        <v xml:space="preserve"> </v>
      </c>
      <c r="FI592" s="1234" t="str">
        <f t="shared" si="554"/>
        <v xml:space="preserve"> </v>
      </c>
      <c r="FJ592" s="1234" t="str">
        <f t="shared" si="584"/>
        <v xml:space="preserve"> </v>
      </c>
      <c r="FK592" s="1234">
        <f t="shared" si="555"/>
        <v>0</v>
      </c>
      <c r="FL592" s="1227"/>
      <c r="FM592" s="1234" t="str">
        <f t="shared" si="556"/>
        <v xml:space="preserve"> </v>
      </c>
      <c r="FN592" s="1234" t="str">
        <f t="shared" si="557"/>
        <v xml:space="preserve"> </v>
      </c>
      <c r="FO592" s="1234" t="str">
        <f t="shared" si="585"/>
        <v xml:space="preserve"> </v>
      </c>
      <c r="FP592" s="1234" t="str">
        <f t="shared" si="586"/>
        <v xml:space="preserve"> </v>
      </c>
      <c r="FQ592" s="1234" t="str">
        <f t="shared" si="558"/>
        <v xml:space="preserve"> </v>
      </c>
      <c r="FR592" s="1234" t="str">
        <f t="shared" si="587"/>
        <v xml:space="preserve"> </v>
      </c>
      <c r="FS592" s="1234">
        <f t="shared" si="593"/>
        <v>0</v>
      </c>
      <c r="FT592" s="1227"/>
      <c r="FU592" s="1234" t="str">
        <f t="shared" si="588"/>
        <v xml:space="preserve"> </v>
      </c>
      <c r="FV592" s="1234" t="str">
        <f t="shared" si="589"/>
        <v xml:space="preserve"> </v>
      </c>
      <c r="FW592" s="1234" t="str">
        <f t="shared" si="590"/>
        <v xml:space="preserve"> </v>
      </c>
      <c r="FX592" s="1234" t="str">
        <f t="shared" si="559"/>
        <v xml:space="preserve"> </v>
      </c>
      <c r="FY592" s="1234" t="str">
        <f t="shared" si="560"/>
        <v xml:space="preserve"> </v>
      </c>
      <c r="FZ592" s="1234" t="str">
        <f t="shared" si="591"/>
        <v xml:space="preserve"> </v>
      </c>
      <c r="GA592" s="1234">
        <f t="shared" si="561"/>
        <v>0</v>
      </c>
      <c r="GB592" s="1227"/>
      <c r="GC592" s="1234" t="str">
        <f t="shared" si="562"/>
        <v xml:space="preserve"> </v>
      </c>
      <c r="GD592" s="1234" t="str">
        <f t="shared" si="563"/>
        <v xml:space="preserve"> </v>
      </c>
      <c r="GE592" s="1234" t="str">
        <f t="shared" si="564"/>
        <v xml:space="preserve"> </v>
      </c>
      <c r="GF592" s="1234" t="str">
        <f t="shared" si="565"/>
        <v xml:space="preserve"> </v>
      </c>
      <c r="GG592" s="1234" t="str">
        <f t="shared" si="566"/>
        <v xml:space="preserve"> </v>
      </c>
      <c r="GH592" s="1234" t="str">
        <f t="shared" si="567"/>
        <v xml:space="preserve"> </v>
      </c>
      <c r="GI592" s="1234" t="str">
        <f t="shared" si="568"/>
        <v xml:space="preserve"> </v>
      </c>
      <c r="GJ592" s="1234" t="str">
        <f t="shared" si="569"/>
        <v xml:space="preserve"> </v>
      </c>
      <c r="GK592" s="1234" t="str">
        <f t="shared" si="570"/>
        <v xml:space="preserve"> </v>
      </c>
      <c r="GL592" s="1234" t="str">
        <f t="shared" si="571"/>
        <v xml:space="preserve"> </v>
      </c>
      <c r="GM592" s="1234" t="str">
        <f t="shared" si="572"/>
        <v xml:space="preserve"> </v>
      </c>
      <c r="GN592" s="1234">
        <f t="shared" si="573"/>
        <v>0</v>
      </c>
    </row>
    <row r="593" spans="1:196" s="100" customFormat="1" ht="27" customHeight="1" thickTop="1" thickBot="1">
      <c r="A593" s="1208">
        <f>【A票】【D票】!$D$10</f>
        <v>0</v>
      </c>
      <c r="B593" s="1212">
        <f>【A票】【D票】!$H$10</f>
        <v>0</v>
      </c>
      <c r="C593" s="1213" t="str">
        <f>【A票】【D票】!$K$10</f>
        <v xml:space="preserve"> </v>
      </c>
      <c r="D593" s="1214">
        <f t="shared" si="547"/>
        <v>502</v>
      </c>
      <c r="E593" s="914"/>
      <c r="F593" s="467"/>
      <c r="G593" s="469"/>
      <c r="H593" s="224" t="str">
        <f t="shared" si="594"/>
        <v xml:space="preserve"> </v>
      </c>
      <c r="I593" s="704"/>
      <c r="J593" s="117"/>
      <c r="K593" s="117"/>
      <c r="L593" s="117"/>
      <c r="M593" s="117"/>
      <c r="N593" s="117"/>
      <c r="O593" s="117"/>
      <c r="P593" s="117"/>
      <c r="Q593" s="117"/>
      <c r="R593" s="117"/>
      <c r="S593" s="117"/>
      <c r="T593" s="254"/>
      <c r="U593" s="646"/>
      <c r="V593" s="646"/>
      <c r="W593" s="114"/>
      <c r="X593" s="254"/>
      <c r="Y593" s="224" t="str">
        <f t="shared" si="595"/>
        <v xml:space="preserve"> </v>
      </c>
      <c r="Z593" s="579"/>
      <c r="AA593" s="704"/>
      <c r="AB593" s="119"/>
      <c r="AC593" s="224" t="str">
        <f t="shared" si="549"/>
        <v xml:space="preserve"> </v>
      </c>
      <c r="AD593" s="115"/>
      <c r="AE593" s="253"/>
      <c r="AF593" s="704"/>
      <c r="AG593" s="727"/>
      <c r="AH593" s="727"/>
      <c r="AI593" s="727"/>
      <c r="AJ593" s="727"/>
      <c r="AK593" s="591"/>
      <c r="AL593" s="727"/>
      <c r="AM593" s="727"/>
      <c r="AN593" s="727"/>
      <c r="AO593" s="727"/>
      <c r="AP593" s="727"/>
      <c r="AQ593" s="727"/>
      <c r="AR593" s="727"/>
      <c r="AS593" s="727"/>
      <c r="AT593" s="727"/>
      <c r="AU593" s="727"/>
      <c r="AV593" s="727"/>
      <c r="AW593" s="727"/>
      <c r="AX593" s="727"/>
      <c r="AY593" s="727"/>
      <c r="AZ593" s="727"/>
      <c r="BA593" s="727"/>
      <c r="BB593" s="727"/>
      <c r="BC593" s="821"/>
      <c r="BD593" s="727"/>
      <c r="BE593" s="727"/>
      <c r="BF593" s="727"/>
      <c r="BG593" s="727"/>
      <c r="BH593" s="727"/>
      <c r="BI593" s="727"/>
      <c r="BJ593" s="727"/>
      <c r="BK593" s="727"/>
      <c r="BL593" s="821"/>
      <c r="BM593" s="727"/>
      <c r="BN593" s="727"/>
      <c r="BO593" s="727"/>
      <c r="BP593" s="727"/>
      <c r="BQ593" s="727"/>
      <c r="BR593" s="821"/>
      <c r="BS593" s="727"/>
      <c r="BT593" s="727"/>
      <c r="BU593" s="727"/>
      <c r="BV593" s="591"/>
      <c r="BW593" s="224" t="str">
        <f t="shared" si="607"/>
        <v xml:space="preserve"> </v>
      </c>
      <c r="BX593" s="471">
        <f t="shared" si="596"/>
        <v>502</v>
      </c>
      <c r="BY593" s="117"/>
      <c r="BZ593" s="117"/>
      <c r="CA593" s="117"/>
      <c r="CB593" s="117"/>
      <c r="CC593" s="117"/>
      <c r="CD593" s="461"/>
      <c r="CE593" s="236"/>
      <c r="CF593" s="224" t="str">
        <f t="shared" si="597"/>
        <v xml:space="preserve"> </v>
      </c>
      <c r="CG593" s="116"/>
      <c r="CH593" s="117"/>
      <c r="CI593" s="117"/>
      <c r="CJ593" s="117"/>
      <c r="CK593" s="472"/>
      <c r="CL593" s="472"/>
      <c r="CM593" s="472"/>
      <c r="CN593" s="472"/>
      <c r="CO593" s="117"/>
      <c r="CP593" s="253"/>
      <c r="CQ593" s="120"/>
      <c r="CR593" s="224" t="str" cm="1">
        <f t="array" ref="CR593">IF(AND(SUM(COUNTIF(CG593:CM593,{"*不明*","*その他*"})+COUNTIF(CO593:CP593,{"*不明*","*その他*"}))&gt;0,CQ593=""),"その他・不明の場合,10)具体的内容、理由を記入",IF(OR(AND(CI593=CI$65,COUNTA(CJ593:CM593)&lt;4),AND(OR(CI593=CI$63,CI593=CI$64,CI593=CI$66,CI593=CI$67,CI593=CI$68,CI593=""),COUNTA(CJ593:CM593)&gt;0)),"3)介護保険認定済→要介護度、認知症自立度、寝たきり度、介護保険サービス記入",IF(OR(AND(OR(CM593=CM$63,CM593=CM$64),CN593=""),AND(OR(CM593=CM$65,CM593=CM$66),CN593&lt;&gt;"")),"7)介護保険サービス受けている/過去受けていた→具体的内容記入"," ")))</f>
        <v xml:space="preserve"> </v>
      </c>
      <c r="CS593" s="224" t="str">
        <f t="shared" si="598"/>
        <v xml:space="preserve"> </v>
      </c>
      <c r="CT593" s="116"/>
      <c r="CU593" s="253"/>
      <c r="CV593" s="117"/>
      <c r="CW593" s="117"/>
      <c r="CX593" s="253"/>
      <c r="CY593" s="117"/>
      <c r="CZ593" s="117"/>
      <c r="DA593" s="253"/>
      <c r="DB593" s="117"/>
      <c r="DC593" s="224" t="str">
        <f t="shared" si="599"/>
        <v xml:space="preserve"> </v>
      </c>
      <c r="DD593" s="224" t="str">
        <f t="shared" si="600"/>
        <v xml:space="preserve"> </v>
      </c>
      <c r="DE593" s="224" t="str">
        <f t="shared" si="550"/>
        <v xml:space="preserve"> </v>
      </c>
      <c r="DF593" s="121"/>
      <c r="DG593" s="114"/>
      <c r="DH593" s="704"/>
      <c r="DI593" s="119"/>
      <c r="DJ593" s="187"/>
      <c r="DK593" s="254"/>
      <c r="DL593" s="224" t="str">
        <f t="shared" si="551"/>
        <v xml:space="preserve"> </v>
      </c>
      <c r="DM593" s="224" t="str">
        <f t="shared" si="601"/>
        <v xml:space="preserve"> </v>
      </c>
      <c r="DN593" s="474"/>
      <c r="DO593" s="117"/>
      <c r="DP593" s="117"/>
      <c r="DQ593" s="117"/>
      <c r="DR593" s="117"/>
      <c r="DS593" s="117"/>
      <c r="DT593" s="254"/>
      <c r="DU593" s="476"/>
      <c r="DV593" s="224" t="str">
        <f t="shared" si="552"/>
        <v xml:space="preserve"> </v>
      </c>
      <c r="DW593" s="115"/>
      <c r="DX593" s="470"/>
      <c r="DY593" s="117"/>
      <c r="DZ593" s="704"/>
      <c r="EA593" s="224" t="str">
        <f t="shared" si="553"/>
        <v xml:space="preserve"> </v>
      </c>
      <c r="EB593" s="906"/>
      <c r="EC593" s="904"/>
      <c r="ED593" s="904"/>
      <c r="EE593" s="904"/>
      <c r="EF593" s="904"/>
      <c r="EG593" s="904"/>
      <c r="EH593" s="904"/>
      <c r="EI593" s="904"/>
      <c r="EJ593" s="904"/>
      <c r="EK593" s="905"/>
      <c r="EL593" s="80"/>
      <c r="EM593" s="224" t="str">
        <f t="shared" si="602"/>
        <v xml:space="preserve"> </v>
      </c>
      <c r="EN593" s="224" t="str">
        <f t="shared" si="603"/>
        <v xml:space="preserve"> </v>
      </c>
      <c r="EO593" s="115"/>
      <c r="EP593" s="1050"/>
      <c r="EQ593" s="253"/>
      <c r="ER593" s="117"/>
      <c r="ES593" s="1258">
        <f t="shared" si="604"/>
        <v>502</v>
      </c>
      <c r="ET593" s="224" t="str">
        <f t="shared" si="605"/>
        <v xml:space="preserve"> </v>
      </c>
      <c r="EU593" s="477" t="str">
        <f t="shared" si="606"/>
        <v/>
      </c>
      <c r="EV593" s="1334" t="str">
        <f t="shared" si="548"/>
        <v xml:space="preserve"> </v>
      </c>
      <c r="EW593" s="1332" t="str">
        <f t="shared" si="592"/>
        <v/>
      </c>
      <c r="EX593" s="1275" t="str">
        <f t="shared" si="574"/>
        <v/>
      </c>
      <c r="EY593" s="1275" t="str">
        <f t="shared" si="575"/>
        <v/>
      </c>
      <c r="EZ593" s="1275" t="str">
        <f t="shared" si="576"/>
        <v/>
      </c>
      <c r="FA593" s="1275" t="str">
        <f t="shared" si="577"/>
        <v/>
      </c>
      <c r="FB593" s="1275" t="str">
        <f t="shared" si="578"/>
        <v/>
      </c>
      <c r="FC593" s="1333" t="str">
        <f t="shared" si="579"/>
        <v/>
      </c>
      <c r="FE593" s="1234" t="str">
        <f t="shared" si="580"/>
        <v xml:space="preserve"> </v>
      </c>
      <c r="FF593" s="1234" t="str">
        <f t="shared" si="581"/>
        <v xml:space="preserve"> </v>
      </c>
      <c r="FG593" s="1234" t="str">
        <f t="shared" si="582"/>
        <v xml:space="preserve"> </v>
      </c>
      <c r="FH593" s="1234" t="str">
        <f t="shared" si="583"/>
        <v xml:space="preserve"> </v>
      </c>
      <c r="FI593" s="1234" t="str">
        <f t="shared" si="554"/>
        <v xml:space="preserve"> </v>
      </c>
      <c r="FJ593" s="1234" t="str">
        <f t="shared" si="584"/>
        <v xml:space="preserve"> </v>
      </c>
      <c r="FK593" s="1234">
        <f t="shared" si="555"/>
        <v>0</v>
      </c>
      <c r="FL593" s="1227"/>
      <c r="FM593" s="1234" t="str">
        <f t="shared" si="556"/>
        <v xml:space="preserve"> </v>
      </c>
      <c r="FN593" s="1234" t="str">
        <f t="shared" si="557"/>
        <v xml:space="preserve"> </v>
      </c>
      <c r="FO593" s="1234" t="str">
        <f t="shared" si="585"/>
        <v xml:space="preserve"> </v>
      </c>
      <c r="FP593" s="1234" t="str">
        <f t="shared" si="586"/>
        <v xml:space="preserve"> </v>
      </c>
      <c r="FQ593" s="1234" t="str">
        <f t="shared" si="558"/>
        <v xml:space="preserve"> </v>
      </c>
      <c r="FR593" s="1234" t="str">
        <f t="shared" si="587"/>
        <v xml:space="preserve"> </v>
      </c>
      <c r="FS593" s="1234">
        <f t="shared" si="593"/>
        <v>0</v>
      </c>
      <c r="FT593" s="1227"/>
      <c r="FU593" s="1234" t="str">
        <f t="shared" si="588"/>
        <v xml:space="preserve"> </v>
      </c>
      <c r="FV593" s="1234" t="str">
        <f t="shared" si="589"/>
        <v xml:space="preserve"> </v>
      </c>
      <c r="FW593" s="1234" t="str">
        <f t="shared" si="590"/>
        <v xml:space="preserve"> </v>
      </c>
      <c r="FX593" s="1234" t="str">
        <f t="shared" si="559"/>
        <v xml:space="preserve"> </v>
      </c>
      <c r="FY593" s="1234" t="str">
        <f t="shared" si="560"/>
        <v xml:space="preserve"> </v>
      </c>
      <c r="FZ593" s="1234" t="str">
        <f t="shared" si="591"/>
        <v xml:space="preserve"> </v>
      </c>
      <c r="GA593" s="1234">
        <f t="shared" si="561"/>
        <v>0</v>
      </c>
      <c r="GB593" s="1227"/>
      <c r="GC593" s="1234" t="str">
        <f t="shared" si="562"/>
        <v xml:space="preserve"> </v>
      </c>
      <c r="GD593" s="1234" t="str">
        <f t="shared" si="563"/>
        <v xml:space="preserve"> </v>
      </c>
      <c r="GE593" s="1234" t="str">
        <f t="shared" si="564"/>
        <v xml:space="preserve"> </v>
      </c>
      <c r="GF593" s="1234" t="str">
        <f t="shared" si="565"/>
        <v xml:space="preserve"> </v>
      </c>
      <c r="GG593" s="1234" t="str">
        <f t="shared" si="566"/>
        <v xml:space="preserve"> </v>
      </c>
      <c r="GH593" s="1234" t="str">
        <f t="shared" si="567"/>
        <v xml:space="preserve"> </v>
      </c>
      <c r="GI593" s="1234" t="str">
        <f t="shared" si="568"/>
        <v xml:space="preserve"> </v>
      </c>
      <c r="GJ593" s="1234" t="str">
        <f t="shared" si="569"/>
        <v xml:space="preserve"> </v>
      </c>
      <c r="GK593" s="1234" t="str">
        <f t="shared" si="570"/>
        <v xml:space="preserve"> </v>
      </c>
      <c r="GL593" s="1234" t="str">
        <f t="shared" si="571"/>
        <v xml:space="preserve"> </v>
      </c>
      <c r="GM593" s="1234" t="str">
        <f t="shared" si="572"/>
        <v xml:space="preserve"> </v>
      </c>
      <c r="GN593" s="1234">
        <f t="shared" si="573"/>
        <v>0</v>
      </c>
    </row>
    <row r="594" spans="1:196" s="100" customFormat="1" ht="27" customHeight="1" thickTop="1" thickBot="1">
      <c r="A594" s="1208">
        <f>【A票】【D票】!$D$10</f>
        <v>0</v>
      </c>
      <c r="B594" s="1212">
        <f>【A票】【D票】!$H$10</f>
        <v>0</v>
      </c>
      <c r="C594" s="1213" t="str">
        <f>【A票】【D票】!$K$10</f>
        <v xml:space="preserve"> </v>
      </c>
      <c r="D594" s="1214">
        <f t="shared" si="547"/>
        <v>503</v>
      </c>
      <c r="E594" s="914"/>
      <c r="F594" s="467"/>
      <c r="G594" s="469"/>
      <c r="H594" s="224" t="str">
        <f t="shared" si="594"/>
        <v xml:space="preserve"> </v>
      </c>
      <c r="I594" s="704"/>
      <c r="J594" s="117"/>
      <c r="K594" s="117"/>
      <c r="L594" s="117"/>
      <c r="M594" s="117"/>
      <c r="N594" s="117"/>
      <c r="O594" s="117"/>
      <c r="P594" s="117"/>
      <c r="Q594" s="117"/>
      <c r="R594" s="117"/>
      <c r="S594" s="117"/>
      <c r="T594" s="254"/>
      <c r="U594" s="646"/>
      <c r="V594" s="646"/>
      <c r="W594" s="114"/>
      <c r="X594" s="254"/>
      <c r="Y594" s="224" t="str">
        <f t="shared" si="595"/>
        <v xml:space="preserve"> </v>
      </c>
      <c r="Z594" s="579"/>
      <c r="AA594" s="704"/>
      <c r="AB594" s="119"/>
      <c r="AC594" s="224" t="str">
        <f t="shared" si="549"/>
        <v xml:space="preserve"> </v>
      </c>
      <c r="AD594" s="115"/>
      <c r="AE594" s="253"/>
      <c r="AF594" s="704"/>
      <c r="AG594" s="727"/>
      <c r="AH594" s="727"/>
      <c r="AI594" s="727"/>
      <c r="AJ594" s="727"/>
      <c r="AK594" s="591"/>
      <c r="AL594" s="727"/>
      <c r="AM594" s="727"/>
      <c r="AN594" s="727"/>
      <c r="AO594" s="727"/>
      <c r="AP594" s="727"/>
      <c r="AQ594" s="727"/>
      <c r="AR594" s="727"/>
      <c r="AS594" s="727"/>
      <c r="AT594" s="727"/>
      <c r="AU594" s="727"/>
      <c r="AV594" s="727"/>
      <c r="AW594" s="727"/>
      <c r="AX594" s="727"/>
      <c r="AY594" s="727"/>
      <c r="AZ594" s="727"/>
      <c r="BA594" s="727"/>
      <c r="BB594" s="727"/>
      <c r="BC594" s="821"/>
      <c r="BD594" s="727"/>
      <c r="BE594" s="727"/>
      <c r="BF594" s="727"/>
      <c r="BG594" s="727"/>
      <c r="BH594" s="727"/>
      <c r="BI594" s="727"/>
      <c r="BJ594" s="727"/>
      <c r="BK594" s="727"/>
      <c r="BL594" s="821"/>
      <c r="BM594" s="727"/>
      <c r="BN594" s="727"/>
      <c r="BO594" s="727"/>
      <c r="BP594" s="727"/>
      <c r="BQ594" s="727"/>
      <c r="BR594" s="821"/>
      <c r="BS594" s="727"/>
      <c r="BT594" s="727"/>
      <c r="BU594" s="727"/>
      <c r="BV594" s="591"/>
      <c r="BW594" s="224" t="str">
        <f t="shared" si="607"/>
        <v xml:space="preserve"> </v>
      </c>
      <c r="BX594" s="471">
        <f t="shared" si="596"/>
        <v>503</v>
      </c>
      <c r="BY594" s="117"/>
      <c r="BZ594" s="117"/>
      <c r="CA594" s="117"/>
      <c r="CB594" s="117"/>
      <c r="CC594" s="117"/>
      <c r="CD594" s="461"/>
      <c r="CE594" s="236"/>
      <c r="CF594" s="224" t="str">
        <f t="shared" si="597"/>
        <v xml:space="preserve"> </v>
      </c>
      <c r="CG594" s="116"/>
      <c r="CH594" s="117"/>
      <c r="CI594" s="117"/>
      <c r="CJ594" s="117"/>
      <c r="CK594" s="472"/>
      <c r="CL594" s="472"/>
      <c r="CM594" s="472"/>
      <c r="CN594" s="472"/>
      <c r="CO594" s="117"/>
      <c r="CP594" s="253"/>
      <c r="CQ594" s="120"/>
      <c r="CR594" s="224" t="str" cm="1">
        <f t="array" ref="CR594">IF(AND(SUM(COUNTIF(CG594:CM594,{"*不明*","*その他*"})+COUNTIF(CO594:CP594,{"*不明*","*その他*"}))&gt;0,CQ594=""),"その他・不明の場合,10)具体的内容、理由を記入",IF(OR(AND(CI594=CI$65,COUNTA(CJ594:CM594)&lt;4),AND(OR(CI594=CI$63,CI594=CI$64,CI594=CI$66,CI594=CI$67,CI594=CI$68,CI594=""),COUNTA(CJ594:CM594)&gt;0)),"3)介護保険認定済→要介護度、認知症自立度、寝たきり度、介護保険サービス記入",IF(OR(AND(OR(CM594=CM$63,CM594=CM$64),CN594=""),AND(OR(CM594=CM$65,CM594=CM$66),CN594&lt;&gt;"")),"7)介護保険サービス受けている/過去受けていた→具体的内容記入"," ")))</f>
        <v xml:space="preserve"> </v>
      </c>
      <c r="CS594" s="224" t="str">
        <f t="shared" si="598"/>
        <v xml:space="preserve"> </v>
      </c>
      <c r="CT594" s="116"/>
      <c r="CU594" s="253"/>
      <c r="CV594" s="117"/>
      <c r="CW594" s="117"/>
      <c r="CX594" s="253"/>
      <c r="CY594" s="117"/>
      <c r="CZ594" s="117"/>
      <c r="DA594" s="253"/>
      <c r="DB594" s="117"/>
      <c r="DC594" s="224" t="str">
        <f t="shared" si="599"/>
        <v xml:space="preserve"> </v>
      </c>
      <c r="DD594" s="224" t="str">
        <f t="shared" si="600"/>
        <v xml:space="preserve"> </v>
      </c>
      <c r="DE594" s="224" t="str">
        <f t="shared" si="550"/>
        <v xml:space="preserve"> </v>
      </c>
      <c r="DF594" s="121"/>
      <c r="DG594" s="114"/>
      <c r="DH594" s="704"/>
      <c r="DI594" s="119"/>
      <c r="DJ594" s="187"/>
      <c r="DK594" s="254"/>
      <c r="DL594" s="224" t="str">
        <f t="shared" si="551"/>
        <v xml:space="preserve"> </v>
      </c>
      <c r="DM594" s="224" t="str">
        <f t="shared" si="601"/>
        <v xml:space="preserve"> </v>
      </c>
      <c r="DN594" s="474"/>
      <c r="DO594" s="117"/>
      <c r="DP594" s="117"/>
      <c r="DQ594" s="117"/>
      <c r="DR594" s="117"/>
      <c r="DS594" s="117"/>
      <c r="DT594" s="254"/>
      <c r="DU594" s="476"/>
      <c r="DV594" s="224" t="str">
        <f t="shared" si="552"/>
        <v xml:space="preserve"> </v>
      </c>
      <c r="DW594" s="115"/>
      <c r="DX594" s="470"/>
      <c r="DY594" s="117"/>
      <c r="DZ594" s="704"/>
      <c r="EA594" s="224" t="str">
        <f t="shared" si="553"/>
        <v xml:space="preserve"> </v>
      </c>
      <c r="EB594" s="906"/>
      <c r="EC594" s="904"/>
      <c r="ED594" s="904"/>
      <c r="EE594" s="904"/>
      <c r="EF594" s="904"/>
      <c r="EG594" s="904"/>
      <c r="EH594" s="904"/>
      <c r="EI594" s="904"/>
      <c r="EJ594" s="904"/>
      <c r="EK594" s="905"/>
      <c r="EL594" s="80"/>
      <c r="EM594" s="224" t="str">
        <f t="shared" si="602"/>
        <v xml:space="preserve"> </v>
      </c>
      <c r="EN594" s="224" t="str">
        <f t="shared" si="603"/>
        <v xml:space="preserve"> </v>
      </c>
      <c r="EO594" s="115"/>
      <c r="EP594" s="1050"/>
      <c r="EQ594" s="253"/>
      <c r="ER594" s="117"/>
      <c r="ES594" s="1258">
        <f t="shared" si="604"/>
        <v>503</v>
      </c>
      <c r="ET594" s="224" t="str">
        <f t="shared" si="605"/>
        <v xml:space="preserve"> </v>
      </c>
      <c r="EU594" s="477" t="str">
        <f t="shared" si="606"/>
        <v/>
      </c>
      <c r="EV594" s="1334" t="str">
        <f t="shared" si="548"/>
        <v xml:space="preserve"> </v>
      </c>
      <c r="EW594" s="1332" t="str">
        <f t="shared" si="592"/>
        <v/>
      </c>
      <c r="EX594" s="1275" t="str">
        <f t="shared" si="574"/>
        <v/>
      </c>
      <c r="EY594" s="1275" t="str">
        <f t="shared" si="575"/>
        <v/>
      </c>
      <c r="EZ594" s="1275" t="str">
        <f t="shared" si="576"/>
        <v/>
      </c>
      <c r="FA594" s="1275" t="str">
        <f t="shared" si="577"/>
        <v/>
      </c>
      <c r="FB594" s="1275" t="str">
        <f t="shared" si="578"/>
        <v/>
      </c>
      <c r="FC594" s="1333" t="str">
        <f t="shared" si="579"/>
        <v/>
      </c>
      <c r="FE594" s="1234" t="str">
        <f t="shared" si="580"/>
        <v xml:space="preserve"> </v>
      </c>
      <c r="FF594" s="1234" t="str">
        <f t="shared" si="581"/>
        <v xml:space="preserve"> </v>
      </c>
      <c r="FG594" s="1234" t="str">
        <f t="shared" si="582"/>
        <v xml:space="preserve"> </v>
      </c>
      <c r="FH594" s="1234" t="str">
        <f t="shared" si="583"/>
        <v xml:space="preserve"> </v>
      </c>
      <c r="FI594" s="1234" t="str">
        <f t="shared" si="554"/>
        <v xml:space="preserve"> </v>
      </c>
      <c r="FJ594" s="1234" t="str">
        <f t="shared" si="584"/>
        <v xml:space="preserve"> </v>
      </c>
      <c r="FK594" s="1234">
        <f t="shared" si="555"/>
        <v>0</v>
      </c>
      <c r="FL594" s="1227"/>
      <c r="FM594" s="1234" t="str">
        <f t="shared" si="556"/>
        <v xml:space="preserve"> </v>
      </c>
      <c r="FN594" s="1234" t="str">
        <f t="shared" si="557"/>
        <v xml:space="preserve"> </v>
      </c>
      <c r="FO594" s="1234" t="str">
        <f t="shared" si="585"/>
        <v xml:space="preserve"> </v>
      </c>
      <c r="FP594" s="1234" t="str">
        <f t="shared" si="586"/>
        <v xml:space="preserve"> </v>
      </c>
      <c r="FQ594" s="1234" t="str">
        <f t="shared" si="558"/>
        <v xml:space="preserve"> </v>
      </c>
      <c r="FR594" s="1234" t="str">
        <f t="shared" si="587"/>
        <v xml:space="preserve"> </v>
      </c>
      <c r="FS594" s="1234">
        <f t="shared" si="593"/>
        <v>0</v>
      </c>
      <c r="FT594" s="1227"/>
      <c r="FU594" s="1234" t="str">
        <f t="shared" si="588"/>
        <v xml:space="preserve"> </v>
      </c>
      <c r="FV594" s="1234" t="str">
        <f t="shared" si="589"/>
        <v xml:space="preserve"> </v>
      </c>
      <c r="FW594" s="1234" t="str">
        <f t="shared" si="590"/>
        <v xml:space="preserve"> </v>
      </c>
      <c r="FX594" s="1234" t="str">
        <f t="shared" si="559"/>
        <v xml:space="preserve"> </v>
      </c>
      <c r="FY594" s="1234" t="str">
        <f t="shared" si="560"/>
        <v xml:space="preserve"> </v>
      </c>
      <c r="FZ594" s="1234" t="str">
        <f t="shared" si="591"/>
        <v xml:space="preserve"> </v>
      </c>
      <c r="GA594" s="1234">
        <f t="shared" si="561"/>
        <v>0</v>
      </c>
      <c r="GB594" s="1227"/>
      <c r="GC594" s="1234" t="str">
        <f t="shared" si="562"/>
        <v xml:space="preserve"> </v>
      </c>
      <c r="GD594" s="1234" t="str">
        <f t="shared" si="563"/>
        <v xml:space="preserve"> </v>
      </c>
      <c r="GE594" s="1234" t="str">
        <f t="shared" si="564"/>
        <v xml:space="preserve"> </v>
      </c>
      <c r="GF594" s="1234" t="str">
        <f t="shared" si="565"/>
        <v xml:space="preserve"> </v>
      </c>
      <c r="GG594" s="1234" t="str">
        <f t="shared" si="566"/>
        <v xml:space="preserve"> </v>
      </c>
      <c r="GH594" s="1234" t="str">
        <f t="shared" si="567"/>
        <v xml:space="preserve"> </v>
      </c>
      <c r="GI594" s="1234" t="str">
        <f t="shared" si="568"/>
        <v xml:space="preserve"> </v>
      </c>
      <c r="GJ594" s="1234" t="str">
        <f t="shared" si="569"/>
        <v xml:space="preserve"> </v>
      </c>
      <c r="GK594" s="1234" t="str">
        <f t="shared" si="570"/>
        <v xml:space="preserve"> </v>
      </c>
      <c r="GL594" s="1234" t="str">
        <f t="shared" si="571"/>
        <v xml:space="preserve"> </v>
      </c>
      <c r="GM594" s="1234" t="str">
        <f t="shared" si="572"/>
        <v xml:space="preserve"> </v>
      </c>
      <c r="GN594" s="1234">
        <f t="shared" si="573"/>
        <v>0</v>
      </c>
    </row>
    <row r="595" spans="1:196" s="100" customFormat="1" ht="27" customHeight="1" thickTop="1" thickBot="1">
      <c r="A595" s="1208">
        <f>【A票】【D票】!$D$10</f>
        <v>0</v>
      </c>
      <c r="B595" s="1212">
        <f>【A票】【D票】!$H$10</f>
        <v>0</v>
      </c>
      <c r="C595" s="1213" t="str">
        <f>【A票】【D票】!$K$10</f>
        <v xml:space="preserve"> </v>
      </c>
      <c r="D595" s="1214">
        <f t="shared" si="547"/>
        <v>504</v>
      </c>
      <c r="E595" s="914"/>
      <c r="F595" s="467"/>
      <c r="G595" s="469"/>
      <c r="H595" s="224" t="str">
        <f t="shared" si="594"/>
        <v xml:space="preserve"> </v>
      </c>
      <c r="I595" s="704"/>
      <c r="J595" s="117"/>
      <c r="K595" s="117"/>
      <c r="L595" s="117"/>
      <c r="M595" s="117"/>
      <c r="N595" s="117"/>
      <c r="O595" s="117"/>
      <c r="P595" s="117"/>
      <c r="Q595" s="117"/>
      <c r="R595" s="117"/>
      <c r="S595" s="117"/>
      <c r="T595" s="254"/>
      <c r="U595" s="646"/>
      <c r="V595" s="646"/>
      <c r="W595" s="114"/>
      <c r="X595" s="254"/>
      <c r="Y595" s="224" t="str">
        <f t="shared" si="595"/>
        <v xml:space="preserve"> </v>
      </c>
      <c r="Z595" s="579"/>
      <c r="AA595" s="704"/>
      <c r="AB595" s="119"/>
      <c r="AC595" s="224" t="str">
        <f t="shared" si="549"/>
        <v xml:space="preserve"> </v>
      </c>
      <c r="AD595" s="115"/>
      <c r="AE595" s="253"/>
      <c r="AF595" s="704"/>
      <c r="AG595" s="727"/>
      <c r="AH595" s="727"/>
      <c r="AI595" s="727"/>
      <c r="AJ595" s="727"/>
      <c r="AK595" s="591"/>
      <c r="AL595" s="727"/>
      <c r="AM595" s="727"/>
      <c r="AN595" s="727"/>
      <c r="AO595" s="727"/>
      <c r="AP595" s="727"/>
      <c r="AQ595" s="727"/>
      <c r="AR595" s="727"/>
      <c r="AS595" s="727"/>
      <c r="AT595" s="727"/>
      <c r="AU595" s="727"/>
      <c r="AV595" s="727"/>
      <c r="AW595" s="727"/>
      <c r="AX595" s="727"/>
      <c r="AY595" s="727"/>
      <c r="AZ595" s="727"/>
      <c r="BA595" s="727"/>
      <c r="BB595" s="727"/>
      <c r="BC595" s="821"/>
      <c r="BD595" s="727"/>
      <c r="BE595" s="727"/>
      <c r="BF595" s="727"/>
      <c r="BG595" s="727"/>
      <c r="BH595" s="727"/>
      <c r="BI595" s="727"/>
      <c r="BJ595" s="727"/>
      <c r="BK595" s="727"/>
      <c r="BL595" s="821"/>
      <c r="BM595" s="727"/>
      <c r="BN595" s="727"/>
      <c r="BO595" s="727"/>
      <c r="BP595" s="727"/>
      <c r="BQ595" s="727"/>
      <c r="BR595" s="821"/>
      <c r="BS595" s="727"/>
      <c r="BT595" s="727"/>
      <c r="BU595" s="727"/>
      <c r="BV595" s="591"/>
      <c r="BW595" s="224" t="str">
        <f t="shared" si="607"/>
        <v xml:space="preserve"> </v>
      </c>
      <c r="BX595" s="471">
        <f t="shared" si="596"/>
        <v>504</v>
      </c>
      <c r="BY595" s="117"/>
      <c r="BZ595" s="117"/>
      <c r="CA595" s="117"/>
      <c r="CB595" s="117"/>
      <c r="CC595" s="117"/>
      <c r="CD595" s="461"/>
      <c r="CE595" s="236"/>
      <c r="CF595" s="224" t="str">
        <f t="shared" si="597"/>
        <v xml:space="preserve"> </v>
      </c>
      <c r="CG595" s="116"/>
      <c r="CH595" s="117"/>
      <c r="CI595" s="117"/>
      <c r="CJ595" s="117"/>
      <c r="CK595" s="472"/>
      <c r="CL595" s="472"/>
      <c r="CM595" s="472"/>
      <c r="CN595" s="472"/>
      <c r="CO595" s="117"/>
      <c r="CP595" s="253"/>
      <c r="CQ595" s="120"/>
      <c r="CR595" s="224" t="str" cm="1">
        <f t="array" ref="CR595">IF(AND(SUM(COUNTIF(CG595:CM595,{"*不明*","*その他*"})+COUNTIF(CO595:CP595,{"*不明*","*その他*"}))&gt;0,CQ595=""),"その他・不明の場合,10)具体的内容、理由を記入",IF(OR(AND(CI595=CI$65,COUNTA(CJ595:CM595)&lt;4),AND(OR(CI595=CI$63,CI595=CI$64,CI595=CI$66,CI595=CI$67,CI595=CI$68,CI595=""),COUNTA(CJ595:CM595)&gt;0)),"3)介護保険認定済→要介護度、認知症自立度、寝たきり度、介護保険サービス記入",IF(OR(AND(OR(CM595=CM$63,CM595=CM$64),CN595=""),AND(OR(CM595=CM$65,CM595=CM$66),CN595&lt;&gt;"")),"7)介護保険サービス受けている/過去受けていた→具体的内容記入"," ")))</f>
        <v xml:space="preserve"> </v>
      </c>
      <c r="CS595" s="224" t="str">
        <f t="shared" si="598"/>
        <v xml:space="preserve"> </v>
      </c>
      <c r="CT595" s="116"/>
      <c r="CU595" s="253"/>
      <c r="CV595" s="117"/>
      <c r="CW595" s="117"/>
      <c r="CX595" s="253"/>
      <c r="CY595" s="117"/>
      <c r="CZ595" s="117"/>
      <c r="DA595" s="253"/>
      <c r="DB595" s="117"/>
      <c r="DC595" s="224" t="str">
        <f t="shared" si="599"/>
        <v xml:space="preserve"> </v>
      </c>
      <c r="DD595" s="224" t="str">
        <f t="shared" si="600"/>
        <v xml:space="preserve"> </v>
      </c>
      <c r="DE595" s="224" t="str">
        <f t="shared" si="550"/>
        <v xml:space="preserve"> </v>
      </c>
      <c r="DF595" s="121"/>
      <c r="DG595" s="114"/>
      <c r="DH595" s="704"/>
      <c r="DI595" s="119"/>
      <c r="DJ595" s="187"/>
      <c r="DK595" s="254"/>
      <c r="DL595" s="224" t="str">
        <f t="shared" si="551"/>
        <v xml:space="preserve"> </v>
      </c>
      <c r="DM595" s="224" t="str">
        <f t="shared" si="601"/>
        <v xml:space="preserve"> </v>
      </c>
      <c r="DN595" s="474"/>
      <c r="DO595" s="117"/>
      <c r="DP595" s="117"/>
      <c r="DQ595" s="117"/>
      <c r="DR595" s="117"/>
      <c r="DS595" s="117"/>
      <c r="DT595" s="254"/>
      <c r="DU595" s="476"/>
      <c r="DV595" s="224" t="str">
        <f t="shared" si="552"/>
        <v xml:space="preserve"> </v>
      </c>
      <c r="DW595" s="115"/>
      <c r="DX595" s="470"/>
      <c r="DY595" s="117"/>
      <c r="DZ595" s="704"/>
      <c r="EA595" s="224" t="str">
        <f t="shared" si="553"/>
        <v xml:space="preserve"> </v>
      </c>
      <c r="EB595" s="906"/>
      <c r="EC595" s="904"/>
      <c r="ED595" s="904"/>
      <c r="EE595" s="904"/>
      <c r="EF595" s="904"/>
      <c r="EG595" s="904"/>
      <c r="EH595" s="904"/>
      <c r="EI595" s="904"/>
      <c r="EJ595" s="904"/>
      <c r="EK595" s="905"/>
      <c r="EL595" s="80"/>
      <c r="EM595" s="224" t="str">
        <f t="shared" si="602"/>
        <v xml:space="preserve"> </v>
      </c>
      <c r="EN595" s="224" t="str">
        <f t="shared" si="603"/>
        <v xml:space="preserve"> </v>
      </c>
      <c r="EO595" s="115"/>
      <c r="EP595" s="1050"/>
      <c r="EQ595" s="253"/>
      <c r="ER595" s="117"/>
      <c r="ES595" s="1258">
        <f t="shared" si="604"/>
        <v>504</v>
      </c>
      <c r="ET595" s="224" t="str">
        <f t="shared" si="605"/>
        <v xml:space="preserve"> </v>
      </c>
      <c r="EU595" s="477" t="str">
        <f t="shared" si="606"/>
        <v/>
      </c>
      <c r="EV595" s="1334" t="str">
        <f t="shared" si="548"/>
        <v xml:space="preserve"> </v>
      </c>
      <c r="EW595" s="1332" t="str">
        <f t="shared" si="592"/>
        <v/>
      </c>
      <c r="EX595" s="1275" t="str">
        <f t="shared" si="574"/>
        <v/>
      </c>
      <c r="EY595" s="1275" t="str">
        <f t="shared" si="575"/>
        <v/>
      </c>
      <c r="EZ595" s="1275" t="str">
        <f t="shared" si="576"/>
        <v/>
      </c>
      <c r="FA595" s="1275" t="str">
        <f t="shared" si="577"/>
        <v/>
      </c>
      <c r="FB595" s="1275" t="str">
        <f t="shared" si="578"/>
        <v/>
      </c>
      <c r="FC595" s="1333" t="str">
        <f t="shared" si="579"/>
        <v/>
      </c>
      <c r="FE595" s="1234" t="str">
        <f t="shared" si="580"/>
        <v xml:space="preserve"> </v>
      </c>
      <c r="FF595" s="1234" t="str">
        <f t="shared" si="581"/>
        <v xml:space="preserve"> </v>
      </c>
      <c r="FG595" s="1234" t="str">
        <f t="shared" si="582"/>
        <v xml:space="preserve"> </v>
      </c>
      <c r="FH595" s="1234" t="str">
        <f t="shared" si="583"/>
        <v xml:space="preserve"> </v>
      </c>
      <c r="FI595" s="1234" t="str">
        <f t="shared" si="554"/>
        <v xml:space="preserve"> </v>
      </c>
      <c r="FJ595" s="1234" t="str">
        <f t="shared" si="584"/>
        <v xml:space="preserve"> </v>
      </c>
      <c r="FK595" s="1234">
        <f t="shared" si="555"/>
        <v>0</v>
      </c>
      <c r="FL595" s="1227"/>
      <c r="FM595" s="1234" t="str">
        <f t="shared" si="556"/>
        <v xml:space="preserve"> </v>
      </c>
      <c r="FN595" s="1234" t="str">
        <f t="shared" si="557"/>
        <v xml:space="preserve"> </v>
      </c>
      <c r="FO595" s="1234" t="str">
        <f t="shared" si="585"/>
        <v xml:space="preserve"> </v>
      </c>
      <c r="FP595" s="1234" t="str">
        <f t="shared" si="586"/>
        <v xml:space="preserve"> </v>
      </c>
      <c r="FQ595" s="1234" t="str">
        <f t="shared" si="558"/>
        <v xml:space="preserve"> </v>
      </c>
      <c r="FR595" s="1234" t="str">
        <f t="shared" si="587"/>
        <v xml:space="preserve"> </v>
      </c>
      <c r="FS595" s="1234">
        <f t="shared" si="593"/>
        <v>0</v>
      </c>
      <c r="FT595" s="1227"/>
      <c r="FU595" s="1234" t="str">
        <f t="shared" si="588"/>
        <v xml:space="preserve"> </v>
      </c>
      <c r="FV595" s="1234" t="str">
        <f t="shared" si="589"/>
        <v xml:space="preserve"> </v>
      </c>
      <c r="FW595" s="1234" t="str">
        <f t="shared" si="590"/>
        <v xml:space="preserve"> </v>
      </c>
      <c r="FX595" s="1234" t="str">
        <f t="shared" si="559"/>
        <v xml:space="preserve"> </v>
      </c>
      <c r="FY595" s="1234" t="str">
        <f t="shared" si="560"/>
        <v xml:space="preserve"> </v>
      </c>
      <c r="FZ595" s="1234" t="str">
        <f t="shared" si="591"/>
        <v xml:space="preserve"> </v>
      </c>
      <c r="GA595" s="1234">
        <f t="shared" si="561"/>
        <v>0</v>
      </c>
      <c r="GB595" s="1227"/>
      <c r="GC595" s="1234" t="str">
        <f t="shared" si="562"/>
        <v xml:space="preserve"> </v>
      </c>
      <c r="GD595" s="1234" t="str">
        <f t="shared" si="563"/>
        <v xml:space="preserve"> </v>
      </c>
      <c r="GE595" s="1234" t="str">
        <f t="shared" si="564"/>
        <v xml:space="preserve"> </v>
      </c>
      <c r="GF595" s="1234" t="str">
        <f t="shared" si="565"/>
        <v xml:space="preserve"> </v>
      </c>
      <c r="GG595" s="1234" t="str">
        <f t="shared" si="566"/>
        <v xml:space="preserve"> </v>
      </c>
      <c r="GH595" s="1234" t="str">
        <f t="shared" si="567"/>
        <v xml:space="preserve"> </v>
      </c>
      <c r="GI595" s="1234" t="str">
        <f t="shared" si="568"/>
        <v xml:space="preserve"> </v>
      </c>
      <c r="GJ595" s="1234" t="str">
        <f t="shared" si="569"/>
        <v xml:space="preserve"> </v>
      </c>
      <c r="GK595" s="1234" t="str">
        <f t="shared" si="570"/>
        <v xml:space="preserve"> </v>
      </c>
      <c r="GL595" s="1234" t="str">
        <f t="shared" si="571"/>
        <v xml:space="preserve"> </v>
      </c>
      <c r="GM595" s="1234" t="str">
        <f t="shared" si="572"/>
        <v xml:space="preserve"> </v>
      </c>
      <c r="GN595" s="1234">
        <f t="shared" si="573"/>
        <v>0</v>
      </c>
    </row>
    <row r="596" spans="1:196" s="100" customFormat="1" ht="27" customHeight="1" thickTop="1" thickBot="1">
      <c r="A596" s="1208">
        <f>【A票】【D票】!$D$10</f>
        <v>0</v>
      </c>
      <c r="B596" s="1212">
        <f>【A票】【D票】!$H$10</f>
        <v>0</v>
      </c>
      <c r="C596" s="1213" t="str">
        <f>【A票】【D票】!$K$10</f>
        <v xml:space="preserve"> </v>
      </c>
      <c r="D596" s="1214">
        <f t="shared" si="547"/>
        <v>505</v>
      </c>
      <c r="E596" s="914"/>
      <c r="F596" s="467"/>
      <c r="G596" s="469"/>
      <c r="H596" s="224" t="str">
        <f t="shared" si="594"/>
        <v xml:space="preserve"> </v>
      </c>
      <c r="I596" s="704"/>
      <c r="J596" s="117"/>
      <c r="K596" s="117"/>
      <c r="L596" s="117"/>
      <c r="M596" s="117"/>
      <c r="N596" s="117"/>
      <c r="O596" s="117"/>
      <c r="P596" s="117"/>
      <c r="Q596" s="117"/>
      <c r="R596" s="117"/>
      <c r="S596" s="117"/>
      <c r="T596" s="254"/>
      <c r="U596" s="646"/>
      <c r="V596" s="646"/>
      <c r="W596" s="114"/>
      <c r="X596" s="254"/>
      <c r="Y596" s="224" t="str">
        <f t="shared" si="595"/>
        <v xml:space="preserve"> </v>
      </c>
      <c r="Z596" s="579"/>
      <c r="AA596" s="704"/>
      <c r="AB596" s="119"/>
      <c r="AC596" s="224" t="str">
        <f t="shared" si="549"/>
        <v xml:space="preserve"> </v>
      </c>
      <c r="AD596" s="115"/>
      <c r="AE596" s="253"/>
      <c r="AF596" s="704"/>
      <c r="AG596" s="727"/>
      <c r="AH596" s="727"/>
      <c r="AI596" s="727"/>
      <c r="AJ596" s="727"/>
      <c r="AK596" s="591"/>
      <c r="AL596" s="727"/>
      <c r="AM596" s="727"/>
      <c r="AN596" s="727"/>
      <c r="AO596" s="727"/>
      <c r="AP596" s="727"/>
      <c r="AQ596" s="727"/>
      <c r="AR596" s="727"/>
      <c r="AS596" s="727"/>
      <c r="AT596" s="727"/>
      <c r="AU596" s="727"/>
      <c r="AV596" s="727"/>
      <c r="AW596" s="727"/>
      <c r="AX596" s="727"/>
      <c r="AY596" s="727"/>
      <c r="AZ596" s="727"/>
      <c r="BA596" s="727"/>
      <c r="BB596" s="727"/>
      <c r="BC596" s="821"/>
      <c r="BD596" s="727"/>
      <c r="BE596" s="727"/>
      <c r="BF596" s="727"/>
      <c r="BG596" s="727"/>
      <c r="BH596" s="727"/>
      <c r="BI596" s="727"/>
      <c r="BJ596" s="727"/>
      <c r="BK596" s="727"/>
      <c r="BL596" s="821"/>
      <c r="BM596" s="727"/>
      <c r="BN596" s="727"/>
      <c r="BO596" s="727"/>
      <c r="BP596" s="727"/>
      <c r="BQ596" s="727"/>
      <c r="BR596" s="821"/>
      <c r="BS596" s="727"/>
      <c r="BT596" s="727"/>
      <c r="BU596" s="727"/>
      <c r="BV596" s="591"/>
      <c r="BW596" s="224" t="str">
        <f t="shared" si="607"/>
        <v xml:space="preserve"> </v>
      </c>
      <c r="BX596" s="471">
        <f t="shared" si="596"/>
        <v>505</v>
      </c>
      <c r="BY596" s="117"/>
      <c r="BZ596" s="117"/>
      <c r="CA596" s="117"/>
      <c r="CB596" s="117"/>
      <c r="CC596" s="117"/>
      <c r="CD596" s="461"/>
      <c r="CE596" s="236"/>
      <c r="CF596" s="224" t="str">
        <f t="shared" si="597"/>
        <v xml:space="preserve"> </v>
      </c>
      <c r="CG596" s="116"/>
      <c r="CH596" s="117"/>
      <c r="CI596" s="117"/>
      <c r="CJ596" s="117"/>
      <c r="CK596" s="472"/>
      <c r="CL596" s="472"/>
      <c r="CM596" s="472"/>
      <c r="CN596" s="472"/>
      <c r="CO596" s="117"/>
      <c r="CP596" s="253"/>
      <c r="CQ596" s="120"/>
      <c r="CR596" s="224" t="str" cm="1">
        <f t="array" ref="CR596">IF(AND(SUM(COUNTIF(CG596:CM596,{"*不明*","*その他*"})+COUNTIF(CO596:CP596,{"*不明*","*その他*"}))&gt;0,CQ596=""),"その他・不明の場合,10)具体的内容、理由を記入",IF(OR(AND(CI596=CI$65,COUNTA(CJ596:CM596)&lt;4),AND(OR(CI596=CI$63,CI596=CI$64,CI596=CI$66,CI596=CI$67,CI596=CI$68,CI596=""),COUNTA(CJ596:CM596)&gt;0)),"3)介護保険認定済→要介護度、認知症自立度、寝たきり度、介護保険サービス記入",IF(OR(AND(OR(CM596=CM$63,CM596=CM$64),CN596=""),AND(OR(CM596=CM$65,CM596=CM$66),CN596&lt;&gt;"")),"7)介護保険サービス受けている/過去受けていた→具体的内容記入"," ")))</f>
        <v xml:space="preserve"> </v>
      </c>
      <c r="CS596" s="224" t="str">
        <f t="shared" si="598"/>
        <v xml:space="preserve"> </v>
      </c>
      <c r="CT596" s="116"/>
      <c r="CU596" s="253"/>
      <c r="CV596" s="117"/>
      <c r="CW596" s="117"/>
      <c r="CX596" s="253"/>
      <c r="CY596" s="117"/>
      <c r="CZ596" s="117"/>
      <c r="DA596" s="253"/>
      <c r="DB596" s="117"/>
      <c r="DC596" s="224" t="str">
        <f t="shared" si="599"/>
        <v xml:space="preserve"> </v>
      </c>
      <c r="DD596" s="224" t="str">
        <f t="shared" si="600"/>
        <v xml:space="preserve"> </v>
      </c>
      <c r="DE596" s="224" t="str">
        <f t="shared" si="550"/>
        <v xml:space="preserve"> </v>
      </c>
      <c r="DF596" s="121"/>
      <c r="DG596" s="114"/>
      <c r="DH596" s="704"/>
      <c r="DI596" s="119"/>
      <c r="DJ596" s="187"/>
      <c r="DK596" s="254"/>
      <c r="DL596" s="224" t="str">
        <f t="shared" si="551"/>
        <v xml:space="preserve"> </v>
      </c>
      <c r="DM596" s="224" t="str">
        <f t="shared" si="601"/>
        <v xml:space="preserve"> </v>
      </c>
      <c r="DN596" s="474"/>
      <c r="DO596" s="117"/>
      <c r="DP596" s="117"/>
      <c r="DQ596" s="117"/>
      <c r="DR596" s="117"/>
      <c r="DS596" s="117"/>
      <c r="DT596" s="254"/>
      <c r="DU596" s="476"/>
      <c r="DV596" s="224" t="str">
        <f t="shared" si="552"/>
        <v xml:space="preserve"> </v>
      </c>
      <c r="DW596" s="115"/>
      <c r="DX596" s="470"/>
      <c r="DY596" s="117"/>
      <c r="DZ596" s="704"/>
      <c r="EA596" s="224" t="str">
        <f t="shared" si="553"/>
        <v xml:space="preserve"> </v>
      </c>
      <c r="EB596" s="906"/>
      <c r="EC596" s="904"/>
      <c r="ED596" s="904"/>
      <c r="EE596" s="904"/>
      <c r="EF596" s="904"/>
      <c r="EG596" s="904"/>
      <c r="EH596" s="904"/>
      <c r="EI596" s="904"/>
      <c r="EJ596" s="904"/>
      <c r="EK596" s="905"/>
      <c r="EL596" s="80"/>
      <c r="EM596" s="224" t="str">
        <f t="shared" si="602"/>
        <v xml:space="preserve"> </v>
      </c>
      <c r="EN596" s="224" t="str">
        <f t="shared" si="603"/>
        <v xml:space="preserve"> </v>
      </c>
      <c r="EO596" s="115"/>
      <c r="EP596" s="1050"/>
      <c r="EQ596" s="253"/>
      <c r="ER596" s="117"/>
      <c r="ES596" s="1258">
        <f t="shared" si="604"/>
        <v>505</v>
      </c>
      <c r="ET596" s="224" t="str">
        <f t="shared" si="605"/>
        <v xml:space="preserve"> </v>
      </c>
      <c r="EU596" s="477" t="str">
        <f t="shared" si="606"/>
        <v/>
      </c>
      <c r="EV596" s="1334" t="str">
        <f t="shared" si="548"/>
        <v xml:space="preserve"> </v>
      </c>
      <c r="EW596" s="1332" t="str">
        <f t="shared" si="592"/>
        <v/>
      </c>
      <c r="EX596" s="1275" t="str">
        <f t="shared" si="574"/>
        <v/>
      </c>
      <c r="EY596" s="1275" t="str">
        <f t="shared" si="575"/>
        <v/>
      </c>
      <c r="EZ596" s="1275" t="str">
        <f t="shared" si="576"/>
        <v/>
      </c>
      <c r="FA596" s="1275" t="str">
        <f t="shared" si="577"/>
        <v/>
      </c>
      <c r="FB596" s="1275" t="str">
        <f t="shared" si="578"/>
        <v/>
      </c>
      <c r="FC596" s="1333" t="str">
        <f t="shared" si="579"/>
        <v/>
      </c>
      <c r="FE596" s="1234" t="str">
        <f t="shared" si="580"/>
        <v xml:space="preserve"> </v>
      </c>
      <c r="FF596" s="1234" t="str">
        <f t="shared" si="581"/>
        <v xml:space="preserve"> </v>
      </c>
      <c r="FG596" s="1234" t="str">
        <f t="shared" si="582"/>
        <v xml:space="preserve"> </v>
      </c>
      <c r="FH596" s="1234" t="str">
        <f t="shared" si="583"/>
        <v xml:space="preserve"> </v>
      </c>
      <c r="FI596" s="1234" t="str">
        <f t="shared" si="554"/>
        <v xml:space="preserve"> </v>
      </c>
      <c r="FJ596" s="1234" t="str">
        <f t="shared" si="584"/>
        <v xml:space="preserve"> </v>
      </c>
      <c r="FK596" s="1234">
        <f t="shared" si="555"/>
        <v>0</v>
      </c>
      <c r="FL596" s="1227"/>
      <c r="FM596" s="1234" t="str">
        <f t="shared" si="556"/>
        <v xml:space="preserve"> </v>
      </c>
      <c r="FN596" s="1234" t="str">
        <f t="shared" si="557"/>
        <v xml:space="preserve"> </v>
      </c>
      <c r="FO596" s="1234" t="str">
        <f t="shared" si="585"/>
        <v xml:space="preserve"> </v>
      </c>
      <c r="FP596" s="1234" t="str">
        <f t="shared" si="586"/>
        <v xml:space="preserve"> </v>
      </c>
      <c r="FQ596" s="1234" t="str">
        <f t="shared" si="558"/>
        <v xml:space="preserve"> </v>
      </c>
      <c r="FR596" s="1234" t="str">
        <f t="shared" si="587"/>
        <v xml:space="preserve"> </v>
      </c>
      <c r="FS596" s="1234">
        <f t="shared" si="593"/>
        <v>0</v>
      </c>
      <c r="FT596" s="1227"/>
      <c r="FU596" s="1234" t="str">
        <f t="shared" si="588"/>
        <v xml:space="preserve"> </v>
      </c>
      <c r="FV596" s="1234" t="str">
        <f t="shared" si="589"/>
        <v xml:space="preserve"> </v>
      </c>
      <c r="FW596" s="1234" t="str">
        <f t="shared" si="590"/>
        <v xml:space="preserve"> </v>
      </c>
      <c r="FX596" s="1234" t="str">
        <f t="shared" si="559"/>
        <v xml:space="preserve"> </v>
      </c>
      <c r="FY596" s="1234" t="str">
        <f t="shared" si="560"/>
        <v xml:space="preserve"> </v>
      </c>
      <c r="FZ596" s="1234" t="str">
        <f t="shared" si="591"/>
        <v xml:space="preserve"> </v>
      </c>
      <c r="GA596" s="1234">
        <f t="shared" si="561"/>
        <v>0</v>
      </c>
      <c r="GB596" s="1227"/>
      <c r="GC596" s="1234" t="str">
        <f t="shared" si="562"/>
        <v xml:space="preserve"> </v>
      </c>
      <c r="GD596" s="1234" t="str">
        <f t="shared" si="563"/>
        <v xml:space="preserve"> </v>
      </c>
      <c r="GE596" s="1234" t="str">
        <f t="shared" si="564"/>
        <v xml:space="preserve"> </v>
      </c>
      <c r="GF596" s="1234" t="str">
        <f t="shared" si="565"/>
        <v xml:space="preserve"> </v>
      </c>
      <c r="GG596" s="1234" t="str">
        <f t="shared" si="566"/>
        <v xml:space="preserve"> </v>
      </c>
      <c r="GH596" s="1234" t="str">
        <f t="shared" si="567"/>
        <v xml:space="preserve"> </v>
      </c>
      <c r="GI596" s="1234" t="str">
        <f t="shared" si="568"/>
        <v xml:space="preserve"> </v>
      </c>
      <c r="GJ596" s="1234" t="str">
        <f t="shared" si="569"/>
        <v xml:space="preserve"> </v>
      </c>
      <c r="GK596" s="1234" t="str">
        <f t="shared" si="570"/>
        <v xml:space="preserve"> </v>
      </c>
      <c r="GL596" s="1234" t="str">
        <f t="shared" si="571"/>
        <v xml:space="preserve"> </v>
      </c>
      <c r="GM596" s="1234" t="str">
        <f t="shared" si="572"/>
        <v xml:space="preserve"> </v>
      </c>
      <c r="GN596" s="1234">
        <f t="shared" si="573"/>
        <v>0</v>
      </c>
    </row>
    <row r="597" spans="1:196" s="100" customFormat="1" ht="27" customHeight="1" thickTop="1" thickBot="1">
      <c r="A597" s="1208">
        <f>【A票】【D票】!$D$10</f>
        <v>0</v>
      </c>
      <c r="B597" s="1212">
        <f>【A票】【D票】!$H$10</f>
        <v>0</v>
      </c>
      <c r="C597" s="1213" t="str">
        <f>【A票】【D票】!$K$10</f>
        <v xml:space="preserve"> </v>
      </c>
      <c r="D597" s="1214">
        <f t="shared" si="547"/>
        <v>506</v>
      </c>
      <c r="E597" s="914"/>
      <c r="F597" s="467"/>
      <c r="G597" s="469"/>
      <c r="H597" s="224" t="str">
        <f t="shared" si="594"/>
        <v xml:space="preserve"> </v>
      </c>
      <c r="I597" s="704"/>
      <c r="J597" s="117"/>
      <c r="K597" s="117"/>
      <c r="L597" s="117"/>
      <c r="M597" s="117"/>
      <c r="N597" s="117"/>
      <c r="O597" s="117"/>
      <c r="P597" s="117"/>
      <c r="Q597" s="117"/>
      <c r="R597" s="117"/>
      <c r="S597" s="117"/>
      <c r="T597" s="254"/>
      <c r="U597" s="646"/>
      <c r="V597" s="646"/>
      <c r="W597" s="114"/>
      <c r="X597" s="254"/>
      <c r="Y597" s="224" t="str">
        <f t="shared" si="595"/>
        <v xml:space="preserve"> </v>
      </c>
      <c r="Z597" s="579"/>
      <c r="AA597" s="704"/>
      <c r="AB597" s="119"/>
      <c r="AC597" s="224" t="str">
        <f t="shared" si="549"/>
        <v xml:space="preserve"> </v>
      </c>
      <c r="AD597" s="115"/>
      <c r="AE597" s="253"/>
      <c r="AF597" s="704"/>
      <c r="AG597" s="727"/>
      <c r="AH597" s="727"/>
      <c r="AI597" s="727"/>
      <c r="AJ597" s="727"/>
      <c r="AK597" s="591"/>
      <c r="AL597" s="727"/>
      <c r="AM597" s="727"/>
      <c r="AN597" s="727"/>
      <c r="AO597" s="727"/>
      <c r="AP597" s="727"/>
      <c r="AQ597" s="727"/>
      <c r="AR597" s="727"/>
      <c r="AS597" s="727"/>
      <c r="AT597" s="727"/>
      <c r="AU597" s="727"/>
      <c r="AV597" s="727"/>
      <c r="AW597" s="727"/>
      <c r="AX597" s="727"/>
      <c r="AY597" s="727"/>
      <c r="AZ597" s="727"/>
      <c r="BA597" s="727"/>
      <c r="BB597" s="727"/>
      <c r="BC597" s="821"/>
      <c r="BD597" s="727"/>
      <c r="BE597" s="727"/>
      <c r="BF597" s="727"/>
      <c r="BG597" s="727"/>
      <c r="BH597" s="727"/>
      <c r="BI597" s="727"/>
      <c r="BJ597" s="727"/>
      <c r="BK597" s="727"/>
      <c r="BL597" s="821"/>
      <c r="BM597" s="727"/>
      <c r="BN597" s="727"/>
      <c r="BO597" s="727"/>
      <c r="BP597" s="727"/>
      <c r="BQ597" s="727"/>
      <c r="BR597" s="821"/>
      <c r="BS597" s="727"/>
      <c r="BT597" s="727"/>
      <c r="BU597" s="727"/>
      <c r="BV597" s="591"/>
      <c r="BW597" s="224" t="str">
        <f t="shared" si="607"/>
        <v xml:space="preserve"> </v>
      </c>
      <c r="BX597" s="471">
        <f t="shared" si="596"/>
        <v>506</v>
      </c>
      <c r="BY597" s="117"/>
      <c r="BZ597" s="117"/>
      <c r="CA597" s="117"/>
      <c r="CB597" s="117"/>
      <c r="CC597" s="117"/>
      <c r="CD597" s="461"/>
      <c r="CE597" s="236"/>
      <c r="CF597" s="224" t="str">
        <f t="shared" si="597"/>
        <v xml:space="preserve"> </v>
      </c>
      <c r="CG597" s="116"/>
      <c r="CH597" s="117"/>
      <c r="CI597" s="117"/>
      <c r="CJ597" s="117"/>
      <c r="CK597" s="472"/>
      <c r="CL597" s="472"/>
      <c r="CM597" s="472"/>
      <c r="CN597" s="472"/>
      <c r="CO597" s="117"/>
      <c r="CP597" s="253"/>
      <c r="CQ597" s="120"/>
      <c r="CR597" s="224" t="str" cm="1">
        <f t="array" ref="CR597">IF(AND(SUM(COUNTIF(CG597:CM597,{"*不明*","*その他*"})+COUNTIF(CO597:CP597,{"*不明*","*その他*"}))&gt;0,CQ597=""),"その他・不明の場合,10)具体的内容、理由を記入",IF(OR(AND(CI597=CI$65,COUNTA(CJ597:CM597)&lt;4),AND(OR(CI597=CI$63,CI597=CI$64,CI597=CI$66,CI597=CI$67,CI597=CI$68,CI597=""),COUNTA(CJ597:CM597)&gt;0)),"3)介護保険認定済→要介護度、認知症自立度、寝たきり度、介護保険サービス記入",IF(OR(AND(OR(CM597=CM$63,CM597=CM$64),CN597=""),AND(OR(CM597=CM$65,CM597=CM$66),CN597&lt;&gt;"")),"7)介護保険サービス受けている/過去受けていた→具体的内容記入"," ")))</f>
        <v xml:space="preserve"> </v>
      </c>
      <c r="CS597" s="224" t="str">
        <f t="shared" si="598"/>
        <v xml:space="preserve"> </v>
      </c>
      <c r="CT597" s="116"/>
      <c r="CU597" s="253"/>
      <c r="CV597" s="117"/>
      <c r="CW597" s="117"/>
      <c r="CX597" s="253"/>
      <c r="CY597" s="117"/>
      <c r="CZ597" s="117"/>
      <c r="DA597" s="253"/>
      <c r="DB597" s="117"/>
      <c r="DC597" s="224" t="str">
        <f t="shared" si="599"/>
        <v xml:space="preserve"> </v>
      </c>
      <c r="DD597" s="224" t="str">
        <f t="shared" si="600"/>
        <v xml:space="preserve"> </v>
      </c>
      <c r="DE597" s="224" t="str">
        <f t="shared" si="550"/>
        <v xml:space="preserve"> </v>
      </c>
      <c r="DF597" s="121"/>
      <c r="DG597" s="114"/>
      <c r="DH597" s="704"/>
      <c r="DI597" s="119"/>
      <c r="DJ597" s="187"/>
      <c r="DK597" s="254"/>
      <c r="DL597" s="224" t="str">
        <f t="shared" si="551"/>
        <v xml:space="preserve"> </v>
      </c>
      <c r="DM597" s="224" t="str">
        <f t="shared" si="601"/>
        <v xml:space="preserve"> </v>
      </c>
      <c r="DN597" s="474"/>
      <c r="DO597" s="117"/>
      <c r="DP597" s="117"/>
      <c r="DQ597" s="117"/>
      <c r="DR597" s="117"/>
      <c r="DS597" s="117"/>
      <c r="DT597" s="254"/>
      <c r="DU597" s="476"/>
      <c r="DV597" s="224" t="str">
        <f t="shared" si="552"/>
        <v xml:space="preserve"> </v>
      </c>
      <c r="DW597" s="115"/>
      <c r="DX597" s="470"/>
      <c r="DY597" s="117"/>
      <c r="DZ597" s="704"/>
      <c r="EA597" s="224" t="str">
        <f t="shared" si="553"/>
        <v xml:space="preserve"> </v>
      </c>
      <c r="EB597" s="906"/>
      <c r="EC597" s="904"/>
      <c r="ED597" s="904"/>
      <c r="EE597" s="904"/>
      <c r="EF597" s="904"/>
      <c r="EG597" s="904"/>
      <c r="EH597" s="904"/>
      <c r="EI597" s="904"/>
      <c r="EJ597" s="904"/>
      <c r="EK597" s="905"/>
      <c r="EL597" s="80"/>
      <c r="EM597" s="224" t="str">
        <f t="shared" si="602"/>
        <v xml:space="preserve"> </v>
      </c>
      <c r="EN597" s="224" t="str">
        <f t="shared" si="603"/>
        <v xml:space="preserve"> </v>
      </c>
      <c r="EO597" s="115"/>
      <c r="EP597" s="1050"/>
      <c r="EQ597" s="253"/>
      <c r="ER597" s="117"/>
      <c r="ES597" s="1258">
        <f t="shared" si="604"/>
        <v>506</v>
      </c>
      <c r="ET597" s="224" t="str">
        <f t="shared" si="605"/>
        <v xml:space="preserve"> </v>
      </c>
      <c r="EU597" s="477" t="str">
        <f t="shared" si="606"/>
        <v/>
      </c>
      <c r="EV597" s="1334" t="str">
        <f t="shared" si="548"/>
        <v xml:space="preserve"> </v>
      </c>
      <c r="EW597" s="1332" t="str">
        <f t="shared" si="592"/>
        <v/>
      </c>
      <c r="EX597" s="1275" t="str">
        <f t="shared" si="574"/>
        <v/>
      </c>
      <c r="EY597" s="1275" t="str">
        <f t="shared" si="575"/>
        <v/>
      </c>
      <c r="EZ597" s="1275" t="str">
        <f t="shared" si="576"/>
        <v/>
      </c>
      <c r="FA597" s="1275" t="str">
        <f t="shared" si="577"/>
        <v/>
      </c>
      <c r="FB597" s="1275" t="str">
        <f t="shared" si="578"/>
        <v/>
      </c>
      <c r="FC597" s="1333" t="str">
        <f t="shared" si="579"/>
        <v/>
      </c>
      <c r="FE597" s="1234" t="str">
        <f t="shared" si="580"/>
        <v xml:space="preserve"> </v>
      </c>
      <c r="FF597" s="1234" t="str">
        <f t="shared" si="581"/>
        <v xml:space="preserve"> </v>
      </c>
      <c r="FG597" s="1234" t="str">
        <f t="shared" si="582"/>
        <v xml:space="preserve"> </v>
      </c>
      <c r="FH597" s="1234" t="str">
        <f t="shared" si="583"/>
        <v xml:space="preserve"> </v>
      </c>
      <c r="FI597" s="1234" t="str">
        <f t="shared" si="554"/>
        <v xml:space="preserve"> </v>
      </c>
      <c r="FJ597" s="1234" t="str">
        <f t="shared" si="584"/>
        <v xml:space="preserve"> </v>
      </c>
      <c r="FK597" s="1234">
        <f t="shared" si="555"/>
        <v>0</v>
      </c>
      <c r="FL597" s="1227"/>
      <c r="FM597" s="1234" t="str">
        <f t="shared" si="556"/>
        <v xml:space="preserve"> </v>
      </c>
      <c r="FN597" s="1234" t="str">
        <f t="shared" si="557"/>
        <v xml:space="preserve"> </v>
      </c>
      <c r="FO597" s="1234" t="str">
        <f t="shared" si="585"/>
        <v xml:space="preserve"> </v>
      </c>
      <c r="FP597" s="1234" t="str">
        <f t="shared" si="586"/>
        <v xml:space="preserve"> </v>
      </c>
      <c r="FQ597" s="1234" t="str">
        <f t="shared" si="558"/>
        <v xml:space="preserve"> </v>
      </c>
      <c r="FR597" s="1234" t="str">
        <f t="shared" si="587"/>
        <v xml:space="preserve"> </v>
      </c>
      <c r="FS597" s="1234">
        <f t="shared" si="593"/>
        <v>0</v>
      </c>
      <c r="FT597" s="1227"/>
      <c r="FU597" s="1234" t="str">
        <f t="shared" si="588"/>
        <v xml:space="preserve"> </v>
      </c>
      <c r="FV597" s="1234" t="str">
        <f t="shared" si="589"/>
        <v xml:space="preserve"> </v>
      </c>
      <c r="FW597" s="1234" t="str">
        <f t="shared" si="590"/>
        <v xml:space="preserve"> </v>
      </c>
      <c r="FX597" s="1234" t="str">
        <f t="shared" si="559"/>
        <v xml:space="preserve"> </v>
      </c>
      <c r="FY597" s="1234" t="str">
        <f t="shared" si="560"/>
        <v xml:space="preserve"> </v>
      </c>
      <c r="FZ597" s="1234" t="str">
        <f t="shared" si="591"/>
        <v xml:space="preserve"> </v>
      </c>
      <c r="GA597" s="1234">
        <f t="shared" si="561"/>
        <v>0</v>
      </c>
      <c r="GB597" s="1227"/>
      <c r="GC597" s="1234" t="str">
        <f t="shared" si="562"/>
        <v xml:space="preserve"> </v>
      </c>
      <c r="GD597" s="1234" t="str">
        <f t="shared" si="563"/>
        <v xml:space="preserve"> </v>
      </c>
      <c r="GE597" s="1234" t="str">
        <f t="shared" si="564"/>
        <v xml:space="preserve"> </v>
      </c>
      <c r="GF597" s="1234" t="str">
        <f t="shared" si="565"/>
        <v xml:space="preserve"> </v>
      </c>
      <c r="GG597" s="1234" t="str">
        <f t="shared" si="566"/>
        <v xml:space="preserve"> </v>
      </c>
      <c r="GH597" s="1234" t="str">
        <f t="shared" si="567"/>
        <v xml:space="preserve"> </v>
      </c>
      <c r="GI597" s="1234" t="str">
        <f t="shared" si="568"/>
        <v xml:space="preserve"> </v>
      </c>
      <c r="GJ597" s="1234" t="str">
        <f t="shared" si="569"/>
        <v xml:space="preserve"> </v>
      </c>
      <c r="GK597" s="1234" t="str">
        <f t="shared" si="570"/>
        <v xml:space="preserve"> </v>
      </c>
      <c r="GL597" s="1234" t="str">
        <f t="shared" si="571"/>
        <v xml:space="preserve"> </v>
      </c>
      <c r="GM597" s="1234" t="str">
        <f t="shared" si="572"/>
        <v xml:space="preserve"> </v>
      </c>
      <c r="GN597" s="1234">
        <f t="shared" si="573"/>
        <v>0</v>
      </c>
    </row>
    <row r="598" spans="1:196" s="100" customFormat="1" ht="27" customHeight="1" thickTop="1" thickBot="1">
      <c r="A598" s="1208">
        <f>【A票】【D票】!$D$10</f>
        <v>0</v>
      </c>
      <c r="B598" s="1212">
        <f>【A票】【D票】!$H$10</f>
        <v>0</v>
      </c>
      <c r="C598" s="1213" t="str">
        <f>【A票】【D票】!$K$10</f>
        <v xml:space="preserve"> </v>
      </c>
      <c r="D598" s="1214">
        <f t="shared" si="547"/>
        <v>507</v>
      </c>
      <c r="E598" s="914"/>
      <c r="F598" s="467"/>
      <c r="G598" s="469"/>
      <c r="H598" s="224" t="str">
        <f t="shared" si="594"/>
        <v xml:space="preserve"> </v>
      </c>
      <c r="I598" s="704"/>
      <c r="J598" s="117"/>
      <c r="K598" s="117"/>
      <c r="L598" s="117"/>
      <c r="M598" s="117"/>
      <c r="N598" s="117"/>
      <c r="O598" s="117"/>
      <c r="P598" s="117"/>
      <c r="Q598" s="117"/>
      <c r="R598" s="117"/>
      <c r="S598" s="117"/>
      <c r="T598" s="254"/>
      <c r="U598" s="646"/>
      <c r="V598" s="646"/>
      <c r="W598" s="114"/>
      <c r="X598" s="254"/>
      <c r="Y598" s="224" t="str">
        <f t="shared" si="595"/>
        <v xml:space="preserve"> </v>
      </c>
      <c r="Z598" s="579"/>
      <c r="AA598" s="704"/>
      <c r="AB598" s="119"/>
      <c r="AC598" s="224" t="str">
        <f t="shared" si="549"/>
        <v xml:space="preserve"> </v>
      </c>
      <c r="AD598" s="115"/>
      <c r="AE598" s="253"/>
      <c r="AF598" s="704"/>
      <c r="AG598" s="727"/>
      <c r="AH598" s="727"/>
      <c r="AI598" s="727"/>
      <c r="AJ598" s="727"/>
      <c r="AK598" s="591"/>
      <c r="AL598" s="727"/>
      <c r="AM598" s="727"/>
      <c r="AN598" s="727"/>
      <c r="AO598" s="727"/>
      <c r="AP598" s="727"/>
      <c r="AQ598" s="727"/>
      <c r="AR598" s="727"/>
      <c r="AS598" s="727"/>
      <c r="AT598" s="727"/>
      <c r="AU598" s="727"/>
      <c r="AV598" s="727"/>
      <c r="AW598" s="727"/>
      <c r="AX598" s="727"/>
      <c r="AY598" s="727"/>
      <c r="AZ598" s="727"/>
      <c r="BA598" s="727"/>
      <c r="BB598" s="727"/>
      <c r="BC598" s="821"/>
      <c r="BD598" s="727"/>
      <c r="BE598" s="727"/>
      <c r="BF598" s="727"/>
      <c r="BG598" s="727"/>
      <c r="BH598" s="727"/>
      <c r="BI598" s="727"/>
      <c r="BJ598" s="727"/>
      <c r="BK598" s="727"/>
      <c r="BL598" s="821"/>
      <c r="BM598" s="727"/>
      <c r="BN598" s="727"/>
      <c r="BO598" s="727"/>
      <c r="BP598" s="727"/>
      <c r="BQ598" s="727"/>
      <c r="BR598" s="821"/>
      <c r="BS598" s="727"/>
      <c r="BT598" s="727"/>
      <c r="BU598" s="727"/>
      <c r="BV598" s="591"/>
      <c r="BW598" s="224" t="str">
        <f t="shared" si="607"/>
        <v xml:space="preserve"> </v>
      </c>
      <c r="BX598" s="471">
        <f t="shared" si="596"/>
        <v>507</v>
      </c>
      <c r="BY598" s="117"/>
      <c r="BZ598" s="117"/>
      <c r="CA598" s="117"/>
      <c r="CB598" s="117"/>
      <c r="CC598" s="117"/>
      <c r="CD598" s="461"/>
      <c r="CE598" s="236"/>
      <c r="CF598" s="224" t="str">
        <f t="shared" si="597"/>
        <v xml:space="preserve"> </v>
      </c>
      <c r="CG598" s="116"/>
      <c r="CH598" s="117"/>
      <c r="CI598" s="117"/>
      <c r="CJ598" s="117"/>
      <c r="CK598" s="472"/>
      <c r="CL598" s="472"/>
      <c r="CM598" s="472"/>
      <c r="CN598" s="472"/>
      <c r="CO598" s="117"/>
      <c r="CP598" s="253"/>
      <c r="CQ598" s="120"/>
      <c r="CR598" s="224" t="str" cm="1">
        <f t="array" ref="CR598">IF(AND(SUM(COUNTIF(CG598:CM598,{"*不明*","*その他*"})+COUNTIF(CO598:CP598,{"*不明*","*その他*"}))&gt;0,CQ598=""),"その他・不明の場合,10)具体的内容、理由を記入",IF(OR(AND(CI598=CI$65,COUNTA(CJ598:CM598)&lt;4),AND(OR(CI598=CI$63,CI598=CI$64,CI598=CI$66,CI598=CI$67,CI598=CI$68,CI598=""),COUNTA(CJ598:CM598)&gt;0)),"3)介護保険認定済→要介護度、認知症自立度、寝たきり度、介護保険サービス記入",IF(OR(AND(OR(CM598=CM$63,CM598=CM$64),CN598=""),AND(OR(CM598=CM$65,CM598=CM$66),CN598&lt;&gt;"")),"7)介護保険サービス受けている/過去受けていた→具体的内容記入"," ")))</f>
        <v xml:space="preserve"> </v>
      </c>
      <c r="CS598" s="224" t="str">
        <f t="shared" si="598"/>
        <v xml:space="preserve"> </v>
      </c>
      <c r="CT598" s="116"/>
      <c r="CU598" s="253"/>
      <c r="CV598" s="117"/>
      <c r="CW598" s="117"/>
      <c r="CX598" s="253"/>
      <c r="CY598" s="117"/>
      <c r="CZ598" s="117"/>
      <c r="DA598" s="253"/>
      <c r="DB598" s="117"/>
      <c r="DC598" s="224" t="str">
        <f t="shared" si="599"/>
        <v xml:space="preserve"> </v>
      </c>
      <c r="DD598" s="224" t="str">
        <f t="shared" si="600"/>
        <v xml:space="preserve"> </v>
      </c>
      <c r="DE598" s="224" t="str">
        <f t="shared" si="550"/>
        <v xml:space="preserve"> </v>
      </c>
      <c r="DF598" s="121"/>
      <c r="DG598" s="114"/>
      <c r="DH598" s="704"/>
      <c r="DI598" s="119"/>
      <c r="DJ598" s="187"/>
      <c r="DK598" s="254"/>
      <c r="DL598" s="224" t="str">
        <f t="shared" si="551"/>
        <v xml:space="preserve"> </v>
      </c>
      <c r="DM598" s="224" t="str">
        <f t="shared" si="601"/>
        <v xml:space="preserve"> </v>
      </c>
      <c r="DN598" s="474"/>
      <c r="DO598" s="117"/>
      <c r="DP598" s="117"/>
      <c r="DQ598" s="117"/>
      <c r="DR598" s="117"/>
      <c r="DS598" s="117"/>
      <c r="DT598" s="254"/>
      <c r="DU598" s="476"/>
      <c r="DV598" s="224" t="str">
        <f t="shared" si="552"/>
        <v xml:space="preserve"> </v>
      </c>
      <c r="DW598" s="115"/>
      <c r="DX598" s="470"/>
      <c r="DY598" s="117"/>
      <c r="DZ598" s="704"/>
      <c r="EA598" s="224" t="str">
        <f t="shared" si="553"/>
        <v xml:space="preserve"> </v>
      </c>
      <c r="EB598" s="906"/>
      <c r="EC598" s="904"/>
      <c r="ED598" s="904"/>
      <c r="EE598" s="904"/>
      <c r="EF598" s="904"/>
      <c r="EG598" s="904"/>
      <c r="EH598" s="904"/>
      <c r="EI598" s="904"/>
      <c r="EJ598" s="904"/>
      <c r="EK598" s="905"/>
      <c r="EL598" s="80"/>
      <c r="EM598" s="224" t="str">
        <f t="shared" si="602"/>
        <v xml:space="preserve"> </v>
      </c>
      <c r="EN598" s="224" t="str">
        <f t="shared" si="603"/>
        <v xml:space="preserve"> </v>
      </c>
      <c r="EO598" s="115"/>
      <c r="EP598" s="1050"/>
      <c r="EQ598" s="253"/>
      <c r="ER598" s="117"/>
      <c r="ES598" s="1258">
        <f t="shared" si="604"/>
        <v>507</v>
      </c>
      <c r="ET598" s="224" t="str">
        <f t="shared" si="605"/>
        <v xml:space="preserve"> </v>
      </c>
      <c r="EU598" s="477" t="str">
        <f t="shared" si="606"/>
        <v/>
      </c>
      <c r="EV598" s="1334" t="str">
        <f t="shared" si="548"/>
        <v xml:space="preserve"> </v>
      </c>
      <c r="EW598" s="1332" t="str">
        <f t="shared" si="592"/>
        <v/>
      </c>
      <c r="EX598" s="1275" t="str">
        <f t="shared" si="574"/>
        <v/>
      </c>
      <c r="EY598" s="1275" t="str">
        <f t="shared" si="575"/>
        <v/>
      </c>
      <c r="EZ598" s="1275" t="str">
        <f t="shared" si="576"/>
        <v/>
      </c>
      <c r="FA598" s="1275" t="str">
        <f t="shared" si="577"/>
        <v/>
      </c>
      <c r="FB598" s="1275" t="str">
        <f t="shared" si="578"/>
        <v/>
      </c>
      <c r="FC598" s="1333" t="str">
        <f t="shared" si="579"/>
        <v/>
      </c>
      <c r="FE598" s="1234" t="str">
        <f t="shared" si="580"/>
        <v xml:space="preserve"> </v>
      </c>
      <c r="FF598" s="1234" t="str">
        <f t="shared" si="581"/>
        <v xml:space="preserve"> </v>
      </c>
      <c r="FG598" s="1234" t="str">
        <f t="shared" si="582"/>
        <v xml:space="preserve"> </v>
      </c>
      <c r="FH598" s="1234" t="str">
        <f t="shared" si="583"/>
        <v xml:space="preserve"> </v>
      </c>
      <c r="FI598" s="1234" t="str">
        <f t="shared" si="554"/>
        <v xml:space="preserve"> </v>
      </c>
      <c r="FJ598" s="1234" t="str">
        <f t="shared" si="584"/>
        <v xml:space="preserve"> </v>
      </c>
      <c r="FK598" s="1234">
        <f t="shared" si="555"/>
        <v>0</v>
      </c>
      <c r="FL598" s="1227"/>
      <c r="FM598" s="1234" t="str">
        <f t="shared" si="556"/>
        <v xml:space="preserve"> </v>
      </c>
      <c r="FN598" s="1234" t="str">
        <f t="shared" si="557"/>
        <v xml:space="preserve"> </v>
      </c>
      <c r="FO598" s="1234" t="str">
        <f t="shared" si="585"/>
        <v xml:space="preserve"> </v>
      </c>
      <c r="FP598" s="1234" t="str">
        <f t="shared" si="586"/>
        <v xml:space="preserve"> </v>
      </c>
      <c r="FQ598" s="1234" t="str">
        <f t="shared" si="558"/>
        <v xml:space="preserve"> </v>
      </c>
      <c r="FR598" s="1234" t="str">
        <f t="shared" si="587"/>
        <v xml:space="preserve"> </v>
      </c>
      <c r="FS598" s="1234">
        <f t="shared" si="593"/>
        <v>0</v>
      </c>
      <c r="FT598" s="1227"/>
      <c r="FU598" s="1234" t="str">
        <f t="shared" si="588"/>
        <v xml:space="preserve"> </v>
      </c>
      <c r="FV598" s="1234" t="str">
        <f t="shared" si="589"/>
        <v xml:space="preserve"> </v>
      </c>
      <c r="FW598" s="1234" t="str">
        <f t="shared" si="590"/>
        <v xml:space="preserve"> </v>
      </c>
      <c r="FX598" s="1234" t="str">
        <f t="shared" si="559"/>
        <v xml:space="preserve"> </v>
      </c>
      <c r="FY598" s="1234" t="str">
        <f t="shared" si="560"/>
        <v xml:space="preserve"> </v>
      </c>
      <c r="FZ598" s="1234" t="str">
        <f t="shared" si="591"/>
        <v xml:space="preserve"> </v>
      </c>
      <c r="GA598" s="1234">
        <f t="shared" si="561"/>
        <v>0</v>
      </c>
      <c r="GB598" s="1227"/>
      <c r="GC598" s="1234" t="str">
        <f t="shared" si="562"/>
        <v xml:space="preserve"> </v>
      </c>
      <c r="GD598" s="1234" t="str">
        <f t="shared" si="563"/>
        <v xml:space="preserve"> </v>
      </c>
      <c r="GE598" s="1234" t="str">
        <f t="shared" si="564"/>
        <v xml:space="preserve"> </v>
      </c>
      <c r="GF598" s="1234" t="str">
        <f t="shared" si="565"/>
        <v xml:space="preserve"> </v>
      </c>
      <c r="GG598" s="1234" t="str">
        <f t="shared" si="566"/>
        <v xml:space="preserve"> </v>
      </c>
      <c r="GH598" s="1234" t="str">
        <f t="shared" si="567"/>
        <v xml:space="preserve"> </v>
      </c>
      <c r="GI598" s="1234" t="str">
        <f t="shared" si="568"/>
        <v xml:space="preserve"> </v>
      </c>
      <c r="GJ598" s="1234" t="str">
        <f t="shared" si="569"/>
        <v xml:space="preserve"> </v>
      </c>
      <c r="GK598" s="1234" t="str">
        <f t="shared" si="570"/>
        <v xml:space="preserve"> </v>
      </c>
      <c r="GL598" s="1234" t="str">
        <f t="shared" si="571"/>
        <v xml:space="preserve"> </v>
      </c>
      <c r="GM598" s="1234" t="str">
        <f t="shared" si="572"/>
        <v xml:space="preserve"> </v>
      </c>
      <c r="GN598" s="1234">
        <f t="shared" si="573"/>
        <v>0</v>
      </c>
    </row>
    <row r="599" spans="1:196" s="100" customFormat="1" ht="27" customHeight="1" thickTop="1" thickBot="1">
      <c r="A599" s="1208">
        <f>【A票】【D票】!$D$10</f>
        <v>0</v>
      </c>
      <c r="B599" s="1212">
        <f>【A票】【D票】!$H$10</f>
        <v>0</v>
      </c>
      <c r="C599" s="1213" t="str">
        <f>【A票】【D票】!$K$10</f>
        <v xml:space="preserve"> </v>
      </c>
      <c r="D599" s="1214">
        <f t="shared" ref="D599:D662" si="608">ROW()-91</f>
        <v>508</v>
      </c>
      <c r="E599" s="914"/>
      <c r="F599" s="467"/>
      <c r="G599" s="469"/>
      <c r="H599" s="224" t="str">
        <f t="shared" si="594"/>
        <v xml:space="preserve"> </v>
      </c>
      <c r="I599" s="704"/>
      <c r="J599" s="117"/>
      <c r="K599" s="117"/>
      <c r="L599" s="117"/>
      <c r="M599" s="117"/>
      <c r="N599" s="117"/>
      <c r="O599" s="117"/>
      <c r="P599" s="117"/>
      <c r="Q599" s="117"/>
      <c r="R599" s="117"/>
      <c r="S599" s="117"/>
      <c r="T599" s="254"/>
      <c r="U599" s="646"/>
      <c r="V599" s="646"/>
      <c r="W599" s="114"/>
      <c r="X599" s="254"/>
      <c r="Y599" s="224" t="str">
        <f t="shared" si="595"/>
        <v xml:space="preserve"> </v>
      </c>
      <c r="Z599" s="579"/>
      <c r="AA599" s="704"/>
      <c r="AB599" s="119"/>
      <c r="AC599" s="224" t="str">
        <f t="shared" si="549"/>
        <v xml:space="preserve"> </v>
      </c>
      <c r="AD599" s="115"/>
      <c r="AE599" s="253"/>
      <c r="AF599" s="704"/>
      <c r="AG599" s="727"/>
      <c r="AH599" s="727"/>
      <c r="AI599" s="727"/>
      <c r="AJ599" s="727"/>
      <c r="AK599" s="591"/>
      <c r="AL599" s="727"/>
      <c r="AM599" s="727"/>
      <c r="AN599" s="727"/>
      <c r="AO599" s="727"/>
      <c r="AP599" s="727"/>
      <c r="AQ599" s="727"/>
      <c r="AR599" s="727"/>
      <c r="AS599" s="727"/>
      <c r="AT599" s="727"/>
      <c r="AU599" s="727"/>
      <c r="AV599" s="727"/>
      <c r="AW599" s="727"/>
      <c r="AX599" s="727"/>
      <c r="AY599" s="727"/>
      <c r="AZ599" s="727"/>
      <c r="BA599" s="727"/>
      <c r="BB599" s="727"/>
      <c r="BC599" s="821"/>
      <c r="BD599" s="727"/>
      <c r="BE599" s="727"/>
      <c r="BF599" s="727"/>
      <c r="BG599" s="727"/>
      <c r="BH599" s="727"/>
      <c r="BI599" s="727"/>
      <c r="BJ599" s="727"/>
      <c r="BK599" s="727"/>
      <c r="BL599" s="821"/>
      <c r="BM599" s="727"/>
      <c r="BN599" s="727"/>
      <c r="BO599" s="727"/>
      <c r="BP599" s="727"/>
      <c r="BQ599" s="727"/>
      <c r="BR599" s="821"/>
      <c r="BS599" s="727"/>
      <c r="BT599" s="727"/>
      <c r="BU599" s="727"/>
      <c r="BV599" s="591"/>
      <c r="BW599" s="224" t="str">
        <f t="shared" si="607"/>
        <v xml:space="preserve"> </v>
      </c>
      <c r="BX599" s="471">
        <f t="shared" si="596"/>
        <v>508</v>
      </c>
      <c r="BY599" s="117"/>
      <c r="BZ599" s="117"/>
      <c r="CA599" s="117"/>
      <c r="CB599" s="117"/>
      <c r="CC599" s="117"/>
      <c r="CD599" s="461"/>
      <c r="CE599" s="236"/>
      <c r="CF599" s="224" t="str">
        <f t="shared" si="597"/>
        <v xml:space="preserve"> </v>
      </c>
      <c r="CG599" s="116"/>
      <c r="CH599" s="117"/>
      <c r="CI599" s="117"/>
      <c r="CJ599" s="117"/>
      <c r="CK599" s="472"/>
      <c r="CL599" s="472"/>
      <c r="CM599" s="472"/>
      <c r="CN599" s="472"/>
      <c r="CO599" s="117"/>
      <c r="CP599" s="253"/>
      <c r="CQ599" s="120"/>
      <c r="CR599" s="224" t="str" cm="1">
        <f t="array" ref="CR599">IF(AND(SUM(COUNTIF(CG599:CM599,{"*不明*","*その他*"})+COUNTIF(CO599:CP599,{"*不明*","*その他*"}))&gt;0,CQ599=""),"その他・不明の場合,10)具体的内容、理由を記入",IF(OR(AND(CI599=CI$65,COUNTA(CJ599:CM599)&lt;4),AND(OR(CI599=CI$63,CI599=CI$64,CI599=CI$66,CI599=CI$67,CI599=CI$68,CI599=""),COUNTA(CJ599:CM599)&gt;0)),"3)介護保険認定済→要介護度、認知症自立度、寝たきり度、介護保険サービス記入",IF(OR(AND(OR(CM599=CM$63,CM599=CM$64),CN599=""),AND(OR(CM599=CM$65,CM599=CM$66),CN599&lt;&gt;"")),"7)介護保険サービス受けている/過去受けていた→具体的内容記入"," ")))</f>
        <v xml:space="preserve"> </v>
      </c>
      <c r="CS599" s="224" t="str">
        <f t="shared" si="598"/>
        <v xml:space="preserve"> </v>
      </c>
      <c r="CT599" s="116"/>
      <c r="CU599" s="253"/>
      <c r="CV599" s="117"/>
      <c r="CW599" s="117"/>
      <c r="CX599" s="253"/>
      <c r="CY599" s="117"/>
      <c r="CZ599" s="117"/>
      <c r="DA599" s="253"/>
      <c r="DB599" s="117"/>
      <c r="DC599" s="224" t="str">
        <f t="shared" si="599"/>
        <v xml:space="preserve"> </v>
      </c>
      <c r="DD599" s="224" t="str">
        <f t="shared" si="600"/>
        <v xml:space="preserve"> </v>
      </c>
      <c r="DE599" s="224" t="str">
        <f t="shared" si="550"/>
        <v xml:space="preserve"> </v>
      </c>
      <c r="DF599" s="121"/>
      <c r="DG599" s="114"/>
      <c r="DH599" s="704"/>
      <c r="DI599" s="119"/>
      <c r="DJ599" s="187"/>
      <c r="DK599" s="254"/>
      <c r="DL599" s="224" t="str">
        <f t="shared" si="551"/>
        <v xml:space="preserve"> </v>
      </c>
      <c r="DM599" s="224" t="str">
        <f t="shared" si="601"/>
        <v xml:space="preserve"> </v>
      </c>
      <c r="DN599" s="474"/>
      <c r="DO599" s="117"/>
      <c r="DP599" s="117"/>
      <c r="DQ599" s="117"/>
      <c r="DR599" s="117"/>
      <c r="DS599" s="117"/>
      <c r="DT599" s="254"/>
      <c r="DU599" s="476"/>
      <c r="DV599" s="224" t="str">
        <f t="shared" si="552"/>
        <v xml:space="preserve"> </v>
      </c>
      <c r="DW599" s="115"/>
      <c r="DX599" s="470"/>
      <c r="DY599" s="117"/>
      <c r="DZ599" s="704"/>
      <c r="EA599" s="224" t="str">
        <f t="shared" si="553"/>
        <v xml:space="preserve"> </v>
      </c>
      <c r="EB599" s="906"/>
      <c r="EC599" s="904"/>
      <c r="ED599" s="904"/>
      <c r="EE599" s="904"/>
      <c r="EF599" s="904"/>
      <c r="EG599" s="904"/>
      <c r="EH599" s="904"/>
      <c r="EI599" s="904"/>
      <c r="EJ599" s="904"/>
      <c r="EK599" s="905"/>
      <c r="EL599" s="80"/>
      <c r="EM599" s="224" t="str">
        <f t="shared" si="602"/>
        <v xml:space="preserve"> </v>
      </c>
      <c r="EN599" s="224" t="str">
        <f t="shared" si="603"/>
        <v xml:space="preserve"> </v>
      </c>
      <c r="EO599" s="115"/>
      <c r="EP599" s="1050"/>
      <c r="EQ599" s="253"/>
      <c r="ER599" s="117"/>
      <c r="ES599" s="1258">
        <f t="shared" si="604"/>
        <v>508</v>
      </c>
      <c r="ET599" s="224" t="str">
        <f t="shared" si="605"/>
        <v xml:space="preserve"> </v>
      </c>
      <c r="EU599" s="477" t="str">
        <f t="shared" si="606"/>
        <v/>
      </c>
      <c r="EV599" s="1334" t="str">
        <f t="shared" si="548"/>
        <v xml:space="preserve"> </v>
      </c>
      <c r="EW599" s="1332" t="str">
        <f t="shared" si="592"/>
        <v/>
      </c>
      <c r="EX599" s="1275" t="str">
        <f t="shared" si="574"/>
        <v/>
      </c>
      <c r="EY599" s="1275" t="str">
        <f t="shared" si="575"/>
        <v/>
      </c>
      <c r="EZ599" s="1275" t="str">
        <f t="shared" si="576"/>
        <v/>
      </c>
      <c r="FA599" s="1275" t="str">
        <f t="shared" si="577"/>
        <v/>
      </c>
      <c r="FB599" s="1275" t="str">
        <f t="shared" si="578"/>
        <v/>
      </c>
      <c r="FC599" s="1333" t="str">
        <f t="shared" si="579"/>
        <v/>
      </c>
      <c r="FE599" s="1234" t="str">
        <f t="shared" si="580"/>
        <v xml:space="preserve"> </v>
      </c>
      <c r="FF599" s="1234" t="str">
        <f t="shared" si="581"/>
        <v xml:space="preserve"> </v>
      </c>
      <c r="FG599" s="1234" t="str">
        <f t="shared" si="582"/>
        <v xml:space="preserve"> </v>
      </c>
      <c r="FH599" s="1234" t="str">
        <f t="shared" si="583"/>
        <v xml:space="preserve"> </v>
      </c>
      <c r="FI599" s="1234" t="str">
        <f t="shared" si="554"/>
        <v xml:space="preserve"> </v>
      </c>
      <c r="FJ599" s="1234" t="str">
        <f t="shared" si="584"/>
        <v xml:space="preserve"> </v>
      </c>
      <c r="FK599" s="1234">
        <f t="shared" si="555"/>
        <v>0</v>
      </c>
      <c r="FL599" s="1227"/>
      <c r="FM599" s="1234" t="str">
        <f t="shared" si="556"/>
        <v xml:space="preserve"> </v>
      </c>
      <c r="FN599" s="1234" t="str">
        <f t="shared" si="557"/>
        <v xml:space="preserve"> </v>
      </c>
      <c r="FO599" s="1234" t="str">
        <f t="shared" si="585"/>
        <v xml:space="preserve"> </v>
      </c>
      <c r="FP599" s="1234" t="str">
        <f t="shared" si="586"/>
        <v xml:space="preserve"> </v>
      </c>
      <c r="FQ599" s="1234" t="str">
        <f t="shared" si="558"/>
        <v xml:space="preserve"> </v>
      </c>
      <c r="FR599" s="1234" t="str">
        <f t="shared" si="587"/>
        <v xml:space="preserve"> </v>
      </c>
      <c r="FS599" s="1234">
        <f t="shared" si="593"/>
        <v>0</v>
      </c>
      <c r="FT599" s="1227"/>
      <c r="FU599" s="1234" t="str">
        <f t="shared" si="588"/>
        <v xml:space="preserve"> </v>
      </c>
      <c r="FV599" s="1234" t="str">
        <f t="shared" si="589"/>
        <v xml:space="preserve"> </v>
      </c>
      <c r="FW599" s="1234" t="str">
        <f t="shared" si="590"/>
        <v xml:space="preserve"> </v>
      </c>
      <c r="FX599" s="1234" t="str">
        <f t="shared" si="559"/>
        <v xml:space="preserve"> </v>
      </c>
      <c r="FY599" s="1234" t="str">
        <f t="shared" si="560"/>
        <v xml:space="preserve"> </v>
      </c>
      <c r="FZ599" s="1234" t="str">
        <f t="shared" si="591"/>
        <v xml:space="preserve"> </v>
      </c>
      <c r="GA599" s="1234">
        <f t="shared" si="561"/>
        <v>0</v>
      </c>
      <c r="GB599" s="1227"/>
      <c r="GC599" s="1234" t="str">
        <f t="shared" si="562"/>
        <v xml:space="preserve"> </v>
      </c>
      <c r="GD599" s="1234" t="str">
        <f t="shared" si="563"/>
        <v xml:space="preserve"> </v>
      </c>
      <c r="GE599" s="1234" t="str">
        <f t="shared" si="564"/>
        <v xml:space="preserve"> </v>
      </c>
      <c r="GF599" s="1234" t="str">
        <f t="shared" si="565"/>
        <v xml:space="preserve"> </v>
      </c>
      <c r="GG599" s="1234" t="str">
        <f t="shared" si="566"/>
        <v xml:space="preserve"> </v>
      </c>
      <c r="GH599" s="1234" t="str">
        <f t="shared" si="567"/>
        <v xml:space="preserve"> </v>
      </c>
      <c r="GI599" s="1234" t="str">
        <f t="shared" si="568"/>
        <v xml:space="preserve"> </v>
      </c>
      <c r="GJ599" s="1234" t="str">
        <f t="shared" si="569"/>
        <v xml:space="preserve"> </v>
      </c>
      <c r="GK599" s="1234" t="str">
        <f t="shared" si="570"/>
        <v xml:space="preserve"> </v>
      </c>
      <c r="GL599" s="1234" t="str">
        <f t="shared" si="571"/>
        <v xml:space="preserve"> </v>
      </c>
      <c r="GM599" s="1234" t="str">
        <f t="shared" si="572"/>
        <v xml:space="preserve"> </v>
      </c>
      <c r="GN599" s="1234">
        <f t="shared" si="573"/>
        <v>0</v>
      </c>
    </row>
    <row r="600" spans="1:196" s="100" customFormat="1" ht="27" customHeight="1" thickTop="1" thickBot="1">
      <c r="A600" s="1208">
        <f>【A票】【D票】!$D$10</f>
        <v>0</v>
      </c>
      <c r="B600" s="1212">
        <f>【A票】【D票】!$H$10</f>
        <v>0</v>
      </c>
      <c r="C600" s="1213" t="str">
        <f>【A票】【D票】!$K$10</f>
        <v xml:space="preserve"> </v>
      </c>
      <c r="D600" s="1214">
        <f t="shared" si="608"/>
        <v>509</v>
      </c>
      <c r="E600" s="914"/>
      <c r="F600" s="467"/>
      <c r="G600" s="469"/>
      <c r="H600" s="224" t="str">
        <f t="shared" si="594"/>
        <v xml:space="preserve"> </v>
      </c>
      <c r="I600" s="704"/>
      <c r="J600" s="117"/>
      <c r="K600" s="117"/>
      <c r="L600" s="117"/>
      <c r="M600" s="117"/>
      <c r="N600" s="117"/>
      <c r="O600" s="117"/>
      <c r="P600" s="117"/>
      <c r="Q600" s="117"/>
      <c r="R600" s="117"/>
      <c r="S600" s="117"/>
      <c r="T600" s="254"/>
      <c r="U600" s="646"/>
      <c r="V600" s="646"/>
      <c r="W600" s="114"/>
      <c r="X600" s="254"/>
      <c r="Y600" s="224" t="str">
        <f t="shared" si="595"/>
        <v xml:space="preserve"> </v>
      </c>
      <c r="Z600" s="579"/>
      <c r="AA600" s="704"/>
      <c r="AB600" s="119"/>
      <c r="AC600" s="224" t="str">
        <f t="shared" si="549"/>
        <v xml:space="preserve"> </v>
      </c>
      <c r="AD600" s="115"/>
      <c r="AE600" s="253"/>
      <c r="AF600" s="704"/>
      <c r="AG600" s="727"/>
      <c r="AH600" s="727"/>
      <c r="AI600" s="727"/>
      <c r="AJ600" s="727"/>
      <c r="AK600" s="591"/>
      <c r="AL600" s="727"/>
      <c r="AM600" s="727"/>
      <c r="AN600" s="727"/>
      <c r="AO600" s="727"/>
      <c r="AP600" s="727"/>
      <c r="AQ600" s="727"/>
      <c r="AR600" s="727"/>
      <c r="AS600" s="727"/>
      <c r="AT600" s="727"/>
      <c r="AU600" s="727"/>
      <c r="AV600" s="727"/>
      <c r="AW600" s="727"/>
      <c r="AX600" s="727"/>
      <c r="AY600" s="727"/>
      <c r="AZ600" s="727"/>
      <c r="BA600" s="727"/>
      <c r="BB600" s="727"/>
      <c r="BC600" s="821"/>
      <c r="BD600" s="727"/>
      <c r="BE600" s="727"/>
      <c r="BF600" s="727"/>
      <c r="BG600" s="727"/>
      <c r="BH600" s="727"/>
      <c r="BI600" s="727"/>
      <c r="BJ600" s="727"/>
      <c r="BK600" s="727"/>
      <c r="BL600" s="821"/>
      <c r="BM600" s="727"/>
      <c r="BN600" s="727"/>
      <c r="BO600" s="727"/>
      <c r="BP600" s="727"/>
      <c r="BQ600" s="727"/>
      <c r="BR600" s="821"/>
      <c r="BS600" s="727"/>
      <c r="BT600" s="727"/>
      <c r="BU600" s="727"/>
      <c r="BV600" s="591"/>
      <c r="BW600" s="224" t="str">
        <f t="shared" si="607"/>
        <v xml:space="preserve"> </v>
      </c>
      <c r="BX600" s="471">
        <f t="shared" si="596"/>
        <v>509</v>
      </c>
      <c r="BY600" s="117"/>
      <c r="BZ600" s="117"/>
      <c r="CA600" s="117"/>
      <c r="CB600" s="117"/>
      <c r="CC600" s="117"/>
      <c r="CD600" s="461"/>
      <c r="CE600" s="236"/>
      <c r="CF600" s="224" t="str">
        <f t="shared" si="597"/>
        <v xml:space="preserve"> </v>
      </c>
      <c r="CG600" s="116"/>
      <c r="CH600" s="117"/>
      <c r="CI600" s="117"/>
      <c r="CJ600" s="117"/>
      <c r="CK600" s="472"/>
      <c r="CL600" s="472"/>
      <c r="CM600" s="472"/>
      <c r="CN600" s="472"/>
      <c r="CO600" s="117"/>
      <c r="CP600" s="253"/>
      <c r="CQ600" s="120"/>
      <c r="CR600" s="224" t="str" cm="1">
        <f t="array" ref="CR600">IF(AND(SUM(COUNTIF(CG600:CM600,{"*不明*","*その他*"})+COUNTIF(CO600:CP600,{"*不明*","*その他*"}))&gt;0,CQ600=""),"その他・不明の場合,10)具体的内容、理由を記入",IF(OR(AND(CI600=CI$65,COUNTA(CJ600:CM600)&lt;4),AND(OR(CI600=CI$63,CI600=CI$64,CI600=CI$66,CI600=CI$67,CI600=CI$68,CI600=""),COUNTA(CJ600:CM600)&gt;0)),"3)介護保険認定済→要介護度、認知症自立度、寝たきり度、介護保険サービス記入",IF(OR(AND(OR(CM600=CM$63,CM600=CM$64),CN600=""),AND(OR(CM600=CM$65,CM600=CM$66),CN600&lt;&gt;"")),"7)介護保険サービス受けている/過去受けていた→具体的内容記入"," ")))</f>
        <v xml:space="preserve"> </v>
      </c>
      <c r="CS600" s="224" t="str">
        <f t="shared" si="598"/>
        <v xml:space="preserve"> </v>
      </c>
      <c r="CT600" s="116"/>
      <c r="CU600" s="253"/>
      <c r="CV600" s="117"/>
      <c r="CW600" s="117"/>
      <c r="CX600" s="253"/>
      <c r="CY600" s="117"/>
      <c r="CZ600" s="117"/>
      <c r="DA600" s="253"/>
      <c r="DB600" s="117"/>
      <c r="DC600" s="224" t="str">
        <f t="shared" si="599"/>
        <v xml:space="preserve"> </v>
      </c>
      <c r="DD600" s="224" t="str">
        <f t="shared" si="600"/>
        <v xml:space="preserve"> </v>
      </c>
      <c r="DE600" s="224" t="str">
        <f t="shared" si="550"/>
        <v xml:space="preserve"> </v>
      </c>
      <c r="DF600" s="121"/>
      <c r="DG600" s="114"/>
      <c r="DH600" s="704"/>
      <c r="DI600" s="119"/>
      <c r="DJ600" s="187"/>
      <c r="DK600" s="254"/>
      <c r="DL600" s="224" t="str">
        <f t="shared" si="551"/>
        <v xml:space="preserve"> </v>
      </c>
      <c r="DM600" s="224" t="str">
        <f t="shared" si="601"/>
        <v xml:space="preserve"> </v>
      </c>
      <c r="DN600" s="474"/>
      <c r="DO600" s="117"/>
      <c r="DP600" s="117"/>
      <c r="DQ600" s="117"/>
      <c r="DR600" s="117"/>
      <c r="DS600" s="117"/>
      <c r="DT600" s="254"/>
      <c r="DU600" s="476"/>
      <c r="DV600" s="224" t="str">
        <f t="shared" si="552"/>
        <v xml:space="preserve"> </v>
      </c>
      <c r="DW600" s="115"/>
      <c r="DX600" s="470"/>
      <c r="DY600" s="117"/>
      <c r="DZ600" s="704"/>
      <c r="EA600" s="224" t="str">
        <f t="shared" si="553"/>
        <v xml:space="preserve"> </v>
      </c>
      <c r="EB600" s="906"/>
      <c r="EC600" s="904"/>
      <c r="ED600" s="904"/>
      <c r="EE600" s="904"/>
      <c r="EF600" s="904"/>
      <c r="EG600" s="904"/>
      <c r="EH600" s="904"/>
      <c r="EI600" s="904"/>
      <c r="EJ600" s="904"/>
      <c r="EK600" s="905"/>
      <c r="EL600" s="80"/>
      <c r="EM600" s="224" t="str">
        <f t="shared" si="602"/>
        <v xml:space="preserve"> </v>
      </c>
      <c r="EN600" s="224" t="str">
        <f t="shared" si="603"/>
        <v xml:space="preserve"> </v>
      </c>
      <c r="EO600" s="115"/>
      <c r="EP600" s="1050"/>
      <c r="EQ600" s="253"/>
      <c r="ER600" s="117"/>
      <c r="ES600" s="1258">
        <f t="shared" si="604"/>
        <v>509</v>
      </c>
      <c r="ET600" s="224" t="str">
        <f t="shared" si="605"/>
        <v xml:space="preserve"> </v>
      </c>
      <c r="EU600" s="477" t="str">
        <f t="shared" si="606"/>
        <v/>
      </c>
      <c r="EV600" s="1334" t="str">
        <f t="shared" si="548"/>
        <v xml:space="preserve"> </v>
      </c>
      <c r="EW600" s="1332" t="str">
        <f t="shared" si="592"/>
        <v/>
      </c>
      <c r="EX600" s="1275" t="str">
        <f t="shared" si="574"/>
        <v/>
      </c>
      <c r="EY600" s="1275" t="str">
        <f t="shared" si="575"/>
        <v/>
      </c>
      <c r="EZ600" s="1275" t="str">
        <f t="shared" si="576"/>
        <v/>
      </c>
      <c r="FA600" s="1275" t="str">
        <f t="shared" si="577"/>
        <v/>
      </c>
      <c r="FB600" s="1275" t="str">
        <f t="shared" si="578"/>
        <v/>
      </c>
      <c r="FC600" s="1333" t="str">
        <f t="shared" si="579"/>
        <v/>
      </c>
      <c r="FE600" s="1234" t="str">
        <f t="shared" si="580"/>
        <v xml:space="preserve"> </v>
      </c>
      <c r="FF600" s="1234" t="str">
        <f t="shared" si="581"/>
        <v xml:space="preserve"> </v>
      </c>
      <c r="FG600" s="1234" t="str">
        <f t="shared" si="582"/>
        <v xml:space="preserve"> </v>
      </c>
      <c r="FH600" s="1234" t="str">
        <f t="shared" si="583"/>
        <v xml:space="preserve"> </v>
      </c>
      <c r="FI600" s="1234" t="str">
        <f t="shared" si="554"/>
        <v xml:space="preserve"> </v>
      </c>
      <c r="FJ600" s="1234" t="str">
        <f t="shared" si="584"/>
        <v xml:space="preserve"> </v>
      </c>
      <c r="FK600" s="1234">
        <f t="shared" si="555"/>
        <v>0</v>
      </c>
      <c r="FL600" s="1227"/>
      <c r="FM600" s="1234" t="str">
        <f t="shared" si="556"/>
        <v xml:space="preserve"> </v>
      </c>
      <c r="FN600" s="1234" t="str">
        <f t="shared" si="557"/>
        <v xml:space="preserve"> </v>
      </c>
      <c r="FO600" s="1234" t="str">
        <f t="shared" si="585"/>
        <v xml:space="preserve"> </v>
      </c>
      <c r="FP600" s="1234" t="str">
        <f t="shared" si="586"/>
        <v xml:space="preserve"> </v>
      </c>
      <c r="FQ600" s="1234" t="str">
        <f t="shared" si="558"/>
        <v xml:space="preserve"> </v>
      </c>
      <c r="FR600" s="1234" t="str">
        <f t="shared" si="587"/>
        <v xml:space="preserve"> </v>
      </c>
      <c r="FS600" s="1234">
        <f t="shared" si="593"/>
        <v>0</v>
      </c>
      <c r="FT600" s="1227"/>
      <c r="FU600" s="1234" t="str">
        <f t="shared" si="588"/>
        <v xml:space="preserve"> </v>
      </c>
      <c r="FV600" s="1234" t="str">
        <f t="shared" si="589"/>
        <v xml:space="preserve"> </v>
      </c>
      <c r="FW600" s="1234" t="str">
        <f t="shared" si="590"/>
        <v xml:space="preserve"> </v>
      </c>
      <c r="FX600" s="1234" t="str">
        <f t="shared" si="559"/>
        <v xml:space="preserve"> </v>
      </c>
      <c r="FY600" s="1234" t="str">
        <f t="shared" si="560"/>
        <v xml:space="preserve"> </v>
      </c>
      <c r="FZ600" s="1234" t="str">
        <f t="shared" si="591"/>
        <v xml:space="preserve"> </v>
      </c>
      <c r="GA600" s="1234">
        <f t="shared" si="561"/>
        <v>0</v>
      </c>
      <c r="GB600" s="1227"/>
      <c r="GC600" s="1234" t="str">
        <f t="shared" si="562"/>
        <v xml:space="preserve"> </v>
      </c>
      <c r="GD600" s="1234" t="str">
        <f t="shared" si="563"/>
        <v xml:space="preserve"> </v>
      </c>
      <c r="GE600" s="1234" t="str">
        <f t="shared" si="564"/>
        <v xml:space="preserve"> </v>
      </c>
      <c r="GF600" s="1234" t="str">
        <f t="shared" si="565"/>
        <v xml:space="preserve"> </v>
      </c>
      <c r="GG600" s="1234" t="str">
        <f t="shared" si="566"/>
        <v xml:space="preserve"> </v>
      </c>
      <c r="GH600" s="1234" t="str">
        <f t="shared" si="567"/>
        <v xml:space="preserve"> </v>
      </c>
      <c r="GI600" s="1234" t="str">
        <f t="shared" si="568"/>
        <v xml:space="preserve"> </v>
      </c>
      <c r="GJ600" s="1234" t="str">
        <f t="shared" si="569"/>
        <v xml:space="preserve"> </v>
      </c>
      <c r="GK600" s="1234" t="str">
        <f t="shared" si="570"/>
        <v xml:space="preserve"> </v>
      </c>
      <c r="GL600" s="1234" t="str">
        <f t="shared" si="571"/>
        <v xml:space="preserve"> </v>
      </c>
      <c r="GM600" s="1234" t="str">
        <f t="shared" si="572"/>
        <v xml:space="preserve"> </v>
      </c>
      <c r="GN600" s="1234">
        <f t="shared" si="573"/>
        <v>0</v>
      </c>
    </row>
    <row r="601" spans="1:196" s="100" customFormat="1" ht="27" customHeight="1" thickTop="1" thickBot="1">
      <c r="A601" s="1208">
        <f>【A票】【D票】!$D$10</f>
        <v>0</v>
      </c>
      <c r="B601" s="1212">
        <f>【A票】【D票】!$H$10</f>
        <v>0</v>
      </c>
      <c r="C601" s="1213" t="str">
        <f>【A票】【D票】!$K$10</f>
        <v xml:space="preserve"> </v>
      </c>
      <c r="D601" s="1214">
        <f t="shared" si="608"/>
        <v>510</v>
      </c>
      <c r="E601" s="914"/>
      <c r="F601" s="467"/>
      <c r="G601" s="469"/>
      <c r="H601" s="224" t="str">
        <f t="shared" si="594"/>
        <v xml:space="preserve"> </v>
      </c>
      <c r="I601" s="704"/>
      <c r="J601" s="117"/>
      <c r="K601" s="117"/>
      <c r="L601" s="117"/>
      <c r="M601" s="117"/>
      <c r="N601" s="117"/>
      <c r="O601" s="117"/>
      <c r="P601" s="117"/>
      <c r="Q601" s="117"/>
      <c r="R601" s="117"/>
      <c r="S601" s="117"/>
      <c r="T601" s="254"/>
      <c r="U601" s="646"/>
      <c r="V601" s="646"/>
      <c r="W601" s="114"/>
      <c r="X601" s="254"/>
      <c r="Y601" s="224" t="str">
        <f t="shared" si="595"/>
        <v xml:space="preserve"> </v>
      </c>
      <c r="Z601" s="579"/>
      <c r="AA601" s="704"/>
      <c r="AB601" s="119"/>
      <c r="AC601" s="224" t="str">
        <f t="shared" si="549"/>
        <v xml:space="preserve"> </v>
      </c>
      <c r="AD601" s="115"/>
      <c r="AE601" s="253"/>
      <c r="AF601" s="704"/>
      <c r="AG601" s="727"/>
      <c r="AH601" s="727"/>
      <c r="AI601" s="727"/>
      <c r="AJ601" s="727"/>
      <c r="AK601" s="591"/>
      <c r="AL601" s="727"/>
      <c r="AM601" s="727"/>
      <c r="AN601" s="727"/>
      <c r="AO601" s="727"/>
      <c r="AP601" s="727"/>
      <c r="AQ601" s="727"/>
      <c r="AR601" s="727"/>
      <c r="AS601" s="727"/>
      <c r="AT601" s="727"/>
      <c r="AU601" s="727"/>
      <c r="AV601" s="727"/>
      <c r="AW601" s="727"/>
      <c r="AX601" s="727"/>
      <c r="AY601" s="727"/>
      <c r="AZ601" s="727"/>
      <c r="BA601" s="727"/>
      <c r="BB601" s="727"/>
      <c r="BC601" s="821"/>
      <c r="BD601" s="727"/>
      <c r="BE601" s="727"/>
      <c r="BF601" s="727"/>
      <c r="BG601" s="727"/>
      <c r="BH601" s="727"/>
      <c r="BI601" s="727"/>
      <c r="BJ601" s="727"/>
      <c r="BK601" s="727"/>
      <c r="BL601" s="821"/>
      <c r="BM601" s="727"/>
      <c r="BN601" s="727"/>
      <c r="BO601" s="727"/>
      <c r="BP601" s="727"/>
      <c r="BQ601" s="727"/>
      <c r="BR601" s="821"/>
      <c r="BS601" s="727"/>
      <c r="BT601" s="727"/>
      <c r="BU601" s="727"/>
      <c r="BV601" s="591"/>
      <c r="BW601" s="224" t="str">
        <f t="shared" si="607"/>
        <v xml:space="preserve"> </v>
      </c>
      <c r="BX601" s="471">
        <f t="shared" si="596"/>
        <v>510</v>
      </c>
      <c r="BY601" s="117"/>
      <c r="BZ601" s="117"/>
      <c r="CA601" s="117"/>
      <c r="CB601" s="117"/>
      <c r="CC601" s="117"/>
      <c r="CD601" s="461"/>
      <c r="CE601" s="236"/>
      <c r="CF601" s="224" t="str">
        <f t="shared" si="597"/>
        <v xml:space="preserve"> </v>
      </c>
      <c r="CG601" s="116"/>
      <c r="CH601" s="117"/>
      <c r="CI601" s="117"/>
      <c r="CJ601" s="117"/>
      <c r="CK601" s="472"/>
      <c r="CL601" s="472"/>
      <c r="CM601" s="472"/>
      <c r="CN601" s="472"/>
      <c r="CO601" s="117"/>
      <c r="CP601" s="253"/>
      <c r="CQ601" s="120"/>
      <c r="CR601" s="224" t="str" cm="1">
        <f t="array" ref="CR601">IF(AND(SUM(COUNTIF(CG601:CM601,{"*不明*","*その他*"})+COUNTIF(CO601:CP601,{"*不明*","*その他*"}))&gt;0,CQ601=""),"その他・不明の場合,10)具体的内容、理由を記入",IF(OR(AND(CI601=CI$65,COUNTA(CJ601:CM601)&lt;4),AND(OR(CI601=CI$63,CI601=CI$64,CI601=CI$66,CI601=CI$67,CI601=CI$68,CI601=""),COUNTA(CJ601:CM601)&gt;0)),"3)介護保険認定済→要介護度、認知症自立度、寝たきり度、介護保険サービス記入",IF(OR(AND(OR(CM601=CM$63,CM601=CM$64),CN601=""),AND(OR(CM601=CM$65,CM601=CM$66),CN601&lt;&gt;"")),"7)介護保険サービス受けている/過去受けていた→具体的内容記入"," ")))</f>
        <v xml:space="preserve"> </v>
      </c>
      <c r="CS601" s="224" t="str">
        <f t="shared" si="598"/>
        <v xml:space="preserve"> </v>
      </c>
      <c r="CT601" s="116"/>
      <c r="CU601" s="253"/>
      <c r="CV601" s="117"/>
      <c r="CW601" s="117"/>
      <c r="CX601" s="253"/>
      <c r="CY601" s="117"/>
      <c r="CZ601" s="117"/>
      <c r="DA601" s="253"/>
      <c r="DB601" s="117"/>
      <c r="DC601" s="224" t="str">
        <f t="shared" si="599"/>
        <v xml:space="preserve"> </v>
      </c>
      <c r="DD601" s="224" t="str">
        <f t="shared" si="600"/>
        <v xml:space="preserve"> </v>
      </c>
      <c r="DE601" s="224" t="str">
        <f t="shared" si="550"/>
        <v xml:space="preserve"> </v>
      </c>
      <c r="DF601" s="121"/>
      <c r="DG601" s="114"/>
      <c r="DH601" s="704"/>
      <c r="DI601" s="119"/>
      <c r="DJ601" s="187"/>
      <c r="DK601" s="254"/>
      <c r="DL601" s="224" t="str">
        <f t="shared" si="551"/>
        <v xml:space="preserve"> </v>
      </c>
      <c r="DM601" s="224" t="str">
        <f t="shared" si="601"/>
        <v xml:space="preserve"> </v>
      </c>
      <c r="DN601" s="474"/>
      <c r="DO601" s="117"/>
      <c r="DP601" s="117"/>
      <c r="DQ601" s="117"/>
      <c r="DR601" s="117"/>
      <c r="DS601" s="117"/>
      <c r="DT601" s="254"/>
      <c r="DU601" s="476"/>
      <c r="DV601" s="224" t="str">
        <f t="shared" si="552"/>
        <v xml:space="preserve"> </v>
      </c>
      <c r="DW601" s="115"/>
      <c r="DX601" s="470"/>
      <c r="DY601" s="117"/>
      <c r="DZ601" s="704"/>
      <c r="EA601" s="224" t="str">
        <f t="shared" si="553"/>
        <v xml:space="preserve"> </v>
      </c>
      <c r="EB601" s="906"/>
      <c r="EC601" s="904"/>
      <c r="ED601" s="904"/>
      <c r="EE601" s="904"/>
      <c r="EF601" s="904"/>
      <c r="EG601" s="904"/>
      <c r="EH601" s="904"/>
      <c r="EI601" s="904"/>
      <c r="EJ601" s="904"/>
      <c r="EK601" s="905"/>
      <c r="EL601" s="80"/>
      <c r="EM601" s="224" t="str">
        <f t="shared" si="602"/>
        <v xml:space="preserve"> </v>
      </c>
      <c r="EN601" s="224" t="str">
        <f t="shared" si="603"/>
        <v xml:space="preserve"> </v>
      </c>
      <c r="EO601" s="115"/>
      <c r="EP601" s="1050"/>
      <c r="EQ601" s="253"/>
      <c r="ER601" s="117"/>
      <c r="ES601" s="1258">
        <f t="shared" si="604"/>
        <v>510</v>
      </c>
      <c r="ET601" s="224" t="str">
        <f t="shared" si="605"/>
        <v xml:space="preserve"> </v>
      </c>
      <c r="EU601" s="477" t="str">
        <f t="shared" si="606"/>
        <v/>
      </c>
      <c r="EV601" s="1334" t="str">
        <f t="shared" si="548"/>
        <v xml:space="preserve"> </v>
      </c>
      <c r="EW601" s="1332" t="str">
        <f t="shared" si="592"/>
        <v/>
      </c>
      <c r="EX601" s="1275" t="str">
        <f t="shared" si="574"/>
        <v/>
      </c>
      <c r="EY601" s="1275" t="str">
        <f t="shared" si="575"/>
        <v/>
      </c>
      <c r="EZ601" s="1275" t="str">
        <f t="shared" si="576"/>
        <v/>
      </c>
      <c r="FA601" s="1275" t="str">
        <f t="shared" si="577"/>
        <v/>
      </c>
      <c r="FB601" s="1275" t="str">
        <f t="shared" si="578"/>
        <v/>
      </c>
      <c r="FC601" s="1333" t="str">
        <f t="shared" si="579"/>
        <v/>
      </c>
      <c r="FE601" s="1234" t="str">
        <f t="shared" si="580"/>
        <v xml:space="preserve"> </v>
      </c>
      <c r="FF601" s="1234" t="str">
        <f t="shared" si="581"/>
        <v xml:space="preserve"> </v>
      </c>
      <c r="FG601" s="1234" t="str">
        <f t="shared" si="582"/>
        <v xml:space="preserve"> </v>
      </c>
      <c r="FH601" s="1234" t="str">
        <f t="shared" si="583"/>
        <v xml:space="preserve"> </v>
      </c>
      <c r="FI601" s="1234" t="str">
        <f t="shared" si="554"/>
        <v xml:space="preserve"> </v>
      </c>
      <c r="FJ601" s="1234" t="str">
        <f t="shared" si="584"/>
        <v xml:space="preserve"> </v>
      </c>
      <c r="FK601" s="1234">
        <f t="shared" si="555"/>
        <v>0</v>
      </c>
      <c r="FL601" s="1227"/>
      <c r="FM601" s="1234" t="str">
        <f t="shared" si="556"/>
        <v xml:space="preserve"> </v>
      </c>
      <c r="FN601" s="1234" t="str">
        <f t="shared" si="557"/>
        <v xml:space="preserve"> </v>
      </c>
      <c r="FO601" s="1234" t="str">
        <f t="shared" si="585"/>
        <v xml:space="preserve"> </v>
      </c>
      <c r="FP601" s="1234" t="str">
        <f t="shared" si="586"/>
        <v xml:space="preserve"> </v>
      </c>
      <c r="FQ601" s="1234" t="str">
        <f t="shared" si="558"/>
        <v xml:space="preserve"> </v>
      </c>
      <c r="FR601" s="1234" t="str">
        <f t="shared" si="587"/>
        <v xml:space="preserve"> </v>
      </c>
      <c r="FS601" s="1234">
        <f t="shared" si="593"/>
        <v>0</v>
      </c>
      <c r="FT601" s="1227"/>
      <c r="FU601" s="1234" t="str">
        <f t="shared" si="588"/>
        <v xml:space="preserve"> </v>
      </c>
      <c r="FV601" s="1234" t="str">
        <f t="shared" si="589"/>
        <v xml:space="preserve"> </v>
      </c>
      <c r="FW601" s="1234" t="str">
        <f t="shared" si="590"/>
        <v xml:space="preserve"> </v>
      </c>
      <c r="FX601" s="1234" t="str">
        <f t="shared" si="559"/>
        <v xml:space="preserve"> </v>
      </c>
      <c r="FY601" s="1234" t="str">
        <f t="shared" si="560"/>
        <v xml:space="preserve"> </v>
      </c>
      <c r="FZ601" s="1234" t="str">
        <f t="shared" si="591"/>
        <v xml:space="preserve"> </v>
      </c>
      <c r="GA601" s="1234">
        <f t="shared" si="561"/>
        <v>0</v>
      </c>
      <c r="GB601" s="1227"/>
      <c r="GC601" s="1234" t="str">
        <f t="shared" si="562"/>
        <v xml:space="preserve"> </v>
      </c>
      <c r="GD601" s="1234" t="str">
        <f t="shared" si="563"/>
        <v xml:space="preserve"> </v>
      </c>
      <c r="GE601" s="1234" t="str">
        <f t="shared" si="564"/>
        <v xml:space="preserve"> </v>
      </c>
      <c r="GF601" s="1234" t="str">
        <f t="shared" si="565"/>
        <v xml:space="preserve"> </v>
      </c>
      <c r="GG601" s="1234" t="str">
        <f t="shared" si="566"/>
        <v xml:space="preserve"> </v>
      </c>
      <c r="GH601" s="1234" t="str">
        <f t="shared" si="567"/>
        <v xml:space="preserve"> </v>
      </c>
      <c r="GI601" s="1234" t="str">
        <f t="shared" si="568"/>
        <v xml:space="preserve"> </v>
      </c>
      <c r="GJ601" s="1234" t="str">
        <f t="shared" si="569"/>
        <v xml:space="preserve"> </v>
      </c>
      <c r="GK601" s="1234" t="str">
        <f t="shared" si="570"/>
        <v xml:space="preserve"> </v>
      </c>
      <c r="GL601" s="1234" t="str">
        <f t="shared" si="571"/>
        <v xml:space="preserve"> </v>
      </c>
      <c r="GM601" s="1234" t="str">
        <f t="shared" si="572"/>
        <v xml:space="preserve"> </v>
      </c>
      <c r="GN601" s="1234">
        <f t="shared" si="573"/>
        <v>0</v>
      </c>
    </row>
    <row r="602" spans="1:196" s="100" customFormat="1" ht="27" customHeight="1" thickTop="1" thickBot="1">
      <c r="A602" s="1208">
        <f>【A票】【D票】!$D$10</f>
        <v>0</v>
      </c>
      <c r="B602" s="1212">
        <f>【A票】【D票】!$H$10</f>
        <v>0</v>
      </c>
      <c r="C602" s="1213" t="str">
        <f>【A票】【D票】!$K$10</f>
        <v xml:space="preserve"> </v>
      </c>
      <c r="D602" s="1214">
        <f t="shared" si="608"/>
        <v>511</v>
      </c>
      <c r="E602" s="914"/>
      <c r="F602" s="467"/>
      <c r="G602" s="469"/>
      <c r="H602" s="224" t="str">
        <f t="shared" si="594"/>
        <v xml:space="preserve"> </v>
      </c>
      <c r="I602" s="704"/>
      <c r="J602" s="117"/>
      <c r="K602" s="117"/>
      <c r="L602" s="117"/>
      <c r="M602" s="117"/>
      <c r="N602" s="117"/>
      <c r="O602" s="117"/>
      <c r="P602" s="117"/>
      <c r="Q602" s="117"/>
      <c r="R602" s="117"/>
      <c r="S602" s="117"/>
      <c r="T602" s="254"/>
      <c r="U602" s="646"/>
      <c r="V602" s="646"/>
      <c r="W602" s="114"/>
      <c r="X602" s="254"/>
      <c r="Y602" s="224" t="str">
        <f t="shared" si="595"/>
        <v xml:space="preserve"> </v>
      </c>
      <c r="Z602" s="579"/>
      <c r="AA602" s="704"/>
      <c r="AB602" s="119"/>
      <c r="AC602" s="224" t="str">
        <f t="shared" si="549"/>
        <v xml:space="preserve"> </v>
      </c>
      <c r="AD602" s="115"/>
      <c r="AE602" s="253"/>
      <c r="AF602" s="704"/>
      <c r="AG602" s="727"/>
      <c r="AH602" s="727"/>
      <c r="AI602" s="727"/>
      <c r="AJ602" s="727"/>
      <c r="AK602" s="591"/>
      <c r="AL602" s="727"/>
      <c r="AM602" s="727"/>
      <c r="AN602" s="727"/>
      <c r="AO602" s="727"/>
      <c r="AP602" s="727"/>
      <c r="AQ602" s="727"/>
      <c r="AR602" s="727"/>
      <c r="AS602" s="727"/>
      <c r="AT602" s="727"/>
      <c r="AU602" s="727"/>
      <c r="AV602" s="727"/>
      <c r="AW602" s="727"/>
      <c r="AX602" s="727"/>
      <c r="AY602" s="727"/>
      <c r="AZ602" s="727"/>
      <c r="BA602" s="727"/>
      <c r="BB602" s="727"/>
      <c r="BC602" s="821"/>
      <c r="BD602" s="727"/>
      <c r="BE602" s="727"/>
      <c r="BF602" s="727"/>
      <c r="BG602" s="727"/>
      <c r="BH602" s="727"/>
      <c r="BI602" s="727"/>
      <c r="BJ602" s="727"/>
      <c r="BK602" s="727"/>
      <c r="BL602" s="821"/>
      <c r="BM602" s="727"/>
      <c r="BN602" s="727"/>
      <c r="BO602" s="727"/>
      <c r="BP602" s="727"/>
      <c r="BQ602" s="727"/>
      <c r="BR602" s="821"/>
      <c r="BS602" s="727"/>
      <c r="BT602" s="727"/>
      <c r="BU602" s="727"/>
      <c r="BV602" s="591"/>
      <c r="BW602" s="224" t="str">
        <f t="shared" si="607"/>
        <v xml:space="preserve"> </v>
      </c>
      <c r="BX602" s="471">
        <f t="shared" si="596"/>
        <v>511</v>
      </c>
      <c r="BY602" s="117"/>
      <c r="BZ602" s="117"/>
      <c r="CA602" s="117"/>
      <c r="CB602" s="117"/>
      <c r="CC602" s="117"/>
      <c r="CD602" s="461"/>
      <c r="CE602" s="236"/>
      <c r="CF602" s="224" t="str">
        <f t="shared" si="597"/>
        <v xml:space="preserve"> </v>
      </c>
      <c r="CG602" s="116"/>
      <c r="CH602" s="117"/>
      <c r="CI602" s="117"/>
      <c r="CJ602" s="117"/>
      <c r="CK602" s="472"/>
      <c r="CL602" s="472"/>
      <c r="CM602" s="472"/>
      <c r="CN602" s="472"/>
      <c r="CO602" s="117"/>
      <c r="CP602" s="253"/>
      <c r="CQ602" s="120"/>
      <c r="CR602" s="224" t="str" cm="1">
        <f t="array" ref="CR602">IF(AND(SUM(COUNTIF(CG602:CM602,{"*不明*","*その他*"})+COUNTIF(CO602:CP602,{"*不明*","*その他*"}))&gt;0,CQ602=""),"その他・不明の場合,10)具体的内容、理由を記入",IF(OR(AND(CI602=CI$65,COUNTA(CJ602:CM602)&lt;4),AND(OR(CI602=CI$63,CI602=CI$64,CI602=CI$66,CI602=CI$67,CI602=CI$68,CI602=""),COUNTA(CJ602:CM602)&gt;0)),"3)介護保険認定済→要介護度、認知症自立度、寝たきり度、介護保険サービス記入",IF(OR(AND(OR(CM602=CM$63,CM602=CM$64),CN602=""),AND(OR(CM602=CM$65,CM602=CM$66),CN602&lt;&gt;"")),"7)介護保険サービス受けている/過去受けていた→具体的内容記入"," ")))</f>
        <v xml:space="preserve"> </v>
      </c>
      <c r="CS602" s="224" t="str">
        <f t="shared" si="598"/>
        <v xml:space="preserve"> </v>
      </c>
      <c r="CT602" s="116"/>
      <c r="CU602" s="253"/>
      <c r="CV602" s="117"/>
      <c r="CW602" s="117"/>
      <c r="CX602" s="253"/>
      <c r="CY602" s="117"/>
      <c r="CZ602" s="117"/>
      <c r="DA602" s="253"/>
      <c r="DB602" s="117"/>
      <c r="DC602" s="224" t="str">
        <f t="shared" si="599"/>
        <v xml:space="preserve"> </v>
      </c>
      <c r="DD602" s="224" t="str">
        <f t="shared" si="600"/>
        <v xml:space="preserve"> </v>
      </c>
      <c r="DE602" s="224" t="str">
        <f t="shared" si="550"/>
        <v xml:space="preserve"> </v>
      </c>
      <c r="DF602" s="121"/>
      <c r="DG602" s="114"/>
      <c r="DH602" s="704"/>
      <c r="DI602" s="119"/>
      <c r="DJ602" s="187"/>
      <c r="DK602" s="254"/>
      <c r="DL602" s="224" t="str">
        <f t="shared" si="551"/>
        <v xml:space="preserve"> </v>
      </c>
      <c r="DM602" s="224" t="str">
        <f t="shared" si="601"/>
        <v xml:space="preserve"> </v>
      </c>
      <c r="DN602" s="474"/>
      <c r="DO602" s="117"/>
      <c r="DP602" s="117"/>
      <c r="DQ602" s="117"/>
      <c r="DR602" s="117"/>
      <c r="DS602" s="117"/>
      <c r="DT602" s="254"/>
      <c r="DU602" s="476"/>
      <c r="DV602" s="224" t="str">
        <f t="shared" si="552"/>
        <v xml:space="preserve"> </v>
      </c>
      <c r="DW602" s="115"/>
      <c r="DX602" s="470"/>
      <c r="DY602" s="117"/>
      <c r="DZ602" s="704"/>
      <c r="EA602" s="224" t="str">
        <f t="shared" si="553"/>
        <v xml:space="preserve"> </v>
      </c>
      <c r="EB602" s="906"/>
      <c r="EC602" s="904"/>
      <c r="ED602" s="904"/>
      <c r="EE602" s="904"/>
      <c r="EF602" s="904"/>
      <c r="EG602" s="904"/>
      <c r="EH602" s="904"/>
      <c r="EI602" s="904"/>
      <c r="EJ602" s="904"/>
      <c r="EK602" s="905"/>
      <c r="EL602" s="80"/>
      <c r="EM602" s="224" t="str">
        <f t="shared" si="602"/>
        <v xml:space="preserve"> </v>
      </c>
      <c r="EN602" s="224" t="str">
        <f t="shared" si="603"/>
        <v xml:space="preserve"> </v>
      </c>
      <c r="EO602" s="115"/>
      <c r="EP602" s="1050"/>
      <c r="EQ602" s="253"/>
      <c r="ER602" s="117"/>
      <c r="ES602" s="1258">
        <f t="shared" si="604"/>
        <v>511</v>
      </c>
      <c r="ET602" s="224" t="str">
        <f t="shared" si="605"/>
        <v xml:space="preserve"> </v>
      </c>
      <c r="EU602" s="477" t="str">
        <f t="shared" si="606"/>
        <v/>
      </c>
      <c r="EV602" s="1334" t="str">
        <f t="shared" si="548"/>
        <v xml:space="preserve"> </v>
      </c>
      <c r="EW602" s="1332" t="str">
        <f t="shared" si="592"/>
        <v/>
      </c>
      <c r="EX602" s="1275" t="str">
        <f t="shared" si="574"/>
        <v/>
      </c>
      <c r="EY602" s="1275" t="str">
        <f t="shared" si="575"/>
        <v/>
      </c>
      <c r="EZ602" s="1275" t="str">
        <f t="shared" si="576"/>
        <v/>
      </c>
      <c r="FA602" s="1275" t="str">
        <f t="shared" si="577"/>
        <v/>
      </c>
      <c r="FB602" s="1275" t="str">
        <f t="shared" si="578"/>
        <v/>
      </c>
      <c r="FC602" s="1333" t="str">
        <f t="shared" si="579"/>
        <v/>
      </c>
      <c r="FE602" s="1234" t="str">
        <f t="shared" si="580"/>
        <v xml:space="preserve"> </v>
      </c>
      <c r="FF602" s="1234" t="str">
        <f t="shared" si="581"/>
        <v xml:space="preserve"> </v>
      </c>
      <c r="FG602" s="1234" t="str">
        <f t="shared" si="582"/>
        <v xml:space="preserve"> </v>
      </c>
      <c r="FH602" s="1234" t="str">
        <f t="shared" si="583"/>
        <v xml:space="preserve"> </v>
      </c>
      <c r="FI602" s="1234" t="str">
        <f t="shared" si="554"/>
        <v xml:space="preserve"> </v>
      </c>
      <c r="FJ602" s="1234" t="str">
        <f t="shared" si="584"/>
        <v xml:space="preserve"> </v>
      </c>
      <c r="FK602" s="1234">
        <f t="shared" si="555"/>
        <v>0</v>
      </c>
      <c r="FL602" s="1227"/>
      <c r="FM602" s="1234" t="str">
        <f t="shared" si="556"/>
        <v xml:space="preserve"> </v>
      </c>
      <c r="FN602" s="1234" t="str">
        <f t="shared" si="557"/>
        <v xml:space="preserve"> </v>
      </c>
      <c r="FO602" s="1234" t="str">
        <f t="shared" si="585"/>
        <v xml:space="preserve"> </v>
      </c>
      <c r="FP602" s="1234" t="str">
        <f t="shared" si="586"/>
        <v xml:space="preserve"> </v>
      </c>
      <c r="FQ602" s="1234" t="str">
        <f t="shared" si="558"/>
        <v xml:space="preserve"> </v>
      </c>
      <c r="FR602" s="1234" t="str">
        <f t="shared" si="587"/>
        <v xml:space="preserve"> </v>
      </c>
      <c r="FS602" s="1234">
        <f t="shared" si="593"/>
        <v>0</v>
      </c>
      <c r="FT602" s="1227"/>
      <c r="FU602" s="1234" t="str">
        <f t="shared" si="588"/>
        <v xml:space="preserve"> </v>
      </c>
      <c r="FV602" s="1234" t="str">
        <f t="shared" si="589"/>
        <v xml:space="preserve"> </v>
      </c>
      <c r="FW602" s="1234" t="str">
        <f t="shared" si="590"/>
        <v xml:space="preserve"> </v>
      </c>
      <c r="FX602" s="1234" t="str">
        <f t="shared" si="559"/>
        <v xml:space="preserve"> </v>
      </c>
      <c r="FY602" s="1234" t="str">
        <f t="shared" si="560"/>
        <v xml:space="preserve"> </v>
      </c>
      <c r="FZ602" s="1234" t="str">
        <f t="shared" si="591"/>
        <v xml:space="preserve"> </v>
      </c>
      <c r="GA602" s="1234">
        <f t="shared" si="561"/>
        <v>0</v>
      </c>
      <c r="GB602" s="1227"/>
      <c r="GC602" s="1234" t="str">
        <f t="shared" si="562"/>
        <v xml:space="preserve"> </v>
      </c>
      <c r="GD602" s="1234" t="str">
        <f t="shared" si="563"/>
        <v xml:space="preserve"> </v>
      </c>
      <c r="GE602" s="1234" t="str">
        <f t="shared" si="564"/>
        <v xml:space="preserve"> </v>
      </c>
      <c r="GF602" s="1234" t="str">
        <f t="shared" si="565"/>
        <v xml:space="preserve"> </v>
      </c>
      <c r="GG602" s="1234" t="str">
        <f t="shared" si="566"/>
        <v xml:space="preserve"> </v>
      </c>
      <c r="GH602" s="1234" t="str">
        <f t="shared" si="567"/>
        <v xml:space="preserve"> </v>
      </c>
      <c r="GI602" s="1234" t="str">
        <f t="shared" si="568"/>
        <v xml:space="preserve"> </v>
      </c>
      <c r="GJ602" s="1234" t="str">
        <f t="shared" si="569"/>
        <v xml:space="preserve"> </v>
      </c>
      <c r="GK602" s="1234" t="str">
        <f t="shared" si="570"/>
        <v xml:space="preserve"> </v>
      </c>
      <c r="GL602" s="1234" t="str">
        <f t="shared" si="571"/>
        <v xml:space="preserve"> </v>
      </c>
      <c r="GM602" s="1234" t="str">
        <f t="shared" si="572"/>
        <v xml:space="preserve"> </v>
      </c>
      <c r="GN602" s="1234">
        <f t="shared" si="573"/>
        <v>0</v>
      </c>
    </row>
    <row r="603" spans="1:196" s="100" customFormat="1" ht="27" customHeight="1" thickTop="1" thickBot="1">
      <c r="A603" s="1208">
        <f>【A票】【D票】!$D$10</f>
        <v>0</v>
      </c>
      <c r="B603" s="1212">
        <f>【A票】【D票】!$H$10</f>
        <v>0</v>
      </c>
      <c r="C603" s="1213" t="str">
        <f>【A票】【D票】!$K$10</f>
        <v xml:space="preserve"> </v>
      </c>
      <c r="D603" s="1214">
        <f t="shared" si="608"/>
        <v>512</v>
      </c>
      <c r="E603" s="914"/>
      <c r="F603" s="467"/>
      <c r="G603" s="469"/>
      <c r="H603" s="224" t="str">
        <f t="shared" si="594"/>
        <v xml:space="preserve"> </v>
      </c>
      <c r="I603" s="704"/>
      <c r="J603" s="117"/>
      <c r="K603" s="117"/>
      <c r="L603" s="117"/>
      <c r="M603" s="117"/>
      <c r="N603" s="117"/>
      <c r="O603" s="117"/>
      <c r="P603" s="117"/>
      <c r="Q603" s="117"/>
      <c r="R603" s="117"/>
      <c r="S603" s="117"/>
      <c r="T603" s="254"/>
      <c r="U603" s="646"/>
      <c r="V603" s="646"/>
      <c r="W603" s="114"/>
      <c r="X603" s="254"/>
      <c r="Y603" s="224" t="str">
        <f t="shared" si="595"/>
        <v xml:space="preserve"> </v>
      </c>
      <c r="Z603" s="579"/>
      <c r="AA603" s="704"/>
      <c r="AB603" s="119"/>
      <c r="AC603" s="224" t="str">
        <f t="shared" si="549"/>
        <v xml:space="preserve"> </v>
      </c>
      <c r="AD603" s="115"/>
      <c r="AE603" s="253"/>
      <c r="AF603" s="704"/>
      <c r="AG603" s="727"/>
      <c r="AH603" s="727"/>
      <c r="AI603" s="727"/>
      <c r="AJ603" s="727"/>
      <c r="AK603" s="591"/>
      <c r="AL603" s="727"/>
      <c r="AM603" s="727"/>
      <c r="AN603" s="727"/>
      <c r="AO603" s="727"/>
      <c r="AP603" s="727"/>
      <c r="AQ603" s="727"/>
      <c r="AR603" s="727"/>
      <c r="AS603" s="727"/>
      <c r="AT603" s="727"/>
      <c r="AU603" s="727"/>
      <c r="AV603" s="727"/>
      <c r="AW603" s="727"/>
      <c r="AX603" s="727"/>
      <c r="AY603" s="727"/>
      <c r="AZ603" s="727"/>
      <c r="BA603" s="727"/>
      <c r="BB603" s="727"/>
      <c r="BC603" s="821"/>
      <c r="BD603" s="727"/>
      <c r="BE603" s="727"/>
      <c r="BF603" s="727"/>
      <c r="BG603" s="727"/>
      <c r="BH603" s="727"/>
      <c r="BI603" s="727"/>
      <c r="BJ603" s="727"/>
      <c r="BK603" s="727"/>
      <c r="BL603" s="821"/>
      <c r="BM603" s="727"/>
      <c r="BN603" s="727"/>
      <c r="BO603" s="727"/>
      <c r="BP603" s="727"/>
      <c r="BQ603" s="727"/>
      <c r="BR603" s="821"/>
      <c r="BS603" s="727"/>
      <c r="BT603" s="727"/>
      <c r="BU603" s="727"/>
      <c r="BV603" s="591"/>
      <c r="BW603" s="224" t="str">
        <f t="shared" si="607"/>
        <v xml:space="preserve"> </v>
      </c>
      <c r="BX603" s="471">
        <f t="shared" si="596"/>
        <v>512</v>
      </c>
      <c r="BY603" s="117"/>
      <c r="BZ603" s="117"/>
      <c r="CA603" s="117"/>
      <c r="CB603" s="117"/>
      <c r="CC603" s="117"/>
      <c r="CD603" s="461"/>
      <c r="CE603" s="236"/>
      <c r="CF603" s="224" t="str">
        <f t="shared" si="597"/>
        <v xml:space="preserve"> </v>
      </c>
      <c r="CG603" s="116"/>
      <c r="CH603" s="117"/>
      <c r="CI603" s="117"/>
      <c r="CJ603" s="117"/>
      <c r="CK603" s="472"/>
      <c r="CL603" s="472"/>
      <c r="CM603" s="472"/>
      <c r="CN603" s="472"/>
      <c r="CO603" s="117"/>
      <c r="CP603" s="253"/>
      <c r="CQ603" s="120"/>
      <c r="CR603" s="224" t="str" cm="1">
        <f t="array" ref="CR603">IF(AND(SUM(COUNTIF(CG603:CM603,{"*不明*","*その他*"})+COUNTIF(CO603:CP603,{"*不明*","*その他*"}))&gt;0,CQ603=""),"その他・不明の場合,10)具体的内容、理由を記入",IF(OR(AND(CI603=CI$65,COUNTA(CJ603:CM603)&lt;4),AND(OR(CI603=CI$63,CI603=CI$64,CI603=CI$66,CI603=CI$67,CI603=CI$68,CI603=""),COUNTA(CJ603:CM603)&gt;0)),"3)介護保険認定済→要介護度、認知症自立度、寝たきり度、介護保険サービス記入",IF(OR(AND(OR(CM603=CM$63,CM603=CM$64),CN603=""),AND(OR(CM603=CM$65,CM603=CM$66),CN603&lt;&gt;"")),"7)介護保険サービス受けている/過去受けていた→具体的内容記入"," ")))</f>
        <v xml:space="preserve"> </v>
      </c>
      <c r="CS603" s="224" t="str">
        <f t="shared" si="598"/>
        <v xml:space="preserve"> </v>
      </c>
      <c r="CT603" s="116"/>
      <c r="CU603" s="253"/>
      <c r="CV603" s="117"/>
      <c r="CW603" s="117"/>
      <c r="CX603" s="253"/>
      <c r="CY603" s="117"/>
      <c r="CZ603" s="117"/>
      <c r="DA603" s="253"/>
      <c r="DB603" s="117"/>
      <c r="DC603" s="224" t="str">
        <f t="shared" si="599"/>
        <v xml:space="preserve"> </v>
      </c>
      <c r="DD603" s="224" t="str">
        <f t="shared" si="600"/>
        <v xml:space="preserve"> </v>
      </c>
      <c r="DE603" s="224" t="str">
        <f t="shared" si="550"/>
        <v xml:space="preserve"> </v>
      </c>
      <c r="DF603" s="121"/>
      <c r="DG603" s="114"/>
      <c r="DH603" s="704"/>
      <c r="DI603" s="119"/>
      <c r="DJ603" s="187"/>
      <c r="DK603" s="254"/>
      <c r="DL603" s="224" t="str">
        <f t="shared" si="551"/>
        <v xml:space="preserve"> </v>
      </c>
      <c r="DM603" s="224" t="str">
        <f t="shared" si="601"/>
        <v xml:space="preserve"> </v>
      </c>
      <c r="DN603" s="474"/>
      <c r="DO603" s="117"/>
      <c r="DP603" s="117"/>
      <c r="DQ603" s="117"/>
      <c r="DR603" s="117"/>
      <c r="DS603" s="117"/>
      <c r="DT603" s="254"/>
      <c r="DU603" s="476"/>
      <c r="DV603" s="224" t="str">
        <f t="shared" si="552"/>
        <v xml:space="preserve"> </v>
      </c>
      <c r="DW603" s="115"/>
      <c r="DX603" s="470"/>
      <c r="DY603" s="117"/>
      <c r="DZ603" s="704"/>
      <c r="EA603" s="224" t="str">
        <f t="shared" si="553"/>
        <v xml:space="preserve"> </v>
      </c>
      <c r="EB603" s="906"/>
      <c r="EC603" s="904"/>
      <c r="ED603" s="904"/>
      <c r="EE603" s="904"/>
      <c r="EF603" s="904"/>
      <c r="EG603" s="904"/>
      <c r="EH603" s="904"/>
      <c r="EI603" s="904"/>
      <c r="EJ603" s="904"/>
      <c r="EK603" s="905"/>
      <c r="EL603" s="80"/>
      <c r="EM603" s="224" t="str">
        <f t="shared" si="602"/>
        <v xml:space="preserve"> </v>
      </c>
      <c r="EN603" s="224" t="str">
        <f t="shared" si="603"/>
        <v xml:space="preserve"> </v>
      </c>
      <c r="EO603" s="115"/>
      <c r="EP603" s="1050"/>
      <c r="EQ603" s="253"/>
      <c r="ER603" s="117"/>
      <c r="ES603" s="1258">
        <f t="shared" si="604"/>
        <v>512</v>
      </c>
      <c r="ET603" s="224" t="str">
        <f t="shared" si="605"/>
        <v xml:space="preserve"> </v>
      </c>
      <c r="EU603" s="477" t="str">
        <f t="shared" si="606"/>
        <v/>
      </c>
      <c r="EV603" s="1334" t="str">
        <f t="shared" ref="EV603:EV666" si="609">IF(FK603&gt;0,"冒頭の対応時期がa)本調査対象年度内に、通報等を受理した事例ですが、日付（年度）が範囲外の箇所があります。",
IF(FS603&gt;0,"冒頭の対応時期がb)対象年度以前に通報等を受理し、事実確認調査が対象年度となった事例ですが、日付（年度）が範囲外の箇所があります。",
IF(GA603&gt;0,"冒頭の対応時期がc)対象年度以前に通報受理・事実確認調査した虐待事例で、対応が対象年度となった事例ですが、日付（年度）が範囲外の箇所があります。",
IF(GN603&gt;0,"日付の前後関係が整合していません。問1相談通報日➡問3_2)事実確認開始日➡問4_2)虐待の事実が確認された期日➡問7_1-2）分離対応開始日、4-4)権利擁護対応開始日➡問8終結した期日になっているか、確認してください。",
" "))))</f>
        <v xml:space="preserve"> </v>
      </c>
      <c r="EW603" s="1332" t="str">
        <f t="shared" si="592"/>
        <v/>
      </c>
      <c r="EX603" s="1275" t="str">
        <f t="shared" si="574"/>
        <v/>
      </c>
      <c r="EY603" s="1275" t="str">
        <f t="shared" si="575"/>
        <v/>
      </c>
      <c r="EZ603" s="1275" t="str">
        <f t="shared" si="576"/>
        <v/>
      </c>
      <c r="FA603" s="1275" t="str">
        <f t="shared" si="577"/>
        <v/>
      </c>
      <c r="FB603" s="1275" t="str">
        <f t="shared" si="578"/>
        <v/>
      </c>
      <c r="FC603" s="1333" t="str">
        <f t="shared" si="579"/>
        <v/>
      </c>
      <c r="FE603" s="1234" t="str">
        <f t="shared" si="580"/>
        <v xml:space="preserve"> </v>
      </c>
      <c r="FF603" s="1234" t="str">
        <f t="shared" si="581"/>
        <v xml:space="preserve"> </v>
      </c>
      <c r="FG603" s="1234" t="str">
        <f t="shared" si="582"/>
        <v xml:space="preserve"> </v>
      </c>
      <c r="FH603" s="1234" t="str">
        <f t="shared" si="583"/>
        <v xml:space="preserve"> </v>
      </c>
      <c r="FI603" s="1234" t="str">
        <f t="shared" si="554"/>
        <v xml:space="preserve"> </v>
      </c>
      <c r="FJ603" s="1234" t="str">
        <f t="shared" si="584"/>
        <v xml:space="preserve"> </v>
      </c>
      <c r="FK603" s="1234">
        <f t="shared" si="555"/>
        <v>0</v>
      </c>
      <c r="FL603" s="1227"/>
      <c r="FM603" s="1234" t="str">
        <f t="shared" si="556"/>
        <v xml:space="preserve"> </v>
      </c>
      <c r="FN603" s="1234" t="str">
        <f t="shared" si="557"/>
        <v xml:space="preserve"> </v>
      </c>
      <c r="FO603" s="1234" t="str">
        <f t="shared" si="585"/>
        <v xml:space="preserve"> </v>
      </c>
      <c r="FP603" s="1234" t="str">
        <f t="shared" si="586"/>
        <v xml:space="preserve"> </v>
      </c>
      <c r="FQ603" s="1234" t="str">
        <f t="shared" si="558"/>
        <v xml:space="preserve"> </v>
      </c>
      <c r="FR603" s="1234" t="str">
        <f t="shared" si="587"/>
        <v xml:space="preserve"> </v>
      </c>
      <c r="FS603" s="1234">
        <f t="shared" si="593"/>
        <v>0</v>
      </c>
      <c r="FT603" s="1227"/>
      <c r="FU603" s="1234" t="str">
        <f t="shared" si="588"/>
        <v xml:space="preserve"> </v>
      </c>
      <c r="FV603" s="1234" t="str">
        <f t="shared" si="589"/>
        <v xml:space="preserve"> </v>
      </c>
      <c r="FW603" s="1234" t="str">
        <f t="shared" si="590"/>
        <v xml:space="preserve"> </v>
      </c>
      <c r="FX603" s="1234" t="str">
        <f t="shared" si="559"/>
        <v xml:space="preserve"> </v>
      </c>
      <c r="FY603" s="1234" t="str">
        <f t="shared" si="560"/>
        <v xml:space="preserve"> </v>
      </c>
      <c r="FZ603" s="1234" t="str">
        <f t="shared" si="591"/>
        <v xml:space="preserve"> </v>
      </c>
      <c r="GA603" s="1234">
        <f t="shared" si="561"/>
        <v>0</v>
      </c>
      <c r="GB603" s="1227"/>
      <c r="GC603" s="1234" t="str">
        <f t="shared" si="562"/>
        <v xml:space="preserve"> </v>
      </c>
      <c r="GD603" s="1234" t="str">
        <f t="shared" si="563"/>
        <v xml:space="preserve"> </v>
      </c>
      <c r="GE603" s="1234" t="str">
        <f t="shared" si="564"/>
        <v xml:space="preserve"> </v>
      </c>
      <c r="GF603" s="1234" t="str">
        <f t="shared" si="565"/>
        <v xml:space="preserve"> </v>
      </c>
      <c r="GG603" s="1234" t="str">
        <f t="shared" si="566"/>
        <v xml:space="preserve"> </v>
      </c>
      <c r="GH603" s="1234" t="str">
        <f t="shared" si="567"/>
        <v xml:space="preserve"> </v>
      </c>
      <c r="GI603" s="1234" t="str">
        <f t="shared" si="568"/>
        <v xml:space="preserve"> </v>
      </c>
      <c r="GJ603" s="1234" t="str">
        <f t="shared" si="569"/>
        <v xml:space="preserve"> </v>
      </c>
      <c r="GK603" s="1234" t="str">
        <f t="shared" si="570"/>
        <v xml:space="preserve"> </v>
      </c>
      <c r="GL603" s="1234" t="str">
        <f t="shared" si="571"/>
        <v xml:space="preserve"> </v>
      </c>
      <c r="GM603" s="1234" t="str">
        <f t="shared" si="572"/>
        <v xml:space="preserve"> </v>
      </c>
      <c r="GN603" s="1234">
        <f t="shared" si="573"/>
        <v>0</v>
      </c>
    </row>
    <row r="604" spans="1:196" s="100" customFormat="1" ht="27" customHeight="1" thickTop="1" thickBot="1">
      <c r="A604" s="1208">
        <f>【A票】【D票】!$D$10</f>
        <v>0</v>
      </c>
      <c r="B604" s="1212">
        <f>【A票】【D票】!$H$10</f>
        <v>0</v>
      </c>
      <c r="C604" s="1213" t="str">
        <f>【A票】【D票】!$K$10</f>
        <v xml:space="preserve"> </v>
      </c>
      <c r="D604" s="1214">
        <f t="shared" si="608"/>
        <v>513</v>
      </c>
      <c r="E604" s="914"/>
      <c r="F604" s="467"/>
      <c r="G604" s="469"/>
      <c r="H604" s="224" t="str">
        <f t="shared" si="594"/>
        <v xml:space="preserve"> </v>
      </c>
      <c r="I604" s="704"/>
      <c r="J604" s="117"/>
      <c r="K604" s="117"/>
      <c r="L604" s="117"/>
      <c r="M604" s="117"/>
      <c r="N604" s="117"/>
      <c r="O604" s="117"/>
      <c r="P604" s="117"/>
      <c r="Q604" s="117"/>
      <c r="R604" s="117"/>
      <c r="S604" s="117"/>
      <c r="T604" s="254"/>
      <c r="U604" s="646"/>
      <c r="V604" s="646"/>
      <c r="W604" s="114"/>
      <c r="X604" s="254"/>
      <c r="Y604" s="224" t="str">
        <f t="shared" si="595"/>
        <v xml:space="preserve"> </v>
      </c>
      <c r="Z604" s="579"/>
      <c r="AA604" s="704"/>
      <c r="AB604" s="119"/>
      <c r="AC604" s="224" t="str">
        <f t="shared" si="549"/>
        <v xml:space="preserve"> </v>
      </c>
      <c r="AD604" s="115"/>
      <c r="AE604" s="253"/>
      <c r="AF604" s="704"/>
      <c r="AG604" s="727"/>
      <c r="AH604" s="727"/>
      <c r="AI604" s="727"/>
      <c r="AJ604" s="727"/>
      <c r="AK604" s="591"/>
      <c r="AL604" s="727"/>
      <c r="AM604" s="727"/>
      <c r="AN604" s="727"/>
      <c r="AO604" s="727"/>
      <c r="AP604" s="727"/>
      <c r="AQ604" s="727"/>
      <c r="AR604" s="727"/>
      <c r="AS604" s="727"/>
      <c r="AT604" s="727"/>
      <c r="AU604" s="727"/>
      <c r="AV604" s="727"/>
      <c r="AW604" s="727"/>
      <c r="AX604" s="727"/>
      <c r="AY604" s="727"/>
      <c r="AZ604" s="727"/>
      <c r="BA604" s="727"/>
      <c r="BB604" s="727"/>
      <c r="BC604" s="821"/>
      <c r="BD604" s="727"/>
      <c r="BE604" s="727"/>
      <c r="BF604" s="727"/>
      <c r="BG604" s="727"/>
      <c r="BH604" s="727"/>
      <c r="BI604" s="727"/>
      <c r="BJ604" s="727"/>
      <c r="BK604" s="727"/>
      <c r="BL604" s="821"/>
      <c r="BM604" s="727"/>
      <c r="BN604" s="727"/>
      <c r="BO604" s="727"/>
      <c r="BP604" s="727"/>
      <c r="BQ604" s="727"/>
      <c r="BR604" s="821"/>
      <c r="BS604" s="727"/>
      <c r="BT604" s="727"/>
      <c r="BU604" s="727"/>
      <c r="BV604" s="591"/>
      <c r="BW604" s="224" t="str">
        <f t="shared" si="607"/>
        <v xml:space="preserve"> </v>
      </c>
      <c r="BX604" s="471">
        <f t="shared" si="596"/>
        <v>513</v>
      </c>
      <c r="BY604" s="117"/>
      <c r="BZ604" s="117"/>
      <c r="CA604" s="117"/>
      <c r="CB604" s="117"/>
      <c r="CC604" s="117"/>
      <c r="CD604" s="461"/>
      <c r="CE604" s="236"/>
      <c r="CF604" s="224" t="str">
        <f t="shared" si="597"/>
        <v xml:space="preserve"> </v>
      </c>
      <c r="CG604" s="116"/>
      <c r="CH604" s="117"/>
      <c r="CI604" s="117"/>
      <c r="CJ604" s="117"/>
      <c r="CK604" s="472"/>
      <c r="CL604" s="472"/>
      <c r="CM604" s="472"/>
      <c r="CN604" s="472"/>
      <c r="CO604" s="117"/>
      <c r="CP604" s="253"/>
      <c r="CQ604" s="120"/>
      <c r="CR604" s="224" t="str" cm="1">
        <f t="array" ref="CR604">IF(AND(SUM(COUNTIF(CG604:CM604,{"*不明*","*その他*"})+COUNTIF(CO604:CP604,{"*不明*","*その他*"}))&gt;0,CQ604=""),"その他・不明の場合,10)具体的内容、理由を記入",IF(OR(AND(CI604=CI$65,COUNTA(CJ604:CM604)&lt;4),AND(OR(CI604=CI$63,CI604=CI$64,CI604=CI$66,CI604=CI$67,CI604=CI$68,CI604=""),COUNTA(CJ604:CM604)&gt;0)),"3)介護保険認定済→要介護度、認知症自立度、寝たきり度、介護保険サービス記入",IF(OR(AND(OR(CM604=CM$63,CM604=CM$64),CN604=""),AND(OR(CM604=CM$65,CM604=CM$66),CN604&lt;&gt;"")),"7)介護保険サービス受けている/過去受けていた→具体的内容記入"," ")))</f>
        <v xml:space="preserve"> </v>
      </c>
      <c r="CS604" s="224" t="str">
        <f t="shared" si="598"/>
        <v xml:space="preserve"> </v>
      </c>
      <c r="CT604" s="116"/>
      <c r="CU604" s="253"/>
      <c r="CV604" s="117"/>
      <c r="CW604" s="117"/>
      <c r="CX604" s="253"/>
      <c r="CY604" s="117"/>
      <c r="CZ604" s="117"/>
      <c r="DA604" s="253"/>
      <c r="DB604" s="117"/>
      <c r="DC604" s="224" t="str">
        <f t="shared" si="599"/>
        <v xml:space="preserve"> </v>
      </c>
      <c r="DD604" s="224" t="str">
        <f t="shared" si="600"/>
        <v xml:space="preserve"> </v>
      </c>
      <c r="DE604" s="224" t="str">
        <f t="shared" si="550"/>
        <v xml:space="preserve"> </v>
      </c>
      <c r="DF604" s="121"/>
      <c r="DG604" s="114"/>
      <c r="DH604" s="704"/>
      <c r="DI604" s="119"/>
      <c r="DJ604" s="187"/>
      <c r="DK604" s="254"/>
      <c r="DL604" s="224" t="str">
        <f t="shared" si="551"/>
        <v xml:space="preserve"> </v>
      </c>
      <c r="DM604" s="224" t="str">
        <f t="shared" si="601"/>
        <v xml:space="preserve"> </v>
      </c>
      <c r="DN604" s="474"/>
      <c r="DO604" s="117"/>
      <c r="DP604" s="117"/>
      <c r="DQ604" s="117"/>
      <c r="DR604" s="117"/>
      <c r="DS604" s="117"/>
      <c r="DT604" s="254"/>
      <c r="DU604" s="476"/>
      <c r="DV604" s="224" t="str">
        <f t="shared" si="552"/>
        <v xml:space="preserve"> </v>
      </c>
      <c r="DW604" s="115"/>
      <c r="DX604" s="470"/>
      <c r="DY604" s="117"/>
      <c r="DZ604" s="704"/>
      <c r="EA604" s="224" t="str">
        <f t="shared" si="553"/>
        <v xml:space="preserve"> </v>
      </c>
      <c r="EB604" s="906"/>
      <c r="EC604" s="904"/>
      <c r="ED604" s="904"/>
      <c r="EE604" s="904"/>
      <c r="EF604" s="904"/>
      <c r="EG604" s="904"/>
      <c r="EH604" s="904"/>
      <c r="EI604" s="904"/>
      <c r="EJ604" s="904"/>
      <c r="EK604" s="905"/>
      <c r="EL604" s="80"/>
      <c r="EM604" s="224" t="str">
        <f t="shared" si="602"/>
        <v xml:space="preserve"> </v>
      </c>
      <c r="EN604" s="224" t="str">
        <f t="shared" si="603"/>
        <v xml:space="preserve"> </v>
      </c>
      <c r="EO604" s="115"/>
      <c r="EP604" s="1050"/>
      <c r="EQ604" s="253"/>
      <c r="ER604" s="117"/>
      <c r="ES604" s="1258">
        <f t="shared" si="604"/>
        <v>513</v>
      </c>
      <c r="ET604" s="224" t="str">
        <f t="shared" si="605"/>
        <v xml:space="preserve"> </v>
      </c>
      <c r="EU604" s="477" t="str">
        <f t="shared" si="606"/>
        <v/>
      </c>
      <c r="EV604" s="1334" t="str">
        <f t="shared" si="609"/>
        <v xml:space="preserve"> </v>
      </c>
      <c r="EW604" s="1332" t="str">
        <f t="shared" si="592"/>
        <v/>
      </c>
      <c r="EX604" s="1275" t="str">
        <f t="shared" si="574"/>
        <v/>
      </c>
      <c r="EY604" s="1275" t="str">
        <f t="shared" si="575"/>
        <v/>
      </c>
      <c r="EZ604" s="1275" t="str">
        <f t="shared" si="576"/>
        <v/>
      </c>
      <c r="FA604" s="1275" t="str">
        <f t="shared" si="577"/>
        <v/>
      </c>
      <c r="FB604" s="1275" t="str">
        <f t="shared" si="578"/>
        <v/>
      </c>
      <c r="FC604" s="1333" t="str">
        <f t="shared" si="579"/>
        <v/>
      </c>
      <c r="FE604" s="1234" t="str">
        <f t="shared" si="580"/>
        <v xml:space="preserve"> </v>
      </c>
      <c r="FF604" s="1234" t="str">
        <f t="shared" si="581"/>
        <v xml:space="preserve"> </v>
      </c>
      <c r="FG604" s="1234" t="str">
        <f t="shared" si="582"/>
        <v xml:space="preserve"> </v>
      </c>
      <c r="FH604" s="1234" t="str">
        <f t="shared" si="583"/>
        <v xml:space="preserve"> </v>
      </c>
      <c r="FI604" s="1234" t="str">
        <f t="shared" si="554"/>
        <v xml:space="preserve"> </v>
      </c>
      <c r="FJ604" s="1234" t="str">
        <f t="shared" si="584"/>
        <v xml:space="preserve"> </v>
      </c>
      <c r="FK604" s="1234">
        <f t="shared" si="555"/>
        <v>0</v>
      </c>
      <c r="FL604" s="1227"/>
      <c r="FM604" s="1234" t="str">
        <f t="shared" si="556"/>
        <v xml:space="preserve"> </v>
      </c>
      <c r="FN604" s="1234" t="str">
        <f t="shared" si="557"/>
        <v xml:space="preserve"> </v>
      </c>
      <c r="FO604" s="1234" t="str">
        <f t="shared" si="585"/>
        <v xml:space="preserve"> </v>
      </c>
      <c r="FP604" s="1234" t="str">
        <f t="shared" si="586"/>
        <v xml:space="preserve"> </v>
      </c>
      <c r="FQ604" s="1234" t="str">
        <f t="shared" si="558"/>
        <v xml:space="preserve"> </v>
      </c>
      <c r="FR604" s="1234" t="str">
        <f t="shared" si="587"/>
        <v xml:space="preserve"> </v>
      </c>
      <c r="FS604" s="1234">
        <f t="shared" si="593"/>
        <v>0</v>
      </c>
      <c r="FT604" s="1227"/>
      <c r="FU604" s="1234" t="str">
        <f t="shared" si="588"/>
        <v xml:space="preserve"> </v>
      </c>
      <c r="FV604" s="1234" t="str">
        <f t="shared" si="589"/>
        <v xml:space="preserve"> </v>
      </c>
      <c r="FW604" s="1234" t="str">
        <f t="shared" si="590"/>
        <v xml:space="preserve"> </v>
      </c>
      <c r="FX604" s="1234" t="str">
        <f t="shared" si="559"/>
        <v xml:space="preserve"> </v>
      </c>
      <c r="FY604" s="1234" t="str">
        <f t="shared" si="560"/>
        <v xml:space="preserve"> </v>
      </c>
      <c r="FZ604" s="1234" t="str">
        <f t="shared" si="591"/>
        <v xml:space="preserve"> </v>
      </c>
      <c r="GA604" s="1234">
        <f t="shared" si="561"/>
        <v>0</v>
      </c>
      <c r="GB604" s="1227"/>
      <c r="GC604" s="1234" t="str">
        <f t="shared" si="562"/>
        <v xml:space="preserve"> </v>
      </c>
      <c r="GD604" s="1234" t="str">
        <f t="shared" si="563"/>
        <v xml:space="preserve"> </v>
      </c>
      <c r="GE604" s="1234" t="str">
        <f t="shared" si="564"/>
        <v xml:space="preserve"> </v>
      </c>
      <c r="GF604" s="1234" t="str">
        <f t="shared" si="565"/>
        <v xml:space="preserve"> </v>
      </c>
      <c r="GG604" s="1234" t="str">
        <f t="shared" si="566"/>
        <v xml:space="preserve"> </v>
      </c>
      <c r="GH604" s="1234" t="str">
        <f t="shared" si="567"/>
        <v xml:space="preserve"> </v>
      </c>
      <c r="GI604" s="1234" t="str">
        <f t="shared" si="568"/>
        <v xml:space="preserve"> </v>
      </c>
      <c r="GJ604" s="1234" t="str">
        <f t="shared" si="569"/>
        <v xml:space="preserve"> </v>
      </c>
      <c r="GK604" s="1234" t="str">
        <f t="shared" si="570"/>
        <v xml:space="preserve"> </v>
      </c>
      <c r="GL604" s="1234" t="str">
        <f t="shared" si="571"/>
        <v xml:space="preserve"> </v>
      </c>
      <c r="GM604" s="1234" t="str">
        <f t="shared" si="572"/>
        <v xml:space="preserve"> </v>
      </c>
      <c r="GN604" s="1234">
        <f t="shared" si="573"/>
        <v>0</v>
      </c>
    </row>
    <row r="605" spans="1:196" s="100" customFormat="1" ht="27" customHeight="1" thickTop="1" thickBot="1">
      <c r="A605" s="1208">
        <f>【A票】【D票】!$D$10</f>
        <v>0</v>
      </c>
      <c r="B605" s="1212">
        <f>【A票】【D票】!$H$10</f>
        <v>0</v>
      </c>
      <c r="C605" s="1213" t="str">
        <f>【A票】【D票】!$K$10</f>
        <v xml:space="preserve"> </v>
      </c>
      <c r="D605" s="1214">
        <f t="shared" si="608"/>
        <v>514</v>
      </c>
      <c r="E605" s="914"/>
      <c r="F605" s="467"/>
      <c r="G605" s="469"/>
      <c r="H605" s="224" t="str">
        <f t="shared" si="594"/>
        <v xml:space="preserve"> </v>
      </c>
      <c r="I605" s="704"/>
      <c r="J605" s="117"/>
      <c r="K605" s="117"/>
      <c r="L605" s="117"/>
      <c r="M605" s="117"/>
      <c r="N605" s="117"/>
      <c r="O605" s="117"/>
      <c r="P605" s="117"/>
      <c r="Q605" s="117"/>
      <c r="R605" s="117"/>
      <c r="S605" s="117"/>
      <c r="T605" s="254"/>
      <c r="U605" s="646"/>
      <c r="V605" s="646"/>
      <c r="W605" s="114"/>
      <c r="X605" s="254"/>
      <c r="Y605" s="224" t="str">
        <f t="shared" si="595"/>
        <v xml:space="preserve"> </v>
      </c>
      <c r="Z605" s="579"/>
      <c r="AA605" s="704"/>
      <c r="AB605" s="119"/>
      <c r="AC605" s="224" t="str">
        <f t="shared" ref="AC605:AC668" si="610">IF(OR(AND(Z605&lt;&gt;Z$65,COUNTA(AB605)&gt;0),AND(Z605=Z$65,COUNTA(AB605)=0)),"C)立入調査による事実確認→3)警察の同行を記入 ",
IF(AND(OR(F605=F$63,F605=F$64),COUNTA(Z605:Z605)&lt;1),"問3記入漏れ",
IF(AND(OR(F605=F$63,F605=F$64),AND(OR(Z605=$Z$63,Z605=$Z$64,Z605=$Z$65),COUNTA(Z605:AA605)&lt;2)),"問3記入漏れ",
IF(AND(OR(F605=F$63,F605=F$64),AND(OR(Z605=$Z$66,Z605=$Z$67),COUNTA(AA605:AA605)=1)),"1)事実確認行っていない、日付不要",
IF(AND(G605=G$65,OR(Z605=Z$66,Z605=Z$67)),"対象年度以前に事実確認をした虐待事例のみ回答"," ")))))</f>
        <v xml:space="preserve"> </v>
      </c>
      <c r="AD605" s="115"/>
      <c r="AE605" s="253"/>
      <c r="AF605" s="704"/>
      <c r="AG605" s="727"/>
      <c r="AH605" s="727"/>
      <c r="AI605" s="727"/>
      <c r="AJ605" s="727"/>
      <c r="AK605" s="591"/>
      <c r="AL605" s="727"/>
      <c r="AM605" s="727"/>
      <c r="AN605" s="727"/>
      <c r="AO605" s="727"/>
      <c r="AP605" s="727"/>
      <c r="AQ605" s="727"/>
      <c r="AR605" s="727"/>
      <c r="AS605" s="727"/>
      <c r="AT605" s="727"/>
      <c r="AU605" s="727"/>
      <c r="AV605" s="727"/>
      <c r="AW605" s="727"/>
      <c r="AX605" s="727"/>
      <c r="AY605" s="727"/>
      <c r="AZ605" s="727"/>
      <c r="BA605" s="727"/>
      <c r="BB605" s="727"/>
      <c r="BC605" s="821"/>
      <c r="BD605" s="727"/>
      <c r="BE605" s="727"/>
      <c r="BF605" s="727"/>
      <c r="BG605" s="727"/>
      <c r="BH605" s="727"/>
      <c r="BI605" s="727"/>
      <c r="BJ605" s="727"/>
      <c r="BK605" s="727"/>
      <c r="BL605" s="821"/>
      <c r="BM605" s="727"/>
      <c r="BN605" s="727"/>
      <c r="BO605" s="727"/>
      <c r="BP605" s="727"/>
      <c r="BQ605" s="727"/>
      <c r="BR605" s="821"/>
      <c r="BS605" s="727"/>
      <c r="BT605" s="727"/>
      <c r="BU605" s="727"/>
      <c r="BV605" s="591"/>
      <c r="BW605" s="224" t="str">
        <f t="shared" si="607"/>
        <v xml:space="preserve"> </v>
      </c>
      <c r="BX605" s="471">
        <f t="shared" si="596"/>
        <v>514</v>
      </c>
      <c r="BY605" s="117"/>
      <c r="BZ605" s="117"/>
      <c r="CA605" s="117"/>
      <c r="CB605" s="117"/>
      <c r="CC605" s="117"/>
      <c r="CD605" s="461"/>
      <c r="CE605" s="236"/>
      <c r="CF605" s="224" t="str">
        <f t="shared" si="597"/>
        <v xml:space="preserve"> </v>
      </c>
      <c r="CG605" s="116"/>
      <c r="CH605" s="117"/>
      <c r="CI605" s="117"/>
      <c r="CJ605" s="117"/>
      <c r="CK605" s="472"/>
      <c r="CL605" s="472"/>
      <c r="CM605" s="472"/>
      <c r="CN605" s="472"/>
      <c r="CO605" s="117"/>
      <c r="CP605" s="253"/>
      <c r="CQ605" s="120"/>
      <c r="CR605" s="224" t="str" cm="1">
        <f t="array" ref="CR605">IF(AND(SUM(COUNTIF(CG605:CM605,{"*不明*","*その他*"})+COUNTIF(CO605:CP605,{"*不明*","*その他*"}))&gt;0,CQ605=""),"その他・不明の場合,10)具体的内容、理由を記入",IF(OR(AND(CI605=CI$65,COUNTA(CJ605:CM605)&lt;4),AND(OR(CI605=CI$63,CI605=CI$64,CI605=CI$66,CI605=CI$67,CI605=CI$68,CI605=""),COUNTA(CJ605:CM605)&gt;0)),"3)介護保険認定済→要介護度、認知症自立度、寝たきり度、介護保険サービス記入",IF(OR(AND(OR(CM605=CM$63,CM605=CM$64),CN605=""),AND(OR(CM605=CM$65,CM605=CM$66),CN605&lt;&gt;"")),"7)介護保険サービス受けている/過去受けていた→具体的内容記入"," ")))</f>
        <v xml:space="preserve"> </v>
      </c>
      <c r="CS605" s="224" t="str">
        <f t="shared" si="598"/>
        <v xml:space="preserve"> </v>
      </c>
      <c r="CT605" s="116"/>
      <c r="CU605" s="253"/>
      <c r="CV605" s="117"/>
      <c r="CW605" s="117"/>
      <c r="CX605" s="253"/>
      <c r="CY605" s="117"/>
      <c r="CZ605" s="117"/>
      <c r="DA605" s="253"/>
      <c r="DB605" s="117"/>
      <c r="DC605" s="224" t="str">
        <f t="shared" si="599"/>
        <v xml:space="preserve"> </v>
      </c>
      <c r="DD605" s="224" t="str">
        <f t="shared" si="600"/>
        <v xml:space="preserve"> </v>
      </c>
      <c r="DE605" s="224" t="str">
        <f t="shared" ref="DE605:DE668" si="611">IF(OR(AND(AD605=AD$63,COUNTA(CG605,CH605,CI605,CO605,CP605,CT605,CV605)&lt;7),AND(OR(AD605=AD$64,AD605=AD$65,AND(OR(F605=F$63,F605=F$64),AD605="")),COUNTA(CG605,CH605,CI605,CO605,CP605,CT605,CV605,CW605,CY605,CZ605,DB605)&gt;0)),"問4_1)「虐待を受けたと判断」の場合→問6に記入",
IF(AND(F605=F$65,COUNTA(CG605:CI605,CO605:CP605,CT605,CV605)&lt;7),"2人目以降の被虐待者につき、記入必要",
IF(AND(AH605=1,COUNTA(CT605,CV605)&lt;2),"問4_4)虐待者1人で虐待者属性1人分の記入不足",
IF(AND(AH605=1,COUNTA(CW605,CY605)&gt;1),"問4_4)虐待者1人で虐待者属性2人目に記入あり",
IF(AND(AH605&lt;=2,COUNTA(CZ605,DB605)&gt;1),"問4_4)虐待者2人以下で3人目に記入あり",
IF(AND(AH605=2,COUNTA(CT605,CV605,CW605,CY605)&lt;4),"問4_4)虐待者2人で虐待者属性2人分の記入不足",
IF(AND(AH605&gt;=3,COUNTA(CT605,CV605,CW605,CY605,CZ605,DB605)&lt;6),"問4_4)虐待者3人以上で虐待者属性3人分の記入不足",
IF(AND(COUNTA(F605:G605,I605:X605,Z605:AB605,AD605:AK605)=0,COUNTA(CG605:CQ605,CT605:DB605)&gt;0),"虐待事例の場合のみ回答"," "))))))))</f>
        <v xml:space="preserve"> </v>
      </c>
      <c r="DF605" s="121"/>
      <c r="DG605" s="114"/>
      <c r="DH605" s="704"/>
      <c r="DI605" s="119"/>
      <c r="DJ605" s="187"/>
      <c r="DK605" s="254"/>
      <c r="DL605" s="224" t="str">
        <f t="shared" ref="DL605:DL668" si="612">IF(AND(DF605=DF$63,COUNTA(DH605,DI605,DK605)&lt;&gt;3),"問7_1-1)で「a)分離」とした場合は1-2)～2-2)まで回答",
IF(AND(OR(DF605=DF$64,DF605=DF$65,DF605=DF$66,DF605=DF$67),COUNTA(DH605,DI605,DK605)&gt;0),"問7_1-1)で「a)分離」以外を選択した場合は1-2)～2-2)は回答不要",
IF(OR(AND(DF605=DF$67,COUNTA(DG605)=0),AND(DF605&lt;&gt;DF$67,COUNTA(DG605)&gt;0)),"その他→具体的内容",
IF(OR(AND(OR(DI605=DI$65,DI605=DI$69),COUNTA(DJ605)=0),AND(OR(DI605=DI$63,DI605=DI$64,DI605=DI$66,DI605=DI$67,DI605=DI$68),COUNTA(DJ605)&gt;0)),"「緊急一時保護」「その他」の場合、具体的内容を記入（※「緊急一時保護」の場合は保護先及び利用事業・制度等を記入）",
IF(AND(COUNTA(DI605:DK605)&lt;&gt;0,DF605=""),"問7_1-1)分離の有無を記入"," ")))))</f>
        <v xml:space="preserve"> </v>
      </c>
      <c r="DM605" s="224" t="str">
        <f t="shared" si="601"/>
        <v xml:space="preserve"> </v>
      </c>
      <c r="DN605" s="474"/>
      <c r="DO605" s="117"/>
      <c r="DP605" s="117"/>
      <c r="DQ605" s="117"/>
      <c r="DR605" s="117"/>
      <c r="DS605" s="117"/>
      <c r="DT605" s="254"/>
      <c r="DU605" s="476"/>
      <c r="DV605" s="224" t="str">
        <f t="shared" ref="DV605:DV668" si="613">IF(OR(AND(DN605="",COUNTA(DO605:DT605)&gt;0),AND(DN605=DN$64,COUNTA(DO605:DT605)&gt;0),AND(DN605=DN$63,COUNTA(DO605:DT605)&lt;1)),"経過観察以外の対応を行った場合→詳細内容を記入",
IF(AND(COUNTA(DT605)=1,COUNTA(DU605)=0),"その他→具体的内容を記入",
IF(AND(OR(CM605=CM$63,CM605=CM$64),DQ605=DQ$63),"問6_7)で「介護サービスを受けている」、「過去受けていたが判断時点では受けていない」→c）は不可",
IF(AND(CM605=CM$65,DR605=DR$63),"問6_7)で「過去も含めて受けていない」→d)は不可",IF(AND(DQ605=DQ$63,DR605=DR$63),"c)とd)は同時に「有」にできません",
IF(AND(OR(CI605=CI$63,CI605=CI$64,CI605=CI$66,CI605=CI$67,CI605=CI$68),DR605=DR$63),"問6_3)で「認定済み」以外の回答→d)は不可"," "))))))</f>
        <v xml:space="preserve"> </v>
      </c>
      <c r="DW605" s="115"/>
      <c r="DX605" s="470"/>
      <c r="DY605" s="117"/>
      <c r="DZ605" s="704"/>
      <c r="EA605" s="224" t="str">
        <f t="shared" ref="EA605:EA668" si="614">IF(AND(OR(DW605=DW$64,DW605=DW$65),DX605=""),"4-1)で「調査対象年度内に成年後見制度開始済」「利用手続き中」の場合、4-2)を回答",
IF(AND(OR(DW605=DW$63,DW605=DW$66,DW605=""),DX605&lt;&gt;""),"4-1)で「調査年度内に成年後見制度利用開始済」「利用手続き中」の場合のみ、4-2)に回答",
IF(AND(DW605&lt;&gt;"",DY605=""),"4-3)日常生活自立支援事業の開始の有無に記入",
" ")))</f>
        <v xml:space="preserve"> </v>
      </c>
      <c r="EB605" s="906"/>
      <c r="EC605" s="904"/>
      <c r="ED605" s="904"/>
      <c r="EE605" s="904"/>
      <c r="EF605" s="904"/>
      <c r="EG605" s="904"/>
      <c r="EH605" s="904"/>
      <c r="EI605" s="904"/>
      <c r="EJ605" s="904"/>
      <c r="EK605" s="905"/>
      <c r="EL605" s="80"/>
      <c r="EM605" s="224" t="str">
        <f t="shared" si="602"/>
        <v xml:space="preserve"> </v>
      </c>
      <c r="EN605" s="224" t="str">
        <f t="shared" si="603"/>
        <v xml:space="preserve"> </v>
      </c>
      <c r="EO605" s="115"/>
      <c r="EP605" s="1050"/>
      <c r="EQ605" s="253"/>
      <c r="ER605" s="117"/>
      <c r="ES605" s="1258">
        <f t="shared" si="604"/>
        <v>514</v>
      </c>
      <c r="ET605" s="224" t="str">
        <f t="shared" si="605"/>
        <v xml:space="preserve"> </v>
      </c>
      <c r="EU605" s="477" t="str">
        <f t="shared" si="606"/>
        <v/>
      </c>
      <c r="EV605" s="1334" t="str">
        <f t="shared" si="609"/>
        <v xml:space="preserve"> </v>
      </c>
      <c r="EW605" s="1332" t="str">
        <f t="shared" si="592"/>
        <v/>
      </c>
      <c r="EX605" s="1275" t="str">
        <f t="shared" si="574"/>
        <v/>
      </c>
      <c r="EY605" s="1275" t="str">
        <f t="shared" si="575"/>
        <v/>
      </c>
      <c r="EZ605" s="1275" t="str">
        <f t="shared" si="576"/>
        <v/>
      </c>
      <c r="FA605" s="1275" t="str">
        <f t="shared" si="577"/>
        <v/>
      </c>
      <c r="FB605" s="1275" t="str">
        <f t="shared" si="578"/>
        <v/>
      </c>
      <c r="FC605" s="1333" t="str">
        <f t="shared" si="579"/>
        <v/>
      </c>
      <c r="FE605" s="1234" t="str">
        <f t="shared" si="580"/>
        <v xml:space="preserve"> </v>
      </c>
      <c r="FF605" s="1234" t="str">
        <f t="shared" si="581"/>
        <v xml:space="preserve"> </v>
      </c>
      <c r="FG605" s="1234" t="str">
        <f t="shared" si="582"/>
        <v xml:space="preserve"> </v>
      </c>
      <c r="FH605" s="1234" t="str">
        <f t="shared" si="583"/>
        <v xml:space="preserve"> </v>
      </c>
      <c r="FI605" s="1234" t="str">
        <f t="shared" ref="FI605:FI668" si="615">IF(AND(FB605&lt;&gt;"",$EW605=$EW$63,FB605&gt;46112),"●"," ")</f>
        <v xml:space="preserve"> </v>
      </c>
      <c r="FJ605" s="1234" t="str">
        <f t="shared" si="584"/>
        <v xml:space="preserve"> </v>
      </c>
      <c r="FK605" s="1234">
        <f t="shared" ref="FK605:FK668" si="616">COUNTIF(FE605:FJ605,"●")</f>
        <v>0</v>
      </c>
      <c r="FL605" s="1227"/>
      <c r="FM605" s="1234" t="str">
        <f t="shared" ref="FM605:FM668" si="617">IF(AND(EX605&lt;&gt;"",$EW605=$EW$64,EX605&gt;=45748),"●"," ")</f>
        <v xml:space="preserve"> </v>
      </c>
      <c r="FN605" s="1234" t="str">
        <f t="shared" ref="FN605:FN668" si="618">IF(AND(EY605&lt;&gt;"",$EW605=$EW$64,EY605&gt;46112),"●"," ")</f>
        <v xml:space="preserve"> </v>
      </c>
      <c r="FO605" s="1234" t="str">
        <f t="shared" si="585"/>
        <v xml:space="preserve"> </v>
      </c>
      <c r="FP605" s="1234" t="str">
        <f t="shared" si="586"/>
        <v xml:space="preserve"> </v>
      </c>
      <c r="FQ605" s="1234" t="str">
        <f t="shared" ref="FQ605:FQ668" si="619">IF(AND(FB605&lt;&gt;"",$EW605=$EW$64,FB605&gt;46112),"●"," ")</f>
        <v xml:space="preserve"> </v>
      </c>
      <c r="FR605" s="1234" t="str">
        <f t="shared" si="587"/>
        <v xml:space="preserve"> </v>
      </c>
      <c r="FS605" s="1234">
        <f t="shared" si="593"/>
        <v>0</v>
      </c>
      <c r="FT605" s="1227"/>
      <c r="FU605" s="1234" t="str">
        <f t="shared" si="588"/>
        <v xml:space="preserve"> </v>
      </c>
      <c r="FV605" s="1234" t="str">
        <f t="shared" si="589"/>
        <v xml:space="preserve"> </v>
      </c>
      <c r="FW605" s="1234" t="str">
        <f t="shared" si="590"/>
        <v xml:space="preserve"> </v>
      </c>
      <c r="FX605" s="1234" t="str">
        <f t="shared" ref="FX605:FX668" si="620">IF(AND(FA605&lt;&gt;"",$EW605=$EW$65,$DF605=$DF$63,OR(FA605&lt;45748,FA605&gt;46112)),"●"," ")</f>
        <v xml:space="preserve"> </v>
      </c>
      <c r="FY605" s="1234" t="str">
        <f t="shared" ref="FY605:FY668" si="621">IF(AND(FB605&lt;&gt;"",$EW605=$EW$65,DW605=$DW$63,FB605&gt;46112),"●"," ")</f>
        <v xml:space="preserve"> </v>
      </c>
      <c r="FZ605" s="1234" t="str">
        <f t="shared" si="591"/>
        <v xml:space="preserve"> </v>
      </c>
      <c r="GA605" s="1234">
        <f t="shared" ref="GA605:GA668" si="622">COUNTIFS(FU605:FZ605,"●")</f>
        <v>0</v>
      </c>
      <c r="GB605" s="1227"/>
      <c r="GC605" s="1234" t="str">
        <f t="shared" ref="GC605:GC668" si="623">IF(AND(EY605&lt;&gt;"",EX605&lt;&gt;""),IF(EY605-EX605&lt;0,"●"," ")," ")</f>
        <v xml:space="preserve"> </v>
      </c>
      <c r="GD605" s="1234" t="str">
        <f t="shared" ref="GD605:GD668" si="624">IF(AND(EZ605&lt;&gt;"",EX605&lt;&gt;""),IF(EZ605-EX605&lt;0,"●"," ")," ")</f>
        <v xml:space="preserve"> </v>
      </c>
      <c r="GE605" s="1234" t="str">
        <f t="shared" ref="GE605:GE668" si="625">IF(AND(FA605&lt;&gt;"",EX605&lt;&gt;"",$DF605=$DF$63),IF(FA605-EX605&lt;0,"●"," ")," ")</f>
        <v xml:space="preserve"> </v>
      </c>
      <c r="GF605" s="1234" t="str">
        <f t="shared" ref="GF605:GF668" si="626">IF(AND(FC605&lt;&gt;"",EX605&lt;&gt;""),IF(FC605-EX605&lt;0,"●"," ")," ")</f>
        <v xml:space="preserve"> </v>
      </c>
      <c r="GG605" s="1234" t="str">
        <f t="shared" ref="GG605:GG668" si="627">IF(AND(EZ605&lt;&gt;"",EY605&lt;&gt;""),IF(EZ605-EY605&lt;0,"●"," ")," ")</f>
        <v xml:space="preserve"> </v>
      </c>
      <c r="GH605" s="1234" t="str">
        <f t="shared" ref="GH605:GH668" si="628">IF(AND(FA605&lt;&gt;"",EY605&lt;&gt;"",$DF605=$DF$63),IF(FA605-EY605&lt;0,"●"," ")," ")</f>
        <v xml:space="preserve"> </v>
      </c>
      <c r="GI605" s="1234" t="str">
        <f t="shared" ref="GI605:GI668" si="629">IF(AND(FC605&lt;&gt;"",EY605&lt;&gt;""),IF(FC605-EY605&lt;0,"●"," ")," ")</f>
        <v xml:space="preserve"> </v>
      </c>
      <c r="GJ605" s="1234" t="str">
        <f t="shared" ref="GJ605:GJ668" si="630">IF(AND(FA605&lt;&gt;"",EZ605&lt;&gt;"",$DF605=$DF$63),IF(FA605-EZ605&lt;0,"●"," ")," ")</f>
        <v xml:space="preserve"> </v>
      </c>
      <c r="GK605" s="1234" t="str">
        <f t="shared" ref="GK605:GK668" si="631">IF(AND(FC605&lt;&gt;"",EZ605&lt;&gt;""),IF(FC605-EZ605&lt;0,"●"," ")," ")</f>
        <v xml:space="preserve"> </v>
      </c>
      <c r="GL605" s="1234" t="str">
        <f t="shared" ref="GL605:GL668" si="632">IF(AND(FC605&lt;&gt;"",FA605&lt;&gt;"",$DF605=$DF$63),IF(FC605-FA605&lt;0,"●"," ")," ")</f>
        <v xml:space="preserve"> </v>
      </c>
      <c r="GM605" s="1234" t="str">
        <f t="shared" ref="GM605:GM668" si="633">IF(AND(FC605&lt;&gt;"",FB605&lt;&gt;""),IF(FC605-FB605&lt;0,"●"," ")," ")</f>
        <v xml:space="preserve"> </v>
      </c>
      <c r="GN605" s="1234">
        <f t="shared" ref="GN605:GN668" si="634">COUNTIFS(GC605:GM605,"●")</f>
        <v>0</v>
      </c>
    </row>
    <row r="606" spans="1:196" s="100" customFormat="1" ht="27" customHeight="1" thickTop="1" thickBot="1">
      <c r="A606" s="1208">
        <f>【A票】【D票】!$D$10</f>
        <v>0</v>
      </c>
      <c r="B606" s="1212">
        <f>【A票】【D票】!$H$10</f>
        <v>0</v>
      </c>
      <c r="C606" s="1213" t="str">
        <f>【A票】【D票】!$K$10</f>
        <v xml:space="preserve"> </v>
      </c>
      <c r="D606" s="1214">
        <f t="shared" si="608"/>
        <v>515</v>
      </c>
      <c r="E606" s="914"/>
      <c r="F606" s="467"/>
      <c r="G606" s="469"/>
      <c r="H606" s="224" t="str">
        <f t="shared" si="594"/>
        <v xml:space="preserve"> </v>
      </c>
      <c r="I606" s="704"/>
      <c r="J606" s="117"/>
      <c r="K606" s="117"/>
      <c r="L606" s="117"/>
      <c r="M606" s="117"/>
      <c r="N606" s="117"/>
      <c r="O606" s="117"/>
      <c r="P606" s="117"/>
      <c r="Q606" s="117"/>
      <c r="R606" s="117"/>
      <c r="S606" s="117"/>
      <c r="T606" s="254"/>
      <c r="U606" s="646"/>
      <c r="V606" s="646"/>
      <c r="W606" s="114"/>
      <c r="X606" s="254"/>
      <c r="Y606" s="224" t="str">
        <f t="shared" si="595"/>
        <v xml:space="preserve"> </v>
      </c>
      <c r="Z606" s="579"/>
      <c r="AA606" s="704"/>
      <c r="AB606" s="119"/>
      <c r="AC606" s="224" t="str">
        <f t="shared" si="610"/>
        <v xml:space="preserve"> </v>
      </c>
      <c r="AD606" s="115"/>
      <c r="AE606" s="253"/>
      <c r="AF606" s="704"/>
      <c r="AG606" s="727"/>
      <c r="AH606" s="727"/>
      <c r="AI606" s="727"/>
      <c r="AJ606" s="727"/>
      <c r="AK606" s="591"/>
      <c r="AL606" s="727"/>
      <c r="AM606" s="727"/>
      <c r="AN606" s="727"/>
      <c r="AO606" s="727"/>
      <c r="AP606" s="727"/>
      <c r="AQ606" s="727"/>
      <c r="AR606" s="727"/>
      <c r="AS606" s="727"/>
      <c r="AT606" s="727"/>
      <c r="AU606" s="727"/>
      <c r="AV606" s="727"/>
      <c r="AW606" s="727"/>
      <c r="AX606" s="727"/>
      <c r="AY606" s="727"/>
      <c r="AZ606" s="727"/>
      <c r="BA606" s="727"/>
      <c r="BB606" s="727"/>
      <c r="BC606" s="821"/>
      <c r="BD606" s="727"/>
      <c r="BE606" s="727"/>
      <c r="BF606" s="727"/>
      <c r="BG606" s="727"/>
      <c r="BH606" s="727"/>
      <c r="BI606" s="727"/>
      <c r="BJ606" s="727"/>
      <c r="BK606" s="727"/>
      <c r="BL606" s="821"/>
      <c r="BM606" s="727"/>
      <c r="BN606" s="727"/>
      <c r="BO606" s="727"/>
      <c r="BP606" s="727"/>
      <c r="BQ606" s="727"/>
      <c r="BR606" s="821"/>
      <c r="BS606" s="727"/>
      <c r="BT606" s="727"/>
      <c r="BU606" s="727"/>
      <c r="BV606" s="591"/>
      <c r="BW606" s="224" t="str">
        <f t="shared" si="607"/>
        <v xml:space="preserve"> </v>
      </c>
      <c r="BX606" s="471">
        <f t="shared" si="596"/>
        <v>515</v>
      </c>
      <c r="BY606" s="117"/>
      <c r="BZ606" s="117"/>
      <c r="CA606" s="117"/>
      <c r="CB606" s="117"/>
      <c r="CC606" s="117"/>
      <c r="CD606" s="461"/>
      <c r="CE606" s="236"/>
      <c r="CF606" s="224" t="str">
        <f t="shared" si="597"/>
        <v xml:space="preserve"> </v>
      </c>
      <c r="CG606" s="116"/>
      <c r="CH606" s="117"/>
      <c r="CI606" s="117"/>
      <c r="CJ606" s="117"/>
      <c r="CK606" s="472"/>
      <c r="CL606" s="472"/>
      <c r="CM606" s="472"/>
      <c r="CN606" s="472"/>
      <c r="CO606" s="117"/>
      <c r="CP606" s="253"/>
      <c r="CQ606" s="120"/>
      <c r="CR606" s="224" t="str" cm="1">
        <f t="array" ref="CR606">IF(AND(SUM(COUNTIF(CG606:CM606,{"*不明*","*その他*"})+COUNTIF(CO606:CP606,{"*不明*","*その他*"}))&gt;0,CQ606=""),"その他・不明の場合,10)具体的内容、理由を記入",IF(OR(AND(CI606=CI$65,COUNTA(CJ606:CM606)&lt;4),AND(OR(CI606=CI$63,CI606=CI$64,CI606=CI$66,CI606=CI$67,CI606=CI$68,CI606=""),COUNTA(CJ606:CM606)&gt;0)),"3)介護保険認定済→要介護度、認知症自立度、寝たきり度、介護保険サービス記入",IF(OR(AND(OR(CM606=CM$63,CM606=CM$64),CN606=""),AND(OR(CM606=CM$65,CM606=CM$66),CN606&lt;&gt;"")),"7)介護保険サービス受けている/過去受けていた→具体的内容記入"," ")))</f>
        <v xml:space="preserve"> </v>
      </c>
      <c r="CS606" s="224" t="str">
        <f t="shared" si="598"/>
        <v xml:space="preserve"> </v>
      </c>
      <c r="CT606" s="116"/>
      <c r="CU606" s="253"/>
      <c r="CV606" s="117"/>
      <c r="CW606" s="117"/>
      <c r="CX606" s="253"/>
      <c r="CY606" s="117"/>
      <c r="CZ606" s="117"/>
      <c r="DA606" s="253"/>
      <c r="DB606" s="117"/>
      <c r="DC606" s="224" t="str">
        <f t="shared" si="599"/>
        <v xml:space="preserve"> </v>
      </c>
      <c r="DD606" s="224" t="str">
        <f t="shared" si="600"/>
        <v xml:space="preserve"> </v>
      </c>
      <c r="DE606" s="224" t="str">
        <f t="shared" si="611"/>
        <v xml:space="preserve"> </v>
      </c>
      <c r="DF606" s="121"/>
      <c r="DG606" s="114"/>
      <c r="DH606" s="704"/>
      <c r="DI606" s="119"/>
      <c r="DJ606" s="187"/>
      <c r="DK606" s="254"/>
      <c r="DL606" s="224" t="str">
        <f t="shared" si="612"/>
        <v xml:space="preserve"> </v>
      </c>
      <c r="DM606" s="224" t="str">
        <f t="shared" si="601"/>
        <v xml:space="preserve"> </v>
      </c>
      <c r="DN606" s="474"/>
      <c r="DO606" s="117"/>
      <c r="DP606" s="117"/>
      <c r="DQ606" s="117"/>
      <c r="DR606" s="117"/>
      <c r="DS606" s="117"/>
      <c r="DT606" s="254"/>
      <c r="DU606" s="476"/>
      <c r="DV606" s="224" t="str">
        <f t="shared" si="613"/>
        <v xml:space="preserve"> </v>
      </c>
      <c r="DW606" s="115"/>
      <c r="DX606" s="470"/>
      <c r="DY606" s="117"/>
      <c r="DZ606" s="704"/>
      <c r="EA606" s="224" t="str">
        <f t="shared" si="614"/>
        <v xml:space="preserve"> </v>
      </c>
      <c r="EB606" s="906"/>
      <c r="EC606" s="904"/>
      <c r="ED606" s="904"/>
      <c r="EE606" s="904"/>
      <c r="EF606" s="904"/>
      <c r="EG606" s="904"/>
      <c r="EH606" s="904"/>
      <c r="EI606" s="904"/>
      <c r="EJ606" s="904"/>
      <c r="EK606" s="905"/>
      <c r="EL606" s="80"/>
      <c r="EM606" s="224" t="str">
        <f t="shared" si="602"/>
        <v xml:space="preserve"> </v>
      </c>
      <c r="EN606" s="224" t="str">
        <f t="shared" si="603"/>
        <v xml:space="preserve"> </v>
      </c>
      <c r="EO606" s="115"/>
      <c r="EP606" s="1050"/>
      <c r="EQ606" s="253"/>
      <c r="ER606" s="117"/>
      <c r="ES606" s="1258">
        <f t="shared" si="604"/>
        <v>515</v>
      </c>
      <c r="ET606" s="224" t="str">
        <f t="shared" si="605"/>
        <v xml:space="preserve"> </v>
      </c>
      <c r="EU606" s="477" t="str">
        <f t="shared" si="606"/>
        <v/>
      </c>
      <c r="EV606" s="1334" t="str">
        <f t="shared" si="609"/>
        <v xml:space="preserve"> </v>
      </c>
      <c r="EW606" s="1332" t="str">
        <f t="shared" si="592"/>
        <v/>
      </c>
      <c r="EX606" s="1275" t="str">
        <f t="shared" ref="EX606:EX669" si="635">IF(I606&lt;&gt;"",I606,"")</f>
        <v/>
      </c>
      <c r="EY606" s="1275" t="str">
        <f t="shared" ref="EY606:EY669" si="636">IF(AA606&lt;&gt;"",AA606,"")</f>
        <v/>
      </c>
      <c r="EZ606" s="1275" t="str">
        <f t="shared" ref="EZ606:EZ669" si="637">IF(AF606&lt;&gt;"",AF606,"")</f>
        <v/>
      </c>
      <c r="FA606" s="1275" t="str">
        <f t="shared" ref="FA606:FA669" si="638">IF(DH606&lt;&gt;"",DH606,"")</f>
        <v/>
      </c>
      <c r="FB606" s="1275" t="str">
        <f t="shared" ref="FB606:FB669" si="639">IF(DZ606&lt;&gt;"",DZ606,"")</f>
        <v/>
      </c>
      <c r="FC606" s="1333" t="str">
        <f t="shared" ref="FC606:FC669" si="640">IF(EP606&lt;&gt;"",EP606,"")</f>
        <v/>
      </c>
      <c r="FE606" s="1234" t="str">
        <f t="shared" ref="FE606:FE669" si="641">IF(AND(EX606&lt;&gt;"",$EW606=$EW$63,OR(EX606&lt;45748,EX606&gt;46112)),"●"," ")</f>
        <v xml:space="preserve"> </v>
      </c>
      <c r="FF606" s="1234" t="str">
        <f t="shared" ref="FF606:FF669" si="642">IF(AND(EY606&lt;&gt;"",$EW606=$EW$63,OR(EY606&lt;45748,EY606&gt;46112)),"●"," ")</f>
        <v xml:space="preserve"> </v>
      </c>
      <c r="FG606" s="1234" t="str">
        <f t="shared" ref="FG606:FG669" si="643">IF(AND(EZ606&lt;&gt;"",$EW606=$EW$63,OR(EZ606&lt;45748,EZ606&gt;46112)),"●"," ")</f>
        <v xml:space="preserve"> </v>
      </c>
      <c r="FH606" s="1234" t="str">
        <f t="shared" ref="FH606:FH669" si="644">IF(AND(FA606&lt;&gt;"",$EW606=$EW$63,$DF606=$DF$63,OR(FA606&lt;45748,FA606&gt;46112)),"●"," ")</f>
        <v xml:space="preserve"> </v>
      </c>
      <c r="FI606" s="1234" t="str">
        <f t="shared" si="615"/>
        <v xml:space="preserve"> </v>
      </c>
      <c r="FJ606" s="1234" t="str">
        <f t="shared" ref="FJ606:FJ669" si="645">IF(AND(FC606&lt;&gt;"",$EW606=$EW$63,OR(FC606&lt;45748,FC606&gt;46112)),"●"," ")</f>
        <v xml:space="preserve"> </v>
      </c>
      <c r="FK606" s="1234">
        <f t="shared" si="616"/>
        <v>0</v>
      </c>
      <c r="FL606" s="1227"/>
      <c r="FM606" s="1234" t="str">
        <f t="shared" si="617"/>
        <v xml:space="preserve"> </v>
      </c>
      <c r="FN606" s="1234" t="str">
        <f t="shared" si="618"/>
        <v xml:space="preserve"> </v>
      </c>
      <c r="FO606" s="1234" t="str">
        <f t="shared" ref="FO606:FO669" si="646">IF(AND(EZ606&lt;&gt;"",$EW606=$EW$64,OR(EZ606&lt;45748,EZ606&gt;46112)),"●"," ")</f>
        <v xml:space="preserve"> </v>
      </c>
      <c r="FP606" s="1234" t="str">
        <f t="shared" ref="FP606:FP669" si="647">IF(AND(FA606&lt;&gt;"",$EW606=$EW$64,$DF606=$DF$63,OR(FA606&lt;45748,FA606&gt;46112)),"●"," ")</f>
        <v xml:space="preserve"> </v>
      </c>
      <c r="FQ606" s="1234" t="str">
        <f t="shared" si="619"/>
        <v xml:space="preserve"> </v>
      </c>
      <c r="FR606" s="1234" t="str">
        <f t="shared" ref="FR606:FR669" si="648">IF(AND(FC606&lt;&gt;"",$EW606=$EW$64,OR(FC606&lt;45748,FC606&gt;46112)),"●"," ")</f>
        <v xml:space="preserve"> </v>
      </c>
      <c r="FS606" s="1234">
        <f t="shared" si="593"/>
        <v>0</v>
      </c>
      <c r="FT606" s="1227"/>
      <c r="FU606" s="1234" t="str">
        <f t="shared" ref="FU606:FU669" si="649">IF(AND(EX606&lt;&gt;"",$EW606=$EW$65,OR(EX606&gt;=45748)),"●"," ")</f>
        <v xml:space="preserve"> </v>
      </c>
      <c r="FV606" s="1234" t="str">
        <f t="shared" ref="FV606:FV669" si="650">IF(AND(EY606&lt;&gt;"",$EW606=$EW$65,OR(EY606&gt;=45748)),"●"," ")</f>
        <v xml:space="preserve"> </v>
      </c>
      <c r="FW606" s="1234" t="str">
        <f t="shared" ref="FW606:FW669" si="651">IF(AND(EZ606&lt;&gt;"",$EW606=$EW$65,OR(EZ606&gt;=45748)),"●"," ")</f>
        <v xml:space="preserve"> </v>
      </c>
      <c r="FX606" s="1234" t="str">
        <f t="shared" si="620"/>
        <v xml:space="preserve"> </v>
      </c>
      <c r="FY606" s="1234" t="str">
        <f t="shared" si="621"/>
        <v xml:space="preserve"> </v>
      </c>
      <c r="FZ606" s="1234" t="str">
        <f t="shared" ref="FZ606:FZ669" si="652">IF(AND(FC606&lt;&gt;"",$EW606=$EW$65,OR(FC606&lt;45748,FC606&gt;46112)),"●"," ")</f>
        <v xml:space="preserve"> </v>
      </c>
      <c r="GA606" s="1234">
        <f t="shared" si="622"/>
        <v>0</v>
      </c>
      <c r="GB606" s="1227"/>
      <c r="GC606" s="1234" t="str">
        <f t="shared" si="623"/>
        <v xml:space="preserve"> </v>
      </c>
      <c r="GD606" s="1234" t="str">
        <f t="shared" si="624"/>
        <v xml:space="preserve"> </v>
      </c>
      <c r="GE606" s="1234" t="str">
        <f t="shared" si="625"/>
        <v xml:space="preserve"> </v>
      </c>
      <c r="GF606" s="1234" t="str">
        <f t="shared" si="626"/>
        <v xml:space="preserve"> </v>
      </c>
      <c r="GG606" s="1234" t="str">
        <f t="shared" si="627"/>
        <v xml:space="preserve"> </v>
      </c>
      <c r="GH606" s="1234" t="str">
        <f t="shared" si="628"/>
        <v xml:space="preserve"> </v>
      </c>
      <c r="GI606" s="1234" t="str">
        <f t="shared" si="629"/>
        <v xml:space="preserve"> </v>
      </c>
      <c r="GJ606" s="1234" t="str">
        <f t="shared" si="630"/>
        <v xml:space="preserve"> </v>
      </c>
      <c r="GK606" s="1234" t="str">
        <f t="shared" si="631"/>
        <v xml:space="preserve"> </v>
      </c>
      <c r="GL606" s="1234" t="str">
        <f t="shared" si="632"/>
        <v xml:space="preserve"> </v>
      </c>
      <c r="GM606" s="1234" t="str">
        <f t="shared" si="633"/>
        <v xml:space="preserve"> </v>
      </c>
      <c r="GN606" s="1234">
        <f t="shared" si="634"/>
        <v>0</v>
      </c>
    </row>
    <row r="607" spans="1:196" s="100" customFormat="1" ht="27" customHeight="1" thickTop="1" thickBot="1">
      <c r="A607" s="1208">
        <f>【A票】【D票】!$D$10</f>
        <v>0</v>
      </c>
      <c r="B607" s="1212">
        <f>【A票】【D票】!$H$10</f>
        <v>0</v>
      </c>
      <c r="C607" s="1213" t="str">
        <f>【A票】【D票】!$K$10</f>
        <v xml:space="preserve"> </v>
      </c>
      <c r="D607" s="1214">
        <f t="shared" si="608"/>
        <v>516</v>
      </c>
      <c r="E607" s="914"/>
      <c r="F607" s="467"/>
      <c r="G607" s="469"/>
      <c r="H607" s="224" t="str">
        <f t="shared" si="594"/>
        <v xml:space="preserve"> </v>
      </c>
      <c r="I607" s="704"/>
      <c r="J607" s="117"/>
      <c r="K607" s="117"/>
      <c r="L607" s="117"/>
      <c r="M607" s="117"/>
      <c r="N607" s="117"/>
      <c r="O607" s="117"/>
      <c r="P607" s="117"/>
      <c r="Q607" s="117"/>
      <c r="R607" s="117"/>
      <c r="S607" s="117"/>
      <c r="T607" s="254"/>
      <c r="U607" s="646"/>
      <c r="V607" s="646"/>
      <c r="W607" s="114"/>
      <c r="X607" s="254"/>
      <c r="Y607" s="224" t="str">
        <f t="shared" si="595"/>
        <v xml:space="preserve"> </v>
      </c>
      <c r="Z607" s="579"/>
      <c r="AA607" s="704"/>
      <c r="AB607" s="119"/>
      <c r="AC607" s="224" t="str">
        <f t="shared" si="610"/>
        <v xml:space="preserve"> </v>
      </c>
      <c r="AD607" s="115"/>
      <c r="AE607" s="253"/>
      <c r="AF607" s="704"/>
      <c r="AG607" s="727"/>
      <c r="AH607" s="727"/>
      <c r="AI607" s="727"/>
      <c r="AJ607" s="727"/>
      <c r="AK607" s="591"/>
      <c r="AL607" s="727"/>
      <c r="AM607" s="727"/>
      <c r="AN607" s="727"/>
      <c r="AO607" s="727"/>
      <c r="AP607" s="727"/>
      <c r="AQ607" s="727"/>
      <c r="AR607" s="727"/>
      <c r="AS607" s="727"/>
      <c r="AT607" s="727"/>
      <c r="AU607" s="727"/>
      <c r="AV607" s="727"/>
      <c r="AW607" s="727"/>
      <c r="AX607" s="727"/>
      <c r="AY607" s="727"/>
      <c r="AZ607" s="727"/>
      <c r="BA607" s="727"/>
      <c r="BB607" s="727"/>
      <c r="BC607" s="821"/>
      <c r="BD607" s="727"/>
      <c r="BE607" s="727"/>
      <c r="BF607" s="727"/>
      <c r="BG607" s="727"/>
      <c r="BH607" s="727"/>
      <c r="BI607" s="727"/>
      <c r="BJ607" s="727"/>
      <c r="BK607" s="727"/>
      <c r="BL607" s="821"/>
      <c r="BM607" s="727"/>
      <c r="BN607" s="727"/>
      <c r="BO607" s="727"/>
      <c r="BP607" s="727"/>
      <c r="BQ607" s="727"/>
      <c r="BR607" s="821"/>
      <c r="BS607" s="727"/>
      <c r="BT607" s="727"/>
      <c r="BU607" s="727"/>
      <c r="BV607" s="591"/>
      <c r="BW607" s="224" t="str">
        <f t="shared" si="607"/>
        <v xml:space="preserve"> </v>
      </c>
      <c r="BX607" s="471">
        <f t="shared" si="596"/>
        <v>516</v>
      </c>
      <c r="BY607" s="117"/>
      <c r="BZ607" s="117"/>
      <c r="CA607" s="117"/>
      <c r="CB607" s="117"/>
      <c r="CC607" s="117"/>
      <c r="CD607" s="461"/>
      <c r="CE607" s="236"/>
      <c r="CF607" s="224" t="str">
        <f t="shared" si="597"/>
        <v xml:space="preserve"> </v>
      </c>
      <c r="CG607" s="116"/>
      <c r="CH607" s="117"/>
      <c r="CI607" s="117"/>
      <c r="CJ607" s="117"/>
      <c r="CK607" s="472"/>
      <c r="CL607" s="472"/>
      <c r="CM607" s="472"/>
      <c r="CN607" s="472"/>
      <c r="CO607" s="117"/>
      <c r="CP607" s="253"/>
      <c r="CQ607" s="120"/>
      <c r="CR607" s="224" t="str" cm="1">
        <f t="array" ref="CR607">IF(AND(SUM(COUNTIF(CG607:CM607,{"*不明*","*その他*"})+COUNTIF(CO607:CP607,{"*不明*","*その他*"}))&gt;0,CQ607=""),"その他・不明の場合,10)具体的内容、理由を記入",IF(OR(AND(CI607=CI$65,COUNTA(CJ607:CM607)&lt;4),AND(OR(CI607=CI$63,CI607=CI$64,CI607=CI$66,CI607=CI$67,CI607=CI$68,CI607=""),COUNTA(CJ607:CM607)&gt;0)),"3)介護保険認定済→要介護度、認知症自立度、寝たきり度、介護保険サービス記入",IF(OR(AND(OR(CM607=CM$63,CM607=CM$64),CN607=""),AND(OR(CM607=CM$65,CM607=CM$66),CN607&lt;&gt;"")),"7)介護保険サービス受けている/過去受けていた→具体的内容記入"," ")))</f>
        <v xml:space="preserve"> </v>
      </c>
      <c r="CS607" s="224" t="str">
        <f t="shared" si="598"/>
        <v xml:space="preserve"> </v>
      </c>
      <c r="CT607" s="116"/>
      <c r="CU607" s="253"/>
      <c r="CV607" s="117"/>
      <c r="CW607" s="117"/>
      <c r="CX607" s="253"/>
      <c r="CY607" s="117"/>
      <c r="CZ607" s="117"/>
      <c r="DA607" s="253"/>
      <c r="DB607" s="117"/>
      <c r="DC607" s="224" t="str">
        <f t="shared" si="599"/>
        <v xml:space="preserve"> </v>
      </c>
      <c r="DD607" s="224" t="str">
        <f t="shared" si="600"/>
        <v xml:space="preserve"> </v>
      </c>
      <c r="DE607" s="224" t="str">
        <f t="shared" si="611"/>
        <v xml:space="preserve"> </v>
      </c>
      <c r="DF607" s="121"/>
      <c r="DG607" s="114"/>
      <c r="DH607" s="704"/>
      <c r="DI607" s="119"/>
      <c r="DJ607" s="187"/>
      <c r="DK607" s="254"/>
      <c r="DL607" s="224" t="str">
        <f t="shared" si="612"/>
        <v xml:space="preserve"> </v>
      </c>
      <c r="DM607" s="224" t="str">
        <f t="shared" si="601"/>
        <v xml:space="preserve"> </v>
      </c>
      <c r="DN607" s="474"/>
      <c r="DO607" s="117"/>
      <c r="DP607" s="117"/>
      <c r="DQ607" s="117"/>
      <c r="DR607" s="117"/>
      <c r="DS607" s="117"/>
      <c r="DT607" s="254"/>
      <c r="DU607" s="476"/>
      <c r="DV607" s="224" t="str">
        <f t="shared" si="613"/>
        <v xml:space="preserve"> </v>
      </c>
      <c r="DW607" s="115"/>
      <c r="DX607" s="470"/>
      <c r="DY607" s="117"/>
      <c r="DZ607" s="704"/>
      <c r="EA607" s="224" t="str">
        <f t="shared" si="614"/>
        <v xml:space="preserve"> </v>
      </c>
      <c r="EB607" s="906"/>
      <c r="EC607" s="904"/>
      <c r="ED607" s="904"/>
      <c r="EE607" s="904"/>
      <c r="EF607" s="904"/>
      <c r="EG607" s="904"/>
      <c r="EH607" s="904"/>
      <c r="EI607" s="904"/>
      <c r="EJ607" s="904"/>
      <c r="EK607" s="905"/>
      <c r="EL607" s="80"/>
      <c r="EM607" s="224" t="str">
        <f t="shared" si="602"/>
        <v xml:space="preserve"> </v>
      </c>
      <c r="EN607" s="224" t="str">
        <f t="shared" si="603"/>
        <v xml:space="preserve"> </v>
      </c>
      <c r="EO607" s="115"/>
      <c r="EP607" s="1050"/>
      <c r="EQ607" s="253"/>
      <c r="ER607" s="117"/>
      <c r="ES607" s="1258">
        <f t="shared" si="604"/>
        <v>516</v>
      </c>
      <c r="ET607" s="224" t="str">
        <f t="shared" si="605"/>
        <v xml:space="preserve"> </v>
      </c>
      <c r="EU607" s="477" t="str">
        <f t="shared" si="606"/>
        <v/>
      </c>
      <c r="EV607" s="1334" t="str">
        <f t="shared" si="609"/>
        <v xml:space="preserve"> </v>
      </c>
      <c r="EW607" s="1332" t="str">
        <f t="shared" si="592"/>
        <v/>
      </c>
      <c r="EX607" s="1275" t="str">
        <f t="shared" si="635"/>
        <v/>
      </c>
      <c r="EY607" s="1275" t="str">
        <f t="shared" si="636"/>
        <v/>
      </c>
      <c r="EZ607" s="1275" t="str">
        <f t="shared" si="637"/>
        <v/>
      </c>
      <c r="FA607" s="1275" t="str">
        <f t="shared" si="638"/>
        <v/>
      </c>
      <c r="FB607" s="1275" t="str">
        <f t="shared" si="639"/>
        <v/>
      </c>
      <c r="FC607" s="1333" t="str">
        <f t="shared" si="640"/>
        <v/>
      </c>
      <c r="FE607" s="1234" t="str">
        <f t="shared" si="641"/>
        <v xml:space="preserve"> </v>
      </c>
      <c r="FF607" s="1234" t="str">
        <f t="shared" si="642"/>
        <v xml:space="preserve"> </v>
      </c>
      <c r="FG607" s="1234" t="str">
        <f t="shared" si="643"/>
        <v xml:space="preserve"> </v>
      </c>
      <c r="FH607" s="1234" t="str">
        <f t="shared" si="644"/>
        <v xml:space="preserve"> </v>
      </c>
      <c r="FI607" s="1234" t="str">
        <f t="shared" si="615"/>
        <v xml:space="preserve"> </v>
      </c>
      <c r="FJ607" s="1234" t="str">
        <f t="shared" si="645"/>
        <v xml:space="preserve"> </v>
      </c>
      <c r="FK607" s="1234">
        <f t="shared" si="616"/>
        <v>0</v>
      </c>
      <c r="FL607" s="1227"/>
      <c r="FM607" s="1234" t="str">
        <f t="shared" si="617"/>
        <v xml:space="preserve"> </v>
      </c>
      <c r="FN607" s="1234" t="str">
        <f t="shared" si="618"/>
        <v xml:space="preserve"> </v>
      </c>
      <c r="FO607" s="1234" t="str">
        <f t="shared" si="646"/>
        <v xml:space="preserve"> </v>
      </c>
      <c r="FP607" s="1234" t="str">
        <f t="shared" si="647"/>
        <v xml:space="preserve"> </v>
      </c>
      <c r="FQ607" s="1234" t="str">
        <f t="shared" si="619"/>
        <v xml:space="preserve"> </v>
      </c>
      <c r="FR607" s="1234" t="str">
        <f t="shared" si="648"/>
        <v xml:space="preserve"> </v>
      </c>
      <c r="FS607" s="1234">
        <f t="shared" si="593"/>
        <v>0</v>
      </c>
      <c r="FT607" s="1227"/>
      <c r="FU607" s="1234" t="str">
        <f t="shared" si="649"/>
        <v xml:space="preserve"> </v>
      </c>
      <c r="FV607" s="1234" t="str">
        <f t="shared" si="650"/>
        <v xml:space="preserve"> </v>
      </c>
      <c r="FW607" s="1234" t="str">
        <f t="shared" si="651"/>
        <v xml:space="preserve"> </v>
      </c>
      <c r="FX607" s="1234" t="str">
        <f t="shared" si="620"/>
        <v xml:space="preserve"> </v>
      </c>
      <c r="FY607" s="1234" t="str">
        <f t="shared" si="621"/>
        <v xml:space="preserve"> </v>
      </c>
      <c r="FZ607" s="1234" t="str">
        <f t="shared" si="652"/>
        <v xml:space="preserve"> </v>
      </c>
      <c r="GA607" s="1234">
        <f t="shared" si="622"/>
        <v>0</v>
      </c>
      <c r="GB607" s="1227"/>
      <c r="GC607" s="1234" t="str">
        <f t="shared" si="623"/>
        <v xml:space="preserve"> </v>
      </c>
      <c r="GD607" s="1234" t="str">
        <f t="shared" si="624"/>
        <v xml:space="preserve"> </v>
      </c>
      <c r="GE607" s="1234" t="str">
        <f t="shared" si="625"/>
        <v xml:space="preserve"> </v>
      </c>
      <c r="GF607" s="1234" t="str">
        <f t="shared" si="626"/>
        <v xml:space="preserve"> </v>
      </c>
      <c r="GG607" s="1234" t="str">
        <f t="shared" si="627"/>
        <v xml:space="preserve"> </v>
      </c>
      <c r="GH607" s="1234" t="str">
        <f t="shared" si="628"/>
        <v xml:space="preserve"> </v>
      </c>
      <c r="GI607" s="1234" t="str">
        <f t="shared" si="629"/>
        <v xml:space="preserve"> </v>
      </c>
      <c r="GJ607" s="1234" t="str">
        <f t="shared" si="630"/>
        <v xml:space="preserve"> </v>
      </c>
      <c r="GK607" s="1234" t="str">
        <f t="shared" si="631"/>
        <v xml:space="preserve"> </v>
      </c>
      <c r="GL607" s="1234" t="str">
        <f t="shared" si="632"/>
        <v xml:space="preserve"> </v>
      </c>
      <c r="GM607" s="1234" t="str">
        <f t="shared" si="633"/>
        <v xml:space="preserve"> </v>
      </c>
      <c r="GN607" s="1234">
        <f t="shared" si="634"/>
        <v>0</v>
      </c>
    </row>
    <row r="608" spans="1:196" s="100" customFormat="1" ht="27" customHeight="1" thickTop="1" thickBot="1">
      <c r="A608" s="1208">
        <f>【A票】【D票】!$D$10</f>
        <v>0</v>
      </c>
      <c r="B608" s="1212">
        <f>【A票】【D票】!$H$10</f>
        <v>0</v>
      </c>
      <c r="C608" s="1213" t="str">
        <f>【A票】【D票】!$K$10</f>
        <v xml:space="preserve"> </v>
      </c>
      <c r="D608" s="1214">
        <f t="shared" si="608"/>
        <v>517</v>
      </c>
      <c r="E608" s="914"/>
      <c r="F608" s="467"/>
      <c r="G608" s="469"/>
      <c r="H608" s="224" t="str">
        <f t="shared" si="594"/>
        <v xml:space="preserve"> </v>
      </c>
      <c r="I608" s="704"/>
      <c r="J608" s="117"/>
      <c r="K608" s="117"/>
      <c r="L608" s="117"/>
      <c r="M608" s="117"/>
      <c r="N608" s="117"/>
      <c r="O608" s="117"/>
      <c r="P608" s="117"/>
      <c r="Q608" s="117"/>
      <c r="R608" s="117"/>
      <c r="S608" s="117"/>
      <c r="T608" s="254"/>
      <c r="U608" s="646"/>
      <c r="V608" s="646"/>
      <c r="W608" s="114"/>
      <c r="X608" s="254"/>
      <c r="Y608" s="224" t="str">
        <f t="shared" si="595"/>
        <v xml:space="preserve"> </v>
      </c>
      <c r="Z608" s="579"/>
      <c r="AA608" s="704"/>
      <c r="AB608" s="119"/>
      <c r="AC608" s="224" t="str">
        <f t="shared" si="610"/>
        <v xml:space="preserve"> </v>
      </c>
      <c r="AD608" s="115"/>
      <c r="AE608" s="253"/>
      <c r="AF608" s="704"/>
      <c r="AG608" s="727"/>
      <c r="AH608" s="727"/>
      <c r="AI608" s="727"/>
      <c r="AJ608" s="727"/>
      <c r="AK608" s="591"/>
      <c r="AL608" s="727"/>
      <c r="AM608" s="727"/>
      <c r="AN608" s="727"/>
      <c r="AO608" s="727"/>
      <c r="AP608" s="727"/>
      <c r="AQ608" s="727"/>
      <c r="AR608" s="727"/>
      <c r="AS608" s="727"/>
      <c r="AT608" s="727"/>
      <c r="AU608" s="727"/>
      <c r="AV608" s="727"/>
      <c r="AW608" s="727"/>
      <c r="AX608" s="727"/>
      <c r="AY608" s="727"/>
      <c r="AZ608" s="727"/>
      <c r="BA608" s="727"/>
      <c r="BB608" s="727"/>
      <c r="BC608" s="821"/>
      <c r="BD608" s="727"/>
      <c r="BE608" s="727"/>
      <c r="BF608" s="727"/>
      <c r="BG608" s="727"/>
      <c r="BH608" s="727"/>
      <c r="BI608" s="727"/>
      <c r="BJ608" s="727"/>
      <c r="BK608" s="727"/>
      <c r="BL608" s="821"/>
      <c r="BM608" s="727"/>
      <c r="BN608" s="727"/>
      <c r="BO608" s="727"/>
      <c r="BP608" s="727"/>
      <c r="BQ608" s="727"/>
      <c r="BR608" s="821"/>
      <c r="BS608" s="727"/>
      <c r="BT608" s="727"/>
      <c r="BU608" s="727"/>
      <c r="BV608" s="591"/>
      <c r="BW608" s="224" t="str">
        <f t="shared" si="607"/>
        <v xml:space="preserve"> </v>
      </c>
      <c r="BX608" s="471">
        <f t="shared" si="596"/>
        <v>517</v>
      </c>
      <c r="BY608" s="117"/>
      <c r="BZ608" s="117"/>
      <c r="CA608" s="117"/>
      <c r="CB608" s="117"/>
      <c r="CC608" s="117"/>
      <c r="CD608" s="461"/>
      <c r="CE608" s="236"/>
      <c r="CF608" s="224" t="str">
        <f t="shared" si="597"/>
        <v xml:space="preserve"> </v>
      </c>
      <c r="CG608" s="116"/>
      <c r="CH608" s="117"/>
      <c r="CI608" s="117"/>
      <c r="CJ608" s="117"/>
      <c r="CK608" s="472"/>
      <c r="CL608" s="472"/>
      <c r="CM608" s="472"/>
      <c r="CN608" s="472"/>
      <c r="CO608" s="117"/>
      <c r="CP608" s="253"/>
      <c r="CQ608" s="120"/>
      <c r="CR608" s="224" t="str" cm="1">
        <f t="array" ref="CR608">IF(AND(SUM(COUNTIF(CG608:CM608,{"*不明*","*その他*"})+COUNTIF(CO608:CP608,{"*不明*","*その他*"}))&gt;0,CQ608=""),"その他・不明の場合,10)具体的内容、理由を記入",IF(OR(AND(CI608=CI$65,COUNTA(CJ608:CM608)&lt;4),AND(OR(CI608=CI$63,CI608=CI$64,CI608=CI$66,CI608=CI$67,CI608=CI$68,CI608=""),COUNTA(CJ608:CM608)&gt;0)),"3)介護保険認定済→要介護度、認知症自立度、寝たきり度、介護保険サービス記入",IF(OR(AND(OR(CM608=CM$63,CM608=CM$64),CN608=""),AND(OR(CM608=CM$65,CM608=CM$66),CN608&lt;&gt;"")),"7)介護保険サービス受けている/過去受けていた→具体的内容記入"," ")))</f>
        <v xml:space="preserve"> </v>
      </c>
      <c r="CS608" s="224" t="str">
        <f t="shared" si="598"/>
        <v xml:space="preserve"> </v>
      </c>
      <c r="CT608" s="116"/>
      <c r="CU608" s="253"/>
      <c r="CV608" s="117"/>
      <c r="CW608" s="117"/>
      <c r="CX608" s="253"/>
      <c r="CY608" s="117"/>
      <c r="CZ608" s="117"/>
      <c r="DA608" s="253"/>
      <c r="DB608" s="117"/>
      <c r="DC608" s="224" t="str">
        <f t="shared" si="599"/>
        <v xml:space="preserve"> </v>
      </c>
      <c r="DD608" s="224" t="str">
        <f t="shared" si="600"/>
        <v xml:space="preserve"> </v>
      </c>
      <c r="DE608" s="224" t="str">
        <f t="shared" si="611"/>
        <v xml:space="preserve"> </v>
      </c>
      <c r="DF608" s="121"/>
      <c r="DG608" s="114"/>
      <c r="DH608" s="704"/>
      <c r="DI608" s="119"/>
      <c r="DJ608" s="187"/>
      <c r="DK608" s="254"/>
      <c r="DL608" s="224" t="str">
        <f t="shared" si="612"/>
        <v xml:space="preserve"> </v>
      </c>
      <c r="DM608" s="224" t="str">
        <f t="shared" si="601"/>
        <v xml:space="preserve"> </v>
      </c>
      <c r="DN608" s="474"/>
      <c r="DO608" s="117"/>
      <c r="DP608" s="117"/>
      <c r="DQ608" s="117"/>
      <c r="DR608" s="117"/>
      <c r="DS608" s="117"/>
      <c r="DT608" s="254"/>
      <c r="DU608" s="476"/>
      <c r="DV608" s="224" t="str">
        <f t="shared" si="613"/>
        <v xml:space="preserve"> </v>
      </c>
      <c r="DW608" s="115"/>
      <c r="DX608" s="470"/>
      <c r="DY608" s="117"/>
      <c r="DZ608" s="704"/>
      <c r="EA608" s="224" t="str">
        <f t="shared" si="614"/>
        <v xml:space="preserve"> </v>
      </c>
      <c r="EB608" s="906"/>
      <c r="EC608" s="904"/>
      <c r="ED608" s="904"/>
      <c r="EE608" s="904"/>
      <c r="EF608" s="904"/>
      <c r="EG608" s="904"/>
      <c r="EH608" s="904"/>
      <c r="EI608" s="904"/>
      <c r="EJ608" s="904"/>
      <c r="EK608" s="905"/>
      <c r="EL608" s="80"/>
      <c r="EM608" s="224" t="str">
        <f t="shared" si="602"/>
        <v xml:space="preserve"> </v>
      </c>
      <c r="EN608" s="224" t="str">
        <f t="shared" si="603"/>
        <v xml:space="preserve"> </v>
      </c>
      <c r="EO608" s="115"/>
      <c r="EP608" s="1050"/>
      <c r="EQ608" s="253"/>
      <c r="ER608" s="117"/>
      <c r="ES608" s="1258">
        <f t="shared" si="604"/>
        <v>517</v>
      </c>
      <c r="ET608" s="224" t="str">
        <f t="shared" si="605"/>
        <v xml:space="preserve"> </v>
      </c>
      <c r="EU608" s="477" t="str">
        <f t="shared" si="606"/>
        <v/>
      </c>
      <c r="EV608" s="1334" t="str">
        <f t="shared" si="609"/>
        <v xml:space="preserve"> </v>
      </c>
      <c r="EW608" s="1332" t="str">
        <f t="shared" ref="EW608:EW671" si="653">IF(G608&lt;&gt;"",G608,"")</f>
        <v/>
      </c>
      <c r="EX608" s="1275" t="str">
        <f t="shared" si="635"/>
        <v/>
      </c>
      <c r="EY608" s="1275" t="str">
        <f t="shared" si="636"/>
        <v/>
      </c>
      <c r="EZ608" s="1275" t="str">
        <f t="shared" si="637"/>
        <v/>
      </c>
      <c r="FA608" s="1275" t="str">
        <f t="shared" si="638"/>
        <v/>
      </c>
      <c r="FB608" s="1275" t="str">
        <f t="shared" si="639"/>
        <v/>
      </c>
      <c r="FC608" s="1333" t="str">
        <f t="shared" si="640"/>
        <v/>
      </c>
      <c r="FE608" s="1234" t="str">
        <f t="shared" si="641"/>
        <v xml:space="preserve"> </v>
      </c>
      <c r="FF608" s="1234" t="str">
        <f t="shared" si="642"/>
        <v xml:space="preserve"> </v>
      </c>
      <c r="FG608" s="1234" t="str">
        <f t="shared" si="643"/>
        <v xml:space="preserve"> </v>
      </c>
      <c r="FH608" s="1234" t="str">
        <f t="shared" si="644"/>
        <v xml:space="preserve"> </v>
      </c>
      <c r="FI608" s="1234" t="str">
        <f t="shared" si="615"/>
        <v xml:space="preserve"> </v>
      </c>
      <c r="FJ608" s="1234" t="str">
        <f t="shared" si="645"/>
        <v xml:space="preserve"> </v>
      </c>
      <c r="FK608" s="1234">
        <f t="shared" si="616"/>
        <v>0</v>
      </c>
      <c r="FL608" s="1227"/>
      <c r="FM608" s="1234" t="str">
        <f t="shared" si="617"/>
        <v xml:space="preserve"> </v>
      </c>
      <c r="FN608" s="1234" t="str">
        <f t="shared" si="618"/>
        <v xml:space="preserve"> </v>
      </c>
      <c r="FO608" s="1234" t="str">
        <f t="shared" si="646"/>
        <v xml:space="preserve"> </v>
      </c>
      <c r="FP608" s="1234" t="str">
        <f t="shared" si="647"/>
        <v xml:space="preserve"> </v>
      </c>
      <c r="FQ608" s="1234" t="str">
        <f t="shared" si="619"/>
        <v xml:space="preserve"> </v>
      </c>
      <c r="FR608" s="1234" t="str">
        <f t="shared" si="648"/>
        <v xml:space="preserve"> </v>
      </c>
      <c r="FS608" s="1234">
        <f t="shared" si="593"/>
        <v>0</v>
      </c>
      <c r="FT608" s="1227"/>
      <c r="FU608" s="1234" t="str">
        <f t="shared" si="649"/>
        <v xml:space="preserve"> </v>
      </c>
      <c r="FV608" s="1234" t="str">
        <f t="shared" si="650"/>
        <v xml:space="preserve"> </v>
      </c>
      <c r="FW608" s="1234" t="str">
        <f t="shared" si="651"/>
        <v xml:space="preserve"> </v>
      </c>
      <c r="FX608" s="1234" t="str">
        <f t="shared" si="620"/>
        <v xml:space="preserve"> </v>
      </c>
      <c r="FY608" s="1234" t="str">
        <f t="shared" si="621"/>
        <v xml:space="preserve"> </v>
      </c>
      <c r="FZ608" s="1234" t="str">
        <f t="shared" si="652"/>
        <v xml:space="preserve"> </v>
      </c>
      <c r="GA608" s="1234">
        <f t="shared" si="622"/>
        <v>0</v>
      </c>
      <c r="GB608" s="1227"/>
      <c r="GC608" s="1234" t="str">
        <f t="shared" si="623"/>
        <v xml:space="preserve"> </v>
      </c>
      <c r="GD608" s="1234" t="str">
        <f t="shared" si="624"/>
        <v xml:space="preserve"> </v>
      </c>
      <c r="GE608" s="1234" t="str">
        <f t="shared" si="625"/>
        <v xml:space="preserve"> </v>
      </c>
      <c r="GF608" s="1234" t="str">
        <f t="shared" si="626"/>
        <v xml:space="preserve"> </v>
      </c>
      <c r="GG608" s="1234" t="str">
        <f t="shared" si="627"/>
        <v xml:space="preserve"> </v>
      </c>
      <c r="GH608" s="1234" t="str">
        <f t="shared" si="628"/>
        <v xml:space="preserve"> </v>
      </c>
      <c r="GI608" s="1234" t="str">
        <f t="shared" si="629"/>
        <v xml:space="preserve"> </v>
      </c>
      <c r="GJ608" s="1234" t="str">
        <f t="shared" si="630"/>
        <v xml:space="preserve"> </v>
      </c>
      <c r="GK608" s="1234" t="str">
        <f t="shared" si="631"/>
        <v xml:space="preserve"> </v>
      </c>
      <c r="GL608" s="1234" t="str">
        <f t="shared" si="632"/>
        <v xml:space="preserve"> </v>
      </c>
      <c r="GM608" s="1234" t="str">
        <f t="shared" si="633"/>
        <v xml:space="preserve"> </v>
      </c>
      <c r="GN608" s="1234">
        <f t="shared" si="634"/>
        <v>0</v>
      </c>
    </row>
    <row r="609" spans="1:196" s="100" customFormat="1" ht="27" customHeight="1" thickTop="1" thickBot="1">
      <c r="A609" s="1208">
        <f>【A票】【D票】!$D$10</f>
        <v>0</v>
      </c>
      <c r="B609" s="1212">
        <f>【A票】【D票】!$H$10</f>
        <v>0</v>
      </c>
      <c r="C609" s="1213" t="str">
        <f>【A票】【D票】!$K$10</f>
        <v xml:space="preserve"> </v>
      </c>
      <c r="D609" s="1214">
        <f t="shared" si="608"/>
        <v>518</v>
      </c>
      <c r="E609" s="914"/>
      <c r="F609" s="467"/>
      <c r="G609" s="469"/>
      <c r="H609" s="224" t="str">
        <f t="shared" si="594"/>
        <v xml:space="preserve"> </v>
      </c>
      <c r="I609" s="704"/>
      <c r="J609" s="117"/>
      <c r="K609" s="117"/>
      <c r="L609" s="117"/>
      <c r="M609" s="117"/>
      <c r="N609" s="117"/>
      <c r="O609" s="117"/>
      <c r="P609" s="117"/>
      <c r="Q609" s="117"/>
      <c r="R609" s="117"/>
      <c r="S609" s="117"/>
      <c r="T609" s="254"/>
      <c r="U609" s="646"/>
      <c r="V609" s="646"/>
      <c r="W609" s="114"/>
      <c r="X609" s="254"/>
      <c r="Y609" s="224" t="str">
        <f t="shared" si="595"/>
        <v xml:space="preserve"> </v>
      </c>
      <c r="Z609" s="579"/>
      <c r="AA609" s="704"/>
      <c r="AB609" s="119"/>
      <c r="AC609" s="224" t="str">
        <f t="shared" si="610"/>
        <v xml:space="preserve"> </v>
      </c>
      <c r="AD609" s="115"/>
      <c r="AE609" s="253"/>
      <c r="AF609" s="704"/>
      <c r="AG609" s="727"/>
      <c r="AH609" s="727"/>
      <c r="AI609" s="727"/>
      <c r="AJ609" s="727"/>
      <c r="AK609" s="591"/>
      <c r="AL609" s="727"/>
      <c r="AM609" s="727"/>
      <c r="AN609" s="727"/>
      <c r="AO609" s="727"/>
      <c r="AP609" s="727"/>
      <c r="AQ609" s="727"/>
      <c r="AR609" s="727"/>
      <c r="AS609" s="727"/>
      <c r="AT609" s="727"/>
      <c r="AU609" s="727"/>
      <c r="AV609" s="727"/>
      <c r="AW609" s="727"/>
      <c r="AX609" s="727"/>
      <c r="AY609" s="727"/>
      <c r="AZ609" s="727"/>
      <c r="BA609" s="727"/>
      <c r="BB609" s="727"/>
      <c r="BC609" s="821"/>
      <c r="BD609" s="727"/>
      <c r="BE609" s="727"/>
      <c r="BF609" s="727"/>
      <c r="BG609" s="727"/>
      <c r="BH609" s="727"/>
      <c r="BI609" s="727"/>
      <c r="BJ609" s="727"/>
      <c r="BK609" s="727"/>
      <c r="BL609" s="821"/>
      <c r="BM609" s="727"/>
      <c r="BN609" s="727"/>
      <c r="BO609" s="727"/>
      <c r="BP609" s="727"/>
      <c r="BQ609" s="727"/>
      <c r="BR609" s="821"/>
      <c r="BS609" s="727"/>
      <c r="BT609" s="727"/>
      <c r="BU609" s="727"/>
      <c r="BV609" s="591"/>
      <c r="BW609" s="224" t="str">
        <f t="shared" si="607"/>
        <v xml:space="preserve"> </v>
      </c>
      <c r="BX609" s="471">
        <f t="shared" si="596"/>
        <v>518</v>
      </c>
      <c r="BY609" s="117"/>
      <c r="BZ609" s="117"/>
      <c r="CA609" s="117"/>
      <c r="CB609" s="117"/>
      <c r="CC609" s="117"/>
      <c r="CD609" s="461"/>
      <c r="CE609" s="236"/>
      <c r="CF609" s="224" t="str">
        <f t="shared" si="597"/>
        <v xml:space="preserve"> </v>
      </c>
      <c r="CG609" s="116"/>
      <c r="CH609" s="117"/>
      <c r="CI609" s="117"/>
      <c r="CJ609" s="117"/>
      <c r="CK609" s="472"/>
      <c r="CL609" s="472"/>
      <c r="CM609" s="472"/>
      <c r="CN609" s="472"/>
      <c r="CO609" s="117"/>
      <c r="CP609" s="253"/>
      <c r="CQ609" s="120"/>
      <c r="CR609" s="224" t="str" cm="1">
        <f t="array" ref="CR609">IF(AND(SUM(COUNTIF(CG609:CM609,{"*不明*","*その他*"})+COUNTIF(CO609:CP609,{"*不明*","*その他*"}))&gt;0,CQ609=""),"その他・不明の場合,10)具体的内容、理由を記入",IF(OR(AND(CI609=CI$65,COUNTA(CJ609:CM609)&lt;4),AND(OR(CI609=CI$63,CI609=CI$64,CI609=CI$66,CI609=CI$67,CI609=CI$68,CI609=""),COUNTA(CJ609:CM609)&gt;0)),"3)介護保険認定済→要介護度、認知症自立度、寝たきり度、介護保険サービス記入",IF(OR(AND(OR(CM609=CM$63,CM609=CM$64),CN609=""),AND(OR(CM609=CM$65,CM609=CM$66),CN609&lt;&gt;"")),"7)介護保険サービス受けている/過去受けていた→具体的内容記入"," ")))</f>
        <v xml:space="preserve"> </v>
      </c>
      <c r="CS609" s="224" t="str">
        <f t="shared" si="598"/>
        <v xml:space="preserve"> </v>
      </c>
      <c r="CT609" s="116"/>
      <c r="CU609" s="253"/>
      <c r="CV609" s="117"/>
      <c r="CW609" s="117"/>
      <c r="CX609" s="253"/>
      <c r="CY609" s="117"/>
      <c r="CZ609" s="117"/>
      <c r="DA609" s="253"/>
      <c r="DB609" s="117"/>
      <c r="DC609" s="224" t="str">
        <f t="shared" si="599"/>
        <v xml:space="preserve"> </v>
      </c>
      <c r="DD609" s="224" t="str">
        <f t="shared" si="600"/>
        <v xml:space="preserve"> </v>
      </c>
      <c r="DE609" s="224" t="str">
        <f t="shared" si="611"/>
        <v xml:space="preserve"> </v>
      </c>
      <c r="DF609" s="121"/>
      <c r="DG609" s="114"/>
      <c r="DH609" s="704"/>
      <c r="DI609" s="119"/>
      <c r="DJ609" s="187"/>
      <c r="DK609" s="254"/>
      <c r="DL609" s="224" t="str">
        <f t="shared" si="612"/>
        <v xml:space="preserve"> </v>
      </c>
      <c r="DM609" s="224" t="str">
        <f t="shared" si="601"/>
        <v xml:space="preserve"> </v>
      </c>
      <c r="DN609" s="474"/>
      <c r="DO609" s="117"/>
      <c r="DP609" s="117"/>
      <c r="DQ609" s="117"/>
      <c r="DR609" s="117"/>
      <c r="DS609" s="117"/>
      <c r="DT609" s="254"/>
      <c r="DU609" s="476"/>
      <c r="DV609" s="224" t="str">
        <f t="shared" si="613"/>
        <v xml:space="preserve"> </v>
      </c>
      <c r="DW609" s="115"/>
      <c r="DX609" s="470"/>
      <c r="DY609" s="117"/>
      <c r="DZ609" s="704"/>
      <c r="EA609" s="224" t="str">
        <f t="shared" si="614"/>
        <v xml:space="preserve"> </v>
      </c>
      <c r="EB609" s="906"/>
      <c r="EC609" s="904"/>
      <c r="ED609" s="904"/>
      <c r="EE609" s="904"/>
      <c r="EF609" s="904"/>
      <c r="EG609" s="904"/>
      <c r="EH609" s="904"/>
      <c r="EI609" s="904"/>
      <c r="EJ609" s="904"/>
      <c r="EK609" s="905"/>
      <c r="EL609" s="80"/>
      <c r="EM609" s="224" t="str">
        <f t="shared" si="602"/>
        <v xml:space="preserve"> </v>
      </c>
      <c r="EN609" s="224" t="str">
        <f t="shared" si="603"/>
        <v xml:space="preserve"> </v>
      </c>
      <c r="EO609" s="115"/>
      <c r="EP609" s="1050"/>
      <c r="EQ609" s="253"/>
      <c r="ER609" s="117"/>
      <c r="ES609" s="1258">
        <f t="shared" si="604"/>
        <v>518</v>
      </c>
      <c r="ET609" s="224" t="str">
        <f t="shared" si="605"/>
        <v xml:space="preserve"> </v>
      </c>
      <c r="EU609" s="477" t="str">
        <f t="shared" si="606"/>
        <v/>
      </c>
      <c r="EV609" s="1334" t="str">
        <f t="shared" si="609"/>
        <v xml:space="preserve"> </v>
      </c>
      <c r="EW609" s="1332" t="str">
        <f t="shared" si="653"/>
        <v/>
      </c>
      <c r="EX609" s="1275" t="str">
        <f t="shared" si="635"/>
        <v/>
      </c>
      <c r="EY609" s="1275" t="str">
        <f t="shared" si="636"/>
        <v/>
      </c>
      <c r="EZ609" s="1275" t="str">
        <f t="shared" si="637"/>
        <v/>
      </c>
      <c r="FA609" s="1275" t="str">
        <f t="shared" si="638"/>
        <v/>
      </c>
      <c r="FB609" s="1275" t="str">
        <f t="shared" si="639"/>
        <v/>
      </c>
      <c r="FC609" s="1333" t="str">
        <f t="shared" si="640"/>
        <v/>
      </c>
      <c r="FE609" s="1234" t="str">
        <f t="shared" si="641"/>
        <v xml:space="preserve"> </v>
      </c>
      <c r="FF609" s="1234" t="str">
        <f t="shared" si="642"/>
        <v xml:space="preserve"> </v>
      </c>
      <c r="FG609" s="1234" t="str">
        <f t="shared" si="643"/>
        <v xml:space="preserve"> </v>
      </c>
      <c r="FH609" s="1234" t="str">
        <f t="shared" si="644"/>
        <v xml:space="preserve"> </v>
      </c>
      <c r="FI609" s="1234" t="str">
        <f t="shared" si="615"/>
        <v xml:space="preserve"> </v>
      </c>
      <c r="FJ609" s="1234" t="str">
        <f t="shared" si="645"/>
        <v xml:space="preserve"> </v>
      </c>
      <c r="FK609" s="1234">
        <f t="shared" si="616"/>
        <v>0</v>
      </c>
      <c r="FL609" s="1227"/>
      <c r="FM609" s="1234" t="str">
        <f t="shared" si="617"/>
        <v xml:space="preserve"> </v>
      </c>
      <c r="FN609" s="1234" t="str">
        <f t="shared" si="618"/>
        <v xml:space="preserve"> </v>
      </c>
      <c r="FO609" s="1234" t="str">
        <f t="shared" si="646"/>
        <v xml:space="preserve"> </v>
      </c>
      <c r="FP609" s="1234" t="str">
        <f t="shared" si="647"/>
        <v xml:space="preserve"> </v>
      </c>
      <c r="FQ609" s="1234" t="str">
        <f t="shared" si="619"/>
        <v xml:space="preserve"> </v>
      </c>
      <c r="FR609" s="1234" t="str">
        <f t="shared" si="648"/>
        <v xml:space="preserve"> </v>
      </c>
      <c r="FS609" s="1234">
        <f t="shared" ref="FS609:FS672" si="654">COUNTIFS(FM609:FR609,"●")</f>
        <v>0</v>
      </c>
      <c r="FT609" s="1227"/>
      <c r="FU609" s="1234" t="str">
        <f t="shared" si="649"/>
        <v xml:space="preserve"> </v>
      </c>
      <c r="FV609" s="1234" t="str">
        <f t="shared" si="650"/>
        <v xml:space="preserve"> </v>
      </c>
      <c r="FW609" s="1234" t="str">
        <f t="shared" si="651"/>
        <v xml:space="preserve"> </v>
      </c>
      <c r="FX609" s="1234" t="str">
        <f t="shared" si="620"/>
        <v xml:space="preserve"> </v>
      </c>
      <c r="FY609" s="1234" t="str">
        <f t="shared" si="621"/>
        <v xml:space="preserve"> </v>
      </c>
      <c r="FZ609" s="1234" t="str">
        <f t="shared" si="652"/>
        <v xml:space="preserve"> </v>
      </c>
      <c r="GA609" s="1234">
        <f t="shared" si="622"/>
        <v>0</v>
      </c>
      <c r="GB609" s="1227"/>
      <c r="GC609" s="1234" t="str">
        <f t="shared" si="623"/>
        <v xml:space="preserve"> </v>
      </c>
      <c r="GD609" s="1234" t="str">
        <f t="shared" si="624"/>
        <v xml:space="preserve"> </v>
      </c>
      <c r="GE609" s="1234" t="str">
        <f t="shared" si="625"/>
        <v xml:space="preserve"> </v>
      </c>
      <c r="GF609" s="1234" t="str">
        <f t="shared" si="626"/>
        <v xml:space="preserve"> </v>
      </c>
      <c r="GG609" s="1234" t="str">
        <f t="shared" si="627"/>
        <v xml:space="preserve"> </v>
      </c>
      <c r="GH609" s="1234" t="str">
        <f t="shared" si="628"/>
        <v xml:space="preserve"> </v>
      </c>
      <c r="GI609" s="1234" t="str">
        <f t="shared" si="629"/>
        <v xml:space="preserve"> </v>
      </c>
      <c r="GJ609" s="1234" t="str">
        <f t="shared" si="630"/>
        <v xml:space="preserve"> </v>
      </c>
      <c r="GK609" s="1234" t="str">
        <f t="shared" si="631"/>
        <v xml:space="preserve"> </v>
      </c>
      <c r="GL609" s="1234" t="str">
        <f t="shared" si="632"/>
        <v xml:space="preserve"> </v>
      </c>
      <c r="GM609" s="1234" t="str">
        <f t="shared" si="633"/>
        <v xml:space="preserve"> </v>
      </c>
      <c r="GN609" s="1234">
        <f t="shared" si="634"/>
        <v>0</v>
      </c>
    </row>
    <row r="610" spans="1:196" s="100" customFormat="1" ht="27" customHeight="1" thickTop="1" thickBot="1">
      <c r="A610" s="1208">
        <f>【A票】【D票】!$D$10</f>
        <v>0</v>
      </c>
      <c r="B610" s="1212">
        <f>【A票】【D票】!$H$10</f>
        <v>0</v>
      </c>
      <c r="C610" s="1213" t="str">
        <f>【A票】【D票】!$K$10</f>
        <v xml:space="preserve"> </v>
      </c>
      <c r="D610" s="1214">
        <f t="shared" si="608"/>
        <v>519</v>
      </c>
      <c r="E610" s="914"/>
      <c r="F610" s="467"/>
      <c r="G610" s="469"/>
      <c r="H610" s="224" t="str">
        <f t="shared" si="594"/>
        <v xml:space="preserve"> </v>
      </c>
      <c r="I610" s="704"/>
      <c r="J610" s="117"/>
      <c r="K610" s="117"/>
      <c r="L610" s="117"/>
      <c r="M610" s="117"/>
      <c r="N610" s="117"/>
      <c r="O610" s="117"/>
      <c r="P610" s="117"/>
      <c r="Q610" s="117"/>
      <c r="R610" s="117"/>
      <c r="S610" s="117"/>
      <c r="T610" s="254"/>
      <c r="U610" s="646"/>
      <c r="V610" s="646"/>
      <c r="W610" s="114"/>
      <c r="X610" s="254"/>
      <c r="Y610" s="224" t="str">
        <f t="shared" si="595"/>
        <v xml:space="preserve"> </v>
      </c>
      <c r="Z610" s="579"/>
      <c r="AA610" s="704"/>
      <c r="AB610" s="119"/>
      <c r="AC610" s="224" t="str">
        <f t="shared" si="610"/>
        <v xml:space="preserve"> </v>
      </c>
      <c r="AD610" s="115"/>
      <c r="AE610" s="253"/>
      <c r="AF610" s="704"/>
      <c r="AG610" s="727"/>
      <c r="AH610" s="727"/>
      <c r="AI610" s="727"/>
      <c r="AJ610" s="727"/>
      <c r="AK610" s="591"/>
      <c r="AL610" s="727"/>
      <c r="AM610" s="727"/>
      <c r="AN610" s="727"/>
      <c r="AO610" s="727"/>
      <c r="AP610" s="727"/>
      <c r="AQ610" s="727"/>
      <c r="AR610" s="727"/>
      <c r="AS610" s="727"/>
      <c r="AT610" s="727"/>
      <c r="AU610" s="727"/>
      <c r="AV610" s="727"/>
      <c r="AW610" s="727"/>
      <c r="AX610" s="727"/>
      <c r="AY610" s="727"/>
      <c r="AZ610" s="727"/>
      <c r="BA610" s="727"/>
      <c r="BB610" s="727"/>
      <c r="BC610" s="821"/>
      <c r="BD610" s="727"/>
      <c r="BE610" s="727"/>
      <c r="BF610" s="727"/>
      <c r="BG610" s="727"/>
      <c r="BH610" s="727"/>
      <c r="BI610" s="727"/>
      <c r="BJ610" s="727"/>
      <c r="BK610" s="727"/>
      <c r="BL610" s="821"/>
      <c r="BM610" s="727"/>
      <c r="BN610" s="727"/>
      <c r="BO610" s="727"/>
      <c r="BP610" s="727"/>
      <c r="BQ610" s="727"/>
      <c r="BR610" s="821"/>
      <c r="BS610" s="727"/>
      <c r="BT610" s="727"/>
      <c r="BU610" s="727"/>
      <c r="BV610" s="591"/>
      <c r="BW610" s="224" t="str">
        <f t="shared" si="607"/>
        <v xml:space="preserve"> </v>
      </c>
      <c r="BX610" s="471">
        <f t="shared" si="596"/>
        <v>519</v>
      </c>
      <c r="BY610" s="117"/>
      <c r="BZ610" s="117"/>
      <c r="CA610" s="117"/>
      <c r="CB610" s="117"/>
      <c r="CC610" s="117"/>
      <c r="CD610" s="461"/>
      <c r="CE610" s="236"/>
      <c r="CF610" s="224" t="str">
        <f t="shared" si="597"/>
        <v xml:space="preserve"> </v>
      </c>
      <c r="CG610" s="116"/>
      <c r="CH610" s="117"/>
      <c r="CI610" s="117"/>
      <c r="CJ610" s="117"/>
      <c r="CK610" s="472"/>
      <c r="CL610" s="472"/>
      <c r="CM610" s="472"/>
      <c r="CN610" s="472"/>
      <c r="CO610" s="117"/>
      <c r="CP610" s="253"/>
      <c r="CQ610" s="120"/>
      <c r="CR610" s="224" t="str" cm="1">
        <f t="array" ref="CR610">IF(AND(SUM(COUNTIF(CG610:CM610,{"*不明*","*その他*"})+COUNTIF(CO610:CP610,{"*不明*","*その他*"}))&gt;0,CQ610=""),"その他・不明の場合,10)具体的内容、理由を記入",IF(OR(AND(CI610=CI$65,COUNTA(CJ610:CM610)&lt;4),AND(OR(CI610=CI$63,CI610=CI$64,CI610=CI$66,CI610=CI$67,CI610=CI$68,CI610=""),COUNTA(CJ610:CM610)&gt;0)),"3)介護保険認定済→要介護度、認知症自立度、寝たきり度、介護保険サービス記入",IF(OR(AND(OR(CM610=CM$63,CM610=CM$64),CN610=""),AND(OR(CM610=CM$65,CM610=CM$66),CN610&lt;&gt;"")),"7)介護保険サービス受けている/過去受けていた→具体的内容記入"," ")))</f>
        <v xml:space="preserve"> </v>
      </c>
      <c r="CS610" s="224" t="str">
        <f t="shared" si="598"/>
        <v xml:space="preserve"> </v>
      </c>
      <c r="CT610" s="116"/>
      <c r="CU610" s="253"/>
      <c r="CV610" s="117"/>
      <c r="CW610" s="117"/>
      <c r="CX610" s="253"/>
      <c r="CY610" s="117"/>
      <c r="CZ610" s="117"/>
      <c r="DA610" s="253"/>
      <c r="DB610" s="117"/>
      <c r="DC610" s="224" t="str">
        <f t="shared" si="599"/>
        <v xml:space="preserve"> </v>
      </c>
      <c r="DD610" s="224" t="str">
        <f t="shared" si="600"/>
        <v xml:space="preserve"> </v>
      </c>
      <c r="DE610" s="224" t="str">
        <f t="shared" si="611"/>
        <v xml:space="preserve"> </v>
      </c>
      <c r="DF610" s="121"/>
      <c r="DG610" s="114"/>
      <c r="DH610" s="704"/>
      <c r="DI610" s="119"/>
      <c r="DJ610" s="187"/>
      <c r="DK610" s="254"/>
      <c r="DL610" s="224" t="str">
        <f t="shared" si="612"/>
        <v xml:space="preserve"> </v>
      </c>
      <c r="DM610" s="224" t="str">
        <f t="shared" si="601"/>
        <v xml:space="preserve"> </v>
      </c>
      <c r="DN610" s="474"/>
      <c r="DO610" s="117"/>
      <c r="DP610" s="117"/>
      <c r="DQ610" s="117"/>
      <c r="DR610" s="117"/>
      <c r="DS610" s="117"/>
      <c r="DT610" s="254"/>
      <c r="DU610" s="476"/>
      <c r="DV610" s="224" t="str">
        <f t="shared" si="613"/>
        <v xml:space="preserve"> </v>
      </c>
      <c r="DW610" s="115"/>
      <c r="DX610" s="470"/>
      <c r="DY610" s="117"/>
      <c r="DZ610" s="704"/>
      <c r="EA610" s="224" t="str">
        <f t="shared" si="614"/>
        <v xml:space="preserve"> </v>
      </c>
      <c r="EB610" s="906"/>
      <c r="EC610" s="904"/>
      <c r="ED610" s="904"/>
      <c r="EE610" s="904"/>
      <c r="EF610" s="904"/>
      <c r="EG610" s="904"/>
      <c r="EH610" s="904"/>
      <c r="EI610" s="904"/>
      <c r="EJ610" s="904"/>
      <c r="EK610" s="905"/>
      <c r="EL610" s="80"/>
      <c r="EM610" s="224" t="str">
        <f t="shared" si="602"/>
        <v xml:space="preserve"> </v>
      </c>
      <c r="EN610" s="224" t="str">
        <f t="shared" si="603"/>
        <v xml:space="preserve"> </v>
      </c>
      <c r="EO610" s="115"/>
      <c r="EP610" s="1050"/>
      <c r="EQ610" s="253"/>
      <c r="ER610" s="117"/>
      <c r="ES610" s="1258">
        <f t="shared" si="604"/>
        <v>519</v>
      </c>
      <c r="ET610" s="224" t="str">
        <f t="shared" si="605"/>
        <v xml:space="preserve"> </v>
      </c>
      <c r="EU610" s="477" t="str">
        <f t="shared" si="606"/>
        <v/>
      </c>
      <c r="EV610" s="1334" t="str">
        <f t="shared" si="609"/>
        <v xml:space="preserve"> </v>
      </c>
      <c r="EW610" s="1332" t="str">
        <f t="shared" si="653"/>
        <v/>
      </c>
      <c r="EX610" s="1275" t="str">
        <f t="shared" si="635"/>
        <v/>
      </c>
      <c r="EY610" s="1275" t="str">
        <f t="shared" si="636"/>
        <v/>
      </c>
      <c r="EZ610" s="1275" t="str">
        <f t="shared" si="637"/>
        <v/>
      </c>
      <c r="FA610" s="1275" t="str">
        <f t="shared" si="638"/>
        <v/>
      </c>
      <c r="FB610" s="1275" t="str">
        <f t="shared" si="639"/>
        <v/>
      </c>
      <c r="FC610" s="1333" t="str">
        <f t="shared" si="640"/>
        <v/>
      </c>
      <c r="FE610" s="1234" t="str">
        <f t="shared" si="641"/>
        <v xml:space="preserve"> </v>
      </c>
      <c r="FF610" s="1234" t="str">
        <f t="shared" si="642"/>
        <v xml:space="preserve"> </v>
      </c>
      <c r="FG610" s="1234" t="str">
        <f t="shared" si="643"/>
        <v xml:space="preserve"> </v>
      </c>
      <c r="FH610" s="1234" t="str">
        <f t="shared" si="644"/>
        <v xml:space="preserve"> </v>
      </c>
      <c r="FI610" s="1234" t="str">
        <f t="shared" si="615"/>
        <v xml:space="preserve"> </v>
      </c>
      <c r="FJ610" s="1234" t="str">
        <f t="shared" si="645"/>
        <v xml:space="preserve"> </v>
      </c>
      <c r="FK610" s="1234">
        <f t="shared" si="616"/>
        <v>0</v>
      </c>
      <c r="FL610" s="1227"/>
      <c r="FM610" s="1234" t="str">
        <f t="shared" si="617"/>
        <v xml:space="preserve"> </v>
      </c>
      <c r="FN610" s="1234" t="str">
        <f t="shared" si="618"/>
        <v xml:space="preserve"> </v>
      </c>
      <c r="FO610" s="1234" t="str">
        <f t="shared" si="646"/>
        <v xml:space="preserve"> </v>
      </c>
      <c r="FP610" s="1234" t="str">
        <f t="shared" si="647"/>
        <v xml:space="preserve"> </v>
      </c>
      <c r="FQ610" s="1234" t="str">
        <f t="shared" si="619"/>
        <v xml:space="preserve"> </v>
      </c>
      <c r="FR610" s="1234" t="str">
        <f t="shared" si="648"/>
        <v xml:space="preserve"> </v>
      </c>
      <c r="FS610" s="1234">
        <f t="shared" si="654"/>
        <v>0</v>
      </c>
      <c r="FT610" s="1227"/>
      <c r="FU610" s="1234" t="str">
        <f t="shared" si="649"/>
        <v xml:space="preserve"> </v>
      </c>
      <c r="FV610" s="1234" t="str">
        <f t="shared" si="650"/>
        <v xml:space="preserve"> </v>
      </c>
      <c r="FW610" s="1234" t="str">
        <f t="shared" si="651"/>
        <v xml:space="preserve"> </v>
      </c>
      <c r="FX610" s="1234" t="str">
        <f t="shared" si="620"/>
        <v xml:space="preserve"> </v>
      </c>
      <c r="FY610" s="1234" t="str">
        <f t="shared" si="621"/>
        <v xml:space="preserve"> </v>
      </c>
      <c r="FZ610" s="1234" t="str">
        <f t="shared" si="652"/>
        <v xml:space="preserve"> </v>
      </c>
      <c r="GA610" s="1234">
        <f t="shared" si="622"/>
        <v>0</v>
      </c>
      <c r="GB610" s="1227"/>
      <c r="GC610" s="1234" t="str">
        <f t="shared" si="623"/>
        <v xml:space="preserve"> </v>
      </c>
      <c r="GD610" s="1234" t="str">
        <f t="shared" si="624"/>
        <v xml:space="preserve"> </v>
      </c>
      <c r="GE610" s="1234" t="str">
        <f t="shared" si="625"/>
        <v xml:space="preserve"> </v>
      </c>
      <c r="GF610" s="1234" t="str">
        <f t="shared" si="626"/>
        <v xml:space="preserve"> </v>
      </c>
      <c r="GG610" s="1234" t="str">
        <f t="shared" si="627"/>
        <v xml:space="preserve"> </v>
      </c>
      <c r="GH610" s="1234" t="str">
        <f t="shared" si="628"/>
        <v xml:space="preserve"> </v>
      </c>
      <c r="GI610" s="1234" t="str">
        <f t="shared" si="629"/>
        <v xml:space="preserve"> </v>
      </c>
      <c r="GJ610" s="1234" t="str">
        <f t="shared" si="630"/>
        <v xml:space="preserve"> </v>
      </c>
      <c r="GK610" s="1234" t="str">
        <f t="shared" si="631"/>
        <v xml:space="preserve"> </v>
      </c>
      <c r="GL610" s="1234" t="str">
        <f t="shared" si="632"/>
        <v xml:space="preserve"> </v>
      </c>
      <c r="GM610" s="1234" t="str">
        <f t="shared" si="633"/>
        <v xml:space="preserve"> </v>
      </c>
      <c r="GN610" s="1234">
        <f t="shared" si="634"/>
        <v>0</v>
      </c>
    </row>
    <row r="611" spans="1:196" s="100" customFormat="1" ht="27" customHeight="1" thickTop="1" thickBot="1">
      <c r="A611" s="1208">
        <f>【A票】【D票】!$D$10</f>
        <v>0</v>
      </c>
      <c r="B611" s="1212">
        <f>【A票】【D票】!$H$10</f>
        <v>0</v>
      </c>
      <c r="C611" s="1213" t="str">
        <f>【A票】【D票】!$K$10</f>
        <v xml:space="preserve"> </v>
      </c>
      <c r="D611" s="1214">
        <f t="shared" si="608"/>
        <v>520</v>
      </c>
      <c r="E611" s="914"/>
      <c r="F611" s="467"/>
      <c r="G611" s="469"/>
      <c r="H611" s="224" t="str">
        <f t="shared" si="594"/>
        <v xml:space="preserve"> </v>
      </c>
      <c r="I611" s="704"/>
      <c r="J611" s="117"/>
      <c r="K611" s="117"/>
      <c r="L611" s="117"/>
      <c r="M611" s="117"/>
      <c r="N611" s="117"/>
      <c r="O611" s="117"/>
      <c r="P611" s="117"/>
      <c r="Q611" s="117"/>
      <c r="R611" s="117"/>
      <c r="S611" s="117"/>
      <c r="T611" s="254"/>
      <c r="U611" s="646"/>
      <c r="V611" s="646"/>
      <c r="W611" s="114"/>
      <c r="X611" s="254"/>
      <c r="Y611" s="224" t="str">
        <f t="shared" si="595"/>
        <v xml:space="preserve"> </v>
      </c>
      <c r="Z611" s="579"/>
      <c r="AA611" s="704"/>
      <c r="AB611" s="119"/>
      <c r="AC611" s="224" t="str">
        <f t="shared" si="610"/>
        <v xml:space="preserve"> </v>
      </c>
      <c r="AD611" s="115"/>
      <c r="AE611" s="253"/>
      <c r="AF611" s="704"/>
      <c r="AG611" s="727"/>
      <c r="AH611" s="727"/>
      <c r="AI611" s="727"/>
      <c r="AJ611" s="727"/>
      <c r="AK611" s="591"/>
      <c r="AL611" s="727"/>
      <c r="AM611" s="727"/>
      <c r="AN611" s="727"/>
      <c r="AO611" s="727"/>
      <c r="AP611" s="727"/>
      <c r="AQ611" s="727"/>
      <c r="AR611" s="727"/>
      <c r="AS611" s="727"/>
      <c r="AT611" s="727"/>
      <c r="AU611" s="727"/>
      <c r="AV611" s="727"/>
      <c r="AW611" s="727"/>
      <c r="AX611" s="727"/>
      <c r="AY611" s="727"/>
      <c r="AZ611" s="727"/>
      <c r="BA611" s="727"/>
      <c r="BB611" s="727"/>
      <c r="BC611" s="821"/>
      <c r="BD611" s="727"/>
      <c r="BE611" s="727"/>
      <c r="BF611" s="727"/>
      <c r="BG611" s="727"/>
      <c r="BH611" s="727"/>
      <c r="BI611" s="727"/>
      <c r="BJ611" s="727"/>
      <c r="BK611" s="727"/>
      <c r="BL611" s="821"/>
      <c r="BM611" s="727"/>
      <c r="BN611" s="727"/>
      <c r="BO611" s="727"/>
      <c r="BP611" s="727"/>
      <c r="BQ611" s="727"/>
      <c r="BR611" s="821"/>
      <c r="BS611" s="727"/>
      <c r="BT611" s="727"/>
      <c r="BU611" s="727"/>
      <c r="BV611" s="591"/>
      <c r="BW611" s="224" t="str">
        <f t="shared" si="607"/>
        <v xml:space="preserve"> </v>
      </c>
      <c r="BX611" s="471">
        <f t="shared" si="596"/>
        <v>520</v>
      </c>
      <c r="BY611" s="117"/>
      <c r="BZ611" s="117"/>
      <c r="CA611" s="117"/>
      <c r="CB611" s="117"/>
      <c r="CC611" s="117"/>
      <c r="CD611" s="461"/>
      <c r="CE611" s="236"/>
      <c r="CF611" s="224" t="str">
        <f t="shared" si="597"/>
        <v xml:space="preserve"> </v>
      </c>
      <c r="CG611" s="116"/>
      <c r="CH611" s="117"/>
      <c r="CI611" s="117"/>
      <c r="CJ611" s="117"/>
      <c r="CK611" s="472"/>
      <c r="CL611" s="472"/>
      <c r="CM611" s="472"/>
      <c r="CN611" s="472"/>
      <c r="CO611" s="117"/>
      <c r="CP611" s="253"/>
      <c r="CQ611" s="120"/>
      <c r="CR611" s="224" t="str" cm="1">
        <f t="array" ref="CR611">IF(AND(SUM(COUNTIF(CG611:CM611,{"*不明*","*その他*"})+COUNTIF(CO611:CP611,{"*不明*","*その他*"}))&gt;0,CQ611=""),"その他・不明の場合,10)具体的内容、理由を記入",IF(OR(AND(CI611=CI$65,COUNTA(CJ611:CM611)&lt;4),AND(OR(CI611=CI$63,CI611=CI$64,CI611=CI$66,CI611=CI$67,CI611=CI$68,CI611=""),COUNTA(CJ611:CM611)&gt;0)),"3)介護保険認定済→要介護度、認知症自立度、寝たきり度、介護保険サービス記入",IF(OR(AND(OR(CM611=CM$63,CM611=CM$64),CN611=""),AND(OR(CM611=CM$65,CM611=CM$66),CN611&lt;&gt;"")),"7)介護保険サービス受けている/過去受けていた→具体的内容記入"," ")))</f>
        <v xml:space="preserve"> </v>
      </c>
      <c r="CS611" s="224" t="str">
        <f t="shared" si="598"/>
        <v xml:space="preserve"> </v>
      </c>
      <c r="CT611" s="116"/>
      <c r="CU611" s="253"/>
      <c r="CV611" s="117"/>
      <c r="CW611" s="117"/>
      <c r="CX611" s="253"/>
      <c r="CY611" s="117"/>
      <c r="CZ611" s="117"/>
      <c r="DA611" s="253"/>
      <c r="DB611" s="117"/>
      <c r="DC611" s="224" t="str">
        <f t="shared" si="599"/>
        <v xml:space="preserve"> </v>
      </c>
      <c r="DD611" s="224" t="str">
        <f t="shared" si="600"/>
        <v xml:space="preserve"> </v>
      </c>
      <c r="DE611" s="224" t="str">
        <f t="shared" si="611"/>
        <v xml:space="preserve"> </v>
      </c>
      <c r="DF611" s="121"/>
      <c r="DG611" s="114"/>
      <c r="DH611" s="704"/>
      <c r="DI611" s="119"/>
      <c r="DJ611" s="187"/>
      <c r="DK611" s="254"/>
      <c r="DL611" s="224" t="str">
        <f t="shared" si="612"/>
        <v xml:space="preserve"> </v>
      </c>
      <c r="DM611" s="224" t="str">
        <f t="shared" si="601"/>
        <v xml:space="preserve"> </v>
      </c>
      <c r="DN611" s="474"/>
      <c r="DO611" s="117"/>
      <c r="DP611" s="117"/>
      <c r="DQ611" s="117"/>
      <c r="DR611" s="117"/>
      <c r="DS611" s="117"/>
      <c r="DT611" s="254"/>
      <c r="DU611" s="476"/>
      <c r="DV611" s="224" t="str">
        <f t="shared" si="613"/>
        <v xml:space="preserve"> </v>
      </c>
      <c r="DW611" s="115"/>
      <c r="DX611" s="470"/>
      <c r="DY611" s="117"/>
      <c r="DZ611" s="704"/>
      <c r="EA611" s="224" t="str">
        <f t="shared" si="614"/>
        <v xml:space="preserve"> </v>
      </c>
      <c r="EB611" s="906"/>
      <c r="EC611" s="904"/>
      <c r="ED611" s="904"/>
      <c r="EE611" s="904"/>
      <c r="EF611" s="904"/>
      <c r="EG611" s="904"/>
      <c r="EH611" s="904"/>
      <c r="EI611" s="904"/>
      <c r="EJ611" s="904"/>
      <c r="EK611" s="905"/>
      <c r="EL611" s="80"/>
      <c r="EM611" s="224" t="str">
        <f t="shared" si="602"/>
        <v xml:space="preserve"> </v>
      </c>
      <c r="EN611" s="224" t="str">
        <f t="shared" si="603"/>
        <v xml:space="preserve"> </v>
      </c>
      <c r="EO611" s="115"/>
      <c r="EP611" s="1050"/>
      <c r="EQ611" s="253"/>
      <c r="ER611" s="117"/>
      <c r="ES611" s="1258">
        <f t="shared" si="604"/>
        <v>520</v>
      </c>
      <c r="ET611" s="224" t="str">
        <f t="shared" si="605"/>
        <v xml:space="preserve"> </v>
      </c>
      <c r="EU611" s="477" t="str">
        <f t="shared" si="606"/>
        <v/>
      </c>
      <c r="EV611" s="1334" t="str">
        <f t="shared" si="609"/>
        <v xml:space="preserve"> </v>
      </c>
      <c r="EW611" s="1332" t="str">
        <f t="shared" si="653"/>
        <v/>
      </c>
      <c r="EX611" s="1275" t="str">
        <f t="shared" si="635"/>
        <v/>
      </c>
      <c r="EY611" s="1275" t="str">
        <f t="shared" si="636"/>
        <v/>
      </c>
      <c r="EZ611" s="1275" t="str">
        <f t="shared" si="637"/>
        <v/>
      </c>
      <c r="FA611" s="1275" t="str">
        <f t="shared" si="638"/>
        <v/>
      </c>
      <c r="FB611" s="1275" t="str">
        <f t="shared" si="639"/>
        <v/>
      </c>
      <c r="FC611" s="1333" t="str">
        <f t="shared" si="640"/>
        <v/>
      </c>
      <c r="FE611" s="1234" t="str">
        <f t="shared" si="641"/>
        <v xml:space="preserve"> </v>
      </c>
      <c r="FF611" s="1234" t="str">
        <f t="shared" si="642"/>
        <v xml:space="preserve"> </v>
      </c>
      <c r="FG611" s="1234" t="str">
        <f t="shared" si="643"/>
        <v xml:space="preserve"> </v>
      </c>
      <c r="FH611" s="1234" t="str">
        <f t="shared" si="644"/>
        <v xml:space="preserve"> </v>
      </c>
      <c r="FI611" s="1234" t="str">
        <f t="shared" si="615"/>
        <v xml:space="preserve"> </v>
      </c>
      <c r="FJ611" s="1234" t="str">
        <f t="shared" si="645"/>
        <v xml:space="preserve"> </v>
      </c>
      <c r="FK611" s="1234">
        <f t="shared" si="616"/>
        <v>0</v>
      </c>
      <c r="FL611" s="1227"/>
      <c r="FM611" s="1234" t="str">
        <f t="shared" si="617"/>
        <v xml:space="preserve"> </v>
      </c>
      <c r="FN611" s="1234" t="str">
        <f t="shared" si="618"/>
        <v xml:space="preserve"> </v>
      </c>
      <c r="FO611" s="1234" t="str">
        <f t="shared" si="646"/>
        <v xml:space="preserve"> </v>
      </c>
      <c r="FP611" s="1234" t="str">
        <f t="shared" si="647"/>
        <v xml:space="preserve"> </v>
      </c>
      <c r="FQ611" s="1234" t="str">
        <f t="shared" si="619"/>
        <v xml:space="preserve"> </v>
      </c>
      <c r="FR611" s="1234" t="str">
        <f t="shared" si="648"/>
        <v xml:space="preserve"> </v>
      </c>
      <c r="FS611" s="1234">
        <f t="shared" si="654"/>
        <v>0</v>
      </c>
      <c r="FT611" s="1227"/>
      <c r="FU611" s="1234" t="str">
        <f t="shared" si="649"/>
        <v xml:space="preserve"> </v>
      </c>
      <c r="FV611" s="1234" t="str">
        <f t="shared" si="650"/>
        <v xml:space="preserve"> </v>
      </c>
      <c r="FW611" s="1234" t="str">
        <f t="shared" si="651"/>
        <v xml:space="preserve"> </v>
      </c>
      <c r="FX611" s="1234" t="str">
        <f t="shared" si="620"/>
        <v xml:space="preserve"> </v>
      </c>
      <c r="FY611" s="1234" t="str">
        <f t="shared" si="621"/>
        <v xml:space="preserve"> </v>
      </c>
      <c r="FZ611" s="1234" t="str">
        <f t="shared" si="652"/>
        <v xml:space="preserve"> </v>
      </c>
      <c r="GA611" s="1234">
        <f t="shared" si="622"/>
        <v>0</v>
      </c>
      <c r="GB611" s="1227"/>
      <c r="GC611" s="1234" t="str">
        <f t="shared" si="623"/>
        <v xml:space="preserve"> </v>
      </c>
      <c r="GD611" s="1234" t="str">
        <f t="shared" si="624"/>
        <v xml:space="preserve"> </v>
      </c>
      <c r="GE611" s="1234" t="str">
        <f t="shared" si="625"/>
        <v xml:space="preserve"> </v>
      </c>
      <c r="GF611" s="1234" t="str">
        <f t="shared" si="626"/>
        <v xml:space="preserve"> </v>
      </c>
      <c r="GG611" s="1234" t="str">
        <f t="shared" si="627"/>
        <v xml:space="preserve"> </v>
      </c>
      <c r="GH611" s="1234" t="str">
        <f t="shared" si="628"/>
        <v xml:space="preserve"> </v>
      </c>
      <c r="GI611" s="1234" t="str">
        <f t="shared" si="629"/>
        <v xml:space="preserve"> </v>
      </c>
      <c r="GJ611" s="1234" t="str">
        <f t="shared" si="630"/>
        <v xml:space="preserve"> </v>
      </c>
      <c r="GK611" s="1234" t="str">
        <f t="shared" si="631"/>
        <v xml:space="preserve"> </v>
      </c>
      <c r="GL611" s="1234" t="str">
        <f t="shared" si="632"/>
        <v xml:space="preserve"> </v>
      </c>
      <c r="GM611" s="1234" t="str">
        <f t="shared" si="633"/>
        <v xml:space="preserve"> </v>
      </c>
      <c r="GN611" s="1234">
        <f t="shared" si="634"/>
        <v>0</v>
      </c>
    </row>
    <row r="612" spans="1:196" s="100" customFormat="1" ht="27" customHeight="1" thickTop="1" thickBot="1">
      <c r="A612" s="1208">
        <f>【A票】【D票】!$D$10</f>
        <v>0</v>
      </c>
      <c r="B612" s="1212">
        <f>【A票】【D票】!$H$10</f>
        <v>0</v>
      </c>
      <c r="C612" s="1213" t="str">
        <f>【A票】【D票】!$K$10</f>
        <v xml:space="preserve"> </v>
      </c>
      <c r="D612" s="1214">
        <f t="shared" si="608"/>
        <v>521</v>
      </c>
      <c r="E612" s="914"/>
      <c r="F612" s="467"/>
      <c r="G612" s="469"/>
      <c r="H612" s="224" t="str">
        <f t="shared" si="594"/>
        <v xml:space="preserve"> </v>
      </c>
      <c r="I612" s="704"/>
      <c r="J612" s="117"/>
      <c r="K612" s="117"/>
      <c r="L612" s="117"/>
      <c r="M612" s="117"/>
      <c r="N612" s="117"/>
      <c r="O612" s="117"/>
      <c r="P612" s="117"/>
      <c r="Q612" s="117"/>
      <c r="R612" s="117"/>
      <c r="S612" s="117"/>
      <c r="T612" s="254"/>
      <c r="U612" s="646"/>
      <c r="V612" s="646"/>
      <c r="W612" s="114"/>
      <c r="X612" s="254"/>
      <c r="Y612" s="224" t="str">
        <f t="shared" si="595"/>
        <v xml:space="preserve"> </v>
      </c>
      <c r="Z612" s="579"/>
      <c r="AA612" s="704"/>
      <c r="AB612" s="119"/>
      <c r="AC612" s="224" t="str">
        <f t="shared" si="610"/>
        <v xml:space="preserve"> </v>
      </c>
      <c r="AD612" s="115"/>
      <c r="AE612" s="253"/>
      <c r="AF612" s="704"/>
      <c r="AG612" s="727"/>
      <c r="AH612" s="727"/>
      <c r="AI612" s="727"/>
      <c r="AJ612" s="727"/>
      <c r="AK612" s="591"/>
      <c r="AL612" s="727"/>
      <c r="AM612" s="727"/>
      <c r="AN612" s="727"/>
      <c r="AO612" s="727"/>
      <c r="AP612" s="727"/>
      <c r="AQ612" s="727"/>
      <c r="AR612" s="727"/>
      <c r="AS612" s="727"/>
      <c r="AT612" s="727"/>
      <c r="AU612" s="727"/>
      <c r="AV612" s="727"/>
      <c r="AW612" s="727"/>
      <c r="AX612" s="727"/>
      <c r="AY612" s="727"/>
      <c r="AZ612" s="727"/>
      <c r="BA612" s="727"/>
      <c r="BB612" s="727"/>
      <c r="BC612" s="821"/>
      <c r="BD612" s="727"/>
      <c r="BE612" s="727"/>
      <c r="BF612" s="727"/>
      <c r="BG612" s="727"/>
      <c r="BH612" s="727"/>
      <c r="BI612" s="727"/>
      <c r="BJ612" s="727"/>
      <c r="BK612" s="727"/>
      <c r="BL612" s="821"/>
      <c r="BM612" s="727"/>
      <c r="BN612" s="727"/>
      <c r="BO612" s="727"/>
      <c r="BP612" s="727"/>
      <c r="BQ612" s="727"/>
      <c r="BR612" s="821"/>
      <c r="BS612" s="727"/>
      <c r="BT612" s="727"/>
      <c r="BU612" s="727"/>
      <c r="BV612" s="591"/>
      <c r="BW612" s="224" t="str">
        <f t="shared" si="607"/>
        <v xml:space="preserve"> </v>
      </c>
      <c r="BX612" s="471">
        <f t="shared" si="596"/>
        <v>521</v>
      </c>
      <c r="BY612" s="117"/>
      <c r="BZ612" s="117"/>
      <c r="CA612" s="117"/>
      <c r="CB612" s="117"/>
      <c r="CC612" s="117"/>
      <c r="CD612" s="461"/>
      <c r="CE612" s="236"/>
      <c r="CF612" s="224" t="str">
        <f t="shared" si="597"/>
        <v xml:space="preserve"> </v>
      </c>
      <c r="CG612" s="116"/>
      <c r="CH612" s="117"/>
      <c r="CI612" s="117"/>
      <c r="CJ612" s="117"/>
      <c r="CK612" s="472"/>
      <c r="CL612" s="472"/>
      <c r="CM612" s="472"/>
      <c r="CN612" s="472"/>
      <c r="CO612" s="117"/>
      <c r="CP612" s="253"/>
      <c r="CQ612" s="120"/>
      <c r="CR612" s="224" t="str" cm="1">
        <f t="array" ref="CR612">IF(AND(SUM(COUNTIF(CG612:CM612,{"*不明*","*その他*"})+COUNTIF(CO612:CP612,{"*不明*","*その他*"}))&gt;0,CQ612=""),"その他・不明の場合,10)具体的内容、理由を記入",IF(OR(AND(CI612=CI$65,COUNTA(CJ612:CM612)&lt;4),AND(OR(CI612=CI$63,CI612=CI$64,CI612=CI$66,CI612=CI$67,CI612=CI$68,CI612=""),COUNTA(CJ612:CM612)&gt;0)),"3)介護保険認定済→要介護度、認知症自立度、寝たきり度、介護保険サービス記入",IF(OR(AND(OR(CM612=CM$63,CM612=CM$64),CN612=""),AND(OR(CM612=CM$65,CM612=CM$66),CN612&lt;&gt;"")),"7)介護保険サービス受けている/過去受けていた→具体的内容記入"," ")))</f>
        <v xml:space="preserve"> </v>
      </c>
      <c r="CS612" s="224" t="str">
        <f t="shared" si="598"/>
        <v xml:space="preserve"> </v>
      </c>
      <c r="CT612" s="116"/>
      <c r="CU612" s="253"/>
      <c r="CV612" s="117"/>
      <c r="CW612" s="117"/>
      <c r="CX612" s="253"/>
      <c r="CY612" s="117"/>
      <c r="CZ612" s="117"/>
      <c r="DA612" s="253"/>
      <c r="DB612" s="117"/>
      <c r="DC612" s="224" t="str">
        <f t="shared" si="599"/>
        <v xml:space="preserve"> </v>
      </c>
      <c r="DD612" s="224" t="str">
        <f t="shared" si="600"/>
        <v xml:space="preserve"> </v>
      </c>
      <c r="DE612" s="224" t="str">
        <f t="shared" si="611"/>
        <v xml:space="preserve"> </v>
      </c>
      <c r="DF612" s="121"/>
      <c r="DG612" s="114"/>
      <c r="DH612" s="704"/>
      <c r="DI612" s="119"/>
      <c r="DJ612" s="187"/>
      <c r="DK612" s="254"/>
      <c r="DL612" s="224" t="str">
        <f t="shared" si="612"/>
        <v xml:space="preserve"> </v>
      </c>
      <c r="DM612" s="224" t="str">
        <f t="shared" si="601"/>
        <v xml:space="preserve"> </v>
      </c>
      <c r="DN612" s="474"/>
      <c r="DO612" s="117"/>
      <c r="DP612" s="117"/>
      <c r="DQ612" s="117"/>
      <c r="DR612" s="117"/>
      <c r="DS612" s="117"/>
      <c r="DT612" s="254"/>
      <c r="DU612" s="476"/>
      <c r="DV612" s="224" t="str">
        <f t="shared" si="613"/>
        <v xml:space="preserve"> </v>
      </c>
      <c r="DW612" s="115"/>
      <c r="DX612" s="470"/>
      <c r="DY612" s="117"/>
      <c r="DZ612" s="704"/>
      <c r="EA612" s="224" t="str">
        <f t="shared" si="614"/>
        <v xml:space="preserve"> </v>
      </c>
      <c r="EB612" s="906"/>
      <c r="EC612" s="904"/>
      <c r="ED612" s="904"/>
      <c r="EE612" s="904"/>
      <c r="EF612" s="904"/>
      <c r="EG612" s="904"/>
      <c r="EH612" s="904"/>
      <c r="EI612" s="904"/>
      <c r="EJ612" s="904"/>
      <c r="EK612" s="905"/>
      <c r="EL612" s="80"/>
      <c r="EM612" s="224" t="str">
        <f t="shared" si="602"/>
        <v xml:space="preserve"> </v>
      </c>
      <c r="EN612" s="224" t="str">
        <f t="shared" si="603"/>
        <v xml:space="preserve"> </v>
      </c>
      <c r="EO612" s="115"/>
      <c r="EP612" s="1050"/>
      <c r="EQ612" s="253"/>
      <c r="ER612" s="117"/>
      <c r="ES612" s="1258">
        <f t="shared" si="604"/>
        <v>521</v>
      </c>
      <c r="ET612" s="224" t="str">
        <f t="shared" si="605"/>
        <v xml:space="preserve"> </v>
      </c>
      <c r="EU612" s="477" t="str">
        <f t="shared" si="606"/>
        <v/>
      </c>
      <c r="EV612" s="1334" t="str">
        <f t="shared" si="609"/>
        <v xml:space="preserve"> </v>
      </c>
      <c r="EW612" s="1332" t="str">
        <f t="shared" si="653"/>
        <v/>
      </c>
      <c r="EX612" s="1275" t="str">
        <f t="shared" si="635"/>
        <v/>
      </c>
      <c r="EY612" s="1275" t="str">
        <f t="shared" si="636"/>
        <v/>
      </c>
      <c r="EZ612" s="1275" t="str">
        <f t="shared" si="637"/>
        <v/>
      </c>
      <c r="FA612" s="1275" t="str">
        <f t="shared" si="638"/>
        <v/>
      </c>
      <c r="FB612" s="1275" t="str">
        <f t="shared" si="639"/>
        <v/>
      </c>
      <c r="FC612" s="1333" t="str">
        <f t="shared" si="640"/>
        <v/>
      </c>
      <c r="FE612" s="1234" t="str">
        <f t="shared" si="641"/>
        <v xml:space="preserve"> </v>
      </c>
      <c r="FF612" s="1234" t="str">
        <f t="shared" si="642"/>
        <v xml:space="preserve"> </v>
      </c>
      <c r="FG612" s="1234" t="str">
        <f t="shared" si="643"/>
        <v xml:space="preserve"> </v>
      </c>
      <c r="FH612" s="1234" t="str">
        <f t="shared" si="644"/>
        <v xml:space="preserve"> </v>
      </c>
      <c r="FI612" s="1234" t="str">
        <f t="shared" si="615"/>
        <v xml:space="preserve"> </v>
      </c>
      <c r="FJ612" s="1234" t="str">
        <f t="shared" si="645"/>
        <v xml:space="preserve"> </v>
      </c>
      <c r="FK612" s="1234">
        <f t="shared" si="616"/>
        <v>0</v>
      </c>
      <c r="FL612" s="1227"/>
      <c r="FM612" s="1234" t="str">
        <f t="shared" si="617"/>
        <v xml:space="preserve"> </v>
      </c>
      <c r="FN612" s="1234" t="str">
        <f t="shared" si="618"/>
        <v xml:space="preserve"> </v>
      </c>
      <c r="FO612" s="1234" t="str">
        <f t="shared" si="646"/>
        <v xml:space="preserve"> </v>
      </c>
      <c r="FP612" s="1234" t="str">
        <f t="shared" si="647"/>
        <v xml:space="preserve"> </v>
      </c>
      <c r="FQ612" s="1234" t="str">
        <f t="shared" si="619"/>
        <v xml:space="preserve"> </v>
      </c>
      <c r="FR612" s="1234" t="str">
        <f t="shared" si="648"/>
        <v xml:space="preserve"> </v>
      </c>
      <c r="FS612" s="1234">
        <f t="shared" si="654"/>
        <v>0</v>
      </c>
      <c r="FT612" s="1227"/>
      <c r="FU612" s="1234" t="str">
        <f t="shared" si="649"/>
        <v xml:space="preserve"> </v>
      </c>
      <c r="FV612" s="1234" t="str">
        <f t="shared" si="650"/>
        <v xml:space="preserve"> </v>
      </c>
      <c r="FW612" s="1234" t="str">
        <f t="shared" si="651"/>
        <v xml:space="preserve"> </v>
      </c>
      <c r="FX612" s="1234" t="str">
        <f t="shared" si="620"/>
        <v xml:space="preserve"> </v>
      </c>
      <c r="FY612" s="1234" t="str">
        <f t="shared" si="621"/>
        <v xml:space="preserve"> </v>
      </c>
      <c r="FZ612" s="1234" t="str">
        <f t="shared" si="652"/>
        <v xml:space="preserve"> </v>
      </c>
      <c r="GA612" s="1234">
        <f t="shared" si="622"/>
        <v>0</v>
      </c>
      <c r="GB612" s="1227"/>
      <c r="GC612" s="1234" t="str">
        <f t="shared" si="623"/>
        <v xml:space="preserve"> </v>
      </c>
      <c r="GD612" s="1234" t="str">
        <f t="shared" si="624"/>
        <v xml:space="preserve"> </v>
      </c>
      <c r="GE612" s="1234" t="str">
        <f t="shared" si="625"/>
        <v xml:space="preserve"> </v>
      </c>
      <c r="GF612" s="1234" t="str">
        <f t="shared" si="626"/>
        <v xml:space="preserve"> </v>
      </c>
      <c r="GG612" s="1234" t="str">
        <f t="shared" si="627"/>
        <v xml:space="preserve"> </v>
      </c>
      <c r="GH612" s="1234" t="str">
        <f t="shared" si="628"/>
        <v xml:space="preserve"> </v>
      </c>
      <c r="GI612" s="1234" t="str">
        <f t="shared" si="629"/>
        <v xml:space="preserve"> </v>
      </c>
      <c r="GJ612" s="1234" t="str">
        <f t="shared" si="630"/>
        <v xml:space="preserve"> </v>
      </c>
      <c r="GK612" s="1234" t="str">
        <f t="shared" si="631"/>
        <v xml:space="preserve"> </v>
      </c>
      <c r="GL612" s="1234" t="str">
        <f t="shared" si="632"/>
        <v xml:space="preserve"> </v>
      </c>
      <c r="GM612" s="1234" t="str">
        <f t="shared" si="633"/>
        <v xml:space="preserve"> </v>
      </c>
      <c r="GN612" s="1234">
        <f t="shared" si="634"/>
        <v>0</v>
      </c>
    </row>
    <row r="613" spans="1:196" s="100" customFormat="1" ht="27" customHeight="1" thickTop="1" thickBot="1">
      <c r="A613" s="1208">
        <f>【A票】【D票】!$D$10</f>
        <v>0</v>
      </c>
      <c r="B613" s="1212">
        <f>【A票】【D票】!$H$10</f>
        <v>0</v>
      </c>
      <c r="C613" s="1213" t="str">
        <f>【A票】【D票】!$K$10</f>
        <v xml:space="preserve"> </v>
      </c>
      <c r="D613" s="1214">
        <f t="shared" si="608"/>
        <v>522</v>
      </c>
      <c r="E613" s="914"/>
      <c r="F613" s="467"/>
      <c r="G613" s="469"/>
      <c r="H613" s="224" t="str">
        <f t="shared" si="594"/>
        <v xml:space="preserve"> </v>
      </c>
      <c r="I613" s="704"/>
      <c r="J613" s="117"/>
      <c r="K613" s="117"/>
      <c r="L613" s="117"/>
      <c r="M613" s="117"/>
      <c r="N613" s="117"/>
      <c r="O613" s="117"/>
      <c r="P613" s="117"/>
      <c r="Q613" s="117"/>
      <c r="R613" s="117"/>
      <c r="S613" s="117"/>
      <c r="T613" s="254"/>
      <c r="U613" s="646"/>
      <c r="V613" s="646"/>
      <c r="W613" s="114"/>
      <c r="X613" s="254"/>
      <c r="Y613" s="224" t="str">
        <f t="shared" si="595"/>
        <v xml:space="preserve"> </v>
      </c>
      <c r="Z613" s="579"/>
      <c r="AA613" s="704"/>
      <c r="AB613" s="119"/>
      <c r="AC613" s="224" t="str">
        <f t="shared" si="610"/>
        <v xml:space="preserve"> </v>
      </c>
      <c r="AD613" s="115"/>
      <c r="AE613" s="253"/>
      <c r="AF613" s="704"/>
      <c r="AG613" s="727"/>
      <c r="AH613" s="727"/>
      <c r="AI613" s="727"/>
      <c r="AJ613" s="727"/>
      <c r="AK613" s="591"/>
      <c r="AL613" s="727"/>
      <c r="AM613" s="727"/>
      <c r="AN613" s="727"/>
      <c r="AO613" s="727"/>
      <c r="AP613" s="727"/>
      <c r="AQ613" s="727"/>
      <c r="AR613" s="727"/>
      <c r="AS613" s="727"/>
      <c r="AT613" s="727"/>
      <c r="AU613" s="727"/>
      <c r="AV613" s="727"/>
      <c r="AW613" s="727"/>
      <c r="AX613" s="727"/>
      <c r="AY613" s="727"/>
      <c r="AZ613" s="727"/>
      <c r="BA613" s="727"/>
      <c r="BB613" s="727"/>
      <c r="BC613" s="821"/>
      <c r="BD613" s="727"/>
      <c r="BE613" s="727"/>
      <c r="BF613" s="727"/>
      <c r="BG613" s="727"/>
      <c r="BH613" s="727"/>
      <c r="BI613" s="727"/>
      <c r="BJ613" s="727"/>
      <c r="BK613" s="727"/>
      <c r="BL613" s="821"/>
      <c r="BM613" s="727"/>
      <c r="BN613" s="727"/>
      <c r="BO613" s="727"/>
      <c r="BP613" s="727"/>
      <c r="BQ613" s="727"/>
      <c r="BR613" s="821"/>
      <c r="BS613" s="727"/>
      <c r="BT613" s="727"/>
      <c r="BU613" s="727"/>
      <c r="BV613" s="591"/>
      <c r="BW613" s="224" t="str">
        <f t="shared" si="607"/>
        <v xml:space="preserve"> </v>
      </c>
      <c r="BX613" s="471">
        <f t="shared" si="596"/>
        <v>522</v>
      </c>
      <c r="BY613" s="117"/>
      <c r="BZ613" s="117"/>
      <c r="CA613" s="117"/>
      <c r="CB613" s="117"/>
      <c r="CC613" s="117"/>
      <c r="CD613" s="461"/>
      <c r="CE613" s="236"/>
      <c r="CF613" s="224" t="str">
        <f t="shared" si="597"/>
        <v xml:space="preserve"> </v>
      </c>
      <c r="CG613" s="116"/>
      <c r="CH613" s="117"/>
      <c r="CI613" s="117"/>
      <c r="CJ613" s="117"/>
      <c r="CK613" s="472"/>
      <c r="CL613" s="472"/>
      <c r="CM613" s="472"/>
      <c r="CN613" s="472"/>
      <c r="CO613" s="117"/>
      <c r="CP613" s="253"/>
      <c r="CQ613" s="120"/>
      <c r="CR613" s="224" t="str" cm="1">
        <f t="array" ref="CR613">IF(AND(SUM(COUNTIF(CG613:CM613,{"*不明*","*その他*"})+COUNTIF(CO613:CP613,{"*不明*","*その他*"}))&gt;0,CQ613=""),"その他・不明の場合,10)具体的内容、理由を記入",IF(OR(AND(CI613=CI$65,COUNTA(CJ613:CM613)&lt;4),AND(OR(CI613=CI$63,CI613=CI$64,CI613=CI$66,CI613=CI$67,CI613=CI$68,CI613=""),COUNTA(CJ613:CM613)&gt;0)),"3)介護保険認定済→要介護度、認知症自立度、寝たきり度、介護保険サービス記入",IF(OR(AND(OR(CM613=CM$63,CM613=CM$64),CN613=""),AND(OR(CM613=CM$65,CM613=CM$66),CN613&lt;&gt;"")),"7)介護保険サービス受けている/過去受けていた→具体的内容記入"," ")))</f>
        <v xml:space="preserve"> </v>
      </c>
      <c r="CS613" s="224" t="str">
        <f t="shared" si="598"/>
        <v xml:space="preserve"> </v>
      </c>
      <c r="CT613" s="116"/>
      <c r="CU613" s="253"/>
      <c r="CV613" s="117"/>
      <c r="CW613" s="117"/>
      <c r="CX613" s="253"/>
      <c r="CY613" s="117"/>
      <c r="CZ613" s="117"/>
      <c r="DA613" s="253"/>
      <c r="DB613" s="117"/>
      <c r="DC613" s="224" t="str">
        <f t="shared" si="599"/>
        <v xml:space="preserve"> </v>
      </c>
      <c r="DD613" s="224" t="str">
        <f t="shared" si="600"/>
        <v xml:space="preserve"> </v>
      </c>
      <c r="DE613" s="224" t="str">
        <f t="shared" si="611"/>
        <v xml:space="preserve"> </v>
      </c>
      <c r="DF613" s="121"/>
      <c r="DG613" s="114"/>
      <c r="DH613" s="704"/>
      <c r="DI613" s="119"/>
      <c r="DJ613" s="187"/>
      <c r="DK613" s="254"/>
      <c r="DL613" s="224" t="str">
        <f t="shared" si="612"/>
        <v xml:space="preserve"> </v>
      </c>
      <c r="DM613" s="224" t="str">
        <f t="shared" si="601"/>
        <v xml:space="preserve"> </v>
      </c>
      <c r="DN613" s="474"/>
      <c r="DO613" s="117"/>
      <c r="DP613" s="117"/>
      <c r="DQ613" s="117"/>
      <c r="DR613" s="117"/>
      <c r="DS613" s="117"/>
      <c r="DT613" s="254"/>
      <c r="DU613" s="476"/>
      <c r="DV613" s="224" t="str">
        <f t="shared" si="613"/>
        <v xml:space="preserve"> </v>
      </c>
      <c r="DW613" s="115"/>
      <c r="DX613" s="470"/>
      <c r="DY613" s="117"/>
      <c r="DZ613" s="704"/>
      <c r="EA613" s="224" t="str">
        <f t="shared" si="614"/>
        <v xml:space="preserve"> </v>
      </c>
      <c r="EB613" s="906"/>
      <c r="EC613" s="904"/>
      <c r="ED613" s="904"/>
      <c r="EE613" s="904"/>
      <c r="EF613" s="904"/>
      <c r="EG613" s="904"/>
      <c r="EH613" s="904"/>
      <c r="EI613" s="904"/>
      <c r="EJ613" s="904"/>
      <c r="EK613" s="905"/>
      <c r="EL613" s="80"/>
      <c r="EM613" s="224" t="str">
        <f t="shared" si="602"/>
        <v xml:space="preserve"> </v>
      </c>
      <c r="EN613" s="224" t="str">
        <f t="shared" si="603"/>
        <v xml:space="preserve"> </v>
      </c>
      <c r="EO613" s="115"/>
      <c r="EP613" s="1050"/>
      <c r="EQ613" s="253"/>
      <c r="ER613" s="117"/>
      <c r="ES613" s="1258">
        <f t="shared" si="604"/>
        <v>522</v>
      </c>
      <c r="ET613" s="224" t="str">
        <f t="shared" si="605"/>
        <v xml:space="preserve"> </v>
      </c>
      <c r="EU613" s="477" t="str">
        <f t="shared" si="606"/>
        <v/>
      </c>
      <c r="EV613" s="1334" t="str">
        <f t="shared" si="609"/>
        <v xml:space="preserve"> </v>
      </c>
      <c r="EW613" s="1332" t="str">
        <f t="shared" si="653"/>
        <v/>
      </c>
      <c r="EX613" s="1275" t="str">
        <f t="shared" si="635"/>
        <v/>
      </c>
      <c r="EY613" s="1275" t="str">
        <f t="shared" si="636"/>
        <v/>
      </c>
      <c r="EZ613" s="1275" t="str">
        <f t="shared" si="637"/>
        <v/>
      </c>
      <c r="FA613" s="1275" t="str">
        <f t="shared" si="638"/>
        <v/>
      </c>
      <c r="FB613" s="1275" t="str">
        <f t="shared" si="639"/>
        <v/>
      </c>
      <c r="FC613" s="1333" t="str">
        <f t="shared" si="640"/>
        <v/>
      </c>
      <c r="FE613" s="1234" t="str">
        <f t="shared" si="641"/>
        <v xml:space="preserve"> </v>
      </c>
      <c r="FF613" s="1234" t="str">
        <f t="shared" si="642"/>
        <v xml:space="preserve"> </v>
      </c>
      <c r="FG613" s="1234" t="str">
        <f t="shared" si="643"/>
        <v xml:space="preserve"> </v>
      </c>
      <c r="FH613" s="1234" t="str">
        <f t="shared" si="644"/>
        <v xml:space="preserve"> </v>
      </c>
      <c r="FI613" s="1234" t="str">
        <f t="shared" si="615"/>
        <v xml:space="preserve"> </v>
      </c>
      <c r="FJ613" s="1234" t="str">
        <f t="shared" si="645"/>
        <v xml:space="preserve"> </v>
      </c>
      <c r="FK613" s="1234">
        <f t="shared" si="616"/>
        <v>0</v>
      </c>
      <c r="FL613" s="1227"/>
      <c r="FM613" s="1234" t="str">
        <f t="shared" si="617"/>
        <v xml:space="preserve"> </v>
      </c>
      <c r="FN613" s="1234" t="str">
        <f t="shared" si="618"/>
        <v xml:space="preserve"> </v>
      </c>
      <c r="FO613" s="1234" t="str">
        <f t="shared" si="646"/>
        <v xml:space="preserve"> </v>
      </c>
      <c r="FP613" s="1234" t="str">
        <f t="shared" si="647"/>
        <v xml:space="preserve"> </v>
      </c>
      <c r="FQ613" s="1234" t="str">
        <f t="shared" si="619"/>
        <v xml:space="preserve"> </v>
      </c>
      <c r="FR613" s="1234" t="str">
        <f t="shared" si="648"/>
        <v xml:space="preserve"> </v>
      </c>
      <c r="FS613" s="1234">
        <f t="shared" si="654"/>
        <v>0</v>
      </c>
      <c r="FT613" s="1227"/>
      <c r="FU613" s="1234" t="str">
        <f t="shared" si="649"/>
        <v xml:space="preserve"> </v>
      </c>
      <c r="FV613" s="1234" t="str">
        <f t="shared" si="650"/>
        <v xml:space="preserve"> </v>
      </c>
      <c r="FW613" s="1234" t="str">
        <f t="shared" si="651"/>
        <v xml:space="preserve"> </v>
      </c>
      <c r="FX613" s="1234" t="str">
        <f t="shared" si="620"/>
        <v xml:space="preserve"> </v>
      </c>
      <c r="FY613" s="1234" t="str">
        <f t="shared" si="621"/>
        <v xml:space="preserve"> </v>
      </c>
      <c r="FZ613" s="1234" t="str">
        <f t="shared" si="652"/>
        <v xml:space="preserve"> </v>
      </c>
      <c r="GA613" s="1234">
        <f t="shared" si="622"/>
        <v>0</v>
      </c>
      <c r="GB613" s="1227"/>
      <c r="GC613" s="1234" t="str">
        <f t="shared" si="623"/>
        <v xml:space="preserve"> </v>
      </c>
      <c r="GD613" s="1234" t="str">
        <f t="shared" si="624"/>
        <v xml:space="preserve"> </v>
      </c>
      <c r="GE613" s="1234" t="str">
        <f t="shared" si="625"/>
        <v xml:space="preserve"> </v>
      </c>
      <c r="GF613" s="1234" t="str">
        <f t="shared" si="626"/>
        <v xml:space="preserve"> </v>
      </c>
      <c r="GG613" s="1234" t="str">
        <f t="shared" si="627"/>
        <v xml:space="preserve"> </v>
      </c>
      <c r="GH613" s="1234" t="str">
        <f t="shared" si="628"/>
        <v xml:space="preserve"> </v>
      </c>
      <c r="GI613" s="1234" t="str">
        <f t="shared" si="629"/>
        <v xml:space="preserve"> </v>
      </c>
      <c r="GJ613" s="1234" t="str">
        <f t="shared" si="630"/>
        <v xml:space="preserve"> </v>
      </c>
      <c r="GK613" s="1234" t="str">
        <f t="shared" si="631"/>
        <v xml:space="preserve"> </v>
      </c>
      <c r="GL613" s="1234" t="str">
        <f t="shared" si="632"/>
        <v xml:space="preserve"> </v>
      </c>
      <c r="GM613" s="1234" t="str">
        <f t="shared" si="633"/>
        <v xml:space="preserve"> </v>
      </c>
      <c r="GN613" s="1234">
        <f t="shared" si="634"/>
        <v>0</v>
      </c>
    </row>
    <row r="614" spans="1:196" s="100" customFormat="1" ht="27" customHeight="1" thickTop="1" thickBot="1">
      <c r="A614" s="1208">
        <f>【A票】【D票】!$D$10</f>
        <v>0</v>
      </c>
      <c r="B614" s="1212">
        <f>【A票】【D票】!$H$10</f>
        <v>0</v>
      </c>
      <c r="C614" s="1213" t="str">
        <f>【A票】【D票】!$K$10</f>
        <v xml:space="preserve"> </v>
      </c>
      <c r="D614" s="1214">
        <f t="shared" si="608"/>
        <v>523</v>
      </c>
      <c r="E614" s="914"/>
      <c r="F614" s="467"/>
      <c r="G614" s="469"/>
      <c r="H614" s="224" t="str">
        <f t="shared" si="594"/>
        <v xml:space="preserve"> </v>
      </c>
      <c r="I614" s="704"/>
      <c r="J614" s="117"/>
      <c r="K614" s="117"/>
      <c r="L614" s="117"/>
      <c r="M614" s="117"/>
      <c r="N614" s="117"/>
      <c r="O614" s="117"/>
      <c r="P614" s="117"/>
      <c r="Q614" s="117"/>
      <c r="R614" s="117"/>
      <c r="S614" s="117"/>
      <c r="T614" s="254"/>
      <c r="U614" s="646"/>
      <c r="V614" s="646"/>
      <c r="W614" s="114"/>
      <c r="X614" s="254"/>
      <c r="Y614" s="224" t="str">
        <f t="shared" si="595"/>
        <v xml:space="preserve"> </v>
      </c>
      <c r="Z614" s="579"/>
      <c r="AA614" s="704"/>
      <c r="AB614" s="119"/>
      <c r="AC614" s="224" t="str">
        <f t="shared" si="610"/>
        <v xml:space="preserve"> </v>
      </c>
      <c r="AD614" s="115"/>
      <c r="AE614" s="253"/>
      <c r="AF614" s="704"/>
      <c r="AG614" s="727"/>
      <c r="AH614" s="727"/>
      <c r="AI614" s="727"/>
      <c r="AJ614" s="727"/>
      <c r="AK614" s="591"/>
      <c r="AL614" s="727"/>
      <c r="AM614" s="727"/>
      <c r="AN614" s="727"/>
      <c r="AO614" s="727"/>
      <c r="AP614" s="727"/>
      <c r="AQ614" s="727"/>
      <c r="AR614" s="727"/>
      <c r="AS614" s="727"/>
      <c r="AT614" s="727"/>
      <c r="AU614" s="727"/>
      <c r="AV614" s="727"/>
      <c r="AW614" s="727"/>
      <c r="AX614" s="727"/>
      <c r="AY614" s="727"/>
      <c r="AZ614" s="727"/>
      <c r="BA614" s="727"/>
      <c r="BB614" s="727"/>
      <c r="BC614" s="821"/>
      <c r="BD614" s="727"/>
      <c r="BE614" s="727"/>
      <c r="BF614" s="727"/>
      <c r="BG614" s="727"/>
      <c r="BH614" s="727"/>
      <c r="BI614" s="727"/>
      <c r="BJ614" s="727"/>
      <c r="BK614" s="727"/>
      <c r="BL614" s="821"/>
      <c r="BM614" s="727"/>
      <c r="BN614" s="727"/>
      <c r="BO614" s="727"/>
      <c r="BP614" s="727"/>
      <c r="BQ614" s="727"/>
      <c r="BR614" s="821"/>
      <c r="BS614" s="727"/>
      <c r="BT614" s="727"/>
      <c r="BU614" s="727"/>
      <c r="BV614" s="591"/>
      <c r="BW614" s="224" t="str">
        <f t="shared" si="607"/>
        <v xml:space="preserve"> </v>
      </c>
      <c r="BX614" s="471">
        <f t="shared" si="596"/>
        <v>523</v>
      </c>
      <c r="BY614" s="117"/>
      <c r="BZ614" s="117"/>
      <c r="CA614" s="117"/>
      <c r="CB614" s="117"/>
      <c r="CC614" s="117"/>
      <c r="CD614" s="461"/>
      <c r="CE614" s="236"/>
      <c r="CF614" s="224" t="str">
        <f t="shared" si="597"/>
        <v xml:space="preserve"> </v>
      </c>
      <c r="CG614" s="116"/>
      <c r="CH614" s="117"/>
      <c r="CI614" s="117"/>
      <c r="CJ614" s="117"/>
      <c r="CK614" s="472"/>
      <c r="CL614" s="472"/>
      <c r="CM614" s="472"/>
      <c r="CN614" s="472"/>
      <c r="CO614" s="117"/>
      <c r="CP614" s="253"/>
      <c r="CQ614" s="120"/>
      <c r="CR614" s="224" t="str" cm="1">
        <f t="array" ref="CR614">IF(AND(SUM(COUNTIF(CG614:CM614,{"*不明*","*その他*"})+COUNTIF(CO614:CP614,{"*不明*","*その他*"}))&gt;0,CQ614=""),"その他・不明の場合,10)具体的内容、理由を記入",IF(OR(AND(CI614=CI$65,COUNTA(CJ614:CM614)&lt;4),AND(OR(CI614=CI$63,CI614=CI$64,CI614=CI$66,CI614=CI$67,CI614=CI$68,CI614=""),COUNTA(CJ614:CM614)&gt;0)),"3)介護保険認定済→要介護度、認知症自立度、寝たきり度、介護保険サービス記入",IF(OR(AND(OR(CM614=CM$63,CM614=CM$64),CN614=""),AND(OR(CM614=CM$65,CM614=CM$66),CN614&lt;&gt;"")),"7)介護保険サービス受けている/過去受けていた→具体的内容記入"," ")))</f>
        <v xml:space="preserve"> </v>
      </c>
      <c r="CS614" s="224" t="str">
        <f t="shared" si="598"/>
        <v xml:space="preserve"> </v>
      </c>
      <c r="CT614" s="116"/>
      <c r="CU614" s="253"/>
      <c r="CV614" s="117"/>
      <c r="CW614" s="117"/>
      <c r="CX614" s="253"/>
      <c r="CY614" s="117"/>
      <c r="CZ614" s="117"/>
      <c r="DA614" s="253"/>
      <c r="DB614" s="117"/>
      <c r="DC614" s="224" t="str">
        <f t="shared" si="599"/>
        <v xml:space="preserve"> </v>
      </c>
      <c r="DD614" s="224" t="str">
        <f t="shared" si="600"/>
        <v xml:space="preserve"> </v>
      </c>
      <c r="DE614" s="224" t="str">
        <f t="shared" si="611"/>
        <v xml:space="preserve"> </v>
      </c>
      <c r="DF614" s="121"/>
      <c r="DG614" s="114"/>
      <c r="DH614" s="704"/>
      <c r="DI614" s="119"/>
      <c r="DJ614" s="187"/>
      <c r="DK614" s="254"/>
      <c r="DL614" s="224" t="str">
        <f t="shared" si="612"/>
        <v xml:space="preserve"> </v>
      </c>
      <c r="DM614" s="224" t="str">
        <f t="shared" si="601"/>
        <v xml:space="preserve"> </v>
      </c>
      <c r="DN614" s="474"/>
      <c r="DO614" s="117"/>
      <c r="DP614" s="117"/>
      <c r="DQ614" s="117"/>
      <c r="DR614" s="117"/>
      <c r="DS614" s="117"/>
      <c r="DT614" s="254"/>
      <c r="DU614" s="476"/>
      <c r="DV614" s="224" t="str">
        <f t="shared" si="613"/>
        <v xml:space="preserve"> </v>
      </c>
      <c r="DW614" s="115"/>
      <c r="DX614" s="470"/>
      <c r="DY614" s="117"/>
      <c r="DZ614" s="704"/>
      <c r="EA614" s="224" t="str">
        <f t="shared" si="614"/>
        <v xml:space="preserve"> </v>
      </c>
      <c r="EB614" s="906"/>
      <c r="EC614" s="904"/>
      <c r="ED614" s="904"/>
      <c r="EE614" s="904"/>
      <c r="EF614" s="904"/>
      <c r="EG614" s="904"/>
      <c r="EH614" s="904"/>
      <c r="EI614" s="904"/>
      <c r="EJ614" s="904"/>
      <c r="EK614" s="905"/>
      <c r="EL614" s="80"/>
      <c r="EM614" s="224" t="str">
        <f t="shared" si="602"/>
        <v xml:space="preserve"> </v>
      </c>
      <c r="EN614" s="224" t="str">
        <f t="shared" si="603"/>
        <v xml:space="preserve"> </v>
      </c>
      <c r="EO614" s="115"/>
      <c r="EP614" s="1050"/>
      <c r="EQ614" s="253"/>
      <c r="ER614" s="117"/>
      <c r="ES614" s="1258">
        <f t="shared" si="604"/>
        <v>523</v>
      </c>
      <c r="ET614" s="224" t="str">
        <f t="shared" si="605"/>
        <v xml:space="preserve"> </v>
      </c>
      <c r="EU614" s="477" t="str">
        <f t="shared" si="606"/>
        <v/>
      </c>
      <c r="EV614" s="1334" t="str">
        <f t="shared" si="609"/>
        <v xml:space="preserve"> </v>
      </c>
      <c r="EW614" s="1332" t="str">
        <f t="shared" si="653"/>
        <v/>
      </c>
      <c r="EX614" s="1275" t="str">
        <f t="shared" si="635"/>
        <v/>
      </c>
      <c r="EY614" s="1275" t="str">
        <f t="shared" si="636"/>
        <v/>
      </c>
      <c r="EZ614" s="1275" t="str">
        <f t="shared" si="637"/>
        <v/>
      </c>
      <c r="FA614" s="1275" t="str">
        <f t="shared" si="638"/>
        <v/>
      </c>
      <c r="FB614" s="1275" t="str">
        <f t="shared" si="639"/>
        <v/>
      </c>
      <c r="FC614" s="1333" t="str">
        <f t="shared" si="640"/>
        <v/>
      </c>
      <c r="FE614" s="1234" t="str">
        <f t="shared" si="641"/>
        <v xml:space="preserve"> </v>
      </c>
      <c r="FF614" s="1234" t="str">
        <f t="shared" si="642"/>
        <v xml:space="preserve"> </v>
      </c>
      <c r="FG614" s="1234" t="str">
        <f t="shared" si="643"/>
        <v xml:space="preserve"> </v>
      </c>
      <c r="FH614" s="1234" t="str">
        <f t="shared" si="644"/>
        <v xml:space="preserve"> </v>
      </c>
      <c r="FI614" s="1234" t="str">
        <f t="shared" si="615"/>
        <v xml:space="preserve"> </v>
      </c>
      <c r="FJ614" s="1234" t="str">
        <f t="shared" si="645"/>
        <v xml:space="preserve"> </v>
      </c>
      <c r="FK614" s="1234">
        <f t="shared" si="616"/>
        <v>0</v>
      </c>
      <c r="FL614" s="1227"/>
      <c r="FM614" s="1234" t="str">
        <f t="shared" si="617"/>
        <v xml:space="preserve"> </v>
      </c>
      <c r="FN614" s="1234" t="str">
        <f t="shared" si="618"/>
        <v xml:space="preserve"> </v>
      </c>
      <c r="FO614" s="1234" t="str">
        <f t="shared" si="646"/>
        <v xml:space="preserve"> </v>
      </c>
      <c r="FP614" s="1234" t="str">
        <f t="shared" si="647"/>
        <v xml:space="preserve"> </v>
      </c>
      <c r="FQ614" s="1234" t="str">
        <f t="shared" si="619"/>
        <v xml:space="preserve"> </v>
      </c>
      <c r="FR614" s="1234" t="str">
        <f t="shared" si="648"/>
        <v xml:space="preserve"> </v>
      </c>
      <c r="FS614" s="1234">
        <f t="shared" si="654"/>
        <v>0</v>
      </c>
      <c r="FT614" s="1227"/>
      <c r="FU614" s="1234" t="str">
        <f t="shared" si="649"/>
        <v xml:space="preserve"> </v>
      </c>
      <c r="FV614" s="1234" t="str">
        <f t="shared" si="650"/>
        <v xml:space="preserve"> </v>
      </c>
      <c r="FW614" s="1234" t="str">
        <f t="shared" si="651"/>
        <v xml:space="preserve"> </v>
      </c>
      <c r="FX614" s="1234" t="str">
        <f t="shared" si="620"/>
        <v xml:space="preserve"> </v>
      </c>
      <c r="FY614" s="1234" t="str">
        <f t="shared" si="621"/>
        <v xml:space="preserve"> </v>
      </c>
      <c r="FZ614" s="1234" t="str">
        <f t="shared" si="652"/>
        <v xml:space="preserve"> </v>
      </c>
      <c r="GA614" s="1234">
        <f t="shared" si="622"/>
        <v>0</v>
      </c>
      <c r="GB614" s="1227"/>
      <c r="GC614" s="1234" t="str">
        <f t="shared" si="623"/>
        <v xml:space="preserve"> </v>
      </c>
      <c r="GD614" s="1234" t="str">
        <f t="shared" si="624"/>
        <v xml:space="preserve"> </v>
      </c>
      <c r="GE614" s="1234" t="str">
        <f t="shared" si="625"/>
        <v xml:space="preserve"> </v>
      </c>
      <c r="GF614" s="1234" t="str">
        <f t="shared" si="626"/>
        <v xml:space="preserve"> </v>
      </c>
      <c r="GG614" s="1234" t="str">
        <f t="shared" si="627"/>
        <v xml:space="preserve"> </v>
      </c>
      <c r="GH614" s="1234" t="str">
        <f t="shared" si="628"/>
        <v xml:space="preserve"> </v>
      </c>
      <c r="GI614" s="1234" t="str">
        <f t="shared" si="629"/>
        <v xml:space="preserve"> </v>
      </c>
      <c r="GJ614" s="1234" t="str">
        <f t="shared" si="630"/>
        <v xml:space="preserve"> </v>
      </c>
      <c r="GK614" s="1234" t="str">
        <f t="shared" si="631"/>
        <v xml:space="preserve"> </v>
      </c>
      <c r="GL614" s="1234" t="str">
        <f t="shared" si="632"/>
        <v xml:space="preserve"> </v>
      </c>
      <c r="GM614" s="1234" t="str">
        <f t="shared" si="633"/>
        <v xml:space="preserve"> </v>
      </c>
      <c r="GN614" s="1234">
        <f t="shared" si="634"/>
        <v>0</v>
      </c>
    </row>
    <row r="615" spans="1:196" s="100" customFormat="1" ht="27" customHeight="1" thickTop="1" thickBot="1">
      <c r="A615" s="1208">
        <f>【A票】【D票】!$D$10</f>
        <v>0</v>
      </c>
      <c r="B615" s="1212">
        <f>【A票】【D票】!$H$10</f>
        <v>0</v>
      </c>
      <c r="C615" s="1213" t="str">
        <f>【A票】【D票】!$K$10</f>
        <v xml:space="preserve"> </v>
      </c>
      <c r="D615" s="1214">
        <f t="shared" si="608"/>
        <v>524</v>
      </c>
      <c r="E615" s="914"/>
      <c r="F615" s="467"/>
      <c r="G615" s="469"/>
      <c r="H615" s="224" t="str">
        <f t="shared" si="594"/>
        <v xml:space="preserve"> </v>
      </c>
      <c r="I615" s="704"/>
      <c r="J615" s="117"/>
      <c r="K615" s="117"/>
      <c r="L615" s="117"/>
      <c r="M615" s="117"/>
      <c r="N615" s="117"/>
      <c r="O615" s="117"/>
      <c r="P615" s="117"/>
      <c r="Q615" s="117"/>
      <c r="R615" s="117"/>
      <c r="S615" s="117"/>
      <c r="T615" s="254"/>
      <c r="U615" s="646"/>
      <c r="V615" s="646"/>
      <c r="W615" s="114"/>
      <c r="X615" s="254"/>
      <c r="Y615" s="224" t="str">
        <f t="shared" si="595"/>
        <v xml:space="preserve"> </v>
      </c>
      <c r="Z615" s="579"/>
      <c r="AA615" s="704"/>
      <c r="AB615" s="119"/>
      <c r="AC615" s="224" t="str">
        <f t="shared" si="610"/>
        <v xml:space="preserve"> </v>
      </c>
      <c r="AD615" s="115"/>
      <c r="AE615" s="253"/>
      <c r="AF615" s="704"/>
      <c r="AG615" s="727"/>
      <c r="AH615" s="727"/>
      <c r="AI615" s="727"/>
      <c r="AJ615" s="727"/>
      <c r="AK615" s="591"/>
      <c r="AL615" s="727"/>
      <c r="AM615" s="727"/>
      <c r="AN615" s="727"/>
      <c r="AO615" s="727"/>
      <c r="AP615" s="727"/>
      <c r="AQ615" s="727"/>
      <c r="AR615" s="727"/>
      <c r="AS615" s="727"/>
      <c r="AT615" s="727"/>
      <c r="AU615" s="727"/>
      <c r="AV615" s="727"/>
      <c r="AW615" s="727"/>
      <c r="AX615" s="727"/>
      <c r="AY615" s="727"/>
      <c r="AZ615" s="727"/>
      <c r="BA615" s="727"/>
      <c r="BB615" s="727"/>
      <c r="BC615" s="821"/>
      <c r="BD615" s="727"/>
      <c r="BE615" s="727"/>
      <c r="BF615" s="727"/>
      <c r="BG615" s="727"/>
      <c r="BH615" s="727"/>
      <c r="BI615" s="727"/>
      <c r="BJ615" s="727"/>
      <c r="BK615" s="727"/>
      <c r="BL615" s="821"/>
      <c r="BM615" s="727"/>
      <c r="BN615" s="727"/>
      <c r="BO615" s="727"/>
      <c r="BP615" s="727"/>
      <c r="BQ615" s="727"/>
      <c r="BR615" s="821"/>
      <c r="BS615" s="727"/>
      <c r="BT615" s="727"/>
      <c r="BU615" s="727"/>
      <c r="BV615" s="591"/>
      <c r="BW615" s="224" t="str">
        <f t="shared" si="607"/>
        <v xml:space="preserve"> </v>
      </c>
      <c r="BX615" s="471">
        <f t="shared" si="596"/>
        <v>524</v>
      </c>
      <c r="BY615" s="117"/>
      <c r="BZ615" s="117"/>
      <c r="CA615" s="117"/>
      <c r="CB615" s="117"/>
      <c r="CC615" s="117"/>
      <c r="CD615" s="461"/>
      <c r="CE615" s="236"/>
      <c r="CF615" s="224" t="str">
        <f t="shared" si="597"/>
        <v xml:space="preserve"> </v>
      </c>
      <c r="CG615" s="116"/>
      <c r="CH615" s="117"/>
      <c r="CI615" s="117"/>
      <c r="CJ615" s="117"/>
      <c r="CK615" s="472"/>
      <c r="CL615" s="472"/>
      <c r="CM615" s="472"/>
      <c r="CN615" s="472"/>
      <c r="CO615" s="117"/>
      <c r="CP615" s="253"/>
      <c r="CQ615" s="120"/>
      <c r="CR615" s="224" t="str" cm="1">
        <f t="array" ref="CR615">IF(AND(SUM(COUNTIF(CG615:CM615,{"*不明*","*その他*"})+COUNTIF(CO615:CP615,{"*不明*","*その他*"}))&gt;0,CQ615=""),"その他・不明の場合,10)具体的内容、理由を記入",IF(OR(AND(CI615=CI$65,COUNTA(CJ615:CM615)&lt;4),AND(OR(CI615=CI$63,CI615=CI$64,CI615=CI$66,CI615=CI$67,CI615=CI$68,CI615=""),COUNTA(CJ615:CM615)&gt;0)),"3)介護保険認定済→要介護度、認知症自立度、寝たきり度、介護保険サービス記入",IF(OR(AND(OR(CM615=CM$63,CM615=CM$64),CN615=""),AND(OR(CM615=CM$65,CM615=CM$66),CN615&lt;&gt;"")),"7)介護保険サービス受けている/過去受けていた→具体的内容記入"," ")))</f>
        <v xml:space="preserve"> </v>
      </c>
      <c r="CS615" s="224" t="str">
        <f t="shared" si="598"/>
        <v xml:space="preserve"> </v>
      </c>
      <c r="CT615" s="116"/>
      <c r="CU615" s="253"/>
      <c r="CV615" s="117"/>
      <c r="CW615" s="117"/>
      <c r="CX615" s="253"/>
      <c r="CY615" s="117"/>
      <c r="CZ615" s="117"/>
      <c r="DA615" s="253"/>
      <c r="DB615" s="117"/>
      <c r="DC615" s="224" t="str">
        <f t="shared" si="599"/>
        <v xml:space="preserve"> </v>
      </c>
      <c r="DD615" s="224" t="str">
        <f t="shared" si="600"/>
        <v xml:space="preserve"> </v>
      </c>
      <c r="DE615" s="224" t="str">
        <f t="shared" si="611"/>
        <v xml:space="preserve"> </v>
      </c>
      <c r="DF615" s="121"/>
      <c r="DG615" s="114"/>
      <c r="DH615" s="704"/>
      <c r="DI615" s="119"/>
      <c r="DJ615" s="187"/>
      <c r="DK615" s="254"/>
      <c r="DL615" s="224" t="str">
        <f t="shared" si="612"/>
        <v xml:space="preserve"> </v>
      </c>
      <c r="DM615" s="224" t="str">
        <f t="shared" si="601"/>
        <v xml:space="preserve"> </v>
      </c>
      <c r="DN615" s="474"/>
      <c r="DO615" s="117"/>
      <c r="DP615" s="117"/>
      <c r="DQ615" s="117"/>
      <c r="DR615" s="117"/>
      <c r="DS615" s="117"/>
      <c r="DT615" s="254"/>
      <c r="DU615" s="476"/>
      <c r="DV615" s="224" t="str">
        <f t="shared" si="613"/>
        <v xml:space="preserve"> </v>
      </c>
      <c r="DW615" s="115"/>
      <c r="DX615" s="470"/>
      <c r="DY615" s="117"/>
      <c r="DZ615" s="704"/>
      <c r="EA615" s="224" t="str">
        <f t="shared" si="614"/>
        <v xml:space="preserve"> </v>
      </c>
      <c r="EB615" s="906"/>
      <c r="EC615" s="904"/>
      <c r="ED615" s="904"/>
      <c r="EE615" s="904"/>
      <c r="EF615" s="904"/>
      <c r="EG615" s="904"/>
      <c r="EH615" s="904"/>
      <c r="EI615" s="904"/>
      <c r="EJ615" s="904"/>
      <c r="EK615" s="905"/>
      <c r="EL615" s="80"/>
      <c r="EM615" s="224" t="str">
        <f t="shared" si="602"/>
        <v xml:space="preserve"> </v>
      </c>
      <c r="EN615" s="224" t="str">
        <f t="shared" si="603"/>
        <v xml:space="preserve"> </v>
      </c>
      <c r="EO615" s="115"/>
      <c r="EP615" s="1050"/>
      <c r="EQ615" s="253"/>
      <c r="ER615" s="117"/>
      <c r="ES615" s="1258">
        <f t="shared" si="604"/>
        <v>524</v>
      </c>
      <c r="ET615" s="224" t="str">
        <f t="shared" si="605"/>
        <v xml:space="preserve"> </v>
      </c>
      <c r="EU615" s="477" t="str">
        <f t="shared" si="606"/>
        <v/>
      </c>
      <c r="EV615" s="1334" t="str">
        <f t="shared" si="609"/>
        <v xml:space="preserve"> </v>
      </c>
      <c r="EW615" s="1332" t="str">
        <f t="shared" si="653"/>
        <v/>
      </c>
      <c r="EX615" s="1275" t="str">
        <f t="shared" si="635"/>
        <v/>
      </c>
      <c r="EY615" s="1275" t="str">
        <f t="shared" si="636"/>
        <v/>
      </c>
      <c r="EZ615" s="1275" t="str">
        <f t="shared" si="637"/>
        <v/>
      </c>
      <c r="FA615" s="1275" t="str">
        <f t="shared" si="638"/>
        <v/>
      </c>
      <c r="FB615" s="1275" t="str">
        <f t="shared" si="639"/>
        <v/>
      </c>
      <c r="FC615" s="1333" t="str">
        <f t="shared" si="640"/>
        <v/>
      </c>
      <c r="FE615" s="1234" t="str">
        <f t="shared" si="641"/>
        <v xml:space="preserve"> </v>
      </c>
      <c r="FF615" s="1234" t="str">
        <f t="shared" si="642"/>
        <v xml:space="preserve"> </v>
      </c>
      <c r="FG615" s="1234" t="str">
        <f t="shared" si="643"/>
        <v xml:space="preserve"> </v>
      </c>
      <c r="FH615" s="1234" t="str">
        <f t="shared" si="644"/>
        <v xml:space="preserve"> </v>
      </c>
      <c r="FI615" s="1234" t="str">
        <f t="shared" si="615"/>
        <v xml:space="preserve"> </v>
      </c>
      <c r="FJ615" s="1234" t="str">
        <f t="shared" si="645"/>
        <v xml:space="preserve"> </v>
      </c>
      <c r="FK615" s="1234">
        <f t="shared" si="616"/>
        <v>0</v>
      </c>
      <c r="FL615" s="1227"/>
      <c r="FM615" s="1234" t="str">
        <f t="shared" si="617"/>
        <v xml:space="preserve"> </v>
      </c>
      <c r="FN615" s="1234" t="str">
        <f t="shared" si="618"/>
        <v xml:space="preserve"> </v>
      </c>
      <c r="FO615" s="1234" t="str">
        <f t="shared" si="646"/>
        <v xml:space="preserve"> </v>
      </c>
      <c r="FP615" s="1234" t="str">
        <f t="shared" si="647"/>
        <v xml:space="preserve"> </v>
      </c>
      <c r="FQ615" s="1234" t="str">
        <f t="shared" si="619"/>
        <v xml:space="preserve"> </v>
      </c>
      <c r="FR615" s="1234" t="str">
        <f t="shared" si="648"/>
        <v xml:space="preserve"> </v>
      </c>
      <c r="FS615" s="1234">
        <f t="shared" si="654"/>
        <v>0</v>
      </c>
      <c r="FT615" s="1227"/>
      <c r="FU615" s="1234" t="str">
        <f t="shared" si="649"/>
        <v xml:space="preserve"> </v>
      </c>
      <c r="FV615" s="1234" t="str">
        <f t="shared" si="650"/>
        <v xml:space="preserve"> </v>
      </c>
      <c r="FW615" s="1234" t="str">
        <f t="shared" si="651"/>
        <v xml:space="preserve"> </v>
      </c>
      <c r="FX615" s="1234" t="str">
        <f t="shared" si="620"/>
        <v xml:space="preserve"> </v>
      </c>
      <c r="FY615" s="1234" t="str">
        <f t="shared" si="621"/>
        <v xml:space="preserve"> </v>
      </c>
      <c r="FZ615" s="1234" t="str">
        <f t="shared" si="652"/>
        <v xml:space="preserve"> </v>
      </c>
      <c r="GA615" s="1234">
        <f t="shared" si="622"/>
        <v>0</v>
      </c>
      <c r="GB615" s="1227"/>
      <c r="GC615" s="1234" t="str">
        <f t="shared" si="623"/>
        <v xml:space="preserve"> </v>
      </c>
      <c r="GD615" s="1234" t="str">
        <f t="shared" si="624"/>
        <v xml:space="preserve"> </v>
      </c>
      <c r="GE615" s="1234" t="str">
        <f t="shared" si="625"/>
        <v xml:space="preserve"> </v>
      </c>
      <c r="GF615" s="1234" t="str">
        <f t="shared" si="626"/>
        <v xml:space="preserve"> </v>
      </c>
      <c r="GG615" s="1234" t="str">
        <f t="shared" si="627"/>
        <v xml:space="preserve"> </v>
      </c>
      <c r="GH615" s="1234" t="str">
        <f t="shared" si="628"/>
        <v xml:space="preserve"> </v>
      </c>
      <c r="GI615" s="1234" t="str">
        <f t="shared" si="629"/>
        <v xml:space="preserve"> </v>
      </c>
      <c r="GJ615" s="1234" t="str">
        <f t="shared" si="630"/>
        <v xml:space="preserve"> </v>
      </c>
      <c r="GK615" s="1234" t="str">
        <f t="shared" si="631"/>
        <v xml:space="preserve"> </v>
      </c>
      <c r="GL615" s="1234" t="str">
        <f t="shared" si="632"/>
        <v xml:space="preserve"> </v>
      </c>
      <c r="GM615" s="1234" t="str">
        <f t="shared" si="633"/>
        <v xml:space="preserve"> </v>
      </c>
      <c r="GN615" s="1234">
        <f t="shared" si="634"/>
        <v>0</v>
      </c>
    </row>
    <row r="616" spans="1:196" s="100" customFormat="1" ht="27" customHeight="1" thickTop="1" thickBot="1">
      <c r="A616" s="1208">
        <f>【A票】【D票】!$D$10</f>
        <v>0</v>
      </c>
      <c r="B616" s="1212">
        <f>【A票】【D票】!$H$10</f>
        <v>0</v>
      </c>
      <c r="C616" s="1213" t="str">
        <f>【A票】【D票】!$K$10</f>
        <v xml:space="preserve"> </v>
      </c>
      <c r="D616" s="1214">
        <f t="shared" si="608"/>
        <v>525</v>
      </c>
      <c r="E616" s="914"/>
      <c r="F616" s="467"/>
      <c r="G616" s="469"/>
      <c r="H616" s="224" t="str">
        <f t="shared" si="594"/>
        <v xml:space="preserve"> </v>
      </c>
      <c r="I616" s="704"/>
      <c r="J616" s="117"/>
      <c r="K616" s="117"/>
      <c r="L616" s="117"/>
      <c r="M616" s="117"/>
      <c r="N616" s="117"/>
      <c r="O616" s="117"/>
      <c r="P616" s="117"/>
      <c r="Q616" s="117"/>
      <c r="R616" s="117"/>
      <c r="S616" s="117"/>
      <c r="T616" s="254"/>
      <c r="U616" s="646"/>
      <c r="V616" s="646"/>
      <c r="W616" s="114"/>
      <c r="X616" s="254"/>
      <c r="Y616" s="224" t="str">
        <f t="shared" si="595"/>
        <v xml:space="preserve"> </v>
      </c>
      <c r="Z616" s="579"/>
      <c r="AA616" s="704"/>
      <c r="AB616" s="119"/>
      <c r="AC616" s="224" t="str">
        <f t="shared" si="610"/>
        <v xml:space="preserve"> </v>
      </c>
      <c r="AD616" s="115"/>
      <c r="AE616" s="253"/>
      <c r="AF616" s="704"/>
      <c r="AG616" s="727"/>
      <c r="AH616" s="727"/>
      <c r="AI616" s="727"/>
      <c r="AJ616" s="727"/>
      <c r="AK616" s="591"/>
      <c r="AL616" s="727"/>
      <c r="AM616" s="727"/>
      <c r="AN616" s="727"/>
      <c r="AO616" s="727"/>
      <c r="AP616" s="727"/>
      <c r="AQ616" s="727"/>
      <c r="AR616" s="727"/>
      <c r="AS616" s="727"/>
      <c r="AT616" s="727"/>
      <c r="AU616" s="727"/>
      <c r="AV616" s="727"/>
      <c r="AW616" s="727"/>
      <c r="AX616" s="727"/>
      <c r="AY616" s="727"/>
      <c r="AZ616" s="727"/>
      <c r="BA616" s="727"/>
      <c r="BB616" s="727"/>
      <c r="BC616" s="821"/>
      <c r="BD616" s="727"/>
      <c r="BE616" s="727"/>
      <c r="BF616" s="727"/>
      <c r="BG616" s="727"/>
      <c r="BH616" s="727"/>
      <c r="BI616" s="727"/>
      <c r="BJ616" s="727"/>
      <c r="BK616" s="727"/>
      <c r="BL616" s="821"/>
      <c r="BM616" s="727"/>
      <c r="BN616" s="727"/>
      <c r="BO616" s="727"/>
      <c r="BP616" s="727"/>
      <c r="BQ616" s="727"/>
      <c r="BR616" s="821"/>
      <c r="BS616" s="727"/>
      <c r="BT616" s="727"/>
      <c r="BU616" s="727"/>
      <c r="BV616" s="591"/>
      <c r="BW616" s="224" t="str">
        <f t="shared" si="607"/>
        <v xml:space="preserve"> </v>
      </c>
      <c r="BX616" s="471">
        <f t="shared" si="596"/>
        <v>525</v>
      </c>
      <c r="BY616" s="117"/>
      <c r="BZ616" s="117"/>
      <c r="CA616" s="117"/>
      <c r="CB616" s="117"/>
      <c r="CC616" s="117"/>
      <c r="CD616" s="461"/>
      <c r="CE616" s="236"/>
      <c r="CF616" s="224" t="str">
        <f t="shared" si="597"/>
        <v xml:space="preserve"> </v>
      </c>
      <c r="CG616" s="116"/>
      <c r="CH616" s="117"/>
      <c r="CI616" s="117"/>
      <c r="CJ616" s="117"/>
      <c r="CK616" s="472"/>
      <c r="CL616" s="472"/>
      <c r="CM616" s="472"/>
      <c r="CN616" s="472"/>
      <c r="CO616" s="117"/>
      <c r="CP616" s="253"/>
      <c r="CQ616" s="120"/>
      <c r="CR616" s="224" t="str" cm="1">
        <f t="array" ref="CR616">IF(AND(SUM(COUNTIF(CG616:CM616,{"*不明*","*その他*"})+COUNTIF(CO616:CP616,{"*不明*","*その他*"}))&gt;0,CQ616=""),"その他・不明の場合,10)具体的内容、理由を記入",IF(OR(AND(CI616=CI$65,COUNTA(CJ616:CM616)&lt;4),AND(OR(CI616=CI$63,CI616=CI$64,CI616=CI$66,CI616=CI$67,CI616=CI$68,CI616=""),COUNTA(CJ616:CM616)&gt;0)),"3)介護保険認定済→要介護度、認知症自立度、寝たきり度、介護保険サービス記入",IF(OR(AND(OR(CM616=CM$63,CM616=CM$64),CN616=""),AND(OR(CM616=CM$65,CM616=CM$66),CN616&lt;&gt;"")),"7)介護保険サービス受けている/過去受けていた→具体的内容記入"," ")))</f>
        <v xml:space="preserve"> </v>
      </c>
      <c r="CS616" s="224" t="str">
        <f t="shared" si="598"/>
        <v xml:space="preserve"> </v>
      </c>
      <c r="CT616" s="116"/>
      <c r="CU616" s="253"/>
      <c r="CV616" s="117"/>
      <c r="CW616" s="117"/>
      <c r="CX616" s="253"/>
      <c r="CY616" s="117"/>
      <c r="CZ616" s="117"/>
      <c r="DA616" s="253"/>
      <c r="DB616" s="117"/>
      <c r="DC616" s="224" t="str">
        <f t="shared" si="599"/>
        <v xml:space="preserve"> </v>
      </c>
      <c r="DD616" s="224" t="str">
        <f t="shared" si="600"/>
        <v xml:space="preserve"> </v>
      </c>
      <c r="DE616" s="224" t="str">
        <f t="shared" si="611"/>
        <v xml:space="preserve"> </v>
      </c>
      <c r="DF616" s="121"/>
      <c r="DG616" s="114"/>
      <c r="DH616" s="704"/>
      <c r="DI616" s="119"/>
      <c r="DJ616" s="187"/>
      <c r="DK616" s="254"/>
      <c r="DL616" s="224" t="str">
        <f t="shared" si="612"/>
        <v xml:space="preserve"> </v>
      </c>
      <c r="DM616" s="224" t="str">
        <f t="shared" si="601"/>
        <v xml:space="preserve"> </v>
      </c>
      <c r="DN616" s="474"/>
      <c r="DO616" s="117"/>
      <c r="DP616" s="117"/>
      <c r="DQ616" s="117"/>
      <c r="DR616" s="117"/>
      <c r="DS616" s="117"/>
      <c r="DT616" s="254"/>
      <c r="DU616" s="476"/>
      <c r="DV616" s="224" t="str">
        <f t="shared" si="613"/>
        <v xml:space="preserve"> </v>
      </c>
      <c r="DW616" s="115"/>
      <c r="DX616" s="470"/>
      <c r="DY616" s="117"/>
      <c r="DZ616" s="704"/>
      <c r="EA616" s="224" t="str">
        <f t="shared" si="614"/>
        <v xml:space="preserve"> </v>
      </c>
      <c r="EB616" s="906"/>
      <c r="EC616" s="904"/>
      <c r="ED616" s="904"/>
      <c r="EE616" s="904"/>
      <c r="EF616" s="904"/>
      <c r="EG616" s="904"/>
      <c r="EH616" s="904"/>
      <c r="EI616" s="904"/>
      <c r="EJ616" s="904"/>
      <c r="EK616" s="905"/>
      <c r="EL616" s="80"/>
      <c r="EM616" s="224" t="str">
        <f t="shared" si="602"/>
        <v xml:space="preserve"> </v>
      </c>
      <c r="EN616" s="224" t="str">
        <f t="shared" si="603"/>
        <v xml:space="preserve"> </v>
      </c>
      <c r="EO616" s="115"/>
      <c r="EP616" s="1050"/>
      <c r="EQ616" s="253"/>
      <c r="ER616" s="117"/>
      <c r="ES616" s="1258">
        <f t="shared" si="604"/>
        <v>525</v>
      </c>
      <c r="ET616" s="224" t="str">
        <f t="shared" si="605"/>
        <v xml:space="preserve"> </v>
      </c>
      <c r="EU616" s="477" t="str">
        <f t="shared" si="606"/>
        <v/>
      </c>
      <c r="EV616" s="1334" t="str">
        <f t="shared" si="609"/>
        <v xml:space="preserve"> </v>
      </c>
      <c r="EW616" s="1332" t="str">
        <f t="shared" si="653"/>
        <v/>
      </c>
      <c r="EX616" s="1275" t="str">
        <f t="shared" si="635"/>
        <v/>
      </c>
      <c r="EY616" s="1275" t="str">
        <f t="shared" si="636"/>
        <v/>
      </c>
      <c r="EZ616" s="1275" t="str">
        <f t="shared" si="637"/>
        <v/>
      </c>
      <c r="FA616" s="1275" t="str">
        <f t="shared" si="638"/>
        <v/>
      </c>
      <c r="FB616" s="1275" t="str">
        <f t="shared" si="639"/>
        <v/>
      </c>
      <c r="FC616" s="1333" t="str">
        <f t="shared" si="640"/>
        <v/>
      </c>
      <c r="FE616" s="1234" t="str">
        <f t="shared" si="641"/>
        <v xml:space="preserve"> </v>
      </c>
      <c r="FF616" s="1234" t="str">
        <f t="shared" si="642"/>
        <v xml:space="preserve"> </v>
      </c>
      <c r="FG616" s="1234" t="str">
        <f t="shared" si="643"/>
        <v xml:space="preserve"> </v>
      </c>
      <c r="FH616" s="1234" t="str">
        <f t="shared" si="644"/>
        <v xml:space="preserve"> </v>
      </c>
      <c r="FI616" s="1234" t="str">
        <f t="shared" si="615"/>
        <v xml:space="preserve"> </v>
      </c>
      <c r="FJ616" s="1234" t="str">
        <f t="shared" si="645"/>
        <v xml:space="preserve"> </v>
      </c>
      <c r="FK616" s="1234">
        <f t="shared" si="616"/>
        <v>0</v>
      </c>
      <c r="FL616" s="1227"/>
      <c r="FM616" s="1234" t="str">
        <f t="shared" si="617"/>
        <v xml:space="preserve"> </v>
      </c>
      <c r="FN616" s="1234" t="str">
        <f t="shared" si="618"/>
        <v xml:space="preserve"> </v>
      </c>
      <c r="FO616" s="1234" t="str">
        <f t="shared" si="646"/>
        <v xml:space="preserve"> </v>
      </c>
      <c r="FP616" s="1234" t="str">
        <f t="shared" si="647"/>
        <v xml:space="preserve"> </v>
      </c>
      <c r="FQ616" s="1234" t="str">
        <f t="shared" si="619"/>
        <v xml:space="preserve"> </v>
      </c>
      <c r="FR616" s="1234" t="str">
        <f t="shared" si="648"/>
        <v xml:space="preserve"> </v>
      </c>
      <c r="FS616" s="1234">
        <f t="shared" si="654"/>
        <v>0</v>
      </c>
      <c r="FT616" s="1227"/>
      <c r="FU616" s="1234" t="str">
        <f t="shared" si="649"/>
        <v xml:space="preserve"> </v>
      </c>
      <c r="FV616" s="1234" t="str">
        <f t="shared" si="650"/>
        <v xml:space="preserve"> </v>
      </c>
      <c r="FW616" s="1234" t="str">
        <f t="shared" si="651"/>
        <v xml:space="preserve"> </v>
      </c>
      <c r="FX616" s="1234" t="str">
        <f t="shared" si="620"/>
        <v xml:space="preserve"> </v>
      </c>
      <c r="FY616" s="1234" t="str">
        <f t="shared" si="621"/>
        <v xml:space="preserve"> </v>
      </c>
      <c r="FZ616" s="1234" t="str">
        <f t="shared" si="652"/>
        <v xml:space="preserve"> </v>
      </c>
      <c r="GA616" s="1234">
        <f t="shared" si="622"/>
        <v>0</v>
      </c>
      <c r="GB616" s="1227"/>
      <c r="GC616" s="1234" t="str">
        <f t="shared" si="623"/>
        <v xml:space="preserve"> </v>
      </c>
      <c r="GD616" s="1234" t="str">
        <f t="shared" si="624"/>
        <v xml:space="preserve"> </v>
      </c>
      <c r="GE616" s="1234" t="str">
        <f t="shared" si="625"/>
        <v xml:space="preserve"> </v>
      </c>
      <c r="GF616" s="1234" t="str">
        <f t="shared" si="626"/>
        <v xml:space="preserve"> </v>
      </c>
      <c r="GG616" s="1234" t="str">
        <f t="shared" si="627"/>
        <v xml:space="preserve"> </v>
      </c>
      <c r="GH616" s="1234" t="str">
        <f t="shared" si="628"/>
        <v xml:space="preserve"> </v>
      </c>
      <c r="GI616" s="1234" t="str">
        <f t="shared" si="629"/>
        <v xml:space="preserve"> </v>
      </c>
      <c r="GJ616" s="1234" t="str">
        <f t="shared" si="630"/>
        <v xml:space="preserve"> </v>
      </c>
      <c r="GK616" s="1234" t="str">
        <f t="shared" si="631"/>
        <v xml:space="preserve"> </v>
      </c>
      <c r="GL616" s="1234" t="str">
        <f t="shared" si="632"/>
        <v xml:space="preserve"> </v>
      </c>
      <c r="GM616" s="1234" t="str">
        <f t="shared" si="633"/>
        <v xml:space="preserve"> </v>
      </c>
      <c r="GN616" s="1234">
        <f t="shared" si="634"/>
        <v>0</v>
      </c>
    </row>
    <row r="617" spans="1:196" s="100" customFormat="1" ht="27" customHeight="1" thickTop="1" thickBot="1">
      <c r="A617" s="1208">
        <f>【A票】【D票】!$D$10</f>
        <v>0</v>
      </c>
      <c r="B617" s="1212">
        <f>【A票】【D票】!$H$10</f>
        <v>0</v>
      </c>
      <c r="C617" s="1213" t="str">
        <f>【A票】【D票】!$K$10</f>
        <v xml:space="preserve"> </v>
      </c>
      <c r="D617" s="1214">
        <f t="shared" si="608"/>
        <v>526</v>
      </c>
      <c r="E617" s="914"/>
      <c r="F617" s="467"/>
      <c r="G617" s="469"/>
      <c r="H617" s="224" t="str">
        <f t="shared" si="594"/>
        <v xml:space="preserve"> </v>
      </c>
      <c r="I617" s="704"/>
      <c r="J617" s="117"/>
      <c r="K617" s="117"/>
      <c r="L617" s="117"/>
      <c r="M617" s="117"/>
      <c r="N617" s="117"/>
      <c r="O617" s="117"/>
      <c r="P617" s="117"/>
      <c r="Q617" s="117"/>
      <c r="R617" s="117"/>
      <c r="S617" s="117"/>
      <c r="T617" s="254"/>
      <c r="U617" s="646"/>
      <c r="V617" s="646"/>
      <c r="W617" s="114"/>
      <c r="X617" s="254"/>
      <c r="Y617" s="224" t="str">
        <f t="shared" si="595"/>
        <v xml:space="preserve"> </v>
      </c>
      <c r="Z617" s="579"/>
      <c r="AA617" s="704"/>
      <c r="AB617" s="119"/>
      <c r="AC617" s="224" t="str">
        <f t="shared" si="610"/>
        <v xml:space="preserve"> </v>
      </c>
      <c r="AD617" s="115"/>
      <c r="AE617" s="253"/>
      <c r="AF617" s="704"/>
      <c r="AG617" s="727"/>
      <c r="AH617" s="727"/>
      <c r="AI617" s="727"/>
      <c r="AJ617" s="727"/>
      <c r="AK617" s="591"/>
      <c r="AL617" s="727"/>
      <c r="AM617" s="727"/>
      <c r="AN617" s="727"/>
      <c r="AO617" s="727"/>
      <c r="AP617" s="727"/>
      <c r="AQ617" s="727"/>
      <c r="AR617" s="727"/>
      <c r="AS617" s="727"/>
      <c r="AT617" s="727"/>
      <c r="AU617" s="727"/>
      <c r="AV617" s="727"/>
      <c r="AW617" s="727"/>
      <c r="AX617" s="727"/>
      <c r="AY617" s="727"/>
      <c r="AZ617" s="727"/>
      <c r="BA617" s="727"/>
      <c r="BB617" s="727"/>
      <c r="BC617" s="821"/>
      <c r="BD617" s="727"/>
      <c r="BE617" s="727"/>
      <c r="BF617" s="727"/>
      <c r="BG617" s="727"/>
      <c r="BH617" s="727"/>
      <c r="BI617" s="727"/>
      <c r="BJ617" s="727"/>
      <c r="BK617" s="727"/>
      <c r="BL617" s="821"/>
      <c r="BM617" s="727"/>
      <c r="BN617" s="727"/>
      <c r="BO617" s="727"/>
      <c r="BP617" s="727"/>
      <c r="BQ617" s="727"/>
      <c r="BR617" s="821"/>
      <c r="BS617" s="727"/>
      <c r="BT617" s="727"/>
      <c r="BU617" s="727"/>
      <c r="BV617" s="591"/>
      <c r="BW617" s="224" t="str">
        <f t="shared" si="607"/>
        <v xml:space="preserve"> </v>
      </c>
      <c r="BX617" s="471">
        <f t="shared" si="596"/>
        <v>526</v>
      </c>
      <c r="BY617" s="117"/>
      <c r="BZ617" s="117"/>
      <c r="CA617" s="117"/>
      <c r="CB617" s="117"/>
      <c r="CC617" s="117"/>
      <c r="CD617" s="461"/>
      <c r="CE617" s="236"/>
      <c r="CF617" s="224" t="str">
        <f t="shared" si="597"/>
        <v xml:space="preserve"> </v>
      </c>
      <c r="CG617" s="116"/>
      <c r="CH617" s="117"/>
      <c r="CI617" s="117"/>
      <c r="CJ617" s="117"/>
      <c r="CK617" s="472"/>
      <c r="CL617" s="472"/>
      <c r="CM617" s="472"/>
      <c r="CN617" s="472"/>
      <c r="CO617" s="117"/>
      <c r="CP617" s="253"/>
      <c r="CQ617" s="120"/>
      <c r="CR617" s="224" t="str" cm="1">
        <f t="array" ref="CR617">IF(AND(SUM(COUNTIF(CG617:CM617,{"*不明*","*その他*"})+COUNTIF(CO617:CP617,{"*不明*","*その他*"}))&gt;0,CQ617=""),"その他・不明の場合,10)具体的内容、理由を記入",IF(OR(AND(CI617=CI$65,COUNTA(CJ617:CM617)&lt;4),AND(OR(CI617=CI$63,CI617=CI$64,CI617=CI$66,CI617=CI$67,CI617=CI$68,CI617=""),COUNTA(CJ617:CM617)&gt;0)),"3)介護保険認定済→要介護度、認知症自立度、寝たきり度、介護保険サービス記入",IF(OR(AND(OR(CM617=CM$63,CM617=CM$64),CN617=""),AND(OR(CM617=CM$65,CM617=CM$66),CN617&lt;&gt;"")),"7)介護保険サービス受けている/過去受けていた→具体的内容記入"," ")))</f>
        <v xml:space="preserve"> </v>
      </c>
      <c r="CS617" s="224" t="str">
        <f t="shared" si="598"/>
        <v xml:space="preserve"> </v>
      </c>
      <c r="CT617" s="116"/>
      <c r="CU617" s="253"/>
      <c r="CV617" s="117"/>
      <c r="CW617" s="117"/>
      <c r="CX617" s="253"/>
      <c r="CY617" s="117"/>
      <c r="CZ617" s="117"/>
      <c r="DA617" s="253"/>
      <c r="DB617" s="117"/>
      <c r="DC617" s="224" t="str">
        <f t="shared" si="599"/>
        <v xml:space="preserve"> </v>
      </c>
      <c r="DD617" s="224" t="str">
        <f t="shared" si="600"/>
        <v xml:space="preserve"> </v>
      </c>
      <c r="DE617" s="224" t="str">
        <f t="shared" si="611"/>
        <v xml:space="preserve"> </v>
      </c>
      <c r="DF617" s="121"/>
      <c r="DG617" s="114"/>
      <c r="DH617" s="704"/>
      <c r="DI617" s="119"/>
      <c r="DJ617" s="187"/>
      <c r="DK617" s="254"/>
      <c r="DL617" s="224" t="str">
        <f t="shared" si="612"/>
        <v xml:space="preserve"> </v>
      </c>
      <c r="DM617" s="224" t="str">
        <f t="shared" si="601"/>
        <v xml:space="preserve"> </v>
      </c>
      <c r="DN617" s="474"/>
      <c r="DO617" s="117"/>
      <c r="DP617" s="117"/>
      <c r="DQ617" s="117"/>
      <c r="DR617" s="117"/>
      <c r="DS617" s="117"/>
      <c r="DT617" s="254"/>
      <c r="DU617" s="476"/>
      <c r="DV617" s="224" t="str">
        <f t="shared" si="613"/>
        <v xml:space="preserve"> </v>
      </c>
      <c r="DW617" s="115"/>
      <c r="DX617" s="470"/>
      <c r="DY617" s="117"/>
      <c r="DZ617" s="704"/>
      <c r="EA617" s="224" t="str">
        <f t="shared" si="614"/>
        <v xml:space="preserve"> </v>
      </c>
      <c r="EB617" s="906"/>
      <c r="EC617" s="904"/>
      <c r="ED617" s="904"/>
      <c r="EE617" s="904"/>
      <c r="EF617" s="904"/>
      <c r="EG617" s="904"/>
      <c r="EH617" s="904"/>
      <c r="EI617" s="904"/>
      <c r="EJ617" s="904"/>
      <c r="EK617" s="905"/>
      <c r="EL617" s="80"/>
      <c r="EM617" s="224" t="str">
        <f t="shared" si="602"/>
        <v xml:space="preserve"> </v>
      </c>
      <c r="EN617" s="224" t="str">
        <f t="shared" si="603"/>
        <v xml:space="preserve"> </v>
      </c>
      <c r="EO617" s="115"/>
      <c r="EP617" s="1050"/>
      <c r="EQ617" s="253"/>
      <c r="ER617" s="117"/>
      <c r="ES617" s="1258">
        <f t="shared" si="604"/>
        <v>526</v>
      </c>
      <c r="ET617" s="224" t="str">
        <f t="shared" si="605"/>
        <v xml:space="preserve"> </v>
      </c>
      <c r="EU617" s="477" t="str">
        <f t="shared" si="606"/>
        <v/>
      </c>
      <c r="EV617" s="1334" t="str">
        <f t="shared" si="609"/>
        <v xml:space="preserve"> </v>
      </c>
      <c r="EW617" s="1332" t="str">
        <f t="shared" si="653"/>
        <v/>
      </c>
      <c r="EX617" s="1275" t="str">
        <f t="shared" si="635"/>
        <v/>
      </c>
      <c r="EY617" s="1275" t="str">
        <f t="shared" si="636"/>
        <v/>
      </c>
      <c r="EZ617" s="1275" t="str">
        <f t="shared" si="637"/>
        <v/>
      </c>
      <c r="FA617" s="1275" t="str">
        <f t="shared" si="638"/>
        <v/>
      </c>
      <c r="FB617" s="1275" t="str">
        <f t="shared" si="639"/>
        <v/>
      </c>
      <c r="FC617" s="1333" t="str">
        <f t="shared" si="640"/>
        <v/>
      </c>
      <c r="FE617" s="1234" t="str">
        <f t="shared" si="641"/>
        <v xml:space="preserve"> </v>
      </c>
      <c r="FF617" s="1234" t="str">
        <f t="shared" si="642"/>
        <v xml:space="preserve"> </v>
      </c>
      <c r="FG617" s="1234" t="str">
        <f t="shared" si="643"/>
        <v xml:space="preserve"> </v>
      </c>
      <c r="FH617" s="1234" t="str">
        <f t="shared" si="644"/>
        <v xml:space="preserve"> </v>
      </c>
      <c r="FI617" s="1234" t="str">
        <f t="shared" si="615"/>
        <v xml:space="preserve"> </v>
      </c>
      <c r="FJ617" s="1234" t="str">
        <f t="shared" si="645"/>
        <v xml:space="preserve"> </v>
      </c>
      <c r="FK617" s="1234">
        <f t="shared" si="616"/>
        <v>0</v>
      </c>
      <c r="FL617" s="1227"/>
      <c r="FM617" s="1234" t="str">
        <f t="shared" si="617"/>
        <v xml:space="preserve"> </v>
      </c>
      <c r="FN617" s="1234" t="str">
        <f t="shared" si="618"/>
        <v xml:space="preserve"> </v>
      </c>
      <c r="FO617" s="1234" t="str">
        <f t="shared" si="646"/>
        <v xml:space="preserve"> </v>
      </c>
      <c r="FP617" s="1234" t="str">
        <f t="shared" si="647"/>
        <v xml:space="preserve"> </v>
      </c>
      <c r="FQ617" s="1234" t="str">
        <f t="shared" si="619"/>
        <v xml:space="preserve"> </v>
      </c>
      <c r="FR617" s="1234" t="str">
        <f t="shared" si="648"/>
        <v xml:space="preserve"> </v>
      </c>
      <c r="FS617" s="1234">
        <f t="shared" si="654"/>
        <v>0</v>
      </c>
      <c r="FT617" s="1227"/>
      <c r="FU617" s="1234" t="str">
        <f t="shared" si="649"/>
        <v xml:space="preserve"> </v>
      </c>
      <c r="FV617" s="1234" t="str">
        <f t="shared" si="650"/>
        <v xml:space="preserve"> </v>
      </c>
      <c r="FW617" s="1234" t="str">
        <f t="shared" si="651"/>
        <v xml:space="preserve"> </v>
      </c>
      <c r="FX617" s="1234" t="str">
        <f t="shared" si="620"/>
        <v xml:space="preserve"> </v>
      </c>
      <c r="FY617" s="1234" t="str">
        <f t="shared" si="621"/>
        <v xml:space="preserve"> </v>
      </c>
      <c r="FZ617" s="1234" t="str">
        <f t="shared" si="652"/>
        <v xml:space="preserve"> </v>
      </c>
      <c r="GA617" s="1234">
        <f t="shared" si="622"/>
        <v>0</v>
      </c>
      <c r="GB617" s="1227"/>
      <c r="GC617" s="1234" t="str">
        <f t="shared" si="623"/>
        <v xml:space="preserve"> </v>
      </c>
      <c r="GD617" s="1234" t="str">
        <f t="shared" si="624"/>
        <v xml:space="preserve"> </v>
      </c>
      <c r="GE617" s="1234" t="str">
        <f t="shared" si="625"/>
        <v xml:space="preserve"> </v>
      </c>
      <c r="GF617" s="1234" t="str">
        <f t="shared" si="626"/>
        <v xml:space="preserve"> </v>
      </c>
      <c r="GG617" s="1234" t="str">
        <f t="shared" si="627"/>
        <v xml:space="preserve"> </v>
      </c>
      <c r="GH617" s="1234" t="str">
        <f t="shared" si="628"/>
        <v xml:space="preserve"> </v>
      </c>
      <c r="GI617" s="1234" t="str">
        <f t="shared" si="629"/>
        <v xml:space="preserve"> </v>
      </c>
      <c r="GJ617" s="1234" t="str">
        <f t="shared" si="630"/>
        <v xml:space="preserve"> </v>
      </c>
      <c r="GK617" s="1234" t="str">
        <f t="shared" si="631"/>
        <v xml:space="preserve"> </v>
      </c>
      <c r="GL617" s="1234" t="str">
        <f t="shared" si="632"/>
        <v xml:space="preserve"> </v>
      </c>
      <c r="GM617" s="1234" t="str">
        <f t="shared" si="633"/>
        <v xml:space="preserve"> </v>
      </c>
      <c r="GN617" s="1234">
        <f t="shared" si="634"/>
        <v>0</v>
      </c>
    </row>
    <row r="618" spans="1:196" s="100" customFormat="1" ht="27" customHeight="1" thickTop="1" thickBot="1">
      <c r="A618" s="1208">
        <f>【A票】【D票】!$D$10</f>
        <v>0</v>
      </c>
      <c r="B618" s="1212">
        <f>【A票】【D票】!$H$10</f>
        <v>0</v>
      </c>
      <c r="C618" s="1213" t="str">
        <f>【A票】【D票】!$K$10</f>
        <v xml:space="preserve"> </v>
      </c>
      <c r="D618" s="1214">
        <f t="shared" si="608"/>
        <v>527</v>
      </c>
      <c r="E618" s="914"/>
      <c r="F618" s="467"/>
      <c r="G618" s="469"/>
      <c r="H618" s="224" t="str">
        <f t="shared" si="594"/>
        <v xml:space="preserve"> </v>
      </c>
      <c r="I618" s="704"/>
      <c r="J618" s="117"/>
      <c r="K618" s="117"/>
      <c r="L618" s="117"/>
      <c r="M618" s="117"/>
      <c r="N618" s="117"/>
      <c r="O618" s="117"/>
      <c r="P618" s="117"/>
      <c r="Q618" s="117"/>
      <c r="R618" s="117"/>
      <c r="S618" s="117"/>
      <c r="T618" s="254"/>
      <c r="U618" s="646"/>
      <c r="V618" s="646"/>
      <c r="W618" s="114"/>
      <c r="X618" s="254"/>
      <c r="Y618" s="224" t="str">
        <f t="shared" si="595"/>
        <v xml:space="preserve"> </v>
      </c>
      <c r="Z618" s="579"/>
      <c r="AA618" s="704"/>
      <c r="AB618" s="119"/>
      <c r="AC618" s="224" t="str">
        <f t="shared" si="610"/>
        <v xml:space="preserve"> </v>
      </c>
      <c r="AD618" s="115"/>
      <c r="AE618" s="253"/>
      <c r="AF618" s="704"/>
      <c r="AG618" s="727"/>
      <c r="AH618" s="727"/>
      <c r="AI618" s="727"/>
      <c r="AJ618" s="727"/>
      <c r="AK618" s="591"/>
      <c r="AL618" s="727"/>
      <c r="AM618" s="727"/>
      <c r="AN618" s="727"/>
      <c r="AO618" s="727"/>
      <c r="AP618" s="727"/>
      <c r="AQ618" s="727"/>
      <c r="AR618" s="727"/>
      <c r="AS618" s="727"/>
      <c r="AT618" s="727"/>
      <c r="AU618" s="727"/>
      <c r="AV618" s="727"/>
      <c r="AW618" s="727"/>
      <c r="AX618" s="727"/>
      <c r="AY618" s="727"/>
      <c r="AZ618" s="727"/>
      <c r="BA618" s="727"/>
      <c r="BB618" s="727"/>
      <c r="BC618" s="821"/>
      <c r="BD618" s="727"/>
      <c r="BE618" s="727"/>
      <c r="BF618" s="727"/>
      <c r="BG618" s="727"/>
      <c r="BH618" s="727"/>
      <c r="BI618" s="727"/>
      <c r="BJ618" s="727"/>
      <c r="BK618" s="727"/>
      <c r="BL618" s="821"/>
      <c r="BM618" s="727"/>
      <c r="BN618" s="727"/>
      <c r="BO618" s="727"/>
      <c r="BP618" s="727"/>
      <c r="BQ618" s="727"/>
      <c r="BR618" s="821"/>
      <c r="BS618" s="727"/>
      <c r="BT618" s="727"/>
      <c r="BU618" s="727"/>
      <c r="BV618" s="591"/>
      <c r="BW618" s="224" t="str">
        <f t="shared" si="607"/>
        <v xml:space="preserve"> </v>
      </c>
      <c r="BX618" s="471">
        <f t="shared" si="596"/>
        <v>527</v>
      </c>
      <c r="BY618" s="117"/>
      <c r="BZ618" s="117"/>
      <c r="CA618" s="117"/>
      <c r="CB618" s="117"/>
      <c r="CC618" s="117"/>
      <c r="CD618" s="461"/>
      <c r="CE618" s="236"/>
      <c r="CF618" s="224" t="str">
        <f t="shared" si="597"/>
        <v xml:space="preserve"> </v>
      </c>
      <c r="CG618" s="116"/>
      <c r="CH618" s="117"/>
      <c r="CI618" s="117"/>
      <c r="CJ618" s="117"/>
      <c r="CK618" s="472"/>
      <c r="CL618" s="472"/>
      <c r="CM618" s="472"/>
      <c r="CN618" s="472"/>
      <c r="CO618" s="117"/>
      <c r="CP618" s="253"/>
      <c r="CQ618" s="120"/>
      <c r="CR618" s="224" t="str" cm="1">
        <f t="array" ref="CR618">IF(AND(SUM(COUNTIF(CG618:CM618,{"*不明*","*その他*"})+COUNTIF(CO618:CP618,{"*不明*","*その他*"}))&gt;0,CQ618=""),"その他・不明の場合,10)具体的内容、理由を記入",IF(OR(AND(CI618=CI$65,COUNTA(CJ618:CM618)&lt;4),AND(OR(CI618=CI$63,CI618=CI$64,CI618=CI$66,CI618=CI$67,CI618=CI$68,CI618=""),COUNTA(CJ618:CM618)&gt;0)),"3)介護保険認定済→要介護度、認知症自立度、寝たきり度、介護保険サービス記入",IF(OR(AND(OR(CM618=CM$63,CM618=CM$64),CN618=""),AND(OR(CM618=CM$65,CM618=CM$66),CN618&lt;&gt;"")),"7)介護保険サービス受けている/過去受けていた→具体的内容記入"," ")))</f>
        <v xml:space="preserve"> </v>
      </c>
      <c r="CS618" s="224" t="str">
        <f t="shared" si="598"/>
        <v xml:space="preserve"> </v>
      </c>
      <c r="CT618" s="116"/>
      <c r="CU618" s="253"/>
      <c r="CV618" s="117"/>
      <c r="CW618" s="117"/>
      <c r="CX618" s="253"/>
      <c r="CY618" s="117"/>
      <c r="CZ618" s="117"/>
      <c r="DA618" s="253"/>
      <c r="DB618" s="117"/>
      <c r="DC618" s="224" t="str">
        <f t="shared" si="599"/>
        <v xml:space="preserve"> </v>
      </c>
      <c r="DD618" s="224" t="str">
        <f t="shared" si="600"/>
        <v xml:space="preserve"> </v>
      </c>
      <c r="DE618" s="224" t="str">
        <f t="shared" si="611"/>
        <v xml:space="preserve"> </v>
      </c>
      <c r="DF618" s="121"/>
      <c r="DG618" s="114"/>
      <c r="DH618" s="704"/>
      <c r="DI618" s="119"/>
      <c r="DJ618" s="187"/>
      <c r="DK618" s="254"/>
      <c r="DL618" s="224" t="str">
        <f t="shared" si="612"/>
        <v xml:space="preserve"> </v>
      </c>
      <c r="DM618" s="224" t="str">
        <f t="shared" si="601"/>
        <v xml:space="preserve"> </v>
      </c>
      <c r="DN618" s="474"/>
      <c r="DO618" s="117"/>
      <c r="DP618" s="117"/>
      <c r="DQ618" s="117"/>
      <c r="DR618" s="117"/>
      <c r="DS618" s="117"/>
      <c r="DT618" s="254"/>
      <c r="DU618" s="476"/>
      <c r="DV618" s="224" t="str">
        <f t="shared" si="613"/>
        <v xml:space="preserve"> </v>
      </c>
      <c r="DW618" s="115"/>
      <c r="DX618" s="470"/>
      <c r="DY618" s="117"/>
      <c r="DZ618" s="704"/>
      <c r="EA618" s="224" t="str">
        <f t="shared" si="614"/>
        <v xml:space="preserve"> </v>
      </c>
      <c r="EB618" s="906"/>
      <c r="EC618" s="904"/>
      <c r="ED618" s="904"/>
      <c r="EE618" s="904"/>
      <c r="EF618" s="904"/>
      <c r="EG618" s="904"/>
      <c r="EH618" s="904"/>
      <c r="EI618" s="904"/>
      <c r="EJ618" s="904"/>
      <c r="EK618" s="905"/>
      <c r="EL618" s="80"/>
      <c r="EM618" s="224" t="str">
        <f t="shared" si="602"/>
        <v xml:space="preserve"> </v>
      </c>
      <c r="EN618" s="224" t="str">
        <f t="shared" si="603"/>
        <v xml:space="preserve"> </v>
      </c>
      <c r="EO618" s="115"/>
      <c r="EP618" s="1050"/>
      <c r="EQ618" s="253"/>
      <c r="ER618" s="117"/>
      <c r="ES618" s="1258">
        <f t="shared" si="604"/>
        <v>527</v>
      </c>
      <c r="ET618" s="224" t="str">
        <f t="shared" si="605"/>
        <v xml:space="preserve"> </v>
      </c>
      <c r="EU618" s="477" t="str">
        <f t="shared" si="606"/>
        <v/>
      </c>
      <c r="EV618" s="1334" t="str">
        <f t="shared" si="609"/>
        <v xml:space="preserve"> </v>
      </c>
      <c r="EW618" s="1332" t="str">
        <f t="shared" si="653"/>
        <v/>
      </c>
      <c r="EX618" s="1275" t="str">
        <f t="shared" si="635"/>
        <v/>
      </c>
      <c r="EY618" s="1275" t="str">
        <f t="shared" si="636"/>
        <v/>
      </c>
      <c r="EZ618" s="1275" t="str">
        <f t="shared" si="637"/>
        <v/>
      </c>
      <c r="FA618" s="1275" t="str">
        <f t="shared" si="638"/>
        <v/>
      </c>
      <c r="FB618" s="1275" t="str">
        <f t="shared" si="639"/>
        <v/>
      </c>
      <c r="FC618" s="1333" t="str">
        <f t="shared" si="640"/>
        <v/>
      </c>
      <c r="FE618" s="1234" t="str">
        <f t="shared" si="641"/>
        <v xml:space="preserve"> </v>
      </c>
      <c r="FF618" s="1234" t="str">
        <f t="shared" si="642"/>
        <v xml:space="preserve"> </v>
      </c>
      <c r="FG618" s="1234" t="str">
        <f t="shared" si="643"/>
        <v xml:space="preserve"> </v>
      </c>
      <c r="FH618" s="1234" t="str">
        <f t="shared" si="644"/>
        <v xml:space="preserve"> </v>
      </c>
      <c r="FI618" s="1234" t="str">
        <f t="shared" si="615"/>
        <v xml:space="preserve"> </v>
      </c>
      <c r="FJ618" s="1234" t="str">
        <f t="shared" si="645"/>
        <v xml:space="preserve"> </v>
      </c>
      <c r="FK618" s="1234">
        <f t="shared" si="616"/>
        <v>0</v>
      </c>
      <c r="FL618" s="1227"/>
      <c r="FM618" s="1234" t="str">
        <f t="shared" si="617"/>
        <v xml:space="preserve"> </v>
      </c>
      <c r="FN618" s="1234" t="str">
        <f t="shared" si="618"/>
        <v xml:space="preserve"> </v>
      </c>
      <c r="FO618" s="1234" t="str">
        <f t="shared" si="646"/>
        <v xml:space="preserve"> </v>
      </c>
      <c r="FP618" s="1234" t="str">
        <f t="shared" si="647"/>
        <v xml:space="preserve"> </v>
      </c>
      <c r="FQ618" s="1234" t="str">
        <f t="shared" si="619"/>
        <v xml:space="preserve"> </v>
      </c>
      <c r="FR618" s="1234" t="str">
        <f t="shared" si="648"/>
        <v xml:space="preserve"> </v>
      </c>
      <c r="FS618" s="1234">
        <f t="shared" si="654"/>
        <v>0</v>
      </c>
      <c r="FT618" s="1227"/>
      <c r="FU618" s="1234" t="str">
        <f t="shared" si="649"/>
        <v xml:space="preserve"> </v>
      </c>
      <c r="FV618" s="1234" t="str">
        <f t="shared" si="650"/>
        <v xml:space="preserve"> </v>
      </c>
      <c r="FW618" s="1234" t="str">
        <f t="shared" si="651"/>
        <v xml:space="preserve"> </v>
      </c>
      <c r="FX618" s="1234" t="str">
        <f t="shared" si="620"/>
        <v xml:space="preserve"> </v>
      </c>
      <c r="FY618" s="1234" t="str">
        <f t="shared" si="621"/>
        <v xml:space="preserve"> </v>
      </c>
      <c r="FZ618" s="1234" t="str">
        <f t="shared" si="652"/>
        <v xml:space="preserve"> </v>
      </c>
      <c r="GA618" s="1234">
        <f t="shared" si="622"/>
        <v>0</v>
      </c>
      <c r="GB618" s="1227"/>
      <c r="GC618" s="1234" t="str">
        <f t="shared" si="623"/>
        <v xml:space="preserve"> </v>
      </c>
      <c r="GD618" s="1234" t="str">
        <f t="shared" si="624"/>
        <v xml:space="preserve"> </v>
      </c>
      <c r="GE618" s="1234" t="str">
        <f t="shared" si="625"/>
        <v xml:space="preserve"> </v>
      </c>
      <c r="GF618" s="1234" t="str">
        <f t="shared" si="626"/>
        <v xml:space="preserve"> </v>
      </c>
      <c r="GG618" s="1234" t="str">
        <f t="shared" si="627"/>
        <v xml:space="preserve"> </v>
      </c>
      <c r="GH618" s="1234" t="str">
        <f t="shared" si="628"/>
        <v xml:space="preserve"> </v>
      </c>
      <c r="GI618" s="1234" t="str">
        <f t="shared" si="629"/>
        <v xml:space="preserve"> </v>
      </c>
      <c r="GJ618" s="1234" t="str">
        <f t="shared" si="630"/>
        <v xml:space="preserve"> </v>
      </c>
      <c r="GK618" s="1234" t="str">
        <f t="shared" si="631"/>
        <v xml:space="preserve"> </v>
      </c>
      <c r="GL618" s="1234" t="str">
        <f t="shared" si="632"/>
        <v xml:space="preserve"> </v>
      </c>
      <c r="GM618" s="1234" t="str">
        <f t="shared" si="633"/>
        <v xml:space="preserve"> </v>
      </c>
      <c r="GN618" s="1234">
        <f t="shared" si="634"/>
        <v>0</v>
      </c>
    </row>
    <row r="619" spans="1:196" s="100" customFormat="1" ht="27" customHeight="1" thickTop="1" thickBot="1">
      <c r="A619" s="1208">
        <f>【A票】【D票】!$D$10</f>
        <v>0</v>
      </c>
      <c r="B619" s="1212">
        <f>【A票】【D票】!$H$10</f>
        <v>0</v>
      </c>
      <c r="C619" s="1213" t="str">
        <f>【A票】【D票】!$K$10</f>
        <v xml:space="preserve"> </v>
      </c>
      <c r="D619" s="1214">
        <f t="shared" si="608"/>
        <v>528</v>
      </c>
      <c r="E619" s="914"/>
      <c r="F619" s="467"/>
      <c r="G619" s="469"/>
      <c r="H619" s="224" t="str">
        <f t="shared" si="594"/>
        <v xml:space="preserve"> </v>
      </c>
      <c r="I619" s="704"/>
      <c r="J619" s="117"/>
      <c r="K619" s="117"/>
      <c r="L619" s="117"/>
      <c r="M619" s="117"/>
      <c r="N619" s="117"/>
      <c r="O619" s="117"/>
      <c r="P619" s="117"/>
      <c r="Q619" s="117"/>
      <c r="R619" s="117"/>
      <c r="S619" s="117"/>
      <c r="T619" s="254"/>
      <c r="U619" s="646"/>
      <c r="V619" s="646"/>
      <c r="W619" s="114"/>
      <c r="X619" s="254"/>
      <c r="Y619" s="224" t="str">
        <f t="shared" si="595"/>
        <v xml:space="preserve"> </v>
      </c>
      <c r="Z619" s="579"/>
      <c r="AA619" s="704"/>
      <c r="AB619" s="119"/>
      <c r="AC619" s="224" t="str">
        <f t="shared" si="610"/>
        <v xml:space="preserve"> </v>
      </c>
      <c r="AD619" s="115"/>
      <c r="AE619" s="253"/>
      <c r="AF619" s="704"/>
      <c r="AG619" s="727"/>
      <c r="AH619" s="727"/>
      <c r="AI619" s="727"/>
      <c r="AJ619" s="727"/>
      <c r="AK619" s="591"/>
      <c r="AL619" s="727"/>
      <c r="AM619" s="727"/>
      <c r="AN619" s="727"/>
      <c r="AO619" s="727"/>
      <c r="AP619" s="727"/>
      <c r="AQ619" s="727"/>
      <c r="AR619" s="727"/>
      <c r="AS619" s="727"/>
      <c r="AT619" s="727"/>
      <c r="AU619" s="727"/>
      <c r="AV619" s="727"/>
      <c r="AW619" s="727"/>
      <c r="AX619" s="727"/>
      <c r="AY619" s="727"/>
      <c r="AZ619" s="727"/>
      <c r="BA619" s="727"/>
      <c r="BB619" s="727"/>
      <c r="BC619" s="821"/>
      <c r="BD619" s="727"/>
      <c r="BE619" s="727"/>
      <c r="BF619" s="727"/>
      <c r="BG619" s="727"/>
      <c r="BH619" s="727"/>
      <c r="BI619" s="727"/>
      <c r="BJ619" s="727"/>
      <c r="BK619" s="727"/>
      <c r="BL619" s="821"/>
      <c r="BM619" s="727"/>
      <c r="BN619" s="727"/>
      <c r="BO619" s="727"/>
      <c r="BP619" s="727"/>
      <c r="BQ619" s="727"/>
      <c r="BR619" s="821"/>
      <c r="BS619" s="727"/>
      <c r="BT619" s="727"/>
      <c r="BU619" s="727"/>
      <c r="BV619" s="591"/>
      <c r="BW619" s="224" t="str">
        <f t="shared" si="607"/>
        <v xml:space="preserve"> </v>
      </c>
      <c r="BX619" s="471">
        <f t="shared" si="596"/>
        <v>528</v>
      </c>
      <c r="BY619" s="117"/>
      <c r="BZ619" s="117"/>
      <c r="CA619" s="117"/>
      <c r="CB619" s="117"/>
      <c r="CC619" s="117"/>
      <c r="CD619" s="461"/>
      <c r="CE619" s="236"/>
      <c r="CF619" s="224" t="str">
        <f t="shared" si="597"/>
        <v xml:space="preserve"> </v>
      </c>
      <c r="CG619" s="116"/>
      <c r="CH619" s="117"/>
      <c r="CI619" s="117"/>
      <c r="CJ619" s="117"/>
      <c r="CK619" s="472"/>
      <c r="CL619" s="472"/>
      <c r="CM619" s="472"/>
      <c r="CN619" s="472"/>
      <c r="CO619" s="117"/>
      <c r="CP619" s="253"/>
      <c r="CQ619" s="120"/>
      <c r="CR619" s="224" t="str" cm="1">
        <f t="array" ref="CR619">IF(AND(SUM(COUNTIF(CG619:CM619,{"*不明*","*その他*"})+COUNTIF(CO619:CP619,{"*不明*","*その他*"}))&gt;0,CQ619=""),"その他・不明の場合,10)具体的内容、理由を記入",IF(OR(AND(CI619=CI$65,COUNTA(CJ619:CM619)&lt;4),AND(OR(CI619=CI$63,CI619=CI$64,CI619=CI$66,CI619=CI$67,CI619=CI$68,CI619=""),COUNTA(CJ619:CM619)&gt;0)),"3)介護保険認定済→要介護度、認知症自立度、寝たきり度、介護保険サービス記入",IF(OR(AND(OR(CM619=CM$63,CM619=CM$64),CN619=""),AND(OR(CM619=CM$65,CM619=CM$66),CN619&lt;&gt;"")),"7)介護保険サービス受けている/過去受けていた→具体的内容記入"," ")))</f>
        <v xml:space="preserve"> </v>
      </c>
      <c r="CS619" s="224" t="str">
        <f t="shared" si="598"/>
        <v xml:space="preserve"> </v>
      </c>
      <c r="CT619" s="116"/>
      <c r="CU619" s="253"/>
      <c r="CV619" s="117"/>
      <c r="CW619" s="117"/>
      <c r="CX619" s="253"/>
      <c r="CY619" s="117"/>
      <c r="CZ619" s="117"/>
      <c r="DA619" s="253"/>
      <c r="DB619" s="117"/>
      <c r="DC619" s="224" t="str">
        <f t="shared" si="599"/>
        <v xml:space="preserve"> </v>
      </c>
      <c r="DD619" s="224" t="str">
        <f t="shared" si="600"/>
        <v xml:space="preserve"> </v>
      </c>
      <c r="DE619" s="224" t="str">
        <f t="shared" si="611"/>
        <v xml:space="preserve"> </v>
      </c>
      <c r="DF619" s="121"/>
      <c r="DG619" s="114"/>
      <c r="DH619" s="704"/>
      <c r="DI619" s="119"/>
      <c r="DJ619" s="187"/>
      <c r="DK619" s="254"/>
      <c r="DL619" s="224" t="str">
        <f t="shared" si="612"/>
        <v xml:space="preserve"> </v>
      </c>
      <c r="DM619" s="224" t="str">
        <f t="shared" si="601"/>
        <v xml:space="preserve"> </v>
      </c>
      <c r="DN619" s="474"/>
      <c r="DO619" s="117"/>
      <c r="DP619" s="117"/>
      <c r="DQ619" s="117"/>
      <c r="DR619" s="117"/>
      <c r="DS619" s="117"/>
      <c r="DT619" s="254"/>
      <c r="DU619" s="476"/>
      <c r="DV619" s="224" t="str">
        <f t="shared" si="613"/>
        <v xml:space="preserve"> </v>
      </c>
      <c r="DW619" s="115"/>
      <c r="DX619" s="470"/>
      <c r="DY619" s="117"/>
      <c r="DZ619" s="704"/>
      <c r="EA619" s="224" t="str">
        <f t="shared" si="614"/>
        <v xml:space="preserve"> </v>
      </c>
      <c r="EB619" s="906"/>
      <c r="EC619" s="904"/>
      <c r="ED619" s="904"/>
      <c r="EE619" s="904"/>
      <c r="EF619" s="904"/>
      <c r="EG619" s="904"/>
      <c r="EH619" s="904"/>
      <c r="EI619" s="904"/>
      <c r="EJ619" s="904"/>
      <c r="EK619" s="905"/>
      <c r="EL619" s="80"/>
      <c r="EM619" s="224" t="str">
        <f t="shared" si="602"/>
        <v xml:space="preserve"> </v>
      </c>
      <c r="EN619" s="224" t="str">
        <f t="shared" si="603"/>
        <v xml:space="preserve"> </v>
      </c>
      <c r="EO619" s="115"/>
      <c r="EP619" s="1050"/>
      <c r="EQ619" s="253"/>
      <c r="ER619" s="117"/>
      <c r="ES619" s="1258">
        <f t="shared" si="604"/>
        <v>528</v>
      </c>
      <c r="ET619" s="224" t="str">
        <f t="shared" si="605"/>
        <v xml:space="preserve"> </v>
      </c>
      <c r="EU619" s="477" t="str">
        <f t="shared" si="606"/>
        <v/>
      </c>
      <c r="EV619" s="1334" t="str">
        <f t="shared" si="609"/>
        <v xml:space="preserve"> </v>
      </c>
      <c r="EW619" s="1332" t="str">
        <f t="shared" si="653"/>
        <v/>
      </c>
      <c r="EX619" s="1275" t="str">
        <f t="shared" si="635"/>
        <v/>
      </c>
      <c r="EY619" s="1275" t="str">
        <f t="shared" si="636"/>
        <v/>
      </c>
      <c r="EZ619" s="1275" t="str">
        <f t="shared" si="637"/>
        <v/>
      </c>
      <c r="FA619" s="1275" t="str">
        <f t="shared" si="638"/>
        <v/>
      </c>
      <c r="FB619" s="1275" t="str">
        <f t="shared" si="639"/>
        <v/>
      </c>
      <c r="FC619" s="1333" t="str">
        <f t="shared" si="640"/>
        <v/>
      </c>
      <c r="FE619" s="1234" t="str">
        <f t="shared" si="641"/>
        <v xml:space="preserve"> </v>
      </c>
      <c r="FF619" s="1234" t="str">
        <f t="shared" si="642"/>
        <v xml:space="preserve"> </v>
      </c>
      <c r="FG619" s="1234" t="str">
        <f t="shared" si="643"/>
        <v xml:space="preserve"> </v>
      </c>
      <c r="FH619" s="1234" t="str">
        <f t="shared" si="644"/>
        <v xml:space="preserve"> </v>
      </c>
      <c r="FI619" s="1234" t="str">
        <f t="shared" si="615"/>
        <v xml:space="preserve"> </v>
      </c>
      <c r="FJ619" s="1234" t="str">
        <f t="shared" si="645"/>
        <v xml:space="preserve"> </v>
      </c>
      <c r="FK619" s="1234">
        <f t="shared" si="616"/>
        <v>0</v>
      </c>
      <c r="FL619" s="1227"/>
      <c r="FM619" s="1234" t="str">
        <f t="shared" si="617"/>
        <v xml:space="preserve"> </v>
      </c>
      <c r="FN619" s="1234" t="str">
        <f t="shared" si="618"/>
        <v xml:space="preserve"> </v>
      </c>
      <c r="FO619" s="1234" t="str">
        <f t="shared" si="646"/>
        <v xml:space="preserve"> </v>
      </c>
      <c r="FP619" s="1234" t="str">
        <f t="shared" si="647"/>
        <v xml:space="preserve"> </v>
      </c>
      <c r="FQ619" s="1234" t="str">
        <f t="shared" si="619"/>
        <v xml:space="preserve"> </v>
      </c>
      <c r="FR619" s="1234" t="str">
        <f t="shared" si="648"/>
        <v xml:space="preserve"> </v>
      </c>
      <c r="FS619" s="1234">
        <f t="shared" si="654"/>
        <v>0</v>
      </c>
      <c r="FT619" s="1227"/>
      <c r="FU619" s="1234" t="str">
        <f t="shared" si="649"/>
        <v xml:space="preserve"> </v>
      </c>
      <c r="FV619" s="1234" t="str">
        <f t="shared" si="650"/>
        <v xml:space="preserve"> </v>
      </c>
      <c r="FW619" s="1234" t="str">
        <f t="shared" si="651"/>
        <v xml:space="preserve"> </v>
      </c>
      <c r="FX619" s="1234" t="str">
        <f t="shared" si="620"/>
        <v xml:space="preserve"> </v>
      </c>
      <c r="FY619" s="1234" t="str">
        <f t="shared" si="621"/>
        <v xml:space="preserve"> </v>
      </c>
      <c r="FZ619" s="1234" t="str">
        <f t="shared" si="652"/>
        <v xml:space="preserve"> </v>
      </c>
      <c r="GA619" s="1234">
        <f t="shared" si="622"/>
        <v>0</v>
      </c>
      <c r="GB619" s="1227"/>
      <c r="GC619" s="1234" t="str">
        <f t="shared" si="623"/>
        <v xml:space="preserve"> </v>
      </c>
      <c r="GD619" s="1234" t="str">
        <f t="shared" si="624"/>
        <v xml:space="preserve"> </v>
      </c>
      <c r="GE619" s="1234" t="str">
        <f t="shared" si="625"/>
        <v xml:space="preserve"> </v>
      </c>
      <c r="GF619" s="1234" t="str">
        <f t="shared" si="626"/>
        <v xml:space="preserve"> </v>
      </c>
      <c r="GG619" s="1234" t="str">
        <f t="shared" si="627"/>
        <v xml:space="preserve"> </v>
      </c>
      <c r="GH619" s="1234" t="str">
        <f t="shared" si="628"/>
        <v xml:space="preserve"> </v>
      </c>
      <c r="GI619" s="1234" t="str">
        <f t="shared" si="629"/>
        <v xml:space="preserve"> </v>
      </c>
      <c r="GJ619" s="1234" t="str">
        <f t="shared" si="630"/>
        <v xml:space="preserve"> </v>
      </c>
      <c r="GK619" s="1234" t="str">
        <f t="shared" si="631"/>
        <v xml:space="preserve"> </v>
      </c>
      <c r="GL619" s="1234" t="str">
        <f t="shared" si="632"/>
        <v xml:space="preserve"> </v>
      </c>
      <c r="GM619" s="1234" t="str">
        <f t="shared" si="633"/>
        <v xml:space="preserve"> </v>
      </c>
      <c r="GN619" s="1234">
        <f t="shared" si="634"/>
        <v>0</v>
      </c>
    </row>
    <row r="620" spans="1:196" s="100" customFormat="1" ht="27" customHeight="1" thickTop="1" thickBot="1">
      <c r="A620" s="1208">
        <f>【A票】【D票】!$D$10</f>
        <v>0</v>
      </c>
      <c r="B620" s="1212">
        <f>【A票】【D票】!$H$10</f>
        <v>0</v>
      </c>
      <c r="C620" s="1213" t="str">
        <f>【A票】【D票】!$K$10</f>
        <v xml:space="preserve"> </v>
      </c>
      <c r="D620" s="1214">
        <f t="shared" si="608"/>
        <v>529</v>
      </c>
      <c r="E620" s="914"/>
      <c r="F620" s="467"/>
      <c r="G620" s="469"/>
      <c r="H620" s="224" t="str">
        <f t="shared" si="594"/>
        <v xml:space="preserve"> </v>
      </c>
      <c r="I620" s="704"/>
      <c r="J620" s="117"/>
      <c r="K620" s="117"/>
      <c r="L620" s="117"/>
      <c r="M620" s="117"/>
      <c r="N620" s="117"/>
      <c r="O620" s="117"/>
      <c r="P620" s="117"/>
      <c r="Q620" s="117"/>
      <c r="R620" s="117"/>
      <c r="S620" s="117"/>
      <c r="T620" s="254"/>
      <c r="U620" s="646"/>
      <c r="V620" s="646"/>
      <c r="W620" s="114"/>
      <c r="X620" s="254"/>
      <c r="Y620" s="224" t="str">
        <f t="shared" si="595"/>
        <v xml:space="preserve"> </v>
      </c>
      <c r="Z620" s="579"/>
      <c r="AA620" s="704"/>
      <c r="AB620" s="119"/>
      <c r="AC620" s="224" t="str">
        <f t="shared" si="610"/>
        <v xml:space="preserve"> </v>
      </c>
      <c r="AD620" s="115"/>
      <c r="AE620" s="253"/>
      <c r="AF620" s="704"/>
      <c r="AG620" s="727"/>
      <c r="AH620" s="727"/>
      <c r="AI620" s="727"/>
      <c r="AJ620" s="727"/>
      <c r="AK620" s="591"/>
      <c r="AL620" s="727"/>
      <c r="AM620" s="727"/>
      <c r="AN620" s="727"/>
      <c r="AO620" s="727"/>
      <c r="AP620" s="727"/>
      <c r="AQ620" s="727"/>
      <c r="AR620" s="727"/>
      <c r="AS620" s="727"/>
      <c r="AT620" s="727"/>
      <c r="AU620" s="727"/>
      <c r="AV620" s="727"/>
      <c r="AW620" s="727"/>
      <c r="AX620" s="727"/>
      <c r="AY620" s="727"/>
      <c r="AZ620" s="727"/>
      <c r="BA620" s="727"/>
      <c r="BB620" s="727"/>
      <c r="BC620" s="821"/>
      <c r="BD620" s="727"/>
      <c r="BE620" s="727"/>
      <c r="BF620" s="727"/>
      <c r="BG620" s="727"/>
      <c r="BH620" s="727"/>
      <c r="BI620" s="727"/>
      <c r="BJ620" s="727"/>
      <c r="BK620" s="727"/>
      <c r="BL620" s="821"/>
      <c r="BM620" s="727"/>
      <c r="BN620" s="727"/>
      <c r="BO620" s="727"/>
      <c r="BP620" s="727"/>
      <c r="BQ620" s="727"/>
      <c r="BR620" s="821"/>
      <c r="BS620" s="727"/>
      <c r="BT620" s="727"/>
      <c r="BU620" s="727"/>
      <c r="BV620" s="591"/>
      <c r="BW620" s="224" t="str">
        <f t="shared" si="607"/>
        <v xml:space="preserve"> </v>
      </c>
      <c r="BX620" s="471">
        <f t="shared" si="596"/>
        <v>529</v>
      </c>
      <c r="BY620" s="117"/>
      <c r="BZ620" s="117"/>
      <c r="CA620" s="117"/>
      <c r="CB620" s="117"/>
      <c r="CC620" s="117"/>
      <c r="CD620" s="461"/>
      <c r="CE620" s="236"/>
      <c r="CF620" s="224" t="str">
        <f t="shared" si="597"/>
        <v xml:space="preserve"> </v>
      </c>
      <c r="CG620" s="116"/>
      <c r="CH620" s="117"/>
      <c r="CI620" s="117"/>
      <c r="CJ620" s="117"/>
      <c r="CK620" s="472"/>
      <c r="CL620" s="472"/>
      <c r="CM620" s="472"/>
      <c r="CN620" s="472"/>
      <c r="CO620" s="117"/>
      <c r="CP620" s="253"/>
      <c r="CQ620" s="120"/>
      <c r="CR620" s="224" t="str" cm="1">
        <f t="array" ref="CR620">IF(AND(SUM(COUNTIF(CG620:CM620,{"*不明*","*その他*"})+COUNTIF(CO620:CP620,{"*不明*","*その他*"}))&gt;0,CQ620=""),"その他・不明の場合,10)具体的内容、理由を記入",IF(OR(AND(CI620=CI$65,COUNTA(CJ620:CM620)&lt;4),AND(OR(CI620=CI$63,CI620=CI$64,CI620=CI$66,CI620=CI$67,CI620=CI$68,CI620=""),COUNTA(CJ620:CM620)&gt;0)),"3)介護保険認定済→要介護度、認知症自立度、寝たきり度、介護保険サービス記入",IF(OR(AND(OR(CM620=CM$63,CM620=CM$64),CN620=""),AND(OR(CM620=CM$65,CM620=CM$66),CN620&lt;&gt;"")),"7)介護保険サービス受けている/過去受けていた→具体的内容記入"," ")))</f>
        <v xml:space="preserve"> </v>
      </c>
      <c r="CS620" s="224" t="str">
        <f t="shared" si="598"/>
        <v xml:space="preserve"> </v>
      </c>
      <c r="CT620" s="116"/>
      <c r="CU620" s="253"/>
      <c r="CV620" s="117"/>
      <c r="CW620" s="117"/>
      <c r="CX620" s="253"/>
      <c r="CY620" s="117"/>
      <c r="CZ620" s="117"/>
      <c r="DA620" s="253"/>
      <c r="DB620" s="117"/>
      <c r="DC620" s="224" t="str">
        <f t="shared" si="599"/>
        <v xml:space="preserve"> </v>
      </c>
      <c r="DD620" s="224" t="str">
        <f t="shared" si="600"/>
        <v xml:space="preserve"> </v>
      </c>
      <c r="DE620" s="224" t="str">
        <f t="shared" si="611"/>
        <v xml:space="preserve"> </v>
      </c>
      <c r="DF620" s="121"/>
      <c r="DG620" s="114"/>
      <c r="DH620" s="704"/>
      <c r="DI620" s="119"/>
      <c r="DJ620" s="187"/>
      <c r="DK620" s="254"/>
      <c r="DL620" s="224" t="str">
        <f t="shared" si="612"/>
        <v xml:space="preserve"> </v>
      </c>
      <c r="DM620" s="224" t="str">
        <f t="shared" si="601"/>
        <v xml:space="preserve"> </v>
      </c>
      <c r="DN620" s="474"/>
      <c r="DO620" s="117"/>
      <c r="DP620" s="117"/>
      <c r="DQ620" s="117"/>
      <c r="DR620" s="117"/>
      <c r="DS620" s="117"/>
      <c r="DT620" s="254"/>
      <c r="DU620" s="476"/>
      <c r="DV620" s="224" t="str">
        <f t="shared" si="613"/>
        <v xml:space="preserve"> </v>
      </c>
      <c r="DW620" s="115"/>
      <c r="DX620" s="470"/>
      <c r="DY620" s="117"/>
      <c r="DZ620" s="704"/>
      <c r="EA620" s="224" t="str">
        <f t="shared" si="614"/>
        <v xml:space="preserve"> </v>
      </c>
      <c r="EB620" s="906"/>
      <c r="EC620" s="904"/>
      <c r="ED620" s="904"/>
      <c r="EE620" s="904"/>
      <c r="EF620" s="904"/>
      <c r="EG620" s="904"/>
      <c r="EH620" s="904"/>
      <c r="EI620" s="904"/>
      <c r="EJ620" s="904"/>
      <c r="EK620" s="905"/>
      <c r="EL620" s="80"/>
      <c r="EM620" s="224" t="str">
        <f t="shared" si="602"/>
        <v xml:space="preserve"> </v>
      </c>
      <c r="EN620" s="224" t="str">
        <f t="shared" si="603"/>
        <v xml:space="preserve"> </v>
      </c>
      <c r="EO620" s="115"/>
      <c r="EP620" s="1050"/>
      <c r="EQ620" s="253"/>
      <c r="ER620" s="117"/>
      <c r="ES620" s="1258">
        <f t="shared" si="604"/>
        <v>529</v>
      </c>
      <c r="ET620" s="224" t="str">
        <f t="shared" si="605"/>
        <v xml:space="preserve"> </v>
      </c>
      <c r="EU620" s="477" t="str">
        <f t="shared" si="606"/>
        <v/>
      </c>
      <c r="EV620" s="1334" t="str">
        <f t="shared" si="609"/>
        <v xml:space="preserve"> </v>
      </c>
      <c r="EW620" s="1332" t="str">
        <f t="shared" si="653"/>
        <v/>
      </c>
      <c r="EX620" s="1275" t="str">
        <f t="shared" si="635"/>
        <v/>
      </c>
      <c r="EY620" s="1275" t="str">
        <f t="shared" si="636"/>
        <v/>
      </c>
      <c r="EZ620" s="1275" t="str">
        <f t="shared" si="637"/>
        <v/>
      </c>
      <c r="FA620" s="1275" t="str">
        <f t="shared" si="638"/>
        <v/>
      </c>
      <c r="FB620" s="1275" t="str">
        <f t="shared" si="639"/>
        <v/>
      </c>
      <c r="FC620" s="1333" t="str">
        <f t="shared" si="640"/>
        <v/>
      </c>
      <c r="FE620" s="1234" t="str">
        <f t="shared" si="641"/>
        <v xml:space="preserve"> </v>
      </c>
      <c r="FF620" s="1234" t="str">
        <f t="shared" si="642"/>
        <v xml:space="preserve"> </v>
      </c>
      <c r="FG620" s="1234" t="str">
        <f t="shared" si="643"/>
        <v xml:space="preserve"> </v>
      </c>
      <c r="FH620" s="1234" t="str">
        <f t="shared" si="644"/>
        <v xml:space="preserve"> </v>
      </c>
      <c r="FI620" s="1234" t="str">
        <f t="shared" si="615"/>
        <v xml:space="preserve"> </v>
      </c>
      <c r="FJ620" s="1234" t="str">
        <f t="shared" si="645"/>
        <v xml:space="preserve"> </v>
      </c>
      <c r="FK620" s="1234">
        <f t="shared" si="616"/>
        <v>0</v>
      </c>
      <c r="FL620" s="1227"/>
      <c r="FM620" s="1234" t="str">
        <f t="shared" si="617"/>
        <v xml:space="preserve"> </v>
      </c>
      <c r="FN620" s="1234" t="str">
        <f t="shared" si="618"/>
        <v xml:space="preserve"> </v>
      </c>
      <c r="FO620" s="1234" t="str">
        <f t="shared" si="646"/>
        <v xml:space="preserve"> </v>
      </c>
      <c r="FP620" s="1234" t="str">
        <f t="shared" si="647"/>
        <v xml:space="preserve"> </v>
      </c>
      <c r="FQ620" s="1234" t="str">
        <f t="shared" si="619"/>
        <v xml:space="preserve"> </v>
      </c>
      <c r="FR620" s="1234" t="str">
        <f t="shared" si="648"/>
        <v xml:space="preserve"> </v>
      </c>
      <c r="FS620" s="1234">
        <f t="shared" si="654"/>
        <v>0</v>
      </c>
      <c r="FT620" s="1227"/>
      <c r="FU620" s="1234" t="str">
        <f t="shared" si="649"/>
        <v xml:space="preserve"> </v>
      </c>
      <c r="FV620" s="1234" t="str">
        <f t="shared" si="650"/>
        <v xml:space="preserve"> </v>
      </c>
      <c r="FW620" s="1234" t="str">
        <f t="shared" si="651"/>
        <v xml:space="preserve"> </v>
      </c>
      <c r="FX620" s="1234" t="str">
        <f t="shared" si="620"/>
        <v xml:space="preserve"> </v>
      </c>
      <c r="FY620" s="1234" t="str">
        <f t="shared" si="621"/>
        <v xml:space="preserve"> </v>
      </c>
      <c r="FZ620" s="1234" t="str">
        <f t="shared" si="652"/>
        <v xml:space="preserve"> </v>
      </c>
      <c r="GA620" s="1234">
        <f t="shared" si="622"/>
        <v>0</v>
      </c>
      <c r="GB620" s="1227"/>
      <c r="GC620" s="1234" t="str">
        <f t="shared" si="623"/>
        <v xml:space="preserve"> </v>
      </c>
      <c r="GD620" s="1234" t="str">
        <f t="shared" si="624"/>
        <v xml:space="preserve"> </v>
      </c>
      <c r="GE620" s="1234" t="str">
        <f t="shared" si="625"/>
        <v xml:space="preserve"> </v>
      </c>
      <c r="GF620" s="1234" t="str">
        <f t="shared" si="626"/>
        <v xml:space="preserve"> </v>
      </c>
      <c r="GG620" s="1234" t="str">
        <f t="shared" si="627"/>
        <v xml:space="preserve"> </v>
      </c>
      <c r="GH620" s="1234" t="str">
        <f t="shared" si="628"/>
        <v xml:space="preserve"> </v>
      </c>
      <c r="GI620" s="1234" t="str">
        <f t="shared" si="629"/>
        <v xml:space="preserve"> </v>
      </c>
      <c r="GJ620" s="1234" t="str">
        <f t="shared" si="630"/>
        <v xml:space="preserve"> </v>
      </c>
      <c r="GK620" s="1234" t="str">
        <f t="shared" si="631"/>
        <v xml:space="preserve"> </v>
      </c>
      <c r="GL620" s="1234" t="str">
        <f t="shared" si="632"/>
        <v xml:space="preserve"> </v>
      </c>
      <c r="GM620" s="1234" t="str">
        <f t="shared" si="633"/>
        <v xml:space="preserve"> </v>
      </c>
      <c r="GN620" s="1234">
        <f t="shared" si="634"/>
        <v>0</v>
      </c>
    </row>
    <row r="621" spans="1:196" s="100" customFormat="1" ht="27" customHeight="1" thickTop="1" thickBot="1">
      <c r="A621" s="1208">
        <f>【A票】【D票】!$D$10</f>
        <v>0</v>
      </c>
      <c r="B621" s="1212">
        <f>【A票】【D票】!$H$10</f>
        <v>0</v>
      </c>
      <c r="C621" s="1213" t="str">
        <f>【A票】【D票】!$K$10</f>
        <v xml:space="preserve"> </v>
      </c>
      <c r="D621" s="1214">
        <f t="shared" si="608"/>
        <v>530</v>
      </c>
      <c r="E621" s="914"/>
      <c r="F621" s="467"/>
      <c r="G621" s="469"/>
      <c r="H621" s="224" t="str">
        <f t="shared" si="594"/>
        <v xml:space="preserve"> </v>
      </c>
      <c r="I621" s="704"/>
      <c r="J621" s="117"/>
      <c r="K621" s="117"/>
      <c r="L621" s="117"/>
      <c r="M621" s="117"/>
      <c r="N621" s="117"/>
      <c r="O621" s="117"/>
      <c r="P621" s="117"/>
      <c r="Q621" s="117"/>
      <c r="R621" s="117"/>
      <c r="S621" s="117"/>
      <c r="T621" s="254"/>
      <c r="U621" s="646"/>
      <c r="V621" s="646"/>
      <c r="W621" s="114"/>
      <c r="X621" s="254"/>
      <c r="Y621" s="224" t="str">
        <f t="shared" si="595"/>
        <v xml:space="preserve"> </v>
      </c>
      <c r="Z621" s="579"/>
      <c r="AA621" s="704"/>
      <c r="AB621" s="119"/>
      <c r="AC621" s="224" t="str">
        <f t="shared" si="610"/>
        <v xml:space="preserve"> </v>
      </c>
      <c r="AD621" s="115"/>
      <c r="AE621" s="253"/>
      <c r="AF621" s="704"/>
      <c r="AG621" s="727"/>
      <c r="AH621" s="727"/>
      <c r="AI621" s="727"/>
      <c r="AJ621" s="727"/>
      <c r="AK621" s="591"/>
      <c r="AL621" s="727"/>
      <c r="AM621" s="727"/>
      <c r="AN621" s="727"/>
      <c r="AO621" s="727"/>
      <c r="AP621" s="727"/>
      <c r="AQ621" s="727"/>
      <c r="AR621" s="727"/>
      <c r="AS621" s="727"/>
      <c r="AT621" s="727"/>
      <c r="AU621" s="727"/>
      <c r="AV621" s="727"/>
      <c r="AW621" s="727"/>
      <c r="AX621" s="727"/>
      <c r="AY621" s="727"/>
      <c r="AZ621" s="727"/>
      <c r="BA621" s="727"/>
      <c r="BB621" s="727"/>
      <c r="BC621" s="821"/>
      <c r="BD621" s="727"/>
      <c r="BE621" s="727"/>
      <c r="BF621" s="727"/>
      <c r="BG621" s="727"/>
      <c r="BH621" s="727"/>
      <c r="BI621" s="727"/>
      <c r="BJ621" s="727"/>
      <c r="BK621" s="727"/>
      <c r="BL621" s="821"/>
      <c r="BM621" s="727"/>
      <c r="BN621" s="727"/>
      <c r="BO621" s="727"/>
      <c r="BP621" s="727"/>
      <c r="BQ621" s="727"/>
      <c r="BR621" s="821"/>
      <c r="BS621" s="727"/>
      <c r="BT621" s="727"/>
      <c r="BU621" s="727"/>
      <c r="BV621" s="591"/>
      <c r="BW621" s="224" t="str">
        <f t="shared" si="607"/>
        <v xml:space="preserve"> </v>
      </c>
      <c r="BX621" s="471">
        <f t="shared" si="596"/>
        <v>530</v>
      </c>
      <c r="BY621" s="117"/>
      <c r="BZ621" s="117"/>
      <c r="CA621" s="117"/>
      <c r="CB621" s="117"/>
      <c r="CC621" s="117"/>
      <c r="CD621" s="461"/>
      <c r="CE621" s="236"/>
      <c r="CF621" s="224" t="str">
        <f t="shared" si="597"/>
        <v xml:space="preserve"> </v>
      </c>
      <c r="CG621" s="116"/>
      <c r="CH621" s="117"/>
      <c r="CI621" s="117"/>
      <c r="CJ621" s="117"/>
      <c r="CK621" s="472"/>
      <c r="CL621" s="472"/>
      <c r="CM621" s="472"/>
      <c r="CN621" s="472"/>
      <c r="CO621" s="117"/>
      <c r="CP621" s="253"/>
      <c r="CQ621" s="120"/>
      <c r="CR621" s="224" t="str" cm="1">
        <f t="array" ref="CR621">IF(AND(SUM(COUNTIF(CG621:CM621,{"*不明*","*その他*"})+COUNTIF(CO621:CP621,{"*不明*","*その他*"}))&gt;0,CQ621=""),"その他・不明の場合,10)具体的内容、理由を記入",IF(OR(AND(CI621=CI$65,COUNTA(CJ621:CM621)&lt;4),AND(OR(CI621=CI$63,CI621=CI$64,CI621=CI$66,CI621=CI$67,CI621=CI$68,CI621=""),COUNTA(CJ621:CM621)&gt;0)),"3)介護保険認定済→要介護度、認知症自立度、寝たきり度、介護保険サービス記入",IF(OR(AND(OR(CM621=CM$63,CM621=CM$64),CN621=""),AND(OR(CM621=CM$65,CM621=CM$66),CN621&lt;&gt;"")),"7)介護保険サービス受けている/過去受けていた→具体的内容記入"," ")))</f>
        <v xml:space="preserve"> </v>
      </c>
      <c r="CS621" s="224" t="str">
        <f t="shared" si="598"/>
        <v xml:space="preserve"> </v>
      </c>
      <c r="CT621" s="116"/>
      <c r="CU621" s="253"/>
      <c r="CV621" s="117"/>
      <c r="CW621" s="117"/>
      <c r="CX621" s="253"/>
      <c r="CY621" s="117"/>
      <c r="CZ621" s="117"/>
      <c r="DA621" s="253"/>
      <c r="DB621" s="117"/>
      <c r="DC621" s="224" t="str">
        <f t="shared" si="599"/>
        <v xml:space="preserve"> </v>
      </c>
      <c r="DD621" s="224" t="str">
        <f t="shared" si="600"/>
        <v xml:space="preserve"> </v>
      </c>
      <c r="DE621" s="224" t="str">
        <f t="shared" si="611"/>
        <v xml:space="preserve"> </v>
      </c>
      <c r="DF621" s="121"/>
      <c r="DG621" s="114"/>
      <c r="DH621" s="704"/>
      <c r="DI621" s="119"/>
      <c r="DJ621" s="187"/>
      <c r="DK621" s="254"/>
      <c r="DL621" s="224" t="str">
        <f t="shared" si="612"/>
        <v xml:space="preserve"> </v>
      </c>
      <c r="DM621" s="224" t="str">
        <f t="shared" si="601"/>
        <v xml:space="preserve"> </v>
      </c>
      <c r="DN621" s="474"/>
      <c r="DO621" s="117"/>
      <c r="DP621" s="117"/>
      <c r="DQ621" s="117"/>
      <c r="DR621" s="117"/>
      <c r="DS621" s="117"/>
      <c r="DT621" s="254"/>
      <c r="DU621" s="476"/>
      <c r="DV621" s="224" t="str">
        <f t="shared" si="613"/>
        <v xml:space="preserve"> </v>
      </c>
      <c r="DW621" s="115"/>
      <c r="DX621" s="470"/>
      <c r="DY621" s="117"/>
      <c r="DZ621" s="704"/>
      <c r="EA621" s="224" t="str">
        <f t="shared" si="614"/>
        <v xml:space="preserve"> </v>
      </c>
      <c r="EB621" s="906"/>
      <c r="EC621" s="904"/>
      <c r="ED621" s="904"/>
      <c r="EE621" s="904"/>
      <c r="EF621" s="904"/>
      <c r="EG621" s="904"/>
      <c r="EH621" s="904"/>
      <c r="EI621" s="904"/>
      <c r="EJ621" s="904"/>
      <c r="EK621" s="905"/>
      <c r="EL621" s="80"/>
      <c r="EM621" s="224" t="str">
        <f t="shared" si="602"/>
        <v xml:space="preserve"> </v>
      </c>
      <c r="EN621" s="224" t="str">
        <f t="shared" si="603"/>
        <v xml:space="preserve"> </v>
      </c>
      <c r="EO621" s="115"/>
      <c r="EP621" s="1050"/>
      <c r="EQ621" s="253"/>
      <c r="ER621" s="117"/>
      <c r="ES621" s="1258">
        <f t="shared" si="604"/>
        <v>530</v>
      </c>
      <c r="ET621" s="224" t="str">
        <f t="shared" si="605"/>
        <v xml:space="preserve"> </v>
      </c>
      <c r="EU621" s="477" t="str">
        <f t="shared" si="606"/>
        <v/>
      </c>
      <c r="EV621" s="1334" t="str">
        <f t="shared" si="609"/>
        <v xml:space="preserve"> </v>
      </c>
      <c r="EW621" s="1332" t="str">
        <f t="shared" si="653"/>
        <v/>
      </c>
      <c r="EX621" s="1275" t="str">
        <f t="shared" si="635"/>
        <v/>
      </c>
      <c r="EY621" s="1275" t="str">
        <f t="shared" si="636"/>
        <v/>
      </c>
      <c r="EZ621" s="1275" t="str">
        <f t="shared" si="637"/>
        <v/>
      </c>
      <c r="FA621" s="1275" t="str">
        <f t="shared" si="638"/>
        <v/>
      </c>
      <c r="FB621" s="1275" t="str">
        <f t="shared" si="639"/>
        <v/>
      </c>
      <c r="FC621" s="1333" t="str">
        <f t="shared" si="640"/>
        <v/>
      </c>
      <c r="FE621" s="1234" t="str">
        <f t="shared" si="641"/>
        <v xml:space="preserve"> </v>
      </c>
      <c r="FF621" s="1234" t="str">
        <f t="shared" si="642"/>
        <v xml:space="preserve"> </v>
      </c>
      <c r="FG621" s="1234" t="str">
        <f t="shared" si="643"/>
        <v xml:space="preserve"> </v>
      </c>
      <c r="FH621" s="1234" t="str">
        <f t="shared" si="644"/>
        <v xml:space="preserve"> </v>
      </c>
      <c r="FI621" s="1234" t="str">
        <f t="shared" si="615"/>
        <v xml:space="preserve"> </v>
      </c>
      <c r="FJ621" s="1234" t="str">
        <f t="shared" si="645"/>
        <v xml:space="preserve"> </v>
      </c>
      <c r="FK621" s="1234">
        <f t="shared" si="616"/>
        <v>0</v>
      </c>
      <c r="FL621" s="1227"/>
      <c r="FM621" s="1234" t="str">
        <f t="shared" si="617"/>
        <v xml:space="preserve"> </v>
      </c>
      <c r="FN621" s="1234" t="str">
        <f t="shared" si="618"/>
        <v xml:space="preserve"> </v>
      </c>
      <c r="FO621" s="1234" t="str">
        <f t="shared" si="646"/>
        <v xml:space="preserve"> </v>
      </c>
      <c r="FP621" s="1234" t="str">
        <f t="shared" si="647"/>
        <v xml:space="preserve"> </v>
      </c>
      <c r="FQ621" s="1234" t="str">
        <f t="shared" si="619"/>
        <v xml:space="preserve"> </v>
      </c>
      <c r="FR621" s="1234" t="str">
        <f t="shared" si="648"/>
        <v xml:space="preserve"> </v>
      </c>
      <c r="FS621" s="1234">
        <f t="shared" si="654"/>
        <v>0</v>
      </c>
      <c r="FT621" s="1227"/>
      <c r="FU621" s="1234" t="str">
        <f t="shared" si="649"/>
        <v xml:space="preserve"> </v>
      </c>
      <c r="FV621" s="1234" t="str">
        <f t="shared" si="650"/>
        <v xml:space="preserve"> </v>
      </c>
      <c r="FW621" s="1234" t="str">
        <f t="shared" si="651"/>
        <v xml:space="preserve"> </v>
      </c>
      <c r="FX621" s="1234" t="str">
        <f t="shared" si="620"/>
        <v xml:space="preserve"> </v>
      </c>
      <c r="FY621" s="1234" t="str">
        <f t="shared" si="621"/>
        <v xml:space="preserve"> </v>
      </c>
      <c r="FZ621" s="1234" t="str">
        <f t="shared" si="652"/>
        <v xml:space="preserve"> </v>
      </c>
      <c r="GA621" s="1234">
        <f t="shared" si="622"/>
        <v>0</v>
      </c>
      <c r="GB621" s="1227"/>
      <c r="GC621" s="1234" t="str">
        <f t="shared" si="623"/>
        <v xml:space="preserve"> </v>
      </c>
      <c r="GD621" s="1234" t="str">
        <f t="shared" si="624"/>
        <v xml:space="preserve"> </v>
      </c>
      <c r="GE621" s="1234" t="str">
        <f t="shared" si="625"/>
        <v xml:space="preserve"> </v>
      </c>
      <c r="GF621" s="1234" t="str">
        <f t="shared" si="626"/>
        <v xml:space="preserve"> </v>
      </c>
      <c r="GG621" s="1234" t="str">
        <f t="shared" si="627"/>
        <v xml:space="preserve"> </v>
      </c>
      <c r="GH621" s="1234" t="str">
        <f t="shared" si="628"/>
        <v xml:space="preserve"> </v>
      </c>
      <c r="GI621" s="1234" t="str">
        <f t="shared" si="629"/>
        <v xml:space="preserve"> </v>
      </c>
      <c r="GJ621" s="1234" t="str">
        <f t="shared" si="630"/>
        <v xml:space="preserve"> </v>
      </c>
      <c r="GK621" s="1234" t="str">
        <f t="shared" si="631"/>
        <v xml:space="preserve"> </v>
      </c>
      <c r="GL621" s="1234" t="str">
        <f t="shared" si="632"/>
        <v xml:space="preserve"> </v>
      </c>
      <c r="GM621" s="1234" t="str">
        <f t="shared" si="633"/>
        <v xml:space="preserve"> </v>
      </c>
      <c r="GN621" s="1234">
        <f t="shared" si="634"/>
        <v>0</v>
      </c>
    </row>
    <row r="622" spans="1:196" s="100" customFormat="1" ht="27" customHeight="1" thickTop="1" thickBot="1">
      <c r="A622" s="1208">
        <f>【A票】【D票】!$D$10</f>
        <v>0</v>
      </c>
      <c r="B622" s="1212">
        <f>【A票】【D票】!$H$10</f>
        <v>0</v>
      </c>
      <c r="C622" s="1213" t="str">
        <f>【A票】【D票】!$K$10</f>
        <v xml:space="preserve"> </v>
      </c>
      <c r="D622" s="1214">
        <f t="shared" si="608"/>
        <v>531</v>
      </c>
      <c r="E622" s="914"/>
      <c r="F622" s="467"/>
      <c r="G622" s="469"/>
      <c r="H622" s="224" t="str">
        <f t="shared" si="594"/>
        <v xml:space="preserve"> </v>
      </c>
      <c r="I622" s="704"/>
      <c r="J622" s="117"/>
      <c r="K622" s="117"/>
      <c r="L622" s="117"/>
      <c r="M622" s="117"/>
      <c r="N622" s="117"/>
      <c r="O622" s="117"/>
      <c r="P622" s="117"/>
      <c r="Q622" s="117"/>
      <c r="R622" s="117"/>
      <c r="S622" s="117"/>
      <c r="T622" s="254"/>
      <c r="U622" s="646"/>
      <c r="V622" s="646"/>
      <c r="W622" s="114"/>
      <c r="X622" s="254"/>
      <c r="Y622" s="224" t="str">
        <f t="shared" si="595"/>
        <v xml:space="preserve"> </v>
      </c>
      <c r="Z622" s="579"/>
      <c r="AA622" s="704"/>
      <c r="AB622" s="119"/>
      <c r="AC622" s="224" t="str">
        <f t="shared" si="610"/>
        <v xml:space="preserve"> </v>
      </c>
      <c r="AD622" s="115"/>
      <c r="AE622" s="253"/>
      <c r="AF622" s="704"/>
      <c r="AG622" s="727"/>
      <c r="AH622" s="727"/>
      <c r="AI622" s="727"/>
      <c r="AJ622" s="727"/>
      <c r="AK622" s="591"/>
      <c r="AL622" s="727"/>
      <c r="AM622" s="727"/>
      <c r="AN622" s="727"/>
      <c r="AO622" s="727"/>
      <c r="AP622" s="727"/>
      <c r="AQ622" s="727"/>
      <c r="AR622" s="727"/>
      <c r="AS622" s="727"/>
      <c r="AT622" s="727"/>
      <c r="AU622" s="727"/>
      <c r="AV622" s="727"/>
      <c r="AW622" s="727"/>
      <c r="AX622" s="727"/>
      <c r="AY622" s="727"/>
      <c r="AZ622" s="727"/>
      <c r="BA622" s="727"/>
      <c r="BB622" s="727"/>
      <c r="BC622" s="821"/>
      <c r="BD622" s="727"/>
      <c r="BE622" s="727"/>
      <c r="BF622" s="727"/>
      <c r="BG622" s="727"/>
      <c r="BH622" s="727"/>
      <c r="BI622" s="727"/>
      <c r="BJ622" s="727"/>
      <c r="BK622" s="727"/>
      <c r="BL622" s="821"/>
      <c r="BM622" s="727"/>
      <c r="BN622" s="727"/>
      <c r="BO622" s="727"/>
      <c r="BP622" s="727"/>
      <c r="BQ622" s="727"/>
      <c r="BR622" s="821"/>
      <c r="BS622" s="727"/>
      <c r="BT622" s="727"/>
      <c r="BU622" s="727"/>
      <c r="BV622" s="591"/>
      <c r="BW622" s="224" t="str">
        <f t="shared" si="607"/>
        <v xml:space="preserve"> </v>
      </c>
      <c r="BX622" s="471">
        <f t="shared" si="596"/>
        <v>531</v>
      </c>
      <c r="BY622" s="117"/>
      <c r="BZ622" s="117"/>
      <c r="CA622" s="117"/>
      <c r="CB622" s="117"/>
      <c r="CC622" s="117"/>
      <c r="CD622" s="461"/>
      <c r="CE622" s="236"/>
      <c r="CF622" s="224" t="str">
        <f t="shared" si="597"/>
        <v xml:space="preserve"> </v>
      </c>
      <c r="CG622" s="116"/>
      <c r="CH622" s="117"/>
      <c r="CI622" s="117"/>
      <c r="CJ622" s="117"/>
      <c r="CK622" s="472"/>
      <c r="CL622" s="472"/>
      <c r="CM622" s="472"/>
      <c r="CN622" s="472"/>
      <c r="CO622" s="117"/>
      <c r="CP622" s="253"/>
      <c r="CQ622" s="120"/>
      <c r="CR622" s="224" t="str" cm="1">
        <f t="array" ref="CR622">IF(AND(SUM(COUNTIF(CG622:CM622,{"*不明*","*その他*"})+COUNTIF(CO622:CP622,{"*不明*","*その他*"}))&gt;0,CQ622=""),"その他・不明の場合,10)具体的内容、理由を記入",IF(OR(AND(CI622=CI$65,COUNTA(CJ622:CM622)&lt;4),AND(OR(CI622=CI$63,CI622=CI$64,CI622=CI$66,CI622=CI$67,CI622=CI$68,CI622=""),COUNTA(CJ622:CM622)&gt;0)),"3)介護保険認定済→要介護度、認知症自立度、寝たきり度、介護保険サービス記入",IF(OR(AND(OR(CM622=CM$63,CM622=CM$64),CN622=""),AND(OR(CM622=CM$65,CM622=CM$66),CN622&lt;&gt;"")),"7)介護保険サービス受けている/過去受けていた→具体的内容記入"," ")))</f>
        <v xml:space="preserve"> </v>
      </c>
      <c r="CS622" s="224" t="str">
        <f t="shared" si="598"/>
        <v xml:space="preserve"> </v>
      </c>
      <c r="CT622" s="116"/>
      <c r="CU622" s="253"/>
      <c r="CV622" s="117"/>
      <c r="CW622" s="117"/>
      <c r="CX622" s="253"/>
      <c r="CY622" s="117"/>
      <c r="CZ622" s="117"/>
      <c r="DA622" s="253"/>
      <c r="DB622" s="117"/>
      <c r="DC622" s="224" t="str">
        <f t="shared" si="599"/>
        <v xml:space="preserve"> </v>
      </c>
      <c r="DD622" s="224" t="str">
        <f t="shared" si="600"/>
        <v xml:space="preserve"> </v>
      </c>
      <c r="DE622" s="224" t="str">
        <f t="shared" si="611"/>
        <v xml:space="preserve"> </v>
      </c>
      <c r="DF622" s="121"/>
      <c r="DG622" s="114"/>
      <c r="DH622" s="704"/>
      <c r="DI622" s="119"/>
      <c r="DJ622" s="187"/>
      <c r="DK622" s="254"/>
      <c r="DL622" s="224" t="str">
        <f t="shared" si="612"/>
        <v xml:space="preserve"> </v>
      </c>
      <c r="DM622" s="224" t="str">
        <f t="shared" si="601"/>
        <v xml:space="preserve"> </v>
      </c>
      <c r="DN622" s="474"/>
      <c r="DO622" s="117"/>
      <c r="DP622" s="117"/>
      <c r="DQ622" s="117"/>
      <c r="DR622" s="117"/>
      <c r="DS622" s="117"/>
      <c r="DT622" s="254"/>
      <c r="DU622" s="476"/>
      <c r="DV622" s="224" t="str">
        <f t="shared" si="613"/>
        <v xml:space="preserve"> </v>
      </c>
      <c r="DW622" s="115"/>
      <c r="DX622" s="470"/>
      <c r="DY622" s="117"/>
      <c r="DZ622" s="704"/>
      <c r="EA622" s="224" t="str">
        <f t="shared" si="614"/>
        <v xml:space="preserve"> </v>
      </c>
      <c r="EB622" s="906"/>
      <c r="EC622" s="904"/>
      <c r="ED622" s="904"/>
      <c r="EE622" s="904"/>
      <c r="EF622" s="904"/>
      <c r="EG622" s="904"/>
      <c r="EH622" s="904"/>
      <c r="EI622" s="904"/>
      <c r="EJ622" s="904"/>
      <c r="EK622" s="905"/>
      <c r="EL622" s="80"/>
      <c r="EM622" s="224" t="str">
        <f t="shared" si="602"/>
        <v xml:space="preserve"> </v>
      </c>
      <c r="EN622" s="224" t="str">
        <f t="shared" si="603"/>
        <v xml:space="preserve"> </v>
      </c>
      <c r="EO622" s="115"/>
      <c r="EP622" s="1050"/>
      <c r="EQ622" s="253"/>
      <c r="ER622" s="117"/>
      <c r="ES622" s="1258">
        <f t="shared" si="604"/>
        <v>531</v>
      </c>
      <c r="ET622" s="224" t="str">
        <f t="shared" si="605"/>
        <v xml:space="preserve"> </v>
      </c>
      <c r="EU622" s="477" t="str">
        <f t="shared" si="606"/>
        <v/>
      </c>
      <c r="EV622" s="1334" t="str">
        <f t="shared" si="609"/>
        <v xml:space="preserve"> </v>
      </c>
      <c r="EW622" s="1332" t="str">
        <f t="shared" si="653"/>
        <v/>
      </c>
      <c r="EX622" s="1275" t="str">
        <f t="shared" si="635"/>
        <v/>
      </c>
      <c r="EY622" s="1275" t="str">
        <f t="shared" si="636"/>
        <v/>
      </c>
      <c r="EZ622" s="1275" t="str">
        <f t="shared" si="637"/>
        <v/>
      </c>
      <c r="FA622" s="1275" t="str">
        <f t="shared" si="638"/>
        <v/>
      </c>
      <c r="FB622" s="1275" t="str">
        <f t="shared" si="639"/>
        <v/>
      </c>
      <c r="FC622" s="1333" t="str">
        <f t="shared" si="640"/>
        <v/>
      </c>
      <c r="FE622" s="1234" t="str">
        <f t="shared" si="641"/>
        <v xml:space="preserve"> </v>
      </c>
      <c r="FF622" s="1234" t="str">
        <f t="shared" si="642"/>
        <v xml:space="preserve"> </v>
      </c>
      <c r="FG622" s="1234" t="str">
        <f t="shared" si="643"/>
        <v xml:space="preserve"> </v>
      </c>
      <c r="FH622" s="1234" t="str">
        <f t="shared" si="644"/>
        <v xml:space="preserve"> </v>
      </c>
      <c r="FI622" s="1234" t="str">
        <f t="shared" si="615"/>
        <v xml:space="preserve"> </v>
      </c>
      <c r="FJ622" s="1234" t="str">
        <f t="shared" si="645"/>
        <v xml:space="preserve"> </v>
      </c>
      <c r="FK622" s="1234">
        <f t="shared" si="616"/>
        <v>0</v>
      </c>
      <c r="FL622" s="1227"/>
      <c r="FM622" s="1234" t="str">
        <f t="shared" si="617"/>
        <v xml:space="preserve"> </v>
      </c>
      <c r="FN622" s="1234" t="str">
        <f t="shared" si="618"/>
        <v xml:space="preserve"> </v>
      </c>
      <c r="FO622" s="1234" t="str">
        <f t="shared" si="646"/>
        <v xml:space="preserve"> </v>
      </c>
      <c r="FP622" s="1234" t="str">
        <f t="shared" si="647"/>
        <v xml:space="preserve"> </v>
      </c>
      <c r="FQ622" s="1234" t="str">
        <f t="shared" si="619"/>
        <v xml:space="preserve"> </v>
      </c>
      <c r="FR622" s="1234" t="str">
        <f t="shared" si="648"/>
        <v xml:space="preserve"> </v>
      </c>
      <c r="FS622" s="1234">
        <f t="shared" si="654"/>
        <v>0</v>
      </c>
      <c r="FT622" s="1227"/>
      <c r="FU622" s="1234" t="str">
        <f t="shared" si="649"/>
        <v xml:space="preserve"> </v>
      </c>
      <c r="FV622" s="1234" t="str">
        <f t="shared" si="650"/>
        <v xml:space="preserve"> </v>
      </c>
      <c r="FW622" s="1234" t="str">
        <f t="shared" si="651"/>
        <v xml:space="preserve"> </v>
      </c>
      <c r="FX622" s="1234" t="str">
        <f t="shared" si="620"/>
        <v xml:space="preserve"> </v>
      </c>
      <c r="FY622" s="1234" t="str">
        <f t="shared" si="621"/>
        <v xml:space="preserve"> </v>
      </c>
      <c r="FZ622" s="1234" t="str">
        <f t="shared" si="652"/>
        <v xml:space="preserve"> </v>
      </c>
      <c r="GA622" s="1234">
        <f t="shared" si="622"/>
        <v>0</v>
      </c>
      <c r="GB622" s="1227"/>
      <c r="GC622" s="1234" t="str">
        <f t="shared" si="623"/>
        <v xml:space="preserve"> </v>
      </c>
      <c r="GD622" s="1234" t="str">
        <f t="shared" si="624"/>
        <v xml:space="preserve"> </v>
      </c>
      <c r="GE622" s="1234" t="str">
        <f t="shared" si="625"/>
        <v xml:space="preserve"> </v>
      </c>
      <c r="GF622" s="1234" t="str">
        <f t="shared" si="626"/>
        <v xml:space="preserve"> </v>
      </c>
      <c r="GG622" s="1234" t="str">
        <f t="shared" si="627"/>
        <v xml:space="preserve"> </v>
      </c>
      <c r="GH622" s="1234" t="str">
        <f t="shared" si="628"/>
        <v xml:space="preserve"> </v>
      </c>
      <c r="GI622" s="1234" t="str">
        <f t="shared" si="629"/>
        <v xml:space="preserve"> </v>
      </c>
      <c r="GJ622" s="1234" t="str">
        <f t="shared" si="630"/>
        <v xml:space="preserve"> </v>
      </c>
      <c r="GK622" s="1234" t="str">
        <f t="shared" si="631"/>
        <v xml:space="preserve"> </v>
      </c>
      <c r="GL622" s="1234" t="str">
        <f t="shared" si="632"/>
        <v xml:space="preserve"> </v>
      </c>
      <c r="GM622" s="1234" t="str">
        <f t="shared" si="633"/>
        <v xml:space="preserve"> </v>
      </c>
      <c r="GN622" s="1234">
        <f t="shared" si="634"/>
        <v>0</v>
      </c>
    </row>
    <row r="623" spans="1:196" s="100" customFormat="1" ht="27" customHeight="1" thickTop="1" thickBot="1">
      <c r="A623" s="1208">
        <f>【A票】【D票】!$D$10</f>
        <v>0</v>
      </c>
      <c r="B623" s="1212">
        <f>【A票】【D票】!$H$10</f>
        <v>0</v>
      </c>
      <c r="C623" s="1213" t="str">
        <f>【A票】【D票】!$K$10</f>
        <v xml:space="preserve"> </v>
      </c>
      <c r="D623" s="1214">
        <f t="shared" si="608"/>
        <v>532</v>
      </c>
      <c r="E623" s="914"/>
      <c r="F623" s="467"/>
      <c r="G623" s="469"/>
      <c r="H623" s="224" t="str">
        <f t="shared" si="594"/>
        <v xml:space="preserve"> </v>
      </c>
      <c r="I623" s="704"/>
      <c r="J623" s="117"/>
      <c r="K623" s="117"/>
      <c r="L623" s="117"/>
      <c r="M623" s="117"/>
      <c r="N623" s="117"/>
      <c r="O623" s="117"/>
      <c r="P623" s="117"/>
      <c r="Q623" s="117"/>
      <c r="R623" s="117"/>
      <c r="S623" s="117"/>
      <c r="T623" s="254"/>
      <c r="U623" s="646"/>
      <c r="V623" s="646"/>
      <c r="W623" s="114"/>
      <c r="X623" s="254"/>
      <c r="Y623" s="224" t="str">
        <f t="shared" si="595"/>
        <v xml:space="preserve"> </v>
      </c>
      <c r="Z623" s="579"/>
      <c r="AA623" s="704"/>
      <c r="AB623" s="119"/>
      <c r="AC623" s="224" t="str">
        <f t="shared" si="610"/>
        <v xml:space="preserve"> </v>
      </c>
      <c r="AD623" s="115"/>
      <c r="AE623" s="253"/>
      <c r="AF623" s="704"/>
      <c r="AG623" s="727"/>
      <c r="AH623" s="727"/>
      <c r="AI623" s="727"/>
      <c r="AJ623" s="727"/>
      <c r="AK623" s="591"/>
      <c r="AL623" s="727"/>
      <c r="AM623" s="727"/>
      <c r="AN623" s="727"/>
      <c r="AO623" s="727"/>
      <c r="AP623" s="727"/>
      <c r="AQ623" s="727"/>
      <c r="AR623" s="727"/>
      <c r="AS623" s="727"/>
      <c r="AT623" s="727"/>
      <c r="AU623" s="727"/>
      <c r="AV623" s="727"/>
      <c r="AW623" s="727"/>
      <c r="AX623" s="727"/>
      <c r="AY623" s="727"/>
      <c r="AZ623" s="727"/>
      <c r="BA623" s="727"/>
      <c r="BB623" s="727"/>
      <c r="BC623" s="821"/>
      <c r="BD623" s="727"/>
      <c r="BE623" s="727"/>
      <c r="BF623" s="727"/>
      <c r="BG623" s="727"/>
      <c r="BH623" s="727"/>
      <c r="BI623" s="727"/>
      <c r="BJ623" s="727"/>
      <c r="BK623" s="727"/>
      <c r="BL623" s="821"/>
      <c r="BM623" s="727"/>
      <c r="BN623" s="727"/>
      <c r="BO623" s="727"/>
      <c r="BP623" s="727"/>
      <c r="BQ623" s="727"/>
      <c r="BR623" s="821"/>
      <c r="BS623" s="727"/>
      <c r="BT623" s="727"/>
      <c r="BU623" s="727"/>
      <c r="BV623" s="591"/>
      <c r="BW623" s="224" t="str">
        <f t="shared" si="607"/>
        <v xml:space="preserve"> </v>
      </c>
      <c r="BX623" s="471">
        <f t="shared" si="596"/>
        <v>532</v>
      </c>
      <c r="BY623" s="117"/>
      <c r="BZ623" s="117"/>
      <c r="CA623" s="117"/>
      <c r="CB623" s="117"/>
      <c r="CC623" s="117"/>
      <c r="CD623" s="461"/>
      <c r="CE623" s="236"/>
      <c r="CF623" s="224" t="str">
        <f t="shared" si="597"/>
        <v xml:space="preserve"> </v>
      </c>
      <c r="CG623" s="116"/>
      <c r="CH623" s="117"/>
      <c r="CI623" s="117"/>
      <c r="CJ623" s="117"/>
      <c r="CK623" s="472"/>
      <c r="CL623" s="472"/>
      <c r="CM623" s="472"/>
      <c r="CN623" s="472"/>
      <c r="CO623" s="117"/>
      <c r="CP623" s="253"/>
      <c r="CQ623" s="120"/>
      <c r="CR623" s="224" t="str" cm="1">
        <f t="array" ref="CR623">IF(AND(SUM(COUNTIF(CG623:CM623,{"*不明*","*その他*"})+COUNTIF(CO623:CP623,{"*不明*","*その他*"}))&gt;0,CQ623=""),"その他・不明の場合,10)具体的内容、理由を記入",IF(OR(AND(CI623=CI$65,COUNTA(CJ623:CM623)&lt;4),AND(OR(CI623=CI$63,CI623=CI$64,CI623=CI$66,CI623=CI$67,CI623=CI$68,CI623=""),COUNTA(CJ623:CM623)&gt;0)),"3)介護保険認定済→要介護度、認知症自立度、寝たきり度、介護保険サービス記入",IF(OR(AND(OR(CM623=CM$63,CM623=CM$64),CN623=""),AND(OR(CM623=CM$65,CM623=CM$66),CN623&lt;&gt;"")),"7)介護保険サービス受けている/過去受けていた→具体的内容記入"," ")))</f>
        <v xml:space="preserve"> </v>
      </c>
      <c r="CS623" s="224" t="str">
        <f t="shared" si="598"/>
        <v xml:space="preserve"> </v>
      </c>
      <c r="CT623" s="116"/>
      <c r="CU623" s="253"/>
      <c r="CV623" s="117"/>
      <c r="CW623" s="117"/>
      <c r="CX623" s="253"/>
      <c r="CY623" s="117"/>
      <c r="CZ623" s="117"/>
      <c r="DA623" s="253"/>
      <c r="DB623" s="117"/>
      <c r="DC623" s="224" t="str">
        <f t="shared" si="599"/>
        <v xml:space="preserve"> </v>
      </c>
      <c r="DD623" s="224" t="str">
        <f t="shared" si="600"/>
        <v xml:space="preserve"> </v>
      </c>
      <c r="DE623" s="224" t="str">
        <f t="shared" si="611"/>
        <v xml:space="preserve"> </v>
      </c>
      <c r="DF623" s="121"/>
      <c r="DG623" s="114"/>
      <c r="DH623" s="704"/>
      <c r="DI623" s="119"/>
      <c r="DJ623" s="187"/>
      <c r="DK623" s="254"/>
      <c r="DL623" s="224" t="str">
        <f t="shared" si="612"/>
        <v xml:space="preserve"> </v>
      </c>
      <c r="DM623" s="224" t="str">
        <f t="shared" si="601"/>
        <v xml:space="preserve"> </v>
      </c>
      <c r="DN623" s="474"/>
      <c r="DO623" s="117"/>
      <c r="DP623" s="117"/>
      <c r="DQ623" s="117"/>
      <c r="DR623" s="117"/>
      <c r="DS623" s="117"/>
      <c r="DT623" s="254"/>
      <c r="DU623" s="476"/>
      <c r="DV623" s="224" t="str">
        <f t="shared" si="613"/>
        <v xml:space="preserve"> </v>
      </c>
      <c r="DW623" s="115"/>
      <c r="DX623" s="470"/>
      <c r="DY623" s="117"/>
      <c r="DZ623" s="704"/>
      <c r="EA623" s="224" t="str">
        <f t="shared" si="614"/>
        <v xml:space="preserve"> </v>
      </c>
      <c r="EB623" s="906"/>
      <c r="EC623" s="904"/>
      <c r="ED623" s="904"/>
      <c r="EE623" s="904"/>
      <c r="EF623" s="904"/>
      <c r="EG623" s="904"/>
      <c r="EH623" s="904"/>
      <c r="EI623" s="904"/>
      <c r="EJ623" s="904"/>
      <c r="EK623" s="905"/>
      <c r="EL623" s="80"/>
      <c r="EM623" s="224" t="str">
        <f t="shared" si="602"/>
        <v xml:space="preserve"> </v>
      </c>
      <c r="EN623" s="224" t="str">
        <f t="shared" si="603"/>
        <v xml:space="preserve"> </v>
      </c>
      <c r="EO623" s="115"/>
      <c r="EP623" s="1050"/>
      <c r="EQ623" s="253"/>
      <c r="ER623" s="117"/>
      <c r="ES623" s="1258">
        <f t="shared" si="604"/>
        <v>532</v>
      </c>
      <c r="ET623" s="224" t="str">
        <f t="shared" si="605"/>
        <v xml:space="preserve"> </v>
      </c>
      <c r="EU623" s="477" t="str">
        <f t="shared" si="606"/>
        <v/>
      </c>
      <c r="EV623" s="1334" t="str">
        <f t="shared" si="609"/>
        <v xml:space="preserve"> </v>
      </c>
      <c r="EW623" s="1332" t="str">
        <f t="shared" si="653"/>
        <v/>
      </c>
      <c r="EX623" s="1275" t="str">
        <f t="shared" si="635"/>
        <v/>
      </c>
      <c r="EY623" s="1275" t="str">
        <f t="shared" si="636"/>
        <v/>
      </c>
      <c r="EZ623" s="1275" t="str">
        <f t="shared" si="637"/>
        <v/>
      </c>
      <c r="FA623" s="1275" t="str">
        <f t="shared" si="638"/>
        <v/>
      </c>
      <c r="FB623" s="1275" t="str">
        <f t="shared" si="639"/>
        <v/>
      </c>
      <c r="FC623" s="1333" t="str">
        <f t="shared" si="640"/>
        <v/>
      </c>
      <c r="FE623" s="1234" t="str">
        <f t="shared" si="641"/>
        <v xml:space="preserve"> </v>
      </c>
      <c r="FF623" s="1234" t="str">
        <f t="shared" si="642"/>
        <v xml:space="preserve"> </v>
      </c>
      <c r="FG623" s="1234" t="str">
        <f t="shared" si="643"/>
        <v xml:space="preserve"> </v>
      </c>
      <c r="FH623" s="1234" t="str">
        <f t="shared" si="644"/>
        <v xml:space="preserve"> </v>
      </c>
      <c r="FI623" s="1234" t="str">
        <f t="shared" si="615"/>
        <v xml:space="preserve"> </v>
      </c>
      <c r="FJ623" s="1234" t="str">
        <f t="shared" si="645"/>
        <v xml:space="preserve"> </v>
      </c>
      <c r="FK623" s="1234">
        <f t="shared" si="616"/>
        <v>0</v>
      </c>
      <c r="FL623" s="1227"/>
      <c r="FM623" s="1234" t="str">
        <f t="shared" si="617"/>
        <v xml:space="preserve"> </v>
      </c>
      <c r="FN623" s="1234" t="str">
        <f t="shared" si="618"/>
        <v xml:space="preserve"> </v>
      </c>
      <c r="FO623" s="1234" t="str">
        <f t="shared" si="646"/>
        <v xml:space="preserve"> </v>
      </c>
      <c r="FP623" s="1234" t="str">
        <f t="shared" si="647"/>
        <v xml:space="preserve"> </v>
      </c>
      <c r="FQ623" s="1234" t="str">
        <f t="shared" si="619"/>
        <v xml:space="preserve"> </v>
      </c>
      <c r="FR623" s="1234" t="str">
        <f t="shared" si="648"/>
        <v xml:space="preserve"> </v>
      </c>
      <c r="FS623" s="1234">
        <f t="shared" si="654"/>
        <v>0</v>
      </c>
      <c r="FT623" s="1227"/>
      <c r="FU623" s="1234" t="str">
        <f t="shared" si="649"/>
        <v xml:space="preserve"> </v>
      </c>
      <c r="FV623" s="1234" t="str">
        <f t="shared" si="650"/>
        <v xml:space="preserve"> </v>
      </c>
      <c r="FW623" s="1234" t="str">
        <f t="shared" si="651"/>
        <v xml:space="preserve"> </v>
      </c>
      <c r="FX623" s="1234" t="str">
        <f t="shared" si="620"/>
        <v xml:space="preserve"> </v>
      </c>
      <c r="FY623" s="1234" t="str">
        <f t="shared" si="621"/>
        <v xml:space="preserve"> </v>
      </c>
      <c r="FZ623" s="1234" t="str">
        <f t="shared" si="652"/>
        <v xml:space="preserve"> </v>
      </c>
      <c r="GA623" s="1234">
        <f t="shared" si="622"/>
        <v>0</v>
      </c>
      <c r="GB623" s="1227"/>
      <c r="GC623" s="1234" t="str">
        <f t="shared" si="623"/>
        <v xml:space="preserve"> </v>
      </c>
      <c r="GD623" s="1234" t="str">
        <f t="shared" si="624"/>
        <v xml:space="preserve"> </v>
      </c>
      <c r="GE623" s="1234" t="str">
        <f t="shared" si="625"/>
        <v xml:space="preserve"> </v>
      </c>
      <c r="GF623" s="1234" t="str">
        <f t="shared" si="626"/>
        <v xml:space="preserve"> </v>
      </c>
      <c r="GG623" s="1234" t="str">
        <f t="shared" si="627"/>
        <v xml:space="preserve"> </v>
      </c>
      <c r="GH623" s="1234" t="str">
        <f t="shared" si="628"/>
        <v xml:space="preserve"> </v>
      </c>
      <c r="GI623" s="1234" t="str">
        <f t="shared" si="629"/>
        <v xml:space="preserve"> </v>
      </c>
      <c r="GJ623" s="1234" t="str">
        <f t="shared" si="630"/>
        <v xml:space="preserve"> </v>
      </c>
      <c r="GK623" s="1234" t="str">
        <f t="shared" si="631"/>
        <v xml:space="preserve"> </v>
      </c>
      <c r="GL623" s="1234" t="str">
        <f t="shared" si="632"/>
        <v xml:space="preserve"> </v>
      </c>
      <c r="GM623" s="1234" t="str">
        <f t="shared" si="633"/>
        <v xml:space="preserve"> </v>
      </c>
      <c r="GN623" s="1234">
        <f t="shared" si="634"/>
        <v>0</v>
      </c>
    </row>
    <row r="624" spans="1:196" s="100" customFormat="1" ht="27" customHeight="1" thickTop="1" thickBot="1">
      <c r="A624" s="1208">
        <f>【A票】【D票】!$D$10</f>
        <v>0</v>
      </c>
      <c r="B624" s="1212">
        <f>【A票】【D票】!$H$10</f>
        <v>0</v>
      </c>
      <c r="C624" s="1213" t="str">
        <f>【A票】【D票】!$K$10</f>
        <v xml:space="preserve"> </v>
      </c>
      <c r="D624" s="1214">
        <f t="shared" si="608"/>
        <v>533</v>
      </c>
      <c r="E624" s="914"/>
      <c r="F624" s="467"/>
      <c r="G624" s="469"/>
      <c r="H624" s="224" t="str">
        <f t="shared" si="594"/>
        <v xml:space="preserve"> </v>
      </c>
      <c r="I624" s="704"/>
      <c r="J624" s="117"/>
      <c r="K624" s="117"/>
      <c r="L624" s="117"/>
      <c r="M624" s="117"/>
      <c r="N624" s="117"/>
      <c r="O624" s="117"/>
      <c r="P624" s="117"/>
      <c r="Q624" s="117"/>
      <c r="R624" s="117"/>
      <c r="S624" s="117"/>
      <c r="T624" s="254"/>
      <c r="U624" s="646"/>
      <c r="V624" s="646"/>
      <c r="W624" s="114"/>
      <c r="X624" s="254"/>
      <c r="Y624" s="224" t="str">
        <f t="shared" si="595"/>
        <v xml:space="preserve"> </v>
      </c>
      <c r="Z624" s="579"/>
      <c r="AA624" s="704"/>
      <c r="AB624" s="119"/>
      <c r="AC624" s="224" t="str">
        <f t="shared" si="610"/>
        <v xml:space="preserve"> </v>
      </c>
      <c r="AD624" s="115"/>
      <c r="AE624" s="253"/>
      <c r="AF624" s="704"/>
      <c r="AG624" s="727"/>
      <c r="AH624" s="727"/>
      <c r="AI624" s="727"/>
      <c r="AJ624" s="727"/>
      <c r="AK624" s="591"/>
      <c r="AL624" s="727"/>
      <c r="AM624" s="727"/>
      <c r="AN624" s="727"/>
      <c r="AO624" s="727"/>
      <c r="AP624" s="727"/>
      <c r="AQ624" s="727"/>
      <c r="AR624" s="727"/>
      <c r="AS624" s="727"/>
      <c r="AT624" s="727"/>
      <c r="AU624" s="727"/>
      <c r="AV624" s="727"/>
      <c r="AW624" s="727"/>
      <c r="AX624" s="727"/>
      <c r="AY624" s="727"/>
      <c r="AZ624" s="727"/>
      <c r="BA624" s="727"/>
      <c r="BB624" s="727"/>
      <c r="BC624" s="821"/>
      <c r="BD624" s="727"/>
      <c r="BE624" s="727"/>
      <c r="BF624" s="727"/>
      <c r="BG624" s="727"/>
      <c r="BH624" s="727"/>
      <c r="BI624" s="727"/>
      <c r="BJ624" s="727"/>
      <c r="BK624" s="727"/>
      <c r="BL624" s="821"/>
      <c r="BM624" s="727"/>
      <c r="BN624" s="727"/>
      <c r="BO624" s="727"/>
      <c r="BP624" s="727"/>
      <c r="BQ624" s="727"/>
      <c r="BR624" s="821"/>
      <c r="BS624" s="727"/>
      <c r="BT624" s="727"/>
      <c r="BU624" s="727"/>
      <c r="BV624" s="591"/>
      <c r="BW624" s="224" t="str">
        <f t="shared" si="607"/>
        <v xml:space="preserve"> </v>
      </c>
      <c r="BX624" s="471">
        <f t="shared" si="596"/>
        <v>533</v>
      </c>
      <c r="BY624" s="117"/>
      <c r="BZ624" s="117"/>
      <c r="CA624" s="117"/>
      <c r="CB624" s="117"/>
      <c r="CC624" s="117"/>
      <c r="CD624" s="461"/>
      <c r="CE624" s="236"/>
      <c r="CF624" s="224" t="str">
        <f t="shared" si="597"/>
        <v xml:space="preserve"> </v>
      </c>
      <c r="CG624" s="116"/>
      <c r="CH624" s="117"/>
      <c r="CI624" s="117"/>
      <c r="CJ624" s="117"/>
      <c r="CK624" s="472"/>
      <c r="CL624" s="472"/>
      <c r="CM624" s="472"/>
      <c r="CN624" s="472"/>
      <c r="CO624" s="117"/>
      <c r="CP624" s="253"/>
      <c r="CQ624" s="120"/>
      <c r="CR624" s="224" t="str" cm="1">
        <f t="array" ref="CR624">IF(AND(SUM(COUNTIF(CG624:CM624,{"*不明*","*その他*"})+COUNTIF(CO624:CP624,{"*不明*","*その他*"}))&gt;0,CQ624=""),"その他・不明の場合,10)具体的内容、理由を記入",IF(OR(AND(CI624=CI$65,COUNTA(CJ624:CM624)&lt;4),AND(OR(CI624=CI$63,CI624=CI$64,CI624=CI$66,CI624=CI$67,CI624=CI$68,CI624=""),COUNTA(CJ624:CM624)&gt;0)),"3)介護保険認定済→要介護度、認知症自立度、寝たきり度、介護保険サービス記入",IF(OR(AND(OR(CM624=CM$63,CM624=CM$64),CN624=""),AND(OR(CM624=CM$65,CM624=CM$66),CN624&lt;&gt;"")),"7)介護保険サービス受けている/過去受けていた→具体的内容記入"," ")))</f>
        <v xml:space="preserve"> </v>
      </c>
      <c r="CS624" s="224" t="str">
        <f t="shared" si="598"/>
        <v xml:space="preserve"> </v>
      </c>
      <c r="CT624" s="116"/>
      <c r="CU624" s="253"/>
      <c r="CV624" s="117"/>
      <c r="CW624" s="117"/>
      <c r="CX624" s="253"/>
      <c r="CY624" s="117"/>
      <c r="CZ624" s="117"/>
      <c r="DA624" s="253"/>
      <c r="DB624" s="117"/>
      <c r="DC624" s="224" t="str">
        <f t="shared" si="599"/>
        <v xml:space="preserve"> </v>
      </c>
      <c r="DD624" s="224" t="str">
        <f t="shared" si="600"/>
        <v xml:space="preserve"> </v>
      </c>
      <c r="DE624" s="224" t="str">
        <f t="shared" si="611"/>
        <v xml:space="preserve"> </v>
      </c>
      <c r="DF624" s="121"/>
      <c r="DG624" s="114"/>
      <c r="DH624" s="704"/>
      <c r="DI624" s="119"/>
      <c r="DJ624" s="187"/>
      <c r="DK624" s="254"/>
      <c r="DL624" s="224" t="str">
        <f t="shared" si="612"/>
        <v xml:space="preserve"> </v>
      </c>
      <c r="DM624" s="224" t="str">
        <f t="shared" si="601"/>
        <v xml:space="preserve"> </v>
      </c>
      <c r="DN624" s="474"/>
      <c r="DO624" s="117"/>
      <c r="DP624" s="117"/>
      <c r="DQ624" s="117"/>
      <c r="DR624" s="117"/>
      <c r="DS624" s="117"/>
      <c r="DT624" s="254"/>
      <c r="DU624" s="476"/>
      <c r="DV624" s="224" t="str">
        <f t="shared" si="613"/>
        <v xml:space="preserve"> </v>
      </c>
      <c r="DW624" s="115"/>
      <c r="DX624" s="470"/>
      <c r="DY624" s="117"/>
      <c r="DZ624" s="704"/>
      <c r="EA624" s="224" t="str">
        <f t="shared" si="614"/>
        <v xml:space="preserve"> </v>
      </c>
      <c r="EB624" s="906"/>
      <c r="EC624" s="904"/>
      <c r="ED624" s="904"/>
      <c r="EE624" s="904"/>
      <c r="EF624" s="904"/>
      <c r="EG624" s="904"/>
      <c r="EH624" s="904"/>
      <c r="EI624" s="904"/>
      <c r="EJ624" s="904"/>
      <c r="EK624" s="905"/>
      <c r="EL624" s="80"/>
      <c r="EM624" s="224" t="str">
        <f t="shared" si="602"/>
        <v xml:space="preserve"> </v>
      </c>
      <c r="EN624" s="224" t="str">
        <f t="shared" si="603"/>
        <v xml:space="preserve"> </v>
      </c>
      <c r="EO624" s="115"/>
      <c r="EP624" s="1050"/>
      <c r="EQ624" s="253"/>
      <c r="ER624" s="117"/>
      <c r="ES624" s="1258">
        <f t="shared" si="604"/>
        <v>533</v>
      </c>
      <c r="ET624" s="224" t="str">
        <f t="shared" si="605"/>
        <v xml:space="preserve"> </v>
      </c>
      <c r="EU624" s="477" t="str">
        <f t="shared" si="606"/>
        <v/>
      </c>
      <c r="EV624" s="1334" t="str">
        <f t="shared" si="609"/>
        <v xml:space="preserve"> </v>
      </c>
      <c r="EW624" s="1332" t="str">
        <f t="shared" si="653"/>
        <v/>
      </c>
      <c r="EX624" s="1275" t="str">
        <f t="shared" si="635"/>
        <v/>
      </c>
      <c r="EY624" s="1275" t="str">
        <f t="shared" si="636"/>
        <v/>
      </c>
      <c r="EZ624" s="1275" t="str">
        <f t="shared" si="637"/>
        <v/>
      </c>
      <c r="FA624" s="1275" t="str">
        <f t="shared" si="638"/>
        <v/>
      </c>
      <c r="FB624" s="1275" t="str">
        <f t="shared" si="639"/>
        <v/>
      </c>
      <c r="FC624" s="1333" t="str">
        <f t="shared" si="640"/>
        <v/>
      </c>
      <c r="FE624" s="1234" t="str">
        <f t="shared" si="641"/>
        <v xml:space="preserve"> </v>
      </c>
      <c r="FF624" s="1234" t="str">
        <f t="shared" si="642"/>
        <v xml:space="preserve"> </v>
      </c>
      <c r="FG624" s="1234" t="str">
        <f t="shared" si="643"/>
        <v xml:space="preserve"> </v>
      </c>
      <c r="FH624" s="1234" t="str">
        <f t="shared" si="644"/>
        <v xml:space="preserve"> </v>
      </c>
      <c r="FI624" s="1234" t="str">
        <f t="shared" si="615"/>
        <v xml:space="preserve"> </v>
      </c>
      <c r="FJ624" s="1234" t="str">
        <f t="shared" si="645"/>
        <v xml:space="preserve"> </v>
      </c>
      <c r="FK624" s="1234">
        <f t="shared" si="616"/>
        <v>0</v>
      </c>
      <c r="FL624" s="1227"/>
      <c r="FM624" s="1234" t="str">
        <f t="shared" si="617"/>
        <v xml:space="preserve"> </v>
      </c>
      <c r="FN624" s="1234" t="str">
        <f t="shared" si="618"/>
        <v xml:space="preserve"> </v>
      </c>
      <c r="FO624" s="1234" t="str">
        <f t="shared" si="646"/>
        <v xml:space="preserve"> </v>
      </c>
      <c r="FP624" s="1234" t="str">
        <f t="shared" si="647"/>
        <v xml:space="preserve"> </v>
      </c>
      <c r="FQ624" s="1234" t="str">
        <f t="shared" si="619"/>
        <v xml:space="preserve"> </v>
      </c>
      <c r="FR624" s="1234" t="str">
        <f t="shared" si="648"/>
        <v xml:space="preserve"> </v>
      </c>
      <c r="FS624" s="1234">
        <f t="shared" si="654"/>
        <v>0</v>
      </c>
      <c r="FT624" s="1227"/>
      <c r="FU624" s="1234" t="str">
        <f t="shared" si="649"/>
        <v xml:space="preserve"> </v>
      </c>
      <c r="FV624" s="1234" t="str">
        <f t="shared" si="650"/>
        <v xml:space="preserve"> </v>
      </c>
      <c r="FW624" s="1234" t="str">
        <f t="shared" si="651"/>
        <v xml:space="preserve"> </v>
      </c>
      <c r="FX624" s="1234" t="str">
        <f t="shared" si="620"/>
        <v xml:space="preserve"> </v>
      </c>
      <c r="FY624" s="1234" t="str">
        <f t="shared" si="621"/>
        <v xml:space="preserve"> </v>
      </c>
      <c r="FZ624" s="1234" t="str">
        <f t="shared" si="652"/>
        <v xml:space="preserve"> </v>
      </c>
      <c r="GA624" s="1234">
        <f t="shared" si="622"/>
        <v>0</v>
      </c>
      <c r="GB624" s="1227"/>
      <c r="GC624" s="1234" t="str">
        <f t="shared" si="623"/>
        <v xml:space="preserve"> </v>
      </c>
      <c r="GD624" s="1234" t="str">
        <f t="shared" si="624"/>
        <v xml:space="preserve"> </v>
      </c>
      <c r="GE624" s="1234" t="str">
        <f t="shared" si="625"/>
        <v xml:space="preserve"> </v>
      </c>
      <c r="GF624" s="1234" t="str">
        <f t="shared" si="626"/>
        <v xml:space="preserve"> </v>
      </c>
      <c r="GG624" s="1234" t="str">
        <f t="shared" si="627"/>
        <v xml:space="preserve"> </v>
      </c>
      <c r="GH624" s="1234" t="str">
        <f t="shared" si="628"/>
        <v xml:space="preserve"> </v>
      </c>
      <c r="GI624" s="1234" t="str">
        <f t="shared" si="629"/>
        <v xml:space="preserve"> </v>
      </c>
      <c r="GJ624" s="1234" t="str">
        <f t="shared" si="630"/>
        <v xml:space="preserve"> </v>
      </c>
      <c r="GK624" s="1234" t="str">
        <f t="shared" si="631"/>
        <v xml:space="preserve"> </v>
      </c>
      <c r="GL624" s="1234" t="str">
        <f t="shared" si="632"/>
        <v xml:space="preserve"> </v>
      </c>
      <c r="GM624" s="1234" t="str">
        <f t="shared" si="633"/>
        <v xml:space="preserve"> </v>
      </c>
      <c r="GN624" s="1234">
        <f t="shared" si="634"/>
        <v>0</v>
      </c>
    </row>
    <row r="625" spans="1:196" s="100" customFormat="1" ht="27" customHeight="1" thickTop="1" thickBot="1">
      <c r="A625" s="1208">
        <f>【A票】【D票】!$D$10</f>
        <v>0</v>
      </c>
      <c r="B625" s="1212">
        <f>【A票】【D票】!$H$10</f>
        <v>0</v>
      </c>
      <c r="C625" s="1213" t="str">
        <f>【A票】【D票】!$K$10</f>
        <v xml:space="preserve"> </v>
      </c>
      <c r="D625" s="1214">
        <f t="shared" si="608"/>
        <v>534</v>
      </c>
      <c r="E625" s="914"/>
      <c r="F625" s="467"/>
      <c r="G625" s="469"/>
      <c r="H625" s="224" t="str">
        <f t="shared" si="594"/>
        <v xml:space="preserve"> </v>
      </c>
      <c r="I625" s="704"/>
      <c r="J625" s="117"/>
      <c r="K625" s="117"/>
      <c r="L625" s="117"/>
      <c r="M625" s="117"/>
      <c r="N625" s="117"/>
      <c r="O625" s="117"/>
      <c r="P625" s="117"/>
      <c r="Q625" s="117"/>
      <c r="R625" s="117"/>
      <c r="S625" s="117"/>
      <c r="T625" s="254"/>
      <c r="U625" s="646"/>
      <c r="V625" s="646"/>
      <c r="W625" s="114"/>
      <c r="X625" s="254"/>
      <c r="Y625" s="224" t="str">
        <f t="shared" si="595"/>
        <v xml:space="preserve"> </v>
      </c>
      <c r="Z625" s="579"/>
      <c r="AA625" s="704"/>
      <c r="AB625" s="119"/>
      <c r="AC625" s="224" t="str">
        <f t="shared" si="610"/>
        <v xml:space="preserve"> </v>
      </c>
      <c r="AD625" s="115"/>
      <c r="AE625" s="253"/>
      <c r="AF625" s="704"/>
      <c r="AG625" s="727"/>
      <c r="AH625" s="727"/>
      <c r="AI625" s="727"/>
      <c r="AJ625" s="727"/>
      <c r="AK625" s="591"/>
      <c r="AL625" s="727"/>
      <c r="AM625" s="727"/>
      <c r="AN625" s="727"/>
      <c r="AO625" s="727"/>
      <c r="AP625" s="727"/>
      <c r="AQ625" s="727"/>
      <c r="AR625" s="727"/>
      <c r="AS625" s="727"/>
      <c r="AT625" s="727"/>
      <c r="AU625" s="727"/>
      <c r="AV625" s="727"/>
      <c r="AW625" s="727"/>
      <c r="AX625" s="727"/>
      <c r="AY625" s="727"/>
      <c r="AZ625" s="727"/>
      <c r="BA625" s="727"/>
      <c r="BB625" s="727"/>
      <c r="BC625" s="821"/>
      <c r="BD625" s="727"/>
      <c r="BE625" s="727"/>
      <c r="BF625" s="727"/>
      <c r="BG625" s="727"/>
      <c r="BH625" s="727"/>
      <c r="BI625" s="727"/>
      <c r="BJ625" s="727"/>
      <c r="BK625" s="727"/>
      <c r="BL625" s="821"/>
      <c r="BM625" s="727"/>
      <c r="BN625" s="727"/>
      <c r="BO625" s="727"/>
      <c r="BP625" s="727"/>
      <c r="BQ625" s="727"/>
      <c r="BR625" s="821"/>
      <c r="BS625" s="727"/>
      <c r="BT625" s="727"/>
      <c r="BU625" s="727"/>
      <c r="BV625" s="591"/>
      <c r="BW625" s="224" t="str">
        <f t="shared" si="607"/>
        <v xml:space="preserve"> </v>
      </c>
      <c r="BX625" s="471">
        <f t="shared" si="596"/>
        <v>534</v>
      </c>
      <c r="BY625" s="117"/>
      <c r="BZ625" s="117"/>
      <c r="CA625" s="117"/>
      <c r="CB625" s="117"/>
      <c r="CC625" s="117"/>
      <c r="CD625" s="461"/>
      <c r="CE625" s="236"/>
      <c r="CF625" s="224" t="str">
        <f t="shared" si="597"/>
        <v xml:space="preserve"> </v>
      </c>
      <c r="CG625" s="116"/>
      <c r="CH625" s="117"/>
      <c r="CI625" s="117"/>
      <c r="CJ625" s="117"/>
      <c r="CK625" s="472"/>
      <c r="CL625" s="472"/>
      <c r="CM625" s="472"/>
      <c r="CN625" s="472"/>
      <c r="CO625" s="117"/>
      <c r="CP625" s="253"/>
      <c r="CQ625" s="120"/>
      <c r="CR625" s="224" t="str" cm="1">
        <f t="array" ref="CR625">IF(AND(SUM(COUNTIF(CG625:CM625,{"*不明*","*その他*"})+COUNTIF(CO625:CP625,{"*不明*","*その他*"}))&gt;0,CQ625=""),"その他・不明の場合,10)具体的内容、理由を記入",IF(OR(AND(CI625=CI$65,COUNTA(CJ625:CM625)&lt;4),AND(OR(CI625=CI$63,CI625=CI$64,CI625=CI$66,CI625=CI$67,CI625=CI$68,CI625=""),COUNTA(CJ625:CM625)&gt;0)),"3)介護保険認定済→要介護度、認知症自立度、寝たきり度、介護保険サービス記入",IF(OR(AND(OR(CM625=CM$63,CM625=CM$64),CN625=""),AND(OR(CM625=CM$65,CM625=CM$66),CN625&lt;&gt;"")),"7)介護保険サービス受けている/過去受けていた→具体的内容記入"," ")))</f>
        <v xml:space="preserve"> </v>
      </c>
      <c r="CS625" s="224" t="str">
        <f t="shared" si="598"/>
        <v xml:space="preserve"> </v>
      </c>
      <c r="CT625" s="116"/>
      <c r="CU625" s="253"/>
      <c r="CV625" s="117"/>
      <c r="CW625" s="117"/>
      <c r="CX625" s="253"/>
      <c r="CY625" s="117"/>
      <c r="CZ625" s="117"/>
      <c r="DA625" s="253"/>
      <c r="DB625" s="117"/>
      <c r="DC625" s="224" t="str">
        <f t="shared" si="599"/>
        <v xml:space="preserve"> </v>
      </c>
      <c r="DD625" s="224" t="str">
        <f t="shared" si="600"/>
        <v xml:space="preserve"> </v>
      </c>
      <c r="DE625" s="224" t="str">
        <f t="shared" si="611"/>
        <v xml:space="preserve"> </v>
      </c>
      <c r="DF625" s="121"/>
      <c r="DG625" s="114"/>
      <c r="DH625" s="704"/>
      <c r="DI625" s="119"/>
      <c r="DJ625" s="187"/>
      <c r="DK625" s="254"/>
      <c r="DL625" s="224" t="str">
        <f t="shared" si="612"/>
        <v xml:space="preserve"> </v>
      </c>
      <c r="DM625" s="224" t="str">
        <f t="shared" si="601"/>
        <v xml:space="preserve"> </v>
      </c>
      <c r="DN625" s="474"/>
      <c r="DO625" s="117"/>
      <c r="DP625" s="117"/>
      <c r="DQ625" s="117"/>
      <c r="DR625" s="117"/>
      <c r="DS625" s="117"/>
      <c r="DT625" s="254"/>
      <c r="DU625" s="476"/>
      <c r="DV625" s="224" t="str">
        <f t="shared" si="613"/>
        <v xml:space="preserve"> </v>
      </c>
      <c r="DW625" s="115"/>
      <c r="DX625" s="470"/>
      <c r="DY625" s="117"/>
      <c r="DZ625" s="704"/>
      <c r="EA625" s="224" t="str">
        <f t="shared" si="614"/>
        <v xml:space="preserve"> </v>
      </c>
      <c r="EB625" s="906"/>
      <c r="EC625" s="904"/>
      <c r="ED625" s="904"/>
      <c r="EE625" s="904"/>
      <c r="EF625" s="904"/>
      <c r="EG625" s="904"/>
      <c r="EH625" s="904"/>
      <c r="EI625" s="904"/>
      <c r="EJ625" s="904"/>
      <c r="EK625" s="905"/>
      <c r="EL625" s="80"/>
      <c r="EM625" s="224" t="str">
        <f t="shared" si="602"/>
        <v xml:space="preserve"> </v>
      </c>
      <c r="EN625" s="224" t="str">
        <f t="shared" si="603"/>
        <v xml:space="preserve"> </v>
      </c>
      <c r="EO625" s="115"/>
      <c r="EP625" s="1050"/>
      <c r="EQ625" s="253"/>
      <c r="ER625" s="117"/>
      <c r="ES625" s="1258">
        <f t="shared" si="604"/>
        <v>534</v>
      </c>
      <c r="ET625" s="224" t="str">
        <f t="shared" si="605"/>
        <v xml:space="preserve"> </v>
      </c>
      <c r="EU625" s="477" t="str">
        <f t="shared" si="606"/>
        <v/>
      </c>
      <c r="EV625" s="1334" t="str">
        <f t="shared" si="609"/>
        <v xml:space="preserve"> </v>
      </c>
      <c r="EW625" s="1332" t="str">
        <f t="shared" si="653"/>
        <v/>
      </c>
      <c r="EX625" s="1275" t="str">
        <f t="shared" si="635"/>
        <v/>
      </c>
      <c r="EY625" s="1275" t="str">
        <f t="shared" si="636"/>
        <v/>
      </c>
      <c r="EZ625" s="1275" t="str">
        <f t="shared" si="637"/>
        <v/>
      </c>
      <c r="FA625" s="1275" t="str">
        <f t="shared" si="638"/>
        <v/>
      </c>
      <c r="FB625" s="1275" t="str">
        <f t="shared" si="639"/>
        <v/>
      </c>
      <c r="FC625" s="1333" t="str">
        <f t="shared" si="640"/>
        <v/>
      </c>
      <c r="FE625" s="1234" t="str">
        <f t="shared" si="641"/>
        <v xml:space="preserve"> </v>
      </c>
      <c r="FF625" s="1234" t="str">
        <f t="shared" si="642"/>
        <v xml:space="preserve"> </v>
      </c>
      <c r="FG625" s="1234" t="str">
        <f t="shared" si="643"/>
        <v xml:space="preserve"> </v>
      </c>
      <c r="FH625" s="1234" t="str">
        <f t="shared" si="644"/>
        <v xml:space="preserve"> </v>
      </c>
      <c r="FI625" s="1234" t="str">
        <f t="shared" si="615"/>
        <v xml:space="preserve"> </v>
      </c>
      <c r="FJ625" s="1234" t="str">
        <f t="shared" si="645"/>
        <v xml:space="preserve"> </v>
      </c>
      <c r="FK625" s="1234">
        <f t="shared" si="616"/>
        <v>0</v>
      </c>
      <c r="FL625" s="1227"/>
      <c r="FM625" s="1234" t="str">
        <f t="shared" si="617"/>
        <v xml:space="preserve"> </v>
      </c>
      <c r="FN625" s="1234" t="str">
        <f t="shared" si="618"/>
        <v xml:space="preserve"> </v>
      </c>
      <c r="FO625" s="1234" t="str">
        <f t="shared" si="646"/>
        <v xml:space="preserve"> </v>
      </c>
      <c r="FP625" s="1234" t="str">
        <f t="shared" si="647"/>
        <v xml:space="preserve"> </v>
      </c>
      <c r="FQ625" s="1234" t="str">
        <f t="shared" si="619"/>
        <v xml:space="preserve"> </v>
      </c>
      <c r="FR625" s="1234" t="str">
        <f t="shared" si="648"/>
        <v xml:space="preserve"> </v>
      </c>
      <c r="FS625" s="1234">
        <f t="shared" si="654"/>
        <v>0</v>
      </c>
      <c r="FT625" s="1227"/>
      <c r="FU625" s="1234" t="str">
        <f t="shared" si="649"/>
        <v xml:space="preserve"> </v>
      </c>
      <c r="FV625" s="1234" t="str">
        <f t="shared" si="650"/>
        <v xml:space="preserve"> </v>
      </c>
      <c r="FW625" s="1234" t="str">
        <f t="shared" si="651"/>
        <v xml:space="preserve"> </v>
      </c>
      <c r="FX625" s="1234" t="str">
        <f t="shared" si="620"/>
        <v xml:space="preserve"> </v>
      </c>
      <c r="FY625" s="1234" t="str">
        <f t="shared" si="621"/>
        <v xml:space="preserve"> </v>
      </c>
      <c r="FZ625" s="1234" t="str">
        <f t="shared" si="652"/>
        <v xml:space="preserve"> </v>
      </c>
      <c r="GA625" s="1234">
        <f t="shared" si="622"/>
        <v>0</v>
      </c>
      <c r="GB625" s="1227"/>
      <c r="GC625" s="1234" t="str">
        <f t="shared" si="623"/>
        <v xml:space="preserve"> </v>
      </c>
      <c r="GD625" s="1234" t="str">
        <f t="shared" si="624"/>
        <v xml:space="preserve"> </v>
      </c>
      <c r="GE625" s="1234" t="str">
        <f t="shared" si="625"/>
        <v xml:space="preserve"> </v>
      </c>
      <c r="GF625" s="1234" t="str">
        <f t="shared" si="626"/>
        <v xml:space="preserve"> </v>
      </c>
      <c r="GG625" s="1234" t="str">
        <f t="shared" si="627"/>
        <v xml:space="preserve"> </v>
      </c>
      <c r="GH625" s="1234" t="str">
        <f t="shared" si="628"/>
        <v xml:space="preserve"> </v>
      </c>
      <c r="GI625" s="1234" t="str">
        <f t="shared" si="629"/>
        <v xml:space="preserve"> </v>
      </c>
      <c r="GJ625" s="1234" t="str">
        <f t="shared" si="630"/>
        <v xml:space="preserve"> </v>
      </c>
      <c r="GK625" s="1234" t="str">
        <f t="shared" si="631"/>
        <v xml:space="preserve"> </v>
      </c>
      <c r="GL625" s="1234" t="str">
        <f t="shared" si="632"/>
        <v xml:space="preserve"> </v>
      </c>
      <c r="GM625" s="1234" t="str">
        <f t="shared" si="633"/>
        <v xml:space="preserve"> </v>
      </c>
      <c r="GN625" s="1234">
        <f t="shared" si="634"/>
        <v>0</v>
      </c>
    </row>
    <row r="626" spans="1:196" s="100" customFormat="1" ht="27" customHeight="1" thickTop="1" thickBot="1">
      <c r="A626" s="1208">
        <f>【A票】【D票】!$D$10</f>
        <v>0</v>
      </c>
      <c r="B626" s="1212">
        <f>【A票】【D票】!$H$10</f>
        <v>0</v>
      </c>
      <c r="C626" s="1213" t="str">
        <f>【A票】【D票】!$K$10</f>
        <v xml:space="preserve"> </v>
      </c>
      <c r="D626" s="1214">
        <f t="shared" si="608"/>
        <v>535</v>
      </c>
      <c r="E626" s="914"/>
      <c r="F626" s="467"/>
      <c r="G626" s="469"/>
      <c r="H626" s="224" t="str">
        <f t="shared" si="594"/>
        <v xml:space="preserve"> </v>
      </c>
      <c r="I626" s="704"/>
      <c r="J626" s="117"/>
      <c r="K626" s="117"/>
      <c r="L626" s="117"/>
      <c r="M626" s="117"/>
      <c r="N626" s="117"/>
      <c r="O626" s="117"/>
      <c r="P626" s="117"/>
      <c r="Q626" s="117"/>
      <c r="R626" s="117"/>
      <c r="S626" s="117"/>
      <c r="T626" s="254"/>
      <c r="U626" s="646"/>
      <c r="V626" s="646"/>
      <c r="W626" s="114"/>
      <c r="X626" s="254"/>
      <c r="Y626" s="224" t="str">
        <f t="shared" si="595"/>
        <v xml:space="preserve"> </v>
      </c>
      <c r="Z626" s="579"/>
      <c r="AA626" s="704"/>
      <c r="AB626" s="119"/>
      <c r="AC626" s="224" t="str">
        <f t="shared" si="610"/>
        <v xml:space="preserve"> </v>
      </c>
      <c r="AD626" s="115"/>
      <c r="AE626" s="253"/>
      <c r="AF626" s="704"/>
      <c r="AG626" s="727"/>
      <c r="AH626" s="727"/>
      <c r="AI626" s="727"/>
      <c r="AJ626" s="727"/>
      <c r="AK626" s="591"/>
      <c r="AL626" s="727"/>
      <c r="AM626" s="727"/>
      <c r="AN626" s="727"/>
      <c r="AO626" s="727"/>
      <c r="AP626" s="727"/>
      <c r="AQ626" s="727"/>
      <c r="AR626" s="727"/>
      <c r="AS626" s="727"/>
      <c r="AT626" s="727"/>
      <c r="AU626" s="727"/>
      <c r="AV626" s="727"/>
      <c r="AW626" s="727"/>
      <c r="AX626" s="727"/>
      <c r="AY626" s="727"/>
      <c r="AZ626" s="727"/>
      <c r="BA626" s="727"/>
      <c r="BB626" s="727"/>
      <c r="BC626" s="821"/>
      <c r="BD626" s="727"/>
      <c r="BE626" s="727"/>
      <c r="BF626" s="727"/>
      <c r="BG626" s="727"/>
      <c r="BH626" s="727"/>
      <c r="BI626" s="727"/>
      <c r="BJ626" s="727"/>
      <c r="BK626" s="727"/>
      <c r="BL626" s="821"/>
      <c r="BM626" s="727"/>
      <c r="BN626" s="727"/>
      <c r="BO626" s="727"/>
      <c r="BP626" s="727"/>
      <c r="BQ626" s="727"/>
      <c r="BR626" s="821"/>
      <c r="BS626" s="727"/>
      <c r="BT626" s="727"/>
      <c r="BU626" s="727"/>
      <c r="BV626" s="591"/>
      <c r="BW626" s="224" t="str">
        <f t="shared" si="607"/>
        <v xml:space="preserve"> </v>
      </c>
      <c r="BX626" s="471">
        <f t="shared" si="596"/>
        <v>535</v>
      </c>
      <c r="BY626" s="117"/>
      <c r="BZ626" s="117"/>
      <c r="CA626" s="117"/>
      <c r="CB626" s="117"/>
      <c r="CC626" s="117"/>
      <c r="CD626" s="461"/>
      <c r="CE626" s="236"/>
      <c r="CF626" s="224" t="str">
        <f t="shared" si="597"/>
        <v xml:space="preserve"> </v>
      </c>
      <c r="CG626" s="116"/>
      <c r="CH626" s="117"/>
      <c r="CI626" s="117"/>
      <c r="CJ626" s="117"/>
      <c r="CK626" s="472"/>
      <c r="CL626" s="472"/>
      <c r="CM626" s="472"/>
      <c r="CN626" s="472"/>
      <c r="CO626" s="117"/>
      <c r="CP626" s="253"/>
      <c r="CQ626" s="120"/>
      <c r="CR626" s="224" t="str" cm="1">
        <f t="array" ref="CR626">IF(AND(SUM(COUNTIF(CG626:CM626,{"*不明*","*その他*"})+COUNTIF(CO626:CP626,{"*不明*","*その他*"}))&gt;0,CQ626=""),"その他・不明の場合,10)具体的内容、理由を記入",IF(OR(AND(CI626=CI$65,COUNTA(CJ626:CM626)&lt;4),AND(OR(CI626=CI$63,CI626=CI$64,CI626=CI$66,CI626=CI$67,CI626=CI$68,CI626=""),COUNTA(CJ626:CM626)&gt;0)),"3)介護保険認定済→要介護度、認知症自立度、寝たきり度、介護保険サービス記入",IF(OR(AND(OR(CM626=CM$63,CM626=CM$64),CN626=""),AND(OR(CM626=CM$65,CM626=CM$66),CN626&lt;&gt;"")),"7)介護保険サービス受けている/過去受けていた→具体的内容記入"," ")))</f>
        <v xml:space="preserve"> </v>
      </c>
      <c r="CS626" s="224" t="str">
        <f t="shared" si="598"/>
        <v xml:space="preserve"> </v>
      </c>
      <c r="CT626" s="116"/>
      <c r="CU626" s="253"/>
      <c r="CV626" s="117"/>
      <c r="CW626" s="117"/>
      <c r="CX626" s="253"/>
      <c r="CY626" s="117"/>
      <c r="CZ626" s="117"/>
      <c r="DA626" s="253"/>
      <c r="DB626" s="117"/>
      <c r="DC626" s="224" t="str">
        <f t="shared" si="599"/>
        <v xml:space="preserve"> </v>
      </c>
      <c r="DD626" s="224" t="str">
        <f t="shared" si="600"/>
        <v xml:space="preserve"> </v>
      </c>
      <c r="DE626" s="224" t="str">
        <f t="shared" si="611"/>
        <v xml:space="preserve"> </v>
      </c>
      <c r="DF626" s="121"/>
      <c r="DG626" s="114"/>
      <c r="DH626" s="704"/>
      <c r="DI626" s="119"/>
      <c r="DJ626" s="187"/>
      <c r="DK626" s="254"/>
      <c r="DL626" s="224" t="str">
        <f t="shared" si="612"/>
        <v xml:space="preserve"> </v>
      </c>
      <c r="DM626" s="224" t="str">
        <f t="shared" si="601"/>
        <v xml:space="preserve"> </v>
      </c>
      <c r="DN626" s="474"/>
      <c r="DO626" s="117"/>
      <c r="DP626" s="117"/>
      <c r="DQ626" s="117"/>
      <c r="DR626" s="117"/>
      <c r="DS626" s="117"/>
      <c r="DT626" s="254"/>
      <c r="DU626" s="476"/>
      <c r="DV626" s="224" t="str">
        <f t="shared" si="613"/>
        <v xml:space="preserve"> </v>
      </c>
      <c r="DW626" s="115"/>
      <c r="DX626" s="470"/>
      <c r="DY626" s="117"/>
      <c r="DZ626" s="704"/>
      <c r="EA626" s="224" t="str">
        <f t="shared" si="614"/>
        <v xml:space="preserve"> </v>
      </c>
      <c r="EB626" s="906"/>
      <c r="EC626" s="904"/>
      <c r="ED626" s="904"/>
      <c r="EE626" s="904"/>
      <c r="EF626" s="904"/>
      <c r="EG626" s="904"/>
      <c r="EH626" s="904"/>
      <c r="EI626" s="904"/>
      <c r="EJ626" s="904"/>
      <c r="EK626" s="905"/>
      <c r="EL626" s="80"/>
      <c r="EM626" s="224" t="str">
        <f t="shared" si="602"/>
        <v xml:space="preserve"> </v>
      </c>
      <c r="EN626" s="224" t="str">
        <f t="shared" si="603"/>
        <v xml:space="preserve"> </v>
      </c>
      <c r="EO626" s="115"/>
      <c r="EP626" s="1050"/>
      <c r="EQ626" s="253"/>
      <c r="ER626" s="117"/>
      <c r="ES626" s="1258">
        <f t="shared" si="604"/>
        <v>535</v>
      </c>
      <c r="ET626" s="224" t="str">
        <f t="shared" si="605"/>
        <v xml:space="preserve"> </v>
      </c>
      <c r="EU626" s="477" t="str">
        <f t="shared" si="606"/>
        <v/>
      </c>
      <c r="EV626" s="1334" t="str">
        <f t="shared" si="609"/>
        <v xml:space="preserve"> </v>
      </c>
      <c r="EW626" s="1332" t="str">
        <f t="shared" si="653"/>
        <v/>
      </c>
      <c r="EX626" s="1275" t="str">
        <f t="shared" si="635"/>
        <v/>
      </c>
      <c r="EY626" s="1275" t="str">
        <f t="shared" si="636"/>
        <v/>
      </c>
      <c r="EZ626" s="1275" t="str">
        <f t="shared" si="637"/>
        <v/>
      </c>
      <c r="FA626" s="1275" t="str">
        <f t="shared" si="638"/>
        <v/>
      </c>
      <c r="FB626" s="1275" t="str">
        <f t="shared" si="639"/>
        <v/>
      </c>
      <c r="FC626" s="1333" t="str">
        <f t="shared" si="640"/>
        <v/>
      </c>
      <c r="FE626" s="1234" t="str">
        <f t="shared" si="641"/>
        <v xml:space="preserve"> </v>
      </c>
      <c r="FF626" s="1234" t="str">
        <f t="shared" si="642"/>
        <v xml:space="preserve"> </v>
      </c>
      <c r="FG626" s="1234" t="str">
        <f t="shared" si="643"/>
        <v xml:space="preserve"> </v>
      </c>
      <c r="FH626" s="1234" t="str">
        <f t="shared" si="644"/>
        <v xml:space="preserve"> </v>
      </c>
      <c r="FI626" s="1234" t="str">
        <f t="shared" si="615"/>
        <v xml:space="preserve"> </v>
      </c>
      <c r="FJ626" s="1234" t="str">
        <f t="shared" si="645"/>
        <v xml:space="preserve"> </v>
      </c>
      <c r="FK626" s="1234">
        <f t="shared" si="616"/>
        <v>0</v>
      </c>
      <c r="FL626" s="1227"/>
      <c r="FM626" s="1234" t="str">
        <f t="shared" si="617"/>
        <v xml:space="preserve"> </v>
      </c>
      <c r="FN626" s="1234" t="str">
        <f t="shared" si="618"/>
        <v xml:space="preserve"> </v>
      </c>
      <c r="FO626" s="1234" t="str">
        <f t="shared" si="646"/>
        <v xml:space="preserve"> </v>
      </c>
      <c r="FP626" s="1234" t="str">
        <f t="shared" si="647"/>
        <v xml:space="preserve"> </v>
      </c>
      <c r="FQ626" s="1234" t="str">
        <f t="shared" si="619"/>
        <v xml:space="preserve"> </v>
      </c>
      <c r="FR626" s="1234" t="str">
        <f t="shared" si="648"/>
        <v xml:space="preserve"> </v>
      </c>
      <c r="FS626" s="1234">
        <f t="shared" si="654"/>
        <v>0</v>
      </c>
      <c r="FT626" s="1227"/>
      <c r="FU626" s="1234" t="str">
        <f t="shared" si="649"/>
        <v xml:space="preserve"> </v>
      </c>
      <c r="FV626" s="1234" t="str">
        <f t="shared" si="650"/>
        <v xml:space="preserve"> </v>
      </c>
      <c r="FW626" s="1234" t="str">
        <f t="shared" si="651"/>
        <v xml:space="preserve"> </v>
      </c>
      <c r="FX626" s="1234" t="str">
        <f t="shared" si="620"/>
        <v xml:space="preserve"> </v>
      </c>
      <c r="FY626" s="1234" t="str">
        <f t="shared" si="621"/>
        <v xml:space="preserve"> </v>
      </c>
      <c r="FZ626" s="1234" t="str">
        <f t="shared" si="652"/>
        <v xml:space="preserve"> </v>
      </c>
      <c r="GA626" s="1234">
        <f t="shared" si="622"/>
        <v>0</v>
      </c>
      <c r="GB626" s="1227"/>
      <c r="GC626" s="1234" t="str">
        <f t="shared" si="623"/>
        <v xml:space="preserve"> </v>
      </c>
      <c r="GD626" s="1234" t="str">
        <f t="shared" si="624"/>
        <v xml:space="preserve"> </v>
      </c>
      <c r="GE626" s="1234" t="str">
        <f t="shared" si="625"/>
        <v xml:space="preserve"> </v>
      </c>
      <c r="GF626" s="1234" t="str">
        <f t="shared" si="626"/>
        <v xml:space="preserve"> </v>
      </c>
      <c r="GG626" s="1234" t="str">
        <f t="shared" si="627"/>
        <v xml:space="preserve"> </v>
      </c>
      <c r="GH626" s="1234" t="str">
        <f t="shared" si="628"/>
        <v xml:space="preserve"> </v>
      </c>
      <c r="GI626" s="1234" t="str">
        <f t="shared" si="629"/>
        <v xml:space="preserve"> </v>
      </c>
      <c r="GJ626" s="1234" t="str">
        <f t="shared" si="630"/>
        <v xml:space="preserve"> </v>
      </c>
      <c r="GK626" s="1234" t="str">
        <f t="shared" si="631"/>
        <v xml:space="preserve"> </v>
      </c>
      <c r="GL626" s="1234" t="str">
        <f t="shared" si="632"/>
        <v xml:space="preserve"> </v>
      </c>
      <c r="GM626" s="1234" t="str">
        <f t="shared" si="633"/>
        <v xml:space="preserve"> </v>
      </c>
      <c r="GN626" s="1234">
        <f t="shared" si="634"/>
        <v>0</v>
      </c>
    </row>
    <row r="627" spans="1:196" s="100" customFormat="1" ht="27" customHeight="1" thickTop="1" thickBot="1">
      <c r="A627" s="1208">
        <f>【A票】【D票】!$D$10</f>
        <v>0</v>
      </c>
      <c r="B627" s="1212">
        <f>【A票】【D票】!$H$10</f>
        <v>0</v>
      </c>
      <c r="C627" s="1213" t="str">
        <f>【A票】【D票】!$K$10</f>
        <v xml:space="preserve"> </v>
      </c>
      <c r="D627" s="1214">
        <f t="shared" si="608"/>
        <v>536</v>
      </c>
      <c r="E627" s="914"/>
      <c r="F627" s="467"/>
      <c r="G627" s="469"/>
      <c r="H627" s="224" t="str">
        <f t="shared" si="594"/>
        <v xml:space="preserve"> </v>
      </c>
      <c r="I627" s="704"/>
      <c r="J627" s="117"/>
      <c r="K627" s="117"/>
      <c r="L627" s="117"/>
      <c r="M627" s="117"/>
      <c r="N627" s="117"/>
      <c r="O627" s="117"/>
      <c r="P627" s="117"/>
      <c r="Q627" s="117"/>
      <c r="R627" s="117"/>
      <c r="S627" s="117"/>
      <c r="T627" s="254"/>
      <c r="U627" s="646"/>
      <c r="V627" s="646"/>
      <c r="W627" s="114"/>
      <c r="X627" s="254"/>
      <c r="Y627" s="224" t="str">
        <f t="shared" si="595"/>
        <v xml:space="preserve"> </v>
      </c>
      <c r="Z627" s="579"/>
      <c r="AA627" s="704"/>
      <c r="AB627" s="119"/>
      <c r="AC627" s="224" t="str">
        <f t="shared" si="610"/>
        <v xml:space="preserve"> </v>
      </c>
      <c r="AD627" s="115"/>
      <c r="AE627" s="253"/>
      <c r="AF627" s="704"/>
      <c r="AG627" s="727"/>
      <c r="AH627" s="727"/>
      <c r="AI627" s="727"/>
      <c r="AJ627" s="727"/>
      <c r="AK627" s="591"/>
      <c r="AL627" s="727"/>
      <c r="AM627" s="727"/>
      <c r="AN627" s="727"/>
      <c r="AO627" s="727"/>
      <c r="AP627" s="727"/>
      <c r="AQ627" s="727"/>
      <c r="AR627" s="727"/>
      <c r="AS627" s="727"/>
      <c r="AT627" s="727"/>
      <c r="AU627" s="727"/>
      <c r="AV627" s="727"/>
      <c r="AW627" s="727"/>
      <c r="AX627" s="727"/>
      <c r="AY627" s="727"/>
      <c r="AZ627" s="727"/>
      <c r="BA627" s="727"/>
      <c r="BB627" s="727"/>
      <c r="BC627" s="821"/>
      <c r="BD627" s="727"/>
      <c r="BE627" s="727"/>
      <c r="BF627" s="727"/>
      <c r="BG627" s="727"/>
      <c r="BH627" s="727"/>
      <c r="BI627" s="727"/>
      <c r="BJ627" s="727"/>
      <c r="BK627" s="727"/>
      <c r="BL627" s="821"/>
      <c r="BM627" s="727"/>
      <c r="BN627" s="727"/>
      <c r="BO627" s="727"/>
      <c r="BP627" s="727"/>
      <c r="BQ627" s="727"/>
      <c r="BR627" s="821"/>
      <c r="BS627" s="727"/>
      <c r="BT627" s="727"/>
      <c r="BU627" s="727"/>
      <c r="BV627" s="591"/>
      <c r="BW627" s="224" t="str">
        <f t="shared" si="607"/>
        <v xml:space="preserve"> </v>
      </c>
      <c r="BX627" s="471">
        <f t="shared" si="596"/>
        <v>536</v>
      </c>
      <c r="BY627" s="117"/>
      <c r="BZ627" s="117"/>
      <c r="CA627" s="117"/>
      <c r="CB627" s="117"/>
      <c r="CC627" s="117"/>
      <c r="CD627" s="461"/>
      <c r="CE627" s="236"/>
      <c r="CF627" s="224" t="str">
        <f t="shared" si="597"/>
        <v xml:space="preserve"> </v>
      </c>
      <c r="CG627" s="116"/>
      <c r="CH627" s="117"/>
      <c r="CI627" s="117"/>
      <c r="CJ627" s="117"/>
      <c r="CK627" s="472"/>
      <c r="CL627" s="472"/>
      <c r="CM627" s="472"/>
      <c r="CN627" s="472"/>
      <c r="CO627" s="117"/>
      <c r="CP627" s="253"/>
      <c r="CQ627" s="120"/>
      <c r="CR627" s="224" t="str" cm="1">
        <f t="array" ref="CR627">IF(AND(SUM(COUNTIF(CG627:CM627,{"*不明*","*その他*"})+COUNTIF(CO627:CP627,{"*不明*","*その他*"}))&gt;0,CQ627=""),"その他・不明の場合,10)具体的内容、理由を記入",IF(OR(AND(CI627=CI$65,COUNTA(CJ627:CM627)&lt;4),AND(OR(CI627=CI$63,CI627=CI$64,CI627=CI$66,CI627=CI$67,CI627=CI$68,CI627=""),COUNTA(CJ627:CM627)&gt;0)),"3)介護保険認定済→要介護度、認知症自立度、寝たきり度、介護保険サービス記入",IF(OR(AND(OR(CM627=CM$63,CM627=CM$64),CN627=""),AND(OR(CM627=CM$65,CM627=CM$66),CN627&lt;&gt;"")),"7)介護保険サービス受けている/過去受けていた→具体的内容記入"," ")))</f>
        <v xml:space="preserve"> </v>
      </c>
      <c r="CS627" s="224" t="str">
        <f t="shared" si="598"/>
        <v xml:space="preserve"> </v>
      </c>
      <c r="CT627" s="116"/>
      <c r="CU627" s="253"/>
      <c r="CV627" s="117"/>
      <c r="CW627" s="117"/>
      <c r="CX627" s="253"/>
      <c r="CY627" s="117"/>
      <c r="CZ627" s="117"/>
      <c r="DA627" s="253"/>
      <c r="DB627" s="117"/>
      <c r="DC627" s="224" t="str">
        <f t="shared" si="599"/>
        <v xml:space="preserve"> </v>
      </c>
      <c r="DD627" s="224" t="str">
        <f t="shared" si="600"/>
        <v xml:space="preserve"> </v>
      </c>
      <c r="DE627" s="224" t="str">
        <f t="shared" si="611"/>
        <v xml:space="preserve"> </v>
      </c>
      <c r="DF627" s="121"/>
      <c r="DG627" s="114"/>
      <c r="DH627" s="704"/>
      <c r="DI627" s="119"/>
      <c r="DJ627" s="187"/>
      <c r="DK627" s="254"/>
      <c r="DL627" s="224" t="str">
        <f t="shared" si="612"/>
        <v xml:space="preserve"> </v>
      </c>
      <c r="DM627" s="224" t="str">
        <f t="shared" si="601"/>
        <v xml:space="preserve"> </v>
      </c>
      <c r="DN627" s="474"/>
      <c r="DO627" s="117"/>
      <c r="DP627" s="117"/>
      <c r="DQ627" s="117"/>
      <c r="DR627" s="117"/>
      <c r="DS627" s="117"/>
      <c r="DT627" s="254"/>
      <c r="DU627" s="476"/>
      <c r="DV627" s="224" t="str">
        <f t="shared" si="613"/>
        <v xml:space="preserve"> </v>
      </c>
      <c r="DW627" s="115"/>
      <c r="DX627" s="470"/>
      <c r="DY627" s="117"/>
      <c r="DZ627" s="704"/>
      <c r="EA627" s="224" t="str">
        <f t="shared" si="614"/>
        <v xml:space="preserve"> </v>
      </c>
      <c r="EB627" s="906"/>
      <c r="EC627" s="904"/>
      <c r="ED627" s="904"/>
      <c r="EE627" s="904"/>
      <c r="EF627" s="904"/>
      <c r="EG627" s="904"/>
      <c r="EH627" s="904"/>
      <c r="EI627" s="904"/>
      <c r="EJ627" s="904"/>
      <c r="EK627" s="905"/>
      <c r="EL627" s="80"/>
      <c r="EM627" s="224" t="str">
        <f t="shared" si="602"/>
        <v xml:space="preserve"> </v>
      </c>
      <c r="EN627" s="224" t="str">
        <f t="shared" si="603"/>
        <v xml:space="preserve"> </v>
      </c>
      <c r="EO627" s="115"/>
      <c r="EP627" s="1050"/>
      <c r="EQ627" s="253"/>
      <c r="ER627" s="117"/>
      <c r="ES627" s="1258">
        <f t="shared" si="604"/>
        <v>536</v>
      </c>
      <c r="ET627" s="224" t="str">
        <f t="shared" si="605"/>
        <v xml:space="preserve"> </v>
      </c>
      <c r="EU627" s="477" t="str">
        <f t="shared" si="606"/>
        <v/>
      </c>
      <c r="EV627" s="1334" t="str">
        <f t="shared" si="609"/>
        <v xml:space="preserve"> </v>
      </c>
      <c r="EW627" s="1332" t="str">
        <f t="shared" si="653"/>
        <v/>
      </c>
      <c r="EX627" s="1275" t="str">
        <f t="shared" si="635"/>
        <v/>
      </c>
      <c r="EY627" s="1275" t="str">
        <f t="shared" si="636"/>
        <v/>
      </c>
      <c r="EZ627" s="1275" t="str">
        <f t="shared" si="637"/>
        <v/>
      </c>
      <c r="FA627" s="1275" t="str">
        <f t="shared" si="638"/>
        <v/>
      </c>
      <c r="FB627" s="1275" t="str">
        <f t="shared" si="639"/>
        <v/>
      </c>
      <c r="FC627" s="1333" t="str">
        <f t="shared" si="640"/>
        <v/>
      </c>
      <c r="FE627" s="1234" t="str">
        <f t="shared" si="641"/>
        <v xml:space="preserve"> </v>
      </c>
      <c r="FF627" s="1234" t="str">
        <f t="shared" si="642"/>
        <v xml:space="preserve"> </v>
      </c>
      <c r="FG627" s="1234" t="str">
        <f t="shared" si="643"/>
        <v xml:space="preserve"> </v>
      </c>
      <c r="FH627" s="1234" t="str">
        <f t="shared" si="644"/>
        <v xml:space="preserve"> </v>
      </c>
      <c r="FI627" s="1234" t="str">
        <f t="shared" si="615"/>
        <v xml:space="preserve"> </v>
      </c>
      <c r="FJ627" s="1234" t="str">
        <f t="shared" si="645"/>
        <v xml:space="preserve"> </v>
      </c>
      <c r="FK627" s="1234">
        <f t="shared" si="616"/>
        <v>0</v>
      </c>
      <c r="FL627" s="1227"/>
      <c r="FM627" s="1234" t="str">
        <f t="shared" si="617"/>
        <v xml:space="preserve"> </v>
      </c>
      <c r="FN627" s="1234" t="str">
        <f t="shared" si="618"/>
        <v xml:space="preserve"> </v>
      </c>
      <c r="FO627" s="1234" t="str">
        <f t="shared" si="646"/>
        <v xml:space="preserve"> </v>
      </c>
      <c r="FP627" s="1234" t="str">
        <f t="shared" si="647"/>
        <v xml:space="preserve"> </v>
      </c>
      <c r="FQ627" s="1234" t="str">
        <f t="shared" si="619"/>
        <v xml:space="preserve"> </v>
      </c>
      <c r="FR627" s="1234" t="str">
        <f t="shared" si="648"/>
        <v xml:space="preserve"> </v>
      </c>
      <c r="FS627" s="1234">
        <f t="shared" si="654"/>
        <v>0</v>
      </c>
      <c r="FT627" s="1227"/>
      <c r="FU627" s="1234" t="str">
        <f t="shared" si="649"/>
        <v xml:space="preserve"> </v>
      </c>
      <c r="FV627" s="1234" t="str">
        <f t="shared" si="650"/>
        <v xml:space="preserve"> </v>
      </c>
      <c r="FW627" s="1234" t="str">
        <f t="shared" si="651"/>
        <v xml:space="preserve"> </v>
      </c>
      <c r="FX627" s="1234" t="str">
        <f t="shared" si="620"/>
        <v xml:space="preserve"> </v>
      </c>
      <c r="FY627" s="1234" t="str">
        <f t="shared" si="621"/>
        <v xml:space="preserve"> </v>
      </c>
      <c r="FZ627" s="1234" t="str">
        <f t="shared" si="652"/>
        <v xml:space="preserve"> </v>
      </c>
      <c r="GA627" s="1234">
        <f t="shared" si="622"/>
        <v>0</v>
      </c>
      <c r="GB627" s="1227"/>
      <c r="GC627" s="1234" t="str">
        <f t="shared" si="623"/>
        <v xml:space="preserve"> </v>
      </c>
      <c r="GD627" s="1234" t="str">
        <f t="shared" si="624"/>
        <v xml:space="preserve"> </v>
      </c>
      <c r="GE627" s="1234" t="str">
        <f t="shared" si="625"/>
        <v xml:space="preserve"> </v>
      </c>
      <c r="GF627" s="1234" t="str">
        <f t="shared" si="626"/>
        <v xml:space="preserve"> </v>
      </c>
      <c r="GG627" s="1234" t="str">
        <f t="shared" si="627"/>
        <v xml:space="preserve"> </v>
      </c>
      <c r="GH627" s="1234" t="str">
        <f t="shared" si="628"/>
        <v xml:space="preserve"> </v>
      </c>
      <c r="GI627" s="1234" t="str">
        <f t="shared" si="629"/>
        <v xml:space="preserve"> </v>
      </c>
      <c r="GJ627" s="1234" t="str">
        <f t="shared" si="630"/>
        <v xml:space="preserve"> </v>
      </c>
      <c r="GK627" s="1234" t="str">
        <f t="shared" si="631"/>
        <v xml:space="preserve"> </v>
      </c>
      <c r="GL627" s="1234" t="str">
        <f t="shared" si="632"/>
        <v xml:space="preserve"> </v>
      </c>
      <c r="GM627" s="1234" t="str">
        <f t="shared" si="633"/>
        <v xml:space="preserve"> </v>
      </c>
      <c r="GN627" s="1234">
        <f t="shared" si="634"/>
        <v>0</v>
      </c>
    </row>
    <row r="628" spans="1:196" s="100" customFormat="1" ht="27" customHeight="1" thickTop="1" thickBot="1">
      <c r="A628" s="1208">
        <f>【A票】【D票】!$D$10</f>
        <v>0</v>
      </c>
      <c r="B628" s="1212">
        <f>【A票】【D票】!$H$10</f>
        <v>0</v>
      </c>
      <c r="C628" s="1213" t="str">
        <f>【A票】【D票】!$K$10</f>
        <v xml:space="preserve"> </v>
      </c>
      <c r="D628" s="1214">
        <f t="shared" si="608"/>
        <v>537</v>
      </c>
      <c r="E628" s="914"/>
      <c r="F628" s="467"/>
      <c r="G628" s="469"/>
      <c r="H628" s="224" t="str">
        <f t="shared" si="594"/>
        <v xml:space="preserve"> </v>
      </c>
      <c r="I628" s="704"/>
      <c r="J628" s="117"/>
      <c r="K628" s="117"/>
      <c r="L628" s="117"/>
      <c r="M628" s="117"/>
      <c r="N628" s="117"/>
      <c r="O628" s="117"/>
      <c r="P628" s="117"/>
      <c r="Q628" s="117"/>
      <c r="R628" s="117"/>
      <c r="S628" s="117"/>
      <c r="T628" s="254"/>
      <c r="U628" s="646"/>
      <c r="V628" s="646"/>
      <c r="W628" s="114"/>
      <c r="X628" s="254"/>
      <c r="Y628" s="224" t="str">
        <f t="shared" si="595"/>
        <v xml:space="preserve"> </v>
      </c>
      <c r="Z628" s="579"/>
      <c r="AA628" s="704"/>
      <c r="AB628" s="119"/>
      <c r="AC628" s="224" t="str">
        <f t="shared" si="610"/>
        <v xml:space="preserve"> </v>
      </c>
      <c r="AD628" s="115"/>
      <c r="AE628" s="253"/>
      <c r="AF628" s="704"/>
      <c r="AG628" s="727"/>
      <c r="AH628" s="727"/>
      <c r="AI628" s="727"/>
      <c r="AJ628" s="727"/>
      <c r="AK628" s="591"/>
      <c r="AL628" s="727"/>
      <c r="AM628" s="727"/>
      <c r="AN628" s="727"/>
      <c r="AO628" s="727"/>
      <c r="AP628" s="727"/>
      <c r="AQ628" s="727"/>
      <c r="AR628" s="727"/>
      <c r="AS628" s="727"/>
      <c r="AT628" s="727"/>
      <c r="AU628" s="727"/>
      <c r="AV628" s="727"/>
      <c r="AW628" s="727"/>
      <c r="AX628" s="727"/>
      <c r="AY628" s="727"/>
      <c r="AZ628" s="727"/>
      <c r="BA628" s="727"/>
      <c r="BB628" s="727"/>
      <c r="BC628" s="821"/>
      <c r="BD628" s="727"/>
      <c r="BE628" s="727"/>
      <c r="BF628" s="727"/>
      <c r="BG628" s="727"/>
      <c r="BH628" s="727"/>
      <c r="BI628" s="727"/>
      <c r="BJ628" s="727"/>
      <c r="BK628" s="727"/>
      <c r="BL628" s="821"/>
      <c r="BM628" s="727"/>
      <c r="BN628" s="727"/>
      <c r="BO628" s="727"/>
      <c r="BP628" s="727"/>
      <c r="BQ628" s="727"/>
      <c r="BR628" s="821"/>
      <c r="BS628" s="727"/>
      <c r="BT628" s="727"/>
      <c r="BU628" s="727"/>
      <c r="BV628" s="591"/>
      <c r="BW628" s="224" t="str">
        <f t="shared" si="607"/>
        <v xml:space="preserve"> </v>
      </c>
      <c r="BX628" s="471">
        <f t="shared" si="596"/>
        <v>537</v>
      </c>
      <c r="BY628" s="117"/>
      <c r="BZ628" s="117"/>
      <c r="CA628" s="117"/>
      <c r="CB628" s="117"/>
      <c r="CC628" s="117"/>
      <c r="CD628" s="461"/>
      <c r="CE628" s="236"/>
      <c r="CF628" s="224" t="str">
        <f t="shared" si="597"/>
        <v xml:space="preserve"> </v>
      </c>
      <c r="CG628" s="116"/>
      <c r="CH628" s="117"/>
      <c r="CI628" s="117"/>
      <c r="CJ628" s="117"/>
      <c r="CK628" s="472"/>
      <c r="CL628" s="472"/>
      <c r="CM628" s="472"/>
      <c r="CN628" s="472"/>
      <c r="CO628" s="117"/>
      <c r="CP628" s="253"/>
      <c r="CQ628" s="120"/>
      <c r="CR628" s="224" t="str" cm="1">
        <f t="array" ref="CR628">IF(AND(SUM(COUNTIF(CG628:CM628,{"*不明*","*その他*"})+COUNTIF(CO628:CP628,{"*不明*","*その他*"}))&gt;0,CQ628=""),"その他・不明の場合,10)具体的内容、理由を記入",IF(OR(AND(CI628=CI$65,COUNTA(CJ628:CM628)&lt;4),AND(OR(CI628=CI$63,CI628=CI$64,CI628=CI$66,CI628=CI$67,CI628=CI$68,CI628=""),COUNTA(CJ628:CM628)&gt;0)),"3)介護保険認定済→要介護度、認知症自立度、寝たきり度、介護保険サービス記入",IF(OR(AND(OR(CM628=CM$63,CM628=CM$64),CN628=""),AND(OR(CM628=CM$65,CM628=CM$66),CN628&lt;&gt;"")),"7)介護保険サービス受けている/過去受けていた→具体的内容記入"," ")))</f>
        <v xml:space="preserve"> </v>
      </c>
      <c r="CS628" s="224" t="str">
        <f t="shared" si="598"/>
        <v xml:space="preserve"> </v>
      </c>
      <c r="CT628" s="116"/>
      <c r="CU628" s="253"/>
      <c r="CV628" s="117"/>
      <c r="CW628" s="117"/>
      <c r="CX628" s="253"/>
      <c r="CY628" s="117"/>
      <c r="CZ628" s="117"/>
      <c r="DA628" s="253"/>
      <c r="DB628" s="117"/>
      <c r="DC628" s="224" t="str">
        <f t="shared" si="599"/>
        <v xml:space="preserve"> </v>
      </c>
      <c r="DD628" s="224" t="str">
        <f t="shared" si="600"/>
        <v xml:space="preserve"> </v>
      </c>
      <c r="DE628" s="224" t="str">
        <f t="shared" si="611"/>
        <v xml:space="preserve"> </v>
      </c>
      <c r="DF628" s="121"/>
      <c r="DG628" s="114"/>
      <c r="DH628" s="704"/>
      <c r="DI628" s="119"/>
      <c r="DJ628" s="187"/>
      <c r="DK628" s="254"/>
      <c r="DL628" s="224" t="str">
        <f t="shared" si="612"/>
        <v xml:space="preserve"> </v>
      </c>
      <c r="DM628" s="224" t="str">
        <f t="shared" si="601"/>
        <v xml:space="preserve"> </v>
      </c>
      <c r="DN628" s="474"/>
      <c r="DO628" s="117"/>
      <c r="DP628" s="117"/>
      <c r="DQ628" s="117"/>
      <c r="DR628" s="117"/>
      <c r="DS628" s="117"/>
      <c r="DT628" s="254"/>
      <c r="DU628" s="476"/>
      <c r="DV628" s="224" t="str">
        <f t="shared" si="613"/>
        <v xml:space="preserve"> </v>
      </c>
      <c r="DW628" s="115"/>
      <c r="DX628" s="470"/>
      <c r="DY628" s="117"/>
      <c r="DZ628" s="704"/>
      <c r="EA628" s="224" t="str">
        <f t="shared" si="614"/>
        <v xml:space="preserve"> </v>
      </c>
      <c r="EB628" s="906"/>
      <c r="EC628" s="904"/>
      <c r="ED628" s="904"/>
      <c r="EE628" s="904"/>
      <c r="EF628" s="904"/>
      <c r="EG628" s="904"/>
      <c r="EH628" s="904"/>
      <c r="EI628" s="904"/>
      <c r="EJ628" s="904"/>
      <c r="EK628" s="905"/>
      <c r="EL628" s="80"/>
      <c r="EM628" s="224" t="str">
        <f t="shared" si="602"/>
        <v xml:space="preserve"> </v>
      </c>
      <c r="EN628" s="224" t="str">
        <f t="shared" si="603"/>
        <v xml:space="preserve"> </v>
      </c>
      <c r="EO628" s="115"/>
      <c r="EP628" s="1050"/>
      <c r="EQ628" s="253"/>
      <c r="ER628" s="117"/>
      <c r="ES628" s="1258">
        <f t="shared" si="604"/>
        <v>537</v>
      </c>
      <c r="ET628" s="224" t="str">
        <f t="shared" si="605"/>
        <v xml:space="preserve"> </v>
      </c>
      <c r="EU628" s="477" t="str">
        <f t="shared" si="606"/>
        <v/>
      </c>
      <c r="EV628" s="1334" t="str">
        <f t="shared" si="609"/>
        <v xml:space="preserve"> </v>
      </c>
      <c r="EW628" s="1332" t="str">
        <f t="shared" si="653"/>
        <v/>
      </c>
      <c r="EX628" s="1275" t="str">
        <f t="shared" si="635"/>
        <v/>
      </c>
      <c r="EY628" s="1275" t="str">
        <f t="shared" si="636"/>
        <v/>
      </c>
      <c r="EZ628" s="1275" t="str">
        <f t="shared" si="637"/>
        <v/>
      </c>
      <c r="FA628" s="1275" t="str">
        <f t="shared" si="638"/>
        <v/>
      </c>
      <c r="FB628" s="1275" t="str">
        <f t="shared" si="639"/>
        <v/>
      </c>
      <c r="FC628" s="1333" t="str">
        <f t="shared" si="640"/>
        <v/>
      </c>
      <c r="FE628" s="1234" t="str">
        <f t="shared" si="641"/>
        <v xml:space="preserve"> </v>
      </c>
      <c r="FF628" s="1234" t="str">
        <f t="shared" si="642"/>
        <v xml:space="preserve"> </v>
      </c>
      <c r="FG628" s="1234" t="str">
        <f t="shared" si="643"/>
        <v xml:space="preserve"> </v>
      </c>
      <c r="FH628" s="1234" t="str">
        <f t="shared" si="644"/>
        <v xml:space="preserve"> </v>
      </c>
      <c r="FI628" s="1234" t="str">
        <f t="shared" si="615"/>
        <v xml:space="preserve"> </v>
      </c>
      <c r="FJ628" s="1234" t="str">
        <f t="shared" si="645"/>
        <v xml:space="preserve"> </v>
      </c>
      <c r="FK628" s="1234">
        <f t="shared" si="616"/>
        <v>0</v>
      </c>
      <c r="FL628" s="1227"/>
      <c r="FM628" s="1234" t="str">
        <f t="shared" si="617"/>
        <v xml:space="preserve"> </v>
      </c>
      <c r="FN628" s="1234" t="str">
        <f t="shared" si="618"/>
        <v xml:space="preserve"> </v>
      </c>
      <c r="FO628" s="1234" t="str">
        <f t="shared" si="646"/>
        <v xml:space="preserve"> </v>
      </c>
      <c r="FP628" s="1234" t="str">
        <f t="shared" si="647"/>
        <v xml:space="preserve"> </v>
      </c>
      <c r="FQ628" s="1234" t="str">
        <f t="shared" si="619"/>
        <v xml:space="preserve"> </v>
      </c>
      <c r="FR628" s="1234" t="str">
        <f t="shared" si="648"/>
        <v xml:space="preserve"> </v>
      </c>
      <c r="FS628" s="1234">
        <f t="shared" si="654"/>
        <v>0</v>
      </c>
      <c r="FT628" s="1227"/>
      <c r="FU628" s="1234" t="str">
        <f t="shared" si="649"/>
        <v xml:space="preserve"> </v>
      </c>
      <c r="FV628" s="1234" t="str">
        <f t="shared" si="650"/>
        <v xml:space="preserve"> </v>
      </c>
      <c r="FW628" s="1234" t="str">
        <f t="shared" si="651"/>
        <v xml:space="preserve"> </v>
      </c>
      <c r="FX628" s="1234" t="str">
        <f t="shared" si="620"/>
        <v xml:space="preserve"> </v>
      </c>
      <c r="FY628" s="1234" t="str">
        <f t="shared" si="621"/>
        <v xml:space="preserve"> </v>
      </c>
      <c r="FZ628" s="1234" t="str">
        <f t="shared" si="652"/>
        <v xml:space="preserve"> </v>
      </c>
      <c r="GA628" s="1234">
        <f t="shared" si="622"/>
        <v>0</v>
      </c>
      <c r="GB628" s="1227"/>
      <c r="GC628" s="1234" t="str">
        <f t="shared" si="623"/>
        <v xml:space="preserve"> </v>
      </c>
      <c r="GD628" s="1234" t="str">
        <f t="shared" si="624"/>
        <v xml:space="preserve"> </v>
      </c>
      <c r="GE628" s="1234" t="str">
        <f t="shared" si="625"/>
        <v xml:space="preserve"> </v>
      </c>
      <c r="GF628" s="1234" t="str">
        <f t="shared" si="626"/>
        <v xml:space="preserve"> </v>
      </c>
      <c r="GG628" s="1234" t="str">
        <f t="shared" si="627"/>
        <v xml:space="preserve"> </v>
      </c>
      <c r="GH628" s="1234" t="str">
        <f t="shared" si="628"/>
        <v xml:space="preserve"> </v>
      </c>
      <c r="GI628" s="1234" t="str">
        <f t="shared" si="629"/>
        <v xml:space="preserve"> </v>
      </c>
      <c r="GJ628" s="1234" t="str">
        <f t="shared" si="630"/>
        <v xml:space="preserve"> </v>
      </c>
      <c r="GK628" s="1234" t="str">
        <f t="shared" si="631"/>
        <v xml:space="preserve"> </v>
      </c>
      <c r="GL628" s="1234" t="str">
        <f t="shared" si="632"/>
        <v xml:space="preserve"> </v>
      </c>
      <c r="GM628" s="1234" t="str">
        <f t="shared" si="633"/>
        <v xml:space="preserve"> </v>
      </c>
      <c r="GN628" s="1234">
        <f t="shared" si="634"/>
        <v>0</v>
      </c>
    </row>
    <row r="629" spans="1:196" s="100" customFormat="1" ht="27" customHeight="1" thickTop="1" thickBot="1">
      <c r="A629" s="1208">
        <f>【A票】【D票】!$D$10</f>
        <v>0</v>
      </c>
      <c r="B629" s="1212">
        <f>【A票】【D票】!$H$10</f>
        <v>0</v>
      </c>
      <c r="C629" s="1213" t="str">
        <f>【A票】【D票】!$K$10</f>
        <v xml:space="preserve"> </v>
      </c>
      <c r="D629" s="1214">
        <f t="shared" si="608"/>
        <v>538</v>
      </c>
      <c r="E629" s="914"/>
      <c r="F629" s="467"/>
      <c r="G629" s="469"/>
      <c r="H629" s="224" t="str">
        <f t="shared" si="594"/>
        <v xml:space="preserve"> </v>
      </c>
      <c r="I629" s="704"/>
      <c r="J629" s="117"/>
      <c r="K629" s="117"/>
      <c r="L629" s="117"/>
      <c r="M629" s="117"/>
      <c r="N629" s="117"/>
      <c r="O629" s="117"/>
      <c r="P629" s="117"/>
      <c r="Q629" s="117"/>
      <c r="R629" s="117"/>
      <c r="S629" s="117"/>
      <c r="T629" s="254"/>
      <c r="U629" s="646"/>
      <c r="V629" s="646"/>
      <c r="W629" s="114"/>
      <c r="X629" s="254"/>
      <c r="Y629" s="224" t="str">
        <f t="shared" si="595"/>
        <v xml:space="preserve"> </v>
      </c>
      <c r="Z629" s="579"/>
      <c r="AA629" s="704"/>
      <c r="AB629" s="119"/>
      <c r="AC629" s="224" t="str">
        <f t="shared" si="610"/>
        <v xml:space="preserve"> </v>
      </c>
      <c r="AD629" s="115"/>
      <c r="AE629" s="253"/>
      <c r="AF629" s="704"/>
      <c r="AG629" s="727"/>
      <c r="AH629" s="727"/>
      <c r="AI629" s="727"/>
      <c r="AJ629" s="727"/>
      <c r="AK629" s="591"/>
      <c r="AL629" s="727"/>
      <c r="AM629" s="727"/>
      <c r="AN629" s="727"/>
      <c r="AO629" s="727"/>
      <c r="AP629" s="727"/>
      <c r="AQ629" s="727"/>
      <c r="AR629" s="727"/>
      <c r="AS629" s="727"/>
      <c r="AT629" s="727"/>
      <c r="AU629" s="727"/>
      <c r="AV629" s="727"/>
      <c r="AW629" s="727"/>
      <c r="AX629" s="727"/>
      <c r="AY629" s="727"/>
      <c r="AZ629" s="727"/>
      <c r="BA629" s="727"/>
      <c r="BB629" s="727"/>
      <c r="BC629" s="821"/>
      <c r="BD629" s="727"/>
      <c r="BE629" s="727"/>
      <c r="BF629" s="727"/>
      <c r="BG629" s="727"/>
      <c r="BH629" s="727"/>
      <c r="BI629" s="727"/>
      <c r="BJ629" s="727"/>
      <c r="BK629" s="727"/>
      <c r="BL629" s="821"/>
      <c r="BM629" s="727"/>
      <c r="BN629" s="727"/>
      <c r="BO629" s="727"/>
      <c r="BP629" s="727"/>
      <c r="BQ629" s="727"/>
      <c r="BR629" s="821"/>
      <c r="BS629" s="727"/>
      <c r="BT629" s="727"/>
      <c r="BU629" s="727"/>
      <c r="BV629" s="591"/>
      <c r="BW629" s="224" t="str">
        <f t="shared" si="607"/>
        <v xml:space="preserve"> </v>
      </c>
      <c r="BX629" s="471">
        <f t="shared" si="596"/>
        <v>538</v>
      </c>
      <c r="BY629" s="117"/>
      <c r="BZ629" s="117"/>
      <c r="CA629" s="117"/>
      <c r="CB629" s="117"/>
      <c r="CC629" s="117"/>
      <c r="CD629" s="461"/>
      <c r="CE629" s="236"/>
      <c r="CF629" s="224" t="str">
        <f t="shared" si="597"/>
        <v xml:space="preserve"> </v>
      </c>
      <c r="CG629" s="116"/>
      <c r="CH629" s="117"/>
      <c r="CI629" s="117"/>
      <c r="CJ629" s="117"/>
      <c r="CK629" s="472"/>
      <c r="CL629" s="472"/>
      <c r="CM629" s="472"/>
      <c r="CN629" s="472"/>
      <c r="CO629" s="117"/>
      <c r="CP629" s="253"/>
      <c r="CQ629" s="120"/>
      <c r="CR629" s="224" t="str" cm="1">
        <f t="array" ref="CR629">IF(AND(SUM(COUNTIF(CG629:CM629,{"*不明*","*その他*"})+COUNTIF(CO629:CP629,{"*不明*","*その他*"}))&gt;0,CQ629=""),"その他・不明の場合,10)具体的内容、理由を記入",IF(OR(AND(CI629=CI$65,COUNTA(CJ629:CM629)&lt;4),AND(OR(CI629=CI$63,CI629=CI$64,CI629=CI$66,CI629=CI$67,CI629=CI$68,CI629=""),COUNTA(CJ629:CM629)&gt;0)),"3)介護保険認定済→要介護度、認知症自立度、寝たきり度、介護保険サービス記入",IF(OR(AND(OR(CM629=CM$63,CM629=CM$64),CN629=""),AND(OR(CM629=CM$65,CM629=CM$66),CN629&lt;&gt;"")),"7)介護保険サービス受けている/過去受けていた→具体的内容記入"," ")))</f>
        <v xml:space="preserve"> </v>
      </c>
      <c r="CS629" s="224" t="str">
        <f t="shared" si="598"/>
        <v xml:space="preserve"> </v>
      </c>
      <c r="CT629" s="116"/>
      <c r="CU629" s="253"/>
      <c r="CV629" s="117"/>
      <c r="CW629" s="117"/>
      <c r="CX629" s="253"/>
      <c r="CY629" s="117"/>
      <c r="CZ629" s="117"/>
      <c r="DA629" s="253"/>
      <c r="DB629" s="117"/>
      <c r="DC629" s="224" t="str">
        <f t="shared" si="599"/>
        <v xml:space="preserve"> </v>
      </c>
      <c r="DD629" s="224" t="str">
        <f t="shared" si="600"/>
        <v xml:space="preserve"> </v>
      </c>
      <c r="DE629" s="224" t="str">
        <f t="shared" si="611"/>
        <v xml:space="preserve"> </v>
      </c>
      <c r="DF629" s="121"/>
      <c r="DG629" s="114"/>
      <c r="DH629" s="704"/>
      <c r="DI629" s="119"/>
      <c r="DJ629" s="187"/>
      <c r="DK629" s="254"/>
      <c r="DL629" s="224" t="str">
        <f t="shared" si="612"/>
        <v xml:space="preserve"> </v>
      </c>
      <c r="DM629" s="224" t="str">
        <f t="shared" si="601"/>
        <v xml:space="preserve"> </v>
      </c>
      <c r="DN629" s="474"/>
      <c r="DO629" s="117"/>
      <c r="DP629" s="117"/>
      <c r="DQ629" s="117"/>
      <c r="DR629" s="117"/>
      <c r="DS629" s="117"/>
      <c r="DT629" s="254"/>
      <c r="DU629" s="476"/>
      <c r="DV629" s="224" t="str">
        <f t="shared" si="613"/>
        <v xml:space="preserve"> </v>
      </c>
      <c r="DW629" s="115"/>
      <c r="DX629" s="470"/>
      <c r="DY629" s="117"/>
      <c r="DZ629" s="704"/>
      <c r="EA629" s="224" t="str">
        <f t="shared" si="614"/>
        <v xml:space="preserve"> </v>
      </c>
      <c r="EB629" s="906"/>
      <c r="EC629" s="904"/>
      <c r="ED629" s="904"/>
      <c r="EE629" s="904"/>
      <c r="EF629" s="904"/>
      <c r="EG629" s="904"/>
      <c r="EH629" s="904"/>
      <c r="EI629" s="904"/>
      <c r="EJ629" s="904"/>
      <c r="EK629" s="905"/>
      <c r="EL629" s="80"/>
      <c r="EM629" s="224" t="str">
        <f t="shared" si="602"/>
        <v xml:space="preserve"> </v>
      </c>
      <c r="EN629" s="224" t="str">
        <f t="shared" si="603"/>
        <v xml:space="preserve"> </v>
      </c>
      <c r="EO629" s="115"/>
      <c r="EP629" s="1050"/>
      <c r="EQ629" s="253"/>
      <c r="ER629" s="117"/>
      <c r="ES629" s="1258">
        <f t="shared" si="604"/>
        <v>538</v>
      </c>
      <c r="ET629" s="224" t="str">
        <f t="shared" si="605"/>
        <v xml:space="preserve"> </v>
      </c>
      <c r="EU629" s="477" t="str">
        <f t="shared" si="606"/>
        <v/>
      </c>
      <c r="EV629" s="1334" t="str">
        <f t="shared" si="609"/>
        <v xml:space="preserve"> </v>
      </c>
      <c r="EW629" s="1332" t="str">
        <f t="shared" si="653"/>
        <v/>
      </c>
      <c r="EX629" s="1275" t="str">
        <f t="shared" si="635"/>
        <v/>
      </c>
      <c r="EY629" s="1275" t="str">
        <f t="shared" si="636"/>
        <v/>
      </c>
      <c r="EZ629" s="1275" t="str">
        <f t="shared" si="637"/>
        <v/>
      </c>
      <c r="FA629" s="1275" t="str">
        <f t="shared" si="638"/>
        <v/>
      </c>
      <c r="FB629" s="1275" t="str">
        <f t="shared" si="639"/>
        <v/>
      </c>
      <c r="FC629" s="1333" t="str">
        <f t="shared" si="640"/>
        <v/>
      </c>
      <c r="FE629" s="1234" t="str">
        <f t="shared" si="641"/>
        <v xml:space="preserve"> </v>
      </c>
      <c r="FF629" s="1234" t="str">
        <f t="shared" si="642"/>
        <v xml:space="preserve"> </v>
      </c>
      <c r="FG629" s="1234" t="str">
        <f t="shared" si="643"/>
        <v xml:space="preserve"> </v>
      </c>
      <c r="FH629" s="1234" t="str">
        <f t="shared" si="644"/>
        <v xml:space="preserve"> </v>
      </c>
      <c r="FI629" s="1234" t="str">
        <f t="shared" si="615"/>
        <v xml:space="preserve"> </v>
      </c>
      <c r="FJ629" s="1234" t="str">
        <f t="shared" si="645"/>
        <v xml:space="preserve"> </v>
      </c>
      <c r="FK629" s="1234">
        <f t="shared" si="616"/>
        <v>0</v>
      </c>
      <c r="FL629" s="1227"/>
      <c r="FM629" s="1234" t="str">
        <f t="shared" si="617"/>
        <v xml:space="preserve"> </v>
      </c>
      <c r="FN629" s="1234" t="str">
        <f t="shared" si="618"/>
        <v xml:space="preserve"> </v>
      </c>
      <c r="FO629" s="1234" t="str">
        <f t="shared" si="646"/>
        <v xml:space="preserve"> </v>
      </c>
      <c r="FP629" s="1234" t="str">
        <f t="shared" si="647"/>
        <v xml:space="preserve"> </v>
      </c>
      <c r="FQ629" s="1234" t="str">
        <f t="shared" si="619"/>
        <v xml:space="preserve"> </v>
      </c>
      <c r="FR629" s="1234" t="str">
        <f t="shared" si="648"/>
        <v xml:space="preserve"> </v>
      </c>
      <c r="FS629" s="1234">
        <f t="shared" si="654"/>
        <v>0</v>
      </c>
      <c r="FT629" s="1227"/>
      <c r="FU629" s="1234" t="str">
        <f t="shared" si="649"/>
        <v xml:space="preserve"> </v>
      </c>
      <c r="FV629" s="1234" t="str">
        <f t="shared" si="650"/>
        <v xml:space="preserve"> </v>
      </c>
      <c r="FW629" s="1234" t="str">
        <f t="shared" si="651"/>
        <v xml:space="preserve"> </v>
      </c>
      <c r="FX629" s="1234" t="str">
        <f t="shared" si="620"/>
        <v xml:space="preserve"> </v>
      </c>
      <c r="FY629" s="1234" t="str">
        <f t="shared" si="621"/>
        <v xml:space="preserve"> </v>
      </c>
      <c r="FZ629" s="1234" t="str">
        <f t="shared" si="652"/>
        <v xml:space="preserve"> </v>
      </c>
      <c r="GA629" s="1234">
        <f t="shared" si="622"/>
        <v>0</v>
      </c>
      <c r="GB629" s="1227"/>
      <c r="GC629" s="1234" t="str">
        <f t="shared" si="623"/>
        <v xml:space="preserve"> </v>
      </c>
      <c r="GD629" s="1234" t="str">
        <f t="shared" si="624"/>
        <v xml:space="preserve"> </v>
      </c>
      <c r="GE629" s="1234" t="str">
        <f t="shared" si="625"/>
        <v xml:space="preserve"> </v>
      </c>
      <c r="GF629" s="1234" t="str">
        <f t="shared" si="626"/>
        <v xml:space="preserve"> </v>
      </c>
      <c r="GG629" s="1234" t="str">
        <f t="shared" si="627"/>
        <v xml:space="preserve"> </v>
      </c>
      <c r="GH629" s="1234" t="str">
        <f t="shared" si="628"/>
        <v xml:space="preserve"> </v>
      </c>
      <c r="GI629" s="1234" t="str">
        <f t="shared" si="629"/>
        <v xml:space="preserve"> </v>
      </c>
      <c r="GJ629" s="1234" t="str">
        <f t="shared" si="630"/>
        <v xml:space="preserve"> </v>
      </c>
      <c r="GK629" s="1234" t="str">
        <f t="shared" si="631"/>
        <v xml:space="preserve"> </v>
      </c>
      <c r="GL629" s="1234" t="str">
        <f t="shared" si="632"/>
        <v xml:space="preserve"> </v>
      </c>
      <c r="GM629" s="1234" t="str">
        <f t="shared" si="633"/>
        <v xml:space="preserve"> </v>
      </c>
      <c r="GN629" s="1234">
        <f t="shared" si="634"/>
        <v>0</v>
      </c>
    </row>
    <row r="630" spans="1:196" s="100" customFormat="1" ht="27" customHeight="1" thickTop="1" thickBot="1">
      <c r="A630" s="1208">
        <f>【A票】【D票】!$D$10</f>
        <v>0</v>
      </c>
      <c r="B630" s="1212">
        <f>【A票】【D票】!$H$10</f>
        <v>0</v>
      </c>
      <c r="C630" s="1213" t="str">
        <f>【A票】【D票】!$K$10</f>
        <v xml:space="preserve"> </v>
      </c>
      <c r="D630" s="1214">
        <f t="shared" si="608"/>
        <v>539</v>
      </c>
      <c r="E630" s="914"/>
      <c r="F630" s="467"/>
      <c r="G630" s="469"/>
      <c r="H630" s="224" t="str">
        <f t="shared" si="594"/>
        <v xml:space="preserve"> </v>
      </c>
      <c r="I630" s="704"/>
      <c r="J630" s="117"/>
      <c r="K630" s="117"/>
      <c r="L630" s="117"/>
      <c r="M630" s="117"/>
      <c r="N630" s="117"/>
      <c r="O630" s="117"/>
      <c r="P630" s="117"/>
      <c r="Q630" s="117"/>
      <c r="R630" s="117"/>
      <c r="S630" s="117"/>
      <c r="T630" s="254"/>
      <c r="U630" s="646"/>
      <c r="V630" s="646"/>
      <c r="W630" s="114"/>
      <c r="X630" s="254"/>
      <c r="Y630" s="224" t="str">
        <f t="shared" si="595"/>
        <v xml:space="preserve"> </v>
      </c>
      <c r="Z630" s="579"/>
      <c r="AA630" s="704"/>
      <c r="AB630" s="119"/>
      <c r="AC630" s="224" t="str">
        <f t="shared" si="610"/>
        <v xml:space="preserve"> </v>
      </c>
      <c r="AD630" s="115"/>
      <c r="AE630" s="253"/>
      <c r="AF630" s="704"/>
      <c r="AG630" s="727"/>
      <c r="AH630" s="727"/>
      <c r="AI630" s="727"/>
      <c r="AJ630" s="727"/>
      <c r="AK630" s="591"/>
      <c r="AL630" s="727"/>
      <c r="AM630" s="727"/>
      <c r="AN630" s="727"/>
      <c r="AO630" s="727"/>
      <c r="AP630" s="727"/>
      <c r="AQ630" s="727"/>
      <c r="AR630" s="727"/>
      <c r="AS630" s="727"/>
      <c r="AT630" s="727"/>
      <c r="AU630" s="727"/>
      <c r="AV630" s="727"/>
      <c r="AW630" s="727"/>
      <c r="AX630" s="727"/>
      <c r="AY630" s="727"/>
      <c r="AZ630" s="727"/>
      <c r="BA630" s="727"/>
      <c r="BB630" s="727"/>
      <c r="BC630" s="821"/>
      <c r="BD630" s="727"/>
      <c r="BE630" s="727"/>
      <c r="BF630" s="727"/>
      <c r="BG630" s="727"/>
      <c r="BH630" s="727"/>
      <c r="BI630" s="727"/>
      <c r="BJ630" s="727"/>
      <c r="BK630" s="727"/>
      <c r="BL630" s="821"/>
      <c r="BM630" s="727"/>
      <c r="BN630" s="727"/>
      <c r="BO630" s="727"/>
      <c r="BP630" s="727"/>
      <c r="BQ630" s="727"/>
      <c r="BR630" s="821"/>
      <c r="BS630" s="727"/>
      <c r="BT630" s="727"/>
      <c r="BU630" s="727"/>
      <c r="BV630" s="591"/>
      <c r="BW630" s="224" t="str">
        <f t="shared" si="607"/>
        <v xml:space="preserve"> </v>
      </c>
      <c r="BX630" s="471">
        <f t="shared" si="596"/>
        <v>539</v>
      </c>
      <c r="BY630" s="117"/>
      <c r="BZ630" s="117"/>
      <c r="CA630" s="117"/>
      <c r="CB630" s="117"/>
      <c r="CC630" s="117"/>
      <c r="CD630" s="461"/>
      <c r="CE630" s="236"/>
      <c r="CF630" s="224" t="str">
        <f t="shared" si="597"/>
        <v xml:space="preserve"> </v>
      </c>
      <c r="CG630" s="116"/>
      <c r="CH630" s="117"/>
      <c r="CI630" s="117"/>
      <c r="CJ630" s="117"/>
      <c r="CK630" s="472"/>
      <c r="CL630" s="472"/>
      <c r="CM630" s="472"/>
      <c r="CN630" s="472"/>
      <c r="CO630" s="117"/>
      <c r="CP630" s="253"/>
      <c r="CQ630" s="120"/>
      <c r="CR630" s="224" t="str" cm="1">
        <f t="array" ref="CR630">IF(AND(SUM(COUNTIF(CG630:CM630,{"*不明*","*その他*"})+COUNTIF(CO630:CP630,{"*不明*","*その他*"}))&gt;0,CQ630=""),"その他・不明の場合,10)具体的内容、理由を記入",IF(OR(AND(CI630=CI$65,COUNTA(CJ630:CM630)&lt;4),AND(OR(CI630=CI$63,CI630=CI$64,CI630=CI$66,CI630=CI$67,CI630=CI$68,CI630=""),COUNTA(CJ630:CM630)&gt;0)),"3)介護保険認定済→要介護度、認知症自立度、寝たきり度、介護保険サービス記入",IF(OR(AND(OR(CM630=CM$63,CM630=CM$64),CN630=""),AND(OR(CM630=CM$65,CM630=CM$66),CN630&lt;&gt;"")),"7)介護保険サービス受けている/過去受けていた→具体的内容記入"," ")))</f>
        <v xml:space="preserve"> </v>
      </c>
      <c r="CS630" s="224" t="str">
        <f t="shared" si="598"/>
        <v xml:space="preserve"> </v>
      </c>
      <c r="CT630" s="116"/>
      <c r="CU630" s="253"/>
      <c r="CV630" s="117"/>
      <c r="CW630" s="117"/>
      <c r="CX630" s="253"/>
      <c r="CY630" s="117"/>
      <c r="CZ630" s="117"/>
      <c r="DA630" s="253"/>
      <c r="DB630" s="117"/>
      <c r="DC630" s="224" t="str">
        <f t="shared" si="599"/>
        <v xml:space="preserve"> </v>
      </c>
      <c r="DD630" s="224" t="str">
        <f t="shared" si="600"/>
        <v xml:space="preserve"> </v>
      </c>
      <c r="DE630" s="224" t="str">
        <f t="shared" si="611"/>
        <v xml:space="preserve"> </v>
      </c>
      <c r="DF630" s="121"/>
      <c r="DG630" s="114"/>
      <c r="DH630" s="704"/>
      <c r="DI630" s="119"/>
      <c r="DJ630" s="187"/>
      <c r="DK630" s="254"/>
      <c r="DL630" s="224" t="str">
        <f t="shared" si="612"/>
        <v xml:space="preserve"> </v>
      </c>
      <c r="DM630" s="224" t="str">
        <f t="shared" si="601"/>
        <v xml:space="preserve"> </v>
      </c>
      <c r="DN630" s="474"/>
      <c r="DO630" s="117"/>
      <c r="DP630" s="117"/>
      <c r="DQ630" s="117"/>
      <c r="DR630" s="117"/>
      <c r="DS630" s="117"/>
      <c r="DT630" s="254"/>
      <c r="DU630" s="476"/>
      <c r="DV630" s="224" t="str">
        <f t="shared" si="613"/>
        <v xml:space="preserve"> </v>
      </c>
      <c r="DW630" s="115"/>
      <c r="DX630" s="470"/>
      <c r="DY630" s="117"/>
      <c r="DZ630" s="704"/>
      <c r="EA630" s="224" t="str">
        <f t="shared" si="614"/>
        <v xml:space="preserve"> </v>
      </c>
      <c r="EB630" s="906"/>
      <c r="EC630" s="904"/>
      <c r="ED630" s="904"/>
      <c r="EE630" s="904"/>
      <c r="EF630" s="904"/>
      <c r="EG630" s="904"/>
      <c r="EH630" s="904"/>
      <c r="EI630" s="904"/>
      <c r="EJ630" s="904"/>
      <c r="EK630" s="905"/>
      <c r="EL630" s="80"/>
      <c r="EM630" s="224" t="str">
        <f t="shared" si="602"/>
        <v xml:space="preserve"> </v>
      </c>
      <c r="EN630" s="224" t="str">
        <f t="shared" si="603"/>
        <v xml:space="preserve"> </v>
      </c>
      <c r="EO630" s="115"/>
      <c r="EP630" s="1050"/>
      <c r="EQ630" s="253"/>
      <c r="ER630" s="117"/>
      <c r="ES630" s="1258">
        <f t="shared" si="604"/>
        <v>539</v>
      </c>
      <c r="ET630" s="224" t="str">
        <f t="shared" si="605"/>
        <v xml:space="preserve"> </v>
      </c>
      <c r="EU630" s="477" t="str">
        <f t="shared" si="606"/>
        <v/>
      </c>
      <c r="EV630" s="1334" t="str">
        <f t="shared" si="609"/>
        <v xml:space="preserve"> </v>
      </c>
      <c r="EW630" s="1332" t="str">
        <f t="shared" si="653"/>
        <v/>
      </c>
      <c r="EX630" s="1275" t="str">
        <f t="shared" si="635"/>
        <v/>
      </c>
      <c r="EY630" s="1275" t="str">
        <f t="shared" si="636"/>
        <v/>
      </c>
      <c r="EZ630" s="1275" t="str">
        <f t="shared" si="637"/>
        <v/>
      </c>
      <c r="FA630" s="1275" t="str">
        <f t="shared" si="638"/>
        <v/>
      </c>
      <c r="FB630" s="1275" t="str">
        <f t="shared" si="639"/>
        <v/>
      </c>
      <c r="FC630" s="1333" t="str">
        <f t="shared" si="640"/>
        <v/>
      </c>
      <c r="FE630" s="1234" t="str">
        <f t="shared" si="641"/>
        <v xml:space="preserve"> </v>
      </c>
      <c r="FF630" s="1234" t="str">
        <f t="shared" si="642"/>
        <v xml:space="preserve"> </v>
      </c>
      <c r="FG630" s="1234" t="str">
        <f t="shared" si="643"/>
        <v xml:space="preserve"> </v>
      </c>
      <c r="FH630" s="1234" t="str">
        <f t="shared" si="644"/>
        <v xml:space="preserve"> </v>
      </c>
      <c r="FI630" s="1234" t="str">
        <f t="shared" si="615"/>
        <v xml:space="preserve"> </v>
      </c>
      <c r="FJ630" s="1234" t="str">
        <f t="shared" si="645"/>
        <v xml:space="preserve"> </v>
      </c>
      <c r="FK630" s="1234">
        <f t="shared" si="616"/>
        <v>0</v>
      </c>
      <c r="FL630" s="1227"/>
      <c r="FM630" s="1234" t="str">
        <f t="shared" si="617"/>
        <v xml:space="preserve"> </v>
      </c>
      <c r="FN630" s="1234" t="str">
        <f t="shared" si="618"/>
        <v xml:space="preserve"> </v>
      </c>
      <c r="FO630" s="1234" t="str">
        <f t="shared" si="646"/>
        <v xml:space="preserve"> </v>
      </c>
      <c r="FP630" s="1234" t="str">
        <f t="shared" si="647"/>
        <v xml:space="preserve"> </v>
      </c>
      <c r="FQ630" s="1234" t="str">
        <f t="shared" si="619"/>
        <v xml:space="preserve"> </v>
      </c>
      <c r="FR630" s="1234" t="str">
        <f t="shared" si="648"/>
        <v xml:space="preserve"> </v>
      </c>
      <c r="FS630" s="1234">
        <f t="shared" si="654"/>
        <v>0</v>
      </c>
      <c r="FT630" s="1227"/>
      <c r="FU630" s="1234" t="str">
        <f t="shared" si="649"/>
        <v xml:space="preserve"> </v>
      </c>
      <c r="FV630" s="1234" t="str">
        <f t="shared" si="650"/>
        <v xml:space="preserve"> </v>
      </c>
      <c r="FW630" s="1234" t="str">
        <f t="shared" si="651"/>
        <v xml:space="preserve"> </v>
      </c>
      <c r="FX630" s="1234" t="str">
        <f t="shared" si="620"/>
        <v xml:space="preserve"> </v>
      </c>
      <c r="FY630" s="1234" t="str">
        <f t="shared" si="621"/>
        <v xml:space="preserve"> </v>
      </c>
      <c r="FZ630" s="1234" t="str">
        <f t="shared" si="652"/>
        <v xml:space="preserve"> </v>
      </c>
      <c r="GA630" s="1234">
        <f t="shared" si="622"/>
        <v>0</v>
      </c>
      <c r="GB630" s="1227"/>
      <c r="GC630" s="1234" t="str">
        <f t="shared" si="623"/>
        <v xml:space="preserve"> </v>
      </c>
      <c r="GD630" s="1234" t="str">
        <f t="shared" si="624"/>
        <v xml:space="preserve"> </v>
      </c>
      <c r="GE630" s="1234" t="str">
        <f t="shared" si="625"/>
        <v xml:space="preserve"> </v>
      </c>
      <c r="GF630" s="1234" t="str">
        <f t="shared" si="626"/>
        <v xml:space="preserve"> </v>
      </c>
      <c r="GG630" s="1234" t="str">
        <f t="shared" si="627"/>
        <v xml:space="preserve"> </v>
      </c>
      <c r="GH630" s="1234" t="str">
        <f t="shared" si="628"/>
        <v xml:space="preserve"> </v>
      </c>
      <c r="GI630" s="1234" t="str">
        <f t="shared" si="629"/>
        <v xml:space="preserve"> </v>
      </c>
      <c r="GJ630" s="1234" t="str">
        <f t="shared" si="630"/>
        <v xml:space="preserve"> </v>
      </c>
      <c r="GK630" s="1234" t="str">
        <f t="shared" si="631"/>
        <v xml:space="preserve"> </v>
      </c>
      <c r="GL630" s="1234" t="str">
        <f t="shared" si="632"/>
        <v xml:space="preserve"> </v>
      </c>
      <c r="GM630" s="1234" t="str">
        <f t="shared" si="633"/>
        <v xml:space="preserve"> </v>
      </c>
      <c r="GN630" s="1234">
        <f t="shared" si="634"/>
        <v>0</v>
      </c>
    </row>
    <row r="631" spans="1:196" s="100" customFormat="1" ht="27" customHeight="1" thickTop="1" thickBot="1">
      <c r="A631" s="1208">
        <f>【A票】【D票】!$D$10</f>
        <v>0</v>
      </c>
      <c r="B631" s="1212">
        <f>【A票】【D票】!$H$10</f>
        <v>0</v>
      </c>
      <c r="C631" s="1213" t="str">
        <f>【A票】【D票】!$K$10</f>
        <v xml:space="preserve"> </v>
      </c>
      <c r="D631" s="1214">
        <f t="shared" si="608"/>
        <v>540</v>
      </c>
      <c r="E631" s="914"/>
      <c r="F631" s="467"/>
      <c r="G631" s="469"/>
      <c r="H631" s="224" t="str">
        <f t="shared" si="594"/>
        <v xml:space="preserve"> </v>
      </c>
      <c r="I631" s="704"/>
      <c r="J631" s="117"/>
      <c r="K631" s="117"/>
      <c r="L631" s="117"/>
      <c r="M631" s="117"/>
      <c r="N631" s="117"/>
      <c r="O631" s="117"/>
      <c r="P631" s="117"/>
      <c r="Q631" s="117"/>
      <c r="R631" s="117"/>
      <c r="S631" s="117"/>
      <c r="T631" s="254"/>
      <c r="U631" s="646"/>
      <c r="V631" s="646"/>
      <c r="W631" s="114"/>
      <c r="X631" s="254"/>
      <c r="Y631" s="224" t="str">
        <f t="shared" si="595"/>
        <v xml:space="preserve"> </v>
      </c>
      <c r="Z631" s="579"/>
      <c r="AA631" s="704"/>
      <c r="AB631" s="119"/>
      <c r="AC631" s="224" t="str">
        <f t="shared" si="610"/>
        <v xml:space="preserve"> </v>
      </c>
      <c r="AD631" s="115"/>
      <c r="AE631" s="253"/>
      <c r="AF631" s="704"/>
      <c r="AG631" s="727"/>
      <c r="AH631" s="727"/>
      <c r="AI631" s="727"/>
      <c r="AJ631" s="727"/>
      <c r="AK631" s="591"/>
      <c r="AL631" s="727"/>
      <c r="AM631" s="727"/>
      <c r="AN631" s="727"/>
      <c r="AO631" s="727"/>
      <c r="AP631" s="727"/>
      <c r="AQ631" s="727"/>
      <c r="AR631" s="727"/>
      <c r="AS631" s="727"/>
      <c r="AT631" s="727"/>
      <c r="AU631" s="727"/>
      <c r="AV631" s="727"/>
      <c r="AW631" s="727"/>
      <c r="AX631" s="727"/>
      <c r="AY631" s="727"/>
      <c r="AZ631" s="727"/>
      <c r="BA631" s="727"/>
      <c r="BB631" s="727"/>
      <c r="BC631" s="821"/>
      <c r="BD631" s="727"/>
      <c r="BE631" s="727"/>
      <c r="BF631" s="727"/>
      <c r="BG631" s="727"/>
      <c r="BH631" s="727"/>
      <c r="BI631" s="727"/>
      <c r="BJ631" s="727"/>
      <c r="BK631" s="727"/>
      <c r="BL631" s="821"/>
      <c r="BM631" s="727"/>
      <c r="BN631" s="727"/>
      <c r="BO631" s="727"/>
      <c r="BP631" s="727"/>
      <c r="BQ631" s="727"/>
      <c r="BR631" s="821"/>
      <c r="BS631" s="727"/>
      <c r="BT631" s="727"/>
      <c r="BU631" s="727"/>
      <c r="BV631" s="591"/>
      <c r="BW631" s="224" t="str">
        <f t="shared" si="607"/>
        <v xml:space="preserve"> </v>
      </c>
      <c r="BX631" s="471">
        <f t="shared" si="596"/>
        <v>540</v>
      </c>
      <c r="BY631" s="117"/>
      <c r="BZ631" s="117"/>
      <c r="CA631" s="117"/>
      <c r="CB631" s="117"/>
      <c r="CC631" s="117"/>
      <c r="CD631" s="461"/>
      <c r="CE631" s="236"/>
      <c r="CF631" s="224" t="str">
        <f t="shared" si="597"/>
        <v xml:space="preserve"> </v>
      </c>
      <c r="CG631" s="116"/>
      <c r="CH631" s="117"/>
      <c r="CI631" s="117"/>
      <c r="CJ631" s="117"/>
      <c r="CK631" s="472"/>
      <c r="CL631" s="472"/>
      <c r="CM631" s="472"/>
      <c r="CN631" s="472"/>
      <c r="CO631" s="117"/>
      <c r="CP631" s="253"/>
      <c r="CQ631" s="120"/>
      <c r="CR631" s="224" t="str" cm="1">
        <f t="array" ref="CR631">IF(AND(SUM(COUNTIF(CG631:CM631,{"*不明*","*その他*"})+COUNTIF(CO631:CP631,{"*不明*","*その他*"}))&gt;0,CQ631=""),"その他・不明の場合,10)具体的内容、理由を記入",IF(OR(AND(CI631=CI$65,COUNTA(CJ631:CM631)&lt;4),AND(OR(CI631=CI$63,CI631=CI$64,CI631=CI$66,CI631=CI$67,CI631=CI$68,CI631=""),COUNTA(CJ631:CM631)&gt;0)),"3)介護保険認定済→要介護度、認知症自立度、寝たきり度、介護保険サービス記入",IF(OR(AND(OR(CM631=CM$63,CM631=CM$64),CN631=""),AND(OR(CM631=CM$65,CM631=CM$66),CN631&lt;&gt;"")),"7)介護保険サービス受けている/過去受けていた→具体的内容記入"," ")))</f>
        <v xml:space="preserve"> </v>
      </c>
      <c r="CS631" s="224" t="str">
        <f t="shared" si="598"/>
        <v xml:space="preserve"> </v>
      </c>
      <c r="CT631" s="116"/>
      <c r="CU631" s="253"/>
      <c r="CV631" s="117"/>
      <c r="CW631" s="117"/>
      <c r="CX631" s="253"/>
      <c r="CY631" s="117"/>
      <c r="CZ631" s="117"/>
      <c r="DA631" s="253"/>
      <c r="DB631" s="117"/>
      <c r="DC631" s="224" t="str">
        <f t="shared" si="599"/>
        <v xml:space="preserve"> </v>
      </c>
      <c r="DD631" s="224" t="str">
        <f t="shared" si="600"/>
        <v xml:space="preserve"> </v>
      </c>
      <c r="DE631" s="224" t="str">
        <f t="shared" si="611"/>
        <v xml:space="preserve"> </v>
      </c>
      <c r="DF631" s="121"/>
      <c r="DG631" s="114"/>
      <c r="DH631" s="704"/>
      <c r="DI631" s="119"/>
      <c r="DJ631" s="187"/>
      <c r="DK631" s="254"/>
      <c r="DL631" s="224" t="str">
        <f t="shared" si="612"/>
        <v xml:space="preserve"> </v>
      </c>
      <c r="DM631" s="224" t="str">
        <f t="shared" si="601"/>
        <v xml:space="preserve"> </v>
      </c>
      <c r="DN631" s="474"/>
      <c r="DO631" s="117"/>
      <c r="DP631" s="117"/>
      <c r="DQ631" s="117"/>
      <c r="DR631" s="117"/>
      <c r="DS631" s="117"/>
      <c r="DT631" s="254"/>
      <c r="DU631" s="476"/>
      <c r="DV631" s="224" t="str">
        <f t="shared" si="613"/>
        <v xml:space="preserve"> </v>
      </c>
      <c r="DW631" s="115"/>
      <c r="DX631" s="470"/>
      <c r="DY631" s="117"/>
      <c r="DZ631" s="704"/>
      <c r="EA631" s="224" t="str">
        <f t="shared" si="614"/>
        <v xml:space="preserve"> </v>
      </c>
      <c r="EB631" s="906"/>
      <c r="EC631" s="904"/>
      <c r="ED631" s="904"/>
      <c r="EE631" s="904"/>
      <c r="EF631" s="904"/>
      <c r="EG631" s="904"/>
      <c r="EH631" s="904"/>
      <c r="EI631" s="904"/>
      <c r="EJ631" s="904"/>
      <c r="EK631" s="905"/>
      <c r="EL631" s="80"/>
      <c r="EM631" s="224" t="str">
        <f t="shared" si="602"/>
        <v xml:space="preserve"> </v>
      </c>
      <c r="EN631" s="224" t="str">
        <f t="shared" si="603"/>
        <v xml:space="preserve"> </v>
      </c>
      <c r="EO631" s="115"/>
      <c r="EP631" s="1050"/>
      <c r="EQ631" s="253"/>
      <c r="ER631" s="117"/>
      <c r="ES631" s="1258">
        <f t="shared" si="604"/>
        <v>540</v>
      </c>
      <c r="ET631" s="224" t="str">
        <f t="shared" si="605"/>
        <v xml:space="preserve"> </v>
      </c>
      <c r="EU631" s="477" t="str">
        <f t="shared" si="606"/>
        <v/>
      </c>
      <c r="EV631" s="1334" t="str">
        <f t="shared" si="609"/>
        <v xml:space="preserve"> </v>
      </c>
      <c r="EW631" s="1332" t="str">
        <f t="shared" si="653"/>
        <v/>
      </c>
      <c r="EX631" s="1275" t="str">
        <f t="shared" si="635"/>
        <v/>
      </c>
      <c r="EY631" s="1275" t="str">
        <f t="shared" si="636"/>
        <v/>
      </c>
      <c r="EZ631" s="1275" t="str">
        <f t="shared" si="637"/>
        <v/>
      </c>
      <c r="FA631" s="1275" t="str">
        <f t="shared" si="638"/>
        <v/>
      </c>
      <c r="FB631" s="1275" t="str">
        <f t="shared" si="639"/>
        <v/>
      </c>
      <c r="FC631" s="1333" t="str">
        <f t="shared" si="640"/>
        <v/>
      </c>
      <c r="FE631" s="1234" t="str">
        <f t="shared" si="641"/>
        <v xml:space="preserve"> </v>
      </c>
      <c r="FF631" s="1234" t="str">
        <f t="shared" si="642"/>
        <v xml:space="preserve"> </v>
      </c>
      <c r="FG631" s="1234" t="str">
        <f t="shared" si="643"/>
        <v xml:space="preserve"> </v>
      </c>
      <c r="FH631" s="1234" t="str">
        <f t="shared" si="644"/>
        <v xml:space="preserve"> </v>
      </c>
      <c r="FI631" s="1234" t="str">
        <f t="shared" si="615"/>
        <v xml:space="preserve"> </v>
      </c>
      <c r="FJ631" s="1234" t="str">
        <f t="shared" si="645"/>
        <v xml:space="preserve"> </v>
      </c>
      <c r="FK631" s="1234">
        <f t="shared" si="616"/>
        <v>0</v>
      </c>
      <c r="FL631" s="1227"/>
      <c r="FM631" s="1234" t="str">
        <f t="shared" si="617"/>
        <v xml:space="preserve"> </v>
      </c>
      <c r="FN631" s="1234" t="str">
        <f t="shared" si="618"/>
        <v xml:space="preserve"> </v>
      </c>
      <c r="FO631" s="1234" t="str">
        <f t="shared" si="646"/>
        <v xml:space="preserve"> </v>
      </c>
      <c r="FP631" s="1234" t="str">
        <f t="shared" si="647"/>
        <v xml:space="preserve"> </v>
      </c>
      <c r="FQ631" s="1234" t="str">
        <f t="shared" si="619"/>
        <v xml:space="preserve"> </v>
      </c>
      <c r="FR631" s="1234" t="str">
        <f t="shared" si="648"/>
        <v xml:space="preserve"> </v>
      </c>
      <c r="FS631" s="1234">
        <f t="shared" si="654"/>
        <v>0</v>
      </c>
      <c r="FT631" s="1227"/>
      <c r="FU631" s="1234" t="str">
        <f t="shared" si="649"/>
        <v xml:space="preserve"> </v>
      </c>
      <c r="FV631" s="1234" t="str">
        <f t="shared" si="650"/>
        <v xml:space="preserve"> </v>
      </c>
      <c r="FW631" s="1234" t="str">
        <f t="shared" si="651"/>
        <v xml:space="preserve"> </v>
      </c>
      <c r="FX631" s="1234" t="str">
        <f t="shared" si="620"/>
        <v xml:space="preserve"> </v>
      </c>
      <c r="FY631" s="1234" t="str">
        <f t="shared" si="621"/>
        <v xml:space="preserve"> </v>
      </c>
      <c r="FZ631" s="1234" t="str">
        <f t="shared" si="652"/>
        <v xml:space="preserve"> </v>
      </c>
      <c r="GA631" s="1234">
        <f t="shared" si="622"/>
        <v>0</v>
      </c>
      <c r="GB631" s="1227"/>
      <c r="GC631" s="1234" t="str">
        <f t="shared" si="623"/>
        <v xml:space="preserve"> </v>
      </c>
      <c r="GD631" s="1234" t="str">
        <f t="shared" si="624"/>
        <v xml:space="preserve"> </v>
      </c>
      <c r="GE631" s="1234" t="str">
        <f t="shared" si="625"/>
        <v xml:space="preserve"> </v>
      </c>
      <c r="GF631" s="1234" t="str">
        <f t="shared" si="626"/>
        <v xml:space="preserve"> </v>
      </c>
      <c r="GG631" s="1234" t="str">
        <f t="shared" si="627"/>
        <v xml:space="preserve"> </v>
      </c>
      <c r="GH631" s="1234" t="str">
        <f t="shared" si="628"/>
        <v xml:space="preserve"> </v>
      </c>
      <c r="GI631" s="1234" t="str">
        <f t="shared" si="629"/>
        <v xml:space="preserve"> </v>
      </c>
      <c r="GJ631" s="1234" t="str">
        <f t="shared" si="630"/>
        <v xml:space="preserve"> </v>
      </c>
      <c r="GK631" s="1234" t="str">
        <f t="shared" si="631"/>
        <v xml:space="preserve"> </v>
      </c>
      <c r="GL631" s="1234" t="str">
        <f t="shared" si="632"/>
        <v xml:space="preserve"> </v>
      </c>
      <c r="GM631" s="1234" t="str">
        <f t="shared" si="633"/>
        <v xml:space="preserve"> </v>
      </c>
      <c r="GN631" s="1234">
        <f t="shared" si="634"/>
        <v>0</v>
      </c>
    </row>
    <row r="632" spans="1:196" s="100" customFormat="1" ht="27" customHeight="1" thickTop="1" thickBot="1">
      <c r="A632" s="1208">
        <f>【A票】【D票】!$D$10</f>
        <v>0</v>
      </c>
      <c r="B632" s="1212">
        <f>【A票】【D票】!$H$10</f>
        <v>0</v>
      </c>
      <c r="C632" s="1213" t="str">
        <f>【A票】【D票】!$K$10</f>
        <v xml:space="preserve"> </v>
      </c>
      <c r="D632" s="1214">
        <f t="shared" si="608"/>
        <v>541</v>
      </c>
      <c r="E632" s="914"/>
      <c r="F632" s="467"/>
      <c r="G632" s="469"/>
      <c r="H632" s="224" t="str">
        <f t="shared" si="594"/>
        <v xml:space="preserve"> </v>
      </c>
      <c r="I632" s="704"/>
      <c r="J632" s="117"/>
      <c r="K632" s="117"/>
      <c r="L632" s="117"/>
      <c r="M632" s="117"/>
      <c r="N632" s="117"/>
      <c r="O632" s="117"/>
      <c r="P632" s="117"/>
      <c r="Q632" s="117"/>
      <c r="R632" s="117"/>
      <c r="S632" s="117"/>
      <c r="T632" s="254"/>
      <c r="U632" s="646"/>
      <c r="V632" s="646"/>
      <c r="W632" s="114"/>
      <c r="X632" s="254"/>
      <c r="Y632" s="224" t="str">
        <f t="shared" si="595"/>
        <v xml:space="preserve"> </v>
      </c>
      <c r="Z632" s="579"/>
      <c r="AA632" s="704"/>
      <c r="AB632" s="119"/>
      <c r="AC632" s="224" t="str">
        <f t="shared" si="610"/>
        <v xml:space="preserve"> </v>
      </c>
      <c r="AD632" s="115"/>
      <c r="AE632" s="253"/>
      <c r="AF632" s="704"/>
      <c r="AG632" s="727"/>
      <c r="AH632" s="727"/>
      <c r="AI632" s="727"/>
      <c r="AJ632" s="727"/>
      <c r="AK632" s="591"/>
      <c r="AL632" s="727"/>
      <c r="AM632" s="727"/>
      <c r="AN632" s="727"/>
      <c r="AO632" s="727"/>
      <c r="AP632" s="727"/>
      <c r="AQ632" s="727"/>
      <c r="AR632" s="727"/>
      <c r="AS632" s="727"/>
      <c r="AT632" s="727"/>
      <c r="AU632" s="727"/>
      <c r="AV632" s="727"/>
      <c r="AW632" s="727"/>
      <c r="AX632" s="727"/>
      <c r="AY632" s="727"/>
      <c r="AZ632" s="727"/>
      <c r="BA632" s="727"/>
      <c r="BB632" s="727"/>
      <c r="BC632" s="821"/>
      <c r="BD632" s="727"/>
      <c r="BE632" s="727"/>
      <c r="BF632" s="727"/>
      <c r="BG632" s="727"/>
      <c r="BH632" s="727"/>
      <c r="BI632" s="727"/>
      <c r="BJ632" s="727"/>
      <c r="BK632" s="727"/>
      <c r="BL632" s="821"/>
      <c r="BM632" s="727"/>
      <c r="BN632" s="727"/>
      <c r="BO632" s="727"/>
      <c r="BP632" s="727"/>
      <c r="BQ632" s="727"/>
      <c r="BR632" s="821"/>
      <c r="BS632" s="727"/>
      <c r="BT632" s="727"/>
      <c r="BU632" s="727"/>
      <c r="BV632" s="591"/>
      <c r="BW632" s="224" t="str">
        <f t="shared" si="607"/>
        <v xml:space="preserve"> </v>
      </c>
      <c r="BX632" s="471">
        <f t="shared" si="596"/>
        <v>541</v>
      </c>
      <c r="BY632" s="117"/>
      <c r="BZ632" s="117"/>
      <c r="CA632" s="117"/>
      <c r="CB632" s="117"/>
      <c r="CC632" s="117"/>
      <c r="CD632" s="461"/>
      <c r="CE632" s="236"/>
      <c r="CF632" s="224" t="str">
        <f t="shared" si="597"/>
        <v xml:space="preserve"> </v>
      </c>
      <c r="CG632" s="116"/>
      <c r="CH632" s="117"/>
      <c r="CI632" s="117"/>
      <c r="CJ632" s="117"/>
      <c r="CK632" s="472"/>
      <c r="CL632" s="472"/>
      <c r="CM632" s="472"/>
      <c r="CN632" s="472"/>
      <c r="CO632" s="117"/>
      <c r="CP632" s="253"/>
      <c r="CQ632" s="120"/>
      <c r="CR632" s="224" t="str" cm="1">
        <f t="array" ref="CR632">IF(AND(SUM(COUNTIF(CG632:CM632,{"*不明*","*その他*"})+COUNTIF(CO632:CP632,{"*不明*","*その他*"}))&gt;0,CQ632=""),"その他・不明の場合,10)具体的内容、理由を記入",IF(OR(AND(CI632=CI$65,COUNTA(CJ632:CM632)&lt;4),AND(OR(CI632=CI$63,CI632=CI$64,CI632=CI$66,CI632=CI$67,CI632=CI$68,CI632=""),COUNTA(CJ632:CM632)&gt;0)),"3)介護保険認定済→要介護度、認知症自立度、寝たきり度、介護保険サービス記入",IF(OR(AND(OR(CM632=CM$63,CM632=CM$64),CN632=""),AND(OR(CM632=CM$65,CM632=CM$66),CN632&lt;&gt;"")),"7)介護保険サービス受けている/過去受けていた→具体的内容記入"," ")))</f>
        <v xml:space="preserve"> </v>
      </c>
      <c r="CS632" s="224" t="str">
        <f t="shared" si="598"/>
        <v xml:space="preserve"> </v>
      </c>
      <c r="CT632" s="116"/>
      <c r="CU632" s="253"/>
      <c r="CV632" s="117"/>
      <c r="CW632" s="117"/>
      <c r="CX632" s="253"/>
      <c r="CY632" s="117"/>
      <c r="CZ632" s="117"/>
      <c r="DA632" s="253"/>
      <c r="DB632" s="117"/>
      <c r="DC632" s="224" t="str">
        <f t="shared" si="599"/>
        <v xml:space="preserve"> </v>
      </c>
      <c r="DD632" s="224" t="str">
        <f t="shared" si="600"/>
        <v xml:space="preserve"> </v>
      </c>
      <c r="DE632" s="224" t="str">
        <f t="shared" si="611"/>
        <v xml:space="preserve"> </v>
      </c>
      <c r="DF632" s="121"/>
      <c r="DG632" s="114"/>
      <c r="DH632" s="704"/>
      <c r="DI632" s="119"/>
      <c r="DJ632" s="187"/>
      <c r="DK632" s="254"/>
      <c r="DL632" s="224" t="str">
        <f t="shared" si="612"/>
        <v xml:space="preserve"> </v>
      </c>
      <c r="DM632" s="224" t="str">
        <f t="shared" si="601"/>
        <v xml:space="preserve"> </v>
      </c>
      <c r="DN632" s="474"/>
      <c r="DO632" s="117"/>
      <c r="DP632" s="117"/>
      <c r="DQ632" s="117"/>
      <c r="DR632" s="117"/>
      <c r="DS632" s="117"/>
      <c r="DT632" s="254"/>
      <c r="DU632" s="476"/>
      <c r="DV632" s="224" t="str">
        <f t="shared" si="613"/>
        <v xml:space="preserve"> </v>
      </c>
      <c r="DW632" s="115"/>
      <c r="DX632" s="470"/>
      <c r="DY632" s="117"/>
      <c r="DZ632" s="704"/>
      <c r="EA632" s="224" t="str">
        <f t="shared" si="614"/>
        <v xml:space="preserve"> </v>
      </c>
      <c r="EB632" s="906"/>
      <c r="EC632" s="904"/>
      <c r="ED632" s="904"/>
      <c r="EE632" s="904"/>
      <c r="EF632" s="904"/>
      <c r="EG632" s="904"/>
      <c r="EH632" s="904"/>
      <c r="EI632" s="904"/>
      <c r="EJ632" s="904"/>
      <c r="EK632" s="905"/>
      <c r="EL632" s="80"/>
      <c r="EM632" s="224" t="str">
        <f t="shared" si="602"/>
        <v xml:space="preserve"> </v>
      </c>
      <c r="EN632" s="224" t="str">
        <f t="shared" si="603"/>
        <v xml:space="preserve"> </v>
      </c>
      <c r="EO632" s="115"/>
      <c r="EP632" s="1050"/>
      <c r="EQ632" s="253"/>
      <c r="ER632" s="117"/>
      <c r="ES632" s="1258">
        <f t="shared" si="604"/>
        <v>541</v>
      </c>
      <c r="ET632" s="224" t="str">
        <f t="shared" si="605"/>
        <v xml:space="preserve"> </v>
      </c>
      <c r="EU632" s="477" t="str">
        <f t="shared" si="606"/>
        <v/>
      </c>
      <c r="EV632" s="1334" t="str">
        <f t="shared" si="609"/>
        <v xml:space="preserve"> </v>
      </c>
      <c r="EW632" s="1332" t="str">
        <f t="shared" si="653"/>
        <v/>
      </c>
      <c r="EX632" s="1275" t="str">
        <f t="shared" si="635"/>
        <v/>
      </c>
      <c r="EY632" s="1275" t="str">
        <f t="shared" si="636"/>
        <v/>
      </c>
      <c r="EZ632" s="1275" t="str">
        <f t="shared" si="637"/>
        <v/>
      </c>
      <c r="FA632" s="1275" t="str">
        <f t="shared" si="638"/>
        <v/>
      </c>
      <c r="FB632" s="1275" t="str">
        <f t="shared" si="639"/>
        <v/>
      </c>
      <c r="FC632" s="1333" t="str">
        <f t="shared" si="640"/>
        <v/>
      </c>
      <c r="FE632" s="1234" t="str">
        <f t="shared" si="641"/>
        <v xml:space="preserve"> </v>
      </c>
      <c r="FF632" s="1234" t="str">
        <f t="shared" si="642"/>
        <v xml:space="preserve"> </v>
      </c>
      <c r="FG632" s="1234" t="str">
        <f t="shared" si="643"/>
        <v xml:space="preserve"> </v>
      </c>
      <c r="FH632" s="1234" t="str">
        <f t="shared" si="644"/>
        <v xml:space="preserve"> </v>
      </c>
      <c r="FI632" s="1234" t="str">
        <f t="shared" si="615"/>
        <v xml:space="preserve"> </v>
      </c>
      <c r="FJ632" s="1234" t="str">
        <f t="shared" si="645"/>
        <v xml:space="preserve"> </v>
      </c>
      <c r="FK632" s="1234">
        <f t="shared" si="616"/>
        <v>0</v>
      </c>
      <c r="FL632" s="1227"/>
      <c r="FM632" s="1234" t="str">
        <f t="shared" si="617"/>
        <v xml:space="preserve"> </v>
      </c>
      <c r="FN632" s="1234" t="str">
        <f t="shared" si="618"/>
        <v xml:space="preserve"> </v>
      </c>
      <c r="FO632" s="1234" t="str">
        <f t="shared" si="646"/>
        <v xml:space="preserve"> </v>
      </c>
      <c r="FP632" s="1234" t="str">
        <f t="shared" si="647"/>
        <v xml:space="preserve"> </v>
      </c>
      <c r="FQ632" s="1234" t="str">
        <f t="shared" si="619"/>
        <v xml:space="preserve"> </v>
      </c>
      <c r="FR632" s="1234" t="str">
        <f t="shared" si="648"/>
        <v xml:space="preserve"> </v>
      </c>
      <c r="FS632" s="1234">
        <f t="shared" si="654"/>
        <v>0</v>
      </c>
      <c r="FT632" s="1227"/>
      <c r="FU632" s="1234" t="str">
        <f t="shared" si="649"/>
        <v xml:space="preserve"> </v>
      </c>
      <c r="FV632" s="1234" t="str">
        <f t="shared" si="650"/>
        <v xml:space="preserve"> </v>
      </c>
      <c r="FW632" s="1234" t="str">
        <f t="shared" si="651"/>
        <v xml:space="preserve"> </v>
      </c>
      <c r="FX632" s="1234" t="str">
        <f t="shared" si="620"/>
        <v xml:space="preserve"> </v>
      </c>
      <c r="FY632" s="1234" t="str">
        <f t="shared" si="621"/>
        <v xml:space="preserve"> </v>
      </c>
      <c r="FZ632" s="1234" t="str">
        <f t="shared" si="652"/>
        <v xml:space="preserve"> </v>
      </c>
      <c r="GA632" s="1234">
        <f t="shared" si="622"/>
        <v>0</v>
      </c>
      <c r="GB632" s="1227"/>
      <c r="GC632" s="1234" t="str">
        <f t="shared" si="623"/>
        <v xml:space="preserve"> </v>
      </c>
      <c r="GD632" s="1234" t="str">
        <f t="shared" si="624"/>
        <v xml:space="preserve"> </v>
      </c>
      <c r="GE632" s="1234" t="str">
        <f t="shared" si="625"/>
        <v xml:space="preserve"> </v>
      </c>
      <c r="GF632" s="1234" t="str">
        <f t="shared" si="626"/>
        <v xml:space="preserve"> </v>
      </c>
      <c r="GG632" s="1234" t="str">
        <f t="shared" si="627"/>
        <v xml:space="preserve"> </v>
      </c>
      <c r="GH632" s="1234" t="str">
        <f t="shared" si="628"/>
        <v xml:space="preserve"> </v>
      </c>
      <c r="GI632" s="1234" t="str">
        <f t="shared" si="629"/>
        <v xml:space="preserve"> </v>
      </c>
      <c r="GJ632" s="1234" t="str">
        <f t="shared" si="630"/>
        <v xml:space="preserve"> </v>
      </c>
      <c r="GK632" s="1234" t="str">
        <f t="shared" si="631"/>
        <v xml:space="preserve"> </v>
      </c>
      <c r="GL632" s="1234" t="str">
        <f t="shared" si="632"/>
        <v xml:space="preserve"> </v>
      </c>
      <c r="GM632" s="1234" t="str">
        <f t="shared" si="633"/>
        <v xml:space="preserve"> </v>
      </c>
      <c r="GN632" s="1234">
        <f t="shared" si="634"/>
        <v>0</v>
      </c>
    </row>
    <row r="633" spans="1:196" s="100" customFormat="1" ht="27" customHeight="1" thickTop="1" thickBot="1">
      <c r="A633" s="1208">
        <f>【A票】【D票】!$D$10</f>
        <v>0</v>
      </c>
      <c r="B633" s="1212">
        <f>【A票】【D票】!$H$10</f>
        <v>0</v>
      </c>
      <c r="C633" s="1213" t="str">
        <f>【A票】【D票】!$K$10</f>
        <v xml:space="preserve"> </v>
      </c>
      <c r="D633" s="1214">
        <f t="shared" si="608"/>
        <v>542</v>
      </c>
      <c r="E633" s="914"/>
      <c r="F633" s="467"/>
      <c r="G633" s="469"/>
      <c r="H633" s="224" t="str">
        <f t="shared" si="594"/>
        <v xml:space="preserve"> </v>
      </c>
      <c r="I633" s="704"/>
      <c r="J633" s="117"/>
      <c r="K633" s="117"/>
      <c r="L633" s="117"/>
      <c r="M633" s="117"/>
      <c r="N633" s="117"/>
      <c r="O633" s="117"/>
      <c r="P633" s="117"/>
      <c r="Q633" s="117"/>
      <c r="R633" s="117"/>
      <c r="S633" s="117"/>
      <c r="T633" s="254"/>
      <c r="U633" s="646"/>
      <c r="V633" s="646"/>
      <c r="W633" s="114"/>
      <c r="X633" s="254"/>
      <c r="Y633" s="224" t="str">
        <f t="shared" si="595"/>
        <v xml:space="preserve"> </v>
      </c>
      <c r="Z633" s="579"/>
      <c r="AA633" s="704"/>
      <c r="AB633" s="119"/>
      <c r="AC633" s="224" t="str">
        <f t="shared" si="610"/>
        <v xml:space="preserve"> </v>
      </c>
      <c r="AD633" s="115"/>
      <c r="AE633" s="253"/>
      <c r="AF633" s="704"/>
      <c r="AG633" s="727"/>
      <c r="AH633" s="727"/>
      <c r="AI633" s="727"/>
      <c r="AJ633" s="727"/>
      <c r="AK633" s="591"/>
      <c r="AL633" s="727"/>
      <c r="AM633" s="727"/>
      <c r="AN633" s="727"/>
      <c r="AO633" s="727"/>
      <c r="AP633" s="727"/>
      <c r="AQ633" s="727"/>
      <c r="AR633" s="727"/>
      <c r="AS633" s="727"/>
      <c r="AT633" s="727"/>
      <c r="AU633" s="727"/>
      <c r="AV633" s="727"/>
      <c r="AW633" s="727"/>
      <c r="AX633" s="727"/>
      <c r="AY633" s="727"/>
      <c r="AZ633" s="727"/>
      <c r="BA633" s="727"/>
      <c r="BB633" s="727"/>
      <c r="BC633" s="821"/>
      <c r="BD633" s="727"/>
      <c r="BE633" s="727"/>
      <c r="BF633" s="727"/>
      <c r="BG633" s="727"/>
      <c r="BH633" s="727"/>
      <c r="BI633" s="727"/>
      <c r="BJ633" s="727"/>
      <c r="BK633" s="727"/>
      <c r="BL633" s="821"/>
      <c r="BM633" s="727"/>
      <c r="BN633" s="727"/>
      <c r="BO633" s="727"/>
      <c r="BP633" s="727"/>
      <c r="BQ633" s="727"/>
      <c r="BR633" s="821"/>
      <c r="BS633" s="727"/>
      <c r="BT633" s="727"/>
      <c r="BU633" s="727"/>
      <c r="BV633" s="591"/>
      <c r="BW633" s="224" t="str">
        <f t="shared" si="607"/>
        <v xml:space="preserve"> </v>
      </c>
      <c r="BX633" s="471">
        <f t="shared" si="596"/>
        <v>542</v>
      </c>
      <c r="BY633" s="117"/>
      <c r="BZ633" s="117"/>
      <c r="CA633" s="117"/>
      <c r="CB633" s="117"/>
      <c r="CC633" s="117"/>
      <c r="CD633" s="461"/>
      <c r="CE633" s="236"/>
      <c r="CF633" s="224" t="str">
        <f t="shared" si="597"/>
        <v xml:space="preserve"> </v>
      </c>
      <c r="CG633" s="116"/>
      <c r="CH633" s="117"/>
      <c r="CI633" s="117"/>
      <c r="CJ633" s="117"/>
      <c r="CK633" s="472"/>
      <c r="CL633" s="472"/>
      <c r="CM633" s="472"/>
      <c r="CN633" s="472"/>
      <c r="CO633" s="117"/>
      <c r="CP633" s="253"/>
      <c r="CQ633" s="120"/>
      <c r="CR633" s="224" t="str" cm="1">
        <f t="array" ref="CR633">IF(AND(SUM(COUNTIF(CG633:CM633,{"*不明*","*その他*"})+COUNTIF(CO633:CP633,{"*不明*","*その他*"}))&gt;0,CQ633=""),"その他・不明の場合,10)具体的内容、理由を記入",IF(OR(AND(CI633=CI$65,COUNTA(CJ633:CM633)&lt;4),AND(OR(CI633=CI$63,CI633=CI$64,CI633=CI$66,CI633=CI$67,CI633=CI$68,CI633=""),COUNTA(CJ633:CM633)&gt;0)),"3)介護保険認定済→要介護度、認知症自立度、寝たきり度、介護保険サービス記入",IF(OR(AND(OR(CM633=CM$63,CM633=CM$64),CN633=""),AND(OR(CM633=CM$65,CM633=CM$66),CN633&lt;&gt;"")),"7)介護保険サービス受けている/過去受けていた→具体的内容記入"," ")))</f>
        <v xml:space="preserve"> </v>
      </c>
      <c r="CS633" s="224" t="str">
        <f t="shared" si="598"/>
        <v xml:space="preserve"> </v>
      </c>
      <c r="CT633" s="116"/>
      <c r="CU633" s="253"/>
      <c r="CV633" s="117"/>
      <c r="CW633" s="117"/>
      <c r="CX633" s="253"/>
      <c r="CY633" s="117"/>
      <c r="CZ633" s="117"/>
      <c r="DA633" s="253"/>
      <c r="DB633" s="117"/>
      <c r="DC633" s="224" t="str">
        <f t="shared" si="599"/>
        <v xml:space="preserve"> </v>
      </c>
      <c r="DD633" s="224" t="str">
        <f t="shared" si="600"/>
        <v xml:space="preserve"> </v>
      </c>
      <c r="DE633" s="224" t="str">
        <f t="shared" si="611"/>
        <v xml:space="preserve"> </v>
      </c>
      <c r="DF633" s="121"/>
      <c r="DG633" s="114"/>
      <c r="DH633" s="704"/>
      <c r="DI633" s="119"/>
      <c r="DJ633" s="187"/>
      <c r="DK633" s="254"/>
      <c r="DL633" s="224" t="str">
        <f t="shared" si="612"/>
        <v xml:space="preserve"> </v>
      </c>
      <c r="DM633" s="224" t="str">
        <f t="shared" si="601"/>
        <v xml:space="preserve"> </v>
      </c>
      <c r="DN633" s="474"/>
      <c r="DO633" s="117"/>
      <c r="DP633" s="117"/>
      <c r="DQ633" s="117"/>
      <c r="DR633" s="117"/>
      <c r="DS633" s="117"/>
      <c r="DT633" s="254"/>
      <c r="DU633" s="476"/>
      <c r="DV633" s="224" t="str">
        <f t="shared" si="613"/>
        <v xml:space="preserve"> </v>
      </c>
      <c r="DW633" s="115"/>
      <c r="DX633" s="470"/>
      <c r="DY633" s="117"/>
      <c r="DZ633" s="704"/>
      <c r="EA633" s="224" t="str">
        <f t="shared" si="614"/>
        <v xml:space="preserve"> </v>
      </c>
      <c r="EB633" s="906"/>
      <c r="EC633" s="904"/>
      <c r="ED633" s="904"/>
      <c r="EE633" s="904"/>
      <c r="EF633" s="904"/>
      <c r="EG633" s="904"/>
      <c r="EH633" s="904"/>
      <c r="EI633" s="904"/>
      <c r="EJ633" s="904"/>
      <c r="EK633" s="905"/>
      <c r="EL633" s="80"/>
      <c r="EM633" s="224" t="str">
        <f t="shared" si="602"/>
        <v xml:space="preserve"> </v>
      </c>
      <c r="EN633" s="224" t="str">
        <f t="shared" si="603"/>
        <v xml:space="preserve"> </v>
      </c>
      <c r="EO633" s="115"/>
      <c r="EP633" s="1050"/>
      <c r="EQ633" s="253"/>
      <c r="ER633" s="117"/>
      <c r="ES633" s="1258">
        <f t="shared" si="604"/>
        <v>542</v>
      </c>
      <c r="ET633" s="224" t="str">
        <f t="shared" si="605"/>
        <v xml:space="preserve"> </v>
      </c>
      <c r="EU633" s="477" t="str">
        <f t="shared" si="606"/>
        <v/>
      </c>
      <c r="EV633" s="1334" t="str">
        <f t="shared" si="609"/>
        <v xml:space="preserve"> </v>
      </c>
      <c r="EW633" s="1332" t="str">
        <f t="shared" si="653"/>
        <v/>
      </c>
      <c r="EX633" s="1275" t="str">
        <f t="shared" si="635"/>
        <v/>
      </c>
      <c r="EY633" s="1275" t="str">
        <f t="shared" si="636"/>
        <v/>
      </c>
      <c r="EZ633" s="1275" t="str">
        <f t="shared" si="637"/>
        <v/>
      </c>
      <c r="FA633" s="1275" t="str">
        <f t="shared" si="638"/>
        <v/>
      </c>
      <c r="FB633" s="1275" t="str">
        <f t="shared" si="639"/>
        <v/>
      </c>
      <c r="FC633" s="1333" t="str">
        <f t="shared" si="640"/>
        <v/>
      </c>
      <c r="FE633" s="1234" t="str">
        <f t="shared" si="641"/>
        <v xml:space="preserve"> </v>
      </c>
      <c r="FF633" s="1234" t="str">
        <f t="shared" si="642"/>
        <v xml:space="preserve"> </v>
      </c>
      <c r="FG633" s="1234" t="str">
        <f t="shared" si="643"/>
        <v xml:space="preserve"> </v>
      </c>
      <c r="FH633" s="1234" t="str">
        <f t="shared" si="644"/>
        <v xml:space="preserve"> </v>
      </c>
      <c r="FI633" s="1234" t="str">
        <f t="shared" si="615"/>
        <v xml:space="preserve"> </v>
      </c>
      <c r="FJ633" s="1234" t="str">
        <f t="shared" si="645"/>
        <v xml:space="preserve"> </v>
      </c>
      <c r="FK633" s="1234">
        <f t="shared" si="616"/>
        <v>0</v>
      </c>
      <c r="FL633" s="1227"/>
      <c r="FM633" s="1234" t="str">
        <f t="shared" si="617"/>
        <v xml:space="preserve"> </v>
      </c>
      <c r="FN633" s="1234" t="str">
        <f t="shared" si="618"/>
        <v xml:space="preserve"> </v>
      </c>
      <c r="FO633" s="1234" t="str">
        <f t="shared" si="646"/>
        <v xml:space="preserve"> </v>
      </c>
      <c r="FP633" s="1234" t="str">
        <f t="shared" si="647"/>
        <v xml:space="preserve"> </v>
      </c>
      <c r="FQ633" s="1234" t="str">
        <f t="shared" si="619"/>
        <v xml:space="preserve"> </v>
      </c>
      <c r="FR633" s="1234" t="str">
        <f t="shared" si="648"/>
        <v xml:space="preserve"> </v>
      </c>
      <c r="FS633" s="1234">
        <f t="shared" si="654"/>
        <v>0</v>
      </c>
      <c r="FT633" s="1227"/>
      <c r="FU633" s="1234" t="str">
        <f t="shared" si="649"/>
        <v xml:space="preserve"> </v>
      </c>
      <c r="FV633" s="1234" t="str">
        <f t="shared" si="650"/>
        <v xml:space="preserve"> </v>
      </c>
      <c r="FW633" s="1234" t="str">
        <f t="shared" si="651"/>
        <v xml:space="preserve"> </v>
      </c>
      <c r="FX633" s="1234" t="str">
        <f t="shared" si="620"/>
        <v xml:space="preserve"> </v>
      </c>
      <c r="FY633" s="1234" t="str">
        <f t="shared" si="621"/>
        <v xml:space="preserve"> </v>
      </c>
      <c r="FZ633" s="1234" t="str">
        <f t="shared" si="652"/>
        <v xml:space="preserve"> </v>
      </c>
      <c r="GA633" s="1234">
        <f t="shared" si="622"/>
        <v>0</v>
      </c>
      <c r="GB633" s="1227"/>
      <c r="GC633" s="1234" t="str">
        <f t="shared" si="623"/>
        <v xml:space="preserve"> </v>
      </c>
      <c r="GD633" s="1234" t="str">
        <f t="shared" si="624"/>
        <v xml:space="preserve"> </v>
      </c>
      <c r="GE633" s="1234" t="str">
        <f t="shared" si="625"/>
        <v xml:space="preserve"> </v>
      </c>
      <c r="GF633" s="1234" t="str">
        <f t="shared" si="626"/>
        <v xml:space="preserve"> </v>
      </c>
      <c r="GG633" s="1234" t="str">
        <f t="shared" si="627"/>
        <v xml:space="preserve"> </v>
      </c>
      <c r="GH633" s="1234" t="str">
        <f t="shared" si="628"/>
        <v xml:space="preserve"> </v>
      </c>
      <c r="GI633" s="1234" t="str">
        <f t="shared" si="629"/>
        <v xml:space="preserve"> </v>
      </c>
      <c r="GJ633" s="1234" t="str">
        <f t="shared" si="630"/>
        <v xml:space="preserve"> </v>
      </c>
      <c r="GK633" s="1234" t="str">
        <f t="shared" si="631"/>
        <v xml:space="preserve"> </v>
      </c>
      <c r="GL633" s="1234" t="str">
        <f t="shared" si="632"/>
        <v xml:space="preserve"> </v>
      </c>
      <c r="GM633" s="1234" t="str">
        <f t="shared" si="633"/>
        <v xml:space="preserve"> </v>
      </c>
      <c r="GN633" s="1234">
        <f t="shared" si="634"/>
        <v>0</v>
      </c>
    </row>
    <row r="634" spans="1:196" s="100" customFormat="1" ht="27" customHeight="1" thickTop="1" thickBot="1">
      <c r="A634" s="1208">
        <f>【A票】【D票】!$D$10</f>
        <v>0</v>
      </c>
      <c r="B634" s="1212">
        <f>【A票】【D票】!$H$10</f>
        <v>0</v>
      </c>
      <c r="C634" s="1213" t="str">
        <f>【A票】【D票】!$K$10</f>
        <v xml:space="preserve"> </v>
      </c>
      <c r="D634" s="1214">
        <f t="shared" si="608"/>
        <v>543</v>
      </c>
      <c r="E634" s="914"/>
      <c r="F634" s="467"/>
      <c r="G634" s="469"/>
      <c r="H634" s="224" t="str">
        <f t="shared" si="594"/>
        <v xml:space="preserve"> </v>
      </c>
      <c r="I634" s="704"/>
      <c r="J634" s="117"/>
      <c r="K634" s="117"/>
      <c r="L634" s="117"/>
      <c r="M634" s="117"/>
      <c r="N634" s="117"/>
      <c r="O634" s="117"/>
      <c r="P634" s="117"/>
      <c r="Q634" s="117"/>
      <c r="R634" s="117"/>
      <c r="S634" s="117"/>
      <c r="T634" s="254"/>
      <c r="U634" s="646"/>
      <c r="V634" s="646"/>
      <c r="W634" s="114"/>
      <c r="X634" s="254"/>
      <c r="Y634" s="224" t="str">
        <f t="shared" si="595"/>
        <v xml:space="preserve"> </v>
      </c>
      <c r="Z634" s="579"/>
      <c r="AA634" s="704"/>
      <c r="AB634" s="119"/>
      <c r="AC634" s="224" t="str">
        <f t="shared" si="610"/>
        <v xml:space="preserve"> </v>
      </c>
      <c r="AD634" s="115"/>
      <c r="AE634" s="253"/>
      <c r="AF634" s="704"/>
      <c r="AG634" s="727"/>
      <c r="AH634" s="727"/>
      <c r="AI634" s="727"/>
      <c r="AJ634" s="727"/>
      <c r="AK634" s="591"/>
      <c r="AL634" s="727"/>
      <c r="AM634" s="727"/>
      <c r="AN634" s="727"/>
      <c r="AO634" s="727"/>
      <c r="AP634" s="727"/>
      <c r="AQ634" s="727"/>
      <c r="AR634" s="727"/>
      <c r="AS634" s="727"/>
      <c r="AT634" s="727"/>
      <c r="AU634" s="727"/>
      <c r="AV634" s="727"/>
      <c r="AW634" s="727"/>
      <c r="AX634" s="727"/>
      <c r="AY634" s="727"/>
      <c r="AZ634" s="727"/>
      <c r="BA634" s="727"/>
      <c r="BB634" s="727"/>
      <c r="BC634" s="821"/>
      <c r="BD634" s="727"/>
      <c r="BE634" s="727"/>
      <c r="BF634" s="727"/>
      <c r="BG634" s="727"/>
      <c r="BH634" s="727"/>
      <c r="BI634" s="727"/>
      <c r="BJ634" s="727"/>
      <c r="BK634" s="727"/>
      <c r="BL634" s="821"/>
      <c r="BM634" s="727"/>
      <c r="BN634" s="727"/>
      <c r="BO634" s="727"/>
      <c r="BP634" s="727"/>
      <c r="BQ634" s="727"/>
      <c r="BR634" s="821"/>
      <c r="BS634" s="727"/>
      <c r="BT634" s="727"/>
      <c r="BU634" s="727"/>
      <c r="BV634" s="591"/>
      <c r="BW634" s="224" t="str">
        <f t="shared" si="607"/>
        <v xml:space="preserve"> </v>
      </c>
      <c r="BX634" s="471">
        <f t="shared" si="596"/>
        <v>543</v>
      </c>
      <c r="BY634" s="117"/>
      <c r="BZ634" s="117"/>
      <c r="CA634" s="117"/>
      <c r="CB634" s="117"/>
      <c r="CC634" s="117"/>
      <c r="CD634" s="461"/>
      <c r="CE634" s="236"/>
      <c r="CF634" s="224" t="str">
        <f t="shared" si="597"/>
        <v xml:space="preserve"> </v>
      </c>
      <c r="CG634" s="116"/>
      <c r="CH634" s="117"/>
      <c r="CI634" s="117"/>
      <c r="CJ634" s="117"/>
      <c r="CK634" s="472"/>
      <c r="CL634" s="472"/>
      <c r="CM634" s="472"/>
      <c r="CN634" s="472"/>
      <c r="CO634" s="117"/>
      <c r="CP634" s="253"/>
      <c r="CQ634" s="120"/>
      <c r="CR634" s="224" t="str" cm="1">
        <f t="array" ref="CR634">IF(AND(SUM(COUNTIF(CG634:CM634,{"*不明*","*その他*"})+COUNTIF(CO634:CP634,{"*不明*","*その他*"}))&gt;0,CQ634=""),"その他・不明の場合,10)具体的内容、理由を記入",IF(OR(AND(CI634=CI$65,COUNTA(CJ634:CM634)&lt;4),AND(OR(CI634=CI$63,CI634=CI$64,CI634=CI$66,CI634=CI$67,CI634=CI$68,CI634=""),COUNTA(CJ634:CM634)&gt;0)),"3)介護保険認定済→要介護度、認知症自立度、寝たきり度、介護保険サービス記入",IF(OR(AND(OR(CM634=CM$63,CM634=CM$64),CN634=""),AND(OR(CM634=CM$65,CM634=CM$66),CN634&lt;&gt;"")),"7)介護保険サービス受けている/過去受けていた→具体的内容記入"," ")))</f>
        <v xml:space="preserve"> </v>
      </c>
      <c r="CS634" s="224" t="str">
        <f t="shared" si="598"/>
        <v xml:space="preserve"> </v>
      </c>
      <c r="CT634" s="116"/>
      <c r="CU634" s="253"/>
      <c r="CV634" s="117"/>
      <c r="CW634" s="117"/>
      <c r="CX634" s="253"/>
      <c r="CY634" s="117"/>
      <c r="CZ634" s="117"/>
      <c r="DA634" s="253"/>
      <c r="DB634" s="117"/>
      <c r="DC634" s="224" t="str">
        <f t="shared" si="599"/>
        <v xml:space="preserve"> </v>
      </c>
      <c r="DD634" s="224" t="str">
        <f t="shared" si="600"/>
        <v xml:space="preserve"> </v>
      </c>
      <c r="DE634" s="224" t="str">
        <f t="shared" si="611"/>
        <v xml:space="preserve"> </v>
      </c>
      <c r="DF634" s="121"/>
      <c r="DG634" s="114"/>
      <c r="DH634" s="704"/>
      <c r="DI634" s="119"/>
      <c r="DJ634" s="187"/>
      <c r="DK634" s="254"/>
      <c r="DL634" s="224" t="str">
        <f t="shared" si="612"/>
        <v xml:space="preserve"> </v>
      </c>
      <c r="DM634" s="224" t="str">
        <f t="shared" si="601"/>
        <v xml:space="preserve"> </v>
      </c>
      <c r="DN634" s="474"/>
      <c r="DO634" s="117"/>
      <c r="DP634" s="117"/>
      <c r="DQ634" s="117"/>
      <c r="DR634" s="117"/>
      <c r="DS634" s="117"/>
      <c r="DT634" s="254"/>
      <c r="DU634" s="476"/>
      <c r="DV634" s="224" t="str">
        <f t="shared" si="613"/>
        <v xml:space="preserve"> </v>
      </c>
      <c r="DW634" s="115"/>
      <c r="DX634" s="470"/>
      <c r="DY634" s="117"/>
      <c r="DZ634" s="704"/>
      <c r="EA634" s="224" t="str">
        <f t="shared" si="614"/>
        <v xml:space="preserve"> </v>
      </c>
      <c r="EB634" s="906"/>
      <c r="EC634" s="904"/>
      <c r="ED634" s="904"/>
      <c r="EE634" s="904"/>
      <c r="EF634" s="904"/>
      <c r="EG634" s="904"/>
      <c r="EH634" s="904"/>
      <c r="EI634" s="904"/>
      <c r="EJ634" s="904"/>
      <c r="EK634" s="905"/>
      <c r="EL634" s="80"/>
      <c r="EM634" s="224" t="str">
        <f t="shared" si="602"/>
        <v xml:space="preserve"> </v>
      </c>
      <c r="EN634" s="224" t="str">
        <f t="shared" si="603"/>
        <v xml:space="preserve"> </v>
      </c>
      <c r="EO634" s="115"/>
      <c r="EP634" s="1050"/>
      <c r="EQ634" s="253"/>
      <c r="ER634" s="117"/>
      <c r="ES634" s="1258">
        <f t="shared" si="604"/>
        <v>543</v>
      </c>
      <c r="ET634" s="224" t="str">
        <f t="shared" si="605"/>
        <v xml:space="preserve"> </v>
      </c>
      <c r="EU634" s="477" t="str">
        <f t="shared" si="606"/>
        <v/>
      </c>
      <c r="EV634" s="1334" t="str">
        <f t="shared" si="609"/>
        <v xml:space="preserve"> </v>
      </c>
      <c r="EW634" s="1332" t="str">
        <f t="shared" si="653"/>
        <v/>
      </c>
      <c r="EX634" s="1275" t="str">
        <f t="shared" si="635"/>
        <v/>
      </c>
      <c r="EY634" s="1275" t="str">
        <f t="shared" si="636"/>
        <v/>
      </c>
      <c r="EZ634" s="1275" t="str">
        <f t="shared" si="637"/>
        <v/>
      </c>
      <c r="FA634" s="1275" t="str">
        <f t="shared" si="638"/>
        <v/>
      </c>
      <c r="FB634" s="1275" t="str">
        <f t="shared" si="639"/>
        <v/>
      </c>
      <c r="FC634" s="1333" t="str">
        <f t="shared" si="640"/>
        <v/>
      </c>
      <c r="FE634" s="1234" t="str">
        <f t="shared" si="641"/>
        <v xml:space="preserve"> </v>
      </c>
      <c r="FF634" s="1234" t="str">
        <f t="shared" si="642"/>
        <v xml:space="preserve"> </v>
      </c>
      <c r="FG634" s="1234" t="str">
        <f t="shared" si="643"/>
        <v xml:space="preserve"> </v>
      </c>
      <c r="FH634" s="1234" t="str">
        <f t="shared" si="644"/>
        <v xml:space="preserve"> </v>
      </c>
      <c r="FI634" s="1234" t="str">
        <f t="shared" si="615"/>
        <v xml:space="preserve"> </v>
      </c>
      <c r="FJ634" s="1234" t="str">
        <f t="shared" si="645"/>
        <v xml:space="preserve"> </v>
      </c>
      <c r="FK634" s="1234">
        <f t="shared" si="616"/>
        <v>0</v>
      </c>
      <c r="FL634" s="1227"/>
      <c r="FM634" s="1234" t="str">
        <f t="shared" si="617"/>
        <v xml:space="preserve"> </v>
      </c>
      <c r="FN634" s="1234" t="str">
        <f t="shared" si="618"/>
        <v xml:space="preserve"> </v>
      </c>
      <c r="FO634" s="1234" t="str">
        <f t="shared" si="646"/>
        <v xml:space="preserve"> </v>
      </c>
      <c r="FP634" s="1234" t="str">
        <f t="shared" si="647"/>
        <v xml:space="preserve"> </v>
      </c>
      <c r="FQ634" s="1234" t="str">
        <f t="shared" si="619"/>
        <v xml:space="preserve"> </v>
      </c>
      <c r="FR634" s="1234" t="str">
        <f t="shared" si="648"/>
        <v xml:space="preserve"> </v>
      </c>
      <c r="FS634" s="1234">
        <f t="shared" si="654"/>
        <v>0</v>
      </c>
      <c r="FT634" s="1227"/>
      <c r="FU634" s="1234" t="str">
        <f t="shared" si="649"/>
        <v xml:space="preserve"> </v>
      </c>
      <c r="FV634" s="1234" t="str">
        <f t="shared" si="650"/>
        <v xml:space="preserve"> </v>
      </c>
      <c r="FW634" s="1234" t="str">
        <f t="shared" si="651"/>
        <v xml:space="preserve"> </v>
      </c>
      <c r="FX634" s="1234" t="str">
        <f t="shared" si="620"/>
        <v xml:space="preserve"> </v>
      </c>
      <c r="FY634" s="1234" t="str">
        <f t="shared" si="621"/>
        <v xml:space="preserve"> </v>
      </c>
      <c r="FZ634" s="1234" t="str">
        <f t="shared" si="652"/>
        <v xml:space="preserve"> </v>
      </c>
      <c r="GA634" s="1234">
        <f t="shared" si="622"/>
        <v>0</v>
      </c>
      <c r="GB634" s="1227"/>
      <c r="GC634" s="1234" t="str">
        <f t="shared" si="623"/>
        <v xml:space="preserve"> </v>
      </c>
      <c r="GD634" s="1234" t="str">
        <f t="shared" si="624"/>
        <v xml:space="preserve"> </v>
      </c>
      <c r="GE634" s="1234" t="str">
        <f t="shared" si="625"/>
        <v xml:space="preserve"> </v>
      </c>
      <c r="GF634" s="1234" t="str">
        <f t="shared" si="626"/>
        <v xml:space="preserve"> </v>
      </c>
      <c r="GG634" s="1234" t="str">
        <f t="shared" si="627"/>
        <v xml:space="preserve"> </v>
      </c>
      <c r="GH634" s="1234" t="str">
        <f t="shared" si="628"/>
        <v xml:space="preserve"> </v>
      </c>
      <c r="GI634" s="1234" t="str">
        <f t="shared" si="629"/>
        <v xml:space="preserve"> </v>
      </c>
      <c r="GJ634" s="1234" t="str">
        <f t="shared" si="630"/>
        <v xml:space="preserve"> </v>
      </c>
      <c r="GK634" s="1234" t="str">
        <f t="shared" si="631"/>
        <v xml:space="preserve"> </v>
      </c>
      <c r="GL634" s="1234" t="str">
        <f t="shared" si="632"/>
        <v xml:space="preserve"> </v>
      </c>
      <c r="GM634" s="1234" t="str">
        <f t="shared" si="633"/>
        <v xml:space="preserve"> </v>
      </c>
      <c r="GN634" s="1234">
        <f t="shared" si="634"/>
        <v>0</v>
      </c>
    </row>
    <row r="635" spans="1:196" s="100" customFormat="1" ht="27" customHeight="1" thickTop="1" thickBot="1">
      <c r="A635" s="1208">
        <f>【A票】【D票】!$D$10</f>
        <v>0</v>
      </c>
      <c r="B635" s="1212">
        <f>【A票】【D票】!$H$10</f>
        <v>0</v>
      </c>
      <c r="C635" s="1213" t="str">
        <f>【A票】【D票】!$K$10</f>
        <v xml:space="preserve"> </v>
      </c>
      <c r="D635" s="1214">
        <f t="shared" si="608"/>
        <v>544</v>
      </c>
      <c r="E635" s="914"/>
      <c r="F635" s="467"/>
      <c r="G635" s="469"/>
      <c r="H635" s="224" t="str">
        <f t="shared" ref="H635:H698" si="655">IF(AND(COUNTA(J635:T635,Z635,AB635,AD635,AG635,AH635,AK635,BY635:CE635,CG635:CQ635,CT635:DB635,DF635:DK635,DN635:DU635,DW635:DZ635,EO635:ER635)&gt;0,COUNTA(F635:G635)&lt;2),"左欄←は必須回答",IF(COUNTA(F635:G635)=1,"左欄←は必須回答",IF(AND(F635=F$65,OR(COUNTA(I635,Z635,AA635,AB635,AD635,AF635,AG635,AH635,AK635)&gt;0,COUNTA(J635:T635,X635)&gt;0)),"2人目以降の被虐待者のため問1～4まで記入不要"," ")))</f>
        <v xml:space="preserve"> </v>
      </c>
      <c r="I635" s="704"/>
      <c r="J635" s="117"/>
      <c r="K635" s="117"/>
      <c r="L635" s="117"/>
      <c r="M635" s="117"/>
      <c r="N635" s="117"/>
      <c r="O635" s="117"/>
      <c r="P635" s="117"/>
      <c r="Q635" s="117"/>
      <c r="R635" s="117"/>
      <c r="S635" s="117"/>
      <c r="T635" s="254"/>
      <c r="U635" s="646"/>
      <c r="V635" s="646"/>
      <c r="W635" s="114"/>
      <c r="X635" s="254"/>
      <c r="Y635" s="224" t="str">
        <f t="shared" ref="Y635:Y698" si="656">IF(OR(AND(AND(OR(F635=F$63,F635=F$64),G635&lt;&gt;""),OR(I635="",COUNTA(J635:T635,X635)&lt;1)),AND(COUNTA(F635:G635)=0,COUNTA(I635:T635,X635)&gt;0)),"問1問2記入漏れ、もしくは不要な回答あり",IF(AND(T635&gt;0,OR(COUNTA(U635:W635)&lt;1,COUNTA(U635:W635)&gt;T635)),"その他に人数→具体的内容記入",IF(AND(T635="",COUNTA(U635:W635)&lt;&gt;0),"具体的内容→その他の人数"," ")))</f>
        <v xml:space="preserve"> </v>
      </c>
      <c r="Z635" s="579"/>
      <c r="AA635" s="704"/>
      <c r="AB635" s="119"/>
      <c r="AC635" s="224" t="str">
        <f t="shared" si="610"/>
        <v xml:space="preserve"> </v>
      </c>
      <c r="AD635" s="115"/>
      <c r="AE635" s="253"/>
      <c r="AF635" s="704"/>
      <c r="AG635" s="727"/>
      <c r="AH635" s="727"/>
      <c r="AI635" s="727"/>
      <c r="AJ635" s="727"/>
      <c r="AK635" s="591"/>
      <c r="AL635" s="727"/>
      <c r="AM635" s="727"/>
      <c r="AN635" s="727"/>
      <c r="AO635" s="727"/>
      <c r="AP635" s="727"/>
      <c r="AQ635" s="727"/>
      <c r="AR635" s="727"/>
      <c r="AS635" s="727"/>
      <c r="AT635" s="727"/>
      <c r="AU635" s="727"/>
      <c r="AV635" s="727"/>
      <c r="AW635" s="727"/>
      <c r="AX635" s="727"/>
      <c r="AY635" s="727"/>
      <c r="AZ635" s="727"/>
      <c r="BA635" s="727"/>
      <c r="BB635" s="727"/>
      <c r="BC635" s="821"/>
      <c r="BD635" s="727"/>
      <c r="BE635" s="727"/>
      <c r="BF635" s="727"/>
      <c r="BG635" s="727"/>
      <c r="BH635" s="727"/>
      <c r="BI635" s="727"/>
      <c r="BJ635" s="727"/>
      <c r="BK635" s="727"/>
      <c r="BL635" s="821"/>
      <c r="BM635" s="727"/>
      <c r="BN635" s="727"/>
      <c r="BO635" s="727"/>
      <c r="BP635" s="727"/>
      <c r="BQ635" s="727"/>
      <c r="BR635" s="821"/>
      <c r="BS635" s="727"/>
      <c r="BT635" s="727"/>
      <c r="BU635" s="727"/>
      <c r="BV635" s="591"/>
      <c r="BW635" s="224" t="str">
        <f t="shared" si="607"/>
        <v xml:space="preserve"> </v>
      </c>
      <c r="BX635" s="471">
        <f t="shared" ref="BX635:BX698" si="657">D635</f>
        <v>544</v>
      </c>
      <c r="BY635" s="117"/>
      <c r="BZ635" s="117"/>
      <c r="CA635" s="117"/>
      <c r="CB635" s="117"/>
      <c r="CC635" s="117"/>
      <c r="CD635" s="461"/>
      <c r="CE635" s="236"/>
      <c r="CF635" s="224" t="str">
        <f t="shared" ref="CF635:CF698" si="658">IF(AND(AD635=AD$63,COUNTA(BY635:CC635)&lt;1),"問4_1)虐待を受けたと判断→問5に記入",IF(AND(OR(AD635=AD$64,AD635=AD$65,AND(OR(F635=F$63,F635=F$64),AD635="")),OR(COUNTA(BY635:CC635)&gt;0,COUNTA(CD635:CE635)&gt;0)),"虐待判断事例のみ回答",IF(AND(F635=F$65,COUNTA(BY635:CC635)&lt;1),"2人目以降の被虐待者につき、記入必要",IF(AND(COUNTA(F635:G635,I635:X635,Z635:AB635,AD635:AK635)=0,COUNTA(BY635:CE635)&gt;0),"虐待判断事例のみ回答"," "))))</f>
        <v xml:space="preserve"> </v>
      </c>
      <c r="CG635" s="116"/>
      <c r="CH635" s="117"/>
      <c r="CI635" s="117"/>
      <c r="CJ635" s="117"/>
      <c r="CK635" s="472"/>
      <c r="CL635" s="472"/>
      <c r="CM635" s="472"/>
      <c r="CN635" s="472"/>
      <c r="CO635" s="117"/>
      <c r="CP635" s="253"/>
      <c r="CQ635" s="120"/>
      <c r="CR635" s="224" t="str" cm="1">
        <f t="array" ref="CR635">IF(AND(SUM(COUNTIF(CG635:CM635,{"*不明*","*その他*"})+COUNTIF(CO635:CP635,{"*不明*","*その他*"}))&gt;0,CQ635=""),"その他・不明の場合,10)具体的内容、理由を記入",IF(OR(AND(CI635=CI$65,COUNTA(CJ635:CM635)&lt;4),AND(OR(CI635=CI$63,CI635=CI$64,CI635=CI$66,CI635=CI$67,CI635=CI$68,CI635=""),COUNTA(CJ635:CM635)&gt;0)),"3)介護保険認定済→要介護度、認知症自立度、寝たきり度、介護保険サービス記入",IF(OR(AND(OR(CM635=CM$63,CM635=CM$64),CN635=""),AND(OR(CM635=CM$65,CM635=CM$66),CN635&lt;&gt;"")),"7)介護保険サービス受けている/過去受けていた→具体的内容記入"," ")))</f>
        <v xml:space="preserve"> </v>
      </c>
      <c r="CS635" s="224" t="str">
        <f t="shared" ref="CS635:CS698" si="659">IF(AND(CO635=CO$63,CP635=CP$63),"8)虐待者とのみ同居で、9)家族形態が単独世帯",IF(AND(CO635=CO$64,CP635=CP$63),"8)虐待者及び他家族と同居で、9)家族形態が単独世帯",IF(AND(CO635=CO$64,CP635=CP$64),"8)虐待者及び他家族と同居で、9)家族形態が夫婦のみ世帯"," ")))</f>
        <v xml:space="preserve"> </v>
      </c>
      <c r="CT635" s="116"/>
      <c r="CU635" s="253"/>
      <c r="CV635" s="117"/>
      <c r="CW635" s="117"/>
      <c r="CX635" s="253"/>
      <c r="CY635" s="117"/>
      <c r="CZ635" s="117"/>
      <c r="DA635" s="253"/>
      <c r="DB635" s="117"/>
      <c r="DC635" s="224" t="str">
        <f t="shared" ref="DC635:DC698" si="660">IF(OR(AND(OR(CT635=CT$71,CT635=CT$72),COUNTA(CU635)&lt;1),AND(OR(CW635=CW$71,CW635=CW$72),COUNTA(CX635)&lt;1),AND(OR(CZ635=CZ$71,CZ635=CZ$72),COUNTA(DA635)&lt;1)),"その他、不明→具体的内容",IF(OR(AND(AND(CT635&lt;&gt;CT$71,CT635&lt;&gt;CT$72),COUNTA(CU635)&gt;0),AND(AND(CW635&lt;&gt;CW$71,CW635&lt;&gt;CW$72),COUNTA(CX635)&gt;0),AND(AND(CZ635&lt;&gt;CZ$71,CZ635&lt;&gt;CZ$72),COUNTA(DA635)&gt;0)),"その他、不明→具体的内容"," "))</f>
        <v xml:space="preserve"> </v>
      </c>
      <c r="DD635" s="224" t="str">
        <f t="shared" ref="DD635:DD698" si="661">IF(AND(CG635=CG$63,OR(CT635=CT$63,CW635=CW$63,CZ635=CZ$63)),"被虐待者が男性で虐待者が夫",IF(AND(CG635=CG$64,OR(CT635=CT$64,CW635=CW$64,CZ635=CZ$64)),"被虐待者が女性で虐待者が妻",IF(AND(COUNTA(CT635)-COUNTA(CV635)=0,COUNTA(CW635)-COUNTA(CY635)=0,COUNTA(CZ635)-COUNTA(DB635)=0)," ","続柄、年齢を記入")))</f>
        <v xml:space="preserve"> </v>
      </c>
      <c r="DE635" s="224" t="str">
        <f t="shared" si="611"/>
        <v xml:space="preserve"> </v>
      </c>
      <c r="DF635" s="121"/>
      <c r="DG635" s="114"/>
      <c r="DH635" s="704"/>
      <c r="DI635" s="119"/>
      <c r="DJ635" s="187"/>
      <c r="DK635" s="254"/>
      <c r="DL635" s="224" t="str">
        <f t="shared" si="612"/>
        <v xml:space="preserve"> </v>
      </c>
      <c r="DM635" s="224" t="str">
        <f t="shared" ref="DM635:DM698" si="662">IF(OR(AND(DF635=DF$64,COUNTA(DN635)&lt;1),AND(OR(DF635=DF$63,DF635=DF$65,DF635=DF$66,DF635=DF$67),COUNTA(DN635)&gt;0)),"問7_1)｢分離をしていない場合｣のみ3)の対応内容を記入",IF(AND(DN635&lt;&gt;"",DF635=""),"問7_1-1)分離の有無を記入"," "))</f>
        <v xml:space="preserve"> </v>
      </c>
      <c r="DN635" s="474"/>
      <c r="DO635" s="117"/>
      <c r="DP635" s="117"/>
      <c r="DQ635" s="117"/>
      <c r="DR635" s="117"/>
      <c r="DS635" s="117"/>
      <c r="DT635" s="254"/>
      <c r="DU635" s="476"/>
      <c r="DV635" s="224" t="str">
        <f t="shared" si="613"/>
        <v xml:space="preserve"> </v>
      </c>
      <c r="DW635" s="115"/>
      <c r="DX635" s="470"/>
      <c r="DY635" s="117"/>
      <c r="DZ635" s="704"/>
      <c r="EA635" s="224" t="str">
        <f t="shared" si="614"/>
        <v xml:space="preserve"> </v>
      </c>
      <c r="EB635" s="906"/>
      <c r="EC635" s="904"/>
      <c r="ED635" s="904"/>
      <c r="EE635" s="904"/>
      <c r="EF635" s="904"/>
      <c r="EG635" s="904"/>
      <c r="EH635" s="904"/>
      <c r="EI635" s="904"/>
      <c r="EJ635" s="904"/>
      <c r="EK635" s="905"/>
      <c r="EL635" s="80"/>
      <c r="EM635" s="224" t="str">
        <f t="shared" ref="EM635:EM698" si="663">IF(AND(AD635=AD$63,COUNTA(EB635:EK635)&lt;10),"問7_5)養護者支援の取組記載漏れ"," ")</f>
        <v xml:space="preserve"> </v>
      </c>
      <c r="EN635" s="224" t="str">
        <f t="shared" ref="EN635:EN698" si="664">IF(OR(AND(AD635=AD$63,COUNTA(DF635,DW635,DY635,EB635:EK635)&lt;13),AND(OR(AD635=AD$64,AD635=AD$65,AND(OR(F635=F$63,F635=F$64),AD635="")),COUNTA(DF635,DW635,DY635,EB635:EK635)&gt;0)),"問4_1)「虐待を受けたと判断」の場合→問7に記入",IF(AND(F635=F$65,COUNTA(DF635,DW635,DY635,EB635:EK635)&lt;13),"2人目以降の被虐待者につき、記入必要",IF(AND(COUNTA(F635:G635,I635:X635,Z635:AB635,AD635:AK635)=0,COUNTA(DF635:DK635,DN635:DU635,DW635:DZ635,EB635:EK635)&gt;0),"虐待事例の場合のみ回答"," ")))</f>
        <v xml:space="preserve"> </v>
      </c>
      <c r="EO635" s="115"/>
      <c r="EP635" s="1050"/>
      <c r="EQ635" s="253"/>
      <c r="ER635" s="117"/>
      <c r="ES635" s="1258">
        <f t="shared" ref="ES635:ES698" si="665">BX635</f>
        <v>544</v>
      </c>
      <c r="ET635" s="224" t="str">
        <f t="shared" ref="ET635:ET698" si="666">IF(OR(AND(AD635=AD$63,COUNTA(EO635)&lt;1),AND(OR(AD635=AD$64,AD635=AD$65,AND(OR(F635=F$63,F635=F$64),AD635="")),COUNTA(EO635)&gt;0),AND(EO635=$EO$64,EP635="")),"問4_1)「虐待を受けたと判断」の場合→問8に記入",IF(AND(F635=F$65,COUNTA(EO635)&lt;1),"2人目以降の被虐待者につき、記入必要",IF(AND(COUNTA(F635:G635,I635:X635,Z635:AB635,AD635:AK635)=0,COUNTA(EO635)&gt;0),"虐待事例の場合のみ回答"," ")))</f>
        <v xml:space="preserve"> </v>
      </c>
      <c r="EU635" s="477" t="str">
        <f t="shared" ref="EU635:EU698" si="667">IF(COUNTIF(H635," ")+COUNTIF(Y635," ")+COUNTIF(AC635," ")+COUNTIF(BW635," ")+COUNTIF(CF635," ")+COUNTIF(CR635," ")+COUNTIF(CS635," ")+COUNTIF(DC635:DE635," ")+COUNTIF(DL635:DM635," ")+COUNTIF(DV635," ")+COUNTIF(EA635," ")+COUNTIF(EM635:EN635," ")+COUNTIF(ET635, " ")&lt;17,"エラーが残っています","")</f>
        <v/>
      </c>
      <c r="EV635" s="1334" t="str">
        <f t="shared" si="609"/>
        <v xml:space="preserve"> </v>
      </c>
      <c r="EW635" s="1332" t="str">
        <f t="shared" si="653"/>
        <v/>
      </c>
      <c r="EX635" s="1275" t="str">
        <f t="shared" si="635"/>
        <v/>
      </c>
      <c r="EY635" s="1275" t="str">
        <f t="shared" si="636"/>
        <v/>
      </c>
      <c r="EZ635" s="1275" t="str">
        <f t="shared" si="637"/>
        <v/>
      </c>
      <c r="FA635" s="1275" t="str">
        <f t="shared" si="638"/>
        <v/>
      </c>
      <c r="FB635" s="1275" t="str">
        <f t="shared" si="639"/>
        <v/>
      </c>
      <c r="FC635" s="1333" t="str">
        <f t="shared" si="640"/>
        <v/>
      </c>
      <c r="FE635" s="1234" t="str">
        <f t="shared" si="641"/>
        <v xml:space="preserve"> </v>
      </c>
      <c r="FF635" s="1234" t="str">
        <f t="shared" si="642"/>
        <v xml:space="preserve"> </v>
      </c>
      <c r="FG635" s="1234" t="str">
        <f t="shared" si="643"/>
        <v xml:space="preserve"> </v>
      </c>
      <c r="FH635" s="1234" t="str">
        <f t="shared" si="644"/>
        <v xml:space="preserve"> </v>
      </c>
      <c r="FI635" s="1234" t="str">
        <f t="shared" si="615"/>
        <v xml:space="preserve"> </v>
      </c>
      <c r="FJ635" s="1234" t="str">
        <f t="shared" si="645"/>
        <v xml:space="preserve"> </v>
      </c>
      <c r="FK635" s="1234">
        <f t="shared" si="616"/>
        <v>0</v>
      </c>
      <c r="FL635" s="1227"/>
      <c r="FM635" s="1234" t="str">
        <f t="shared" si="617"/>
        <v xml:space="preserve"> </v>
      </c>
      <c r="FN635" s="1234" t="str">
        <f t="shared" si="618"/>
        <v xml:space="preserve"> </v>
      </c>
      <c r="FO635" s="1234" t="str">
        <f t="shared" si="646"/>
        <v xml:space="preserve"> </v>
      </c>
      <c r="FP635" s="1234" t="str">
        <f t="shared" si="647"/>
        <v xml:space="preserve"> </v>
      </c>
      <c r="FQ635" s="1234" t="str">
        <f t="shared" si="619"/>
        <v xml:space="preserve"> </v>
      </c>
      <c r="FR635" s="1234" t="str">
        <f t="shared" si="648"/>
        <v xml:space="preserve"> </v>
      </c>
      <c r="FS635" s="1234">
        <f t="shared" si="654"/>
        <v>0</v>
      </c>
      <c r="FT635" s="1227"/>
      <c r="FU635" s="1234" t="str">
        <f t="shared" si="649"/>
        <v xml:space="preserve"> </v>
      </c>
      <c r="FV635" s="1234" t="str">
        <f t="shared" si="650"/>
        <v xml:space="preserve"> </v>
      </c>
      <c r="FW635" s="1234" t="str">
        <f t="shared" si="651"/>
        <v xml:space="preserve"> </v>
      </c>
      <c r="FX635" s="1234" t="str">
        <f t="shared" si="620"/>
        <v xml:space="preserve"> </v>
      </c>
      <c r="FY635" s="1234" t="str">
        <f t="shared" si="621"/>
        <v xml:space="preserve"> </v>
      </c>
      <c r="FZ635" s="1234" t="str">
        <f t="shared" si="652"/>
        <v xml:space="preserve"> </v>
      </c>
      <c r="GA635" s="1234">
        <f t="shared" si="622"/>
        <v>0</v>
      </c>
      <c r="GB635" s="1227"/>
      <c r="GC635" s="1234" t="str">
        <f t="shared" si="623"/>
        <v xml:space="preserve"> </v>
      </c>
      <c r="GD635" s="1234" t="str">
        <f t="shared" si="624"/>
        <v xml:space="preserve"> </v>
      </c>
      <c r="GE635" s="1234" t="str">
        <f t="shared" si="625"/>
        <v xml:space="preserve"> </v>
      </c>
      <c r="GF635" s="1234" t="str">
        <f t="shared" si="626"/>
        <v xml:space="preserve"> </v>
      </c>
      <c r="GG635" s="1234" t="str">
        <f t="shared" si="627"/>
        <v xml:space="preserve"> </v>
      </c>
      <c r="GH635" s="1234" t="str">
        <f t="shared" si="628"/>
        <v xml:space="preserve"> </v>
      </c>
      <c r="GI635" s="1234" t="str">
        <f t="shared" si="629"/>
        <v xml:space="preserve"> </v>
      </c>
      <c r="GJ635" s="1234" t="str">
        <f t="shared" si="630"/>
        <v xml:space="preserve"> </v>
      </c>
      <c r="GK635" s="1234" t="str">
        <f t="shared" si="631"/>
        <v xml:space="preserve"> </v>
      </c>
      <c r="GL635" s="1234" t="str">
        <f t="shared" si="632"/>
        <v xml:space="preserve"> </v>
      </c>
      <c r="GM635" s="1234" t="str">
        <f t="shared" si="633"/>
        <v xml:space="preserve"> </v>
      </c>
      <c r="GN635" s="1234">
        <f t="shared" si="634"/>
        <v>0</v>
      </c>
    </row>
    <row r="636" spans="1:196" s="100" customFormat="1" ht="27" customHeight="1" thickTop="1" thickBot="1">
      <c r="A636" s="1208">
        <f>【A票】【D票】!$D$10</f>
        <v>0</v>
      </c>
      <c r="B636" s="1212">
        <f>【A票】【D票】!$H$10</f>
        <v>0</v>
      </c>
      <c r="C636" s="1213" t="str">
        <f>【A票】【D票】!$K$10</f>
        <v xml:space="preserve"> </v>
      </c>
      <c r="D636" s="1214">
        <f t="shared" si="608"/>
        <v>545</v>
      </c>
      <c r="E636" s="914"/>
      <c r="F636" s="467"/>
      <c r="G636" s="469"/>
      <c r="H636" s="224" t="str">
        <f t="shared" si="655"/>
        <v xml:space="preserve"> </v>
      </c>
      <c r="I636" s="704"/>
      <c r="J636" s="117"/>
      <c r="K636" s="117"/>
      <c r="L636" s="117"/>
      <c r="M636" s="117"/>
      <c r="N636" s="117"/>
      <c r="O636" s="117"/>
      <c r="P636" s="117"/>
      <c r="Q636" s="117"/>
      <c r="R636" s="117"/>
      <c r="S636" s="117"/>
      <c r="T636" s="254"/>
      <c r="U636" s="646"/>
      <c r="V636" s="646"/>
      <c r="W636" s="114"/>
      <c r="X636" s="254"/>
      <c r="Y636" s="224" t="str">
        <f t="shared" si="656"/>
        <v xml:space="preserve"> </v>
      </c>
      <c r="Z636" s="579"/>
      <c r="AA636" s="704"/>
      <c r="AB636" s="119"/>
      <c r="AC636" s="224" t="str">
        <f t="shared" si="610"/>
        <v xml:space="preserve"> </v>
      </c>
      <c r="AD636" s="115"/>
      <c r="AE636" s="253"/>
      <c r="AF636" s="704"/>
      <c r="AG636" s="727"/>
      <c r="AH636" s="727"/>
      <c r="AI636" s="727"/>
      <c r="AJ636" s="727"/>
      <c r="AK636" s="591"/>
      <c r="AL636" s="727"/>
      <c r="AM636" s="727"/>
      <c r="AN636" s="727"/>
      <c r="AO636" s="727"/>
      <c r="AP636" s="727"/>
      <c r="AQ636" s="727"/>
      <c r="AR636" s="727"/>
      <c r="AS636" s="727"/>
      <c r="AT636" s="727"/>
      <c r="AU636" s="727"/>
      <c r="AV636" s="727"/>
      <c r="AW636" s="727"/>
      <c r="AX636" s="727"/>
      <c r="AY636" s="727"/>
      <c r="AZ636" s="727"/>
      <c r="BA636" s="727"/>
      <c r="BB636" s="727"/>
      <c r="BC636" s="821"/>
      <c r="BD636" s="727"/>
      <c r="BE636" s="727"/>
      <c r="BF636" s="727"/>
      <c r="BG636" s="727"/>
      <c r="BH636" s="727"/>
      <c r="BI636" s="727"/>
      <c r="BJ636" s="727"/>
      <c r="BK636" s="727"/>
      <c r="BL636" s="821"/>
      <c r="BM636" s="727"/>
      <c r="BN636" s="727"/>
      <c r="BO636" s="727"/>
      <c r="BP636" s="727"/>
      <c r="BQ636" s="727"/>
      <c r="BR636" s="821"/>
      <c r="BS636" s="727"/>
      <c r="BT636" s="727"/>
      <c r="BU636" s="727"/>
      <c r="BV636" s="591"/>
      <c r="BW636" s="224" t="str">
        <f t="shared" ref="BW636:BW699" si="668">IF(AND(OR(Z636=Z$66,Z636=Z$67,Z636=""),COUNTA(AD636:BV636)&gt;0),"問3事実確認行っていない→記入不要",
IF(AND(OR(Z636=Z$63,Z636=Z$64,Z636=Z$65),AD636=""),"問3事実確認を行った→問4_1)調査の結果に記入",
IF(AND(AD636=AD$63,COUNTA(AF636:AI636,AL636:BB636,BD636:BK636,BM636:BQ636,BS636:BU636)&lt;37),"問4_2)～問4_6)_5の回答漏れがあります",
IF(AND(OR(AD636=AD$64,AD636=AD$65),COUNTA(AF636:BV636)&gt;0),"問4_1)虐待があったといえない→2)～6)記入不要",
IF(AND(G636=G$65,OR(AD636=AD$64,AD636=AD$65)),"要確認事項「対応時期」で選択肢cとした場合、虐待の事実が認められた事例のみ回答",
IF(AND(AD636=AD$65,AE636=""),"虐待の判断に至らなかった理由を記入",
IF(AND(F636=F$64,AG636=1),"被虐待者が複数いる事例を選択中→被虐待者人数確認"," ")))))))</f>
        <v xml:space="preserve"> </v>
      </c>
      <c r="BX636" s="471">
        <f t="shared" si="657"/>
        <v>545</v>
      </c>
      <c r="BY636" s="117"/>
      <c r="BZ636" s="117"/>
      <c r="CA636" s="117"/>
      <c r="CB636" s="117"/>
      <c r="CC636" s="117"/>
      <c r="CD636" s="461"/>
      <c r="CE636" s="236"/>
      <c r="CF636" s="224" t="str">
        <f t="shared" si="658"/>
        <v xml:space="preserve"> </v>
      </c>
      <c r="CG636" s="116"/>
      <c r="CH636" s="117"/>
      <c r="CI636" s="117"/>
      <c r="CJ636" s="117"/>
      <c r="CK636" s="472"/>
      <c r="CL636" s="472"/>
      <c r="CM636" s="472"/>
      <c r="CN636" s="472"/>
      <c r="CO636" s="117"/>
      <c r="CP636" s="253"/>
      <c r="CQ636" s="120"/>
      <c r="CR636" s="224" t="str" cm="1">
        <f t="array" ref="CR636">IF(AND(SUM(COUNTIF(CG636:CM636,{"*不明*","*その他*"})+COUNTIF(CO636:CP636,{"*不明*","*その他*"}))&gt;0,CQ636=""),"その他・不明の場合,10)具体的内容、理由を記入",IF(OR(AND(CI636=CI$65,COUNTA(CJ636:CM636)&lt;4),AND(OR(CI636=CI$63,CI636=CI$64,CI636=CI$66,CI636=CI$67,CI636=CI$68,CI636=""),COUNTA(CJ636:CM636)&gt;0)),"3)介護保険認定済→要介護度、認知症自立度、寝たきり度、介護保険サービス記入",IF(OR(AND(OR(CM636=CM$63,CM636=CM$64),CN636=""),AND(OR(CM636=CM$65,CM636=CM$66),CN636&lt;&gt;"")),"7)介護保険サービス受けている/過去受けていた→具体的内容記入"," ")))</f>
        <v xml:space="preserve"> </v>
      </c>
      <c r="CS636" s="224" t="str">
        <f t="shared" si="659"/>
        <v xml:space="preserve"> </v>
      </c>
      <c r="CT636" s="116"/>
      <c r="CU636" s="253"/>
      <c r="CV636" s="117"/>
      <c r="CW636" s="117"/>
      <c r="CX636" s="253"/>
      <c r="CY636" s="117"/>
      <c r="CZ636" s="117"/>
      <c r="DA636" s="253"/>
      <c r="DB636" s="117"/>
      <c r="DC636" s="224" t="str">
        <f t="shared" si="660"/>
        <v xml:space="preserve"> </v>
      </c>
      <c r="DD636" s="224" t="str">
        <f t="shared" si="661"/>
        <v xml:space="preserve"> </v>
      </c>
      <c r="DE636" s="224" t="str">
        <f t="shared" si="611"/>
        <v xml:space="preserve"> </v>
      </c>
      <c r="DF636" s="121"/>
      <c r="DG636" s="114"/>
      <c r="DH636" s="704"/>
      <c r="DI636" s="119"/>
      <c r="DJ636" s="187"/>
      <c r="DK636" s="254"/>
      <c r="DL636" s="224" t="str">
        <f t="shared" si="612"/>
        <v xml:space="preserve"> </v>
      </c>
      <c r="DM636" s="224" t="str">
        <f t="shared" si="662"/>
        <v xml:space="preserve"> </v>
      </c>
      <c r="DN636" s="474"/>
      <c r="DO636" s="117"/>
      <c r="DP636" s="117"/>
      <c r="DQ636" s="117"/>
      <c r="DR636" s="117"/>
      <c r="DS636" s="117"/>
      <c r="DT636" s="254"/>
      <c r="DU636" s="476"/>
      <c r="DV636" s="224" t="str">
        <f t="shared" si="613"/>
        <v xml:space="preserve"> </v>
      </c>
      <c r="DW636" s="115"/>
      <c r="DX636" s="470"/>
      <c r="DY636" s="117"/>
      <c r="DZ636" s="704"/>
      <c r="EA636" s="224" t="str">
        <f t="shared" si="614"/>
        <v xml:space="preserve"> </v>
      </c>
      <c r="EB636" s="906"/>
      <c r="EC636" s="904"/>
      <c r="ED636" s="904"/>
      <c r="EE636" s="904"/>
      <c r="EF636" s="904"/>
      <c r="EG636" s="904"/>
      <c r="EH636" s="904"/>
      <c r="EI636" s="904"/>
      <c r="EJ636" s="904"/>
      <c r="EK636" s="905"/>
      <c r="EL636" s="80"/>
      <c r="EM636" s="224" t="str">
        <f t="shared" si="663"/>
        <v xml:space="preserve"> </v>
      </c>
      <c r="EN636" s="224" t="str">
        <f t="shared" si="664"/>
        <v xml:space="preserve"> </v>
      </c>
      <c r="EO636" s="115"/>
      <c r="EP636" s="1050"/>
      <c r="EQ636" s="253"/>
      <c r="ER636" s="117"/>
      <c r="ES636" s="1258">
        <f t="shared" si="665"/>
        <v>545</v>
      </c>
      <c r="ET636" s="224" t="str">
        <f t="shared" si="666"/>
        <v xml:space="preserve"> </v>
      </c>
      <c r="EU636" s="477" t="str">
        <f t="shared" si="667"/>
        <v/>
      </c>
      <c r="EV636" s="1334" t="str">
        <f t="shared" si="609"/>
        <v xml:space="preserve"> </v>
      </c>
      <c r="EW636" s="1332" t="str">
        <f t="shared" si="653"/>
        <v/>
      </c>
      <c r="EX636" s="1275" t="str">
        <f t="shared" si="635"/>
        <v/>
      </c>
      <c r="EY636" s="1275" t="str">
        <f t="shared" si="636"/>
        <v/>
      </c>
      <c r="EZ636" s="1275" t="str">
        <f t="shared" si="637"/>
        <v/>
      </c>
      <c r="FA636" s="1275" t="str">
        <f t="shared" si="638"/>
        <v/>
      </c>
      <c r="FB636" s="1275" t="str">
        <f t="shared" si="639"/>
        <v/>
      </c>
      <c r="FC636" s="1333" t="str">
        <f t="shared" si="640"/>
        <v/>
      </c>
      <c r="FE636" s="1234" t="str">
        <f t="shared" si="641"/>
        <v xml:space="preserve"> </v>
      </c>
      <c r="FF636" s="1234" t="str">
        <f t="shared" si="642"/>
        <v xml:space="preserve"> </v>
      </c>
      <c r="FG636" s="1234" t="str">
        <f t="shared" si="643"/>
        <v xml:space="preserve"> </v>
      </c>
      <c r="FH636" s="1234" t="str">
        <f t="shared" si="644"/>
        <v xml:space="preserve"> </v>
      </c>
      <c r="FI636" s="1234" t="str">
        <f t="shared" si="615"/>
        <v xml:space="preserve"> </v>
      </c>
      <c r="FJ636" s="1234" t="str">
        <f t="shared" si="645"/>
        <v xml:space="preserve"> </v>
      </c>
      <c r="FK636" s="1234">
        <f t="shared" si="616"/>
        <v>0</v>
      </c>
      <c r="FL636" s="1227"/>
      <c r="FM636" s="1234" t="str">
        <f t="shared" si="617"/>
        <v xml:space="preserve"> </v>
      </c>
      <c r="FN636" s="1234" t="str">
        <f t="shared" si="618"/>
        <v xml:space="preserve"> </v>
      </c>
      <c r="FO636" s="1234" t="str">
        <f t="shared" si="646"/>
        <v xml:space="preserve"> </v>
      </c>
      <c r="FP636" s="1234" t="str">
        <f t="shared" si="647"/>
        <v xml:space="preserve"> </v>
      </c>
      <c r="FQ636" s="1234" t="str">
        <f t="shared" si="619"/>
        <v xml:space="preserve"> </v>
      </c>
      <c r="FR636" s="1234" t="str">
        <f t="shared" si="648"/>
        <v xml:space="preserve"> </v>
      </c>
      <c r="FS636" s="1234">
        <f t="shared" si="654"/>
        <v>0</v>
      </c>
      <c r="FT636" s="1227"/>
      <c r="FU636" s="1234" t="str">
        <f t="shared" si="649"/>
        <v xml:space="preserve"> </v>
      </c>
      <c r="FV636" s="1234" t="str">
        <f t="shared" si="650"/>
        <v xml:space="preserve"> </v>
      </c>
      <c r="FW636" s="1234" t="str">
        <f t="shared" si="651"/>
        <v xml:space="preserve"> </v>
      </c>
      <c r="FX636" s="1234" t="str">
        <f t="shared" si="620"/>
        <v xml:space="preserve"> </v>
      </c>
      <c r="FY636" s="1234" t="str">
        <f t="shared" si="621"/>
        <v xml:space="preserve"> </v>
      </c>
      <c r="FZ636" s="1234" t="str">
        <f t="shared" si="652"/>
        <v xml:space="preserve"> </v>
      </c>
      <c r="GA636" s="1234">
        <f t="shared" si="622"/>
        <v>0</v>
      </c>
      <c r="GB636" s="1227"/>
      <c r="GC636" s="1234" t="str">
        <f t="shared" si="623"/>
        <v xml:space="preserve"> </v>
      </c>
      <c r="GD636" s="1234" t="str">
        <f t="shared" si="624"/>
        <v xml:space="preserve"> </v>
      </c>
      <c r="GE636" s="1234" t="str">
        <f t="shared" si="625"/>
        <v xml:space="preserve"> </v>
      </c>
      <c r="GF636" s="1234" t="str">
        <f t="shared" si="626"/>
        <v xml:space="preserve"> </v>
      </c>
      <c r="GG636" s="1234" t="str">
        <f t="shared" si="627"/>
        <v xml:space="preserve"> </v>
      </c>
      <c r="GH636" s="1234" t="str">
        <f t="shared" si="628"/>
        <v xml:space="preserve"> </v>
      </c>
      <c r="GI636" s="1234" t="str">
        <f t="shared" si="629"/>
        <v xml:space="preserve"> </v>
      </c>
      <c r="GJ636" s="1234" t="str">
        <f t="shared" si="630"/>
        <v xml:space="preserve"> </v>
      </c>
      <c r="GK636" s="1234" t="str">
        <f t="shared" si="631"/>
        <v xml:space="preserve"> </v>
      </c>
      <c r="GL636" s="1234" t="str">
        <f t="shared" si="632"/>
        <v xml:space="preserve"> </v>
      </c>
      <c r="GM636" s="1234" t="str">
        <f t="shared" si="633"/>
        <v xml:space="preserve"> </v>
      </c>
      <c r="GN636" s="1234">
        <f t="shared" si="634"/>
        <v>0</v>
      </c>
    </row>
    <row r="637" spans="1:196" s="100" customFormat="1" ht="27" customHeight="1" thickTop="1" thickBot="1">
      <c r="A637" s="1208">
        <f>【A票】【D票】!$D$10</f>
        <v>0</v>
      </c>
      <c r="B637" s="1212">
        <f>【A票】【D票】!$H$10</f>
        <v>0</v>
      </c>
      <c r="C637" s="1213" t="str">
        <f>【A票】【D票】!$K$10</f>
        <v xml:space="preserve"> </v>
      </c>
      <c r="D637" s="1214">
        <f t="shared" si="608"/>
        <v>546</v>
      </c>
      <c r="E637" s="914"/>
      <c r="F637" s="467"/>
      <c r="G637" s="469"/>
      <c r="H637" s="224" t="str">
        <f t="shared" si="655"/>
        <v xml:space="preserve"> </v>
      </c>
      <c r="I637" s="704"/>
      <c r="J637" s="117"/>
      <c r="K637" s="117"/>
      <c r="L637" s="117"/>
      <c r="M637" s="117"/>
      <c r="N637" s="117"/>
      <c r="O637" s="117"/>
      <c r="P637" s="117"/>
      <c r="Q637" s="117"/>
      <c r="R637" s="117"/>
      <c r="S637" s="117"/>
      <c r="T637" s="254"/>
      <c r="U637" s="646"/>
      <c r="V637" s="646"/>
      <c r="W637" s="114"/>
      <c r="X637" s="254"/>
      <c r="Y637" s="224" t="str">
        <f t="shared" si="656"/>
        <v xml:space="preserve"> </v>
      </c>
      <c r="Z637" s="579"/>
      <c r="AA637" s="704"/>
      <c r="AB637" s="119"/>
      <c r="AC637" s="224" t="str">
        <f t="shared" si="610"/>
        <v xml:space="preserve"> </v>
      </c>
      <c r="AD637" s="115"/>
      <c r="AE637" s="253"/>
      <c r="AF637" s="704"/>
      <c r="AG637" s="727"/>
      <c r="AH637" s="727"/>
      <c r="AI637" s="727"/>
      <c r="AJ637" s="727"/>
      <c r="AK637" s="591"/>
      <c r="AL637" s="727"/>
      <c r="AM637" s="727"/>
      <c r="AN637" s="727"/>
      <c r="AO637" s="727"/>
      <c r="AP637" s="727"/>
      <c r="AQ637" s="727"/>
      <c r="AR637" s="727"/>
      <c r="AS637" s="727"/>
      <c r="AT637" s="727"/>
      <c r="AU637" s="727"/>
      <c r="AV637" s="727"/>
      <c r="AW637" s="727"/>
      <c r="AX637" s="727"/>
      <c r="AY637" s="727"/>
      <c r="AZ637" s="727"/>
      <c r="BA637" s="727"/>
      <c r="BB637" s="727"/>
      <c r="BC637" s="821"/>
      <c r="BD637" s="727"/>
      <c r="BE637" s="727"/>
      <c r="BF637" s="727"/>
      <c r="BG637" s="727"/>
      <c r="BH637" s="727"/>
      <c r="BI637" s="727"/>
      <c r="BJ637" s="727"/>
      <c r="BK637" s="727"/>
      <c r="BL637" s="821"/>
      <c r="BM637" s="727"/>
      <c r="BN637" s="727"/>
      <c r="BO637" s="727"/>
      <c r="BP637" s="727"/>
      <c r="BQ637" s="727"/>
      <c r="BR637" s="821"/>
      <c r="BS637" s="727"/>
      <c r="BT637" s="727"/>
      <c r="BU637" s="727"/>
      <c r="BV637" s="591"/>
      <c r="BW637" s="224" t="str">
        <f t="shared" si="668"/>
        <v xml:space="preserve"> </v>
      </c>
      <c r="BX637" s="471">
        <f t="shared" si="657"/>
        <v>546</v>
      </c>
      <c r="BY637" s="117"/>
      <c r="BZ637" s="117"/>
      <c r="CA637" s="117"/>
      <c r="CB637" s="117"/>
      <c r="CC637" s="117"/>
      <c r="CD637" s="461"/>
      <c r="CE637" s="236"/>
      <c r="CF637" s="224" t="str">
        <f t="shared" si="658"/>
        <v xml:space="preserve"> </v>
      </c>
      <c r="CG637" s="116"/>
      <c r="CH637" s="117"/>
      <c r="CI637" s="117"/>
      <c r="CJ637" s="117"/>
      <c r="CK637" s="472"/>
      <c r="CL637" s="472"/>
      <c r="CM637" s="472"/>
      <c r="CN637" s="472"/>
      <c r="CO637" s="117"/>
      <c r="CP637" s="253"/>
      <c r="CQ637" s="120"/>
      <c r="CR637" s="224" t="str" cm="1">
        <f t="array" ref="CR637">IF(AND(SUM(COUNTIF(CG637:CM637,{"*不明*","*その他*"})+COUNTIF(CO637:CP637,{"*不明*","*その他*"}))&gt;0,CQ637=""),"その他・不明の場合,10)具体的内容、理由を記入",IF(OR(AND(CI637=CI$65,COUNTA(CJ637:CM637)&lt;4),AND(OR(CI637=CI$63,CI637=CI$64,CI637=CI$66,CI637=CI$67,CI637=CI$68,CI637=""),COUNTA(CJ637:CM637)&gt;0)),"3)介護保険認定済→要介護度、認知症自立度、寝たきり度、介護保険サービス記入",IF(OR(AND(OR(CM637=CM$63,CM637=CM$64),CN637=""),AND(OR(CM637=CM$65,CM637=CM$66),CN637&lt;&gt;"")),"7)介護保険サービス受けている/過去受けていた→具体的内容記入"," ")))</f>
        <v xml:space="preserve"> </v>
      </c>
      <c r="CS637" s="224" t="str">
        <f t="shared" si="659"/>
        <v xml:space="preserve"> </v>
      </c>
      <c r="CT637" s="116"/>
      <c r="CU637" s="253"/>
      <c r="CV637" s="117"/>
      <c r="CW637" s="117"/>
      <c r="CX637" s="253"/>
      <c r="CY637" s="117"/>
      <c r="CZ637" s="117"/>
      <c r="DA637" s="253"/>
      <c r="DB637" s="117"/>
      <c r="DC637" s="224" t="str">
        <f t="shared" si="660"/>
        <v xml:space="preserve"> </v>
      </c>
      <c r="DD637" s="224" t="str">
        <f t="shared" si="661"/>
        <v xml:space="preserve"> </v>
      </c>
      <c r="DE637" s="224" t="str">
        <f t="shared" si="611"/>
        <v xml:space="preserve"> </v>
      </c>
      <c r="DF637" s="121"/>
      <c r="DG637" s="114"/>
      <c r="DH637" s="704"/>
      <c r="DI637" s="119"/>
      <c r="DJ637" s="187"/>
      <c r="DK637" s="254"/>
      <c r="DL637" s="224" t="str">
        <f t="shared" si="612"/>
        <v xml:space="preserve"> </v>
      </c>
      <c r="DM637" s="224" t="str">
        <f t="shared" si="662"/>
        <v xml:space="preserve"> </v>
      </c>
      <c r="DN637" s="474"/>
      <c r="DO637" s="117"/>
      <c r="DP637" s="117"/>
      <c r="DQ637" s="117"/>
      <c r="DR637" s="117"/>
      <c r="DS637" s="117"/>
      <c r="DT637" s="254"/>
      <c r="DU637" s="476"/>
      <c r="DV637" s="224" t="str">
        <f t="shared" si="613"/>
        <v xml:space="preserve"> </v>
      </c>
      <c r="DW637" s="115"/>
      <c r="DX637" s="470"/>
      <c r="DY637" s="117"/>
      <c r="DZ637" s="704"/>
      <c r="EA637" s="224" t="str">
        <f t="shared" si="614"/>
        <v xml:space="preserve"> </v>
      </c>
      <c r="EB637" s="906"/>
      <c r="EC637" s="904"/>
      <c r="ED637" s="904"/>
      <c r="EE637" s="904"/>
      <c r="EF637" s="904"/>
      <c r="EG637" s="904"/>
      <c r="EH637" s="904"/>
      <c r="EI637" s="904"/>
      <c r="EJ637" s="904"/>
      <c r="EK637" s="905"/>
      <c r="EL637" s="80"/>
      <c r="EM637" s="224" t="str">
        <f t="shared" si="663"/>
        <v xml:space="preserve"> </v>
      </c>
      <c r="EN637" s="224" t="str">
        <f t="shared" si="664"/>
        <v xml:space="preserve"> </v>
      </c>
      <c r="EO637" s="115"/>
      <c r="EP637" s="1050"/>
      <c r="EQ637" s="253"/>
      <c r="ER637" s="117"/>
      <c r="ES637" s="1258">
        <f t="shared" si="665"/>
        <v>546</v>
      </c>
      <c r="ET637" s="224" t="str">
        <f t="shared" si="666"/>
        <v xml:space="preserve"> </v>
      </c>
      <c r="EU637" s="477" t="str">
        <f t="shared" si="667"/>
        <v/>
      </c>
      <c r="EV637" s="1334" t="str">
        <f t="shared" si="609"/>
        <v xml:space="preserve"> </v>
      </c>
      <c r="EW637" s="1332" t="str">
        <f t="shared" si="653"/>
        <v/>
      </c>
      <c r="EX637" s="1275" t="str">
        <f t="shared" si="635"/>
        <v/>
      </c>
      <c r="EY637" s="1275" t="str">
        <f t="shared" si="636"/>
        <v/>
      </c>
      <c r="EZ637" s="1275" t="str">
        <f t="shared" si="637"/>
        <v/>
      </c>
      <c r="FA637" s="1275" t="str">
        <f t="shared" si="638"/>
        <v/>
      </c>
      <c r="FB637" s="1275" t="str">
        <f t="shared" si="639"/>
        <v/>
      </c>
      <c r="FC637" s="1333" t="str">
        <f t="shared" si="640"/>
        <v/>
      </c>
      <c r="FE637" s="1234" t="str">
        <f t="shared" si="641"/>
        <v xml:space="preserve"> </v>
      </c>
      <c r="FF637" s="1234" t="str">
        <f t="shared" si="642"/>
        <v xml:space="preserve"> </v>
      </c>
      <c r="FG637" s="1234" t="str">
        <f t="shared" si="643"/>
        <v xml:space="preserve"> </v>
      </c>
      <c r="FH637" s="1234" t="str">
        <f t="shared" si="644"/>
        <v xml:space="preserve"> </v>
      </c>
      <c r="FI637" s="1234" t="str">
        <f t="shared" si="615"/>
        <v xml:space="preserve"> </v>
      </c>
      <c r="FJ637" s="1234" t="str">
        <f t="shared" si="645"/>
        <v xml:space="preserve"> </v>
      </c>
      <c r="FK637" s="1234">
        <f t="shared" si="616"/>
        <v>0</v>
      </c>
      <c r="FL637" s="1227"/>
      <c r="FM637" s="1234" t="str">
        <f t="shared" si="617"/>
        <v xml:space="preserve"> </v>
      </c>
      <c r="FN637" s="1234" t="str">
        <f t="shared" si="618"/>
        <v xml:space="preserve"> </v>
      </c>
      <c r="FO637" s="1234" t="str">
        <f t="shared" si="646"/>
        <v xml:space="preserve"> </v>
      </c>
      <c r="FP637" s="1234" t="str">
        <f t="shared" si="647"/>
        <v xml:space="preserve"> </v>
      </c>
      <c r="FQ637" s="1234" t="str">
        <f t="shared" si="619"/>
        <v xml:space="preserve"> </v>
      </c>
      <c r="FR637" s="1234" t="str">
        <f t="shared" si="648"/>
        <v xml:space="preserve"> </v>
      </c>
      <c r="FS637" s="1234">
        <f t="shared" si="654"/>
        <v>0</v>
      </c>
      <c r="FT637" s="1227"/>
      <c r="FU637" s="1234" t="str">
        <f t="shared" si="649"/>
        <v xml:space="preserve"> </v>
      </c>
      <c r="FV637" s="1234" t="str">
        <f t="shared" si="650"/>
        <v xml:space="preserve"> </v>
      </c>
      <c r="FW637" s="1234" t="str">
        <f t="shared" si="651"/>
        <v xml:space="preserve"> </v>
      </c>
      <c r="FX637" s="1234" t="str">
        <f t="shared" si="620"/>
        <v xml:space="preserve"> </v>
      </c>
      <c r="FY637" s="1234" t="str">
        <f t="shared" si="621"/>
        <v xml:space="preserve"> </v>
      </c>
      <c r="FZ637" s="1234" t="str">
        <f t="shared" si="652"/>
        <v xml:space="preserve"> </v>
      </c>
      <c r="GA637" s="1234">
        <f t="shared" si="622"/>
        <v>0</v>
      </c>
      <c r="GB637" s="1227"/>
      <c r="GC637" s="1234" t="str">
        <f t="shared" si="623"/>
        <v xml:space="preserve"> </v>
      </c>
      <c r="GD637" s="1234" t="str">
        <f t="shared" si="624"/>
        <v xml:space="preserve"> </v>
      </c>
      <c r="GE637" s="1234" t="str">
        <f t="shared" si="625"/>
        <v xml:space="preserve"> </v>
      </c>
      <c r="GF637" s="1234" t="str">
        <f t="shared" si="626"/>
        <v xml:space="preserve"> </v>
      </c>
      <c r="GG637" s="1234" t="str">
        <f t="shared" si="627"/>
        <v xml:space="preserve"> </v>
      </c>
      <c r="GH637" s="1234" t="str">
        <f t="shared" si="628"/>
        <v xml:space="preserve"> </v>
      </c>
      <c r="GI637" s="1234" t="str">
        <f t="shared" si="629"/>
        <v xml:space="preserve"> </v>
      </c>
      <c r="GJ637" s="1234" t="str">
        <f t="shared" si="630"/>
        <v xml:space="preserve"> </v>
      </c>
      <c r="GK637" s="1234" t="str">
        <f t="shared" si="631"/>
        <v xml:space="preserve"> </v>
      </c>
      <c r="GL637" s="1234" t="str">
        <f t="shared" si="632"/>
        <v xml:space="preserve"> </v>
      </c>
      <c r="GM637" s="1234" t="str">
        <f t="shared" si="633"/>
        <v xml:space="preserve"> </v>
      </c>
      <c r="GN637" s="1234">
        <f t="shared" si="634"/>
        <v>0</v>
      </c>
    </row>
    <row r="638" spans="1:196" s="100" customFormat="1" ht="27" customHeight="1" thickTop="1" thickBot="1">
      <c r="A638" s="1208">
        <f>【A票】【D票】!$D$10</f>
        <v>0</v>
      </c>
      <c r="B638" s="1212">
        <f>【A票】【D票】!$H$10</f>
        <v>0</v>
      </c>
      <c r="C638" s="1213" t="str">
        <f>【A票】【D票】!$K$10</f>
        <v xml:space="preserve"> </v>
      </c>
      <c r="D638" s="1214">
        <f t="shared" si="608"/>
        <v>547</v>
      </c>
      <c r="E638" s="914"/>
      <c r="F638" s="467"/>
      <c r="G638" s="469"/>
      <c r="H638" s="224" t="str">
        <f t="shared" si="655"/>
        <v xml:space="preserve"> </v>
      </c>
      <c r="I638" s="704"/>
      <c r="J638" s="117"/>
      <c r="K638" s="117"/>
      <c r="L638" s="117"/>
      <c r="M638" s="117"/>
      <c r="N638" s="117"/>
      <c r="O638" s="117"/>
      <c r="P638" s="117"/>
      <c r="Q638" s="117"/>
      <c r="R638" s="117"/>
      <c r="S638" s="117"/>
      <c r="T638" s="254"/>
      <c r="U638" s="646"/>
      <c r="V638" s="646"/>
      <c r="W638" s="114"/>
      <c r="X638" s="254"/>
      <c r="Y638" s="224" t="str">
        <f t="shared" si="656"/>
        <v xml:space="preserve"> </v>
      </c>
      <c r="Z638" s="579"/>
      <c r="AA638" s="704"/>
      <c r="AB638" s="119"/>
      <c r="AC638" s="224" t="str">
        <f t="shared" si="610"/>
        <v xml:space="preserve"> </v>
      </c>
      <c r="AD638" s="115"/>
      <c r="AE638" s="253"/>
      <c r="AF638" s="704"/>
      <c r="AG638" s="727"/>
      <c r="AH638" s="727"/>
      <c r="AI638" s="727"/>
      <c r="AJ638" s="727"/>
      <c r="AK638" s="591"/>
      <c r="AL638" s="727"/>
      <c r="AM638" s="727"/>
      <c r="AN638" s="727"/>
      <c r="AO638" s="727"/>
      <c r="AP638" s="727"/>
      <c r="AQ638" s="727"/>
      <c r="AR638" s="727"/>
      <c r="AS638" s="727"/>
      <c r="AT638" s="727"/>
      <c r="AU638" s="727"/>
      <c r="AV638" s="727"/>
      <c r="AW638" s="727"/>
      <c r="AX638" s="727"/>
      <c r="AY638" s="727"/>
      <c r="AZ638" s="727"/>
      <c r="BA638" s="727"/>
      <c r="BB638" s="727"/>
      <c r="BC638" s="821"/>
      <c r="BD638" s="727"/>
      <c r="BE638" s="727"/>
      <c r="BF638" s="727"/>
      <c r="BG638" s="727"/>
      <c r="BH638" s="727"/>
      <c r="BI638" s="727"/>
      <c r="BJ638" s="727"/>
      <c r="BK638" s="727"/>
      <c r="BL638" s="821"/>
      <c r="BM638" s="727"/>
      <c r="BN638" s="727"/>
      <c r="BO638" s="727"/>
      <c r="BP638" s="727"/>
      <c r="BQ638" s="727"/>
      <c r="BR638" s="821"/>
      <c r="BS638" s="727"/>
      <c r="BT638" s="727"/>
      <c r="BU638" s="727"/>
      <c r="BV638" s="591"/>
      <c r="BW638" s="224" t="str">
        <f t="shared" si="668"/>
        <v xml:space="preserve"> </v>
      </c>
      <c r="BX638" s="471">
        <f t="shared" si="657"/>
        <v>547</v>
      </c>
      <c r="BY638" s="117"/>
      <c r="BZ638" s="117"/>
      <c r="CA638" s="117"/>
      <c r="CB638" s="117"/>
      <c r="CC638" s="117"/>
      <c r="CD638" s="461"/>
      <c r="CE638" s="236"/>
      <c r="CF638" s="224" t="str">
        <f t="shared" si="658"/>
        <v xml:space="preserve"> </v>
      </c>
      <c r="CG638" s="116"/>
      <c r="CH638" s="117"/>
      <c r="CI638" s="117"/>
      <c r="CJ638" s="117"/>
      <c r="CK638" s="472"/>
      <c r="CL638" s="472"/>
      <c r="CM638" s="472"/>
      <c r="CN638" s="472"/>
      <c r="CO638" s="117"/>
      <c r="CP638" s="253"/>
      <c r="CQ638" s="120"/>
      <c r="CR638" s="224" t="str" cm="1">
        <f t="array" ref="CR638">IF(AND(SUM(COUNTIF(CG638:CM638,{"*不明*","*その他*"})+COUNTIF(CO638:CP638,{"*不明*","*その他*"}))&gt;0,CQ638=""),"その他・不明の場合,10)具体的内容、理由を記入",IF(OR(AND(CI638=CI$65,COUNTA(CJ638:CM638)&lt;4),AND(OR(CI638=CI$63,CI638=CI$64,CI638=CI$66,CI638=CI$67,CI638=CI$68,CI638=""),COUNTA(CJ638:CM638)&gt;0)),"3)介護保険認定済→要介護度、認知症自立度、寝たきり度、介護保険サービス記入",IF(OR(AND(OR(CM638=CM$63,CM638=CM$64),CN638=""),AND(OR(CM638=CM$65,CM638=CM$66),CN638&lt;&gt;"")),"7)介護保険サービス受けている/過去受けていた→具体的内容記入"," ")))</f>
        <v xml:space="preserve"> </v>
      </c>
      <c r="CS638" s="224" t="str">
        <f t="shared" si="659"/>
        <v xml:space="preserve"> </v>
      </c>
      <c r="CT638" s="116"/>
      <c r="CU638" s="253"/>
      <c r="CV638" s="117"/>
      <c r="CW638" s="117"/>
      <c r="CX638" s="253"/>
      <c r="CY638" s="117"/>
      <c r="CZ638" s="117"/>
      <c r="DA638" s="253"/>
      <c r="DB638" s="117"/>
      <c r="DC638" s="224" t="str">
        <f t="shared" si="660"/>
        <v xml:space="preserve"> </v>
      </c>
      <c r="DD638" s="224" t="str">
        <f t="shared" si="661"/>
        <v xml:space="preserve"> </v>
      </c>
      <c r="DE638" s="224" t="str">
        <f t="shared" si="611"/>
        <v xml:space="preserve"> </v>
      </c>
      <c r="DF638" s="121"/>
      <c r="DG638" s="114"/>
      <c r="DH638" s="704"/>
      <c r="DI638" s="119"/>
      <c r="DJ638" s="187"/>
      <c r="DK638" s="254"/>
      <c r="DL638" s="224" t="str">
        <f t="shared" si="612"/>
        <v xml:space="preserve"> </v>
      </c>
      <c r="DM638" s="224" t="str">
        <f t="shared" si="662"/>
        <v xml:space="preserve"> </v>
      </c>
      <c r="DN638" s="474"/>
      <c r="DO638" s="117"/>
      <c r="DP638" s="117"/>
      <c r="DQ638" s="117"/>
      <c r="DR638" s="117"/>
      <c r="DS638" s="117"/>
      <c r="DT638" s="254"/>
      <c r="DU638" s="476"/>
      <c r="DV638" s="224" t="str">
        <f t="shared" si="613"/>
        <v xml:space="preserve"> </v>
      </c>
      <c r="DW638" s="115"/>
      <c r="DX638" s="470"/>
      <c r="DY638" s="117"/>
      <c r="DZ638" s="704"/>
      <c r="EA638" s="224" t="str">
        <f t="shared" si="614"/>
        <v xml:space="preserve"> </v>
      </c>
      <c r="EB638" s="906"/>
      <c r="EC638" s="904"/>
      <c r="ED638" s="904"/>
      <c r="EE638" s="904"/>
      <c r="EF638" s="904"/>
      <c r="EG638" s="904"/>
      <c r="EH638" s="904"/>
      <c r="EI638" s="904"/>
      <c r="EJ638" s="904"/>
      <c r="EK638" s="905"/>
      <c r="EL638" s="80"/>
      <c r="EM638" s="224" t="str">
        <f t="shared" si="663"/>
        <v xml:space="preserve"> </v>
      </c>
      <c r="EN638" s="224" t="str">
        <f t="shared" si="664"/>
        <v xml:space="preserve"> </v>
      </c>
      <c r="EO638" s="115"/>
      <c r="EP638" s="1050"/>
      <c r="EQ638" s="253"/>
      <c r="ER638" s="117"/>
      <c r="ES638" s="1258">
        <f t="shared" si="665"/>
        <v>547</v>
      </c>
      <c r="ET638" s="224" t="str">
        <f t="shared" si="666"/>
        <v xml:space="preserve"> </v>
      </c>
      <c r="EU638" s="477" t="str">
        <f t="shared" si="667"/>
        <v/>
      </c>
      <c r="EV638" s="1334" t="str">
        <f t="shared" si="609"/>
        <v xml:space="preserve"> </v>
      </c>
      <c r="EW638" s="1332" t="str">
        <f t="shared" si="653"/>
        <v/>
      </c>
      <c r="EX638" s="1275" t="str">
        <f t="shared" si="635"/>
        <v/>
      </c>
      <c r="EY638" s="1275" t="str">
        <f t="shared" si="636"/>
        <v/>
      </c>
      <c r="EZ638" s="1275" t="str">
        <f t="shared" si="637"/>
        <v/>
      </c>
      <c r="FA638" s="1275" t="str">
        <f t="shared" si="638"/>
        <v/>
      </c>
      <c r="FB638" s="1275" t="str">
        <f t="shared" si="639"/>
        <v/>
      </c>
      <c r="FC638" s="1333" t="str">
        <f t="shared" si="640"/>
        <v/>
      </c>
      <c r="FE638" s="1234" t="str">
        <f t="shared" si="641"/>
        <v xml:space="preserve"> </v>
      </c>
      <c r="FF638" s="1234" t="str">
        <f t="shared" si="642"/>
        <v xml:space="preserve"> </v>
      </c>
      <c r="FG638" s="1234" t="str">
        <f t="shared" si="643"/>
        <v xml:space="preserve"> </v>
      </c>
      <c r="FH638" s="1234" t="str">
        <f t="shared" si="644"/>
        <v xml:space="preserve"> </v>
      </c>
      <c r="FI638" s="1234" t="str">
        <f t="shared" si="615"/>
        <v xml:space="preserve"> </v>
      </c>
      <c r="FJ638" s="1234" t="str">
        <f t="shared" si="645"/>
        <v xml:space="preserve"> </v>
      </c>
      <c r="FK638" s="1234">
        <f t="shared" si="616"/>
        <v>0</v>
      </c>
      <c r="FL638" s="1227"/>
      <c r="FM638" s="1234" t="str">
        <f t="shared" si="617"/>
        <v xml:space="preserve"> </v>
      </c>
      <c r="FN638" s="1234" t="str">
        <f t="shared" si="618"/>
        <v xml:space="preserve"> </v>
      </c>
      <c r="FO638" s="1234" t="str">
        <f t="shared" si="646"/>
        <v xml:space="preserve"> </v>
      </c>
      <c r="FP638" s="1234" t="str">
        <f t="shared" si="647"/>
        <v xml:space="preserve"> </v>
      </c>
      <c r="FQ638" s="1234" t="str">
        <f t="shared" si="619"/>
        <v xml:space="preserve"> </v>
      </c>
      <c r="FR638" s="1234" t="str">
        <f t="shared" si="648"/>
        <v xml:space="preserve"> </v>
      </c>
      <c r="FS638" s="1234">
        <f t="shared" si="654"/>
        <v>0</v>
      </c>
      <c r="FT638" s="1227"/>
      <c r="FU638" s="1234" t="str">
        <f t="shared" si="649"/>
        <v xml:space="preserve"> </v>
      </c>
      <c r="FV638" s="1234" t="str">
        <f t="shared" si="650"/>
        <v xml:space="preserve"> </v>
      </c>
      <c r="FW638" s="1234" t="str">
        <f t="shared" si="651"/>
        <v xml:space="preserve"> </v>
      </c>
      <c r="FX638" s="1234" t="str">
        <f t="shared" si="620"/>
        <v xml:space="preserve"> </v>
      </c>
      <c r="FY638" s="1234" t="str">
        <f t="shared" si="621"/>
        <v xml:space="preserve"> </v>
      </c>
      <c r="FZ638" s="1234" t="str">
        <f t="shared" si="652"/>
        <v xml:space="preserve"> </v>
      </c>
      <c r="GA638" s="1234">
        <f t="shared" si="622"/>
        <v>0</v>
      </c>
      <c r="GB638" s="1227"/>
      <c r="GC638" s="1234" t="str">
        <f t="shared" si="623"/>
        <v xml:space="preserve"> </v>
      </c>
      <c r="GD638" s="1234" t="str">
        <f t="shared" si="624"/>
        <v xml:space="preserve"> </v>
      </c>
      <c r="GE638" s="1234" t="str">
        <f t="shared" si="625"/>
        <v xml:space="preserve"> </v>
      </c>
      <c r="GF638" s="1234" t="str">
        <f t="shared" si="626"/>
        <v xml:space="preserve"> </v>
      </c>
      <c r="GG638" s="1234" t="str">
        <f t="shared" si="627"/>
        <v xml:space="preserve"> </v>
      </c>
      <c r="GH638" s="1234" t="str">
        <f t="shared" si="628"/>
        <v xml:space="preserve"> </v>
      </c>
      <c r="GI638" s="1234" t="str">
        <f t="shared" si="629"/>
        <v xml:space="preserve"> </v>
      </c>
      <c r="GJ638" s="1234" t="str">
        <f t="shared" si="630"/>
        <v xml:space="preserve"> </v>
      </c>
      <c r="GK638" s="1234" t="str">
        <f t="shared" si="631"/>
        <v xml:space="preserve"> </v>
      </c>
      <c r="GL638" s="1234" t="str">
        <f t="shared" si="632"/>
        <v xml:space="preserve"> </v>
      </c>
      <c r="GM638" s="1234" t="str">
        <f t="shared" si="633"/>
        <v xml:space="preserve"> </v>
      </c>
      <c r="GN638" s="1234">
        <f t="shared" si="634"/>
        <v>0</v>
      </c>
    </row>
    <row r="639" spans="1:196" s="100" customFormat="1" ht="27" customHeight="1" thickTop="1" thickBot="1">
      <c r="A639" s="1208">
        <f>【A票】【D票】!$D$10</f>
        <v>0</v>
      </c>
      <c r="B639" s="1212">
        <f>【A票】【D票】!$H$10</f>
        <v>0</v>
      </c>
      <c r="C639" s="1213" t="str">
        <f>【A票】【D票】!$K$10</f>
        <v xml:space="preserve"> </v>
      </c>
      <c r="D639" s="1214">
        <f t="shared" si="608"/>
        <v>548</v>
      </c>
      <c r="E639" s="914"/>
      <c r="F639" s="467"/>
      <c r="G639" s="469"/>
      <c r="H639" s="224" t="str">
        <f t="shared" si="655"/>
        <v xml:space="preserve"> </v>
      </c>
      <c r="I639" s="704"/>
      <c r="J639" s="117"/>
      <c r="K639" s="117"/>
      <c r="L639" s="117"/>
      <c r="M639" s="117"/>
      <c r="N639" s="117"/>
      <c r="O639" s="117"/>
      <c r="P639" s="117"/>
      <c r="Q639" s="117"/>
      <c r="R639" s="117"/>
      <c r="S639" s="117"/>
      <c r="T639" s="254"/>
      <c r="U639" s="646"/>
      <c r="V639" s="646"/>
      <c r="W639" s="114"/>
      <c r="X639" s="254"/>
      <c r="Y639" s="224" t="str">
        <f t="shared" si="656"/>
        <v xml:space="preserve"> </v>
      </c>
      <c r="Z639" s="579"/>
      <c r="AA639" s="704"/>
      <c r="AB639" s="119"/>
      <c r="AC639" s="224" t="str">
        <f t="shared" si="610"/>
        <v xml:space="preserve"> </v>
      </c>
      <c r="AD639" s="115"/>
      <c r="AE639" s="253"/>
      <c r="AF639" s="704"/>
      <c r="AG639" s="727"/>
      <c r="AH639" s="727"/>
      <c r="AI639" s="727"/>
      <c r="AJ639" s="727"/>
      <c r="AK639" s="591"/>
      <c r="AL639" s="727"/>
      <c r="AM639" s="727"/>
      <c r="AN639" s="727"/>
      <c r="AO639" s="727"/>
      <c r="AP639" s="727"/>
      <c r="AQ639" s="727"/>
      <c r="AR639" s="727"/>
      <c r="AS639" s="727"/>
      <c r="AT639" s="727"/>
      <c r="AU639" s="727"/>
      <c r="AV639" s="727"/>
      <c r="AW639" s="727"/>
      <c r="AX639" s="727"/>
      <c r="AY639" s="727"/>
      <c r="AZ639" s="727"/>
      <c r="BA639" s="727"/>
      <c r="BB639" s="727"/>
      <c r="BC639" s="821"/>
      <c r="BD639" s="727"/>
      <c r="BE639" s="727"/>
      <c r="BF639" s="727"/>
      <c r="BG639" s="727"/>
      <c r="BH639" s="727"/>
      <c r="BI639" s="727"/>
      <c r="BJ639" s="727"/>
      <c r="BK639" s="727"/>
      <c r="BL639" s="821"/>
      <c r="BM639" s="727"/>
      <c r="BN639" s="727"/>
      <c r="BO639" s="727"/>
      <c r="BP639" s="727"/>
      <c r="BQ639" s="727"/>
      <c r="BR639" s="821"/>
      <c r="BS639" s="727"/>
      <c r="BT639" s="727"/>
      <c r="BU639" s="727"/>
      <c r="BV639" s="591"/>
      <c r="BW639" s="224" t="str">
        <f t="shared" si="668"/>
        <v xml:space="preserve"> </v>
      </c>
      <c r="BX639" s="471">
        <f t="shared" si="657"/>
        <v>548</v>
      </c>
      <c r="BY639" s="117"/>
      <c r="BZ639" s="117"/>
      <c r="CA639" s="117"/>
      <c r="CB639" s="117"/>
      <c r="CC639" s="117"/>
      <c r="CD639" s="461"/>
      <c r="CE639" s="236"/>
      <c r="CF639" s="224" t="str">
        <f t="shared" si="658"/>
        <v xml:space="preserve"> </v>
      </c>
      <c r="CG639" s="116"/>
      <c r="CH639" s="117"/>
      <c r="CI639" s="117"/>
      <c r="CJ639" s="117"/>
      <c r="CK639" s="472"/>
      <c r="CL639" s="472"/>
      <c r="CM639" s="472"/>
      <c r="CN639" s="472"/>
      <c r="CO639" s="117"/>
      <c r="CP639" s="253"/>
      <c r="CQ639" s="120"/>
      <c r="CR639" s="224" t="str" cm="1">
        <f t="array" ref="CR639">IF(AND(SUM(COUNTIF(CG639:CM639,{"*不明*","*その他*"})+COUNTIF(CO639:CP639,{"*不明*","*その他*"}))&gt;0,CQ639=""),"その他・不明の場合,10)具体的内容、理由を記入",IF(OR(AND(CI639=CI$65,COUNTA(CJ639:CM639)&lt;4),AND(OR(CI639=CI$63,CI639=CI$64,CI639=CI$66,CI639=CI$67,CI639=CI$68,CI639=""),COUNTA(CJ639:CM639)&gt;0)),"3)介護保険認定済→要介護度、認知症自立度、寝たきり度、介護保険サービス記入",IF(OR(AND(OR(CM639=CM$63,CM639=CM$64),CN639=""),AND(OR(CM639=CM$65,CM639=CM$66),CN639&lt;&gt;"")),"7)介護保険サービス受けている/過去受けていた→具体的内容記入"," ")))</f>
        <v xml:space="preserve"> </v>
      </c>
      <c r="CS639" s="224" t="str">
        <f t="shared" si="659"/>
        <v xml:space="preserve"> </v>
      </c>
      <c r="CT639" s="116"/>
      <c r="CU639" s="253"/>
      <c r="CV639" s="117"/>
      <c r="CW639" s="117"/>
      <c r="CX639" s="253"/>
      <c r="CY639" s="117"/>
      <c r="CZ639" s="117"/>
      <c r="DA639" s="253"/>
      <c r="DB639" s="117"/>
      <c r="DC639" s="224" t="str">
        <f t="shared" si="660"/>
        <v xml:space="preserve"> </v>
      </c>
      <c r="DD639" s="224" t="str">
        <f t="shared" si="661"/>
        <v xml:space="preserve"> </v>
      </c>
      <c r="DE639" s="224" t="str">
        <f t="shared" si="611"/>
        <v xml:space="preserve"> </v>
      </c>
      <c r="DF639" s="121"/>
      <c r="DG639" s="114"/>
      <c r="DH639" s="704"/>
      <c r="DI639" s="119"/>
      <c r="DJ639" s="187"/>
      <c r="DK639" s="254"/>
      <c r="DL639" s="224" t="str">
        <f t="shared" si="612"/>
        <v xml:space="preserve"> </v>
      </c>
      <c r="DM639" s="224" t="str">
        <f t="shared" si="662"/>
        <v xml:space="preserve"> </v>
      </c>
      <c r="DN639" s="474"/>
      <c r="DO639" s="117"/>
      <c r="DP639" s="117"/>
      <c r="DQ639" s="117"/>
      <c r="DR639" s="117"/>
      <c r="DS639" s="117"/>
      <c r="DT639" s="254"/>
      <c r="DU639" s="476"/>
      <c r="DV639" s="224" t="str">
        <f t="shared" si="613"/>
        <v xml:space="preserve"> </v>
      </c>
      <c r="DW639" s="115"/>
      <c r="DX639" s="470"/>
      <c r="DY639" s="117"/>
      <c r="DZ639" s="704"/>
      <c r="EA639" s="224" t="str">
        <f t="shared" si="614"/>
        <v xml:space="preserve"> </v>
      </c>
      <c r="EB639" s="906"/>
      <c r="EC639" s="904"/>
      <c r="ED639" s="904"/>
      <c r="EE639" s="904"/>
      <c r="EF639" s="904"/>
      <c r="EG639" s="904"/>
      <c r="EH639" s="904"/>
      <c r="EI639" s="904"/>
      <c r="EJ639" s="904"/>
      <c r="EK639" s="905"/>
      <c r="EL639" s="80"/>
      <c r="EM639" s="224" t="str">
        <f t="shared" si="663"/>
        <v xml:space="preserve"> </v>
      </c>
      <c r="EN639" s="224" t="str">
        <f t="shared" si="664"/>
        <v xml:space="preserve"> </v>
      </c>
      <c r="EO639" s="115"/>
      <c r="EP639" s="1050"/>
      <c r="EQ639" s="253"/>
      <c r="ER639" s="117"/>
      <c r="ES639" s="1258">
        <f t="shared" si="665"/>
        <v>548</v>
      </c>
      <c r="ET639" s="224" t="str">
        <f t="shared" si="666"/>
        <v xml:space="preserve"> </v>
      </c>
      <c r="EU639" s="477" t="str">
        <f t="shared" si="667"/>
        <v/>
      </c>
      <c r="EV639" s="1334" t="str">
        <f t="shared" si="609"/>
        <v xml:space="preserve"> </v>
      </c>
      <c r="EW639" s="1332" t="str">
        <f t="shared" si="653"/>
        <v/>
      </c>
      <c r="EX639" s="1275" t="str">
        <f t="shared" si="635"/>
        <v/>
      </c>
      <c r="EY639" s="1275" t="str">
        <f t="shared" si="636"/>
        <v/>
      </c>
      <c r="EZ639" s="1275" t="str">
        <f t="shared" si="637"/>
        <v/>
      </c>
      <c r="FA639" s="1275" t="str">
        <f t="shared" si="638"/>
        <v/>
      </c>
      <c r="FB639" s="1275" t="str">
        <f t="shared" si="639"/>
        <v/>
      </c>
      <c r="FC639" s="1333" t="str">
        <f t="shared" si="640"/>
        <v/>
      </c>
      <c r="FE639" s="1234" t="str">
        <f t="shared" si="641"/>
        <v xml:space="preserve"> </v>
      </c>
      <c r="FF639" s="1234" t="str">
        <f t="shared" si="642"/>
        <v xml:space="preserve"> </v>
      </c>
      <c r="FG639" s="1234" t="str">
        <f t="shared" si="643"/>
        <v xml:space="preserve"> </v>
      </c>
      <c r="FH639" s="1234" t="str">
        <f t="shared" si="644"/>
        <v xml:space="preserve"> </v>
      </c>
      <c r="FI639" s="1234" t="str">
        <f t="shared" si="615"/>
        <v xml:space="preserve"> </v>
      </c>
      <c r="FJ639" s="1234" t="str">
        <f t="shared" si="645"/>
        <v xml:space="preserve"> </v>
      </c>
      <c r="FK639" s="1234">
        <f t="shared" si="616"/>
        <v>0</v>
      </c>
      <c r="FL639" s="1227"/>
      <c r="FM639" s="1234" t="str">
        <f t="shared" si="617"/>
        <v xml:space="preserve"> </v>
      </c>
      <c r="FN639" s="1234" t="str">
        <f t="shared" si="618"/>
        <v xml:space="preserve"> </v>
      </c>
      <c r="FO639" s="1234" t="str">
        <f t="shared" si="646"/>
        <v xml:space="preserve"> </v>
      </c>
      <c r="FP639" s="1234" t="str">
        <f t="shared" si="647"/>
        <v xml:space="preserve"> </v>
      </c>
      <c r="FQ639" s="1234" t="str">
        <f t="shared" si="619"/>
        <v xml:space="preserve"> </v>
      </c>
      <c r="FR639" s="1234" t="str">
        <f t="shared" si="648"/>
        <v xml:space="preserve"> </v>
      </c>
      <c r="FS639" s="1234">
        <f t="shared" si="654"/>
        <v>0</v>
      </c>
      <c r="FT639" s="1227"/>
      <c r="FU639" s="1234" t="str">
        <f t="shared" si="649"/>
        <v xml:space="preserve"> </v>
      </c>
      <c r="FV639" s="1234" t="str">
        <f t="shared" si="650"/>
        <v xml:space="preserve"> </v>
      </c>
      <c r="FW639" s="1234" t="str">
        <f t="shared" si="651"/>
        <v xml:space="preserve"> </v>
      </c>
      <c r="FX639" s="1234" t="str">
        <f t="shared" si="620"/>
        <v xml:space="preserve"> </v>
      </c>
      <c r="FY639" s="1234" t="str">
        <f t="shared" si="621"/>
        <v xml:space="preserve"> </v>
      </c>
      <c r="FZ639" s="1234" t="str">
        <f t="shared" si="652"/>
        <v xml:space="preserve"> </v>
      </c>
      <c r="GA639" s="1234">
        <f t="shared" si="622"/>
        <v>0</v>
      </c>
      <c r="GB639" s="1227"/>
      <c r="GC639" s="1234" t="str">
        <f t="shared" si="623"/>
        <v xml:space="preserve"> </v>
      </c>
      <c r="GD639" s="1234" t="str">
        <f t="shared" si="624"/>
        <v xml:space="preserve"> </v>
      </c>
      <c r="GE639" s="1234" t="str">
        <f t="shared" si="625"/>
        <v xml:space="preserve"> </v>
      </c>
      <c r="GF639" s="1234" t="str">
        <f t="shared" si="626"/>
        <v xml:space="preserve"> </v>
      </c>
      <c r="GG639" s="1234" t="str">
        <f t="shared" si="627"/>
        <v xml:space="preserve"> </v>
      </c>
      <c r="GH639" s="1234" t="str">
        <f t="shared" si="628"/>
        <v xml:space="preserve"> </v>
      </c>
      <c r="GI639" s="1234" t="str">
        <f t="shared" si="629"/>
        <v xml:space="preserve"> </v>
      </c>
      <c r="GJ639" s="1234" t="str">
        <f t="shared" si="630"/>
        <v xml:space="preserve"> </v>
      </c>
      <c r="GK639" s="1234" t="str">
        <f t="shared" si="631"/>
        <v xml:space="preserve"> </v>
      </c>
      <c r="GL639" s="1234" t="str">
        <f t="shared" si="632"/>
        <v xml:space="preserve"> </v>
      </c>
      <c r="GM639" s="1234" t="str">
        <f t="shared" si="633"/>
        <v xml:space="preserve"> </v>
      </c>
      <c r="GN639" s="1234">
        <f t="shared" si="634"/>
        <v>0</v>
      </c>
    </row>
    <row r="640" spans="1:196" s="100" customFormat="1" ht="27" customHeight="1" thickTop="1" thickBot="1">
      <c r="A640" s="1208">
        <f>【A票】【D票】!$D$10</f>
        <v>0</v>
      </c>
      <c r="B640" s="1212">
        <f>【A票】【D票】!$H$10</f>
        <v>0</v>
      </c>
      <c r="C640" s="1213" t="str">
        <f>【A票】【D票】!$K$10</f>
        <v xml:space="preserve"> </v>
      </c>
      <c r="D640" s="1214">
        <f t="shared" si="608"/>
        <v>549</v>
      </c>
      <c r="E640" s="914"/>
      <c r="F640" s="467"/>
      <c r="G640" s="469"/>
      <c r="H640" s="224" t="str">
        <f t="shared" si="655"/>
        <v xml:space="preserve"> </v>
      </c>
      <c r="I640" s="704"/>
      <c r="J640" s="117"/>
      <c r="K640" s="117"/>
      <c r="L640" s="117"/>
      <c r="M640" s="117"/>
      <c r="N640" s="117"/>
      <c r="O640" s="117"/>
      <c r="P640" s="117"/>
      <c r="Q640" s="117"/>
      <c r="R640" s="117"/>
      <c r="S640" s="117"/>
      <c r="T640" s="254"/>
      <c r="U640" s="646"/>
      <c r="V640" s="646"/>
      <c r="W640" s="114"/>
      <c r="X640" s="254"/>
      <c r="Y640" s="224" t="str">
        <f t="shared" si="656"/>
        <v xml:space="preserve"> </v>
      </c>
      <c r="Z640" s="579"/>
      <c r="AA640" s="704"/>
      <c r="AB640" s="119"/>
      <c r="AC640" s="224" t="str">
        <f t="shared" si="610"/>
        <v xml:space="preserve"> </v>
      </c>
      <c r="AD640" s="115"/>
      <c r="AE640" s="253"/>
      <c r="AF640" s="704"/>
      <c r="AG640" s="727"/>
      <c r="AH640" s="727"/>
      <c r="AI640" s="727"/>
      <c r="AJ640" s="727"/>
      <c r="AK640" s="591"/>
      <c r="AL640" s="727"/>
      <c r="AM640" s="727"/>
      <c r="AN640" s="727"/>
      <c r="AO640" s="727"/>
      <c r="AP640" s="727"/>
      <c r="AQ640" s="727"/>
      <c r="AR640" s="727"/>
      <c r="AS640" s="727"/>
      <c r="AT640" s="727"/>
      <c r="AU640" s="727"/>
      <c r="AV640" s="727"/>
      <c r="AW640" s="727"/>
      <c r="AX640" s="727"/>
      <c r="AY640" s="727"/>
      <c r="AZ640" s="727"/>
      <c r="BA640" s="727"/>
      <c r="BB640" s="727"/>
      <c r="BC640" s="821"/>
      <c r="BD640" s="727"/>
      <c r="BE640" s="727"/>
      <c r="BF640" s="727"/>
      <c r="BG640" s="727"/>
      <c r="BH640" s="727"/>
      <c r="BI640" s="727"/>
      <c r="BJ640" s="727"/>
      <c r="BK640" s="727"/>
      <c r="BL640" s="821"/>
      <c r="BM640" s="727"/>
      <c r="BN640" s="727"/>
      <c r="BO640" s="727"/>
      <c r="BP640" s="727"/>
      <c r="BQ640" s="727"/>
      <c r="BR640" s="821"/>
      <c r="BS640" s="727"/>
      <c r="BT640" s="727"/>
      <c r="BU640" s="727"/>
      <c r="BV640" s="591"/>
      <c r="BW640" s="224" t="str">
        <f t="shared" si="668"/>
        <v xml:space="preserve"> </v>
      </c>
      <c r="BX640" s="471">
        <f t="shared" si="657"/>
        <v>549</v>
      </c>
      <c r="BY640" s="117"/>
      <c r="BZ640" s="117"/>
      <c r="CA640" s="117"/>
      <c r="CB640" s="117"/>
      <c r="CC640" s="117"/>
      <c r="CD640" s="461"/>
      <c r="CE640" s="236"/>
      <c r="CF640" s="224" t="str">
        <f t="shared" si="658"/>
        <v xml:space="preserve"> </v>
      </c>
      <c r="CG640" s="116"/>
      <c r="CH640" s="117"/>
      <c r="CI640" s="117"/>
      <c r="CJ640" s="117"/>
      <c r="CK640" s="472"/>
      <c r="CL640" s="472"/>
      <c r="CM640" s="472"/>
      <c r="CN640" s="472"/>
      <c r="CO640" s="117"/>
      <c r="CP640" s="253"/>
      <c r="CQ640" s="120"/>
      <c r="CR640" s="224" t="str" cm="1">
        <f t="array" ref="CR640">IF(AND(SUM(COUNTIF(CG640:CM640,{"*不明*","*その他*"})+COUNTIF(CO640:CP640,{"*不明*","*その他*"}))&gt;0,CQ640=""),"その他・不明の場合,10)具体的内容、理由を記入",IF(OR(AND(CI640=CI$65,COUNTA(CJ640:CM640)&lt;4),AND(OR(CI640=CI$63,CI640=CI$64,CI640=CI$66,CI640=CI$67,CI640=CI$68,CI640=""),COUNTA(CJ640:CM640)&gt;0)),"3)介護保険認定済→要介護度、認知症自立度、寝たきり度、介護保険サービス記入",IF(OR(AND(OR(CM640=CM$63,CM640=CM$64),CN640=""),AND(OR(CM640=CM$65,CM640=CM$66),CN640&lt;&gt;"")),"7)介護保険サービス受けている/過去受けていた→具体的内容記入"," ")))</f>
        <v xml:space="preserve"> </v>
      </c>
      <c r="CS640" s="224" t="str">
        <f t="shared" si="659"/>
        <v xml:space="preserve"> </v>
      </c>
      <c r="CT640" s="116"/>
      <c r="CU640" s="253"/>
      <c r="CV640" s="117"/>
      <c r="CW640" s="117"/>
      <c r="CX640" s="253"/>
      <c r="CY640" s="117"/>
      <c r="CZ640" s="117"/>
      <c r="DA640" s="253"/>
      <c r="DB640" s="117"/>
      <c r="DC640" s="224" t="str">
        <f t="shared" si="660"/>
        <v xml:space="preserve"> </v>
      </c>
      <c r="DD640" s="224" t="str">
        <f t="shared" si="661"/>
        <v xml:space="preserve"> </v>
      </c>
      <c r="DE640" s="224" t="str">
        <f t="shared" si="611"/>
        <v xml:space="preserve"> </v>
      </c>
      <c r="DF640" s="121"/>
      <c r="DG640" s="114"/>
      <c r="DH640" s="704"/>
      <c r="DI640" s="119"/>
      <c r="DJ640" s="187"/>
      <c r="DK640" s="254"/>
      <c r="DL640" s="224" t="str">
        <f t="shared" si="612"/>
        <v xml:space="preserve"> </v>
      </c>
      <c r="DM640" s="224" t="str">
        <f t="shared" si="662"/>
        <v xml:space="preserve"> </v>
      </c>
      <c r="DN640" s="474"/>
      <c r="DO640" s="117"/>
      <c r="DP640" s="117"/>
      <c r="DQ640" s="117"/>
      <c r="DR640" s="117"/>
      <c r="DS640" s="117"/>
      <c r="DT640" s="254"/>
      <c r="DU640" s="476"/>
      <c r="DV640" s="224" t="str">
        <f t="shared" si="613"/>
        <v xml:space="preserve"> </v>
      </c>
      <c r="DW640" s="115"/>
      <c r="DX640" s="470"/>
      <c r="DY640" s="117"/>
      <c r="DZ640" s="704"/>
      <c r="EA640" s="224" t="str">
        <f t="shared" si="614"/>
        <v xml:space="preserve"> </v>
      </c>
      <c r="EB640" s="906"/>
      <c r="EC640" s="904"/>
      <c r="ED640" s="904"/>
      <c r="EE640" s="904"/>
      <c r="EF640" s="904"/>
      <c r="EG640" s="904"/>
      <c r="EH640" s="904"/>
      <c r="EI640" s="904"/>
      <c r="EJ640" s="904"/>
      <c r="EK640" s="905"/>
      <c r="EL640" s="80"/>
      <c r="EM640" s="224" t="str">
        <f t="shared" si="663"/>
        <v xml:space="preserve"> </v>
      </c>
      <c r="EN640" s="224" t="str">
        <f t="shared" si="664"/>
        <v xml:space="preserve"> </v>
      </c>
      <c r="EO640" s="115"/>
      <c r="EP640" s="1050"/>
      <c r="EQ640" s="253"/>
      <c r="ER640" s="117"/>
      <c r="ES640" s="1258">
        <f t="shared" si="665"/>
        <v>549</v>
      </c>
      <c r="ET640" s="224" t="str">
        <f t="shared" si="666"/>
        <v xml:space="preserve"> </v>
      </c>
      <c r="EU640" s="477" t="str">
        <f t="shared" si="667"/>
        <v/>
      </c>
      <c r="EV640" s="1334" t="str">
        <f t="shared" si="609"/>
        <v xml:space="preserve"> </v>
      </c>
      <c r="EW640" s="1332" t="str">
        <f t="shared" si="653"/>
        <v/>
      </c>
      <c r="EX640" s="1275" t="str">
        <f t="shared" si="635"/>
        <v/>
      </c>
      <c r="EY640" s="1275" t="str">
        <f t="shared" si="636"/>
        <v/>
      </c>
      <c r="EZ640" s="1275" t="str">
        <f t="shared" si="637"/>
        <v/>
      </c>
      <c r="FA640" s="1275" t="str">
        <f t="shared" si="638"/>
        <v/>
      </c>
      <c r="FB640" s="1275" t="str">
        <f t="shared" si="639"/>
        <v/>
      </c>
      <c r="FC640" s="1333" t="str">
        <f t="shared" si="640"/>
        <v/>
      </c>
      <c r="FE640" s="1234" t="str">
        <f t="shared" si="641"/>
        <v xml:space="preserve"> </v>
      </c>
      <c r="FF640" s="1234" t="str">
        <f t="shared" si="642"/>
        <v xml:space="preserve"> </v>
      </c>
      <c r="FG640" s="1234" t="str">
        <f t="shared" si="643"/>
        <v xml:space="preserve"> </v>
      </c>
      <c r="FH640" s="1234" t="str">
        <f t="shared" si="644"/>
        <v xml:space="preserve"> </v>
      </c>
      <c r="FI640" s="1234" t="str">
        <f t="shared" si="615"/>
        <v xml:space="preserve"> </v>
      </c>
      <c r="FJ640" s="1234" t="str">
        <f t="shared" si="645"/>
        <v xml:space="preserve"> </v>
      </c>
      <c r="FK640" s="1234">
        <f t="shared" si="616"/>
        <v>0</v>
      </c>
      <c r="FL640" s="1227"/>
      <c r="FM640" s="1234" t="str">
        <f t="shared" si="617"/>
        <v xml:space="preserve"> </v>
      </c>
      <c r="FN640" s="1234" t="str">
        <f t="shared" si="618"/>
        <v xml:space="preserve"> </v>
      </c>
      <c r="FO640" s="1234" t="str">
        <f t="shared" si="646"/>
        <v xml:space="preserve"> </v>
      </c>
      <c r="FP640" s="1234" t="str">
        <f t="shared" si="647"/>
        <v xml:space="preserve"> </v>
      </c>
      <c r="FQ640" s="1234" t="str">
        <f t="shared" si="619"/>
        <v xml:space="preserve"> </v>
      </c>
      <c r="FR640" s="1234" t="str">
        <f t="shared" si="648"/>
        <v xml:space="preserve"> </v>
      </c>
      <c r="FS640" s="1234">
        <f t="shared" si="654"/>
        <v>0</v>
      </c>
      <c r="FT640" s="1227"/>
      <c r="FU640" s="1234" t="str">
        <f t="shared" si="649"/>
        <v xml:space="preserve"> </v>
      </c>
      <c r="FV640" s="1234" t="str">
        <f t="shared" si="650"/>
        <v xml:space="preserve"> </v>
      </c>
      <c r="FW640" s="1234" t="str">
        <f t="shared" si="651"/>
        <v xml:space="preserve"> </v>
      </c>
      <c r="FX640" s="1234" t="str">
        <f t="shared" si="620"/>
        <v xml:space="preserve"> </v>
      </c>
      <c r="FY640" s="1234" t="str">
        <f t="shared" si="621"/>
        <v xml:space="preserve"> </v>
      </c>
      <c r="FZ640" s="1234" t="str">
        <f t="shared" si="652"/>
        <v xml:space="preserve"> </v>
      </c>
      <c r="GA640" s="1234">
        <f t="shared" si="622"/>
        <v>0</v>
      </c>
      <c r="GB640" s="1227"/>
      <c r="GC640" s="1234" t="str">
        <f t="shared" si="623"/>
        <v xml:space="preserve"> </v>
      </c>
      <c r="GD640" s="1234" t="str">
        <f t="shared" si="624"/>
        <v xml:space="preserve"> </v>
      </c>
      <c r="GE640" s="1234" t="str">
        <f t="shared" si="625"/>
        <v xml:space="preserve"> </v>
      </c>
      <c r="GF640" s="1234" t="str">
        <f t="shared" si="626"/>
        <v xml:space="preserve"> </v>
      </c>
      <c r="GG640" s="1234" t="str">
        <f t="shared" si="627"/>
        <v xml:space="preserve"> </v>
      </c>
      <c r="GH640" s="1234" t="str">
        <f t="shared" si="628"/>
        <v xml:space="preserve"> </v>
      </c>
      <c r="GI640" s="1234" t="str">
        <f t="shared" si="629"/>
        <v xml:space="preserve"> </v>
      </c>
      <c r="GJ640" s="1234" t="str">
        <f t="shared" si="630"/>
        <v xml:space="preserve"> </v>
      </c>
      <c r="GK640" s="1234" t="str">
        <f t="shared" si="631"/>
        <v xml:space="preserve"> </v>
      </c>
      <c r="GL640" s="1234" t="str">
        <f t="shared" si="632"/>
        <v xml:space="preserve"> </v>
      </c>
      <c r="GM640" s="1234" t="str">
        <f t="shared" si="633"/>
        <v xml:space="preserve"> </v>
      </c>
      <c r="GN640" s="1234">
        <f t="shared" si="634"/>
        <v>0</v>
      </c>
    </row>
    <row r="641" spans="1:196" s="100" customFormat="1" ht="27" customHeight="1" thickTop="1" thickBot="1">
      <c r="A641" s="1208">
        <f>【A票】【D票】!$D$10</f>
        <v>0</v>
      </c>
      <c r="B641" s="1212">
        <f>【A票】【D票】!$H$10</f>
        <v>0</v>
      </c>
      <c r="C641" s="1213" t="str">
        <f>【A票】【D票】!$K$10</f>
        <v xml:space="preserve"> </v>
      </c>
      <c r="D641" s="1214">
        <f t="shared" si="608"/>
        <v>550</v>
      </c>
      <c r="E641" s="914"/>
      <c r="F641" s="467"/>
      <c r="G641" s="469"/>
      <c r="H641" s="224" t="str">
        <f t="shared" si="655"/>
        <v xml:space="preserve"> </v>
      </c>
      <c r="I641" s="704"/>
      <c r="J641" s="117"/>
      <c r="K641" s="117"/>
      <c r="L641" s="117"/>
      <c r="M641" s="117"/>
      <c r="N641" s="117"/>
      <c r="O641" s="117"/>
      <c r="P641" s="117"/>
      <c r="Q641" s="117"/>
      <c r="R641" s="117"/>
      <c r="S641" s="117"/>
      <c r="T641" s="254"/>
      <c r="U641" s="646"/>
      <c r="V641" s="646"/>
      <c r="W641" s="114"/>
      <c r="X641" s="254"/>
      <c r="Y641" s="224" t="str">
        <f t="shared" si="656"/>
        <v xml:space="preserve"> </v>
      </c>
      <c r="Z641" s="579"/>
      <c r="AA641" s="704"/>
      <c r="AB641" s="119"/>
      <c r="AC641" s="224" t="str">
        <f t="shared" si="610"/>
        <v xml:space="preserve"> </v>
      </c>
      <c r="AD641" s="115"/>
      <c r="AE641" s="253"/>
      <c r="AF641" s="704"/>
      <c r="AG641" s="727"/>
      <c r="AH641" s="727"/>
      <c r="AI641" s="727"/>
      <c r="AJ641" s="727"/>
      <c r="AK641" s="591"/>
      <c r="AL641" s="727"/>
      <c r="AM641" s="727"/>
      <c r="AN641" s="727"/>
      <c r="AO641" s="727"/>
      <c r="AP641" s="727"/>
      <c r="AQ641" s="727"/>
      <c r="AR641" s="727"/>
      <c r="AS641" s="727"/>
      <c r="AT641" s="727"/>
      <c r="AU641" s="727"/>
      <c r="AV641" s="727"/>
      <c r="AW641" s="727"/>
      <c r="AX641" s="727"/>
      <c r="AY641" s="727"/>
      <c r="AZ641" s="727"/>
      <c r="BA641" s="727"/>
      <c r="BB641" s="727"/>
      <c r="BC641" s="821"/>
      <c r="BD641" s="727"/>
      <c r="BE641" s="727"/>
      <c r="BF641" s="727"/>
      <c r="BG641" s="727"/>
      <c r="BH641" s="727"/>
      <c r="BI641" s="727"/>
      <c r="BJ641" s="727"/>
      <c r="BK641" s="727"/>
      <c r="BL641" s="821"/>
      <c r="BM641" s="727"/>
      <c r="BN641" s="727"/>
      <c r="BO641" s="727"/>
      <c r="BP641" s="727"/>
      <c r="BQ641" s="727"/>
      <c r="BR641" s="821"/>
      <c r="BS641" s="727"/>
      <c r="BT641" s="727"/>
      <c r="BU641" s="727"/>
      <c r="BV641" s="591"/>
      <c r="BW641" s="224" t="str">
        <f t="shared" si="668"/>
        <v xml:space="preserve"> </v>
      </c>
      <c r="BX641" s="471">
        <f t="shared" si="657"/>
        <v>550</v>
      </c>
      <c r="BY641" s="117"/>
      <c r="BZ641" s="117"/>
      <c r="CA641" s="117"/>
      <c r="CB641" s="117"/>
      <c r="CC641" s="117"/>
      <c r="CD641" s="461"/>
      <c r="CE641" s="236"/>
      <c r="CF641" s="224" t="str">
        <f t="shared" si="658"/>
        <v xml:space="preserve"> </v>
      </c>
      <c r="CG641" s="116"/>
      <c r="CH641" s="117"/>
      <c r="CI641" s="117"/>
      <c r="CJ641" s="117"/>
      <c r="CK641" s="472"/>
      <c r="CL641" s="472"/>
      <c r="CM641" s="472"/>
      <c r="CN641" s="472"/>
      <c r="CO641" s="117"/>
      <c r="CP641" s="253"/>
      <c r="CQ641" s="120"/>
      <c r="CR641" s="224" t="str" cm="1">
        <f t="array" ref="CR641">IF(AND(SUM(COUNTIF(CG641:CM641,{"*不明*","*その他*"})+COUNTIF(CO641:CP641,{"*不明*","*その他*"}))&gt;0,CQ641=""),"その他・不明の場合,10)具体的内容、理由を記入",IF(OR(AND(CI641=CI$65,COUNTA(CJ641:CM641)&lt;4),AND(OR(CI641=CI$63,CI641=CI$64,CI641=CI$66,CI641=CI$67,CI641=CI$68,CI641=""),COUNTA(CJ641:CM641)&gt;0)),"3)介護保険認定済→要介護度、認知症自立度、寝たきり度、介護保険サービス記入",IF(OR(AND(OR(CM641=CM$63,CM641=CM$64),CN641=""),AND(OR(CM641=CM$65,CM641=CM$66),CN641&lt;&gt;"")),"7)介護保険サービス受けている/過去受けていた→具体的内容記入"," ")))</f>
        <v xml:space="preserve"> </v>
      </c>
      <c r="CS641" s="224" t="str">
        <f t="shared" si="659"/>
        <v xml:space="preserve"> </v>
      </c>
      <c r="CT641" s="116"/>
      <c r="CU641" s="253"/>
      <c r="CV641" s="117"/>
      <c r="CW641" s="117"/>
      <c r="CX641" s="253"/>
      <c r="CY641" s="117"/>
      <c r="CZ641" s="117"/>
      <c r="DA641" s="253"/>
      <c r="DB641" s="117"/>
      <c r="DC641" s="224" t="str">
        <f t="shared" si="660"/>
        <v xml:space="preserve"> </v>
      </c>
      <c r="DD641" s="224" t="str">
        <f t="shared" si="661"/>
        <v xml:space="preserve"> </v>
      </c>
      <c r="DE641" s="224" t="str">
        <f t="shared" si="611"/>
        <v xml:space="preserve"> </v>
      </c>
      <c r="DF641" s="121"/>
      <c r="DG641" s="114"/>
      <c r="DH641" s="704"/>
      <c r="DI641" s="119"/>
      <c r="DJ641" s="187"/>
      <c r="DK641" s="254"/>
      <c r="DL641" s="224" t="str">
        <f t="shared" si="612"/>
        <v xml:space="preserve"> </v>
      </c>
      <c r="DM641" s="224" t="str">
        <f t="shared" si="662"/>
        <v xml:space="preserve"> </v>
      </c>
      <c r="DN641" s="474"/>
      <c r="DO641" s="117"/>
      <c r="DP641" s="117"/>
      <c r="DQ641" s="117"/>
      <c r="DR641" s="117"/>
      <c r="DS641" s="117"/>
      <c r="DT641" s="254"/>
      <c r="DU641" s="476"/>
      <c r="DV641" s="224" t="str">
        <f t="shared" si="613"/>
        <v xml:space="preserve"> </v>
      </c>
      <c r="DW641" s="115"/>
      <c r="DX641" s="470"/>
      <c r="DY641" s="117"/>
      <c r="DZ641" s="704"/>
      <c r="EA641" s="224" t="str">
        <f t="shared" si="614"/>
        <v xml:space="preserve"> </v>
      </c>
      <c r="EB641" s="906"/>
      <c r="EC641" s="904"/>
      <c r="ED641" s="904"/>
      <c r="EE641" s="904"/>
      <c r="EF641" s="904"/>
      <c r="EG641" s="904"/>
      <c r="EH641" s="904"/>
      <c r="EI641" s="904"/>
      <c r="EJ641" s="904"/>
      <c r="EK641" s="905"/>
      <c r="EL641" s="80"/>
      <c r="EM641" s="224" t="str">
        <f t="shared" si="663"/>
        <v xml:space="preserve"> </v>
      </c>
      <c r="EN641" s="224" t="str">
        <f t="shared" si="664"/>
        <v xml:space="preserve"> </v>
      </c>
      <c r="EO641" s="115"/>
      <c r="EP641" s="1050"/>
      <c r="EQ641" s="253"/>
      <c r="ER641" s="117"/>
      <c r="ES641" s="1258">
        <f t="shared" si="665"/>
        <v>550</v>
      </c>
      <c r="ET641" s="224" t="str">
        <f t="shared" si="666"/>
        <v xml:space="preserve"> </v>
      </c>
      <c r="EU641" s="477" t="str">
        <f t="shared" si="667"/>
        <v/>
      </c>
      <c r="EV641" s="1334" t="str">
        <f t="shared" si="609"/>
        <v xml:space="preserve"> </v>
      </c>
      <c r="EW641" s="1332" t="str">
        <f t="shared" si="653"/>
        <v/>
      </c>
      <c r="EX641" s="1275" t="str">
        <f t="shared" si="635"/>
        <v/>
      </c>
      <c r="EY641" s="1275" t="str">
        <f t="shared" si="636"/>
        <v/>
      </c>
      <c r="EZ641" s="1275" t="str">
        <f t="shared" si="637"/>
        <v/>
      </c>
      <c r="FA641" s="1275" t="str">
        <f t="shared" si="638"/>
        <v/>
      </c>
      <c r="FB641" s="1275" t="str">
        <f t="shared" si="639"/>
        <v/>
      </c>
      <c r="FC641" s="1333" t="str">
        <f t="shared" si="640"/>
        <v/>
      </c>
      <c r="FE641" s="1234" t="str">
        <f t="shared" si="641"/>
        <v xml:space="preserve"> </v>
      </c>
      <c r="FF641" s="1234" t="str">
        <f t="shared" si="642"/>
        <v xml:space="preserve"> </v>
      </c>
      <c r="FG641" s="1234" t="str">
        <f t="shared" si="643"/>
        <v xml:space="preserve"> </v>
      </c>
      <c r="FH641" s="1234" t="str">
        <f t="shared" si="644"/>
        <v xml:space="preserve"> </v>
      </c>
      <c r="FI641" s="1234" t="str">
        <f t="shared" si="615"/>
        <v xml:space="preserve"> </v>
      </c>
      <c r="FJ641" s="1234" t="str">
        <f t="shared" si="645"/>
        <v xml:space="preserve"> </v>
      </c>
      <c r="FK641" s="1234">
        <f t="shared" si="616"/>
        <v>0</v>
      </c>
      <c r="FL641" s="1227"/>
      <c r="FM641" s="1234" t="str">
        <f t="shared" si="617"/>
        <v xml:space="preserve"> </v>
      </c>
      <c r="FN641" s="1234" t="str">
        <f t="shared" si="618"/>
        <v xml:space="preserve"> </v>
      </c>
      <c r="FO641" s="1234" t="str">
        <f t="shared" si="646"/>
        <v xml:space="preserve"> </v>
      </c>
      <c r="FP641" s="1234" t="str">
        <f t="shared" si="647"/>
        <v xml:space="preserve"> </v>
      </c>
      <c r="FQ641" s="1234" t="str">
        <f t="shared" si="619"/>
        <v xml:space="preserve"> </v>
      </c>
      <c r="FR641" s="1234" t="str">
        <f t="shared" si="648"/>
        <v xml:space="preserve"> </v>
      </c>
      <c r="FS641" s="1234">
        <f t="shared" si="654"/>
        <v>0</v>
      </c>
      <c r="FT641" s="1227"/>
      <c r="FU641" s="1234" t="str">
        <f t="shared" si="649"/>
        <v xml:space="preserve"> </v>
      </c>
      <c r="FV641" s="1234" t="str">
        <f t="shared" si="650"/>
        <v xml:space="preserve"> </v>
      </c>
      <c r="FW641" s="1234" t="str">
        <f t="shared" si="651"/>
        <v xml:space="preserve"> </v>
      </c>
      <c r="FX641" s="1234" t="str">
        <f t="shared" si="620"/>
        <v xml:space="preserve"> </v>
      </c>
      <c r="FY641" s="1234" t="str">
        <f t="shared" si="621"/>
        <v xml:space="preserve"> </v>
      </c>
      <c r="FZ641" s="1234" t="str">
        <f t="shared" si="652"/>
        <v xml:space="preserve"> </v>
      </c>
      <c r="GA641" s="1234">
        <f t="shared" si="622"/>
        <v>0</v>
      </c>
      <c r="GB641" s="1227"/>
      <c r="GC641" s="1234" t="str">
        <f t="shared" si="623"/>
        <v xml:space="preserve"> </v>
      </c>
      <c r="GD641" s="1234" t="str">
        <f t="shared" si="624"/>
        <v xml:space="preserve"> </v>
      </c>
      <c r="GE641" s="1234" t="str">
        <f t="shared" si="625"/>
        <v xml:space="preserve"> </v>
      </c>
      <c r="GF641" s="1234" t="str">
        <f t="shared" si="626"/>
        <v xml:space="preserve"> </v>
      </c>
      <c r="GG641" s="1234" t="str">
        <f t="shared" si="627"/>
        <v xml:space="preserve"> </v>
      </c>
      <c r="GH641" s="1234" t="str">
        <f t="shared" si="628"/>
        <v xml:space="preserve"> </v>
      </c>
      <c r="GI641" s="1234" t="str">
        <f t="shared" si="629"/>
        <v xml:space="preserve"> </v>
      </c>
      <c r="GJ641" s="1234" t="str">
        <f t="shared" si="630"/>
        <v xml:space="preserve"> </v>
      </c>
      <c r="GK641" s="1234" t="str">
        <f t="shared" si="631"/>
        <v xml:space="preserve"> </v>
      </c>
      <c r="GL641" s="1234" t="str">
        <f t="shared" si="632"/>
        <v xml:space="preserve"> </v>
      </c>
      <c r="GM641" s="1234" t="str">
        <f t="shared" si="633"/>
        <v xml:space="preserve"> </v>
      </c>
      <c r="GN641" s="1234">
        <f t="shared" si="634"/>
        <v>0</v>
      </c>
    </row>
    <row r="642" spans="1:196" s="100" customFormat="1" ht="27" customHeight="1" thickTop="1" thickBot="1">
      <c r="A642" s="1208">
        <f>【A票】【D票】!$D$10</f>
        <v>0</v>
      </c>
      <c r="B642" s="1212">
        <f>【A票】【D票】!$H$10</f>
        <v>0</v>
      </c>
      <c r="C642" s="1213" t="str">
        <f>【A票】【D票】!$K$10</f>
        <v xml:space="preserve"> </v>
      </c>
      <c r="D642" s="1214">
        <f t="shared" si="608"/>
        <v>551</v>
      </c>
      <c r="E642" s="914"/>
      <c r="F642" s="467"/>
      <c r="G642" s="469"/>
      <c r="H642" s="224" t="str">
        <f t="shared" si="655"/>
        <v xml:space="preserve"> </v>
      </c>
      <c r="I642" s="704"/>
      <c r="J642" s="117"/>
      <c r="K642" s="117"/>
      <c r="L642" s="117"/>
      <c r="M642" s="117"/>
      <c r="N642" s="117"/>
      <c r="O642" s="117"/>
      <c r="P642" s="117"/>
      <c r="Q642" s="117"/>
      <c r="R642" s="117"/>
      <c r="S642" s="117"/>
      <c r="T642" s="254"/>
      <c r="U642" s="646"/>
      <c r="V642" s="646"/>
      <c r="W642" s="114"/>
      <c r="X642" s="254"/>
      <c r="Y642" s="224" t="str">
        <f t="shared" si="656"/>
        <v xml:space="preserve"> </v>
      </c>
      <c r="Z642" s="579"/>
      <c r="AA642" s="704"/>
      <c r="AB642" s="119"/>
      <c r="AC642" s="224" t="str">
        <f t="shared" si="610"/>
        <v xml:space="preserve"> </v>
      </c>
      <c r="AD642" s="115"/>
      <c r="AE642" s="253"/>
      <c r="AF642" s="704"/>
      <c r="AG642" s="727"/>
      <c r="AH642" s="727"/>
      <c r="AI642" s="727"/>
      <c r="AJ642" s="727"/>
      <c r="AK642" s="591"/>
      <c r="AL642" s="727"/>
      <c r="AM642" s="727"/>
      <c r="AN642" s="727"/>
      <c r="AO642" s="727"/>
      <c r="AP642" s="727"/>
      <c r="AQ642" s="727"/>
      <c r="AR642" s="727"/>
      <c r="AS642" s="727"/>
      <c r="AT642" s="727"/>
      <c r="AU642" s="727"/>
      <c r="AV642" s="727"/>
      <c r="AW642" s="727"/>
      <c r="AX642" s="727"/>
      <c r="AY642" s="727"/>
      <c r="AZ642" s="727"/>
      <c r="BA642" s="727"/>
      <c r="BB642" s="727"/>
      <c r="BC642" s="821"/>
      <c r="BD642" s="727"/>
      <c r="BE642" s="727"/>
      <c r="BF642" s="727"/>
      <c r="BG642" s="727"/>
      <c r="BH642" s="727"/>
      <c r="BI642" s="727"/>
      <c r="BJ642" s="727"/>
      <c r="BK642" s="727"/>
      <c r="BL642" s="821"/>
      <c r="BM642" s="727"/>
      <c r="BN642" s="727"/>
      <c r="BO642" s="727"/>
      <c r="BP642" s="727"/>
      <c r="BQ642" s="727"/>
      <c r="BR642" s="821"/>
      <c r="BS642" s="727"/>
      <c r="BT642" s="727"/>
      <c r="BU642" s="727"/>
      <c r="BV642" s="591"/>
      <c r="BW642" s="224" t="str">
        <f t="shared" si="668"/>
        <v xml:space="preserve"> </v>
      </c>
      <c r="BX642" s="471">
        <f t="shared" si="657"/>
        <v>551</v>
      </c>
      <c r="BY642" s="117"/>
      <c r="BZ642" s="117"/>
      <c r="CA642" s="117"/>
      <c r="CB642" s="117"/>
      <c r="CC642" s="117"/>
      <c r="CD642" s="461"/>
      <c r="CE642" s="236"/>
      <c r="CF642" s="224" t="str">
        <f t="shared" si="658"/>
        <v xml:space="preserve"> </v>
      </c>
      <c r="CG642" s="116"/>
      <c r="CH642" s="117"/>
      <c r="CI642" s="117"/>
      <c r="CJ642" s="117"/>
      <c r="CK642" s="472"/>
      <c r="CL642" s="472"/>
      <c r="CM642" s="472"/>
      <c r="CN642" s="472"/>
      <c r="CO642" s="117"/>
      <c r="CP642" s="253"/>
      <c r="CQ642" s="120"/>
      <c r="CR642" s="224" t="str" cm="1">
        <f t="array" ref="CR642">IF(AND(SUM(COUNTIF(CG642:CM642,{"*不明*","*その他*"})+COUNTIF(CO642:CP642,{"*不明*","*その他*"}))&gt;0,CQ642=""),"その他・不明の場合,10)具体的内容、理由を記入",IF(OR(AND(CI642=CI$65,COUNTA(CJ642:CM642)&lt;4),AND(OR(CI642=CI$63,CI642=CI$64,CI642=CI$66,CI642=CI$67,CI642=CI$68,CI642=""),COUNTA(CJ642:CM642)&gt;0)),"3)介護保険認定済→要介護度、認知症自立度、寝たきり度、介護保険サービス記入",IF(OR(AND(OR(CM642=CM$63,CM642=CM$64),CN642=""),AND(OR(CM642=CM$65,CM642=CM$66),CN642&lt;&gt;"")),"7)介護保険サービス受けている/過去受けていた→具体的内容記入"," ")))</f>
        <v xml:space="preserve"> </v>
      </c>
      <c r="CS642" s="224" t="str">
        <f t="shared" si="659"/>
        <v xml:space="preserve"> </v>
      </c>
      <c r="CT642" s="116"/>
      <c r="CU642" s="253"/>
      <c r="CV642" s="117"/>
      <c r="CW642" s="117"/>
      <c r="CX642" s="253"/>
      <c r="CY642" s="117"/>
      <c r="CZ642" s="117"/>
      <c r="DA642" s="253"/>
      <c r="DB642" s="117"/>
      <c r="DC642" s="224" t="str">
        <f t="shared" si="660"/>
        <v xml:space="preserve"> </v>
      </c>
      <c r="DD642" s="224" t="str">
        <f t="shared" si="661"/>
        <v xml:space="preserve"> </v>
      </c>
      <c r="DE642" s="224" t="str">
        <f t="shared" si="611"/>
        <v xml:space="preserve"> </v>
      </c>
      <c r="DF642" s="121"/>
      <c r="DG642" s="114"/>
      <c r="DH642" s="704"/>
      <c r="DI642" s="119"/>
      <c r="DJ642" s="187"/>
      <c r="DK642" s="254"/>
      <c r="DL642" s="224" t="str">
        <f t="shared" si="612"/>
        <v xml:space="preserve"> </v>
      </c>
      <c r="DM642" s="224" t="str">
        <f t="shared" si="662"/>
        <v xml:space="preserve"> </v>
      </c>
      <c r="DN642" s="474"/>
      <c r="DO642" s="117"/>
      <c r="DP642" s="117"/>
      <c r="DQ642" s="117"/>
      <c r="DR642" s="117"/>
      <c r="DS642" s="117"/>
      <c r="DT642" s="254"/>
      <c r="DU642" s="476"/>
      <c r="DV642" s="224" t="str">
        <f t="shared" si="613"/>
        <v xml:space="preserve"> </v>
      </c>
      <c r="DW642" s="115"/>
      <c r="DX642" s="470"/>
      <c r="DY642" s="117"/>
      <c r="DZ642" s="704"/>
      <c r="EA642" s="224" t="str">
        <f t="shared" si="614"/>
        <v xml:space="preserve"> </v>
      </c>
      <c r="EB642" s="906"/>
      <c r="EC642" s="904"/>
      <c r="ED642" s="904"/>
      <c r="EE642" s="904"/>
      <c r="EF642" s="904"/>
      <c r="EG642" s="904"/>
      <c r="EH642" s="904"/>
      <c r="EI642" s="904"/>
      <c r="EJ642" s="904"/>
      <c r="EK642" s="905"/>
      <c r="EL642" s="80"/>
      <c r="EM642" s="224" t="str">
        <f t="shared" si="663"/>
        <v xml:space="preserve"> </v>
      </c>
      <c r="EN642" s="224" t="str">
        <f t="shared" si="664"/>
        <v xml:space="preserve"> </v>
      </c>
      <c r="EO642" s="115"/>
      <c r="EP642" s="1050"/>
      <c r="EQ642" s="253"/>
      <c r="ER642" s="117"/>
      <c r="ES642" s="1258">
        <f t="shared" si="665"/>
        <v>551</v>
      </c>
      <c r="ET642" s="224" t="str">
        <f t="shared" si="666"/>
        <v xml:space="preserve"> </v>
      </c>
      <c r="EU642" s="477" t="str">
        <f t="shared" si="667"/>
        <v/>
      </c>
      <c r="EV642" s="1334" t="str">
        <f t="shared" si="609"/>
        <v xml:space="preserve"> </v>
      </c>
      <c r="EW642" s="1332" t="str">
        <f t="shared" si="653"/>
        <v/>
      </c>
      <c r="EX642" s="1275" t="str">
        <f t="shared" si="635"/>
        <v/>
      </c>
      <c r="EY642" s="1275" t="str">
        <f t="shared" si="636"/>
        <v/>
      </c>
      <c r="EZ642" s="1275" t="str">
        <f t="shared" si="637"/>
        <v/>
      </c>
      <c r="FA642" s="1275" t="str">
        <f t="shared" si="638"/>
        <v/>
      </c>
      <c r="FB642" s="1275" t="str">
        <f t="shared" si="639"/>
        <v/>
      </c>
      <c r="FC642" s="1333" t="str">
        <f t="shared" si="640"/>
        <v/>
      </c>
      <c r="FE642" s="1234" t="str">
        <f t="shared" si="641"/>
        <v xml:space="preserve"> </v>
      </c>
      <c r="FF642" s="1234" t="str">
        <f t="shared" si="642"/>
        <v xml:space="preserve"> </v>
      </c>
      <c r="FG642" s="1234" t="str">
        <f t="shared" si="643"/>
        <v xml:space="preserve"> </v>
      </c>
      <c r="FH642" s="1234" t="str">
        <f t="shared" si="644"/>
        <v xml:space="preserve"> </v>
      </c>
      <c r="FI642" s="1234" t="str">
        <f t="shared" si="615"/>
        <v xml:space="preserve"> </v>
      </c>
      <c r="FJ642" s="1234" t="str">
        <f t="shared" si="645"/>
        <v xml:space="preserve"> </v>
      </c>
      <c r="FK642" s="1234">
        <f t="shared" si="616"/>
        <v>0</v>
      </c>
      <c r="FL642" s="1227"/>
      <c r="FM642" s="1234" t="str">
        <f t="shared" si="617"/>
        <v xml:space="preserve"> </v>
      </c>
      <c r="FN642" s="1234" t="str">
        <f t="shared" si="618"/>
        <v xml:space="preserve"> </v>
      </c>
      <c r="FO642" s="1234" t="str">
        <f t="shared" si="646"/>
        <v xml:space="preserve"> </v>
      </c>
      <c r="FP642" s="1234" t="str">
        <f t="shared" si="647"/>
        <v xml:space="preserve"> </v>
      </c>
      <c r="FQ642" s="1234" t="str">
        <f t="shared" si="619"/>
        <v xml:space="preserve"> </v>
      </c>
      <c r="FR642" s="1234" t="str">
        <f t="shared" si="648"/>
        <v xml:space="preserve"> </v>
      </c>
      <c r="FS642" s="1234">
        <f t="shared" si="654"/>
        <v>0</v>
      </c>
      <c r="FT642" s="1227"/>
      <c r="FU642" s="1234" t="str">
        <f t="shared" si="649"/>
        <v xml:space="preserve"> </v>
      </c>
      <c r="FV642" s="1234" t="str">
        <f t="shared" si="650"/>
        <v xml:space="preserve"> </v>
      </c>
      <c r="FW642" s="1234" t="str">
        <f t="shared" si="651"/>
        <v xml:space="preserve"> </v>
      </c>
      <c r="FX642" s="1234" t="str">
        <f t="shared" si="620"/>
        <v xml:space="preserve"> </v>
      </c>
      <c r="FY642" s="1234" t="str">
        <f t="shared" si="621"/>
        <v xml:space="preserve"> </v>
      </c>
      <c r="FZ642" s="1234" t="str">
        <f t="shared" si="652"/>
        <v xml:space="preserve"> </v>
      </c>
      <c r="GA642" s="1234">
        <f t="shared" si="622"/>
        <v>0</v>
      </c>
      <c r="GB642" s="1227"/>
      <c r="GC642" s="1234" t="str">
        <f t="shared" si="623"/>
        <v xml:space="preserve"> </v>
      </c>
      <c r="GD642" s="1234" t="str">
        <f t="shared" si="624"/>
        <v xml:space="preserve"> </v>
      </c>
      <c r="GE642" s="1234" t="str">
        <f t="shared" si="625"/>
        <v xml:space="preserve"> </v>
      </c>
      <c r="GF642" s="1234" t="str">
        <f t="shared" si="626"/>
        <v xml:space="preserve"> </v>
      </c>
      <c r="GG642" s="1234" t="str">
        <f t="shared" si="627"/>
        <v xml:space="preserve"> </v>
      </c>
      <c r="GH642" s="1234" t="str">
        <f t="shared" si="628"/>
        <v xml:space="preserve"> </v>
      </c>
      <c r="GI642" s="1234" t="str">
        <f t="shared" si="629"/>
        <v xml:space="preserve"> </v>
      </c>
      <c r="GJ642" s="1234" t="str">
        <f t="shared" si="630"/>
        <v xml:space="preserve"> </v>
      </c>
      <c r="GK642" s="1234" t="str">
        <f t="shared" si="631"/>
        <v xml:space="preserve"> </v>
      </c>
      <c r="GL642" s="1234" t="str">
        <f t="shared" si="632"/>
        <v xml:space="preserve"> </v>
      </c>
      <c r="GM642" s="1234" t="str">
        <f t="shared" si="633"/>
        <v xml:space="preserve"> </v>
      </c>
      <c r="GN642" s="1234">
        <f t="shared" si="634"/>
        <v>0</v>
      </c>
    </row>
    <row r="643" spans="1:196" s="100" customFormat="1" ht="27" customHeight="1" thickTop="1" thickBot="1">
      <c r="A643" s="1208">
        <f>【A票】【D票】!$D$10</f>
        <v>0</v>
      </c>
      <c r="B643" s="1212">
        <f>【A票】【D票】!$H$10</f>
        <v>0</v>
      </c>
      <c r="C643" s="1213" t="str">
        <f>【A票】【D票】!$K$10</f>
        <v xml:space="preserve"> </v>
      </c>
      <c r="D643" s="1214">
        <f t="shared" si="608"/>
        <v>552</v>
      </c>
      <c r="E643" s="914"/>
      <c r="F643" s="467"/>
      <c r="G643" s="469"/>
      <c r="H643" s="224" t="str">
        <f t="shared" si="655"/>
        <v xml:space="preserve"> </v>
      </c>
      <c r="I643" s="704"/>
      <c r="J643" s="117"/>
      <c r="K643" s="117"/>
      <c r="L643" s="117"/>
      <c r="M643" s="117"/>
      <c r="N643" s="117"/>
      <c r="O643" s="117"/>
      <c r="P643" s="117"/>
      <c r="Q643" s="117"/>
      <c r="R643" s="117"/>
      <c r="S643" s="117"/>
      <c r="T643" s="254"/>
      <c r="U643" s="646"/>
      <c r="V643" s="646"/>
      <c r="W643" s="114"/>
      <c r="X643" s="254"/>
      <c r="Y643" s="224" t="str">
        <f t="shared" si="656"/>
        <v xml:space="preserve"> </v>
      </c>
      <c r="Z643" s="579"/>
      <c r="AA643" s="704"/>
      <c r="AB643" s="119"/>
      <c r="AC643" s="224" t="str">
        <f t="shared" si="610"/>
        <v xml:space="preserve"> </v>
      </c>
      <c r="AD643" s="115"/>
      <c r="AE643" s="253"/>
      <c r="AF643" s="704"/>
      <c r="AG643" s="727"/>
      <c r="AH643" s="727"/>
      <c r="AI643" s="727"/>
      <c r="AJ643" s="727"/>
      <c r="AK643" s="591"/>
      <c r="AL643" s="727"/>
      <c r="AM643" s="727"/>
      <c r="AN643" s="727"/>
      <c r="AO643" s="727"/>
      <c r="AP643" s="727"/>
      <c r="AQ643" s="727"/>
      <c r="AR643" s="727"/>
      <c r="AS643" s="727"/>
      <c r="AT643" s="727"/>
      <c r="AU643" s="727"/>
      <c r="AV643" s="727"/>
      <c r="AW643" s="727"/>
      <c r="AX643" s="727"/>
      <c r="AY643" s="727"/>
      <c r="AZ643" s="727"/>
      <c r="BA643" s="727"/>
      <c r="BB643" s="727"/>
      <c r="BC643" s="821"/>
      <c r="BD643" s="727"/>
      <c r="BE643" s="727"/>
      <c r="BF643" s="727"/>
      <c r="BG643" s="727"/>
      <c r="BH643" s="727"/>
      <c r="BI643" s="727"/>
      <c r="BJ643" s="727"/>
      <c r="BK643" s="727"/>
      <c r="BL643" s="821"/>
      <c r="BM643" s="727"/>
      <c r="BN643" s="727"/>
      <c r="BO643" s="727"/>
      <c r="BP643" s="727"/>
      <c r="BQ643" s="727"/>
      <c r="BR643" s="821"/>
      <c r="BS643" s="727"/>
      <c r="BT643" s="727"/>
      <c r="BU643" s="727"/>
      <c r="BV643" s="591"/>
      <c r="BW643" s="224" t="str">
        <f t="shared" si="668"/>
        <v xml:space="preserve"> </v>
      </c>
      <c r="BX643" s="471">
        <f t="shared" si="657"/>
        <v>552</v>
      </c>
      <c r="BY643" s="117"/>
      <c r="BZ643" s="117"/>
      <c r="CA643" s="117"/>
      <c r="CB643" s="117"/>
      <c r="CC643" s="117"/>
      <c r="CD643" s="461"/>
      <c r="CE643" s="236"/>
      <c r="CF643" s="224" t="str">
        <f t="shared" si="658"/>
        <v xml:space="preserve"> </v>
      </c>
      <c r="CG643" s="116"/>
      <c r="CH643" s="117"/>
      <c r="CI643" s="117"/>
      <c r="CJ643" s="117"/>
      <c r="CK643" s="472"/>
      <c r="CL643" s="472"/>
      <c r="CM643" s="472"/>
      <c r="CN643" s="472"/>
      <c r="CO643" s="117"/>
      <c r="CP643" s="253"/>
      <c r="CQ643" s="120"/>
      <c r="CR643" s="224" t="str" cm="1">
        <f t="array" ref="CR643">IF(AND(SUM(COUNTIF(CG643:CM643,{"*不明*","*その他*"})+COUNTIF(CO643:CP643,{"*不明*","*その他*"}))&gt;0,CQ643=""),"その他・不明の場合,10)具体的内容、理由を記入",IF(OR(AND(CI643=CI$65,COUNTA(CJ643:CM643)&lt;4),AND(OR(CI643=CI$63,CI643=CI$64,CI643=CI$66,CI643=CI$67,CI643=CI$68,CI643=""),COUNTA(CJ643:CM643)&gt;0)),"3)介護保険認定済→要介護度、認知症自立度、寝たきり度、介護保険サービス記入",IF(OR(AND(OR(CM643=CM$63,CM643=CM$64),CN643=""),AND(OR(CM643=CM$65,CM643=CM$66),CN643&lt;&gt;"")),"7)介護保険サービス受けている/過去受けていた→具体的内容記入"," ")))</f>
        <v xml:space="preserve"> </v>
      </c>
      <c r="CS643" s="224" t="str">
        <f t="shared" si="659"/>
        <v xml:space="preserve"> </v>
      </c>
      <c r="CT643" s="116"/>
      <c r="CU643" s="253"/>
      <c r="CV643" s="117"/>
      <c r="CW643" s="117"/>
      <c r="CX643" s="253"/>
      <c r="CY643" s="117"/>
      <c r="CZ643" s="117"/>
      <c r="DA643" s="253"/>
      <c r="DB643" s="117"/>
      <c r="DC643" s="224" t="str">
        <f t="shared" si="660"/>
        <v xml:space="preserve"> </v>
      </c>
      <c r="DD643" s="224" t="str">
        <f t="shared" si="661"/>
        <v xml:space="preserve"> </v>
      </c>
      <c r="DE643" s="224" t="str">
        <f t="shared" si="611"/>
        <v xml:space="preserve"> </v>
      </c>
      <c r="DF643" s="121"/>
      <c r="DG643" s="114"/>
      <c r="DH643" s="704"/>
      <c r="DI643" s="119"/>
      <c r="DJ643" s="187"/>
      <c r="DK643" s="254"/>
      <c r="DL643" s="224" t="str">
        <f t="shared" si="612"/>
        <v xml:space="preserve"> </v>
      </c>
      <c r="DM643" s="224" t="str">
        <f t="shared" si="662"/>
        <v xml:space="preserve"> </v>
      </c>
      <c r="DN643" s="474"/>
      <c r="DO643" s="117"/>
      <c r="DP643" s="117"/>
      <c r="DQ643" s="117"/>
      <c r="DR643" s="117"/>
      <c r="DS643" s="117"/>
      <c r="DT643" s="254"/>
      <c r="DU643" s="476"/>
      <c r="DV643" s="224" t="str">
        <f t="shared" si="613"/>
        <v xml:space="preserve"> </v>
      </c>
      <c r="DW643" s="115"/>
      <c r="DX643" s="470"/>
      <c r="DY643" s="117"/>
      <c r="DZ643" s="704"/>
      <c r="EA643" s="224" t="str">
        <f t="shared" si="614"/>
        <v xml:space="preserve"> </v>
      </c>
      <c r="EB643" s="906"/>
      <c r="EC643" s="904"/>
      <c r="ED643" s="904"/>
      <c r="EE643" s="904"/>
      <c r="EF643" s="904"/>
      <c r="EG643" s="904"/>
      <c r="EH643" s="904"/>
      <c r="EI643" s="904"/>
      <c r="EJ643" s="904"/>
      <c r="EK643" s="905"/>
      <c r="EL643" s="80"/>
      <c r="EM643" s="224" t="str">
        <f t="shared" si="663"/>
        <v xml:space="preserve"> </v>
      </c>
      <c r="EN643" s="224" t="str">
        <f t="shared" si="664"/>
        <v xml:space="preserve"> </v>
      </c>
      <c r="EO643" s="115"/>
      <c r="EP643" s="1050"/>
      <c r="EQ643" s="253"/>
      <c r="ER643" s="117"/>
      <c r="ES643" s="1258">
        <f t="shared" si="665"/>
        <v>552</v>
      </c>
      <c r="ET643" s="224" t="str">
        <f t="shared" si="666"/>
        <v xml:space="preserve"> </v>
      </c>
      <c r="EU643" s="477" t="str">
        <f t="shared" si="667"/>
        <v/>
      </c>
      <c r="EV643" s="1334" t="str">
        <f t="shared" si="609"/>
        <v xml:space="preserve"> </v>
      </c>
      <c r="EW643" s="1332" t="str">
        <f t="shared" si="653"/>
        <v/>
      </c>
      <c r="EX643" s="1275" t="str">
        <f t="shared" si="635"/>
        <v/>
      </c>
      <c r="EY643" s="1275" t="str">
        <f t="shared" si="636"/>
        <v/>
      </c>
      <c r="EZ643" s="1275" t="str">
        <f t="shared" si="637"/>
        <v/>
      </c>
      <c r="FA643" s="1275" t="str">
        <f t="shared" si="638"/>
        <v/>
      </c>
      <c r="FB643" s="1275" t="str">
        <f t="shared" si="639"/>
        <v/>
      </c>
      <c r="FC643" s="1333" t="str">
        <f t="shared" si="640"/>
        <v/>
      </c>
      <c r="FE643" s="1234" t="str">
        <f t="shared" si="641"/>
        <v xml:space="preserve"> </v>
      </c>
      <c r="FF643" s="1234" t="str">
        <f t="shared" si="642"/>
        <v xml:space="preserve"> </v>
      </c>
      <c r="FG643" s="1234" t="str">
        <f t="shared" si="643"/>
        <v xml:space="preserve"> </v>
      </c>
      <c r="FH643" s="1234" t="str">
        <f t="shared" si="644"/>
        <v xml:space="preserve"> </v>
      </c>
      <c r="FI643" s="1234" t="str">
        <f t="shared" si="615"/>
        <v xml:space="preserve"> </v>
      </c>
      <c r="FJ643" s="1234" t="str">
        <f t="shared" si="645"/>
        <v xml:space="preserve"> </v>
      </c>
      <c r="FK643" s="1234">
        <f t="shared" si="616"/>
        <v>0</v>
      </c>
      <c r="FL643" s="1227"/>
      <c r="FM643" s="1234" t="str">
        <f t="shared" si="617"/>
        <v xml:space="preserve"> </v>
      </c>
      <c r="FN643" s="1234" t="str">
        <f t="shared" si="618"/>
        <v xml:space="preserve"> </v>
      </c>
      <c r="FO643" s="1234" t="str">
        <f t="shared" si="646"/>
        <v xml:space="preserve"> </v>
      </c>
      <c r="FP643" s="1234" t="str">
        <f t="shared" si="647"/>
        <v xml:space="preserve"> </v>
      </c>
      <c r="FQ643" s="1234" t="str">
        <f t="shared" si="619"/>
        <v xml:space="preserve"> </v>
      </c>
      <c r="FR643" s="1234" t="str">
        <f t="shared" si="648"/>
        <v xml:space="preserve"> </v>
      </c>
      <c r="FS643" s="1234">
        <f t="shared" si="654"/>
        <v>0</v>
      </c>
      <c r="FT643" s="1227"/>
      <c r="FU643" s="1234" t="str">
        <f t="shared" si="649"/>
        <v xml:space="preserve"> </v>
      </c>
      <c r="FV643" s="1234" t="str">
        <f t="shared" si="650"/>
        <v xml:space="preserve"> </v>
      </c>
      <c r="FW643" s="1234" t="str">
        <f t="shared" si="651"/>
        <v xml:space="preserve"> </v>
      </c>
      <c r="FX643" s="1234" t="str">
        <f t="shared" si="620"/>
        <v xml:space="preserve"> </v>
      </c>
      <c r="FY643" s="1234" t="str">
        <f t="shared" si="621"/>
        <v xml:space="preserve"> </v>
      </c>
      <c r="FZ643" s="1234" t="str">
        <f t="shared" si="652"/>
        <v xml:space="preserve"> </v>
      </c>
      <c r="GA643" s="1234">
        <f t="shared" si="622"/>
        <v>0</v>
      </c>
      <c r="GB643" s="1227"/>
      <c r="GC643" s="1234" t="str">
        <f t="shared" si="623"/>
        <v xml:space="preserve"> </v>
      </c>
      <c r="GD643" s="1234" t="str">
        <f t="shared" si="624"/>
        <v xml:space="preserve"> </v>
      </c>
      <c r="GE643" s="1234" t="str">
        <f t="shared" si="625"/>
        <v xml:space="preserve"> </v>
      </c>
      <c r="GF643" s="1234" t="str">
        <f t="shared" si="626"/>
        <v xml:space="preserve"> </v>
      </c>
      <c r="GG643" s="1234" t="str">
        <f t="shared" si="627"/>
        <v xml:space="preserve"> </v>
      </c>
      <c r="GH643" s="1234" t="str">
        <f t="shared" si="628"/>
        <v xml:space="preserve"> </v>
      </c>
      <c r="GI643" s="1234" t="str">
        <f t="shared" si="629"/>
        <v xml:space="preserve"> </v>
      </c>
      <c r="GJ643" s="1234" t="str">
        <f t="shared" si="630"/>
        <v xml:space="preserve"> </v>
      </c>
      <c r="GK643" s="1234" t="str">
        <f t="shared" si="631"/>
        <v xml:space="preserve"> </v>
      </c>
      <c r="GL643" s="1234" t="str">
        <f t="shared" si="632"/>
        <v xml:space="preserve"> </v>
      </c>
      <c r="GM643" s="1234" t="str">
        <f t="shared" si="633"/>
        <v xml:space="preserve"> </v>
      </c>
      <c r="GN643" s="1234">
        <f t="shared" si="634"/>
        <v>0</v>
      </c>
    </row>
    <row r="644" spans="1:196" s="100" customFormat="1" ht="27" customHeight="1" thickTop="1" thickBot="1">
      <c r="A644" s="1208">
        <f>【A票】【D票】!$D$10</f>
        <v>0</v>
      </c>
      <c r="B644" s="1212">
        <f>【A票】【D票】!$H$10</f>
        <v>0</v>
      </c>
      <c r="C644" s="1213" t="str">
        <f>【A票】【D票】!$K$10</f>
        <v xml:space="preserve"> </v>
      </c>
      <c r="D644" s="1214">
        <f t="shared" si="608"/>
        <v>553</v>
      </c>
      <c r="E644" s="914"/>
      <c r="F644" s="467"/>
      <c r="G644" s="469"/>
      <c r="H644" s="224" t="str">
        <f t="shared" si="655"/>
        <v xml:space="preserve"> </v>
      </c>
      <c r="I644" s="704"/>
      <c r="J644" s="117"/>
      <c r="K644" s="117"/>
      <c r="L644" s="117"/>
      <c r="M644" s="117"/>
      <c r="N644" s="117"/>
      <c r="O644" s="117"/>
      <c r="P644" s="117"/>
      <c r="Q644" s="117"/>
      <c r="R644" s="117"/>
      <c r="S644" s="117"/>
      <c r="T644" s="254"/>
      <c r="U644" s="646"/>
      <c r="V644" s="646"/>
      <c r="W644" s="114"/>
      <c r="X644" s="254"/>
      <c r="Y644" s="224" t="str">
        <f t="shared" si="656"/>
        <v xml:space="preserve"> </v>
      </c>
      <c r="Z644" s="579"/>
      <c r="AA644" s="704"/>
      <c r="AB644" s="119"/>
      <c r="AC644" s="224" t="str">
        <f t="shared" si="610"/>
        <v xml:space="preserve"> </v>
      </c>
      <c r="AD644" s="115"/>
      <c r="AE644" s="253"/>
      <c r="AF644" s="704"/>
      <c r="AG644" s="727"/>
      <c r="AH644" s="727"/>
      <c r="AI644" s="727"/>
      <c r="AJ644" s="727"/>
      <c r="AK644" s="591"/>
      <c r="AL644" s="727"/>
      <c r="AM644" s="727"/>
      <c r="AN644" s="727"/>
      <c r="AO644" s="727"/>
      <c r="AP644" s="727"/>
      <c r="AQ644" s="727"/>
      <c r="AR644" s="727"/>
      <c r="AS644" s="727"/>
      <c r="AT644" s="727"/>
      <c r="AU644" s="727"/>
      <c r="AV644" s="727"/>
      <c r="AW644" s="727"/>
      <c r="AX644" s="727"/>
      <c r="AY644" s="727"/>
      <c r="AZ644" s="727"/>
      <c r="BA644" s="727"/>
      <c r="BB644" s="727"/>
      <c r="BC644" s="821"/>
      <c r="BD644" s="727"/>
      <c r="BE644" s="727"/>
      <c r="BF644" s="727"/>
      <c r="BG644" s="727"/>
      <c r="BH644" s="727"/>
      <c r="BI644" s="727"/>
      <c r="BJ644" s="727"/>
      <c r="BK644" s="727"/>
      <c r="BL644" s="821"/>
      <c r="BM644" s="727"/>
      <c r="BN644" s="727"/>
      <c r="BO644" s="727"/>
      <c r="BP644" s="727"/>
      <c r="BQ644" s="727"/>
      <c r="BR644" s="821"/>
      <c r="BS644" s="727"/>
      <c r="BT644" s="727"/>
      <c r="BU644" s="727"/>
      <c r="BV644" s="591"/>
      <c r="BW644" s="224" t="str">
        <f t="shared" si="668"/>
        <v xml:space="preserve"> </v>
      </c>
      <c r="BX644" s="471">
        <f t="shared" si="657"/>
        <v>553</v>
      </c>
      <c r="BY644" s="117"/>
      <c r="BZ644" s="117"/>
      <c r="CA644" s="117"/>
      <c r="CB644" s="117"/>
      <c r="CC644" s="117"/>
      <c r="CD644" s="461"/>
      <c r="CE644" s="236"/>
      <c r="CF644" s="224" t="str">
        <f t="shared" si="658"/>
        <v xml:space="preserve"> </v>
      </c>
      <c r="CG644" s="116"/>
      <c r="CH644" s="117"/>
      <c r="CI644" s="117"/>
      <c r="CJ644" s="117"/>
      <c r="CK644" s="472"/>
      <c r="CL644" s="472"/>
      <c r="CM644" s="472"/>
      <c r="CN644" s="472"/>
      <c r="CO644" s="117"/>
      <c r="CP644" s="253"/>
      <c r="CQ644" s="120"/>
      <c r="CR644" s="224" t="str" cm="1">
        <f t="array" ref="CR644">IF(AND(SUM(COUNTIF(CG644:CM644,{"*不明*","*その他*"})+COUNTIF(CO644:CP644,{"*不明*","*その他*"}))&gt;0,CQ644=""),"その他・不明の場合,10)具体的内容、理由を記入",IF(OR(AND(CI644=CI$65,COUNTA(CJ644:CM644)&lt;4),AND(OR(CI644=CI$63,CI644=CI$64,CI644=CI$66,CI644=CI$67,CI644=CI$68,CI644=""),COUNTA(CJ644:CM644)&gt;0)),"3)介護保険認定済→要介護度、認知症自立度、寝たきり度、介護保険サービス記入",IF(OR(AND(OR(CM644=CM$63,CM644=CM$64),CN644=""),AND(OR(CM644=CM$65,CM644=CM$66),CN644&lt;&gt;"")),"7)介護保険サービス受けている/過去受けていた→具体的内容記入"," ")))</f>
        <v xml:space="preserve"> </v>
      </c>
      <c r="CS644" s="224" t="str">
        <f t="shared" si="659"/>
        <v xml:space="preserve"> </v>
      </c>
      <c r="CT644" s="116"/>
      <c r="CU644" s="253"/>
      <c r="CV644" s="117"/>
      <c r="CW644" s="117"/>
      <c r="CX644" s="253"/>
      <c r="CY644" s="117"/>
      <c r="CZ644" s="117"/>
      <c r="DA644" s="253"/>
      <c r="DB644" s="117"/>
      <c r="DC644" s="224" t="str">
        <f t="shared" si="660"/>
        <v xml:space="preserve"> </v>
      </c>
      <c r="DD644" s="224" t="str">
        <f t="shared" si="661"/>
        <v xml:space="preserve"> </v>
      </c>
      <c r="DE644" s="224" t="str">
        <f t="shared" si="611"/>
        <v xml:space="preserve"> </v>
      </c>
      <c r="DF644" s="121"/>
      <c r="DG644" s="114"/>
      <c r="DH644" s="704"/>
      <c r="DI644" s="119"/>
      <c r="DJ644" s="187"/>
      <c r="DK644" s="254"/>
      <c r="DL644" s="224" t="str">
        <f t="shared" si="612"/>
        <v xml:space="preserve"> </v>
      </c>
      <c r="DM644" s="224" t="str">
        <f t="shared" si="662"/>
        <v xml:space="preserve"> </v>
      </c>
      <c r="DN644" s="474"/>
      <c r="DO644" s="117"/>
      <c r="DP644" s="117"/>
      <c r="DQ644" s="117"/>
      <c r="DR644" s="117"/>
      <c r="DS644" s="117"/>
      <c r="DT644" s="254"/>
      <c r="DU644" s="476"/>
      <c r="DV644" s="224" t="str">
        <f t="shared" si="613"/>
        <v xml:space="preserve"> </v>
      </c>
      <c r="DW644" s="115"/>
      <c r="DX644" s="470"/>
      <c r="DY644" s="117"/>
      <c r="DZ644" s="704"/>
      <c r="EA644" s="224" t="str">
        <f t="shared" si="614"/>
        <v xml:space="preserve"> </v>
      </c>
      <c r="EB644" s="906"/>
      <c r="EC644" s="904"/>
      <c r="ED644" s="904"/>
      <c r="EE644" s="904"/>
      <c r="EF644" s="904"/>
      <c r="EG644" s="904"/>
      <c r="EH644" s="904"/>
      <c r="EI644" s="904"/>
      <c r="EJ644" s="904"/>
      <c r="EK644" s="905"/>
      <c r="EL644" s="80"/>
      <c r="EM644" s="224" t="str">
        <f t="shared" si="663"/>
        <v xml:space="preserve"> </v>
      </c>
      <c r="EN644" s="224" t="str">
        <f t="shared" si="664"/>
        <v xml:space="preserve"> </v>
      </c>
      <c r="EO644" s="115"/>
      <c r="EP644" s="1050"/>
      <c r="EQ644" s="253"/>
      <c r="ER644" s="117"/>
      <c r="ES644" s="1258">
        <f t="shared" si="665"/>
        <v>553</v>
      </c>
      <c r="ET644" s="224" t="str">
        <f t="shared" si="666"/>
        <v xml:space="preserve"> </v>
      </c>
      <c r="EU644" s="477" t="str">
        <f t="shared" si="667"/>
        <v/>
      </c>
      <c r="EV644" s="1334" t="str">
        <f t="shared" si="609"/>
        <v xml:space="preserve"> </v>
      </c>
      <c r="EW644" s="1332" t="str">
        <f t="shared" si="653"/>
        <v/>
      </c>
      <c r="EX644" s="1275" t="str">
        <f t="shared" si="635"/>
        <v/>
      </c>
      <c r="EY644" s="1275" t="str">
        <f t="shared" si="636"/>
        <v/>
      </c>
      <c r="EZ644" s="1275" t="str">
        <f t="shared" si="637"/>
        <v/>
      </c>
      <c r="FA644" s="1275" t="str">
        <f t="shared" si="638"/>
        <v/>
      </c>
      <c r="FB644" s="1275" t="str">
        <f t="shared" si="639"/>
        <v/>
      </c>
      <c r="FC644" s="1333" t="str">
        <f t="shared" si="640"/>
        <v/>
      </c>
      <c r="FE644" s="1234" t="str">
        <f t="shared" si="641"/>
        <v xml:space="preserve"> </v>
      </c>
      <c r="FF644" s="1234" t="str">
        <f t="shared" si="642"/>
        <v xml:space="preserve"> </v>
      </c>
      <c r="FG644" s="1234" t="str">
        <f t="shared" si="643"/>
        <v xml:space="preserve"> </v>
      </c>
      <c r="FH644" s="1234" t="str">
        <f t="shared" si="644"/>
        <v xml:space="preserve"> </v>
      </c>
      <c r="FI644" s="1234" t="str">
        <f t="shared" si="615"/>
        <v xml:space="preserve"> </v>
      </c>
      <c r="FJ644" s="1234" t="str">
        <f t="shared" si="645"/>
        <v xml:space="preserve"> </v>
      </c>
      <c r="FK644" s="1234">
        <f t="shared" si="616"/>
        <v>0</v>
      </c>
      <c r="FL644" s="1227"/>
      <c r="FM644" s="1234" t="str">
        <f t="shared" si="617"/>
        <v xml:space="preserve"> </v>
      </c>
      <c r="FN644" s="1234" t="str">
        <f t="shared" si="618"/>
        <v xml:space="preserve"> </v>
      </c>
      <c r="FO644" s="1234" t="str">
        <f t="shared" si="646"/>
        <v xml:space="preserve"> </v>
      </c>
      <c r="FP644" s="1234" t="str">
        <f t="shared" si="647"/>
        <v xml:space="preserve"> </v>
      </c>
      <c r="FQ644" s="1234" t="str">
        <f t="shared" si="619"/>
        <v xml:space="preserve"> </v>
      </c>
      <c r="FR644" s="1234" t="str">
        <f t="shared" si="648"/>
        <v xml:space="preserve"> </v>
      </c>
      <c r="FS644" s="1234">
        <f t="shared" si="654"/>
        <v>0</v>
      </c>
      <c r="FT644" s="1227"/>
      <c r="FU644" s="1234" t="str">
        <f t="shared" si="649"/>
        <v xml:space="preserve"> </v>
      </c>
      <c r="FV644" s="1234" t="str">
        <f t="shared" si="650"/>
        <v xml:space="preserve"> </v>
      </c>
      <c r="FW644" s="1234" t="str">
        <f t="shared" si="651"/>
        <v xml:space="preserve"> </v>
      </c>
      <c r="FX644" s="1234" t="str">
        <f t="shared" si="620"/>
        <v xml:space="preserve"> </v>
      </c>
      <c r="FY644" s="1234" t="str">
        <f t="shared" si="621"/>
        <v xml:space="preserve"> </v>
      </c>
      <c r="FZ644" s="1234" t="str">
        <f t="shared" si="652"/>
        <v xml:space="preserve"> </v>
      </c>
      <c r="GA644" s="1234">
        <f t="shared" si="622"/>
        <v>0</v>
      </c>
      <c r="GB644" s="1227"/>
      <c r="GC644" s="1234" t="str">
        <f t="shared" si="623"/>
        <v xml:space="preserve"> </v>
      </c>
      <c r="GD644" s="1234" t="str">
        <f t="shared" si="624"/>
        <v xml:space="preserve"> </v>
      </c>
      <c r="GE644" s="1234" t="str">
        <f t="shared" si="625"/>
        <v xml:space="preserve"> </v>
      </c>
      <c r="GF644" s="1234" t="str">
        <f t="shared" si="626"/>
        <v xml:space="preserve"> </v>
      </c>
      <c r="GG644" s="1234" t="str">
        <f t="shared" si="627"/>
        <v xml:space="preserve"> </v>
      </c>
      <c r="GH644" s="1234" t="str">
        <f t="shared" si="628"/>
        <v xml:space="preserve"> </v>
      </c>
      <c r="GI644" s="1234" t="str">
        <f t="shared" si="629"/>
        <v xml:space="preserve"> </v>
      </c>
      <c r="GJ644" s="1234" t="str">
        <f t="shared" si="630"/>
        <v xml:space="preserve"> </v>
      </c>
      <c r="GK644" s="1234" t="str">
        <f t="shared" si="631"/>
        <v xml:space="preserve"> </v>
      </c>
      <c r="GL644" s="1234" t="str">
        <f t="shared" si="632"/>
        <v xml:space="preserve"> </v>
      </c>
      <c r="GM644" s="1234" t="str">
        <f t="shared" si="633"/>
        <v xml:space="preserve"> </v>
      </c>
      <c r="GN644" s="1234">
        <f t="shared" si="634"/>
        <v>0</v>
      </c>
    </row>
    <row r="645" spans="1:196" s="100" customFormat="1" ht="27" customHeight="1" thickTop="1" thickBot="1">
      <c r="A645" s="1208">
        <f>【A票】【D票】!$D$10</f>
        <v>0</v>
      </c>
      <c r="B645" s="1212">
        <f>【A票】【D票】!$H$10</f>
        <v>0</v>
      </c>
      <c r="C645" s="1213" t="str">
        <f>【A票】【D票】!$K$10</f>
        <v xml:space="preserve"> </v>
      </c>
      <c r="D645" s="1214">
        <f t="shared" si="608"/>
        <v>554</v>
      </c>
      <c r="E645" s="914"/>
      <c r="F645" s="467"/>
      <c r="G645" s="469"/>
      <c r="H645" s="224" t="str">
        <f t="shared" si="655"/>
        <v xml:space="preserve"> </v>
      </c>
      <c r="I645" s="704"/>
      <c r="J645" s="117"/>
      <c r="K645" s="117"/>
      <c r="L645" s="117"/>
      <c r="M645" s="117"/>
      <c r="N645" s="117"/>
      <c r="O645" s="117"/>
      <c r="P645" s="117"/>
      <c r="Q645" s="117"/>
      <c r="R645" s="117"/>
      <c r="S645" s="117"/>
      <c r="T645" s="254"/>
      <c r="U645" s="646"/>
      <c r="V645" s="646"/>
      <c r="W645" s="114"/>
      <c r="X645" s="254"/>
      <c r="Y645" s="224" t="str">
        <f t="shared" si="656"/>
        <v xml:space="preserve"> </v>
      </c>
      <c r="Z645" s="579"/>
      <c r="AA645" s="704"/>
      <c r="AB645" s="119"/>
      <c r="AC645" s="224" t="str">
        <f t="shared" si="610"/>
        <v xml:space="preserve"> </v>
      </c>
      <c r="AD645" s="115"/>
      <c r="AE645" s="253"/>
      <c r="AF645" s="704"/>
      <c r="AG645" s="727"/>
      <c r="AH645" s="727"/>
      <c r="AI645" s="727"/>
      <c r="AJ645" s="727"/>
      <c r="AK645" s="591"/>
      <c r="AL645" s="727"/>
      <c r="AM645" s="727"/>
      <c r="AN645" s="727"/>
      <c r="AO645" s="727"/>
      <c r="AP645" s="727"/>
      <c r="AQ645" s="727"/>
      <c r="AR645" s="727"/>
      <c r="AS645" s="727"/>
      <c r="AT645" s="727"/>
      <c r="AU645" s="727"/>
      <c r="AV645" s="727"/>
      <c r="AW645" s="727"/>
      <c r="AX645" s="727"/>
      <c r="AY645" s="727"/>
      <c r="AZ645" s="727"/>
      <c r="BA645" s="727"/>
      <c r="BB645" s="727"/>
      <c r="BC645" s="821"/>
      <c r="BD645" s="727"/>
      <c r="BE645" s="727"/>
      <c r="BF645" s="727"/>
      <c r="BG645" s="727"/>
      <c r="BH645" s="727"/>
      <c r="BI645" s="727"/>
      <c r="BJ645" s="727"/>
      <c r="BK645" s="727"/>
      <c r="BL645" s="821"/>
      <c r="BM645" s="727"/>
      <c r="BN645" s="727"/>
      <c r="BO645" s="727"/>
      <c r="BP645" s="727"/>
      <c r="BQ645" s="727"/>
      <c r="BR645" s="821"/>
      <c r="BS645" s="727"/>
      <c r="BT645" s="727"/>
      <c r="BU645" s="727"/>
      <c r="BV645" s="591"/>
      <c r="BW645" s="224" t="str">
        <f t="shared" si="668"/>
        <v xml:space="preserve"> </v>
      </c>
      <c r="BX645" s="471">
        <f t="shared" si="657"/>
        <v>554</v>
      </c>
      <c r="BY645" s="117"/>
      <c r="BZ645" s="117"/>
      <c r="CA645" s="117"/>
      <c r="CB645" s="117"/>
      <c r="CC645" s="117"/>
      <c r="CD645" s="461"/>
      <c r="CE645" s="236"/>
      <c r="CF645" s="224" t="str">
        <f t="shared" si="658"/>
        <v xml:space="preserve"> </v>
      </c>
      <c r="CG645" s="116"/>
      <c r="CH645" s="117"/>
      <c r="CI645" s="117"/>
      <c r="CJ645" s="117"/>
      <c r="CK645" s="472"/>
      <c r="CL645" s="472"/>
      <c r="CM645" s="472"/>
      <c r="CN645" s="472"/>
      <c r="CO645" s="117"/>
      <c r="CP645" s="253"/>
      <c r="CQ645" s="120"/>
      <c r="CR645" s="224" t="str" cm="1">
        <f t="array" ref="CR645">IF(AND(SUM(COUNTIF(CG645:CM645,{"*不明*","*その他*"})+COUNTIF(CO645:CP645,{"*不明*","*その他*"}))&gt;0,CQ645=""),"その他・不明の場合,10)具体的内容、理由を記入",IF(OR(AND(CI645=CI$65,COUNTA(CJ645:CM645)&lt;4),AND(OR(CI645=CI$63,CI645=CI$64,CI645=CI$66,CI645=CI$67,CI645=CI$68,CI645=""),COUNTA(CJ645:CM645)&gt;0)),"3)介護保険認定済→要介護度、認知症自立度、寝たきり度、介護保険サービス記入",IF(OR(AND(OR(CM645=CM$63,CM645=CM$64),CN645=""),AND(OR(CM645=CM$65,CM645=CM$66),CN645&lt;&gt;"")),"7)介護保険サービス受けている/過去受けていた→具体的内容記入"," ")))</f>
        <v xml:space="preserve"> </v>
      </c>
      <c r="CS645" s="224" t="str">
        <f t="shared" si="659"/>
        <v xml:space="preserve"> </v>
      </c>
      <c r="CT645" s="116"/>
      <c r="CU645" s="253"/>
      <c r="CV645" s="117"/>
      <c r="CW645" s="117"/>
      <c r="CX645" s="253"/>
      <c r="CY645" s="117"/>
      <c r="CZ645" s="117"/>
      <c r="DA645" s="253"/>
      <c r="DB645" s="117"/>
      <c r="DC645" s="224" t="str">
        <f t="shared" si="660"/>
        <v xml:space="preserve"> </v>
      </c>
      <c r="DD645" s="224" t="str">
        <f t="shared" si="661"/>
        <v xml:space="preserve"> </v>
      </c>
      <c r="DE645" s="224" t="str">
        <f t="shared" si="611"/>
        <v xml:space="preserve"> </v>
      </c>
      <c r="DF645" s="121"/>
      <c r="DG645" s="114"/>
      <c r="DH645" s="704"/>
      <c r="DI645" s="119"/>
      <c r="DJ645" s="187"/>
      <c r="DK645" s="254"/>
      <c r="DL645" s="224" t="str">
        <f t="shared" si="612"/>
        <v xml:space="preserve"> </v>
      </c>
      <c r="DM645" s="224" t="str">
        <f t="shared" si="662"/>
        <v xml:space="preserve"> </v>
      </c>
      <c r="DN645" s="474"/>
      <c r="DO645" s="117"/>
      <c r="DP645" s="117"/>
      <c r="DQ645" s="117"/>
      <c r="DR645" s="117"/>
      <c r="DS645" s="117"/>
      <c r="DT645" s="254"/>
      <c r="DU645" s="476"/>
      <c r="DV645" s="224" t="str">
        <f t="shared" si="613"/>
        <v xml:space="preserve"> </v>
      </c>
      <c r="DW645" s="115"/>
      <c r="DX645" s="470"/>
      <c r="DY645" s="117"/>
      <c r="DZ645" s="704"/>
      <c r="EA645" s="224" t="str">
        <f t="shared" si="614"/>
        <v xml:space="preserve"> </v>
      </c>
      <c r="EB645" s="906"/>
      <c r="EC645" s="904"/>
      <c r="ED645" s="904"/>
      <c r="EE645" s="904"/>
      <c r="EF645" s="904"/>
      <c r="EG645" s="904"/>
      <c r="EH645" s="904"/>
      <c r="EI645" s="904"/>
      <c r="EJ645" s="904"/>
      <c r="EK645" s="905"/>
      <c r="EL645" s="80"/>
      <c r="EM645" s="224" t="str">
        <f t="shared" si="663"/>
        <v xml:space="preserve"> </v>
      </c>
      <c r="EN645" s="224" t="str">
        <f t="shared" si="664"/>
        <v xml:space="preserve"> </v>
      </c>
      <c r="EO645" s="115"/>
      <c r="EP645" s="1050"/>
      <c r="EQ645" s="253"/>
      <c r="ER645" s="117"/>
      <c r="ES645" s="1258">
        <f t="shared" si="665"/>
        <v>554</v>
      </c>
      <c r="ET645" s="224" t="str">
        <f t="shared" si="666"/>
        <v xml:space="preserve"> </v>
      </c>
      <c r="EU645" s="477" t="str">
        <f t="shared" si="667"/>
        <v/>
      </c>
      <c r="EV645" s="1334" t="str">
        <f t="shared" si="609"/>
        <v xml:space="preserve"> </v>
      </c>
      <c r="EW645" s="1332" t="str">
        <f t="shared" si="653"/>
        <v/>
      </c>
      <c r="EX645" s="1275" t="str">
        <f t="shared" si="635"/>
        <v/>
      </c>
      <c r="EY645" s="1275" t="str">
        <f t="shared" si="636"/>
        <v/>
      </c>
      <c r="EZ645" s="1275" t="str">
        <f t="shared" si="637"/>
        <v/>
      </c>
      <c r="FA645" s="1275" t="str">
        <f t="shared" si="638"/>
        <v/>
      </c>
      <c r="FB645" s="1275" t="str">
        <f t="shared" si="639"/>
        <v/>
      </c>
      <c r="FC645" s="1333" t="str">
        <f t="shared" si="640"/>
        <v/>
      </c>
      <c r="FE645" s="1234" t="str">
        <f t="shared" si="641"/>
        <v xml:space="preserve"> </v>
      </c>
      <c r="FF645" s="1234" t="str">
        <f t="shared" si="642"/>
        <v xml:space="preserve"> </v>
      </c>
      <c r="FG645" s="1234" t="str">
        <f t="shared" si="643"/>
        <v xml:space="preserve"> </v>
      </c>
      <c r="FH645" s="1234" t="str">
        <f t="shared" si="644"/>
        <v xml:space="preserve"> </v>
      </c>
      <c r="FI645" s="1234" t="str">
        <f t="shared" si="615"/>
        <v xml:space="preserve"> </v>
      </c>
      <c r="FJ645" s="1234" t="str">
        <f t="shared" si="645"/>
        <v xml:space="preserve"> </v>
      </c>
      <c r="FK645" s="1234">
        <f t="shared" si="616"/>
        <v>0</v>
      </c>
      <c r="FL645" s="1227"/>
      <c r="FM645" s="1234" t="str">
        <f t="shared" si="617"/>
        <v xml:space="preserve"> </v>
      </c>
      <c r="FN645" s="1234" t="str">
        <f t="shared" si="618"/>
        <v xml:space="preserve"> </v>
      </c>
      <c r="FO645" s="1234" t="str">
        <f t="shared" si="646"/>
        <v xml:space="preserve"> </v>
      </c>
      <c r="FP645" s="1234" t="str">
        <f t="shared" si="647"/>
        <v xml:space="preserve"> </v>
      </c>
      <c r="FQ645" s="1234" t="str">
        <f t="shared" si="619"/>
        <v xml:space="preserve"> </v>
      </c>
      <c r="FR645" s="1234" t="str">
        <f t="shared" si="648"/>
        <v xml:space="preserve"> </v>
      </c>
      <c r="FS645" s="1234">
        <f t="shared" si="654"/>
        <v>0</v>
      </c>
      <c r="FT645" s="1227"/>
      <c r="FU645" s="1234" t="str">
        <f t="shared" si="649"/>
        <v xml:space="preserve"> </v>
      </c>
      <c r="FV645" s="1234" t="str">
        <f t="shared" si="650"/>
        <v xml:space="preserve"> </v>
      </c>
      <c r="FW645" s="1234" t="str">
        <f t="shared" si="651"/>
        <v xml:space="preserve"> </v>
      </c>
      <c r="FX645" s="1234" t="str">
        <f t="shared" si="620"/>
        <v xml:space="preserve"> </v>
      </c>
      <c r="FY645" s="1234" t="str">
        <f t="shared" si="621"/>
        <v xml:space="preserve"> </v>
      </c>
      <c r="FZ645" s="1234" t="str">
        <f t="shared" si="652"/>
        <v xml:space="preserve"> </v>
      </c>
      <c r="GA645" s="1234">
        <f t="shared" si="622"/>
        <v>0</v>
      </c>
      <c r="GB645" s="1227"/>
      <c r="GC645" s="1234" t="str">
        <f t="shared" si="623"/>
        <v xml:space="preserve"> </v>
      </c>
      <c r="GD645" s="1234" t="str">
        <f t="shared" si="624"/>
        <v xml:space="preserve"> </v>
      </c>
      <c r="GE645" s="1234" t="str">
        <f t="shared" si="625"/>
        <v xml:space="preserve"> </v>
      </c>
      <c r="GF645" s="1234" t="str">
        <f t="shared" si="626"/>
        <v xml:space="preserve"> </v>
      </c>
      <c r="GG645" s="1234" t="str">
        <f t="shared" si="627"/>
        <v xml:space="preserve"> </v>
      </c>
      <c r="GH645" s="1234" t="str">
        <f t="shared" si="628"/>
        <v xml:space="preserve"> </v>
      </c>
      <c r="GI645" s="1234" t="str">
        <f t="shared" si="629"/>
        <v xml:space="preserve"> </v>
      </c>
      <c r="GJ645" s="1234" t="str">
        <f t="shared" si="630"/>
        <v xml:space="preserve"> </v>
      </c>
      <c r="GK645" s="1234" t="str">
        <f t="shared" si="631"/>
        <v xml:space="preserve"> </v>
      </c>
      <c r="GL645" s="1234" t="str">
        <f t="shared" si="632"/>
        <v xml:space="preserve"> </v>
      </c>
      <c r="GM645" s="1234" t="str">
        <f t="shared" si="633"/>
        <v xml:space="preserve"> </v>
      </c>
      <c r="GN645" s="1234">
        <f t="shared" si="634"/>
        <v>0</v>
      </c>
    </row>
    <row r="646" spans="1:196" s="100" customFormat="1" ht="27" customHeight="1" thickTop="1" thickBot="1">
      <c r="A646" s="1208">
        <f>【A票】【D票】!$D$10</f>
        <v>0</v>
      </c>
      <c r="B646" s="1212">
        <f>【A票】【D票】!$H$10</f>
        <v>0</v>
      </c>
      <c r="C646" s="1213" t="str">
        <f>【A票】【D票】!$K$10</f>
        <v xml:space="preserve"> </v>
      </c>
      <c r="D646" s="1214">
        <f t="shared" si="608"/>
        <v>555</v>
      </c>
      <c r="E646" s="914"/>
      <c r="F646" s="467"/>
      <c r="G646" s="469"/>
      <c r="H646" s="224" t="str">
        <f t="shared" si="655"/>
        <v xml:space="preserve"> </v>
      </c>
      <c r="I646" s="704"/>
      <c r="J646" s="117"/>
      <c r="K646" s="117"/>
      <c r="L646" s="117"/>
      <c r="M646" s="117"/>
      <c r="N646" s="117"/>
      <c r="O646" s="117"/>
      <c r="P646" s="117"/>
      <c r="Q646" s="117"/>
      <c r="R646" s="117"/>
      <c r="S646" s="117"/>
      <c r="T646" s="254"/>
      <c r="U646" s="646"/>
      <c r="V646" s="646"/>
      <c r="W646" s="114"/>
      <c r="X646" s="254"/>
      <c r="Y646" s="224" t="str">
        <f t="shared" si="656"/>
        <v xml:space="preserve"> </v>
      </c>
      <c r="Z646" s="579"/>
      <c r="AA646" s="704"/>
      <c r="AB646" s="119"/>
      <c r="AC646" s="224" t="str">
        <f t="shared" si="610"/>
        <v xml:space="preserve"> </v>
      </c>
      <c r="AD646" s="115"/>
      <c r="AE646" s="253"/>
      <c r="AF646" s="704"/>
      <c r="AG646" s="727"/>
      <c r="AH646" s="727"/>
      <c r="AI646" s="727"/>
      <c r="AJ646" s="727"/>
      <c r="AK646" s="591"/>
      <c r="AL646" s="727"/>
      <c r="AM646" s="727"/>
      <c r="AN646" s="727"/>
      <c r="AO646" s="727"/>
      <c r="AP646" s="727"/>
      <c r="AQ646" s="727"/>
      <c r="AR646" s="727"/>
      <c r="AS646" s="727"/>
      <c r="AT646" s="727"/>
      <c r="AU646" s="727"/>
      <c r="AV646" s="727"/>
      <c r="AW646" s="727"/>
      <c r="AX646" s="727"/>
      <c r="AY646" s="727"/>
      <c r="AZ646" s="727"/>
      <c r="BA646" s="727"/>
      <c r="BB646" s="727"/>
      <c r="BC646" s="821"/>
      <c r="BD646" s="727"/>
      <c r="BE646" s="727"/>
      <c r="BF646" s="727"/>
      <c r="BG646" s="727"/>
      <c r="BH646" s="727"/>
      <c r="BI646" s="727"/>
      <c r="BJ646" s="727"/>
      <c r="BK646" s="727"/>
      <c r="BL646" s="821"/>
      <c r="BM646" s="727"/>
      <c r="BN646" s="727"/>
      <c r="BO646" s="727"/>
      <c r="BP646" s="727"/>
      <c r="BQ646" s="727"/>
      <c r="BR646" s="821"/>
      <c r="BS646" s="727"/>
      <c r="BT646" s="727"/>
      <c r="BU646" s="727"/>
      <c r="BV646" s="591"/>
      <c r="BW646" s="224" t="str">
        <f t="shared" si="668"/>
        <v xml:space="preserve"> </v>
      </c>
      <c r="BX646" s="471">
        <f t="shared" si="657"/>
        <v>555</v>
      </c>
      <c r="BY646" s="117"/>
      <c r="BZ646" s="117"/>
      <c r="CA646" s="117"/>
      <c r="CB646" s="117"/>
      <c r="CC646" s="117"/>
      <c r="CD646" s="461"/>
      <c r="CE646" s="236"/>
      <c r="CF646" s="224" t="str">
        <f t="shared" si="658"/>
        <v xml:space="preserve"> </v>
      </c>
      <c r="CG646" s="116"/>
      <c r="CH646" s="117"/>
      <c r="CI646" s="117"/>
      <c r="CJ646" s="117"/>
      <c r="CK646" s="472"/>
      <c r="CL646" s="472"/>
      <c r="CM646" s="472"/>
      <c r="CN646" s="472"/>
      <c r="CO646" s="117"/>
      <c r="CP646" s="253"/>
      <c r="CQ646" s="120"/>
      <c r="CR646" s="224" t="str" cm="1">
        <f t="array" ref="CR646">IF(AND(SUM(COUNTIF(CG646:CM646,{"*不明*","*その他*"})+COUNTIF(CO646:CP646,{"*不明*","*その他*"}))&gt;0,CQ646=""),"その他・不明の場合,10)具体的内容、理由を記入",IF(OR(AND(CI646=CI$65,COUNTA(CJ646:CM646)&lt;4),AND(OR(CI646=CI$63,CI646=CI$64,CI646=CI$66,CI646=CI$67,CI646=CI$68,CI646=""),COUNTA(CJ646:CM646)&gt;0)),"3)介護保険認定済→要介護度、認知症自立度、寝たきり度、介護保険サービス記入",IF(OR(AND(OR(CM646=CM$63,CM646=CM$64),CN646=""),AND(OR(CM646=CM$65,CM646=CM$66),CN646&lt;&gt;"")),"7)介護保険サービス受けている/過去受けていた→具体的内容記入"," ")))</f>
        <v xml:space="preserve"> </v>
      </c>
      <c r="CS646" s="224" t="str">
        <f t="shared" si="659"/>
        <v xml:space="preserve"> </v>
      </c>
      <c r="CT646" s="116"/>
      <c r="CU646" s="253"/>
      <c r="CV646" s="117"/>
      <c r="CW646" s="117"/>
      <c r="CX646" s="253"/>
      <c r="CY646" s="117"/>
      <c r="CZ646" s="117"/>
      <c r="DA646" s="253"/>
      <c r="DB646" s="117"/>
      <c r="DC646" s="224" t="str">
        <f t="shared" si="660"/>
        <v xml:space="preserve"> </v>
      </c>
      <c r="DD646" s="224" t="str">
        <f t="shared" si="661"/>
        <v xml:space="preserve"> </v>
      </c>
      <c r="DE646" s="224" t="str">
        <f t="shared" si="611"/>
        <v xml:space="preserve"> </v>
      </c>
      <c r="DF646" s="121"/>
      <c r="DG646" s="114"/>
      <c r="DH646" s="704"/>
      <c r="DI646" s="119"/>
      <c r="DJ646" s="187"/>
      <c r="DK646" s="254"/>
      <c r="DL646" s="224" t="str">
        <f t="shared" si="612"/>
        <v xml:space="preserve"> </v>
      </c>
      <c r="DM646" s="224" t="str">
        <f t="shared" si="662"/>
        <v xml:space="preserve"> </v>
      </c>
      <c r="DN646" s="474"/>
      <c r="DO646" s="117"/>
      <c r="DP646" s="117"/>
      <c r="DQ646" s="117"/>
      <c r="DR646" s="117"/>
      <c r="DS646" s="117"/>
      <c r="DT646" s="254"/>
      <c r="DU646" s="476"/>
      <c r="DV646" s="224" t="str">
        <f t="shared" si="613"/>
        <v xml:space="preserve"> </v>
      </c>
      <c r="DW646" s="115"/>
      <c r="DX646" s="470"/>
      <c r="DY646" s="117"/>
      <c r="DZ646" s="704"/>
      <c r="EA646" s="224" t="str">
        <f t="shared" si="614"/>
        <v xml:space="preserve"> </v>
      </c>
      <c r="EB646" s="906"/>
      <c r="EC646" s="904"/>
      <c r="ED646" s="904"/>
      <c r="EE646" s="904"/>
      <c r="EF646" s="904"/>
      <c r="EG646" s="904"/>
      <c r="EH646" s="904"/>
      <c r="EI646" s="904"/>
      <c r="EJ646" s="904"/>
      <c r="EK646" s="905"/>
      <c r="EL646" s="80"/>
      <c r="EM646" s="224" t="str">
        <f t="shared" si="663"/>
        <v xml:space="preserve"> </v>
      </c>
      <c r="EN646" s="224" t="str">
        <f t="shared" si="664"/>
        <v xml:space="preserve"> </v>
      </c>
      <c r="EO646" s="115"/>
      <c r="EP646" s="1050"/>
      <c r="EQ646" s="253"/>
      <c r="ER646" s="117"/>
      <c r="ES646" s="1258">
        <f t="shared" si="665"/>
        <v>555</v>
      </c>
      <c r="ET646" s="224" t="str">
        <f t="shared" si="666"/>
        <v xml:space="preserve"> </v>
      </c>
      <c r="EU646" s="477" t="str">
        <f t="shared" si="667"/>
        <v/>
      </c>
      <c r="EV646" s="1334" t="str">
        <f t="shared" si="609"/>
        <v xml:space="preserve"> </v>
      </c>
      <c r="EW646" s="1332" t="str">
        <f t="shared" si="653"/>
        <v/>
      </c>
      <c r="EX646" s="1275" t="str">
        <f t="shared" si="635"/>
        <v/>
      </c>
      <c r="EY646" s="1275" t="str">
        <f t="shared" si="636"/>
        <v/>
      </c>
      <c r="EZ646" s="1275" t="str">
        <f t="shared" si="637"/>
        <v/>
      </c>
      <c r="FA646" s="1275" t="str">
        <f t="shared" si="638"/>
        <v/>
      </c>
      <c r="FB646" s="1275" t="str">
        <f t="shared" si="639"/>
        <v/>
      </c>
      <c r="FC646" s="1333" t="str">
        <f t="shared" si="640"/>
        <v/>
      </c>
      <c r="FE646" s="1234" t="str">
        <f t="shared" si="641"/>
        <v xml:space="preserve"> </v>
      </c>
      <c r="FF646" s="1234" t="str">
        <f t="shared" si="642"/>
        <v xml:space="preserve"> </v>
      </c>
      <c r="FG646" s="1234" t="str">
        <f t="shared" si="643"/>
        <v xml:space="preserve"> </v>
      </c>
      <c r="FH646" s="1234" t="str">
        <f t="shared" si="644"/>
        <v xml:space="preserve"> </v>
      </c>
      <c r="FI646" s="1234" t="str">
        <f t="shared" si="615"/>
        <v xml:space="preserve"> </v>
      </c>
      <c r="FJ646" s="1234" t="str">
        <f t="shared" si="645"/>
        <v xml:space="preserve"> </v>
      </c>
      <c r="FK646" s="1234">
        <f t="shared" si="616"/>
        <v>0</v>
      </c>
      <c r="FL646" s="1227"/>
      <c r="FM646" s="1234" t="str">
        <f t="shared" si="617"/>
        <v xml:space="preserve"> </v>
      </c>
      <c r="FN646" s="1234" t="str">
        <f t="shared" si="618"/>
        <v xml:space="preserve"> </v>
      </c>
      <c r="FO646" s="1234" t="str">
        <f t="shared" si="646"/>
        <v xml:space="preserve"> </v>
      </c>
      <c r="FP646" s="1234" t="str">
        <f t="shared" si="647"/>
        <v xml:space="preserve"> </v>
      </c>
      <c r="FQ646" s="1234" t="str">
        <f t="shared" si="619"/>
        <v xml:space="preserve"> </v>
      </c>
      <c r="FR646" s="1234" t="str">
        <f t="shared" si="648"/>
        <v xml:space="preserve"> </v>
      </c>
      <c r="FS646" s="1234">
        <f t="shared" si="654"/>
        <v>0</v>
      </c>
      <c r="FT646" s="1227"/>
      <c r="FU646" s="1234" t="str">
        <f t="shared" si="649"/>
        <v xml:space="preserve"> </v>
      </c>
      <c r="FV646" s="1234" t="str">
        <f t="shared" si="650"/>
        <v xml:space="preserve"> </v>
      </c>
      <c r="FW646" s="1234" t="str">
        <f t="shared" si="651"/>
        <v xml:space="preserve"> </v>
      </c>
      <c r="FX646" s="1234" t="str">
        <f t="shared" si="620"/>
        <v xml:space="preserve"> </v>
      </c>
      <c r="FY646" s="1234" t="str">
        <f t="shared" si="621"/>
        <v xml:space="preserve"> </v>
      </c>
      <c r="FZ646" s="1234" t="str">
        <f t="shared" si="652"/>
        <v xml:space="preserve"> </v>
      </c>
      <c r="GA646" s="1234">
        <f t="shared" si="622"/>
        <v>0</v>
      </c>
      <c r="GB646" s="1227"/>
      <c r="GC646" s="1234" t="str">
        <f t="shared" si="623"/>
        <v xml:space="preserve"> </v>
      </c>
      <c r="GD646" s="1234" t="str">
        <f t="shared" si="624"/>
        <v xml:space="preserve"> </v>
      </c>
      <c r="GE646" s="1234" t="str">
        <f t="shared" si="625"/>
        <v xml:space="preserve"> </v>
      </c>
      <c r="GF646" s="1234" t="str">
        <f t="shared" si="626"/>
        <v xml:space="preserve"> </v>
      </c>
      <c r="GG646" s="1234" t="str">
        <f t="shared" si="627"/>
        <v xml:space="preserve"> </v>
      </c>
      <c r="GH646" s="1234" t="str">
        <f t="shared" si="628"/>
        <v xml:space="preserve"> </v>
      </c>
      <c r="GI646" s="1234" t="str">
        <f t="shared" si="629"/>
        <v xml:space="preserve"> </v>
      </c>
      <c r="GJ646" s="1234" t="str">
        <f t="shared" si="630"/>
        <v xml:space="preserve"> </v>
      </c>
      <c r="GK646" s="1234" t="str">
        <f t="shared" si="631"/>
        <v xml:space="preserve"> </v>
      </c>
      <c r="GL646" s="1234" t="str">
        <f t="shared" si="632"/>
        <v xml:space="preserve"> </v>
      </c>
      <c r="GM646" s="1234" t="str">
        <f t="shared" si="633"/>
        <v xml:space="preserve"> </v>
      </c>
      <c r="GN646" s="1234">
        <f t="shared" si="634"/>
        <v>0</v>
      </c>
    </row>
    <row r="647" spans="1:196" s="100" customFormat="1" ht="27" customHeight="1" thickTop="1" thickBot="1">
      <c r="A647" s="1208">
        <f>【A票】【D票】!$D$10</f>
        <v>0</v>
      </c>
      <c r="B647" s="1212">
        <f>【A票】【D票】!$H$10</f>
        <v>0</v>
      </c>
      <c r="C647" s="1213" t="str">
        <f>【A票】【D票】!$K$10</f>
        <v xml:space="preserve"> </v>
      </c>
      <c r="D647" s="1214">
        <f t="shared" si="608"/>
        <v>556</v>
      </c>
      <c r="E647" s="914"/>
      <c r="F647" s="467"/>
      <c r="G647" s="469"/>
      <c r="H647" s="224" t="str">
        <f t="shared" si="655"/>
        <v xml:space="preserve"> </v>
      </c>
      <c r="I647" s="704"/>
      <c r="J647" s="117"/>
      <c r="K647" s="117"/>
      <c r="L647" s="117"/>
      <c r="M647" s="117"/>
      <c r="N647" s="117"/>
      <c r="O647" s="117"/>
      <c r="P647" s="117"/>
      <c r="Q647" s="117"/>
      <c r="R647" s="117"/>
      <c r="S647" s="117"/>
      <c r="T647" s="254"/>
      <c r="U647" s="646"/>
      <c r="V647" s="646"/>
      <c r="W647" s="114"/>
      <c r="X647" s="254"/>
      <c r="Y647" s="224" t="str">
        <f t="shared" si="656"/>
        <v xml:space="preserve"> </v>
      </c>
      <c r="Z647" s="579"/>
      <c r="AA647" s="704"/>
      <c r="AB647" s="119"/>
      <c r="AC647" s="224" t="str">
        <f t="shared" si="610"/>
        <v xml:space="preserve"> </v>
      </c>
      <c r="AD647" s="115"/>
      <c r="AE647" s="253"/>
      <c r="AF647" s="704"/>
      <c r="AG647" s="727"/>
      <c r="AH647" s="727"/>
      <c r="AI647" s="727"/>
      <c r="AJ647" s="727"/>
      <c r="AK647" s="591"/>
      <c r="AL647" s="727"/>
      <c r="AM647" s="727"/>
      <c r="AN647" s="727"/>
      <c r="AO647" s="727"/>
      <c r="AP647" s="727"/>
      <c r="AQ647" s="727"/>
      <c r="AR647" s="727"/>
      <c r="AS647" s="727"/>
      <c r="AT647" s="727"/>
      <c r="AU647" s="727"/>
      <c r="AV647" s="727"/>
      <c r="AW647" s="727"/>
      <c r="AX647" s="727"/>
      <c r="AY647" s="727"/>
      <c r="AZ647" s="727"/>
      <c r="BA647" s="727"/>
      <c r="BB647" s="727"/>
      <c r="BC647" s="821"/>
      <c r="BD647" s="727"/>
      <c r="BE647" s="727"/>
      <c r="BF647" s="727"/>
      <c r="BG647" s="727"/>
      <c r="BH647" s="727"/>
      <c r="BI647" s="727"/>
      <c r="BJ647" s="727"/>
      <c r="BK647" s="727"/>
      <c r="BL647" s="821"/>
      <c r="BM647" s="727"/>
      <c r="BN647" s="727"/>
      <c r="BO647" s="727"/>
      <c r="BP647" s="727"/>
      <c r="BQ647" s="727"/>
      <c r="BR647" s="821"/>
      <c r="BS647" s="727"/>
      <c r="BT647" s="727"/>
      <c r="BU647" s="727"/>
      <c r="BV647" s="591"/>
      <c r="BW647" s="224" t="str">
        <f t="shared" si="668"/>
        <v xml:space="preserve"> </v>
      </c>
      <c r="BX647" s="471">
        <f t="shared" si="657"/>
        <v>556</v>
      </c>
      <c r="BY647" s="117"/>
      <c r="BZ647" s="117"/>
      <c r="CA647" s="117"/>
      <c r="CB647" s="117"/>
      <c r="CC647" s="117"/>
      <c r="CD647" s="461"/>
      <c r="CE647" s="236"/>
      <c r="CF647" s="224" t="str">
        <f t="shared" si="658"/>
        <v xml:space="preserve"> </v>
      </c>
      <c r="CG647" s="116"/>
      <c r="CH647" s="117"/>
      <c r="CI647" s="117"/>
      <c r="CJ647" s="117"/>
      <c r="CK647" s="472"/>
      <c r="CL647" s="472"/>
      <c r="CM647" s="472"/>
      <c r="CN647" s="472"/>
      <c r="CO647" s="117"/>
      <c r="CP647" s="253"/>
      <c r="CQ647" s="120"/>
      <c r="CR647" s="224" t="str" cm="1">
        <f t="array" ref="CR647">IF(AND(SUM(COUNTIF(CG647:CM647,{"*不明*","*その他*"})+COUNTIF(CO647:CP647,{"*不明*","*その他*"}))&gt;0,CQ647=""),"その他・不明の場合,10)具体的内容、理由を記入",IF(OR(AND(CI647=CI$65,COUNTA(CJ647:CM647)&lt;4),AND(OR(CI647=CI$63,CI647=CI$64,CI647=CI$66,CI647=CI$67,CI647=CI$68,CI647=""),COUNTA(CJ647:CM647)&gt;0)),"3)介護保険認定済→要介護度、認知症自立度、寝たきり度、介護保険サービス記入",IF(OR(AND(OR(CM647=CM$63,CM647=CM$64),CN647=""),AND(OR(CM647=CM$65,CM647=CM$66),CN647&lt;&gt;"")),"7)介護保険サービス受けている/過去受けていた→具体的内容記入"," ")))</f>
        <v xml:space="preserve"> </v>
      </c>
      <c r="CS647" s="224" t="str">
        <f t="shared" si="659"/>
        <v xml:space="preserve"> </v>
      </c>
      <c r="CT647" s="116"/>
      <c r="CU647" s="253"/>
      <c r="CV647" s="117"/>
      <c r="CW647" s="117"/>
      <c r="CX647" s="253"/>
      <c r="CY647" s="117"/>
      <c r="CZ647" s="117"/>
      <c r="DA647" s="253"/>
      <c r="DB647" s="117"/>
      <c r="DC647" s="224" t="str">
        <f t="shared" si="660"/>
        <v xml:space="preserve"> </v>
      </c>
      <c r="DD647" s="224" t="str">
        <f t="shared" si="661"/>
        <v xml:space="preserve"> </v>
      </c>
      <c r="DE647" s="224" t="str">
        <f t="shared" si="611"/>
        <v xml:space="preserve"> </v>
      </c>
      <c r="DF647" s="121"/>
      <c r="DG647" s="114"/>
      <c r="DH647" s="704"/>
      <c r="DI647" s="119"/>
      <c r="DJ647" s="187"/>
      <c r="DK647" s="254"/>
      <c r="DL647" s="224" t="str">
        <f t="shared" si="612"/>
        <v xml:space="preserve"> </v>
      </c>
      <c r="DM647" s="224" t="str">
        <f t="shared" si="662"/>
        <v xml:space="preserve"> </v>
      </c>
      <c r="DN647" s="474"/>
      <c r="DO647" s="117"/>
      <c r="DP647" s="117"/>
      <c r="DQ647" s="117"/>
      <c r="DR647" s="117"/>
      <c r="DS647" s="117"/>
      <c r="DT647" s="254"/>
      <c r="DU647" s="476"/>
      <c r="DV647" s="224" t="str">
        <f t="shared" si="613"/>
        <v xml:space="preserve"> </v>
      </c>
      <c r="DW647" s="115"/>
      <c r="DX647" s="470"/>
      <c r="DY647" s="117"/>
      <c r="DZ647" s="704"/>
      <c r="EA647" s="224" t="str">
        <f t="shared" si="614"/>
        <v xml:space="preserve"> </v>
      </c>
      <c r="EB647" s="906"/>
      <c r="EC647" s="904"/>
      <c r="ED647" s="904"/>
      <c r="EE647" s="904"/>
      <c r="EF647" s="904"/>
      <c r="EG647" s="904"/>
      <c r="EH647" s="904"/>
      <c r="EI647" s="904"/>
      <c r="EJ647" s="904"/>
      <c r="EK647" s="905"/>
      <c r="EL647" s="80"/>
      <c r="EM647" s="224" t="str">
        <f t="shared" si="663"/>
        <v xml:space="preserve"> </v>
      </c>
      <c r="EN647" s="224" t="str">
        <f t="shared" si="664"/>
        <v xml:space="preserve"> </v>
      </c>
      <c r="EO647" s="115"/>
      <c r="EP647" s="1050"/>
      <c r="EQ647" s="253"/>
      <c r="ER647" s="117"/>
      <c r="ES647" s="1258">
        <f t="shared" si="665"/>
        <v>556</v>
      </c>
      <c r="ET647" s="224" t="str">
        <f t="shared" si="666"/>
        <v xml:space="preserve"> </v>
      </c>
      <c r="EU647" s="477" t="str">
        <f t="shared" si="667"/>
        <v/>
      </c>
      <c r="EV647" s="1334" t="str">
        <f t="shared" si="609"/>
        <v xml:space="preserve"> </v>
      </c>
      <c r="EW647" s="1332" t="str">
        <f t="shared" si="653"/>
        <v/>
      </c>
      <c r="EX647" s="1275" t="str">
        <f t="shared" si="635"/>
        <v/>
      </c>
      <c r="EY647" s="1275" t="str">
        <f t="shared" si="636"/>
        <v/>
      </c>
      <c r="EZ647" s="1275" t="str">
        <f t="shared" si="637"/>
        <v/>
      </c>
      <c r="FA647" s="1275" t="str">
        <f t="shared" si="638"/>
        <v/>
      </c>
      <c r="FB647" s="1275" t="str">
        <f t="shared" si="639"/>
        <v/>
      </c>
      <c r="FC647" s="1333" t="str">
        <f t="shared" si="640"/>
        <v/>
      </c>
      <c r="FE647" s="1234" t="str">
        <f t="shared" si="641"/>
        <v xml:space="preserve"> </v>
      </c>
      <c r="FF647" s="1234" t="str">
        <f t="shared" si="642"/>
        <v xml:space="preserve"> </v>
      </c>
      <c r="FG647" s="1234" t="str">
        <f t="shared" si="643"/>
        <v xml:space="preserve"> </v>
      </c>
      <c r="FH647" s="1234" t="str">
        <f t="shared" si="644"/>
        <v xml:space="preserve"> </v>
      </c>
      <c r="FI647" s="1234" t="str">
        <f t="shared" si="615"/>
        <v xml:space="preserve"> </v>
      </c>
      <c r="FJ647" s="1234" t="str">
        <f t="shared" si="645"/>
        <v xml:space="preserve"> </v>
      </c>
      <c r="FK647" s="1234">
        <f t="shared" si="616"/>
        <v>0</v>
      </c>
      <c r="FL647" s="1227"/>
      <c r="FM647" s="1234" t="str">
        <f t="shared" si="617"/>
        <v xml:space="preserve"> </v>
      </c>
      <c r="FN647" s="1234" t="str">
        <f t="shared" si="618"/>
        <v xml:space="preserve"> </v>
      </c>
      <c r="FO647" s="1234" t="str">
        <f t="shared" si="646"/>
        <v xml:space="preserve"> </v>
      </c>
      <c r="FP647" s="1234" t="str">
        <f t="shared" si="647"/>
        <v xml:space="preserve"> </v>
      </c>
      <c r="FQ647" s="1234" t="str">
        <f t="shared" si="619"/>
        <v xml:space="preserve"> </v>
      </c>
      <c r="FR647" s="1234" t="str">
        <f t="shared" si="648"/>
        <v xml:space="preserve"> </v>
      </c>
      <c r="FS647" s="1234">
        <f t="shared" si="654"/>
        <v>0</v>
      </c>
      <c r="FT647" s="1227"/>
      <c r="FU647" s="1234" t="str">
        <f t="shared" si="649"/>
        <v xml:space="preserve"> </v>
      </c>
      <c r="FV647" s="1234" t="str">
        <f t="shared" si="650"/>
        <v xml:space="preserve"> </v>
      </c>
      <c r="FW647" s="1234" t="str">
        <f t="shared" si="651"/>
        <v xml:space="preserve"> </v>
      </c>
      <c r="FX647" s="1234" t="str">
        <f t="shared" si="620"/>
        <v xml:space="preserve"> </v>
      </c>
      <c r="FY647" s="1234" t="str">
        <f t="shared" si="621"/>
        <v xml:space="preserve"> </v>
      </c>
      <c r="FZ647" s="1234" t="str">
        <f t="shared" si="652"/>
        <v xml:space="preserve"> </v>
      </c>
      <c r="GA647" s="1234">
        <f t="shared" si="622"/>
        <v>0</v>
      </c>
      <c r="GB647" s="1227"/>
      <c r="GC647" s="1234" t="str">
        <f t="shared" si="623"/>
        <v xml:space="preserve"> </v>
      </c>
      <c r="GD647" s="1234" t="str">
        <f t="shared" si="624"/>
        <v xml:space="preserve"> </v>
      </c>
      <c r="GE647" s="1234" t="str">
        <f t="shared" si="625"/>
        <v xml:space="preserve"> </v>
      </c>
      <c r="GF647" s="1234" t="str">
        <f t="shared" si="626"/>
        <v xml:space="preserve"> </v>
      </c>
      <c r="GG647" s="1234" t="str">
        <f t="shared" si="627"/>
        <v xml:space="preserve"> </v>
      </c>
      <c r="GH647" s="1234" t="str">
        <f t="shared" si="628"/>
        <v xml:space="preserve"> </v>
      </c>
      <c r="GI647" s="1234" t="str">
        <f t="shared" si="629"/>
        <v xml:space="preserve"> </v>
      </c>
      <c r="GJ647" s="1234" t="str">
        <f t="shared" si="630"/>
        <v xml:space="preserve"> </v>
      </c>
      <c r="GK647" s="1234" t="str">
        <f t="shared" si="631"/>
        <v xml:space="preserve"> </v>
      </c>
      <c r="GL647" s="1234" t="str">
        <f t="shared" si="632"/>
        <v xml:space="preserve"> </v>
      </c>
      <c r="GM647" s="1234" t="str">
        <f t="shared" si="633"/>
        <v xml:space="preserve"> </v>
      </c>
      <c r="GN647" s="1234">
        <f t="shared" si="634"/>
        <v>0</v>
      </c>
    </row>
    <row r="648" spans="1:196" s="100" customFormat="1" ht="27" customHeight="1" thickTop="1" thickBot="1">
      <c r="A648" s="1208">
        <f>【A票】【D票】!$D$10</f>
        <v>0</v>
      </c>
      <c r="B648" s="1212">
        <f>【A票】【D票】!$H$10</f>
        <v>0</v>
      </c>
      <c r="C648" s="1213" t="str">
        <f>【A票】【D票】!$K$10</f>
        <v xml:space="preserve"> </v>
      </c>
      <c r="D648" s="1214">
        <f t="shared" si="608"/>
        <v>557</v>
      </c>
      <c r="E648" s="914"/>
      <c r="F648" s="467"/>
      <c r="G648" s="469"/>
      <c r="H648" s="224" t="str">
        <f t="shared" si="655"/>
        <v xml:space="preserve"> </v>
      </c>
      <c r="I648" s="704"/>
      <c r="J648" s="117"/>
      <c r="K648" s="117"/>
      <c r="L648" s="117"/>
      <c r="M648" s="117"/>
      <c r="N648" s="117"/>
      <c r="O648" s="117"/>
      <c r="P648" s="117"/>
      <c r="Q648" s="117"/>
      <c r="R648" s="117"/>
      <c r="S648" s="117"/>
      <c r="T648" s="254"/>
      <c r="U648" s="646"/>
      <c r="V648" s="646"/>
      <c r="W648" s="114"/>
      <c r="X648" s="254"/>
      <c r="Y648" s="224" t="str">
        <f t="shared" si="656"/>
        <v xml:space="preserve"> </v>
      </c>
      <c r="Z648" s="579"/>
      <c r="AA648" s="704"/>
      <c r="AB648" s="119"/>
      <c r="AC648" s="224" t="str">
        <f t="shared" si="610"/>
        <v xml:space="preserve"> </v>
      </c>
      <c r="AD648" s="115"/>
      <c r="AE648" s="253"/>
      <c r="AF648" s="704"/>
      <c r="AG648" s="727"/>
      <c r="AH648" s="727"/>
      <c r="AI648" s="727"/>
      <c r="AJ648" s="727"/>
      <c r="AK648" s="591"/>
      <c r="AL648" s="727"/>
      <c r="AM648" s="727"/>
      <c r="AN648" s="727"/>
      <c r="AO648" s="727"/>
      <c r="AP648" s="727"/>
      <c r="AQ648" s="727"/>
      <c r="AR648" s="727"/>
      <c r="AS648" s="727"/>
      <c r="AT648" s="727"/>
      <c r="AU648" s="727"/>
      <c r="AV648" s="727"/>
      <c r="AW648" s="727"/>
      <c r="AX648" s="727"/>
      <c r="AY648" s="727"/>
      <c r="AZ648" s="727"/>
      <c r="BA648" s="727"/>
      <c r="BB648" s="727"/>
      <c r="BC648" s="821"/>
      <c r="BD648" s="727"/>
      <c r="BE648" s="727"/>
      <c r="BF648" s="727"/>
      <c r="BG648" s="727"/>
      <c r="BH648" s="727"/>
      <c r="BI648" s="727"/>
      <c r="BJ648" s="727"/>
      <c r="BK648" s="727"/>
      <c r="BL648" s="821"/>
      <c r="BM648" s="727"/>
      <c r="BN648" s="727"/>
      <c r="BO648" s="727"/>
      <c r="BP648" s="727"/>
      <c r="BQ648" s="727"/>
      <c r="BR648" s="821"/>
      <c r="BS648" s="727"/>
      <c r="BT648" s="727"/>
      <c r="BU648" s="727"/>
      <c r="BV648" s="591"/>
      <c r="BW648" s="224" t="str">
        <f t="shared" si="668"/>
        <v xml:space="preserve"> </v>
      </c>
      <c r="BX648" s="471">
        <f t="shared" si="657"/>
        <v>557</v>
      </c>
      <c r="BY648" s="117"/>
      <c r="BZ648" s="117"/>
      <c r="CA648" s="117"/>
      <c r="CB648" s="117"/>
      <c r="CC648" s="117"/>
      <c r="CD648" s="461"/>
      <c r="CE648" s="236"/>
      <c r="CF648" s="224" t="str">
        <f t="shared" si="658"/>
        <v xml:space="preserve"> </v>
      </c>
      <c r="CG648" s="116"/>
      <c r="CH648" s="117"/>
      <c r="CI648" s="117"/>
      <c r="CJ648" s="117"/>
      <c r="CK648" s="472"/>
      <c r="CL648" s="472"/>
      <c r="CM648" s="472"/>
      <c r="CN648" s="472"/>
      <c r="CO648" s="117"/>
      <c r="CP648" s="253"/>
      <c r="CQ648" s="120"/>
      <c r="CR648" s="224" t="str" cm="1">
        <f t="array" ref="CR648">IF(AND(SUM(COUNTIF(CG648:CM648,{"*不明*","*その他*"})+COUNTIF(CO648:CP648,{"*不明*","*その他*"}))&gt;0,CQ648=""),"その他・不明の場合,10)具体的内容、理由を記入",IF(OR(AND(CI648=CI$65,COUNTA(CJ648:CM648)&lt;4),AND(OR(CI648=CI$63,CI648=CI$64,CI648=CI$66,CI648=CI$67,CI648=CI$68,CI648=""),COUNTA(CJ648:CM648)&gt;0)),"3)介護保険認定済→要介護度、認知症自立度、寝たきり度、介護保険サービス記入",IF(OR(AND(OR(CM648=CM$63,CM648=CM$64),CN648=""),AND(OR(CM648=CM$65,CM648=CM$66),CN648&lt;&gt;"")),"7)介護保険サービス受けている/過去受けていた→具体的内容記入"," ")))</f>
        <v xml:space="preserve"> </v>
      </c>
      <c r="CS648" s="224" t="str">
        <f t="shared" si="659"/>
        <v xml:space="preserve"> </v>
      </c>
      <c r="CT648" s="116"/>
      <c r="CU648" s="253"/>
      <c r="CV648" s="117"/>
      <c r="CW648" s="117"/>
      <c r="CX648" s="253"/>
      <c r="CY648" s="117"/>
      <c r="CZ648" s="117"/>
      <c r="DA648" s="253"/>
      <c r="DB648" s="117"/>
      <c r="DC648" s="224" t="str">
        <f t="shared" si="660"/>
        <v xml:space="preserve"> </v>
      </c>
      <c r="DD648" s="224" t="str">
        <f t="shared" si="661"/>
        <v xml:space="preserve"> </v>
      </c>
      <c r="DE648" s="224" t="str">
        <f t="shared" si="611"/>
        <v xml:space="preserve"> </v>
      </c>
      <c r="DF648" s="121"/>
      <c r="DG648" s="114"/>
      <c r="DH648" s="704"/>
      <c r="DI648" s="119"/>
      <c r="DJ648" s="187"/>
      <c r="DK648" s="254"/>
      <c r="DL648" s="224" t="str">
        <f t="shared" si="612"/>
        <v xml:space="preserve"> </v>
      </c>
      <c r="DM648" s="224" t="str">
        <f t="shared" si="662"/>
        <v xml:space="preserve"> </v>
      </c>
      <c r="DN648" s="474"/>
      <c r="DO648" s="117"/>
      <c r="DP648" s="117"/>
      <c r="DQ648" s="117"/>
      <c r="DR648" s="117"/>
      <c r="DS648" s="117"/>
      <c r="DT648" s="254"/>
      <c r="DU648" s="476"/>
      <c r="DV648" s="224" t="str">
        <f t="shared" si="613"/>
        <v xml:space="preserve"> </v>
      </c>
      <c r="DW648" s="115"/>
      <c r="DX648" s="470"/>
      <c r="DY648" s="117"/>
      <c r="DZ648" s="704"/>
      <c r="EA648" s="224" t="str">
        <f t="shared" si="614"/>
        <v xml:space="preserve"> </v>
      </c>
      <c r="EB648" s="906"/>
      <c r="EC648" s="904"/>
      <c r="ED648" s="904"/>
      <c r="EE648" s="904"/>
      <c r="EF648" s="904"/>
      <c r="EG648" s="904"/>
      <c r="EH648" s="904"/>
      <c r="EI648" s="904"/>
      <c r="EJ648" s="904"/>
      <c r="EK648" s="905"/>
      <c r="EL648" s="80"/>
      <c r="EM648" s="224" t="str">
        <f t="shared" si="663"/>
        <v xml:space="preserve"> </v>
      </c>
      <c r="EN648" s="224" t="str">
        <f t="shared" si="664"/>
        <v xml:space="preserve"> </v>
      </c>
      <c r="EO648" s="115"/>
      <c r="EP648" s="1050"/>
      <c r="EQ648" s="253"/>
      <c r="ER648" s="117"/>
      <c r="ES648" s="1258">
        <f t="shared" si="665"/>
        <v>557</v>
      </c>
      <c r="ET648" s="224" t="str">
        <f t="shared" si="666"/>
        <v xml:space="preserve"> </v>
      </c>
      <c r="EU648" s="477" t="str">
        <f t="shared" si="667"/>
        <v/>
      </c>
      <c r="EV648" s="1334" t="str">
        <f t="shared" si="609"/>
        <v xml:space="preserve"> </v>
      </c>
      <c r="EW648" s="1332" t="str">
        <f t="shared" si="653"/>
        <v/>
      </c>
      <c r="EX648" s="1275" t="str">
        <f t="shared" si="635"/>
        <v/>
      </c>
      <c r="EY648" s="1275" t="str">
        <f t="shared" si="636"/>
        <v/>
      </c>
      <c r="EZ648" s="1275" t="str">
        <f t="shared" si="637"/>
        <v/>
      </c>
      <c r="FA648" s="1275" t="str">
        <f t="shared" si="638"/>
        <v/>
      </c>
      <c r="FB648" s="1275" t="str">
        <f t="shared" si="639"/>
        <v/>
      </c>
      <c r="FC648" s="1333" t="str">
        <f t="shared" si="640"/>
        <v/>
      </c>
      <c r="FE648" s="1234" t="str">
        <f t="shared" si="641"/>
        <v xml:space="preserve"> </v>
      </c>
      <c r="FF648" s="1234" t="str">
        <f t="shared" si="642"/>
        <v xml:space="preserve"> </v>
      </c>
      <c r="FG648" s="1234" t="str">
        <f t="shared" si="643"/>
        <v xml:space="preserve"> </v>
      </c>
      <c r="FH648" s="1234" t="str">
        <f t="shared" si="644"/>
        <v xml:space="preserve"> </v>
      </c>
      <c r="FI648" s="1234" t="str">
        <f t="shared" si="615"/>
        <v xml:space="preserve"> </v>
      </c>
      <c r="FJ648" s="1234" t="str">
        <f t="shared" si="645"/>
        <v xml:space="preserve"> </v>
      </c>
      <c r="FK648" s="1234">
        <f t="shared" si="616"/>
        <v>0</v>
      </c>
      <c r="FL648" s="1227"/>
      <c r="FM648" s="1234" t="str">
        <f t="shared" si="617"/>
        <v xml:space="preserve"> </v>
      </c>
      <c r="FN648" s="1234" t="str">
        <f t="shared" si="618"/>
        <v xml:space="preserve"> </v>
      </c>
      <c r="FO648" s="1234" t="str">
        <f t="shared" si="646"/>
        <v xml:space="preserve"> </v>
      </c>
      <c r="FP648" s="1234" t="str">
        <f t="shared" si="647"/>
        <v xml:space="preserve"> </v>
      </c>
      <c r="FQ648" s="1234" t="str">
        <f t="shared" si="619"/>
        <v xml:space="preserve"> </v>
      </c>
      <c r="FR648" s="1234" t="str">
        <f t="shared" si="648"/>
        <v xml:space="preserve"> </v>
      </c>
      <c r="FS648" s="1234">
        <f t="shared" si="654"/>
        <v>0</v>
      </c>
      <c r="FT648" s="1227"/>
      <c r="FU648" s="1234" t="str">
        <f t="shared" si="649"/>
        <v xml:space="preserve"> </v>
      </c>
      <c r="FV648" s="1234" t="str">
        <f t="shared" si="650"/>
        <v xml:space="preserve"> </v>
      </c>
      <c r="FW648" s="1234" t="str">
        <f t="shared" si="651"/>
        <v xml:space="preserve"> </v>
      </c>
      <c r="FX648" s="1234" t="str">
        <f t="shared" si="620"/>
        <v xml:space="preserve"> </v>
      </c>
      <c r="FY648" s="1234" t="str">
        <f t="shared" si="621"/>
        <v xml:space="preserve"> </v>
      </c>
      <c r="FZ648" s="1234" t="str">
        <f t="shared" si="652"/>
        <v xml:space="preserve"> </v>
      </c>
      <c r="GA648" s="1234">
        <f t="shared" si="622"/>
        <v>0</v>
      </c>
      <c r="GB648" s="1227"/>
      <c r="GC648" s="1234" t="str">
        <f t="shared" si="623"/>
        <v xml:space="preserve"> </v>
      </c>
      <c r="GD648" s="1234" t="str">
        <f t="shared" si="624"/>
        <v xml:space="preserve"> </v>
      </c>
      <c r="GE648" s="1234" t="str">
        <f t="shared" si="625"/>
        <v xml:space="preserve"> </v>
      </c>
      <c r="GF648" s="1234" t="str">
        <f t="shared" si="626"/>
        <v xml:space="preserve"> </v>
      </c>
      <c r="GG648" s="1234" t="str">
        <f t="shared" si="627"/>
        <v xml:space="preserve"> </v>
      </c>
      <c r="GH648" s="1234" t="str">
        <f t="shared" si="628"/>
        <v xml:space="preserve"> </v>
      </c>
      <c r="GI648" s="1234" t="str">
        <f t="shared" si="629"/>
        <v xml:space="preserve"> </v>
      </c>
      <c r="GJ648" s="1234" t="str">
        <f t="shared" si="630"/>
        <v xml:space="preserve"> </v>
      </c>
      <c r="GK648" s="1234" t="str">
        <f t="shared" si="631"/>
        <v xml:space="preserve"> </v>
      </c>
      <c r="GL648" s="1234" t="str">
        <f t="shared" si="632"/>
        <v xml:space="preserve"> </v>
      </c>
      <c r="GM648" s="1234" t="str">
        <f t="shared" si="633"/>
        <v xml:space="preserve"> </v>
      </c>
      <c r="GN648" s="1234">
        <f t="shared" si="634"/>
        <v>0</v>
      </c>
    </row>
    <row r="649" spans="1:196" s="100" customFormat="1" ht="27" customHeight="1" thickTop="1" thickBot="1">
      <c r="A649" s="1208">
        <f>【A票】【D票】!$D$10</f>
        <v>0</v>
      </c>
      <c r="B649" s="1212">
        <f>【A票】【D票】!$H$10</f>
        <v>0</v>
      </c>
      <c r="C649" s="1213" t="str">
        <f>【A票】【D票】!$K$10</f>
        <v xml:space="preserve"> </v>
      </c>
      <c r="D649" s="1214">
        <f t="shared" si="608"/>
        <v>558</v>
      </c>
      <c r="E649" s="914"/>
      <c r="F649" s="467"/>
      <c r="G649" s="469"/>
      <c r="H649" s="224" t="str">
        <f t="shared" si="655"/>
        <v xml:space="preserve"> </v>
      </c>
      <c r="I649" s="704"/>
      <c r="J649" s="117"/>
      <c r="K649" s="117"/>
      <c r="L649" s="117"/>
      <c r="M649" s="117"/>
      <c r="N649" s="117"/>
      <c r="O649" s="117"/>
      <c r="P649" s="117"/>
      <c r="Q649" s="117"/>
      <c r="R649" s="117"/>
      <c r="S649" s="117"/>
      <c r="T649" s="254"/>
      <c r="U649" s="646"/>
      <c r="V649" s="646"/>
      <c r="W649" s="114"/>
      <c r="X649" s="254"/>
      <c r="Y649" s="224" t="str">
        <f t="shared" si="656"/>
        <v xml:space="preserve"> </v>
      </c>
      <c r="Z649" s="579"/>
      <c r="AA649" s="704"/>
      <c r="AB649" s="119"/>
      <c r="AC649" s="224" t="str">
        <f t="shared" si="610"/>
        <v xml:space="preserve"> </v>
      </c>
      <c r="AD649" s="115"/>
      <c r="AE649" s="253"/>
      <c r="AF649" s="704"/>
      <c r="AG649" s="727"/>
      <c r="AH649" s="727"/>
      <c r="AI649" s="727"/>
      <c r="AJ649" s="727"/>
      <c r="AK649" s="591"/>
      <c r="AL649" s="727"/>
      <c r="AM649" s="727"/>
      <c r="AN649" s="727"/>
      <c r="AO649" s="727"/>
      <c r="AP649" s="727"/>
      <c r="AQ649" s="727"/>
      <c r="AR649" s="727"/>
      <c r="AS649" s="727"/>
      <c r="AT649" s="727"/>
      <c r="AU649" s="727"/>
      <c r="AV649" s="727"/>
      <c r="AW649" s="727"/>
      <c r="AX649" s="727"/>
      <c r="AY649" s="727"/>
      <c r="AZ649" s="727"/>
      <c r="BA649" s="727"/>
      <c r="BB649" s="727"/>
      <c r="BC649" s="821"/>
      <c r="BD649" s="727"/>
      <c r="BE649" s="727"/>
      <c r="BF649" s="727"/>
      <c r="BG649" s="727"/>
      <c r="BH649" s="727"/>
      <c r="BI649" s="727"/>
      <c r="BJ649" s="727"/>
      <c r="BK649" s="727"/>
      <c r="BL649" s="821"/>
      <c r="BM649" s="727"/>
      <c r="BN649" s="727"/>
      <c r="BO649" s="727"/>
      <c r="BP649" s="727"/>
      <c r="BQ649" s="727"/>
      <c r="BR649" s="821"/>
      <c r="BS649" s="727"/>
      <c r="BT649" s="727"/>
      <c r="BU649" s="727"/>
      <c r="BV649" s="591"/>
      <c r="BW649" s="224" t="str">
        <f t="shared" si="668"/>
        <v xml:space="preserve"> </v>
      </c>
      <c r="BX649" s="471">
        <f t="shared" si="657"/>
        <v>558</v>
      </c>
      <c r="BY649" s="117"/>
      <c r="BZ649" s="117"/>
      <c r="CA649" s="117"/>
      <c r="CB649" s="117"/>
      <c r="CC649" s="117"/>
      <c r="CD649" s="461"/>
      <c r="CE649" s="236"/>
      <c r="CF649" s="224" t="str">
        <f t="shared" si="658"/>
        <v xml:space="preserve"> </v>
      </c>
      <c r="CG649" s="116"/>
      <c r="CH649" s="117"/>
      <c r="CI649" s="117"/>
      <c r="CJ649" s="117"/>
      <c r="CK649" s="472"/>
      <c r="CL649" s="472"/>
      <c r="CM649" s="472"/>
      <c r="CN649" s="472"/>
      <c r="CO649" s="117"/>
      <c r="CP649" s="253"/>
      <c r="CQ649" s="120"/>
      <c r="CR649" s="224" t="str" cm="1">
        <f t="array" ref="CR649">IF(AND(SUM(COUNTIF(CG649:CM649,{"*不明*","*その他*"})+COUNTIF(CO649:CP649,{"*不明*","*その他*"}))&gt;0,CQ649=""),"その他・不明の場合,10)具体的内容、理由を記入",IF(OR(AND(CI649=CI$65,COUNTA(CJ649:CM649)&lt;4),AND(OR(CI649=CI$63,CI649=CI$64,CI649=CI$66,CI649=CI$67,CI649=CI$68,CI649=""),COUNTA(CJ649:CM649)&gt;0)),"3)介護保険認定済→要介護度、認知症自立度、寝たきり度、介護保険サービス記入",IF(OR(AND(OR(CM649=CM$63,CM649=CM$64),CN649=""),AND(OR(CM649=CM$65,CM649=CM$66),CN649&lt;&gt;"")),"7)介護保険サービス受けている/過去受けていた→具体的内容記入"," ")))</f>
        <v xml:space="preserve"> </v>
      </c>
      <c r="CS649" s="224" t="str">
        <f t="shared" si="659"/>
        <v xml:space="preserve"> </v>
      </c>
      <c r="CT649" s="116"/>
      <c r="CU649" s="253"/>
      <c r="CV649" s="117"/>
      <c r="CW649" s="117"/>
      <c r="CX649" s="253"/>
      <c r="CY649" s="117"/>
      <c r="CZ649" s="117"/>
      <c r="DA649" s="253"/>
      <c r="DB649" s="117"/>
      <c r="DC649" s="224" t="str">
        <f t="shared" si="660"/>
        <v xml:space="preserve"> </v>
      </c>
      <c r="DD649" s="224" t="str">
        <f t="shared" si="661"/>
        <v xml:space="preserve"> </v>
      </c>
      <c r="DE649" s="224" t="str">
        <f t="shared" si="611"/>
        <v xml:space="preserve"> </v>
      </c>
      <c r="DF649" s="121"/>
      <c r="DG649" s="114"/>
      <c r="DH649" s="704"/>
      <c r="DI649" s="119"/>
      <c r="DJ649" s="187"/>
      <c r="DK649" s="254"/>
      <c r="DL649" s="224" t="str">
        <f t="shared" si="612"/>
        <v xml:space="preserve"> </v>
      </c>
      <c r="DM649" s="224" t="str">
        <f t="shared" si="662"/>
        <v xml:space="preserve"> </v>
      </c>
      <c r="DN649" s="474"/>
      <c r="DO649" s="117"/>
      <c r="DP649" s="117"/>
      <c r="DQ649" s="117"/>
      <c r="DR649" s="117"/>
      <c r="DS649" s="117"/>
      <c r="DT649" s="254"/>
      <c r="DU649" s="476"/>
      <c r="DV649" s="224" t="str">
        <f t="shared" si="613"/>
        <v xml:space="preserve"> </v>
      </c>
      <c r="DW649" s="115"/>
      <c r="DX649" s="470"/>
      <c r="DY649" s="117"/>
      <c r="DZ649" s="704"/>
      <c r="EA649" s="224" t="str">
        <f t="shared" si="614"/>
        <v xml:space="preserve"> </v>
      </c>
      <c r="EB649" s="906"/>
      <c r="EC649" s="904"/>
      <c r="ED649" s="904"/>
      <c r="EE649" s="904"/>
      <c r="EF649" s="904"/>
      <c r="EG649" s="904"/>
      <c r="EH649" s="904"/>
      <c r="EI649" s="904"/>
      <c r="EJ649" s="904"/>
      <c r="EK649" s="905"/>
      <c r="EL649" s="80"/>
      <c r="EM649" s="224" t="str">
        <f t="shared" si="663"/>
        <v xml:space="preserve"> </v>
      </c>
      <c r="EN649" s="224" t="str">
        <f t="shared" si="664"/>
        <v xml:space="preserve"> </v>
      </c>
      <c r="EO649" s="115"/>
      <c r="EP649" s="1050"/>
      <c r="EQ649" s="253"/>
      <c r="ER649" s="117"/>
      <c r="ES649" s="1258">
        <f t="shared" si="665"/>
        <v>558</v>
      </c>
      <c r="ET649" s="224" t="str">
        <f t="shared" si="666"/>
        <v xml:space="preserve"> </v>
      </c>
      <c r="EU649" s="477" t="str">
        <f t="shared" si="667"/>
        <v/>
      </c>
      <c r="EV649" s="1334" t="str">
        <f t="shared" si="609"/>
        <v xml:space="preserve"> </v>
      </c>
      <c r="EW649" s="1332" t="str">
        <f t="shared" si="653"/>
        <v/>
      </c>
      <c r="EX649" s="1275" t="str">
        <f t="shared" si="635"/>
        <v/>
      </c>
      <c r="EY649" s="1275" t="str">
        <f t="shared" si="636"/>
        <v/>
      </c>
      <c r="EZ649" s="1275" t="str">
        <f t="shared" si="637"/>
        <v/>
      </c>
      <c r="FA649" s="1275" t="str">
        <f t="shared" si="638"/>
        <v/>
      </c>
      <c r="FB649" s="1275" t="str">
        <f t="shared" si="639"/>
        <v/>
      </c>
      <c r="FC649" s="1333" t="str">
        <f t="shared" si="640"/>
        <v/>
      </c>
      <c r="FE649" s="1234" t="str">
        <f t="shared" si="641"/>
        <v xml:space="preserve"> </v>
      </c>
      <c r="FF649" s="1234" t="str">
        <f t="shared" si="642"/>
        <v xml:space="preserve"> </v>
      </c>
      <c r="FG649" s="1234" t="str">
        <f t="shared" si="643"/>
        <v xml:space="preserve"> </v>
      </c>
      <c r="FH649" s="1234" t="str">
        <f t="shared" si="644"/>
        <v xml:space="preserve"> </v>
      </c>
      <c r="FI649" s="1234" t="str">
        <f t="shared" si="615"/>
        <v xml:space="preserve"> </v>
      </c>
      <c r="FJ649" s="1234" t="str">
        <f t="shared" si="645"/>
        <v xml:space="preserve"> </v>
      </c>
      <c r="FK649" s="1234">
        <f t="shared" si="616"/>
        <v>0</v>
      </c>
      <c r="FL649" s="1227"/>
      <c r="FM649" s="1234" t="str">
        <f t="shared" si="617"/>
        <v xml:space="preserve"> </v>
      </c>
      <c r="FN649" s="1234" t="str">
        <f t="shared" si="618"/>
        <v xml:space="preserve"> </v>
      </c>
      <c r="FO649" s="1234" t="str">
        <f t="shared" si="646"/>
        <v xml:space="preserve"> </v>
      </c>
      <c r="FP649" s="1234" t="str">
        <f t="shared" si="647"/>
        <v xml:space="preserve"> </v>
      </c>
      <c r="FQ649" s="1234" t="str">
        <f t="shared" si="619"/>
        <v xml:space="preserve"> </v>
      </c>
      <c r="FR649" s="1234" t="str">
        <f t="shared" si="648"/>
        <v xml:space="preserve"> </v>
      </c>
      <c r="FS649" s="1234">
        <f t="shared" si="654"/>
        <v>0</v>
      </c>
      <c r="FT649" s="1227"/>
      <c r="FU649" s="1234" t="str">
        <f t="shared" si="649"/>
        <v xml:space="preserve"> </v>
      </c>
      <c r="FV649" s="1234" t="str">
        <f t="shared" si="650"/>
        <v xml:space="preserve"> </v>
      </c>
      <c r="FW649" s="1234" t="str">
        <f t="shared" si="651"/>
        <v xml:space="preserve"> </v>
      </c>
      <c r="FX649" s="1234" t="str">
        <f t="shared" si="620"/>
        <v xml:space="preserve"> </v>
      </c>
      <c r="FY649" s="1234" t="str">
        <f t="shared" si="621"/>
        <v xml:space="preserve"> </v>
      </c>
      <c r="FZ649" s="1234" t="str">
        <f t="shared" si="652"/>
        <v xml:space="preserve"> </v>
      </c>
      <c r="GA649" s="1234">
        <f t="shared" si="622"/>
        <v>0</v>
      </c>
      <c r="GB649" s="1227"/>
      <c r="GC649" s="1234" t="str">
        <f t="shared" si="623"/>
        <v xml:space="preserve"> </v>
      </c>
      <c r="GD649" s="1234" t="str">
        <f t="shared" si="624"/>
        <v xml:space="preserve"> </v>
      </c>
      <c r="GE649" s="1234" t="str">
        <f t="shared" si="625"/>
        <v xml:space="preserve"> </v>
      </c>
      <c r="GF649" s="1234" t="str">
        <f t="shared" si="626"/>
        <v xml:space="preserve"> </v>
      </c>
      <c r="GG649" s="1234" t="str">
        <f t="shared" si="627"/>
        <v xml:space="preserve"> </v>
      </c>
      <c r="GH649" s="1234" t="str">
        <f t="shared" si="628"/>
        <v xml:space="preserve"> </v>
      </c>
      <c r="GI649" s="1234" t="str">
        <f t="shared" si="629"/>
        <v xml:space="preserve"> </v>
      </c>
      <c r="GJ649" s="1234" t="str">
        <f t="shared" si="630"/>
        <v xml:space="preserve"> </v>
      </c>
      <c r="GK649" s="1234" t="str">
        <f t="shared" si="631"/>
        <v xml:space="preserve"> </v>
      </c>
      <c r="GL649" s="1234" t="str">
        <f t="shared" si="632"/>
        <v xml:space="preserve"> </v>
      </c>
      <c r="GM649" s="1234" t="str">
        <f t="shared" si="633"/>
        <v xml:space="preserve"> </v>
      </c>
      <c r="GN649" s="1234">
        <f t="shared" si="634"/>
        <v>0</v>
      </c>
    </row>
    <row r="650" spans="1:196" s="100" customFormat="1" ht="27" customHeight="1" thickTop="1" thickBot="1">
      <c r="A650" s="1208">
        <f>【A票】【D票】!$D$10</f>
        <v>0</v>
      </c>
      <c r="B650" s="1212">
        <f>【A票】【D票】!$H$10</f>
        <v>0</v>
      </c>
      <c r="C650" s="1213" t="str">
        <f>【A票】【D票】!$K$10</f>
        <v xml:space="preserve"> </v>
      </c>
      <c r="D650" s="1214">
        <f t="shared" si="608"/>
        <v>559</v>
      </c>
      <c r="E650" s="914"/>
      <c r="F650" s="467"/>
      <c r="G650" s="469"/>
      <c r="H650" s="224" t="str">
        <f t="shared" si="655"/>
        <v xml:space="preserve"> </v>
      </c>
      <c r="I650" s="704"/>
      <c r="J650" s="117"/>
      <c r="K650" s="117"/>
      <c r="L650" s="117"/>
      <c r="M650" s="117"/>
      <c r="N650" s="117"/>
      <c r="O650" s="117"/>
      <c r="P650" s="117"/>
      <c r="Q650" s="117"/>
      <c r="R650" s="117"/>
      <c r="S650" s="117"/>
      <c r="T650" s="254"/>
      <c r="U650" s="646"/>
      <c r="V650" s="646"/>
      <c r="W650" s="114"/>
      <c r="X650" s="254"/>
      <c r="Y650" s="224" t="str">
        <f t="shared" si="656"/>
        <v xml:space="preserve"> </v>
      </c>
      <c r="Z650" s="579"/>
      <c r="AA650" s="704"/>
      <c r="AB650" s="119"/>
      <c r="AC650" s="224" t="str">
        <f t="shared" si="610"/>
        <v xml:space="preserve"> </v>
      </c>
      <c r="AD650" s="115"/>
      <c r="AE650" s="253"/>
      <c r="AF650" s="704"/>
      <c r="AG650" s="727"/>
      <c r="AH650" s="727"/>
      <c r="AI650" s="727"/>
      <c r="AJ650" s="727"/>
      <c r="AK650" s="591"/>
      <c r="AL650" s="727"/>
      <c r="AM650" s="727"/>
      <c r="AN650" s="727"/>
      <c r="AO650" s="727"/>
      <c r="AP650" s="727"/>
      <c r="AQ650" s="727"/>
      <c r="AR650" s="727"/>
      <c r="AS650" s="727"/>
      <c r="AT650" s="727"/>
      <c r="AU650" s="727"/>
      <c r="AV650" s="727"/>
      <c r="AW650" s="727"/>
      <c r="AX650" s="727"/>
      <c r="AY650" s="727"/>
      <c r="AZ650" s="727"/>
      <c r="BA650" s="727"/>
      <c r="BB650" s="727"/>
      <c r="BC650" s="821"/>
      <c r="BD650" s="727"/>
      <c r="BE650" s="727"/>
      <c r="BF650" s="727"/>
      <c r="BG650" s="727"/>
      <c r="BH650" s="727"/>
      <c r="BI650" s="727"/>
      <c r="BJ650" s="727"/>
      <c r="BK650" s="727"/>
      <c r="BL650" s="821"/>
      <c r="BM650" s="727"/>
      <c r="BN650" s="727"/>
      <c r="BO650" s="727"/>
      <c r="BP650" s="727"/>
      <c r="BQ650" s="727"/>
      <c r="BR650" s="821"/>
      <c r="BS650" s="727"/>
      <c r="BT650" s="727"/>
      <c r="BU650" s="727"/>
      <c r="BV650" s="591"/>
      <c r="BW650" s="224" t="str">
        <f t="shared" si="668"/>
        <v xml:space="preserve"> </v>
      </c>
      <c r="BX650" s="471">
        <f t="shared" si="657"/>
        <v>559</v>
      </c>
      <c r="BY650" s="117"/>
      <c r="BZ650" s="117"/>
      <c r="CA650" s="117"/>
      <c r="CB650" s="117"/>
      <c r="CC650" s="117"/>
      <c r="CD650" s="461"/>
      <c r="CE650" s="236"/>
      <c r="CF650" s="224" t="str">
        <f t="shared" si="658"/>
        <v xml:space="preserve"> </v>
      </c>
      <c r="CG650" s="116"/>
      <c r="CH650" s="117"/>
      <c r="CI650" s="117"/>
      <c r="CJ650" s="117"/>
      <c r="CK650" s="472"/>
      <c r="CL650" s="472"/>
      <c r="CM650" s="472"/>
      <c r="CN650" s="472"/>
      <c r="CO650" s="117"/>
      <c r="CP650" s="253"/>
      <c r="CQ650" s="120"/>
      <c r="CR650" s="224" t="str" cm="1">
        <f t="array" ref="CR650">IF(AND(SUM(COUNTIF(CG650:CM650,{"*不明*","*その他*"})+COUNTIF(CO650:CP650,{"*不明*","*その他*"}))&gt;0,CQ650=""),"その他・不明の場合,10)具体的内容、理由を記入",IF(OR(AND(CI650=CI$65,COUNTA(CJ650:CM650)&lt;4),AND(OR(CI650=CI$63,CI650=CI$64,CI650=CI$66,CI650=CI$67,CI650=CI$68,CI650=""),COUNTA(CJ650:CM650)&gt;0)),"3)介護保険認定済→要介護度、認知症自立度、寝たきり度、介護保険サービス記入",IF(OR(AND(OR(CM650=CM$63,CM650=CM$64),CN650=""),AND(OR(CM650=CM$65,CM650=CM$66),CN650&lt;&gt;"")),"7)介護保険サービス受けている/過去受けていた→具体的内容記入"," ")))</f>
        <v xml:space="preserve"> </v>
      </c>
      <c r="CS650" s="224" t="str">
        <f t="shared" si="659"/>
        <v xml:space="preserve"> </v>
      </c>
      <c r="CT650" s="116"/>
      <c r="CU650" s="253"/>
      <c r="CV650" s="117"/>
      <c r="CW650" s="117"/>
      <c r="CX650" s="253"/>
      <c r="CY650" s="117"/>
      <c r="CZ650" s="117"/>
      <c r="DA650" s="253"/>
      <c r="DB650" s="117"/>
      <c r="DC650" s="224" t="str">
        <f t="shared" si="660"/>
        <v xml:space="preserve"> </v>
      </c>
      <c r="DD650" s="224" t="str">
        <f t="shared" si="661"/>
        <v xml:space="preserve"> </v>
      </c>
      <c r="DE650" s="224" t="str">
        <f t="shared" si="611"/>
        <v xml:space="preserve"> </v>
      </c>
      <c r="DF650" s="121"/>
      <c r="DG650" s="114"/>
      <c r="DH650" s="704"/>
      <c r="DI650" s="119"/>
      <c r="DJ650" s="187"/>
      <c r="DK650" s="254"/>
      <c r="DL650" s="224" t="str">
        <f t="shared" si="612"/>
        <v xml:space="preserve"> </v>
      </c>
      <c r="DM650" s="224" t="str">
        <f t="shared" si="662"/>
        <v xml:space="preserve"> </v>
      </c>
      <c r="DN650" s="474"/>
      <c r="DO650" s="117"/>
      <c r="DP650" s="117"/>
      <c r="DQ650" s="117"/>
      <c r="DR650" s="117"/>
      <c r="DS650" s="117"/>
      <c r="DT650" s="254"/>
      <c r="DU650" s="476"/>
      <c r="DV650" s="224" t="str">
        <f t="shared" si="613"/>
        <v xml:space="preserve"> </v>
      </c>
      <c r="DW650" s="115"/>
      <c r="DX650" s="470"/>
      <c r="DY650" s="117"/>
      <c r="DZ650" s="704"/>
      <c r="EA650" s="224" t="str">
        <f t="shared" si="614"/>
        <v xml:space="preserve"> </v>
      </c>
      <c r="EB650" s="906"/>
      <c r="EC650" s="904"/>
      <c r="ED650" s="904"/>
      <c r="EE650" s="904"/>
      <c r="EF650" s="904"/>
      <c r="EG650" s="904"/>
      <c r="EH650" s="904"/>
      <c r="EI650" s="904"/>
      <c r="EJ650" s="904"/>
      <c r="EK650" s="905"/>
      <c r="EL650" s="80"/>
      <c r="EM650" s="224" t="str">
        <f t="shared" si="663"/>
        <v xml:space="preserve"> </v>
      </c>
      <c r="EN650" s="224" t="str">
        <f t="shared" si="664"/>
        <v xml:space="preserve"> </v>
      </c>
      <c r="EO650" s="115"/>
      <c r="EP650" s="1050"/>
      <c r="EQ650" s="253"/>
      <c r="ER650" s="117"/>
      <c r="ES650" s="1258">
        <f t="shared" si="665"/>
        <v>559</v>
      </c>
      <c r="ET650" s="224" t="str">
        <f t="shared" si="666"/>
        <v xml:space="preserve"> </v>
      </c>
      <c r="EU650" s="477" t="str">
        <f t="shared" si="667"/>
        <v/>
      </c>
      <c r="EV650" s="1334" t="str">
        <f t="shared" si="609"/>
        <v xml:space="preserve"> </v>
      </c>
      <c r="EW650" s="1332" t="str">
        <f t="shared" si="653"/>
        <v/>
      </c>
      <c r="EX650" s="1275" t="str">
        <f t="shared" si="635"/>
        <v/>
      </c>
      <c r="EY650" s="1275" t="str">
        <f t="shared" si="636"/>
        <v/>
      </c>
      <c r="EZ650" s="1275" t="str">
        <f t="shared" si="637"/>
        <v/>
      </c>
      <c r="FA650" s="1275" t="str">
        <f t="shared" si="638"/>
        <v/>
      </c>
      <c r="FB650" s="1275" t="str">
        <f t="shared" si="639"/>
        <v/>
      </c>
      <c r="FC650" s="1333" t="str">
        <f t="shared" si="640"/>
        <v/>
      </c>
      <c r="FE650" s="1234" t="str">
        <f t="shared" si="641"/>
        <v xml:space="preserve"> </v>
      </c>
      <c r="FF650" s="1234" t="str">
        <f t="shared" si="642"/>
        <v xml:space="preserve"> </v>
      </c>
      <c r="FG650" s="1234" t="str">
        <f t="shared" si="643"/>
        <v xml:space="preserve"> </v>
      </c>
      <c r="FH650" s="1234" t="str">
        <f t="shared" si="644"/>
        <v xml:space="preserve"> </v>
      </c>
      <c r="FI650" s="1234" t="str">
        <f t="shared" si="615"/>
        <v xml:space="preserve"> </v>
      </c>
      <c r="FJ650" s="1234" t="str">
        <f t="shared" si="645"/>
        <v xml:space="preserve"> </v>
      </c>
      <c r="FK650" s="1234">
        <f t="shared" si="616"/>
        <v>0</v>
      </c>
      <c r="FL650" s="1227"/>
      <c r="FM650" s="1234" t="str">
        <f t="shared" si="617"/>
        <v xml:space="preserve"> </v>
      </c>
      <c r="FN650" s="1234" t="str">
        <f t="shared" si="618"/>
        <v xml:space="preserve"> </v>
      </c>
      <c r="FO650" s="1234" t="str">
        <f t="shared" si="646"/>
        <v xml:space="preserve"> </v>
      </c>
      <c r="FP650" s="1234" t="str">
        <f t="shared" si="647"/>
        <v xml:space="preserve"> </v>
      </c>
      <c r="FQ650" s="1234" t="str">
        <f t="shared" si="619"/>
        <v xml:space="preserve"> </v>
      </c>
      <c r="FR650" s="1234" t="str">
        <f t="shared" si="648"/>
        <v xml:space="preserve"> </v>
      </c>
      <c r="FS650" s="1234">
        <f t="shared" si="654"/>
        <v>0</v>
      </c>
      <c r="FT650" s="1227"/>
      <c r="FU650" s="1234" t="str">
        <f t="shared" si="649"/>
        <v xml:space="preserve"> </v>
      </c>
      <c r="FV650" s="1234" t="str">
        <f t="shared" si="650"/>
        <v xml:space="preserve"> </v>
      </c>
      <c r="FW650" s="1234" t="str">
        <f t="shared" si="651"/>
        <v xml:space="preserve"> </v>
      </c>
      <c r="FX650" s="1234" t="str">
        <f t="shared" si="620"/>
        <v xml:space="preserve"> </v>
      </c>
      <c r="FY650" s="1234" t="str">
        <f t="shared" si="621"/>
        <v xml:space="preserve"> </v>
      </c>
      <c r="FZ650" s="1234" t="str">
        <f t="shared" si="652"/>
        <v xml:space="preserve"> </v>
      </c>
      <c r="GA650" s="1234">
        <f t="shared" si="622"/>
        <v>0</v>
      </c>
      <c r="GB650" s="1227"/>
      <c r="GC650" s="1234" t="str">
        <f t="shared" si="623"/>
        <v xml:space="preserve"> </v>
      </c>
      <c r="GD650" s="1234" t="str">
        <f t="shared" si="624"/>
        <v xml:space="preserve"> </v>
      </c>
      <c r="GE650" s="1234" t="str">
        <f t="shared" si="625"/>
        <v xml:space="preserve"> </v>
      </c>
      <c r="GF650" s="1234" t="str">
        <f t="shared" si="626"/>
        <v xml:space="preserve"> </v>
      </c>
      <c r="GG650" s="1234" t="str">
        <f t="shared" si="627"/>
        <v xml:space="preserve"> </v>
      </c>
      <c r="GH650" s="1234" t="str">
        <f t="shared" si="628"/>
        <v xml:space="preserve"> </v>
      </c>
      <c r="GI650" s="1234" t="str">
        <f t="shared" si="629"/>
        <v xml:space="preserve"> </v>
      </c>
      <c r="GJ650" s="1234" t="str">
        <f t="shared" si="630"/>
        <v xml:space="preserve"> </v>
      </c>
      <c r="GK650" s="1234" t="str">
        <f t="shared" si="631"/>
        <v xml:space="preserve"> </v>
      </c>
      <c r="GL650" s="1234" t="str">
        <f t="shared" si="632"/>
        <v xml:space="preserve"> </v>
      </c>
      <c r="GM650" s="1234" t="str">
        <f t="shared" si="633"/>
        <v xml:space="preserve"> </v>
      </c>
      <c r="GN650" s="1234">
        <f t="shared" si="634"/>
        <v>0</v>
      </c>
    </row>
    <row r="651" spans="1:196" s="100" customFormat="1" ht="27" customHeight="1" thickTop="1" thickBot="1">
      <c r="A651" s="1208">
        <f>【A票】【D票】!$D$10</f>
        <v>0</v>
      </c>
      <c r="B651" s="1212">
        <f>【A票】【D票】!$H$10</f>
        <v>0</v>
      </c>
      <c r="C651" s="1213" t="str">
        <f>【A票】【D票】!$K$10</f>
        <v xml:space="preserve"> </v>
      </c>
      <c r="D651" s="1214">
        <f t="shared" si="608"/>
        <v>560</v>
      </c>
      <c r="E651" s="914"/>
      <c r="F651" s="467"/>
      <c r="G651" s="469"/>
      <c r="H651" s="224" t="str">
        <f t="shared" si="655"/>
        <v xml:space="preserve"> </v>
      </c>
      <c r="I651" s="704"/>
      <c r="J651" s="117"/>
      <c r="K651" s="117"/>
      <c r="L651" s="117"/>
      <c r="M651" s="117"/>
      <c r="N651" s="117"/>
      <c r="O651" s="117"/>
      <c r="P651" s="117"/>
      <c r="Q651" s="117"/>
      <c r="R651" s="117"/>
      <c r="S651" s="117"/>
      <c r="T651" s="254"/>
      <c r="U651" s="646"/>
      <c r="V651" s="646"/>
      <c r="W651" s="114"/>
      <c r="X651" s="254"/>
      <c r="Y651" s="224" t="str">
        <f t="shared" si="656"/>
        <v xml:space="preserve"> </v>
      </c>
      <c r="Z651" s="579"/>
      <c r="AA651" s="704"/>
      <c r="AB651" s="119"/>
      <c r="AC651" s="224" t="str">
        <f t="shared" si="610"/>
        <v xml:space="preserve"> </v>
      </c>
      <c r="AD651" s="115"/>
      <c r="AE651" s="253"/>
      <c r="AF651" s="704"/>
      <c r="AG651" s="727"/>
      <c r="AH651" s="727"/>
      <c r="AI651" s="727"/>
      <c r="AJ651" s="727"/>
      <c r="AK651" s="591"/>
      <c r="AL651" s="727"/>
      <c r="AM651" s="727"/>
      <c r="AN651" s="727"/>
      <c r="AO651" s="727"/>
      <c r="AP651" s="727"/>
      <c r="AQ651" s="727"/>
      <c r="AR651" s="727"/>
      <c r="AS651" s="727"/>
      <c r="AT651" s="727"/>
      <c r="AU651" s="727"/>
      <c r="AV651" s="727"/>
      <c r="AW651" s="727"/>
      <c r="AX651" s="727"/>
      <c r="AY651" s="727"/>
      <c r="AZ651" s="727"/>
      <c r="BA651" s="727"/>
      <c r="BB651" s="727"/>
      <c r="BC651" s="821"/>
      <c r="BD651" s="727"/>
      <c r="BE651" s="727"/>
      <c r="BF651" s="727"/>
      <c r="BG651" s="727"/>
      <c r="BH651" s="727"/>
      <c r="BI651" s="727"/>
      <c r="BJ651" s="727"/>
      <c r="BK651" s="727"/>
      <c r="BL651" s="821"/>
      <c r="BM651" s="727"/>
      <c r="BN651" s="727"/>
      <c r="BO651" s="727"/>
      <c r="BP651" s="727"/>
      <c r="BQ651" s="727"/>
      <c r="BR651" s="821"/>
      <c r="BS651" s="727"/>
      <c r="BT651" s="727"/>
      <c r="BU651" s="727"/>
      <c r="BV651" s="591"/>
      <c r="BW651" s="224" t="str">
        <f t="shared" si="668"/>
        <v xml:space="preserve"> </v>
      </c>
      <c r="BX651" s="471">
        <f t="shared" si="657"/>
        <v>560</v>
      </c>
      <c r="BY651" s="117"/>
      <c r="BZ651" s="117"/>
      <c r="CA651" s="117"/>
      <c r="CB651" s="117"/>
      <c r="CC651" s="117"/>
      <c r="CD651" s="461"/>
      <c r="CE651" s="236"/>
      <c r="CF651" s="224" t="str">
        <f t="shared" si="658"/>
        <v xml:space="preserve"> </v>
      </c>
      <c r="CG651" s="116"/>
      <c r="CH651" s="117"/>
      <c r="CI651" s="117"/>
      <c r="CJ651" s="117"/>
      <c r="CK651" s="472"/>
      <c r="CL651" s="472"/>
      <c r="CM651" s="472"/>
      <c r="CN651" s="472"/>
      <c r="CO651" s="117"/>
      <c r="CP651" s="253"/>
      <c r="CQ651" s="120"/>
      <c r="CR651" s="224" t="str" cm="1">
        <f t="array" ref="CR651">IF(AND(SUM(COUNTIF(CG651:CM651,{"*不明*","*その他*"})+COUNTIF(CO651:CP651,{"*不明*","*その他*"}))&gt;0,CQ651=""),"その他・不明の場合,10)具体的内容、理由を記入",IF(OR(AND(CI651=CI$65,COUNTA(CJ651:CM651)&lt;4),AND(OR(CI651=CI$63,CI651=CI$64,CI651=CI$66,CI651=CI$67,CI651=CI$68,CI651=""),COUNTA(CJ651:CM651)&gt;0)),"3)介護保険認定済→要介護度、認知症自立度、寝たきり度、介護保険サービス記入",IF(OR(AND(OR(CM651=CM$63,CM651=CM$64),CN651=""),AND(OR(CM651=CM$65,CM651=CM$66),CN651&lt;&gt;"")),"7)介護保険サービス受けている/過去受けていた→具体的内容記入"," ")))</f>
        <v xml:space="preserve"> </v>
      </c>
      <c r="CS651" s="224" t="str">
        <f t="shared" si="659"/>
        <v xml:space="preserve"> </v>
      </c>
      <c r="CT651" s="116"/>
      <c r="CU651" s="253"/>
      <c r="CV651" s="117"/>
      <c r="CW651" s="117"/>
      <c r="CX651" s="253"/>
      <c r="CY651" s="117"/>
      <c r="CZ651" s="117"/>
      <c r="DA651" s="253"/>
      <c r="DB651" s="117"/>
      <c r="DC651" s="224" t="str">
        <f t="shared" si="660"/>
        <v xml:space="preserve"> </v>
      </c>
      <c r="DD651" s="224" t="str">
        <f t="shared" si="661"/>
        <v xml:space="preserve"> </v>
      </c>
      <c r="DE651" s="224" t="str">
        <f t="shared" si="611"/>
        <v xml:space="preserve"> </v>
      </c>
      <c r="DF651" s="121"/>
      <c r="DG651" s="114"/>
      <c r="DH651" s="704"/>
      <c r="DI651" s="119"/>
      <c r="DJ651" s="187"/>
      <c r="DK651" s="254"/>
      <c r="DL651" s="224" t="str">
        <f t="shared" si="612"/>
        <v xml:space="preserve"> </v>
      </c>
      <c r="DM651" s="224" t="str">
        <f t="shared" si="662"/>
        <v xml:space="preserve"> </v>
      </c>
      <c r="DN651" s="474"/>
      <c r="DO651" s="117"/>
      <c r="DP651" s="117"/>
      <c r="DQ651" s="117"/>
      <c r="DR651" s="117"/>
      <c r="DS651" s="117"/>
      <c r="DT651" s="254"/>
      <c r="DU651" s="476"/>
      <c r="DV651" s="224" t="str">
        <f t="shared" si="613"/>
        <v xml:space="preserve"> </v>
      </c>
      <c r="DW651" s="115"/>
      <c r="DX651" s="470"/>
      <c r="DY651" s="117"/>
      <c r="DZ651" s="704"/>
      <c r="EA651" s="224" t="str">
        <f t="shared" si="614"/>
        <v xml:space="preserve"> </v>
      </c>
      <c r="EB651" s="906"/>
      <c r="EC651" s="904"/>
      <c r="ED651" s="904"/>
      <c r="EE651" s="904"/>
      <c r="EF651" s="904"/>
      <c r="EG651" s="904"/>
      <c r="EH651" s="904"/>
      <c r="EI651" s="904"/>
      <c r="EJ651" s="904"/>
      <c r="EK651" s="905"/>
      <c r="EL651" s="80"/>
      <c r="EM651" s="224" t="str">
        <f t="shared" si="663"/>
        <v xml:space="preserve"> </v>
      </c>
      <c r="EN651" s="224" t="str">
        <f t="shared" si="664"/>
        <v xml:space="preserve"> </v>
      </c>
      <c r="EO651" s="115"/>
      <c r="EP651" s="1050"/>
      <c r="EQ651" s="253"/>
      <c r="ER651" s="117"/>
      <c r="ES651" s="1258">
        <f t="shared" si="665"/>
        <v>560</v>
      </c>
      <c r="ET651" s="224" t="str">
        <f t="shared" si="666"/>
        <v xml:space="preserve"> </v>
      </c>
      <c r="EU651" s="477" t="str">
        <f t="shared" si="667"/>
        <v/>
      </c>
      <c r="EV651" s="1334" t="str">
        <f t="shared" si="609"/>
        <v xml:space="preserve"> </v>
      </c>
      <c r="EW651" s="1332" t="str">
        <f t="shared" si="653"/>
        <v/>
      </c>
      <c r="EX651" s="1275" t="str">
        <f t="shared" si="635"/>
        <v/>
      </c>
      <c r="EY651" s="1275" t="str">
        <f t="shared" si="636"/>
        <v/>
      </c>
      <c r="EZ651" s="1275" t="str">
        <f t="shared" si="637"/>
        <v/>
      </c>
      <c r="FA651" s="1275" t="str">
        <f t="shared" si="638"/>
        <v/>
      </c>
      <c r="FB651" s="1275" t="str">
        <f t="shared" si="639"/>
        <v/>
      </c>
      <c r="FC651" s="1333" t="str">
        <f t="shared" si="640"/>
        <v/>
      </c>
      <c r="FE651" s="1234" t="str">
        <f t="shared" si="641"/>
        <v xml:space="preserve"> </v>
      </c>
      <c r="FF651" s="1234" t="str">
        <f t="shared" si="642"/>
        <v xml:space="preserve"> </v>
      </c>
      <c r="FG651" s="1234" t="str">
        <f t="shared" si="643"/>
        <v xml:space="preserve"> </v>
      </c>
      <c r="FH651" s="1234" t="str">
        <f t="shared" si="644"/>
        <v xml:space="preserve"> </v>
      </c>
      <c r="FI651" s="1234" t="str">
        <f t="shared" si="615"/>
        <v xml:space="preserve"> </v>
      </c>
      <c r="FJ651" s="1234" t="str">
        <f t="shared" si="645"/>
        <v xml:space="preserve"> </v>
      </c>
      <c r="FK651" s="1234">
        <f t="shared" si="616"/>
        <v>0</v>
      </c>
      <c r="FL651" s="1227"/>
      <c r="FM651" s="1234" t="str">
        <f t="shared" si="617"/>
        <v xml:space="preserve"> </v>
      </c>
      <c r="FN651" s="1234" t="str">
        <f t="shared" si="618"/>
        <v xml:space="preserve"> </v>
      </c>
      <c r="FO651" s="1234" t="str">
        <f t="shared" si="646"/>
        <v xml:space="preserve"> </v>
      </c>
      <c r="FP651" s="1234" t="str">
        <f t="shared" si="647"/>
        <v xml:space="preserve"> </v>
      </c>
      <c r="FQ651" s="1234" t="str">
        <f t="shared" si="619"/>
        <v xml:space="preserve"> </v>
      </c>
      <c r="FR651" s="1234" t="str">
        <f t="shared" si="648"/>
        <v xml:space="preserve"> </v>
      </c>
      <c r="FS651" s="1234">
        <f t="shared" si="654"/>
        <v>0</v>
      </c>
      <c r="FT651" s="1227"/>
      <c r="FU651" s="1234" t="str">
        <f t="shared" si="649"/>
        <v xml:space="preserve"> </v>
      </c>
      <c r="FV651" s="1234" t="str">
        <f t="shared" si="650"/>
        <v xml:space="preserve"> </v>
      </c>
      <c r="FW651" s="1234" t="str">
        <f t="shared" si="651"/>
        <v xml:space="preserve"> </v>
      </c>
      <c r="FX651" s="1234" t="str">
        <f t="shared" si="620"/>
        <v xml:space="preserve"> </v>
      </c>
      <c r="FY651" s="1234" t="str">
        <f t="shared" si="621"/>
        <v xml:space="preserve"> </v>
      </c>
      <c r="FZ651" s="1234" t="str">
        <f t="shared" si="652"/>
        <v xml:space="preserve"> </v>
      </c>
      <c r="GA651" s="1234">
        <f t="shared" si="622"/>
        <v>0</v>
      </c>
      <c r="GB651" s="1227"/>
      <c r="GC651" s="1234" t="str">
        <f t="shared" si="623"/>
        <v xml:space="preserve"> </v>
      </c>
      <c r="GD651" s="1234" t="str">
        <f t="shared" si="624"/>
        <v xml:space="preserve"> </v>
      </c>
      <c r="GE651" s="1234" t="str">
        <f t="shared" si="625"/>
        <v xml:space="preserve"> </v>
      </c>
      <c r="GF651" s="1234" t="str">
        <f t="shared" si="626"/>
        <v xml:space="preserve"> </v>
      </c>
      <c r="GG651" s="1234" t="str">
        <f t="shared" si="627"/>
        <v xml:space="preserve"> </v>
      </c>
      <c r="GH651" s="1234" t="str">
        <f t="shared" si="628"/>
        <v xml:space="preserve"> </v>
      </c>
      <c r="GI651" s="1234" t="str">
        <f t="shared" si="629"/>
        <v xml:space="preserve"> </v>
      </c>
      <c r="GJ651" s="1234" t="str">
        <f t="shared" si="630"/>
        <v xml:space="preserve"> </v>
      </c>
      <c r="GK651" s="1234" t="str">
        <f t="shared" si="631"/>
        <v xml:space="preserve"> </v>
      </c>
      <c r="GL651" s="1234" t="str">
        <f t="shared" si="632"/>
        <v xml:space="preserve"> </v>
      </c>
      <c r="GM651" s="1234" t="str">
        <f t="shared" si="633"/>
        <v xml:space="preserve"> </v>
      </c>
      <c r="GN651" s="1234">
        <f t="shared" si="634"/>
        <v>0</v>
      </c>
    </row>
    <row r="652" spans="1:196" s="100" customFormat="1" ht="27" customHeight="1" thickTop="1" thickBot="1">
      <c r="A652" s="1208">
        <f>【A票】【D票】!$D$10</f>
        <v>0</v>
      </c>
      <c r="B652" s="1212">
        <f>【A票】【D票】!$H$10</f>
        <v>0</v>
      </c>
      <c r="C652" s="1213" t="str">
        <f>【A票】【D票】!$K$10</f>
        <v xml:space="preserve"> </v>
      </c>
      <c r="D652" s="1214">
        <f t="shared" si="608"/>
        <v>561</v>
      </c>
      <c r="E652" s="914"/>
      <c r="F652" s="467"/>
      <c r="G652" s="469"/>
      <c r="H652" s="224" t="str">
        <f t="shared" si="655"/>
        <v xml:space="preserve"> </v>
      </c>
      <c r="I652" s="704"/>
      <c r="J652" s="117"/>
      <c r="K652" s="117"/>
      <c r="L652" s="117"/>
      <c r="M652" s="117"/>
      <c r="N652" s="117"/>
      <c r="O652" s="117"/>
      <c r="P652" s="117"/>
      <c r="Q652" s="117"/>
      <c r="R652" s="117"/>
      <c r="S652" s="117"/>
      <c r="T652" s="254"/>
      <c r="U652" s="646"/>
      <c r="V652" s="646"/>
      <c r="W652" s="114"/>
      <c r="X652" s="254"/>
      <c r="Y652" s="224" t="str">
        <f t="shared" si="656"/>
        <v xml:space="preserve"> </v>
      </c>
      <c r="Z652" s="579"/>
      <c r="AA652" s="704"/>
      <c r="AB652" s="119"/>
      <c r="AC652" s="224" t="str">
        <f t="shared" si="610"/>
        <v xml:space="preserve"> </v>
      </c>
      <c r="AD652" s="115"/>
      <c r="AE652" s="253"/>
      <c r="AF652" s="704"/>
      <c r="AG652" s="727"/>
      <c r="AH652" s="727"/>
      <c r="AI652" s="727"/>
      <c r="AJ652" s="727"/>
      <c r="AK652" s="591"/>
      <c r="AL652" s="727"/>
      <c r="AM652" s="727"/>
      <c r="AN652" s="727"/>
      <c r="AO652" s="727"/>
      <c r="AP652" s="727"/>
      <c r="AQ652" s="727"/>
      <c r="AR652" s="727"/>
      <c r="AS652" s="727"/>
      <c r="AT652" s="727"/>
      <c r="AU652" s="727"/>
      <c r="AV652" s="727"/>
      <c r="AW652" s="727"/>
      <c r="AX652" s="727"/>
      <c r="AY652" s="727"/>
      <c r="AZ652" s="727"/>
      <c r="BA652" s="727"/>
      <c r="BB652" s="727"/>
      <c r="BC652" s="821"/>
      <c r="BD652" s="727"/>
      <c r="BE652" s="727"/>
      <c r="BF652" s="727"/>
      <c r="BG652" s="727"/>
      <c r="BH652" s="727"/>
      <c r="BI652" s="727"/>
      <c r="BJ652" s="727"/>
      <c r="BK652" s="727"/>
      <c r="BL652" s="821"/>
      <c r="BM652" s="727"/>
      <c r="BN652" s="727"/>
      <c r="BO652" s="727"/>
      <c r="BP652" s="727"/>
      <c r="BQ652" s="727"/>
      <c r="BR652" s="821"/>
      <c r="BS652" s="727"/>
      <c r="BT652" s="727"/>
      <c r="BU652" s="727"/>
      <c r="BV652" s="591"/>
      <c r="BW652" s="224" t="str">
        <f t="shared" si="668"/>
        <v xml:space="preserve"> </v>
      </c>
      <c r="BX652" s="471">
        <f t="shared" si="657"/>
        <v>561</v>
      </c>
      <c r="BY652" s="117"/>
      <c r="BZ652" s="117"/>
      <c r="CA652" s="117"/>
      <c r="CB652" s="117"/>
      <c r="CC652" s="117"/>
      <c r="CD652" s="461"/>
      <c r="CE652" s="236"/>
      <c r="CF652" s="224" t="str">
        <f t="shared" si="658"/>
        <v xml:space="preserve"> </v>
      </c>
      <c r="CG652" s="116"/>
      <c r="CH652" s="117"/>
      <c r="CI652" s="117"/>
      <c r="CJ652" s="117"/>
      <c r="CK652" s="472"/>
      <c r="CL652" s="472"/>
      <c r="CM652" s="472"/>
      <c r="CN652" s="472"/>
      <c r="CO652" s="117"/>
      <c r="CP652" s="253"/>
      <c r="CQ652" s="120"/>
      <c r="CR652" s="224" t="str" cm="1">
        <f t="array" ref="CR652">IF(AND(SUM(COUNTIF(CG652:CM652,{"*不明*","*その他*"})+COUNTIF(CO652:CP652,{"*不明*","*その他*"}))&gt;0,CQ652=""),"その他・不明の場合,10)具体的内容、理由を記入",IF(OR(AND(CI652=CI$65,COUNTA(CJ652:CM652)&lt;4),AND(OR(CI652=CI$63,CI652=CI$64,CI652=CI$66,CI652=CI$67,CI652=CI$68,CI652=""),COUNTA(CJ652:CM652)&gt;0)),"3)介護保険認定済→要介護度、認知症自立度、寝たきり度、介護保険サービス記入",IF(OR(AND(OR(CM652=CM$63,CM652=CM$64),CN652=""),AND(OR(CM652=CM$65,CM652=CM$66),CN652&lt;&gt;"")),"7)介護保険サービス受けている/過去受けていた→具体的内容記入"," ")))</f>
        <v xml:space="preserve"> </v>
      </c>
      <c r="CS652" s="224" t="str">
        <f t="shared" si="659"/>
        <v xml:space="preserve"> </v>
      </c>
      <c r="CT652" s="116"/>
      <c r="CU652" s="253"/>
      <c r="CV652" s="117"/>
      <c r="CW652" s="117"/>
      <c r="CX652" s="253"/>
      <c r="CY652" s="117"/>
      <c r="CZ652" s="117"/>
      <c r="DA652" s="253"/>
      <c r="DB652" s="117"/>
      <c r="DC652" s="224" t="str">
        <f t="shared" si="660"/>
        <v xml:space="preserve"> </v>
      </c>
      <c r="DD652" s="224" t="str">
        <f t="shared" si="661"/>
        <v xml:space="preserve"> </v>
      </c>
      <c r="DE652" s="224" t="str">
        <f t="shared" si="611"/>
        <v xml:space="preserve"> </v>
      </c>
      <c r="DF652" s="121"/>
      <c r="DG652" s="114"/>
      <c r="DH652" s="704"/>
      <c r="DI652" s="119"/>
      <c r="DJ652" s="187"/>
      <c r="DK652" s="254"/>
      <c r="DL652" s="224" t="str">
        <f t="shared" si="612"/>
        <v xml:space="preserve"> </v>
      </c>
      <c r="DM652" s="224" t="str">
        <f t="shared" si="662"/>
        <v xml:space="preserve"> </v>
      </c>
      <c r="DN652" s="474"/>
      <c r="DO652" s="117"/>
      <c r="DP652" s="117"/>
      <c r="DQ652" s="117"/>
      <c r="DR652" s="117"/>
      <c r="DS652" s="117"/>
      <c r="DT652" s="254"/>
      <c r="DU652" s="476"/>
      <c r="DV652" s="224" t="str">
        <f t="shared" si="613"/>
        <v xml:space="preserve"> </v>
      </c>
      <c r="DW652" s="115"/>
      <c r="DX652" s="470"/>
      <c r="DY652" s="117"/>
      <c r="DZ652" s="704"/>
      <c r="EA652" s="224" t="str">
        <f t="shared" si="614"/>
        <v xml:space="preserve"> </v>
      </c>
      <c r="EB652" s="906"/>
      <c r="EC652" s="904"/>
      <c r="ED652" s="904"/>
      <c r="EE652" s="904"/>
      <c r="EF652" s="904"/>
      <c r="EG652" s="904"/>
      <c r="EH652" s="904"/>
      <c r="EI652" s="904"/>
      <c r="EJ652" s="904"/>
      <c r="EK652" s="905"/>
      <c r="EL652" s="80"/>
      <c r="EM652" s="224" t="str">
        <f t="shared" si="663"/>
        <v xml:space="preserve"> </v>
      </c>
      <c r="EN652" s="224" t="str">
        <f t="shared" si="664"/>
        <v xml:space="preserve"> </v>
      </c>
      <c r="EO652" s="115"/>
      <c r="EP652" s="1050"/>
      <c r="EQ652" s="253"/>
      <c r="ER652" s="117"/>
      <c r="ES652" s="1258">
        <f t="shared" si="665"/>
        <v>561</v>
      </c>
      <c r="ET652" s="224" t="str">
        <f t="shared" si="666"/>
        <v xml:space="preserve"> </v>
      </c>
      <c r="EU652" s="477" t="str">
        <f t="shared" si="667"/>
        <v/>
      </c>
      <c r="EV652" s="1334" t="str">
        <f t="shared" si="609"/>
        <v xml:space="preserve"> </v>
      </c>
      <c r="EW652" s="1332" t="str">
        <f t="shared" si="653"/>
        <v/>
      </c>
      <c r="EX652" s="1275" t="str">
        <f t="shared" si="635"/>
        <v/>
      </c>
      <c r="EY652" s="1275" t="str">
        <f t="shared" si="636"/>
        <v/>
      </c>
      <c r="EZ652" s="1275" t="str">
        <f t="shared" si="637"/>
        <v/>
      </c>
      <c r="FA652" s="1275" t="str">
        <f t="shared" si="638"/>
        <v/>
      </c>
      <c r="FB652" s="1275" t="str">
        <f t="shared" si="639"/>
        <v/>
      </c>
      <c r="FC652" s="1333" t="str">
        <f t="shared" si="640"/>
        <v/>
      </c>
      <c r="FE652" s="1234" t="str">
        <f t="shared" si="641"/>
        <v xml:space="preserve"> </v>
      </c>
      <c r="FF652" s="1234" t="str">
        <f t="shared" si="642"/>
        <v xml:space="preserve"> </v>
      </c>
      <c r="FG652" s="1234" t="str">
        <f t="shared" si="643"/>
        <v xml:space="preserve"> </v>
      </c>
      <c r="FH652" s="1234" t="str">
        <f t="shared" si="644"/>
        <v xml:space="preserve"> </v>
      </c>
      <c r="FI652" s="1234" t="str">
        <f t="shared" si="615"/>
        <v xml:space="preserve"> </v>
      </c>
      <c r="FJ652" s="1234" t="str">
        <f t="shared" si="645"/>
        <v xml:space="preserve"> </v>
      </c>
      <c r="FK652" s="1234">
        <f t="shared" si="616"/>
        <v>0</v>
      </c>
      <c r="FL652" s="1227"/>
      <c r="FM652" s="1234" t="str">
        <f t="shared" si="617"/>
        <v xml:space="preserve"> </v>
      </c>
      <c r="FN652" s="1234" t="str">
        <f t="shared" si="618"/>
        <v xml:space="preserve"> </v>
      </c>
      <c r="FO652" s="1234" t="str">
        <f t="shared" si="646"/>
        <v xml:space="preserve"> </v>
      </c>
      <c r="FP652" s="1234" t="str">
        <f t="shared" si="647"/>
        <v xml:space="preserve"> </v>
      </c>
      <c r="FQ652" s="1234" t="str">
        <f t="shared" si="619"/>
        <v xml:space="preserve"> </v>
      </c>
      <c r="FR652" s="1234" t="str">
        <f t="shared" si="648"/>
        <v xml:space="preserve"> </v>
      </c>
      <c r="FS652" s="1234">
        <f t="shared" si="654"/>
        <v>0</v>
      </c>
      <c r="FT652" s="1227"/>
      <c r="FU652" s="1234" t="str">
        <f t="shared" si="649"/>
        <v xml:space="preserve"> </v>
      </c>
      <c r="FV652" s="1234" t="str">
        <f t="shared" si="650"/>
        <v xml:space="preserve"> </v>
      </c>
      <c r="FW652" s="1234" t="str">
        <f t="shared" si="651"/>
        <v xml:space="preserve"> </v>
      </c>
      <c r="FX652" s="1234" t="str">
        <f t="shared" si="620"/>
        <v xml:space="preserve"> </v>
      </c>
      <c r="FY652" s="1234" t="str">
        <f t="shared" si="621"/>
        <v xml:space="preserve"> </v>
      </c>
      <c r="FZ652" s="1234" t="str">
        <f t="shared" si="652"/>
        <v xml:space="preserve"> </v>
      </c>
      <c r="GA652" s="1234">
        <f t="shared" si="622"/>
        <v>0</v>
      </c>
      <c r="GB652" s="1227"/>
      <c r="GC652" s="1234" t="str">
        <f t="shared" si="623"/>
        <v xml:space="preserve"> </v>
      </c>
      <c r="GD652" s="1234" t="str">
        <f t="shared" si="624"/>
        <v xml:space="preserve"> </v>
      </c>
      <c r="GE652" s="1234" t="str">
        <f t="shared" si="625"/>
        <v xml:space="preserve"> </v>
      </c>
      <c r="GF652" s="1234" t="str">
        <f t="shared" si="626"/>
        <v xml:space="preserve"> </v>
      </c>
      <c r="GG652" s="1234" t="str">
        <f t="shared" si="627"/>
        <v xml:space="preserve"> </v>
      </c>
      <c r="GH652" s="1234" t="str">
        <f t="shared" si="628"/>
        <v xml:space="preserve"> </v>
      </c>
      <c r="GI652" s="1234" t="str">
        <f t="shared" si="629"/>
        <v xml:space="preserve"> </v>
      </c>
      <c r="GJ652" s="1234" t="str">
        <f t="shared" si="630"/>
        <v xml:space="preserve"> </v>
      </c>
      <c r="GK652" s="1234" t="str">
        <f t="shared" si="631"/>
        <v xml:space="preserve"> </v>
      </c>
      <c r="GL652" s="1234" t="str">
        <f t="shared" si="632"/>
        <v xml:space="preserve"> </v>
      </c>
      <c r="GM652" s="1234" t="str">
        <f t="shared" si="633"/>
        <v xml:space="preserve"> </v>
      </c>
      <c r="GN652" s="1234">
        <f t="shared" si="634"/>
        <v>0</v>
      </c>
    </row>
    <row r="653" spans="1:196" s="100" customFormat="1" ht="27" customHeight="1" thickTop="1" thickBot="1">
      <c r="A653" s="1208">
        <f>【A票】【D票】!$D$10</f>
        <v>0</v>
      </c>
      <c r="B653" s="1212">
        <f>【A票】【D票】!$H$10</f>
        <v>0</v>
      </c>
      <c r="C653" s="1213" t="str">
        <f>【A票】【D票】!$K$10</f>
        <v xml:space="preserve"> </v>
      </c>
      <c r="D653" s="1214">
        <f t="shared" si="608"/>
        <v>562</v>
      </c>
      <c r="E653" s="914"/>
      <c r="F653" s="467"/>
      <c r="G653" s="469"/>
      <c r="H653" s="224" t="str">
        <f t="shared" si="655"/>
        <v xml:space="preserve"> </v>
      </c>
      <c r="I653" s="704"/>
      <c r="J653" s="117"/>
      <c r="K653" s="117"/>
      <c r="L653" s="117"/>
      <c r="M653" s="117"/>
      <c r="N653" s="117"/>
      <c r="O653" s="117"/>
      <c r="P653" s="117"/>
      <c r="Q653" s="117"/>
      <c r="R653" s="117"/>
      <c r="S653" s="117"/>
      <c r="T653" s="254"/>
      <c r="U653" s="646"/>
      <c r="V653" s="646"/>
      <c r="W653" s="114"/>
      <c r="X653" s="254"/>
      <c r="Y653" s="224" t="str">
        <f t="shared" si="656"/>
        <v xml:space="preserve"> </v>
      </c>
      <c r="Z653" s="579"/>
      <c r="AA653" s="704"/>
      <c r="AB653" s="119"/>
      <c r="AC653" s="224" t="str">
        <f t="shared" si="610"/>
        <v xml:space="preserve"> </v>
      </c>
      <c r="AD653" s="115"/>
      <c r="AE653" s="253"/>
      <c r="AF653" s="704"/>
      <c r="AG653" s="727"/>
      <c r="AH653" s="727"/>
      <c r="AI653" s="727"/>
      <c r="AJ653" s="727"/>
      <c r="AK653" s="591"/>
      <c r="AL653" s="727"/>
      <c r="AM653" s="727"/>
      <c r="AN653" s="727"/>
      <c r="AO653" s="727"/>
      <c r="AP653" s="727"/>
      <c r="AQ653" s="727"/>
      <c r="AR653" s="727"/>
      <c r="AS653" s="727"/>
      <c r="AT653" s="727"/>
      <c r="AU653" s="727"/>
      <c r="AV653" s="727"/>
      <c r="AW653" s="727"/>
      <c r="AX653" s="727"/>
      <c r="AY653" s="727"/>
      <c r="AZ653" s="727"/>
      <c r="BA653" s="727"/>
      <c r="BB653" s="727"/>
      <c r="BC653" s="821"/>
      <c r="BD653" s="727"/>
      <c r="BE653" s="727"/>
      <c r="BF653" s="727"/>
      <c r="BG653" s="727"/>
      <c r="BH653" s="727"/>
      <c r="BI653" s="727"/>
      <c r="BJ653" s="727"/>
      <c r="BK653" s="727"/>
      <c r="BL653" s="821"/>
      <c r="BM653" s="727"/>
      <c r="BN653" s="727"/>
      <c r="BO653" s="727"/>
      <c r="BP653" s="727"/>
      <c r="BQ653" s="727"/>
      <c r="BR653" s="821"/>
      <c r="BS653" s="727"/>
      <c r="BT653" s="727"/>
      <c r="BU653" s="727"/>
      <c r="BV653" s="591"/>
      <c r="BW653" s="224" t="str">
        <f t="shared" si="668"/>
        <v xml:space="preserve"> </v>
      </c>
      <c r="BX653" s="471">
        <f t="shared" si="657"/>
        <v>562</v>
      </c>
      <c r="BY653" s="117"/>
      <c r="BZ653" s="117"/>
      <c r="CA653" s="117"/>
      <c r="CB653" s="117"/>
      <c r="CC653" s="117"/>
      <c r="CD653" s="461"/>
      <c r="CE653" s="236"/>
      <c r="CF653" s="224" t="str">
        <f t="shared" si="658"/>
        <v xml:space="preserve"> </v>
      </c>
      <c r="CG653" s="116"/>
      <c r="CH653" s="117"/>
      <c r="CI653" s="117"/>
      <c r="CJ653" s="117"/>
      <c r="CK653" s="472"/>
      <c r="CL653" s="472"/>
      <c r="CM653" s="472"/>
      <c r="CN653" s="472"/>
      <c r="CO653" s="117"/>
      <c r="CP653" s="253"/>
      <c r="CQ653" s="120"/>
      <c r="CR653" s="224" t="str" cm="1">
        <f t="array" ref="CR653">IF(AND(SUM(COUNTIF(CG653:CM653,{"*不明*","*その他*"})+COUNTIF(CO653:CP653,{"*不明*","*その他*"}))&gt;0,CQ653=""),"その他・不明の場合,10)具体的内容、理由を記入",IF(OR(AND(CI653=CI$65,COUNTA(CJ653:CM653)&lt;4),AND(OR(CI653=CI$63,CI653=CI$64,CI653=CI$66,CI653=CI$67,CI653=CI$68,CI653=""),COUNTA(CJ653:CM653)&gt;0)),"3)介護保険認定済→要介護度、認知症自立度、寝たきり度、介護保険サービス記入",IF(OR(AND(OR(CM653=CM$63,CM653=CM$64),CN653=""),AND(OR(CM653=CM$65,CM653=CM$66),CN653&lt;&gt;"")),"7)介護保険サービス受けている/過去受けていた→具体的内容記入"," ")))</f>
        <v xml:space="preserve"> </v>
      </c>
      <c r="CS653" s="224" t="str">
        <f t="shared" si="659"/>
        <v xml:space="preserve"> </v>
      </c>
      <c r="CT653" s="116"/>
      <c r="CU653" s="253"/>
      <c r="CV653" s="117"/>
      <c r="CW653" s="117"/>
      <c r="CX653" s="253"/>
      <c r="CY653" s="117"/>
      <c r="CZ653" s="117"/>
      <c r="DA653" s="253"/>
      <c r="DB653" s="117"/>
      <c r="DC653" s="224" t="str">
        <f t="shared" si="660"/>
        <v xml:space="preserve"> </v>
      </c>
      <c r="DD653" s="224" t="str">
        <f t="shared" si="661"/>
        <v xml:space="preserve"> </v>
      </c>
      <c r="DE653" s="224" t="str">
        <f t="shared" si="611"/>
        <v xml:space="preserve"> </v>
      </c>
      <c r="DF653" s="121"/>
      <c r="DG653" s="114"/>
      <c r="DH653" s="704"/>
      <c r="DI653" s="119"/>
      <c r="DJ653" s="187"/>
      <c r="DK653" s="254"/>
      <c r="DL653" s="224" t="str">
        <f t="shared" si="612"/>
        <v xml:space="preserve"> </v>
      </c>
      <c r="DM653" s="224" t="str">
        <f t="shared" si="662"/>
        <v xml:space="preserve"> </v>
      </c>
      <c r="DN653" s="474"/>
      <c r="DO653" s="117"/>
      <c r="DP653" s="117"/>
      <c r="DQ653" s="117"/>
      <c r="DR653" s="117"/>
      <c r="DS653" s="117"/>
      <c r="DT653" s="254"/>
      <c r="DU653" s="476"/>
      <c r="DV653" s="224" t="str">
        <f t="shared" si="613"/>
        <v xml:space="preserve"> </v>
      </c>
      <c r="DW653" s="115"/>
      <c r="DX653" s="470"/>
      <c r="DY653" s="117"/>
      <c r="DZ653" s="704"/>
      <c r="EA653" s="224" t="str">
        <f t="shared" si="614"/>
        <v xml:space="preserve"> </v>
      </c>
      <c r="EB653" s="906"/>
      <c r="EC653" s="904"/>
      <c r="ED653" s="904"/>
      <c r="EE653" s="904"/>
      <c r="EF653" s="904"/>
      <c r="EG653" s="904"/>
      <c r="EH653" s="904"/>
      <c r="EI653" s="904"/>
      <c r="EJ653" s="904"/>
      <c r="EK653" s="905"/>
      <c r="EL653" s="80"/>
      <c r="EM653" s="224" t="str">
        <f t="shared" si="663"/>
        <v xml:space="preserve"> </v>
      </c>
      <c r="EN653" s="224" t="str">
        <f t="shared" si="664"/>
        <v xml:space="preserve"> </v>
      </c>
      <c r="EO653" s="115"/>
      <c r="EP653" s="1050"/>
      <c r="EQ653" s="253"/>
      <c r="ER653" s="117"/>
      <c r="ES653" s="1258">
        <f t="shared" si="665"/>
        <v>562</v>
      </c>
      <c r="ET653" s="224" t="str">
        <f t="shared" si="666"/>
        <v xml:space="preserve"> </v>
      </c>
      <c r="EU653" s="477" t="str">
        <f t="shared" si="667"/>
        <v/>
      </c>
      <c r="EV653" s="1334" t="str">
        <f t="shared" si="609"/>
        <v xml:space="preserve"> </v>
      </c>
      <c r="EW653" s="1332" t="str">
        <f t="shared" si="653"/>
        <v/>
      </c>
      <c r="EX653" s="1275" t="str">
        <f t="shared" si="635"/>
        <v/>
      </c>
      <c r="EY653" s="1275" t="str">
        <f t="shared" si="636"/>
        <v/>
      </c>
      <c r="EZ653" s="1275" t="str">
        <f t="shared" si="637"/>
        <v/>
      </c>
      <c r="FA653" s="1275" t="str">
        <f t="shared" si="638"/>
        <v/>
      </c>
      <c r="FB653" s="1275" t="str">
        <f t="shared" si="639"/>
        <v/>
      </c>
      <c r="FC653" s="1333" t="str">
        <f t="shared" si="640"/>
        <v/>
      </c>
      <c r="FE653" s="1234" t="str">
        <f t="shared" si="641"/>
        <v xml:space="preserve"> </v>
      </c>
      <c r="FF653" s="1234" t="str">
        <f t="shared" si="642"/>
        <v xml:space="preserve"> </v>
      </c>
      <c r="FG653" s="1234" t="str">
        <f t="shared" si="643"/>
        <v xml:space="preserve"> </v>
      </c>
      <c r="FH653" s="1234" t="str">
        <f t="shared" si="644"/>
        <v xml:space="preserve"> </v>
      </c>
      <c r="FI653" s="1234" t="str">
        <f t="shared" si="615"/>
        <v xml:space="preserve"> </v>
      </c>
      <c r="FJ653" s="1234" t="str">
        <f t="shared" si="645"/>
        <v xml:space="preserve"> </v>
      </c>
      <c r="FK653" s="1234">
        <f t="shared" si="616"/>
        <v>0</v>
      </c>
      <c r="FL653" s="1227"/>
      <c r="FM653" s="1234" t="str">
        <f t="shared" si="617"/>
        <v xml:space="preserve"> </v>
      </c>
      <c r="FN653" s="1234" t="str">
        <f t="shared" si="618"/>
        <v xml:space="preserve"> </v>
      </c>
      <c r="FO653" s="1234" t="str">
        <f t="shared" si="646"/>
        <v xml:space="preserve"> </v>
      </c>
      <c r="FP653" s="1234" t="str">
        <f t="shared" si="647"/>
        <v xml:space="preserve"> </v>
      </c>
      <c r="FQ653" s="1234" t="str">
        <f t="shared" si="619"/>
        <v xml:space="preserve"> </v>
      </c>
      <c r="FR653" s="1234" t="str">
        <f t="shared" si="648"/>
        <v xml:space="preserve"> </v>
      </c>
      <c r="FS653" s="1234">
        <f t="shared" si="654"/>
        <v>0</v>
      </c>
      <c r="FT653" s="1227"/>
      <c r="FU653" s="1234" t="str">
        <f t="shared" si="649"/>
        <v xml:space="preserve"> </v>
      </c>
      <c r="FV653" s="1234" t="str">
        <f t="shared" si="650"/>
        <v xml:space="preserve"> </v>
      </c>
      <c r="FW653" s="1234" t="str">
        <f t="shared" si="651"/>
        <v xml:space="preserve"> </v>
      </c>
      <c r="FX653" s="1234" t="str">
        <f t="shared" si="620"/>
        <v xml:space="preserve"> </v>
      </c>
      <c r="FY653" s="1234" t="str">
        <f t="shared" si="621"/>
        <v xml:space="preserve"> </v>
      </c>
      <c r="FZ653" s="1234" t="str">
        <f t="shared" si="652"/>
        <v xml:space="preserve"> </v>
      </c>
      <c r="GA653" s="1234">
        <f t="shared" si="622"/>
        <v>0</v>
      </c>
      <c r="GB653" s="1227"/>
      <c r="GC653" s="1234" t="str">
        <f t="shared" si="623"/>
        <v xml:space="preserve"> </v>
      </c>
      <c r="GD653" s="1234" t="str">
        <f t="shared" si="624"/>
        <v xml:space="preserve"> </v>
      </c>
      <c r="GE653" s="1234" t="str">
        <f t="shared" si="625"/>
        <v xml:space="preserve"> </v>
      </c>
      <c r="GF653" s="1234" t="str">
        <f t="shared" si="626"/>
        <v xml:space="preserve"> </v>
      </c>
      <c r="GG653" s="1234" t="str">
        <f t="shared" si="627"/>
        <v xml:space="preserve"> </v>
      </c>
      <c r="GH653" s="1234" t="str">
        <f t="shared" si="628"/>
        <v xml:space="preserve"> </v>
      </c>
      <c r="GI653" s="1234" t="str">
        <f t="shared" si="629"/>
        <v xml:space="preserve"> </v>
      </c>
      <c r="GJ653" s="1234" t="str">
        <f t="shared" si="630"/>
        <v xml:space="preserve"> </v>
      </c>
      <c r="GK653" s="1234" t="str">
        <f t="shared" si="631"/>
        <v xml:space="preserve"> </v>
      </c>
      <c r="GL653" s="1234" t="str">
        <f t="shared" si="632"/>
        <v xml:space="preserve"> </v>
      </c>
      <c r="GM653" s="1234" t="str">
        <f t="shared" si="633"/>
        <v xml:space="preserve"> </v>
      </c>
      <c r="GN653" s="1234">
        <f t="shared" si="634"/>
        <v>0</v>
      </c>
    </row>
    <row r="654" spans="1:196" s="100" customFormat="1" ht="27" customHeight="1" thickTop="1" thickBot="1">
      <c r="A654" s="1208">
        <f>【A票】【D票】!$D$10</f>
        <v>0</v>
      </c>
      <c r="B654" s="1212">
        <f>【A票】【D票】!$H$10</f>
        <v>0</v>
      </c>
      <c r="C654" s="1213" t="str">
        <f>【A票】【D票】!$K$10</f>
        <v xml:space="preserve"> </v>
      </c>
      <c r="D654" s="1214">
        <f t="shared" si="608"/>
        <v>563</v>
      </c>
      <c r="E654" s="914"/>
      <c r="F654" s="467"/>
      <c r="G654" s="469"/>
      <c r="H654" s="224" t="str">
        <f t="shared" si="655"/>
        <v xml:space="preserve"> </v>
      </c>
      <c r="I654" s="704"/>
      <c r="J654" s="117"/>
      <c r="K654" s="117"/>
      <c r="L654" s="117"/>
      <c r="M654" s="117"/>
      <c r="N654" s="117"/>
      <c r="O654" s="117"/>
      <c r="P654" s="117"/>
      <c r="Q654" s="117"/>
      <c r="R654" s="117"/>
      <c r="S654" s="117"/>
      <c r="T654" s="254"/>
      <c r="U654" s="646"/>
      <c r="V654" s="646"/>
      <c r="W654" s="114"/>
      <c r="X654" s="254"/>
      <c r="Y654" s="224" t="str">
        <f t="shared" si="656"/>
        <v xml:space="preserve"> </v>
      </c>
      <c r="Z654" s="579"/>
      <c r="AA654" s="704"/>
      <c r="AB654" s="119"/>
      <c r="AC654" s="224" t="str">
        <f t="shared" si="610"/>
        <v xml:space="preserve"> </v>
      </c>
      <c r="AD654" s="115"/>
      <c r="AE654" s="253"/>
      <c r="AF654" s="704"/>
      <c r="AG654" s="727"/>
      <c r="AH654" s="727"/>
      <c r="AI654" s="727"/>
      <c r="AJ654" s="727"/>
      <c r="AK654" s="591"/>
      <c r="AL654" s="727"/>
      <c r="AM654" s="727"/>
      <c r="AN654" s="727"/>
      <c r="AO654" s="727"/>
      <c r="AP654" s="727"/>
      <c r="AQ654" s="727"/>
      <c r="AR654" s="727"/>
      <c r="AS654" s="727"/>
      <c r="AT654" s="727"/>
      <c r="AU654" s="727"/>
      <c r="AV654" s="727"/>
      <c r="AW654" s="727"/>
      <c r="AX654" s="727"/>
      <c r="AY654" s="727"/>
      <c r="AZ654" s="727"/>
      <c r="BA654" s="727"/>
      <c r="BB654" s="727"/>
      <c r="BC654" s="821"/>
      <c r="BD654" s="727"/>
      <c r="BE654" s="727"/>
      <c r="BF654" s="727"/>
      <c r="BG654" s="727"/>
      <c r="BH654" s="727"/>
      <c r="BI654" s="727"/>
      <c r="BJ654" s="727"/>
      <c r="BK654" s="727"/>
      <c r="BL654" s="821"/>
      <c r="BM654" s="727"/>
      <c r="BN654" s="727"/>
      <c r="BO654" s="727"/>
      <c r="BP654" s="727"/>
      <c r="BQ654" s="727"/>
      <c r="BR654" s="821"/>
      <c r="BS654" s="727"/>
      <c r="BT654" s="727"/>
      <c r="BU654" s="727"/>
      <c r="BV654" s="591"/>
      <c r="BW654" s="224" t="str">
        <f t="shared" si="668"/>
        <v xml:space="preserve"> </v>
      </c>
      <c r="BX654" s="471">
        <f t="shared" si="657"/>
        <v>563</v>
      </c>
      <c r="BY654" s="117"/>
      <c r="BZ654" s="117"/>
      <c r="CA654" s="117"/>
      <c r="CB654" s="117"/>
      <c r="CC654" s="117"/>
      <c r="CD654" s="461"/>
      <c r="CE654" s="236"/>
      <c r="CF654" s="224" t="str">
        <f t="shared" si="658"/>
        <v xml:space="preserve"> </v>
      </c>
      <c r="CG654" s="116"/>
      <c r="CH654" s="117"/>
      <c r="CI654" s="117"/>
      <c r="CJ654" s="117"/>
      <c r="CK654" s="472"/>
      <c r="CL654" s="472"/>
      <c r="CM654" s="472"/>
      <c r="CN654" s="472"/>
      <c r="CO654" s="117"/>
      <c r="CP654" s="253"/>
      <c r="CQ654" s="120"/>
      <c r="CR654" s="224" t="str" cm="1">
        <f t="array" ref="CR654">IF(AND(SUM(COUNTIF(CG654:CM654,{"*不明*","*その他*"})+COUNTIF(CO654:CP654,{"*不明*","*その他*"}))&gt;0,CQ654=""),"その他・不明の場合,10)具体的内容、理由を記入",IF(OR(AND(CI654=CI$65,COUNTA(CJ654:CM654)&lt;4),AND(OR(CI654=CI$63,CI654=CI$64,CI654=CI$66,CI654=CI$67,CI654=CI$68,CI654=""),COUNTA(CJ654:CM654)&gt;0)),"3)介護保険認定済→要介護度、認知症自立度、寝たきり度、介護保険サービス記入",IF(OR(AND(OR(CM654=CM$63,CM654=CM$64),CN654=""),AND(OR(CM654=CM$65,CM654=CM$66),CN654&lt;&gt;"")),"7)介護保険サービス受けている/過去受けていた→具体的内容記入"," ")))</f>
        <v xml:space="preserve"> </v>
      </c>
      <c r="CS654" s="224" t="str">
        <f t="shared" si="659"/>
        <v xml:space="preserve"> </v>
      </c>
      <c r="CT654" s="116"/>
      <c r="CU654" s="253"/>
      <c r="CV654" s="117"/>
      <c r="CW654" s="117"/>
      <c r="CX654" s="253"/>
      <c r="CY654" s="117"/>
      <c r="CZ654" s="117"/>
      <c r="DA654" s="253"/>
      <c r="DB654" s="117"/>
      <c r="DC654" s="224" t="str">
        <f t="shared" si="660"/>
        <v xml:space="preserve"> </v>
      </c>
      <c r="DD654" s="224" t="str">
        <f t="shared" si="661"/>
        <v xml:space="preserve"> </v>
      </c>
      <c r="DE654" s="224" t="str">
        <f t="shared" si="611"/>
        <v xml:space="preserve"> </v>
      </c>
      <c r="DF654" s="121"/>
      <c r="DG654" s="114"/>
      <c r="DH654" s="704"/>
      <c r="DI654" s="119"/>
      <c r="DJ654" s="187"/>
      <c r="DK654" s="254"/>
      <c r="DL654" s="224" t="str">
        <f t="shared" si="612"/>
        <v xml:space="preserve"> </v>
      </c>
      <c r="DM654" s="224" t="str">
        <f t="shared" si="662"/>
        <v xml:space="preserve"> </v>
      </c>
      <c r="DN654" s="474"/>
      <c r="DO654" s="117"/>
      <c r="DP654" s="117"/>
      <c r="DQ654" s="117"/>
      <c r="DR654" s="117"/>
      <c r="DS654" s="117"/>
      <c r="DT654" s="254"/>
      <c r="DU654" s="476"/>
      <c r="DV654" s="224" t="str">
        <f t="shared" si="613"/>
        <v xml:space="preserve"> </v>
      </c>
      <c r="DW654" s="115"/>
      <c r="DX654" s="470"/>
      <c r="DY654" s="117"/>
      <c r="DZ654" s="704"/>
      <c r="EA654" s="224" t="str">
        <f t="shared" si="614"/>
        <v xml:space="preserve"> </v>
      </c>
      <c r="EB654" s="906"/>
      <c r="EC654" s="904"/>
      <c r="ED654" s="904"/>
      <c r="EE654" s="904"/>
      <c r="EF654" s="904"/>
      <c r="EG654" s="904"/>
      <c r="EH654" s="904"/>
      <c r="EI654" s="904"/>
      <c r="EJ654" s="904"/>
      <c r="EK654" s="905"/>
      <c r="EL654" s="80"/>
      <c r="EM654" s="224" t="str">
        <f t="shared" si="663"/>
        <v xml:space="preserve"> </v>
      </c>
      <c r="EN654" s="224" t="str">
        <f t="shared" si="664"/>
        <v xml:space="preserve"> </v>
      </c>
      <c r="EO654" s="115"/>
      <c r="EP654" s="1050"/>
      <c r="EQ654" s="253"/>
      <c r="ER654" s="117"/>
      <c r="ES654" s="1258">
        <f t="shared" si="665"/>
        <v>563</v>
      </c>
      <c r="ET654" s="224" t="str">
        <f t="shared" si="666"/>
        <v xml:space="preserve"> </v>
      </c>
      <c r="EU654" s="477" t="str">
        <f t="shared" si="667"/>
        <v/>
      </c>
      <c r="EV654" s="1334" t="str">
        <f t="shared" si="609"/>
        <v xml:space="preserve"> </v>
      </c>
      <c r="EW654" s="1332" t="str">
        <f t="shared" si="653"/>
        <v/>
      </c>
      <c r="EX654" s="1275" t="str">
        <f t="shared" si="635"/>
        <v/>
      </c>
      <c r="EY654" s="1275" t="str">
        <f t="shared" si="636"/>
        <v/>
      </c>
      <c r="EZ654" s="1275" t="str">
        <f t="shared" si="637"/>
        <v/>
      </c>
      <c r="FA654" s="1275" t="str">
        <f t="shared" si="638"/>
        <v/>
      </c>
      <c r="FB654" s="1275" t="str">
        <f t="shared" si="639"/>
        <v/>
      </c>
      <c r="FC654" s="1333" t="str">
        <f t="shared" si="640"/>
        <v/>
      </c>
      <c r="FE654" s="1234" t="str">
        <f t="shared" si="641"/>
        <v xml:space="preserve"> </v>
      </c>
      <c r="FF654" s="1234" t="str">
        <f t="shared" si="642"/>
        <v xml:space="preserve"> </v>
      </c>
      <c r="FG654" s="1234" t="str">
        <f t="shared" si="643"/>
        <v xml:space="preserve"> </v>
      </c>
      <c r="FH654" s="1234" t="str">
        <f t="shared" si="644"/>
        <v xml:space="preserve"> </v>
      </c>
      <c r="FI654" s="1234" t="str">
        <f t="shared" si="615"/>
        <v xml:space="preserve"> </v>
      </c>
      <c r="FJ654" s="1234" t="str">
        <f t="shared" si="645"/>
        <v xml:space="preserve"> </v>
      </c>
      <c r="FK654" s="1234">
        <f t="shared" si="616"/>
        <v>0</v>
      </c>
      <c r="FL654" s="1227"/>
      <c r="FM654" s="1234" t="str">
        <f t="shared" si="617"/>
        <v xml:space="preserve"> </v>
      </c>
      <c r="FN654" s="1234" t="str">
        <f t="shared" si="618"/>
        <v xml:space="preserve"> </v>
      </c>
      <c r="FO654" s="1234" t="str">
        <f t="shared" si="646"/>
        <v xml:space="preserve"> </v>
      </c>
      <c r="FP654" s="1234" t="str">
        <f t="shared" si="647"/>
        <v xml:space="preserve"> </v>
      </c>
      <c r="FQ654" s="1234" t="str">
        <f t="shared" si="619"/>
        <v xml:space="preserve"> </v>
      </c>
      <c r="FR654" s="1234" t="str">
        <f t="shared" si="648"/>
        <v xml:space="preserve"> </v>
      </c>
      <c r="FS654" s="1234">
        <f t="shared" si="654"/>
        <v>0</v>
      </c>
      <c r="FT654" s="1227"/>
      <c r="FU654" s="1234" t="str">
        <f t="shared" si="649"/>
        <v xml:space="preserve"> </v>
      </c>
      <c r="FV654" s="1234" t="str">
        <f t="shared" si="650"/>
        <v xml:space="preserve"> </v>
      </c>
      <c r="FW654" s="1234" t="str">
        <f t="shared" si="651"/>
        <v xml:space="preserve"> </v>
      </c>
      <c r="FX654" s="1234" t="str">
        <f t="shared" si="620"/>
        <v xml:space="preserve"> </v>
      </c>
      <c r="FY654" s="1234" t="str">
        <f t="shared" si="621"/>
        <v xml:space="preserve"> </v>
      </c>
      <c r="FZ654" s="1234" t="str">
        <f t="shared" si="652"/>
        <v xml:space="preserve"> </v>
      </c>
      <c r="GA654" s="1234">
        <f t="shared" si="622"/>
        <v>0</v>
      </c>
      <c r="GB654" s="1227"/>
      <c r="GC654" s="1234" t="str">
        <f t="shared" si="623"/>
        <v xml:space="preserve"> </v>
      </c>
      <c r="GD654" s="1234" t="str">
        <f t="shared" si="624"/>
        <v xml:space="preserve"> </v>
      </c>
      <c r="GE654" s="1234" t="str">
        <f t="shared" si="625"/>
        <v xml:space="preserve"> </v>
      </c>
      <c r="GF654" s="1234" t="str">
        <f t="shared" si="626"/>
        <v xml:space="preserve"> </v>
      </c>
      <c r="GG654" s="1234" t="str">
        <f t="shared" si="627"/>
        <v xml:space="preserve"> </v>
      </c>
      <c r="GH654" s="1234" t="str">
        <f t="shared" si="628"/>
        <v xml:space="preserve"> </v>
      </c>
      <c r="GI654" s="1234" t="str">
        <f t="shared" si="629"/>
        <v xml:space="preserve"> </v>
      </c>
      <c r="GJ654" s="1234" t="str">
        <f t="shared" si="630"/>
        <v xml:space="preserve"> </v>
      </c>
      <c r="GK654" s="1234" t="str">
        <f t="shared" si="631"/>
        <v xml:space="preserve"> </v>
      </c>
      <c r="GL654" s="1234" t="str">
        <f t="shared" si="632"/>
        <v xml:space="preserve"> </v>
      </c>
      <c r="GM654" s="1234" t="str">
        <f t="shared" si="633"/>
        <v xml:space="preserve"> </v>
      </c>
      <c r="GN654" s="1234">
        <f t="shared" si="634"/>
        <v>0</v>
      </c>
    </row>
    <row r="655" spans="1:196" s="100" customFormat="1" ht="27" customHeight="1" thickTop="1" thickBot="1">
      <c r="A655" s="1208">
        <f>【A票】【D票】!$D$10</f>
        <v>0</v>
      </c>
      <c r="B655" s="1212">
        <f>【A票】【D票】!$H$10</f>
        <v>0</v>
      </c>
      <c r="C655" s="1213" t="str">
        <f>【A票】【D票】!$K$10</f>
        <v xml:space="preserve"> </v>
      </c>
      <c r="D655" s="1214">
        <f t="shared" si="608"/>
        <v>564</v>
      </c>
      <c r="E655" s="914"/>
      <c r="F655" s="467"/>
      <c r="G655" s="469"/>
      <c r="H655" s="224" t="str">
        <f t="shared" si="655"/>
        <v xml:space="preserve"> </v>
      </c>
      <c r="I655" s="704"/>
      <c r="J655" s="117"/>
      <c r="K655" s="117"/>
      <c r="L655" s="117"/>
      <c r="M655" s="117"/>
      <c r="N655" s="117"/>
      <c r="O655" s="117"/>
      <c r="P655" s="117"/>
      <c r="Q655" s="117"/>
      <c r="R655" s="117"/>
      <c r="S655" s="117"/>
      <c r="T655" s="254"/>
      <c r="U655" s="646"/>
      <c r="V655" s="646"/>
      <c r="W655" s="114"/>
      <c r="X655" s="254"/>
      <c r="Y655" s="224" t="str">
        <f t="shared" si="656"/>
        <v xml:space="preserve"> </v>
      </c>
      <c r="Z655" s="579"/>
      <c r="AA655" s="704"/>
      <c r="AB655" s="119"/>
      <c r="AC655" s="224" t="str">
        <f t="shared" si="610"/>
        <v xml:space="preserve"> </v>
      </c>
      <c r="AD655" s="115"/>
      <c r="AE655" s="253"/>
      <c r="AF655" s="704"/>
      <c r="AG655" s="727"/>
      <c r="AH655" s="727"/>
      <c r="AI655" s="727"/>
      <c r="AJ655" s="727"/>
      <c r="AK655" s="591"/>
      <c r="AL655" s="727"/>
      <c r="AM655" s="727"/>
      <c r="AN655" s="727"/>
      <c r="AO655" s="727"/>
      <c r="AP655" s="727"/>
      <c r="AQ655" s="727"/>
      <c r="AR655" s="727"/>
      <c r="AS655" s="727"/>
      <c r="AT655" s="727"/>
      <c r="AU655" s="727"/>
      <c r="AV655" s="727"/>
      <c r="AW655" s="727"/>
      <c r="AX655" s="727"/>
      <c r="AY655" s="727"/>
      <c r="AZ655" s="727"/>
      <c r="BA655" s="727"/>
      <c r="BB655" s="727"/>
      <c r="BC655" s="821"/>
      <c r="BD655" s="727"/>
      <c r="BE655" s="727"/>
      <c r="BF655" s="727"/>
      <c r="BG655" s="727"/>
      <c r="BH655" s="727"/>
      <c r="BI655" s="727"/>
      <c r="BJ655" s="727"/>
      <c r="BK655" s="727"/>
      <c r="BL655" s="821"/>
      <c r="BM655" s="727"/>
      <c r="BN655" s="727"/>
      <c r="BO655" s="727"/>
      <c r="BP655" s="727"/>
      <c r="BQ655" s="727"/>
      <c r="BR655" s="821"/>
      <c r="BS655" s="727"/>
      <c r="BT655" s="727"/>
      <c r="BU655" s="727"/>
      <c r="BV655" s="591"/>
      <c r="BW655" s="224" t="str">
        <f t="shared" si="668"/>
        <v xml:space="preserve"> </v>
      </c>
      <c r="BX655" s="471">
        <f t="shared" si="657"/>
        <v>564</v>
      </c>
      <c r="BY655" s="117"/>
      <c r="BZ655" s="117"/>
      <c r="CA655" s="117"/>
      <c r="CB655" s="117"/>
      <c r="CC655" s="117"/>
      <c r="CD655" s="461"/>
      <c r="CE655" s="236"/>
      <c r="CF655" s="224" t="str">
        <f t="shared" si="658"/>
        <v xml:space="preserve"> </v>
      </c>
      <c r="CG655" s="116"/>
      <c r="CH655" s="117"/>
      <c r="CI655" s="117"/>
      <c r="CJ655" s="117"/>
      <c r="CK655" s="472"/>
      <c r="CL655" s="472"/>
      <c r="CM655" s="472"/>
      <c r="CN655" s="472"/>
      <c r="CO655" s="117"/>
      <c r="CP655" s="253"/>
      <c r="CQ655" s="120"/>
      <c r="CR655" s="224" t="str" cm="1">
        <f t="array" ref="CR655">IF(AND(SUM(COUNTIF(CG655:CM655,{"*不明*","*その他*"})+COUNTIF(CO655:CP655,{"*不明*","*その他*"}))&gt;0,CQ655=""),"その他・不明の場合,10)具体的内容、理由を記入",IF(OR(AND(CI655=CI$65,COUNTA(CJ655:CM655)&lt;4),AND(OR(CI655=CI$63,CI655=CI$64,CI655=CI$66,CI655=CI$67,CI655=CI$68,CI655=""),COUNTA(CJ655:CM655)&gt;0)),"3)介護保険認定済→要介護度、認知症自立度、寝たきり度、介護保険サービス記入",IF(OR(AND(OR(CM655=CM$63,CM655=CM$64),CN655=""),AND(OR(CM655=CM$65,CM655=CM$66),CN655&lt;&gt;"")),"7)介護保険サービス受けている/過去受けていた→具体的内容記入"," ")))</f>
        <v xml:space="preserve"> </v>
      </c>
      <c r="CS655" s="224" t="str">
        <f t="shared" si="659"/>
        <v xml:space="preserve"> </v>
      </c>
      <c r="CT655" s="116"/>
      <c r="CU655" s="253"/>
      <c r="CV655" s="117"/>
      <c r="CW655" s="117"/>
      <c r="CX655" s="253"/>
      <c r="CY655" s="117"/>
      <c r="CZ655" s="117"/>
      <c r="DA655" s="253"/>
      <c r="DB655" s="117"/>
      <c r="DC655" s="224" t="str">
        <f t="shared" si="660"/>
        <v xml:space="preserve"> </v>
      </c>
      <c r="DD655" s="224" t="str">
        <f t="shared" si="661"/>
        <v xml:space="preserve"> </v>
      </c>
      <c r="DE655" s="224" t="str">
        <f t="shared" si="611"/>
        <v xml:space="preserve"> </v>
      </c>
      <c r="DF655" s="121"/>
      <c r="DG655" s="114"/>
      <c r="DH655" s="704"/>
      <c r="DI655" s="119"/>
      <c r="DJ655" s="187"/>
      <c r="DK655" s="254"/>
      <c r="DL655" s="224" t="str">
        <f t="shared" si="612"/>
        <v xml:space="preserve"> </v>
      </c>
      <c r="DM655" s="224" t="str">
        <f t="shared" si="662"/>
        <v xml:space="preserve"> </v>
      </c>
      <c r="DN655" s="474"/>
      <c r="DO655" s="117"/>
      <c r="DP655" s="117"/>
      <c r="DQ655" s="117"/>
      <c r="DR655" s="117"/>
      <c r="DS655" s="117"/>
      <c r="DT655" s="254"/>
      <c r="DU655" s="476"/>
      <c r="DV655" s="224" t="str">
        <f t="shared" si="613"/>
        <v xml:space="preserve"> </v>
      </c>
      <c r="DW655" s="115"/>
      <c r="DX655" s="470"/>
      <c r="DY655" s="117"/>
      <c r="DZ655" s="704"/>
      <c r="EA655" s="224" t="str">
        <f t="shared" si="614"/>
        <v xml:space="preserve"> </v>
      </c>
      <c r="EB655" s="906"/>
      <c r="EC655" s="904"/>
      <c r="ED655" s="904"/>
      <c r="EE655" s="904"/>
      <c r="EF655" s="904"/>
      <c r="EG655" s="904"/>
      <c r="EH655" s="904"/>
      <c r="EI655" s="904"/>
      <c r="EJ655" s="904"/>
      <c r="EK655" s="905"/>
      <c r="EL655" s="80"/>
      <c r="EM655" s="224" t="str">
        <f t="shared" si="663"/>
        <v xml:space="preserve"> </v>
      </c>
      <c r="EN655" s="224" t="str">
        <f t="shared" si="664"/>
        <v xml:space="preserve"> </v>
      </c>
      <c r="EO655" s="115"/>
      <c r="EP655" s="1050"/>
      <c r="EQ655" s="253"/>
      <c r="ER655" s="117"/>
      <c r="ES655" s="1258">
        <f t="shared" si="665"/>
        <v>564</v>
      </c>
      <c r="ET655" s="224" t="str">
        <f t="shared" si="666"/>
        <v xml:space="preserve"> </v>
      </c>
      <c r="EU655" s="477" t="str">
        <f t="shared" si="667"/>
        <v/>
      </c>
      <c r="EV655" s="1334" t="str">
        <f t="shared" si="609"/>
        <v xml:space="preserve"> </v>
      </c>
      <c r="EW655" s="1332" t="str">
        <f t="shared" si="653"/>
        <v/>
      </c>
      <c r="EX655" s="1275" t="str">
        <f t="shared" si="635"/>
        <v/>
      </c>
      <c r="EY655" s="1275" t="str">
        <f t="shared" si="636"/>
        <v/>
      </c>
      <c r="EZ655" s="1275" t="str">
        <f t="shared" si="637"/>
        <v/>
      </c>
      <c r="FA655" s="1275" t="str">
        <f t="shared" si="638"/>
        <v/>
      </c>
      <c r="FB655" s="1275" t="str">
        <f t="shared" si="639"/>
        <v/>
      </c>
      <c r="FC655" s="1333" t="str">
        <f t="shared" si="640"/>
        <v/>
      </c>
      <c r="FE655" s="1234" t="str">
        <f t="shared" si="641"/>
        <v xml:space="preserve"> </v>
      </c>
      <c r="FF655" s="1234" t="str">
        <f t="shared" si="642"/>
        <v xml:space="preserve"> </v>
      </c>
      <c r="FG655" s="1234" t="str">
        <f t="shared" si="643"/>
        <v xml:space="preserve"> </v>
      </c>
      <c r="FH655" s="1234" t="str">
        <f t="shared" si="644"/>
        <v xml:space="preserve"> </v>
      </c>
      <c r="FI655" s="1234" t="str">
        <f t="shared" si="615"/>
        <v xml:space="preserve"> </v>
      </c>
      <c r="FJ655" s="1234" t="str">
        <f t="shared" si="645"/>
        <v xml:space="preserve"> </v>
      </c>
      <c r="FK655" s="1234">
        <f t="shared" si="616"/>
        <v>0</v>
      </c>
      <c r="FL655" s="1227"/>
      <c r="FM655" s="1234" t="str">
        <f t="shared" si="617"/>
        <v xml:space="preserve"> </v>
      </c>
      <c r="FN655" s="1234" t="str">
        <f t="shared" si="618"/>
        <v xml:space="preserve"> </v>
      </c>
      <c r="FO655" s="1234" t="str">
        <f t="shared" si="646"/>
        <v xml:space="preserve"> </v>
      </c>
      <c r="FP655" s="1234" t="str">
        <f t="shared" si="647"/>
        <v xml:space="preserve"> </v>
      </c>
      <c r="FQ655" s="1234" t="str">
        <f t="shared" si="619"/>
        <v xml:space="preserve"> </v>
      </c>
      <c r="FR655" s="1234" t="str">
        <f t="shared" si="648"/>
        <v xml:space="preserve"> </v>
      </c>
      <c r="FS655" s="1234">
        <f t="shared" si="654"/>
        <v>0</v>
      </c>
      <c r="FT655" s="1227"/>
      <c r="FU655" s="1234" t="str">
        <f t="shared" si="649"/>
        <v xml:space="preserve"> </v>
      </c>
      <c r="FV655" s="1234" t="str">
        <f t="shared" si="650"/>
        <v xml:space="preserve"> </v>
      </c>
      <c r="FW655" s="1234" t="str">
        <f t="shared" si="651"/>
        <v xml:space="preserve"> </v>
      </c>
      <c r="FX655" s="1234" t="str">
        <f t="shared" si="620"/>
        <v xml:space="preserve"> </v>
      </c>
      <c r="FY655" s="1234" t="str">
        <f t="shared" si="621"/>
        <v xml:space="preserve"> </v>
      </c>
      <c r="FZ655" s="1234" t="str">
        <f t="shared" si="652"/>
        <v xml:space="preserve"> </v>
      </c>
      <c r="GA655" s="1234">
        <f t="shared" si="622"/>
        <v>0</v>
      </c>
      <c r="GB655" s="1227"/>
      <c r="GC655" s="1234" t="str">
        <f t="shared" si="623"/>
        <v xml:space="preserve"> </v>
      </c>
      <c r="GD655" s="1234" t="str">
        <f t="shared" si="624"/>
        <v xml:space="preserve"> </v>
      </c>
      <c r="GE655" s="1234" t="str">
        <f t="shared" si="625"/>
        <v xml:space="preserve"> </v>
      </c>
      <c r="GF655" s="1234" t="str">
        <f t="shared" si="626"/>
        <v xml:space="preserve"> </v>
      </c>
      <c r="GG655" s="1234" t="str">
        <f t="shared" si="627"/>
        <v xml:space="preserve"> </v>
      </c>
      <c r="GH655" s="1234" t="str">
        <f t="shared" si="628"/>
        <v xml:space="preserve"> </v>
      </c>
      <c r="GI655" s="1234" t="str">
        <f t="shared" si="629"/>
        <v xml:space="preserve"> </v>
      </c>
      <c r="GJ655" s="1234" t="str">
        <f t="shared" si="630"/>
        <v xml:space="preserve"> </v>
      </c>
      <c r="GK655" s="1234" t="str">
        <f t="shared" si="631"/>
        <v xml:space="preserve"> </v>
      </c>
      <c r="GL655" s="1234" t="str">
        <f t="shared" si="632"/>
        <v xml:space="preserve"> </v>
      </c>
      <c r="GM655" s="1234" t="str">
        <f t="shared" si="633"/>
        <v xml:space="preserve"> </v>
      </c>
      <c r="GN655" s="1234">
        <f t="shared" si="634"/>
        <v>0</v>
      </c>
    </row>
    <row r="656" spans="1:196" s="100" customFormat="1" ht="27" customHeight="1" thickTop="1" thickBot="1">
      <c r="A656" s="1208">
        <f>【A票】【D票】!$D$10</f>
        <v>0</v>
      </c>
      <c r="B656" s="1212">
        <f>【A票】【D票】!$H$10</f>
        <v>0</v>
      </c>
      <c r="C656" s="1213" t="str">
        <f>【A票】【D票】!$K$10</f>
        <v xml:space="preserve"> </v>
      </c>
      <c r="D656" s="1214">
        <f t="shared" si="608"/>
        <v>565</v>
      </c>
      <c r="E656" s="914"/>
      <c r="F656" s="467"/>
      <c r="G656" s="469"/>
      <c r="H656" s="224" t="str">
        <f t="shared" si="655"/>
        <v xml:space="preserve"> </v>
      </c>
      <c r="I656" s="704"/>
      <c r="J656" s="117"/>
      <c r="K656" s="117"/>
      <c r="L656" s="117"/>
      <c r="M656" s="117"/>
      <c r="N656" s="117"/>
      <c r="O656" s="117"/>
      <c r="P656" s="117"/>
      <c r="Q656" s="117"/>
      <c r="R656" s="117"/>
      <c r="S656" s="117"/>
      <c r="T656" s="254"/>
      <c r="U656" s="646"/>
      <c r="V656" s="646"/>
      <c r="W656" s="114"/>
      <c r="X656" s="254"/>
      <c r="Y656" s="224" t="str">
        <f t="shared" si="656"/>
        <v xml:space="preserve"> </v>
      </c>
      <c r="Z656" s="579"/>
      <c r="AA656" s="704"/>
      <c r="AB656" s="119"/>
      <c r="AC656" s="224" t="str">
        <f t="shared" si="610"/>
        <v xml:space="preserve"> </v>
      </c>
      <c r="AD656" s="115"/>
      <c r="AE656" s="253"/>
      <c r="AF656" s="704"/>
      <c r="AG656" s="727"/>
      <c r="AH656" s="727"/>
      <c r="AI656" s="727"/>
      <c r="AJ656" s="727"/>
      <c r="AK656" s="591"/>
      <c r="AL656" s="727"/>
      <c r="AM656" s="727"/>
      <c r="AN656" s="727"/>
      <c r="AO656" s="727"/>
      <c r="AP656" s="727"/>
      <c r="AQ656" s="727"/>
      <c r="AR656" s="727"/>
      <c r="AS656" s="727"/>
      <c r="AT656" s="727"/>
      <c r="AU656" s="727"/>
      <c r="AV656" s="727"/>
      <c r="AW656" s="727"/>
      <c r="AX656" s="727"/>
      <c r="AY656" s="727"/>
      <c r="AZ656" s="727"/>
      <c r="BA656" s="727"/>
      <c r="BB656" s="727"/>
      <c r="BC656" s="821"/>
      <c r="BD656" s="727"/>
      <c r="BE656" s="727"/>
      <c r="BF656" s="727"/>
      <c r="BG656" s="727"/>
      <c r="BH656" s="727"/>
      <c r="BI656" s="727"/>
      <c r="BJ656" s="727"/>
      <c r="BK656" s="727"/>
      <c r="BL656" s="821"/>
      <c r="BM656" s="727"/>
      <c r="BN656" s="727"/>
      <c r="BO656" s="727"/>
      <c r="BP656" s="727"/>
      <c r="BQ656" s="727"/>
      <c r="BR656" s="821"/>
      <c r="BS656" s="727"/>
      <c r="BT656" s="727"/>
      <c r="BU656" s="727"/>
      <c r="BV656" s="591"/>
      <c r="BW656" s="224" t="str">
        <f t="shared" si="668"/>
        <v xml:space="preserve"> </v>
      </c>
      <c r="BX656" s="471">
        <f t="shared" si="657"/>
        <v>565</v>
      </c>
      <c r="BY656" s="117"/>
      <c r="BZ656" s="117"/>
      <c r="CA656" s="117"/>
      <c r="CB656" s="117"/>
      <c r="CC656" s="117"/>
      <c r="CD656" s="461"/>
      <c r="CE656" s="236"/>
      <c r="CF656" s="224" t="str">
        <f t="shared" si="658"/>
        <v xml:space="preserve"> </v>
      </c>
      <c r="CG656" s="116"/>
      <c r="CH656" s="117"/>
      <c r="CI656" s="117"/>
      <c r="CJ656" s="117"/>
      <c r="CK656" s="472"/>
      <c r="CL656" s="472"/>
      <c r="CM656" s="472"/>
      <c r="CN656" s="472"/>
      <c r="CO656" s="117"/>
      <c r="CP656" s="253"/>
      <c r="CQ656" s="120"/>
      <c r="CR656" s="224" t="str" cm="1">
        <f t="array" ref="CR656">IF(AND(SUM(COUNTIF(CG656:CM656,{"*不明*","*その他*"})+COUNTIF(CO656:CP656,{"*不明*","*その他*"}))&gt;0,CQ656=""),"その他・不明の場合,10)具体的内容、理由を記入",IF(OR(AND(CI656=CI$65,COUNTA(CJ656:CM656)&lt;4),AND(OR(CI656=CI$63,CI656=CI$64,CI656=CI$66,CI656=CI$67,CI656=CI$68,CI656=""),COUNTA(CJ656:CM656)&gt;0)),"3)介護保険認定済→要介護度、認知症自立度、寝たきり度、介護保険サービス記入",IF(OR(AND(OR(CM656=CM$63,CM656=CM$64),CN656=""),AND(OR(CM656=CM$65,CM656=CM$66),CN656&lt;&gt;"")),"7)介護保険サービス受けている/過去受けていた→具体的内容記入"," ")))</f>
        <v xml:space="preserve"> </v>
      </c>
      <c r="CS656" s="224" t="str">
        <f t="shared" si="659"/>
        <v xml:space="preserve"> </v>
      </c>
      <c r="CT656" s="116"/>
      <c r="CU656" s="253"/>
      <c r="CV656" s="117"/>
      <c r="CW656" s="117"/>
      <c r="CX656" s="253"/>
      <c r="CY656" s="117"/>
      <c r="CZ656" s="117"/>
      <c r="DA656" s="253"/>
      <c r="DB656" s="117"/>
      <c r="DC656" s="224" t="str">
        <f t="shared" si="660"/>
        <v xml:space="preserve"> </v>
      </c>
      <c r="DD656" s="224" t="str">
        <f t="shared" si="661"/>
        <v xml:space="preserve"> </v>
      </c>
      <c r="DE656" s="224" t="str">
        <f t="shared" si="611"/>
        <v xml:space="preserve"> </v>
      </c>
      <c r="DF656" s="121"/>
      <c r="DG656" s="114"/>
      <c r="DH656" s="704"/>
      <c r="DI656" s="119"/>
      <c r="DJ656" s="187"/>
      <c r="DK656" s="254"/>
      <c r="DL656" s="224" t="str">
        <f t="shared" si="612"/>
        <v xml:space="preserve"> </v>
      </c>
      <c r="DM656" s="224" t="str">
        <f t="shared" si="662"/>
        <v xml:space="preserve"> </v>
      </c>
      <c r="DN656" s="474"/>
      <c r="DO656" s="117"/>
      <c r="DP656" s="117"/>
      <c r="DQ656" s="117"/>
      <c r="DR656" s="117"/>
      <c r="DS656" s="117"/>
      <c r="DT656" s="254"/>
      <c r="DU656" s="476"/>
      <c r="DV656" s="224" t="str">
        <f t="shared" si="613"/>
        <v xml:space="preserve"> </v>
      </c>
      <c r="DW656" s="115"/>
      <c r="DX656" s="470"/>
      <c r="DY656" s="117"/>
      <c r="DZ656" s="704"/>
      <c r="EA656" s="224" t="str">
        <f t="shared" si="614"/>
        <v xml:space="preserve"> </v>
      </c>
      <c r="EB656" s="906"/>
      <c r="EC656" s="904"/>
      <c r="ED656" s="904"/>
      <c r="EE656" s="904"/>
      <c r="EF656" s="904"/>
      <c r="EG656" s="904"/>
      <c r="EH656" s="904"/>
      <c r="EI656" s="904"/>
      <c r="EJ656" s="904"/>
      <c r="EK656" s="905"/>
      <c r="EL656" s="80"/>
      <c r="EM656" s="224" t="str">
        <f t="shared" si="663"/>
        <v xml:space="preserve"> </v>
      </c>
      <c r="EN656" s="224" t="str">
        <f t="shared" si="664"/>
        <v xml:space="preserve"> </v>
      </c>
      <c r="EO656" s="115"/>
      <c r="EP656" s="1050"/>
      <c r="EQ656" s="253"/>
      <c r="ER656" s="117"/>
      <c r="ES656" s="1258">
        <f t="shared" si="665"/>
        <v>565</v>
      </c>
      <c r="ET656" s="224" t="str">
        <f t="shared" si="666"/>
        <v xml:space="preserve"> </v>
      </c>
      <c r="EU656" s="477" t="str">
        <f t="shared" si="667"/>
        <v/>
      </c>
      <c r="EV656" s="1334" t="str">
        <f t="shared" si="609"/>
        <v xml:space="preserve"> </v>
      </c>
      <c r="EW656" s="1332" t="str">
        <f t="shared" si="653"/>
        <v/>
      </c>
      <c r="EX656" s="1275" t="str">
        <f t="shared" si="635"/>
        <v/>
      </c>
      <c r="EY656" s="1275" t="str">
        <f t="shared" si="636"/>
        <v/>
      </c>
      <c r="EZ656" s="1275" t="str">
        <f t="shared" si="637"/>
        <v/>
      </c>
      <c r="FA656" s="1275" t="str">
        <f t="shared" si="638"/>
        <v/>
      </c>
      <c r="FB656" s="1275" t="str">
        <f t="shared" si="639"/>
        <v/>
      </c>
      <c r="FC656" s="1333" t="str">
        <f t="shared" si="640"/>
        <v/>
      </c>
      <c r="FE656" s="1234" t="str">
        <f t="shared" si="641"/>
        <v xml:space="preserve"> </v>
      </c>
      <c r="FF656" s="1234" t="str">
        <f t="shared" si="642"/>
        <v xml:space="preserve"> </v>
      </c>
      <c r="FG656" s="1234" t="str">
        <f t="shared" si="643"/>
        <v xml:space="preserve"> </v>
      </c>
      <c r="FH656" s="1234" t="str">
        <f t="shared" si="644"/>
        <v xml:space="preserve"> </v>
      </c>
      <c r="FI656" s="1234" t="str">
        <f t="shared" si="615"/>
        <v xml:space="preserve"> </v>
      </c>
      <c r="FJ656" s="1234" t="str">
        <f t="shared" si="645"/>
        <v xml:space="preserve"> </v>
      </c>
      <c r="FK656" s="1234">
        <f t="shared" si="616"/>
        <v>0</v>
      </c>
      <c r="FL656" s="1227"/>
      <c r="FM656" s="1234" t="str">
        <f t="shared" si="617"/>
        <v xml:space="preserve"> </v>
      </c>
      <c r="FN656" s="1234" t="str">
        <f t="shared" si="618"/>
        <v xml:space="preserve"> </v>
      </c>
      <c r="FO656" s="1234" t="str">
        <f t="shared" si="646"/>
        <v xml:space="preserve"> </v>
      </c>
      <c r="FP656" s="1234" t="str">
        <f t="shared" si="647"/>
        <v xml:space="preserve"> </v>
      </c>
      <c r="FQ656" s="1234" t="str">
        <f t="shared" si="619"/>
        <v xml:space="preserve"> </v>
      </c>
      <c r="FR656" s="1234" t="str">
        <f t="shared" si="648"/>
        <v xml:space="preserve"> </v>
      </c>
      <c r="FS656" s="1234">
        <f t="shared" si="654"/>
        <v>0</v>
      </c>
      <c r="FT656" s="1227"/>
      <c r="FU656" s="1234" t="str">
        <f t="shared" si="649"/>
        <v xml:space="preserve"> </v>
      </c>
      <c r="FV656" s="1234" t="str">
        <f t="shared" si="650"/>
        <v xml:space="preserve"> </v>
      </c>
      <c r="FW656" s="1234" t="str">
        <f t="shared" si="651"/>
        <v xml:space="preserve"> </v>
      </c>
      <c r="FX656" s="1234" t="str">
        <f t="shared" si="620"/>
        <v xml:space="preserve"> </v>
      </c>
      <c r="FY656" s="1234" t="str">
        <f t="shared" si="621"/>
        <v xml:space="preserve"> </v>
      </c>
      <c r="FZ656" s="1234" t="str">
        <f t="shared" si="652"/>
        <v xml:space="preserve"> </v>
      </c>
      <c r="GA656" s="1234">
        <f t="shared" si="622"/>
        <v>0</v>
      </c>
      <c r="GB656" s="1227"/>
      <c r="GC656" s="1234" t="str">
        <f t="shared" si="623"/>
        <v xml:space="preserve"> </v>
      </c>
      <c r="GD656" s="1234" t="str">
        <f t="shared" si="624"/>
        <v xml:space="preserve"> </v>
      </c>
      <c r="GE656" s="1234" t="str">
        <f t="shared" si="625"/>
        <v xml:space="preserve"> </v>
      </c>
      <c r="GF656" s="1234" t="str">
        <f t="shared" si="626"/>
        <v xml:space="preserve"> </v>
      </c>
      <c r="GG656" s="1234" t="str">
        <f t="shared" si="627"/>
        <v xml:space="preserve"> </v>
      </c>
      <c r="GH656" s="1234" t="str">
        <f t="shared" si="628"/>
        <v xml:space="preserve"> </v>
      </c>
      <c r="GI656" s="1234" t="str">
        <f t="shared" si="629"/>
        <v xml:space="preserve"> </v>
      </c>
      <c r="GJ656" s="1234" t="str">
        <f t="shared" si="630"/>
        <v xml:space="preserve"> </v>
      </c>
      <c r="GK656" s="1234" t="str">
        <f t="shared" si="631"/>
        <v xml:space="preserve"> </v>
      </c>
      <c r="GL656" s="1234" t="str">
        <f t="shared" si="632"/>
        <v xml:space="preserve"> </v>
      </c>
      <c r="GM656" s="1234" t="str">
        <f t="shared" si="633"/>
        <v xml:space="preserve"> </v>
      </c>
      <c r="GN656" s="1234">
        <f t="shared" si="634"/>
        <v>0</v>
      </c>
    </row>
    <row r="657" spans="1:196" s="100" customFormat="1" ht="27" customHeight="1" thickTop="1" thickBot="1">
      <c r="A657" s="1208">
        <f>【A票】【D票】!$D$10</f>
        <v>0</v>
      </c>
      <c r="B657" s="1212">
        <f>【A票】【D票】!$H$10</f>
        <v>0</v>
      </c>
      <c r="C657" s="1213" t="str">
        <f>【A票】【D票】!$K$10</f>
        <v xml:space="preserve"> </v>
      </c>
      <c r="D657" s="1214">
        <f t="shared" si="608"/>
        <v>566</v>
      </c>
      <c r="E657" s="914"/>
      <c r="F657" s="467"/>
      <c r="G657" s="469"/>
      <c r="H657" s="224" t="str">
        <f t="shared" si="655"/>
        <v xml:space="preserve"> </v>
      </c>
      <c r="I657" s="704"/>
      <c r="J657" s="117"/>
      <c r="K657" s="117"/>
      <c r="L657" s="117"/>
      <c r="M657" s="117"/>
      <c r="N657" s="117"/>
      <c r="O657" s="117"/>
      <c r="P657" s="117"/>
      <c r="Q657" s="117"/>
      <c r="R657" s="117"/>
      <c r="S657" s="117"/>
      <c r="T657" s="254"/>
      <c r="U657" s="646"/>
      <c r="V657" s="646"/>
      <c r="W657" s="114"/>
      <c r="X657" s="254"/>
      <c r="Y657" s="224" t="str">
        <f t="shared" si="656"/>
        <v xml:space="preserve"> </v>
      </c>
      <c r="Z657" s="579"/>
      <c r="AA657" s="704"/>
      <c r="AB657" s="119"/>
      <c r="AC657" s="224" t="str">
        <f t="shared" si="610"/>
        <v xml:space="preserve"> </v>
      </c>
      <c r="AD657" s="115"/>
      <c r="AE657" s="253"/>
      <c r="AF657" s="704"/>
      <c r="AG657" s="727"/>
      <c r="AH657" s="727"/>
      <c r="AI657" s="727"/>
      <c r="AJ657" s="727"/>
      <c r="AK657" s="591"/>
      <c r="AL657" s="727"/>
      <c r="AM657" s="727"/>
      <c r="AN657" s="727"/>
      <c r="AO657" s="727"/>
      <c r="AP657" s="727"/>
      <c r="AQ657" s="727"/>
      <c r="AR657" s="727"/>
      <c r="AS657" s="727"/>
      <c r="AT657" s="727"/>
      <c r="AU657" s="727"/>
      <c r="AV657" s="727"/>
      <c r="AW657" s="727"/>
      <c r="AX657" s="727"/>
      <c r="AY657" s="727"/>
      <c r="AZ657" s="727"/>
      <c r="BA657" s="727"/>
      <c r="BB657" s="727"/>
      <c r="BC657" s="821"/>
      <c r="BD657" s="727"/>
      <c r="BE657" s="727"/>
      <c r="BF657" s="727"/>
      <c r="BG657" s="727"/>
      <c r="BH657" s="727"/>
      <c r="BI657" s="727"/>
      <c r="BJ657" s="727"/>
      <c r="BK657" s="727"/>
      <c r="BL657" s="821"/>
      <c r="BM657" s="727"/>
      <c r="BN657" s="727"/>
      <c r="BO657" s="727"/>
      <c r="BP657" s="727"/>
      <c r="BQ657" s="727"/>
      <c r="BR657" s="821"/>
      <c r="BS657" s="727"/>
      <c r="BT657" s="727"/>
      <c r="BU657" s="727"/>
      <c r="BV657" s="591"/>
      <c r="BW657" s="224" t="str">
        <f t="shared" si="668"/>
        <v xml:space="preserve"> </v>
      </c>
      <c r="BX657" s="471">
        <f t="shared" si="657"/>
        <v>566</v>
      </c>
      <c r="BY657" s="117"/>
      <c r="BZ657" s="117"/>
      <c r="CA657" s="117"/>
      <c r="CB657" s="117"/>
      <c r="CC657" s="117"/>
      <c r="CD657" s="461"/>
      <c r="CE657" s="236"/>
      <c r="CF657" s="224" t="str">
        <f t="shared" si="658"/>
        <v xml:space="preserve"> </v>
      </c>
      <c r="CG657" s="116"/>
      <c r="CH657" s="117"/>
      <c r="CI657" s="117"/>
      <c r="CJ657" s="117"/>
      <c r="CK657" s="472"/>
      <c r="CL657" s="472"/>
      <c r="CM657" s="472"/>
      <c r="CN657" s="472"/>
      <c r="CO657" s="117"/>
      <c r="CP657" s="253"/>
      <c r="CQ657" s="120"/>
      <c r="CR657" s="224" t="str" cm="1">
        <f t="array" ref="CR657">IF(AND(SUM(COUNTIF(CG657:CM657,{"*不明*","*その他*"})+COUNTIF(CO657:CP657,{"*不明*","*その他*"}))&gt;0,CQ657=""),"その他・不明の場合,10)具体的内容、理由を記入",IF(OR(AND(CI657=CI$65,COUNTA(CJ657:CM657)&lt;4),AND(OR(CI657=CI$63,CI657=CI$64,CI657=CI$66,CI657=CI$67,CI657=CI$68,CI657=""),COUNTA(CJ657:CM657)&gt;0)),"3)介護保険認定済→要介護度、認知症自立度、寝たきり度、介護保険サービス記入",IF(OR(AND(OR(CM657=CM$63,CM657=CM$64),CN657=""),AND(OR(CM657=CM$65,CM657=CM$66),CN657&lt;&gt;"")),"7)介護保険サービス受けている/過去受けていた→具体的内容記入"," ")))</f>
        <v xml:space="preserve"> </v>
      </c>
      <c r="CS657" s="224" t="str">
        <f t="shared" si="659"/>
        <v xml:space="preserve"> </v>
      </c>
      <c r="CT657" s="116"/>
      <c r="CU657" s="253"/>
      <c r="CV657" s="117"/>
      <c r="CW657" s="117"/>
      <c r="CX657" s="253"/>
      <c r="CY657" s="117"/>
      <c r="CZ657" s="117"/>
      <c r="DA657" s="253"/>
      <c r="DB657" s="117"/>
      <c r="DC657" s="224" t="str">
        <f t="shared" si="660"/>
        <v xml:space="preserve"> </v>
      </c>
      <c r="DD657" s="224" t="str">
        <f t="shared" si="661"/>
        <v xml:space="preserve"> </v>
      </c>
      <c r="DE657" s="224" t="str">
        <f t="shared" si="611"/>
        <v xml:space="preserve"> </v>
      </c>
      <c r="DF657" s="121"/>
      <c r="DG657" s="114"/>
      <c r="DH657" s="704"/>
      <c r="DI657" s="119"/>
      <c r="DJ657" s="187"/>
      <c r="DK657" s="254"/>
      <c r="DL657" s="224" t="str">
        <f t="shared" si="612"/>
        <v xml:space="preserve"> </v>
      </c>
      <c r="DM657" s="224" t="str">
        <f t="shared" si="662"/>
        <v xml:space="preserve"> </v>
      </c>
      <c r="DN657" s="474"/>
      <c r="DO657" s="117"/>
      <c r="DP657" s="117"/>
      <c r="DQ657" s="117"/>
      <c r="DR657" s="117"/>
      <c r="DS657" s="117"/>
      <c r="DT657" s="254"/>
      <c r="DU657" s="476"/>
      <c r="DV657" s="224" t="str">
        <f t="shared" si="613"/>
        <v xml:space="preserve"> </v>
      </c>
      <c r="DW657" s="115"/>
      <c r="DX657" s="470"/>
      <c r="DY657" s="117"/>
      <c r="DZ657" s="704"/>
      <c r="EA657" s="224" t="str">
        <f t="shared" si="614"/>
        <v xml:space="preserve"> </v>
      </c>
      <c r="EB657" s="906"/>
      <c r="EC657" s="904"/>
      <c r="ED657" s="904"/>
      <c r="EE657" s="904"/>
      <c r="EF657" s="904"/>
      <c r="EG657" s="904"/>
      <c r="EH657" s="904"/>
      <c r="EI657" s="904"/>
      <c r="EJ657" s="904"/>
      <c r="EK657" s="905"/>
      <c r="EL657" s="80"/>
      <c r="EM657" s="224" t="str">
        <f t="shared" si="663"/>
        <v xml:space="preserve"> </v>
      </c>
      <c r="EN657" s="224" t="str">
        <f t="shared" si="664"/>
        <v xml:space="preserve"> </v>
      </c>
      <c r="EO657" s="115"/>
      <c r="EP657" s="1050"/>
      <c r="EQ657" s="253"/>
      <c r="ER657" s="117"/>
      <c r="ES657" s="1258">
        <f t="shared" si="665"/>
        <v>566</v>
      </c>
      <c r="ET657" s="224" t="str">
        <f t="shared" si="666"/>
        <v xml:space="preserve"> </v>
      </c>
      <c r="EU657" s="477" t="str">
        <f t="shared" si="667"/>
        <v/>
      </c>
      <c r="EV657" s="1334" t="str">
        <f t="shared" si="609"/>
        <v xml:space="preserve"> </v>
      </c>
      <c r="EW657" s="1332" t="str">
        <f t="shared" si="653"/>
        <v/>
      </c>
      <c r="EX657" s="1275" t="str">
        <f t="shared" si="635"/>
        <v/>
      </c>
      <c r="EY657" s="1275" t="str">
        <f t="shared" si="636"/>
        <v/>
      </c>
      <c r="EZ657" s="1275" t="str">
        <f t="shared" si="637"/>
        <v/>
      </c>
      <c r="FA657" s="1275" t="str">
        <f t="shared" si="638"/>
        <v/>
      </c>
      <c r="FB657" s="1275" t="str">
        <f t="shared" si="639"/>
        <v/>
      </c>
      <c r="FC657" s="1333" t="str">
        <f t="shared" si="640"/>
        <v/>
      </c>
      <c r="FE657" s="1234" t="str">
        <f t="shared" si="641"/>
        <v xml:space="preserve"> </v>
      </c>
      <c r="FF657" s="1234" t="str">
        <f t="shared" si="642"/>
        <v xml:space="preserve"> </v>
      </c>
      <c r="FG657" s="1234" t="str">
        <f t="shared" si="643"/>
        <v xml:space="preserve"> </v>
      </c>
      <c r="FH657" s="1234" t="str">
        <f t="shared" si="644"/>
        <v xml:space="preserve"> </v>
      </c>
      <c r="FI657" s="1234" t="str">
        <f t="shared" si="615"/>
        <v xml:space="preserve"> </v>
      </c>
      <c r="FJ657" s="1234" t="str">
        <f t="shared" si="645"/>
        <v xml:space="preserve"> </v>
      </c>
      <c r="FK657" s="1234">
        <f t="shared" si="616"/>
        <v>0</v>
      </c>
      <c r="FL657" s="1227"/>
      <c r="FM657" s="1234" t="str">
        <f t="shared" si="617"/>
        <v xml:space="preserve"> </v>
      </c>
      <c r="FN657" s="1234" t="str">
        <f t="shared" si="618"/>
        <v xml:space="preserve"> </v>
      </c>
      <c r="FO657" s="1234" t="str">
        <f t="shared" si="646"/>
        <v xml:space="preserve"> </v>
      </c>
      <c r="FP657" s="1234" t="str">
        <f t="shared" si="647"/>
        <v xml:space="preserve"> </v>
      </c>
      <c r="FQ657" s="1234" t="str">
        <f t="shared" si="619"/>
        <v xml:space="preserve"> </v>
      </c>
      <c r="FR657" s="1234" t="str">
        <f t="shared" si="648"/>
        <v xml:space="preserve"> </v>
      </c>
      <c r="FS657" s="1234">
        <f t="shared" si="654"/>
        <v>0</v>
      </c>
      <c r="FT657" s="1227"/>
      <c r="FU657" s="1234" t="str">
        <f t="shared" si="649"/>
        <v xml:space="preserve"> </v>
      </c>
      <c r="FV657" s="1234" t="str">
        <f t="shared" si="650"/>
        <v xml:space="preserve"> </v>
      </c>
      <c r="FW657" s="1234" t="str">
        <f t="shared" si="651"/>
        <v xml:space="preserve"> </v>
      </c>
      <c r="FX657" s="1234" t="str">
        <f t="shared" si="620"/>
        <v xml:space="preserve"> </v>
      </c>
      <c r="FY657" s="1234" t="str">
        <f t="shared" si="621"/>
        <v xml:space="preserve"> </v>
      </c>
      <c r="FZ657" s="1234" t="str">
        <f t="shared" si="652"/>
        <v xml:space="preserve"> </v>
      </c>
      <c r="GA657" s="1234">
        <f t="shared" si="622"/>
        <v>0</v>
      </c>
      <c r="GB657" s="1227"/>
      <c r="GC657" s="1234" t="str">
        <f t="shared" si="623"/>
        <v xml:space="preserve"> </v>
      </c>
      <c r="GD657" s="1234" t="str">
        <f t="shared" si="624"/>
        <v xml:space="preserve"> </v>
      </c>
      <c r="GE657" s="1234" t="str">
        <f t="shared" si="625"/>
        <v xml:space="preserve"> </v>
      </c>
      <c r="GF657" s="1234" t="str">
        <f t="shared" si="626"/>
        <v xml:space="preserve"> </v>
      </c>
      <c r="GG657" s="1234" t="str">
        <f t="shared" si="627"/>
        <v xml:space="preserve"> </v>
      </c>
      <c r="GH657" s="1234" t="str">
        <f t="shared" si="628"/>
        <v xml:space="preserve"> </v>
      </c>
      <c r="GI657" s="1234" t="str">
        <f t="shared" si="629"/>
        <v xml:space="preserve"> </v>
      </c>
      <c r="GJ657" s="1234" t="str">
        <f t="shared" si="630"/>
        <v xml:space="preserve"> </v>
      </c>
      <c r="GK657" s="1234" t="str">
        <f t="shared" si="631"/>
        <v xml:space="preserve"> </v>
      </c>
      <c r="GL657" s="1234" t="str">
        <f t="shared" si="632"/>
        <v xml:space="preserve"> </v>
      </c>
      <c r="GM657" s="1234" t="str">
        <f t="shared" si="633"/>
        <v xml:space="preserve"> </v>
      </c>
      <c r="GN657" s="1234">
        <f t="shared" si="634"/>
        <v>0</v>
      </c>
    </row>
    <row r="658" spans="1:196" s="100" customFormat="1" ht="27" customHeight="1" thickTop="1" thickBot="1">
      <c r="A658" s="1208">
        <f>【A票】【D票】!$D$10</f>
        <v>0</v>
      </c>
      <c r="B658" s="1212">
        <f>【A票】【D票】!$H$10</f>
        <v>0</v>
      </c>
      <c r="C658" s="1213" t="str">
        <f>【A票】【D票】!$K$10</f>
        <v xml:space="preserve"> </v>
      </c>
      <c r="D658" s="1214">
        <f t="shared" si="608"/>
        <v>567</v>
      </c>
      <c r="E658" s="914"/>
      <c r="F658" s="467"/>
      <c r="G658" s="469"/>
      <c r="H658" s="224" t="str">
        <f t="shared" si="655"/>
        <v xml:space="preserve"> </v>
      </c>
      <c r="I658" s="704"/>
      <c r="J658" s="117"/>
      <c r="K658" s="117"/>
      <c r="L658" s="117"/>
      <c r="M658" s="117"/>
      <c r="N658" s="117"/>
      <c r="O658" s="117"/>
      <c r="P658" s="117"/>
      <c r="Q658" s="117"/>
      <c r="R658" s="117"/>
      <c r="S658" s="117"/>
      <c r="T658" s="254"/>
      <c r="U658" s="646"/>
      <c r="V658" s="646"/>
      <c r="W658" s="114"/>
      <c r="X658" s="254"/>
      <c r="Y658" s="224" t="str">
        <f t="shared" si="656"/>
        <v xml:space="preserve"> </v>
      </c>
      <c r="Z658" s="579"/>
      <c r="AA658" s="704"/>
      <c r="AB658" s="119"/>
      <c r="AC658" s="224" t="str">
        <f t="shared" si="610"/>
        <v xml:space="preserve"> </v>
      </c>
      <c r="AD658" s="115"/>
      <c r="AE658" s="253"/>
      <c r="AF658" s="704"/>
      <c r="AG658" s="727"/>
      <c r="AH658" s="727"/>
      <c r="AI658" s="727"/>
      <c r="AJ658" s="727"/>
      <c r="AK658" s="591"/>
      <c r="AL658" s="727"/>
      <c r="AM658" s="727"/>
      <c r="AN658" s="727"/>
      <c r="AO658" s="727"/>
      <c r="AP658" s="727"/>
      <c r="AQ658" s="727"/>
      <c r="AR658" s="727"/>
      <c r="AS658" s="727"/>
      <c r="AT658" s="727"/>
      <c r="AU658" s="727"/>
      <c r="AV658" s="727"/>
      <c r="AW658" s="727"/>
      <c r="AX658" s="727"/>
      <c r="AY658" s="727"/>
      <c r="AZ658" s="727"/>
      <c r="BA658" s="727"/>
      <c r="BB658" s="727"/>
      <c r="BC658" s="821"/>
      <c r="BD658" s="727"/>
      <c r="BE658" s="727"/>
      <c r="BF658" s="727"/>
      <c r="BG658" s="727"/>
      <c r="BH658" s="727"/>
      <c r="BI658" s="727"/>
      <c r="BJ658" s="727"/>
      <c r="BK658" s="727"/>
      <c r="BL658" s="821"/>
      <c r="BM658" s="727"/>
      <c r="BN658" s="727"/>
      <c r="BO658" s="727"/>
      <c r="BP658" s="727"/>
      <c r="BQ658" s="727"/>
      <c r="BR658" s="821"/>
      <c r="BS658" s="727"/>
      <c r="BT658" s="727"/>
      <c r="BU658" s="727"/>
      <c r="BV658" s="591"/>
      <c r="BW658" s="224" t="str">
        <f t="shared" si="668"/>
        <v xml:space="preserve"> </v>
      </c>
      <c r="BX658" s="471">
        <f t="shared" si="657"/>
        <v>567</v>
      </c>
      <c r="BY658" s="117"/>
      <c r="BZ658" s="117"/>
      <c r="CA658" s="117"/>
      <c r="CB658" s="117"/>
      <c r="CC658" s="117"/>
      <c r="CD658" s="461"/>
      <c r="CE658" s="236"/>
      <c r="CF658" s="224" t="str">
        <f t="shared" si="658"/>
        <v xml:space="preserve"> </v>
      </c>
      <c r="CG658" s="116"/>
      <c r="CH658" s="117"/>
      <c r="CI658" s="117"/>
      <c r="CJ658" s="117"/>
      <c r="CK658" s="472"/>
      <c r="CL658" s="472"/>
      <c r="CM658" s="472"/>
      <c r="CN658" s="472"/>
      <c r="CO658" s="117"/>
      <c r="CP658" s="253"/>
      <c r="CQ658" s="120"/>
      <c r="CR658" s="224" t="str" cm="1">
        <f t="array" ref="CR658">IF(AND(SUM(COUNTIF(CG658:CM658,{"*不明*","*その他*"})+COUNTIF(CO658:CP658,{"*不明*","*その他*"}))&gt;0,CQ658=""),"その他・不明の場合,10)具体的内容、理由を記入",IF(OR(AND(CI658=CI$65,COUNTA(CJ658:CM658)&lt;4),AND(OR(CI658=CI$63,CI658=CI$64,CI658=CI$66,CI658=CI$67,CI658=CI$68,CI658=""),COUNTA(CJ658:CM658)&gt;0)),"3)介護保険認定済→要介護度、認知症自立度、寝たきり度、介護保険サービス記入",IF(OR(AND(OR(CM658=CM$63,CM658=CM$64),CN658=""),AND(OR(CM658=CM$65,CM658=CM$66),CN658&lt;&gt;"")),"7)介護保険サービス受けている/過去受けていた→具体的内容記入"," ")))</f>
        <v xml:space="preserve"> </v>
      </c>
      <c r="CS658" s="224" t="str">
        <f t="shared" si="659"/>
        <v xml:space="preserve"> </v>
      </c>
      <c r="CT658" s="116"/>
      <c r="CU658" s="253"/>
      <c r="CV658" s="117"/>
      <c r="CW658" s="117"/>
      <c r="CX658" s="253"/>
      <c r="CY658" s="117"/>
      <c r="CZ658" s="117"/>
      <c r="DA658" s="253"/>
      <c r="DB658" s="117"/>
      <c r="DC658" s="224" t="str">
        <f t="shared" si="660"/>
        <v xml:space="preserve"> </v>
      </c>
      <c r="DD658" s="224" t="str">
        <f t="shared" si="661"/>
        <v xml:space="preserve"> </v>
      </c>
      <c r="DE658" s="224" t="str">
        <f t="shared" si="611"/>
        <v xml:space="preserve"> </v>
      </c>
      <c r="DF658" s="121"/>
      <c r="DG658" s="114"/>
      <c r="DH658" s="704"/>
      <c r="DI658" s="119"/>
      <c r="DJ658" s="187"/>
      <c r="DK658" s="254"/>
      <c r="DL658" s="224" t="str">
        <f t="shared" si="612"/>
        <v xml:space="preserve"> </v>
      </c>
      <c r="DM658" s="224" t="str">
        <f t="shared" si="662"/>
        <v xml:space="preserve"> </v>
      </c>
      <c r="DN658" s="474"/>
      <c r="DO658" s="117"/>
      <c r="DP658" s="117"/>
      <c r="DQ658" s="117"/>
      <c r="DR658" s="117"/>
      <c r="DS658" s="117"/>
      <c r="DT658" s="254"/>
      <c r="DU658" s="476"/>
      <c r="DV658" s="224" t="str">
        <f t="shared" si="613"/>
        <v xml:space="preserve"> </v>
      </c>
      <c r="DW658" s="115"/>
      <c r="DX658" s="470"/>
      <c r="DY658" s="117"/>
      <c r="DZ658" s="704"/>
      <c r="EA658" s="224" t="str">
        <f t="shared" si="614"/>
        <v xml:space="preserve"> </v>
      </c>
      <c r="EB658" s="906"/>
      <c r="EC658" s="904"/>
      <c r="ED658" s="904"/>
      <c r="EE658" s="904"/>
      <c r="EF658" s="904"/>
      <c r="EG658" s="904"/>
      <c r="EH658" s="904"/>
      <c r="EI658" s="904"/>
      <c r="EJ658" s="904"/>
      <c r="EK658" s="905"/>
      <c r="EL658" s="80"/>
      <c r="EM658" s="224" t="str">
        <f t="shared" si="663"/>
        <v xml:space="preserve"> </v>
      </c>
      <c r="EN658" s="224" t="str">
        <f t="shared" si="664"/>
        <v xml:space="preserve"> </v>
      </c>
      <c r="EO658" s="115"/>
      <c r="EP658" s="1050"/>
      <c r="EQ658" s="253"/>
      <c r="ER658" s="117"/>
      <c r="ES658" s="1258">
        <f t="shared" si="665"/>
        <v>567</v>
      </c>
      <c r="ET658" s="224" t="str">
        <f t="shared" si="666"/>
        <v xml:space="preserve"> </v>
      </c>
      <c r="EU658" s="477" t="str">
        <f t="shared" si="667"/>
        <v/>
      </c>
      <c r="EV658" s="1334" t="str">
        <f t="shared" si="609"/>
        <v xml:space="preserve"> </v>
      </c>
      <c r="EW658" s="1332" t="str">
        <f t="shared" si="653"/>
        <v/>
      </c>
      <c r="EX658" s="1275" t="str">
        <f t="shared" si="635"/>
        <v/>
      </c>
      <c r="EY658" s="1275" t="str">
        <f t="shared" si="636"/>
        <v/>
      </c>
      <c r="EZ658" s="1275" t="str">
        <f t="shared" si="637"/>
        <v/>
      </c>
      <c r="FA658" s="1275" t="str">
        <f t="shared" si="638"/>
        <v/>
      </c>
      <c r="FB658" s="1275" t="str">
        <f t="shared" si="639"/>
        <v/>
      </c>
      <c r="FC658" s="1333" t="str">
        <f t="shared" si="640"/>
        <v/>
      </c>
      <c r="FE658" s="1234" t="str">
        <f t="shared" si="641"/>
        <v xml:space="preserve"> </v>
      </c>
      <c r="FF658" s="1234" t="str">
        <f t="shared" si="642"/>
        <v xml:space="preserve"> </v>
      </c>
      <c r="FG658" s="1234" t="str">
        <f t="shared" si="643"/>
        <v xml:space="preserve"> </v>
      </c>
      <c r="FH658" s="1234" t="str">
        <f t="shared" si="644"/>
        <v xml:space="preserve"> </v>
      </c>
      <c r="FI658" s="1234" t="str">
        <f t="shared" si="615"/>
        <v xml:space="preserve"> </v>
      </c>
      <c r="FJ658" s="1234" t="str">
        <f t="shared" si="645"/>
        <v xml:space="preserve"> </v>
      </c>
      <c r="FK658" s="1234">
        <f t="shared" si="616"/>
        <v>0</v>
      </c>
      <c r="FL658" s="1227"/>
      <c r="FM658" s="1234" t="str">
        <f t="shared" si="617"/>
        <v xml:space="preserve"> </v>
      </c>
      <c r="FN658" s="1234" t="str">
        <f t="shared" si="618"/>
        <v xml:space="preserve"> </v>
      </c>
      <c r="FO658" s="1234" t="str">
        <f t="shared" si="646"/>
        <v xml:space="preserve"> </v>
      </c>
      <c r="FP658" s="1234" t="str">
        <f t="shared" si="647"/>
        <v xml:space="preserve"> </v>
      </c>
      <c r="FQ658" s="1234" t="str">
        <f t="shared" si="619"/>
        <v xml:space="preserve"> </v>
      </c>
      <c r="FR658" s="1234" t="str">
        <f t="shared" si="648"/>
        <v xml:space="preserve"> </v>
      </c>
      <c r="FS658" s="1234">
        <f t="shared" si="654"/>
        <v>0</v>
      </c>
      <c r="FT658" s="1227"/>
      <c r="FU658" s="1234" t="str">
        <f t="shared" si="649"/>
        <v xml:space="preserve"> </v>
      </c>
      <c r="FV658" s="1234" t="str">
        <f t="shared" si="650"/>
        <v xml:space="preserve"> </v>
      </c>
      <c r="FW658" s="1234" t="str">
        <f t="shared" si="651"/>
        <v xml:space="preserve"> </v>
      </c>
      <c r="FX658" s="1234" t="str">
        <f t="shared" si="620"/>
        <v xml:space="preserve"> </v>
      </c>
      <c r="FY658" s="1234" t="str">
        <f t="shared" si="621"/>
        <v xml:space="preserve"> </v>
      </c>
      <c r="FZ658" s="1234" t="str">
        <f t="shared" si="652"/>
        <v xml:space="preserve"> </v>
      </c>
      <c r="GA658" s="1234">
        <f t="shared" si="622"/>
        <v>0</v>
      </c>
      <c r="GB658" s="1227"/>
      <c r="GC658" s="1234" t="str">
        <f t="shared" si="623"/>
        <v xml:space="preserve"> </v>
      </c>
      <c r="GD658" s="1234" t="str">
        <f t="shared" si="624"/>
        <v xml:space="preserve"> </v>
      </c>
      <c r="GE658" s="1234" t="str">
        <f t="shared" si="625"/>
        <v xml:space="preserve"> </v>
      </c>
      <c r="GF658" s="1234" t="str">
        <f t="shared" si="626"/>
        <v xml:space="preserve"> </v>
      </c>
      <c r="GG658" s="1234" t="str">
        <f t="shared" si="627"/>
        <v xml:space="preserve"> </v>
      </c>
      <c r="GH658" s="1234" t="str">
        <f t="shared" si="628"/>
        <v xml:space="preserve"> </v>
      </c>
      <c r="GI658" s="1234" t="str">
        <f t="shared" si="629"/>
        <v xml:space="preserve"> </v>
      </c>
      <c r="GJ658" s="1234" t="str">
        <f t="shared" si="630"/>
        <v xml:space="preserve"> </v>
      </c>
      <c r="GK658" s="1234" t="str">
        <f t="shared" si="631"/>
        <v xml:space="preserve"> </v>
      </c>
      <c r="GL658" s="1234" t="str">
        <f t="shared" si="632"/>
        <v xml:space="preserve"> </v>
      </c>
      <c r="GM658" s="1234" t="str">
        <f t="shared" si="633"/>
        <v xml:space="preserve"> </v>
      </c>
      <c r="GN658" s="1234">
        <f t="shared" si="634"/>
        <v>0</v>
      </c>
    </row>
    <row r="659" spans="1:196" s="100" customFormat="1" ht="27" customHeight="1" thickTop="1" thickBot="1">
      <c r="A659" s="1208">
        <f>【A票】【D票】!$D$10</f>
        <v>0</v>
      </c>
      <c r="B659" s="1212">
        <f>【A票】【D票】!$H$10</f>
        <v>0</v>
      </c>
      <c r="C659" s="1213" t="str">
        <f>【A票】【D票】!$K$10</f>
        <v xml:space="preserve"> </v>
      </c>
      <c r="D659" s="1214">
        <f t="shared" si="608"/>
        <v>568</v>
      </c>
      <c r="E659" s="914"/>
      <c r="F659" s="467"/>
      <c r="G659" s="469"/>
      <c r="H659" s="224" t="str">
        <f t="shared" si="655"/>
        <v xml:space="preserve"> </v>
      </c>
      <c r="I659" s="704"/>
      <c r="J659" s="117"/>
      <c r="K659" s="117"/>
      <c r="L659" s="117"/>
      <c r="M659" s="117"/>
      <c r="N659" s="117"/>
      <c r="O659" s="117"/>
      <c r="P659" s="117"/>
      <c r="Q659" s="117"/>
      <c r="R659" s="117"/>
      <c r="S659" s="117"/>
      <c r="T659" s="254"/>
      <c r="U659" s="646"/>
      <c r="V659" s="646"/>
      <c r="W659" s="114"/>
      <c r="X659" s="254"/>
      <c r="Y659" s="224" t="str">
        <f t="shared" si="656"/>
        <v xml:space="preserve"> </v>
      </c>
      <c r="Z659" s="579"/>
      <c r="AA659" s="704"/>
      <c r="AB659" s="119"/>
      <c r="AC659" s="224" t="str">
        <f t="shared" si="610"/>
        <v xml:space="preserve"> </v>
      </c>
      <c r="AD659" s="115"/>
      <c r="AE659" s="253"/>
      <c r="AF659" s="704"/>
      <c r="AG659" s="727"/>
      <c r="AH659" s="727"/>
      <c r="AI659" s="727"/>
      <c r="AJ659" s="727"/>
      <c r="AK659" s="591"/>
      <c r="AL659" s="727"/>
      <c r="AM659" s="727"/>
      <c r="AN659" s="727"/>
      <c r="AO659" s="727"/>
      <c r="AP659" s="727"/>
      <c r="AQ659" s="727"/>
      <c r="AR659" s="727"/>
      <c r="AS659" s="727"/>
      <c r="AT659" s="727"/>
      <c r="AU659" s="727"/>
      <c r="AV659" s="727"/>
      <c r="AW659" s="727"/>
      <c r="AX659" s="727"/>
      <c r="AY659" s="727"/>
      <c r="AZ659" s="727"/>
      <c r="BA659" s="727"/>
      <c r="BB659" s="727"/>
      <c r="BC659" s="821"/>
      <c r="BD659" s="727"/>
      <c r="BE659" s="727"/>
      <c r="BF659" s="727"/>
      <c r="BG659" s="727"/>
      <c r="BH659" s="727"/>
      <c r="BI659" s="727"/>
      <c r="BJ659" s="727"/>
      <c r="BK659" s="727"/>
      <c r="BL659" s="821"/>
      <c r="BM659" s="727"/>
      <c r="BN659" s="727"/>
      <c r="BO659" s="727"/>
      <c r="BP659" s="727"/>
      <c r="BQ659" s="727"/>
      <c r="BR659" s="821"/>
      <c r="BS659" s="727"/>
      <c r="BT659" s="727"/>
      <c r="BU659" s="727"/>
      <c r="BV659" s="591"/>
      <c r="BW659" s="224" t="str">
        <f t="shared" si="668"/>
        <v xml:space="preserve"> </v>
      </c>
      <c r="BX659" s="471">
        <f t="shared" si="657"/>
        <v>568</v>
      </c>
      <c r="BY659" s="117"/>
      <c r="BZ659" s="117"/>
      <c r="CA659" s="117"/>
      <c r="CB659" s="117"/>
      <c r="CC659" s="117"/>
      <c r="CD659" s="461"/>
      <c r="CE659" s="236"/>
      <c r="CF659" s="224" t="str">
        <f t="shared" si="658"/>
        <v xml:space="preserve"> </v>
      </c>
      <c r="CG659" s="116"/>
      <c r="CH659" s="117"/>
      <c r="CI659" s="117"/>
      <c r="CJ659" s="117"/>
      <c r="CK659" s="472"/>
      <c r="CL659" s="472"/>
      <c r="CM659" s="472"/>
      <c r="CN659" s="472"/>
      <c r="CO659" s="117"/>
      <c r="CP659" s="253"/>
      <c r="CQ659" s="120"/>
      <c r="CR659" s="224" t="str" cm="1">
        <f t="array" ref="CR659">IF(AND(SUM(COUNTIF(CG659:CM659,{"*不明*","*その他*"})+COUNTIF(CO659:CP659,{"*不明*","*その他*"}))&gt;0,CQ659=""),"その他・不明の場合,10)具体的内容、理由を記入",IF(OR(AND(CI659=CI$65,COUNTA(CJ659:CM659)&lt;4),AND(OR(CI659=CI$63,CI659=CI$64,CI659=CI$66,CI659=CI$67,CI659=CI$68,CI659=""),COUNTA(CJ659:CM659)&gt;0)),"3)介護保険認定済→要介護度、認知症自立度、寝たきり度、介護保険サービス記入",IF(OR(AND(OR(CM659=CM$63,CM659=CM$64),CN659=""),AND(OR(CM659=CM$65,CM659=CM$66),CN659&lt;&gt;"")),"7)介護保険サービス受けている/過去受けていた→具体的内容記入"," ")))</f>
        <v xml:space="preserve"> </v>
      </c>
      <c r="CS659" s="224" t="str">
        <f t="shared" si="659"/>
        <v xml:space="preserve"> </v>
      </c>
      <c r="CT659" s="116"/>
      <c r="CU659" s="253"/>
      <c r="CV659" s="117"/>
      <c r="CW659" s="117"/>
      <c r="CX659" s="253"/>
      <c r="CY659" s="117"/>
      <c r="CZ659" s="117"/>
      <c r="DA659" s="253"/>
      <c r="DB659" s="117"/>
      <c r="DC659" s="224" t="str">
        <f t="shared" si="660"/>
        <v xml:space="preserve"> </v>
      </c>
      <c r="DD659" s="224" t="str">
        <f t="shared" si="661"/>
        <v xml:space="preserve"> </v>
      </c>
      <c r="DE659" s="224" t="str">
        <f t="shared" si="611"/>
        <v xml:space="preserve"> </v>
      </c>
      <c r="DF659" s="121"/>
      <c r="DG659" s="114"/>
      <c r="DH659" s="704"/>
      <c r="DI659" s="119"/>
      <c r="DJ659" s="187"/>
      <c r="DK659" s="254"/>
      <c r="DL659" s="224" t="str">
        <f t="shared" si="612"/>
        <v xml:space="preserve"> </v>
      </c>
      <c r="DM659" s="224" t="str">
        <f t="shared" si="662"/>
        <v xml:space="preserve"> </v>
      </c>
      <c r="DN659" s="474"/>
      <c r="DO659" s="117"/>
      <c r="DP659" s="117"/>
      <c r="DQ659" s="117"/>
      <c r="DR659" s="117"/>
      <c r="DS659" s="117"/>
      <c r="DT659" s="254"/>
      <c r="DU659" s="476"/>
      <c r="DV659" s="224" t="str">
        <f t="shared" si="613"/>
        <v xml:space="preserve"> </v>
      </c>
      <c r="DW659" s="115"/>
      <c r="DX659" s="470"/>
      <c r="DY659" s="117"/>
      <c r="DZ659" s="704"/>
      <c r="EA659" s="224" t="str">
        <f t="shared" si="614"/>
        <v xml:space="preserve"> </v>
      </c>
      <c r="EB659" s="906"/>
      <c r="EC659" s="904"/>
      <c r="ED659" s="904"/>
      <c r="EE659" s="904"/>
      <c r="EF659" s="904"/>
      <c r="EG659" s="904"/>
      <c r="EH659" s="904"/>
      <c r="EI659" s="904"/>
      <c r="EJ659" s="904"/>
      <c r="EK659" s="905"/>
      <c r="EL659" s="80"/>
      <c r="EM659" s="224" t="str">
        <f t="shared" si="663"/>
        <v xml:space="preserve"> </v>
      </c>
      <c r="EN659" s="224" t="str">
        <f t="shared" si="664"/>
        <v xml:space="preserve"> </v>
      </c>
      <c r="EO659" s="115"/>
      <c r="EP659" s="1050"/>
      <c r="EQ659" s="253"/>
      <c r="ER659" s="117"/>
      <c r="ES659" s="1258">
        <f t="shared" si="665"/>
        <v>568</v>
      </c>
      <c r="ET659" s="224" t="str">
        <f t="shared" si="666"/>
        <v xml:space="preserve"> </v>
      </c>
      <c r="EU659" s="477" t="str">
        <f t="shared" si="667"/>
        <v/>
      </c>
      <c r="EV659" s="1334" t="str">
        <f t="shared" si="609"/>
        <v xml:space="preserve"> </v>
      </c>
      <c r="EW659" s="1332" t="str">
        <f t="shared" si="653"/>
        <v/>
      </c>
      <c r="EX659" s="1275" t="str">
        <f t="shared" si="635"/>
        <v/>
      </c>
      <c r="EY659" s="1275" t="str">
        <f t="shared" si="636"/>
        <v/>
      </c>
      <c r="EZ659" s="1275" t="str">
        <f t="shared" si="637"/>
        <v/>
      </c>
      <c r="FA659" s="1275" t="str">
        <f t="shared" si="638"/>
        <v/>
      </c>
      <c r="FB659" s="1275" t="str">
        <f t="shared" si="639"/>
        <v/>
      </c>
      <c r="FC659" s="1333" t="str">
        <f t="shared" si="640"/>
        <v/>
      </c>
      <c r="FE659" s="1234" t="str">
        <f t="shared" si="641"/>
        <v xml:space="preserve"> </v>
      </c>
      <c r="FF659" s="1234" t="str">
        <f t="shared" si="642"/>
        <v xml:space="preserve"> </v>
      </c>
      <c r="FG659" s="1234" t="str">
        <f t="shared" si="643"/>
        <v xml:space="preserve"> </v>
      </c>
      <c r="FH659" s="1234" t="str">
        <f t="shared" si="644"/>
        <v xml:space="preserve"> </v>
      </c>
      <c r="FI659" s="1234" t="str">
        <f t="shared" si="615"/>
        <v xml:space="preserve"> </v>
      </c>
      <c r="FJ659" s="1234" t="str">
        <f t="shared" si="645"/>
        <v xml:space="preserve"> </v>
      </c>
      <c r="FK659" s="1234">
        <f t="shared" si="616"/>
        <v>0</v>
      </c>
      <c r="FL659" s="1227"/>
      <c r="FM659" s="1234" t="str">
        <f t="shared" si="617"/>
        <v xml:space="preserve"> </v>
      </c>
      <c r="FN659" s="1234" t="str">
        <f t="shared" si="618"/>
        <v xml:space="preserve"> </v>
      </c>
      <c r="FO659" s="1234" t="str">
        <f t="shared" si="646"/>
        <v xml:space="preserve"> </v>
      </c>
      <c r="FP659" s="1234" t="str">
        <f t="shared" si="647"/>
        <v xml:space="preserve"> </v>
      </c>
      <c r="FQ659" s="1234" t="str">
        <f t="shared" si="619"/>
        <v xml:space="preserve"> </v>
      </c>
      <c r="FR659" s="1234" t="str">
        <f t="shared" si="648"/>
        <v xml:space="preserve"> </v>
      </c>
      <c r="FS659" s="1234">
        <f t="shared" si="654"/>
        <v>0</v>
      </c>
      <c r="FT659" s="1227"/>
      <c r="FU659" s="1234" t="str">
        <f t="shared" si="649"/>
        <v xml:space="preserve"> </v>
      </c>
      <c r="FV659" s="1234" t="str">
        <f t="shared" si="650"/>
        <v xml:space="preserve"> </v>
      </c>
      <c r="FW659" s="1234" t="str">
        <f t="shared" si="651"/>
        <v xml:space="preserve"> </v>
      </c>
      <c r="FX659" s="1234" t="str">
        <f t="shared" si="620"/>
        <v xml:space="preserve"> </v>
      </c>
      <c r="FY659" s="1234" t="str">
        <f t="shared" si="621"/>
        <v xml:space="preserve"> </v>
      </c>
      <c r="FZ659" s="1234" t="str">
        <f t="shared" si="652"/>
        <v xml:space="preserve"> </v>
      </c>
      <c r="GA659" s="1234">
        <f t="shared" si="622"/>
        <v>0</v>
      </c>
      <c r="GB659" s="1227"/>
      <c r="GC659" s="1234" t="str">
        <f t="shared" si="623"/>
        <v xml:space="preserve"> </v>
      </c>
      <c r="GD659" s="1234" t="str">
        <f t="shared" si="624"/>
        <v xml:space="preserve"> </v>
      </c>
      <c r="GE659" s="1234" t="str">
        <f t="shared" si="625"/>
        <v xml:space="preserve"> </v>
      </c>
      <c r="GF659" s="1234" t="str">
        <f t="shared" si="626"/>
        <v xml:space="preserve"> </v>
      </c>
      <c r="GG659" s="1234" t="str">
        <f t="shared" si="627"/>
        <v xml:space="preserve"> </v>
      </c>
      <c r="GH659" s="1234" t="str">
        <f t="shared" si="628"/>
        <v xml:space="preserve"> </v>
      </c>
      <c r="GI659" s="1234" t="str">
        <f t="shared" si="629"/>
        <v xml:space="preserve"> </v>
      </c>
      <c r="GJ659" s="1234" t="str">
        <f t="shared" si="630"/>
        <v xml:space="preserve"> </v>
      </c>
      <c r="GK659" s="1234" t="str">
        <f t="shared" si="631"/>
        <v xml:space="preserve"> </v>
      </c>
      <c r="GL659" s="1234" t="str">
        <f t="shared" si="632"/>
        <v xml:space="preserve"> </v>
      </c>
      <c r="GM659" s="1234" t="str">
        <f t="shared" si="633"/>
        <v xml:space="preserve"> </v>
      </c>
      <c r="GN659" s="1234">
        <f t="shared" si="634"/>
        <v>0</v>
      </c>
    </row>
    <row r="660" spans="1:196" s="100" customFormat="1" ht="27" customHeight="1" thickTop="1" thickBot="1">
      <c r="A660" s="1208">
        <f>【A票】【D票】!$D$10</f>
        <v>0</v>
      </c>
      <c r="B660" s="1212">
        <f>【A票】【D票】!$H$10</f>
        <v>0</v>
      </c>
      <c r="C660" s="1213" t="str">
        <f>【A票】【D票】!$K$10</f>
        <v xml:space="preserve"> </v>
      </c>
      <c r="D660" s="1214">
        <f t="shared" si="608"/>
        <v>569</v>
      </c>
      <c r="E660" s="914"/>
      <c r="F660" s="467"/>
      <c r="G660" s="469"/>
      <c r="H660" s="224" t="str">
        <f t="shared" si="655"/>
        <v xml:space="preserve"> </v>
      </c>
      <c r="I660" s="704"/>
      <c r="J660" s="117"/>
      <c r="K660" s="117"/>
      <c r="L660" s="117"/>
      <c r="M660" s="117"/>
      <c r="N660" s="117"/>
      <c r="O660" s="117"/>
      <c r="P660" s="117"/>
      <c r="Q660" s="117"/>
      <c r="R660" s="117"/>
      <c r="S660" s="117"/>
      <c r="T660" s="254"/>
      <c r="U660" s="646"/>
      <c r="V660" s="646"/>
      <c r="W660" s="114"/>
      <c r="X660" s="254"/>
      <c r="Y660" s="224" t="str">
        <f t="shared" si="656"/>
        <v xml:space="preserve"> </v>
      </c>
      <c r="Z660" s="579"/>
      <c r="AA660" s="704"/>
      <c r="AB660" s="119"/>
      <c r="AC660" s="224" t="str">
        <f t="shared" si="610"/>
        <v xml:space="preserve"> </v>
      </c>
      <c r="AD660" s="115"/>
      <c r="AE660" s="253"/>
      <c r="AF660" s="704"/>
      <c r="AG660" s="727"/>
      <c r="AH660" s="727"/>
      <c r="AI660" s="727"/>
      <c r="AJ660" s="727"/>
      <c r="AK660" s="591"/>
      <c r="AL660" s="727"/>
      <c r="AM660" s="727"/>
      <c r="AN660" s="727"/>
      <c r="AO660" s="727"/>
      <c r="AP660" s="727"/>
      <c r="AQ660" s="727"/>
      <c r="AR660" s="727"/>
      <c r="AS660" s="727"/>
      <c r="AT660" s="727"/>
      <c r="AU660" s="727"/>
      <c r="AV660" s="727"/>
      <c r="AW660" s="727"/>
      <c r="AX660" s="727"/>
      <c r="AY660" s="727"/>
      <c r="AZ660" s="727"/>
      <c r="BA660" s="727"/>
      <c r="BB660" s="727"/>
      <c r="BC660" s="821"/>
      <c r="BD660" s="727"/>
      <c r="BE660" s="727"/>
      <c r="BF660" s="727"/>
      <c r="BG660" s="727"/>
      <c r="BH660" s="727"/>
      <c r="BI660" s="727"/>
      <c r="BJ660" s="727"/>
      <c r="BK660" s="727"/>
      <c r="BL660" s="821"/>
      <c r="BM660" s="727"/>
      <c r="BN660" s="727"/>
      <c r="BO660" s="727"/>
      <c r="BP660" s="727"/>
      <c r="BQ660" s="727"/>
      <c r="BR660" s="821"/>
      <c r="BS660" s="727"/>
      <c r="BT660" s="727"/>
      <c r="BU660" s="727"/>
      <c r="BV660" s="591"/>
      <c r="BW660" s="224" t="str">
        <f t="shared" si="668"/>
        <v xml:space="preserve"> </v>
      </c>
      <c r="BX660" s="471">
        <f t="shared" si="657"/>
        <v>569</v>
      </c>
      <c r="BY660" s="117"/>
      <c r="BZ660" s="117"/>
      <c r="CA660" s="117"/>
      <c r="CB660" s="117"/>
      <c r="CC660" s="117"/>
      <c r="CD660" s="461"/>
      <c r="CE660" s="236"/>
      <c r="CF660" s="224" t="str">
        <f t="shared" si="658"/>
        <v xml:space="preserve"> </v>
      </c>
      <c r="CG660" s="116"/>
      <c r="CH660" s="117"/>
      <c r="CI660" s="117"/>
      <c r="CJ660" s="117"/>
      <c r="CK660" s="472"/>
      <c r="CL660" s="472"/>
      <c r="CM660" s="472"/>
      <c r="CN660" s="472"/>
      <c r="CO660" s="117"/>
      <c r="CP660" s="253"/>
      <c r="CQ660" s="120"/>
      <c r="CR660" s="224" t="str" cm="1">
        <f t="array" ref="CR660">IF(AND(SUM(COUNTIF(CG660:CM660,{"*不明*","*その他*"})+COUNTIF(CO660:CP660,{"*不明*","*その他*"}))&gt;0,CQ660=""),"その他・不明の場合,10)具体的内容、理由を記入",IF(OR(AND(CI660=CI$65,COUNTA(CJ660:CM660)&lt;4),AND(OR(CI660=CI$63,CI660=CI$64,CI660=CI$66,CI660=CI$67,CI660=CI$68,CI660=""),COUNTA(CJ660:CM660)&gt;0)),"3)介護保険認定済→要介護度、認知症自立度、寝たきり度、介護保険サービス記入",IF(OR(AND(OR(CM660=CM$63,CM660=CM$64),CN660=""),AND(OR(CM660=CM$65,CM660=CM$66),CN660&lt;&gt;"")),"7)介護保険サービス受けている/過去受けていた→具体的内容記入"," ")))</f>
        <v xml:space="preserve"> </v>
      </c>
      <c r="CS660" s="224" t="str">
        <f t="shared" si="659"/>
        <v xml:space="preserve"> </v>
      </c>
      <c r="CT660" s="116"/>
      <c r="CU660" s="253"/>
      <c r="CV660" s="117"/>
      <c r="CW660" s="117"/>
      <c r="CX660" s="253"/>
      <c r="CY660" s="117"/>
      <c r="CZ660" s="117"/>
      <c r="DA660" s="253"/>
      <c r="DB660" s="117"/>
      <c r="DC660" s="224" t="str">
        <f t="shared" si="660"/>
        <v xml:space="preserve"> </v>
      </c>
      <c r="DD660" s="224" t="str">
        <f t="shared" si="661"/>
        <v xml:space="preserve"> </v>
      </c>
      <c r="DE660" s="224" t="str">
        <f t="shared" si="611"/>
        <v xml:space="preserve"> </v>
      </c>
      <c r="DF660" s="121"/>
      <c r="DG660" s="114"/>
      <c r="DH660" s="704"/>
      <c r="DI660" s="119"/>
      <c r="DJ660" s="187"/>
      <c r="DK660" s="254"/>
      <c r="DL660" s="224" t="str">
        <f t="shared" si="612"/>
        <v xml:space="preserve"> </v>
      </c>
      <c r="DM660" s="224" t="str">
        <f t="shared" si="662"/>
        <v xml:space="preserve"> </v>
      </c>
      <c r="DN660" s="474"/>
      <c r="DO660" s="117"/>
      <c r="DP660" s="117"/>
      <c r="DQ660" s="117"/>
      <c r="DR660" s="117"/>
      <c r="DS660" s="117"/>
      <c r="DT660" s="254"/>
      <c r="DU660" s="476"/>
      <c r="DV660" s="224" t="str">
        <f t="shared" si="613"/>
        <v xml:space="preserve"> </v>
      </c>
      <c r="DW660" s="115"/>
      <c r="DX660" s="470"/>
      <c r="DY660" s="117"/>
      <c r="DZ660" s="704"/>
      <c r="EA660" s="224" t="str">
        <f t="shared" si="614"/>
        <v xml:space="preserve"> </v>
      </c>
      <c r="EB660" s="906"/>
      <c r="EC660" s="904"/>
      <c r="ED660" s="904"/>
      <c r="EE660" s="904"/>
      <c r="EF660" s="904"/>
      <c r="EG660" s="904"/>
      <c r="EH660" s="904"/>
      <c r="EI660" s="904"/>
      <c r="EJ660" s="904"/>
      <c r="EK660" s="905"/>
      <c r="EL660" s="80"/>
      <c r="EM660" s="224" t="str">
        <f t="shared" si="663"/>
        <v xml:space="preserve"> </v>
      </c>
      <c r="EN660" s="224" t="str">
        <f t="shared" si="664"/>
        <v xml:space="preserve"> </v>
      </c>
      <c r="EO660" s="115"/>
      <c r="EP660" s="1050"/>
      <c r="EQ660" s="253"/>
      <c r="ER660" s="117"/>
      <c r="ES660" s="1258">
        <f t="shared" si="665"/>
        <v>569</v>
      </c>
      <c r="ET660" s="224" t="str">
        <f t="shared" si="666"/>
        <v xml:space="preserve"> </v>
      </c>
      <c r="EU660" s="477" t="str">
        <f t="shared" si="667"/>
        <v/>
      </c>
      <c r="EV660" s="1334" t="str">
        <f t="shared" si="609"/>
        <v xml:space="preserve"> </v>
      </c>
      <c r="EW660" s="1332" t="str">
        <f t="shared" si="653"/>
        <v/>
      </c>
      <c r="EX660" s="1275" t="str">
        <f t="shared" si="635"/>
        <v/>
      </c>
      <c r="EY660" s="1275" t="str">
        <f t="shared" si="636"/>
        <v/>
      </c>
      <c r="EZ660" s="1275" t="str">
        <f t="shared" si="637"/>
        <v/>
      </c>
      <c r="FA660" s="1275" t="str">
        <f t="shared" si="638"/>
        <v/>
      </c>
      <c r="FB660" s="1275" t="str">
        <f t="shared" si="639"/>
        <v/>
      </c>
      <c r="FC660" s="1333" t="str">
        <f t="shared" si="640"/>
        <v/>
      </c>
      <c r="FE660" s="1234" t="str">
        <f t="shared" si="641"/>
        <v xml:space="preserve"> </v>
      </c>
      <c r="FF660" s="1234" t="str">
        <f t="shared" si="642"/>
        <v xml:space="preserve"> </v>
      </c>
      <c r="FG660" s="1234" t="str">
        <f t="shared" si="643"/>
        <v xml:space="preserve"> </v>
      </c>
      <c r="FH660" s="1234" t="str">
        <f t="shared" si="644"/>
        <v xml:space="preserve"> </v>
      </c>
      <c r="FI660" s="1234" t="str">
        <f t="shared" si="615"/>
        <v xml:space="preserve"> </v>
      </c>
      <c r="FJ660" s="1234" t="str">
        <f t="shared" si="645"/>
        <v xml:space="preserve"> </v>
      </c>
      <c r="FK660" s="1234">
        <f t="shared" si="616"/>
        <v>0</v>
      </c>
      <c r="FL660" s="1227"/>
      <c r="FM660" s="1234" t="str">
        <f t="shared" si="617"/>
        <v xml:space="preserve"> </v>
      </c>
      <c r="FN660" s="1234" t="str">
        <f t="shared" si="618"/>
        <v xml:space="preserve"> </v>
      </c>
      <c r="FO660" s="1234" t="str">
        <f t="shared" si="646"/>
        <v xml:space="preserve"> </v>
      </c>
      <c r="FP660" s="1234" t="str">
        <f t="shared" si="647"/>
        <v xml:space="preserve"> </v>
      </c>
      <c r="FQ660" s="1234" t="str">
        <f t="shared" si="619"/>
        <v xml:space="preserve"> </v>
      </c>
      <c r="FR660" s="1234" t="str">
        <f t="shared" si="648"/>
        <v xml:space="preserve"> </v>
      </c>
      <c r="FS660" s="1234">
        <f t="shared" si="654"/>
        <v>0</v>
      </c>
      <c r="FT660" s="1227"/>
      <c r="FU660" s="1234" t="str">
        <f t="shared" si="649"/>
        <v xml:space="preserve"> </v>
      </c>
      <c r="FV660" s="1234" t="str">
        <f t="shared" si="650"/>
        <v xml:space="preserve"> </v>
      </c>
      <c r="FW660" s="1234" t="str">
        <f t="shared" si="651"/>
        <v xml:space="preserve"> </v>
      </c>
      <c r="FX660" s="1234" t="str">
        <f t="shared" si="620"/>
        <v xml:space="preserve"> </v>
      </c>
      <c r="FY660" s="1234" t="str">
        <f t="shared" si="621"/>
        <v xml:space="preserve"> </v>
      </c>
      <c r="FZ660" s="1234" t="str">
        <f t="shared" si="652"/>
        <v xml:space="preserve"> </v>
      </c>
      <c r="GA660" s="1234">
        <f t="shared" si="622"/>
        <v>0</v>
      </c>
      <c r="GB660" s="1227"/>
      <c r="GC660" s="1234" t="str">
        <f t="shared" si="623"/>
        <v xml:space="preserve"> </v>
      </c>
      <c r="GD660" s="1234" t="str">
        <f t="shared" si="624"/>
        <v xml:space="preserve"> </v>
      </c>
      <c r="GE660" s="1234" t="str">
        <f t="shared" si="625"/>
        <v xml:space="preserve"> </v>
      </c>
      <c r="GF660" s="1234" t="str">
        <f t="shared" si="626"/>
        <v xml:space="preserve"> </v>
      </c>
      <c r="GG660" s="1234" t="str">
        <f t="shared" si="627"/>
        <v xml:space="preserve"> </v>
      </c>
      <c r="GH660" s="1234" t="str">
        <f t="shared" si="628"/>
        <v xml:space="preserve"> </v>
      </c>
      <c r="GI660" s="1234" t="str">
        <f t="shared" si="629"/>
        <v xml:space="preserve"> </v>
      </c>
      <c r="GJ660" s="1234" t="str">
        <f t="shared" si="630"/>
        <v xml:space="preserve"> </v>
      </c>
      <c r="GK660" s="1234" t="str">
        <f t="shared" si="631"/>
        <v xml:space="preserve"> </v>
      </c>
      <c r="GL660" s="1234" t="str">
        <f t="shared" si="632"/>
        <v xml:space="preserve"> </v>
      </c>
      <c r="GM660" s="1234" t="str">
        <f t="shared" si="633"/>
        <v xml:space="preserve"> </v>
      </c>
      <c r="GN660" s="1234">
        <f t="shared" si="634"/>
        <v>0</v>
      </c>
    </row>
    <row r="661" spans="1:196" s="100" customFormat="1" ht="27" customHeight="1" thickTop="1" thickBot="1">
      <c r="A661" s="1208">
        <f>【A票】【D票】!$D$10</f>
        <v>0</v>
      </c>
      <c r="B661" s="1212">
        <f>【A票】【D票】!$H$10</f>
        <v>0</v>
      </c>
      <c r="C661" s="1213" t="str">
        <f>【A票】【D票】!$K$10</f>
        <v xml:space="preserve"> </v>
      </c>
      <c r="D661" s="1214">
        <f t="shared" si="608"/>
        <v>570</v>
      </c>
      <c r="E661" s="914"/>
      <c r="F661" s="467"/>
      <c r="G661" s="469"/>
      <c r="H661" s="224" t="str">
        <f t="shared" si="655"/>
        <v xml:space="preserve"> </v>
      </c>
      <c r="I661" s="704"/>
      <c r="J661" s="117"/>
      <c r="K661" s="117"/>
      <c r="L661" s="117"/>
      <c r="M661" s="117"/>
      <c r="N661" s="117"/>
      <c r="O661" s="117"/>
      <c r="P661" s="117"/>
      <c r="Q661" s="117"/>
      <c r="R661" s="117"/>
      <c r="S661" s="117"/>
      <c r="T661" s="254"/>
      <c r="U661" s="646"/>
      <c r="V661" s="646"/>
      <c r="W661" s="114"/>
      <c r="X661" s="254"/>
      <c r="Y661" s="224" t="str">
        <f t="shared" si="656"/>
        <v xml:space="preserve"> </v>
      </c>
      <c r="Z661" s="579"/>
      <c r="AA661" s="704"/>
      <c r="AB661" s="119"/>
      <c r="AC661" s="224" t="str">
        <f t="shared" si="610"/>
        <v xml:space="preserve"> </v>
      </c>
      <c r="AD661" s="115"/>
      <c r="AE661" s="253"/>
      <c r="AF661" s="704"/>
      <c r="AG661" s="727"/>
      <c r="AH661" s="727"/>
      <c r="AI661" s="727"/>
      <c r="AJ661" s="727"/>
      <c r="AK661" s="591"/>
      <c r="AL661" s="727"/>
      <c r="AM661" s="727"/>
      <c r="AN661" s="727"/>
      <c r="AO661" s="727"/>
      <c r="AP661" s="727"/>
      <c r="AQ661" s="727"/>
      <c r="AR661" s="727"/>
      <c r="AS661" s="727"/>
      <c r="AT661" s="727"/>
      <c r="AU661" s="727"/>
      <c r="AV661" s="727"/>
      <c r="AW661" s="727"/>
      <c r="AX661" s="727"/>
      <c r="AY661" s="727"/>
      <c r="AZ661" s="727"/>
      <c r="BA661" s="727"/>
      <c r="BB661" s="727"/>
      <c r="BC661" s="821"/>
      <c r="BD661" s="727"/>
      <c r="BE661" s="727"/>
      <c r="BF661" s="727"/>
      <c r="BG661" s="727"/>
      <c r="BH661" s="727"/>
      <c r="BI661" s="727"/>
      <c r="BJ661" s="727"/>
      <c r="BK661" s="727"/>
      <c r="BL661" s="821"/>
      <c r="BM661" s="727"/>
      <c r="BN661" s="727"/>
      <c r="BO661" s="727"/>
      <c r="BP661" s="727"/>
      <c r="BQ661" s="727"/>
      <c r="BR661" s="821"/>
      <c r="BS661" s="727"/>
      <c r="BT661" s="727"/>
      <c r="BU661" s="727"/>
      <c r="BV661" s="591"/>
      <c r="BW661" s="224" t="str">
        <f t="shared" si="668"/>
        <v xml:space="preserve"> </v>
      </c>
      <c r="BX661" s="471">
        <f t="shared" si="657"/>
        <v>570</v>
      </c>
      <c r="BY661" s="117"/>
      <c r="BZ661" s="117"/>
      <c r="CA661" s="117"/>
      <c r="CB661" s="117"/>
      <c r="CC661" s="117"/>
      <c r="CD661" s="461"/>
      <c r="CE661" s="236"/>
      <c r="CF661" s="224" t="str">
        <f t="shared" si="658"/>
        <v xml:space="preserve"> </v>
      </c>
      <c r="CG661" s="116"/>
      <c r="CH661" s="117"/>
      <c r="CI661" s="117"/>
      <c r="CJ661" s="117"/>
      <c r="CK661" s="472"/>
      <c r="CL661" s="472"/>
      <c r="CM661" s="472"/>
      <c r="CN661" s="472"/>
      <c r="CO661" s="117"/>
      <c r="CP661" s="253"/>
      <c r="CQ661" s="120"/>
      <c r="CR661" s="224" t="str" cm="1">
        <f t="array" ref="CR661">IF(AND(SUM(COUNTIF(CG661:CM661,{"*不明*","*その他*"})+COUNTIF(CO661:CP661,{"*不明*","*その他*"}))&gt;0,CQ661=""),"その他・不明の場合,10)具体的内容、理由を記入",IF(OR(AND(CI661=CI$65,COUNTA(CJ661:CM661)&lt;4),AND(OR(CI661=CI$63,CI661=CI$64,CI661=CI$66,CI661=CI$67,CI661=CI$68,CI661=""),COUNTA(CJ661:CM661)&gt;0)),"3)介護保険認定済→要介護度、認知症自立度、寝たきり度、介護保険サービス記入",IF(OR(AND(OR(CM661=CM$63,CM661=CM$64),CN661=""),AND(OR(CM661=CM$65,CM661=CM$66),CN661&lt;&gt;"")),"7)介護保険サービス受けている/過去受けていた→具体的内容記入"," ")))</f>
        <v xml:space="preserve"> </v>
      </c>
      <c r="CS661" s="224" t="str">
        <f t="shared" si="659"/>
        <v xml:space="preserve"> </v>
      </c>
      <c r="CT661" s="116"/>
      <c r="CU661" s="253"/>
      <c r="CV661" s="117"/>
      <c r="CW661" s="117"/>
      <c r="CX661" s="253"/>
      <c r="CY661" s="117"/>
      <c r="CZ661" s="117"/>
      <c r="DA661" s="253"/>
      <c r="DB661" s="117"/>
      <c r="DC661" s="224" t="str">
        <f t="shared" si="660"/>
        <v xml:space="preserve"> </v>
      </c>
      <c r="DD661" s="224" t="str">
        <f t="shared" si="661"/>
        <v xml:space="preserve"> </v>
      </c>
      <c r="DE661" s="224" t="str">
        <f t="shared" si="611"/>
        <v xml:space="preserve"> </v>
      </c>
      <c r="DF661" s="121"/>
      <c r="DG661" s="114"/>
      <c r="DH661" s="704"/>
      <c r="DI661" s="119"/>
      <c r="DJ661" s="187"/>
      <c r="DK661" s="254"/>
      <c r="DL661" s="224" t="str">
        <f t="shared" si="612"/>
        <v xml:space="preserve"> </v>
      </c>
      <c r="DM661" s="224" t="str">
        <f t="shared" si="662"/>
        <v xml:space="preserve"> </v>
      </c>
      <c r="DN661" s="474"/>
      <c r="DO661" s="117"/>
      <c r="DP661" s="117"/>
      <c r="DQ661" s="117"/>
      <c r="DR661" s="117"/>
      <c r="DS661" s="117"/>
      <c r="DT661" s="254"/>
      <c r="DU661" s="476"/>
      <c r="DV661" s="224" t="str">
        <f t="shared" si="613"/>
        <v xml:space="preserve"> </v>
      </c>
      <c r="DW661" s="115"/>
      <c r="DX661" s="470"/>
      <c r="DY661" s="117"/>
      <c r="DZ661" s="704"/>
      <c r="EA661" s="224" t="str">
        <f t="shared" si="614"/>
        <v xml:space="preserve"> </v>
      </c>
      <c r="EB661" s="906"/>
      <c r="EC661" s="904"/>
      <c r="ED661" s="904"/>
      <c r="EE661" s="904"/>
      <c r="EF661" s="904"/>
      <c r="EG661" s="904"/>
      <c r="EH661" s="904"/>
      <c r="EI661" s="904"/>
      <c r="EJ661" s="904"/>
      <c r="EK661" s="905"/>
      <c r="EL661" s="80"/>
      <c r="EM661" s="224" t="str">
        <f t="shared" si="663"/>
        <v xml:space="preserve"> </v>
      </c>
      <c r="EN661" s="224" t="str">
        <f t="shared" si="664"/>
        <v xml:space="preserve"> </v>
      </c>
      <c r="EO661" s="115"/>
      <c r="EP661" s="1050"/>
      <c r="EQ661" s="253"/>
      <c r="ER661" s="117"/>
      <c r="ES661" s="1258">
        <f t="shared" si="665"/>
        <v>570</v>
      </c>
      <c r="ET661" s="224" t="str">
        <f t="shared" si="666"/>
        <v xml:space="preserve"> </v>
      </c>
      <c r="EU661" s="477" t="str">
        <f t="shared" si="667"/>
        <v/>
      </c>
      <c r="EV661" s="1334" t="str">
        <f t="shared" si="609"/>
        <v xml:space="preserve"> </v>
      </c>
      <c r="EW661" s="1332" t="str">
        <f t="shared" si="653"/>
        <v/>
      </c>
      <c r="EX661" s="1275" t="str">
        <f t="shared" si="635"/>
        <v/>
      </c>
      <c r="EY661" s="1275" t="str">
        <f t="shared" si="636"/>
        <v/>
      </c>
      <c r="EZ661" s="1275" t="str">
        <f t="shared" si="637"/>
        <v/>
      </c>
      <c r="FA661" s="1275" t="str">
        <f t="shared" si="638"/>
        <v/>
      </c>
      <c r="FB661" s="1275" t="str">
        <f t="shared" si="639"/>
        <v/>
      </c>
      <c r="FC661" s="1333" t="str">
        <f t="shared" si="640"/>
        <v/>
      </c>
      <c r="FE661" s="1234" t="str">
        <f t="shared" si="641"/>
        <v xml:space="preserve"> </v>
      </c>
      <c r="FF661" s="1234" t="str">
        <f t="shared" si="642"/>
        <v xml:space="preserve"> </v>
      </c>
      <c r="FG661" s="1234" t="str">
        <f t="shared" si="643"/>
        <v xml:space="preserve"> </v>
      </c>
      <c r="FH661" s="1234" t="str">
        <f t="shared" si="644"/>
        <v xml:space="preserve"> </v>
      </c>
      <c r="FI661" s="1234" t="str">
        <f t="shared" si="615"/>
        <v xml:space="preserve"> </v>
      </c>
      <c r="FJ661" s="1234" t="str">
        <f t="shared" si="645"/>
        <v xml:space="preserve"> </v>
      </c>
      <c r="FK661" s="1234">
        <f t="shared" si="616"/>
        <v>0</v>
      </c>
      <c r="FL661" s="1227"/>
      <c r="FM661" s="1234" t="str">
        <f t="shared" si="617"/>
        <v xml:space="preserve"> </v>
      </c>
      <c r="FN661" s="1234" t="str">
        <f t="shared" si="618"/>
        <v xml:space="preserve"> </v>
      </c>
      <c r="FO661" s="1234" t="str">
        <f t="shared" si="646"/>
        <v xml:space="preserve"> </v>
      </c>
      <c r="FP661" s="1234" t="str">
        <f t="shared" si="647"/>
        <v xml:space="preserve"> </v>
      </c>
      <c r="FQ661" s="1234" t="str">
        <f t="shared" si="619"/>
        <v xml:space="preserve"> </v>
      </c>
      <c r="FR661" s="1234" t="str">
        <f t="shared" si="648"/>
        <v xml:space="preserve"> </v>
      </c>
      <c r="FS661" s="1234">
        <f t="shared" si="654"/>
        <v>0</v>
      </c>
      <c r="FT661" s="1227"/>
      <c r="FU661" s="1234" t="str">
        <f t="shared" si="649"/>
        <v xml:space="preserve"> </v>
      </c>
      <c r="FV661" s="1234" t="str">
        <f t="shared" si="650"/>
        <v xml:space="preserve"> </v>
      </c>
      <c r="FW661" s="1234" t="str">
        <f t="shared" si="651"/>
        <v xml:space="preserve"> </v>
      </c>
      <c r="FX661" s="1234" t="str">
        <f t="shared" si="620"/>
        <v xml:space="preserve"> </v>
      </c>
      <c r="FY661" s="1234" t="str">
        <f t="shared" si="621"/>
        <v xml:space="preserve"> </v>
      </c>
      <c r="FZ661" s="1234" t="str">
        <f t="shared" si="652"/>
        <v xml:space="preserve"> </v>
      </c>
      <c r="GA661" s="1234">
        <f t="shared" si="622"/>
        <v>0</v>
      </c>
      <c r="GB661" s="1227"/>
      <c r="GC661" s="1234" t="str">
        <f t="shared" si="623"/>
        <v xml:space="preserve"> </v>
      </c>
      <c r="GD661" s="1234" t="str">
        <f t="shared" si="624"/>
        <v xml:space="preserve"> </v>
      </c>
      <c r="GE661" s="1234" t="str">
        <f t="shared" si="625"/>
        <v xml:space="preserve"> </v>
      </c>
      <c r="GF661" s="1234" t="str">
        <f t="shared" si="626"/>
        <v xml:space="preserve"> </v>
      </c>
      <c r="GG661" s="1234" t="str">
        <f t="shared" si="627"/>
        <v xml:space="preserve"> </v>
      </c>
      <c r="GH661" s="1234" t="str">
        <f t="shared" si="628"/>
        <v xml:space="preserve"> </v>
      </c>
      <c r="GI661" s="1234" t="str">
        <f t="shared" si="629"/>
        <v xml:space="preserve"> </v>
      </c>
      <c r="GJ661" s="1234" t="str">
        <f t="shared" si="630"/>
        <v xml:space="preserve"> </v>
      </c>
      <c r="GK661" s="1234" t="str">
        <f t="shared" si="631"/>
        <v xml:space="preserve"> </v>
      </c>
      <c r="GL661" s="1234" t="str">
        <f t="shared" si="632"/>
        <v xml:space="preserve"> </v>
      </c>
      <c r="GM661" s="1234" t="str">
        <f t="shared" si="633"/>
        <v xml:space="preserve"> </v>
      </c>
      <c r="GN661" s="1234">
        <f t="shared" si="634"/>
        <v>0</v>
      </c>
    </row>
    <row r="662" spans="1:196" s="100" customFormat="1" ht="27" customHeight="1" thickTop="1" thickBot="1">
      <c r="A662" s="1208">
        <f>【A票】【D票】!$D$10</f>
        <v>0</v>
      </c>
      <c r="B662" s="1212">
        <f>【A票】【D票】!$H$10</f>
        <v>0</v>
      </c>
      <c r="C662" s="1213" t="str">
        <f>【A票】【D票】!$K$10</f>
        <v xml:space="preserve"> </v>
      </c>
      <c r="D662" s="1214">
        <f t="shared" si="608"/>
        <v>571</v>
      </c>
      <c r="E662" s="914"/>
      <c r="F662" s="467"/>
      <c r="G662" s="469"/>
      <c r="H662" s="224" t="str">
        <f t="shared" si="655"/>
        <v xml:space="preserve"> </v>
      </c>
      <c r="I662" s="704"/>
      <c r="J662" s="117"/>
      <c r="K662" s="117"/>
      <c r="L662" s="117"/>
      <c r="M662" s="117"/>
      <c r="N662" s="117"/>
      <c r="O662" s="117"/>
      <c r="P662" s="117"/>
      <c r="Q662" s="117"/>
      <c r="R662" s="117"/>
      <c r="S662" s="117"/>
      <c r="T662" s="254"/>
      <c r="U662" s="646"/>
      <c r="V662" s="646"/>
      <c r="W662" s="114"/>
      <c r="X662" s="254"/>
      <c r="Y662" s="224" t="str">
        <f t="shared" si="656"/>
        <v xml:space="preserve"> </v>
      </c>
      <c r="Z662" s="579"/>
      <c r="AA662" s="704"/>
      <c r="AB662" s="119"/>
      <c r="AC662" s="224" t="str">
        <f t="shared" si="610"/>
        <v xml:space="preserve"> </v>
      </c>
      <c r="AD662" s="115"/>
      <c r="AE662" s="253"/>
      <c r="AF662" s="704"/>
      <c r="AG662" s="727"/>
      <c r="AH662" s="727"/>
      <c r="AI662" s="727"/>
      <c r="AJ662" s="727"/>
      <c r="AK662" s="591"/>
      <c r="AL662" s="727"/>
      <c r="AM662" s="727"/>
      <c r="AN662" s="727"/>
      <c r="AO662" s="727"/>
      <c r="AP662" s="727"/>
      <c r="AQ662" s="727"/>
      <c r="AR662" s="727"/>
      <c r="AS662" s="727"/>
      <c r="AT662" s="727"/>
      <c r="AU662" s="727"/>
      <c r="AV662" s="727"/>
      <c r="AW662" s="727"/>
      <c r="AX662" s="727"/>
      <c r="AY662" s="727"/>
      <c r="AZ662" s="727"/>
      <c r="BA662" s="727"/>
      <c r="BB662" s="727"/>
      <c r="BC662" s="821"/>
      <c r="BD662" s="727"/>
      <c r="BE662" s="727"/>
      <c r="BF662" s="727"/>
      <c r="BG662" s="727"/>
      <c r="BH662" s="727"/>
      <c r="BI662" s="727"/>
      <c r="BJ662" s="727"/>
      <c r="BK662" s="727"/>
      <c r="BL662" s="821"/>
      <c r="BM662" s="727"/>
      <c r="BN662" s="727"/>
      <c r="BO662" s="727"/>
      <c r="BP662" s="727"/>
      <c r="BQ662" s="727"/>
      <c r="BR662" s="821"/>
      <c r="BS662" s="727"/>
      <c r="BT662" s="727"/>
      <c r="BU662" s="727"/>
      <c r="BV662" s="591"/>
      <c r="BW662" s="224" t="str">
        <f t="shared" si="668"/>
        <v xml:space="preserve"> </v>
      </c>
      <c r="BX662" s="471">
        <f t="shared" si="657"/>
        <v>571</v>
      </c>
      <c r="BY662" s="117"/>
      <c r="BZ662" s="117"/>
      <c r="CA662" s="117"/>
      <c r="CB662" s="117"/>
      <c r="CC662" s="117"/>
      <c r="CD662" s="461"/>
      <c r="CE662" s="236"/>
      <c r="CF662" s="224" t="str">
        <f t="shared" si="658"/>
        <v xml:space="preserve"> </v>
      </c>
      <c r="CG662" s="116"/>
      <c r="CH662" s="117"/>
      <c r="CI662" s="117"/>
      <c r="CJ662" s="117"/>
      <c r="CK662" s="472"/>
      <c r="CL662" s="472"/>
      <c r="CM662" s="472"/>
      <c r="CN662" s="472"/>
      <c r="CO662" s="117"/>
      <c r="CP662" s="253"/>
      <c r="CQ662" s="120"/>
      <c r="CR662" s="224" t="str" cm="1">
        <f t="array" ref="CR662">IF(AND(SUM(COUNTIF(CG662:CM662,{"*不明*","*その他*"})+COUNTIF(CO662:CP662,{"*不明*","*その他*"}))&gt;0,CQ662=""),"その他・不明の場合,10)具体的内容、理由を記入",IF(OR(AND(CI662=CI$65,COUNTA(CJ662:CM662)&lt;4),AND(OR(CI662=CI$63,CI662=CI$64,CI662=CI$66,CI662=CI$67,CI662=CI$68,CI662=""),COUNTA(CJ662:CM662)&gt;0)),"3)介護保険認定済→要介護度、認知症自立度、寝たきり度、介護保険サービス記入",IF(OR(AND(OR(CM662=CM$63,CM662=CM$64),CN662=""),AND(OR(CM662=CM$65,CM662=CM$66),CN662&lt;&gt;"")),"7)介護保険サービス受けている/過去受けていた→具体的内容記入"," ")))</f>
        <v xml:space="preserve"> </v>
      </c>
      <c r="CS662" s="224" t="str">
        <f t="shared" si="659"/>
        <v xml:space="preserve"> </v>
      </c>
      <c r="CT662" s="116"/>
      <c r="CU662" s="253"/>
      <c r="CV662" s="117"/>
      <c r="CW662" s="117"/>
      <c r="CX662" s="253"/>
      <c r="CY662" s="117"/>
      <c r="CZ662" s="117"/>
      <c r="DA662" s="253"/>
      <c r="DB662" s="117"/>
      <c r="DC662" s="224" t="str">
        <f t="shared" si="660"/>
        <v xml:space="preserve"> </v>
      </c>
      <c r="DD662" s="224" t="str">
        <f t="shared" si="661"/>
        <v xml:space="preserve"> </v>
      </c>
      <c r="DE662" s="224" t="str">
        <f t="shared" si="611"/>
        <v xml:space="preserve"> </v>
      </c>
      <c r="DF662" s="121"/>
      <c r="DG662" s="114"/>
      <c r="DH662" s="704"/>
      <c r="DI662" s="119"/>
      <c r="DJ662" s="187"/>
      <c r="DK662" s="254"/>
      <c r="DL662" s="224" t="str">
        <f t="shared" si="612"/>
        <v xml:space="preserve"> </v>
      </c>
      <c r="DM662" s="224" t="str">
        <f t="shared" si="662"/>
        <v xml:space="preserve"> </v>
      </c>
      <c r="DN662" s="474"/>
      <c r="DO662" s="117"/>
      <c r="DP662" s="117"/>
      <c r="DQ662" s="117"/>
      <c r="DR662" s="117"/>
      <c r="DS662" s="117"/>
      <c r="DT662" s="254"/>
      <c r="DU662" s="476"/>
      <c r="DV662" s="224" t="str">
        <f t="shared" si="613"/>
        <v xml:space="preserve"> </v>
      </c>
      <c r="DW662" s="115"/>
      <c r="DX662" s="470"/>
      <c r="DY662" s="117"/>
      <c r="DZ662" s="704"/>
      <c r="EA662" s="224" t="str">
        <f t="shared" si="614"/>
        <v xml:space="preserve"> </v>
      </c>
      <c r="EB662" s="906"/>
      <c r="EC662" s="904"/>
      <c r="ED662" s="904"/>
      <c r="EE662" s="904"/>
      <c r="EF662" s="904"/>
      <c r="EG662" s="904"/>
      <c r="EH662" s="904"/>
      <c r="EI662" s="904"/>
      <c r="EJ662" s="904"/>
      <c r="EK662" s="905"/>
      <c r="EL662" s="80"/>
      <c r="EM662" s="224" t="str">
        <f t="shared" si="663"/>
        <v xml:space="preserve"> </v>
      </c>
      <c r="EN662" s="224" t="str">
        <f t="shared" si="664"/>
        <v xml:space="preserve"> </v>
      </c>
      <c r="EO662" s="115"/>
      <c r="EP662" s="1050"/>
      <c r="EQ662" s="253"/>
      <c r="ER662" s="117"/>
      <c r="ES662" s="1258">
        <f t="shared" si="665"/>
        <v>571</v>
      </c>
      <c r="ET662" s="224" t="str">
        <f t="shared" si="666"/>
        <v xml:space="preserve"> </v>
      </c>
      <c r="EU662" s="477" t="str">
        <f t="shared" si="667"/>
        <v/>
      </c>
      <c r="EV662" s="1334" t="str">
        <f t="shared" si="609"/>
        <v xml:space="preserve"> </v>
      </c>
      <c r="EW662" s="1332" t="str">
        <f t="shared" si="653"/>
        <v/>
      </c>
      <c r="EX662" s="1275" t="str">
        <f t="shared" si="635"/>
        <v/>
      </c>
      <c r="EY662" s="1275" t="str">
        <f t="shared" si="636"/>
        <v/>
      </c>
      <c r="EZ662" s="1275" t="str">
        <f t="shared" si="637"/>
        <v/>
      </c>
      <c r="FA662" s="1275" t="str">
        <f t="shared" si="638"/>
        <v/>
      </c>
      <c r="FB662" s="1275" t="str">
        <f t="shared" si="639"/>
        <v/>
      </c>
      <c r="FC662" s="1333" t="str">
        <f t="shared" si="640"/>
        <v/>
      </c>
      <c r="FE662" s="1234" t="str">
        <f t="shared" si="641"/>
        <v xml:space="preserve"> </v>
      </c>
      <c r="FF662" s="1234" t="str">
        <f t="shared" si="642"/>
        <v xml:space="preserve"> </v>
      </c>
      <c r="FG662" s="1234" t="str">
        <f t="shared" si="643"/>
        <v xml:space="preserve"> </v>
      </c>
      <c r="FH662" s="1234" t="str">
        <f t="shared" si="644"/>
        <v xml:space="preserve"> </v>
      </c>
      <c r="FI662" s="1234" t="str">
        <f t="shared" si="615"/>
        <v xml:space="preserve"> </v>
      </c>
      <c r="FJ662" s="1234" t="str">
        <f t="shared" si="645"/>
        <v xml:space="preserve"> </v>
      </c>
      <c r="FK662" s="1234">
        <f t="shared" si="616"/>
        <v>0</v>
      </c>
      <c r="FL662" s="1227"/>
      <c r="FM662" s="1234" t="str">
        <f t="shared" si="617"/>
        <v xml:space="preserve"> </v>
      </c>
      <c r="FN662" s="1234" t="str">
        <f t="shared" si="618"/>
        <v xml:space="preserve"> </v>
      </c>
      <c r="FO662" s="1234" t="str">
        <f t="shared" si="646"/>
        <v xml:space="preserve"> </v>
      </c>
      <c r="FP662" s="1234" t="str">
        <f t="shared" si="647"/>
        <v xml:space="preserve"> </v>
      </c>
      <c r="FQ662" s="1234" t="str">
        <f t="shared" si="619"/>
        <v xml:space="preserve"> </v>
      </c>
      <c r="FR662" s="1234" t="str">
        <f t="shared" si="648"/>
        <v xml:space="preserve"> </v>
      </c>
      <c r="FS662" s="1234">
        <f t="shared" si="654"/>
        <v>0</v>
      </c>
      <c r="FT662" s="1227"/>
      <c r="FU662" s="1234" t="str">
        <f t="shared" si="649"/>
        <v xml:space="preserve"> </v>
      </c>
      <c r="FV662" s="1234" t="str">
        <f t="shared" si="650"/>
        <v xml:space="preserve"> </v>
      </c>
      <c r="FW662" s="1234" t="str">
        <f t="shared" si="651"/>
        <v xml:space="preserve"> </v>
      </c>
      <c r="FX662" s="1234" t="str">
        <f t="shared" si="620"/>
        <v xml:space="preserve"> </v>
      </c>
      <c r="FY662" s="1234" t="str">
        <f t="shared" si="621"/>
        <v xml:space="preserve"> </v>
      </c>
      <c r="FZ662" s="1234" t="str">
        <f t="shared" si="652"/>
        <v xml:space="preserve"> </v>
      </c>
      <c r="GA662" s="1234">
        <f t="shared" si="622"/>
        <v>0</v>
      </c>
      <c r="GB662" s="1227"/>
      <c r="GC662" s="1234" t="str">
        <f t="shared" si="623"/>
        <v xml:space="preserve"> </v>
      </c>
      <c r="GD662" s="1234" t="str">
        <f t="shared" si="624"/>
        <v xml:space="preserve"> </v>
      </c>
      <c r="GE662" s="1234" t="str">
        <f t="shared" si="625"/>
        <v xml:space="preserve"> </v>
      </c>
      <c r="GF662" s="1234" t="str">
        <f t="shared" si="626"/>
        <v xml:space="preserve"> </v>
      </c>
      <c r="GG662" s="1234" t="str">
        <f t="shared" si="627"/>
        <v xml:space="preserve"> </v>
      </c>
      <c r="GH662" s="1234" t="str">
        <f t="shared" si="628"/>
        <v xml:space="preserve"> </v>
      </c>
      <c r="GI662" s="1234" t="str">
        <f t="shared" si="629"/>
        <v xml:space="preserve"> </v>
      </c>
      <c r="GJ662" s="1234" t="str">
        <f t="shared" si="630"/>
        <v xml:space="preserve"> </v>
      </c>
      <c r="GK662" s="1234" t="str">
        <f t="shared" si="631"/>
        <v xml:space="preserve"> </v>
      </c>
      <c r="GL662" s="1234" t="str">
        <f t="shared" si="632"/>
        <v xml:space="preserve"> </v>
      </c>
      <c r="GM662" s="1234" t="str">
        <f t="shared" si="633"/>
        <v xml:space="preserve"> </v>
      </c>
      <c r="GN662" s="1234">
        <f t="shared" si="634"/>
        <v>0</v>
      </c>
    </row>
    <row r="663" spans="1:196" s="100" customFormat="1" ht="27" customHeight="1" thickTop="1" thickBot="1">
      <c r="A663" s="1208">
        <f>【A票】【D票】!$D$10</f>
        <v>0</v>
      </c>
      <c r="B663" s="1212">
        <f>【A票】【D票】!$H$10</f>
        <v>0</v>
      </c>
      <c r="C663" s="1213" t="str">
        <f>【A票】【D票】!$K$10</f>
        <v xml:space="preserve"> </v>
      </c>
      <c r="D663" s="1214">
        <f t="shared" ref="D663:D726" si="669">ROW()-91</f>
        <v>572</v>
      </c>
      <c r="E663" s="914"/>
      <c r="F663" s="467"/>
      <c r="G663" s="469"/>
      <c r="H663" s="224" t="str">
        <f t="shared" si="655"/>
        <v xml:space="preserve"> </v>
      </c>
      <c r="I663" s="704"/>
      <c r="J663" s="117"/>
      <c r="K663" s="117"/>
      <c r="L663" s="117"/>
      <c r="M663" s="117"/>
      <c r="N663" s="117"/>
      <c r="O663" s="117"/>
      <c r="P663" s="117"/>
      <c r="Q663" s="117"/>
      <c r="R663" s="117"/>
      <c r="S663" s="117"/>
      <c r="T663" s="254"/>
      <c r="U663" s="646"/>
      <c r="V663" s="646"/>
      <c r="W663" s="114"/>
      <c r="X663" s="254"/>
      <c r="Y663" s="224" t="str">
        <f t="shared" si="656"/>
        <v xml:space="preserve"> </v>
      </c>
      <c r="Z663" s="579"/>
      <c r="AA663" s="704"/>
      <c r="AB663" s="119"/>
      <c r="AC663" s="224" t="str">
        <f t="shared" si="610"/>
        <v xml:space="preserve"> </v>
      </c>
      <c r="AD663" s="115"/>
      <c r="AE663" s="253"/>
      <c r="AF663" s="704"/>
      <c r="AG663" s="727"/>
      <c r="AH663" s="727"/>
      <c r="AI663" s="727"/>
      <c r="AJ663" s="727"/>
      <c r="AK663" s="591"/>
      <c r="AL663" s="727"/>
      <c r="AM663" s="727"/>
      <c r="AN663" s="727"/>
      <c r="AO663" s="727"/>
      <c r="AP663" s="727"/>
      <c r="AQ663" s="727"/>
      <c r="AR663" s="727"/>
      <c r="AS663" s="727"/>
      <c r="AT663" s="727"/>
      <c r="AU663" s="727"/>
      <c r="AV663" s="727"/>
      <c r="AW663" s="727"/>
      <c r="AX663" s="727"/>
      <c r="AY663" s="727"/>
      <c r="AZ663" s="727"/>
      <c r="BA663" s="727"/>
      <c r="BB663" s="727"/>
      <c r="BC663" s="821"/>
      <c r="BD663" s="727"/>
      <c r="BE663" s="727"/>
      <c r="BF663" s="727"/>
      <c r="BG663" s="727"/>
      <c r="BH663" s="727"/>
      <c r="BI663" s="727"/>
      <c r="BJ663" s="727"/>
      <c r="BK663" s="727"/>
      <c r="BL663" s="821"/>
      <c r="BM663" s="727"/>
      <c r="BN663" s="727"/>
      <c r="BO663" s="727"/>
      <c r="BP663" s="727"/>
      <c r="BQ663" s="727"/>
      <c r="BR663" s="821"/>
      <c r="BS663" s="727"/>
      <c r="BT663" s="727"/>
      <c r="BU663" s="727"/>
      <c r="BV663" s="591"/>
      <c r="BW663" s="224" t="str">
        <f t="shared" si="668"/>
        <v xml:space="preserve"> </v>
      </c>
      <c r="BX663" s="471">
        <f t="shared" si="657"/>
        <v>572</v>
      </c>
      <c r="BY663" s="117"/>
      <c r="BZ663" s="117"/>
      <c r="CA663" s="117"/>
      <c r="CB663" s="117"/>
      <c r="CC663" s="117"/>
      <c r="CD663" s="461"/>
      <c r="CE663" s="236"/>
      <c r="CF663" s="224" t="str">
        <f t="shared" si="658"/>
        <v xml:space="preserve"> </v>
      </c>
      <c r="CG663" s="116"/>
      <c r="CH663" s="117"/>
      <c r="CI663" s="117"/>
      <c r="CJ663" s="117"/>
      <c r="CK663" s="472"/>
      <c r="CL663" s="472"/>
      <c r="CM663" s="472"/>
      <c r="CN663" s="472"/>
      <c r="CO663" s="117"/>
      <c r="CP663" s="253"/>
      <c r="CQ663" s="120"/>
      <c r="CR663" s="224" t="str" cm="1">
        <f t="array" ref="CR663">IF(AND(SUM(COUNTIF(CG663:CM663,{"*不明*","*その他*"})+COUNTIF(CO663:CP663,{"*不明*","*その他*"}))&gt;0,CQ663=""),"その他・不明の場合,10)具体的内容、理由を記入",IF(OR(AND(CI663=CI$65,COUNTA(CJ663:CM663)&lt;4),AND(OR(CI663=CI$63,CI663=CI$64,CI663=CI$66,CI663=CI$67,CI663=CI$68,CI663=""),COUNTA(CJ663:CM663)&gt;0)),"3)介護保険認定済→要介護度、認知症自立度、寝たきり度、介護保険サービス記入",IF(OR(AND(OR(CM663=CM$63,CM663=CM$64),CN663=""),AND(OR(CM663=CM$65,CM663=CM$66),CN663&lt;&gt;"")),"7)介護保険サービス受けている/過去受けていた→具体的内容記入"," ")))</f>
        <v xml:space="preserve"> </v>
      </c>
      <c r="CS663" s="224" t="str">
        <f t="shared" si="659"/>
        <v xml:space="preserve"> </v>
      </c>
      <c r="CT663" s="116"/>
      <c r="CU663" s="253"/>
      <c r="CV663" s="117"/>
      <c r="CW663" s="117"/>
      <c r="CX663" s="253"/>
      <c r="CY663" s="117"/>
      <c r="CZ663" s="117"/>
      <c r="DA663" s="253"/>
      <c r="DB663" s="117"/>
      <c r="DC663" s="224" t="str">
        <f t="shared" si="660"/>
        <v xml:space="preserve"> </v>
      </c>
      <c r="DD663" s="224" t="str">
        <f t="shared" si="661"/>
        <v xml:space="preserve"> </v>
      </c>
      <c r="DE663" s="224" t="str">
        <f t="shared" si="611"/>
        <v xml:space="preserve"> </v>
      </c>
      <c r="DF663" s="121"/>
      <c r="DG663" s="114"/>
      <c r="DH663" s="704"/>
      <c r="DI663" s="119"/>
      <c r="DJ663" s="187"/>
      <c r="DK663" s="254"/>
      <c r="DL663" s="224" t="str">
        <f t="shared" si="612"/>
        <v xml:space="preserve"> </v>
      </c>
      <c r="DM663" s="224" t="str">
        <f t="shared" si="662"/>
        <v xml:space="preserve"> </v>
      </c>
      <c r="DN663" s="474"/>
      <c r="DO663" s="117"/>
      <c r="DP663" s="117"/>
      <c r="DQ663" s="117"/>
      <c r="DR663" s="117"/>
      <c r="DS663" s="117"/>
      <c r="DT663" s="254"/>
      <c r="DU663" s="476"/>
      <c r="DV663" s="224" t="str">
        <f t="shared" si="613"/>
        <v xml:space="preserve"> </v>
      </c>
      <c r="DW663" s="115"/>
      <c r="DX663" s="470"/>
      <c r="DY663" s="117"/>
      <c r="DZ663" s="704"/>
      <c r="EA663" s="224" t="str">
        <f t="shared" si="614"/>
        <v xml:space="preserve"> </v>
      </c>
      <c r="EB663" s="906"/>
      <c r="EC663" s="904"/>
      <c r="ED663" s="904"/>
      <c r="EE663" s="904"/>
      <c r="EF663" s="904"/>
      <c r="EG663" s="904"/>
      <c r="EH663" s="904"/>
      <c r="EI663" s="904"/>
      <c r="EJ663" s="904"/>
      <c r="EK663" s="905"/>
      <c r="EL663" s="80"/>
      <c r="EM663" s="224" t="str">
        <f t="shared" si="663"/>
        <v xml:space="preserve"> </v>
      </c>
      <c r="EN663" s="224" t="str">
        <f t="shared" si="664"/>
        <v xml:space="preserve"> </v>
      </c>
      <c r="EO663" s="115"/>
      <c r="EP663" s="1050"/>
      <c r="EQ663" s="253"/>
      <c r="ER663" s="117"/>
      <c r="ES663" s="1258">
        <f t="shared" si="665"/>
        <v>572</v>
      </c>
      <c r="ET663" s="224" t="str">
        <f t="shared" si="666"/>
        <v xml:space="preserve"> </v>
      </c>
      <c r="EU663" s="477" t="str">
        <f t="shared" si="667"/>
        <v/>
      </c>
      <c r="EV663" s="1334" t="str">
        <f t="shared" si="609"/>
        <v xml:space="preserve"> </v>
      </c>
      <c r="EW663" s="1332" t="str">
        <f t="shared" si="653"/>
        <v/>
      </c>
      <c r="EX663" s="1275" t="str">
        <f t="shared" si="635"/>
        <v/>
      </c>
      <c r="EY663" s="1275" t="str">
        <f t="shared" si="636"/>
        <v/>
      </c>
      <c r="EZ663" s="1275" t="str">
        <f t="shared" si="637"/>
        <v/>
      </c>
      <c r="FA663" s="1275" t="str">
        <f t="shared" si="638"/>
        <v/>
      </c>
      <c r="FB663" s="1275" t="str">
        <f t="shared" si="639"/>
        <v/>
      </c>
      <c r="FC663" s="1333" t="str">
        <f t="shared" si="640"/>
        <v/>
      </c>
      <c r="FE663" s="1234" t="str">
        <f t="shared" si="641"/>
        <v xml:space="preserve"> </v>
      </c>
      <c r="FF663" s="1234" t="str">
        <f t="shared" si="642"/>
        <v xml:space="preserve"> </v>
      </c>
      <c r="FG663" s="1234" t="str">
        <f t="shared" si="643"/>
        <v xml:space="preserve"> </v>
      </c>
      <c r="FH663" s="1234" t="str">
        <f t="shared" si="644"/>
        <v xml:space="preserve"> </v>
      </c>
      <c r="FI663" s="1234" t="str">
        <f t="shared" si="615"/>
        <v xml:space="preserve"> </v>
      </c>
      <c r="FJ663" s="1234" t="str">
        <f t="shared" si="645"/>
        <v xml:space="preserve"> </v>
      </c>
      <c r="FK663" s="1234">
        <f t="shared" si="616"/>
        <v>0</v>
      </c>
      <c r="FL663" s="1227"/>
      <c r="FM663" s="1234" t="str">
        <f t="shared" si="617"/>
        <v xml:space="preserve"> </v>
      </c>
      <c r="FN663" s="1234" t="str">
        <f t="shared" si="618"/>
        <v xml:space="preserve"> </v>
      </c>
      <c r="FO663" s="1234" t="str">
        <f t="shared" si="646"/>
        <v xml:space="preserve"> </v>
      </c>
      <c r="FP663" s="1234" t="str">
        <f t="shared" si="647"/>
        <v xml:space="preserve"> </v>
      </c>
      <c r="FQ663" s="1234" t="str">
        <f t="shared" si="619"/>
        <v xml:space="preserve"> </v>
      </c>
      <c r="FR663" s="1234" t="str">
        <f t="shared" si="648"/>
        <v xml:space="preserve"> </v>
      </c>
      <c r="FS663" s="1234">
        <f t="shared" si="654"/>
        <v>0</v>
      </c>
      <c r="FT663" s="1227"/>
      <c r="FU663" s="1234" t="str">
        <f t="shared" si="649"/>
        <v xml:space="preserve"> </v>
      </c>
      <c r="FV663" s="1234" t="str">
        <f t="shared" si="650"/>
        <v xml:space="preserve"> </v>
      </c>
      <c r="FW663" s="1234" t="str">
        <f t="shared" si="651"/>
        <v xml:space="preserve"> </v>
      </c>
      <c r="FX663" s="1234" t="str">
        <f t="shared" si="620"/>
        <v xml:space="preserve"> </v>
      </c>
      <c r="FY663" s="1234" t="str">
        <f t="shared" si="621"/>
        <v xml:space="preserve"> </v>
      </c>
      <c r="FZ663" s="1234" t="str">
        <f t="shared" si="652"/>
        <v xml:space="preserve"> </v>
      </c>
      <c r="GA663" s="1234">
        <f t="shared" si="622"/>
        <v>0</v>
      </c>
      <c r="GB663" s="1227"/>
      <c r="GC663" s="1234" t="str">
        <f t="shared" si="623"/>
        <v xml:space="preserve"> </v>
      </c>
      <c r="GD663" s="1234" t="str">
        <f t="shared" si="624"/>
        <v xml:space="preserve"> </v>
      </c>
      <c r="GE663" s="1234" t="str">
        <f t="shared" si="625"/>
        <v xml:space="preserve"> </v>
      </c>
      <c r="GF663" s="1234" t="str">
        <f t="shared" si="626"/>
        <v xml:space="preserve"> </v>
      </c>
      <c r="GG663" s="1234" t="str">
        <f t="shared" si="627"/>
        <v xml:space="preserve"> </v>
      </c>
      <c r="GH663" s="1234" t="str">
        <f t="shared" si="628"/>
        <v xml:space="preserve"> </v>
      </c>
      <c r="GI663" s="1234" t="str">
        <f t="shared" si="629"/>
        <v xml:space="preserve"> </v>
      </c>
      <c r="GJ663" s="1234" t="str">
        <f t="shared" si="630"/>
        <v xml:space="preserve"> </v>
      </c>
      <c r="GK663" s="1234" t="str">
        <f t="shared" si="631"/>
        <v xml:space="preserve"> </v>
      </c>
      <c r="GL663" s="1234" t="str">
        <f t="shared" si="632"/>
        <v xml:space="preserve"> </v>
      </c>
      <c r="GM663" s="1234" t="str">
        <f t="shared" si="633"/>
        <v xml:space="preserve"> </v>
      </c>
      <c r="GN663" s="1234">
        <f t="shared" si="634"/>
        <v>0</v>
      </c>
    </row>
    <row r="664" spans="1:196" s="100" customFormat="1" ht="27" customHeight="1" thickTop="1" thickBot="1">
      <c r="A664" s="1208">
        <f>【A票】【D票】!$D$10</f>
        <v>0</v>
      </c>
      <c r="B664" s="1212">
        <f>【A票】【D票】!$H$10</f>
        <v>0</v>
      </c>
      <c r="C664" s="1213" t="str">
        <f>【A票】【D票】!$K$10</f>
        <v xml:space="preserve"> </v>
      </c>
      <c r="D664" s="1214">
        <f t="shared" si="669"/>
        <v>573</v>
      </c>
      <c r="E664" s="914"/>
      <c r="F664" s="467"/>
      <c r="G664" s="469"/>
      <c r="H664" s="224" t="str">
        <f t="shared" si="655"/>
        <v xml:space="preserve"> </v>
      </c>
      <c r="I664" s="704"/>
      <c r="J664" s="117"/>
      <c r="K664" s="117"/>
      <c r="L664" s="117"/>
      <c r="M664" s="117"/>
      <c r="N664" s="117"/>
      <c r="O664" s="117"/>
      <c r="P664" s="117"/>
      <c r="Q664" s="117"/>
      <c r="R664" s="117"/>
      <c r="S664" s="117"/>
      <c r="T664" s="254"/>
      <c r="U664" s="646"/>
      <c r="V664" s="646"/>
      <c r="W664" s="114"/>
      <c r="X664" s="254"/>
      <c r="Y664" s="224" t="str">
        <f t="shared" si="656"/>
        <v xml:space="preserve"> </v>
      </c>
      <c r="Z664" s="579"/>
      <c r="AA664" s="704"/>
      <c r="AB664" s="119"/>
      <c r="AC664" s="224" t="str">
        <f t="shared" si="610"/>
        <v xml:space="preserve"> </v>
      </c>
      <c r="AD664" s="115"/>
      <c r="AE664" s="253"/>
      <c r="AF664" s="704"/>
      <c r="AG664" s="727"/>
      <c r="AH664" s="727"/>
      <c r="AI664" s="727"/>
      <c r="AJ664" s="727"/>
      <c r="AK664" s="591"/>
      <c r="AL664" s="727"/>
      <c r="AM664" s="727"/>
      <c r="AN664" s="727"/>
      <c r="AO664" s="727"/>
      <c r="AP664" s="727"/>
      <c r="AQ664" s="727"/>
      <c r="AR664" s="727"/>
      <c r="AS664" s="727"/>
      <c r="AT664" s="727"/>
      <c r="AU664" s="727"/>
      <c r="AV664" s="727"/>
      <c r="AW664" s="727"/>
      <c r="AX664" s="727"/>
      <c r="AY664" s="727"/>
      <c r="AZ664" s="727"/>
      <c r="BA664" s="727"/>
      <c r="BB664" s="727"/>
      <c r="BC664" s="821"/>
      <c r="BD664" s="727"/>
      <c r="BE664" s="727"/>
      <c r="BF664" s="727"/>
      <c r="BG664" s="727"/>
      <c r="BH664" s="727"/>
      <c r="BI664" s="727"/>
      <c r="BJ664" s="727"/>
      <c r="BK664" s="727"/>
      <c r="BL664" s="821"/>
      <c r="BM664" s="727"/>
      <c r="BN664" s="727"/>
      <c r="BO664" s="727"/>
      <c r="BP664" s="727"/>
      <c r="BQ664" s="727"/>
      <c r="BR664" s="821"/>
      <c r="BS664" s="727"/>
      <c r="BT664" s="727"/>
      <c r="BU664" s="727"/>
      <c r="BV664" s="591"/>
      <c r="BW664" s="224" t="str">
        <f t="shared" si="668"/>
        <v xml:space="preserve"> </v>
      </c>
      <c r="BX664" s="471">
        <f t="shared" si="657"/>
        <v>573</v>
      </c>
      <c r="BY664" s="117"/>
      <c r="BZ664" s="117"/>
      <c r="CA664" s="117"/>
      <c r="CB664" s="117"/>
      <c r="CC664" s="117"/>
      <c r="CD664" s="461"/>
      <c r="CE664" s="236"/>
      <c r="CF664" s="224" t="str">
        <f t="shared" si="658"/>
        <v xml:space="preserve"> </v>
      </c>
      <c r="CG664" s="116"/>
      <c r="CH664" s="117"/>
      <c r="CI664" s="117"/>
      <c r="CJ664" s="117"/>
      <c r="CK664" s="472"/>
      <c r="CL664" s="472"/>
      <c r="CM664" s="472"/>
      <c r="CN664" s="472"/>
      <c r="CO664" s="117"/>
      <c r="CP664" s="253"/>
      <c r="CQ664" s="120"/>
      <c r="CR664" s="224" t="str" cm="1">
        <f t="array" ref="CR664">IF(AND(SUM(COUNTIF(CG664:CM664,{"*不明*","*その他*"})+COUNTIF(CO664:CP664,{"*不明*","*その他*"}))&gt;0,CQ664=""),"その他・不明の場合,10)具体的内容、理由を記入",IF(OR(AND(CI664=CI$65,COUNTA(CJ664:CM664)&lt;4),AND(OR(CI664=CI$63,CI664=CI$64,CI664=CI$66,CI664=CI$67,CI664=CI$68,CI664=""),COUNTA(CJ664:CM664)&gt;0)),"3)介護保険認定済→要介護度、認知症自立度、寝たきり度、介護保険サービス記入",IF(OR(AND(OR(CM664=CM$63,CM664=CM$64),CN664=""),AND(OR(CM664=CM$65,CM664=CM$66),CN664&lt;&gt;"")),"7)介護保険サービス受けている/過去受けていた→具体的内容記入"," ")))</f>
        <v xml:space="preserve"> </v>
      </c>
      <c r="CS664" s="224" t="str">
        <f t="shared" si="659"/>
        <v xml:space="preserve"> </v>
      </c>
      <c r="CT664" s="116"/>
      <c r="CU664" s="253"/>
      <c r="CV664" s="117"/>
      <c r="CW664" s="117"/>
      <c r="CX664" s="253"/>
      <c r="CY664" s="117"/>
      <c r="CZ664" s="117"/>
      <c r="DA664" s="253"/>
      <c r="DB664" s="117"/>
      <c r="DC664" s="224" t="str">
        <f t="shared" si="660"/>
        <v xml:space="preserve"> </v>
      </c>
      <c r="DD664" s="224" t="str">
        <f t="shared" si="661"/>
        <v xml:space="preserve"> </v>
      </c>
      <c r="DE664" s="224" t="str">
        <f t="shared" si="611"/>
        <v xml:space="preserve"> </v>
      </c>
      <c r="DF664" s="121"/>
      <c r="DG664" s="114"/>
      <c r="DH664" s="704"/>
      <c r="DI664" s="119"/>
      <c r="DJ664" s="187"/>
      <c r="DK664" s="254"/>
      <c r="DL664" s="224" t="str">
        <f t="shared" si="612"/>
        <v xml:space="preserve"> </v>
      </c>
      <c r="DM664" s="224" t="str">
        <f t="shared" si="662"/>
        <v xml:space="preserve"> </v>
      </c>
      <c r="DN664" s="474"/>
      <c r="DO664" s="117"/>
      <c r="DP664" s="117"/>
      <c r="DQ664" s="117"/>
      <c r="DR664" s="117"/>
      <c r="DS664" s="117"/>
      <c r="DT664" s="254"/>
      <c r="DU664" s="476"/>
      <c r="DV664" s="224" t="str">
        <f t="shared" si="613"/>
        <v xml:space="preserve"> </v>
      </c>
      <c r="DW664" s="115"/>
      <c r="DX664" s="470"/>
      <c r="DY664" s="117"/>
      <c r="DZ664" s="704"/>
      <c r="EA664" s="224" t="str">
        <f t="shared" si="614"/>
        <v xml:space="preserve"> </v>
      </c>
      <c r="EB664" s="906"/>
      <c r="EC664" s="904"/>
      <c r="ED664" s="904"/>
      <c r="EE664" s="904"/>
      <c r="EF664" s="904"/>
      <c r="EG664" s="904"/>
      <c r="EH664" s="904"/>
      <c r="EI664" s="904"/>
      <c r="EJ664" s="904"/>
      <c r="EK664" s="905"/>
      <c r="EL664" s="80"/>
      <c r="EM664" s="224" t="str">
        <f t="shared" si="663"/>
        <v xml:space="preserve"> </v>
      </c>
      <c r="EN664" s="224" t="str">
        <f t="shared" si="664"/>
        <v xml:space="preserve"> </v>
      </c>
      <c r="EO664" s="115"/>
      <c r="EP664" s="1050"/>
      <c r="EQ664" s="253"/>
      <c r="ER664" s="117"/>
      <c r="ES664" s="1258">
        <f t="shared" si="665"/>
        <v>573</v>
      </c>
      <c r="ET664" s="224" t="str">
        <f t="shared" si="666"/>
        <v xml:space="preserve"> </v>
      </c>
      <c r="EU664" s="477" t="str">
        <f t="shared" si="667"/>
        <v/>
      </c>
      <c r="EV664" s="1334" t="str">
        <f t="shared" si="609"/>
        <v xml:space="preserve"> </v>
      </c>
      <c r="EW664" s="1332" t="str">
        <f t="shared" si="653"/>
        <v/>
      </c>
      <c r="EX664" s="1275" t="str">
        <f t="shared" si="635"/>
        <v/>
      </c>
      <c r="EY664" s="1275" t="str">
        <f t="shared" si="636"/>
        <v/>
      </c>
      <c r="EZ664" s="1275" t="str">
        <f t="shared" si="637"/>
        <v/>
      </c>
      <c r="FA664" s="1275" t="str">
        <f t="shared" si="638"/>
        <v/>
      </c>
      <c r="FB664" s="1275" t="str">
        <f t="shared" si="639"/>
        <v/>
      </c>
      <c r="FC664" s="1333" t="str">
        <f t="shared" si="640"/>
        <v/>
      </c>
      <c r="FE664" s="1234" t="str">
        <f t="shared" si="641"/>
        <v xml:space="preserve"> </v>
      </c>
      <c r="FF664" s="1234" t="str">
        <f t="shared" si="642"/>
        <v xml:space="preserve"> </v>
      </c>
      <c r="FG664" s="1234" t="str">
        <f t="shared" si="643"/>
        <v xml:space="preserve"> </v>
      </c>
      <c r="FH664" s="1234" t="str">
        <f t="shared" si="644"/>
        <v xml:space="preserve"> </v>
      </c>
      <c r="FI664" s="1234" t="str">
        <f t="shared" si="615"/>
        <v xml:space="preserve"> </v>
      </c>
      <c r="FJ664" s="1234" t="str">
        <f t="shared" si="645"/>
        <v xml:space="preserve"> </v>
      </c>
      <c r="FK664" s="1234">
        <f t="shared" si="616"/>
        <v>0</v>
      </c>
      <c r="FL664" s="1227"/>
      <c r="FM664" s="1234" t="str">
        <f t="shared" si="617"/>
        <v xml:space="preserve"> </v>
      </c>
      <c r="FN664" s="1234" t="str">
        <f t="shared" si="618"/>
        <v xml:space="preserve"> </v>
      </c>
      <c r="FO664" s="1234" t="str">
        <f t="shared" si="646"/>
        <v xml:space="preserve"> </v>
      </c>
      <c r="FP664" s="1234" t="str">
        <f t="shared" si="647"/>
        <v xml:space="preserve"> </v>
      </c>
      <c r="FQ664" s="1234" t="str">
        <f t="shared" si="619"/>
        <v xml:space="preserve"> </v>
      </c>
      <c r="FR664" s="1234" t="str">
        <f t="shared" si="648"/>
        <v xml:space="preserve"> </v>
      </c>
      <c r="FS664" s="1234">
        <f t="shared" si="654"/>
        <v>0</v>
      </c>
      <c r="FT664" s="1227"/>
      <c r="FU664" s="1234" t="str">
        <f t="shared" si="649"/>
        <v xml:space="preserve"> </v>
      </c>
      <c r="FV664" s="1234" t="str">
        <f t="shared" si="650"/>
        <v xml:space="preserve"> </v>
      </c>
      <c r="FW664" s="1234" t="str">
        <f t="shared" si="651"/>
        <v xml:space="preserve"> </v>
      </c>
      <c r="FX664" s="1234" t="str">
        <f t="shared" si="620"/>
        <v xml:space="preserve"> </v>
      </c>
      <c r="FY664" s="1234" t="str">
        <f t="shared" si="621"/>
        <v xml:space="preserve"> </v>
      </c>
      <c r="FZ664" s="1234" t="str">
        <f t="shared" si="652"/>
        <v xml:space="preserve"> </v>
      </c>
      <c r="GA664" s="1234">
        <f t="shared" si="622"/>
        <v>0</v>
      </c>
      <c r="GB664" s="1227"/>
      <c r="GC664" s="1234" t="str">
        <f t="shared" si="623"/>
        <v xml:space="preserve"> </v>
      </c>
      <c r="GD664" s="1234" t="str">
        <f t="shared" si="624"/>
        <v xml:space="preserve"> </v>
      </c>
      <c r="GE664" s="1234" t="str">
        <f t="shared" si="625"/>
        <v xml:space="preserve"> </v>
      </c>
      <c r="GF664" s="1234" t="str">
        <f t="shared" si="626"/>
        <v xml:space="preserve"> </v>
      </c>
      <c r="GG664" s="1234" t="str">
        <f t="shared" si="627"/>
        <v xml:space="preserve"> </v>
      </c>
      <c r="GH664" s="1234" t="str">
        <f t="shared" si="628"/>
        <v xml:space="preserve"> </v>
      </c>
      <c r="GI664" s="1234" t="str">
        <f t="shared" si="629"/>
        <v xml:space="preserve"> </v>
      </c>
      <c r="GJ664" s="1234" t="str">
        <f t="shared" si="630"/>
        <v xml:space="preserve"> </v>
      </c>
      <c r="GK664" s="1234" t="str">
        <f t="shared" si="631"/>
        <v xml:space="preserve"> </v>
      </c>
      <c r="GL664" s="1234" t="str">
        <f t="shared" si="632"/>
        <v xml:space="preserve"> </v>
      </c>
      <c r="GM664" s="1234" t="str">
        <f t="shared" si="633"/>
        <v xml:space="preserve"> </v>
      </c>
      <c r="GN664" s="1234">
        <f t="shared" si="634"/>
        <v>0</v>
      </c>
    </row>
    <row r="665" spans="1:196" s="100" customFormat="1" ht="27" customHeight="1" thickTop="1" thickBot="1">
      <c r="A665" s="1208">
        <f>【A票】【D票】!$D$10</f>
        <v>0</v>
      </c>
      <c r="B665" s="1212">
        <f>【A票】【D票】!$H$10</f>
        <v>0</v>
      </c>
      <c r="C665" s="1213" t="str">
        <f>【A票】【D票】!$K$10</f>
        <v xml:space="preserve"> </v>
      </c>
      <c r="D665" s="1214">
        <f t="shared" si="669"/>
        <v>574</v>
      </c>
      <c r="E665" s="914"/>
      <c r="F665" s="467"/>
      <c r="G665" s="469"/>
      <c r="H665" s="224" t="str">
        <f t="shared" si="655"/>
        <v xml:space="preserve"> </v>
      </c>
      <c r="I665" s="704"/>
      <c r="J665" s="117"/>
      <c r="K665" s="117"/>
      <c r="L665" s="117"/>
      <c r="M665" s="117"/>
      <c r="N665" s="117"/>
      <c r="O665" s="117"/>
      <c r="P665" s="117"/>
      <c r="Q665" s="117"/>
      <c r="R665" s="117"/>
      <c r="S665" s="117"/>
      <c r="T665" s="254"/>
      <c r="U665" s="646"/>
      <c r="V665" s="646"/>
      <c r="W665" s="114"/>
      <c r="X665" s="254"/>
      <c r="Y665" s="224" t="str">
        <f t="shared" si="656"/>
        <v xml:space="preserve"> </v>
      </c>
      <c r="Z665" s="579"/>
      <c r="AA665" s="704"/>
      <c r="AB665" s="119"/>
      <c r="AC665" s="224" t="str">
        <f t="shared" si="610"/>
        <v xml:space="preserve"> </v>
      </c>
      <c r="AD665" s="115"/>
      <c r="AE665" s="253"/>
      <c r="AF665" s="704"/>
      <c r="AG665" s="727"/>
      <c r="AH665" s="727"/>
      <c r="AI665" s="727"/>
      <c r="AJ665" s="727"/>
      <c r="AK665" s="591"/>
      <c r="AL665" s="727"/>
      <c r="AM665" s="727"/>
      <c r="AN665" s="727"/>
      <c r="AO665" s="727"/>
      <c r="AP665" s="727"/>
      <c r="AQ665" s="727"/>
      <c r="AR665" s="727"/>
      <c r="AS665" s="727"/>
      <c r="AT665" s="727"/>
      <c r="AU665" s="727"/>
      <c r="AV665" s="727"/>
      <c r="AW665" s="727"/>
      <c r="AX665" s="727"/>
      <c r="AY665" s="727"/>
      <c r="AZ665" s="727"/>
      <c r="BA665" s="727"/>
      <c r="BB665" s="727"/>
      <c r="BC665" s="821"/>
      <c r="BD665" s="727"/>
      <c r="BE665" s="727"/>
      <c r="BF665" s="727"/>
      <c r="BG665" s="727"/>
      <c r="BH665" s="727"/>
      <c r="BI665" s="727"/>
      <c r="BJ665" s="727"/>
      <c r="BK665" s="727"/>
      <c r="BL665" s="821"/>
      <c r="BM665" s="727"/>
      <c r="BN665" s="727"/>
      <c r="BO665" s="727"/>
      <c r="BP665" s="727"/>
      <c r="BQ665" s="727"/>
      <c r="BR665" s="821"/>
      <c r="BS665" s="727"/>
      <c r="BT665" s="727"/>
      <c r="BU665" s="727"/>
      <c r="BV665" s="591"/>
      <c r="BW665" s="224" t="str">
        <f t="shared" si="668"/>
        <v xml:space="preserve"> </v>
      </c>
      <c r="BX665" s="471">
        <f t="shared" si="657"/>
        <v>574</v>
      </c>
      <c r="BY665" s="117"/>
      <c r="BZ665" s="117"/>
      <c r="CA665" s="117"/>
      <c r="CB665" s="117"/>
      <c r="CC665" s="117"/>
      <c r="CD665" s="461"/>
      <c r="CE665" s="236"/>
      <c r="CF665" s="224" t="str">
        <f t="shared" si="658"/>
        <v xml:space="preserve"> </v>
      </c>
      <c r="CG665" s="116"/>
      <c r="CH665" s="117"/>
      <c r="CI665" s="117"/>
      <c r="CJ665" s="117"/>
      <c r="CK665" s="472"/>
      <c r="CL665" s="472"/>
      <c r="CM665" s="472"/>
      <c r="CN665" s="472"/>
      <c r="CO665" s="117"/>
      <c r="CP665" s="253"/>
      <c r="CQ665" s="120"/>
      <c r="CR665" s="224" t="str" cm="1">
        <f t="array" ref="CR665">IF(AND(SUM(COUNTIF(CG665:CM665,{"*不明*","*その他*"})+COUNTIF(CO665:CP665,{"*不明*","*その他*"}))&gt;0,CQ665=""),"その他・不明の場合,10)具体的内容、理由を記入",IF(OR(AND(CI665=CI$65,COUNTA(CJ665:CM665)&lt;4),AND(OR(CI665=CI$63,CI665=CI$64,CI665=CI$66,CI665=CI$67,CI665=CI$68,CI665=""),COUNTA(CJ665:CM665)&gt;0)),"3)介護保険認定済→要介護度、認知症自立度、寝たきり度、介護保険サービス記入",IF(OR(AND(OR(CM665=CM$63,CM665=CM$64),CN665=""),AND(OR(CM665=CM$65,CM665=CM$66),CN665&lt;&gt;"")),"7)介護保険サービス受けている/過去受けていた→具体的内容記入"," ")))</f>
        <v xml:space="preserve"> </v>
      </c>
      <c r="CS665" s="224" t="str">
        <f t="shared" si="659"/>
        <v xml:space="preserve"> </v>
      </c>
      <c r="CT665" s="116"/>
      <c r="CU665" s="253"/>
      <c r="CV665" s="117"/>
      <c r="CW665" s="117"/>
      <c r="CX665" s="253"/>
      <c r="CY665" s="117"/>
      <c r="CZ665" s="117"/>
      <c r="DA665" s="253"/>
      <c r="DB665" s="117"/>
      <c r="DC665" s="224" t="str">
        <f t="shared" si="660"/>
        <v xml:space="preserve"> </v>
      </c>
      <c r="DD665" s="224" t="str">
        <f t="shared" si="661"/>
        <v xml:space="preserve"> </v>
      </c>
      <c r="DE665" s="224" t="str">
        <f t="shared" si="611"/>
        <v xml:space="preserve"> </v>
      </c>
      <c r="DF665" s="121"/>
      <c r="DG665" s="114"/>
      <c r="DH665" s="704"/>
      <c r="DI665" s="119"/>
      <c r="DJ665" s="187"/>
      <c r="DK665" s="254"/>
      <c r="DL665" s="224" t="str">
        <f t="shared" si="612"/>
        <v xml:space="preserve"> </v>
      </c>
      <c r="DM665" s="224" t="str">
        <f t="shared" si="662"/>
        <v xml:space="preserve"> </v>
      </c>
      <c r="DN665" s="474"/>
      <c r="DO665" s="117"/>
      <c r="DP665" s="117"/>
      <c r="DQ665" s="117"/>
      <c r="DR665" s="117"/>
      <c r="DS665" s="117"/>
      <c r="DT665" s="254"/>
      <c r="DU665" s="476"/>
      <c r="DV665" s="224" t="str">
        <f t="shared" si="613"/>
        <v xml:space="preserve"> </v>
      </c>
      <c r="DW665" s="115"/>
      <c r="DX665" s="470"/>
      <c r="DY665" s="117"/>
      <c r="DZ665" s="704"/>
      <c r="EA665" s="224" t="str">
        <f t="shared" si="614"/>
        <v xml:space="preserve"> </v>
      </c>
      <c r="EB665" s="906"/>
      <c r="EC665" s="904"/>
      <c r="ED665" s="904"/>
      <c r="EE665" s="904"/>
      <c r="EF665" s="904"/>
      <c r="EG665" s="904"/>
      <c r="EH665" s="904"/>
      <c r="EI665" s="904"/>
      <c r="EJ665" s="904"/>
      <c r="EK665" s="905"/>
      <c r="EL665" s="80"/>
      <c r="EM665" s="224" t="str">
        <f t="shared" si="663"/>
        <v xml:space="preserve"> </v>
      </c>
      <c r="EN665" s="224" t="str">
        <f t="shared" si="664"/>
        <v xml:space="preserve"> </v>
      </c>
      <c r="EO665" s="115"/>
      <c r="EP665" s="1050"/>
      <c r="EQ665" s="253"/>
      <c r="ER665" s="117"/>
      <c r="ES665" s="1258">
        <f t="shared" si="665"/>
        <v>574</v>
      </c>
      <c r="ET665" s="224" t="str">
        <f t="shared" si="666"/>
        <v xml:space="preserve"> </v>
      </c>
      <c r="EU665" s="477" t="str">
        <f t="shared" si="667"/>
        <v/>
      </c>
      <c r="EV665" s="1334" t="str">
        <f t="shared" si="609"/>
        <v xml:space="preserve"> </v>
      </c>
      <c r="EW665" s="1332" t="str">
        <f t="shared" si="653"/>
        <v/>
      </c>
      <c r="EX665" s="1275" t="str">
        <f t="shared" si="635"/>
        <v/>
      </c>
      <c r="EY665" s="1275" t="str">
        <f t="shared" si="636"/>
        <v/>
      </c>
      <c r="EZ665" s="1275" t="str">
        <f t="shared" si="637"/>
        <v/>
      </c>
      <c r="FA665" s="1275" t="str">
        <f t="shared" si="638"/>
        <v/>
      </c>
      <c r="FB665" s="1275" t="str">
        <f t="shared" si="639"/>
        <v/>
      </c>
      <c r="FC665" s="1333" t="str">
        <f t="shared" si="640"/>
        <v/>
      </c>
      <c r="FE665" s="1234" t="str">
        <f t="shared" si="641"/>
        <v xml:space="preserve"> </v>
      </c>
      <c r="FF665" s="1234" t="str">
        <f t="shared" si="642"/>
        <v xml:space="preserve"> </v>
      </c>
      <c r="FG665" s="1234" t="str">
        <f t="shared" si="643"/>
        <v xml:space="preserve"> </v>
      </c>
      <c r="FH665" s="1234" t="str">
        <f t="shared" si="644"/>
        <v xml:space="preserve"> </v>
      </c>
      <c r="FI665" s="1234" t="str">
        <f t="shared" si="615"/>
        <v xml:space="preserve"> </v>
      </c>
      <c r="FJ665" s="1234" t="str">
        <f t="shared" si="645"/>
        <v xml:space="preserve"> </v>
      </c>
      <c r="FK665" s="1234">
        <f t="shared" si="616"/>
        <v>0</v>
      </c>
      <c r="FL665" s="1227"/>
      <c r="FM665" s="1234" t="str">
        <f t="shared" si="617"/>
        <v xml:space="preserve"> </v>
      </c>
      <c r="FN665" s="1234" t="str">
        <f t="shared" si="618"/>
        <v xml:space="preserve"> </v>
      </c>
      <c r="FO665" s="1234" t="str">
        <f t="shared" si="646"/>
        <v xml:space="preserve"> </v>
      </c>
      <c r="FP665" s="1234" t="str">
        <f t="shared" si="647"/>
        <v xml:space="preserve"> </v>
      </c>
      <c r="FQ665" s="1234" t="str">
        <f t="shared" si="619"/>
        <v xml:space="preserve"> </v>
      </c>
      <c r="FR665" s="1234" t="str">
        <f t="shared" si="648"/>
        <v xml:space="preserve"> </v>
      </c>
      <c r="FS665" s="1234">
        <f t="shared" si="654"/>
        <v>0</v>
      </c>
      <c r="FT665" s="1227"/>
      <c r="FU665" s="1234" t="str">
        <f t="shared" si="649"/>
        <v xml:space="preserve"> </v>
      </c>
      <c r="FV665" s="1234" t="str">
        <f t="shared" si="650"/>
        <v xml:space="preserve"> </v>
      </c>
      <c r="FW665" s="1234" t="str">
        <f t="shared" si="651"/>
        <v xml:space="preserve"> </v>
      </c>
      <c r="FX665" s="1234" t="str">
        <f t="shared" si="620"/>
        <v xml:space="preserve"> </v>
      </c>
      <c r="FY665" s="1234" t="str">
        <f t="shared" si="621"/>
        <v xml:space="preserve"> </v>
      </c>
      <c r="FZ665" s="1234" t="str">
        <f t="shared" si="652"/>
        <v xml:space="preserve"> </v>
      </c>
      <c r="GA665" s="1234">
        <f t="shared" si="622"/>
        <v>0</v>
      </c>
      <c r="GB665" s="1227"/>
      <c r="GC665" s="1234" t="str">
        <f t="shared" si="623"/>
        <v xml:space="preserve"> </v>
      </c>
      <c r="GD665" s="1234" t="str">
        <f t="shared" si="624"/>
        <v xml:space="preserve"> </v>
      </c>
      <c r="GE665" s="1234" t="str">
        <f t="shared" si="625"/>
        <v xml:space="preserve"> </v>
      </c>
      <c r="GF665" s="1234" t="str">
        <f t="shared" si="626"/>
        <v xml:space="preserve"> </v>
      </c>
      <c r="GG665" s="1234" t="str">
        <f t="shared" si="627"/>
        <v xml:space="preserve"> </v>
      </c>
      <c r="GH665" s="1234" t="str">
        <f t="shared" si="628"/>
        <v xml:space="preserve"> </v>
      </c>
      <c r="GI665" s="1234" t="str">
        <f t="shared" si="629"/>
        <v xml:space="preserve"> </v>
      </c>
      <c r="GJ665" s="1234" t="str">
        <f t="shared" si="630"/>
        <v xml:space="preserve"> </v>
      </c>
      <c r="GK665" s="1234" t="str">
        <f t="shared" si="631"/>
        <v xml:space="preserve"> </v>
      </c>
      <c r="GL665" s="1234" t="str">
        <f t="shared" si="632"/>
        <v xml:space="preserve"> </v>
      </c>
      <c r="GM665" s="1234" t="str">
        <f t="shared" si="633"/>
        <v xml:space="preserve"> </v>
      </c>
      <c r="GN665" s="1234">
        <f t="shared" si="634"/>
        <v>0</v>
      </c>
    </row>
    <row r="666" spans="1:196" s="100" customFormat="1" ht="27" customHeight="1" thickTop="1" thickBot="1">
      <c r="A666" s="1208">
        <f>【A票】【D票】!$D$10</f>
        <v>0</v>
      </c>
      <c r="B666" s="1212">
        <f>【A票】【D票】!$H$10</f>
        <v>0</v>
      </c>
      <c r="C666" s="1213" t="str">
        <f>【A票】【D票】!$K$10</f>
        <v xml:space="preserve"> </v>
      </c>
      <c r="D666" s="1214">
        <f t="shared" si="669"/>
        <v>575</v>
      </c>
      <c r="E666" s="914"/>
      <c r="F666" s="467"/>
      <c r="G666" s="469"/>
      <c r="H666" s="224" t="str">
        <f t="shared" si="655"/>
        <v xml:space="preserve"> </v>
      </c>
      <c r="I666" s="704"/>
      <c r="J666" s="117"/>
      <c r="K666" s="117"/>
      <c r="L666" s="117"/>
      <c r="M666" s="117"/>
      <c r="N666" s="117"/>
      <c r="O666" s="117"/>
      <c r="P666" s="117"/>
      <c r="Q666" s="117"/>
      <c r="R666" s="117"/>
      <c r="S666" s="117"/>
      <c r="T666" s="254"/>
      <c r="U666" s="646"/>
      <c r="V666" s="646"/>
      <c r="W666" s="114"/>
      <c r="X666" s="254"/>
      <c r="Y666" s="224" t="str">
        <f t="shared" si="656"/>
        <v xml:space="preserve"> </v>
      </c>
      <c r="Z666" s="579"/>
      <c r="AA666" s="704"/>
      <c r="AB666" s="119"/>
      <c r="AC666" s="224" t="str">
        <f t="shared" si="610"/>
        <v xml:space="preserve"> </v>
      </c>
      <c r="AD666" s="115"/>
      <c r="AE666" s="253"/>
      <c r="AF666" s="704"/>
      <c r="AG666" s="727"/>
      <c r="AH666" s="727"/>
      <c r="AI666" s="727"/>
      <c r="AJ666" s="727"/>
      <c r="AK666" s="591"/>
      <c r="AL666" s="727"/>
      <c r="AM666" s="727"/>
      <c r="AN666" s="727"/>
      <c r="AO666" s="727"/>
      <c r="AP666" s="727"/>
      <c r="AQ666" s="727"/>
      <c r="AR666" s="727"/>
      <c r="AS666" s="727"/>
      <c r="AT666" s="727"/>
      <c r="AU666" s="727"/>
      <c r="AV666" s="727"/>
      <c r="AW666" s="727"/>
      <c r="AX666" s="727"/>
      <c r="AY666" s="727"/>
      <c r="AZ666" s="727"/>
      <c r="BA666" s="727"/>
      <c r="BB666" s="727"/>
      <c r="BC666" s="821"/>
      <c r="BD666" s="727"/>
      <c r="BE666" s="727"/>
      <c r="BF666" s="727"/>
      <c r="BG666" s="727"/>
      <c r="BH666" s="727"/>
      <c r="BI666" s="727"/>
      <c r="BJ666" s="727"/>
      <c r="BK666" s="727"/>
      <c r="BL666" s="821"/>
      <c r="BM666" s="727"/>
      <c r="BN666" s="727"/>
      <c r="BO666" s="727"/>
      <c r="BP666" s="727"/>
      <c r="BQ666" s="727"/>
      <c r="BR666" s="821"/>
      <c r="BS666" s="727"/>
      <c r="BT666" s="727"/>
      <c r="BU666" s="727"/>
      <c r="BV666" s="591"/>
      <c r="BW666" s="224" t="str">
        <f t="shared" si="668"/>
        <v xml:space="preserve"> </v>
      </c>
      <c r="BX666" s="471">
        <f t="shared" si="657"/>
        <v>575</v>
      </c>
      <c r="BY666" s="117"/>
      <c r="BZ666" s="117"/>
      <c r="CA666" s="117"/>
      <c r="CB666" s="117"/>
      <c r="CC666" s="117"/>
      <c r="CD666" s="461"/>
      <c r="CE666" s="236"/>
      <c r="CF666" s="224" t="str">
        <f t="shared" si="658"/>
        <v xml:space="preserve"> </v>
      </c>
      <c r="CG666" s="116"/>
      <c r="CH666" s="117"/>
      <c r="CI666" s="117"/>
      <c r="CJ666" s="117"/>
      <c r="CK666" s="472"/>
      <c r="CL666" s="472"/>
      <c r="CM666" s="472"/>
      <c r="CN666" s="472"/>
      <c r="CO666" s="117"/>
      <c r="CP666" s="253"/>
      <c r="CQ666" s="120"/>
      <c r="CR666" s="224" t="str" cm="1">
        <f t="array" ref="CR666">IF(AND(SUM(COUNTIF(CG666:CM666,{"*不明*","*その他*"})+COUNTIF(CO666:CP666,{"*不明*","*その他*"}))&gt;0,CQ666=""),"その他・不明の場合,10)具体的内容、理由を記入",IF(OR(AND(CI666=CI$65,COUNTA(CJ666:CM666)&lt;4),AND(OR(CI666=CI$63,CI666=CI$64,CI666=CI$66,CI666=CI$67,CI666=CI$68,CI666=""),COUNTA(CJ666:CM666)&gt;0)),"3)介護保険認定済→要介護度、認知症自立度、寝たきり度、介護保険サービス記入",IF(OR(AND(OR(CM666=CM$63,CM666=CM$64),CN666=""),AND(OR(CM666=CM$65,CM666=CM$66),CN666&lt;&gt;"")),"7)介護保険サービス受けている/過去受けていた→具体的内容記入"," ")))</f>
        <v xml:space="preserve"> </v>
      </c>
      <c r="CS666" s="224" t="str">
        <f t="shared" si="659"/>
        <v xml:space="preserve"> </v>
      </c>
      <c r="CT666" s="116"/>
      <c r="CU666" s="253"/>
      <c r="CV666" s="117"/>
      <c r="CW666" s="117"/>
      <c r="CX666" s="253"/>
      <c r="CY666" s="117"/>
      <c r="CZ666" s="117"/>
      <c r="DA666" s="253"/>
      <c r="DB666" s="117"/>
      <c r="DC666" s="224" t="str">
        <f t="shared" si="660"/>
        <v xml:space="preserve"> </v>
      </c>
      <c r="DD666" s="224" t="str">
        <f t="shared" si="661"/>
        <v xml:space="preserve"> </v>
      </c>
      <c r="DE666" s="224" t="str">
        <f t="shared" si="611"/>
        <v xml:space="preserve"> </v>
      </c>
      <c r="DF666" s="121"/>
      <c r="DG666" s="114"/>
      <c r="DH666" s="704"/>
      <c r="DI666" s="119"/>
      <c r="DJ666" s="187"/>
      <c r="DK666" s="254"/>
      <c r="DL666" s="224" t="str">
        <f t="shared" si="612"/>
        <v xml:space="preserve"> </v>
      </c>
      <c r="DM666" s="224" t="str">
        <f t="shared" si="662"/>
        <v xml:space="preserve"> </v>
      </c>
      <c r="DN666" s="474"/>
      <c r="DO666" s="117"/>
      <c r="DP666" s="117"/>
      <c r="DQ666" s="117"/>
      <c r="DR666" s="117"/>
      <c r="DS666" s="117"/>
      <c r="DT666" s="254"/>
      <c r="DU666" s="476"/>
      <c r="DV666" s="224" t="str">
        <f t="shared" si="613"/>
        <v xml:space="preserve"> </v>
      </c>
      <c r="DW666" s="115"/>
      <c r="DX666" s="470"/>
      <c r="DY666" s="117"/>
      <c r="DZ666" s="704"/>
      <c r="EA666" s="224" t="str">
        <f t="shared" si="614"/>
        <v xml:space="preserve"> </v>
      </c>
      <c r="EB666" s="906"/>
      <c r="EC666" s="904"/>
      <c r="ED666" s="904"/>
      <c r="EE666" s="904"/>
      <c r="EF666" s="904"/>
      <c r="EG666" s="904"/>
      <c r="EH666" s="904"/>
      <c r="EI666" s="904"/>
      <c r="EJ666" s="904"/>
      <c r="EK666" s="905"/>
      <c r="EL666" s="80"/>
      <c r="EM666" s="224" t="str">
        <f t="shared" si="663"/>
        <v xml:space="preserve"> </v>
      </c>
      <c r="EN666" s="224" t="str">
        <f t="shared" si="664"/>
        <v xml:space="preserve"> </v>
      </c>
      <c r="EO666" s="115"/>
      <c r="EP666" s="1050"/>
      <c r="EQ666" s="253"/>
      <c r="ER666" s="117"/>
      <c r="ES666" s="1258">
        <f t="shared" si="665"/>
        <v>575</v>
      </c>
      <c r="ET666" s="224" t="str">
        <f t="shared" si="666"/>
        <v xml:space="preserve"> </v>
      </c>
      <c r="EU666" s="477" t="str">
        <f t="shared" si="667"/>
        <v/>
      </c>
      <c r="EV666" s="1334" t="str">
        <f t="shared" si="609"/>
        <v xml:space="preserve"> </v>
      </c>
      <c r="EW666" s="1332" t="str">
        <f t="shared" si="653"/>
        <v/>
      </c>
      <c r="EX666" s="1275" t="str">
        <f t="shared" si="635"/>
        <v/>
      </c>
      <c r="EY666" s="1275" t="str">
        <f t="shared" si="636"/>
        <v/>
      </c>
      <c r="EZ666" s="1275" t="str">
        <f t="shared" si="637"/>
        <v/>
      </c>
      <c r="FA666" s="1275" t="str">
        <f t="shared" si="638"/>
        <v/>
      </c>
      <c r="FB666" s="1275" t="str">
        <f t="shared" si="639"/>
        <v/>
      </c>
      <c r="FC666" s="1333" t="str">
        <f t="shared" si="640"/>
        <v/>
      </c>
      <c r="FE666" s="1234" t="str">
        <f t="shared" si="641"/>
        <v xml:space="preserve"> </v>
      </c>
      <c r="FF666" s="1234" t="str">
        <f t="shared" si="642"/>
        <v xml:space="preserve"> </v>
      </c>
      <c r="FG666" s="1234" t="str">
        <f t="shared" si="643"/>
        <v xml:space="preserve"> </v>
      </c>
      <c r="FH666" s="1234" t="str">
        <f t="shared" si="644"/>
        <v xml:space="preserve"> </v>
      </c>
      <c r="FI666" s="1234" t="str">
        <f t="shared" si="615"/>
        <v xml:space="preserve"> </v>
      </c>
      <c r="FJ666" s="1234" t="str">
        <f t="shared" si="645"/>
        <v xml:space="preserve"> </v>
      </c>
      <c r="FK666" s="1234">
        <f t="shared" si="616"/>
        <v>0</v>
      </c>
      <c r="FL666" s="1227"/>
      <c r="FM666" s="1234" t="str">
        <f t="shared" si="617"/>
        <v xml:space="preserve"> </v>
      </c>
      <c r="FN666" s="1234" t="str">
        <f t="shared" si="618"/>
        <v xml:space="preserve"> </v>
      </c>
      <c r="FO666" s="1234" t="str">
        <f t="shared" si="646"/>
        <v xml:space="preserve"> </v>
      </c>
      <c r="FP666" s="1234" t="str">
        <f t="shared" si="647"/>
        <v xml:space="preserve"> </v>
      </c>
      <c r="FQ666" s="1234" t="str">
        <f t="shared" si="619"/>
        <v xml:space="preserve"> </v>
      </c>
      <c r="FR666" s="1234" t="str">
        <f t="shared" si="648"/>
        <v xml:space="preserve"> </v>
      </c>
      <c r="FS666" s="1234">
        <f t="shared" si="654"/>
        <v>0</v>
      </c>
      <c r="FT666" s="1227"/>
      <c r="FU666" s="1234" t="str">
        <f t="shared" si="649"/>
        <v xml:space="preserve"> </v>
      </c>
      <c r="FV666" s="1234" t="str">
        <f t="shared" si="650"/>
        <v xml:space="preserve"> </v>
      </c>
      <c r="FW666" s="1234" t="str">
        <f t="shared" si="651"/>
        <v xml:space="preserve"> </v>
      </c>
      <c r="FX666" s="1234" t="str">
        <f t="shared" si="620"/>
        <v xml:space="preserve"> </v>
      </c>
      <c r="FY666" s="1234" t="str">
        <f t="shared" si="621"/>
        <v xml:space="preserve"> </v>
      </c>
      <c r="FZ666" s="1234" t="str">
        <f t="shared" si="652"/>
        <v xml:space="preserve"> </v>
      </c>
      <c r="GA666" s="1234">
        <f t="shared" si="622"/>
        <v>0</v>
      </c>
      <c r="GB666" s="1227"/>
      <c r="GC666" s="1234" t="str">
        <f t="shared" si="623"/>
        <v xml:space="preserve"> </v>
      </c>
      <c r="GD666" s="1234" t="str">
        <f t="shared" si="624"/>
        <v xml:space="preserve"> </v>
      </c>
      <c r="GE666" s="1234" t="str">
        <f t="shared" si="625"/>
        <v xml:space="preserve"> </v>
      </c>
      <c r="GF666" s="1234" t="str">
        <f t="shared" si="626"/>
        <v xml:space="preserve"> </v>
      </c>
      <c r="GG666" s="1234" t="str">
        <f t="shared" si="627"/>
        <v xml:space="preserve"> </v>
      </c>
      <c r="GH666" s="1234" t="str">
        <f t="shared" si="628"/>
        <v xml:space="preserve"> </v>
      </c>
      <c r="GI666" s="1234" t="str">
        <f t="shared" si="629"/>
        <v xml:space="preserve"> </v>
      </c>
      <c r="GJ666" s="1234" t="str">
        <f t="shared" si="630"/>
        <v xml:space="preserve"> </v>
      </c>
      <c r="GK666" s="1234" t="str">
        <f t="shared" si="631"/>
        <v xml:space="preserve"> </v>
      </c>
      <c r="GL666" s="1234" t="str">
        <f t="shared" si="632"/>
        <v xml:space="preserve"> </v>
      </c>
      <c r="GM666" s="1234" t="str">
        <f t="shared" si="633"/>
        <v xml:space="preserve"> </v>
      </c>
      <c r="GN666" s="1234">
        <f t="shared" si="634"/>
        <v>0</v>
      </c>
    </row>
    <row r="667" spans="1:196" s="100" customFormat="1" ht="27" customHeight="1" thickTop="1" thickBot="1">
      <c r="A667" s="1208">
        <f>【A票】【D票】!$D$10</f>
        <v>0</v>
      </c>
      <c r="B667" s="1212">
        <f>【A票】【D票】!$H$10</f>
        <v>0</v>
      </c>
      <c r="C667" s="1213" t="str">
        <f>【A票】【D票】!$K$10</f>
        <v xml:space="preserve"> </v>
      </c>
      <c r="D667" s="1214">
        <f t="shared" si="669"/>
        <v>576</v>
      </c>
      <c r="E667" s="914"/>
      <c r="F667" s="467"/>
      <c r="G667" s="469"/>
      <c r="H667" s="224" t="str">
        <f t="shared" si="655"/>
        <v xml:space="preserve"> </v>
      </c>
      <c r="I667" s="704"/>
      <c r="J667" s="117"/>
      <c r="K667" s="117"/>
      <c r="L667" s="117"/>
      <c r="M667" s="117"/>
      <c r="N667" s="117"/>
      <c r="O667" s="117"/>
      <c r="P667" s="117"/>
      <c r="Q667" s="117"/>
      <c r="R667" s="117"/>
      <c r="S667" s="117"/>
      <c r="T667" s="254"/>
      <c r="U667" s="646"/>
      <c r="V667" s="646"/>
      <c r="W667" s="114"/>
      <c r="X667" s="254"/>
      <c r="Y667" s="224" t="str">
        <f t="shared" si="656"/>
        <v xml:space="preserve"> </v>
      </c>
      <c r="Z667" s="579"/>
      <c r="AA667" s="704"/>
      <c r="AB667" s="119"/>
      <c r="AC667" s="224" t="str">
        <f t="shared" si="610"/>
        <v xml:space="preserve"> </v>
      </c>
      <c r="AD667" s="115"/>
      <c r="AE667" s="253"/>
      <c r="AF667" s="704"/>
      <c r="AG667" s="727"/>
      <c r="AH667" s="727"/>
      <c r="AI667" s="727"/>
      <c r="AJ667" s="727"/>
      <c r="AK667" s="591"/>
      <c r="AL667" s="727"/>
      <c r="AM667" s="727"/>
      <c r="AN667" s="727"/>
      <c r="AO667" s="727"/>
      <c r="AP667" s="727"/>
      <c r="AQ667" s="727"/>
      <c r="AR667" s="727"/>
      <c r="AS667" s="727"/>
      <c r="AT667" s="727"/>
      <c r="AU667" s="727"/>
      <c r="AV667" s="727"/>
      <c r="AW667" s="727"/>
      <c r="AX667" s="727"/>
      <c r="AY667" s="727"/>
      <c r="AZ667" s="727"/>
      <c r="BA667" s="727"/>
      <c r="BB667" s="727"/>
      <c r="BC667" s="821"/>
      <c r="BD667" s="727"/>
      <c r="BE667" s="727"/>
      <c r="BF667" s="727"/>
      <c r="BG667" s="727"/>
      <c r="BH667" s="727"/>
      <c r="BI667" s="727"/>
      <c r="BJ667" s="727"/>
      <c r="BK667" s="727"/>
      <c r="BL667" s="821"/>
      <c r="BM667" s="727"/>
      <c r="BN667" s="727"/>
      <c r="BO667" s="727"/>
      <c r="BP667" s="727"/>
      <c r="BQ667" s="727"/>
      <c r="BR667" s="821"/>
      <c r="BS667" s="727"/>
      <c r="BT667" s="727"/>
      <c r="BU667" s="727"/>
      <c r="BV667" s="591"/>
      <c r="BW667" s="224" t="str">
        <f t="shared" si="668"/>
        <v xml:space="preserve"> </v>
      </c>
      <c r="BX667" s="471">
        <f t="shared" si="657"/>
        <v>576</v>
      </c>
      <c r="BY667" s="117"/>
      <c r="BZ667" s="117"/>
      <c r="CA667" s="117"/>
      <c r="CB667" s="117"/>
      <c r="CC667" s="117"/>
      <c r="CD667" s="461"/>
      <c r="CE667" s="236"/>
      <c r="CF667" s="224" t="str">
        <f t="shared" si="658"/>
        <v xml:space="preserve"> </v>
      </c>
      <c r="CG667" s="116"/>
      <c r="CH667" s="117"/>
      <c r="CI667" s="117"/>
      <c r="CJ667" s="117"/>
      <c r="CK667" s="472"/>
      <c r="CL667" s="472"/>
      <c r="CM667" s="472"/>
      <c r="CN667" s="472"/>
      <c r="CO667" s="117"/>
      <c r="CP667" s="253"/>
      <c r="CQ667" s="120"/>
      <c r="CR667" s="224" t="str" cm="1">
        <f t="array" ref="CR667">IF(AND(SUM(COUNTIF(CG667:CM667,{"*不明*","*その他*"})+COUNTIF(CO667:CP667,{"*不明*","*その他*"}))&gt;0,CQ667=""),"その他・不明の場合,10)具体的内容、理由を記入",IF(OR(AND(CI667=CI$65,COUNTA(CJ667:CM667)&lt;4),AND(OR(CI667=CI$63,CI667=CI$64,CI667=CI$66,CI667=CI$67,CI667=CI$68,CI667=""),COUNTA(CJ667:CM667)&gt;0)),"3)介護保険認定済→要介護度、認知症自立度、寝たきり度、介護保険サービス記入",IF(OR(AND(OR(CM667=CM$63,CM667=CM$64),CN667=""),AND(OR(CM667=CM$65,CM667=CM$66),CN667&lt;&gt;"")),"7)介護保険サービス受けている/過去受けていた→具体的内容記入"," ")))</f>
        <v xml:space="preserve"> </v>
      </c>
      <c r="CS667" s="224" t="str">
        <f t="shared" si="659"/>
        <v xml:space="preserve"> </v>
      </c>
      <c r="CT667" s="116"/>
      <c r="CU667" s="253"/>
      <c r="CV667" s="117"/>
      <c r="CW667" s="117"/>
      <c r="CX667" s="253"/>
      <c r="CY667" s="117"/>
      <c r="CZ667" s="117"/>
      <c r="DA667" s="253"/>
      <c r="DB667" s="117"/>
      <c r="DC667" s="224" t="str">
        <f t="shared" si="660"/>
        <v xml:space="preserve"> </v>
      </c>
      <c r="DD667" s="224" t="str">
        <f t="shared" si="661"/>
        <v xml:space="preserve"> </v>
      </c>
      <c r="DE667" s="224" t="str">
        <f t="shared" si="611"/>
        <v xml:space="preserve"> </v>
      </c>
      <c r="DF667" s="121"/>
      <c r="DG667" s="114"/>
      <c r="DH667" s="704"/>
      <c r="DI667" s="119"/>
      <c r="DJ667" s="187"/>
      <c r="DK667" s="254"/>
      <c r="DL667" s="224" t="str">
        <f t="shared" si="612"/>
        <v xml:space="preserve"> </v>
      </c>
      <c r="DM667" s="224" t="str">
        <f t="shared" si="662"/>
        <v xml:space="preserve"> </v>
      </c>
      <c r="DN667" s="474"/>
      <c r="DO667" s="117"/>
      <c r="DP667" s="117"/>
      <c r="DQ667" s="117"/>
      <c r="DR667" s="117"/>
      <c r="DS667" s="117"/>
      <c r="DT667" s="254"/>
      <c r="DU667" s="476"/>
      <c r="DV667" s="224" t="str">
        <f t="shared" si="613"/>
        <v xml:space="preserve"> </v>
      </c>
      <c r="DW667" s="115"/>
      <c r="DX667" s="470"/>
      <c r="DY667" s="117"/>
      <c r="DZ667" s="704"/>
      <c r="EA667" s="224" t="str">
        <f t="shared" si="614"/>
        <v xml:space="preserve"> </v>
      </c>
      <c r="EB667" s="906"/>
      <c r="EC667" s="904"/>
      <c r="ED667" s="904"/>
      <c r="EE667" s="904"/>
      <c r="EF667" s="904"/>
      <c r="EG667" s="904"/>
      <c r="EH667" s="904"/>
      <c r="EI667" s="904"/>
      <c r="EJ667" s="904"/>
      <c r="EK667" s="905"/>
      <c r="EL667" s="80"/>
      <c r="EM667" s="224" t="str">
        <f t="shared" si="663"/>
        <v xml:space="preserve"> </v>
      </c>
      <c r="EN667" s="224" t="str">
        <f t="shared" si="664"/>
        <v xml:space="preserve"> </v>
      </c>
      <c r="EO667" s="115"/>
      <c r="EP667" s="1050"/>
      <c r="EQ667" s="253"/>
      <c r="ER667" s="117"/>
      <c r="ES667" s="1258">
        <f t="shared" si="665"/>
        <v>576</v>
      </c>
      <c r="ET667" s="224" t="str">
        <f t="shared" si="666"/>
        <v xml:space="preserve"> </v>
      </c>
      <c r="EU667" s="477" t="str">
        <f t="shared" si="667"/>
        <v/>
      </c>
      <c r="EV667" s="1334" t="str">
        <f t="shared" ref="EV667:EV730" si="670">IF(FK667&gt;0,"冒頭の対応時期がa)本調査対象年度内に、通報等を受理した事例ですが、日付（年度）が範囲外の箇所があります。",
IF(FS667&gt;0,"冒頭の対応時期がb)対象年度以前に通報等を受理し、事実確認調査が対象年度となった事例ですが、日付（年度）が範囲外の箇所があります。",
IF(GA667&gt;0,"冒頭の対応時期がc)対象年度以前に通報受理・事実確認調査した虐待事例で、対応が対象年度となった事例ですが、日付（年度）が範囲外の箇所があります。",
IF(GN667&gt;0,"日付の前後関係が整合していません。問1相談通報日➡問3_2)事実確認開始日➡問4_2)虐待の事実が確認された期日➡問7_1-2）分離対応開始日、4-4)権利擁護対応開始日➡問8終結した期日になっているか、確認してください。",
" "))))</f>
        <v xml:space="preserve"> </v>
      </c>
      <c r="EW667" s="1332" t="str">
        <f t="shared" si="653"/>
        <v/>
      </c>
      <c r="EX667" s="1275" t="str">
        <f t="shared" si="635"/>
        <v/>
      </c>
      <c r="EY667" s="1275" t="str">
        <f t="shared" si="636"/>
        <v/>
      </c>
      <c r="EZ667" s="1275" t="str">
        <f t="shared" si="637"/>
        <v/>
      </c>
      <c r="FA667" s="1275" t="str">
        <f t="shared" si="638"/>
        <v/>
      </c>
      <c r="FB667" s="1275" t="str">
        <f t="shared" si="639"/>
        <v/>
      </c>
      <c r="FC667" s="1333" t="str">
        <f t="shared" si="640"/>
        <v/>
      </c>
      <c r="FE667" s="1234" t="str">
        <f t="shared" si="641"/>
        <v xml:space="preserve"> </v>
      </c>
      <c r="FF667" s="1234" t="str">
        <f t="shared" si="642"/>
        <v xml:space="preserve"> </v>
      </c>
      <c r="FG667" s="1234" t="str">
        <f t="shared" si="643"/>
        <v xml:space="preserve"> </v>
      </c>
      <c r="FH667" s="1234" t="str">
        <f t="shared" si="644"/>
        <v xml:space="preserve"> </v>
      </c>
      <c r="FI667" s="1234" t="str">
        <f t="shared" si="615"/>
        <v xml:space="preserve"> </v>
      </c>
      <c r="FJ667" s="1234" t="str">
        <f t="shared" si="645"/>
        <v xml:space="preserve"> </v>
      </c>
      <c r="FK667" s="1234">
        <f t="shared" si="616"/>
        <v>0</v>
      </c>
      <c r="FL667" s="1227"/>
      <c r="FM667" s="1234" t="str">
        <f t="shared" si="617"/>
        <v xml:space="preserve"> </v>
      </c>
      <c r="FN667" s="1234" t="str">
        <f t="shared" si="618"/>
        <v xml:space="preserve"> </v>
      </c>
      <c r="FO667" s="1234" t="str">
        <f t="shared" si="646"/>
        <v xml:space="preserve"> </v>
      </c>
      <c r="FP667" s="1234" t="str">
        <f t="shared" si="647"/>
        <v xml:space="preserve"> </v>
      </c>
      <c r="FQ667" s="1234" t="str">
        <f t="shared" si="619"/>
        <v xml:space="preserve"> </v>
      </c>
      <c r="FR667" s="1234" t="str">
        <f t="shared" si="648"/>
        <v xml:space="preserve"> </v>
      </c>
      <c r="FS667" s="1234">
        <f t="shared" si="654"/>
        <v>0</v>
      </c>
      <c r="FT667" s="1227"/>
      <c r="FU667" s="1234" t="str">
        <f t="shared" si="649"/>
        <v xml:space="preserve"> </v>
      </c>
      <c r="FV667" s="1234" t="str">
        <f t="shared" si="650"/>
        <v xml:space="preserve"> </v>
      </c>
      <c r="FW667" s="1234" t="str">
        <f t="shared" si="651"/>
        <v xml:space="preserve"> </v>
      </c>
      <c r="FX667" s="1234" t="str">
        <f t="shared" si="620"/>
        <v xml:space="preserve"> </v>
      </c>
      <c r="FY667" s="1234" t="str">
        <f t="shared" si="621"/>
        <v xml:space="preserve"> </v>
      </c>
      <c r="FZ667" s="1234" t="str">
        <f t="shared" si="652"/>
        <v xml:space="preserve"> </v>
      </c>
      <c r="GA667" s="1234">
        <f t="shared" si="622"/>
        <v>0</v>
      </c>
      <c r="GB667" s="1227"/>
      <c r="GC667" s="1234" t="str">
        <f t="shared" si="623"/>
        <v xml:space="preserve"> </v>
      </c>
      <c r="GD667" s="1234" t="str">
        <f t="shared" si="624"/>
        <v xml:space="preserve"> </v>
      </c>
      <c r="GE667" s="1234" t="str">
        <f t="shared" si="625"/>
        <v xml:space="preserve"> </v>
      </c>
      <c r="GF667" s="1234" t="str">
        <f t="shared" si="626"/>
        <v xml:space="preserve"> </v>
      </c>
      <c r="GG667" s="1234" t="str">
        <f t="shared" si="627"/>
        <v xml:space="preserve"> </v>
      </c>
      <c r="GH667" s="1234" t="str">
        <f t="shared" si="628"/>
        <v xml:space="preserve"> </v>
      </c>
      <c r="GI667" s="1234" t="str">
        <f t="shared" si="629"/>
        <v xml:space="preserve"> </v>
      </c>
      <c r="GJ667" s="1234" t="str">
        <f t="shared" si="630"/>
        <v xml:space="preserve"> </v>
      </c>
      <c r="GK667" s="1234" t="str">
        <f t="shared" si="631"/>
        <v xml:space="preserve"> </v>
      </c>
      <c r="GL667" s="1234" t="str">
        <f t="shared" si="632"/>
        <v xml:space="preserve"> </v>
      </c>
      <c r="GM667" s="1234" t="str">
        <f t="shared" si="633"/>
        <v xml:space="preserve"> </v>
      </c>
      <c r="GN667" s="1234">
        <f t="shared" si="634"/>
        <v>0</v>
      </c>
    </row>
    <row r="668" spans="1:196" s="100" customFormat="1" ht="27" customHeight="1" thickTop="1" thickBot="1">
      <c r="A668" s="1208">
        <f>【A票】【D票】!$D$10</f>
        <v>0</v>
      </c>
      <c r="B668" s="1212">
        <f>【A票】【D票】!$H$10</f>
        <v>0</v>
      </c>
      <c r="C668" s="1213" t="str">
        <f>【A票】【D票】!$K$10</f>
        <v xml:space="preserve"> </v>
      </c>
      <c r="D668" s="1214">
        <f t="shared" si="669"/>
        <v>577</v>
      </c>
      <c r="E668" s="914"/>
      <c r="F668" s="467"/>
      <c r="G668" s="469"/>
      <c r="H668" s="224" t="str">
        <f t="shared" si="655"/>
        <v xml:space="preserve"> </v>
      </c>
      <c r="I668" s="704"/>
      <c r="J668" s="117"/>
      <c r="K668" s="117"/>
      <c r="L668" s="117"/>
      <c r="M668" s="117"/>
      <c r="N668" s="117"/>
      <c r="O668" s="117"/>
      <c r="P668" s="117"/>
      <c r="Q668" s="117"/>
      <c r="R668" s="117"/>
      <c r="S668" s="117"/>
      <c r="T668" s="254"/>
      <c r="U668" s="646"/>
      <c r="V668" s="646"/>
      <c r="W668" s="114"/>
      <c r="X668" s="254"/>
      <c r="Y668" s="224" t="str">
        <f t="shared" si="656"/>
        <v xml:space="preserve"> </v>
      </c>
      <c r="Z668" s="579"/>
      <c r="AA668" s="704"/>
      <c r="AB668" s="119"/>
      <c r="AC668" s="224" t="str">
        <f t="shared" si="610"/>
        <v xml:space="preserve"> </v>
      </c>
      <c r="AD668" s="115"/>
      <c r="AE668" s="253"/>
      <c r="AF668" s="704"/>
      <c r="AG668" s="727"/>
      <c r="AH668" s="727"/>
      <c r="AI668" s="727"/>
      <c r="AJ668" s="727"/>
      <c r="AK668" s="591"/>
      <c r="AL668" s="727"/>
      <c r="AM668" s="727"/>
      <c r="AN668" s="727"/>
      <c r="AO668" s="727"/>
      <c r="AP668" s="727"/>
      <c r="AQ668" s="727"/>
      <c r="AR668" s="727"/>
      <c r="AS668" s="727"/>
      <c r="AT668" s="727"/>
      <c r="AU668" s="727"/>
      <c r="AV668" s="727"/>
      <c r="AW668" s="727"/>
      <c r="AX668" s="727"/>
      <c r="AY668" s="727"/>
      <c r="AZ668" s="727"/>
      <c r="BA668" s="727"/>
      <c r="BB668" s="727"/>
      <c r="BC668" s="821"/>
      <c r="BD668" s="727"/>
      <c r="BE668" s="727"/>
      <c r="BF668" s="727"/>
      <c r="BG668" s="727"/>
      <c r="BH668" s="727"/>
      <c r="BI668" s="727"/>
      <c r="BJ668" s="727"/>
      <c r="BK668" s="727"/>
      <c r="BL668" s="821"/>
      <c r="BM668" s="727"/>
      <c r="BN668" s="727"/>
      <c r="BO668" s="727"/>
      <c r="BP668" s="727"/>
      <c r="BQ668" s="727"/>
      <c r="BR668" s="821"/>
      <c r="BS668" s="727"/>
      <c r="BT668" s="727"/>
      <c r="BU668" s="727"/>
      <c r="BV668" s="591"/>
      <c r="BW668" s="224" t="str">
        <f t="shared" si="668"/>
        <v xml:space="preserve"> </v>
      </c>
      <c r="BX668" s="471">
        <f t="shared" si="657"/>
        <v>577</v>
      </c>
      <c r="BY668" s="117"/>
      <c r="BZ668" s="117"/>
      <c r="CA668" s="117"/>
      <c r="CB668" s="117"/>
      <c r="CC668" s="117"/>
      <c r="CD668" s="461"/>
      <c r="CE668" s="236"/>
      <c r="CF668" s="224" t="str">
        <f t="shared" si="658"/>
        <v xml:space="preserve"> </v>
      </c>
      <c r="CG668" s="116"/>
      <c r="CH668" s="117"/>
      <c r="CI668" s="117"/>
      <c r="CJ668" s="117"/>
      <c r="CK668" s="472"/>
      <c r="CL668" s="472"/>
      <c r="CM668" s="472"/>
      <c r="CN668" s="472"/>
      <c r="CO668" s="117"/>
      <c r="CP668" s="253"/>
      <c r="CQ668" s="120"/>
      <c r="CR668" s="224" t="str" cm="1">
        <f t="array" ref="CR668">IF(AND(SUM(COUNTIF(CG668:CM668,{"*不明*","*その他*"})+COUNTIF(CO668:CP668,{"*不明*","*その他*"}))&gt;0,CQ668=""),"その他・不明の場合,10)具体的内容、理由を記入",IF(OR(AND(CI668=CI$65,COUNTA(CJ668:CM668)&lt;4),AND(OR(CI668=CI$63,CI668=CI$64,CI668=CI$66,CI668=CI$67,CI668=CI$68,CI668=""),COUNTA(CJ668:CM668)&gt;0)),"3)介護保険認定済→要介護度、認知症自立度、寝たきり度、介護保険サービス記入",IF(OR(AND(OR(CM668=CM$63,CM668=CM$64),CN668=""),AND(OR(CM668=CM$65,CM668=CM$66),CN668&lt;&gt;"")),"7)介護保険サービス受けている/過去受けていた→具体的内容記入"," ")))</f>
        <v xml:space="preserve"> </v>
      </c>
      <c r="CS668" s="224" t="str">
        <f t="shared" si="659"/>
        <v xml:space="preserve"> </v>
      </c>
      <c r="CT668" s="116"/>
      <c r="CU668" s="253"/>
      <c r="CV668" s="117"/>
      <c r="CW668" s="117"/>
      <c r="CX668" s="253"/>
      <c r="CY668" s="117"/>
      <c r="CZ668" s="117"/>
      <c r="DA668" s="253"/>
      <c r="DB668" s="117"/>
      <c r="DC668" s="224" t="str">
        <f t="shared" si="660"/>
        <v xml:space="preserve"> </v>
      </c>
      <c r="DD668" s="224" t="str">
        <f t="shared" si="661"/>
        <v xml:space="preserve"> </v>
      </c>
      <c r="DE668" s="224" t="str">
        <f t="shared" si="611"/>
        <v xml:space="preserve"> </v>
      </c>
      <c r="DF668" s="121"/>
      <c r="DG668" s="114"/>
      <c r="DH668" s="704"/>
      <c r="DI668" s="119"/>
      <c r="DJ668" s="187"/>
      <c r="DK668" s="254"/>
      <c r="DL668" s="224" t="str">
        <f t="shared" si="612"/>
        <v xml:space="preserve"> </v>
      </c>
      <c r="DM668" s="224" t="str">
        <f t="shared" si="662"/>
        <v xml:space="preserve"> </v>
      </c>
      <c r="DN668" s="474"/>
      <c r="DO668" s="117"/>
      <c r="DP668" s="117"/>
      <c r="DQ668" s="117"/>
      <c r="DR668" s="117"/>
      <c r="DS668" s="117"/>
      <c r="DT668" s="254"/>
      <c r="DU668" s="476"/>
      <c r="DV668" s="224" t="str">
        <f t="shared" si="613"/>
        <v xml:space="preserve"> </v>
      </c>
      <c r="DW668" s="115"/>
      <c r="DX668" s="470"/>
      <c r="DY668" s="117"/>
      <c r="DZ668" s="704"/>
      <c r="EA668" s="224" t="str">
        <f t="shared" si="614"/>
        <v xml:space="preserve"> </v>
      </c>
      <c r="EB668" s="906"/>
      <c r="EC668" s="904"/>
      <c r="ED668" s="904"/>
      <c r="EE668" s="904"/>
      <c r="EF668" s="904"/>
      <c r="EG668" s="904"/>
      <c r="EH668" s="904"/>
      <c r="EI668" s="904"/>
      <c r="EJ668" s="904"/>
      <c r="EK668" s="905"/>
      <c r="EL668" s="80"/>
      <c r="EM668" s="224" t="str">
        <f t="shared" si="663"/>
        <v xml:space="preserve"> </v>
      </c>
      <c r="EN668" s="224" t="str">
        <f t="shared" si="664"/>
        <v xml:space="preserve"> </v>
      </c>
      <c r="EO668" s="115"/>
      <c r="EP668" s="1050"/>
      <c r="EQ668" s="253"/>
      <c r="ER668" s="117"/>
      <c r="ES668" s="1258">
        <f t="shared" si="665"/>
        <v>577</v>
      </c>
      <c r="ET668" s="224" t="str">
        <f t="shared" si="666"/>
        <v xml:space="preserve"> </v>
      </c>
      <c r="EU668" s="477" t="str">
        <f t="shared" si="667"/>
        <v/>
      </c>
      <c r="EV668" s="1334" t="str">
        <f t="shared" si="670"/>
        <v xml:space="preserve"> </v>
      </c>
      <c r="EW668" s="1332" t="str">
        <f t="shared" si="653"/>
        <v/>
      </c>
      <c r="EX668" s="1275" t="str">
        <f t="shared" si="635"/>
        <v/>
      </c>
      <c r="EY668" s="1275" t="str">
        <f t="shared" si="636"/>
        <v/>
      </c>
      <c r="EZ668" s="1275" t="str">
        <f t="shared" si="637"/>
        <v/>
      </c>
      <c r="FA668" s="1275" t="str">
        <f t="shared" si="638"/>
        <v/>
      </c>
      <c r="FB668" s="1275" t="str">
        <f t="shared" si="639"/>
        <v/>
      </c>
      <c r="FC668" s="1333" t="str">
        <f t="shared" si="640"/>
        <v/>
      </c>
      <c r="FE668" s="1234" t="str">
        <f t="shared" si="641"/>
        <v xml:space="preserve"> </v>
      </c>
      <c r="FF668" s="1234" t="str">
        <f t="shared" si="642"/>
        <v xml:space="preserve"> </v>
      </c>
      <c r="FG668" s="1234" t="str">
        <f t="shared" si="643"/>
        <v xml:space="preserve"> </v>
      </c>
      <c r="FH668" s="1234" t="str">
        <f t="shared" si="644"/>
        <v xml:space="preserve"> </v>
      </c>
      <c r="FI668" s="1234" t="str">
        <f t="shared" si="615"/>
        <v xml:space="preserve"> </v>
      </c>
      <c r="FJ668" s="1234" t="str">
        <f t="shared" si="645"/>
        <v xml:space="preserve"> </v>
      </c>
      <c r="FK668" s="1234">
        <f t="shared" si="616"/>
        <v>0</v>
      </c>
      <c r="FL668" s="1227"/>
      <c r="FM668" s="1234" t="str">
        <f t="shared" si="617"/>
        <v xml:space="preserve"> </v>
      </c>
      <c r="FN668" s="1234" t="str">
        <f t="shared" si="618"/>
        <v xml:space="preserve"> </v>
      </c>
      <c r="FO668" s="1234" t="str">
        <f t="shared" si="646"/>
        <v xml:space="preserve"> </v>
      </c>
      <c r="FP668" s="1234" t="str">
        <f t="shared" si="647"/>
        <v xml:space="preserve"> </v>
      </c>
      <c r="FQ668" s="1234" t="str">
        <f t="shared" si="619"/>
        <v xml:space="preserve"> </v>
      </c>
      <c r="FR668" s="1234" t="str">
        <f t="shared" si="648"/>
        <v xml:space="preserve"> </v>
      </c>
      <c r="FS668" s="1234">
        <f t="shared" si="654"/>
        <v>0</v>
      </c>
      <c r="FT668" s="1227"/>
      <c r="FU668" s="1234" t="str">
        <f t="shared" si="649"/>
        <v xml:space="preserve"> </v>
      </c>
      <c r="FV668" s="1234" t="str">
        <f t="shared" si="650"/>
        <v xml:space="preserve"> </v>
      </c>
      <c r="FW668" s="1234" t="str">
        <f t="shared" si="651"/>
        <v xml:space="preserve"> </v>
      </c>
      <c r="FX668" s="1234" t="str">
        <f t="shared" si="620"/>
        <v xml:space="preserve"> </v>
      </c>
      <c r="FY668" s="1234" t="str">
        <f t="shared" si="621"/>
        <v xml:space="preserve"> </v>
      </c>
      <c r="FZ668" s="1234" t="str">
        <f t="shared" si="652"/>
        <v xml:space="preserve"> </v>
      </c>
      <c r="GA668" s="1234">
        <f t="shared" si="622"/>
        <v>0</v>
      </c>
      <c r="GB668" s="1227"/>
      <c r="GC668" s="1234" t="str">
        <f t="shared" si="623"/>
        <v xml:space="preserve"> </v>
      </c>
      <c r="GD668" s="1234" t="str">
        <f t="shared" si="624"/>
        <v xml:space="preserve"> </v>
      </c>
      <c r="GE668" s="1234" t="str">
        <f t="shared" si="625"/>
        <v xml:space="preserve"> </v>
      </c>
      <c r="GF668" s="1234" t="str">
        <f t="shared" si="626"/>
        <v xml:space="preserve"> </v>
      </c>
      <c r="GG668" s="1234" t="str">
        <f t="shared" si="627"/>
        <v xml:space="preserve"> </v>
      </c>
      <c r="GH668" s="1234" t="str">
        <f t="shared" si="628"/>
        <v xml:space="preserve"> </v>
      </c>
      <c r="GI668" s="1234" t="str">
        <f t="shared" si="629"/>
        <v xml:space="preserve"> </v>
      </c>
      <c r="GJ668" s="1234" t="str">
        <f t="shared" si="630"/>
        <v xml:space="preserve"> </v>
      </c>
      <c r="GK668" s="1234" t="str">
        <f t="shared" si="631"/>
        <v xml:space="preserve"> </v>
      </c>
      <c r="GL668" s="1234" t="str">
        <f t="shared" si="632"/>
        <v xml:space="preserve"> </v>
      </c>
      <c r="GM668" s="1234" t="str">
        <f t="shared" si="633"/>
        <v xml:space="preserve"> </v>
      </c>
      <c r="GN668" s="1234">
        <f t="shared" si="634"/>
        <v>0</v>
      </c>
    </row>
    <row r="669" spans="1:196" s="100" customFormat="1" ht="27" customHeight="1" thickTop="1" thickBot="1">
      <c r="A669" s="1208">
        <f>【A票】【D票】!$D$10</f>
        <v>0</v>
      </c>
      <c r="B669" s="1212">
        <f>【A票】【D票】!$H$10</f>
        <v>0</v>
      </c>
      <c r="C669" s="1213" t="str">
        <f>【A票】【D票】!$K$10</f>
        <v xml:space="preserve"> </v>
      </c>
      <c r="D669" s="1214">
        <f t="shared" si="669"/>
        <v>578</v>
      </c>
      <c r="E669" s="914"/>
      <c r="F669" s="467"/>
      <c r="G669" s="469"/>
      <c r="H669" s="224" t="str">
        <f t="shared" si="655"/>
        <v xml:space="preserve"> </v>
      </c>
      <c r="I669" s="704"/>
      <c r="J669" s="117"/>
      <c r="K669" s="117"/>
      <c r="L669" s="117"/>
      <c r="M669" s="117"/>
      <c r="N669" s="117"/>
      <c r="O669" s="117"/>
      <c r="P669" s="117"/>
      <c r="Q669" s="117"/>
      <c r="R669" s="117"/>
      <c r="S669" s="117"/>
      <c r="T669" s="254"/>
      <c r="U669" s="646"/>
      <c r="V669" s="646"/>
      <c r="W669" s="114"/>
      <c r="X669" s="254"/>
      <c r="Y669" s="224" t="str">
        <f t="shared" si="656"/>
        <v xml:space="preserve"> </v>
      </c>
      <c r="Z669" s="579"/>
      <c r="AA669" s="704"/>
      <c r="AB669" s="119"/>
      <c r="AC669" s="224" t="str">
        <f t="shared" ref="AC669:AC732" si="671">IF(OR(AND(Z669&lt;&gt;Z$65,COUNTA(AB669)&gt;0),AND(Z669=Z$65,COUNTA(AB669)=0)),"C)立入調査による事実確認→3)警察の同行を記入 ",
IF(AND(OR(F669=F$63,F669=F$64),COUNTA(Z669:Z669)&lt;1),"問3記入漏れ",
IF(AND(OR(F669=F$63,F669=F$64),AND(OR(Z669=$Z$63,Z669=$Z$64,Z669=$Z$65),COUNTA(Z669:AA669)&lt;2)),"問3記入漏れ",
IF(AND(OR(F669=F$63,F669=F$64),AND(OR(Z669=$Z$66,Z669=$Z$67),COUNTA(AA669:AA669)=1)),"1)事実確認行っていない、日付不要",
IF(AND(G669=G$65,OR(Z669=Z$66,Z669=Z$67)),"対象年度以前に事実確認をした虐待事例のみ回答"," ")))))</f>
        <v xml:space="preserve"> </v>
      </c>
      <c r="AD669" s="115"/>
      <c r="AE669" s="253"/>
      <c r="AF669" s="704"/>
      <c r="AG669" s="727"/>
      <c r="AH669" s="727"/>
      <c r="AI669" s="727"/>
      <c r="AJ669" s="727"/>
      <c r="AK669" s="591"/>
      <c r="AL669" s="727"/>
      <c r="AM669" s="727"/>
      <c r="AN669" s="727"/>
      <c r="AO669" s="727"/>
      <c r="AP669" s="727"/>
      <c r="AQ669" s="727"/>
      <c r="AR669" s="727"/>
      <c r="AS669" s="727"/>
      <c r="AT669" s="727"/>
      <c r="AU669" s="727"/>
      <c r="AV669" s="727"/>
      <c r="AW669" s="727"/>
      <c r="AX669" s="727"/>
      <c r="AY669" s="727"/>
      <c r="AZ669" s="727"/>
      <c r="BA669" s="727"/>
      <c r="BB669" s="727"/>
      <c r="BC669" s="821"/>
      <c r="BD669" s="727"/>
      <c r="BE669" s="727"/>
      <c r="BF669" s="727"/>
      <c r="BG669" s="727"/>
      <c r="BH669" s="727"/>
      <c r="BI669" s="727"/>
      <c r="BJ669" s="727"/>
      <c r="BK669" s="727"/>
      <c r="BL669" s="821"/>
      <c r="BM669" s="727"/>
      <c r="BN669" s="727"/>
      <c r="BO669" s="727"/>
      <c r="BP669" s="727"/>
      <c r="BQ669" s="727"/>
      <c r="BR669" s="821"/>
      <c r="BS669" s="727"/>
      <c r="BT669" s="727"/>
      <c r="BU669" s="727"/>
      <c r="BV669" s="591"/>
      <c r="BW669" s="224" t="str">
        <f t="shared" si="668"/>
        <v xml:space="preserve"> </v>
      </c>
      <c r="BX669" s="471">
        <f t="shared" si="657"/>
        <v>578</v>
      </c>
      <c r="BY669" s="117"/>
      <c r="BZ669" s="117"/>
      <c r="CA669" s="117"/>
      <c r="CB669" s="117"/>
      <c r="CC669" s="117"/>
      <c r="CD669" s="461"/>
      <c r="CE669" s="236"/>
      <c r="CF669" s="224" t="str">
        <f t="shared" si="658"/>
        <v xml:space="preserve"> </v>
      </c>
      <c r="CG669" s="116"/>
      <c r="CH669" s="117"/>
      <c r="CI669" s="117"/>
      <c r="CJ669" s="117"/>
      <c r="CK669" s="472"/>
      <c r="CL669" s="472"/>
      <c r="CM669" s="472"/>
      <c r="CN669" s="472"/>
      <c r="CO669" s="117"/>
      <c r="CP669" s="253"/>
      <c r="CQ669" s="120"/>
      <c r="CR669" s="224" t="str" cm="1">
        <f t="array" ref="CR669">IF(AND(SUM(COUNTIF(CG669:CM669,{"*不明*","*その他*"})+COUNTIF(CO669:CP669,{"*不明*","*その他*"}))&gt;0,CQ669=""),"その他・不明の場合,10)具体的内容、理由を記入",IF(OR(AND(CI669=CI$65,COUNTA(CJ669:CM669)&lt;4),AND(OR(CI669=CI$63,CI669=CI$64,CI669=CI$66,CI669=CI$67,CI669=CI$68,CI669=""),COUNTA(CJ669:CM669)&gt;0)),"3)介護保険認定済→要介護度、認知症自立度、寝たきり度、介護保険サービス記入",IF(OR(AND(OR(CM669=CM$63,CM669=CM$64),CN669=""),AND(OR(CM669=CM$65,CM669=CM$66),CN669&lt;&gt;"")),"7)介護保険サービス受けている/過去受けていた→具体的内容記入"," ")))</f>
        <v xml:space="preserve"> </v>
      </c>
      <c r="CS669" s="224" t="str">
        <f t="shared" si="659"/>
        <v xml:space="preserve"> </v>
      </c>
      <c r="CT669" s="116"/>
      <c r="CU669" s="253"/>
      <c r="CV669" s="117"/>
      <c r="CW669" s="117"/>
      <c r="CX669" s="253"/>
      <c r="CY669" s="117"/>
      <c r="CZ669" s="117"/>
      <c r="DA669" s="253"/>
      <c r="DB669" s="117"/>
      <c r="DC669" s="224" t="str">
        <f t="shared" si="660"/>
        <v xml:space="preserve"> </v>
      </c>
      <c r="DD669" s="224" t="str">
        <f t="shared" si="661"/>
        <v xml:space="preserve"> </v>
      </c>
      <c r="DE669" s="224" t="str">
        <f t="shared" ref="DE669:DE732" si="672">IF(OR(AND(AD669=AD$63,COUNTA(CG669,CH669,CI669,CO669,CP669,CT669,CV669)&lt;7),AND(OR(AD669=AD$64,AD669=AD$65,AND(OR(F669=F$63,F669=F$64),AD669="")),COUNTA(CG669,CH669,CI669,CO669,CP669,CT669,CV669,CW669,CY669,CZ669,DB669)&gt;0)),"問4_1)「虐待を受けたと判断」の場合→問6に記入",
IF(AND(F669=F$65,COUNTA(CG669:CI669,CO669:CP669,CT669,CV669)&lt;7),"2人目以降の被虐待者につき、記入必要",
IF(AND(AH669=1,COUNTA(CT669,CV669)&lt;2),"問4_4)虐待者1人で虐待者属性1人分の記入不足",
IF(AND(AH669=1,COUNTA(CW669,CY669)&gt;1),"問4_4)虐待者1人で虐待者属性2人目に記入あり",
IF(AND(AH669&lt;=2,COUNTA(CZ669,DB669)&gt;1),"問4_4)虐待者2人以下で3人目に記入あり",
IF(AND(AH669=2,COUNTA(CT669,CV669,CW669,CY669)&lt;4),"問4_4)虐待者2人で虐待者属性2人分の記入不足",
IF(AND(AH669&gt;=3,COUNTA(CT669,CV669,CW669,CY669,CZ669,DB669)&lt;6),"問4_4)虐待者3人以上で虐待者属性3人分の記入不足",
IF(AND(COUNTA(F669:G669,I669:X669,Z669:AB669,AD669:AK669)=0,COUNTA(CG669:CQ669,CT669:DB669)&gt;0),"虐待事例の場合のみ回答"," "))))))))</f>
        <v xml:space="preserve"> </v>
      </c>
      <c r="DF669" s="121"/>
      <c r="DG669" s="114"/>
      <c r="DH669" s="704"/>
      <c r="DI669" s="119"/>
      <c r="DJ669" s="187"/>
      <c r="DK669" s="254"/>
      <c r="DL669" s="224" t="str">
        <f t="shared" ref="DL669:DL732" si="673">IF(AND(DF669=DF$63,COUNTA(DH669,DI669,DK669)&lt;&gt;3),"問7_1-1)で「a)分離」とした場合は1-2)～2-2)まで回答",
IF(AND(OR(DF669=DF$64,DF669=DF$65,DF669=DF$66,DF669=DF$67),COUNTA(DH669,DI669,DK669)&gt;0),"問7_1-1)で「a)分離」以外を選択した場合は1-2)～2-2)は回答不要",
IF(OR(AND(DF669=DF$67,COUNTA(DG669)=0),AND(DF669&lt;&gt;DF$67,COUNTA(DG669)&gt;0)),"その他→具体的内容",
IF(OR(AND(OR(DI669=DI$65,DI669=DI$69),COUNTA(DJ669)=0),AND(OR(DI669=DI$63,DI669=DI$64,DI669=DI$66,DI669=DI$67,DI669=DI$68),COUNTA(DJ669)&gt;0)),"「緊急一時保護」「その他」の場合、具体的内容を記入（※「緊急一時保護」の場合は保護先及び利用事業・制度等を記入）",
IF(AND(COUNTA(DI669:DK669)&lt;&gt;0,DF669=""),"問7_1-1)分離の有無を記入"," ")))))</f>
        <v xml:space="preserve"> </v>
      </c>
      <c r="DM669" s="224" t="str">
        <f t="shared" si="662"/>
        <v xml:space="preserve"> </v>
      </c>
      <c r="DN669" s="474"/>
      <c r="DO669" s="117"/>
      <c r="DP669" s="117"/>
      <c r="DQ669" s="117"/>
      <c r="DR669" s="117"/>
      <c r="DS669" s="117"/>
      <c r="DT669" s="254"/>
      <c r="DU669" s="476"/>
      <c r="DV669" s="224" t="str">
        <f t="shared" ref="DV669:DV732" si="674">IF(OR(AND(DN669="",COUNTA(DO669:DT669)&gt;0),AND(DN669=DN$64,COUNTA(DO669:DT669)&gt;0),AND(DN669=DN$63,COUNTA(DO669:DT669)&lt;1)),"経過観察以外の対応を行った場合→詳細内容を記入",
IF(AND(COUNTA(DT669)=1,COUNTA(DU669)=0),"その他→具体的内容を記入",
IF(AND(OR(CM669=CM$63,CM669=CM$64),DQ669=DQ$63),"問6_7)で「介護サービスを受けている」、「過去受けていたが判断時点では受けていない」→c）は不可",
IF(AND(CM669=CM$65,DR669=DR$63),"問6_7)で「過去も含めて受けていない」→d)は不可",IF(AND(DQ669=DQ$63,DR669=DR$63),"c)とd)は同時に「有」にできません",
IF(AND(OR(CI669=CI$63,CI669=CI$64,CI669=CI$66,CI669=CI$67,CI669=CI$68),DR669=DR$63),"問6_3)で「認定済み」以外の回答→d)は不可"," "))))))</f>
        <v xml:space="preserve"> </v>
      </c>
      <c r="DW669" s="115"/>
      <c r="DX669" s="470"/>
      <c r="DY669" s="117"/>
      <c r="DZ669" s="704"/>
      <c r="EA669" s="224" t="str">
        <f t="shared" ref="EA669:EA732" si="675">IF(AND(OR(DW669=DW$64,DW669=DW$65),DX669=""),"4-1)で「調査対象年度内に成年後見制度開始済」「利用手続き中」の場合、4-2)を回答",
IF(AND(OR(DW669=DW$63,DW669=DW$66,DW669=""),DX669&lt;&gt;""),"4-1)で「調査年度内に成年後見制度利用開始済」「利用手続き中」の場合のみ、4-2)に回答",
IF(AND(DW669&lt;&gt;"",DY669=""),"4-3)日常生活自立支援事業の開始の有無に記入",
" ")))</f>
        <v xml:space="preserve"> </v>
      </c>
      <c r="EB669" s="906"/>
      <c r="EC669" s="904"/>
      <c r="ED669" s="904"/>
      <c r="EE669" s="904"/>
      <c r="EF669" s="904"/>
      <c r="EG669" s="904"/>
      <c r="EH669" s="904"/>
      <c r="EI669" s="904"/>
      <c r="EJ669" s="904"/>
      <c r="EK669" s="905"/>
      <c r="EL669" s="80"/>
      <c r="EM669" s="224" t="str">
        <f t="shared" si="663"/>
        <v xml:space="preserve"> </v>
      </c>
      <c r="EN669" s="224" t="str">
        <f t="shared" si="664"/>
        <v xml:space="preserve"> </v>
      </c>
      <c r="EO669" s="115"/>
      <c r="EP669" s="1050"/>
      <c r="EQ669" s="253"/>
      <c r="ER669" s="117"/>
      <c r="ES669" s="1258">
        <f t="shared" si="665"/>
        <v>578</v>
      </c>
      <c r="ET669" s="224" t="str">
        <f t="shared" si="666"/>
        <v xml:space="preserve"> </v>
      </c>
      <c r="EU669" s="477" t="str">
        <f t="shared" si="667"/>
        <v/>
      </c>
      <c r="EV669" s="1334" t="str">
        <f t="shared" si="670"/>
        <v xml:space="preserve"> </v>
      </c>
      <c r="EW669" s="1332" t="str">
        <f t="shared" si="653"/>
        <v/>
      </c>
      <c r="EX669" s="1275" t="str">
        <f t="shared" si="635"/>
        <v/>
      </c>
      <c r="EY669" s="1275" t="str">
        <f t="shared" si="636"/>
        <v/>
      </c>
      <c r="EZ669" s="1275" t="str">
        <f t="shared" si="637"/>
        <v/>
      </c>
      <c r="FA669" s="1275" t="str">
        <f t="shared" si="638"/>
        <v/>
      </c>
      <c r="FB669" s="1275" t="str">
        <f t="shared" si="639"/>
        <v/>
      </c>
      <c r="FC669" s="1333" t="str">
        <f t="shared" si="640"/>
        <v/>
      </c>
      <c r="FE669" s="1234" t="str">
        <f t="shared" si="641"/>
        <v xml:space="preserve"> </v>
      </c>
      <c r="FF669" s="1234" t="str">
        <f t="shared" si="642"/>
        <v xml:space="preserve"> </v>
      </c>
      <c r="FG669" s="1234" t="str">
        <f t="shared" si="643"/>
        <v xml:space="preserve"> </v>
      </c>
      <c r="FH669" s="1234" t="str">
        <f t="shared" si="644"/>
        <v xml:space="preserve"> </v>
      </c>
      <c r="FI669" s="1234" t="str">
        <f t="shared" ref="FI669:FI732" si="676">IF(AND(FB669&lt;&gt;"",$EW669=$EW$63,FB669&gt;46112),"●"," ")</f>
        <v xml:space="preserve"> </v>
      </c>
      <c r="FJ669" s="1234" t="str">
        <f t="shared" si="645"/>
        <v xml:space="preserve"> </v>
      </c>
      <c r="FK669" s="1234">
        <f t="shared" ref="FK669:FK732" si="677">COUNTIF(FE669:FJ669,"●")</f>
        <v>0</v>
      </c>
      <c r="FL669" s="1227"/>
      <c r="FM669" s="1234" t="str">
        <f t="shared" ref="FM669:FM732" si="678">IF(AND(EX669&lt;&gt;"",$EW669=$EW$64,EX669&gt;=45748),"●"," ")</f>
        <v xml:space="preserve"> </v>
      </c>
      <c r="FN669" s="1234" t="str">
        <f t="shared" ref="FN669:FN732" si="679">IF(AND(EY669&lt;&gt;"",$EW669=$EW$64,EY669&gt;46112),"●"," ")</f>
        <v xml:space="preserve"> </v>
      </c>
      <c r="FO669" s="1234" t="str">
        <f t="shared" si="646"/>
        <v xml:space="preserve"> </v>
      </c>
      <c r="FP669" s="1234" t="str">
        <f t="shared" si="647"/>
        <v xml:space="preserve"> </v>
      </c>
      <c r="FQ669" s="1234" t="str">
        <f t="shared" ref="FQ669:FQ732" si="680">IF(AND(FB669&lt;&gt;"",$EW669=$EW$64,FB669&gt;46112),"●"," ")</f>
        <v xml:space="preserve"> </v>
      </c>
      <c r="FR669" s="1234" t="str">
        <f t="shared" si="648"/>
        <v xml:space="preserve"> </v>
      </c>
      <c r="FS669" s="1234">
        <f t="shared" si="654"/>
        <v>0</v>
      </c>
      <c r="FT669" s="1227"/>
      <c r="FU669" s="1234" t="str">
        <f t="shared" si="649"/>
        <v xml:space="preserve"> </v>
      </c>
      <c r="FV669" s="1234" t="str">
        <f t="shared" si="650"/>
        <v xml:space="preserve"> </v>
      </c>
      <c r="FW669" s="1234" t="str">
        <f t="shared" si="651"/>
        <v xml:space="preserve"> </v>
      </c>
      <c r="FX669" s="1234" t="str">
        <f t="shared" ref="FX669:FX732" si="681">IF(AND(FA669&lt;&gt;"",$EW669=$EW$65,$DF669=$DF$63,OR(FA669&lt;45748,FA669&gt;46112)),"●"," ")</f>
        <v xml:space="preserve"> </v>
      </c>
      <c r="FY669" s="1234" t="str">
        <f t="shared" ref="FY669:FY732" si="682">IF(AND(FB669&lt;&gt;"",$EW669=$EW$65,DW669=$DW$63,FB669&gt;46112),"●"," ")</f>
        <v xml:space="preserve"> </v>
      </c>
      <c r="FZ669" s="1234" t="str">
        <f t="shared" si="652"/>
        <v xml:space="preserve"> </v>
      </c>
      <c r="GA669" s="1234">
        <f t="shared" ref="GA669:GA732" si="683">COUNTIFS(FU669:FZ669,"●")</f>
        <v>0</v>
      </c>
      <c r="GB669" s="1227"/>
      <c r="GC669" s="1234" t="str">
        <f t="shared" ref="GC669:GC732" si="684">IF(AND(EY669&lt;&gt;"",EX669&lt;&gt;""),IF(EY669-EX669&lt;0,"●"," ")," ")</f>
        <v xml:space="preserve"> </v>
      </c>
      <c r="GD669" s="1234" t="str">
        <f t="shared" ref="GD669:GD732" si="685">IF(AND(EZ669&lt;&gt;"",EX669&lt;&gt;""),IF(EZ669-EX669&lt;0,"●"," ")," ")</f>
        <v xml:space="preserve"> </v>
      </c>
      <c r="GE669" s="1234" t="str">
        <f t="shared" ref="GE669:GE732" si="686">IF(AND(FA669&lt;&gt;"",EX669&lt;&gt;"",$DF669=$DF$63),IF(FA669-EX669&lt;0,"●"," ")," ")</f>
        <v xml:space="preserve"> </v>
      </c>
      <c r="GF669" s="1234" t="str">
        <f t="shared" ref="GF669:GF732" si="687">IF(AND(FC669&lt;&gt;"",EX669&lt;&gt;""),IF(FC669-EX669&lt;0,"●"," ")," ")</f>
        <v xml:space="preserve"> </v>
      </c>
      <c r="GG669" s="1234" t="str">
        <f t="shared" ref="GG669:GG732" si="688">IF(AND(EZ669&lt;&gt;"",EY669&lt;&gt;""),IF(EZ669-EY669&lt;0,"●"," ")," ")</f>
        <v xml:space="preserve"> </v>
      </c>
      <c r="GH669" s="1234" t="str">
        <f t="shared" ref="GH669:GH732" si="689">IF(AND(FA669&lt;&gt;"",EY669&lt;&gt;"",$DF669=$DF$63),IF(FA669-EY669&lt;0,"●"," ")," ")</f>
        <v xml:space="preserve"> </v>
      </c>
      <c r="GI669" s="1234" t="str">
        <f t="shared" ref="GI669:GI732" si="690">IF(AND(FC669&lt;&gt;"",EY669&lt;&gt;""),IF(FC669-EY669&lt;0,"●"," ")," ")</f>
        <v xml:space="preserve"> </v>
      </c>
      <c r="GJ669" s="1234" t="str">
        <f t="shared" ref="GJ669:GJ732" si="691">IF(AND(FA669&lt;&gt;"",EZ669&lt;&gt;"",$DF669=$DF$63),IF(FA669-EZ669&lt;0,"●"," ")," ")</f>
        <v xml:space="preserve"> </v>
      </c>
      <c r="GK669" s="1234" t="str">
        <f t="shared" ref="GK669:GK732" si="692">IF(AND(FC669&lt;&gt;"",EZ669&lt;&gt;""),IF(FC669-EZ669&lt;0,"●"," ")," ")</f>
        <v xml:space="preserve"> </v>
      </c>
      <c r="GL669" s="1234" t="str">
        <f t="shared" ref="GL669:GL732" si="693">IF(AND(FC669&lt;&gt;"",FA669&lt;&gt;"",$DF669=$DF$63),IF(FC669-FA669&lt;0,"●"," ")," ")</f>
        <v xml:space="preserve"> </v>
      </c>
      <c r="GM669" s="1234" t="str">
        <f t="shared" ref="GM669:GM732" si="694">IF(AND(FC669&lt;&gt;"",FB669&lt;&gt;""),IF(FC669-FB669&lt;0,"●"," ")," ")</f>
        <v xml:space="preserve"> </v>
      </c>
      <c r="GN669" s="1234">
        <f t="shared" ref="GN669:GN732" si="695">COUNTIFS(GC669:GM669,"●")</f>
        <v>0</v>
      </c>
    </row>
    <row r="670" spans="1:196" s="100" customFormat="1" ht="27" customHeight="1" thickTop="1" thickBot="1">
      <c r="A670" s="1208">
        <f>【A票】【D票】!$D$10</f>
        <v>0</v>
      </c>
      <c r="B670" s="1212">
        <f>【A票】【D票】!$H$10</f>
        <v>0</v>
      </c>
      <c r="C670" s="1213" t="str">
        <f>【A票】【D票】!$K$10</f>
        <v xml:space="preserve"> </v>
      </c>
      <c r="D670" s="1214">
        <f t="shared" si="669"/>
        <v>579</v>
      </c>
      <c r="E670" s="914"/>
      <c r="F670" s="467"/>
      <c r="G670" s="469"/>
      <c r="H670" s="224" t="str">
        <f t="shared" si="655"/>
        <v xml:space="preserve"> </v>
      </c>
      <c r="I670" s="704"/>
      <c r="J670" s="117"/>
      <c r="K670" s="117"/>
      <c r="L670" s="117"/>
      <c r="M670" s="117"/>
      <c r="N670" s="117"/>
      <c r="O670" s="117"/>
      <c r="P670" s="117"/>
      <c r="Q670" s="117"/>
      <c r="R670" s="117"/>
      <c r="S670" s="117"/>
      <c r="T670" s="254"/>
      <c r="U670" s="646"/>
      <c r="V670" s="646"/>
      <c r="W670" s="114"/>
      <c r="X670" s="254"/>
      <c r="Y670" s="224" t="str">
        <f t="shared" si="656"/>
        <v xml:space="preserve"> </v>
      </c>
      <c r="Z670" s="579"/>
      <c r="AA670" s="704"/>
      <c r="AB670" s="119"/>
      <c r="AC670" s="224" t="str">
        <f t="shared" si="671"/>
        <v xml:space="preserve"> </v>
      </c>
      <c r="AD670" s="115"/>
      <c r="AE670" s="253"/>
      <c r="AF670" s="704"/>
      <c r="AG670" s="727"/>
      <c r="AH670" s="727"/>
      <c r="AI670" s="727"/>
      <c r="AJ670" s="727"/>
      <c r="AK670" s="591"/>
      <c r="AL670" s="727"/>
      <c r="AM670" s="727"/>
      <c r="AN670" s="727"/>
      <c r="AO670" s="727"/>
      <c r="AP670" s="727"/>
      <c r="AQ670" s="727"/>
      <c r="AR670" s="727"/>
      <c r="AS670" s="727"/>
      <c r="AT670" s="727"/>
      <c r="AU670" s="727"/>
      <c r="AV670" s="727"/>
      <c r="AW670" s="727"/>
      <c r="AX670" s="727"/>
      <c r="AY670" s="727"/>
      <c r="AZ670" s="727"/>
      <c r="BA670" s="727"/>
      <c r="BB670" s="727"/>
      <c r="BC670" s="821"/>
      <c r="BD670" s="727"/>
      <c r="BE670" s="727"/>
      <c r="BF670" s="727"/>
      <c r="BG670" s="727"/>
      <c r="BH670" s="727"/>
      <c r="BI670" s="727"/>
      <c r="BJ670" s="727"/>
      <c r="BK670" s="727"/>
      <c r="BL670" s="821"/>
      <c r="BM670" s="727"/>
      <c r="BN670" s="727"/>
      <c r="BO670" s="727"/>
      <c r="BP670" s="727"/>
      <c r="BQ670" s="727"/>
      <c r="BR670" s="821"/>
      <c r="BS670" s="727"/>
      <c r="BT670" s="727"/>
      <c r="BU670" s="727"/>
      <c r="BV670" s="591"/>
      <c r="BW670" s="224" t="str">
        <f t="shared" si="668"/>
        <v xml:space="preserve"> </v>
      </c>
      <c r="BX670" s="471">
        <f t="shared" si="657"/>
        <v>579</v>
      </c>
      <c r="BY670" s="117"/>
      <c r="BZ670" s="117"/>
      <c r="CA670" s="117"/>
      <c r="CB670" s="117"/>
      <c r="CC670" s="117"/>
      <c r="CD670" s="461"/>
      <c r="CE670" s="236"/>
      <c r="CF670" s="224" t="str">
        <f t="shared" si="658"/>
        <v xml:space="preserve"> </v>
      </c>
      <c r="CG670" s="116"/>
      <c r="CH670" s="117"/>
      <c r="CI670" s="117"/>
      <c r="CJ670" s="117"/>
      <c r="CK670" s="472"/>
      <c r="CL670" s="472"/>
      <c r="CM670" s="472"/>
      <c r="CN670" s="472"/>
      <c r="CO670" s="117"/>
      <c r="CP670" s="253"/>
      <c r="CQ670" s="120"/>
      <c r="CR670" s="224" t="str" cm="1">
        <f t="array" ref="CR670">IF(AND(SUM(COUNTIF(CG670:CM670,{"*不明*","*その他*"})+COUNTIF(CO670:CP670,{"*不明*","*その他*"}))&gt;0,CQ670=""),"その他・不明の場合,10)具体的内容、理由を記入",IF(OR(AND(CI670=CI$65,COUNTA(CJ670:CM670)&lt;4),AND(OR(CI670=CI$63,CI670=CI$64,CI670=CI$66,CI670=CI$67,CI670=CI$68,CI670=""),COUNTA(CJ670:CM670)&gt;0)),"3)介護保険認定済→要介護度、認知症自立度、寝たきり度、介護保険サービス記入",IF(OR(AND(OR(CM670=CM$63,CM670=CM$64),CN670=""),AND(OR(CM670=CM$65,CM670=CM$66),CN670&lt;&gt;"")),"7)介護保険サービス受けている/過去受けていた→具体的内容記入"," ")))</f>
        <v xml:space="preserve"> </v>
      </c>
      <c r="CS670" s="224" t="str">
        <f t="shared" si="659"/>
        <v xml:space="preserve"> </v>
      </c>
      <c r="CT670" s="116"/>
      <c r="CU670" s="253"/>
      <c r="CV670" s="117"/>
      <c r="CW670" s="117"/>
      <c r="CX670" s="253"/>
      <c r="CY670" s="117"/>
      <c r="CZ670" s="117"/>
      <c r="DA670" s="253"/>
      <c r="DB670" s="117"/>
      <c r="DC670" s="224" t="str">
        <f t="shared" si="660"/>
        <v xml:space="preserve"> </v>
      </c>
      <c r="DD670" s="224" t="str">
        <f t="shared" si="661"/>
        <v xml:space="preserve"> </v>
      </c>
      <c r="DE670" s="224" t="str">
        <f t="shared" si="672"/>
        <v xml:space="preserve"> </v>
      </c>
      <c r="DF670" s="121"/>
      <c r="DG670" s="114"/>
      <c r="DH670" s="704"/>
      <c r="DI670" s="119"/>
      <c r="DJ670" s="187"/>
      <c r="DK670" s="254"/>
      <c r="DL670" s="224" t="str">
        <f t="shared" si="673"/>
        <v xml:space="preserve"> </v>
      </c>
      <c r="DM670" s="224" t="str">
        <f t="shared" si="662"/>
        <v xml:space="preserve"> </v>
      </c>
      <c r="DN670" s="474"/>
      <c r="DO670" s="117"/>
      <c r="DP670" s="117"/>
      <c r="DQ670" s="117"/>
      <c r="DR670" s="117"/>
      <c r="DS670" s="117"/>
      <c r="DT670" s="254"/>
      <c r="DU670" s="476"/>
      <c r="DV670" s="224" t="str">
        <f t="shared" si="674"/>
        <v xml:space="preserve"> </v>
      </c>
      <c r="DW670" s="115"/>
      <c r="DX670" s="470"/>
      <c r="DY670" s="117"/>
      <c r="DZ670" s="704"/>
      <c r="EA670" s="224" t="str">
        <f t="shared" si="675"/>
        <v xml:space="preserve"> </v>
      </c>
      <c r="EB670" s="906"/>
      <c r="EC670" s="904"/>
      <c r="ED670" s="904"/>
      <c r="EE670" s="904"/>
      <c r="EF670" s="904"/>
      <c r="EG670" s="904"/>
      <c r="EH670" s="904"/>
      <c r="EI670" s="904"/>
      <c r="EJ670" s="904"/>
      <c r="EK670" s="905"/>
      <c r="EL670" s="80"/>
      <c r="EM670" s="224" t="str">
        <f t="shared" si="663"/>
        <v xml:space="preserve"> </v>
      </c>
      <c r="EN670" s="224" t="str">
        <f t="shared" si="664"/>
        <v xml:space="preserve"> </v>
      </c>
      <c r="EO670" s="115"/>
      <c r="EP670" s="1050"/>
      <c r="EQ670" s="253"/>
      <c r="ER670" s="117"/>
      <c r="ES670" s="1258">
        <f t="shared" si="665"/>
        <v>579</v>
      </c>
      <c r="ET670" s="224" t="str">
        <f t="shared" si="666"/>
        <v xml:space="preserve"> </v>
      </c>
      <c r="EU670" s="477" t="str">
        <f t="shared" si="667"/>
        <v/>
      </c>
      <c r="EV670" s="1334" t="str">
        <f t="shared" si="670"/>
        <v xml:space="preserve"> </v>
      </c>
      <c r="EW670" s="1332" t="str">
        <f t="shared" si="653"/>
        <v/>
      </c>
      <c r="EX670" s="1275" t="str">
        <f t="shared" ref="EX670:EX733" si="696">IF(I670&lt;&gt;"",I670,"")</f>
        <v/>
      </c>
      <c r="EY670" s="1275" t="str">
        <f t="shared" ref="EY670:EY733" si="697">IF(AA670&lt;&gt;"",AA670,"")</f>
        <v/>
      </c>
      <c r="EZ670" s="1275" t="str">
        <f t="shared" ref="EZ670:EZ733" si="698">IF(AF670&lt;&gt;"",AF670,"")</f>
        <v/>
      </c>
      <c r="FA670" s="1275" t="str">
        <f t="shared" ref="FA670:FA733" si="699">IF(DH670&lt;&gt;"",DH670,"")</f>
        <v/>
      </c>
      <c r="FB670" s="1275" t="str">
        <f t="shared" ref="FB670:FB733" si="700">IF(DZ670&lt;&gt;"",DZ670,"")</f>
        <v/>
      </c>
      <c r="FC670" s="1333" t="str">
        <f t="shared" ref="FC670:FC733" si="701">IF(EP670&lt;&gt;"",EP670,"")</f>
        <v/>
      </c>
      <c r="FE670" s="1234" t="str">
        <f t="shared" ref="FE670:FE733" si="702">IF(AND(EX670&lt;&gt;"",$EW670=$EW$63,OR(EX670&lt;45748,EX670&gt;46112)),"●"," ")</f>
        <v xml:space="preserve"> </v>
      </c>
      <c r="FF670" s="1234" t="str">
        <f t="shared" ref="FF670:FF733" si="703">IF(AND(EY670&lt;&gt;"",$EW670=$EW$63,OR(EY670&lt;45748,EY670&gt;46112)),"●"," ")</f>
        <v xml:space="preserve"> </v>
      </c>
      <c r="FG670" s="1234" t="str">
        <f t="shared" ref="FG670:FG733" si="704">IF(AND(EZ670&lt;&gt;"",$EW670=$EW$63,OR(EZ670&lt;45748,EZ670&gt;46112)),"●"," ")</f>
        <v xml:space="preserve"> </v>
      </c>
      <c r="FH670" s="1234" t="str">
        <f t="shared" ref="FH670:FH733" si="705">IF(AND(FA670&lt;&gt;"",$EW670=$EW$63,$DF670=$DF$63,OR(FA670&lt;45748,FA670&gt;46112)),"●"," ")</f>
        <v xml:space="preserve"> </v>
      </c>
      <c r="FI670" s="1234" t="str">
        <f t="shared" si="676"/>
        <v xml:space="preserve"> </v>
      </c>
      <c r="FJ670" s="1234" t="str">
        <f t="shared" ref="FJ670:FJ733" si="706">IF(AND(FC670&lt;&gt;"",$EW670=$EW$63,OR(FC670&lt;45748,FC670&gt;46112)),"●"," ")</f>
        <v xml:space="preserve"> </v>
      </c>
      <c r="FK670" s="1234">
        <f t="shared" si="677"/>
        <v>0</v>
      </c>
      <c r="FL670" s="1227"/>
      <c r="FM670" s="1234" t="str">
        <f t="shared" si="678"/>
        <v xml:space="preserve"> </v>
      </c>
      <c r="FN670" s="1234" t="str">
        <f t="shared" si="679"/>
        <v xml:space="preserve"> </v>
      </c>
      <c r="FO670" s="1234" t="str">
        <f t="shared" ref="FO670:FO733" si="707">IF(AND(EZ670&lt;&gt;"",$EW670=$EW$64,OR(EZ670&lt;45748,EZ670&gt;46112)),"●"," ")</f>
        <v xml:space="preserve"> </v>
      </c>
      <c r="FP670" s="1234" t="str">
        <f t="shared" ref="FP670:FP733" si="708">IF(AND(FA670&lt;&gt;"",$EW670=$EW$64,$DF670=$DF$63,OR(FA670&lt;45748,FA670&gt;46112)),"●"," ")</f>
        <v xml:space="preserve"> </v>
      </c>
      <c r="FQ670" s="1234" t="str">
        <f t="shared" si="680"/>
        <v xml:space="preserve"> </v>
      </c>
      <c r="FR670" s="1234" t="str">
        <f t="shared" ref="FR670:FR733" si="709">IF(AND(FC670&lt;&gt;"",$EW670=$EW$64,OR(FC670&lt;45748,FC670&gt;46112)),"●"," ")</f>
        <v xml:space="preserve"> </v>
      </c>
      <c r="FS670" s="1234">
        <f t="shared" si="654"/>
        <v>0</v>
      </c>
      <c r="FT670" s="1227"/>
      <c r="FU670" s="1234" t="str">
        <f t="shared" ref="FU670:FU733" si="710">IF(AND(EX670&lt;&gt;"",$EW670=$EW$65,OR(EX670&gt;=45748)),"●"," ")</f>
        <v xml:space="preserve"> </v>
      </c>
      <c r="FV670" s="1234" t="str">
        <f t="shared" ref="FV670:FV733" si="711">IF(AND(EY670&lt;&gt;"",$EW670=$EW$65,OR(EY670&gt;=45748)),"●"," ")</f>
        <v xml:space="preserve"> </v>
      </c>
      <c r="FW670" s="1234" t="str">
        <f t="shared" ref="FW670:FW733" si="712">IF(AND(EZ670&lt;&gt;"",$EW670=$EW$65,OR(EZ670&gt;=45748)),"●"," ")</f>
        <v xml:space="preserve"> </v>
      </c>
      <c r="FX670" s="1234" t="str">
        <f t="shared" si="681"/>
        <v xml:space="preserve"> </v>
      </c>
      <c r="FY670" s="1234" t="str">
        <f t="shared" si="682"/>
        <v xml:space="preserve"> </v>
      </c>
      <c r="FZ670" s="1234" t="str">
        <f t="shared" ref="FZ670:FZ733" si="713">IF(AND(FC670&lt;&gt;"",$EW670=$EW$65,OR(FC670&lt;45748,FC670&gt;46112)),"●"," ")</f>
        <v xml:space="preserve"> </v>
      </c>
      <c r="GA670" s="1234">
        <f t="shared" si="683"/>
        <v>0</v>
      </c>
      <c r="GB670" s="1227"/>
      <c r="GC670" s="1234" t="str">
        <f t="shared" si="684"/>
        <v xml:space="preserve"> </v>
      </c>
      <c r="GD670" s="1234" t="str">
        <f t="shared" si="685"/>
        <v xml:space="preserve"> </v>
      </c>
      <c r="GE670" s="1234" t="str">
        <f t="shared" si="686"/>
        <v xml:space="preserve"> </v>
      </c>
      <c r="GF670" s="1234" t="str">
        <f t="shared" si="687"/>
        <v xml:space="preserve"> </v>
      </c>
      <c r="GG670" s="1234" t="str">
        <f t="shared" si="688"/>
        <v xml:space="preserve"> </v>
      </c>
      <c r="GH670" s="1234" t="str">
        <f t="shared" si="689"/>
        <v xml:space="preserve"> </v>
      </c>
      <c r="GI670" s="1234" t="str">
        <f t="shared" si="690"/>
        <v xml:space="preserve"> </v>
      </c>
      <c r="GJ670" s="1234" t="str">
        <f t="shared" si="691"/>
        <v xml:space="preserve"> </v>
      </c>
      <c r="GK670" s="1234" t="str">
        <f t="shared" si="692"/>
        <v xml:space="preserve"> </v>
      </c>
      <c r="GL670" s="1234" t="str">
        <f t="shared" si="693"/>
        <v xml:space="preserve"> </v>
      </c>
      <c r="GM670" s="1234" t="str">
        <f t="shared" si="694"/>
        <v xml:space="preserve"> </v>
      </c>
      <c r="GN670" s="1234">
        <f t="shared" si="695"/>
        <v>0</v>
      </c>
    </row>
    <row r="671" spans="1:196" s="100" customFormat="1" ht="27" customHeight="1" thickTop="1" thickBot="1">
      <c r="A671" s="1208">
        <f>【A票】【D票】!$D$10</f>
        <v>0</v>
      </c>
      <c r="B671" s="1212">
        <f>【A票】【D票】!$H$10</f>
        <v>0</v>
      </c>
      <c r="C671" s="1213" t="str">
        <f>【A票】【D票】!$K$10</f>
        <v xml:space="preserve"> </v>
      </c>
      <c r="D671" s="1214">
        <f t="shared" si="669"/>
        <v>580</v>
      </c>
      <c r="E671" s="914"/>
      <c r="F671" s="467"/>
      <c r="G671" s="469"/>
      <c r="H671" s="224" t="str">
        <f t="shared" si="655"/>
        <v xml:space="preserve"> </v>
      </c>
      <c r="I671" s="704"/>
      <c r="J671" s="117"/>
      <c r="K671" s="117"/>
      <c r="L671" s="117"/>
      <c r="M671" s="117"/>
      <c r="N671" s="117"/>
      <c r="O671" s="117"/>
      <c r="P671" s="117"/>
      <c r="Q671" s="117"/>
      <c r="R671" s="117"/>
      <c r="S671" s="117"/>
      <c r="T671" s="254"/>
      <c r="U671" s="646"/>
      <c r="V671" s="646"/>
      <c r="W671" s="114"/>
      <c r="X671" s="254"/>
      <c r="Y671" s="224" t="str">
        <f t="shared" si="656"/>
        <v xml:space="preserve"> </v>
      </c>
      <c r="Z671" s="579"/>
      <c r="AA671" s="704"/>
      <c r="AB671" s="119"/>
      <c r="AC671" s="224" t="str">
        <f t="shared" si="671"/>
        <v xml:space="preserve"> </v>
      </c>
      <c r="AD671" s="115"/>
      <c r="AE671" s="253"/>
      <c r="AF671" s="704"/>
      <c r="AG671" s="727"/>
      <c r="AH671" s="727"/>
      <c r="AI671" s="727"/>
      <c r="AJ671" s="727"/>
      <c r="AK671" s="591"/>
      <c r="AL671" s="727"/>
      <c r="AM671" s="727"/>
      <c r="AN671" s="727"/>
      <c r="AO671" s="727"/>
      <c r="AP671" s="727"/>
      <c r="AQ671" s="727"/>
      <c r="AR671" s="727"/>
      <c r="AS671" s="727"/>
      <c r="AT671" s="727"/>
      <c r="AU671" s="727"/>
      <c r="AV671" s="727"/>
      <c r="AW671" s="727"/>
      <c r="AX671" s="727"/>
      <c r="AY671" s="727"/>
      <c r="AZ671" s="727"/>
      <c r="BA671" s="727"/>
      <c r="BB671" s="727"/>
      <c r="BC671" s="821"/>
      <c r="BD671" s="727"/>
      <c r="BE671" s="727"/>
      <c r="BF671" s="727"/>
      <c r="BG671" s="727"/>
      <c r="BH671" s="727"/>
      <c r="BI671" s="727"/>
      <c r="BJ671" s="727"/>
      <c r="BK671" s="727"/>
      <c r="BL671" s="821"/>
      <c r="BM671" s="727"/>
      <c r="BN671" s="727"/>
      <c r="BO671" s="727"/>
      <c r="BP671" s="727"/>
      <c r="BQ671" s="727"/>
      <c r="BR671" s="821"/>
      <c r="BS671" s="727"/>
      <c r="BT671" s="727"/>
      <c r="BU671" s="727"/>
      <c r="BV671" s="591"/>
      <c r="BW671" s="224" t="str">
        <f t="shared" si="668"/>
        <v xml:space="preserve"> </v>
      </c>
      <c r="BX671" s="471">
        <f t="shared" si="657"/>
        <v>580</v>
      </c>
      <c r="BY671" s="117"/>
      <c r="BZ671" s="117"/>
      <c r="CA671" s="117"/>
      <c r="CB671" s="117"/>
      <c r="CC671" s="117"/>
      <c r="CD671" s="461"/>
      <c r="CE671" s="236"/>
      <c r="CF671" s="224" t="str">
        <f t="shared" si="658"/>
        <v xml:space="preserve"> </v>
      </c>
      <c r="CG671" s="116"/>
      <c r="CH671" s="117"/>
      <c r="CI671" s="117"/>
      <c r="CJ671" s="117"/>
      <c r="CK671" s="472"/>
      <c r="CL671" s="472"/>
      <c r="CM671" s="472"/>
      <c r="CN671" s="472"/>
      <c r="CO671" s="117"/>
      <c r="CP671" s="253"/>
      <c r="CQ671" s="120"/>
      <c r="CR671" s="224" t="str" cm="1">
        <f t="array" ref="CR671">IF(AND(SUM(COUNTIF(CG671:CM671,{"*不明*","*その他*"})+COUNTIF(CO671:CP671,{"*不明*","*その他*"}))&gt;0,CQ671=""),"その他・不明の場合,10)具体的内容、理由を記入",IF(OR(AND(CI671=CI$65,COUNTA(CJ671:CM671)&lt;4),AND(OR(CI671=CI$63,CI671=CI$64,CI671=CI$66,CI671=CI$67,CI671=CI$68,CI671=""),COUNTA(CJ671:CM671)&gt;0)),"3)介護保険認定済→要介護度、認知症自立度、寝たきり度、介護保険サービス記入",IF(OR(AND(OR(CM671=CM$63,CM671=CM$64),CN671=""),AND(OR(CM671=CM$65,CM671=CM$66),CN671&lt;&gt;"")),"7)介護保険サービス受けている/過去受けていた→具体的内容記入"," ")))</f>
        <v xml:space="preserve"> </v>
      </c>
      <c r="CS671" s="224" t="str">
        <f t="shared" si="659"/>
        <v xml:space="preserve"> </v>
      </c>
      <c r="CT671" s="116"/>
      <c r="CU671" s="253"/>
      <c r="CV671" s="117"/>
      <c r="CW671" s="117"/>
      <c r="CX671" s="253"/>
      <c r="CY671" s="117"/>
      <c r="CZ671" s="117"/>
      <c r="DA671" s="253"/>
      <c r="DB671" s="117"/>
      <c r="DC671" s="224" t="str">
        <f t="shared" si="660"/>
        <v xml:space="preserve"> </v>
      </c>
      <c r="DD671" s="224" t="str">
        <f t="shared" si="661"/>
        <v xml:space="preserve"> </v>
      </c>
      <c r="DE671" s="224" t="str">
        <f t="shared" si="672"/>
        <v xml:space="preserve"> </v>
      </c>
      <c r="DF671" s="121"/>
      <c r="DG671" s="114"/>
      <c r="DH671" s="704"/>
      <c r="DI671" s="119"/>
      <c r="DJ671" s="187"/>
      <c r="DK671" s="254"/>
      <c r="DL671" s="224" t="str">
        <f t="shared" si="673"/>
        <v xml:space="preserve"> </v>
      </c>
      <c r="DM671" s="224" t="str">
        <f t="shared" si="662"/>
        <v xml:space="preserve"> </v>
      </c>
      <c r="DN671" s="474"/>
      <c r="DO671" s="117"/>
      <c r="DP671" s="117"/>
      <c r="DQ671" s="117"/>
      <c r="DR671" s="117"/>
      <c r="DS671" s="117"/>
      <c r="DT671" s="254"/>
      <c r="DU671" s="476"/>
      <c r="DV671" s="224" t="str">
        <f t="shared" si="674"/>
        <v xml:space="preserve"> </v>
      </c>
      <c r="DW671" s="115"/>
      <c r="DX671" s="470"/>
      <c r="DY671" s="117"/>
      <c r="DZ671" s="704"/>
      <c r="EA671" s="224" t="str">
        <f t="shared" si="675"/>
        <v xml:space="preserve"> </v>
      </c>
      <c r="EB671" s="906"/>
      <c r="EC671" s="904"/>
      <c r="ED671" s="904"/>
      <c r="EE671" s="904"/>
      <c r="EF671" s="904"/>
      <c r="EG671" s="904"/>
      <c r="EH671" s="904"/>
      <c r="EI671" s="904"/>
      <c r="EJ671" s="904"/>
      <c r="EK671" s="905"/>
      <c r="EL671" s="80"/>
      <c r="EM671" s="224" t="str">
        <f t="shared" si="663"/>
        <v xml:space="preserve"> </v>
      </c>
      <c r="EN671" s="224" t="str">
        <f t="shared" si="664"/>
        <v xml:space="preserve"> </v>
      </c>
      <c r="EO671" s="115"/>
      <c r="EP671" s="1050"/>
      <c r="EQ671" s="253"/>
      <c r="ER671" s="117"/>
      <c r="ES671" s="1258">
        <f t="shared" si="665"/>
        <v>580</v>
      </c>
      <c r="ET671" s="224" t="str">
        <f t="shared" si="666"/>
        <v xml:space="preserve"> </v>
      </c>
      <c r="EU671" s="477" t="str">
        <f t="shared" si="667"/>
        <v/>
      </c>
      <c r="EV671" s="1334" t="str">
        <f t="shared" si="670"/>
        <v xml:space="preserve"> </v>
      </c>
      <c r="EW671" s="1332" t="str">
        <f t="shared" si="653"/>
        <v/>
      </c>
      <c r="EX671" s="1275" t="str">
        <f t="shared" si="696"/>
        <v/>
      </c>
      <c r="EY671" s="1275" t="str">
        <f t="shared" si="697"/>
        <v/>
      </c>
      <c r="EZ671" s="1275" t="str">
        <f t="shared" si="698"/>
        <v/>
      </c>
      <c r="FA671" s="1275" t="str">
        <f t="shared" si="699"/>
        <v/>
      </c>
      <c r="FB671" s="1275" t="str">
        <f t="shared" si="700"/>
        <v/>
      </c>
      <c r="FC671" s="1333" t="str">
        <f t="shared" si="701"/>
        <v/>
      </c>
      <c r="FE671" s="1234" t="str">
        <f t="shared" si="702"/>
        <v xml:space="preserve"> </v>
      </c>
      <c r="FF671" s="1234" t="str">
        <f t="shared" si="703"/>
        <v xml:space="preserve"> </v>
      </c>
      <c r="FG671" s="1234" t="str">
        <f t="shared" si="704"/>
        <v xml:space="preserve"> </v>
      </c>
      <c r="FH671" s="1234" t="str">
        <f t="shared" si="705"/>
        <v xml:space="preserve"> </v>
      </c>
      <c r="FI671" s="1234" t="str">
        <f t="shared" si="676"/>
        <v xml:space="preserve"> </v>
      </c>
      <c r="FJ671" s="1234" t="str">
        <f t="shared" si="706"/>
        <v xml:space="preserve"> </v>
      </c>
      <c r="FK671" s="1234">
        <f t="shared" si="677"/>
        <v>0</v>
      </c>
      <c r="FL671" s="1227"/>
      <c r="FM671" s="1234" t="str">
        <f t="shared" si="678"/>
        <v xml:space="preserve"> </v>
      </c>
      <c r="FN671" s="1234" t="str">
        <f t="shared" si="679"/>
        <v xml:space="preserve"> </v>
      </c>
      <c r="FO671" s="1234" t="str">
        <f t="shared" si="707"/>
        <v xml:space="preserve"> </v>
      </c>
      <c r="FP671" s="1234" t="str">
        <f t="shared" si="708"/>
        <v xml:space="preserve"> </v>
      </c>
      <c r="FQ671" s="1234" t="str">
        <f t="shared" si="680"/>
        <v xml:space="preserve"> </v>
      </c>
      <c r="FR671" s="1234" t="str">
        <f t="shared" si="709"/>
        <v xml:space="preserve"> </v>
      </c>
      <c r="FS671" s="1234">
        <f t="shared" si="654"/>
        <v>0</v>
      </c>
      <c r="FT671" s="1227"/>
      <c r="FU671" s="1234" t="str">
        <f t="shared" si="710"/>
        <v xml:space="preserve"> </v>
      </c>
      <c r="FV671" s="1234" t="str">
        <f t="shared" si="711"/>
        <v xml:space="preserve"> </v>
      </c>
      <c r="FW671" s="1234" t="str">
        <f t="shared" si="712"/>
        <v xml:space="preserve"> </v>
      </c>
      <c r="FX671" s="1234" t="str">
        <f t="shared" si="681"/>
        <v xml:space="preserve"> </v>
      </c>
      <c r="FY671" s="1234" t="str">
        <f t="shared" si="682"/>
        <v xml:space="preserve"> </v>
      </c>
      <c r="FZ671" s="1234" t="str">
        <f t="shared" si="713"/>
        <v xml:space="preserve"> </v>
      </c>
      <c r="GA671" s="1234">
        <f t="shared" si="683"/>
        <v>0</v>
      </c>
      <c r="GB671" s="1227"/>
      <c r="GC671" s="1234" t="str">
        <f t="shared" si="684"/>
        <v xml:space="preserve"> </v>
      </c>
      <c r="GD671" s="1234" t="str">
        <f t="shared" si="685"/>
        <v xml:space="preserve"> </v>
      </c>
      <c r="GE671" s="1234" t="str">
        <f t="shared" si="686"/>
        <v xml:space="preserve"> </v>
      </c>
      <c r="GF671" s="1234" t="str">
        <f t="shared" si="687"/>
        <v xml:space="preserve"> </v>
      </c>
      <c r="GG671" s="1234" t="str">
        <f t="shared" si="688"/>
        <v xml:space="preserve"> </v>
      </c>
      <c r="GH671" s="1234" t="str">
        <f t="shared" si="689"/>
        <v xml:space="preserve"> </v>
      </c>
      <c r="GI671" s="1234" t="str">
        <f t="shared" si="690"/>
        <v xml:space="preserve"> </v>
      </c>
      <c r="GJ671" s="1234" t="str">
        <f t="shared" si="691"/>
        <v xml:space="preserve"> </v>
      </c>
      <c r="GK671" s="1234" t="str">
        <f t="shared" si="692"/>
        <v xml:space="preserve"> </v>
      </c>
      <c r="GL671" s="1234" t="str">
        <f t="shared" si="693"/>
        <v xml:space="preserve"> </v>
      </c>
      <c r="GM671" s="1234" t="str">
        <f t="shared" si="694"/>
        <v xml:space="preserve"> </v>
      </c>
      <c r="GN671" s="1234">
        <f t="shared" si="695"/>
        <v>0</v>
      </c>
    </row>
    <row r="672" spans="1:196" s="100" customFormat="1" ht="27" customHeight="1" thickTop="1" thickBot="1">
      <c r="A672" s="1208">
        <f>【A票】【D票】!$D$10</f>
        <v>0</v>
      </c>
      <c r="B672" s="1212">
        <f>【A票】【D票】!$H$10</f>
        <v>0</v>
      </c>
      <c r="C672" s="1213" t="str">
        <f>【A票】【D票】!$K$10</f>
        <v xml:space="preserve"> </v>
      </c>
      <c r="D672" s="1214">
        <f t="shared" si="669"/>
        <v>581</v>
      </c>
      <c r="E672" s="914"/>
      <c r="F672" s="467"/>
      <c r="G672" s="469"/>
      <c r="H672" s="224" t="str">
        <f t="shared" si="655"/>
        <v xml:space="preserve"> </v>
      </c>
      <c r="I672" s="704"/>
      <c r="J672" s="117"/>
      <c r="K672" s="117"/>
      <c r="L672" s="117"/>
      <c r="M672" s="117"/>
      <c r="N672" s="117"/>
      <c r="O672" s="117"/>
      <c r="P672" s="117"/>
      <c r="Q672" s="117"/>
      <c r="R672" s="117"/>
      <c r="S672" s="117"/>
      <c r="T672" s="254"/>
      <c r="U672" s="646"/>
      <c r="V672" s="646"/>
      <c r="W672" s="114"/>
      <c r="X672" s="254"/>
      <c r="Y672" s="224" t="str">
        <f t="shared" si="656"/>
        <v xml:space="preserve"> </v>
      </c>
      <c r="Z672" s="579"/>
      <c r="AA672" s="704"/>
      <c r="AB672" s="119"/>
      <c r="AC672" s="224" t="str">
        <f t="shared" si="671"/>
        <v xml:space="preserve"> </v>
      </c>
      <c r="AD672" s="115"/>
      <c r="AE672" s="253"/>
      <c r="AF672" s="704"/>
      <c r="AG672" s="727"/>
      <c r="AH672" s="727"/>
      <c r="AI672" s="727"/>
      <c r="AJ672" s="727"/>
      <c r="AK672" s="591"/>
      <c r="AL672" s="727"/>
      <c r="AM672" s="727"/>
      <c r="AN672" s="727"/>
      <c r="AO672" s="727"/>
      <c r="AP672" s="727"/>
      <c r="AQ672" s="727"/>
      <c r="AR672" s="727"/>
      <c r="AS672" s="727"/>
      <c r="AT672" s="727"/>
      <c r="AU672" s="727"/>
      <c r="AV672" s="727"/>
      <c r="AW672" s="727"/>
      <c r="AX672" s="727"/>
      <c r="AY672" s="727"/>
      <c r="AZ672" s="727"/>
      <c r="BA672" s="727"/>
      <c r="BB672" s="727"/>
      <c r="BC672" s="821"/>
      <c r="BD672" s="727"/>
      <c r="BE672" s="727"/>
      <c r="BF672" s="727"/>
      <c r="BG672" s="727"/>
      <c r="BH672" s="727"/>
      <c r="BI672" s="727"/>
      <c r="BJ672" s="727"/>
      <c r="BK672" s="727"/>
      <c r="BL672" s="821"/>
      <c r="BM672" s="727"/>
      <c r="BN672" s="727"/>
      <c r="BO672" s="727"/>
      <c r="BP672" s="727"/>
      <c r="BQ672" s="727"/>
      <c r="BR672" s="821"/>
      <c r="BS672" s="727"/>
      <c r="BT672" s="727"/>
      <c r="BU672" s="727"/>
      <c r="BV672" s="591"/>
      <c r="BW672" s="224" t="str">
        <f t="shared" si="668"/>
        <v xml:space="preserve"> </v>
      </c>
      <c r="BX672" s="471">
        <f t="shared" si="657"/>
        <v>581</v>
      </c>
      <c r="BY672" s="117"/>
      <c r="BZ672" s="117"/>
      <c r="CA672" s="117"/>
      <c r="CB672" s="117"/>
      <c r="CC672" s="117"/>
      <c r="CD672" s="461"/>
      <c r="CE672" s="236"/>
      <c r="CF672" s="224" t="str">
        <f t="shared" si="658"/>
        <v xml:space="preserve"> </v>
      </c>
      <c r="CG672" s="116"/>
      <c r="CH672" s="117"/>
      <c r="CI672" s="117"/>
      <c r="CJ672" s="117"/>
      <c r="CK672" s="472"/>
      <c r="CL672" s="472"/>
      <c r="CM672" s="472"/>
      <c r="CN672" s="472"/>
      <c r="CO672" s="117"/>
      <c r="CP672" s="253"/>
      <c r="CQ672" s="120"/>
      <c r="CR672" s="224" t="str" cm="1">
        <f t="array" ref="CR672">IF(AND(SUM(COUNTIF(CG672:CM672,{"*不明*","*その他*"})+COUNTIF(CO672:CP672,{"*不明*","*その他*"}))&gt;0,CQ672=""),"その他・不明の場合,10)具体的内容、理由を記入",IF(OR(AND(CI672=CI$65,COUNTA(CJ672:CM672)&lt;4),AND(OR(CI672=CI$63,CI672=CI$64,CI672=CI$66,CI672=CI$67,CI672=CI$68,CI672=""),COUNTA(CJ672:CM672)&gt;0)),"3)介護保険認定済→要介護度、認知症自立度、寝たきり度、介護保険サービス記入",IF(OR(AND(OR(CM672=CM$63,CM672=CM$64),CN672=""),AND(OR(CM672=CM$65,CM672=CM$66),CN672&lt;&gt;"")),"7)介護保険サービス受けている/過去受けていた→具体的内容記入"," ")))</f>
        <v xml:space="preserve"> </v>
      </c>
      <c r="CS672" s="224" t="str">
        <f t="shared" si="659"/>
        <v xml:space="preserve"> </v>
      </c>
      <c r="CT672" s="116"/>
      <c r="CU672" s="253"/>
      <c r="CV672" s="117"/>
      <c r="CW672" s="117"/>
      <c r="CX672" s="253"/>
      <c r="CY672" s="117"/>
      <c r="CZ672" s="117"/>
      <c r="DA672" s="253"/>
      <c r="DB672" s="117"/>
      <c r="DC672" s="224" t="str">
        <f t="shared" si="660"/>
        <v xml:space="preserve"> </v>
      </c>
      <c r="DD672" s="224" t="str">
        <f t="shared" si="661"/>
        <v xml:space="preserve"> </v>
      </c>
      <c r="DE672" s="224" t="str">
        <f t="shared" si="672"/>
        <v xml:space="preserve"> </v>
      </c>
      <c r="DF672" s="121"/>
      <c r="DG672" s="114"/>
      <c r="DH672" s="704"/>
      <c r="DI672" s="119"/>
      <c r="DJ672" s="187"/>
      <c r="DK672" s="254"/>
      <c r="DL672" s="224" t="str">
        <f t="shared" si="673"/>
        <v xml:space="preserve"> </v>
      </c>
      <c r="DM672" s="224" t="str">
        <f t="shared" si="662"/>
        <v xml:space="preserve"> </v>
      </c>
      <c r="DN672" s="474"/>
      <c r="DO672" s="117"/>
      <c r="DP672" s="117"/>
      <c r="DQ672" s="117"/>
      <c r="DR672" s="117"/>
      <c r="DS672" s="117"/>
      <c r="DT672" s="254"/>
      <c r="DU672" s="476"/>
      <c r="DV672" s="224" t="str">
        <f t="shared" si="674"/>
        <v xml:space="preserve"> </v>
      </c>
      <c r="DW672" s="115"/>
      <c r="DX672" s="470"/>
      <c r="DY672" s="117"/>
      <c r="DZ672" s="704"/>
      <c r="EA672" s="224" t="str">
        <f t="shared" si="675"/>
        <v xml:space="preserve"> </v>
      </c>
      <c r="EB672" s="906"/>
      <c r="EC672" s="904"/>
      <c r="ED672" s="904"/>
      <c r="EE672" s="904"/>
      <c r="EF672" s="904"/>
      <c r="EG672" s="904"/>
      <c r="EH672" s="904"/>
      <c r="EI672" s="904"/>
      <c r="EJ672" s="904"/>
      <c r="EK672" s="905"/>
      <c r="EL672" s="80"/>
      <c r="EM672" s="224" t="str">
        <f t="shared" si="663"/>
        <v xml:space="preserve"> </v>
      </c>
      <c r="EN672" s="224" t="str">
        <f t="shared" si="664"/>
        <v xml:space="preserve"> </v>
      </c>
      <c r="EO672" s="115"/>
      <c r="EP672" s="1050"/>
      <c r="EQ672" s="253"/>
      <c r="ER672" s="117"/>
      <c r="ES672" s="1258">
        <f t="shared" si="665"/>
        <v>581</v>
      </c>
      <c r="ET672" s="224" t="str">
        <f t="shared" si="666"/>
        <v xml:space="preserve"> </v>
      </c>
      <c r="EU672" s="477" t="str">
        <f t="shared" si="667"/>
        <v/>
      </c>
      <c r="EV672" s="1334" t="str">
        <f t="shared" si="670"/>
        <v xml:space="preserve"> </v>
      </c>
      <c r="EW672" s="1332" t="str">
        <f t="shared" ref="EW672:EW735" si="714">IF(G672&lt;&gt;"",G672,"")</f>
        <v/>
      </c>
      <c r="EX672" s="1275" t="str">
        <f t="shared" si="696"/>
        <v/>
      </c>
      <c r="EY672" s="1275" t="str">
        <f t="shared" si="697"/>
        <v/>
      </c>
      <c r="EZ672" s="1275" t="str">
        <f t="shared" si="698"/>
        <v/>
      </c>
      <c r="FA672" s="1275" t="str">
        <f t="shared" si="699"/>
        <v/>
      </c>
      <c r="FB672" s="1275" t="str">
        <f t="shared" si="700"/>
        <v/>
      </c>
      <c r="FC672" s="1333" t="str">
        <f t="shared" si="701"/>
        <v/>
      </c>
      <c r="FE672" s="1234" t="str">
        <f t="shared" si="702"/>
        <v xml:space="preserve"> </v>
      </c>
      <c r="FF672" s="1234" t="str">
        <f t="shared" si="703"/>
        <v xml:space="preserve"> </v>
      </c>
      <c r="FG672" s="1234" t="str">
        <f t="shared" si="704"/>
        <v xml:space="preserve"> </v>
      </c>
      <c r="FH672" s="1234" t="str">
        <f t="shared" si="705"/>
        <v xml:space="preserve"> </v>
      </c>
      <c r="FI672" s="1234" t="str">
        <f t="shared" si="676"/>
        <v xml:space="preserve"> </v>
      </c>
      <c r="FJ672" s="1234" t="str">
        <f t="shared" si="706"/>
        <v xml:space="preserve"> </v>
      </c>
      <c r="FK672" s="1234">
        <f t="shared" si="677"/>
        <v>0</v>
      </c>
      <c r="FL672" s="1227"/>
      <c r="FM672" s="1234" t="str">
        <f t="shared" si="678"/>
        <v xml:space="preserve"> </v>
      </c>
      <c r="FN672" s="1234" t="str">
        <f t="shared" si="679"/>
        <v xml:space="preserve"> </v>
      </c>
      <c r="FO672" s="1234" t="str">
        <f t="shared" si="707"/>
        <v xml:space="preserve"> </v>
      </c>
      <c r="FP672" s="1234" t="str">
        <f t="shared" si="708"/>
        <v xml:space="preserve"> </v>
      </c>
      <c r="FQ672" s="1234" t="str">
        <f t="shared" si="680"/>
        <v xml:space="preserve"> </v>
      </c>
      <c r="FR672" s="1234" t="str">
        <f t="shared" si="709"/>
        <v xml:space="preserve"> </v>
      </c>
      <c r="FS672" s="1234">
        <f t="shared" si="654"/>
        <v>0</v>
      </c>
      <c r="FT672" s="1227"/>
      <c r="FU672" s="1234" t="str">
        <f t="shared" si="710"/>
        <v xml:space="preserve"> </v>
      </c>
      <c r="FV672" s="1234" t="str">
        <f t="shared" si="711"/>
        <v xml:space="preserve"> </v>
      </c>
      <c r="FW672" s="1234" t="str">
        <f t="shared" si="712"/>
        <v xml:space="preserve"> </v>
      </c>
      <c r="FX672" s="1234" t="str">
        <f t="shared" si="681"/>
        <v xml:space="preserve"> </v>
      </c>
      <c r="FY672" s="1234" t="str">
        <f t="shared" si="682"/>
        <v xml:space="preserve"> </v>
      </c>
      <c r="FZ672" s="1234" t="str">
        <f t="shared" si="713"/>
        <v xml:space="preserve"> </v>
      </c>
      <c r="GA672" s="1234">
        <f t="shared" si="683"/>
        <v>0</v>
      </c>
      <c r="GB672" s="1227"/>
      <c r="GC672" s="1234" t="str">
        <f t="shared" si="684"/>
        <v xml:space="preserve"> </v>
      </c>
      <c r="GD672" s="1234" t="str">
        <f t="shared" si="685"/>
        <v xml:space="preserve"> </v>
      </c>
      <c r="GE672" s="1234" t="str">
        <f t="shared" si="686"/>
        <v xml:space="preserve"> </v>
      </c>
      <c r="GF672" s="1234" t="str">
        <f t="shared" si="687"/>
        <v xml:space="preserve"> </v>
      </c>
      <c r="GG672" s="1234" t="str">
        <f t="shared" si="688"/>
        <v xml:space="preserve"> </v>
      </c>
      <c r="GH672" s="1234" t="str">
        <f t="shared" si="689"/>
        <v xml:space="preserve"> </v>
      </c>
      <c r="GI672" s="1234" t="str">
        <f t="shared" si="690"/>
        <v xml:space="preserve"> </v>
      </c>
      <c r="GJ672" s="1234" t="str">
        <f t="shared" si="691"/>
        <v xml:space="preserve"> </v>
      </c>
      <c r="GK672" s="1234" t="str">
        <f t="shared" si="692"/>
        <v xml:space="preserve"> </v>
      </c>
      <c r="GL672" s="1234" t="str">
        <f t="shared" si="693"/>
        <v xml:space="preserve"> </v>
      </c>
      <c r="GM672" s="1234" t="str">
        <f t="shared" si="694"/>
        <v xml:space="preserve"> </v>
      </c>
      <c r="GN672" s="1234">
        <f t="shared" si="695"/>
        <v>0</v>
      </c>
    </row>
    <row r="673" spans="1:196" s="100" customFormat="1" ht="27" customHeight="1" thickTop="1" thickBot="1">
      <c r="A673" s="1208">
        <f>【A票】【D票】!$D$10</f>
        <v>0</v>
      </c>
      <c r="B673" s="1212">
        <f>【A票】【D票】!$H$10</f>
        <v>0</v>
      </c>
      <c r="C673" s="1213" t="str">
        <f>【A票】【D票】!$K$10</f>
        <v xml:space="preserve"> </v>
      </c>
      <c r="D673" s="1214">
        <f t="shared" si="669"/>
        <v>582</v>
      </c>
      <c r="E673" s="914"/>
      <c r="F673" s="467"/>
      <c r="G673" s="469"/>
      <c r="H673" s="224" t="str">
        <f t="shared" si="655"/>
        <v xml:space="preserve"> </v>
      </c>
      <c r="I673" s="704"/>
      <c r="J673" s="117"/>
      <c r="K673" s="117"/>
      <c r="L673" s="117"/>
      <c r="M673" s="117"/>
      <c r="N673" s="117"/>
      <c r="O673" s="117"/>
      <c r="P673" s="117"/>
      <c r="Q673" s="117"/>
      <c r="R673" s="117"/>
      <c r="S673" s="117"/>
      <c r="T673" s="254"/>
      <c r="U673" s="646"/>
      <c r="V673" s="646"/>
      <c r="W673" s="114"/>
      <c r="X673" s="254"/>
      <c r="Y673" s="224" t="str">
        <f t="shared" si="656"/>
        <v xml:space="preserve"> </v>
      </c>
      <c r="Z673" s="579"/>
      <c r="AA673" s="704"/>
      <c r="AB673" s="119"/>
      <c r="AC673" s="224" t="str">
        <f t="shared" si="671"/>
        <v xml:space="preserve"> </v>
      </c>
      <c r="AD673" s="115"/>
      <c r="AE673" s="253"/>
      <c r="AF673" s="704"/>
      <c r="AG673" s="727"/>
      <c r="AH673" s="727"/>
      <c r="AI673" s="727"/>
      <c r="AJ673" s="727"/>
      <c r="AK673" s="591"/>
      <c r="AL673" s="727"/>
      <c r="AM673" s="727"/>
      <c r="AN673" s="727"/>
      <c r="AO673" s="727"/>
      <c r="AP673" s="727"/>
      <c r="AQ673" s="727"/>
      <c r="AR673" s="727"/>
      <c r="AS673" s="727"/>
      <c r="AT673" s="727"/>
      <c r="AU673" s="727"/>
      <c r="AV673" s="727"/>
      <c r="AW673" s="727"/>
      <c r="AX673" s="727"/>
      <c r="AY673" s="727"/>
      <c r="AZ673" s="727"/>
      <c r="BA673" s="727"/>
      <c r="BB673" s="727"/>
      <c r="BC673" s="821"/>
      <c r="BD673" s="727"/>
      <c r="BE673" s="727"/>
      <c r="BF673" s="727"/>
      <c r="BG673" s="727"/>
      <c r="BH673" s="727"/>
      <c r="BI673" s="727"/>
      <c r="BJ673" s="727"/>
      <c r="BK673" s="727"/>
      <c r="BL673" s="821"/>
      <c r="BM673" s="727"/>
      <c r="BN673" s="727"/>
      <c r="BO673" s="727"/>
      <c r="BP673" s="727"/>
      <c r="BQ673" s="727"/>
      <c r="BR673" s="821"/>
      <c r="BS673" s="727"/>
      <c r="BT673" s="727"/>
      <c r="BU673" s="727"/>
      <c r="BV673" s="591"/>
      <c r="BW673" s="224" t="str">
        <f t="shared" si="668"/>
        <v xml:space="preserve"> </v>
      </c>
      <c r="BX673" s="471">
        <f t="shared" si="657"/>
        <v>582</v>
      </c>
      <c r="BY673" s="117"/>
      <c r="BZ673" s="117"/>
      <c r="CA673" s="117"/>
      <c r="CB673" s="117"/>
      <c r="CC673" s="117"/>
      <c r="CD673" s="461"/>
      <c r="CE673" s="236"/>
      <c r="CF673" s="224" t="str">
        <f t="shared" si="658"/>
        <v xml:space="preserve"> </v>
      </c>
      <c r="CG673" s="116"/>
      <c r="CH673" s="117"/>
      <c r="CI673" s="117"/>
      <c r="CJ673" s="117"/>
      <c r="CK673" s="472"/>
      <c r="CL673" s="472"/>
      <c r="CM673" s="472"/>
      <c r="CN673" s="472"/>
      <c r="CO673" s="117"/>
      <c r="CP673" s="253"/>
      <c r="CQ673" s="120"/>
      <c r="CR673" s="224" t="str" cm="1">
        <f t="array" ref="CR673">IF(AND(SUM(COUNTIF(CG673:CM673,{"*不明*","*その他*"})+COUNTIF(CO673:CP673,{"*不明*","*その他*"}))&gt;0,CQ673=""),"その他・不明の場合,10)具体的内容、理由を記入",IF(OR(AND(CI673=CI$65,COUNTA(CJ673:CM673)&lt;4),AND(OR(CI673=CI$63,CI673=CI$64,CI673=CI$66,CI673=CI$67,CI673=CI$68,CI673=""),COUNTA(CJ673:CM673)&gt;0)),"3)介護保険認定済→要介護度、認知症自立度、寝たきり度、介護保険サービス記入",IF(OR(AND(OR(CM673=CM$63,CM673=CM$64),CN673=""),AND(OR(CM673=CM$65,CM673=CM$66),CN673&lt;&gt;"")),"7)介護保険サービス受けている/過去受けていた→具体的内容記入"," ")))</f>
        <v xml:space="preserve"> </v>
      </c>
      <c r="CS673" s="224" t="str">
        <f t="shared" si="659"/>
        <v xml:space="preserve"> </v>
      </c>
      <c r="CT673" s="116"/>
      <c r="CU673" s="253"/>
      <c r="CV673" s="117"/>
      <c r="CW673" s="117"/>
      <c r="CX673" s="253"/>
      <c r="CY673" s="117"/>
      <c r="CZ673" s="117"/>
      <c r="DA673" s="253"/>
      <c r="DB673" s="117"/>
      <c r="DC673" s="224" t="str">
        <f t="shared" si="660"/>
        <v xml:space="preserve"> </v>
      </c>
      <c r="DD673" s="224" t="str">
        <f t="shared" si="661"/>
        <v xml:space="preserve"> </v>
      </c>
      <c r="DE673" s="224" t="str">
        <f t="shared" si="672"/>
        <v xml:space="preserve"> </v>
      </c>
      <c r="DF673" s="121"/>
      <c r="DG673" s="114"/>
      <c r="DH673" s="704"/>
      <c r="DI673" s="119"/>
      <c r="DJ673" s="187"/>
      <c r="DK673" s="254"/>
      <c r="DL673" s="224" t="str">
        <f t="shared" si="673"/>
        <v xml:space="preserve"> </v>
      </c>
      <c r="DM673" s="224" t="str">
        <f t="shared" si="662"/>
        <v xml:space="preserve"> </v>
      </c>
      <c r="DN673" s="474"/>
      <c r="DO673" s="117"/>
      <c r="DP673" s="117"/>
      <c r="DQ673" s="117"/>
      <c r="DR673" s="117"/>
      <c r="DS673" s="117"/>
      <c r="DT673" s="254"/>
      <c r="DU673" s="476"/>
      <c r="DV673" s="224" t="str">
        <f t="shared" si="674"/>
        <v xml:space="preserve"> </v>
      </c>
      <c r="DW673" s="115"/>
      <c r="DX673" s="470"/>
      <c r="DY673" s="117"/>
      <c r="DZ673" s="704"/>
      <c r="EA673" s="224" t="str">
        <f t="shared" si="675"/>
        <v xml:space="preserve"> </v>
      </c>
      <c r="EB673" s="906"/>
      <c r="EC673" s="904"/>
      <c r="ED673" s="904"/>
      <c r="EE673" s="904"/>
      <c r="EF673" s="904"/>
      <c r="EG673" s="904"/>
      <c r="EH673" s="904"/>
      <c r="EI673" s="904"/>
      <c r="EJ673" s="904"/>
      <c r="EK673" s="905"/>
      <c r="EL673" s="80"/>
      <c r="EM673" s="224" t="str">
        <f t="shared" si="663"/>
        <v xml:space="preserve"> </v>
      </c>
      <c r="EN673" s="224" t="str">
        <f t="shared" si="664"/>
        <v xml:space="preserve"> </v>
      </c>
      <c r="EO673" s="115"/>
      <c r="EP673" s="1050"/>
      <c r="EQ673" s="253"/>
      <c r="ER673" s="117"/>
      <c r="ES673" s="1258">
        <f t="shared" si="665"/>
        <v>582</v>
      </c>
      <c r="ET673" s="224" t="str">
        <f t="shared" si="666"/>
        <v xml:space="preserve"> </v>
      </c>
      <c r="EU673" s="477" t="str">
        <f t="shared" si="667"/>
        <v/>
      </c>
      <c r="EV673" s="1334" t="str">
        <f t="shared" si="670"/>
        <v xml:space="preserve"> </v>
      </c>
      <c r="EW673" s="1332" t="str">
        <f t="shared" si="714"/>
        <v/>
      </c>
      <c r="EX673" s="1275" t="str">
        <f t="shared" si="696"/>
        <v/>
      </c>
      <c r="EY673" s="1275" t="str">
        <f t="shared" si="697"/>
        <v/>
      </c>
      <c r="EZ673" s="1275" t="str">
        <f t="shared" si="698"/>
        <v/>
      </c>
      <c r="FA673" s="1275" t="str">
        <f t="shared" si="699"/>
        <v/>
      </c>
      <c r="FB673" s="1275" t="str">
        <f t="shared" si="700"/>
        <v/>
      </c>
      <c r="FC673" s="1333" t="str">
        <f t="shared" si="701"/>
        <v/>
      </c>
      <c r="FE673" s="1234" t="str">
        <f t="shared" si="702"/>
        <v xml:space="preserve"> </v>
      </c>
      <c r="FF673" s="1234" t="str">
        <f t="shared" si="703"/>
        <v xml:space="preserve"> </v>
      </c>
      <c r="FG673" s="1234" t="str">
        <f t="shared" si="704"/>
        <v xml:space="preserve"> </v>
      </c>
      <c r="FH673" s="1234" t="str">
        <f t="shared" si="705"/>
        <v xml:space="preserve"> </v>
      </c>
      <c r="FI673" s="1234" t="str">
        <f t="shared" si="676"/>
        <v xml:space="preserve"> </v>
      </c>
      <c r="FJ673" s="1234" t="str">
        <f t="shared" si="706"/>
        <v xml:space="preserve"> </v>
      </c>
      <c r="FK673" s="1234">
        <f t="shared" si="677"/>
        <v>0</v>
      </c>
      <c r="FL673" s="1227"/>
      <c r="FM673" s="1234" t="str">
        <f t="shared" si="678"/>
        <v xml:space="preserve"> </v>
      </c>
      <c r="FN673" s="1234" t="str">
        <f t="shared" si="679"/>
        <v xml:space="preserve"> </v>
      </c>
      <c r="FO673" s="1234" t="str">
        <f t="shared" si="707"/>
        <v xml:space="preserve"> </v>
      </c>
      <c r="FP673" s="1234" t="str">
        <f t="shared" si="708"/>
        <v xml:space="preserve"> </v>
      </c>
      <c r="FQ673" s="1234" t="str">
        <f t="shared" si="680"/>
        <v xml:space="preserve"> </v>
      </c>
      <c r="FR673" s="1234" t="str">
        <f t="shared" si="709"/>
        <v xml:space="preserve"> </v>
      </c>
      <c r="FS673" s="1234">
        <f t="shared" ref="FS673:FS736" si="715">COUNTIFS(FM673:FR673,"●")</f>
        <v>0</v>
      </c>
      <c r="FT673" s="1227"/>
      <c r="FU673" s="1234" t="str">
        <f t="shared" si="710"/>
        <v xml:space="preserve"> </v>
      </c>
      <c r="FV673" s="1234" t="str">
        <f t="shared" si="711"/>
        <v xml:space="preserve"> </v>
      </c>
      <c r="FW673" s="1234" t="str">
        <f t="shared" si="712"/>
        <v xml:space="preserve"> </v>
      </c>
      <c r="FX673" s="1234" t="str">
        <f t="shared" si="681"/>
        <v xml:space="preserve"> </v>
      </c>
      <c r="FY673" s="1234" t="str">
        <f t="shared" si="682"/>
        <v xml:space="preserve"> </v>
      </c>
      <c r="FZ673" s="1234" t="str">
        <f t="shared" si="713"/>
        <v xml:space="preserve"> </v>
      </c>
      <c r="GA673" s="1234">
        <f t="shared" si="683"/>
        <v>0</v>
      </c>
      <c r="GB673" s="1227"/>
      <c r="GC673" s="1234" t="str">
        <f t="shared" si="684"/>
        <v xml:space="preserve"> </v>
      </c>
      <c r="GD673" s="1234" t="str">
        <f t="shared" si="685"/>
        <v xml:space="preserve"> </v>
      </c>
      <c r="GE673" s="1234" t="str">
        <f t="shared" si="686"/>
        <v xml:space="preserve"> </v>
      </c>
      <c r="GF673" s="1234" t="str">
        <f t="shared" si="687"/>
        <v xml:space="preserve"> </v>
      </c>
      <c r="GG673" s="1234" t="str">
        <f t="shared" si="688"/>
        <v xml:space="preserve"> </v>
      </c>
      <c r="GH673" s="1234" t="str">
        <f t="shared" si="689"/>
        <v xml:space="preserve"> </v>
      </c>
      <c r="GI673" s="1234" t="str">
        <f t="shared" si="690"/>
        <v xml:space="preserve"> </v>
      </c>
      <c r="GJ673" s="1234" t="str">
        <f t="shared" si="691"/>
        <v xml:space="preserve"> </v>
      </c>
      <c r="GK673" s="1234" t="str">
        <f t="shared" si="692"/>
        <v xml:space="preserve"> </v>
      </c>
      <c r="GL673" s="1234" t="str">
        <f t="shared" si="693"/>
        <v xml:space="preserve"> </v>
      </c>
      <c r="GM673" s="1234" t="str">
        <f t="shared" si="694"/>
        <v xml:space="preserve"> </v>
      </c>
      <c r="GN673" s="1234">
        <f t="shared" si="695"/>
        <v>0</v>
      </c>
    </row>
    <row r="674" spans="1:196" s="100" customFormat="1" ht="27" customHeight="1" thickTop="1" thickBot="1">
      <c r="A674" s="1208">
        <f>【A票】【D票】!$D$10</f>
        <v>0</v>
      </c>
      <c r="B674" s="1212">
        <f>【A票】【D票】!$H$10</f>
        <v>0</v>
      </c>
      <c r="C674" s="1213" t="str">
        <f>【A票】【D票】!$K$10</f>
        <v xml:space="preserve"> </v>
      </c>
      <c r="D674" s="1214">
        <f t="shared" si="669"/>
        <v>583</v>
      </c>
      <c r="E674" s="914"/>
      <c r="F674" s="467"/>
      <c r="G674" s="469"/>
      <c r="H674" s="224" t="str">
        <f t="shared" si="655"/>
        <v xml:space="preserve"> </v>
      </c>
      <c r="I674" s="704"/>
      <c r="J674" s="117"/>
      <c r="K674" s="117"/>
      <c r="L674" s="117"/>
      <c r="M674" s="117"/>
      <c r="N674" s="117"/>
      <c r="O674" s="117"/>
      <c r="P674" s="117"/>
      <c r="Q674" s="117"/>
      <c r="R674" s="117"/>
      <c r="S674" s="117"/>
      <c r="T674" s="254"/>
      <c r="U674" s="646"/>
      <c r="V674" s="646"/>
      <c r="W674" s="114"/>
      <c r="X674" s="254"/>
      <c r="Y674" s="224" t="str">
        <f t="shared" si="656"/>
        <v xml:space="preserve"> </v>
      </c>
      <c r="Z674" s="579"/>
      <c r="AA674" s="704"/>
      <c r="AB674" s="119"/>
      <c r="AC674" s="224" t="str">
        <f t="shared" si="671"/>
        <v xml:space="preserve"> </v>
      </c>
      <c r="AD674" s="115"/>
      <c r="AE674" s="253"/>
      <c r="AF674" s="704"/>
      <c r="AG674" s="727"/>
      <c r="AH674" s="727"/>
      <c r="AI674" s="727"/>
      <c r="AJ674" s="727"/>
      <c r="AK674" s="591"/>
      <c r="AL674" s="727"/>
      <c r="AM674" s="727"/>
      <c r="AN674" s="727"/>
      <c r="AO674" s="727"/>
      <c r="AP674" s="727"/>
      <c r="AQ674" s="727"/>
      <c r="AR674" s="727"/>
      <c r="AS674" s="727"/>
      <c r="AT674" s="727"/>
      <c r="AU674" s="727"/>
      <c r="AV674" s="727"/>
      <c r="AW674" s="727"/>
      <c r="AX674" s="727"/>
      <c r="AY674" s="727"/>
      <c r="AZ674" s="727"/>
      <c r="BA674" s="727"/>
      <c r="BB674" s="727"/>
      <c r="BC674" s="821"/>
      <c r="BD674" s="727"/>
      <c r="BE674" s="727"/>
      <c r="BF674" s="727"/>
      <c r="BG674" s="727"/>
      <c r="BH674" s="727"/>
      <c r="BI674" s="727"/>
      <c r="BJ674" s="727"/>
      <c r="BK674" s="727"/>
      <c r="BL674" s="821"/>
      <c r="BM674" s="727"/>
      <c r="BN674" s="727"/>
      <c r="BO674" s="727"/>
      <c r="BP674" s="727"/>
      <c r="BQ674" s="727"/>
      <c r="BR674" s="821"/>
      <c r="BS674" s="727"/>
      <c r="BT674" s="727"/>
      <c r="BU674" s="727"/>
      <c r="BV674" s="591"/>
      <c r="BW674" s="224" t="str">
        <f t="shared" si="668"/>
        <v xml:space="preserve"> </v>
      </c>
      <c r="BX674" s="471">
        <f t="shared" si="657"/>
        <v>583</v>
      </c>
      <c r="BY674" s="117"/>
      <c r="BZ674" s="117"/>
      <c r="CA674" s="117"/>
      <c r="CB674" s="117"/>
      <c r="CC674" s="117"/>
      <c r="CD674" s="461"/>
      <c r="CE674" s="236"/>
      <c r="CF674" s="224" t="str">
        <f t="shared" si="658"/>
        <v xml:space="preserve"> </v>
      </c>
      <c r="CG674" s="116"/>
      <c r="CH674" s="117"/>
      <c r="CI674" s="117"/>
      <c r="CJ674" s="117"/>
      <c r="CK674" s="472"/>
      <c r="CL674" s="472"/>
      <c r="CM674" s="472"/>
      <c r="CN674" s="472"/>
      <c r="CO674" s="117"/>
      <c r="CP674" s="253"/>
      <c r="CQ674" s="120"/>
      <c r="CR674" s="224" t="str" cm="1">
        <f t="array" ref="CR674">IF(AND(SUM(COUNTIF(CG674:CM674,{"*不明*","*その他*"})+COUNTIF(CO674:CP674,{"*不明*","*その他*"}))&gt;0,CQ674=""),"その他・不明の場合,10)具体的内容、理由を記入",IF(OR(AND(CI674=CI$65,COUNTA(CJ674:CM674)&lt;4),AND(OR(CI674=CI$63,CI674=CI$64,CI674=CI$66,CI674=CI$67,CI674=CI$68,CI674=""),COUNTA(CJ674:CM674)&gt;0)),"3)介護保険認定済→要介護度、認知症自立度、寝たきり度、介護保険サービス記入",IF(OR(AND(OR(CM674=CM$63,CM674=CM$64),CN674=""),AND(OR(CM674=CM$65,CM674=CM$66),CN674&lt;&gt;"")),"7)介護保険サービス受けている/過去受けていた→具体的内容記入"," ")))</f>
        <v xml:space="preserve"> </v>
      </c>
      <c r="CS674" s="224" t="str">
        <f t="shared" si="659"/>
        <v xml:space="preserve"> </v>
      </c>
      <c r="CT674" s="116"/>
      <c r="CU674" s="253"/>
      <c r="CV674" s="117"/>
      <c r="CW674" s="117"/>
      <c r="CX674" s="253"/>
      <c r="CY674" s="117"/>
      <c r="CZ674" s="117"/>
      <c r="DA674" s="253"/>
      <c r="DB674" s="117"/>
      <c r="DC674" s="224" t="str">
        <f t="shared" si="660"/>
        <v xml:space="preserve"> </v>
      </c>
      <c r="DD674" s="224" t="str">
        <f t="shared" si="661"/>
        <v xml:space="preserve"> </v>
      </c>
      <c r="DE674" s="224" t="str">
        <f t="shared" si="672"/>
        <v xml:space="preserve"> </v>
      </c>
      <c r="DF674" s="121"/>
      <c r="DG674" s="114"/>
      <c r="DH674" s="704"/>
      <c r="DI674" s="119"/>
      <c r="DJ674" s="187"/>
      <c r="DK674" s="254"/>
      <c r="DL674" s="224" t="str">
        <f t="shared" si="673"/>
        <v xml:space="preserve"> </v>
      </c>
      <c r="DM674" s="224" t="str">
        <f t="shared" si="662"/>
        <v xml:space="preserve"> </v>
      </c>
      <c r="DN674" s="474"/>
      <c r="DO674" s="117"/>
      <c r="DP674" s="117"/>
      <c r="DQ674" s="117"/>
      <c r="DR674" s="117"/>
      <c r="DS674" s="117"/>
      <c r="DT674" s="254"/>
      <c r="DU674" s="476"/>
      <c r="DV674" s="224" t="str">
        <f t="shared" si="674"/>
        <v xml:space="preserve"> </v>
      </c>
      <c r="DW674" s="115"/>
      <c r="DX674" s="470"/>
      <c r="DY674" s="117"/>
      <c r="DZ674" s="704"/>
      <c r="EA674" s="224" t="str">
        <f t="shared" si="675"/>
        <v xml:space="preserve"> </v>
      </c>
      <c r="EB674" s="906"/>
      <c r="EC674" s="904"/>
      <c r="ED674" s="904"/>
      <c r="EE674" s="904"/>
      <c r="EF674" s="904"/>
      <c r="EG674" s="904"/>
      <c r="EH674" s="904"/>
      <c r="EI674" s="904"/>
      <c r="EJ674" s="904"/>
      <c r="EK674" s="905"/>
      <c r="EL674" s="80"/>
      <c r="EM674" s="224" t="str">
        <f t="shared" si="663"/>
        <v xml:space="preserve"> </v>
      </c>
      <c r="EN674" s="224" t="str">
        <f t="shared" si="664"/>
        <v xml:space="preserve"> </v>
      </c>
      <c r="EO674" s="115"/>
      <c r="EP674" s="1050"/>
      <c r="EQ674" s="253"/>
      <c r="ER674" s="117"/>
      <c r="ES674" s="1258">
        <f t="shared" si="665"/>
        <v>583</v>
      </c>
      <c r="ET674" s="224" t="str">
        <f t="shared" si="666"/>
        <v xml:space="preserve"> </v>
      </c>
      <c r="EU674" s="477" t="str">
        <f t="shared" si="667"/>
        <v/>
      </c>
      <c r="EV674" s="1334" t="str">
        <f t="shared" si="670"/>
        <v xml:space="preserve"> </v>
      </c>
      <c r="EW674" s="1332" t="str">
        <f t="shared" si="714"/>
        <v/>
      </c>
      <c r="EX674" s="1275" t="str">
        <f t="shared" si="696"/>
        <v/>
      </c>
      <c r="EY674" s="1275" t="str">
        <f t="shared" si="697"/>
        <v/>
      </c>
      <c r="EZ674" s="1275" t="str">
        <f t="shared" si="698"/>
        <v/>
      </c>
      <c r="FA674" s="1275" t="str">
        <f t="shared" si="699"/>
        <v/>
      </c>
      <c r="FB674" s="1275" t="str">
        <f t="shared" si="700"/>
        <v/>
      </c>
      <c r="FC674" s="1333" t="str">
        <f t="shared" si="701"/>
        <v/>
      </c>
      <c r="FE674" s="1234" t="str">
        <f t="shared" si="702"/>
        <v xml:space="preserve"> </v>
      </c>
      <c r="FF674" s="1234" t="str">
        <f t="shared" si="703"/>
        <v xml:space="preserve"> </v>
      </c>
      <c r="FG674" s="1234" t="str">
        <f t="shared" si="704"/>
        <v xml:space="preserve"> </v>
      </c>
      <c r="FH674" s="1234" t="str">
        <f t="shared" si="705"/>
        <v xml:space="preserve"> </v>
      </c>
      <c r="FI674" s="1234" t="str">
        <f t="shared" si="676"/>
        <v xml:space="preserve"> </v>
      </c>
      <c r="FJ674" s="1234" t="str">
        <f t="shared" si="706"/>
        <v xml:space="preserve"> </v>
      </c>
      <c r="FK674" s="1234">
        <f t="shared" si="677"/>
        <v>0</v>
      </c>
      <c r="FL674" s="1227"/>
      <c r="FM674" s="1234" t="str">
        <f t="shared" si="678"/>
        <v xml:space="preserve"> </v>
      </c>
      <c r="FN674" s="1234" t="str">
        <f t="shared" si="679"/>
        <v xml:space="preserve"> </v>
      </c>
      <c r="FO674" s="1234" t="str">
        <f t="shared" si="707"/>
        <v xml:space="preserve"> </v>
      </c>
      <c r="FP674" s="1234" t="str">
        <f t="shared" si="708"/>
        <v xml:space="preserve"> </v>
      </c>
      <c r="FQ674" s="1234" t="str">
        <f t="shared" si="680"/>
        <v xml:space="preserve"> </v>
      </c>
      <c r="FR674" s="1234" t="str">
        <f t="shared" si="709"/>
        <v xml:space="preserve"> </v>
      </c>
      <c r="FS674" s="1234">
        <f t="shared" si="715"/>
        <v>0</v>
      </c>
      <c r="FT674" s="1227"/>
      <c r="FU674" s="1234" t="str">
        <f t="shared" si="710"/>
        <v xml:space="preserve"> </v>
      </c>
      <c r="FV674" s="1234" t="str">
        <f t="shared" si="711"/>
        <v xml:space="preserve"> </v>
      </c>
      <c r="FW674" s="1234" t="str">
        <f t="shared" si="712"/>
        <v xml:space="preserve"> </v>
      </c>
      <c r="FX674" s="1234" t="str">
        <f t="shared" si="681"/>
        <v xml:space="preserve"> </v>
      </c>
      <c r="FY674" s="1234" t="str">
        <f t="shared" si="682"/>
        <v xml:space="preserve"> </v>
      </c>
      <c r="FZ674" s="1234" t="str">
        <f t="shared" si="713"/>
        <v xml:space="preserve"> </v>
      </c>
      <c r="GA674" s="1234">
        <f t="shared" si="683"/>
        <v>0</v>
      </c>
      <c r="GB674" s="1227"/>
      <c r="GC674" s="1234" t="str">
        <f t="shared" si="684"/>
        <v xml:space="preserve"> </v>
      </c>
      <c r="GD674" s="1234" t="str">
        <f t="shared" si="685"/>
        <v xml:space="preserve"> </v>
      </c>
      <c r="GE674" s="1234" t="str">
        <f t="shared" si="686"/>
        <v xml:space="preserve"> </v>
      </c>
      <c r="GF674" s="1234" t="str">
        <f t="shared" si="687"/>
        <v xml:space="preserve"> </v>
      </c>
      <c r="GG674" s="1234" t="str">
        <f t="shared" si="688"/>
        <v xml:space="preserve"> </v>
      </c>
      <c r="GH674" s="1234" t="str">
        <f t="shared" si="689"/>
        <v xml:space="preserve"> </v>
      </c>
      <c r="GI674" s="1234" t="str">
        <f t="shared" si="690"/>
        <v xml:space="preserve"> </v>
      </c>
      <c r="GJ674" s="1234" t="str">
        <f t="shared" si="691"/>
        <v xml:space="preserve"> </v>
      </c>
      <c r="GK674" s="1234" t="str">
        <f t="shared" si="692"/>
        <v xml:space="preserve"> </v>
      </c>
      <c r="GL674" s="1234" t="str">
        <f t="shared" si="693"/>
        <v xml:space="preserve"> </v>
      </c>
      <c r="GM674" s="1234" t="str">
        <f t="shared" si="694"/>
        <v xml:space="preserve"> </v>
      </c>
      <c r="GN674" s="1234">
        <f t="shared" si="695"/>
        <v>0</v>
      </c>
    </row>
    <row r="675" spans="1:196" s="100" customFormat="1" ht="27" customHeight="1" thickTop="1" thickBot="1">
      <c r="A675" s="1208">
        <f>【A票】【D票】!$D$10</f>
        <v>0</v>
      </c>
      <c r="B675" s="1212">
        <f>【A票】【D票】!$H$10</f>
        <v>0</v>
      </c>
      <c r="C675" s="1213" t="str">
        <f>【A票】【D票】!$K$10</f>
        <v xml:space="preserve"> </v>
      </c>
      <c r="D675" s="1214">
        <f t="shared" si="669"/>
        <v>584</v>
      </c>
      <c r="E675" s="914"/>
      <c r="F675" s="467"/>
      <c r="G675" s="469"/>
      <c r="H675" s="224" t="str">
        <f t="shared" si="655"/>
        <v xml:space="preserve"> </v>
      </c>
      <c r="I675" s="704"/>
      <c r="J675" s="117"/>
      <c r="K675" s="117"/>
      <c r="L675" s="117"/>
      <c r="M675" s="117"/>
      <c r="N675" s="117"/>
      <c r="O675" s="117"/>
      <c r="P675" s="117"/>
      <c r="Q675" s="117"/>
      <c r="R675" s="117"/>
      <c r="S675" s="117"/>
      <c r="T675" s="254"/>
      <c r="U675" s="646"/>
      <c r="V675" s="646"/>
      <c r="W675" s="114"/>
      <c r="X675" s="254"/>
      <c r="Y675" s="224" t="str">
        <f t="shared" si="656"/>
        <v xml:space="preserve"> </v>
      </c>
      <c r="Z675" s="579"/>
      <c r="AA675" s="704"/>
      <c r="AB675" s="119"/>
      <c r="AC675" s="224" t="str">
        <f t="shared" si="671"/>
        <v xml:space="preserve"> </v>
      </c>
      <c r="AD675" s="115"/>
      <c r="AE675" s="253"/>
      <c r="AF675" s="704"/>
      <c r="AG675" s="727"/>
      <c r="AH675" s="727"/>
      <c r="AI675" s="727"/>
      <c r="AJ675" s="727"/>
      <c r="AK675" s="591"/>
      <c r="AL675" s="727"/>
      <c r="AM675" s="727"/>
      <c r="AN675" s="727"/>
      <c r="AO675" s="727"/>
      <c r="AP675" s="727"/>
      <c r="AQ675" s="727"/>
      <c r="AR675" s="727"/>
      <c r="AS675" s="727"/>
      <c r="AT675" s="727"/>
      <c r="AU675" s="727"/>
      <c r="AV675" s="727"/>
      <c r="AW675" s="727"/>
      <c r="AX675" s="727"/>
      <c r="AY675" s="727"/>
      <c r="AZ675" s="727"/>
      <c r="BA675" s="727"/>
      <c r="BB675" s="727"/>
      <c r="BC675" s="821"/>
      <c r="BD675" s="727"/>
      <c r="BE675" s="727"/>
      <c r="BF675" s="727"/>
      <c r="BG675" s="727"/>
      <c r="BH675" s="727"/>
      <c r="BI675" s="727"/>
      <c r="BJ675" s="727"/>
      <c r="BK675" s="727"/>
      <c r="BL675" s="821"/>
      <c r="BM675" s="727"/>
      <c r="BN675" s="727"/>
      <c r="BO675" s="727"/>
      <c r="BP675" s="727"/>
      <c r="BQ675" s="727"/>
      <c r="BR675" s="821"/>
      <c r="BS675" s="727"/>
      <c r="BT675" s="727"/>
      <c r="BU675" s="727"/>
      <c r="BV675" s="591"/>
      <c r="BW675" s="224" t="str">
        <f t="shared" si="668"/>
        <v xml:space="preserve"> </v>
      </c>
      <c r="BX675" s="471">
        <f t="shared" si="657"/>
        <v>584</v>
      </c>
      <c r="BY675" s="117"/>
      <c r="BZ675" s="117"/>
      <c r="CA675" s="117"/>
      <c r="CB675" s="117"/>
      <c r="CC675" s="117"/>
      <c r="CD675" s="461"/>
      <c r="CE675" s="236"/>
      <c r="CF675" s="224" t="str">
        <f t="shared" si="658"/>
        <v xml:space="preserve"> </v>
      </c>
      <c r="CG675" s="116"/>
      <c r="CH675" s="117"/>
      <c r="CI675" s="117"/>
      <c r="CJ675" s="117"/>
      <c r="CK675" s="472"/>
      <c r="CL675" s="472"/>
      <c r="CM675" s="472"/>
      <c r="CN675" s="472"/>
      <c r="CO675" s="117"/>
      <c r="CP675" s="253"/>
      <c r="CQ675" s="120"/>
      <c r="CR675" s="224" t="str" cm="1">
        <f t="array" ref="CR675">IF(AND(SUM(COUNTIF(CG675:CM675,{"*不明*","*その他*"})+COUNTIF(CO675:CP675,{"*不明*","*その他*"}))&gt;0,CQ675=""),"その他・不明の場合,10)具体的内容、理由を記入",IF(OR(AND(CI675=CI$65,COUNTA(CJ675:CM675)&lt;4),AND(OR(CI675=CI$63,CI675=CI$64,CI675=CI$66,CI675=CI$67,CI675=CI$68,CI675=""),COUNTA(CJ675:CM675)&gt;0)),"3)介護保険認定済→要介護度、認知症自立度、寝たきり度、介護保険サービス記入",IF(OR(AND(OR(CM675=CM$63,CM675=CM$64),CN675=""),AND(OR(CM675=CM$65,CM675=CM$66),CN675&lt;&gt;"")),"7)介護保険サービス受けている/過去受けていた→具体的内容記入"," ")))</f>
        <v xml:space="preserve"> </v>
      </c>
      <c r="CS675" s="224" t="str">
        <f t="shared" si="659"/>
        <v xml:space="preserve"> </v>
      </c>
      <c r="CT675" s="116"/>
      <c r="CU675" s="253"/>
      <c r="CV675" s="117"/>
      <c r="CW675" s="117"/>
      <c r="CX675" s="253"/>
      <c r="CY675" s="117"/>
      <c r="CZ675" s="117"/>
      <c r="DA675" s="253"/>
      <c r="DB675" s="117"/>
      <c r="DC675" s="224" t="str">
        <f t="shared" si="660"/>
        <v xml:space="preserve"> </v>
      </c>
      <c r="DD675" s="224" t="str">
        <f t="shared" si="661"/>
        <v xml:space="preserve"> </v>
      </c>
      <c r="DE675" s="224" t="str">
        <f t="shared" si="672"/>
        <v xml:space="preserve"> </v>
      </c>
      <c r="DF675" s="121"/>
      <c r="DG675" s="114"/>
      <c r="DH675" s="704"/>
      <c r="DI675" s="119"/>
      <c r="DJ675" s="187"/>
      <c r="DK675" s="254"/>
      <c r="DL675" s="224" t="str">
        <f t="shared" si="673"/>
        <v xml:space="preserve"> </v>
      </c>
      <c r="DM675" s="224" t="str">
        <f t="shared" si="662"/>
        <v xml:space="preserve"> </v>
      </c>
      <c r="DN675" s="474"/>
      <c r="DO675" s="117"/>
      <c r="DP675" s="117"/>
      <c r="DQ675" s="117"/>
      <c r="DR675" s="117"/>
      <c r="DS675" s="117"/>
      <c r="DT675" s="254"/>
      <c r="DU675" s="476"/>
      <c r="DV675" s="224" t="str">
        <f t="shared" si="674"/>
        <v xml:space="preserve"> </v>
      </c>
      <c r="DW675" s="115"/>
      <c r="DX675" s="470"/>
      <c r="DY675" s="117"/>
      <c r="DZ675" s="704"/>
      <c r="EA675" s="224" t="str">
        <f t="shared" si="675"/>
        <v xml:space="preserve"> </v>
      </c>
      <c r="EB675" s="906"/>
      <c r="EC675" s="904"/>
      <c r="ED675" s="904"/>
      <c r="EE675" s="904"/>
      <c r="EF675" s="904"/>
      <c r="EG675" s="904"/>
      <c r="EH675" s="904"/>
      <c r="EI675" s="904"/>
      <c r="EJ675" s="904"/>
      <c r="EK675" s="905"/>
      <c r="EL675" s="80"/>
      <c r="EM675" s="224" t="str">
        <f t="shared" si="663"/>
        <v xml:space="preserve"> </v>
      </c>
      <c r="EN675" s="224" t="str">
        <f t="shared" si="664"/>
        <v xml:space="preserve"> </v>
      </c>
      <c r="EO675" s="115"/>
      <c r="EP675" s="1050"/>
      <c r="EQ675" s="253"/>
      <c r="ER675" s="117"/>
      <c r="ES675" s="1258">
        <f t="shared" si="665"/>
        <v>584</v>
      </c>
      <c r="ET675" s="224" t="str">
        <f t="shared" si="666"/>
        <v xml:space="preserve"> </v>
      </c>
      <c r="EU675" s="477" t="str">
        <f t="shared" si="667"/>
        <v/>
      </c>
      <c r="EV675" s="1334" t="str">
        <f t="shared" si="670"/>
        <v xml:space="preserve"> </v>
      </c>
      <c r="EW675" s="1332" t="str">
        <f t="shared" si="714"/>
        <v/>
      </c>
      <c r="EX675" s="1275" t="str">
        <f t="shared" si="696"/>
        <v/>
      </c>
      <c r="EY675" s="1275" t="str">
        <f t="shared" si="697"/>
        <v/>
      </c>
      <c r="EZ675" s="1275" t="str">
        <f t="shared" si="698"/>
        <v/>
      </c>
      <c r="FA675" s="1275" t="str">
        <f t="shared" si="699"/>
        <v/>
      </c>
      <c r="FB675" s="1275" t="str">
        <f t="shared" si="700"/>
        <v/>
      </c>
      <c r="FC675" s="1333" t="str">
        <f t="shared" si="701"/>
        <v/>
      </c>
      <c r="FE675" s="1234" t="str">
        <f t="shared" si="702"/>
        <v xml:space="preserve"> </v>
      </c>
      <c r="FF675" s="1234" t="str">
        <f t="shared" si="703"/>
        <v xml:space="preserve"> </v>
      </c>
      <c r="FG675" s="1234" t="str">
        <f t="shared" si="704"/>
        <v xml:space="preserve"> </v>
      </c>
      <c r="FH675" s="1234" t="str">
        <f t="shared" si="705"/>
        <v xml:space="preserve"> </v>
      </c>
      <c r="FI675" s="1234" t="str">
        <f t="shared" si="676"/>
        <v xml:space="preserve"> </v>
      </c>
      <c r="FJ675" s="1234" t="str">
        <f t="shared" si="706"/>
        <v xml:space="preserve"> </v>
      </c>
      <c r="FK675" s="1234">
        <f t="shared" si="677"/>
        <v>0</v>
      </c>
      <c r="FL675" s="1227"/>
      <c r="FM675" s="1234" t="str">
        <f t="shared" si="678"/>
        <v xml:space="preserve"> </v>
      </c>
      <c r="FN675" s="1234" t="str">
        <f t="shared" si="679"/>
        <v xml:space="preserve"> </v>
      </c>
      <c r="FO675" s="1234" t="str">
        <f t="shared" si="707"/>
        <v xml:space="preserve"> </v>
      </c>
      <c r="FP675" s="1234" t="str">
        <f t="shared" si="708"/>
        <v xml:space="preserve"> </v>
      </c>
      <c r="FQ675" s="1234" t="str">
        <f t="shared" si="680"/>
        <v xml:space="preserve"> </v>
      </c>
      <c r="FR675" s="1234" t="str">
        <f t="shared" si="709"/>
        <v xml:space="preserve"> </v>
      </c>
      <c r="FS675" s="1234">
        <f t="shared" si="715"/>
        <v>0</v>
      </c>
      <c r="FT675" s="1227"/>
      <c r="FU675" s="1234" t="str">
        <f t="shared" si="710"/>
        <v xml:space="preserve"> </v>
      </c>
      <c r="FV675" s="1234" t="str">
        <f t="shared" si="711"/>
        <v xml:space="preserve"> </v>
      </c>
      <c r="FW675" s="1234" t="str">
        <f t="shared" si="712"/>
        <v xml:space="preserve"> </v>
      </c>
      <c r="FX675" s="1234" t="str">
        <f t="shared" si="681"/>
        <v xml:space="preserve"> </v>
      </c>
      <c r="FY675" s="1234" t="str">
        <f t="shared" si="682"/>
        <v xml:space="preserve"> </v>
      </c>
      <c r="FZ675" s="1234" t="str">
        <f t="shared" si="713"/>
        <v xml:space="preserve"> </v>
      </c>
      <c r="GA675" s="1234">
        <f t="shared" si="683"/>
        <v>0</v>
      </c>
      <c r="GB675" s="1227"/>
      <c r="GC675" s="1234" t="str">
        <f t="shared" si="684"/>
        <v xml:space="preserve"> </v>
      </c>
      <c r="GD675" s="1234" t="str">
        <f t="shared" si="685"/>
        <v xml:space="preserve"> </v>
      </c>
      <c r="GE675" s="1234" t="str">
        <f t="shared" si="686"/>
        <v xml:space="preserve"> </v>
      </c>
      <c r="GF675" s="1234" t="str">
        <f t="shared" si="687"/>
        <v xml:space="preserve"> </v>
      </c>
      <c r="GG675" s="1234" t="str">
        <f t="shared" si="688"/>
        <v xml:space="preserve"> </v>
      </c>
      <c r="GH675" s="1234" t="str">
        <f t="shared" si="689"/>
        <v xml:space="preserve"> </v>
      </c>
      <c r="GI675" s="1234" t="str">
        <f t="shared" si="690"/>
        <v xml:space="preserve"> </v>
      </c>
      <c r="GJ675" s="1234" t="str">
        <f t="shared" si="691"/>
        <v xml:space="preserve"> </v>
      </c>
      <c r="GK675" s="1234" t="str">
        <f t="shared" si="692"/>
        <v xml:space="preserve"> </v>
      </c>
      <c r="GL675" s="1234" t="str">
        <f t="shared" si="693"/>
        <v xml:space="preserve"> </v>
      </c>
      <c r="GM675" s="1234" t="str">
        <f t="shared" si="694"/>
        <v xml:space="preserve"> </v>
      </c>
      <c r="GN675" s="1234">
        <f t="shared" si="695"/>
        <v>0</v>
      </c>
    </row>
    <row r="676" spans="1:196" s="100" customFormat="1" ht="27" customHeight="1" thickTop="1" thickBot="1">
      <c r="A676" s="1208">
        <f>【A票】【D票】!$D$10</f>
        <v>0</v>
      </c>
      <c r="B676" s="1212">
        <f>【A票】【D票】!$H$10</f>
        <v>0</v>
      </c>
      <c r="C676" s="1213" t="str">
        <f>【A票】【D票】!$K$10</f>
        <v xml:space="preserve"> </v>
      </c>
      <c r="D676" s="1214">
        <f t="shared" si="669"/>
        <v>585</v>
      </c>
      <c r="E676" s="914"/>
      <c r="F676" s="467"/>
      <c r="G676" s="469"/>
      <c r="H676" s="224" t="str">
        <f t="shared" si="655"/>
        <v xml:space="preserve"> </v>
      </c>
      <c r="I676" s="704"/>
      <c r="J676" s="117"/>
      <c r="K676" s="117"/>
      <c r="L676" s="117"/>
      <c r="M676" s="117"/>
      <c r="N676" s="117"/>
      <c r="O676" s="117"/>
      <c r="P676" s="117"/>
      <c r="Q676" s="117"/>
      <c r="R676" s="117"/>
      <c r="S676" s="117"/>
      <c r="T676" s="254"/>
      <c r="U676" s="646"/>
      <c r="V676" s="646"/>
      <c r="W676" s="114"/>
      <c r="X676" s="254"/>
      <c r="Y676" s="224" t="str">
        <f t="shared" si="656"/>
        <v xml:space="preserve"> </v>
      </c>
      <c r="Z676" s="579"/>
      <c r="AA676" s="704"/>
      <c r="AB676" s="119"/>
      <c r="AC676" s="224" t="str">
        <f t="shared" si="671"/>
        <v xml:space="preserve"> </v>
      </c>
      <c r="AD676" s="115"/>
      <c r="AE676" s="253"/>
      <c r="AF676" s="704"/>
      <c r="AG676" s="727"/>
      <c r="AH676" s="727"/>
      <c r="AI676" s="727"/>
      <c r="AJ676" s="727"/>
      <c r="AK676" s="591"/>
      <c r="AL676" s="727"/>
      <c r="AM676" s="727"/>
      <c r="AN676" s="727"/>
      <c r="AO676" s="727"/>
      <c r="AP676" s="727"/>
      <c r="AQ676" s="727"/>
      <c r="AR676" s="727"/>
      <c r="AS676" s="727"/>
      <c r="AT676" s="727"/>
      <c r="AU676" s="727"/>
      <c r="AV676" s="727"/>
      <c r="AW676" s="727"/>
      <c r="AX676" s="727"/>
      <c r="AY676" s="727"/>
      <c r="AZ676" s="727"/>
      <c r="BA676" s="727"/>
      <c r="BB676" s="727"/>
      <c r="BC676" s="821"/>
      <c r="BD676" s="727"/>
      <c r="BE676" s="727"/>
      <c r="BF676" s="727"/>
      <c r="BG676" s="727"/>
      <c r="BH676" s="727"/>
      <c r="BI676" s="727"/>
      <c r="BJ676" s="727"/>
      <c r="BK676" s="727"/>
      <c r="BL676" s="821"/>
      <c r="BM676" s="727"/>
      <c r="BN676" s="727"/>
      <c r="BO676" s="727"/>
      <c r="BP676" s="727"/>
      <c r="BQ676" s="727"/>
      <c r="BR676" s="821"/>
      <c r="BS676" s="727"/>
      <c r="BT676" s="727"/>
      <c r="BU676" s="727"/>
      <c r="BV676" s="591"/>
      <c r="BW676" s="224" t="str">
        <f t="shared" si="668"/>
        <v xml:space="preserve"> </v>
      </c>
      <c r="BX676" s="471">
        <f t="shared" si="657"/>
        <v>585</v>
      </c>
      <c r="BY676" s="117"/>
      <c r="BZ676" s="117"/>
      <c r="CA676" s="117"/>
      <c r="CB676" s="117"/>
      <c r="CC676" s="117"/>
      <c r="CD676" s="461"/>
      <c r="CE676" s="236"/>
      <c r="CF676" s="224" t="str">
        <f t="shared" si="658"/>
        <v xml:space="preserve"> </v>
      </c>
      <c r="CG676" s="116"/>
      <c r="CH676" s="117"/>
      <c r="CI676" s="117"/>
      <c r="CJ676" s="117"/>
      <c r="CK676" s="472"/>
      <c r="CL676" s="472"/>
      <c r="CM676" s="472"/>
      <c r="CN676" s="472"/>
      <c r="CO676" s="117"/>
      <c r="CP676" s="253"/>
      <c r="CQ676" s="120"/>
      <c r="CR676" s="224" t="str" cm="1">
        <f t="array" ref="CR676">IF(AND(SUM(COUNTIF(CG676:CM676,{"*不明*","*その他*"})+COUNTIF(CO676:CP676,{"*不明*","*その他*"}))&gt;0,CQ676=""),"その他・不明の場合,10)具体的内容、理由を記入",IF(OR(AND(CI676=CI$65,COUNTA(CJ676:CM676)&lt;4),AND(OR(CI676=CI$63,CI676=CI$64,CI676=CI$66,CI676=CI$67,CI676=CI$68,CI676=""),COUNTA(CJ676:CM676)&gt;0)),"3)介護保険認定済→要介護度、認知症自立度、寝たきり度、介護保険サービス記入",IF(OR(AND(OR(CM676=CM$63,CM676=CM$64),CN676=""),AND(OR(CM676=CM$65,CM676=CM$66),CN676&lt;&gt;"")),"7)介護保険サービス受けている/過去受けていた→具体的内容記入"," ")))</f>
        <v xml:space="preserve"> </v>
      </c>
      <c r="CS676" s="224" t="str">
        <f t="shared" si="659"/>
        <v xml:space="preserve"> </v>
      </c>
      <c r="CT676" s="116"/>
      <c r="CU676" s="253"/>
      <c r="CV676" s="117"/>
      <c r="CW676" s="117"/>
      <c r="CX676" s="253"/>
      <c r="CY676" s="117"/>
      <c r="CZ676" s="117"/>
      <c r="DA676" s="253"/>
      <c r="DB676" s="117"/>
      <c r="DC676" s="224" t="str">
        <f t="shared" si="660"/>
        <v xml:space="preserve"> </v>
      </c>
      <c r="DD676" s="224" t="str">
        <f t="shared" si="661"/>
        <v xml:space="preserve"> </v>
      </c>
      <c r="DE676" s="224" t="str">
        <f t="shared" si="672"/>
        <v xml:space="preserve"> </v>
      </c>
      <c r="DF676" s="121"/>
      <c r="DG676" s="114"/>
      <c r="DH676" s="704"/>
      <c r="DI676" s="119"/>
      <c r="DJ676" s="187"/>
      <c r="DK676" s="254"/>
      <c r="DL676" s="224" t="str">
        <f t="shared" si="673"/>
        <v xml:space="preserve"> </v>
      </c>
      <c r="DM676" s="224" t="str">
        <f t="shared" si="662"/>
        <v xml:space="preserve"> </v>
      </c>
      <c r="DN676" s="474"/>
      <c r="DO676" s="117"/>
      <c r="DP676" s="117"/>
      <c r="DQ676" s="117"/>
      <c r="DR676" s="117"/>
      <c r="DS676" s="117"/>
      <c r="DT676" s="254"/>
      <c r="DU676" s="476"/>
      <c r="DV676" s="224" t="str">
        <f t="shared" si="674"/>
        <v xml:space="preserve"> </v>
      </c>
      <c r="DW676" s="115"/>
      <c r="DX676" s="470"/>
      <c r="DY676" s="117"/>
      <c r="DZ676" s="704"/>
      <c r="EA676" s="224" t="str">
        <f t="shared" si="675"/>
        <v xml:space="preserve"> </v>
      </c>
      <c r="EB676" s="906"/>
      <c r="EC676" s="904"/>
      <c r="ED676" s="904"/>
      <c r="EE676" s="904"/>
      <c r="EF676" s="904"/>
      <c r="EG676" s="904"/>
      <c r="EH676" s="904"/>
      <c r="EI676" s="904"/>
      <c r="EJ676" s="904"/>
      <c r="EK676" s="905"/>
      <c r="EL676" s="80"/>
      <c r="EM676" s="224" t="str">
        <f t="shared" si="663"/>
        <v xml:space="preserve"> </v>
      </c>
      <c r="EN676" s="224" t="str">
        <f t="shared" si="664"/>
        <v xml:space="preserve"> </v>
      </c>
      <c r="EO676" s="115"/>
      <c r="EP676" s="1050"/>
      <c r="EQ676" s="253"/>
      <c r="ER676" s="117"/>
      <c r="ES676" s="1258">
        <f t="shared" si="665"/>
        <v>585</v>
      </c>
      <c r="ET676" s="224" t="str">
        <f t="shared" si="666"/>
        <v xml:space="preserve"> </v>
      </c>
      <c r="EU676" s="477" t="str">
        <f t="shared" si="667"/>
        <v/>
      </c>
      <c r="EV676" s="1334" t="str">
        <f t="shared" si="670"/>
        <v xml:space="preserve"> </v>
      </c>
      <c r="EW676" s="1332" t="str">
        <f t="shared" si="714"/>
        <v/>
      </c>
      <c r="EX676" s="1275" t="str">
        <f t="shared" si="696"/>
        <v/>
      </c>
      <c r="EY676" s="1275" t="str">
        <f t="shared" si="697"/>
        <v/>
      </c>
      <c r="EZ676" s="1275" t="str">
        <f t="shared" si="698"/>
        <v/>
      </c>
      <c r="FA676" s="1275" t="str">
        <f t="shared" si="699"/>
        <v/>
      </c>
      <c r="FB676" s="1275" t="str">
        <f t="shared" si="700"/>
        <v/>
      </c>
      <c r="FC676" s="1333" t="str">
        <f t="shared" si="701"/>
        <v/>
      </c>
      <c r="FE676" s="1234" t="str">
        <f t="shared" si="702"/>
        <v xml:space="preserve"> </v>
      </c>
      <c r="FF676" s="1234" t="str">
        <f t="shared" si="703"/>
        <v xml:space="preserve"> </v>
      </c>
      <c r="FG676" s="1234" t="str">
        <f t="shared" si="704"/>
        <v xml:space="preserve"> </v>
      </c>
      <c r="FH676" s="1234" t="str">
        <f t="shared" si="705"/>
        <v xml:space="preserve"> </v>
      </c>
      <c r="FI676" s="1234" t="str">
        <f t="shared" si="676"/>
        <v xml:space="preserve"> </v>
      </c>
      <c r="FJ676" s="1234" t="str">
        <f t="shared" si="706"/>
        <v xml:space="preserve"> </v>
      </c>
      <c r="FK676" s="1234">
        <f t="shared" si="677"/>
        <v>0</v>
      </c>
      <c r="FL676" s="1227"/>
      <c r="FM676" s="1234" t="str">
        <f t="shared" si="678"/>
        <v xml:space="preserve"> </v>
      </c>
      <c r="FN676" s="1234" t="str">
        <f t="shared" si="679"/>
        <v xml:space="preserve"> </v>
      </c>
      <c r="FO676" s="1234" t="str">
        <f t="shared" si="707"/>
        <v xml:space="preserve"> </v>
      </c>
      <c r="FP676" s="1234" t="str">
        <f t="shared" si="708"/>
        <v xml:space="preserve"> </v>
      </c>
      <c r="FQ676" s="1234" t="str">
        <f t="shared" si="680"/>
        <v xml:space="preserve"> </v>
      </c>
      <c r="FR676" s="1234" t="str">
        <f t="shared" si="709"/>
        <v xml:space="preserve"> </v>
      </c>
      <c r="FS676" s="1234">
        <f t="shared" si="715"/>
        <v>0</v>
      </c>
      <c r="FT676" s="1227"/>
      <c r="FU676" s="1234" t="str">
        <f t="shared" si="710"/>
        <v xml:space="preserve"> </v>
      </c>
      <c r="FV676" s="1234" t="str">
        <f t="shared" si="711"/>
        <v xml:space="preserve"> </v>
      </c>
      <c r="FW676" s="1234" t="str">
        <f t="shared" si="712"/>
        <v xml:space="preserve"> </v>
      </c>
      <c r="FX676" s="1234" t="str">
        <f t="shared" si="681"/>
        <v xml:space="preserve"> </v>
      </c>
      <c r="FY676" s="1234" t="str">
        <f t="shared" si="682"/>
        <v xml:space="preserve"> </v>
      </c>
      <c r="FZ676" s="1234" t="str">
        <f t="shared" si="713"/>
        <v xml:space="preserve"> </v>
      </c>
      <c r="GA676" s="1234">
        <f t="shared" si="683"/>
        <v>0</v>
      </c>
      <c r="GB676" s="1227"/>
      <c r="GC676" s="1234" t="str">
        <f t="shared" si="684"/>
        <v xml:space="preserve"> </v>
      </c>
      <c r="GD676" s="1234" t="str">
        <f t="shared" si="685"/>
        <v xml:space="preserve"> </v>
      </c>
      <c r="GE676" s="1234" t="str">
        <f t="shared" si="686"/>
        <v xml:space="preserve"> </v>
      </c>
      <c r="GF676" s="1234" t="str">
        <f t="shared" si="687"/>
        <v xml:space="preserve"> </v>
      </c>
      <c r="GG676" s="1234" t="str">
        <f t="shared" si="688"/>
        <v xml:space="preserve"> </v>
      </c>
      <c r="GH676" s="1234" t="str">
        <f t="shared" si="689"/>
        <v xml:space="preserve"> </v>
      </c>
      <c r="GI676" s="1234" t="str">
        <f t="shared" si="690"/>
        <v xml:space="preserve"> </v>
      </c>
      <c r="GJ676" s="1234" t="str">
        <f t="shared" si="691"/>
        <v xml:space="preserve"> </v>
      </c>
      <c r="GK676" s="1234" t="str">
        <f t="shared" si="692"/>
        <v xml:space="preserve"> </v>
      </c>
      <c r="GL676" s="1234" t="str">
        <f t="shared" si="693"/>
        <v xml:space="preserve"> </v>
      </c>
      <c r="GM676" s="1234" t="str">
        <f t="shared" si="694"/>
        <v xml:space="preserve"> </v>
      </c>
      <c r="GN676" s="1234">
        <f t="shared" si="695"/>
        <v>0</v>
      </c>
    </row>
    <row r="677" spans="1:196" s="100" customFormat="1" ht="27" customHeight="1" thickTop="1" thickBot="1">
      <c r="A677" s="1208">
        <f>【A票】【D票】!$D$10</f>
        <v>0</v>
      </c>
      <c r="B677" s="1212">
        <f>【A票】【D票】!$H$10</f>
        <v>0</v>
      </c>
      <c r="C677" s="1213" t="str">
        <f>【A票】【D票】!$K$10</f>
        <v xml:space="preserve"> </v>
      </c>
      <c r="D677" s="1214">
        <f t="shared" si="669"/>
        <v>586</v>
      </c>
      <c r="E677" s="914"/>
      <c r="F677" s="467"/>
      <c r="G677" s="469"/>
      <c r="H677" s="224" t="str">
        <f t="shared" si="655"/>
        <v xml:space="preserve"> </v>
      </c>
      <c r="I677" s="704"/>
      <c r="J677" s="117"/>
      <c r="K677" s="117"/>
      <c r="L677" s="117"/>
      <c r="M677" s="117"/>
      <c r="N677" s="117"/>
      <c r="O677" s="117"/>
      <c r="P677" s="117"/>
      <c r="Q677" s="117"/>
      <c r="R677" s="117"/>
      <c r="S677" s="117"/>
      <c r="T677" s="254"/>
      <c r="U677" s="646"/>
      <c r="V677" s="646"/>
      <c r="W677" s="114"/>
      <c r="X677" s="254"/>
      <c r="Y677" s="224" t="str">
        <f t="shared" si="656"/>
        <v xml:space="preserve"> </v>
      </c>
      <c r="Z677" s="579"/>
      <c r="AA677" s="704"/>
      <c r="AB677" s="119"/>
      <c r="AC677" s="224" t="str">
        <f t="shared" si="671"/>
        <v xml:space="preserve"> </v>
      </c>
      <c r="AD677" s="115"/>
      <c r="AE677" s="253"/>
      <c r="AF677" s="704"/>
      <c r="AG677" s="727"/>
      <c r="AH677" s="727"/>
      <c r="AI677" s="727"/>
      <c r="AJ677" s="727"/>
      <c r="AK677" s="591"/>
      <c r="AL677" s="727"/>
      <c r="AM677" s="727"/>
      <c r="AN677" s="727"/>
      <c r="AO677" s="727"/>
      <c r="AP677" s="727"/>
      <c r="AQ677" s="727"/>
      <c r="AR677" s="727"/>
      <c r="AS677" s="727"/>
      <c r="AT677" s="727"/>
      <c r="AU677" s="727"/>
      <c r="AV677" s="727"/>
      <c r="AW677" s="727"/>
      <c r="AX677" s="727"/>
      <c r="AY677" s="727"/>
      <c r="AZ677" s="727"/>
      <c r="BA677" s="727"/>
      <c r="BB677" s="727"/>
      <c r="BC677" s="821"/>
      <c r="BD677" s="727"/>
      <c r="BE677" s="727"/>
      <c r="BF677" s="727"/>
      <c r="BG677" s="727"/>
      <c r="BH677" s="727"/>
      <c r="BI677" s="727"/>
      <c r="BJ677" s="727"/>
      <c r="BK677" s="727"/>
      <c r="BL677" s="821"/>
      <c r="BM677" s="727"/>
      <c r="BN677" s="727"/>
      <c r="BO677" s="727"/>
      <c r="BP677" s="727"/>
      <c r="BQ677" s="727"/>
      <c r="BR677" s="821"/>
      <c r="BS677" s="727"/>
      <c r="BT677" s="727"/>
      <c r="BU677" s="727"/>
      <c r="BV677" s="591"/>
      <c r="BW677" s="224" t="str">
        <f t="shared" si="668"/>
        <v xml:space="preserve"> </v>
      </c>
      <c r="BX677" s="471">
        <f t="shared" si="657"/>
        <v>586</v>
      </c>
      <c r="BY677" s="117"/>
      <c r="BZ677" s="117"/>
      <c r="CA677" s="117"/>
      <c r="CB677" s="117"/>
      <c r="CC677" s="117"/>
      <c r="CD677" s="461"/>
      <c r="CE677" s="236"/>
      <c r="CF677" s="224" t="str">
        <f t="shared" si="658"/>
        <v xml:space="preserve"> </v>
      </c>
      <c r="CG677" s="116"/>
      <c r="CH677" s="117"/>
      <c r="CI677" s="117"/>
      <c r="CJ677" s="117"/>
      <c r="CK677" s="472"/>
      <c r="CL677" s="472"/>
      <c r="CM677" s="472"/>
      <c r="CN677" s="472"/>
      <c r="CO677" s="117"/>
      <c r="CP677" s="253"/>
      <c r="CQ677" s="120"/>
      <c r="CR677" s="224" t="str" cm="1">
        <f t="array" ref="CR677">IF(AND(SUM(COUNTIF(CG677:CM677,{"*不明*","*その他*"})+COUNTIF(CO677:CP677,{"*不明*","*その他*"}))&gt;0,CQ677=""),"その他・不明の場合,10)具体的内容、理由を記入",IF(OR(AND(CI677=CI$65,COUNTA(CJ677:CM677)&lt;4),AND(OR(CI677=CI$63,CI677=CI$64,CI677=CI$66,CI677=CI$67,CI677=CI$68,CI677=""),COUNTA(CJ677:CM677)&gt;0)),"3)介護保険認定済→要介護度、認知症自立度、寝たきり度、介護保険サービス記入",IF(OR(AND(OR(CM677=CM$63,CM677=CM$64),CN677=""),AND(OR(CM677=CM$65,CM677=CM$66),CN677&lt;&gt;"")),"7)介護保険サービス受けている/過去受けていた→具体的内容記入"," ")))</f>
        <v xml:space="preserve"> </v>
      </c>
      <c r="CS677" s="224" t="str">
        <f t="shared" si="659"/>
        <v xml:space="preserve"> </v>
      </c>
      <c r="CT677" s="116"/>
      <c r="CU677" s="253"/>
      <c r="CV677" s="117"/>
      <c r="CW677" s="117"/>
      <c r="CX677" s="253"/>
      <c r="CY677" s="117"/>
      <c r="CZ677" s="117"/>
      <c r="DA677" s="253"/>
      <c r="DB677" s="117"/>
      <c r="DC677" s="224" t="str">
        <f t="shared" si="660"/>
        <v xml:space="preserve"> </v>
      </c>
      <c r="DD677" s="224" t="str">
        <f t="shared" si="661"/>
        <v xml:space="preserve"> </v>
      </c>
      <c r="DE677" s="224" t="str">
        <f t="shared" si="672"/>
        <v xml:space="preserve"> </v>
      </c>
      <c r="DF677" s="121"/>
      <c r="DG677" s="114"/>
      <c r="DH677" s="704"/>
      <c r="DI677" s="119"/>
      <c r="DJ677" s="187"/>
      <c r="DK677" s="254"/>
      <c r="DL677" s="224" t="str">
        <f t="shared" si="673"/>
        <v xml:space="preserve"> </v>
      </c>
      <c r="DM677" s="224" t="str">
        <f t="shared" si="662"/>
        <v xml:space="preserve"> </v>
      </c>
      <c r="DN677" s="474"/>
      <c r="DO677" s="117"/>
      <c r="DP677" s="117"/>
      <c r="DQ677" s="117"/>
      <c r="DR677" s="117"/>
      <c r="DS677" s="117"/>
      <c r="DT677" s="254"/>
      <c r="DU677" s="476"/>
      <c r="DV677" s="224" t="str">
        <f t="shared" si="674"/>
        <v xml:space="preserve"> </v>
      </c>
      <c r="DW677" s="115"/>
      <c r="DX677" s="470"/>
      <c r="DY677" s="117"/>
      <c r="DZ677" s="704"/>
      <c r="EA677" s="224" t="str">
        <f t="shared" si="675"/>
        <v xml:space="preserve"> </v>
      </c>
      <c r="EB677" s="906"/>
      <c r="EC677" s="904"/>
      <c r="ED677" s="904"/>
      <c r="EE677" s="904"/>
      <c r="EF677" s="904"/>
      <c r="EG677" s="904"/>
      <c r="EH677" s="904"/>
      <c r="EI677" s="904"/>
      <c r="EJ677" s="904"/>
      <c r="EK677" s="905"/>
      <c r="EL677" s="80"/>
      <c r="EM677" s="224" t="str">
        <f t="shared" si="663"/>
        <v xml:space="preserve"> </v>
      </c>
      <c r="EN677" s="224" t="str">
        <f t="shared" si="664"/>
        <v xml:space="preserve"> </v>
      </c>
      <c r="EO677" s="115"/>
      <c r="EP677" s="1050"/>
      <c r="EQ677" s="253"/>
      <c r="ER677" s="117"/>
      <c r="ES677" s="1258">
        <f t="shared" si="665"/>
        <v>586</v>
      </c>
      <c r="ET677" s="224" t="str">
        <f t="shared" si="666"/>
        <v xml:space="preserve"> </v>
      </c>
      <c r="EU677" s="477" t="str">
        <f t="shared" si="667"/>
        <v/>
      </c>
      <c r="EV677" s="1334" t="str">
        <f t="shared" si="670"/>
        <v xml:space="preserve"> </v>
      </c>
      <c r="EW677" s="1332" t="str">
        <f t="shared" si="714"/>
        <v/>
      </c>
      <c r="EX677" s="1275" t="str">
        <f t="shared" si="696"/>
        <v/>
      </c>
      <c r="EY677" s="1275" t="str">
        <f t="shared" si="697"/>
        <v/>
      </c>
      <c r="EZ677" s="1275" t="str">
        <f t="shared" si="698"/>
        <v/>
      </c>
      <c r="FA677" s="1275" t="str">
        <f t="shared" si="699"/>
        <v/>
      </c>
      <c r="FB677" s="1275" t="str">
        <f t="shared" si="700"/>
        <v/>
      </c>
      <c r="FC677" s="1333" t="str">
        <f t="shared" si="701"/>
        <v/>
      </c>
      <c r="FE677" s="1234" t="str">
        <f t="shared" si="702"/>
        <v xml:space="preserve"> </v>
      </c>
      <c r="FF677" s="1234" t="str">
        <f t="shared" si="703"/>
        <v xml:space="preserve"> </v>
      </c>
      <c r="FG677" s="1234" t="str">
        <f t="shared" si="704"/>
        <v xml:space="preserve"> </v>
      </c>
      <c r="FH677" s="1234" t="str">
        <f t="shared" si="705"/>
        <v xml:space="preserve"> </v>
      </c>
      <c r="FI677" s="1234" t="str">
        <f t="shared" si="676"/>
        <v xml:space="preserve"> </v>
      </c>
      <c r="FJ677" s="1234" t="str">
        <f t="shared" si="706"/>
        <v xml:space="preserve"> </v>
      </c>
      <c r="FK677" s="1234">
        <f t="shared" si="677"/>
        <v>0</v>
      </c>
      <c r="FL677" s="1227"/>
      <c r="FM677" s="1234" t="str">
        <f t="shared" si="678"/>
        <v xml:space="preserve"> </v>
      </c>
      <c r="FN677" s="1234" t="str">
        <f t="shared" si="679"/>
        <v xml:space="preserve"> </v>
      </c>
      <c r="FO677" s="1234" t="str">
        <f t="shared" si="707"/>
        <v xml:space="preserve"> </v>
      </c>
      <c r="FP677" s="1234" t="str">
        <f t="shared" si="708"/>
        <v xml:space="preserve"> </v>
      </c>
      <c r="FQ677" s="1234" t="str">
        <f t="shared" si="680"/>
        <v xml:space="preserve"> </v>
      </c>
      <c r="FR677" s="1234" t="str">
        <f t="shared" si="709"/>
        <v xml:space="preserve"> </v>
      </c>
      <c r="FS677" s="1234">
        <f t="shared" si="715"/>
        <v>0</v>
      </c>
      <c r="FT677" s="1227"/>
      <c r="FU677" s="1234" t="str">
        <f t="shared" si="710"/>
        <v xml:space="preserve"> </v>
      </c>
      <c r="FV677" s="1234" t="str">
        <f t="shared" si="711"/>
        <v xml:space="preserve"> </v>
      </c>
      <c r="FW677" s="1234" t="str">
        <f t="shared" si="712"/>
        <v xml:space="preserve"> </v>
      </c>
      <c r="FX677" s="1234" t="str">
        <f t="shared" si="681"/>
        <v xml:space="preserve"> </v>
      </c>
      <c r="FY677" s="1234" t="str">
        <f t="shared" si="682"/>
        <v xml:space="preserve"> </v>
      </c>
      <c r="FZ677" s="1234" t="str">
        <f t="shared" si="713"/>
        <v xml:space="preserve"> </v>
      </c>
      <c r="GA677" s="1234">
        <f t="shared" si="683"/>
        <v>0</v>
      </c>
      <c r="GB677" s="1227"/>
      <c r="GC677" s="1234" t="str">
        <f t="shared" si="684"/>
        <v xml:space="preserve"> </v>
      </c>
      <c r="GD677" s="1234" t="str">
        <f t="shared" si="685"/>
        <v xml:space="preserve"> </v>
      </c>
      <c r="GE677" s="1234" t="str">
        <f t="shared" si="686"/>
        <v xml:space="preserve"> </v>
      </c>
      <c r="GF677" s="1234" t="str">
        <f t="shared" si="687"/>
        <v xml:space="preserve"> </v>
      </c>
      <c r="GG677" s="1234" t="str">
        <f t="shared" si="688"/>
        <v xml:space="preserve"> </v>
      </c>
      <c r="GH677" s="1234" t="str">
        <f t="shared" si="689"/>
        <v xml:space="preserve"> </v>
      </c>
      <c r="GI677" s="1234" t="str">
        <f t="shared" si="690"/>
        <v xml:space="preserve"> </v>
      </c>
      <c r="GJ677" s="1234" t="str">
        <f t="shared" si="691"/>
        <v xml:space="preserve"> </v>
      </c>
      <c r="GK677" s="1234" t="str">
        <f t="shared" si="692"/>
        <v xml:space="preserve"> </v>
      </c>
      <c r="GL677" s="1234" t="str">
        <f t="shared" si="693"/>
        <v xml:space="preserve"> </v>
      </c>
      <c r="GM677" s="1234" t="str">
        <f t="shared" si="694"/>
        <v xml:space="preserve"> </v>
      </c>
      <c r="GN677" s="1234">
        <f t="shared" si="695"/>
        <v>0</v>
      </c>
    </row>
    <row r="678" spans="1:196" s="100" customFormat="1" ht="27" customHeight="1" thickTop="1" thickBot="1">
      <c r="A678" s="1208">
        <f>【A票】【D票】!$D$10</f>
        <v>0</v>
      </c>
      <c r="B678" s="1212">
        <f>【A票】【D票】!$H$10</f>
        <v>0</v>
      </c>
      <c r="C678" s="1213" t="str">
        <f>【A票】【D票】!$K$10</f>
        <v xml:space="preserve"> </v>
      </c>
      <c r="D678" s="1214">
        <f t="shared" si="669"/>
        <v>587</v>
      </c>
      <c r="E678" s="914"/>
      <c r="F678" s="467"/>
      <c r="G678" s="469"/>
      <c r="H678" s="224" t="str">
        <f t="shared" si="655"/>
        <v xml:space="preserve"> </v>
      </c>
      <c r="I678" s="704"/>
      <c r="J678" s="117"/>
      <c r="K678" s="117"/>
      <c r="L678" s="117"/>
      <c r="M678" s="117"/>
      <c r="N678" s="117"/>
      <c r="O678" s="117"/>
      <c r="P678" s="117"/>
      <c r="Q678" s="117"/>
      <c r="R678" s="117"/>
      <c r="S678" s="117"/>
      <c r="T678" s="254"/>
      <c r="U678" s="646"/>
      <c r="V678" s="646"/>
      <c r="W678" s="114"/>
      <c r="X678" s="254"/>
      <c r="Y678" s="224" t="str">
        <f t="shared" si="656"/>
        <v xml:space="preserve"> </v>
      </c>
      <c r="Z678" s="579"/>
      <c r="AA678" s="704"/>
      <c r="AB678" s="119"/>
      <c r="AC678" s="224" t="str">
        <f t="shared" si="671"/>
        <v xml:space="preserve"> </v>
      </c>
      <c r="AD678" s="115"/>
      <c r="AE678" s="253"/>
      <c r="AF678" s="704"/>
      <c r="AG678" s="727"/>
      <c r="AH678" s="727"/>
      <c r="AI678" s="727"/>
      <c r="AJ678" s="727"/>
      <c r="AK678" s="591"/>
      <c r="AL678" s="727"/>
      <c r="AM678" s="727"/>
      <c r="AN678" s="727"/>
      <c r="AO678" s="727"/>
      <c r="AP678" s="727"/>
      <c r="AQ678" s="727"/>
      <c r="AR678" s="727"/>
      <c r="AS678" s="727"/>
      <c r="AT678" s="727"/>
      <c r="AU678" s="727"/>
      <c r="AV678" s="727"/>
      <c r="AW678" s="727"/>
      <c r="AX678" s="727"/>
      <c r="AY678" s="727"/>
      <c r="AZ678" s="727"/>
      <c r="BA678" s="727"/>
      <c r="BB678" s="727"/>
      <c r="BC678" s="821"/>
      <c r="BD678" s="727"/>
      <c r="BE678" s="727"/>
      <c r="BF678" s="727"/>
      <c r="BG678" s="727"/>
      <c r="BH678" s="727"/>
      <c r="BI678" s="727"/>
      <c r="BJ678" s="727"/>
      <c r="BK678" s="727"/>
      <c r="BL678" s="821"/>
      <c r="BM678" s="727"/>
      <c r="BN678" s="727"/>
      <c r="BO678" s="727"/>
      <c r="BP678" s="727"/>
      <c r="BQ678" s="727"/>
      <c r="BR678" s="821"/>
      <c r="BS678" s="727"/>
      <c r="BT678" s="727"/>
      <c r="BU678" s="727"/>
      <c r="BV678" s="591"/>
      <c r="BW678" s="224" t="str">
        <f t="shared" si="668"/>
        <v xml:space="preserve"> </v>
      </c>
      <c r="BX678" s="471">
        <f t="shared" si="657"/>
        <v>587</v>
      </c>
      <c r="BY678" s="117"/>
      <c r="BZ678" s="117"/>
      <c r="CA678" s="117"/>
      <c r="CB678" s="117"/>
      <c r="CC678" s="117"/>
      <c r="CD678" s="461"/>
      <c r="CE678" s="236"/>
      <c r="CF678" s="224" t="str">
        <f t="shared" si="658"/>
        <v xml:space="preserve"> </v>
      </c>
      <c r="CG678" s="116"/>
      <c r="CH678" s="117"/>
      <c r="CI678" s="117"/>
      <c r="CJ678" s="117"/>
      <c r="CK678" s="472"/>
      <c r="CL678" s="472"/>
      <c r="CM678" s="472"/>
      <c r="CN678" s="472"/>
      <c r="CO678" s="117"/>
      <c r="CP678" s="253"/>
      <c r="CQ678" s="120"/>
      <c r="CR678" s="224" t="str" cm="1">
        <f t="array" ref="CR678">IF(AND(SUM(COUNTIF(CG678:CM678,{"*不明*","*その他*"})+COUNTIF(CO678:CP678,{"*不明*","*その他*"}))&gt;0,CQ678=""),"その他・不明の場合,10)具体的内容、理由を記入",IF(OR(AND(CI678=CI$65,COUNTA(CJ678:CM678)&lt;4),AND(OR(CI678=CI$63,CI678=CI$64,CI678=CI$66,CI678=CI$67,CI678=CI$68,CI678=""),COUNTA(CJ678:CM678)&gt;0)),"3)介護保険認定済→要介護度、認知症自立度、寝たきり度、介護保険サービス記入",IF(OR(AND(OR(CM678=CM$63,CM678=CM$64),CN678=""),AND(OR(CM678=CM$65,CM678=CM$66),CN678&lt;&gt;"")),"7)介護保険サービス受けている/過去受けていた→具体的内容記入"," ")))</f>
        <v xml:space="preserve"> </v>
      </c>
      <c r="CS678" s="224" t="str">
        <f t="shared" si="659"/>
        <v xml:space="preserve"> </v>
      </c>
      <c r="CT678" s="116"/>
      <c r="CU678" s="253"/>
      <c r="CV678" s="117"/>
      <c r="CW678" s="117"/>
      <c r="CX678" s="253"/>
      <c r="CY678" s="117"/>
      <c r="CZ678" s="117"/>
      <c r="DA678" s="253"/>
      <c r="DB678" s="117"/>
      <c r="DC678" s="224" t="str">
        <f t="shared" si="660"/>
        <v xml:space="preserve"> </v>
      </c>
      <c r="DD678" s="224" t="str">
        <f t="shared" si="661"/>
        <v xml:space="preserve"> </v>
      </c>
      <c r="DE678" s="224" t="str">
        <f t="shared" si="672"/>
        <v xml:space="preserve"> </v>
      </c>
      <c r="DF678" s="121"/>
      <c r="DG678" s="114"/>
      <c r="DH678" s="704"/>
      <c r="DI678" s="119"/>
      <c r="DJ678" s="187"/>
      <c r="DK678" s="254"/>
      <c r="DL678" s="224" t="str">
        <f t="shared" si="673"/>
        <v xml:space="preserve"> </v>
      </c>
      <c r="DM678" s="224" t="str">
        <f t="shared" si="662"/>
        <v xml:space="preserve"> </v>
      </c>
      <c r="DN678" s="474"/>
      <c r="DO678" s="117"/>
      <c r="DP678" s="117"/>
      <c r="DQ678" s="117"/>
      <c r="DR678" s="117"/>
      <c r="DS678" s="117"/>
      <c r="DT678" s="254"/>
      <c r="DU678" s="476"/>
      <c r="DV678" s="224" t="str">
        <f t="shared" si="674"/>
        <v xml:space="preserve"> </v>
      </c>
      <c r="DW678" s="115"/>
      <c r="DX678" s="470"/>
      <c r="DY678" s="117"/>
      <c r="DZ678" s="704"/>
      <c r="EA678" s="224" t="str">
        <f t="shared" si="675"/>
        <v xml:space="preserve"> </v>
      </c>
      <c r="EB678" s="906"/>
      <c r="EC678" s="904"/>
      <c r="ED678" s="904"/>
      <c r="EE678" s="904"/>
      <c r="EF678" s="904"/>
      <c r="EG678" s="904"/>
      <c r="EH678" s="904"/>
      <c r="EI678" s="904"/>
      <c r="EJ678" s="904"/>
      <c r="EK678" s="905"/>
      <c r="EL678" s="80"/>
      <c r="EM678" s="224" t="str">
        <f t="shared" si="663"/>
        <v xml:space="preserve"> </v>
      </c>
      <c r="EN678" s="224" t="str">
        <f t="shared" si="664"/>
        <v xml:space="preserve"> </v>
      </c>
      <c r="EO678" s="115"/>
      <c r="EP678" s="1050"/>
      <c r="EQ678" s="253"/>
      <c r="ER678" s="117"/>
      <c r="ES678" s="1258">
        <f t="shared" si="665"/>
        <v>587</v>
      </c>
      <c r="ET678" s="224" t="str">
        <f t="shared" si="666"/>
        <v xml:space="preserve"> </v>
      </c>
      <c r="EU678" s="477" t="str">
        <f t="shared" si="667"/>
        <v/>
      </c>
      <c r="EV678" s="1334" t="str">
        <f t="shared" si="670"/>
        <v xml:space="preserve"> </v>
      </c>
      <c r="EW678" s="1332" t="str">
        <f t="shared" si="714"/>
        <v/>
      </c>
      <c r="EX678" s="1275" t="str">
        <f t="shared" si="696"/>
        <v/>
      </c>
      <c r="EY678" s="1275" t="str">
        <f t="shared" si="697"/>
        <v/>
      </c>
      <c r="EZ678" s="1275" t="str">
        <f t="shared" si="698"/>
        <v/>
      </c>
      <c r="FA678" s="1275" t="str">
        <f t="shared" si="699"/>
        <v/>
      </c>
      <c r="FB678" s="1275" t="str">
        <f t="shared" si="700"/>
        <v/>
      </c>
      <c r="FC678" s="1333" t="str">
        <f t="shared" si="701"/>
        <v/>
      </c>
      <c r="FE678" s="1234" t="str">
        <f t="shared" si="702"/>
        <v xml:space="preserve"> </v>
      </c>
      <c r="FF678" s="1234" t="str">
        <f t="shared" si="703"/>
        <v xml:space="preserve"> </v>
      </c>
      <c r="FG678" s="1234" t="str">
        <f t="shared" si="704"/>
        <v xml:space="preserve"> </v>
      </c>
      <c r="FH678" s="1234" t="str">
        <f t="shared" si="705"/>
        <v xml:space="preserve"> </v>
      </c>
      <c r="FI678" s="1234" t="str">
        <f t="shared" si="676"/>
        <v xml:space="preserve"> </v>
      </c>
      <c r="FJ678" s="1234" t="str">
        <f t="shared" si="706"/>
        <v xml:space="preserve"> </v>
      </c>
      <c r="FK678" s="1234">
        <f t="shared" si="677"/>
        <v>0</v>
      </c>
      <c r="FL678" s="1227"/>
      <c r="FM678" s="1234" t="str">
        <f t="shared" si="678"/>
        <v xml:space="preserve"> </v>
      </c>
      <c r="FN678" s="1234" t="str">
        <f t="shared" si="679"/>
        <v xml:space="preserve"> </v>
      </c>
      <c r="FO678" s="1234" t="str">
        <f t="shared" si="707"/>
        <v xml:space="preserve"> </v>
      </c>
      <c r="FP678" s="1234" t="str">
        <f t="shared" si="708"/>
        <v xml:space="preserve"> </v>
      </c>
      <c r="FQ678" s="1234" t="str">
        <f t="shared" si="680"/>
        <v xml:space="preserve"> </v>
      </c>
      <c r="FR678" s="1234" t="str">
        <f t="shared" si="709"/>
        <v xml:space="preserve"> </v>
      </c>
      <c r="FS678" s="1234">
        <f t="shared" si="715"/>
        <v>0</v>
      </c>
      <c r="FT678" s="1227"/>
      <c r="FU678" s="1234" t="str">
        <f t="shared" si="710"/>
        <v xml:space="preserve"> </v>
      </c>
      <c r="FV678" s="1234" t="str">
        <f t="shared" si="711"/>
        <v xml:space="preserve"> </v>
      </c>
      <c r="FW678" s="1234" t="str">
        <f t="shared" si="712"/>
        <v xml:space="preserve"> </v>
      </c>
      <c r="FX678" s="1234" t="str">
        <f t="shared" si="681"/>
        <v xml:space="preserve"> </v>
      </c>
      <c r="FY678" s="1234" t="str">
        <f t="shared" si="682"/>
        <v xml:space="preserve"> </v>
      </c>
      <c r="FZ678" s="1234" t="str">
        <f t="shared" si="713"/>
        <v xml:space="preserve"> </v>
      </c>
      <c r="GA678" s="1234">
        <f t="shared" si="683"/>
        <v>0</v>
      </c>
      <c r="GB678" s="1227"/>
      <c r="GC678" s="1234" t="str">
        <f t="shared" si="684"/>
        <v xml:space="preserve"> </v>
      </c>
      <c r="GD678" s="1234" t="str">
        <f t="shared" si="685"/>
        <v xml:space="preserve"> </v>
      </c>
      <c r="GE678" s="1234" t="str">
        <f t="shared" si="686"/>
        <v xml:space="preserve"> </v>
      </c>
      <c r="GF678" s="1234" t="str">
        <f t="shared" si="687"/>
        <v xml:space="preserve"> </v>
      </c>
      <c r="GG678" s="1234" t="str">
        <f t="shared" si="688"/>
        <v xml:space="preserve"> </v>
      </c>
      <c r="GH678" s="1234" t="str">
        <f t="shared" si="689"/>
        <v xml:space="preserve"> </v>
      </c>
      <c r="GI678" s="1234" t="str">
        <f t="shared" si="690"/>
        <v xml:space="preserve"> </v>
      </c>
      <c r="GJ678" s="1234" t="str">
        <f t="shared" si="691"/>
        <v xml:space="preserve"> </v>
      </c>
      <c r="GK678" s="1234" t="str">
        <f t="shared" si="692"/>
        <v xml:space="preserve"> </v>
      </c>
      <c r="GL678" s="1234" t="str">
        <f t="shared" si="693"/>
        <v xml:space="preserve"> </v>
      </c>
      <c r="GM678" s="1234" t="str">
        <f t="shared" si="694"/>
        <v xml:space="preserve"> </v>
      </c>
      <c r="GN678" s="1234">
        <f t="shared" si="695"/>
        <v>0</v>
      </c>
    </row>
    <row r="679" spans="1:196" s="100" customFormat="1" ht="27" customHeight="1" thickTop="1" thickBot="1">
      <c r="A679" s="1208">
        <f>【A票】【D票】!$D$10</f>
        <v>0</v>
      </c>
      <c r="B679" s="1212">
        <f>【A票】【D票】!$H$10</f>
        <v>0</v>
      </c>
      <c r="C679" s="1213" t="str">
        <f>【A票】【D票】!$K$10</f>
        <v xml:space="preserve"> </v>
      </c>
      <c r="D679" s="1214">
        <f t="shared" si="669"/>
        <v>588</v>
      </c>
      <c r="E679" s="914"/>
      <c r="F679" s="467"/>
      <c r="G679" s="469"/>
      <c r="H679" s="224" t="str">
        <f t="shared" si="655"/>
        <v xml:space="preserve"> </v>
      </c>
      <c r="I679" s="704"/>
      <c r="J679" s="117"/>
      <c r="K679" s="117"/>
      <c r="L679" s="117"/>
      <c r="M679" s="117"/>
      <c r="N679" s="117"/>
      <c r="O679" s="117"/>
      <c r="P679" s="117"/>
      <c r="Q679" s="117"/>
      <c r="R679" s="117"/>
      <c r="S679" s="117"/>
      <c r="T679" s="254"/>
      <c r="U679" s="646"/>
      <c r="V679" s="646"/>
      <c r="W679" s="114"/>
      <c r="X679" s="254"/>
      <c r="Y679" s="224" t="str">
        <f t="shared" si="656"/>
        <v xml:space="preserve"> </v>
      </c>
      <c r="Z679" s="579"/>
      <c r="AA679" s="704"/>
      <c r="AB679" s="119"/>
      <c r="AC679" s="224" t="str">
        <f t="shared" si="671"/>
        <v xml:space="preserve"> </v>
      </c>
      <c r="AD679" s="115"/>
      <c r="AE679" s="253"/>
      <c r="AF679" s="704"/>
      <c r="AG679" s="727"/>
      <c r="AH679" s="727"/>
      <c r="AI679" s="727"/>
      <c r="AJ679" s="727"/>
      <c r="AK679" s="591"/>
      <c r="AL679" s="727"/>
      <c r="AM679" s="727"/>
      <c r="AN679" s="727"/>
      <c r="AO679" s="727"/>
      <c r="AP679" s="727"/>
      <c r="AQ679" s="727"/>
      <c r="AR679" s="727"/>
      <c r="AS679" s="727"/>
      <c r="AT679" s="727"/>
      <c r="AU679" s="727"/>
      <c r="AV679" s="727"/>
      <c r="AW679" s="727"/>
      <c r="AX679" s="727"/>
      <c r="AY679" s="727"/>
      <c r="AZ679" s="727"/>
      <c r="BA679" s="727"/>
      <c r="BB679" s="727"/>
      <c r="BC679" s="821"/>
      <c r="BD679" s="727"/>
      <c r="BE679" s="727"/>
      <c r="BF679" s="727"/>
      <c r="BG679" s="727"/>
      <c r="BH679" s="727"/>
      <c r="BI679" s="727"/>
      <c r="BJ679" s="727"/>
      <c r="BK679" s="727"/>
      <c r="BL679" s="821"/>
      <c r="BM679" s="727"/>
      <c r="BN679" s="727"/>
      <c r="BO679" s="727"/>
      <c r="BP679" s="727"/>
      <c r="BQ679" s="727"/>
      <c r="BR679" s="821"/>
      <c r="BS679" s="727"/>
      <c r="BT679" s="727"/>
      <c r="BU679" s="727"/>
      <c r="BV679" s="591"/>
      <c r="BW679" s="224" t="str">
        <f t="shared" si="668"/>
        <v xml:space="preserve"> </v>
      </c>
      <c r="BX679" s="471">
        <f t="shared" si="657"/>
        <v>588</v>
      </c>
      <c r="BY679" s="117"/>
      <c r="BZ679" s="117"/>
      <c r="CA679" s="117"/>
      <c r="CB679" s="117"/>
      <c r="CC679" s="117"/>
      <c r="CD679" s="461"/>
      <c r="CE679" s="236"/>
      <c r="CF679" s="224" t="str">
        <f t="shared" si="658"/>
        <v xml:space="preserve"> </v>
      </c>
      <c r="CG679" s="116"/>
      <c r="CH679" s="117"/>
      <c r="CI679" s="117"/>
      <c r="CJ679" s="117"/>
      <c r="CK679" s="472"/>
      <c r="CL679" s="472"/>
      <c r="CM679" s="472"/>
      <c r="CN679" s="472"/>
      <c r="CO679" s="117"/>
      <c r="CP679" s="253"/>
      <c r="CQ679" s="120"/>
      <c r="CR679" s="224" t="str" cm="1">
        <f t="array" ref="CR679">IF(AND(SUM(COUNTIF(CG679:CM679,{"*不明*","*その他*"})+COUNTIF(CO679:CP679,{"*不明*","*その他*"}))&gt;0,CQ679=""),"その他・不明の場合,10)具体的内容、理由を記入",IF(OR(AND(CI679=CI$65,COUNTA(CJ679:CM679)&lt;4),AND(OR(CI679=CI$63,CI679=CI$64,CI679=CI$66,CI679=CI$67,CI679=CI$68,CI679=""),COUNTA(CJ679:CM679)&gt;0)),"3)介護保険認定済→要介護度、認知症自立度、寝たきり度、介護保険サービス記入",IF(OR(AND(OR(CM679=CM$63,CM679=CM$64),CN679=""),AND(OR(CM679=CM$65,CM679=CM$66),CN679&lt;&gt;"")),"7)介護保険サービス受けている/過去受けていた→具体的内容記入"," ")))</f>
        <v xml:space="preserve"> </v>
      </c>
      <c r="CS679" s="224" t="str">
        <f t="shared" si="659"/>
        <v xml:space="preserve"> </v>
      </c>
      <c r="CT679" s="116"/>
      <c r="CU679" s="253"/>
      <c r="CV679" s="117"/>
      <c r="CW679" s="117"/>
      <c r="CX679" s="253"/>
      <c r="CY679" s="117"/>
      <c r="CZ679" s="117"/>
      <c r="DA679" s="253"/>
      <c r="DB679" s="117"/>
      <c r="DC679" s="224" t="str">
        <f t="shared" si="660"/>
        <v xml:space="preserve"> </v>
      </c>
      <c r="DD679" s="224" t="str">
        <f t="shared" si="661"/>
        <v xml:space="preserve"> </v>
      </c>
      <c r="DE679" s="224" t="str">
        <f t="shared" si="672"/>
        <v xml:space="preserve"> </v>
      </c>
      <c r="DF679" s="121"/>
      <c r="DG679" s="114"/>
      <c r="DH679" s="704"/>
      <c r="DI679" s="119"/>
      <c r="DJ679" s="187"/>
      <c r="DK679" s="254"/>
      <c r="DL679" s="224" t="str">
        <f t="shared" si="673"/>
        <v xml:space="preserve"> </v>
      </c>
      <c r="DM679" s="224" t="str">
        <f t="shared" si="662"/>
        <v xml:space="preserve"> </v>
      </c>
      <c r="DN679" s="474"/>
      <c r="DO679" s="117"/>
      <c r="DP679" s="117"/>
      <c r="DQ679" s="117"/>
      <c r="DR679" s="117"/>
      <c r="DS679" s="117"/>
      <c r="DT679" s="254"/>
      <c r="DU679" s="476"/>
      <c r="DV679" s="224" t="str">
        <f t="shared" si="674"/>
        <v xml:space="preserve"> </v>
      </c>
      <c r="DW679" s="115"/>
      <c r="DX679" s="470"/>
      <c r="DY679" s="117"/>
      <c r="DZ679" s="704"/>
      <c r="EA679" s="224" t="str">
        <f t="shared" si="675"/>
        <v xml:space="preserve"> </v>
      </c>
      <c r="EB679" s="906"/>
      <c r="EC679" s="904"/>
      <c r="ED679" s="904"/>
      <c r="EE679" s="904"/>
      <c r="EF679" s="904"/>
      <c r="EG679" s="904"/>
      <c r="EH679" s="904"/>
      <c r="EI679" s="904"/>
      <c r="EJ679" s="904"/>
      <c r="EK679" s="905"/>
      <c r="EL679" s="80"/>
      <c r="EM679" s="224" t="str">
        <f t="shared" si="663"/>
        <v xml:space="preserve"> </v>
      </c>
      <c r="EN679" s="224" t="str">
        <f t="shared" si="664"/>
        <v xml:space="preserve"> </v>
      </c>
      <c r="EO679" s="115"/>
      <c r="EP679" s="1050"/>
      <c r="EQ679" s="253"/>
      <c r="ER679" s="117"/>
      <c r="ES679" s="1258">
        <f t="shared" si="665"/>
        <v>588</v>
      </c>
      <c r="ET679" s="224" t="str">
        <f t="shared" si="666"/>
        <v xml:space="preserve"> </v>
      </c>
      <c r="EU679" s="477" t="str">
        <f t="shared" si="667"/>
        <v/>
      </c>
      <c r="EV679" s="1334" t="str">
        <f t="shared" si="670"/>
        <v xml:space="preserve"> </v>
      </c>
      <c r="EW679" s="1332" t="str">
        <f t="shared" si="714"/>
        <v/>
      </c>
      <c r="EX679" s="1275" t="str">
        <f t="shared" si="696"/>
        <v/>
      </c>
      <c r="EY679" s="1275" t="str">
        <f t="shared" si="697"/>
        <v/>
      </c>
      <c r="EZ679" s="1275" t="str">
        <f t="shared" si="698"/>
        <v/>
      </c>
      <c r="FA679" s="1275" t="str">
        <f t="shared" si="699"/>
        <v/>
      </c>
      <c r="FB679" s="1275" t="str">
        <f t="shared" si="700"/>
        <v/>
      </c>
      <c r="FC679" s="1333" t="str">
        <f t="shared" si="701"/>
        <v/>
      </c>
      <c r="FE679" s="1234" t="str">
        <f t="shared" si="702"/>
        <v xml:space="preserve"> </v>
      </c>
      <c r="FF679" s="1234" t="str">
        <f t="shared" si="703"/>
        <v xml:space="preserve"> </v>
      </c>
      <c r="FG679" s="1234" t="str">
        <f t="shared" si="704"/>
        <v xml:space="preserve"> </v>
      </c>
      <c r="FH679" s="1234" t="str">
        <f t="shared" si="705"/>
        <v xml:space="preserve"> </v>
      </c>
      <c r="FI679" s="1234" t="str">
        <f t="shared" si="676"/>
        <v xml:space="preserve"> </v>
      </c>
      <c r="FJ679" s="1234" t="str">
        <f t="shared" si="706"/>
        <v xml:space="preserve"> </v>
      </c>
      <c r="FK679" s="1234">
        <f t="shared" si="677"/>
        <v>0</v>
      </c>
      <c r="FL679" s="1227"/>
      <c r="FM679" s="1234" t="str">
        <f t="shared" si="678"/>
        <v xml:space="preserve"> </v>
      </c>
      <c r="FN679" s="1234" t="str">
        <f t="shared" si="679"/>
        <v xml:space="preserve"> </v>
      </c>
      <c r="FO679" s="1234" t="str">
        <f t="shared" si="707"/>
        <v xml:space="preserve"> </v>
      </c>
      <c r="FP679" s="1234" t="str">
        <f t="shared" si="708"/>
        <v xml:space="preserve"> </v>
      </c>
      <c r="FQ679" s="1234" t="str">
        <f t="shared" si="680"/>
        <v xml:space="preserve"> </v>
      </c>
      <c r="FR679" s="1234" t="str">
        <f t="shared" si="709"/>
        <v xml:space="preserve"> </v>
      </c>
      <c r="FS679" s="1234">
        <f t="shared" si="715"/>
        <v>0</v>
      </c>
      <c r="FT679" s="1227"/>
      <c r="FU679" s="1234" t="str">
        <f t="shared" si="710"/>
        <v xml:space="preserve"> </v>
      </c>
      <c r="FV679" s="1234" t="str">
        <f t="shared" si="711"/>
        <v xml:space="preserve"> </v>
      </c>
      <c r="FW679" s="1234" t="str">
        <f t="shared" si="712"/>
        <v xml:space="preserve"> </v>
      </c>
      <c r="FX679" s="1234" t="str">
        <f t="shared" si="681"/>
        <v xml:space="preserve"> </v>
      </c>
      <c r="FY679" s="1234" t="str">
        <f t="shared" si="682"/>
        <v xml:space="preserve"> </v>
      </c>
      <c r="FZ679" s="1234" t="str">
        <f t="shared" si="713"/>
        <v xml:space="preserve"> </v>
      </c>
      <c r="GA679" s="1234">
        <f t="shared" si="683"/>
        <v>0</v>
      </c>
      <c r="GB679" s="1227"/>
      <c r="GC679" s="1234" t="str">
        <f t="shared" si="684"/>
        <v xml:space="preserve"> </v>
      </c>
      <c r="GD679" s="1234" t="str">
        <f t="shared" si="685"/>
        <v xml:space="preserve"> </v>
      </c>
      <c r="GE679" s="1234" t="str">
        <f t="shared" si="686"/>
        <v xml:space="preserve"> </v>
      </c>
      <c r="GF679" s="1234" t="str">
        <f t="shared" si="687"/>
        <v xml:space="preserve"> </v>
      </c>
      <c r="GG679" s="1234" t="str">
        <f t="shared" si="688"/>
        <v xml:space="preserve"> </v>
      </c>
      <c r="GH679" s="1234" t="str">
        <f t="shared" si="689"/>
        <v xml:space="preserve"> </v>
      </c>
      <c r="GI679" s="1234" t="str">
        <f t="shared" si="690"/>
        <v xml:space="preserve"> </v>
      </c>
      <c r="GJ679" s="1234" t="str">
        <f t="shared" si="691"/>
        <v xml:space="preserve"> </v>
      </c>
      <c r="GK679" s="1234" t="str">
        <f t="shared" si="692"/>
        <v xml:space="preserve"> </v>
      </c>
      <c r="GL679" s="1234" t="str">
        <f t="shared" si="693"/>
        <v xml:space="preserve"> </v>
      </c>
      <c r="GM679" s="1234" t="str">
        <f t="shared" si="694"/>
        <v xml:space="preserve"> </v>
      </c>
      <c r="GN679" s="1234">
        <f t="shared" si="695"/>
        <v>0</v>
      </c>
    </row>
    <row r="680" spans="1:196" s="100" customFormat="1" ht="27" customHeight="1" thickTop="1" thickBot="1">
      <c r="A680" s="1208">
        <f>【A票】【D票】!$D$10</f>
        <v>0</v>
      </c>
      <c r="B680" s="1212">
        <f>【A票】【D票】!$H$10</f>
        <v>0</v>
      </c>
      <c r="C680" s="1213" t="str">
        <f>【A票】【D票】!$K$10</f>
        <v xml:space="preserve"> </v>
      </c>
      <c r="D680" s="1214">
        <f t="shared" si="669"/>
        <v>589</v>
      </c>
      <c r="E680" s="914"/>
      <c r="F680" s="467"/>
      <c r="G680" s="469"/>
      <c r="H680" s="224" t="str">
        <f t="shared" si="655"/>
        <v xml:space="preserve"> </v>
      </c>
      <c r="I680" s="704"/>
      <c r="J680" s="117"/>
      <c r="K680" s="117"/>
      <c r="L680" s="117"/>
      <c r="M680" s="117"/>
      <c r="N680" s="117"/>
      <c r="O680" s="117"/>
      <c r="P680" s="117"/>
      <c r="Q680" s="117"/>
      <c r="R680" s="117"/>
      <c r="S680" s="117"/>
      <c r="T680" s="254"/>
      <c r="U680" s="646"/>
      <c r="V680" s="646"/>
      <c r="W680" s="114"/>
      <c r="X680" s="254"/>
      <c r="Y680" s="224" t="str">
        <f t="shared" si="656"/>
        <v xml:space="preserve"> </v>
      </c>
      <c r="Z680" s="579"/>
      <c r="AA680" s="704"/>
      <c r="AB680" s="119"/>
      <c r="AC680" s="224" t="str">
        <f t="shared" si="671"/>
        <v xml:space="preserve"> </v>
      </c>
      <c r="AD680" s="115"/>
      <c r="AE680" s="253"/>
      <c r="AF680" s="704"/>
      <c r="AG680" s="727"/>
      <c r="AH680" s="727"/>
      <c r="AI680" s="727"/>
      <c r="AJ680" s="727"/>
      <c r="AK680" s="591"/>
      <c r="AL680" s="727"/>
      <c r="AM680" s="727"/>
      <c r="AN680" s="727"/>
      <c r="AO680" s="727"/>
      <c r="AP680" s="727"/>
      <c r="AQ680" s="727"/>
      <c r="AR680" s="727"/>
      <c r="AS680" s="727"/>
      <c r="AT680" s="727"/>
      <c r="AU680" s="727"/>
      <c r="AV680" s="727"/>
      <c r="AW680" s="727"/>
      <c r="AX680" s="727"/>
      <c r="AY680" s="727"/>
      <c r="AZ680" s="727"/>
      <c r="BA680" s="727"/>
      <c r="BB680" s="727"/>
      <c r="BC680" s="821"/>
      <c r="BD680" s="727"/>
      <c r="BE680" s="727"/>
      <c r="BF680" s="727"/>
      <c r="BG680" s="727"/>
      <c r="BH680" s="727"/>
      <c r="BI680" s="727"/>
      <c r="BJ680" s="727"/>
      <c r="BK680" s="727"/>
      <c r="BL680" s="821"/>
      <c r="BM680" s="727"/>
      <c r="BN680" s="727"/>
      <c r="BO680" s="727"/>
      <c r="BP680" s="727"/>
      <c r="BQ680" s="727"/>
      <c r="BR680" s="821"/>
      <c r="BS680" s="727"/>
      <c r="BT680" s="727"/>
      <c r="BU680" s="727"/>
      <c r="BV680" s="591"/>
      <c r="BW680" s="224" t="str">
        <f t="shared" si="668"/>
        <v xml:space="preserve"> </v>
      </c>
      <c r="BX680" s="471">
        <f t="shared" si="657"/>
        <v>589</v>
      </c>
      <c r="BY680" s="117"/>
      <c r="BZ680" s="117"/>
      <c r="CA680" s="117"/>
      <c r="CB680" s="117"/>
      <c r="CC680" s="117"/>
      <c r="CD680" s="461"/>
      <c r="CE680" s="236"/>
      <c r="CF680" s="224" t="str">
        <f t="shared" si="658"/>
        <v xml:space="preserve"> </v>
      </c>
      <c r="CG680" s="116"/>
      <c r="CH680" s="117"/>
      <c r="CI680" s="117"/>
      <c r="CJ680" s="117"/>
      <c r="CK680" s="472"/>
      <c r="CL680" s="472"/>
      <c r="CM680" s="472"/>
      <c r="CN680" s="472"/>
      <c r="CO680" s="117"/>
      <c r="CP680" s="253"/>
      <c r="CQ680" s="120"/>
      <c r="CR680" s="224" t="str" cm="1">
        <f t="array" ref="CR680">IF(AND(SUM(COUNTIF(CG680:CM680,{"*不明*","*その他*"})+COUNTIF(CO680:CP680,{"*不明*","*その他*"}))&gt;0,CQ680=""),"その他・不明の場合,10)具体的内容、理由を記入",IF(OR(AND(CI680=CI$65,COUNTA(CJ680:CM680)&lt;4),AND(OR(CI680=CI$63,CI680=CI$64,CI680=CI$66,CI680=CI$67,CI680=CI$68,CI680=""),COUNTA(CJ680:CM680)&gt;0)),"3)介護保険認定済→要介護度、認知症自立度、寝たきり度、介護保険サービス記入",IF(OR(AND(OR(CM680=CM$63,CM680=CM$64),CN680=""),AND(OR(CM680=CM$65,CM680=CM$66),CN680&lt;&gt;"")),"7)介護保険サービス受けている/過去受けていた→具体的内容記入"," ")))</f>
        <v xml:space="preserve"> </v>
      </c>
      <c r="CS680" s="224" t="str">
        <f t="shared" si="659"/>
        <v xml:space="preserve"> </v>
      </c>
      <c r="CT680" s="116"/>
      <c r="CU680" s="253"/>
      <c r="CV680" s="117"/>
      <c r="CW680" s="117"/>
      <c r="CX680" s="253"/>
      <c r="CY680" s="117"/>
      <c r="CZ680" s="117"/>
      <c r="DA680" s="253"/>
      <c r="DB680" s="117"/>
      <c r="DC680" s="224" t="str">
        <f t="shared" si="660"/>
        <v xml:space="preserve"> </v>
      </c>
      <c r="DD680" s="224" t="str">
        <f t="shared" si="661"/>
        <v xml:space="preserve"> </v>
      </c>
      <c r="DE680" s="224" t="str">
        <f t="shared" si="672"/>
        <v xml:space="preserve"> </v>
      </c>
      <c r="DF680" s="121"/>
      <c r="DG680" s="114"/>
      <c r="DH680" s="704"/>
      <c r="DI680" s="119"/>
      <c r="DJ680" s="187"/>
      <c r="DK680" s="254"/>
      <c r="DL680" s="224" t="str">
        <f t="shared" si="673"/>
        <v xml:space="preserve"> </v>
      </c>
      <c r="DM680" s="224" t="str">
        <f t="shared" si="662"/>
        <v xml:space="preserve"> </v>
      </c>
      <c r="DN680" s="474"/>
      <c r="DO680" s="117"/>
      <c r="DP680" s="117"/>
      <c r="DQ680" s="117"/>
      <c r="DR680" s="117"/>
      <c r="DS680" s="117"/>
      <c r="DT680" s="254"/>
      <c r="DU680" s="476"/>
      <c r="DV680" s="224" t="str">
        <f t="shared" si="674"/>
        <v xml:space="preserve"> </v>
      </c>
      <c r="DW680" s="115"/>
      <c r="DX680" s="470"/>
      <c r="DY680" s="117"/>
      <c r="DZ680" s="704"/>
      <c r="EA680" s="224" t="str">
        <f t="shared" si="675"/>
        <v xml:space="preserve"> </v>
      </c>
      <c r="EB680" s="906"/>
      <c r="EC680" s="904"/>
      <c r="ED680" s="904"/>
      <c r="EE680" s="904"/>
      <c r="EF680" s="904"/>
      <c r="EG680" s="904"/>
      <c r="EH680" s="904"/>
      <c r="EI680" s="904"/>
      <c r="EJ680" s="904"/>
      <c r="EK680" s="905"/>
      <c r="EL680" s="80"/>
      <c r="EM680" s="224" t="str">
        <f t="shared" si="663"/>
        <v xml:space="preserve"> </v>
      </c>
      <c r="EN680" s="224" t="str">
        <f t="shared" si="664"/>
        <v xml:space="preserve"> </v>
      </c>
      <c r="EO680" s="115"/>
      <c r="EP680" s="1050"/>
      <c r="EQ680" s="253"/>
      <c r="ER680" s="117"/>
      <c r="ES680" s="1258">
        <f t="shared" si="665"/>
        <v>589</v>
      </c>
      <c r="ET680" s="224" t="str">
        <f t="shared" si="666"/>
        <v xml:space="preserve"> </v>
      </c>
      <c r="EU680" s="477" t="str">
        <f t="shared" si="667"/>
        <v/>
      </c>
      <c r="EV680" s="1334" t="str">
        <f t="shared" si="670"/>
        <v xml:space="preserve"> </v>
      </c>
      <c r="EW680" s="1332" t="str">
        <f t="shared" si="714"/>
        <v/>
      </c>
      <c r="EX680" s="1275" t="str">
        <f t="shared" si="696"/>
        <v/>
      </c>
      <c r="EY680" s="1275" t="str">
        <f t="shared" si="697"/>
        <v/>
      </c>
      <c r="EZ680" s="1275" t="str">
        <f t="shared" si="698"/>
        <v/>
      </c>
      <c r="FA680" s="1275" t="str">
        <f t="shared" si="699"/>
        <v/>
      </c>
      <c r="FB680" s="1275" t="str">
        <f t="shared" si="700"/>
        <v/>
      </c>
      <c r="FC680" s="1333" t="str">
        <f t="shared" si="701"/>
        <v/>
      </c>
      <c r="FE680" s="1234" t="str">
        <f t="shared" si="702"/>
        <v xml:space="preserve"> </v>
      </c>
      <c r="FF680" s="1234" t="str">
        <f t="shared" si="703"/>
        <v xml:space="preserve"> </v>
      </c>
      <c r="FG680" s="1234" t="str">
        <f t="shared" si="704"/>
        <v xml:space="preserve"> </v>
      </c>
      <c r="FH680" s="1234" t="str">
        <f t="shared" si="705"/>
        <v xml:space="preserve"> </v>
      </c>
      <c r="FI680" s="1234" t="str">
        <f t="shared" si="676"/>
        <v xml:space="preserve"> </v>
      </c>
      <c r="FJ680" s="1234" t="str">
        <f t="shared" si="706"/>
        <v xml:space="preserve"> </v>
      </c>
      <c r="FK680" s="1234">
        <f t="shared" si="677"/>
        <v>0</v>
      </c>
      <c r="FL680" s="1227"/>
      <c r="FM680" s="1234" t="str">
        <f t="shared" si="678"/>
        <v xml:space="preserve"> </v>
      </c>
      <c r="FN680" s="1234" t="str">
        <f t="shared" si="679"/>
        <v xml:space="preserve"> </v>
      </c>
      <c r="FO680" s="1234" t="str">
        <f t="shared" si="707"/>
        <v xml:space="preserve"> </v>
      </c>
      <c r="FP680" s="1234" t="str">
        <f t="shared" si="708"/>
        <v xml:space="preserve"> </v>
      </c>
      <c r="FQ680" s="1234" t="str">
        <f t="shared" si="680"/>
        <v xml:space="preserve"> </v>
      </c>
      <c r="FR680" s="1234" t="str">
        <f t="shared" si="709"/>
        <v xml:space="preserve"> </v>
      </c>
      <c r="FS680" s="1234">
        <f t="shared" si="715"/>
        <v>0</v>
      </c>
      <c r="FT680" s="1227"/>
      <c r="FU680" s="1234" t="str">
        <f t="shared" si="710"/>
        <v xml:space="preserve"> </v>
      </c>
      <c r="FV680" s="1234" t="str">
        <f t="shared" si="711"/>
        <v xml:space="preserve"> </v>
      </c>
      <c r="FW680" s="1234" t="str">
        <f t="shared" si="712"/>
        <v xml:space="preserve"> </v>
      </c>
      <c r="FX680" s="1234" t="str">
        <f t="shared" si="681"/>
        <v xml:space="preserve"> </v>
      </c>
      <c r="FY680" s="1234" t="str">
        <f t="shared" si="682"/>
        <v xml:space="preserve"> </v>
      </c>
      <c r="FZ680" s="1234" t="str">
        <f t="shared" si="713"/>
        <v xml:space="preserve"> </v>
      </c>
      <c r="GA680" s="1234">
        <f t="shared" si="683"/>
        <v>0</v>
      </c>
      <c r="GB680" s="1227"/>
      <c r="GC680" s="1234" t="str">
        <f t="shared" si="684"/>
        <v xml:space="preserve"> </v>
      </c>
      <c r="GD680" s="1234" t="str">
        <f t="shared" si="685"/>
        <v xml:space="preserve"> </v>
      </c>
      <c r="GE680" s="1234" t="str">
        <f t="shared" si="686"/>
        <v xml:space="preserve"> </v>
      </c>
      <c r="GF680" s="1234" t="str">
        <f t="shared" si="687"/>
        <v xml:space="preserve"> </v>
      </c>
      <c r="GG680" s="1234" t="str">
        <f t="shared" si="688"/>
        <v xml:space="preserve"> </v>
      </c>
      <c r="GH680" s="1234" t="str">
        <f t="shared" si="689"/>
        <v xml:space="preserve"> </v>
      </c>
      <c r="GI680" s="1234" t="str">
        <f t="shared" si="690"/>
        <v xml:space="preserve"> </v>
      </c>
      <c r="GJ680" s="1234" t="str">
        <f t="shared" si="691"/>
        <v xml:space="preserve"> </v>
      </c>
      <c r="GK680" s="1234" t="str">
        <f t="shared" si="692"/>
        <v xml:space="preserve"> </v>
      </c>
      <c r="GL680" s="1234" t="str">
        <f t="shared" si="693"/>
        <v xml:space="preserve"> </v>
      </c>
      <c r="GM680" s="1234" t="str">
        <f t="shared" si="694"/>
        <v xml:space="preserve"> </v>
      </c>
      <c r="GN680" s="1234">
        <f t="shared" si="695"/>
        <v>0</v>
      </c>
    </row>
    <row r="681" spans="1:196" s="100" customFormat="1" ht="27" customHeight="1" thickTop="1" thickBot="1">
      <c r="A681" s="1208">
        <f>【A票】【D票】!$D$10</f>
        <v>0</v>
      </c>
      <c r="B681" s="1212">
        <f>【A票】【D票】!$H$10</f>
        <v>0</v>
      </c>
      <c r="C681" s="1213" t="str">
        <f>【A票】【D票】!$K$10</f>
        <v xml:space="preserve"> </v>
      </c>
      <c r="D681" s="1214">
        <f t="shared" si="669"/>
        <v>590</v>
      </c>
      <c r="E681" s="914"/>
      <c r="F681" s="467"/>
      <c r="G681" s="469"/>
      <c r="H681" s="224" t="str">
        <f t="shared" si="655"/>
        <v xml:space="preserve"> </v>
      </c>
      <c r="I681" s="704"/>
      <c r="J681" s="117"/>
      <c r="K681" s="117"/>
      <c r="L681" s="117"/>
      <c r="M681" s="117"/>
      <c r="N681" s="117"/>
      <c r="O681" s="117"/>
      <c r="P681" s="117"/>
      <c r="Q681" s="117"/>
      <c r="R681" s="117"/>
      <c r="S681" s="117"/>
      <c r="T681" s="254"/>
      <c r="U681" s="646"/>
      <c r="V681" s="646"/>
      <c r="W681" s="114"/>
      <c r="X681" s="254"/>
      <c r="Y681" s="224" t="str">
        <f t="shared" si="656"/>
        <v xml:space="preserve"> </v>
      </c>
      <c r="Z681" s="579"/>
      <c r="AA681" s="704"/>
      <c r="AB681" s="119"/>
      <c r="AC681" s="224" t="str">
        <f t="shared" si="671"/>
        <v xml:space="preserve"> </v>
      </c>
      <c r="AD681" s="115"/>
      <c r="AE681" s="253"/>
      <c r="AF681" s="704"/>
      <c r="AG681" s="727"/>
      <c r="AH681" s="727"/>
      <c r="AI681" s="727"/>
      <c r="AJ681" s="727"/>
      <c r="AK681" s="591"/>
      <c r="AL681" s="727"/>
      <c r="AM681" s="727"/>
      <c r="AN681" s="727"/>
      <c r="AO681" s="727"/>
      <c r="AP681" s="727"/>
      <c r="AQ681" s="727"/>
      <c r="AR681" s="727"/>
      <c r="AS681" s="727"/>
      <c r="AT681" s="727"/>
      <c r="AU681" s="727"/>
      <c r="AV681" s="727"/>
      <c r="AW681" s="727"/>
      <c r="AX681" s="727"/>
      <c r="AY681" s="727"/>
      <c r="AZ681" s="727"/>
      <c r="BA681" s="727"/>
      <c r="BB681" s="727"/>
      <c r="BC681" s="821"/>
      <c r="BD681" s="727"/>
      <c r="BE681" s="727"/>
      <c r="BF681" s="727"/>
      <c r="BG681" s="727"/>
      <c r="BH681" s="727"/>
      <c r="BI681" s="727"/>
      <c r="BJ681" s="727"/>
      <c r="BK681" s="727"/>
      <c r="BL681" s="821"/>
      <c r="BM681" s="727"/>
      <c r="BN681" s="727"/>
      <c r="BO681" s="727"/>
      <c r="BP681" s="727"/>
      <c r="BQ681" s="727"/>
      <c r="BR681" s="821"/>
      <c r="BS681" s="727"/>
      <c r="BT681" s="727"/>
      <c r="BU681" s="727"/>
      <c r="BV681" s="591"/>
      <c r="BW681" s="224" t="str">
        <f t="shared" si="668"/>
        <v xml:space="preserve"> </v>
      </c>
      <c r="BX681" s="471">
        <f t="shared" si="657"/>
        <v>590</v>
      </c>
      <c r="BY681" s="117"/>
      <c r="BZ681" s="117"/>
      <c r="CA681" s="117"/>
      <c r="CB681" s="117"/>
      <c r="CC681" s="117"/>
      <c r="CD681" s="461"/>
      <c r="CE681" s="236"/>
      <c r="CF681" s="224" t="str">
        <f t="shared" si="658"/>
        <v xml:space="preserve"> </v>
      </c>
      <c r="CG681" s="116"/>
      <c r="CH681" s="117"/>
      <c r="CI681" s="117"/>
      <c r="CJ681" s="117"/>
      <c r="CK681" s="472"/>
      <c r="CL681" s="472"/>
      <c r="CM681" s="472"/>
      <c r="CN681" s="472"/>
      <c r="CO681" s="117"/>
      <c r="CP681" s="253"/>
      <c r="CQ681" s="120"/>
      <c r="CR681" s="224" t="str" cm="1">
        <f t="array" ref="CR681">IF(AND(SUM(COUNTIF(CG681:CM681,{"*不明*","*その他*"})+COUNTIF(CO681:CP681,{"*不明*","*その他*"}))&gt;0,CQ681=""),"その他・不明の場合,10)具体的内容、理由を記入",IF(OR(AND(CI681=CI$65,COUNTA(CJ681:CM681)&lt;4),AND(OR(CI681=CI$63,CI681=CI$64,CI681=CI$66,CI681=CI$67,CI681=CI$68,CI681=""),COUNTA(CJ681:CM681)&gt;0)),"3)介護保険認定済→要介護度、認知症自立度、寝たきり度、介護保険サービス記入",IF(OR(AND(OR(CM681=CM$63,CM681=CM$64),CN681=""),AND(OR(CM681=CM$65,CM681=CM$66),CN681&lt;&gt;"")),"7)介護保険サービス受けている/過去受けていた→具体的内容記入"," ")))</f>
        <v xml:space="preserve"> </v>
      </c>
      <c r="CS681" s="224" t="str">
        <f t="shared" si="659"/>
        <v xml:space="preserve"> </v>
      </c>
      <c r="CT681" s="116"/>
      <c r="CU681" s="253"/>
      <c r="CV681" s="117"/>
      <c r="CW681" s="117"/>
      <c r="CX681" s="253"/>
      <c r="CY681" s="117"/>
      <c r="CZ681" s="117"/>
      <c r="DA681" s="253"/>
      <c r="DB681" s="117"/>
      <c r="DC681" s="224" t="str">
        <f t="shared" si="660"/>
        <v xml:space="preserve"> </v>
      </c>
      <c r="DD681" s="224" t="str">
        <f t="shared" si="661"/>
        <v xml:space="preserve"> </v>
      </c>
      <c r="DE681" s="224" t="str">
        <f t="shared" si="672"/>
        <v xml:space="preserve"> </v>
      </c>
      <c r="DF681" s="121"/>
      <c r="DG681" s="114"/>
      <c r="DH681" s="704"/>
      <c r="DI681" s="119"/>
      <c r="DJ681" s="187"/>
      <c r="DK681" s="254"/>
      <c r="DL681" s="224" t="str">
        <f t="shared" si="673"/>
        <v xml:space="preserve"> </v>
      </c>
      <c r="DM681" s="224" t="str">
        <f t="shared" si="662"/>
        <v xml:space="preserve"> </v>
      </c>
      <c r="DN681" s="474"/>
      <c r="DO681" s="117"/>
      <c r="DP681" s="117"/>
      <c r="DQ681" s="117"/>
      <c r="DR681" s="117"/>
      <c r="DS681" s="117"/>
      <c r="DT681" s="254"/>
      <c r="DU681" s="476"/>
      <c r="DV681" s="224" t="str">
        <f t="shared" si="674"/>
        <v xml:space="preserve"> </v>
      </c>
      <c r="DW681" s="115"/>
      <c r="DX681" s="470"/>
      <c r="DY681" s="117"/>
      <c r="DZ681" s="704"/>
      <c r="EA681" s="224" t="str">
        <f t="shared" si="675"/>
        <v xml:space="preserve"> </v>
      </c>
      <c r="EB681" s="906"/>
      <c r="EC681" s="904"/>
      <c r="ED681" s="904"/>
      <c r="EE681" s="904"/>
      <c r="EF681" s="904"/>
      <c r="EG681" s="904"/>
      <c r="EH681" s="904"/>
      <c r="EI681" s="904"/>
      <c r="EJ681" s="904"/>
      <c r="EK681" s="905"/>
      <c r="EL681" s="80"/>
      <c r="EM681" s="224" t="str">
        <f t="shared" si="663"/>
        <v xml:space="preserve"> </v>
      </c>
      <c r="EN681" s="224" t="str">
        <f t="shared" si="664"/>
        <v xml:space="preserve"> </v>
      </c>
      <c r="EO681" s="115"/>
      <c r="EP681" s="1050"/>
      <c r="EQ681" s="253"/>
      <c r="ER681" s="117"/>
      <c r="ES681" s="1258">
        <f t="shared" si="665"/>
        <v>590</v>
      </c>
      <c r="ET681" s="224" t="str">
        <f t="shared" si="666"/>
        <v xml:space="preserve"> </v>
      </c>
      <c r="EU681" s="477" t="str">
        <f t="shared" si="667"/>
        <v/>
      </c>
      <c r="EV681" s="1334" t="str">
        <f t="shared" si="670"/>
        <v xml:space="preserve"> </v>
      </c>
      <c r="EW681" s="1332" t="str">
        <f t="shared" si="714"/>
        <v/>
      </c>
      <c r="EX681" s="1275" t="str">
        <f t="shared" si="696"/>
        <v/>
      </c>
      <c r="EY681" s="1275" t="str">
        <f t="shared" si="697"/>
        <v/>
      </c>
      <c r="EZ681" s="1275" t="str">
        <f t="shared" si="698"/>
        <v/>
      </c>
      <c r="FA681" s="1275" t="str">
        <f t="shared" si="699"/>
        <v/>
      </c>
      <c r="FB681" s="1275" t="str">
        <f t="shared" si="700"/>
        <v/>
      </c>
      <c r="FC681" s="1333" t="str">
        <f t="shared" si="701"/>
        <v/>
      </c>
      <c r="FE681" s="1234" t="str">
        <f t="shared" si="702"/>
        <v xml:space="preserve"> </v>
      </c>
      <c r="FF681" s="1234" t="str">
        <f t="shared" si="703"/>
        <v xml:space="preserve"> </v>
      </c>
      <c r="FG681" s="1234" t="str">
        <f t="shared" si="704"/>
        <v xml:space="preserve"> </v>
      </c>
      <c r="FH681" s="1234" t="str">
        <f t="shared" si="705"/>
        <v xml:space="preserve"> </v>
      </c>
      <c r="FI681" s="1234" t="str">
        <f t="shared" si="676"/>
        <v xml:space="preserve"> </v>
      </c>
      <c r="FJ681" s="1234" t="str">
        <f t="shared" si="706"/>
        <v xml:space="preserve"> </v>
      </c>
      <c r="FK681" s="1234">
        <f t="shared" si="677"/>
        <v>0</v>
      </c>
      <c r="FL681" s="1227"/>
      <c r="FM681" s="1234" t="str">
        <f t="shared" si="678"/>
        <v xml:space="preserve"> </v>
      </c>
      <c r="FN681" s="1234" t="str">
        <f t="shared" si="679"/>
        <v xml:space="preserve"> </v>
      </c>
      <c r="FO681" s="1234" t="str">
        <f t="shared" si="707"/>
        <v xml:space="preserve"> </v>
      </c>
      <c r="FP681" s="1234" t="str">
        <f t="shared" si="708"/>
        <v xml:space="preserve"> </v>
      </c>
      <c r="FQ681" s="1234" t="str">
        <f t="shared" si="680"/>
        <v xml:space="preserve"> </v>
      </c>
      <c r="FR681" s="1234" t="str">
        <f t="shared" si="709"/>
        <v xml:space="preserve"> </v>
      </c>
      <c r="FS681" s="1234">
        <f t="shared" si="715"/>
        <v>0</v>
      </c>
      <c r="FT681" s="1227"/>
      <c r="FU681" s="1234" t="str">
        <f t="shared" si="710"/>
        <v xml:space="preserve"> </v>
      </c>
      <c r="FV681" s="1234" t="str">
        <f t="shared" si="711"/>
        <v xml:space="preserve"> </v>
      </c>
      <c r="FW681" s="1234" t="str">
        <f t="shared" si="712"/>
        <v xml:space="preserve"> </v>
      </c>
      <c r="FX681" s="1234" t="str">
        <f t="shared" si="681"/>
        <v xml:space="preserve"> </v>
      </c>
      <c r="FY681" s="1234" t="str">
        <f t="shared" si="682"/>
        <v xml:space="preserve"> </v>
      </c>
      <c r="FZ681" s="1234" t="str">
        <f t="shared" si="713"/>
        <v xml:space="preserve"> </v>
      </c>
      <c r="GA681" s="1234">
        <f t="shared" si="683"/>
        <v>0</v>
      </c>
      <c r="GB681" s="1227"/>
      <c r="GC681" s="1234" t="str">
        <f t="shared" si="684"/>
        <v xml:space="preserve"> </v>
      </c>
      <c r="GD681" s="1234" t="str">
        <f t="shared" si="685"/>
        <v xml:space="preserve"> </v>
      </c>
      <c r="GE681" s="1234" t="str">
        <f t="shared" si="686"/>
        <v xml:space="preserve"> </v>
      </c>
      <c r="GF681" s="1234" t="str">
        <f t="shared" si="687"/>
        <v xml:space="preserve"> </v>
      </c>
      <c r="GG681" s="1234" t="str">
        <f t="shared" si="688"/>
        <v xml:space="preserve"> </v>
      </c>
      <c r="GH681" s="1234" t="str">
        <f t="shared" si="689"/>
        <v xml:space="preserve"> </v>
      </c>
      <c r="GI681" s="1234" t="str">
        <f t="shared" si="690"/>
        <v xml:space="preserve"> </v>
      </c>
      <c r="GJ681" s="1234" t="str">
        <f t="shared" si="691"/>
        <v xml:space="preserve"> </v>
      </c>
      <c r="GK681" s="1234" t="str">
        <f t="shared" si="692"/>
        <v xml:space="preserve"> </v>
      </c>
      <c r="GL681" s="1234" t="str">
        <f t="shared" si="693"/>
        <v xml:space="preserve"> </v>
      </c>
      <c r="GM681" s="1234" t="str">
        <f t="shared" si="694"/>
        <v xml:space="preserve"> </v>
      </c>
      <c r="GN681" s="1234">
        <f t="shared" si="695"/>
        <v>0</v>
      </c>
    </row>
    <row r="682" spans="1:196" s="100" customFormat="1" ht="27" customHeight="1" thickTop="1" thickBot="1">
      <c r="A682" s="1208">
        <f>【A票】【D票】!$D$10</f>
        <v>0</v>
      </c>
      <c r="B682" s="1212">
        <f>【A票】【D票】!$H$10</f>
        <v>0</v>
      </c>
      <c r="C682" s="1213" t="str">
        <f>【A票】【D票】!$K$10</f>
        <v xml:space="preserve"> </v>
      </c>
      <c r="D682" s="1214">
        <f t="shared" si="669"/>
        <v>591</v>
      </c>
      <c r="E682" s="914"/>
      <c r="F682" s="467"/>
      <c r="G682" s="469"/>
      <c r="H682" s="224" t="str">
        <f t="shared" si="655"/>
        <v xml:space="preserve"> </v>
      </c>
      <c r="I682" s="704"/>
      <c r="J682" s="117"/>
      <c r="K682" s="117"/>
      <c r="L682" s="117"/>
      <c r="M682" s="117"/>
      <c r="N682" s="117"/>
      <c r="O682" s="117"/>
      <c r="P682" s="117"/>
      <c r="Q682" s="117"/>
      <c r="R682" s="117"/>
      <c r="S682" s="117"/>
      <c r="T682" s="254"/>
      <c r="U682" s="646"/>
      <c r="V682" s="646"/>
      <c r="W682" s="114"/>
      <c r="X682" s="254"/>
      <c r="Y682" s="224" t="str">
        <f t="shared" si="656"/>
        <v xml:space="preserve"> </v>
      </c>
      <c r="Z682" s="579"/>
      <c r="AA682" s="704"/>
      <c r="AB682" s="119"/>
      <c r="AC682" s="224" t="str">
        <f t="shared" si="671"/>
        <v xml:space="preserve"> </v>
      </c>
      <c r="AD682" s="115"/>
      <c r="AE682" s="253"/>
      <c r="AF682" s="704"/>
      <c r="AG682" s="727"/>
      <c r="AH682" s="727"/>
      <c r="AI682" s="727"/>
      <c r="AJ682" s="727"/>
      <c r="AK682" s="591"/>
      <c r="AL682" s="727"/>
      <c r="AM682" s="727"/>
      <c r="AN682" s="727"/>
      <c r="AO682" s="727"/>
      <c r="AP682" s="727"/>
      <c r="AQ682" s="727"/>
      <c r="AR682" s="727"/>
      <c r="AS682" s="727"/>
      <c r="AT682" s="727"/>
      <c r="AU682" s="727"/>
      <c r="AV682" s="727"/>
      <c r="AW682" s="727"/>
      <c r="AX682" s="727"/>
      <c r="AY682" s="727"/>
      <c r="AZ682" s="727"/>
      <c r="BA682" s="727"/>
      <c r="BB682" s="727"/>
      <c r="BC682" s="821"/>
      <c r="BD682" s="727"/>
      <c r="BE682" s="727"/>
      <c r="BF682" s="727"/>
      <c r="BG682" s="727"/>
      <c r="BH682" s="727"/>
      <c r="BI682" s="727"/>
      <c r="BJ682" s="727"/>
      <c r="BK682" s="727"/>
      <c r="BL682" s="821"/>
      <c r="BM682" s="727"/>
      <c r="BN682" s="727"/>
      <c r="BO682" s="727"/>
      <c r="BP682" s="727"/>
      <c r="BQ682" s="727"/>
      <c r="BR682" s="821"/>
      <c r="BS682" s="727"/>
      <c r="BT682" s="727"/>
      <c r="BU682" s="727"/>
      <c r="BV682" s="591"/>
      <c r="BW682" s="224" t="str">
        <f t="shared" si="668"/>
        <v xml:space="preserve"> </v>
      </c>
      <c r="BX682" s="471">
        <f t="shared" si="657"/>
        <v>591</v>
      </c>
      <c r="BY682" s="117"/>
      <c r="BZ682" s="117"/>
      <c r="CA682" s="117"/>
      <c r="CB682" s="117"/>
      <c r="CC682" s="117"/>
      <c r="CD682" s="461"/>
      <c r="CE682" s="236"/>
      <c r="CF682" s="224" t="str">
        <f t="shared" si="658"/>
        <v xml:space="preserve"> </v>
      </c>
      <c r="CG682" s="116"/>
      <c r="CH682" s="117"/>
      <c r="CI682" s="117"/>
      <c r="CJ682" s="117"/>
      <c r="CK682" s="472"/>
      <c r="CL682" s="472"/>
      <c r="CM682" s="472"/>
      <c r="CN682" s="472"/>
      <c r="CO682" s="117"/>
      <c r="CP682" s="253"/>
      <c r="CQ682" s="120"/>
      <c r="CR682" s="224" t="str" cm="1">
        <f t="array" ref="CR682">IF(AND(SUM(COUNTIF(CG682:CM682,{"*不明*","*その他*"})+COUNTIF(CO682:CP682,{"*不明*","*その他*"}))&gt;0,CQ682=""),"その他・不明の場合,10)具体的内容、理由を記入",IF(OR(AND(CI682=CI$65,COUNTA(CJ682:CM682)&lt;4),AND(OR(CI682=CI$63,CI682=CI$64,CI682=CI$66,CI682=CI$67,CI682=CI$68,CI682=""),COUNTA(CJ682:CM682)&gt;0)),"3)介護保険認定済→要介護度、認知症自立度、寝たきり度、介護保険サービス記入",IF(OR(AND(OR(CM682=CM$63,CM682=CM$64),CN682=""),AND(OR(CM682=CM$65,CM682=CM$66),CN682&lt;&gt;"")),"7)介護保険サービス受けている/過去受けていた→具体的内容記入"," ")))</f>
        <v xml:space="preserve"> </v>
      </c>
      <c r="CS682" s="224" t="str">
        <f t="shared" si="659"/>
        <v xml:space="preserve"> </v>
      </c>
      <c r="CT682" s="116"/>
      <c r="CU682" s="253"/>
      <c r="CV682" s="117"/>
      <c r="CW682" s="117"/>
      <c r="CX682" s="253"/>
      <c r="CY682" s="117"/>
      <c r="CZ682" s="117"/>
      <c r="DA682" s="253"/>
      <c r="DB682" s="117"/>
      <c r="DC682" s="224" t="str">
        <f t="shared" si="660"/>
        <v xml:space="preserve"> </v>
      </c>
      <c r="DD682" s="224" t="str">
        <f t="shared" si="661"/>
        <v xml:space="preserve"> </v>
      </c>
      <c r="DE682" s="224" t="str">
        <f t="shared" si="672"/>
        <v xml:space="preserve"> </v>
      </c>
      <c r="DF682" s="121"/>
      <c r="DG682" s="114"/>
      <c r="DH682" s="704"/>
      <c r="DI682" s="119"/>
      <c r="DJ682" s="187"/>
      <c r="DK682" s="254"/>
      <c r="DL682" s="224" t="str">
        <f t="shared" si="673"/>
        <v xml:space="preserve"> </v>
      </c>
      <c r="DM682" s="224" t="str">
        <f t="shared" si="662"/>
        <v xml:space="preserve"> </v>
      </c>
      <c r="DN682" s="474"/>
      <c r="DO682" s="117"/>
      <c r="DP682" s="117"/>
      <c r="DQ682" s="117"/>
      <c r="DR682" s="117"/>
      <c r="DS682" s="117"/>
      <c r="DT682" s="254"/>
      <c r="DU682" s="476"/>
      <c r="DV682" s="224" t="str">
        <f t="shared" si="674"/>
        <v xml:space="preserve"> </v>
      </c>
      <c r="DW682" s="115"/>
      <c r="DX682" s="470"/>
      <c r="DY682" s="117"/>
      <c r="DZ682" s="704"/>
      <c r="EA682" s="224" t="str">
        <f t="shared" si="675"/>
        <v xml:space="preserve"> </v>
      </c>
      <c r="EB682" s="906"/>
      <c r="EC682" s="904"/>
      <c r="ED682" s="904"/>
      <c r="EE682" s="904"/>
      <c r="EF682" s="904"/>
      <c r="EG682" s="904"/>
      <c r="EH682" s="904"/>
      <c r="EI682" s="904"/>
      <c r="EJ682" s="904"/>
      <c r="EK682" s="905"/>
      <c r="EL682" s="80"/>
      <c r="EM682" s="224" t="str">
        <f t="shared" si="663"/>
        <v xml:space="preserve"> </v>
      </c>
      <c r="EN682" s="224" t="str">
        <f t="shared" si="664"/>
        <v xml:space="preserve"> </v>
      </c>
      <c r="EO682" s="115"/>
      <c r="EP682" s="1050"/>
      <c r="EQ682" s="253"/>
      <c r="ER682" s="117"/>
      <c r="ES682" s="1258">
        <f t="shared" si="665"/>
        <v>591</v>
      </c>
      <c r="ET682" s="224" t="str">
        <f t="shared" si="666"/>
        <v xml:space="preserve"> </v>
      </c>
      <c r="EU682" s="477" t="str">
        <f t="shared" si="667"/>
        <v/>
      </c>
      <c r="EV682" s="1334" t="str">
        <f t="shared" si="670"/>
        <v xml:space="preserve"> </v>
      </c>
      <c r="EW682" s="1332" t="str">
        <f t="shared" si="714"/>
        <v/>
      </c>
      <c r="EX682" s="1275" t="str">
        <f t="shared" si="696"/>
        <v/>
      </c>
      <c r="EY682" s="1275" t="str">
        <f t="shared" si="697"/>
        <v/>
      </c>
      <c r="EZ682" s="1275" t="str">
        <f t="shared" si="698"/>
        <v/>
      </c>
      <c r="FA682" s="1275" t="str">
        <f t="shared" si="699"/>
        <v/>
      </c>
      <c r="FB682" s="1275" t="str">
        <f t="shared" si="700"/>
        <v/>
      </c>
      <c r="FC682" s="1333" t="str">
        <f t="shared" si="701"/>
        <v/>
      </c>
      <c r="FE682" s="1234" t="str">
        <f t="shared" si="702"/>
        <v xml:space="preserve"> </v>
      </c>
      <c r="FF682" s="1234" t="str">
        <f t="shared" si="703"/>
        <v xml:space="preserve"> </v>
      </c>
      <c r="FG682" s="1234" t="str">
        <f t="shared" si="704"/>
        <v xml:space="preserve"> </v>
      </c>
      <c r="FH682" s="1234" t="str">
        <f t="shared" si="705"/>
        <v xml:space="preserve"> </v>
      </c>
      <c r="FI682" s="1234" t="str">
        <f t="shared" si="676"/>
        <v xml:space="preserve"> </v>
      </c>
      <c r="FJ682" s="1234" t="str">
        <f t="shared" si="706"/>
        <v xml:space="preserve"> </v>
      </c>
      <c r="FK682" s="1234">
        <f t="shared" si="677"/>
        <v>0</v>
      </c>
      <c r="FL682" s="1227"/>
      <c r="FM682" s="1234" t="str">
        <f t="shared" si="678"/>
        <v xml:space="preserve"> </v>
      </c>
      <c r="FN682" s="1234" t="str">
        <f t="shared" si="679"/>
        <v xml:space="preserve"> </v>
      </c>
      <c r="FO682" s="1234" t="str">
        <f t="shared" si="707"/>
        <v xml:space="preserve"> </v>
      </c>
      <c r="FP682" s="1234" t="str">
        <f t="shared" si="708"/>
        <v xml:space="preserve"> </v>
      </c>
      <c r="FQ682" s="1234" t="str">
        <f t="shared" si="680"/>
        <v xml:space="preserve"> </v>
      </c>
      <c r="FR682" s="1234" t="str">
        <f t="shared" si="709"/>
        <v xml:space="preserve"> </v>
      </c>
      <c r="FS682" s="1234">
        <f t="shared" si="715"/>
        <v>0</v>
      </c>
      <c r="FT682" s="1227"/>
      <c r="FU682" s="1234" t="str">
        <f t="shared" si="710"/>
        <v xml:space="preserve"> </v>
      </c>
      <c r="FV682" s="1234" t="str">
        <f t="shared" si="711"/>
        <v xml:space="preserve"> </v>
      </c>
      <c r="FW682" s="1234" t="str">
        <f t="shared" si="712"/>
        <v xml:space="preserve"> </v>
      </c>
      <c r="FX682" s="1234" t="str">
        <f t="shared" si="681"/>
        <v xml:space="preserve"> </v>
      </c>
      <c r="FY682" s="1234" t="str">
        <f t="shared" si="682"/>
        <v xml:space="preserve"> </v>
      </c>
      <c r="FZ682" s="1234" t="str">
        <f t="shared" si="713"/>
        <v xml:space="preserve"> </v>
      </c>
      <c r="GA682" s="1234">
        <f t="shared" si="683"/>
        <v>0</v>
      </c>
      <c r="GB682" s="1227"/>
      <c r="GC682" s="1234" t="str">
        <f t="shared" si="684"/>
        <v xml:space="preserve"> </v>
      </c>
      <c r="GD682" s="1234" t="str">
        <f t="shared" si="685"/>
        <v xml:space="preserve"> </v>
      </c>
      <c r="GE682" s="1234" t="str">
        <f t="shared" si="686"/>
        <v xml:space="preserve"> </v>
      </c>
      <c r="GF682" s="1234" t="str">
        <f t="shared" si="687"/>
        <v xml:space="preserve"> </v>
      </c>
      <c r="GG682" s="1234" t="str">
        <f t="shared" si="688"/>
        <v xml:space="preserve"> </v>
      </c>
      <c r="GH682" s="1234" t="str">
        <f t="shared" si="689"/>
        <v xml:space="preserve"> </v>
      </c>
      <c r="GI682" s="1234" t="str">
        <f t="shared" si="690"/>
        <v xml:space="preserve"> </v>
      </c>
      <c r="GJ682" s="1234" t="str">
        <f t="shared" si="691"/>
        <v xml:space="preserve"> </v>
      </c>
      <c r="GK682" s="1234" t="str">
        <f t="shared" si="692"/>
        <v xml:space="preserve"> </v>
      </c>
      <c r="GL682" s="1234" t="str">
        <f t="shared" si="693"/>
        <v xml:space="preserve"> </v>
      </c>
      <c r="GM682" s="1234" t="str">
        <f t="shared" si="694"/>
        <v xml:space="preserve"> </v>
      </c>
      <c r="GN682" s="1234">
        <f t="shared" si="695"/>
        <v>0</v>
      </c>
    </row>
    <row r="683" spans="1:196" s="100" customFormat="1" ht="27" customHeight="1" thickTop="1" thickBot="1">
      <c r="A683" s="1208">
        <f>【A票】【D票】!$D$10</f>
        <v>0</v>
      </c>
      <c r="B683" s="1212">
        <f>【A票】【D票】!$H$10</f>
        <v>0</v>
      </c>
      <c r="C683" s="1213" t="str">
        <f>【A票】【D票】!$K$10</f>
        <v xml:space="preserve"> </v>
      </c>
      <c r="D683" s="1214">
        <f t="shared" si="669"/>
        <v>592</v>
      </c>
      <c r="E683" s="914"/>
      <c r="F683" s="467"/>
      <c r="G683" s="469"/>
      <c r="H683" s="224" t="str">
        <f t="shared" si="655"/>
        <v xml:space="preserve"> </v>
      </c>
      <c r="I683" s="704"/>
      <c r="J683" s="117"/>
      <c r="K683" s="117"/>
      <c r="L683" s="117"/>
      <c r="M683" s="117"/>
      <c r="N683" s="117"/>
      <c r="O683" s="117"/>
      <c r="P683" s="117"/>
      <c r="Q683" s="117"/>
      <c r="R683" s="117"/>
      <c r="S683" s="117"/>
      <c r="T683" s="254"/>
      <c r="U683" s="646"/>
      <c r="V683" s="646"/>
      <c r="W683" s="114"/>
      <c r="X683" s="254"/>
      <c r="Y683" s="224" t="str">
        <f t="shared" si="656"/>
        <v xml:space="preserve"> </v>
      </c>
      <c r="Z683" s="579"/>
      <c r="AA683" s="704"/>
      <c r="AB683" s="119"/>
      <c r="AC683" s="224" t="str">
        <f t="shared" si="671"/>
        <v xml:space="preserve"> </v>
      </c>
      <c r="AD683" s="115"/>
      <c r="AE683" s="253"/>
      <c r="AF683" s="704"/>
      <c r="AG683" s="727"/>
      <c r="AH683" s="727"/>
      <c r="AI683" s="727"/>
      <c r="AJ683" s="727"/>
      <c r="AK683" s="591"/>
      <c r="AL683" s="727"/>
      <c r="AM683" s="727"/>
      <c r="AN683" s="727"/>
      <c r="AO683" s="727"/>
      <c r="AP683" s="727"/>
      <c r="AQ683" s="727"/>
      <c r="AR683" s="727"/>
      <c r="AS683" s="727"/>
      <c r="AT683" s="727"/>
      <c r="AU683" s="727"/>
      <c r="AV683" s="727"/>
      <c r="AW683" s="727"/>
      <c r="AX683" s="727"/>
      <c r="AY683" s="727"/>
      <c r="AZ683" s="727"/>
      <c r="BA683" s="727"/>
      <c r="BB683" s="727"/>
      <c r="BC683" s="821"/>
      <c r="BD683" s="727"/>
      <c r="BE683" s="727"/>
      <c r="BF683" s="727"/>
      <c r="BG683" s="727"/>
      <c r="BH683" s="727"/>
      <c r="BI683" s="727"/>
      <c r="BJ683" s="727"/>
      <c r="BK683" s="727"/>
      <c r="BL683" s="821"/>
      <c r="BM683" s="727"/>
      <c r="BN683" s="727"/>
      <c r="BO683" s="727"/>
      <c r="BP683" s="727"/>
      <c r="BQ683" s="727"/>
      <c r="BR683" s="821"/>
      <c r="BS683" s="727"/>
      <c r="BT683" s="727"/>
      <c r="BU683" s="727"/>
      <c r="BV683" s="591"/>
      <c r="BW683" s="224" t="str">
        <f t="shared" si="668"/>
        <v xml:space="preserve"> </v>
      </c>
      <c r="BX683" s="471">
        <f t="shared" si="657"/>
        <v>592</v>
      </c>
      <c r="BY683" s="117"/>
      <c r="BZ683" s="117"/>
      <c r="CA683" s="117"/>
      <c r="CB683" s="117"/>
      <c r="CC683" s="117"/>
      <c r="CD683" s="461"/>
      <c r="CE683" s="236"/>
      <c r="CF683" s="224" t="str">
        <f t="shared" si="658"/>
        <v xml:space="preserve"> </v>
      </c>
      <c r="CG683" s="116"/>
      <c r="CH683" s="117"/>
      <c r="CI683" s="117"/>
      <c r="CJ683" s="117"/>
      <c r="CK683" s="472"/>
      <c r="CL683" s="472"/>
      <c r="CM683" s="472"/>
      <c r="CN683" s="472"/>
      <c r="CO683" s="117"/>
      <c r="CP683" s="253"/>
      <c r="CQ683" s="120"/>
      <c r="CR683" s="224" t="str" cm="1">
        <f t="array" ref="CR683">IF(AND(SUM(COUNTIF(CG683:CM683,{"*不明*","*その他*"})+COUNTIF(CO683:CP683,{"*不明*","*その他*"}))&gt;0,CQ683=""),"その他・不明の場合,10)具体的内容、理由を記入",IF(OR(AND(CI683=CI$65,COUNTA(CJ683:CM683)&lt;4),AND(OR(CI683=CI$63,CI683=CI$64,CI683=CI$66,CI683=CI$67,CI683=CI$68,CI683=""),COUNTA(CJ683:CM683)&gt;0)),"3)介護保険認定済→要介護度、認知症自立度、寝たきり度、介護保険サービス記入",IF(OR(AND(OR(CM683=CM$63,CM683=CM$64),CN683=""),AND(OR(CM683=CM$65,CM683=CM$66),CN683&lt;&gt;"")),"7)介護保険サービス受けている/過去受けていた→具体的内容記入"," ")))</f>
        <v xml:space="preserve"> </v>
      </c>
      <c r="CS683" s="224" t="str">
        <f t="shared" si="659"/>
        <v xml:space="preserve"> </v>
      </c>
      <c r="CT683" s="116"/>
      <c r="CU683" s="253"/>
      <c r="CV683" s="117"/>
      <c r="CW683" s="117"/>
      <c r="CX683" s="253"/>
      <c r="CY683" s="117"/>
      <c r="CZ683" s="117"/>
      <c r="DA683" s="253"/>
      <c r="DB683" s="117"/>
      <c r="DC683" s="224" t="str">
        <f t="shared" si="660"/>
        <v xml:space="preserve"> </v>
      </c>
      <c r="DD683" s="224" t="str">
        <f t="shared" si="661"/>
        <v xml:space="preserve"> </v>
      </c>
      <c r="DE683" s="224" t="str">
        <f t="shared" si="672"/>
        <v xml:space="preserve"> </v>
      </c>
      <c r="DF683" s="121"/>
      <c r="DG683" s="114"/>
      <c r="DH683" s="704"/>
      <c r="DI683" s="119"/>
      <c r="DJ683" s="187"/>
      <c r="DK683" s="254"/>
      <c r="DL683" s="224" t="str">
        <f t="shared" si="673"/>
        <v xml:space="preserve"> </v>
      </c>
      <c r="DM683" s="224" t="str">
        <f t="shared" si="662"/>
        <v xml:space="preserve"> </v>
      </c>
      <c r="DN683" s="474"/>
      <c r="DO683" s="117"/>
      <c r="DP683" s="117"/>
      <c r="DQ683" s="117"/>
      <c r="DR683" s="117"/>
      <c r="DS683" s="117"/>
      <c r="DT683" s="254"/>
      <c r="DU683" s="476"/>
      <c r="DV683" s="224" t="str">
        <f t="shared" si="674"/>
        <v xml:space="preserve"> </v>
      </c>
      <c r="DW683" s="115"/>
      <c r="DX683" s="470"/>
      <c r="DY683" s="117"/>
      <c r="DZ683" s="704"/>
      <c r="EA683" s="224" t="str">
        <f t="shared" si="675"/>
        <v xml:space="preserve"> </v>
      </c>
      <c r="EB683" s="906"/>
      <c r="EC683" s="904"/>
      <c r="ED683" s="904"/>
      <c r="EE683" s="904"/>
      <c r="EF683" s="904"/>
      <c r="EG683" s="904"/>
      <c r="EH683" s="904"/>
      <c r="EI683" s="904"/>
      <c r="EJ683" s="904"/>
      <c r="EK683" s="905"/>
      <c r="EL683" s="80"/>
      <c r="EM683" s="224" t="str">
        <f t="shared" si="663"/>
        <v xml:space="preserve"> </v>
      </c>
      <c r="EN683" s="224" t="str">
        <f t="shared" si="664"/>
        <v xml:space="preserve"> </v>
      </c>
      <c r="EO683" s="115"/>
      <c r="EP683" s="1050"/>
      <c r="EQ683" s="253"/>
      <c r="ER683" s="117"/>
      <c r="ES683" s="1258">
        <f t="shared" si="665"/>
        <v>592</v>
      </c>
      <c r="ET683" s="224" t="str">
        <f t="shared" si="666"/>
        <v xml:space="preserve"> </v>
      </c>
      <c r="EU683" s="477" t="str">
        <f t="shared" si="667"/>
        <v/>
      </c>
      <c r="EV683" s="1334" t="str">
        <f t="shared" si="670"/>
        <v xml:space="preserve"> </v>
      </c>
      <c r="EW683" s="1332" t="str">
        <f t="shared" si="714"/>
        <v/>
      </c>
      <c r="EX683" s="1275" t="str">
        <f t="shared" si="696"/>
        <v/>
      </c>
      <c r="EY683" s="1275" t="str">
        <f t="shared" si="697"/>
        <v/>
      </c>
      <c r="EZ683" s="1275" t="str">
        <f t="shared" si="698"/>
        <v/>
      </c>
      <c r="FA683" s="1275" t="str">
        <f t="shared" si="699"/>
        <v/>
      </c>
      <c r="FB683" s="1275" t="str">
        <f t="shared" si="700"/>
        <v/>
      </c>
      <c r="FC683" s="1333" t="str">
        <f t="shared" si="701"/>
        <v/>
      </c>
      <c r="FE683" s="1234" t="str">
        <f t="shared" si="702"/>
        <v xml:space="preserve"> </v>
      </c>
      <c r="FF683" s="1234" t="str">
        <f t="shared" si="703"/>
        <v xml:space="preserve"> </v>
      </c>
      <c r="FG683" s="1234" t="str">
        <f t="shared" si="704"/>
        <v xml:space="preserve"> </v>
      </c>
      <c r="FH683" s="1234" t="str">
        <f t="shared" si="705"/>
        <v xml:space="preserve"> </v>
      </c>
      <c r="FI683" s="1234" t="str">
        <f t="shared" si="676"/>
        <v xml:space="preserve"> </v>
      </c>
      <c r="FJ683" s="1234" t="str">
        <f t="shared" si="706"/>
        <v xml:space="preserve"> </v>
      </c>
      <c r="FK683" s="1234">
        <f t="shared" si="677"/>
        <v>0</v>
      </c>
      <c r="FL683" s="1227"/>
      <c r="FM683" s="1234" t="str">
        <f t="shared" si="678"/>
        <v xml:space="preserve"> </v>
      </c>
      <c r="FN683" s="1234" t="str">
        <f t="shared" si="679"/>
        <v xml:space="preserve"> </v>
      </c>
      <c r="FO683" s="1234" t="str">
        <f t="shared" si="707"/>
        <v xml:space="preserve"> </v>
      </c>
      <c r="FP683" s="1234" t="str">
        <f t="shared" si="708"/>
        <v xml:space="preserve"> </v>
      </c>
      <c r="FQ683" s="1234" t="str">
        <f t="shared" si="680"/>
        <v xml:space="preserve"> </v>
      </c>
      <c r="FR683" s="1234" t="str">
        <f t="shared" si="709"/>
        <v xml:space="preserve"> </v>
      </c>
      <c r="FS683" s="1234">
        <f t="shared" si="715"/>
        <v>0</v>
      </c>
      <c r="FT683" s="1227"/>
      <c r="FU683" s="1234" t="str">
        <f t="shared" si="710"/>
        <v xml:space="preserve"> </v>
      </c>
      <c r="FV683" s="1234" t="str">
        <f t="shared" si="711"/>
        <v xml:space="preserve"> </v>
      </c>
      <c r="FW683" s="1234" t="str">
        <f t="shared" si="712"/>
        <v xml:space="preserve"> </v>
      </c>
      <c r="FX683" s="1234" t="str">
        <f t="shared" si="681"/>
        <v xml:space="preserve"> </v>
      </c>
      <c r="FY683" s="1234" t="str">
        <f t="shared" si="682"/>
        <v xml:space="preserve"> </v>
      </c>
      <c r="FZ683" s="1234" t="str">
        <f t="shared" si="713"/>
        <v xml:space="preserve"> </v>
      </c>
      <c r="GA683" s="1234">
        <f t="shared" si="683"/>
        <v>0</v>
      </c>
      <c r="GB683" s="1227"/>
      <c r="GC683" s="1234" t="str">
        <f t="shared" si="684"/>
        <v xml:space="preserve"> </v>
      </c>
      <c r="GD683" s="1234" t="str">
        <f t="shared" si="685"/>
        <v xml:space="preserve"> </v>
      </c>
      <c r="GE683" s="1234" t="str">
        <f t="shared" si="686"/>
        <v xml:space="preserve"> </v>
      </c>
      <c r="GF683" s="1234" t="str">
        <f t="shared" si="687"/>
        <v xml:space="preserve"> </v>
      </c>
      <c r="GG683" s="1234" t="str">
        <f t="shared" si="688"/>
        <v xml:space="preserve"> </v>
      </c>
      <c r="GH683" s="1234" t="str">
        <f t="shared" si="689"/>
        <v xml:space="preserve"> </v>
      </c>
      <c r="GI683" s="1234" t="str">
        <f t="shared" si="690"/>
        <v xml:space="preserve"> </v>
      </c>
      <c r="GJ683" s="1234" t="str">
        <f t="shared" si="691"/>
        <v xml:space="preserve"> </v>
      </c>
      <c r="GK683" s="1234" t="str">
        <f t="shared" si="692"/>
        <v xml:space="preserve"> </v>
      </c>
      <c r="GL683" s="1234" t="str">
        <f t="shared" si="693"/>
        <v xml:space="preserve"> </v>
      </c>
      <c r="GM683" s="1234" t="str">
        <f t="shared" si="694"/>
        <v xml:space="preserve"> </v>
      </c>
      <c r="GN683" s="1234">
        <f t="shared" si="695"/>
        <v>0</v>
      </c>
    </row>
    <row r="684" spans="1:196" s="100" customFormat="1" ht="27" customHeight="1" thickTop="1" thickBot="1">
      <c r="A684" s="1208">
        <f>【A票】【D票】!$D$10</f>
        <v>0</v>
      </c>
      <c r="B684" s="1212">
        <f>【A票】【D票】!$H$10</f>
        <v>0</v>
      </c>
      <c r="C684" s="1213" t="str">
        <f>【A票】【D票】!$K$10</f>
        <v xml:space="preserve"> </v>
      </c>
      <c r="D684" s="1214">
        <f t="shared" si="669"/>
        <v>593</v>
      </c>
      <c r="E684" s="914"/>
      <c r="F684" s="467"/>
      <c r="G684" s="469"/>
      <c r="H684" s="224" t="str">
        <f t="shared" si="655"/>
        <v xml:space="preserve"> </v>
      </c>
      <c r="I684" s="704"/>
      <c r="J684" s="117"/>
      <c r="K684" s="117"/>
      <c r="L684" s="117"/>
      <c r="M684" s="117"/>
      <c r="N684" s="117"/>
      <c r="O684" s="117"/>
      <c r="P684" s="117"/>
      <c r="Q684" s="117"/>
      <c r="R684" s="117"/>
      <c r="S684" s="117"/>
      <c r="T684" s="254"/>
      <c r="U684" s="646"/>
      <c r="V684" s="646"/>
      <c r="W684" s="114"/>
      <c r="X684" s="254"/>
      <c r="Y684" s="224" t="str">
        <f t="shared" si="656"/>
        <v xml:space="preserve"> </v>
      </c>
      <c r="Z684" s="579"/>
      <c r="AA684" s="704"/>
      <c r="AB684" s="119"/>
      <c r="AC684" s="224" t="str">
        <f t="shared" si="671"/>
        <v xml:space="preserve"> </v>
      </c>
      <c r="AD684" s="115"/>
      <c r="AE684" s="253"/>
      <c r="AF684" s="704"/>
      <c r="AG684" s="727"/>
      <c r="AH684" s="727"/>
      <c r="AI684" s="727"/>
      <c r="AJ684" s="727"/>
      <c r="AK684" s="591"/>
      <c r="AL684" s="727"/>
      <c r="AM684" s="727"/>
      <c r="AN684" s="727"/>
      <c r="AO684" s="727"/>
      <c r="AP684" s="727"/>
      <c r="AQ684" s="727"/>
      <c r="AR684" s="727"/>
      <c r="AS684" s="727"/>
      <c r="AT684" s="727"/>
      <c r="AU684" s="727"/>
      <c r="AV684" s="727"/>
      <c r="AW684" s="727"/>
      <c r="AX684" s="727"/>
      <c r="AY684" s="727"/>
      <c r="AZ684" s="727"/>
      <c r="BA684" s="727"/>
      <c r="BB684" s="727"/>
      <c r="BC684" s="821"/>
      <c r="BD684" s="727"/>
      <c r="BE684" s="727"/>
      <c r="BF684" s="727"/>
      <c r="BG684" s="727"/>
      <c r="BH684" s="727"/>
      <c r="BI684" s="727"/>
      <c r="BJ684" s="727"/>
      <c r="BK684" s="727"/>
      <c r="BL684" s="821"/>
      <c r="BM684" s="727"/>
      <c r="BN684" s="727"/>
      <c r="BO684" s="727"/>
      <c r="BP684" s="727"/>
      <c r="BQ684" s="727"/>
      <c r="BR684" s="821"/>
      <c r="BS684" s="727"/>
      <c r="BT684" s="727"/>
      <c r="BU684" s="727"/>
      <c r="BV684" s="591"/>
      <c r="BW684" s="224" t="str">
        <f t="shared" si="668"/>
        <v xml:space="preserve"> </v>
      </c>
      <c r="BX684" s="471">
        <f t="shared" si="657"/>
        <v>593</v>
      </c>
      <c r="BY684" s="117"/>
      <c r="BZ684" s="117"/>
      <c r="CA684" s="117"/>
      <c r="CB684" s="117"/>
      <c r="CC684" s="117"/>
      <c r="CD684" s="461"/>
      <c r="CE684" s="236"/>
      <c r="CF684" s="224" t="str">
        <f t="shared" si="658"/>
        <v xml:space="preserve"> </v>
      </c>
      <c r="CG684" s="116"/>
      <c r="CH684" s="117"/>
      <c r="CI684" s="117"/>
      <c r="CJ684" s="117"/>
      <c r="CK684" s="472"/>
      <c r="CL684" s="472"/>
      <c r="CM684" s="472"/>
      <c r="CN684" s="472"/>
      <c r="CO684" s="117"/>
      <c r="CP684" s="253"/>
      <c r="CQ684" s="120"/>
      <c r="CR684" s="224" t="str" cm="1">
        <f t="array" ref="CR684">IF(AND(SUM(COUNTIF(CG684:CM684,{"*不明*","*その他*"})+COUNTIF(CO684:CP684,{"*不明*","*その他*"}))&gt;0,CQ684=""),"その他・不明の場合,10)具体的内容、理由を記入",IF(OR(AND(CI684=CI$65,COUNTA(CJ684:CM684)&lt;4),AND(OR(CI684=CI$63,CI684=CI$64,CI684=CI$66,CI684=CI$67,CI684=CI$68,CI684=""),COUNTA(CJ684:CM684)&gt;0)),"3)介護保険認定済→要介護度、認知症自立度、寝たきり度、介護保険サービス記入",IF(OR(AND(OR(CM684=CM$63,CM684=CM$64),CN684=""),AND(OR(CM684=CM$65,CM684=CM$66),CN684&lt;&gt;"")),"7)介護保険サービス受けている/過去受けていた→具体的内容記入"," ")))</f>
        <v xml:space="preserve"> </v>
      </c>
      <c r="CS684" s="224" t="str">
        <f t="shared" si="659"/>
        <v xml:space="preserve"> </v>
      </c>
      <c r="CT684" s="116"/>
      <c r="CU684" s="253"/>
      <c r="CV684" s="117"/>
      <c r="CW684" s="117"/>
      <c r="CX684" s="253"/>
      <c r="CY684" s="117"/>
      <c r="CZ684" s="117"/>
      <c r="DA684" s="253"/>
      <c r="DB684" s="117"/>
      <c r="DC684" s="224" t="str">
        <f t="shared" si="660"/>
        <v xml:space="preserve"> </v>
      </c>
      <c r="DD684" s="224" t="str">
        <f t="shared" si="661"/>
        <v xml:space="preserve"> </v>
      </c>
      <c r="DE684" s="224" t="str">
        <f t="shared" si="672"/>
        <v xml:space="preserve"> </v>
      </c>
      <c r="DF684" s="121"/>
      <c r="DG684" s="114"/>
      <c r="DH684" s="704"/>
      <c r="DI684" s="119"/>
      <c r="DJ684" s="187"/>
      <c r="DK684" s="254"/>
      <c r="DL684" s="224" t="str">
        <f t="shared" si="673"/>
        <v xml:space="preserve"> </v>
      </c>
      <c r="DM684" s="224" t="str">
        <f t="shared" si="662"/>
        <v xml:space="preserve"> </v>
      </c>
      <c r="DN684" s="474"/>
      <c r="DO684" s="117"/>
      <c r="DP684" s="117"/>
      <c r="DQ684" s="117"/>
      <c r="DR684" s="117"/>
      <c r="DS684" s="117"/>
      <c r="DT684" s="254"/>
      <c r="DU684" s="476"/>
      <c r="DV684" s="224" t="str">
        <f t="shared" si="674"/>
        <v xml:space="preserve"> </v>
      </c>
      <c r="DW684" s="115"/>
      <c r="DX684" s="470"/>
      <c r="DY684" s="117"/>
      <c r="DZ684" s="704"/>
      <c r="EA684" s="224" t="str">
        <f t="shared" si="675"/>
        <v xml:space="preserve"> </v>
      </c>
      <c r="EB684" s="906"/>
      <c r="EC684" s="904"/>
      <c r="ED684" s="904"/>
      <c r="EE684" s="904"/>
      <c r="EF684" s="904"/>
      <c r="EG684" s="904"/>
      <c r="EH684" s="904"/>
      <c r="EI684" s="904"/>
      <c r="EJ684" s="904"/>
      <c r="EK684" s="905"/>
      <c r="EL684" s="80"/>
      <c r="EM684" s="224" t="str">
        <f t="shared" si="663"/>
        <v xml:space="preserve"> </v>
      </c>
      <c r="EN684" s="224" t="str">
        <f t="shared" si="664"/>
        <v xml:space="preserve"> </v>
      </c>
      <c r="EO684" s="115"/>
      <c r="EP684" s="1050"/>
      <c r="EQ684" s="253"/>
      <c r="ER684" s="117"/>
      <c r="ES684" s="1258">
        <f t="shared" si="665"/>
        <v>593</v>
      </c>
      <c r="ET684" s="224" t="str">
        <f t="shared" si="666"/>
        <v xml:space="preserve"> </v>
      </c>
      <c r="EU684" s="477" t="str">
        <f t="shared" si="667"/>
        <v/>
      </c>
      <c r="EV684" s="1334" t="str">
        <f t="shared" si="670"/>
        <v xml:space="preserve"> </v>
      </c>
      <c r="EW684" s="1332" t="str">
        <f t="shared" si="714"/>
        <v/>
      </c>
      <c r="EX684" s="1275" t="str">
        <f t="shared" si="696"/>
        <v/>
      </c>
      <c r="EY684" s="1275" t="str">
        <f t="shared" si="697"/>
        <v/>
      </c>
      <c r="EZ684" s="1275" t="str">
        <f t="shared" si="698"/>
        <v/>
      </c>
      <c r="FA684" s="1275" t="str">
        <f t="shared" si="699"/>
        <v/>
      </c>
      <c r="FB684" s="1275" t="str">
        <f t="shared" si="700"/>
        <v/>
      </c>
      <c r="FC684" s="1333" t="str">
        <f t="shared" si="701"/>
        <v/>
      </c>
      <c r="FE684" s="1234" t="str">
        <f t="shared" si="702"/>
        <v xml:space="preserve"> </v>
      </c>
      <c r="FF684" s="1234" t="str">
        <f t="shared" si="703"/>
        <v xml:space="preserve"> </v>
      </c>
      <c r="FG684" s="1234" t="str">
        <f t="shared" si="704"/>
        <v xml:space="preserve"> </v>
      </c>
      <c r="FH684" s="1234" t="str">
        <f t="shared" si="705"/>
        <v xml:space="preserve"> </v>
      </c>
      <c r="FI684" s="1234" t="str">
        <f t="shared" si="676"/>
        <v xml:space="preserve"> </v>
      </c>
      <c r="FJ684" s="1234" t="str">
        <f t="shared" si="706"/>
        <v xml:space="preserve"> </v>
      </c>
      <c r="FK684" s="1234">
        <f t="shared" si="677"/>
        <v>0</v>
      </c>
      <c r="FL684" s="1227"/>
      <c r="FM684" s="1234" t="str">
        <f t="shared" si="678"/>
        <v xml:space="preserve"> </v>
      </c>
      <c r="FN684" s="1234" t="str">
        <f t="shared" si="679"/>
        <v xml:space="preserve"> </v>
      </c>
      <c r="FO684" s="1234" t="str">
        <f t="shared" si="707"/>
        <v xml:space="preserve"> </v>
      </c>
      <c r="FP684" s="1234" t="str">
        <f t="shared" si="708"/>
        <v xml:space="preserve"> </v>
      </c>
      <c r="FQ684" s="1234" t="str">
        <f t="shared" si="680"/>
        <v xml:space="preserve"> </v>
      </c>
      <c r="FR684" s="1234" t="str">
        <f t="shared" si="709"/>
        <v xml:space="preserve"> </v>
      </c>
      <c r="FS684" s="1234">
        <f t="shared" si="715"/>
        <v>0</v>
      </c>
      <c r="FT684" s="1227"/>
      <c r="FU684" s="1234" t="str">
        <f t="shared" si="710"/>
        <v xml:space="preserve"> </v>
      </c>
      <c r="FV684" s="1234" t="str">
        <f t="shared" si="711"/>
        <v xml:space="preserve"> </v>
      </c>
      <c r="FW684" s="1234" t="str">
        <f t="shared" si="712"/>
        <v xml:space="preserve"> </v>
      </c>
      <c r="FX684" s="1234" t="str">
        <f t="shared" si="681"/>
        <v xml:space="preserve"> </v>
      </c>
      <c r="FY684" s="1234" t="str">
        <f t="shared" si="682"/>
        <v xml:space="preserve"> </v>
      </c>
      <c r="FZ684" s="1234" t="str">
        <f t="shared" si="713"/>
        <v xml:space="preserve"> </v>
      </c>
      <c r="GA684" s="1234">
        <f t="shared" si="683"/>
        <v>0</v>
      </c>
      <c r="GB684" s="1227"/>
      <c r="GC684" s="1234" t="str">
        <f t="shared" si="684"/>
        <v xml:space="preserve"> </v>
      </c>
      <c r="GD684" s="1234" t="str">
        <f t="shared" si="685"/>
        <v xml:space="preserve"> </v>
      </c>
      <c r="GE684" s="1234" t="str">
        <f t="shared" si="686"/>
        <v xml:space="preserve"> </v>
      </c>
      <c r="GF684" s="1234" t="str">
        <f t="shared" si="687"/>
        <v xml:space="preserve"> </v>
      </c>
      <c r="GG684" s="1234" t="str">
        <f t="shared" si="688"/>
        <v xml:space="preserve"> </v>
      </c>
      <c r="GH684" s="1234" t="str">
        <f t="shared" si="689"/>
        <v xml:space="preserve"> </v>
      </c>
      <c r="GI684" s="1234" t="str">
        <f t="shared" si="690"/>
        <v xml:space="preserve"> </v>
      </c>
      <c r="GJ684" s="1234" t="str">
        <f t="shared" si="691"/>
        <v xml:space="preserve"> </v>
      </c>
      <c r="GK684" s="1234" t="str">
        <f t="shared" si="692"/>
        <v xml:space="preserve"> </v>
      </c>
      <c r="GL684" s="1234" t="str">
        <f t="shared" si="693"/>
        <v xml:space="preserve"> </v>
      </c>
      <c r="GM684" s="1234" t="str">
        <f t="shared" si="694"/>
        <v xml:space="preserve"> </v>
      </c>
      <c r="GN684" s="1234">
        <f t="shared" si="695"/>
        <v>0</v>
      </c>
    </row>
    <row r="685" spans="1:196" s="100" customFormat="1" ht="27" customHeight="1" thickTop="1" thickBot="1">
      <c r="A685" s="1208">
        <f>【A票】【D票】!$D$10</f>
        <v>0</v>
      </c>
      <c r="B685" s="1212">
        <f>【A票】【D票】!$H$10</f>
        <v>0</v>
      </c>
      <c r="C685" s="1213" t="str">
        <f>【A票】【D票】!$K$10</f>
        <v xml:space="preserve"> </v>
      </c>
      <c r="D685" s="1214">
        <f t="shared" si="669"/>
        <v>594</v>
      </c>
      <c r="E685" s="914"/>
      <c r="F685" s="467"/>
      <c r="G685" s="469"/>
      <c r="H685" s="224" t="str">
        <f t="shared" si="655"/>
        <v xml:space="preserve"> </v>
      </c>
      <c r="I685" s="704"/>
      <c r="J685" s="117"/>
      <c r="K685" s="117"/>
      <c r="L685" s="117"/>
      <c r="M685" s="117"/>
      <c r="N685" s="117"/>
      <c r="O685" s="117"/>
      <c r="P685" s="117"/>
      <c r="Q685" s="117"/>
      <c r="R685" s="117"/>
      <c r="S685" s="117"/>
      <c r="T685" s="254"/>
      <c r="U685" s="646"/>
      <c r="V685" s="646"/>
      <c r="W685" s="114"/>
      <c r="X685" s="254"/>
      <c r="Y685" s="224" t="str">
        <f t="shared" si="656"/>
        <v xml:space="preserve"> </v>
      </c>
      <c r="Z685" s="579"/>
      <c r="AA685" s="704"/>
      <c r="AB685" s="119"/>
      <c r="AC685" s="224" t="str">
        <f t="shared" si="671"/>
        <v xml:space="preserve"> </v>
      </c>
      <c r="AD685" s="115"/>
      <c r="AE685" s="253"/>
      <c r="AF685" s="704"/>
      <c r="AG685" s="727"/>
      <c r="AH685" s="727"/>
      <c r="AI685" s="727"/>
      <c r="AJ685" s="727"/>
      <c r="AK685" s="591"/>
      <c r="AL685" s="727"/>
      <c r="AM685" s="727"/>
      <c r="AN685" s="727"/>
      <c r="AO685" s="727"/>
      <c r="AP685" s="727"/>
      <c r="AQ685" s="727"/>
      <c r="AR685" s="727"/>
      <c r="AS685" s="727"/>
      <c r="AT685" s="727"/>
      <c r="AU685" s="727"/>
      <c r="AV685" s="727"/>
      <c r="AW685" s="727"/>
      <c r="AX685" s="727"/>
      <c r="AY685" s="727"/>
      <c r="AZ685" s="727"/>
      <c r="BA685" s="727"/>
      <c r="BB685" s="727"/>
      <c r="BC685" s="821"/>
      <c r="BD685" s="727"/>
      <c r="BE685" s="727"/>
      <c r="BF685" s="727"/>
      <c r="BG685" s="727"/>
      <c r="BH685" s="727"/>
      <c r="BI685" s="727"/>
      <c r="BJ685" s="727"/>
      <c r="BK685" s="727"/>
      <c r="BL685" s="821"/>
      <c r="BM685" s="727"/>
      <c r="BN685" s="727"/>
      <c r="BO685" s="727"/>
      <c r="BP685" s="727"/>
      <c r="BQ685" s="727"/>
      <c r="BR685" s="821"/>
      <c r="BS685" s="727"/>
      <c r="BT685" s="727"/>
      <c r="BU685" s="727"/>
      <c r="BV685" s="591"/>
      <c r="BW685" s="224" t="str">
        <f t="shared" si="668"/>
        <v xml:space="preserve"> </v>
      </c>
      <c r="BX685" s="471">
        <f t="shared" si="657"/>
        <v>594</v>
      </c>
      <c r="BY685" s="117"/>
      <c r="BZ685" s="117"/>
      <c r="CA685" s="117"/>
      <c r="CB685" s="117"/>
      <c r="CC685" s="117"/>
      <c r="CD685" s="461"/>
      <c r="CE685" s="236"/>
      <c r="CF685" s="224" t="str">
        <f t="shared" si="658"/>
        <v xml:space="preserve"> </v>
      </c>
      <c r="CG685" s="116"/>
      <c r="CH685" s="117"/>
      <c r="CI685" s="117"/>
      <c r="CJ685" s="117"/>
      <c r="CK685" s="472"/>
      <c r="CL685" s="472"/>
      <c r="CM685" s="472"/>
      <c r="CN685" s="472"/>
      <c r="CO685" s="117"/>
      <c r="CP685" s="253"/>
      <c r="CQ685" s="120"/>
      <c r="CR685" s="224" t="str" cm="1">
        <f t="array" ref="CR685">IF(AND(SUM(COUNTIF(CG685:CM685,{"*不明*","*その他*"})+COUNTIF(CO685:CP685,{"*不明*","*その他*"}))&gt;0,CQ685=""),"その他・不明の場合,10)具体的内容、理由を記入",IF(OR(AND(CI685=CI$65,COUNTA(CJ685:CM685)&lt;4),AND(OR(CI685=CI$63,CI685=CI$64,CI685=CI$66,CI685=CI$67,CI685=CI$68,CI685=""),COUNTA(CJ685:CM685)&gt;0)),"3)介護保険認定済→要介護度、認知症自立度、寝たきり度、介護保険サービス記入",IF(OR(AND(OR(CM685=CM$63,CM685=CM$64),CN685=""),AND(OR(CM685=CM$65,CM685=CM$66),CN685&lt;&gt;"")),"7)介護保険サービス受けている/過去受けていた→具体的内容記入"," ")))</f>
        <v xml:space="preserve"> </v>
      </c>
      <c r="CS685" s="224" t="str">
        <f t="shared" si="659"/>
        <v xml:space="preserve"> </v>
      </c>
      <c r="CT685" s="116"/>
      <c r="CU685" s="253"/>
      <c r="CV685" s="117"/>
      <c r="CW685" s="117"/>
      <c r="CX685" s="253"/>
      <c r="CY685" s="117"/>
      <c r="CZ685" s="117"/>
      <c r="DA685" s="253"/>
      <c r="DB685" s="117"/>
      <c r="DC685" s="224" t="str">
        <f t="shared" si="660"/>
        <v xml:space="preserve"> </v>
      </c>
      <c r="DD685" s="224" t="str">
        <f t="shared" si="661"/>
        <v xml:space="preserve"> </v>
      </c>
      <c r="DE685" s="224" t="str">
        <f t="shared" si="672"/>
        <v xml:space="preserve"> </v>
      </c>
      <c r="DF685" s="121"/>
      <c r="DG685" s="114"/>
      <c r="DH685" s="704"/>
      <c r="DI685" s="119"/>
      <c r="DJ685" s="187"/>
      <c r="DK685" s="254"/>
      <c r="DL685" s="224" t="str">
        <f t="shared" si="673"/>
        <v xml:space="preserve"> </v>
      </c>
      <c r="DM685" s="224" t="str">
        <f t="shared" si="662"/>
        <v xml:space="preserve"> </v>
      </c>
      <c r="DN685" s="474"/>
      <c r="DO685" s="117"/>
      <c r="DP685" s="117"/>
      <c r="DQ685" s="117"/>
      <c r="DR685" s="117"/>
      <c r="DS685" s="117"/>
      <c r="DT685" s="254"/>
      <c r="DU685" s="476"/>
      <c r="DV685" s="224" t="str">
        <f t="shared" si="674"/>
        <v xml:space="preserve"> </v>
      </c>
      <c r="DW685" s="115"/>
      <c r="DX685" s="470"/>
      <c r="DY685" s="117"/>
      <c r="DZ685" s="704"/>
      <c r="EA685" s="224" t="str">
        <f t="shared" si="675"/>
        <v xml:space="preserve"> </v>
      </c>
      <c r="EB685" s="906"/>
      <c r="EC685" s="904"/>
      <c r="ED685" s="904"/>
      <c r="EE685" s="904"/>
      <c r="EF685" s="904"/>
      <c r="EG685" s="904"/>
      <c r="EH685" s="904"/>
      <c r="EI685" s="904"/>
      <c r="EJ685" s="904"/>
      <c r="EK685" s="905"/>
      <c r="EL685" s="80"/>
      <c r="EM685" s="224" t="str">
        <f t="shared" si="663"/>
        <v xml:space="preserve"> </v>
      </c>
      <c r="EN685" s="224" t="str">
        <f t="shared" si="664"/>
        <v xml:space="preserve"> </v>
      </c>
      <c r="EO685" s="115"/>
      <c r="EP685" s="1050"/>
      <c r="EQ685" s="253"/>
      <c r="ER685" s="117"/>
      <c r="ES685" s="1258">
        <f t="shared" si="665"/>
        <v>594</v>
      </c>
      <c r="ET685" s="224" t="str">
        <f t="shared" si="666"/>
        <v xml:space="preserve"> </v>
      </c>
      <c r="EU685" s="477" t="str">
        <f t="shared" si="667"/>
        <v/>
      </c>
      <c r="EV685" s="1334" t="str">
        <f t="shared" si="670"/>
        <v xml:space="preserve"> </v>
      </c>
      <c r="EW685" s="1332" t="str">
        <f t="shared" si="714"/>
        <v/>
      </c>
      <c r="EX685" s="1275" t="str">
        <f t="shared" si="696"/>
        <v/>
      </c>
      <c r="EY685" s="1275" t="str">
        <f t="shared" si="697"/>
        <v/>
      </c>
      <c r="EZ685" s="1275" t="str">
        <f t="shared" si="698"/>
        <v/>
      </c>
      <c r="FA685" s="1275" t="str">
        <f t="shared" si="699"/>
        <v/>
      </c>
      <c r="FB685" s="1275" t="str">
        <f t="shared" si="700"/>
        <v/>
      </c>
      <c r="FC685" s="1333" t="str">
        <f t="shared" si="701"/>
        <v/>
      </c>
      <c r="FE685" s="1234" t="str">
        <f t="shared" si="702"/>
        <v xml:space="preserve"> </v>
      </c>
      <c r="FF685" s="1234" t="str">
        <f t="shared" si="703"/>
        <v xml:space="preserve"> </v>
      </c>
      <c r="FG685" s="1234" t="str">
        <f t="shared" si="704"/>
        <v xml:space="preserve"> </v>
      </c>
      <c r="FH685" s="1234" t="str">
        <f t="shared" si="705"/>
        <v xml:space="preserve"> </v>
      </c>
      <c r="FI685" s="1234" t="str">
        <f t="shared" si="676"/>
        <v xml:space="preserve"> </v>
      </c>
      <c r="FJ685" s="1234" t="str">
        <f t="shared" si="706"/>
        <v xml:space="preserve"> </v>
      </c>
      <c r="FK685" s="1234">
        <f t="shared" si="677"/>
        <v>0</v>
      </c>
      <c r="FL685" s="1227"/>
      <c r="FM685" s="1234" t="str">
        <f t="shared" si="678"/>
        <v xml:space="preserve"> </v>
      </c>
      <c r="FN685" s="1234" t="str">
        <f t="shared" si="679"/>
        <v xml:space="preserve"> </v>
      </c>
      <c r="FO685" s="1234" t="str">
        <f t="shared" si="707"/>
        <v xml:space="preserve"> </v>
      </c>
      <c r="FP685" s="1234" t="str">
        <f t="shared" si="708"/>
        <v xml:space="preserve"> </v>
      </c>
      <c r="FQ685" s="1234" t="str">
        <f t="shared" si="680"/>
        <v xml:space="preserve"> </v>
      </c>
      <c r="FR685" s="1234" t="str">
        <f t="shared" si="709"/>
        <v xml:space="preserve"> </v>
      </c>
      <c r="FS685" s="1234">
        <f t="shared" si="715"/>
        <v>0</v>
      </c>
      <c r="FT685" s="1227"/>
      <c r="FU685" s="1234" t="str">
        <f t="shared" si="710"/>
        <v xml:space="preserve"> </v>
      </c>
      <c r="FV685" s="1234" t="str">
        <f t="shared" si="711"/>
        <v xml:space="preserve"> </v>
      </c>
      <c r="FW685" s="1234" t="str">
        <f t="shared" si="712"/>
        <v xml:space="preserve"> </v>
      </c>
      <c r="FX685" s="1234" t="str">
        <f t="shared" si="681"/>
        <v xml:space="preserve"> </v>
      </c>
      <c r="FY685" s="1234" t="str">
        <f t="shared" si="682"/>
        <v xml:space="preserve"> </v>
      </c>
      <c r="FZ685" s="1234" t="str">
        <f t="shared" si="713"/>
        <v xml:space="preserve"> </v>
      </c>
      <c r="GA685" s="1234">
        <f t="shared" si="683"/>
        <v>0</v>
      </c>
      <c r="GB685" s="1227"/>
      <c r="GC685" s="1234" t="str">
        <f t="shared" si="684"/>
        <v xml:space="preserve"> </v>
      </c>
      <c r="GD685" s="1234" t="str">
        <f t="shared" si="685"/>
        <v xml:space="preserve"> </v>
      </c>
      <c r="GE685" s="1234" t="str">
        <f t="shared" si="686"/>
        <v xml:space="preserve"> </v>
      </c>
      <c r="GF685" s="1234" t="str">
        <f t="shared" si="687"/>
        <v xml:space="preserve"> </v>
      </c>
      <c r="GG685" s="1234" t="str">
        <f t="shared" si="688"/>
        <v xml:space="preserve"> </v>
      </c>
      <c r="GH685" s="1234" t="str">
        <f t="shared" si="689"/>
        <v xml:space="preserve"> </v>
      </c>
      <c r="GI685" s="1234" t="str">
        <f t="shared" si="690"/>
        <v xml:space="preserve"> </v>
      </c>
      <c r="GJ685" s="1234" t="str">
        <f t="shared" si="691"/>
        <v xml:space="preserve"> </v>
      </c>
      <c r="GK685" s="1234" t="str">
        <f t="shared" si="692"/>
        <v xml:space="preserve"> </v>
      </c>
      <c r="GL685" s="1234" t="str">
        <f t="shared" si="693"/>
        <v xml:space="preserve"> </v>
      </c>
      <c r="GM685" s="1234" t="str">
        <f t="shared" si="694"/>
        <v xml:space="preserve"> </v>
      </c>
      <c r="GN685" s="1234">
        <f t="shared" si="695"/>
        <v>0</v>
      </c>
    </row>
    <row r="686" spans="1:196" s="100" customFormat="1" ht="27" customHeight="1" thickTop="1" thickBot="1">
      <c r="A686" s="1208">
        <f>【A票】【D票】!$D$10</f>
        <v>0</v>
      </c>
      <c r="B686" s="1212">
        <f>【A票】【D票】!$H$10</f>
        <v>0</v>
      </c>
      <c r="C686" s="1213" t="str">
        <f>【A票】【D票】!$K$10</f>
        <v xml:space="preserve"> </v>
      </c>
      <c r="D686" s="1214">
        <f t="shared" si="669"/>
        <v>595</v>
      </c>
      <c r="E686" s="914"/>
      <c r="F686" s="467"/>
      <c r="G686" s="469"/>
      <c r="H686" s="224" t="str">
        <f t="shared" si="655"/>
        <v xml:space="preserve"> </v>
      </c>
      <c r="I686" s="704"/>
      <c r="J686" s="117"/>
      <c r="K686" s="117"/>
      <c r="L686" s="117"/>
      <c r="M686" s="117"/>
      <c r="N686" s="117"/>
      <c r="O686" s="117"/>
      <c r="P686" s="117"/>
      <c r="Q686" s="117"/>
      <c r="R686" s="117"/>
      <c r="S686" s="117"/>
      <c r="T686" s="254"/>
      <c r="U686" s="646"/>
      <c r="V686" s="646"/>
      <c r="W686" s="114"/>
      <c r="X686" s="254"/>
      <c r="Y686" s="224" t="str">
        <f t="shared" si="656"/>
        <v xml:space="preserve"> </v>
      </c>
      <c r="Z686" s="579"/>
      <c r="AA686" s="704"/>
      <c r="AB686" s="119"/>
      <c r="AC686" s="224" t="str">
        <f t="shared" si="671"/>
        <v xml:space="preserve"> </v>
      </c>
      <c r="AD686" s="115"/>
      <c r="AE686" s="253"/>
      <c r="AF686" s="704"/>
      <c r="AG686" s="727"/>
      <c r="AH686" s="727"/>
      <c r="AI686" s="727"/>
      <c r="AJ686" s="727"/>
      <c r="AK686" s="591"/>
      <c r="AL686" s="727"/>
      <c r="AM686" s="727"/>
      <c r="AN686" s="727"/>
      <c r="AO686" s="727"/>
      <c r="AP686" s="727"/>
      <c r="AQ686" s="727"/>
      <c r="AR686" s="727"/>
      <c r="AS686" s="727"/>
      <c r="AT686" s="727"/>
      <c r="AU686" s="727"/>
      <c r="AV686" s="727"/>
      <c r="AW686" s="727"/>
      <c r="AX686" s="727"/>
      <c r="AY686" s="727"/>
      <c r="AZ686" s="727"/>
      <c r="BA686" s="727"/>
      <c r="BB686" s="727"/>
      <c r="BC686" s="821"/>
      <c r="BD686" s="727"/>
      <c r="BE686" s="727"/>
      <c r="BF686" s="727"/>
      <c r="BG686" s="727"/>
      <c r="BH686" s="727"/>
      <c r="BI686" s="727"/>
      <c r="BJ686" s="727"/>
      <c r="BK686" s="727"/>
      <c r="BL686" s="821"/>
      <c r="BM686" s="727"/>
      <c r="BN686" s="727"/>
      <c r="BO686" s="727"/>
      <c r="BP686" s="727"/>
      <c r="BQ686" s="727"/>
      <c r="BR686" s="821"/>
      <c r="BS686" s="727"/>
      <c r="BT686" s="727"/>
      <c r="BU686" s="727"/>
      <c r="BV686" s="591"/>
      <c r="BW686" s="224" t="str">
        <f t="shared" si="668"/>
        <v xml:space="preserve"> </v>
      </c>
      <c r="BX686" s="471">
        <f t="shared" si="657"/>
        <v>595</v>
      </c>
      <c r="BY686" s="117"/>
      <c r="BZ686" s="117"/>
      <c r="CA686" s="117"/>
      <c r="CB686" s="117"/>
      <c r="CC686" s="117"/>
      <c r="CD686" s="461"/>
      <c r="CE686" s="236"/>
      <c r="CF686" s="224" t="str">
        <f t="shared" si="658"/>
        <v xml:space="preserve"> </v>
      </c>
      <c r="CG686" s="116"/>
      <c r="CH686" s="117"/>
      <c r="CI686" s="117"/>
      <c r="CJ686" s="117"/>
      <c r="CK686" s="472"/>
      <c r="CL686" s="472"/>
      <c r="CM686" s="472"/>
      <c r="CN686" s="472"/>
      <c r="CO686" s="117"/>
      <c r="CP686" s="253"/>
      <c r="CQ686" s="120"/>
      <c r="CR686" s="224" t="str" cm="1">
        <f t="array" ref="CR686">IF(AND(SUM(COUNTIF(CG686:CM686,{"*不明*","*その他*"})+COUNTIF(CO686:CP686,{"*不明*","*その他*"}))&gt;0,CQ686=""),"その他・不明の場合,10)具体的内容、理由を記入",IF(OR(AND(CI686=CI$65,COUNTA(CJ686:CM686)&lt;4),AND(OR(CI686=CI$63,CI686=CI$64,CI686=CI$66,CI686=CI$67,CI686=CI$68,CI686=""),COUNTA(CJ686:CM686)&gt;0)),"3)介護保険認定済→要介護度、認知症自立度、寝たきり度、介護保険サービス記入",IF(OR(AND(OR(CM686=CM$63,CM686=CM$64),CN686=""),AND(OR(CM686=CM$65,CM686=CM$66),CN686&lt;&gt;"")),"7)介護保険サービス受けている/過去受けていた→具体的内容記入"," ")))</f>
        <v xml:space="preserve"> </v>
      </c>
      <c r="CS686" s="224" t="str">
        <f t="shared" si="659"/>
        <v xml:space="preserve"> </v>
      </c>
      <c r="CT686" s="116"/>
      <c r="CU686" s="253"/>
      <c r="CV686" s="117"/>
      <c r="CW686" s="117"/>
      <c r="CX686" s="253"/>
      <c r="CY686" s="117"/>
      <c r="CZ686" s="117"/>
      <c r="DA686" s="253"/>
      <c r="DB686" s="117"/>
      <c r="DC686" s="224" t="str">
        <f t="shared" si="660"/>
        <v xml:space="preserve"> </v>
      </c>
      <c r="DD686" s="224" t="str">
        <f t="shared" si="661"/>
        <v xml:space="preserve"> </v>
      </c>
      <c r="DE686" s="224" t="str">
        <f t="shared" si="672"/>
        <v xml:space="preserve"> </v>
      </c>
      <c r="DF686" s="121"/>
      <c r="DG686" s="114"/>
      <c r="DH686" s="704"/>
      <c r="DI686" s="119"/>
      <c r="DJ686" s="187"/>
      <c r="DK686" s="254"/>
      <c r="DL686" s="224" t="str">
        <f t="shared" si="673"/>
        <v xml:space="preserve"> </v>
      </c>
      <c r="DM686" s="224" t="str">
        <f t="shared" si="662"/>
        <v xml:space="preserve"> </v>
      </c>
      <c r="DN686" s="474"/>
      <c r="DO686" s="117"/>
      <c r="DP686" s="117"/>
      <c r="DQ686" s="117"/>
      <c r="DR686" s="117"/>
      <c r="DS686" s="117"/>
      <c r="DT686" s="254"/>
      <c r="DU686" s="476"/>
      <c r="DV686" s="224" t="str">
        <f t="shared" si="674"/>
        <v xml:space="preserve"> </v>
      </c>
      <c r="DW686" s="115"/>
      <c r="DX686" s="470"/>
      <c r="DY686" s="117"/>
      <c r="DZ686" s="704"/>
      <c r="EA686" s="224" t="str">
        <f t="shared" si="675"/>
        <v xml:space="preserve"> </v>
      </c>
      <c r="EB686" s="906"/>
      <c r="EC686" s="904"/>
      <c r="ED686" s="904"/>
      <c r="EE686" s="904"/>
      <c r="EF686" s="904"/>
      <c r="EG686" s="904"/>
      <c r="EH686" s="904"/>
      <c r="EI686" s="904"/>
      <c r="EJ686" s="904"/>
      <c r="EK686" s="905"/>
      <c r="EL686" s="80"/>
      <c r="EM686" s="224" t="str">
        <f t="shared" si="663"/>
        <v xml:space="preserve"> </v>
      </c>
      <c r="EN686" s="224" t="str">
        <f t="shared" si="664"/>
        <v xml:space="preserve"> </v>
      </c>
      <c r="EO686" s="115"/>
      <c r="EP686" s="1050"/>
      <c r="EQ686" s="253"/>
      <c r="ER686" s="117"/>
      <c r="ES686" s="1258">
        <f t="shared" si="665"/>
        <v>595</v>
      </c>
      <c r="ET686" s="224" t="str">
        <f t="shared" si="666"/>
        <v xml:space="preserve"> </v>
      </c>
      <c r="EU686" s="477" t="str">
        <f t="shared" si="667"/>
        <v/>
      </c>
      <c r="EV686" s="1334" t="str">
        <f t="shared" si="670"/>
        <v xml:space="preserve"> </v>
      </c>
      <c r="EW686" s="1332" t="str">
        <f t="shared" si="714"/>
        <v/>
      </c>
      <c r="EX686" s="1275" t="str">
        <f t="shared" si="696"/>
        <v/>
      </c>
      <c r="EY686" s="1275" t="str">
        <f t="shared" si="697"/>
        <v/>
      </c>
      <c r="EZ686" s="1275" t="str">
        <f t="shared" si="698"/>
        <v/>
      </c>
      <c r="FA686" s="1275" t="str">
        <f t="shared" si="699"/>
        <v/>
      </c>
      <c r="FB686" s="1275" t="str">
        <f t="shared" si="700"/>
        <v/>
      </c>
      <c r="FC686" s="1333" t="str">
        <f t="shared" si="701"/>
        <v/>
      </c>
      <c r="FE686" s="1234" t="str">
        <f t="shared" si="702"/>
        <v xml:space="preserve"> </v>
      </c>
      <c r="FF686" s="1234" t="str">
        <f t="shared" si="703"/>
        <v xml:space="preserve"> </v>
      </c>
      <c r="FG686" s="1234" t="str">
        <f t="shared" si="704"/>
        <v xml:space="preserve"> </v>
      </c>
      <c r="FH686" s="1234" t="str">
        <f t="shared" si="705"/>
        <v xml:space="preserve"> </v>
      </c>
      <c r="FI686" s="1234" t="str">
        <f t="shared" si="676"/>
        <v xml:space="preserve"> </v>
      </c>
      <c r="FJ686" s="1234" t="str">
        <f t="shared" si="706"/>
        <v xml:space="preserve"> </v>
      </c>
      <c r="FK686" s="1234">
        <f t="shared" si="677"/>
        <v>0</v>
      </c>
      <c r="FL686" s="1227"/>
      <c r="FM686" s="1234" t="str">
        <f t="shared" si="678"/>
        <v xml:space="preserve"> </v>
      </c>
      <c r="FN686" s="1234" t="str">
        <f t="shared" si="679"/>
        <v xml:space="preserve"> </v>
      </c>
      <c r="FO686" s="1234" t="str">
        <f t="shared" si="707"/>
        <v xml:space="preserve"> </v>
      </c>
      <c r="FP686" s="1234" t="str">
        <f t="shared" si="708"/>
        <v xml:space="preserve"> </v>
      </c>
      <c r="FQ686" s="1234" t="str">
        <f t="shared" si="680"/>
        <v xml:space="preserve"> </v>
      </c>
      <c r="FR686" s="1234" t="str">
        <f t="shared" si="709"/>
        <v xml:space="preserve"> </v>
      </c>
      <c r="FS686" s="1234">
        <f t="shared" si="715"/>
        <v>0</v>
      </c>
      <c r="FT686" s="1227"/>
      <c r="FU686" s="1234" t="str">
        <f t="shared" si="710"/>
        <v xml:space="preserve"> </v>
      </c>
      <c r="FV686" s="1234" t="str">
        <f t="shared" si="711"/>
        <v xml:space="preserve"> </v>
      </c>
      <c r="FW686" s="1234" t="str">
        <f t="shared" si="712"/>
        <v xml:space="preserve"> </v>
      </c>
      <c r="FX686" s="1234" t="str">
        <f t="shared" si="681"/>
        <v xml:space="preserve"> </v>
      </c>
      <c r="FY686" s="1234" t="str">
        <f t="shared" si="682"/>
        <v xml:space="preserve"> </v>
      </c>
      <c r="FZ686" s="1234" t="str">
        <f t="shared" si="713"/>
        <v xml:space="preserve"> </v>
      </c>
      <c r="GA686" s="1234">
        <f t="shared" si="683"/>
        <v>0</v>
      </c>
      <c r="GB686" s="1227"/>
      <c r="GC686" s="1234" t="str">
        <f t="shared" si="684"/>
        <v xml:space="preserve"> </v>
      </c>
      <c r="GD686" s="1234" t="str">
        <f t="shared" si="685"/>
        <v xml:space="preserve"> </v>
      </c>
      <c r="GE686" s="1234" t="str">
        <f t="shared" si="686"/>
        <v xml:space="preserve"> </v>
      </c>
      <c r="GF686" s="1234" t="str">
        <f t="shared" si="687"/>
        <v xml:space="preserve"> </v>
      </c>
      <c r="GG686" s="1234" t="str">
        <f t="shared" si="688"/>
        <v xml:space="preserve"> </v>
      </c>
      <c r="GH686" s="1234" t="str">
        <f t="shared" si="689"/>
        <v xml:space="preserve"> </v>
      </c>
      <c r="GI686" s="1234" t="str">
        <f t="shared" si="690"/>
        <v xml:space="preserve"> </v>
      </c>
      <c r="GJ686" s="1234" t="str">
        <f t="shared" si="691"/>
        <v xml:space="preserve"> </v>
      </c>
      <c r="GK686" s="1234" t="str">
        <f t="shared" si="692"/>
        <v xml:space="preserve"> </v>
      </c>
      <c r="GL686" s="1234" t="str">
        <f t="shared" si="693"/>
        <v xml:space="preserve"> </v>
      </c>
      <c r="GM686" s="1234" t="str">
        <f t="shared" si="694"/>
        <v xml:space="preserve"> </v>
      </c>
      <c r="GN686" s="1234">
        <f t="shared" si="695"/>
        <v>0</v>
      </c>
    </row>
    <row r="687" spans="1:196" s="100" customFormat="1" ht="27" customHeight="1" thickTop="1" thickBot="1">
      <c r="A687" s="1208">
        <f>【A票】【D票】!$D$10</f>
        <v>0</v>
      </c>
      <c r="B687" s="1212">
        <f>【A票】【D票】!$H$10</f>
        <v>0</v>
      </c>
      <c r="C687" s="1213" t="str">
        <f>【A票】【D票】!$K$10</f>
        <v xml:space="preserve"> </v>
      </c>
      <c r="D687" s="1214">
        <f t="shared" si="669"/>
        <v>596</v>
      </c>
      <c r="E687" s="914"/>
      <c r="F687" s="467"/>
      <c r="G687" s="469"/>
      <c r="H687" s="224" t="str">
        <f t="shared" si="655"/>
        <v xml:space="preserve"> </v>
      </c>
      <c r="I687" s="704"/>
      <c r="J687" s="117"/>
      <c r="K687" s="117"/>
      <c r="L687" s="117"/>
      <c r="M687" s="117"/>
      <c r="N687" s="117"/>
      <c r="O687" s="117"/>
      <c r="P687" s="117"/>
      <c r="Q687" s="117"/>
      <c r="R687" s="117"/>
      <c r="S687" s="117"/>
      <c r="T687" s="254"/>
      <c r="U687" s="646"/>
      <c r="V687" s="646"/>
      <c r="W687" s="114"/>
      <c r="X687" s="254"/>
      <c r="Y687" s="224" t="str">
        <f t="shared" si="656"/>
        <v xml:space="preserve"> </v>
      </c>
      <c r="Z687" s="579"/>
      <c r="AA687" s="704"/>
      <c r="AB687" s="119"/>
      <c r="AC687" s="224" t="str">
        <f t="shared" si="671"/>
        <v xml:space="preserve"> </v>
      </c>
      <c r="AD687" s="115"/>
      <c r="AE687" s="253"/>
      <c r="AF687" s="704"/>
      <c r="AG687" s="727"/>
      <c r="AH687" s="727"/>
      <c r="AI687" s="727"/>
      <c r="AJ687" s="727"/>
      <c r="AK687" s="591"/>
      <c r="AL687" s="727"/>
      <c r="AM687" s="727"/>
      <c r="AN687" s="727"/>
      <c r="AO687" s="727"/>
      <c r="AP687" s="727"/>
      <c r="AQ687" s="727"/>
      <c r="AR687" s="727"/>
      <c r="AS687" s="727"/>
      <c r="AT687" s="727"/>
      <c r="AU687" s="727"/>
      <c r="AV687" s="727"/>
      <c r="AW687" s="727"/>
      <c r="AX687" s="727"/>
      <c r="AY687" s="727"/>
      <c r="AZ687" s="727"/>
      <c r="BA687" s="727"/>
      <c r="BB687" s="727"/>
      <c r="BC687" s="821"/>
      <c r="BD687" s="727"/>
      <c r="BE687" s="727"/>
      <c r="BF687" s="727"/>
      <c r="BG687" s="727"/>
      <c r="BH687" s="727"/>
      <c r="BI687" s="727"/>
      <c r="BJ687" s="727"/>
      <c r="BK687" s="727"/>
      <c r="BL687" s="821"/>
      <c r="BM687" s="727"/>
      <c r="BN687" s="727"/>
      <c r="BO687" s="727"/>
      <c r="BP687" s="727"/>
      <c r="BQ687" s="727"/>
      <c r="BR687" s="821"/>
      <c r="BS687" s="727"/>
      <c r="BT687" s="727"/>
      <c r="BU687" s="727"/>
      <c r="BV687" s="591"/>
      <c r="BW687" s="224" t="str">
        <f t="shared" si="668"/>
        <v xml:space="preserve"> </v>
      </c>
      <c r="BX687" s="471">
        <f t="shared" si="657"/>
        <v>596</v>
      </c>
      <c r="BY687" s="117"/>
      <c r="BZ687" s="117"/>
      <c r="CA687" s="117"/>
      <c r="CB687" s="117"/>
      <c r="CC687" s="117"/>
      <c r="CD687" s="461"/>
      <c r="CE687" s="236"/>
      <c r="CF687" s="224" t="str">
        <f t="shared" si="658"/>
        <v xml:space="preserve"> </v>
      </c>
      <c r="CG687" s="116"/>
      <c r="CH687" s="117"/>
      <c r="CI687" s="117"/>
      <c r="CJ687" s="117"/>
      <c r="CK687" s="472"/>
      <c r="CL687" s="472"/>
      <c r="CM687" s="472"/>
      <c r="CN687" s="472"/>
      <c r="CO687" s="117"/>
      <c r="CP687" s="253"/>
      <c r="CQ687" s="120"/>
      <c r="CR687" s="224" t="str" cm="1">
        <f t="array" ref="CR687">IF(AND(SUM(COUNTIF(CG687:CM687,{"*不明*","*その他*"})+COUNTIF(CO687:CP687,{"*不明*","*その他*"}))&gt;0,CQ687=""),"その他・不明の場合,10)具体的内容、理由を記入",IF(OR(AND(CI687=CI$65,COUNTA(CJ687:CM687)&lt;4),AND(OR(CI687=CI$63,CI687=CI$64,CI687=CI$66,CI687=CI$67,CI687=CI$68,CI687=""),COUNTA(CJ687:CM687)&gt;0)),"3)介護保険認定済→要介護度、認知症自立度、寝たきり度、介護保険サービス記入",IF(OR(AND(OR(CM687=CM$63,CM687=CM$64),CN687=""),AND(OR(CM687=CM$65,CM687=CM$66),CN687&lt;&gt;"")),"7)介護保険サービス受けている/過去受けていた→具体的内容記入"," ")))</f>
        <v xml:space="preserve"> </v>
      </c>
      <c r="CS687" s="224" t="str">
        <f t="shared" si="659"/>
        <v xml:space="preserve"> </v>
      </c>
      <c r="CT687" s="116"/>
      <c r="CU687" s="253"/>
      <c r="CV687" s="117"/>
      <c r="CW687" s="117"/>
      <c r="CX687" s="253"/>
      <c r="CY687" s="117"/>
      <c r="CZ687" s="117"/>
      <c r="DA687" s="253"/>
      <c r="DB687" s="117"/>
      <c r="DC687" s="224" t="str">
        <f t="shared" si="660"/>
        <v xml:space="preserve"> </v>
      </c>
      <c r="DD687" s="224" t="str">
        <f t="shared" si="661"/>
        <v xml:space="preserve"> </v>
      </c>
      <c r="DE687" s="224" t="str">
        <f t="shared" si="672"/>
        <v xml:space="preserve"> </v>
      </c>
      <c r="DF687" s="121"/>
      <c r="DG687" s="114"/>
      <c r="DH687" s="704"/>
      <c r="DI687" s="119"/>
      <c r="DJ687" s="187"/>
      <c r="DK687" s="254"/>
      <c r="DL687" s="224" t="str">
        <f t="shared" si="673"/>
        <v xml:space="preserve"> </v>
      </c>
      <c r="DM687" s="224" t="str">
        <f t="shared" si="662"/>
        <v xml:space="preserve"> </v>
      </c>
      <c r="DN687" s="474"/>
      <c r="DO687" s="117"/>
      <c r="DP687" s="117"/>
      <c r="DQ687" s="117"/>
      <c r="DR687" s="117"/>
      <c r="DS687" s="117"/>
      <c r="DT687" s="254"/>
      <c r="DU687" s="476"/>
      <c r="DV687" s="224" t="str">
        <f t="shared" si="674"/>
        <v xml:space="preserve"> </v>
      </c>
      <c r="DW687" s="115"/>
      <c r="DX687" s="470"/>
      <c r="DY687" s="117"/>
      <c r="DZ687" s="704"/>
      <c r="EA687" s="224" t="str">
        <f t="shared" si="675"/>
        <v xml:space="preserve"> </v>
      </c>
      <c r="EB687" s="906"/>
      <c r="EC687" s="904"/>
      <c r="ED687" s="904"/>
      <c r="EE687" s="904"/>
      <c r="EF687" s="904"/>
      <c r="EG687" s="904"/>
      <c r="EH687" s="904"/>
      <c r="EI687" s="904"/>
      <c r="EJ687" s="904"/>
      <c r="EK687" s="905"/>
      <c r="EL687" s="80"/>
      <c r="EM687" s="224" t="str">
        <f t="shared" si="663"/>
        <v xml:space="preserve"> </v>
      </c>
      <c r="EN687" s="224" t="str">
        <f t="shared" si="664"/>
        <v xml:space="preserve"> </v>
      </c>
      <c r="EO687" s="115"/>
      <c r="EP687" s="1050"/>
      <c r="EQ687" s="253"/>
      <c r="ER687" s="117"/>
      <c r="ES687" s="1258">
        <f t="shared" si="665"/>
        <v>596</v>
      </c>
      <c r="ET687" s="224" t="str">
        <f t="shared" si="666"/>
        <v xml:space="preserve"> </v>
      </c>
      <c r="EU687" s="477" t="str">
        <f t="shared" si="667"/>
        <v/>
      </c>
      <c r="EV687" s="1334" t="str">
        <f t="shared" si="670"/>
        <v xml:space="preserve"> </v>
      </c>
      <c r="EW687" s="1332" t="str">
        <f t="shared" si="714"/>
        <v/>
      </c>
      <c r="EX687" s="1275" t="str">
        <f t="shared" si="696"/>
        <v/>
      </c>
      <c r="EY687" s="1275" t="str">
        <f t="shared" si="697"/>
        <v/>
      </c>
      <c r="EZ687" s="1275" t="str">
        <f t="shared" si="698"/>
        <v/>
      </c>
      <c r="FA687" s="1275" t="str">
        <f t="shared" si="699"/>
        <v/>
      </c>
      <c r="FB687" s="1275" t="str">
        <f t="shared" si="700"/>
        <v/>
      </c>
      <c r="FC687" s="1333" t="str">
        <f t="shared" si="701"/>
        <v/>
      </c>
      <c r="FE687" s="1234" t="str">
        <f t="shared" si="702"/>
        <v xml:space="preserve"> </v>
      </c>
      <c r="FF687" s="1234" t="str">
        <f t="shared" si="703"/>
        <v xml:space="preserve"> </v>
      </c>
      <c r="FG687" s="1234" t="str">
        <f t="shared" si="704"/>
        <v xml:space="preserve"> </v>
      </c>
      <c r="FH687" s="1234" t="str">
        <f t="shared" si="705"/>
        <v xml:space="preserve"> </v>
      </c>
      <c r="FI687" s="1234" t="str">
        <f t="shared" si="676"/>
        <v xml:space="preserve"> </v>
      </c>
      <c r="FJ687" s="1234" t="str">
        <f t="shared" si="706"/>
        <v xml:space="preserve"> </v>
      </c>
      <c r="FK687" s="1234">
        <f t="shared" si="677"/>
        <v>0</v>
      </c>
      <c r="FL687" s="1227"/>
      <c r="FM687" s="1234" t="str">
        <f t="shared" si="678"/>
        <v xml:space="preserve"> </v>
      </c>
      <c r="FN687" s="1234" t="str">
        <f t="shared" si="679"/>
        <v xml:space="preserve"> </v>
      </c>
      <c r="FO687" s="1234" t="str">
        <f t="shared" si="707"/>
        <v xml:space="preserve"> </v>
      </c>
      <c r="FP687" s="1234" t="str">
        <f t="shared" si="708"/>
        <v xml:space="preserve"> </v>
      </c>
      <c r="FQ687" s="1234" t="str">
        <f t="shared" si="680"/>
        <v xml:space="preserve"> </v>
      </c>
      <c r="FR687" s="1234" t="str">
        <f t="shared" si="709"/>
        <v xml:space="preserve"> </v>
      </c>
      <c r="FS687" s="1234">
        <f t="shared" si="715"/>
        <v>0</v>
      </c>
      <c r="FT687" s="1227"/>
      <c r="FU687" s="1234" t="str">
        <f t="shared" si="710"/>
        <v xml:space="preserve"> </v>
      </c>
      <c r="FV687" s="1234" t="str">
        <f t="shared" si="711"/>
        <v xml:space="preserve"> </v>
      </c>
      <c r="FW687" s="1234" t="str">
        <f t="shared" si="712"/>
        <v xml:space="preserve"> </v>
      </c>
      <c r="FX687" s="1234" t="str">
        <f t="shared" si="681"/>
        <v xml:space="preserve"> </v>
      </c>
      <c r="FY687" s="1234" t="str">
        <f t="shared" si="682"/>
        <v xml:space="preserve"> </v>
      </c>
      <c r="FZ687" s="1234" t="str">
        <f t="shared" si="713"/>
        <v xml:space="preserve"> </v>
      </c>
      <c r="GA687" s="1234">
        <f t="shared" si="683"/>
        <v>0</v>
      </c>
      <c r="GB687" s="1227"/>
      <c r="GC687" s="1234" t="str">
        <f t="shared" si="684"/>
        <v xml:space="preserve"> </v>
      </c>
      <c r="GD687" s="1234" t="str">
        <f t="shared" si="685"/>
        <v xml:space="preserve"> </v>
      </c>
      <c r="GE687" s="1234" t="str">
        <f t="shared" si="686"/>
        <v xml:space="preserve"> </v>
      </c>
      <c r="GF687" s="1234" t="str">
        <f t="shared" si="687"/>
        <v xml:space="preserve"> </v>
      </c>
      <c r="GG687" s="1234" t="str">
        <f t="shared" si="688"/>
        <v xml:space="preserve"> </v>
      </c>
      <c r="GH687" s="1234" t="str">
        <f t="shared" si="689"/>
        <v xml:space="preserve"> </v>
      </c>
      <c r="GI687" s="1234" t="str">
        <f t="shared" si="690"/>
        <v xml:space="preserve"> </v>
      </c>
      <c r="GJ687" s="1234" t="str">
        <f t="shared" si="691"/>
        <v xml:space="preserve"> </v>
      </c>
      <c r="GK687" s="1234" t="str">
        <f t="shared" si="692"/>
        <v xml:space="preserve"> </v>
      </c>
      <c r="GL687" s="1234" t="str">
        <f t="shared" si="693"/>
        <v xml:space="preserve"> </v>
      </c>
      <c r="GM687" s="1234" t="str">
        <f t="shared" si="694"/>
        <v xml:space="preserve"> </v>
      </c>
      <c r="GN687" s="1234">
        <f t="shared" si="695"/>
        <v>0</v>
      </c>
    </row>
    <row r="688" spans="1:196" s="100" customFormat="1" ht="27" customHeight="1" thickTop="1" thickBot="1">
      <c r="A688" s="1208">
        <f>【A票】【D票】!$D$10</f>
        <v>0</v>
      </c>
      <c r="B688" s="1212">
        <f>【A票】【D票】!$H$10</f>
        <v>0</v>
      </c>
      <c r="C688" s="1213" t="str">
        <f>【A票】【D票】!$K$10</f>
        <v xml:space="preserve"> </v>
      </c>
      <c r="D688" s="1214">
        <f t="shared" si="669"/>
        <v>597</v>
      </c>
      <c r="E688" s="914"/>
      <c r="F688" s="467"/>
      <c r="G688" s="469"/>
      <c r="H688" s="224" t="str">
        <f t="shared" si="655"/>
        <v xml:space="preserve"> </v>
      </c>
      <c r="I688" s="704"/>
      <c r="J688" s="117"/>
      <c r="K688" s="117"/>
      <c r="L688" s="117"/>
      <c r="M688" s="117"/>
      <c r="N688" s="117"/>
      <c r="O688" s="117"/>
      <c r="P688" s="117"/>
      <c r="Q688" s="117"/>
      <c r="R688" s="117"/>
      <c r="S688" s="117"/>
      <c r="T688" s="254"/>
      <c r="U688" s="646"/>
      <c r="V688" s="646"/>
      <c r="W688" s="114"/>
      <c r="X688" s="254"/>
      <c r="Y688" s="224" t="str">
        <f t="shared" si="656"/>
        <v xml:space="preserve"> </v>
      </c>
      <c r="Z688" s="579"/>
      <c r="AA688" s="704"/>
      <c r="AB688" s="119"/>
      <c r="AC688" s="224" t="str">
        <f t="shared" si="671"/>
        <v xml:space="preserve"> </v>
      </c>
      <c r="AD688" s="115"/>
      <c r="AE688" s="253"/>
      <c r="AF688" s="704"/>
      <c r="AG688" s="727"/>
      <c r="AH688" s="727"/>
      <c r="AI688" s="727"/>
      <c r="AJ688" s="727"/>
      <c r="AK688" s="591"/>
      <c r="AL688" s="727"/>
      <c r="AM688" s="727"/>
      <c r="AN688" s="727"/>
      <c r="AO688" s="727"/>
      <c r="AP688" s="727"/>
      <c r="AQ688" s="727"/>
      <c r="AR688" s="727"/>
      <c r="AS688" s="727"/>
      <c r="AT688" s="727"/>
      <c r="AU688" s="727"/>
      <c r="AV688" s="727"/>
      <c r="AW688" s="727"/>
      <c r="AX688" s="727"/>
      <c r="AY688" s="727"/>
      <c r="AZ688" s="727"/>
      <c r="BA688" s="727"/>
      <c r="BB688" s="727"/>
      <c r="BC688" s="821"/>
      <c r="BD688" s="727"/>
      <c r="BE688" s="727"/>
      <c r="BF688" s="727"/>
      <c r="BG688" s="727"/>
      <c r="BH688" s="727"/>
      <c r="BI688" s="727"/>
      <c r="BJ688" s="727"/>
      <c r="BK688" s="727"/>
      <c r="BL688" s="821"/>
      <c r="BM688" s="727"/>
      <c r="BN688" s="727"/>
      <c r="BO688" s="727"/>
      <c r="BP688" s="727"/>
      <c r="BQ688" s="727"/>
      <c r="BR688" s="821"/>
      <c r="BS688" s="727"/>
      <c r="BT688" s="727"/>
      <c r="BU688" s="727"/>
      <c r="BV688" s="591"/>
      <c r="BW688" s="224" t="str">
        <f t="shared" si="668"/>
        <v xml:space="preserve"> </v>
      </c>
      <c r="BX688" s="471">
        <f t="shared" si="657"/>
        <v>597</v>
      </c>
      <c r="BY688" s="117"/>
      <c r="BZ688" s="117"/>
      <c r="CA688" s="117"/>
      <c r="CB688" s="117"/>
      <c r="CC688" s="117"/>
      <c r="CD688" s="461"/>
      <c r="CE688" s="236"/>
      <c r="CF688" s="224" t="str">
        <f t="shared" si="658"/>
        <v xml:space="preserve"> </v>
      </c>
      <c r="CG688" s="116"/>
      <c r="CH688" s="117"/>
      <c r="CI688" s="117"/>
      <c r="CJ688" s="117"/>
      <c r="CK688" s="472"/>
      <c r="CL688" s="472"/>
      <c r="CM688" s="472"/>
      <c r="CN688" s="472"/>
      <c r="CO688" s="117"/>
      <c r="CP688" s="253"/>
      <c r="CQ688" s="120"/>
      <c r="CR688" s="224" t="str" cm="1">
        <f t="array" ref="CR688">IF(AND(SUM(COUNTIF(CG688:CM688,{"*不明*","*その他*"})+COUNTIF(CO688:CP688,{"*不明*","*その他*"}))&gt;0,CQ688=""),"その他・不明の場合,10)具体的内容、理由を記入",IF(OR(AND(CI688=CI$65,COUNTA(CJ688:CM688)&lt;4),AND(OR(CI688=CI$63,CI688=CI$64,CI688=CI$66,CI688=CI$67,CI688=CI$68,CI688=""),COUNTA(CJ688:CM688)&gt;0)),"3)介護保険認定済→要介護度、認知症自立度、寝たきり度、介護保険サービス記入",IF(OR(AND(OR(CM688=CM$63,CM688=CM$64),CN688=""),AND(OR(CM688=CM$65,CM688=CM$66),CN688&lt;&gt;"")),"7)介護保険サービス受けている/過去受けていた→具体的内容記入"," ")))</f>
        <v xml:space="preserve"> </v>
      </c>
      <c r="CS688" s="224" t="str">
        <f t="shared" si="659"/>
        <v xml:space="preserve"> </v>
      </c>
      <c r="CT688" s="116"/>
      <c r="CU688" s="253"/>
      <c r="CV688" s="117"/>
      <c r="CW688" s="117"/>
      <c r="CX688" s="253"/>
      <c r="CY688" s="117"/>
      <c r="CZ688" s="117"/>
      <c r="DA688" s="253"/>
      <c r="DB688" s="117"/>
      <c r="DC688" s="224" t="str">
        <f t="shared" si="660"/>
        <v xml:space="preserve"> </v>
      </c>
      <c r="DD688" s="224" t="str">
        <f t="shared" si="661"/>
        <v xml:space="preserve"> </v>
      </c>
      <c r="DE688" s="224" t="str">
        <f t="shared" si="672"/>
        <v xml:space="preserve"> </v>
      </c>
      <c r="DF688" s="121"/>
      <c r="DG688" s="114"/>
      <c r="DH688" s="704"/>
      <c r="DI688" s="119"/>
      <c r="DJ688" s="187"/>
      <c r="DK688" s="254"/>
      <c r="DL688" s="224" t="str">
        <f t="shared" si="673"/>
        <v xml:space="preserve"> </v>
      </c>
      <c r="DM688" s="224" t="str">
        <f t="shared" si="662"/>
        <v xml:space="preserve"> </v>
      </c>
      <c r="DN688" s="474"/>
      <c r="DO688" s="117"/>
      <c r="DP688" s="117"/>
      <c r="DQ688" s="117"/>
      <c r="DR688" s="117"/>
      <c r="DS688" s="117"/>
      <c r="DT688" s="254"/>
      <c r="DU688" s="476"/>
      <c r="DV688" s="224" t="str">
        <f t="shared" si="674"/>
        <v xml:space="preserve"> </v>
      </c>
      <c r="DW688" s="115"/>
      <c r="DX688" s="470"/>
      <c r="DY688" s="117"/>
      <c r="DZ688" s="704"/>
      <c r="EA688" s="224" t="str">
        <f t="shared" si="675"/>
        <v xml:space="preserve"> </v>
      </c>
      <c r="EB688" s="906"/>
      <c r="EC688" s="904"/>
      <c r="ED688" s="904"/>
      <c r="EE688" s="904"/>
      <c r="EF688" s="904"/>
      <c r="EG688" s="904"/>
      <c r="EH688" s="904"/>
      <c r="EI688" s="904"/>
      <c r="EJ688" s="904"/>
      <c r="EK688" s="905"/>
      <c r="EL688" s="80"/>
      <c r="EM688" s="224" t="str">
        <f t="shared" si="663"/>
        <v xml:space="preserve"> </v>
      </c>
      <c r="EN688" s="224" t="str">
        <f t="shared" si="664"/>
        <v xml:space="preserve"> </v>
      </c>
      <c r="EO688" s="115"/>
      <c r="EP688" s="1050"/>
      <c r="EQ688" s="253"/>
      <c r="ER688" s="117"/>
      <c r="ES688" s="1258">
        <f t="shared" si="665"/>
        <v>597</v>
      </c>
      <c r="ET688" s="224" t="str">
        <f t="shared" si="666"/>
        <v xml:space="preserve"> </v>
      </c>
      <c r="EU688" s="477" t="str">
        <f t="shared" si="667"/>
        <v/>
      </c>
      <c r="EV688" s="1334" t="str">
        <f t="shared" si="670"/>
        <v xml:space="preserve"> </v>
      </c>
      <c r="EW688" s="1332" t="str">
        <f t="shared" si="714"/>
        <v/>
      </c>
      <c r="EX688" s="1275" t="str">
        <f t="shared" si="696"/>
        <v/>
      </c>
      <c r="EY688" s="1275" t="str">
        <f t="shared" si="697"/>
        <v/>
      </c>
      <c r="EZ688" s="1275" t="str">
        <f t="shared" si="698"/>
        <v/>
      </c>
      <c r="FA688" s="1275" t="str">
        <f t="shared" si="699"/>
        <v/>
      </c>
      <c r="FB688" s="1275" t="str">
        <f t="shared" si="700"/>
        <v/>
      </c>
      <c r="FC688" s="1333" t="str">
        <f t="shared" si="701"/>
        <v/>
      </c>
      <c r="FE688" s="1234" t="str">
        <f t="shared" si="702"/>
        <v xml:space="preserve"> </v>
      </c>
      <c r="FF688" s="1234" t="str">
        <f t="shared" si="703"/>
        <v xml:space="preserve"> </v>
      </c>
      <c r="FG688" s="1234" t="str">
        <f t="shared" si="704"/>
        <v xml:space="preserve"> </v>
      </c>
      <c r="FH688" s="1234" t="str">
        <f t="shared" si="705"/>
        <v xml:space="preserve"> </v>
      </c>
      <c r="FI688" s="1234" t="str">
        <f t="shared" si="676"/>
        <v xml:space="preserve"> </v>
      </c>
      <c r="FJ688" s="1234" t="str">
        <f t="shared" si="706"/>
        <v xml:space="preserve"> </v>
      </c>
      <c r="FK688" s="1234">
        <f t="shared" si="677"/>
        <v>0</v>
      </c>
      <c r="FL688" s="1227"/>
      <c r="FM688" s="1234" t="str">
        <f t="shared" si="678"/>
        <v xml:space="preserve"> </v>
      </c>
      <c r="FN688" s="1234" t="str">
        <f t="shared" si="679"/>
        <v xml:space="preserve"> </v>
      </c>
      <c r="FO688" s="1234" t="str">
        <f t="shared" si="707"/>
        <v xml:space="preserve"> </v>
      </c>
      <c r="FP688" s="1234" t="str">
        <f t="shared" si="708"/>
        <v xml:space="preserve"> </v>
      </c>
      <c r="FQ688" s="1234" t="str">
        <f t="shared" si="680"/>
        <v xml:space="preserve"> </v>
      </c>
      <c r="FR688" s="1234" t="str">
        <f t="shared" si="709"/>
        <v xml:space="preserve"> </v>
      </c>
      <c r="FS688" s="1234">
        <f t="shared" si="715"/>
        <v>0</v>
      </c>
      <c r="FT688" s="1227"/>
      <c r="FU688" s="1234" t="str">
        <f t="shared" si="710"/>
        <v xml:space="preserve"> </v>
      </c>
      <c r="FV688" s="1234" t="str">
        <f t="shared" si="711"/>
        <v xml:space="preserve"> </v>
      </c>
      <c r="FW688" s="1234" t="str">
        <f t="shared" si="712"/>
        <v xml:space="preserve"> </v>
      </c>
      <c r="FX688" s="1234" t="str">
        <f t="shared" si="681"/>
        <v xml:space="preserve"> </v>
      </c>
      <c r="FY688" s="1234" t="str">
        <f t="shared" si="682"/>
        <v xml:space="preserve"> </v>
      </c>
      <c r="FZ688" s="1234" t="str">
        <f t="shared" si="713"/>
        <v xml:space="preserve"> </v>
      </c>
      <c r="GA688" s="1234">
        <f t="shared" si="683"/>
        <v>0</v>
      </c>
      <c r="GB688" s="1227"/>
      <c r="GC688" s="1234" t="str">
        <f t="shared" si="684"/>
        <v xml:space="preserve"> </v>
      </c>
      <c r="GD688" s="1234" t="str">
        <f t="shared" si="685"/>
        <v xml:space="preserve"> </v>
      </c>
      <c r="GE688" s="1234" t="str">
        <f t="shared" si="686"/>
        <v xml:space="preserve"> </v>
      </c>
      <c r="GF688" s="1234" t="str">
        <f t="shared" si="687"/>
        <v xml:space="preserve"> </v>
      </c>
      <c r="GG688" s="1234" t="str">
        <f t="shared" si="688"/>
        <v xml:space="preserve"> </v>
      </c>
      <c r="GH688" s="1234" t="str">
        <f t="shared" si="689"/>
        <v xml:space="preserve"> </v>
      </c>
      <c r="GI688" s="1234" t="str">
        <f t="shared" si="690"/>
        <v xml:space="preserve"> </v>
      </c>
      <c r="GJ688" s="1234" t="str">
        <f t="shared" si="691"/>
        <v xml:space="preserve"> </v>
      </c>
      <c r="GK688" s="1234" t="str">
        <f t="shared" si="692"/>
        <v xml:space="preserve"> </v>
      </c>
      <c r="GL688" s="1234" t="str">
        <f t="shared" si="693"/>
        <v xml:space="preserve"> </v>
      </c>
      <c r="GM688" s="1234" t="str">
        <f t="shared" si="694"/>
        <v xml:space="preserve"> </v>
      </c>
      <c r="GN688" s="1234">
        <f t="shared" si="695"/>
        <v>0</v>
      </c>
    </row>
    <row r="689" spans="1:196" s="100" customFormat="1" ht="27" customHeight="1" thickTop="1" thickBot="1">
      <c r="A689" s="1208">
        <f>【A票】【D票】!$D$10</f>
        <v>0</v>
      </c>
      <c r="B689" s="1212">
        <f>【A票】【D票】!$H$10</f>
        <v>0</v>
      </c>
      <c r="C689" s="1213" t="str">
        <f>【A票】【D票】!$K$10</f>
        <v xml:space="preserve"> </v>
      </c>
      <c r="D689" s="1214">
        <f t="shared" si="669"/>
        <v>598</v>
      </c>
      <c r="E689" s="914"/>
      <c r="F689" s="467"/>
      <c r="G689" s="469"/>
      <c r="H689" s="224" t="str">
        <f t="shared" si="655"/>
        <v xml:space="preserve"> </v>
      </c>
      <c r="I689" s="704"/>
      <c r="J689" s="117"/>
      <c r="K689" s="117"/>
      <c r="L689" s="117"/>
      <c r="M689" s="117"/>
      <c r="N689" s="117"/>
      <c r="O689" s="117"/>
      <c r="P689" s="117"/>
      <c r="Q689" s="117"/>
      <c r="R689" s="117"/>
      <c r="S689" s="117"/>
      <c r="T689" s="254"/>
      <c r="U689" s="646"/>
      <c r="V689" s="646"/>
      <c r="W689" s="114"/>
      <c r="X689" s="254"/>
      <c r="Y689" s="224" t="str">
        <f t="shared" si="656"/>
        <v xml:space="preserve"> </v>
      </c>
      <c r="Z689" s="579"/>
      <c r="AA689" s="704"/>
      <c r="AB689" s="119"/>
      <c r="AC689" s="224" t="str">
        <f t="shared" si="671"/>
        <v xml:space="preserve"> </v>
      </c>
      <c r="AD689" s="115"/>
      <c r="AE689" s="253"/>
      <c r="AF689" s="704"/>
      <c r="AG689" s="727"/>
      <c r="AH689" s="727"/>
      <c r="AI689" s="727"/>
      <c r="AJ689" s="727"/>
      <c r="AK689" s="591"/>
      <c r="AL689" s="727"/>
      <c r="AM689" s="727"/>
      <c r="AN689" s="727"/>
      <c r="AO689" s="727"/>
      <c r="AP689" s="727"/>
      <c r="AQ689" s="727"/>
      <c r="AR689" s="727"/>
      <c r="AS689" s="727"/>
      <c r="AT689" s="727"/>
      <c r="AU689" s="727"/>
      <c r="AV689" s="727"/>
      <c r="AW689" s="727"/>
      <c r="AX689" s="727"/>
      <c r="AY689" s="727"/>
      <c r="AZ689" s="727"/>
      <c r="BA689" s="727"/>
      <c r="BB689" s="727"/>
      <c r="BC689" s="821"/>
      <c r="BD689" s="727"/>
      <c r="BE689" s="727"/>
      <c r="BF689" s="727"/>
      <c r="BG689" s="727"/>
      <c r="BH689" s="727"/>
      <c r="BI689" s="727"/>
      <c r="BJ689" s="727"/>
      <c r="BK689" s="727"/>
      <c r="BL689" s="821"/>
      <c r="BM689" s="727"/>
      <c r="BN689" s="727"/>
      <c r="BO689" s="727"/>
      <c r="BP689" s="727"/>
      <c r="BQ689" s="727"/>
      <c r="BR689" s="821"/>
      <c r="BS689" s="727"/>
      <c r="BT689" s="727"/>
      <c r="BU689" s="727"/>
      <c r="BV689" s="591"/>
      <c r="BW689" s="224" t="str">
        <f t="shared" si="668"/>
        <v xml:space="preserve"> </v>
      </c>
      <c r="BX689" s="471">
        <f t="shared" si="657"/>
        <v>598</v>
      </c>
      <c r="BY689" s="117"/>
      <c r="BZ689" s="117"/>
      <c r="CA689" s="117"/>
      <c r="CB689" s="117"/>
      <c r="CC689" s="117"/>
      <c r="CD689" s="461"/>
      <c r="CE689" s="236"/>
      <c r="CF689" s="224" t="str">
        <f t="shared" si="658"/>
        <v xml:space="preserve"> </v>
      </c>
      <c r="CG689" s="116"/>
      <c r="CH689" s="117"/>
      <c r="CI689" s="117"/>
      <c r="CJ689" s="117"/>
      <c r="CK689" s="472"/>
      <c r="CL689" s="472"/>
      <c r="CM689" s="472"/>
      <c r="CN689" s="472"/>
      <c r="CO689" s="117"/>
      <c r="CP689" s="253"/>
      <c r="CQ689" s="120"/>
      <c r="CR689" s="224" t="str" cm="1">
        <f t="array" ref="CR689">IF(AND(SUM(COUNTIF(CG689:CM689,{"*不明*","*その他*"})+COUNTIF(CO689:CP689,{"*不明*","*その他*"}))&gt;0,CQ689=""),"その他・不明の場合,10)具体的内容、理由を記入",IF(OR(AND(CI689=CI$65,COUNTA(CJ689:CM689)&lt;4),AND(OR(CI689=CI$63,CI689=CI$64,CI689=CI$66,CI689=CI$67,CI689=CI$68,CI689=""),COUNTA(CJ689:CM689)&gt;0)),"3)介護保険認定済→要介護度、認知症自立度、寝たきり度、介護保険サービス記入",IF(OR(AND(OR(CM689=CM$63,CM689=CM$64),CN689=""),AND(OR(CM689=CM$65,CM689=CM$66),CN689&lt;&gt;"")),"7)介護保険サービス受けている/過去受けていた→具体的内容記入"," ")))</f>
        <v xml:space="preserve"> </v>
      </c>
      <c r="CS689" s="224" t="str">
        <f t="shared" si="659"/>
        <v xml:space="preserve"> </v>
      </c>
      <c r="CT689" s="116"/>
      <c r="CU689" s="253"/>
      <c r="CV689" s="117"/>
      <c r="CW689" s="117"/>
      <c r="CX689" s="253"/>
      <c r="CY689" s="117"/>
      <c r="CZ689" s="117"/>
      <c r="DA689" s="253"/>
      <c r="DB689" s="117"/>
      <c r="DC689" s="224" t="str">
        <f t="shared" si="660"/>
        <v xml:space="preserve"> </v>
      </c>
      <c r="DD689" s="224" t="str">
        <f t="shared" si="661"/>
        <v xml:space="preserve"> </v>
      </c>
      <c r="DE689" s="224" t="str">
        <f t="shared" si="672"/>
        <v xml:space="preserve"> </v>
      </c>
      <c r="DF689" s="121"/>
      <c r="DG689" s="114"/>
      <c r="DH689" s="704"/>
      <c r="DI689" s="119"/>
      <c r="DJ689" s="187"/>
      <c r="DK689" s="254"/>
      <c r="DL689" s="224" t="str">
        <f t="shared" si="673"/>
        <v xml:space="preserve"> </v>
      </c>
      <c r="DM689" s="224" t="str">
        <f t="shared" si="662"/>
        <v xml:space="preserve"> </v>
      </c>
      <c r="DN689" s="474"/>
      <c r="DO689" s="117"/>
      <c r="DP689" s="117"/>
      <c r="DQ689" s="117"/>
      <c r="DR689" s="117"/>
      <c r="DS689" s="117"/>
      <c r="DT689" s="254"/>
      <c r="DU689" s="476"/>
      <c r="DV689" s="224" t="str">
        <f t="shared" si="674"/>
        <v xml:space="preserve"> </v>
      </c>
      <c r="DW689" s="115"/>
      <c r="DX689" s="470"/>
      <c r="DY689" s="117"/>
      <c r="DZ689" s="704"/>
      <c r="EA689" s="224" t="str">
        <f t="shared" si="675"/>
        <v xml:space="preserve"> </v>
      </c>
      <c r="EB689" s="906"/>
      <c r="EC689" s="904"/>
      <c r="ED689" s="904"/>
      <c r="EE689" s="904"/>
      <c r="EF689" s="904"/>
      <c r="EG689" s="904"/>
      <c r="EH689" s="904"/>
      <c r="EI689" s="904"/>
      <c r="EJ689" s="904"/>
      <c r="EK689" s="905"/>
      <c r="EL689" s="80"/>
      <c r="EM689" s="224" t="str">
        <f t="shared" si="663"/>
        <v xml:space="preserve"> </v>
      </c>
      <c r="EN689" s="224" t="str">
        <f t="shared" si="664"/>
        <v xml:space="preserve"> </v>
      </c>
      <c r="EO689" s="115"/>
      <c r="EP689" s="1050"/>
      <c r="EQ689" s="253"/>
      <c r="ER689" s="117"/>
      <c r="ES689" s="1258">
        <f t="shared" si="665"/>
        <v>598</v>
      </c>
      <c r="ET689" s="224" t="str">
        <f t="shared" si="666"/>
        <v xml:space="preserve"> </v>
      </c>
      <c r="EU689" s="477" t="str">
        <f t="shared" si="667"/>
        <v/>
      </c>
      <c r="EV689" s="1334" t="str">
        <f t="shared" si="670"/>
        <v xml:space="preserve"> </v>
      </c>
      <c r="EW689" s="1332" t="str">
        <f t="shared" si="714"/>
        <v/>
      </c>
      <c r="EX689" s="1275" t="str">
        <f t="shared" si="696"/>
        <v/>
      </c>
      <c r="EY689" s="1275" t="str">
        <f t="shared" si="697"/>
        <v/>
      </c>
      <c r="EZ689" s="1275" t="str">
        <f t="shared" si="698"/>
        <v/>
      </c>
      <c r="FA689" s="1275" t="str">
        <f t="shared" si="699"/>
        <v/>
      </c>
      <c r="FB689" s="1275" t="str">
        <f t="shared" si="700"/>
        <v/>
      </c>
      <c r="FC689" s="1333" t="str">
        <f t="shared" si="701"/>
        <v/>
      </c>
      <c r="FE689" s="1234" t="str">
        <f t="shared" si="702"/>
        <v xml:space="preserve"> </v>
      </c>
      <c r="FF689" s="1234" t="str">
        <f t="shared" si="703"/>
        <v xml:space="preserve"> </v>
      </c>
      <c r="FG689" s="1234" t="str">
        <f t="shared" si="704"/>
        <v xml:space="preserve"> </v>
      </c>
      <c r="FH689" s="1234" t="str">
        <f t="shared" si="705"/>
        <v xml:space="preserve"> </v>
      </c>
      <c r="FI689" s="1234" t="str">
        <f t="shared" si="676"/>
        <v xml:space="preserve"> </v>
      </c>
      <c r="FJ689" s="1234" t="str">
        <f t="shared" si="706"/>
        <v xml:space="preserve"> </v>
      </c>
      <c r="FK689" s="1234">
        <f t="shared" si="677"/>
        <v>0</v>
      </c>
      <c r="FL689" s="1227"/>
      <c r="FM689" s="1234" t="str">
        <f t="shared" si="678"/>
        <v xml:space="preserve"> </v>
      </c>
      <c r="FN689" s="1234" t="str">
        <f t="shared" si="679"/>
        <v xml:space="preserve"> </v>
      </c>
      <c r="FO689" s="1234" t="str">
        <f t="shared" si="707"/>
        <v xml:space="preserve"> </v>
      </c>
      <c r="FP689" s="1234" t="str">
        <f t="shared" si="708"/>
        <v xml:space="preserve"> </v>
      </c>
      <c r="FQ689" s="1234" t="str">
        <f t="shared" si="680"/>
        <v xml:space="preserve"> </v>
      </c>
      <c r="FR689" s="1234" t="str">
        <f t="shared" si="709"/>
        <v xml:space="preserve"> </v>
      </c>
      <c r="FS689" s="1234">
        <f t="shared" si="715"/>
        <v>0</v>
      </c>
      <c r="FT689" s="1227"/>
      <c r="FU689" s="1234" t="str">
        <f t="shared" si="710"/>
        <v xml:space="preserve"> </v>
      </c>
      <c r="FV689" s="1234" t="str">
        <f t="shared" si="711"/>
        <v xml:space="preserve"> </v>
      </c>
      <c r="FW689" s="1234" t="str">
        <f t="shared" si="712"/>
        <v xml:space="preserve"> </v>
      </c>
      <c r="FX689" s="1234" t="str">
        <f t="shared" si="681"/>
        <v xml:space="preserve"> </v>
      </c>
      <c r="FY689" s="1234" t="str">
        <f t="shared" si="682"/>
        <v xml:space="preserve"> </v>
      </c>
      <c r="FZ689" s="1234" t="str">
        <f t="shared" si="713"/>
        <v xml:space="preserve"> </v>
      </c>
      <c r="GA689" s="1234">
        <f t="shared" si="683"/>
        <v>0</v>
      </c>
      <c r="GB689" s="1227"/>
      <c r="GC689" s="1234" t="str">
        <f t="shared" si="684"/>
        <v xml:space="preserve"> </v>
      </c>
      <c r="GD689" s="1234" t="str">
        <f t="shared" si="685"/>
        <v xml:space="preserve"> </v>
      </c>
      <c r="GE689" s="1234" t="str">
        <f t="shared" si="686"/>
        <v xml:space="preserve"> </v>
      </c>
      <c r="GF689" s="1234" t="str">
        <f t="shared" si="687"/>
        <v xml:space="preserve"> </v>
      </c>
      <c r="GG689" s="1234" t="str">
        <f t="shared" si="688"/>
        <v xml:space="preserve"> </v>
      </c>
      <c r="GH689" s="1234" t="str">
        <f t="shared" si="689"/>
        <v xml:space="preserve"> </v>
      </c>
      <c r="GI689" s="1234" t="str">
        <f t="shared" si="690"/>
        <v xml:space="preserve"> </v>
      </c>
      <c r="GJ689" s="1234" t="str">
        <f t="shared" si="691"/>
        <v xml:space="preserve"> </v>
      </c>
      <c r="GK689" s="1234" t="str">
        <f t="shared" si="692"/>
        <v xml:space="preserve"> </v>
      </c>
      <c r="GL689" s="1234" t="str">
        <f t="shared" si="693"/>
        <v xml:space="preserve"> </v>
      </c>
      <c r="GM689" s="1234" t="str">
        <f t="shared" si="694"/>
        <v xml:space="preserve"> </v>
      </c>
      <c r="GN689" s="1234">
        <f t="shared" si="695"/>
        <v>0</v>
      </c>
    </row>
    <row r="690" spans="1:196" s="100" customFormat="1" ht="27" customHeight="1" thickTop="1" thickBot="1">
      <c r="A690" s="1208">
        <f>【A票】【D票】!$D$10</f>
        <v>0</v>
      </c>
      <c r="B690" s="1212">
        <f>【A票】【D票】!$H$10</f>
        <v>0</v>
      </c>
      <c r="C690" s="1213" t="str">
        <f>【A票】【D票】!$K$10</f>
        <v xml:space="preserve"> </v>
      </c>
      <c r="D690" s="1214">
        <f t="shared" si="669"/>
        <v>599</v>
      </c>
      <c r="E690" s="914"/>
      <c r="F690" s="467"/>
      <c r="G690" s="469"/>
      <c r="H690" s="224" t="str">
        <f t="shared" si="655"/>
        <v xml:space="preserve"> </v>
      </c>
      <c r="I690" s="704"/>
      <c r="J690" s="117"/>
      <c r="K690" s="117"/>
      <c r="L690" s="117"/>
      <c r="M690" s="117"/>
      <c r="N690" s="117"/>
      <c r="O690" s="117"/>
      <c r="P690" s="117"/>
      <c r="Q690" s="117"/>
      <c r="R690" s="117"/>
      <c r="S690" s="117"/>
      <c r="T690" s="254"/>
      <c r="U690" s="646"/>
      <c r="V690" s="646"/>
      <c r="W690" s="114"/>
      <c r="X690" s="254"/>
      <c r="Y690" s="224" t="str">
        <f t="shared" si="656"/>
        <v xml:space="preserve"> </v>
      </c>
      <c r="Z690" s="579"/>
      <c r="AA690" s="704"/>
      <c r="AB690" s="119"/>
      <c r="AC690" s="224" t="str">
        <f t="shared" si="671"/>
        <v xml:space="preserve"> </v>
      </c>
      <c r="AD690" s="115"/>
      <c r="AE690" s="253"/>
      <c r="AF690" s="704"/>
      <c r="AG690" s="727"/>
      <c r="AH690" s="727"/>
      <c r="AI690" s="727"/>
      <c r="AJ690" s="727"/>
      <c r="AK690" s="591"/>
      <c r="AL690" s="727"/>
      <c r="AM690" s="727"/>
      <c r="AN690" s="727"/>
      <c r="AO690" s="727"/>
      <c r="AP690" s="727"/>
      <c r="AQ690" s="727"/>
      <c r="AR690" s="727"/>
      <c r="AS690" s="727"/>
      <c r="AT690" s="727"/>
      <c r="AU690" s="727"/>
      <c r="AV690" s="727"/>
      <c r="AW690" s="727"/>
      <c r="AX690" s="727"/>
      <c r="AY690" s="727"/>
      <c r="AZ690" s="727"/>
      <c r="BA690" s="727"/>
      <c r="BB690" s="727"/>
      <c r="BC690" s="821"/>
      <c r="BD690" s="727"/>
      <c r="BE690" s="727"/>
      <c r="BF690" s="727"/>
      <c r="BG690" s="727"/>
      <c r="BH690" s="727"/>
      <c r="BI690" s="727"/>
      <c r="BJ690" s="727"/>
      <c r="BK690" s="727"/>
      <c r="BL690" s="821"/>
      <c r="BM690" s="727"/>
      <c r="BN690" s="727"/>
      <c r="BO690" s="727"/>
      <c r="BP690" s="727"/>
      <c r="BQ690" s="727"/>
      <c r="BR690" s="821"/>
      <c r="BS690" s="727"/>
      <c r="BT690" s="727"/>
      <c r="BU690" s="727"/>
      <c r="BV690" s="591"/>
      <c r="BW690" s="224" t="str">
        <f t="shared" si="668"/>
        <v xml:space="preserve"> </v>
      </c>
      <c r="BX690" s="471">
        <f t="shared" si="657"/>
        <v>599</v>
      </c>
      <c r="BY690" s="117"/>
      <c r="BZ690" s="117"/>
      <c r="CA690" s="117"/>
      <c r="CB690" s="117"/>
      <c r="CC690" s="117"/>
      <c r="CD690" s="461"/>
      <c r="CE690" s="236"/>
      <c r="CF690" s="224" t="str">
        <f t="shared" si="658"/>
        <v xml:space="preserve"> </v>
      </c>
      <c r="CG690" s="116"/>
      <c r="CH690" s="117"/>
      <c r="CI690" s="117"/>
      <c r="CJ690" s="117"/>
      <c r="CK690" s="472"/>
      <c r="CL690" s="472"/>
      <c r="CM690" s="472"/>
      <c r="CN690" s="472"/>
      <c r="CO690" s="117"/>
      <c r="CP690" s="253"/>
      <c r="CQ690" s="120"/>
      <c r="CR690" s="224" t="str" cm="1">
        <f t="array" ref="CR690">IF(AND(SUM(COUNTIF(CG690:CM690,{"*不明*","*その他*"})+COUNTIF(CO690:CP690,{"*不明*","*その他*"}))&gt;0,CQ690=""),"その他・不明の場合,10)具体的内容、理由を記入",IF(OR(AND(CI690=CI$65,COUNTA(CJ690:CM690)&lt;4),AND(OR(CI690=CI$63,CI690=CI$64,CI690=CI$66,CI690=CI$67,CI690=CI$68,CI690=""),COUNTA(CJ690:CM690)&gt;0)),"3)介護保険認定済→要介護度、認知症自立度、寝たきり度、介護保険サービス記入",IF(OR(AND(OR(CM690=CM$63,CM690=CM$64),CN690=""),AND(OR(CM690=CM$65,CM690=CM$66),CN690&lt;&gt;"")),"7)介護保険サービス受けている/過去受けていた→具体的内容記入"," ")))</f>
        <v xml:space="preserve"> </v>
      </c>
      <c r="CS690" s="224" t="str">
        <f t="shared" si="659"/>
        <v xml:space="preserve"> </v>
      </c>
      <c r="CT690" s="116"/>
      <c r="CU690" s="253"/>
      <c r="CV690" s="117"/>
      <c r="CW690" s="117"/>
      <c r="CX690" s="253"/>
      <c r="CY690" s="117"/>
      <c r="CZ690" s="117"/>
      <c r="DA690" s="253"/>
      <c r="DB690" s="117"/>
      <c r="DC690" s="224" t="str">
        <f t="shared" si="660"/>
        <v xml:space="preserve"> </v>
      </c>
      <c r="DD690" s="224" t="str">
        <f t="shared" si="661"/>
        <v xml:space="preserve"> </v>
      </c>
      <c r="DE690" s="224" t="str">
        <f t="shared" si="672"/>
        <v xml:space="preserve"> </v>
      </c>
      <c r="DF690" s="121"/>
      <c r="DG690" s="114"/>
      <c r="DH690" s="704"/>
      <c r="DI690" s="119"/>
      <c r="DJ690" s="187"/>
      <c r="DK690" s="254"/>
      <c r="DL690" s="224" t="str">
        <f t="shared" si="673"/>
        <v xml:space="preserve"> </v>
      </c>
      <c r="DM690" s="224" t="str">
        <f t="shared" si="662"/>
        <v xml:space="preserve"> </v>
      </c>
      <c r="DN690" s="474"/>
      <c r="DO690" s="117"/>
      <c r="DP690" s="117"/>
      <c r="DQ690" s="117"/>
      <c r="DR690" s="117"/>
      <c r="DS690" s="117"/>
      <c r="DT690" s="254"/>
      <c r="DU690" s="476"/>
      <c r="DV690" s="224" t="str">
        <f t="shared" si="674"/>
        <v xml:space="preserve"> </v>
      </c>
      <c r="DW690" s="115"/>
      <c r="DX690" s="470"/>
      <c r="DY690" s="117"/>
      <c r="DZ690" s="704"/>
      <c r="EA690" s="224" t="str">
        <f t="shared" si="675"/>
        <v xml:space="preserve"> </v>
      </c>
      <c r="EB690" s="906"/>
      <c r="EC690" s="904"/>
      <c r="ED690" s="904"/>
      <c r="EE690" s="904"/>
      <c r="EF690" s="904"/>
      <c r="EG690" s="904"/>
      <c r="EH690" s="904"/>
      <c r="EI690" s="904"/>
      <c r="EJ690" s="904"/>
      <c r="EK690" s="905"/>
      <c r="EL690" s="80"/>
      <c r="EM690" s="224" t="str">
        <f t="shared" si="663"/>
        <v xml:space="preserve"> </v>
      </c>
      <c r="EN690" s="224" t="str">
        <f t="shared" si="664"/>
        <v xml:space="preserve"> </v>
      </c>
      <c r="EO690" s="115"/>
      <c r="EP690" s="1050"/>
      <c r="EQ690" s="253"/>
      <c r="ER690" s="117"/>
      <c r="ES690" s="1258">
        <f t="shared" si="665"/>
        <v>599</v>
      </c>
      <c r="ET690" s="224" t="str">
        <f t="shared" si="666"/>
        <v xml:space="preserve"> </v>
      </c>
      <c r="EU690" s="477" t="str">
        <f t="shared" si="667"/>
        <v/>
      </c>
      <c r="EV690" s="1334" t="str">
        <f t="shared" si="670"/>
        <v xml:space="preserve"> </v>
      </c>
      <c r="EW690" s="1332" t="str">
        <f t="shared" si="714"/>
        <v/>
      </c>
      <c r="EX690" s="1275" t="str">
        <f t="shared" si="696"/>
        <v/>
      </c>
      <c r="EY690" s="1275" t="str">
        <f t="shared" si="697"/>
        <v/>
      </c>
      <c r="EZ690" s="1275" t="str">
        <f t="shared" si="698"/>
        <v/>
      </c>
      <c r="FA690" s="1275" t="str">
        <f t="shared" si="699"/>
        <v/>
      </c>
      <c r="FB690" s="1275" t="str">
        <f t="shared" si="700"/>
        <v/>
      </c>
      <c r="FC690" s="1333" t="str">
        <f t="shared" si="701"/>
        <v/>
      </c>
      <c r="FE690" s="1234" t="str">
        <f t="shared" si="702"/>
        <v xml:space="preserve"> </v>
      </c>
      <c r="FF690" s="1234" t="str">
        <f t="shared" si="703"/>
        <v xml:space="preserve"> </v>
      </c>
      <c r="FG690" s="1234" t="str">
        <f t="shared" si="704"/>
        <v xml:space="preserve"> </v>
      </c>
      <c r="FH690" s="1234" t="str">
        <f t="shared" si="705"/>
        <v xml:space="preserve"> </v>
      </c>
      <c r="FI690" s="1234" t="str">
        <f t="shared" si="676"/>
        <v xml:space="preserve"> </v>
      </c>
      <c r="FJ690" s="1234" t="str">
        <f t="shared" si="706"/>
        <v xml:space="preserve"> </v>
      </c>
      <c r="FK690" s="1234">
        <f t="shared" si="677"/>
        <v>0</v>
      </c>
      <c r="FL690" s="1227"/>
      <c r="FM690" s="1234" t="str">
        <f t="shared" si="678"/>
        <v xml:space="preserve"> </v>
      </c>
      <c r="FN690" s="1234" t="str">
        <f t="shared" si="679"/>
        <v xml:space="preserve"> </v>
      </c>
      <c r="FO690" s="1234" t="str">
        <f t="shared" si="707"/>
        <v xml:space="preserve"> </v>
      </c>
      <c r="FP690" s="1234" t="str">
        <f t="shared" si="708"/>
        <v xml:space="preserve"> </v>
      </c>
      <c r="FQ690" s="1234" t="str">
        <f t="shared" si="680"/>
        <v xml:space="preserve"> </v>
      </c>
      <c r="FR690" s="1234" t="str">
        <f t="shared" si="709"/>
        <v xml:space="preserve"> </v>
      </c>
      <c r="FS690" s="1234">
        <f t="shared" si="715"/>
        <v>0</v>
      </c>
      <c r="FT690" s="1227"/>
      <c r="FU690" s="1234" t="str">
        <f t="shared" si="710"/>
        <v xml:space="preserve"> </v>
      </c>
      <c r="FV690" s="1234" t="str">
        <f t="shared" si="711"/>
        <v xml:space="preserve"> </v>
      </c>
      <c r="FW690" s="1234" t="str">
        <f t="shared" si="712"/>
        <v xml:space="preserve"> </v>
      </c>
      <c r="FX690" s="1234" t="str">
        <f t="shared" si="681"/>
        <v xml:space="preserve"> </v>
      </c>
      <c r="FY690" s="1234" t="str">
        <f t="shared" si="682"/>
        <v xml:space="preserve"> </v>
      </c>
      <c r="FZ690" s="1234" t="str">
        <f t="shared" si="713"/>
        <v xml:space="preserve"> </v>
      </c>
      <c r="GA690" s="1234">
        <f t="shared" si="683"/>
        <v>0</v>
      </c>
      <c r="GB690" s="1227"/>
      <c r="GC690" s="1234" t="str">
        <f t="shared" si="684"/>
        <v xml:space="preserve"> </v>
      </c>
      <c r="GD690" s="1234" t="str">
        <f t="shared" si="685"/>
        <v xml:space="preserve"> </v>
      </c>
      <c r="GE690" s="1234" t="str">
        <f t="shared" si="686"/>
        <v xml:space="preserve"> </v>
      </c>
      <c r="GF690" s="1234" t="str">
        <f t="shared" si="687"/>
        <v xml:space="preserve"> </v>
      </c>
      <c r="GG690" s="1234" t="str">
        <f t="shared" si="688"/>
        <v xml:space="preserve"> </v>
      </c>
      <c r="GH690" s="1234" t="str">
        <f t="shared" si="689"/>
        <v xml:space="preserve"> </v>
      </c>
      <c r="GI690" s="1234" t="str">
        <f t="shared" si="690"/>
        <v xml:space="preserve"> </v>
      </c>
      <c r="GJ690" s="1234" t="str">
        <f t="shared" si="691"/>
        <v xml:space="preserve"> </v>
      </c>
      <c r="GK690" s="1234" t="str">
        <f t="shared" si="692"/>
        <v xml:space="preserve"> </v>
      </c>
      <c r="GL690" s="1234" t="str">
        <f t="shared" si="693"/>
        <v xml:space="preserve"> </v>
      </c>
      <c r="GM690" s="1234" t="str">
        <f t="shared" si="694"/>
        <v xml:space="preserve"> </v>
      </c>
      <c r="GN690" s="1234">
        <f t="shared" si="695"/>
        <v>0</v>
      </c>
    </row>
    <row r="691" spans="1:196" s="100" customFormat="1" ht="27" customHeight="1" thickTop="1" thickBot="1">
      <c r="A691" s="1208">
        <f>【A票】【D票】!$D$10</f>
        <v>0</v>
      </c>
      <c r="B691" s="1212">
        <f>【A票】【D票】!$H$10</f>
        <v>0</v>
      </c>
      <c r="C691" s="1213" t="str">
        <f>【A票】【D票】!$K$10</f>
        <v xml:space="preserve"> </v>
      </c>
      <c r="D691" s="1214">
        <f t="shared" si="669"/>
        <v>600</v>
      </c>
      <c r="E691" s="914"/>
      <c r="F691" s="467"/>
      <c r="G691" s="469"/>
      <c r="H691" s="224" t="str">
        <f t="shared" si="655"/>
        <v xml:space="preserve"> </v>
      </c>
      <c r="I691" s="704"/>
      <c r="J691" s="117"/>
      <c r="K691" s="117"/>
      <c r="L691" s="117"/>
      <c r="M691" s="117"/>
      <c r="N691" s="117"/>
      <c r="O691" s="117"/>
      <c r="P691" s="117"/>
      <c r="Q691" s="117"/>
      <c r="R691" s="117"/>
      <c r="S691" s="117"/>
      <c r="T691" s="254"/>
      <c r="U691" s="646"/>
      <c r="V691" s="646"/>
      <c r="W691" s="114"/>
      <c r="X691" s="254"/>
      <c r="Y691" s="224" t="str">
        <f t="shared" si="656"/>
        <v xml:space="preserve"> </v>
      </c>
      <c r="Z691" s="579"/>
      <c r="AA691" s="704"/>
      <c r="AB691" s="119"/>
      <c r="AC691" s="224" t="str">
        <f t="shared" si="671"/>
        <v xml:space="preserve"> </v>
      </c>
      <c r="AD691" s="115"/>
      <c r="AE691" s="253"/>
      <c r="AF691" s="704"/>
      <c r="AG691" s="727"/>
      <c r="AH691" s="727"/>
      <c r="AI691" s="727"/>
      <c r="AJ691" s="727"/>
      <c r="AK691" s="591"/>
      <c r="AL691" s="727"/>
      <c r="AM691" s="727"/>
      <c r="AN691" s="727"/>
      <c r="AO691" s="727"/>
      <c r="AP691" s="727"/>
      <c r="AQ691" s="727"/>
      <c r="AR691" s="727"/>
      <c r="AS691" s="727"/>
      <c r="AT691" s="727"/>
      <c r="AU691" s="727"/>
      <c r="AV691" s="727"/>
      <c r="AW691" s="727"/>
      <c r="AX691" s="727"/>
      <c r="AY691" s="727"/>
      <c r="AZ691" s="727"/>
      <c r="BA691" s="727"/>
      <c r="BB691" s="727"/>
      <c r="BC691" s="821"/>
      <c r="BD691" s="727"/>
      <c r="BE691" s="727"/>
      <c r="BF691" s="727"/>
      <c r="BG691" s="727"/>
      <c r="BH691" s="727"/>
      <c r="BI691" s="727"/>
      <c r="BJ691" s="727"/>
      <c r="BK691" s="727"/>
      <c r="BL691" s="821"/>
      <c r="BM691" s="727"/>
      <c r="BN691" s="727"/>
      <c r="BO691" s="727"/>
      <c r="BP691" s="727"/>
      <c r="BQ691" s="727"/>
      <c r="BR691" s="821"/>
      <c r="BS691" s="727"/>
      <c r="BT691" s="727"/>
      <c r="BU691" s="727"/>
      <c r="BV691" s="591"/>
      <c r="BW691" s="224" t="str">
        <f t="shared" si="668"/>
        <v xml:space="preserve"> </v>
      </c>
      <c r="BX691" s="471">
        <f t="shared" si="657"/>
        <v>600</v>
      </c>
      <c r="BY691" s="117"/>
      <c r="BZ691" s="117"/>
      <c r="CA691" s="117"/>
      <c r="CB691" s="117"/>
      <c r="CC691" s="117"/>
      <c r="CD691" s="461"/>
      <c r="CE691" s="236"/>
      <c r="CF691" s="224" t="str">
        <f t="shared" si="658"/>
        <v xml:space="preserve"> </v>
      </c>
      <c r="CG691" s="116"/>
      <c r="CH691" s="117"/>
      <c r="CI691" s="117"/>
      <c r="CJ691" s="117"/>
      <c r="CK691" s="472"/>
      <c r="CL691" s="472"/>
      <c r="CM691" s="472"/>
      <c r="CN691" s="472"/>
      <c r="CO691" s="117"/>
      <c r="CP691" s="253"/>
      <c r="CQ691" s="120"/>
      <c r="CR691" s="224" t="str" cm="1">
        <f t="array" ref="CR691">IF(AND(SUM(COUNTIF(CG691:CM691,{"*不明*","*その他*"})+COUNTIF(CO691:CP691,{"*不明*","*その他*"}))&gt;0,CQ691=""),"その他・不明の場合,10)具体的内容、理由を記入",IF(OR(AND(CI691=CI$65,COUNTA(CJ691:CM691)&lt;4),AND(OR(CI691=CI$63,CI691=CI$64,CI691=CI$66,CI691=CI$67,CI691=CI$68,CI691=""),COUNTA(CJ691:CM691)&gt;0)),"3)介護保険認定済→要介護度、認知症自立度、寝たきり度、介護保険サービス記入",IF(OR(AND(OR(CM691=CM$63,CM691=CM$64),CN691=""),AND(OR(CM691=CM$65,CM691=CM$66),CN691&lt;&gt;"")),"7)介護保険サービス受けている/過去受けていた→具体的内容記入"," ")))</f>
        <v xml:space="preserve"> </v>
      </c>
      <c r="CS691" s="224" t="str">
        <f t="shared" si="659"/>
        <v xml:space="preserve"> </v>
      </c>
      <c r="CT691" s="116"/>
      <c r="CU691" s="253"/>
      <c r="CV691" s="117"/>
      <c r="CW691" s="117"/>
      <c r="CX691" s="253"/>
      <c r="CY691" s="117"/>
      <c r="CZ691" s="117"/>
      <c r="DA691" s="253"/>
      <c r="DB691" s="117"/>
      <c r="DC691" s="224" t="str">
        <f t="shared" si="660"/>
        <v xml:space="preserve"> </v>
      </c>
      <c r="DD691" s="224" t="str">
        <f t="shared" si="661"/>
        <v xml:space="preserve"> </v>
      </c>
      <c r="DE691" s="224" t="str">
        <f t="shared" si="672"/>
        <v xml:space="preserve"> </v>
      </c>
      <c r="DF691" s="121"/>
      <c r="DG691" s="114"/>
      <c r="DH691" s="704"/>
      <c r="DI691" s="119"/>
      <c r="DJ691" s="187"/>
      <c r="DK691" s="254"/>
      <c r="DL691" s="224" t="str">
        <f t="shared" si="673"/>
        <v xml:space="preserve"> </v>
      </c>
      <c r="DM691" s="224" t="str">
        <f t="shared" si="662"/>
        <v xml:space="preserve"> </v>
      </c>
      <c r="DN691" s="474"/>
      <c r="DO691" s="117"/>
      <c r="DP691" s="117"/>
      <c r="DQ691" s="117"/>
      <c r="DR691" s="117"/>
      <c r="DS691" s="117"/>
      <c r="DT691" s="254"/>
      <c r="DU691" s="476"/>
      <c r="DV691" s="224" t="str">
        <f t="shared" si="674"/>
        <v xml:space="preserve"> </v>
      </c>
      <c r="DW691" s="115"/>
      <c r="DX691" s="470"/>
      <c r="DY691" s="117"/>
      <c r="DZ691" s="704"/>
      <c r="EA691" s="224" t="str">
        <f t="shared" si="675"/>
        <v xml:space="preserve"> </v>
      </c>
      <c r="EB691" s="906"/>
      <c r="EC691" s="904"/>
      <c r="ED691" s="904"/>
      <c r="EE691" s="904"/>
      <c r="EF691" s="904"/>
      <c r="EG691" s="904"/>
      <c r="EH691" s="904"/>
      <c r="EI691" s="904"/>
      <c r="EJ691" s="904"/>
      <c r="EK691" s="905"/>
      <c r="EL691" s="80"/>
      <c r="EM691" s="224" t="str">
        <f t="shared" si="663"/>
        <v xml:space="preserve"> </v>
      </c>
      <c r="EN691" s="224" t="str">
        <f t="shared" si="664"/>
        <v xml:space="preserve"> </v>
      </c>
      <c r="EO691" s="115"/>
      <c r="EP691" s="1050"/>
      <c r="EQ691" s="253"/>
      <c r="ER691" s="117"/>
      <c r="ES691" s="1258">
        <f t="shared" si="665"/>
        <v>600</v>
      </c>
      <c r="ET691" s="224" t="str">
        <f t="shared" si="666"/>
        <v xml:space="preserve"> </v>
      </c>
      <c r="EU691" s="477" t="str">
        <f t="shared" si="667"/>
        <v/>
      </c>
      <c r="EV691" s="1334" t="str">
        <f t="shared" si="670"/>
        <v xml:space="preserve"> </v>
      </c>
      <c r="EW691" s="1332" t="str">
        <f t="shared" si="714"/>
        <v/>
      </c>
      <c r="EX691" s="1275" t="str">
        <f t="shared" si="696"/>
        <v/>
      </c>
      <c r="EY691" s="1275" t="str">
        <f t="shared" si="697"/>
        <v/>
      </c>
      <c r="EZ691" s="1275" t="str">
        <f t="shared" si="698"/>
        <v/>
      </c>
      <c r="FA691" s="1275" t="str">
        <f t="shared" si="699"/>
        <v/>
      </c>
      <c r="FB691" s="1275" t="str">
        <f t="shared" si="700"/>
        <v/>
      </c>
      <c r="FC691" s="1333" t="str">
        <f t="shared" si="701"/>
        <v/>
      </c>
      <c r="FE691" s="1234" t="str">
        <f t="shared" si="702"/>
        <v xml:space="preserve"> </v>
      </c>
      <c r="FF691" s="1234" t="str">
        <f t="shared" si="703"/>
        <v xml:space="preserve"> </v>
      </c>
      <c r="FG691" s="1234" t="str">
        <f t="shared" si="704"/>
        <v xml:space="preserve"> </v>
      </c>
      <c r="FH691" s="1234" t="str">
        <f t="shared" si="705"/>
        <v xml:space="preserve"> </v>
      </c>
      <c r="FI691" s="1234" t="str">
        <f t="shared" si="676"/>
        <v xml:space="preserve"> </v>
      </c>
      <c r="FJ691" s="1234" t="str">
        <f t="shared" si="706"/>
        <v xml:space="preserve"> </v>
      </c>
      <c r="FK691" s="1234">
        <f t="shared" si="677"/>
        <v>0</v>
      </c>
      <c r="FL691" s="1227"/>
      <c r="FM691" s="1234" t="str">
        <f t="shared" si="678"/>
        <v xml:space="preserve"> </v>
      </c>
      <c r="FN691" s="1234" t="str">
        <f t="shared" si="679"/>
        <v xml:space="preserve"> </v>
      </c>
      <c r="FO691" s="1234" t="str">
        <f t="shared" si="707"/>
        <v xml:space="preserve"> </v>
      </c>
      <c r="FP691" s="1234" t="str">
        <f t="shared" si="708"/>
        <v xml:space="preserve"> </v>
      </c>
      <c r="FQ691" s="1234" t="str">
        <f t="shared" si="680"/>
        <v xml:space="preserve"> </v>
      </c>
      <c r="FR691" s="1234" t="str">
        <f t="shared" si="709"/>
        <v xml:space="preserve"> </v>
      </c>
      <c r="FS691" s="1234">
        <f t="shared" si="715"/>
        <v>0</v>
      </c>
      <c r="FT691" s="1227"/>
      <c r="FU691" s="1234" t="str">
        <f t="shared" si="710"/>
        <v xml:space="preserve"> </v>
      </c>
      <c r="FV691" s="1234" t="str">
        <f t="shared" si="711"/>
        <v xml:space="preserve"> </v>
      </c>
      <c r="FW691" s="1234" t="str">
        <f t="shared" si="712"/>
        <v xml:space="preserve"> </v>
      </c>
      <c r="FX691" s="1234" t="str">
        <f t="shared" si="681"/>
        <v xml:space="preserve"> </v>
      </c>
      <c r="FY691" s="1234" t="str">
        <f t="shared" si="682"/>
        <v xml:space="preserve"> </v>
      </c>
      <c r="FZ691" s="1234" t="str">
        <f t="shared" si="713"/>
        <v xml:space="preserve"> </v>
      </c>
      <c r="GA691" s="1234">
        <f t="shared" si="683"/>
        <v>0</v>
      </c>
      <c r="GB691" s="1227"/>
      <c r="GC691" s="1234" t="str">
        <f t="shared" si="684"/>
        <v xml:space="preserve"> </v>
      </c>
      <c r="GD691" s="1234" t="str">
        <f t="shared" si="685"/>
        <v xml:space="preserve"> </v>
      </c>
      <c r="GE691" s="1234" t="str">
        <f t="shared" si="686"/>
        <v xml:space="preserve"> </v>
      </c>
      <c r="GF691" s="1234" t="str">
        <f t="shared" si="687"/>
        <v xml:space="preserve"> </v>
      </c>
      <c r="GG691" s="1234" t="str">
        <f t="shared" si="688"/>
        <v xml:space="preserve"> </v>
      </c>
      <c r="GH691" s="1234" t="str">
        <f t="shared" si="689"/>
        <v xml:space="preserve"> </v>
      </c>
      <c r="GI691" s="1234" t="str">
        <f t="shared" si="690"/>
        <v xml:space="preserve"> </v>
      </c>
      <c r="GJ691" s="1234" t="str">
        <f t="shared" si="691"/>
        <v xml:space="preserve"> </v>
      </c>
      <c r="GK691" s="1234" t="str">
        <f t="shared" si="692"/>
        <v xml:space="preserve"> </v>
      </c>
      <c r="GL691" s="1234" t="str">
        <f t="shared" si="693"/>
        <v xml:space="preserve"> </v>
      </c>
      <c r="GM691" s="1234" t="str">
        <f t="shared" si="694"/>
        <v xml:space="preserve"> </v>
      </c>
      <c r="GN691" s="1234">
        <f t="shared" si="695"/>
        <v>0</v>
      </c>
    </row>
    <row r="692" spans="1:196" s="100" customFormat="1" ht="27" customHeight="1" thickTop="1" thickBot="1">
      <c r="A692" s="1208">
        <f>【A票】【D票】!$D$10</f>
        <v>0</v>
      </c>
      <c r="B692" s="1212">
        <f>【A票】【D票】!$H$10</f>
        <v>0</v>
      </c>
      <c r="C692" s="1213" t="str">
        <f>【A票】【D票】!$K$10</f>
        <v xml:space="preserve"> </v>
      </c>
      <c r="D692" s="1214">
        <f t="shared" si="669"/>
        <v>601</v>
      </c>
      <c r="E692" s="914"/>
      <c r="F692" s="467"/>
      <c r="G692" s="469"/>
      <c r="H692" s="224" t="str">
        <f t="shared" si="655"/>
        <v xml:space="preserve"> </v>
      </c>
      <c r="I692" s="704"/>
      <c r="J692" s="117"/>
      <c r="K692" s="117"/>
      <c r="L692" s="117"/>
      <c r="M692" s="117"/>
      <c r="N692" s="117"/>
      <c r="O692" s="117"/>
      <c r="P692" s="117"/>
      <c r="Q692" s="117"/>
      <c r="R692" s="117"/>
      <c r="S692" s="117"/>
      <c r="T692" s="254"/>
      <c r="U692" s="646"/>
      <c r="V692" s="646"/>
      <c r="W692" s="114"/>
      <c r="X692" s="254"/>
      <c r="Y692" s="224" t="str">
        <f t="shared" si="656"/>
        <v xml:space="preserve"> </v>
      </c>
      <c r="Z692" s="579"/>
      <c r="AA692" s="704"/>
      <c r="AB692" s="119"/>
      <c r="AC692" s="224" t="str">
        <f t="shared" si="671"/>
        <v xml:space="preserve"> </v>
      </c>
      <c r="AD692" s="115"/>
      <c r="AE692" s="253"/>
      <c r="AF692" s="704"/>
      <c r="AG692" s="727"/>
      <c r="AH692" s="727"/>
      <c r="AI692" s="727"/>
      <c r="AJ692" s="727"/>
      <c r="AK692" s="591"/>
      <c r="AL692" s="727"/>
      <c r="AM692" s="727"/>
      <c r="AN692" s="727"/>
      <c r="AO692" s="727"/>
      <c r="AP692" s="727"/>
      <c r="AQ692" s="727"/>
      <c r="AR692" s="727"/>
      <c r="AS692" s="727"/>
      <c r="AT692" s="727"/>
      <c r="AU692" s="727"/>
      <c r="AV692" s="727"/>
      <c r="AW692" s="727"/>
      <c r="AX692" s="727"/>
      <c r="AY692" s="727"/>
      <c r="AZ692" s="727"/>
      <c r="BA692" s="727"/>
      <c r="BB692" s="727"/>
      <c r="BC692" s="821"/>
      <c r="BD692" s="727"/>
      <c r="BE692" s="727"/>
      <c r="BF692" s="727"/>
      <c r="BG692" s="727"/>
      <c r="BH692" s="727"/>
      <c r="BI692" s="727"/>
      <c r="BJ692" s="727"/>
      <c r="BK692" s="727"/>
      <c r="BL692" s="821"/>
      <c r="BM692" s="727"/>
      <c r="BN692" s="727"/>
      <c r="BO692" s="727"/>
      <c r="BP692" s="727"/>
      <c r="BQ692" s="727"/>
      <c r="BR692" s="821"/>
      <c r="BS692" s="727"/>
      <c r="BT692" s="727"/>
      <c r="BU692" s="727"/>
      <c r="BV692" s="591"/>
      <c r="BW692" s="224" t="str">
        <f t="shared" si="668"/>
        <v xml:space="preserve"> </v>
      </c>
      <c r="BX692" s="471">
        <f t="shared" si="657"/>
        <v>601</v>
      </c>
      <c r="BY692" s="117"/>
      <c r="BZ692" s="117"/>
      <c r="CA692" s="117"/>
      <c r="CB692" s="117"/>
      <c r="CC692" s="117"/>
      <c r="CD692" s="461"/>
      <c r="CE692" s="236"/>
      <c r="CF692" s="224" t="str">
        <f t="shared" si="658"/>
        <v xml:space="preserve"> </v>
      </c>
      <c r="CG692" s="116"/>
      <c r="CH692" s="117"/>
      <c r="CI692" s="117"/>
      <c r="CJ692" s="117"/>
      <c r="CK692" s="472"/>
      <c r="CL692" s="472"/>
      <c r="CM692" s="472"/>
      <c r="CN692" s="472"/>
      <c r="CO692" s="117"/>
      <c r="CP692" s="253"/>
      <c r="CQ692" s="120"/>
      <c r="CR692" s="224" t="str" cm="1">
        <f t="array" ref="CR692">IF(AND(SUM(COUNTIF(CG692:CM692,{"*不明*","*その他*"})+COUNTIF(CO692:CP692,{"*不明*","*その他*"}))&gt;0,CQ692=""),"その他・不明の場合,10)具体的内容、理由を記入",IF(OR(AND(CI692=CI$65,COUNTA(CJ692:CM692)&lt;4),AND(OR(CI692=CI$63,CI692=CI$64,CI692=CI$66,CI692=CI$67,CI692=CI$68,CI692=""),COUNTA(CJ692:CM692)&gt;0)),"3)介護保険認定済→要介護度、認知症自立度、寝たきり度、介護保険サービス記入",IF(OR(AND(OR(CM692=CM$63,CM692=CM$64),CN692=""),AND(OR(CM692=CM$65,CM692=CM$66),CN692&lt;&gt;"")),"7)介護保険サービス受けている/過去受けていた→具体的内容記入"," ")))</f>
        <v xml:space="preserve"> </v>
      </c>
      <c r="CS692" s="224" t="str">
        <f t="shared" si="659"/>
        <v xml:space="preserve"> </v>
      </c>
      <c r="CT692" s="116"/>
      <c r="CU692" s="253"/>
      <c r="CV692" s="117"/>
      <c r="CW692" s="117"/>
      <c r="CX692" s="253"/>
      <c r="CY692" s="117"/>
      <c r="CZ692" s="117"/>
      <c r="DA692" s="253"/>
      <c r="DB692" s="117"/>
      <c r="DC692" s="224" t="str">
        <f t="shared" si="660"/>
        <v xml:space="preserve"> </v>
      </c>
      <c r="DD692" s="224" t="str">
        <f t="shared" si="661"/>
        <v xml:space="preserve"> </v>
      </c>
      <c r="DE692" s="224" t="str">
        <f t="shared" si="672"/>
        <v xml:space="preserve"> </v>
      </c>
      <c r="DF692" s="121"/>
      <c r="DG692" s="114"/>
      <c r="DH692" s="704"/>
      <c r="DI692" s="119"/>
      <c r="DJ692" s="187"/>
      <c r="DK692" s="254"/>
      <c r="DL692" s="224" t="str">
        <f t="shared" si="673"/>
        <v xml:space="preserve"> </v>
      </c>
      <c r="DM692" s="224" t="str">
        <f t="shared" si="662"/>
        <v xml:space="preserve"> </v>
      </c>
      <c r="DN692" s="474"/>
      <c r="DO692" s="117"/>
      <c r="DP692" s="117"/>
      <c r="DQ692" s="117"/>
      <c r="DR692" s="117"/>
      <c r="DS692" s="117"/>
      <c r="DT692" s="254"/>
      <c r="DU692" s="476"/>
      <c r="DV692" s="224" t="str">
        <f t="shared" si="674"/>
        <v xml:space="preserve"> </v>
      </c>
      <c r="DW692" s="115"/>
      <c r="DX692" s="470"/>
      <c r="DY692" s="117"/>
      <c r="DZ692" s="704"/>
      <c r="EA692" s="224" t="str">
        <f t="shared" si="675"/>
        <v xml:space="preserve"> </v>
      </c>
      <c r="EB692" s="906"/>
      <c r="EC692" s="904"/>
      <c r="ED692" s="904"/>
      <c r="EE692" s="904"/>
      <c r="EF692" s="904"/>
      <c r="EG692" s="904"/>
      <c r="EH692" s="904"/>
      <c r="EI692" s="904"/>
      <c r="EJ692" s="904"/>
      <c r="EK692" s="905"/>
      <c r="EL692" s="80"/>
      <c r="EM692" s="224" t="str">
        <f t="shared" si="663"/>
        <v xml:space="preserve"> </v>
      </c>
      <c r="EN692" s="224" t="str">
        <f t="shared" si="664"/>
        <v xml:space="preserve"> </v>
      </c>
      <c r="EO692" s="115"/>
      <c r="EP692" s="1050"/>
      <c r="EQ692" s="253"/>
      <c r="ER692" s="117"/>
      <c r="ES692" s="1258">
        <f t="shared" si="665"/>
        <v>601</v>
      </c>
      <c r="ET692" s="224" t="str">
        <f t="shared" si="666"/>
        <v xml:space="preserve"> </v>
      </c>
      <c r="EU692" s="477" t="str">
        <f t="shared" si="667"/>
        <v/>
      </c>
      <c r="EV692" s="1334" t="str">
        <f t="shared" si="670"/>
        <v xml:space="preserve"> </v>
      </c>
      <c r="EW692" s="1332" t="str">
        <f t="shared" si="714"/>
        <v/>
      </c>
      <c r="EX692" s="1275" t="str">
        <f t="shared" si="696"/>
        <v/>
      </c>
      <c r="EY692" s="1275" t="str">
        <f t="shared" si="697"/>
        <v/>
      </c>
      <c r="EZ692" s="1275" t="str">
        <f t="shared" si="698"/>
        <v/>
      </c>
      <c r="FA692" s="1275" t="str">
        <f t="shared" si="699"/>
        <v/>
      </c>
      <c r="FB692" s="1275" t="str">
        <f t="shared" si="700"/>
        <v/>
      </c>
      <c r="FC692" s="1333" t="str">
        <f t="shared" si="701"/>
        <v/>
      </c>
      <c r="FE692" s="1234" t="str">
        <f t="shared" si="702"/>
        <v xml:space="preserve"> </v>
      </c>
      <c r="FF692" s="1234" t="str">
        <f t="shared" si="703"/>
        <v xml:space="preserve"> </v>
      </c>
      <c r="FG692" s="1234" t="str">
        <f t="shared" si="704"/>
        <v xml:space="preserve"> </v>
      </c>
      <c r="FH692" s="1234" t="str">
        <f t="shared" si="705"/>
        <v xml:space="preserve"> </v>
      </c>
      <c r="FI692" s="1234" t="str">
        <f t="shared" si="676"/>
        <v xml:space="preserve"> </v>
      </c>
      <c r="FJ692" s="1234" t="str">
        <f t="shared" si="706"/>
        <v xml:space="preserve"> </v>
      </c>
      <c r="FK692" s="1234">
        <f t="shared" si="677"/>
        <v>0</v>
      </c>
      <c r="FL692" s="1227"/>
      <c r="FM692" s="1234" t="str">
        <f t="shared" si="678"/>
        <v xml:space="preserve"> </v>
      </c>
      <c r="FN692" s="1234" t="str">
        <f t="shared" si="679"/>
        <v xml:space="preserve"> </v>
      </c>
      <c r="FO692" s="1234" t="str">
        <f t="shared" si="707"/>
        <v xml:space="preserve"> </v>
      </c>
      <c r="FP692" s="1234" t="str">
        <f t="shared" si="708"/>
        <v xml:space="preserve"> </v>
      </c>
      <c r="FQ692" s="1234" t="str">
        <f t="shared" si="680"/>
        <v xml:space="preserve"> </v>
      </c>
      <c r="FR692" s="1234" t="str">
        <f t="shared" si="709"/>
        <v xml:space="preserve"> </v>
      </c>
      <c r="FS692" s="1234">
        <f t="shared" si="715"/>
        <v>0</v>
      </c>
      <c r="FT692" s="1227"/>
      <c r="FU692" s="1234" t="str">
        <f t="shared" si="710"/>
        <v xml:space="preserve"> </v>
      </c>
      <c r="FV692" s="1234" t="str">
        <f t="shared" si="711"/>
        <v xml:space="preserve"> </v>
      </c>
      <c r="FW692" s="1234" t="str">
        <f t="shared" si="712"/>
        <v xml:space="preserve"> </v>
      </c>
      <c r="FX692" s="1234" t="str">
        <f t="shared" si="681"/>
        <v xml:space="preserve"> </v>
      </c>
      <c r="FY692" s="1234" t="str">
        <f t="shared" si="682"/>
        <v xml:space="preserve"> </v>
      </c>
      <c r="FZ692" s="1234" t="str">
        <f t="shared" si="713"/>
        <v xml:space="preserve"> </v>
      </c>
      <c r="GA692" s="1234">
        <f t="shared" si="683"/>
        <v>0</v>
      </c>
      <c r="GB692" s="1227"/>
      <c r="GC692" s="1234" t="str">
        <f t="shared" si="684"/>
        <v xml:space="preserve"> </v>
      </c>
      <c r="GD692" s="1234" t="str">
        <f t="shared" si="685"/>
        <v xml:space="preserve"> </v>
      </c>
      <c r="GE692" s="1234" t="str">
        <f t="shared" si="686"/>
        <v xml:space="preserve"> </v>
      </c>
      <c r="GF692" s="1234" t="str">
        <f t="shared" si="687"/>
        <v xml:space="preserve"> </v>
      </c>
      <c r="GG692" s="1234" t="str">
        <f t="shared" si="688"/>
        <v xml:space="preserve"> </v>
      </c>
      <c r="GH692" s="1234" t="str">
        <f t="shared" si="689"/>
        <v xml:space="preserve"> </v>
      </c>
      <c r="GI692" s="1234" t="str">
        <f t="shared" si="690"/>
        <v xml:space="preserve"> </v>
      </c>
      <c r="GJ692" s="1234" t="str">
        <f t="shared" si="691"/>
        <v xml:space="preserve"> </v>
      </c>
      <c r="GK692" s="1234" t="str">
        <f t="shared" si="692"/>
        <v xml:space="preserve"> </v>
      </c>
      <c r="GL692" s="1234" t="str">
        <f t="shared" si="693"/>
        <v xml:space="preserve"> </v>
      </c>
      <c r="GM692" s="1234" t="str">
        <f t="shared" si="694"/>
        <v xml:space="preserve"> </v>
      </c>
      <c r="GN692" s="1234">
        <f t="shared" si="695"/>
        <v>0</v>
      </c>
    </row>
    <row r="693" spans="1:196" s="100" customFormat="1" ht="27" customHeight="1" thickTop="1" thickBot="1">
      <c r="A693" s="1208">
        <f>【A票】【D票】!$D$10</f>
        <v>0</v>
      </c>
      <c r="B693" s="1212">
        <f>【A票】【D票】!$H$10</f>
        <v>0</v>
      </c>
      <c r="C693" s="1213" t="str">
        <f>【A票】【D票】!$K$10</f>
        <v xml:space="preserve"> </v>
      </c>
      <c r="D693" s="1214">
        <f t="shared" si="669"/>
        <v>602</v>
      </c>
      <c r="E693" s="914"/>
      <c r="F693" s="467"/>
      <c r="G693" s="469"/>
      <c r="H693" s="224" t="str">
        <f t="shared" si="655"/>
        <v xml:space="preserve"> </v>
      </c>
      <c r="I693" s="704"/>
      <c r="J693" s="117"/>
      <c r="K693" s="117"/>
      <c r="L693" s="117"/>
      <c r="M693" s="117"/>
      <c r="N693" s="117"/>
      <c r="O693" s="117"/>
      <c r="P693" s="117"/>
      <c r="Q693" s="117"/>
      <c r="R693" s="117"/>
      <c r="S693" s="117"/>
      <c r="T693" s="254"/>
      <c r="U693" s="646"/>
      <c r="V693" s="646"/>
      <c r="W693" s="114"/>
      <c r="X693" s="254"/>
      <c r="Y693" s="224" t="str">
        <f t="shared" si="656"/>
        <v xml:space="preserve"> </v>
      </c>
      <c r="Z693" s="579"/>
      <c r="AA693" s="704"/>
      <c r="AB693" s="119"/>
      <c r="AC693" s="224" t="str">
        <f t="shared" si="671"/>
        <v xml:space="preserve"> </v>
      </c>
      <c r="AD693" s="115"/>
      <c r="AE693" s="253"/>
      <c r="AF693" s="704"/>
      <c r="AG693" s="727"/>
      <c r="AH693" s="727"/>
      <c r="AI693" s="727"/>
      <c r="AJ693" s="727"/>
      <c r="AK693" s="591"/>
      <c r="AL693" s="727"/>
      <c r="AM693" s="727"/>
      <c r="AN693" s="727"/>
      <c r="AO693" s="727"/>
      <c r="AP693" s="727"/>
      <c r="AQ693" s="727"/>
      <c r="AR693" s="727"/>
      <c r="AS693" s="727"/>
      <c r="AT693" s="727"/>
      <c r="AU693" s="727"/>
      <c r="AV693" s="727"/>
      <c r="AW693" s="727"/>
      <c r="AX693" s="727"/>
      <c r="AY693" s="727"/>
      <c r="AZ693" s="727"/>
      <c r="BA693" s="727"/>
      <c r="BB693" s="727"/>
      <c r="BC693" s="821"/>
      <c r="BD693" s="727"/>
      <c r="BE693" s="727"/>
      <c r="BF693" s="727"/>
      <c r="BG693" s="727"/>
      <c r="BH693" s="727"/>
      <c r="BI693" s="727"/>
      <c r="BJ693" s="727"/>
      <c r="BK693" s="727"/>
      <c r="BL693" s="821"/>
      <c r="BM693" s="727"/>
      <c r="BN693" s="727"/>
      <c r="BO693" s="727"/>
      <c r="BP693" s="727"/>
      <c r="BQ693" s="727"/>
      <c r="BR693" s="821"/>
      <c r="BS693" s="727"/>
      <c r="BT693" s="727"/>
      <c r="BU693" s="727"/>
      <c r="BV693" s="591"/>
      <c r="BW693" s="224" t="str">
        <f t="shared" si="668"/>
        <v xml:space="preserve"> </v>
      </c>
      <c r="BX693" s="471">
        <f t="shared" si="657"/>
        <v>602</v>
      </c>
      <c r="BY693" s="117"/>
      <c r="BZ693" s="117"/>
      <c r="CA693" s="117"/>
      <c r="CB693" s="117"/>
      <c r="CC693" s="117"/>
      <c r="CD693" s="461"/>
      <c r="CE693" s="236"/>
      <c r="CF693" s="224" t="str">
        <f t="shared" si="658"/>
        <v xml:space="preserve"> </v>
      </c>
      <c r="CG693" s="116"/>
      <c r="CH693" s="117"/>
      <c r="CI693" s="117"/>
      <c r="CJ693" s="117"/>
      <c r="CK693" s="472"/>
      <c r="CL693" s="472"/>
      <c r="CM693" s="472"/>
      <c r="CN693" s="472"/>
      <c r="CO693" s="117"/>
      <c r="CP693" s="253"/>
      <c r="CQ693" s="120"/>
      <c r="CR693" s="224" t="str" cm="1">
        <f t="array" ref="CR693">IF(AND(SUM(COUNTIF(CG693:CM693,{"*不明*","*その他*"})+COUNTIF(CO693:CP693,{"*不明*","*その他*"}))&gt;0,CQ693=""),"その他・不明の場合,10)具体的内容、理由を記入",IF(OR(AND(CI693=CI$65,COUNTA(CJ693:CM693)&lt;4),AND(OR(CI693=CI$63,CI693=CI$64,CI693=CI$66,CI693=CI$67,CI693=CI$68,CI693=""),COUNTA(CJ693:CM693)&gt;0)),"3)介護保険認定済→要介護度、認知症自立度、寝たきり度、介護保険サービス記入",IF(OR(AND(OR(CM693=CM$63,CM693=CM$64),CN693=""),AND(OR(CM693=CM$65,CM693=CM$66),CN693&lt;&gt;"")),"7)介護保険サービス受けている/過去受けていた→具体的内容記入"," ")))</f>
        <v xml:space="preserve"> </v>
      </c>
      <c r="CS693" s="224" t="str">
        <f t="shared" si="659"/>
        <v xml:space="preserve"> </v>
      </c>
      <c r="CT693" s="116"/>
      <c r="CU693" s="253"/>
      <c r="CV693" s="117"/>
      <c r="CW693" s="117"/>
      <c r="CX693" s="253"/>
      <c r="CY693" s="117"/>
      <c r="CZ693" s="117"/>
      <c r="DA693" s="253"/>
      <c r="DB693" s="117"/>
      <c r="DC693" s="224" t="str">
        <f t="shared" si="660"/>
        <v xml:space="preserve"> </v>
      </c>
      <c r="DD693" s="224" t="str">
        <f t="shared" si="661"/>
        <v xml:space="preserve"> </v>
      </c>
      <c r="DE693" s="224" t="str">
        <f t="shared" si="672"/>
        <v xml:space="preserve"> </v>
      </c>
      <c r="DF693" s="121"/>
      <c r="DG693" s="114"/>
      <c r="DH693" s="704"/>
      <c r="DI693" s="119"/>
      <c r="DJ693" s="187"/>
      <c r="DK693" s="254"/>
      <c r="DL693" s="224" t="str">
        <f t="shared" si="673"/>
        <v xml:space="preserve"> </v>
      </c>
      <c r="DM693" s="224" t="str">
        <f t="shared" si="662"/>
        <v xml:space="preserve"> </v>
      </c>
      <c r="DN693" s="474"/>
      <c r="DO693" s="117"/>
      <c r="DP693" s="117"/>
      <c r="DQ693" s="117"/>
      <c r="DR693" s="117"/>
      <c r="DS693" s="117"/>
      <c r="DT693" s="254"/>
      <c r="DU693" s="476"/>
      <c r="DV693" s="224" t="str">
        <f t="shared" si="674"/>
        <v xml:space="preserve"> </v>
      </c>
      <c r="DW693" s="115"/>
      <c r="DX693" s="470"/>
      <c r="DY693" s="117"/>
      <c r="DZ693" s="704"/>
      <c r="EA693" s="224" t="str">
        <f t="shared" si="675"/>
        <v xml:space="preserve"> </v>
      </c>
      <c r="EB693" s="906"/>
      <c r="EC693" s="904"/>
      <c r="ED693" s="904"/>
      <c r="EE693" s="904"/>
      <c r="EF693" s="904"/>
      <c r="EG693" s="904"/>
      <c r="EH693" s="904"/>
      <c r="EI693" s="904"/>
      <c r="EJ693" s="904"/>
      <c r="EK693" s="905"/>
      <c r="EL693" s="80"/>
      <c r="EM693" s="224" t="str">
        <f t="shared" si="663"/>
        <v xml:space="preserve"> </v>
      </c>
      <c r="EN693" s="224" t="str">
        <f t="shared" si="664"/>
        <v xml:space="preserve"> </v>
      </c>
      <c r="EO693" s="115"/>
      <c r="EP693" s="1050"/>
      <c r="EQ693" s="253"/>
      <c r="ER693" s="117"/>
      <c r="ES693" s="1258">
        <f t="shared" si="665"/>
        <v>602</v>
      </c>
      <c r="ET693" s="224" t="str">
        <f t="shared" si="666"/>
        <v xml:space="preserve"> </v>
      </c>
      <c r="EU693" s="477" t="str">
        <f t="shared" si="667"/>
        <v/>
      </c>
      <c r="EV693" s="1334" t="str">
        <f t="shared" si="670"/>
        <v xml:space="preserve"> </v>
      </c>
      <c r="EW693" s="1332" t="str">
        <f t="shared" si="714"/>
        <v/>
      </c>
      <c r="EX693" s="1275" t="str">
        <f t="shared" si="696"/>
        <v/>
      </c>
      <c r="EY693" s="1275" t="str">
        <f t="shared" si="697"/>
        <v/>
      </c>
      <c r="EZ693" s="1275" t="str">
        <f t="shared" si="698"/>
        <v/>
      </c>
      <c r="FA693" s="1275" t="str">
        <f t="shared" si="699"/>
        <v/>
      </c>
      <c r="FB693" s="1275" t="str">
        <f t="shared" si="700"/>
        <v/>
      </c>
      <c r="FC693" s="1333" t="str">
        <f t="shared" si="701"/>
        <v/>
      </c>
      <c r="FE693" s="1234" t="str">
        <f t="shared" si="702"/>
        <v xml:space="preserve"> </v>
      </c>
      <c r="FF693" s="1234" t="str">
        <f t="shared" si="703"/>
        <v xml:space="preserve"> </v>
      </c>
      <c r="FG693" s="1234" t="str">
        <f t="shared" si="704"/>
        <v xml:space="preserve"> </v>
      </c>
      <c r="FH693" s="1234" t="str">
        <f t="shared" si="705"/>
        <v xml:space="preserve"> </v>
      </c>
      <c r="FI693" s="1234" t="str">
        <f t="shared" si="676"/>
        <v xml:space="preserve"> </v>
      </c>
      <c r="FJ693" s="1234" t="str">
        <f t="shared" si="706"/>
        <v xml:space="preserve"> </v>
      </c>
      <c r="FK693" s="1234">
        <f t="shared" si="677"/>
        <v>0</v>
      </c>
      <c r="FL693" s="1227"/>
      <c r="FM693" s="1234" t="str">
        <f t="shared" si="678"/>
        <v xml:space="preserve"> </v>
      </c>
      <c r="FN693" s="1234" t="str">
        <f t="shared" si="679"/>
        <v xml:space="preserve"> </v>
      </c>
      <c r="FO693" s="1234" t="str">
        <f t="shared" si="707"/>
        <v xml:space="preserve"> </v>
      </c>
      <c r="FP693" s="1234" t="str">
        <f t="shared" si="708"/>
        <v xml:space="preserve"> </v>
      </c>
      <c r="FQ693" s="1234" t="str">
        <f t="shared" si="680"/>
        <v xml:space="preserve"> </v>
      </c>
      <c r="FR693" s="1234" t="str">
        <f t="shared" si="709"/>
        <v xml:space="preserve"> </v>
      </c>
      <c r="FS693" s="1234">
        <f t="shared" si="715"/>
        <v>0</v>
      </c>
      <c r="FT693" s="1227"/>
      <c r="FU693" s="1234" t="str">
        <f t="shared" si="710"/>
        <v xml:space="preserve"> </v>
      </c>
      <c r="FV693" s="1234" t="str">
        <f t="shared" si="711"/>
        <v xml:space="preserve"> </v>
      </c>
      <c r="FW693" s="1234" t="str">
        <f t="shared" si="712"/>
        <v xml:space="preserve"> </v>
      </c>
      <c r="FX693" s="1234" t="str">
        <f t="shared" si="681"/>
        <v xml:space="preserve"> </v>
      </c>
      <c r="FY693" s="1234" t="str">
        <f t="shared" si="682"/>
        <v xml:space="preserve"> </v>
      </c>
      <c r="FZ693" s="1234" t="str">
        <f t="shared" si="713"/>
        <v xml:space="preserve"> </v>
      </c>
      <c r="GA693" s="1234">
        <f t="shared" si="683"/>
        <v>0</v>
      </c>
      <c r="GB693" s="1227"/>
      <c r="GC693" s="1234" t="str">
        <f t="shared" si="684"/>
        <v xml:space="preserve"> </v>
      </c>
      <c r="GD693" s="1234" t="str">
        <f t="shared" si="685"/>
        <v xml:space="preserve"> </v>
      </c>
      <c r="GE693" s="1234" t="str">
        <f t="shared" si="686"/>
        <v xml:space="preserve"> </v>
      </c>
      <c r="GF693" s="1234" t="str">
        <f t="shared" si="687"/>
        <v xml:space="preserve"> </v>
      </c>
      <c r="GG693" s="1234" t="str">
        <f t="shared" si="688"/>
        <v xml:space="preserve"> </v>
      </c>
      <c r="GH693" s="1234" t="str">
        <f t="shared" si="689"/>
        <v xml:space="preserve"> </v>
      </c>
      <c r="GI693" s="1234" t="str">
        <f t="shared" si="690"/>
        <v xml:space="preserve"> </v>
      </c>
      <c r="GJ693" s="1234" t="str">
        <f t="shared" si="691"/>
        <v xml:space="preserve"> </v>
      </c>
      <c r="GK693" s="1234" t="str">
        <f t="shared" si="692"/>
        <v xml:space="preserve"> </v>
      </c>
      <c r="GL693" s="1234" t="str">
        <f t="shared" si="693"/>
        <v xml:space="preserve"> </v>
      </c>
      <c r="GM693" s="1234" t="str">
        <f t="shared" si="694"/>
        <v xml:space="preserve"> </v>
      </c>
      <c r="GN693" s="1234">
        <f t="shared" si="695"/>
        <v>0</v>
      </c>
    </row>
    <row r="694" spans="1:196" s="100" customFormat="1" ht="27" customHeight="1" thickTop="1" thickBot="1">
      <c r="A694" s="1208">
        <f>【A票】【D票】!$D$10</f>
        <v>0</v>
      </c>
      <c r="B694" s="1212">
        <f>【A票】【D票】!$H$10</f>
        <v>0</v>
      </c>
      <c r="C694" s="1213" t="str">
        <f>【A票】【D票】!$K$10</f>
        <v xml:space="preserve"> </v>
      </c>
      <c r="D694" s="1214">
        <f t="shared" si="669"/>
        <v>603</v>
      </c>
      <c r="E694" s="914"/>
      <c r="F694" s="467"/>
      <c r="G694" s="469"/>
      <c r="H694" s="224" t="str">
        <f t="shared" si="655"/>
        <v xml:space="preserve"> </v>
      </c>
      <c r="I694" s="704"/>
      <c r="J694" s="117"/>
      <c r="K694" s="117"/>
      <c r="L694" s="117"/>
      <c r="M694" s="117"/>
      <c r="N694" s="117"/>
      <c r="O694" s="117"/>
      <c r="P694" s="117"/>
      <c r="Q694" s="117"/>
      <c r="R694" s="117"/>
      <c r="S694" s="117"/>
      <c r="T694" s="254"/>
      <c r="U694" s="646"/>
      <c r="V694" s="646"/>
      <c r="W694" s="114"/>
      <c r="X694" s="254"/>
      <c r="Y694" s="224" t="str">
        <f t="shared" si="656"/>
        <v xml:space="preserve"> </v>
      </c>
      <c r="Z694" s="579"/>
      <c r="AA694" s="704"/>
      <c r="AB694" s="119"/>
      <c r="AC694" s="224" t="str">
        <f t="shared" si="671"/>
        <v xml:space="preserve"> </v>
      </c>
      <c r="AD694" s="115"/>
      <c r="AE694" s="253"/>
      <c r="AF694" s="704"/>
      <c r="AG694" s="727"/>
      <c r="AH694" s="727"/>
      <c r="AI694" s="727"/>
      <c r="AJ694" s="727"/>
      <c r="AK694" s="591"/>
      <c r="AL694" s="727"/>
      <c r="AM694" s="727"/>
      <c r="AN694" s="727"/>
      <c r="AO694" s="727"/>
      <c r="AP694" s="727"/>
      <c r="AQ694" s="727"/>
      <c r="AR694" s="727"/>
      <c r="AS694" s="727"/>
      <c r="AT694" s="727"/>
      <c r="AU694" s="727"/>
      <c r="AV694" s="727"/>
      <c r="AW694" s="727"/>
      <c r="AX694" s="727"/>
      <c r="AY694" s="727"/>
      <c r="AZ694" s="727"/>
      <c r="BA694" s="727"/>
      <c r="BB694" s="727"/>
      <c r="BC694" s="821"/>
      <c r="BD694" s="727"/>
      <c r="BE694" s="727"/>
      <c r="BF694" s="727"/>
      <c r="BG694" s="727"/>
      <c r="BH694" s="727"/>
      <c r="BI694" s="727"/>
      <c r="BJ694" s="727"/>
      <c r="BK694" s="727"/>
      <c r="BL694" s="821"/>
      <c r="BM694" s="727"/>
      <c r="BN694" s="727"/>
      <c r="BO694" s="727"/>
      <c r="BP694" s="727"/>
      <c r="BQ694" s="727"/>
      <c r="BR694" s="821"/>
      <c r="BS694" s="727"/>
      <c r="BT694" s="727"/>
      <c r="BU694" s="727"/>
      <c r="BV694" s="591"/>
      <c r="BW694" s="224" t="str">
        <f t="shared" si="668"/>
        <v xml:space="preserve"> </v>
      </c>
      <c r="BX694" s="471">
        <f t="shared" si="657"/>
        <v>603</v>
      </c>
      <c r="BY694" s="117"/>
      <c r="BZ694" s="117"/>
      <c r="CA694" s="117"/>
      <c r="CB694" s="117"/>
      <c r="CC694" s="117"/>
      <c r="CD694" s="461"/>
      <c r="CE694" s="236"/>
      <c r="CF694" s="224" t="str">
        <f t="shared" si="658"/>
        <v xml:space="preserve"> </v>
      </c>
      <c r="CG694" s="116"/>
      <c r="CH694" s="117"/>
      <c r="CI694" s="117"/>
      <c r="CJ694" s="117"/>
      <c r="CK694" s="472"/>
      <c r="CL694" s="472"/>
      <c r="CM694" s="472"/>
      <c r="CN694" s="472"/>
      <c r="CO694" s="117"/>
      <c r="CP694" s="253"/>
      <c r="CQ694" s="120"/>
      <c r="CR694" s="224" t="str" cm="1">
        <f t="array" ref="CR694">IF(AND(SUM(COUNTIF(CG694:CM694,{"*不明*","*その他*"})+COUNTIF(CO694:CP694,{"*不明*","*その他*"}))&gt;0,CQ694=""),"その他・不明の場合,10)具体的内容、理由を記入",IF(OR(AND(CI694=CI$65,COUNTA(CJ694:CM694)&lt;4),AND(OR(CI694=CI$63,CI694=CI$64,CI694=CI$66,CI694=CI$67,CI694=CI$68,CI694=""),COUNTA(CJ694:CM694)&gt;0)),"3)介護保険認定済→要介護度、認知症自立度、寝たきり度、介護保険サービス記入",IF(OR(AND(OR(CM694=CM$63,CM694=CM$64),CN694=""),AND(OR(CM694=CM$65,CM694=CM$66),CN694&lt;&gt;"")),"7)介護保険サービス受けている/過去受けていた→具体的内容記入"," ")))</f>
        <v xml:space="preserve"> </v>
      </c>
      <c r="CS694" s="224" t="str">
        <f t="shared" si="659"/>
        <v xml:space="preserve"> </v>
      </c>
      <c r="CT694" s="116"/>
      <c r="CU694" s="253"/>
      <c r="CV694" s="117"/>
      <c r="CW694" s="117"/>
      <c r="CX694" s="253"/>
      <c r="CY694" s="117"/>
      <c r="CZ694" s="117"/>
      <c r="DA694" s="253"/>
      <c r="DB694" s="117"/>
      <c r="DC694" s="224" t="str">
        <f t="shared" si="660"/>
        <v xml:space="preserve"> </v>
      </c>
      <c r="DD694" s="224" t="str">
        <f t="shared" si="661"/>
        <v xml:space="preserve"> </v>
      </c>
      <c r="DE694" s="224" t="str">
        <f t="shared" si="672"/>
        <v xml:space="preserve"> </v>
      </c>
      <c r="DF694" s="121"/>
      <c r="DG694" s="114"/>
      <c r="DH694" s="704"/>
      <c r="DI694" s="119"/>
      <c r="DJ694" s="187"/>
      <c r="DK694" s="254"/>
      <c r="DL694" s="224" t="str">
        <f t="shared" si="673"/>
        <v xml:space="preserve"> </v>
      </c>
      <c r="DM694" s="224" t="str">
        <f t="shared" si="662"/>
        <v xml:space="preserve"> </v>
      </c>
      <c r="DN694" s="474"/>
      <c r="DO694" s="117"/>
      <c r="DP694" s="117"/>
      <c r="DQ694" s="117"/>
      <c r="DR694" s="117"/>
      <c r="DS694" s="117"/>
      <c r="DT694" s="254"/>
      <c r="DU694" s="476"/>
      <c r="DV694" s="224" t="str">
        <f t="shared" si="674"/>
        <v xml:space="preserve"> </v>
      </c>
      <c r="DW694" s="115"/>
      <c r="DX694" s="470"/>
      <c r="DY694" s="117"/>
      <c r="DZ694" s="704"/>
      <c r="EA694" s="224" t="str">
        <f t="shared" si="675"/>
        <v xml:space="preserve"> </v>
      </c>
      <c r="EB694" s="906"/>
      <c r="EC694" s="904"/>
      <c r="ED694" s="904"/>
      <c r="EE694" s="904"/>
      <c r="EF694" s="904"/>
      <c r="EG694" s="904"/>
      <c r="EH694" s="904"/>
      <c r="EI694" s="904"/>
      <c r="EJ694" s="904"/>
      <c r="EK694" s="905"/>
      <c r="EL694" s="80"/>
      <c r="EM694" s="224" t="str">
        <f t="shared" si="663"/>
        <v xml:space="preserve"> </v>
      </c>
      <c r="EN694" s="224" t="str">
        <f t="shared" si="664"/>
        <v xml:space="preserve"> </v>
      </c>
      <c r="EO694" s="115"/>
      <c r="EP694" s="1050"/>
      <c r="EQ694" s="253"/>
      <c r="ER694" s="117"/>
      <c r="ES694" s="1258">
        <f t="shared" si="665"/>
        <v>603</v>
      </c>
      <c r="ET694" s="224" t="str">
        <f t="shared" si="666"/>
        <v xml:space="preserve"> </v>
      </c>
      <c r="EU694" s="477" t="str">
        <f t="shared" si="667"/>
        <v/>
      </c>
      <c r="EV694" s="1334" t="str">
        <f t="shared" si="670"/>
        <v xml:space="preserve"> </v>
      </c>
      <c r="EW694" s="1332" t="str">
        <f t="shared" si="714"/>
        <v/>
      </c>
      <c r="EX694" s="1275" t="str">
        <f t="shared" si="696"/>
        <v/>
      </c>
      <c r="EY694" s="1275" t="str">
        <f t="shared" si="697"/>
        <v/>
      </c>
      <c r="EZ694" s="1275" t="str">
        <f t="shared" si="698"/>
        <v/>
      </c>
      <c r="FA694" s="1275" t="str">
        <f t="shared" si="699"/>
        <v/>
      </c>
      <c r="FB694" s="1275" t="str">
        <f t="shared" si="700"/>
        <v/>
      </c>
      <c r="FC694" s="1333" t="str">
        <f t="shared" si="701"/>
        <v/>
      </c>
      <c r="FE694" s="1234" t="str">
        <f t="shared" si="702"/>
        <v xml:space="preserve"> </v>
      </c>
      <c r="FF694" s="1234" t="str">
        <f t="shared" si="703"/>
        <v xml:space="preserve"> </v>
      </c>
      <c r="FG694" s="1234" t="str">
        <f t="shared" si="704"/>
        <v xml:space="preserve"> </v>
      </c>
      <c r="FH694" s="1234" t="str">
        <f t="shared" si="705"/>
        <v xml:space="preserve"> </v>
      </c>
      <c r="FI694" s="1234" t="str">
        <f t="shared" si="676"/>
        <v xml:space="preserve"> </v>
      </c>
      <c r="FJ694" s="1234" t="str">
        <f t="shared" si="706"/>
        <v xml:space="preserve"> </v>
      </c>
      <c r="FK694" s="1234">
        <f t="shared" si="677"/>
        <v>0</v>
      </c>
      <c r="FL694" s="1227"/>
      <c r="FM694" s="1234" t="str">
        <f t="shared" si="678"/>
        <v xml:space="preserve"> </v>
      </c>
      <c r="FN694" s="1234" t="str">
        <f t="shared" si="679"/>
        <v xml:space="preserve"> </v>
      </c>
      <c r="FO694" s="1234" t="str">
        <f t="shared" si="707"/>
        <v xml:space="preserve"> </v>
      </c>
      <c r="FP694" s="1234" t="str">
        <f t="shared" si="708"/>
        <v xml:space="preserve"> </v>
      </c>
      <c r="FQ694" s="1234" t="str">
        <f t="shared" si="680"/>
        <v xml:space="preserve"> </v>
      </c>
      <c r="FR694" s="1234" t="str">
        <f t="shared" si="709"/>
        <v xml:space="preserve"> </v>
      </c>
      <c r="FS694" s="1234">
        <f t="shared" si="715"/>
        <v>0</v>
      </c>
      <c r="FT694" s="1227"/>
      <c r="FU694" s="1234" t="str">
        <f t="shared" si="710"/>
        <v xml:space="preserve"> </v>
      </c>
      <c r="FV694" s="1234" t="str">
        <f t="shared" si="711"/>
        <v xml:space="preserve"> </v>
      </c>
      <c r="FW694" s="1234" t="str">
        <f t="shared" si="712"/>
        <v xml:space="preserve"> </v>
      </c>
      <c r="FX694" s="1234" t="str">
        <f t="shared" si="681"/>
        <v xml:space="preserve"> </v>
      </c>
      <c r="FY694" s="1234" t="str">
        <f t="shared" si="682"/>
        <v xml:space="preserve"> </v>
      </c>
      <c r="FZ694" s="1234" t="str">
        <f t="shared" si="713"/>
        <v xml:space="preserve"> </v>
      </c>
      <c r="GA694" s="1234">
        <f t="shared" si="683"/>
        <v>0</v>
      </c>
      <c r="GB694" s="1227"/>
      <c r="GC694" s="1234" t="str">
        <f t="shared" si="684"/>
        <v xml:space="preserve"> </v>
      </c>
      <c r="GD694" s="1234" t="str">
        <f t="shared" si="685"/>
        <v xml:space="preserve"> </v>
      </c>
      <c r="GE694" s="1234" t="str">
        <f t="shared" si="686"/>
        <v xml:space="preserve"> </v>
      </c>
      <c r="GF694" s="1234" t="str">
        <f t="shared" si="687"/>
        <v xml:space="preserve"> </v>
      </c>
      <c r="GG694" s="1234" t="str">
        <f t="shared" si="688"/>
        <v xml:space="preserve"> </v>
      </c>
      <c r="GH694" s="1234" t="str">
        <f t="shared" si="689"/>
        <v xml:space="preserve"> </v>
      </c>
      <c r="GI694" s="1234" t="str">
        <f t="shared" si="690"/>
        <v xml:space="preserve"> </v>
      </c>
      <c r="GJ694" s="1234" t="str">
        <f t="shared" si="691"/>
        <v xml:space="preserve"> </v>
      </c>
      <c r="GK694" s="1234" t="str">
        <f t="shared" si="692"/>
        <v xml:space="preserve"> </v>
      </c>
      <c r="GL694" s="1234" t="str">
        <f t="shared" si="693"/>
        <v xml:space="preserve"> </v>
      </c>
      <c r="GM694" s="1234" t="str">
        <f t="shared" si="694"/>
        <v xml:space="preserve"> </v>
      </c>
      <c r="GN694" s="1234">
        <f t="shared" si="695"/>
        <v>0</v>
      </c>
    </row>
    <row r="695" spans="1:196" s="100" customFormat="1" ht="27" customHeight="1" thickTop="1" thickBot="1">
      <c r="A695" s="1208">
        <f>【A票】【D票】!$D$10</f>
        <v>0</v>
      </c>
      <c r="B695" s="1212">
        <f>【A票】【D票】!$H$10</f>
        <v>0</v>
      </c>
      <c r="C695" s="1213" t="str">
        <f>【A票】【D票】!$K$10</f>
        <v xml:space="preserve"> </v>
      </c>
      <c r="D695" s="1214">
        <f t="shared" si="669"/>
        <v>604</v>
      </c>
      <c r="E695" s="914"/>
      <c r="F695" s="467"/>
      <c r="G695" s="469"/>
      <c r="H695" s="224" t="str">
        <f t="shared" si="655"/>
        <v xml:space="preserve"> </v>
      </c>
      <c r="I695" s="704"/>
      <c r="J695" s="117"/>
      <c r="K695" s="117"/>
      <c r="L695" s="117"/>
      <c r="M695" s="117"/>
      <c r="N695" s="117"/>
      <c r="O695" s="117"/>
      <c r="P695" s="117"/>
      <c r="Q695" s="117"/>
      <c r="R695" s="117"/>
      <c r="S695" s="117"/>
      <c r="T695" s="254"/>
      <c r="U695" s="646"/>
      <c r="V695" s="646"/>
      <c r="W695" s="114"/>
      <c r="X695" s="254"/>
      <c r="Y695" s="224" t="str">
        <f t="shared" si="656"/>
        <v xml:space="preserve"> </v>
      </c>
      <c r="Z695" s="579"/>
      <c r="AA695" s="704"/>
      <c r="AB695" s="119"/>
      <c r="AC695" s="224" t="str">
        <f t="shared" si="671"/>
        <v xml:space="preserve"> </v>
      </c>
      <c r="AD695" s="115"/>
      <c r="AE695" s="253"/>
      <c r="AF695" s="704"/>
      <c r="AG695" s="727"/>
      <c r="AH695" s="727"/>
      <c r="AI695" s="727"/>
      <c r="AJ695" s="727"/>
      <c r="AK695" s="591"/>
      <c r="AL695" s="727"/>
      <c r="AM695" s="727"/>
      <c r="AN695" s="727"/>
      <c r="AO695" s="727"/>
      <c r="AP695" s="727"/>
      <c r="AQ695" s="727"/>
      <c r="AR695" s="727"/>
      <c r="AS695" s="727"/>
      <c r="AT695" s="727"/>
      <c r="AU695" s="727"/>
      <c r="AV695" s="727"/>
      <c r="AW695" s="727"/>
      <c r="AX695" s="727"/>
      <c r="AY695" s="727"/>
      <c r="AZ695" s="727"/>
      <c r="BA695" s="727"/>
      <c r="BB695" s="727"/>
      <c r="BC695" s="821"/>
      <c r="BD695" s="727"/>
      <c r="BE695" s="727"/>
      <c r="BF695" s="727"/>
      <c r="BG695" s="727"/>
      <c r="BH695" s="727"/>
      <c r="BI695" s="727"/>
      <c r="BJ695" s="727"/>
      <c r="BK695" s="727"/>
      <c r="BL695" s="821"/>
      <c r="BM695" s="727"/>
      <c r="BN695" s="727"/>
      <c r="BO695" s="727"/>
      <c r="BP695" s="727"/>
      <c r="BQ695" s="727"/>
      <c r="BR695" s="821"/>
      <c r="BS695" s="727"/>
      <c r="BT695" s="727"/>
      <c r="BU695" s="727"/>
      <c r="BV695" s="591"/>
      <c r="BW695" s="224" t="str">
        <f t="shared" si="668"/>
        <v xml:space="preserve"> </v>
      </c>
      <c r="BX695" s="471">
        <f t="shared" si="657"/>
        <v>604</v>
      </c>
      <c r="BY695" s="117"/>
      <c r="BZ695" s="117"/>
      <c r="CA695" s="117"/>
      <c r="CB695" s="117"/>
      <c r="CC695" s="117"/>
      <c r="CD695" s="461"/>
      <c r="CE695" s="236"/>
      <c r="CF695" s="224" t="str">
        <f t="shared" si="658"/>
        <v xml:space="preserve"> </v>
      </c>
      <c r="CG695" s="116"/>
      <c r="CH695" s="117"/>
      <c r="CI695" s="117"/>
      <c r="CJ695" s="117"/>
      <c r="CK695" s="472"/>
      <c r="CL695" s="472"/>
      <c r="CM695" s="472"/>
      <c r="CN695" s="472"/>
      <c r="CO695" s="117"/>
      <c r="CP695" s="253"/>
      <c r="CQ695" s="120"/>
      <c r="CR695" s="224" t="str" cm="1">
        <f t="array" ref="CR695">IF(AND(SUM(COUNTIF(CG695:CM695,{"*不明*","*その他*"})+COUNTIF(CO695:CP695,{"*不明*","*その他*"}))&gt;0,CQ695=""),"その他・不明の場合,10)具体的内容、理由を記入",IF(OR(AND(CI695=CI$65,COUNTA(CJ695:CM695)&lt;4),AND(OR(CI695=CI$63,CI695=CI$64,CI695=CI$66,CI695=CI$67,CI695=CI$68,CI695=""),COUNTA(CJ695:CM695)&gt;0)),"3)介護保険認定済→要介護度、認知症自立度、寝たきり度、介護保険サービス記入",IF(OR(AND(OR(CM695=CM$63,CM695=CM$64),CN695=""),AND(OR(CM695=CM$65,CM695=CM$66),CN695&lt;&gt;"")),"7)介護保険サービス受けている/過去受けていた→具体的内容記入"," ")))</f>
        <v xml:space="preserve"> </v>
      </c>
      <c r="CS695" s="224" t="str">
        <f t="shared" si="659"/>
        <v xml:space="preserve"> </v>
      </c>
      <c r="CT695" s="116"/>
      <c r="CU695" s="253"/>
      <c r="CV695" s="117"/>
      <c r="CW695" s="117"/>
      <c r="CX695" s="253"/>
      <c r="CY695" s="117"/>
      <c r="CZ695" s="117"/>
      <c r="DA695" s="253"/>
      <c r="DB695" s="117"/>
      <c r="DC695" s="224" t="str">
        <f t="shared" si="660"/>
        <v xml:space="preserve"> </v>
      </c>
      <c r="DD695" s="224" t="str">
        <f t="shared" si="661"/>
        <v xml:space="preserve"> </v>
      </c>
      <c r="DE695" s="224" t="str">
        <f t="shared" si="672"/>
        <v xml:space="preserve"> </v>
      </c>
      <c r="DF695" s="121"/>
      <c r="DG695" s="114"/>
      <c r="DH695" s="704"/>
      <c r="DI695" s="119"/>
      <c r="DJ695" s="187"/>
      <c r="DK695" s="254"/>
      <c r="DL695" s="224" t="str">
        <f t="shared" si="673"/>
        <v xml:space="preserve"> </v>
      </c>
      <c r="DM695" s="224" t="str">
        <f t="shared" si="662"/>
        <v xml:space="preserve"> </v>
      </c>
      <c r="DN695" s="474"/>
      <c r="DO695" s="117"/>
      <c r="DP695" s="117"/>
      <c r="DQ695" s="117"/>
      <c r="DR695" s="117"/>
      <c r="DS695" s="117"/>
      <c r="DT695" s="254"/>
      <c r="DU695" s="476"/>
      <c r="DV695" s="224" t="str">
        <f t="shared" si="674"/>
        <v xml:space="preserve"> </v>
      </c>
      <c r="DW695" s="115"/>
      <c r="DX695" s="470"/>
      <c r="DY695" s="117"/>
      <c r="DZ695" s="704"/>
      <c r="EA695" s="224" t="str">
        <f t="shared" si="675"/>
        <v xml:space="preserve"> </v>
      </c>
      <c r="EB695" s="906"/>
      <c r="EC695" s="904"/>
      <c r="ED695" s="904"/>
      <c r="EE695" s="904"/>
      <c r="EF695" s="904"/>
      <c r="EG695" s="904"/>
      <c r="EH695" s="904"/>
      <c r="EI695" s="904"/>
      <c r="EJ695" s="904"/>
      <c r="EK695" s="905"/>
      <c r="EL695" s="80"/>
      <c r="EM695" s="224" t="str">
        <f t="shared" si="663"/>
        <v xml:space="preserve"> </v>
      </c>
      <c r="EN695" s="224" t="str">
        <f t="shared" si="664"/>
        <v xml:space="preserve"> </v>
      </c>
      <c r="EO695" s="115"/>
      <c r="EP695" s="1050"/>
      <c r="EQ695" s="253"/>
      <c r="ER695" s="117"/>
      <c r="ES695" s="1258">
        <f t="shared" si="665"/>
        <v>604</v>
      </c>
      <c r="ET695" s="224" t="str">
        <f t="shared" si="666"/>
        <v xml:space="preserve"> </v>
      </c>
      <c r="EU695" s="477" t="str">
        <f t="shared" si="667"/>
        <v/>
      </c>
      <c r="EV695" s="1334" t="str">
        <f t="shared" si="670"/>
        <v xml:space="preserve"> </v>
      </c>
      <c r="EW695" s="1332" t="str">
        <f t="shared" si="714"/>
        <v/>
      </c>
      <c r="EX695" s="1275" t="str">
        <f t="shared" si="696"/>
        <v/>
      </c>
      <c r="EY695" s="1275" t="str">
        <f t="shared" si="697"/>
        <v/>
      </c>
      <c r="EZ695" s="1275" t="str">
        <f t="shared" si="698"/>
        <v/>
      </c>
      <c r="FA695" s="1275" t="str">
        <f t="shared" si="699"/>
        <v/>
      </c>
      <c r="FB695" s="1275" t="str">
        <f t="shared" si="700"/>
        <v/>
      </c>
      <c r="FC695" s="1333" t="str">
        <f t="shared" si="701"/>
        <v/>
      </c>
      <c r="FE695" s="1234" t="str">
        <f t="shared" si="702"/>
        <v xml:space="preserve"> </v>
      </c>
      <c r="FF695" s="1234" t="str">
        <f t="shared" si="703"/>
        <v xml:space="preserve"> </v>
      </c>
      <c r="FG695" s="1234" t="str">
        <f t="shared" si="704"/>
        <v xml:space="preserve"> </v>
      </c>
      <c r="FH695" s="1234" t="str">
        <f t="shared" si="705"/>
        <v xml:space="preserve"> </v>
      </c>
      <c r="FI695" s="1234" t="str">
        <f t="shared" si="676"/>
        <v xml:space="preserve"> </v>
      </c>
      <c r="FJ695" s="1234" t="str">
        <f t="shared" si="706"/>
        <v xml:space="preserve"> </v>
      </c>
      <c r="FK695" s="1234">
        <f t="shared" si="677"/>
        <v>0</v>
      </c>
      <c r="FL695" s="1227"/>
      <c r="FM695" s="1234" t="str">
        <f t="shared" si="678"/>
        <v xml:space="preserve"> </v>
      </c>
      <c r="FN695" s="1234" t="str">
        <f t="shared" si="679"/>
        <v xml:space="preserve"> </v>
      </c>
      <c r="FO695" s="1234" t="str">
        <f t="shared" si="707"/>
        <v xml:space="preserve"> </v>
      </c>
      <c r="FP695" s="1234" t="str">
        <f t="shared" si="708"/>
        <v xml:space="preserve"> </v>
      </c>
      <c r="FQ695" s="1234" t="str">
        <f t="shared" si="680"/>
        <v xml:space="preserve"> </v>
      </c>
      <c r="FR695" s="1234" t="str">
        <f t="shared" si="709"/>
        <v xml:space="preserve"> </v>
      </c>
      <c r="FS695" s="1234">
        <f t="shared" si="715"/>
        <v>0</v>
      </c>
      <c r="FT695" s="1227"/>
      <c r="FU695" s="1234" t="str">
        <f t="shared" si="710"/>
        <v xml:space="preserve"> </v>
      </c>
      <c r="FV695" s="1234" t="str">
        <f t="shared" si="711"/>
        <v xml:space="preserve"> </v>
      </c>
      <c r="FW695" s="1234" t="str">
        <f t="shared" si="712"/>
        <v xml:space="preserve"> </v>
      </c>
      <c r="FX695" s="1234" t="str">
        <f t="shared" si="681"/>
        <v xml:space="preserve"> </v>
      </c>
      <c r="FY695" s="1234" t="str">
        <f t="shared" si="682"/>
        <v xml:space="preserve"> </v>
      </c>
      <c r="FZ695" s="1234" t="str">
        <f t="shared" si="713"/>
        <v xml:space="preserve"> </v>
      </c>
      <c r="GA695" s="1234">
        <f t="shared" si="683"/>
        <v>0</v>
      </c>
      <c r="GB695" s="1227"/>
      <c r="GC695" s="1234" t="str">
        <f t="shared" si="684"/>
        <v xml:space="preserve"> </v>
      </c>
      <c r="GD695" s="1234" t="str">
        <f t="shared" si="685"/>
        <v xml:space="preserve"> </v>
      </c>
      <c r="GE695" s="1234" t="str">
        <f t="shared" si="686"/>
        <v xml:space="preserve"> </v>
      </c>
      <c r="GF695" s="1234" t="str">
        <f t="shared" si="687"/>
        <v xml:space="preserve"> </v>
      </c>
      <c r="GG695" s="1234" t="str">
        <f t="shared" si="688"/>
        <v xml:space="preserve"> </v>
      </c>
      <c r="GH695" s="1234" t="str">
        <f t="shared" si="689"/>
        <v xml:space="preserve"> </v>
      </c>
      <c r="GI695" s="1234" t="str">
        <f t="shared" si="690"/>
        <v xml:space="preserve"> </v>
      </c>
      <c r="GJ695" s="1234" t="str">
        <f t="shared" si="691"/>
        <v xml:space="preserve"> </v>
      </c>
      <c r="GK695" s="1234" t="str">
        <f t="shared" si="692"/>
        <v xml:space="preserve"> </v>
      </c>
      <c r="GL695" s="1234" t="str">
        <f t="shared" si="693"/>
        <v xml:space="preserve"> </v>
      </c>
      <c r="GM695" s="1234" t="str">
        <f t="shared" si="694"/>
        <v xml:space="preserve"> </v>
      </c>
      <c r="GN695" s="1234">
        <f t="shared" si="695"/>
        <v>0</v>
      </c>
    </row>
    <row r="696" spans="1:196" s="100" customFormat="1" ht="27" customHeight="1" thickTop="1" thickBot="1">
      <c r="A696" s="1208">
        <f>【A票】【D票】!$D$10</f>
        <v>0</v>
      </c>
      <c r="B696" s="1212">
        <f>【A票】【D票】!$H$10</f>
        <v>0</v>
      </c>
      <c r="C696" s="1213" t="str">
        <f>【A票】【D票】!$K$10</f>
        <v xml:space="preserve"> </v>
      </c>
      <c r="D696" s="1214">
        <f t="shared" si="669"/>
        <v>605</v>
      </c>
      <c r="E696" s="914"/>
      <c r="F696" s="467"/>
      <c r="G696" s="469"/>
      <c r="H696" s="224" t="str">
        <f t="shared" si="655"/>
        <v xml:space="preserve"> </v>
      </c>
      <c r="I696" s="704"/>
      <c r="J696" s="117"/>
      <c r="K696" s="117"/>
      <c r="L696" s="117"/>
      <c r="M696" s="117"/>
      <c r="N696" s="117"/>
      <c r="O696" s="117"/>
      <c r="P696" s="117"/>
      <c r="Q696" s="117"/>
      <c r="R696" s="117"/>
      <c r="S696" s="117"/>
      <c r="T696" s="254"/>
      <c r="U696" s="646"/>
      <c r="V696" s="646"/>
      <c r="W696" s="114"/>
      <c r="X696" s="254"/>
      <c r="Y696" s="224" t="str">
        <f t="shared" si="656"/>
        <v xml:space="preserve"> </v>
      </c>
      <c r="Z696" s="579"/>
      <c r="AA696" s="704"/>
      <c r="AB696" s="119"/>
      <c r="AC696" s="224" t="str">
        <f t="shared" si="671"/>
        <v xml:space="preserve"> </v>
      </c>
      <c r="AD696" s="115"/>
      <c r="AE696" s="253"/>
      <c r="AF696" s="704"/>
      <c r="AG696" s="727"/>
      <c r="AH696" s="727"/>
      <c r="AI696" s="727"/>
      <c r="AJ696" s="727"/>
      <c r="AK696" s="591"/>
      <c r="AL696" s="727"/>
      <c r="AM696" s="727"/>
      <c r="AN696" s="727"/>
      <c r="AO696" s="727"/>
      <c r="AP696" s="727"/>
      <c r="AQ696" s="727"/>
      <c r="AR696" s="727"/>
      <c r="AS696" s="727"/>
      <c r="AT696" s="727"/>
      <c r="AU696" s="727"/>
      <c r="AV696" s="727"/>
      <c r="AW696" s="727"/>
      <c r="AX696" s="727"/>
      <c r="AY696" s="727"/>
      <c r="AZ696" s="727"/>
      <c r="BA696" s="727"/>
      <c r="BB696" s="727"/>
      <c r="BC696" s="821"/>
      <c r="BD696" s="727"/>
      <c r="BE696" s="727"/>
      <c r="BF696" s="727"/>
      <c r="BG696" s="727"/>
      <c r="BH696" s="727"/>
      <c r="BI696" s="727"/>
      <c r="BJ696" s="727"/>
      <c r="BK696" s="727"/>
      <c r="BL696" s="821"/>
      <c r="BM696" s="727"/>
      <c r="BN696" s="727"/>
      <c r="BO696" s="727"/>
      <c r="BP696" s="727"/>
      <c r="BQ696" s="727"/>
      <c r="BR696" s="821"/>
      <c r="BS696" s="727"/>
      <c r="BT696" s="727"/>
      <c r="BU696" s="727"/>
      <c r="BV696" s="591"/>
      <c r="BW696" s="224" t="str">
        <f t="shared" si="668"/>
        <v xml:space="preserve"> </v>
      </c>
      <c r="BX696" s="471">
        <f t="shared" si="657"/>
        <v>605</v>
      </c>
      <c r="BY696" s="117"/>
      <c r="BZ696" s="117"/>
      <c r="CA696" s="117"/>
      <c r="CB696" s="117"/>
      <c r="CC696" s="117"/>
      <c r="CD696" s="461"/>
      <c r="CE696" s="236"/>
      <c r="CF696" s="224" t="str">
        <f t="shared" si="658"/>
        <v xml:space="preserve"> </v>
      </c>
      <c r="CG696" s="116"/>
      <c r="CH696" s="117"/>
      <c r="CI696" s="117"/>
      <c r="CJ696" s="117"/>
      <c r="CK696" s="472"/>
      <c r="CL696" s="472"/>
      <c r="CM696" s="472"/>
      <c r="CN696" s="472"/>
      <c r="CO696" s="117"/>
      <c r="CP696" s="253"/>
      <c r="CQ696" s="120"/>
      <c r="CR696" s="224" t="str" cm="1">
        <f t="array" ref="CR696">IF(AND(SUM(COUNTIF(CG696:CM696,{"*不明*","*その他*"})+COUNTIF(CO696:CP696,{"*不明*","*その他*"}))&gt;0,CQ696=""),"その他・不明の場合,10)具体的内容、理由を記入",IF(OR(AND(CI696=CI$65,COUNTA(CJ696:CM696)&lt;4),AND(OR(CI696=CI$63,CI696=CI$64,CI696=CI$66,CI696=CI$67,CI696=CI$68,CI696=""),COUNTA(CJ696:CM696)&gt;0)),"3)介護保険認定済→要介護度、認知症自立度、寝たきり度、介護保険サービス記入",IF(OR(AND(OR(CM696=CM$63,CM696=CM$64),CN696=""),AND(OR(CM696=CM$65,CM696=CM$66),CN696&lt;&gt;"")),"7)介護保険サービス受けている/過去受けていた→具体的内容記入"," ")))</f>
        <v xml:space="preserve"> </v>
      </c>
      <c r="CS696" s="224" t="str">
        <f t="shared" si="659"/>
        <v xml:space="preserve"> </v>
      </c>
      <c r="CT696" s="116"/>
      <c r="CU696" s="253"/>
      <c r="CV696" s="117"/>
      <c r="CW696" s="117"/>
      <c r="CX696" s="253"/>
      <c r="CY696" s="117"/>
      <c r="CZ696" s="117"/>
      <c r="DA696" s="253"/>
      <c r="DB696" s="117"/>
      <c r="DC696" s="224" t="str">
        <f t="shared" si="660"/>
        <v xml:space="preserve"> </v>
      </c>
      <c r="DD696" s="224" t="str">
        <f t="shared" si="661"/>
        <v xml:space="preserve"> </v>
      </c>
      <c r="DE696" s="224" t="str">
        <f t="shared" si="672"/>
        <v xml:space="preserve"> </v>
      </c>
      <c r="DF696" s="121"/>
      <c r="DG696" s="114"/>
      <c r="DH696" s="704"/>
      <c r="DI696" s="119"/>
      <c r="DJ696" s="187"/>
      <c r="DK696" s="254"/>
      <c r="DL696" s="224" t="str">
        <f t="shared" si="673"/>
        <v xml:space="preserve"> </v>
      </c>
      <c r="DM696" s="224" t="str">
        <f t="shared" si="662"/>
        <v xml:space="preserve"> </v>
      </c>
      <c r="DN696" s="474"/>
      <c r="DO696" s="117"/>
      <c r="DP696" s="117"/>
      <c r="DQ696" s="117"/>
      <c r="DR696" s="117"/>
      <c r="DS696" s="117"/>
      <c r="DT696" s="254"/>
      <c r="DU696" s="476"/>
      <c r="DV696" s="224" t="str">
        <f t="shared" si="674"/>
        <v xml:space="preserve"> </v>
      </c>
      <c r="DW696" s="115"/>
      <c r="DX696" s="470"/>
      <c r="DY696" s="117"/>
      <c r="DZ696" s="704"/>
      <c r="EA696" s="224" t="str">
        <f t="shared" si="675"/>
        <v xml:space="preserve"> </v>
      </c>
      <c r="EB696" s="906"/>
      <c r="EC696" s="904"/>
      <c r="ED696" s="904"/>
      <c r="EE696" s="904"/>
      <c r="EF696" s="904"/>
      <c r="EG696" s="904"/>
      <c r="EH696" s="904"/>
      <c r="EI696" s="904"/>
      <c r="EJ696" s="904"/>
      <c r="EK696" s="905"/>
      <c r="EL696" s="80"/>
      <c r="EM696" s="224" t="str">
        <f t="shared" si="663"/>
        <v xml:space="preserve"> </v>
      </c>
      <c r="EN696" s="224" t="str">
        <f t="shared" si="664"/>
        <v xml:space="preserve"> </v>
      </c>
      <c r="EO696" s="115"/>
      <c r="EP696" s="1050"/>
      <c r="EQ696" s="253"/>
      <c r="ER696" s="117"/>
      <c r="ES696" s="1258">
        <f t="shared" si="665"/>
        <v>605</v>
      </c>
      <c r="ET696" s="224" t="str">
        <f t="shared" si="666"/>
        <v xml:space="preserve"> </v>
      </c>
      <c r="EU696" s="477" t="str">
        <f t="shared" si="667"/>
        <v/>
      </c>
      <c r="EV696" s="1334" t="str">
        <f t="shared" si="670"/>
        <v xml:space="preserve"> </v>
      </c>
      <c r="EW696" s="1332" t="str">
        <f t="shared" si="714"/>
        <v/>
      </c>
      <c r="EX696" s="1275" t="str">
        <f t="shared" si="696"/>
        <v/>
      </c>
      <c r="EY696" s="1275" t="str">
        <f t="shared" si="697"/>
        <v/>
      </c>
      <c r="EZ696" s="1275" t="str">
        <f t="shared" si="698"/>
        <v/>
      </c>
      <c r="FA696" s="1275" t="str">
        <f t="shared" si="699"/>
        <v/>
      </c>
      <c r="FB696" s="1275" t="str">
        <f t="shared" si="700"/>
        <v/>
      </c>
      <c r="FC696" s="1333" t="str">
        <f t="shared" si="701"/>
        <v/>
      </c>
      <c r="FE696" s="1234" t="str">
        <f t="shared" si="702"/>
        <v xml:space="preserve"> </v>
      </c>
      <c r="FF696" s="1234" t="str">
        <f t="shared" si="703"/>
        <v xml:space="preserve"> </v>
      </c>
      <c r="FG696" s="1234" t="str">
        <f t="shared" si="704"/>
        <v xml:space="preserve"> </v>
      </c>
      <c r="FH696" s="1234" t="str">
        <f t="shared" si="705"/>
        <v xml:space="preserve"> </v>
      </c>
      <c r="FI696" s="1234" t="str">
        <f t="shared" si="676"/>
        <v xml:space="preserve"> </v>
      </c>
      <c r="FJ696" s="1234" t="str">
        <f t="shared" si="706"/>
        <v xml:space="preserve"> </v>
      </c>
      <c r="FK696" s="1234">
        <f t="shared" si="677"/>
        <v>0</v>
      </c>
      <c r="FL696" s="1227"/>
      <c r="FM696" s="1234" t="str">
        <f t="shared" si="678"/>
        <v xml:space="preserve"> </v>
      </c>
      <c r="FN696" s="1234" t="str">
        <f t="shared" si="679"/>
        <v xml:space="preserve"> </v>
      </c>
      <c r="FO696" s="1234" t="str">
        <f t="shared" si="707"/>
        <v xml:space="preserve"> </v>
      </c>
      <c r="FP696" s="1234" t="str">
        <f t="shared" si="708"/>
        <v xml:space="preserve"> </v>
      </c>
      <c r="FQ696" s="1234" t="str">
        <f t="shared" si="680"/>
        <v xml:space="preserve"> </v>
      </c>
      <c r="FR696" s="1234" t="str">
        <f t="shared" si="709"/>
        <v xml:space="preserve"> </v>
      </c>
      <c r="FS696" s="1234">
        <f t="shared" si="715"/>
        <v>0</v>
      </c>
      <c r="FT696" s="1227"/>
      <c r="FU696" s="1234" t="str">
        <f t="shared" si="710"/>
        <v xml:space="preserve"> </v>
      </c>
      <c r="FV696" s="1234" t="str">
        <f t="shared" si="711"/>
        <v xml:space="preserve"> </v>
      </c>
      <c r="FW696" s="1234" t="str">
        <f t="shared" si="712"/>
        <v xml:space="preserve"> </v>
      </c>
      <c r="FX696" s="1234" t="str">
        <f t="shared" si="681"/>
        <v xml:space="preserve"> </v>
      </c>
      <c r="FY696" s="1234" t="str">
        <f t="shared" si="682"/>
        <v xml:space="preserve"> </v>
      </c>
      <c r="FZ696" s="1234" t="str">
        <f t="shared" si="713"/>
        <v xml:space="preserve"> </v>
      </c>
      <c r="GA696" s="1234">
        <f t="shared" si="683"/>
        <v>0</v>
      </c>
      <c r="GB696" s="1227"/>
      <c r="GC696" s="1234" t="str">
        <f t="shared" si="684"/>
        <v xml:space="preserve"> </v>
      </c>
      <c r="GD696" s="1234" t="str">
        <f t="shared" si="685"/>
        <v xml:space="preserve"> </v>
      </c>
      <c r="GE696" s="1234" t="str">
        <f t="shared" si="686"/>
        <v xml:space="preserve"> </v>
      </c>
      <c r="GF696" s="1234" t="str">
        <f t="shared" si="687"/>
        <v xml:space="preserve"> </v>
      </c>
      <c r="GG696" s="1234" t="str">
        <f t="shared" si="688"/>
        <v xml:space="preserve"> </v>
      </c>
      <c r="GH696" s="1234" t="str">
        <f t="shared" si="689"/>
        <v xml:space="preserve"> </v>
      </c>
      <c r="GI696" s="1234" t="str">
        <f t="shared" si="690"/>
        <v xml:space="preserve"> </v>
      </c>
      <c r="GJ696" s="1234" t="str">
        <f t="shared" si="691"/>
        <v xml:space="preserve"> </v>
      </c>
      <c r="GK696" s="1234" t="str">
        <f t="shared" si="692"/>
        <v xml:space="preserve"> </v>
      </c>
      <c r="GL696" s="1234" t="str">
        <f t="shared" si="693"/>
        <v xml:space="preserve"> </v>
      </c>
      <c r="GM696" s="1234" t="str">
        <f t="shared" si="694"/>
        <v xml:space="preserve"> </v>
      </c>
      <c r="GN696" s="1234">
        <f t="shared" si="695"/>
        <v>0</v>
      </c>
    </row>
    <row r="697" spans="1:196" s="100" customFormat="1" ht="27" customHeight="1" thickTop="1" thickBot="1">
      <c r="A697" s="1208">
        <f>【A票】【D票】!$D$10</f>
        <v>0</v>
      </c>
      <c r="B697" s="1212">
        <f>【A票】【D票】!$H$10</f>
        <v>0</v>
      </c>
      <c r="C697" s="1213" t="str">
        <f>【A票】【D票】!$K$10</f>
        <v xml:space="preserve"> </v>
      </c>
      <c r="D697" s="1214">
        <f t="shared" si="669"/>
        <v>606</v>
      </c>
      <c r="E697" s="914"/>
      <c r="F697" s="467"/>
      <c r="G697" s="469"/>
      <c r="H697" s="224" t="str">
        <f t="shared" si="655"/>
        <v xml:space="preserve"> </v>
      </c>
      <c r="I697" s="704"/>
      <c r="J697" s="117"/>
      <c r="K697" s="117"/>
      <c r="L697" s="117"/>
      <c r="M697" s="117"/>
      <c r="N697" s="117"/>
      <c r="O697" s="117"/>
      <c r="P697" s="117"/>
      <c r="Q697" s="117"/>
      <c r="R697" s="117"/>
      <c r="S697" s="117"/>
      <c r="T697" s="254"/>
      <c r="U697" s="646"/>
      <c r="V697" s="646"/>
      <c r="W697" s="114"/>
      <c r="X697" s="254"/>
      <c r="Y697" s="224" t="str">
        <f t="shared" si="656"/>
        <v xml:space="preserve"> </v>
      </c>
      <c r="Z697" s="579"/>
      <c r="AA697" s="704"/>
      <c r="AB697" s="119"/>
      <c r="AC697" s="224" t="str">
        <f t="shared" si="671"/>
        <v xml:space="preserve"> </v>
      </c>
      <c r="AD697" s="115"/>
      <c r="AE697" s="253"/>
      <c r="AF697" s="704"/>
      <c r="AG697" s="727"/>
      <c r="AH697" s="727"/>
      <c r="AI697" s="727"/>
      <c r="AJ697" s="727"/>
      <c r="AK697" s="591"/>
      <c r="AL697" s="727"/>
      <c r="AM697" s="727"/>
      <c r="AN697" s="727"/>
      <c r="AO697" s="727"/>
      <c r="AP697" s="727"/>
      <c r="AQ697" s="727"/>
      <c r="AR697" s="727"/>
      <c r="AS697" s="727"/>
      <c r="AT697" s="727"/>
      <c r="AU697" s="727"/>
      <c r="AV697" s="727"/>
      <c r="AW697" s="727"/>
      <c r="AX697" s="727"/>
      <c r="AY697" s="727"/>
      <c r="AZ697" s="727"/>
      <c r="BA697" s="727"/>
      <c r="BB697" s="727"/>
      <c r="BC697" s="821"/>
      <c r="BD697" s="727"/>
      <c r="BE697" s="727"/>
      <c r="BF697" s="727"/>
      <c r="BG697" s="727"/>
      <c r="BH697" s="727"/>
      <c r="BI697" s="727"/>
      <c r="BJ697" s="727"/>
      <c r="BK697" s="727"/>
      <c r="BL697" s="821"/>
      <c r="BM697" s="727"/>
      <c r="BN697" s="727"/>
      <c r="BO697" s="727"/>
      <c r="BP697" s="727"/>
      <c r="BQ697" s="727"/>
      <c r="BR697" s="821"/>
      <c r="BS697" s="727"/>
      <c r="BT697" s="727"/>
      <c r="BU697" s="727"/>
      <c r="BV697" s="591"/>
      <c r="BW697" s="224" t="str">
        <f t="shared" si="668"/>
        <v xml:space="preserve"> </v>
      </c>
      <c r="BX697" s="471">
        <f t="shared" si="657"/>
        <v>606</v>
      </c>
      <c r="BY697" s="117"/>
      <c r="BZ697" s="117"/>
      <c r="CA697" s="117"/>
      <c r="CB697" s="117"/>
      <c r="CC697" s="117"/>
      <c r="CD697" s="461"/>
      <c r="CE697" s="236"/>
      <c r="CF697" s="224" t="str">
        <f t="shared" si="658"/>
        <v xml:space="preserve"> </v>
      </c>
      <c r="CG697" s="116"/>
      <c r="CH697" s="117"/>
      <c r="CI697" s="117"/>
      <c r="CJ697" s="117"/>
      <c r="CK697" s="472"/>
      <c r="CL697" s="472"/>
      <c r="CM697" s="472"/>
      <c r="CN697" s="472"/>
      <c r="CO697" s="117"/>
      <c r="CP697" s="253"/>
      <c r="CQ697" s="120"/>
      <c r="CR697" s="224" t="str" cm="1">
        <f t="array" ref="CR697">IF(AND(SUM(COUNTIF(CG697:CM697,{"*不明*","*その他*"})+COUNTIF(CO697:CP697,{"*不明*","*その他*"}))&gt;0,CQ697=""),"その他・不明の場合,10)具体的内容、理由を記入",IF(OR(AND(CI697=CI$65,COUNTA(CJ697:CM697)&lt;4),AND(OR(CI697=CI$63,CI697=CI$64,CI697=CI$66,CI697=CI$67,CI697=CI$68,CI697=""),COUNTA(CJ697:CM697)&gt;0)),"3)介護保険認定済→要介護度、認知症自立度、寝たきり度、介護保険サービス記入",IF(OR(AND(OR(CM697=CM$63,CM697=CM$64),CN697=""),AND(OR(CM697=CM$65,CM697=CM$66),CN697&lt;&gt;"")),"7)介護保険サービス受けている/過去受けていた→具体的内容記入"," ")))</f>
        <v xml:space="preserve"> </v>
      </c>
      <c r="CS697" s="224" t="str">
        <f t="shared" si="659"/>
        <v xml:space="preserve"> </v>
      </c>
      <c r="CT697" s="116"/>
      <c r="CU697" s="253"/>
      <c r="CV697" s="117"/>
      <c r="CW697" s="117"/>
      <c r="CX697" s="253"/>
      <c r="CY697" s="117"/>
      <c r="CZ697" s="117"/>
      <c r="DA697" s="253"/>
      <c r="DB697" s="117"/>
      <c r="DC697" s="224" t="str">
        <f t="shared" si="660"/>
        <v xml:space="preserve"> </v>
      </c>
      <c r="DD697" s="224" t="str">
        <f t="shared" si="661"/>
        <v xml:space="preserve"> </v>
      </c>
      <c r="DE697" s="224" t="str">
        <f t="shared" si="672"/>
        <v xml:space="preserve"> </v>
      </c>
      <c r="DF697" s="121"/>
      <c r="DG697" s="114"/>
      <c r="DH697" s="704"/>
      <c r="DI697" s="119"/>
      <c r="DJ697" s="187"/>
      <c r="DK697" s="254"/>
      <c r="DL697" s="224" t="str">
        <f t="shared" si="673"/>
        <v xml:space="preserve"> </v>
      </c>
      <c r="DM697" s="224" t="str">
        <f t="shared" si="662"/>
        <v xml:space="preserve"> </v>
      </c>
      <c r="DN697" s="474"/>
      <c r="DO697" s="117"/>
      <c r="DP697" s="117"/>
      <c r="DQ697" s="117"/>
      <c r="DR697" s="117"/>
      <c r="DS697" s="117"/>
      <c r="DT697" s="254"/>
      <c r="DU697" s="476"/>
      <c r="DV697" s="224" t="str">
        <f t="shared" si="674"/>
        <v xml:space="preserve"> </v>
      </c>
      <c r="DW697" s="115"/>
      <c r="DX697" s="470"/>
      <c r="DY697" s="117"/>
      <c r="DZ697" s="704"/>
      <c r="EA697" s="224" t="str">
        <f t="shared" si="675"/>
        <v xml:space="preserve"> </v>
      </c>
      <c r="EB697" s="906"/>
      <c r="EC697" s="904"/>
      <c r="ED697" s="904"/>
      <c r="EE697" s="904"/>
      <c r="EF697" s="904"/>
      <c r="EG697" s="904"/>
      <c r="EH697" s="904"/>
      <c r="EI697" s="904"/>
      <c r="EJ697" s="904"/>
      <c r="EK697" s="905"/>
      <c r="EL697" s="80"/>
      <c r="EM697" s="224" t="str">
        <f t="shared" si="663"/>
        <v xml:space="preserve"> </v>
      </c>
      <c r="EN697" s="224" t="str">
        <f t="shared" si="664"/>
        <v xml:space="preserve"> </v>
      </c>
      <c r="EO697" s="115"/>
      <c r="EP697" s="1050"/>
      <c r="EQ697" s="253"/>
      <c r="ER697" s="117"/>
      <c r="ES697" s="1258">
        <f t="shared" si="665"/>
        <v>606</v>
      </c>
      <c r="ET697" s="224" t="str">
        <f t="shared" si="666"/>
        <v xml:space="preserve"> </v>
      </c>
      <c r="EU697" s="477" t="str">
        <f t="shared" si="667"/>
        <v/>
      </c>
      <c r="EV697" s="1334" t="str">
        <f t="shared" si="670"/>
        <v xml:space="preserve"> </v>
      </c>
      <c r="EW697" s="1332" t="str">
        <f t="shared" si="714"/>
        <v/>
      </c>
      <c r="EX697" s="1275" t="str">
        <f t="shared" si="696"/>
        <v/>
      </c>
      <c r="EY697" s="1275" t="str">
        <f t="shared" si="697"/>
        <v/>
      </c>
      <c r="EZ697" s="1275" t="str">
        <f t="shared" si="698"/>
        <v/>
      </c>
      <c r="FA697" s="1275" t="str">
        <f t="shared" si="699"/>
        <v/>
      </c>
      <c r="FB697" s="1275" t="str">
        <f t="shared" si="700"/>
        <v/>
      </c>
      <c r="FC697" s="1333" t="str">
        <f t="shared" si="701"/>
        <v/>
      </c>
      <c r="FE697" s="1234" t="str">
        <f t="shared" si="702"/>
        <v xml:space="preserve"> </v>
      </c>
      <c r="FF697" s="1234" t="str">
        <f t="shared" si="703"/>
        <v xml:space="preserve"> </v>
      </c>
      <c r="FG697" s="1234" t="str">
        <f t="shared" si="704"/>
        <v xml:space="preserve"> </v>
      </c>
      <c r="FH697" s="1234" t="str">
        <f t="shared" si="705"/>
        <v xml:space="preserve"> </v>
      </c>
      <c r="FI697" s="1234" t="str">
        <f t="shared" si="676"/>
        <v xml:space="preserve"> </v>
      </c>
      <c r="FJ697" s="1234" t="str">
        <f t="shared" si="706"/>
        <v xml:space="preserve"> </v>
      </c>
      <c r="FK697" s="1234">
        <f t="shared" si="677"/>
        <v>0</v>
      </c>
      <c r="FL697" s="1227"/>
      <c r="FM697" s="1234" t="str">
        <f t="shared" si="678"/>
        <v xml:space="preserve"> </v>
      </c>
      <c r="FN697" s="1234" t="str">
        <f t="shared" si="679"/>
        <v xml:space="preserve"> </v>
      </c>
      <c r="FO697" s="1234" t="str">
        <f t="shared" si="707"/>
        <v xml:space="preserve"> </v>
      </c>
      <c r="FP697" s="1234" t="str">
        <f t="shared" si="708"/>
        <v xml:space="preserve"> </v>
      </c>
      <c r="FQ697" s="1234" t="str">
        <f t="shared" si="680"/>
        <v xml:space="preserve"> </v>
      </c>
      <c r="FR697" s="1234" t="str">
        <f t="shared" si="709"/>
        <v xml:space="preserve"> </v>
      </c>
      <c r="FS697" s="1234">
        <f t="shared" si="715"/>
        <v>0</v>
      </c>
      <c r="FT697" s="1227"/>
      <c r="FU697" s="1234" t="str">
        <f t="shared" si="710"/>
        <v xml:space="preserve"> </v>
      </c>
      <c r="FV697" s="1234" t="str">
        <f t="shared" si="711"/>
        <v xml:space="preserve"> </v>
      </c>
      <c r="FW697" s="1234" t="str">
        <f t="shared" si="712"/>
        <v xml:space="preserve"> </v>
      </c>
      <c r="FX697" s="1234" t="str">
        <f t="shared" si="681"/>
        <v xml:space="preserve"> </v>
      </c>
      <c r="FY697" s="1234" t="str">
        <f t="shared" si="682"/>
        <v xml:space="preserve"> </v>
      </c>
      <c r="FZ697" s="1234" t="str">
        <f t="shared" si="713"/>
        <v xml:space="preserve"> </v>
      </c>
      <c r="GA697" s="1234">
        <f t="shared" si="683"/>
        <v>0</v>
      </c>
      <c r="GB697" s="1227"/>
      <c r="GC697" s="1234" t="str">
        <f t="shared" si="684"/>
        <v xml:space="preserve"> </v>
      </c>
      <c r="GD697" s="1234" t="str">
        <f t="shared" si="685"/>
        <v xml:space="preserve"> </v>
      </c>
      <c r="GE697" s="1234" t="str">
        <f t="shared" si="686"/>
        <v xml:space="preserve"> </v>
      </c>
      <c r="GF697" s="1234" t="str">
        <f t="shared" si="687"/>
        <v xml:space="preserve"> </v>
      </c>
      <c r="GG697" s="1234" t="str">
        <f t="shared" si="688"/>
        <v xml:space="preserve"> </v>
      </c>
      <c r="GH697" s="1234" t="str">
        <f t="shared" si="689"/>
        <v xml:space="preserve"> </v>
      </c>
      <c r="GI697" s="1234" t="str">
        <f t="shared" si="690"/>
        <v xml:space="preserve"> </v>
      </c>
      <c r="GJ697" s="1234" t="str">
        <f t="shared" si="691"/>
        <v xml:space="preserve"> </v>
      </c>
      <c r="GK697" s="1234" t="str">
        <f t="shared" si="692"/>
        <v xml:space="preserve"> </v>
      </c>
      <c r="GL697" s="1234" t="str">
        <f t="shared" si="693"/>
        <v xml:space="preserve"> </v>
      </c>
      <c r="GM697" s="1234" t="str">
        <f t="shared" si="694"/>
        <v xml:space="preserve"> </v>
      </c>
      <c r="GN697" s="1234">
        <f t="shared" si="695"/>
        <v>0</v>
      </c>
    </row>
    <row r="698" spans="1:196" s="100" customFormat="1" ht="27" customHeight="1" thickTop="1" thickBot="1">
      <c r="A698" s="1208">
        <f>【A票】【D票】!$D$10</f>
        <v>0</v>
      </c>
      <c r="B698" s="1212">
        <f>【A票】【D票】!$H$10</f>
        <v>0</v>
      </c>
      <c r="C698" s="1213" t="str">
        <f>【A票】【D票】!$K$10</f>
        <v xml:space="preserve"> </v>
      </c>
      <c r="D698" s="1214">
        <f t="shared" si="669"/>
        <v>607</v>
      </c>
      <c r="E698" s="914"/>
      <c r="F698" s="467"/>
      <c r="G698" s="469"/>
      <c r="H698" s="224" t="str">
        <f t="shared" si="655"/>
        <v xml:space="preserve"> </v>
      </c>
      <c r="I698" s="704"/>
      <c r="J698" s="117"/>
      <c r="K698" s="117"/>
      <c r="L698" s="117"/>
      <c r="M698" s="117"/>
      <c r="N698" s="117"/>
      <c r="O698" s="117"/>
      <c r="P698" s="117"/>
      <c r="Q698" s="117"/>
      <c r="R698" s="117"/>
      <c r="S698" s="117"/>
      <c r="T698" s="254"/>
      <c r="U698" s="646"/>
      <c r="V698" s="646"/>
      <c r="W698" s="114"/>
      <c r="X698" s="254"/>
      <c r="Y698" s="224" t="str">
        <f t="shared" si="656"/>
        <v xml:space="preserve"> </v>
      </c>
      <c r="Z698" s="579"/>
      <c r="AA698" s="704"/>
      <c r="AB698" s="119"/>
      <c r="AC698" s="224" t="str">
        <f t="shared" si="671"/>
        <v xml:space="preserve"> </v>
      </c>
      <c r="AD698" s="115"/>
      <c r="AE698" s="253"/>
      <c r="AF698" s="704"/>
      <c r="AG698" s="727"/>
      <c r="AH698" s="727"/>
      <c r="AI698" s="727"/>
      <c r="AJ698" s="727"/>
      <c r="AK698" s="591"/>
      <c r="AL698" s="727"/>
      <c r="AM698" s="727"/>
      <c r="AN698" s="727"/>
      <c r="AO698" s="727"/>
      <c r="AP698" s="727"/>
      <c r="AQ698" s="727"/>
      <c r="AR698" s="727"/>
      <c r="AS698" s="727"/>
      <c r="AT698" s="727"/>
      <c r="AU698" s="727"/>
      <c r="AV698" s="727"/>
      <c r="AW698" s="727"/>
      <c r="AX698" s="727"/>
      <c r="AY698" s="727"/>
      <c r="AZ698" s="727"/>
      <c r="BA698" s="727"/>
      <c r="BB698" s="727"/>
      <c r="BC698" s="821"/>
      <c r="BD698" s="727"/>
      <c r="BE698" s="727"/>
      <c r="BF698" s="727"/>
      <c r="BG698" s="727"/>
      <c r="BH698" s="727"/>
      <c r="BI698" s="727"/>
      <c r="BJ698" s="727"/>
      <c r="BK698" s="727"/>
      <c r="BL698" s="821"/>
      <c r="BM698" s="727"/>
      <c r="BN698" s="727"/>
      <c r="BO698" s="727"/>
      <c r="BP698" s="727"/>
      <c r="BQ698" s="727"/>
      <c r="BR698" s="821"/>
      <c r="BS698" s="727"/>
      <c r="BT698" s="727"/>
      <c r="BU698" s="727"/>
      <c r="BV698" s="591"/>
      <c r="BW698" s="224" t="str">
        <f t="shared" si="668"/>
        <v xml:space="preserve"> </v>
      </c>
      <c r="BX698" s="471">
        <f t="shared" si="657"/>
        <v>607</v>
      </c>
      <c r="BY698" s="117"/>
      <c r="BZ698" s="117"/>
      <c r="CA698" s="117"/>
      <c r="CB698" s="117"/>
      <c r="CC698" s="117"/>
      <c r="CD698" s="461"/>
      <c r="CE698" s="236"/>
      <c r="CF698" s="224" t="str">
        <f t="shared" si="658"/>
        <v xml:space="preserve"> </v>
      </c>
      <c r="CG698" s="116"/>
      <c r="CH698" s="117"/>
      <c r="CI698" s="117"/>
      <c r="CJ698" s="117"/>
      <c r="CK698" s="472"/>
      <c r="CL698" s="472"/>
      <c r="CM698" s="472"/>
      <c r="CN698" s="472"/>
      <c r="CO698" s="117"/>
      <c r="CP698" s="253"/>
      <c r="CQ698" s="120"/>
      <c r="CR698" s="224" t="str" cm="1">
        <f t="array" ref="CR698">IF(AND(SUM(COUNTIF(CG698:CM698,{"*不明*","*その他*"})+COUNTIF(CO698:CP698,{"*不明*","*その他*"}))&gt;0,CQ698=""),"その他・不明の場合,10)具体的内容、理由を記入",IF(OR(AND(CI698=CI$65,COUNTA(CJ698:CM698)&lt;4),AND(OR(CI698=CI$63,CI698=CI$64,CI698=CI$66,CI698=CI$67,CI698=CI$68,CI698=""),COUNTA(CJ698:CM698)&gt;0)),"3)介護保険認定済→要介護度、認知症自立度、寝たきり度、介護保険サービス記入",IF(OR(AND(OR(CM698=CM$63,CM698=CM$64),CN698=""),AND(OR(CM698=CM$65,CM698=CM$66),CN698&lt;&gt;"")),"7)介護保険サービス受けている/過去受けていた→具体的内容記入"," ")))</f>
        <v xml:space="preserve"> </v>
      </c>
      <c r="CS698" s="224" t="str">
        <f t="shared" si="659"/>
        <v xml:space="preserve"> </v>
      </c>
      <c r="CT698" s="116"/>
      <c r="CU698" s="253"/>
      <c r="CV698" s="117"/>
      <c r="CW698" s="117"/>
      <c r="CX698" s="253"/>
      <c r="CY698" s="117"/>
      <c r="CZ698" s="117"/>
      <c r="DA698" s="253"/>
      <c r="DB698" s="117"/>
      <c r="DC698" s="224" t="str">
        <f t="shared" si="660"/>
        <v xml:space="preserve"> </v>
      </c>
      <c r="DD698" s="224" t="str">
        <f t="shared" si="661"/>
        <v xml:space="preserve"> </v>
      </c>
      <c r="DE698" s="224" t="str">
        <f t="shared" si="672"/>
        <v xml:space="preserve"> </v>
      </c>
      <c r="DF698" s="121"/>
      <c r="DG698" s="114"/>
      <c r="DH698" s="704"/>
      <c r="DI698" s="119"/>
      <c r="DJ698" s="187"/>
      <c r="DK698" s="254"/>
      <c r="DL698" s="224" t="str">
        <f t="shared" si="673"/>
        <v xml:space="preserve"> </v>
      </c>
      <c r="DM698" s="224" t="str">
        <f t="shared" si="662"/>
        <v xml:space="preserve"> </v>
      </c>
      <c r="DN698" s="474"/>
      <c r="DO698" s="117"/>
      <c r="DP698" s="117"/>
      <c r="DQ698" s="117"/>
      <c r="DR698" s="117"/>
      <c r="DS698" s="117"/>
      <c r="DT698" s="254"/>
      <c r="DU698" s="476"/>
      <c r="DV698" s="224" t="str">
        <f t="shared" si="674"/>
        <v xml:space="preserve"> </v>
      </c>
      <c r="DW698" s="115"/>
      <c r="DX698" s="470"/>
      <c r="DY698" s="117"/>
      <c r="DZ698" s="704"/>
      <c r="EA698" s="224" t="str">
        <f t="shared" si="675"/>
        <v xml:space="preserve"> </v>
      </c>
      <c r="EB698" s="906"/>
      <c r="EC698" s="904"/>
      <c r="ED698" s="904"/>
      <c r="EE698" s="904"/>
      <c r="EF698" s="904"/>
      <c r="EG698" s="904"/>
      <c r="EH698" s="904"/>
      <c r="EI698" s="904"/>
      <c r="EJ698" s="904"/>
      <c r="EK698" s="905"/>
      <c r="EL698" s="80"/>
      <c r="EM698" s="224" t="str">
        <f t="shared" si="663"/>
        <v xml:space="preserve"> </v>
      </c>
      <c r="EN698" s="224" t="str">
        <f t="shared" si="664"/>
        <v xml:space="preserve"> </v>
      </c>
      <c r="EO698" s="115"/>
      <c r="EP698" s="1050"/>
      <c r="EQ698" s="253"/>
      <c r="ER698" s="117"/>
      <c r="ES698" s="1258">
        <f t="shared" si="665"/>
        <v>607</v>
      </c>
      <c r="ET698" s="224" t="str">
        <f t="shared" si="666"/>
        <v xml:space="preserve"> </v>
      </c>
      <c r="EU698" s="477" t="str">
        <f t="shared" si="667"/>
        <v/>
      </c>
      <c r="EV698" s="1334" t="str">
        <f t="shared" si="670"/>
        <v xml:space="preserve"> </v>
      </c>
      <c r="EW698" s="1332" t="str">
        <f t="shared" si="714"/>
        <v/>
      </c>
      <c r="EX698" s="1275" t="str">
        <f t="shared" si="696"/>
        <v/>
      </c>
      <c r="EY698" s="1275" t="str">
        <f t="shared" si="697"/>
        <v/>
      </c>
      <c r="EZ698" s="1275" t="str">
        <f t="shared" si="698"/>
        <v/>
      </c>
      <c r="FA698" s="1275" t="str">
        <f t="shared" si="699"/>
        <v/>
      </c>
      <c r="FB698" s="1275" t="str">
        <f t="shared" si="700"/>
        <v/>
      </c>
      <c r="FC698" s="1333" t="str">
        <f t="shared" si="701"/>
        <v/>
      </c>
      <c r="FE698" s="1234" t="str">
        <f t="shared" si="702"/>
        <v xml:space="preserve"> </v>
      </c>
      <c r="FF698" s="1234" t="str">
        <f t="shared" si="703"/>
        <v xml:space="preserve"> </v>
      </c>
      <c r="FG698" s="1234" t="str">
        <f t="shared" si="704"/>
        <v xml:space="preserve"> </v>
      </c>
      <c r="FH698" s="1234" t="str">
        <f t="shared" si="705"/>
        <v xml:space="preserve"> </v>
      </c>
      <c r="FI698" s="1234" t="str">
        <f t="shared" si="676"/>
        <v xml:space="preserve"> </v>
      </c>
      <c r="FJ698" s="1234" t="str">
        <f t="shared" si="706"/>
        <v xml:space="preserve"> </v>
      </c>
      <c r="FK698" s="1234">
        <f t="shared" si="677"/>
        <v>0</v>
      </c>
      <c r="FL698" s="1227"/>
      <c r="FM698" s="1234" t="str">
        <f t="shared" si="678"/>
        <v xml:space="preserve"> </v>
      </c>
      <c r="FN698" s="1234" t="str">
        <f t="shared" si="679"/>
        <v xml:space="preserve"> </v>
      </c>
      <c r="FO698" s="1234" t="str">
        <f t="shared" si="707"/>
        <v xml:space="preserve"> </v>
      </c>
      <c r="FP698" s="1234" t="str">
        <f t="shared" si="708"/>
        <v xml:space="preserve"> </v>
      </c>
      <c r="FQ698" s="1234" t="str">
        <f t="shared" si="680"/>
        <v xml:space="preserve"> </v>
      </c>
      <c r="FR698" s="1234" t="str">
        <f t="shared" si="709"/>
        <v xml:space="preserve"> </v>
      </c>
      <c r="FS698" s="1234">
        <f t="shared" si="715"/>
        <v>0</v>
      </c>
      <c r="FT698" s="1227"/>
      <c r="FU698" s="1234" t="str">
        <f t="shared" si="710"/>
        <v xml:space="preserve"> </v>
      </c>
      <c r="FV698" s="1234" t="str">
        <f t="shared" si="711"/>
        <v xml:space="preserve"> </v>
      </c>
      <c r="FW698" s="1234" t="str">
        <f t="shared" si="712"/>
        <v xml:space="preserve"> </v>
      </c>
      <c r="FX698" s="1234" t="str">
        <f t="shared" si="681"/>
        <v xml:space="preserve"> </v>
      </c>
      <c r="FY698" s="1234" t="str">
        <f t="shared" si="682"/>
        <v xml:space="preserve"> </v>
      </c>
      <c r="FZ698" s="1234" t="str">
        <f t="shared" si="713"/>
        <v xml:space="preserve"> </v>
      </c>
      <c r="GA698" s="1234">
        <f t="shared" si="683"/>
        <v>0</v>
      </c>
      <c r="GB698" s="1227"/>
      <c r="GC698" s="1234" t="str">
        <f t="shared" si="684"/>
        <v xml:space="preserve"> </v>
      </c>
      <c r="GD698" s="1234" t="str">
        <f t="shared" si="685"/>
        <v xml:space="preserve"> </v>
      </c>
      <c r="GE698" s="1234" t="str">
        <f t="shared" si="686"/>
        <v xml:space="preserve"> </v>
      </c>
      <c r="GF698" s="1234" t="str">
        <f t="shared" si="687"/>
        <v xml:space="preserve"> </v>
      </c>
      <c r="GG698" s="1234" t="str">
        <f t="shared" si="688"/>
        <v xml:space="preserve"> </v>
      </c>
      <c r="GH698" s="1234" t="str">
        <f t="shared" si="689"/>
        <v xml:space="preserve"> </v>
      </c>
      <c r="GI698" s="1234" t="str">
        <f t="shared" si="690"/>
        <v xml:space="preserve"> </v>
      </c>
      <c r="GJ698" s="1234" t="str">
        <f t="shared" si="691"/>
        <v xml:space="preserve"> </v>
      </c>
      <c r="GK698" s="1234" t="str">
        <f t="shared" si="692"/>
        <v xml:space="preserve"> </v>
      </c>
      <c r="GL698" s="1234" t="str">
        <f t="shared" si="693"/>
        <v xml:space="preserve"> </v>
      </c>
      <c r="GM698" s="1234" t="str">
        <f t="shared" si="694"/>
        <v xml:space="preserve"> </v>
      </c>
      <c r="GN698" s="1234">
        <f t="shared" si="695"/>
        <v>0</v>
      </c>
    </row>
    <row r="699" spans="1:196" s="100" customFormat="1" ht="27" customHeight="1" thickTop="1" thickBot="1">
      <c r="A699" s="1208">
        <f>【A票】【D票】!$D$10</f>
        <v>0</v>
      </c>
      <c r="B699" s="1212">
        <f>【A票】【D票】!$H$10</f>
        <v>0</v>
      </c>
      <c r="C699" s="1213" t="str">
        <f>【A票】【D票】!$K$10</f>
        <v xml:space="preserve"> </v>
      </c>
      <c r="D699" s="1214">
        <f t="shared" si="669"/>
        <v>608</v>
      </c>
      <c r="E699" s="914"/>
      <c r="F699" s="467"/>
      <c r="G699" s="469"/>
      <c r="H699" s="224" t="str">
        <f t="shared" ref="H699:H762" si="716">IF(AND(COUNTA(J699:T699,Z699,AB699,AD699,AG699,AH699,AK699,BY699:CE699,CG699:CQ699,CT699:DB699,DF699:DK699,DN699:DU699,DW699:DZ699,EO699:ER699)&gt;0,COUNTA(F699:G699)&lt;2),"左欄←は必須回答",IF(COUNTA(F699:G699)=1,"左欄←は必須回答",IF(AND(F699=F$65,OR(COUNTA(I699,Z699,AA699,AB699,AD699,AF699,AG699,AH699,AK699)&gt;0,COUNTA(J699:T699,X699)&gt;0)),"2人目以降の被虐待者のため問1～4まで記入不要"," ")))</f>
        <v xml:space="preserve"> </v>
      </c>
      <c r="I699" s="704"/>
      <c r="J699" s="117"/>
      <c r="K699" s="117"/>
      <c r="L699" s="117"/>
      <c r="M699" s="117"/>
      <c r="N699" s="117"/>
      <c r="O699" s="117"/>
      <c r="P699" s="117"/>
      <c r="Q699" s="117"/>
      <c r="R699" s="117"/>
      <c r="S699" s="117"/>
      <c r="T699" s="254"/>
      <c r="U699" s="646"/>
      <c r="V699" s="646"/>
      <c r="W699" s="114"/>
      <c r="X699" s="254"/>
      <c r="Y699" s="224" t="str">
        <f t="shared" ref="Y699:Y762" si="717">IF(OR(AND(AND(OR(F699=F$63,F699=F$64),G699&lt;&gt;""),OR(I699="",COUNTA(J699:T699,X699)&lt;1)),AND(COUNTA(F699:G699)=0,COUNTA(I699:T699,X699)&gt;0)),"問1問2記入漏れ、もしくは不要な回答あり",IF(AND(T699&gt;0,OR(COUNTA(U699:W699)&lt;1,COUNTA(U699:W699)&gt;T699)),"その他に人数→具体的内容記入",IF(AND(T699="",COUNTA(U699:W699)&lt;&gt;0),"具体的内容→その他の人数"," ")))</f>
        <v xml:space="preserve"> </v>
      </c>
      <c r="Z699" s="579"/>
      <c r="AA699" s="704"/>
      <c r="AB699" s="119"/>
      <c r="AC699" s="224" t="str">
        <f t="shared" si="671"/>
        <v xml:space="preserve"> </v>
      </c>
      <c r="AD699" s="115"/>
      <c r="AE699" s="253"/>
      <c r="AF699" s="704"/>
      <c r="AG699" s="727"/>
      <c r="AH699" s="727"/>
      <c r="AI699" s="727"/>
      <c r="AJ699" s="727"/>
      <c r="AK699" s="591"/>
      <c r="AL699" s="727"/>
      <c r="AM699" s="727"/>
      <c r="AN699" s="727"/>
      <c r="AO699" s="727"/>
      <c r="AP699" s="727"/>
      <c r="AQ699" s="727"/>
      <c r="AR699" s="727"/>
      <c r="AS699" s="727"/>
      <c r="AT699" s="727"/>
      <c r="AU699" s="727"/>
      <c r="AV699" s="727"/>
      <c r="AW699" s="727"/>
      <c r="AX699" s="727"/>
      <c r="AY699" s="727"/>
      <c r="AZ699" s="727"/>
      <c r="BA699" s="727"/>
      <c r="BB699" s="727"/>
      <c r="BC699" s="821"/>
      <c r="BD699" s="727"/>
      <c r="BE699" s="727"/>
      <c r="BF699" s="727"/>
      <c r="BG699" s="727"/>
      <c r="BH699" s="727"/>
      <c r="BI699" s="727"/>
      <c r="BJ699" s="727"/>
      <c r="BK699" s="727"/>
      <c r="BL699" s="821"/>
      <c r="BM699" s="727"/>
      <c r="BN699" s="727"/>
      <c r="BO699" s="727"/>
      <c r="BP699" s="727"/>
      <c r="BQ699" s="727"/>
      <c r="BR699" s="821"/>
      <c r="BS699" s="727"/>
      <c r="BT699" s="727"/>
      <c r="BU699" s="727"/>
      <c r="BV699" s="591"/>
      <c r="BW699" s="224" t="str">
        <f t="shared" si="668"/>
        <v xml:space="preserve"> </v>
      </c>
      <c r="BX699" s="471">
        <f t="shared" ref="BX699:BX762" si="718">D699</f>
        <v>608</v>
      </c>
      <c r="BY699" s="117"/>
      <c r="BZ699" s="117"/>
      <c r="CA699" s="117"/>
      <c r="CB699" s="117"/>
      <c r="CC699" s="117"/>
      <c r="CD699" s="461"/>
      <c r="CE699" s="236"/>
      <c r="CF699" s="224" t="str">
        <f t="shared" ref="CF699:CF762" si="719">IF(AND(AD699=AD$63,COUNTA(BY699:CC699)&lt;1),"問4_1)虐待を受けたと判断→問5に記入",IF(AND(OR(AD699=AD$64,AD699=AD$65,AND(OR(F699=F$63,F699=F$64),AD699="")),OR(COUNTA(BY699:CC699)&gt;0,COUNTA(CD699:CE699)&gt;0)),"虐待判断事例のみ回答",IF(AND(F699=F$65,COUNTA(BY699:CC699)&lt;1),"2人目以降の被虐待者につき、記入必要",IF(AND(COUNTA(F699:G699,I699:X699,Z699:AB699,AD699:AK699)=0,COUNTA(BY699:CE699)&gt;0),"虐待判断事例のみ回答"," "))))</f>
        <v xml:space="preserve"> </v>
      </c>
      <c r="CG699" s="116"/>
      <c r="CH699" s="117"/>
      <c r="CI699" s="117"/>
      <c r="CJ699" s="117"/>
      <c r="CK699" s="472"/>
      <c r="CL699" s="472"/>
      <c r="CM699" s="472"/>
      <c r="CN699" s="472"/>
      <c r="CO699" s="117"/>
      <c r="CP699" s="253"/>
      <c r="CQ699" s="120"/>
      <c r="CR699" s="224" t="str" cm="1">
        <f t="array" ref="CR699">IF(AND(SUM(COUNTIF(CG699:CM699,{"*不明*","*その他*"})+COUNTIF(CO699:CP699,{"*不明*","*その他*"}))&gt;0,CQ699=""),"その他・不明の場合,10)具体的内容、理由を記入",IF(OR(AND(CI699=CI$65,COUNTA(CJ699:CM699)&lt;4),AND(OR(CI699=CI$63,CI699=CI$64,CI699=CI$66,CI699=CI$67,CI699=CI$68,CI699=""),COUNTA(CJ699:CM699)&gt;0)),"3)介護保険認定済→要介護度、認知症自立度、寝たきり度、介護保険サービス記入",IF(OR(AND(OR(CM699=CM$63,CM699=CM$64),CN699=""),AND(OR(CM699=CM$65,CM699=CM$66),CN699&lt;&gt;"")),"7)介護保険サービス受けている/過去受けていた→具体的内容記入"," ")))</f>
        <v xml:space="preserve"> </v>
      </c>
      <c r="CS699" s="224" t="str">
        <f t="shared" ref="CS699:CS762" si="720">IF(AND(CO699=CO$63,CP699=CP$63),"8)虐待者とのみ同居で、9)家族形態が単独世帯",IF(AND(CO699=CO$64,CP699=CP$63),"8)虐待者及び他家族と同居で、9)家族形態が単独世帯",IF(AND(CO699=CO$64,CP699=CP$64),"8)虐待者及び他家族と同居で、9)家族形態が夫婦のみ世帯"," ")))</f>
        <v xml:space="preserve"> </v>
      </c>
      <c r="CT699" s="116"/>
      <c r="CU699" s="253"/>
      <c r="CV699" s="117"/>
      <c r="CW699" s="117"/>
      <c r="CX699" s="253"/>
      <c r="CY699" s="117"/>
      <c r="CZ699" s="117"/>
      <c r="DA699" s="253"/>
      <c r="DB699" s="117"/>
      <c r="DC699" s="224" t="str">
        <f t="shared" ref="DC699:DC762" si="721">IF(OR(AND(OR(CT699=CT$71,CT699=CT$72),COUNTA(CU699)&lt;1),AND(OR(CW699=CW$71,CW699=CW$72),COUNTA(CX699)&lt;1),AND(OR(CZ699=CZ$71,CZ699=CZ$72),COUNTA(DA699)&lt;1)),"その他、不明→具体的内容",IF(OR(AND(AND(CT699&lt;&gt;CT$71,CT699&lt;&gt;CT$72),COUNTA(CU699)&gt;0),AND(AND(CW699&lt;&gt;CW$71,CW699&lt;&gt;CW$72),COUNTA(CX699)&gt;0),AND(AND(CZ699&lt;&gt;CZ$71,CZ699&lt;&gt;CZ$72),COUNTA(DA699)&gt;0)),"その他、不明→具体的内容"," "))</f>
        <v xml:space="preserve"> </v>
      </c>
      <c r="DD699" s="224" t="str">
        <f t="shared" ref="DD699:DD762" si="722">IF(AND(CG699=CG$63,OR(CT699=CT$63,CW699=CW$63,CZ699=CZ$63)),"被虐待者が男性で虐待者が夫",IF(AND(CG699=CG$64,OR(CT699=CT$64,CW699=CW$64,CZ699=CZ$64)),"被虐待者が女性で虐待者が妻",IF(AND(COUNTA(CT699)-COUNTA(CV699)=0,COUNTA(CW699)-COUNTA(CY699)=0,COUNTA(CZ699)-COUNTA(DB699)=0)," ","続柄、年齢を記入")))</f>
        <v xml:space="preserve"> </v>
      </c>
      <c r="DE699" s="224" t="str">
        <f t="shared" si="672"/>
        <v xml:space="preserve"> </v>
      </c>
      <c r="DF699" s="121"/>
      <c r="DG699" s="114"/>
      <c r="DH699" s="704"/>
      <c r="DI699" s="119"/>
      <c r="DJ699" s="187"/>
      <c r="DK699" s="254"/>
      <c r="DL699" s="224" t="str">
        <f t="shared" si="673"/>
        <v xml:space="preserve"> </v>
      </c>
      <c r="DM699" s="224" t="str">
        <f t="shared" ref="DM699:DM762" si="723">IF(OR(AND(DF699=DF$64,COUNTA(DN699)&lt;1),AND(OR(DF699=DF$63,DF699=DF$65,DF699=DF$66,DF699=DF$67),COUNTA(DN699)&gt;0)),"問7_1)｢分離をしていない場合｣のみ3)の対応内容を記入",IF(AND(DN699&lt;&gt;"",DF699=""),"問7_1-1)分離の有無を記入"," "))</f>
        <v xml:space="preserve"> </v>
      </c>
      <c r="DN699" s="474"/>
      <c r="DO699" s="117"/>
      <c r="DP699" s="117"/>
      <c r="DQ699" s="117"/>
      <c r="DR699" s="117"/>
      <c r="DS699" s="117"/>
      <c r="DT699" s="254"/>
      <c r="DU699" s="476"/>
      <c r="DV699" s="224" t="str">
        <f t="shared" si="674"/>
        <v xml:space="preserve"> </v>
      </c>
      <c r="DW699" s="115"/>
      <c r="DX699" s="470"/>
      <c r="DY699" s="117"/>
      <c r="DZ699" s="704"/>
      <c r="EA699" s="224" t="str">
        <f t="shared" si="675"/>
        <v xml:space="preserve"> </v>
      </c>
      <c r="EB699" s="906"/>
      <c r="EC699" s="904"/>
      <c r="ED699" s="904"/>
      <c r="EE699" s="904"/>
      <c r="EF699" s="904"/>
      <c r="EG699" s="904"/>
      <c r="EH699" s="904"/>
      <c r="EI699" s="904"/>
      <c r="EJ699" s="904"/>
      <c r="EK699" s="905"/>
      <c r="EL699" s="80"/>
      <c r="EM699" s="224" t="str">
        <f t="shared" ref="EM699:EM762" si="724">IF(AND(AD699=AD$63,COUNTA(EB699:EK699)&lt;10),"問7_5)養護者支援の取組記載漏れ"," ")</f>
        <v xml:space="preserve"> </v>
      </c>
      <c r="EN699" s="224" t="str">
        <f t="shared" ref="EN699:EN762" si="725">IF(OR(AND(AD699=AD$63,COUNTA(DF699,DW699,DY699,EB699:EK699)&lt;13),AND(OR(AD699=AD$64,AD699=AD$65,AND(OR(F699=F$63,F699=F$64),AD699="")),COUNTA(DF699,DW699,DY699,EB699:EK699)&gt;0)),"問4_1)「虐待を受けたと判断」の場合→問7に記入",IF(AND(F699=F$65,COUNTA(DF699,DW699,DY699,EB699:EK699)&lt;13),"2人目以降の被虐待者につき、記入必要",IF(AND(COUNTA(F699:G699,I699:X699,Z699:AB699,AD699:AK699)=0,COUNTA(DF699:DK699,DN699:DU699,DW699:DZ699,EB699:EK699)&gt;0),"虐待事例の場合のみ回答"," ")))</f>
        <v xml:space="preserve"> </v>
      </c>
      <c r="EO699" s="115"/>
      <c r="EP699" s="1050"/>
      <c r="EQ699" s="253"/>
      <c r="ER699" s="117"/>
      <c r="ES699" s="1258">
        <f t="shared" ref="ES699:ES762" si="726">BX699</f>
        <v>608</v>
      </c>
      <c r="ET699" s="224" t="str">
        <f t="shared" ref="ET699:ET762" si="727">IF(OR(AND(AD699=AD$63,COUNTA(EO699)&lt;1),AND(OR(AD699=AD$64,AD699=AD$65,AND(OR(F699=F$63,F699=F$64),AD699="")),COUNTA(EO699)&gt;0),AND(EO699=$EO$64,EP699="")),"問4_1)「虐待を受けたと判断」の場合→問8に記入",IF(AND(F699=F$65,COUNTA(EO699)&lt;1),"2人目以降の被虐待者につき、記入必要",IF(AND(COUNTA(F699:G699,I699:X699,Z699:AB699,AD699:AK699)=0,COUNTA(EO699)&gt;0),"虐待事例の場合のみ回答"," ")))</f>
        <v xml:space="preserve"> </v>
      </c>
      <c r="EU699" s="477" t="str">
        <f t="shared" ref="EU699:EU762" si="728">IF(COUNTIF(H699," ")+COUNTIF(Y699," ")+COUNTIF(AC699," ")+COUNTIF(BW699," ")+COUNTIF(CF699," ")+COUNTIF(CR699," ")+COUNTIF(CS699," ")+COUNTIF(DC699:DE699," ")+COUNTIF(DL699:DM699," ")+COUNTIF(DV699," ")+COUNTIF(EA699," ")+COUNTIF(EM699:EN699," ")+COUNTIF(ET699, " ")&lt;17,"エラーが残っています","")</f>
        <v/>
      </c>
      <c r="EV699" s="1334" t="str">
        <f t="shared" si="670"/>
        <v xml:space="preserve"> </v>
      </c>
      <c r="EW699" s="1332" t="str">
        <f t="shared" si="714"/>
        <v/>
      </c>
      <c r="EX699" s="1275" t="str">
        <f t="shared" si="696"/>
        <v/>
      </c>
      <c r="EY699" s="1275" t="str">
        <f t="shared" si="697"/>
        <v/>
      </c>
      <c r="EZ699" s="1275" t="str">
        <f t="shared" si="698"/>
        <v/>
      </c>
      <c r="FA699" s="1275" t="str">
        <f t="shared" si="699"/>
        <v/>
      </c>
      <c r="FB699" s="1275" t="str">
        <f t="shared" si="700"/>
        <v/>
      </c>
      <c r="FC699" s="1333" t="str">
        <f t="shared" si="701"/>
        <v/>
      </c>
      <c r="FE699" s="1234" t="str">
        <f t="shared" si="702"/>
        <v xml:space="preserve"> </v>
      </c>
      <c r="FF699" s="1234" t="str">
        <f t="shared" si="703"/>
        <v xml:space="preserve"> </v>
      </c>
      <c r="FG699" s="1234" t="str">
        <f t="shared" si="704"/>
        <v xml:space="preserve"> </v>
      </c>
      <c r="FH699" s="1234" t="str">
        <f t="shared" si="705"/>
        <v xml:space="preserve"> </v>
      </c>
      <c r="FI699" s="1234" t="str">
        <f t="shared" si="676"/>
        <v xml:space="preserve"> </v>
      </c>
      <c r="FJ699" s="1234" t="str">
        <f t="shared" si="706"/>
        <v xml:space="preserve"> </v>
      </c>
      <c r="FK699" s="1234">
        <f t="shared" si="677"/>
        <v>0</v>
      </c>
      <c r="FL699" s="1227"/>
      <c r="FM699" s="1234" t="str">
        <f t="shared" si="678"/>
        <v xml:space="preserve"> </v>
      </c>
      <c r="FN699" s="1234" t="str">
        <f t="shared" si="679"/>
        <v xml:space="preserve"> </v>
      </c>
      <c r="FO699" s="1234" t="str">
        <f t="shared" si="707"/>
        <v xml:space="preserve"> </v>
      </c>
      <c r="FP699" s="1234" t="str">
        <f t="shared" si="708"/>
        <v xml:space="preserve"> </v>
      </c>
      <c r="FQ699" s="1234" t="str">
        <f t="shared" si="680"/>
        <v xml:space="preserve"> </v>
      </c>
      <c r="FR699" s="1234" t="str">
        <f t="shared" si="709"/>
        <v xml:space="preserve"> </v>
      </c>
      <c r="FS699" s="1234">
        <f t="shared" si="715"/>
        <v>0</v>
      </c>
      <c r="FT699" s="1227"/>
      <c r="FU699" s="1234" t="str">
        <f t="shared" si="710"/>
        <v xml:space="preserve"> </v>
      </c>
      <c r="FV699" s="1234" t="str">
        <f t="shared" si="711"/>
        <v xml:space="preserve"> </v>
      </c>
      <c r="FW699" s="1234" t="str">
        <f t="shared" si="712"/>
        <v xml:space="preserve"> </v>
      </c>
      <c r="FX699" s="1234" t="str">
        <f t="shared" si="681"/>
        <v xml:space="preserve"> </v>
      </c>
      <c r="FY699" s="1234" t="str">
        <f t="shared" si="682"/>
        <v xml:space="preserve"> </v>
      </c>
      <c r="FZ699" s="1234" t="str">
        <f t="shared" si="713"/>
        <v xml:space="preserve"> </v>
      </c>
      <c r="GA699" s="1234">
        <f t="shared" si="683"/>
        <v>0</v>
      </c>
      <c r="GB699" s="1227"/>
      <c r="GC699" s="1234" t="str">
        <f t="shared" si="684"/>
        <v xml:space="preserve"> </v>
      </c>
      <c r="GD699" s="1234" t="str">
        <f t="shared" si="685"/>
        <v xml:space="preserve"> </v>
      </c>
      <c r="GE699" s="1234" t="str">
        <f t="shared" si="686"/>
        <v xml:space="preserve"> </v>
      </c>
      <c r="GF699" s="1234" t="str">
        <f t="shared" si="687"/>
        <v xml:space="preserve"> </v>
      </c>
      <c r="GG699" s="1234" t="str">
        <f t="shared" si="688"/>
        <v xml:space="preserve"> </v>
      </c>
      <c r="GH699" s="1234" t="str">
        <f t="shared" si="689"/>
        <v xml:space="preserve"> </v>
      </c>
      <c r="GI699" s="1234" t="str">
        <f t="shared" si="690"/>
        <v xml:space="preserve"> </v>
      </c>
      <c r="GJ699" s="1234" t="str">
        <f t="shared" si="691"/>
        <v xml:space="preserve"> </v>
      </c>
      <c r="GK699" s="1234" t="str">
        <f t="shared" si="692"/>
        <v xml:space="preserve"> </v>
      </c>
      <c r="GL699" s="1234" t="str">
        <f t="shared" si="693"/>
        <v xml:space="preserve"> </v>
      </c>
      <c r="GM699" s="1234" t="str">
        <f t="shared" si="694"/>
        <v xml:space="preserve"> </v>
      </c>
      <c r="GN699" s="1234">
        <f t="shared" si="695"/>
        <v>0</v>
      </c>
    </row>
    <row r="700" spans="1:196" s="100" customFormat="1" ht="27" customHeight="1" thickTop="1" thickBot="1">
      <c r="A700" s="1208">
        <f>【A票】【D票】!$D$10</f>
        <v>0</v>
      </c>
      <c r="B700" s="1212">
        <f>【A票】【D票】!$H$10</f>
        <v>0</v>
      </c>
      <c r="C700" s="1213" t="str">
        <f>【A票】【D票】!$K$10</f>
        <v xml:space="preserve"> </v>
      </c>
      <c r="D700" s="1214">
        <f t="shared" si="669"/>
        <v>609</v>
      </c>
      <c r="E700" s="914"/>
      <c r="F700" s="467"/>
      <c r="G700" s="469"/>
      <c r="H700" s="224" t="str">
        <f t="shared" si="716"/>
        <v xml:space="preserve"> </v>
      </c>
      <c r="I700" s="704"/>
      <c r="J700" s="117"/>
      <c r="K700" s="117"/>
      <c r="L700" s="117"/>
      <c r="M700" s="117"/>
      <c r="N700" s="117"/>
      <c r="O700" s="117"/>
      <c r="P700" s="117"/>
      <c r="Q700" s="117"/>
      <c r="R700" s="117"/>
      <c r="S700" s="117"/>
      <c r="T700" s="254"/>
      <c r="U700" s="646"/>
      <c r="V700" s="646"/>
      <c r="W700" s="114"/>
      <c r="X700" s="254"/>
      <c r="Y700" s="224" t="str">
        <f t="shared" si="717"/>
        <v xml:space="preserve"> </v>
      </c>
      <c r="Z700" s="579"/>
      <c r="AA700" s="704"/>
      <c r="AB700" s="119"/>
      <c r="AC700" s="224" t="str">
        <f t="shared" si="671"/>
        <v xml:space="preserve"> </v>
      </c>
      <c r="AD700" s="115"/>
      <c r="AE700" s="253"/>
      <c r="AF700" s="704"/>
      <c r="AG700" s="727"/>
      <c r="AH700" s="727"/>
      <c r="AI700" s="727"/>
      <c r="AJ700" s="727"/>
      <c r="AK700" s="591"/>
      <c r="AL700" s="727"/>
      <c r="AM700" s="727"/>
      <c r="AN700" s="727"/>
      <c r="AO700" s="727"/>
      <c r="AP700" s="727"/>
      <c r="AQ700" s="727"/>
      <c r="AR700" s="727"/>
      <c r="AS700" s="727"/>
      <c r="AT700" s="727"/>
      <c r="AU700" s="727"/>
      <c r="AV700" s="727"/>
      <c r="AW700" s="727"/>
      <c r="AX700" s="727"/>
      <c r="AY700" s="727"/>
      <c r="AZ700" s="727"/>
      <c r="BA700" s="727"/>
      <c r="BB700" s="727"/>
      <c r="BC700" s="821"/>
      <c r="BD700" s="727"/>
      <c r="BE700" s="727"/>
      <c r="BF700" s="727"/>
      <c r="BG700" s="727"/>
      <c r="BH700" s="727"/>
      <c r="BI700" s="727"/>
      <c r="BJ700" s="727"/>
      <c r="BK700" s="727"/>
      <c r="BL700" s="821"/>
      <c r="BM700" s="727"/>
      <c r="BN700" s="727"/>
      <c r="BO700" s="727"/>
      <c r="BP700" s="727"/>
      <c r="BQ700" s="727"/>
      <c r="BR700" s="821"/>
      <c r="BS700" s="727"/>
      <c r="BT700" s="727"/>
      <c r="BU700" s="727"/>
      <c r="BV700" s="591"/>
      <c r="BW700" s="224" t="str">
        <f t="shared" ref="BW700:BW763" si="729">IF(AND(OR(Z700=Z$66,Z700=Z$67,Z700=""),COUNTA(AD700:BV700)&gt;0),"問3事実確認行っていない→記入不要",
IF(AND(OR(Z700=Z$63,Z700=Z$64,Z700=Z$65),AD700=""),"問3事実確認を行った→問4_1)調査の結果に記入",
IF(AND(AD700=AD$63,COUNTA(AF700:AI700,AL700:BB700,BD700:BK700,BM700:BQ700,BS700:BU700)&lt;37),"問4_2)～問4_6)_5の回答漏れがあります",
IF(AND(OR(AD700=AD$64,AD700=AD$65),COUNTA(AF700:BV700)&gt;0),"問4_1)虐待があったといえない→2)～6)記入不要",
IF(AND(G700=G$65,OR(AD700=AD$64,AD700=AD$65)),"要確認事項「対応時期」で選択肢cとした場合、虐待の事実が認められた事例のみ回答",
IF(AND(AD700=AD$65,AE700=""),"虐待の判断に至らなかった理由を記入",
IF(AND(F700=F$64,AG700=1),"被虐待者が複数いる事例を選択中→被虐待者人数確認"," ")))))))</f>
        <v xml:space="preserve"> </v>
      </c>
      <c r="BX700" s="471">
        <f t="shared" si="718"/>
        <v>609</v>
      </c>
      <c r="BY700" s="117"/>
      <c r="BZ700" s="117"/>
      <c r="CA700" s="117"/>
      <c r="CB700" s="117"/>
      <c r="CC700" s="117"/>
      <c r="CD700" s="461"/>
      <c r="CE700" s="236"/>
      <c r="CF700" s="224" t="str">
        <f t="shared" si="719"/>
        <v xml:space="preserve"> </v>
      </c>
      <c r="CG700" s="116"/>
      <c r="CH700" s="117"/>
      <c r="CI700" s="117"/>
      <c r="CJ700" s="117"/>
      <c r="CK700" s="472"/>
      <c r="CL700" s="472"/>
      <c r="CM700" s="472"/>
      <c r="CN700" s="472"/>
      <c r="CO700" s="117"/>
      <c r="CP700" s="253"/>
      <c r="CQ700" s="120"/>
      <c r="CR700" s="224" t="str" cm="1">
        <f t="array" ref="CR700">IF(AND(SUM(COUNTIF(CG700:CM700,{"*不明*","*その他*"})+COUNTIF(CO700:CP700,{"*不明*","*その他*"}))&gt;0,CQ700=""),"その他・不明の場合,10)具体的内容、理由を記入",IF(OR(AND(CI700=CI$65,COUNTA(CJ700:CM700)&lt;4),AND(OR(CI700=CI$63,CI700=CI$64,CI700=CI$66,CI700=CI$67,CI700=CI$68,CI700=""),COUNTA(CJ700:CM700)&gt;0)),"3)介護保険認定済→要介護度、認知症自立度、寝たきり度、介護保険サービス記入",IF(OR(AND(OR(CM700=CM$63,CM700=CM$64),CN700=""),AND(OR(CM700=CM$65,CM700=CM$66),CN700&lt;&gt;"")),"7)介護保険サービス受けている/過去受けていた→具体的内容記入"," ")))</f>
        <v xml:space="preserve"> </v>
      </c>
      <c r="CS700" s="224" t="str">
        <f t="shared" si="720"/>
        <v xml:space="preserve"> </v>
      </c>
      <c r="CT700" s="116"/>
      <c r="CU700" s="253"/>
      <c r="CV700" s="117"/>
      <c r="CW700" s="117"/>
      <c r="CX700" s="253"/>
      <c r="CY700" s="117"/>
      <c r="CZ700" s="117"/>
      <c r="DA700" s="253"/>
      <c r="DB700" s="117"/>
      <c r="DC700" s="224" t="str">
        <f t="shared" si="721"/>
        <v xml:space="preserve"> </v>
      </c>
      <c r="DD700" s="224" t="str">
        <f t="shared" si="722"/>
        <v xml:space="preserve"> </v>
      </c>
      <c r="DE700" s="224" t="str">
        <f t="shared" si="672"/>
        <v xml:space="preserve"> </v>
      </c>
      <c r="DF700" s="121"/>
      <c r="DG700" s="114"/>
      <c r="DH700" s="704"/>
      <c r="DI700" s="119"/>
      <c r="DJ700" s="187"/>
      <c r="DK700" s="254"/>
      <c r="DL700" s="224" t="str">
        <f t="shared" si="673"/>
        <v xml:space="preserve"> </v>
      </c>
      <c r="DM700" s="224" t="str">
        <f t="shared" si="723"/>
        <v xml:space="preserve"> </v>
      </c>
      <c r="DN700" s="474"/>
      <c r="DO700" s="117"/>
      <c r="DP700" s="117"/>
      <c r="DQ700" s="117"/>
      <c r="DR700" s="117"/>
      <c r="DS700" s="117"/>
      <c r="DT700" s="254"/>
      <c r="DU700" s="476"/>
      <c r="DV700" s="224" t="str">
        <f t="shared" si="674"/>
        <v xml:space="preserve"> </v>
      </c>
      <c r="DW700" s="115"/>
      <c r="DX700" s="470"/>
      <c r="DY700" s="117"/>
      <c r="DZ700" s="704"/>
      <c r="EA700" s="224" t="str">
        <f t="shared" si="675"/>
        <v xml:space="preserve"> </v>
      </c>
      <c r="EB700" s="906"/>
      <c r="EC700" s="904"/>
      <c r="ED700" s="904"/>
      <c r="EE700" s="904"/>
      <c r="EF700" s="904"/>
      <c r="EG700" s="904"/>
      <c r="EH700" s="904"/>
      <c r="EI700" s="904"/>
      <c r="EJ700" s="904"/>
      <c r="EK700" s="905"/>
      <c r="EL700" s="80"/>
      <c r="EM700" s="224" t="str">
        <f t="shared" si="724"/>
        <v xml:space="preserve"> </v>
      </c>
      <c r="EN700" s="224" t="str">
        <f t="shared" si="725"/>
        <v xml:space="preserve"> </v>
      </c>
      <c r="EO700" s="115"/>
      <c r="EP700" s="1050"/>
      <c r="EQ700" s="253"/>
      <c r="ER700" s="117"/>
      <c r="ES700" s="1258">
        <f t="shared" si="726"/>
        <v>609</v>
      </c>
      <c r="ET700" s="224" t="str">
        <f t="shared" si="727"/>
        <v xml:space="preserve"> </v>
      </c>
      <c r="EU700" s="477" t="str">
        <f t="shared" si="728"/>
        <v/>
      </c>
      <c r="EV700" s="1334" t="str">
        <f t="shared" si="670"/>
        <v xml:space="preserve"> </v>
      </c>
      <c r="EW700" s="1332" t="str">
        <f t="shared" si="714"/>
        <v/>
      </c>
      <c r="EX700" s="1275" t="str">
        <f t="shared" si="696"/>
        <v/>
      </c>
      <c r="EY700" s="1275" t="str">
        <f t="shared" si="697"/>
        <v/>
      </c>
      <c r="EZ700" s="1275" t="str">
        <f t="shared" si="698"/>
        <v/>
      </c>
      <c r="FA700" s="1275" t="str">
        <f t="shared" si="699"/>
        <v/>
      </c>
      <c r="FB700" s="1275" t="str">
        <f t="shared" si="700"/>
        <v/>
      </c>
      <c r="FC700" s="1333" t="str">
        <f t="shared" si="701"/>
        <v/>
      </c>
      <c r="FE700" s="1234" t="str">
        <f t="shared" si="702"/>
        <v xml:space="preserve"> </v>
      </c>
      <c r="FF700" s="1234" t="str">
        <f t="shared" si="703"/>
        <v xml:space="preserve"> </v>
      </c>
      <c r="FG700" s="1234" t="str">
        <f t="shared" si="704"/>
        <v xml:space="preserve"> </v>
      </c>
      <c r="FH700" s="1234" t="str">
        <f t="shared" si="705"/>
        <v xml:space="preserve"> </v>
      </c>
      <c r="FI700" s="1234" t="str">
        <f t="shared" si="676"/>
        <v xml:space="preserve"> </v>
      </c>
      <c r="FJ700" s="1234" t="str">
        <f t="shared" si="706"/>
        <v xml:space="preserve"> </v>
      </c>
      <c r="FK700" s="1234">
        <f t="shared" si="677"/>
        <v>0</v>
      </c>
      <c r="FL700" s="1227"/>
      <c r="FM700" s="1234" t="str">
        <f t="shared" si="678"/>
        <v xml:space="preserve"> </v>
      </c>
      <c r="FN700" s="1234" t="str">
        <f t="shared" si="679"/>
        <v xml:space="preserve"> </v>
      </c>
      <c r="FO700" s="1234" t="str">
        <f t="shared" si="707"/>
        <v xml:space="preserve"> </v>
      </c>
      <c r="FP700" s="1234" t="str">
        <f t="shared" si="708"/>
        <v xml:space="preserve"> </v>
      </c>
      <c r="FQ700" s="1234" t="str">
        <f t="shared" si="680"/>
        <v xml:space="preserve"> </v>
      </c>
      <c r="FR700" s="1234" t="str">
        <f t="shared" si="709"/>
        <v xml:space="preserve"> </v>
      </c>
      <c r="FS700" s="1234">
        <f t="shared" si="715"/>
        <v>0</v>
      </c>
      <c r="FT700" s="1227"/>
      <c r="FU700" s="1234" t="str">
        <f t="shared" si="710"/>
        <v xml:space="preserve"> </v>
      </c>
      <c r="FV700" s="1234" t="str">
        <f t="shared" si="711"/>
        <v xml:space="preserve"> </v>
      </c>
      <c r="FW700" s="1234" t="str">
        <f t="shared" si="712"/>
        <v xml:space="preserve"> </v>
      </c>
      <c r="FX700" s="1234" t="str">
        <f t="shared" si="681"/>
        <v xml:space="preserve"> </v>
      </c>
      <c r="FY700" s="1234" t="str">
        <f t="shared" si="682"/>
        <v xml:space="preserve"> </v>
      </c>
      <c r="FZ700" s="1234" t="str">
        <f t="shared" si="713"/>
        <v xml:space="preserve"> </v>
      </c>
      <c r="GA700" s="1234">
        <f t="shared" si="683"/>
        <v>0</v>
      </c>
      <c r="GB700" s="1227"/>
      <c r="GC700" s="1234" t="str">
        <f t="shared" si="684"/>
        <v xml:space="preserve"> </v>
      </c>
      <c r="GD700" s="1234" t="str">
        <f t="shared" si="685"/>
        <v xml:space="preserve"> </v>
      </c>
      <c r="GE700" s="1234" t="str">
        <f t="shared" si="686"/>
        <v xml:space="preserve"> </v>
      </c>
      <c r="GF700" s="1234" t="str">
        <f t="shared" si="687"/>
        <v xml:space="preserve"> </v>
      </c>
      <c r="GG700" s="1234" t="str">
        <f t="shared" si="688"/>
        <v xml:space="preserve"> </v>
      </c>
      <c r="GH700" s="1234" t="str">
        <f t="shared" si="689"/>
        <v xml:space="preserve"> </v>
      </c>
      <c r="GI700" s="1234" t="str">
        <f t="shared" si="690"/>
        <v xml:space="preserve"> </v>
      </c>
      <c r="GJ700" s="1234" t="str">
        <f t="shared" si="691"/>
        <v xml:space="preserve"> </v>
      </c>
      <c r="GK700" s="1234" t="str">
        <f t="shared" si="692"/>
        <v xml:space="preserve"> </v>
      </c>
      <c r="GL700" s="1234" t="str">
        <f t="shared" si="693"/>
        <v xml:space="preserve"> </v>
      </c>
      <c r="GM700" s="1234" t="str">
        <f t="shared" si="694"/>
        <v xml:space="preserve"> </v>
      </c>
      <c r="GN700" s="1234">
        <f t="shared" si="695"/>
        <v>0</v>
      </c>
    </row>
    <row r="701" spans="1:196" s="100" customFormat="1" ht="27" customHeight="1" thickTop="1" thickBot="1">
      <c r="A701" s="1208">
        <f>【A票】【D票】!$D$10</f>
        <v>0</v>
      </c>
      <c r="B701" s="1212">
        <f>【A票】【D票】!$H$10</f>
        <v>0</v>
      </c>
      <c r="C701" s="1213" t="str">
        <f>【A票】【D票】!$K$10</f>
        <v xml:space="preserve"> </v>
      </c>
      <c r="D701" s="1214">
        <f t="shared" si="669"/>
        <v>610</v>
      </c>
      <c r="E701" s="914"/>
      <c r="F701" s="467"/>
      <c r="G701" s="469"/>
      <c r="H701" s="224" t="str">
        <f t="shared" si="716"/>
        <v xml:space="preserve"> </v>
      </c>
      <c r="I701" s="704"/>
      <c r="J701" s="117"/>
      <c r="K701" s="117"/>
      <c r="L701" s="117"/>
      <c r="M701" s="117"/>
      <c r="N701" s="117"/>
      <c r="O701" s="117"/>
      <c r="P701" s="117"/>
      <c r="Q701" s="117"/>
      <c r="R701" s="117"/>
      <c r="S701" s="117"/>
      <c r="T701" s="254"/>
      <c r="U701" s="646"/>
      <c r="V701" s="646"/>
      <c r="W701" s="114"/>
      <c r="X701" s="254"/>
      <c r="Y701" s="224" t="str">
        <f t="shared" si="717"/>
        <v xml:space="preserve"> </v>
      </c>
      <c r="Z701" s="579"/>
      <c r="AA701" s="704"/>
      <c r="AB701" s="119"/>
      <c r="AC701" s="224" t="str">
        <f t="shared" si="671"/>
        <v xml:space="preserve"> </v>
      </c>
      <c r="AD701" s="115"/>
      <c r="AE701" s="253"/>
      <c r="AF701" s="704"/>
      <c r="AG701" s="727"/>
      <c r="AH701" s="727"/>
      <c r="AI701" s="727"/>
      <c r="AJ701" s="727"/>
      <c r="AK701" s="591"/>
      <c r="AL701" s="727"/>
      <c r="AM701" s="727"/>
      <c r="AN701" s="727"/>
      <c r="AO701" s="727"/>
      <c r="AP701" s="727"/>
      <c r="AQ701" s="727"/>
      <c r="AR701" s="727"/>
      <c r="AS701" s="727"/>
      <c r="AT701" s="727"/>
      <c r="AU701" s="727"/>
      <c r="AV701" s="727"/>
      <c r="AW701" s="727"/>
      <c r="AX701" s="727"/>
      <c r="AY701" s="727"/>
      <c r="AZ701" s="727"/>
      <c r="BA701" s="727"/>
      <c r="BB701" s="727"/>
      <c r="BC701" s="821"/>
      <c r="BD701" s="727"/>
      <c r="BE701" s="727"/>
      <c r="BF701" s="727"/>
      <c r="BG701" s="727"/>
      <c r="BH701" s="727"/>
      <c r="BI701" s="727"/>
      <c r="BJ701" s="727"/>
      <c r="BK701" s="727"/>
      <c r="BL701" s="821"/>
      <c r="BM701" s="727"/>
      <c r="BN701" s="727"/>
      <c r="BO701" s="727"/>
      <c r="BP701" s="727"/>
      <c r="BQ701" s="727"/>
      <c r="BR701" s="821"/>
      <c r="BS701" s="727"/>
      <c r="BT701" s="727"/>
      <c r="BU701" s="727"/>
      <c r="BV701" s="591"/>
      <c r="BW701" s="224" t="str">
        <f t="shared" si="729"/>
        <v xml:space="preserve"> </v>
      </c>
      <c r="BX701" s="471">
        <f t="shared" si="718"/>
        <v>610</v>
      </c>
      <c r="BY701" s="117"/>
      <c r="BZ701" s="117"/>
      <c r="CA701" s="117"/>
      <c r="CB701" s="117"/>
      <c r="CC701" s="117"/>
      <c r="CD701" s="461"/>
      <c r="CE701" s="236"/>
      <c r="CF701" s="224" t="str">
        <f t="shared" si="719"/>
        <v xml:space="preserve"> </v>
      </c>
      <c r="CG701" s="116"/>
      <c r="CH701" s="117"/>
      <c r="CI701" s="117"/>
      <c r="CJ701" s="117"/>
      <c r="CK701" s="472"/>
      <c r="CL701" s="472"/>
      <c r="CM701" s="472"/>
      <c r="CN701" s="472"/>
      <c r="CO701" s="117"/>
      <c r="CP701" s="253"/>
      <c r="CQ701" s="120"/>
      <c r="CR701" s="224" t="str" cm="1">
        <f t="array" ref="CR701">IF(AND(SUM(COUNTIF(CG701:CM701,{"*不明*","*その他*"})+COUNTIF(CO701:CP701,{"*不明*","*その他*"}))&gt;0,CQ701=""),"その他・不明の場合,10)具体的内容、理由を記入",IF(OR(AND(CI701=CI$65,COUNTA(CJ701:CM701)&lt;4),AND(OR(CI701=CI$63,CI701=CI$64,CI701=CI$66,CI701=CI$67,CI701=CI$68,CI701=""),COUNTA(CJ701:CM701)&gt;0)),"3)介護保険認定済→要介護度、認知症自立度、寝たきり度、介護保険サービス記入",IF(OR(AND(OR(CM701=CM$63,CM701=CM$64),CN701=""),AND(OR(CM701=CM$65,CM701=CM$66),CN701&lt;&gt;"")),"7)介護保険サービス受けている/過去受けていた→具体的内容記入"," ")))</f>
        <v xml:space="preserve"> </v>
      </c>
      <c r="CS701" s="224" t="str">
        <f t="shared" si="720"/>
        <v xml:space="preserve"> </v>
      </c>
      <c r="CT701" s="116"/>
      <c r="CU701" s="253"/>
      <c r="CV701" s="117"/>
      <c r="CW701" s="117"/>
      <c r="CX701" s="253"/>
      <c r="CY701" s="117"/>
      <c r="CZ701" s="117"/>
      <c r="DA701" s="253"/>
      <c r="DB701" s="117"/>
      <c r="DC701" s="224" t="str">
        <f t="shared" si="721"/>
        <v xml:space="preserve"> </v>
      </c>
      <c r="DD701" s="224" t="str">
        <f t="shared" si="722"/>
        <v xml:space="preserve"> </v>
      </c>
      <c r="DE701" s="224" t="str">
        <f t="shared" si="672"/>
        <v xml:space="preserve"> </v>
      </c>
      <c r="DF701" s="121"/>
      <c r="DG701" s="114"/>
      <c r="DH701" s="704"/>
      <c r="DI701" s="119"/>
      <c r="DJ701" s="187"/>
      <c r="DK701" s="254"/>
      <c r="DL701" s="224" t="str">
        <f t="shared" si="673"/>
        <v xml:space="preserve"> </v>
      </c>
      <c r="DM701" s="224" t="str">
        <f t="shared" si="723"/>
        <v xml:space="preserve"> </v>
      </c>
      <c r="DN701" s="474"/>
      <c r="DO701" s="117"/>
      <c r="DP701" s="117"/>
      <c r="DQ701" s="117"/>
      <c r="DR701" s="117"/>
      <c r="DS701" s="117"/>
      <c r="DT701" s="254"/>
      <c r="DU701" s="476"/>
      <c r="DV701" s="224" t="str">
        <f t="shared" si="674"/>
        <v xml:space="preserve"> </v>
      </c>
      <c r="DW701" s="115"/>
      <c r="DX701" s="470"/>
      <c r="DY701" s="117"/>
      <c r="DZ701" s="704"/>
      <c r="EA701" s="224" t="str">
        <f t="shared" si="675"/>
        <v xml:space="preserve"> </v>
      </c>
      <c r="EB701" s="906"/>
      <c r="EC701" s="904"/>
      <c r="ED701" s="904"/>
      <c r="EE701" s="904"/>
      <c r="EF701" s="904"/>
      <c r="EG701" s="904"/>
      <c r="EH701" s="904"/>
      <c r="EI701" s="904"/>
      <c r="EJ701" s="904"/>
      <c r="EK701" s="905"/>
      <c r="EL701" s="80"/>
      <c r="EM701" s="224" t="str">
        <f t="shared" si="724"/>
        <v xml:space="preserve"> </v>
      </c>
      <c r="EN701" s="224" t="str">
        <f t="shared" si="725"/>
        <v xml:space="preserve"> </v>
      </c>
      <c r="EO701" s="115"/>
      <c r="EP701" s="1050"/>
      <c r="EQ701" s="253"/>
      <c r="ER701" s="117"/>
      <c r="ES701" s="1258">
        <f t="shared" si="726"/>
        <v>610</v>
      </c>
      <c r="ET701" s="224" t="str">
        <f t="shared" si="727"/>
        <v xml:space="preserve"> </v>
      </c>
      <c r="EU701" s="477" t="str">
        <f t="shared" si="728"/>
        <v/>
      </c>
      <c r="EV701" s="1334" t="str">
        <f t="shared" si="670"/>
        <v xml:space="preserve"> </v>
      </c>
      <c r="EW701" s="1332" t="str">
        <f t="shared" si="714"/>
        <v/>
      </c>
      <c r="EX701" s="1275" t="str">
        <f t="shared" si="696"/>
        <v/>
      </c>
      <c r="EY701" s="1275" t="str">
        <f t="shared" si="697"/>
        <v/>
      </c>
      <c r="EZ701" s="1275" t="str">
        <f t="shared" si="698"/>
        <v/>
      </c>
      <c r="FA701" s="1275" t="str">
        <f t="shared" si="699"/>
        <v/>
      </c>
      <c r="FB701" s="1275" t="str">
        <f t="shared" si="700"/>
        <v/>
      </c>
      <c r="FC701" s="1333" t="str">
        <f t="shared" si="701"/>
        <v/>
      </c>
      <c r="FE701" s="1234" t="str">
        <f t="shared" si="702"/>
        <v xml:space="preserve"> </v>
      </c>
      <c r="FF701" s="1234" t="str">
        <f t="shared" si="703"/>
        <v xml:space="preserve"> </v>
      </c>
      <c r="FG701" s="1234" t="str">
        <f t="shared" si="704"/>
        <v xml:space="preserve"> </v>
      </c>
      <c r="FH701" s="1234" t="str">
        <f t="shared" si="705"/>
        <v xml:space="preserve"> </v>
      </c>
      <c r="FI701" s="1234" t="str">
        <f t="shared" si="676"/>
        <v xml:space="preserve"> </v>
      </c>
      <c r="FJ701" s="1234" t="str">
        <f t="shared" si="706"/>
        <v xml:space="preserve"> </v>
      </c>
      <c r="FK701" s="1234">
        <f t="shared" si="677"/>
        <v>0</v>
      </c>
      <c r="FL701" s="1227"/>
      <c r="FM701" s="1234" t="str">
        <f t="shared" si="678"/>
        <v xml:space="preserve"> </v>
      </c>
      <c r="FN701" s="1234" t="str">
        <f t="shared" si="679"/>
        <v xml:space="preserve"> </v>
      </c>
      <c r="FO701" s="1234" t="str">
        <f t="shared" si="707"/>
        <v xml:space="preserve"> </v>
      </c>
      <c r="FP701" s="1234" t="str">
        <f t="shared" si="708"/>
        <v xml:space="preserve"> </v>
      </c>
      <c r="FQ701" s="1234" t="str">
        <f t="shared" si="680"/>
        <v xml:space="preserve"> </v>
      </c>
      <c r="FR701" s="1234" t="str">
        <f t="shared" si="709"/>
        <v xml:space="preserve"> </v>
      </c>
      <c r="FS701" s="1234">
        <f t="shared" si="715"/>
        <v>0</v>
      </c>
      <c r="FT701" s="1227"/>
      <c r="FU701" s="1234" t="str">
        <f t="shared" si="710"/>
        <v xml:space="preserve"> </v>
      </c>
      <c r="FV701" s="1234" t="str">
        <f t="shared" si="711"/>
        <v xml:space="preserve"> </v>
      </c>
      <c r="FW701" s="1234" t="str">
        <f t="shared" si="712"/>
        <v xml:space="preserve"> </v>
      </c>
      <c r="FX701" s="1234" t="str">
        <f t="shared" si="681"/>
        <v xml:space="preserve"> </v>
      </c>
      <c r="FY701" s="1234" t="str">
        <f t="shared" si="682"/>
        <v xml:space="preserve"> </v>
      </c>
      <c r="FZ701" s="1234" t="str">
        <f t="shared" si="713"/>
        <v xml:space="preserve"> </v>
      </c>
      <c r="GA701" s="1234">
        <f t="shared" si="683"/>
        <v>0</v>
      </c>
      <c r="GB701" s="1227"/>
      <c r="GC701" s="1234" t="str">
        <f t="shared" si="684"/>
        <v xml:space="preserve"> </v>
      </c>
      <c r="GD701" s="1234" t="str">
        <f t="shared" si="685"/>
        <v xml:space="preserve"> </v>
      </c>
      <c r="GE701" s="1234" t="str">
        <f t="shared" si="686"/>
        <v xml:space="preserve"> </v>
      </c>
      <c r="GF701" s="1234" t="str">
        <f t="shared" si="687"/>
        <v xml:space="preserve"> </v>
      </c>
      <c r="GG701" s="1234" t="str">
        <f t="shared" si="688"/>
        <v xml:space="preserve"> </v>
      </c>
      <c r="GH701" s="1234" t="str">
        <f t="shared" si="689"/>
        <v xml:space="preserve"> </v>
      </c>
      <c r="GI701" s="1234" t="str">
        <f t="shared" si="690"/>
        <v xml:space="preserve"> </v>
      </c>
      <c r="GJ701" s="1234" t="str">
        <f t="shared" si="691"/>
        <v xml:space="preserve"> </v>
      </c>
      <c r="GK701" s="1234" t="str">
        <f t="shared" si="692"/>
        <v xml:space="preserve"> </v>
      </c>
      <c r="GL701" s="1234" t="str">
        <f t="shared" si="693"/>
        <v xml:space="preserve"> </v>
      </c>
      <c r="GM701" s="1234" t="str">
        <f t="shared" si="694"/>
        <v xml:space="preserve"> </v>
      </c>
      <c r="GN701" s="1234">
        <f t="shared" si="695"/>
        <v>0</v>
      </c>
    </row>
    <row r="702" spans="1:196" s="100" customFormat="1" ht="27" customHeight="1" thickTop="1" thickBot="1">
      <c r="A702" s="1208">
        <f>【A票】【D票】!$D$10</f>
        <v>0</v>
      </c>
      <c r="B702" s="1212">
        <f>【A票】【D票】!$H$10</f>
        <v>0</v>
      </c>
      <c r="C702" s="1213" t="str">
        <f>【A票】【D票】!$K$10</f>
        <v xml:space="preserve"> </v>
      </c>
      <c r="D702" s="1214">
        <f t="shared" si="669"/>
        <v>611</v>
      </c>
      <c r="E702" s="914"/>
      <c r="F702" s="467"/>
      <c r="G702" s="469"/>
      <c r="H702" s="224" t="str">
        <f t="shared" si="716"/>
        <v xml:space="preserve"> </v>
      </c>
      <c r="I702" s="704"/>
      <c r="J702" s="117"/>
      <c r="K702" s="117"/>
      <c r="L702" s="117"/>
      <c r="M702" s="117"/>
      <c r="N702" s="117"/>
      <c r="O702" s="117"/>
      <c r="P702" s="117"/>
      <c r="Q702" s="117"/>
      <c r="R702" s="117"/>
      <c r="S702" s="117"/>
      <c r="T702" s="254"/>
      <c r="U702" s="646"/>
      <c r="V702" s="646"/>
      <c r="W702" s="114"/>
      <c r="X702" s="254"/>
      <c r="Y702" s="224" t="str">
        <f t="shared" si="717"/>
        <v xml:space="preserve"> </v>
      </c>
      <c r="Z702" s="579"/>
      <c r="AA702" s="704"/>
      <c r="AB702" s="119"/>
      <c r="AC702" s="224" t="str">
        <f t="shared" si="671"/>
        <v xml:space="preserve"> </v>
      </c>
      <c r="AD702" s="115"/>
      <c r="AE702" s="253"/>
      <c r="AF702" s="704"/>
      <c r="AG702" s="727"/>
      <c r="AH702" s="727"/>
      <c r="AI702" s="727"/>
      <c r="AJ702" s="727"/>
      <c r="AK702" s="591"/>
      <c r="AL702" s="727"/>
      <c r="AM702" s="727"/>
      <c r="AN702" s="727"/>
      <c r="AO702" s="727"/>
      <c r="AP702" s="727"/>
      <c r="AQ702" s="727"/>
      <c r="AR702" s="727"/>
      <c r="AS702" s="727"/>
      <c r="AT702" s="727"/>
      <c r="AU702" s="727"/>
      <c r="AV702" s="727"/>
      <c r="AW702" s="727"/>
      <c r="AX702" s="727"/>
      <c r="AY702" s="727"/>
      <c r="AZ702" s="727"/>
      <c r="BA702" s="727"/>
      <c r="BB702" s="727"/>
      <c r="BC702" s="821"/>
      <c r="BD702" s="727"/>
      <c r="BE702" s="727"/>
      <c r="BF702" s="727"/>
      <c r="BG702" s="727"/>
      <c r="BH702" s="727"/>
      <c r="BI702" s="727"/>
      <c r="BJ702" s="727"/>
      <c r="BK702" s="727"/>
      <c r="BL702" s="821"/>
      <c r="BM702" s="727"/>
      <c r="BN702" s="727"/>
      <c r="BO702" s="727"/>
      <c r="BP702" s="727"/>
      <c r="BQ702" s="727"/>
      <c r="BR702" s="821"/>
      <c r="BS702" s="727"/>
      <c r="BT702" s="727"/>
      <c r="BU702" s="727"/>
      <c r="BV702" s="591"/>
      <c r="BW702" s="224" t="str">
        <f t="shared" si="729"/>
        <v xml:space="preserve"> </v>
      </c>
      <c r="BX702" s="471">
        <f t="shared" si="718"/>
        <v>611</v>
      </c>
      <c r="BY702" s="117"/>
      <c r="BZ702" s="117"/>
      <c r="CA702" s="117"/>
      <c r="CB702" s="117"/>
      <c r="CC702" s="117"/>
      <c r="CD702" s="461"/>
      <c r="CE702" s="236"/>
      <c r="CF702" s="224" t="str">
        <f t="shared" si="719"/>
        <v xml:space="preserve"> </v>
      </c>
      <c r="CG702" s="116"/>
      <c r="CH702" s="117"/>
      <c r="CI702" s="117"/>
      <c r="CJ702" s="117"/>
      <c r="CK702" s="472"/>
      <c r="CL702" s="472"/>
      <c r="CM702" s="472"/>
      <c r="CN702" s="472"/>
      <c r="CO702" s="117"/>
      <c r="CP702" s="253"/>
      <c r="CQ702" s="120"/>
      <c r="CR702" s="224" t="str" cm="1">
        <f t="array" ref="CR702">IF(AND(SUM(COUNTIF(CG702:CM702,{"*不明*","*その他*"})+COUNTIF(CO702:CP702,{"*不明*","*その他*"}))&gt;0,CQ702=""),"その他・不明の場合,10)具体的内容、理由を記入",IF(OR(AND(CI702=CI$65,COUNTA(CJ702:CM702)&lt;4),AND(OR(CI702=CI$63,CI702=CI$64,CI702=CI$66,CI702=CI$67,CI702=CI$68,CI702=""),COUNTA(CJ702:CM702)&gt;0)),"3)介護保険認定済→要介護度、認知症自立度、寝たきり度、介護保険サービス記入",IF(OR(AND(OR(CM702=CM$63,CM702=CM$64),CN702=""),AND(OR(CM702=CM$65,CM702=CM$66),CN702&lt;&gt;"")),"7)介護保険サービス受けている/過去受けていた→具体的内容記入"," ")))</f>
        <v xml:space="preserve"> </v>
      </c>
      <c r="CS702" s="224" t="str">
        <f t="shared" si="720"/>
        <v xml:space="preserve"> </v>
      </c>
      <c r="CT702" s="116"/>
      <c r="CU702" s="253"/>
      <c r="CV702" s="117"/>
      <c r="CW702" s="117"/>
      <c r="CX702" s="253"/>
      <c r="CY702" s="117"/>
      <c r="CZ702" s="117"/>
      <c r="DA702" s="253"/>
      <c r="DB702" s="117"/>
      <c r="DC702" s="224" t="str">
        <f t="shared" si="721"/>
        <v xml:space="preserve"> </v>
      </c>
      <c r="DD702" s="224" t="str">
        <f t="shared" si="722"/>
        <v xml:space="preserve"> </v>
      </c>
      <c r="DE702" s="224" t="str">
        <f t="shared" si="672"/>
        <v xml:space="preserve"> </v>
      </c>
      <c r="DF702" s="121"/>
      <c r="DG702" s="114"/>
      <c r="DH702" s="704"/>
      <c r="DI702" s="119"/>
      <c r="DJ702" s="187"/>
      <c r="DK702" s="254"/>
      <c r="DL702" s="224" t="str">
        <f t="shared" si="673"/>
        <v xml:space="preserve"> </v>
      </c>
      <c r="DM702" s="224" t="str">
        <f t="shared" si="723"/>
        <v xml:space="preserve"> </v>
      </c>
      <c r="DN702" s="474"/>
      <c r="DO702" s="117"/>
      <c r="DP702" s="117"/>
      <c r="DQ702" s="117"/>
      <c r="DR702" s="117"/>
      <c r="DS702" s="117"/>
      <c r="DT702" s="254"/>
      <c r="DU702" s="476"/>
      <c r="DV702" s="224" t="str">
        <f t="shared" si="674"/>
        <v xml:space="preserve"> </v>
      </c>
      <c r="DW702" s="115"/>
      <c r="DX702" s="470"/>
      <c r="DY702" s="117"/>
      <c r="DZ702" s="704"/>
      <c r="EA702" s="224" t="str">
        <f t="shared" si="675"/>
        <v xml:space="preserve"> </v>
      </c>
      <c r="EB702" s="906"/>
      <c r="EC702" s="904"/>
      <c r="ED702" s="904"/>
      <c r="EE702" s="904"/>
      <c r="EF702" s="904"/>
      <c r="EG702" s="904"/>
      <c r="EH702" s="904"/>
      <c r="EI702" s="904"/>
      <c r="EJ702" s="904"/>
      <c r="EK702" s="905"/>
      <c r="EL702" s="80"/>
      <c r="EM702" s="224" t="str">
        <f t="shared" si="724"/>
        <v xml:space="preserve"> </v>
      </c>
      <c r="EN702" s="224" t="str">
        <f t="shared" si="725"/>
        <v xml:space="preserve"> </v>
      </c>
      <c r="EO702" s="115"/>
      <c r="EP702" s="1050"/>
      <c r="EQ702" s="253"/>
      <c r="ER702" s="117"/>
      <c r="ES702" s="1258">
        <f t="shared" si="726"/>
        <v>611</v>
      </c>
      <c r="ET702" s="224" t="str">
        <f t="shared" si="727"/>
        <v xml:space="preserve"> </v>
      </c>
      <c r="EU702" s="477" t="str">
        <f t="shared" si="728"/>
        <v/>
      </c>
      <c r="EV702" s="1334" t="str">
        <f t="shared" si="670"/>
        <v xml:space="preserve"> </v>
      </c>
      <c r="EW702" s="1332" t="str">
        <f t="shared" si="714"/>
        <v/>
      </c>
      <c r="EX702" s="1275" t="str">
        <f t="shared" si="696"/>
        <v/>
      </c>
      <c r="EY702" s="1275" t="str">
        <f t="shared" si="697"/>
        <v/>
      </c>
      <c r="EZ702" s="1275" t="str">
        <f t="shared" si="698"/>
        <v/>
      </c>
      <c r="FA702" s="1275" t="str">
        <f t="shared" si="699"/>
        <v/>
      </c>
      <c r="FB702" s="1275" t="str">
        <f t="shared" si="700"/>
        <v/>
      </c>
      <c r="FC702" s="1333" t="str">
        <f t="shared" si="701"/>
        <v/>
      </c>
      <c r="FE702" s="1234" t="str">
        <f t="shared" si="702"/>
        <v xml:space="preserve"> </v>
      </c>
      <c r="FF702" s="1234" t="str">
        <f t="shared" si="703"/>
        <v xml:space="preserve"> </v>
      </c>
      <c r="FG702" s="1234" t="str">
        <f t="shared" si="704"/>
        <v xml:space="preserve"> </v>
      </c>
      <c r="FH702" s="1234" t="str">
        <f t="shared" si="705"/>
        <v xml:space="preserve"> </v>
      </c>
      <c r="FI702" s="1234" t="str">
        <f t="shared" si="676"/>
        <v xml:space="preserve"> </v>
      </c>
      <c r="FJ702" s="1234" t="str">
        <f t="shared" si="706"/>
        <v xml:space="preserve"> </v>
      </c>
      <c r="FK702" s="1234">
        <f t="shared" si="677"/>
        <v>0</v>
      </c>
      <c r="FL702" s="1227"/>
      <c r="FM702" s="1234" t="str">
        <f t="shared" si="678"/>
        <v xml:space="preserve"> </v>
      </c>
      <c r="FN702" s="1234" t="str">
        <f t="shared" si="679"/>
        <v xml:space="preserve"> </v>
      </c>
      <c r="FO702" s="1234" t="str">
        <f t="shared" si="707"/>
        <v xml:space="preserve"> </v>
      </c>
      <c r="FP702" s="1234" t="str">
        <f t="shared" si="708"/>
        <v xml:space="preserve"> </v>
      </c>
      <c r="FQ702" s="1234" t="str">
        <f t="shared" si="680"/>
        <v xml:space="preserve"> </v>
      </c>
      <c r="FR702" s="1234" t="str">
        <f t="shared" si="709"/>
        <v xml:space="preserve"> </v>
      </c>
      <c r="FS702" s="1234">
        <f t="shared" si="715"/>
        <v>0</v>
      </c>
      <c r="FT702" s="1227"/>
      <c r="FU702" s="1234" t="str">
        <f t="shared" si="710"/>
        <v xml:space="preserve"> </v>
      </c>
      <c r="FV702" s="1234" t="str">
        <f t="shared" si="711"/>
        <v xml:space="preserve"> </v>
      </c>
      <c r="FW702" s="1234" t="str">
        <f t="shared" si="712"/>
        <v xml:space="preserve"> </v>
      </c>
      <c r="FX702" s="1234" t="str">
        <f t="shared" si="681"/>
        <v xml:space="preserve"> </v>
      </c>
      <c r="FY702" s="1234" t="str">
        <f t="shared" si="682"/>
        <v xml:space="preserve"> </v>
      </c>
      <c r="FZ702" s="1234" t="str">
        <f t="shared" si="713"/>
        <v xml:space="preserve"> </v>
      </c>
      <c r="GA702" s="1234">
        <f t="shared" si="683"/>
        <v>0</v>
      </c>
      <c r="GB702" s="1227"/>
      <c r="GC702" s="1234" t="str">
        <f t="shared" si="684"/>
        <v xml:space="preserve"> </v>
      </c>
      <c r="GD702" s="1234" t="str">
        <f t="shared" si="685"/>
        <v xml:space="preserve"> </v>
      </c>
      <c r="GE702" s="1234" t="str">
        <f t="shared" si="686"/>
        <v xml:space="preserve"> </v>
      </c>
      <c r="GF702" s="1234" t="str">
        <f t="shared" si="687"/>
        <v xml:space="preserve"> </v>
      </c>
      <c r="GG702" s="1234" t="str">
        <f t="shared" si="688"/>
        <v xml:space="preserve"> </v>
      </c>
      <c r="GH702" s="1234" t="str">
        <f t="shared" si="689"/>
        <v xml:space="preserve"> </v>
      </c>
      <c r="GI702" s="1234" t="str">
        <f t="shared" si="690"/>
        <v xml:space="preserve"> </v>
      </c>
      <c r="GJ702" s="1234" t="str">
        <f t="shared" si="691"/>
        <v xml:space="preserve"> </v>
      </c>
      <c r="GK702" s="1234" t="str">
        <f t="shared" si="692"/>
        <v xml:space="preserve"> </v>
      </c>
      <c r="GL702" s="1234" t="str">
        <f t="shared" si="693"/>
        <v xml:space="preserve"> </v>
      </c>
      <c r="GM702" s="1234" t="str">
        <f t="shared" si="694"/>
        <v xml:space="preserve"> </v>
      </c>
      <c r="GN702" s="1234">
        <f t="shared" si="695"/>
        <v>0</v>
      </c>
    </row>
    <row r="703" spans="1:196" s="100" customFormat="1" ht="27" customHeight="1" thickTop="1" thickBot="1">
      <c r="A703" s="1208">
        <f>【A票】【D票】!$D$10</f>
        <v>0</v>
      </c>
      <c r="B703" s="1212">
        <f>【A票】【D票】!$H$10</f>
        <v>0</v>
      </c>
      <c r="C703" s="1213" t="str">
        <f>【A票】【D票】!$K$10</f>
        <v xml:space="preserve"> </v>
      </c>
      <c r="D703" s="1214">
        <f t="shared" si="669"/>
        <v>612</v>
      </c>
      <c r="E703" s="914"/>
      <c r="F703" s="467"/>
      <c r="G703" s="469"/>
      <c r="H703" s="224" t="str">
        <f t="shared" si="716"/>
        <v xml:space="preserve"> </v>
      </c>
      <c r="I703" s="704"/>
      <c r="J703" s="117"/>
      <c r="K703" s="117"/>
      <c r="L703" s="117"/>
      <c r="M703" s="117"/>
      <c r="N703" s="117"/>
      <c r="O703" s="117"/>
      <c r="P703" s="117"/>
      <c r="Q703" s="117"/>
      <c r="R703" s="117"/>
      <c r="S703" s="117"/>
      <c r="T703" s="254"/>
      <c r="U703" s="646"/>
      <c r="V703" s="646"/>
      <c r="W703" s="114"/>
      <c r="X703" s="254"/>
      <c r="Y703" s="224" t="str">
        <f t="shared" si="717"/>
        <v xml:space="preserve"> </v>
      </c>
      <c r="Z703" s="579"/>
      <c r="AA703" s="704"/>
      <c r="AB703" s="119"/>
      <c r="AC703" s="224" t="str">
        <f t="shared" si="671"/>
        <v xml:space="preserve"> </v>
      </c>
      <c r="AD703" s="115"/>
      <c r="AE703" s="253"/>
      <c r="AF703" s="704"/>
      <c r="AG703" s="727"/>
      <c r="AH703" s="727"/>
      <c r="AI703" s="727"/>
      <c r="AJ703" s="727"/>
      <c r="AK703" s="591"/>
      <c r="AL703" s="727"/>
      <c r="AM703" s="727"/>
      <c r="AN703" s="727"/>
      <c r="AO703" s="727"/>
      <c r="AP703" s="727"/>
      <c r="AQ703" s="727"/>
      <c r="AR703" s="727"/>
      <c r="AS703" s="727"/>
      <c r="AT703" s="727"/>
      <c r="AU703" s="727"/>
      <c r="AV703" s="727"/>
      <c r="AW703" s="727"/>
      <c r="AX703" s="727"/>
      <c r="AY703" s="727"/>
      <c r="AZ703" s="727"/>
      <c r="BA703" s="727"/>
      <c r="BB703" s="727"/>
      <c r="BC703" s="821"/>
      <c r="BD703" s="727"/>
      <c r="BE703" s="727"/>
      <c r="BF703" s="727"/>
      <c r="BG703" s="727"/>
      <c r="BH703" s="727"/>
      <c r="BI703" s="727"/>
      <c r="BJ703" s="727"/>
      <c r="BK703" s="727"/>
      <c r="BL703" s="821"/>
      <c r="BM703" s="727"/>
      <c r="BN703" s="727"/>
      <c r="BO703" s="727"/>
      <c r="BP703" s="727"/>
      <c r="BQ703" s="727"/>
      <c r="BR703" s="821"/>
      <c r="BS703" s="727"/>
      <c r="BT703" s="727"/>
      <c r="BU703" s="727"/>
      <c r="BV703" s="591"/>
      <c r="BW703" s="224" t="str">
        <f t="shared" si="729"/>
        <v xml:space="preserve"> </v>
      </c>
      <c r="BX703" s="471">
        <f t="shared" si="718"/>
        <v>612</v>
      </c>
      <c r="BY703" s="117"/>
      <c r="BZ703" s="117"/>
      <c r="CA703" s="117"/>
      <c r="CB703" s="117"/>
      <c r="CC703" s="117"/>
      <c r="CD703" s="461"/>
      <c r="CE703" s="236"/>
      <c r="CF703" s="224" t="str">
        <f t="shared" si="719"/>
        <v xml:space="preserve"> </v>
      </c>
      <c r="CG703" s="116"/>
      <c r="CH703" s="117"/>
      <c r="CI703" s="117"/>
      <c r="CJ703" s="117"/>
      <c r="CK703" s="472"/>
      <c r="CL703" s="472"/>
      <c r="CM703" s="472"/>
      <c r="CN703" s="472"/>
      <c r="CO703" s="117"/>
      <c r="CP703" s="253"/>
      <c r="CQ703" s="120"/>
      <c r="CR703" s="224" t="str" cm="1">
        <f t="array" ref="CR703">IF(AND(SUM(COUNTIF(CG703:CM703,{"*不明*","*その他*"})+COUNTIF(CO703:CP703,{"*不明*","*その他*"}))&gt;0,CQ703=""),"その他・不明の場合,10)具体的内容、理由を記入",IF(OR(AND(CI703=CI$65,COUNTA(CJ703:CM703)&lt;4),AND(OR(CI703=CI$63,CI703=CI$64,CI703=CI$66,CI703=CI$67,CI703=CI$68,CI703=""),COUNTA(CJ703:CM703)&gt;0)),"3)介護保険認定済→要介護度、認知症自立度、寝たきり度、介護保険サービス記入",IF(OR(AND(OR(CM703=CM$63,CM703=CM$64),CN703=""),AND(OR(CM703=CM$65,CM703=CM$66),CN703&lt;&gt;"")),"7)介護保険サービス受けている/過去受けていた→具体的内容記入"," ")))</f>
        <v xml:space="preserve"> </v>
      </c>
      <c r="CS703" s="224" t="str">
        <f t="shared" si="720"/>
        <v xml:space="preserve"> </v>
      </c>
      <c r="CT703" s="116"/>
      <c r="CU703" s="253"/>
      <c r="CV703" s="117"/>
      <c r="CW703" s="117"/>
      <c r="CX703" s="253"/>
      <c r="CY703" s="117"/>
      <c r="CZ703" s="117"/>
      <c r="DA703" s="253"/>
      <c r="DB703" s="117"/>
      <c r="DC703" s="224" t="str">
        <f t="shared" si="721"/>
        <v xml:space="preserve"> </v>
      </c>
      <c r="DD703" s="224" t="str">
        <f t="shared" si="722"/>
        <v xml:space="preserve"> </v>
      </c>
      <c r="DE703" s="224" t="str">
        <f t="shared" si="672"/>
        <v xml:space="preserve"> </v>
      </c>
      <c r="DF703" s="121"/>
      <c r="DG703" s="114"/>
      <c r="DH703" s="704"/>
      <c r="DI703" s="119"/>
      <c r="DJ703" s="187"/>
      <c r="DK703" s="254"/>
      <c r="DL703" s="224" t="str">
        <f t="shared" si="673"/>
        <v xml:space="preserve"> </v>
      </c>
      <c r="DM703" s="224" t="str">
        <f t="shared" si="723"/>
        <v xml:space="preserve"> </v>
      </c>
      <c r="DN703" s="474"/>
      <c r="DO703" s="117"/>
      <c r="DP703" s="117"/>
      <c r="DQ703" s="117"/>
      <c r="DR703" s="117"/>
      <c r="DS703" s="117"/>
      <c r="DT703" s="254"/>
      <c r="DU703" s="476"/>
      <c r="DV703" s="224" t="str">
        <f t="shared" si="674"/>
        <v xml:space="preserve"> </v>
      </c>
      <c r="DW703" s="115"/>
      <c r="DX703" s="470"/>
      <c r="DY703" s="117"/>
      <c r="DZ703" s="704"/>
      <c r="EA703" s="224" t="str">
        <f t="shared" si="675"/>
        <v xml:space="preserve"> </v>
      </c>
      <c r="EB703" s="906"/>
      <c r="EC703" s="904"/>
      <c r="ED703" s="904"/>
      <c r="EE703" s="904"/>
      <c r="EF703" s="904"/>
      <c r="EG703" s="904"/>
      <c r="EH703" s="904"/>
      <c r="EI703" s="904"/>
      <c r="EJ703" s="904"/>
      <c r="EK703" s="905"/>
      <c r="EL703" s="80"/>
      <c r="EM703" s="224" t="str">
        <f t="shared" si="724"/>
        <v xml:space="preserve"> </v>
      </c>
      <c r="EN703" s="224" t="str">
        <f t="shared" si="725"/>
        <v xml:space="preserve"> </v>
      </c>
      <c r="EO703" s="115"/>
      <c r="EP703" s="1050"/>
      <c r="EQ703" s="253"/>
      <c r="ER703" s="117"/>
      <c r="ES703" s="1258">
        <f t="shared" si="726"/>
        <v>612</v>
      </c>
      <c r="ET703" s="224" t="str">
        <f t="shared" si="727"/>
        <v xml:space="preserve"> </v>
      </c>
      <c r="EU703" s="477" t="str">
        <f t="shared" si="728"/>
        <v/>
      </c>
      <c r="EV703" s="1334" t="str">
        <f t="shared" si="670"/>
        <v xml:space="preserve"> </v>
      </c>
      <c r="EW703" s="1332" t="str">
        <f t="shared" si="714"/>
        <v/>
      </c>
      <c r="EX703" s="1275" t="str">
        <f t="shared" si="696"/>
        <v/>
      </c>
      <c r="EY703" s="1275" t="str">
        <f t="shared" si="697"/>
        <v/>
      </c>
      <c r="EZ703" s="1275" t="str">
        <f t="shared" si="698"/>
        <v/>
      </c>
      <c r="FA703" s="1275" t="str">
        <f t="shared" si="699"/>
        <v/>
      </c>
      <c r="FB703" s="1275" t="str">
        <f t="shared" si="700"/>
        <v/>
      </c>
      <c r="FC703" s="1333" t="str">
        <f t="shared" si="701"/>
        <v/>
      </c>
      <c r="FE703" s="1234" t="str">
        <f t="shared" si="702"/>
        <v xml:space="preserve"> </v>
      </c>
      <c r="FF703" s="1234" t="str">
        <f t="shared" si="703"/>
        <v xml:space="preserve"> </v>
      </c>
      <c r="FG703" s="1234" t="str">
        <f t="shared" si="704"/>
        <v xml:space="preserve"> </v>
      </c>
      <c r="FH703" s="1234" t="str">
        <f t="shared" si="705"/>
        <v xml:space="preserve"> </v>
      </c>
      <c r="FI703" s="1234" t="str">
        <f t="shared" si="676"/>
        <v xml:space="preserve"> </v>
      </c>
      <c r="FJ703" s="1234" t="str">
        <f t="shared" si="706"/>
        <v xml:space="preserve"> </v>
      </c>
      <c r="FK703" s="1234">
        <f t="shared" si="677"/>
        <v>0</v>
      </c>
      <c r="FL703" s="1227"/>
      <c r="FM703" s="1234" t="str">
        <f t="shared" si="678"/>
        <v xml:space="preserve"> </v>
      </c>
      <c r="FN703" s="1234" t="str">
        <f t="shared" si="679"/>
        <v xml:space="preserve"> </v>
      </c>
      <c r="FO703" s="1234" t="str">
        <f t="shared" si="707"/>
        <v xml:space="preserve"> </v>
      </c>
      <c r="FP703" s="1234" t="str">
        <f t="shared" si="708"/>
        <v xml:space="preserve"> </v>
      </c>
      <c r="FQ703" s="1234" t="str">
        <f t="shared" si="680"/>
        <v xml:space="preserve"> </v>
      </c>
      <c r="FR703" s="1234" t="str">
        <f t="shared" si="709"/>
        <v xml:space="preserve"> </v>
      </c>
      <c r="FS703" s="1234">
        <f t="shared" si="715"/>
        <v>0</v>
      </c>
      <c r="FT703" s="1227"/>
      <c r="FU703" s="1234" t="str">
        <f t="shared" si="710"/>
        <v xml:space="preserve"> </v>
      </c>
      <c r="FV703" s="1234" t="str">
        <f t="shared" si="711"/>
        <v xml:space="preserve"> </v>
      </c>
      <c r="FW703" s="1234" t="str">
        <f t="shared" si="712"/>
        <v xml:space="preserve"> </v>
      </c>
      <c r="FX703" s="1234" t="str">
        <f t="shared" si="681"/>
        <v xml:space="preserve"> </v>
      </c>
      <c r="FY703" s="1234" t="str">
        <f t="shared" si="682"/>
        <v xml:space="preserve"> </v>
      </c>
      <c r="FZ703" s="1234" t="str">
        <f t="shared" si="713"/>
        <v xml:space="preserve"> </v>
      </c>
      <c r="GA703" s="1234">
        <f t="shared" si="683"/>
        <v>0</v>
      </c>
      <c r="GB703" s="1227"/>
      <c r="GC703" s="1234" t="str">
        <f t="shared" si="684"/>
        <v xml:space="preserve"> </v>
      </c>
      <c r="GD703" s="1234" t="str">
        <f t="shared" si="685"/>
        <v xml:space="preserve"> </v>
      </c>
      <c r="GE703" s="1234" t="str">
        <f t="shared" si="686"/>
        <v xml:space="preserve"> </v>
      </c>
      <c r="GF703" s="1234" t="str">
        <f t="shared" si="687"/>
        <v xml:space="preserve"> </v>
      </c>
      <c r="GG703" s="1234" t="str">
        <f t="shared" si="688"/>
        <v xml:space="preserve"> </v>
      </c>
      <c r="GH703" s="1234" t="str">
        <f t="shared" si="689"/>
        <v xml:space="preserve"> </v>
      </c>
      <c r="GI703" s="1234" t="str">
        <f t="shared" si="690"/>
        <v xml:space="preserve"> </v>
      </c>
      <c r="GJ703" s="1234" t="str">
        <f t="shared" si="691"/>
        <v xml:space="preserve"> </v>
      </c>
      <c r="GK703" s="1234" t="str">
        <f t="shared" si="692"/>
        <v xml:space="preserve"> </v>
      </c>
      <c r="GL703" s="1234" t="str">
        <f t="shared" si="693"/>
        <v xml:space="preserve"> </v>
      </c>
      <c r="GM703" s="1234" t="str">
        <f t="shared" si="694"/>
        <v xml:space="preserve"> </v>
      </c>
      <c r="GN703" s="1234">
        <f t="shared" si="695"/>
        <v>0</v>
      </c>
    </row>
    <row r="704" spans="1:196" s="100" customFormat="1" ht="27" customHeight="1" thickTop="1" thickBot="1">
      <c r="A704" s="1208">
        <f>【A票】【D票】!$D$10</f>
        <v>0</v>
      </c>
      <c r="B704" s="1212">
        <f>【A票】【D票】!$H$10</f>
        <v>0</v>
      </c>
      <c r="C704" s="1213" t="str">
        <f>【A票】【D票】!$K$10</f>
        <v xml:space="preserve"> </v>
      </c>
      <c r="D704" s="1214">
        <f t="shared" si="669"/>
        <v>613</v>
      </c>
      <c r="E704" s="914"/>
      <c r="F704" s="467"/>
      <c r="G704" s="469"/>
      <c r="H704" s="224" t="str">
        <f t="shared" si="716"/>
        <v xml:space="preserve"> </v>
      </c>
      <c r="I704" s="704"/>
      <c r="J704" s="117"/>
      <c r="K704" s="117"/>
      <c r="L704" s="117"/>
      <c r="M704" s="117"/>
      <c r="N704" s="117"/>
      <c r="O704" s="117"/>
      <c r="P704" s="117"/>
      <c r="Q704" s="117"/>
      <c r="R704" s="117"/>
      <c r="S704" s="117"/>
      <c r="T704" s="254"/>
      <c r="U704" s="646"/>
      <c r="V704" s="646"/>
      <c r="W704" s="114"/>
      <c r="X704" s="254"/>
      <c r="Y704" s="224" t="str">
        <f t="shared" si="717"/>
        <v xml:space="preserve"> </v>
      </c>
      <c r="Z704" s="579"/>
      <c r="AA704" s="704"/>
      <c r="AB704" s="119"/>
      <c r="AC704" s="224" t="str">
        <f t="shared" si="671"/>
        <v xml:space="preserve"> </v>
      </c>
      <c r="AD704" s="115"/>
      <c r="AE704" s="253"/>
      <c r="AF704" s="704"/>
      <c r="AG704" s="727"/>
      <c r="AH704" s="727"/>
      <c r="AI704" s="727"/>
      <c r="AJ704" s="727"/>
      <c r="AK704" s="591"/>
      <c r="AL704" s="727"/>
      <c r="AM704" s="727"/>
      <c r="AN704" s="727"/>
      <c r="AO704" s="727"/>
      <c r="AP704" s="727"/>
      <c r="AQ704" s="727"/>
      <c r="AR704" s="727"/>
      <c r="AS704" s="727"/>
      <c r="AT704" s="727"/>
      <c r="AU704" s="727"/>
      <c r="AV704" s="727"/>
      <c r="AW704" s="727"/>
      <c r="AX704" s="727"/>
      <c r="AY704" s="727"/>
      <c r="AZ704" s="727"/>
      <c r="BA704" s="727"/>
      <c r="BB704" s="727"/>
      <c r="BC704" s="821"/>
      <c r="BD704" s="727"/>
      <c r="BE704" s="727"/>
      <c r="BF704" s="727"/>
      <c r="BG704" s="727"/>
      <c r="BH704" s="727"/>
      <c r="BI704" s="727"/>
      <c r="BJ704" s="727"/>
      <c r="BK704" s="727"/>
      <c r="BL704" s="821"/>
      <c r="BM704" s="727"/>
      <c r="BN704" s="727"/>
      <c r="BO704" s="727"/>
      <c r="BP704" s="727"/>
      <c r="BQ704" s="727"/>
      <c r="BR704" s="821"/>
      <c r="BS704" s="727"/>
      <c r="BT704" s="727"/>
      <c r="BU704" s="727"/>
      <c r="BV704" s="591"/>
      <c r="BW704" s="224" t="str">
        <f t="shared" si="729"/>
        <v xml:space="preserve"> </v>
      </c>
      <c r="BX704" s="471">
        <f t="shared" si="718"/>
        <v>613</v>
      </c>
      <c r="BY704" s="117"/>
      <c r="BZ704" s="117"/>
      <c r="CA704" s="117"/>
      <c r="CB704" s="117"/>
      <c r="CC704" s="117"/>
      <c r="CD704" s="461"/>
      <c r="CE704" s="236"/>
      <c r="CF704" s="224" t="str">
        <f t="shared" si="719"/>
        <v xml:space="preserve"> </v>
      </c>
      <c r="CG704" s="116"/>
      <c r="CH704" s="117"/>
      <c r="CI704" s="117"/>
      <c r="CJ704" s="117"/>
      <c r="CK704" s="472"/>
      <c r="CL704" s="472"/>
      <c r="CM704" s="472"/>
      <c r="CN704" s="472"/>
      <c r="CO704" s="117"/>
      <c r="CP704" s="253"/>
      <c r="CQ704" s="120"/>
      <c r="CR704" s="224" t="str" cm="1">
        <f t="array" ref="CR704">IF(AND(SUM(COUNTIF(CG704:CM704,{"*不明*","*その他*"})+COUNTIF(CO704:CP704,{"*不明*","*その他*"}))&gt;0,CQ704=""),"その他・不明の場合,10)具体的内容、理由を記入",IF(OR(AND(CI704=CI$65,COUNTA(CJ704:CM704)&lt;4),AND(OR(CI704=CI$63,CI704=CI$64,CI704=CI$66,CI704=CI$67,CI704=CI$68,CI704=""),COUNTA(CJ704:CM704)&gt;0)),"3)介護保険認定済→要介護度、認知症自立度、寝たきり度、介護保険サービス記入",IF(OR(AND(OR(CM704=CM$63,CM704=CM$64),CN704=""),AND(OR(CM704=CM$65,CM704=CM$66),CN704&lt;&gt;"")),"7)介護保険サービス受けている/過去受けていた→具体的内容記入"," ")))</f>
        <v xml:space="preserve"> </v>
      </c>
      <c r="CS704" s="224" t="str">
        <f t="shared" si="720"/>
        <v xml:space="preserve"> </v>
      </c>
      <c r="CT704" s="116"/>
      <c r="CU704" s="253"/>
      <c r="CV704" s="117"/>
      <c r="CW704" s="117"/>
      <c r="CX704" s="253"/>
      <c r="CY704" s="117"/>
      <c r="CZ704" s="117"/>
      <c r="DA704" s="253"/>
      <c r="DB704" s="117"/>
      <c r="DC704" s="224" t="str">
        <f t="shared" si="721"/>
        <v xml:space="preserve"> </v>
      </c>
      <c r="DD704" s="224" t="str">
        <f t="shared" si="722"/>
        <v xml:space="preserve"> </v>
      </c>
      <c r="DE704" s="224" t="str">
        <f t="shared" si="672"/>
        <v xml:space="preserve"> </v>
      </c>
      <c r="DF704" s="121"/>
      <c r="DG704" s="114"/>
      <c r="DH704" s="704"/>
      <c r="DI704" s="119"/>
      <c r="DJ704" s="187"/>
      <c r="DK704" s="254"/>
      <c r="DL704" s="224" t="str">
        <f t="shared" si="673"/>
        <v xml:space="preserve"> </v>
      </c>
      <c r="DM704" s="224" t="str">
        <f t="shared" si="723"/>
        <v xml:space="preserve"> </v>
      </c>
      <c r="DN704" s="474"/>
      <c r="DO704" s="117"/>
      <c r="DP704" s="117"/>
      <c r="DQ704" s="117"/>
      <c r="DR704" s="117"/>
      <c r="DS704" s="117"/>
      <c r="DT704" s="254"/>
      <c r="DU704" s="476"/>
      <c r="DV704" s="224" t="str">
        <f t="shared" si="674"/>
        <v xml:space="preserve"> </v>
      </c>
      <c r="DW704" s="115"/>
      <c r="DX704" s="470"/>
      <c r="DY704" s="117"/>
      <c r="DZ704" s="704"/>
      <c r="EA704" s="224" t="str">
        <f t="shared" si="675"/>
        <v xml:space="preserve"> </v>
      </c>
      <c r="EB704" s="906"/>
      <c r="EC704" s="904"/>
      <c r="ED704" s="904"/>
      <c r="EE704" s="904"/>
      <c r="EF704" s="904"/>
      <c r="EG704" s="904"/>
      <c r="EH704" s="904"/>
      <c r="EI704" s="904"/>
      <c r="EJ704" s="904"/>
      <c r="EK704" s="905"/>
      <c r="EL704" s="80"/>
      <c r="EM704" s="224" t="str">
        <f t="shared" si="724"/>
        <v xml:space="preserve"> </v>
      </c>
      <c r="EN704" s="224" t="str">
        <f t="shared" si="725"/>
        <v xml:space="preserve"> </v>
      </c>
      <c r="EO704" s="115"/>
      <c r="EP704" s="1050"/>
      <c r="EQ704" s="253"/>
      <c r="ER704" s="117"/>
      <c r="ES704" s="1258">
        <f t="shared" si="726"/>
        <v>613</v>
      </c>
      <c r="ET704" s="224" t="str">
        <f t="shared" si="727"/>
        <v xml:space="preserve"> </v>
      </c>
      <c r="EU704" s="477" t="str">
        <f t="shared" si="728"/>
        <v/>
      </c>
      <c r="EV704" s="1334" t="str">
        <f t="shared" si="670"/>
        <v xml:space="preserve"> </v>
      </c>
      <c r="EW704" s="1332" t="str">
        <f t="shared" si="714"/>
        <v/>
      </c>
      <c r="EX704" s="1275" t="str">
        <f t="shared" si="696"/>
        <v/>
      </c>
      <c r="EY704" s="1275" t="str">
        <f t="shared" si="697"/>
        <v/>
      </c>
      <c r="EZ704" s="1275" t="str">
        <f t="shared" si="698"/>
        <v/>
      </c>
      <c r="FA704" s="1275" t="str">
        <f t="shared" si="699"/>
        <v/>
      </c>
      <c r="FB704" s="1275" t="str">
        <f t="shared" si="700"/>
        <v/>
      </c>
      <c r="FC704" s="1333" t="str">
        <f t="shared" si="701"/>
        <v/>
      </c>
      <c r="FE704" s="1234" t="str">
        <f t="shared" si="702"/>
        <v xml:space="preserve"> </v>
      </c>
      <c r="FF704" s="1234" t="str">
        <f t="shared" si="703"/>
        <v xml:space="preserve"> </v>
      </c>
      <c r="FG704" s="1234" t="str">
        <f t="shared" si="704"/>
        <v xml:space="preserve"> </v>
      </c>
      <c r="FH704" s="1234" t="str">
        <f t="shared" si="705"/>
        <v xml:space="preserve"> </v>
      </c>
      <c r="FI704" s="1234" t="str">
        <f t="shared" si="676"/>
        <v xml:space="preserve"> </v>
      </c>
      <c r="FJ704" s="1234" t="str">
        <f t="shared" si="706"/>
        <v xml:space="preserve"> </v>
      </c>
      <c r="FK704" s="1234">
        <f t="shared" si="677"/>
        <v>0</v>
      </c>
      <c r="FL704" s="1227"/>
      <c r="FM704" s="1234" t="str">
        <f t="shared" si="678"/>
        <v xml:space="preserve"> </v>
      </c>
      <c r="FN704" s="1234" t="str">
        <f t="shared" si="679"/>
        <v xml:space="preserve"> </v>
      </c>
      <c r="FO704" s="1234" t="str">
        <f t="shared" si="707"/>
        <v xml:space="preserve"> </v>
      </c>
      <c r="FP704" s="1234" t="str">
        <f t="shared" si="708"/>
        <v xml:space="preserve"> </v>
      </c>
      <c r="FQ704" s="1234" t="str">
        <f t="shared" si="680"/>
        <v xml:space="preserve"> </v>
      </c>
      <c r="FR704" s="1234" t="str">
        <f t="shared" si="709"/>
        <v xml:space="preserve"> </v>
      </c>
      <c r="FS704" s="1234">
        <f t="shared" si="715"/>
        <v>0</v>
      </c>
      <c r="FT704" s="1227"/>
      <c r="FU704" s="1234" t="str">
        <f t="shared" si="710"/>
        <v xml:space="preserve"> </v>
      </c>
      <c r="FV704" s="1234" t="str">
        <f t="shared" si="711"/>
        <v xml:space="preserve"> </v>
      </c>
      <c r="FW704" s="1234" t="str">
        <f t="shared" si="712"/>
        <v xml:space="preserve"> </v>
      </c>
      <c r="FX704" s="1234" t="str">
        <f t="shared" si="681"/>
        <v xml:space="preserve"> </v>
      </c>
      <c r="FY704" s="1234" t="str">
        <f t="shared" si="682"/>
        <v xml:space="preserve"> </v>
      </c>
      <c r="FZ704" s="1234" t="str">
        <f t="shared" si="713"/>
        <v xml:space="preserve"> </v>
      </c>
      <c r="GA704" s="1234">
        <f t="shared" si="683"/>
        <v>0</v>
      </c>
      <c r="GB704" s="1227"/>
      <c r="GC704" s="1234" t="str">
        <f t="shared" si="684"/>
        <v xml:space="preserve"> </v>
      </c>
      <c r="GD704" s="1234" t="str">
        <f t="shared" si="685"/>
        <v xml:space="preserve"> </v>
      </c>
      <c r="GE704" s="1234" t="str">
        <f t="shared" si="686"/>
        <v xml:space="preserve"> </v>
      </c>
      <c r="GF704" s="1234" t="str">
        <f t="shared" si="687"/>
        <v xml:space="preserve"> </v>
      </c>
      <c r="GG704" s="1234" t="str">
        <f t="shared" si="688"/>
        <v xml:space="preserve"> </v>
      </c>
      <c r="GH704" s="1234" t="str">
        <f t="shared" si="689"/>
        <v xml:space="preserve"> </v>
      </c>
      <c r="GI704" s="1234" t="str">
        <f t="shared" si="690"/>
        <v xml:space="preserve"> </v>
      </c>
      <c r="GJ704" s="1234" t="str">
        <f t="shared" si="691"/>
        <v xml:space="preserve"> </v>
      </c>
      <c r="GK704" s="1234" t="str">
        <f t="shared" si="692"/>
        <v xml:space="preserve"> </v>
      </c>
      <c r="GL704" s="1234" t="str">
        <f t="shared" si="693"/>
        <v xml:space="preserve"> </v>
      </c>
      <c r="GM704" s="1234" t="str">
        <f t="shared" si="694"/>
        <v xml:space="preserve"> </v>
      </c>
      <c r="GN704" s="1234">
        <f t="shared" si="695"/>
        <v>0</v>
      </c>
    </row>
    <row r="705" spans="1:196" s="100" customFormat="1" ht="27" customHeight="1" thickTop="1" thickBot="1">
      <c r="A705" s="1208">
        <f>【A票】【D票】!$D$10</f>
        <v>0</v>
      </c>
      <c r="B705" s="1212">
        <f>【A票】【D票】!$H$10</f>
        <v>0</v>
      </c>
      <c r="C705" s="1213" t="str">
        <f>【A票】【D票】!$K$10</f>
        <v xml:space="preserve"> </v>
      </c>
      <c r="D705" s="1214">
        <f t="shared" si="669"/>
        <v>614</v>
      </c>
      <c r="E705" s="914"/>
      <c r="F705" s="467"/>
      <c r="G705" s="469"/>
      <c r="H705" s="224" t="str">
        <f t="shared" si="716"/>
        <v xml:space="preserve"> </v>
      </c>
      <c r="I705" s="704"/>
      <c r="J705" s="117"/>
      <c r="K705" s="117"/>
      <c r="L705" s="117"/>
      <c r="M705" s="117"/>
      <c r="N705" s="117"/>
      <c r="O705" s="117"/>
      <c r="P705" s="117"/>
      <c r="Q705" s="117"/>
      <c r="R705" s="117"/>
      <c r="S705" s="117"/>
      <c r="T705" s="254"/>
      <c r="U705" s="646"/>
      <c r="V705" s="646"/>
      <c r="W705" s="114"/>
      <c r="X705" s="254"/>
      <c r="Y705" s="224" t="str">
        <f t="shared" si="717"/>
        <v xml:space="preserve"> </v>
      </c>
      <c r="Z705" s="579"/>
      <c r="AA705" s="704"/>
      <c r="AB705" s="119"/>
      <c r="AC705" s="224" t="str">
        <f t="shared" si="671"/>
        <v xml:space="preserve"> </v>
      </c>
      <c r="AD705" s="115"/>
      <c r="AE705" s="253"/>
      <c r="AF705" s="704"/>
      <c r="AG705" s="727"/>
      <c r="AH705" s="727"/>
      <c r="AI705" s="727"/>
      <c r="AJ705" s="727"/>
      <c r="AK705" s="591"/>
      <c r="AL705" s="727"/>
      <c r="AM705" s="727"/>
      <c r="AN705" s="727"/>
      <c r="AO705" s="727"/>
      <c r="AP705" s="727"/>
      <c r="AQ705" s="727"/>
      <c r="AR705" s="727"/>
      <c r="AS705" s="727"/>
      <c r="AT705" s="727"/>
      <c r="AU705" s="727"/>
      <c r="AV705" s="727"/>
      <c r="AW705" s="727"/>
      <c r="AX705" s="727"/>
      <c r="AY705" s="727"/>
      <c r="AZ705" s="727"/>
      <c r="BA705" s="727"/>
      <c r="BB705" s="727"/>
      <c r="BC705" s="821"/>
      <c r="BD705" s="727"/>
      <c r="BE705" s="727"/>
      <c r="BF705" s="727"/>
      <c r="BG705" s="727"/>
      <c r="BH705" s="727"/>
      <c r="BI705" s="727"/>
      <c r="BJ705" s="727"/>
      <c r="BK705" s="727"/>
      <c r="BL705" s="821"/>
      <c r="BM705" s="727"/>
      <c r="BN705" s="727"/>
      <c r="BO705" s="727"/>
      <c r="BP705" s="727"/>
      <c r="BQ705" s="727"/>
      <c r="BR705" s="821"/>
      <c r="BS705" s="727"/>
      <c r="BT705" s="727"/>
      <c r="BU705" s="727"/>
      <c r="BV705" s="591"/>
      <c r="BW705" s="224" t="str">
        <f t="shared" si="729"/>
        <v xml:space="preserve"> </v>
      </c>
      <c r="BX705" s="471">
        <f t="shared" si="718"/>
        <v>614</v>
      </c>
      <c r="BY705" s="117"/>
      <c r="BZ705" s="117"/>
      <c r="CA705" s="117"/>
      <c r="CB705" s="117"/>
      <c r="CC705" s="117"/>
      <c r="CD705" s="461"/>
      <c r="CE705" s="236"/>
      <c r="CF705" s="224" t="str">
        <f t="shared" si="719"/>
        <v xml:space="preserve"> </v>
      </c>
      <c r="CG705" s="116"/>
      <c r="CH705" s="117"/>
      <c r="CI705" s="117"/>
      <c r="CJ705" s="117"/>
      <c r="CK705" s="472"/>
      <c r="CL705" s="472"/>
      <c r="CM705" s="472"/>
      <c r="CN705" s="472"/>
      <c r="CO705" s="117"/>
      <c r="CP705" s="253"/>
      <c r="CQ705" s="120"/>
      <c r="CR705" s="224" t="str" cm="1">
        <f t="array" ref="CR705">IF(AND(SUM(COUNTIF(CG705:CM705,{"*不明*","*その他*"})+COUNTIF(CO705:CP705,{"*不明*","*その他*"}))&gt;0,CQ705=""),"その他・不明の場合,10)具体的内容、理由を記入",IF(OR(AND(CI705=CI$65,COUNTA(CJ705:CM705)&lt;4),AND(OR(CI705=CI$63,CI705=CI$64,CI705=CI$66,CI705=CI$67,CI705=CI$68,CI705=""),COUNTA(CJ705:CM705)&gt;0)),"3)介護保険認定済→要介護度、認知症自立度、寝たきり度、介護保険サービス記入",IF(OR(AND(OR(CM705=CM$63,CM705=CM$64),CN705=""),AND(OR(CM705=CM$65,CM705=CM$66),CN705&lt;&gt;"")),"7)介護保険サービス受けている/過去受けていた→具体的内容記入"," ")))</f>
        <v xml:space="preserve"> </v>
      </c>
      <c r="CS705" s="224" t="str">
        <f t="shared" si="720"/>
        <v xml:space="preserve"> </v>
      </c>
      <c r="CT705" s="116"/>
      <c r="CU705" s="253"/>
      <c r="CV705" s="117"/>
      <c r="CW705" s="117"/>
      <c r="CX705" s="253"/>
      <c r="CY705" s="117"/>
      <c r="CZ705" s="117"/>
      <c r="DA705" s="253"/>
      <c r="DB705" s="117"/>
      <c r="DC705" s="224" t="str">
        <f t="shared" si="721"/>
        <v xml:space="preserve"> </v>
      </c>
      <c r="DD705" s="224" t="str">
        <f t="shared" si="722"/>
        <v xml:space="preserve"> </v>
      </c>
      <c r="DE705" s="224" t="str">
        <f t="shared" si="672"/>
        <v xml:space="preserve"> </v>
      </c>
      <c r="DF705" s="121"/>
      <c r="DG705" s="114"/>
      <c r="DH705" s="704"/>
      <c r="DI705" s="119"/>
      <c r="DJ705" s="187"/>
      <c r="DK705" s="254"/>
      <c r="DL705" s="224" t="str">
        <f t="shared" si="673"/>
        <v xml:space="preserve"> </v>
      </c>
      <c r="DM705" s="224" t="str">
        <f t="shared" si="723"/>
        <v xml:space="preserve"> </v>
      </c>
      <c r="DN705" s="474"/>
      <c r="DO705" s="117"/>
      <c r="DP705" s="117"/>
      <c r="DQ705" s="117"/>
      <c r="DR705" s="117"/>
      <c r="DS705" s="117"/>
      <c r="DT705" s="254"/>
      <c r="DU705" s="476"/>
      <c r="DV705" s="224" t="str">
        <f t="shared" si="674"/>
        <v xml:space="preserve"> </v>
      </c>
      <c r="DW705" s="115"/>
      <c r="DX705" s="470"/>
      <c r="DY705" s="117"/>
      <c r="DZ705" s="704"/>
      <c r="EA705" s="224" t="str">
        <f t="shared" si="675"/>
        <v xml:space="preserve"> </v>
      </c>
      <c r="EB705" s="906"/>
      <c r="EC705" s="904"/>
      <c r="ED705" s="904"/>
      <c r="EE705" s="904"/>
      <c r="EF705" s="904"/>
      <c r="EG705" s="904"/>
      <c r="EH705" s="904"/>
      <c r="EI705" s="904"/>
      <c r="EJ705" s="904"/>
      <c r="EK705" s="905"/>
      <c r="EL705" s="80"/>
      <c r="EM705" s="224" t="str">
        <f t="shared" si="724"/>
        <v xml:space="preserve"> </v>
      </c>
      <c r="EN705" s="224" t="str">
        <f t="shared" si="725"/>
        <v xml:space="preserve"> </v>
      </c>
      <c r="EO705" s="115"/>
      <c r="EP705" s="1050"/>
      <c r="EQ705" s="253"/>
      <c r="ER705" s="117"/>
      <c r="ES705" s="1258">
        <f t="shared" si="726"/>
        <v>614</v>
      </c>
      <c r="ET705" s="224" t="str">
        <f t="shared" si="727"/>
        <v xml:space="preserve"> </v>
      </c>
      <c r="EU705" s="477" t="str">
        <f t="shared" si="728"/>
        <v/>
      </c>
      <c r="EV705" s="1334" t="str">
        <f t="shared" si="670"/>
        <v xml:space="preserve"> </v>
      </c>
      <c r="EW705" s="1332" t="str">
        <f t="shared" si="714"/>
        <v/>
      </c>
      <c r="EX705" s="1275" t="str">
        <f t="shared" si="696"/>
        <v/>
      </c>
      <c r="EY705" s="1275" t="str">
        <f t="shared" si="697"/>
        <v/>
      </c>
      <c r="EZ705" s="1275" t="str">
        <f t="shared" si="698"/>
        <v/>
      </c>
      <c r="FA705" s="1275" t="str">
        <f t="shared" si="699"/>
        <v/>
      </c>
      <c r="FB705" s="1275" t="str">
        <f t="shared" si="700"/>
        <v/>
      </c>
      <c r="FC705" s="1333" t="str">
        <f t="shared" si="701"/>
        <v/>
      </c>
      <c r="FE705" s="1234" t="str">
        <f t="shared" si="702"/>
        <v xml:space="preserve"> </v>
      </c>
      <c r="FF705" s="1234" t="str">
        <f t="shared" si="703"/>
        <v xml:space="preserve"> </v>
      </c>
      <c r="FG705" s="1234" t="str">
        <f t="shared" si="704"/>
        <v xml:space="preserve"> </v>
      </c>
      <c r="FH705" s="1234" t="str">
        <f t="shared" si="705"/>
        <v xml:space="preserve"> </v>
      </c>
      <c r="FI705" s="1234" t="str">
        <f t="shared" si="676"/>
        <v xml:space="preserve"> </v>
      </c>
      <c r="FJ705" s="1234" t="str">
        <f t="shared" si="706"/>
        <v xml:space="preserve"> </v>
      </c>
      <c r="FK705" s="1234">
        <f t="shared" si="677"/>
        <v>0</v>
      </c>
      <c r="FL705" s="1227"/>
      <c r="FM705" s="1234" t="str">
        <f t="shared" si="678"/>
        <v xml:space="preserve"> </v>
      </c>
      <c r="FN705" s="1234" t="str">
        <f t="shared" si="679"/>
        <v xml:space="preserve"> </v>
      </c>
      <c r="FO705" s="1234" t="str">
        <f t="shared" si="707"/>
        <v xml:space="preserve"> </v>
      </c>
      <c r="FP705" s="1234" t="str">
        <f t="shared" si="708"/>
        <v xml:space="preserve"> </v>
      </c>
      <c r="FQ705" s="1234" t="str">
        <f t="shared" si="680"/>
        <v xml:space="preserve"> </v>
      </c>
      <c r="FR705" s="1234" t="str">
        <f t="shared" si="709"/>
        <v xml:space="preserve"> </v>
      </c>
      <c r="FS705" s="1234">
        <f t="shared" si="715"/>
        <v>0</v>
      </c>
      <c r="FT705" s="1227"/>
      <c r="FU705" s="1234" t="str">
        <f t="shared" si="710"/>
        <v xml:space="preserve"> </v>
      </c>
      <c r="FV705" s="1234" t="str">
        <f t="shared" si="711"/>
        <v xml:space="preserve"> </v>
      </c>
      <c r="FW705" s="1234" t="str">
        <f t="shared" si="712"/>
        <v xml:space="preserve"> </v>
      </c>
      <c r="FX705" s="1234" t="str">
        <f t="shared" si="681"/>
        <v xml:space="preserve"> </v>
      </c>
      <c r="FY705" s="1234" t="str">
        <f t="shared" si="682"/>
        <v xml:space="preserve"> </v>
      </c>
      <c r="FZ705" s="1234" t="str">
        <f t="shared" si="713"/>
        <v xml:space="preserve"> </v>
      </c>
      <c r="GA705" s="1234">
        <f t="shared" si="683"/>
        <v>0</v>
      </c>
      <c r="GB705" s="1227"/>
      <c r="GC705" s="1234" t="str">
        <f t="shared" si="684"/>
        <v xml:space="preserve"> </v>
      </c>
      <c r="GD705" s="1234" t="str">
        <f t="shared" si="685"/>
        <v xml:space="preserve"> </v>
      </c>
      <c r="GE705" s="1234" t="str">
        <f t="shared" si="686"/>
        <v xml:space="preserve"> </v>
      </c>
      <c r="GF705" s="1234" t="str">
        <f t="shared" si="687"/>
        <v xml:space="preserve"> </v>
      </c>
      <c r="GG705" s="1234" t="str">
        <f t="shared" si="688"/>
        <v xml:space="preserve"> </v>
      </c>
      <c r="GH705" s="1234" t="str">
        <f t="shared" si="689"/>
        <v xml:space="preserve"> </v>
      </c>
      <c r="GI705" s="1234" t="str">
        <f t="shared" si="690"/>
        <v xml:space="preserve"> </v>
      </c>
      <c r="GJ705" s="1234" t="str">
        <f t="shared" si="691"/>
        <v xml:space="preserve"> </v>
      </c>
      <c r="GK705" s="1234" t="str">
        <f t="shared" si="692"/>
        <v xml:space="preserve"> </v>
      </c>
      <c r="GL705" s="1234" t="str">
        <f t="shared" si="693"/>
        <v xml:space="preserve"> </v>
      </c>
      <c r="GM705" s="1234" t="str">
        <f t="shared" si="694"/>
        <v xml:space="preserve"> </v>
      </c>
      <c r="GN705" s="1234">
        <f t="shared" si="695"/>
        <v>0</v>
      </c>
    </row>
    <row r="706" spans="1:196" s="100" customFormat="1" ht="27" customHeight="1" thickTop="1" thickBot="1">
      <c r="A706" s="1208">
        <f>【A票】【D票】!$D$10</f>
        <v>0</v>
      </c>
      <c r="B706" s="1212">
        <f>【A票】【D票】!$H$10</f>
        <v>0</v>
      </c>
      <c r="C706" s="1213" t="str">
        <f>【A票】【D票】!$K$10</f>
        <v xml:space="preserve"> </v>
      </c>
      <c r="D706" s="1214">
        <f t="shared" si="669"/>
        <v>615</v>
      </c>
      <c r="E706" s="914"/>
      <c r="F706" s="467"/>
      <c r="G706" s="469"/>
      <c r="H706" s="224" t="str">
        <f t="shared" si="716"/>
        <v xml:space="preserve"> </v>
      </c>
      <c r="I706" s="704"/>
      <c r="J706" s="117"/>
      <c r="K706" s="117"/>
      <c r="L706" s="117"/>
      <c r="M706" s="117"/>
      <c r="N706" s="117"/>
      <c r="O706" s="117"/>
      <c r="P706" s="117"/>
      <c r="Q706" s="117"/>
      <c r="R706" s="117"/>
      <c r="S706" s="117"/>
      <c r="T706" s="254"/>
      <c r="U706" s="646"/>
      <c r="V706" s="646"/>
      <c r="W706" s="114"/>
      <c r="X706" s="254"/>
      <c r="Y706" s="224" t="str">
        <f t="shared" si="717"/>
        <v xml:space="preserve"> </v>
      </c>
      <c r="Z706" s="579"/>
      <c r="AA706" s="704"/>
      <c r="AB706" s="119"/>
      <c r="AC706" s="224" t="str">
        <f t="shared" si="671"/>
        <v xml:space="preserve"> </v>
      </c>
      <c r="AD706" s="115"/>
      <c r="AE706" s="253"/>
      <c r="AF706" s="704"/>
      <c r="AG706" s="727"/>
      <c r="AH706" s="727"/>
      <c r="AI706" s="727"/>
      <c r="AJ706" s="727"/>
      <c r="AK706" s="591"/>
      <c r="AL706" s="727"/>
      <c r="AM706" s="727"/>
      <c r="AN706" s="727"/>
      <c r="AO706" s="727"/>
      <c r="AP706" s="727"/>
      <c r="AQ706" s="727"/>
      <c r="AR706" s="727"/>
      <c r="AS706" s="727"/>
      <c r="AT706" s="727"/>
      <c r="AU706" s="727"/>
      <c r="AV706" s="727"/>
      <c r="AW706" s="727"/>
      <c r="AX706" s="727"/>
      <c r="AY706" s="727"/>
      <c r="AZ706" s="727"/>
      <c r="BA706" s="727"/>
      <c r="BB706" s="727"/>
      <c r="BC706" s="821"/>
      <c r="BD706" s="727"/>
      <c r="BE706" s="727"/>
      <c r="BF706" s="727"/>
      <c r="BG706" s="727"/>
      <c r="BH706" s="727"/>
      <c r="BI706" s="727"/>
      <c r="BJ706" s="727"/>
      <c r="BK706" s="727"/>
      <c r="BL706" s="821"/>
      <c r="BM706" s="727"/>
      <c r="BN706" s="727"/>
      <c r="BO706" s="727"/>
      <c r="BP706" s="727"/>
      <c r="BQ706" s="727"/>
      <c r="BR706" s="821"/>
      <c r="BS706" s="727"/>
      <c r="BT706" s="727"/>
      <c r="BU706" s="727"/>
      <c r="BV706" s="591"/>
      <c r="BW706" s="224" t="str">
        <f t="shared" si="729"/>
        <v xml:space="preserve"> </v>
      </c>
      <c r="BX706" s="471">
        <f t="shared" si="718"/>
        <v>615</v>
      </c>
      <c r="BY706" s="117"/>
      <c r="BZ706" s="117"/>
      <c r="CA706" s="117"/>
      <c r="CB706" s="117"/>
      <c r="CC706" s="117"/>
      <c r="CD706" s="461"/>
      <c r="CE706" s="236"/>
      <c r="CF706" s="224" t="str">
        <f t="shared" si="719"/>
        <v xml:space="preserve"> </v>
      </c>
      <c r="CG706" s="116"/>
      <c r="CH706" s="117"/>
      <c r="CI706" s="117"/>
      <c r="CJ706" s="117"/>
      <c r="CK706" s="472"/>
      <c r="CL706" s="472"/>
      <c r="CM706" s="472"/>
      <c r="CN706" s="472"/>
      <c r="CO706" s="117"/>
      <c r="CP706" s="253"/>
      <c r="CQ706" s="120"/>
      <c r="CR706" s="224" t="str" cm="1">
        <f t="array" ref="CR706">IF(AND(SUM(COUNTIF(CG706:CM706,{"*不明*","*その他*"})+COUNTIF(CO706:CP706,{"*不明*","*その他*"}))&gt;0,CQ706=""),"その他・不明の場合,10)具体的内容、理由を記入",IF(OR(AND(CI706=CI$65,COUNTA(CJ706:CM706)&lt;4),AND(OR(CI706=CI$63,CI706=CI$64,CI706=CI$66,CI706=CI$67,CI706=CI$68,CI706=""),COUNTA(CJ706:CM706)&gt;0)),"3)介護保険認定済→要介護度、認知症自立度、寝たきり度、介護保険サービス記入",IF(OR(AND(OR(CM706=CM$63,CM706=CM$64),CN706=""),AND(OR(CM706=CM$65,CM706=CM$66),CN706&lt;&gt;"")),"7)介護保険サービス受けている/過去受けていた→具体的内容記入"," ")))</f>
        <v xml:space="preserve"> </v>
      </c>
      <c r="CS706" s="224" t="str">
        <f t="shared" si="720"/>
        <v xml:space="preserve"> </v>
      </c>
      <c r="CT706" s="116"/>
      <c r="CU706" s="253"/>
      <c r="CV706" s="117"/>
      <c r="CW706" s="117"/>
      <c r="CX706" s="253"/>
      <c r="CY706" s="117"/>
      <c r="CZ706" s="117"/>
      <c r="DA706" s="253"/>
      <c r="DB706" s="117"/>
      <c r="DC706" s="224" t="str">
        <f t="shared" si="721"/>
        <v xml:space="preserve"> </v>
      </c>
      <c r="DD706" s="224" t="str">
        <f t="shared" si="722"/>
        <v xml:space="preserve"> </v>
      </c>
      <c r="DE706" s="224" t="str">
        <f t="shared" si="672"/>
        <v xml:space="preserve"> </v>
      </c>
      <c r="DF706" s="121"/>
      <c r="DG706" s="114"/>
      <c r="DH706" s="704"/>
      <c r="DI706" s="119"/>
      <c r="DJ706" s="187"/>
      <c r="DK706" s="254"/>
      <c r="DL706" s="224" t="str">
        <f t="shared" si="673"/>
        <v xml:space="preserve"> </v>
      </c>
      <c r="DM706" s="224" t="str">
        <f t="shared" si="723"/>
        <v xml:space="preserve"> </v>
      </c>
      <c r="DN706" s="474"/>
      <c r="DO706" s="117"/>
      <c r="DP706" s="117"/>
      <c r="DQ706" s="117"/>
      <c r="DR706" s="117"/>
      <c r="DS706" s="117"/>
      <c r="DT706" s="254"/>
      <c r="DU706" s="476"/>
      <c r="DV706" s="224" t="str">
        <f t="shared" si="674"/>
        <v xml:space="preserve"> </v>
      </c>
      <c r="DW706" s="115"/>
      <c r="DX706" s="470"/>
      <c r="DY706" s="117"/>
      <c r="DZ706" s="704"/>
      <c r="EA706" s="224" t="str">
        <f t="shared" si="675"/>
        <v xml:space="preserve"> </v>
      </c>
      <c r="EB706" s="906"/>
      <c r="EC706" s="904"/>
      <c r="ED706" s="904"/>
      <c r="EE706" s="904"/>
      <c r="EF706" s="904"/>
      <c r="EG706" s="904"/>
      <c r="EH706" s="904"/>
      <c r="EI706" s="904"/>
      <c r="EJ706" s="904"/>
      <c r="EK706" s="905"/>
      <c r="EL706" s="80"/>
      <c r="EM706" s="224" t="str">
        <f t="shared" si="724"/>
        <v xml:space="preserve"> </v>
      </c>
      <c r="EN706" s="224" t="str">
        <f t="shared" si="725"/>
        <v xml:space="preserve"> </v>
      </c>
      <c r="EO706" s="115"/>
      <c r="EP706" s="1050"/>
      <c r="EQ706" s="253"/>
      <c r="ER706" s="117"/>
      <c r="ES706" s="1258">
        <f t="shared" si="726"/>
        <v>615</v>
      </c>
      <c r="ET706" s="224" t="str">
        <f t="shared" si="727"/>
        <v xml:space="preserve"> </v>
      </c>
      <c r="EU706" s="477" t="str">
        <f t="shared" si="728"/>
        <v/>
      </c>
      <c r="EV706" s="1334" t="str">
        <f t="shared" si="670"/>
        <v xml:space="preserve"> </v>
      </c>
      <c r="EW706" s="1332" t="str">
        <f t="shared" si="714"/>
        <v/>
      </c>
      <c r="EX706" s="1275" t="str">
        <f t="shared" si="696"/>
        <v/>
      </c>
      <c r="EY706" s="1275" t="str">
        <f t="shared" si="697"/>
        <v/>
      </c>
      <c r="EZ706" s="1275" t="str">
        <f t="shared" si="698"/>
        <v/>
      </c>
      <c r="FA706" s="1275" t="str">
        <f t="shared" si="699"/>
        <v/>
      </c>
      <c r="FB706" s="1275" t="str">
        <f t="shared" si="700"/>
        <v/>
      </c>
      <c r="FC706" s="1333" t="str">
        <f t="shared" si="701"/>
        <v/>
      </c>
      <c r="FE706" s="1234" t="str">
        <f t="shared" si="702"/>
        <v xml:space="preserve"> </v>
      </c>
      <c r="FF706" s="1234" t="str">
        <f t="shared" si="703"/>
        <v xml:space="preserve"> </v>
      </c>
      <c r="FG706" s="1234" t="str">
        <f t="shared" si="704"/>
        <v xml:space="preserve"> </v>
      </c>
      <c r="FH706" s="1234" t="str">
        <f t="shared" si="705"/>
        <v xml:space="preserve"> </v>
      </c>
      <c r="FI706" s="1234" t="str">
        <f t="shared" si="676"/>
        <v xml:space="preserve"> </v>
      </c>
      <c r="FJ706" s="1234" t="str">
        <f t="shared" si="706"/>
        <v xml:space="preserve"> </v>
      </c>
      <c r="FK706" s="1234">
        <f t="shared" si="677"/>
        <v>0</v>
      </c>
      <c r="FL706" s="1227"/>
      <c r="FM706" s="1234" t="str">
        <f t="shared" si="678"/>
        <v xml:space="preserve"> </v>
      </c>
      <c r="FN706" s="1234" t="str">
        <f t="shared" si="679"/>
        <v xml:space="preserve"> </v>
      </c>
      <c r="FO706" s="1234" t="str">
        <f t="shared" si="707"/>
        <v xml:space="preserve"> </v>
      </c>
      <c r="FP706" s="1234" t="str">
        <f t="shared" si="708"/>
        <v xml:space="preserve"> </v>
      </c>
      <c r="FQ706" s="1234" t="str">
        <f t="shared" si="680"/>
        <v xml:space="preserve"> </v>
      </c>
      <c r="FR706" s="1234" t="str">
        <f t="shared" si="709"/>
        <v xml:space="preserve"> </v>
      </c>
      <c r="FS706" s="1234">
        <f t="shared" si="715"/>
        <v>0</v>
      </c>
      <c r="FT706" s="1227"/>
      <c r="FU706" s="1234" t="str">
        <f t="shared" si="710"/>
        <v xml:space="preserve"> </v>
      </c>
      <c r="FV706" s="1234" t="str">
        <f t="shared" si="711"/>
        <v xml:space="preserve"> </v>
      </c>
      <c r="FW706" s="1234" t="str">
        <f t="shared" si="712"/>
        <v xml:space="preserve"> </v>
      </c>
      <c r="FX706" s="1234" t="str">
        <f t="shared" si="681"/>
        <v xml:space="preserve"> </v>
      </c>
      <c r="FY706" s="1234" t="str">
        <f t="shared" si="682"/>
        <v xml:space="preserve"> </v>
      </c>
      <c r="FZ706" s="1234" t="str">
        <f t="shared" si="713"/>
        <v xml:space="preserve"> </v>
      </c>
      <c r="GA706" s="1234">
        <f t="shared" si="683"/>
        <v>0</v>
      </c>
      <c r="GB706" s="1227"/>
      <c r="GC706" s="1234" t="str">
        <f t="shared" si="684"/>
        <v xml:space="preserve"> </v>
      </c>
      <c r="GD706" s="1234" t="str">
        <f t="shared" si="685"/>
        <v xml:space="preserve"> </v>
      </c>
      <c r="GE706" s="1234" t="str">
        <f t="shared" si="686"/>
        <v xml:space="preserve"> </v>
      </c>
      <c r="GF706" s="1234" t="str">
        <f t="shared" si="687"/>
        <v xml:space="preserve"> </v>
      </c>
      <c r="GG706" s="1234" t="str">
        <f t="shared" si="688"/>
        <v xml:space="preserve"> </v>
      </c>
      <c r="GH706" s="1234" t="str">
        <f t="shared" si="689"/>
        <v xml:space="preserve"> </v>
      </c>
      <c r="GI706" s="1234" t="str">
        <f t="shared" si="690"/>
        <v xml:space="preserve"> </v>
      </c>
      <c r="GJ706" s="1234" t="str">
        <f t="shared" si="691"/>
        <v xml:space="preserve"> </v>
      </c>
      <c r="GK706" s="1234" t="str">
        <f t="shared" si="692"/>
        <v xml:space="preserve"> </v>
      </c>
      <c r="GL706" s="1234" t="str">
        <f t="shared" si="693"/>
        <v xml:space="preserve"> </v>
      </c>
      <c r="GM706" s="1234" t="str">
        <f t="shared" si="694"/>
        <v xml:space="preserve"> </v>
      </c>
      <c r="GN706" s="1234">
        <f t="shared" si="695"/>
        <v>0</v>
      </c>
    </row>
    <row r="707" spans="1:196" s="100" customFormat="1" ht="27" customHeight="1" thickTop="1" thickBot="1">
      <c r="A707" s="1208">
        <f>【A票】【D票】!$D$10</f>
        <v>0</v>
      </c>
      <c r="B707" s="1212">
        <f>【A票】【D票】!$H$10</f>
        <v>0</v>
      </c>
      <c r="C707" s="1213" t="str">
        <f>【A票】【D票】!$K$10</f>
        <v xml:space="preserve"> </v>
      </c>
      <c r="D707" s="1214">
        <f t="shared" si="669"/>
        <v>616</v>
      </c>
      <c r="E707" s="914"/>
      <c r="F707" s="467"/>
      <c r="G707" s="469"/>
      <c r="H707" s="224" t="str">
        <f t="shared" si="716"/>
        <v xml:space="preserve"> </v>
      </c>
      <c r="I707" s="704"/>
      <c r="J707" s="117"/>
      <c r="K707" s="117"/>
      <c r="L707" s="117"/>
      <c r="M707" s="117"/>
      <c r="N707" s="117"/>
      <c r="O707" s="117"/>
      <c r="P707" s="117"/>
      <c r="Q707" s="117"/>
      <c r="R707" s="117"/>
      <c r="S707" s="117"/>
      <c r="T707" s="254"/>
      <c r="U707" s="646"/>
      <c r="V707" s="646"/>
      <c r="W707" s="114"/>
      <c r="X707" s="254"/>
      <c r="Y707" s="224" t="str">
        <f t="shared" si="717"/>
        <v xml:space="preserve"> </v>
      </c>
      <c r="Z707" s="579"/>
      <c r="AA707" s="704"/>
      <c r="AB707" s="119"/>
      <c r="AC707" s="224" t="str">
        <f t="shared" si="671"/>
        <v xml:space="preserve"> </v>
      </c>
      <c r="AD707" s="115"/>
      <c r="AE707" s="253"/>
      <c r="AF707" s="704"/>
      <c r="AG707" s="727"/>
      <c r="AH707" s="727"/>
      <c r="AI707" s="727"/>
      <c r="AJ707" s="727"/>
      <c r="AK707" s="591"/>
      <c r="AL707" s="727"/>
      <c r="AM707" s="727"/>
      <c r="AN707" s="727"/>
      <c r="AO707" s="727"/>
      <c r="AP707" s="727"/>
      <c r="AQ707" s="727"/>
      <c r="AR707" s="727"/>
      <c r="AS707" s="727"/>
      <c r="AT707" s="727"/>
      <c r="AU707" s="727"/>
      <c r="AV707" s="727"/>
      <c r="AW707" s="727"/>
      <c r="AX707" s="727"/>
      <c r="AY707" s="727"/>
      <c r="AZ707" s="727"/>
      <c r="BA707" s="727"/>
      <c r="BB707" s="727"/>
      <c r="BC707" s="821"/>
      <c r="BD707" s="727"/>
      <c r="BE707" s="727"/>
      <c r="BF707" s="727"/>
      <c r="BG707" s="727"/>
      <c r="BH707" s="727"/>
      <c r="BI707" s="727"/>
      <c r="BJ707" s="727"/>
      <c r="BK707" s="727"/>
      <c r="BL707" s="821"/>
      <c r="BM707" s="727"/>
      <c r="BN707" s="727"/>
      <c r="BO707" s="727"/>
      <c r="BP707" s="727"/>
      <c r="BQ707" s="727"/>
      <c r="BR707" s="821"/>
      <c r="BS707" s="727"/>
      <c r="BT707" s="727"/>
      <c r="BU707" s="727"/>
      <c r="BV707" s="591"/>
      <c r="BW707" s="224" t="str">
        <f t="shared" si="729"/>
        <v xml:space="preserve"> </v>
      </c>
      <c r="BX707" s="471">
        <f t="shared" si="718"/>
        <v>616</v>
      </c>
      <c r="BY707" s="117"/>
      <c r="BZ707" s="117"/>
      <c r="CA707" s="117"/>
      <c r="CB707" s="117"/>
      <c r="CC707" s="117"/>
      <c r="CD707" s="461"/>
      <c r="CE707" s="236"/>
      <c r="CF707" s="224" t="str">
        <f t="shared" si="719"/>
        <v xml:space="preserve"> </v>
      </c>
      <c r="CG707" s="116"/>
      <c r="CH707" s="117"/>
      <c r="CI707" s="117"/>
      <c r="CJ707" s="117"/>
      <c r="CK707" s="472"/>
      <c r="CL707" s="472"/>
      <c r="CM707" s="472"/>
      <c r="CN707" s="472"/>
      <c r="CO707" s="117"/>
      <c r="CP707" s="253"/>
      <c r="CQ707" s="120"/>
      <c r="CR707" s="224" t="str" cm="1">
        <f t="array" ref="CR707">IF(AND(SUM(COUNTIF(CG707:CM707,{"*不明*","*その他*"})+COUNTIF(CO707:CP707,{"*不明*","*その他*"}))&gt;0,CQ707=""),"その他・不明の場合,10)具体的内容、理由を記入",IF(OR(AND(CI707=CI$65,COUNTA(CJ707:CM707)&lt;4),AND(OR(CI707=CI$63,CI707=CI$64,CI707=CI$66,CI707=CI$67,CI707=CI$68,CI707=""),COUNTA(CJ707:CM707)&gt;0)),"3)介護保険認定済→要介護度、認知症自立度、寝たきり度、介護保険サービス記入",IF(OR(AND(OR(CM707=CM$63,CM707=CM$64),CN707=""),AND(OR(CM707=CM$65,CM707=CM$66),CN707&lt;&gt;"")),"7)介護保険サービス受けている/過去受けていた→具体的内容記入"," ")))</f>
        <v xml:space="preserve"> </v>
      </c>
      <c r="CS707" s="224" t="str">
        <f t="shared" si="720"/>
        <v xml:space="preserve"> </v>
      </c>
      <c r="CT707" s="116"/>
      <c r="CU707" s="253"/>
      <c r="CV707" s="117"/>
      <c r="CW707" s="117"/>
      <c r="CX707" s="253"/>
      <c r="CY707" s="117"/>
      <c r="CZ707" s="117"/>
      <c r="DA707" s="253"/>
      <c r="DB707" s="117"/>
      <c r="DC707" s="224" t="str">
        <f t="shared" si="721"/>
        <v xml:space="preserve"> </v>
      </c>
      <c r="DD707" s="224" t="str">
        <f t="shared" si="722"/>
        <v xml:space="preserve"> </v>
      </c>
      <c r="DE707" s="224" t="str">
        <f t="shared" si="672"/>
        <v xml:space="preserve"> </v>
      </c>
      <c r="DF707" s="121"/>
      <c r="DG707" s="114"/>
      <c r="DH707" s="704"/>
      <c r="DI707" s="119"/>
      <c r="DJ707" s="187"/>
      <c r="DK707" s="254"/>
      <c r="DL707" s="224" t="str">
        <f t="shared" si="673"/>
        <v xml:space="preserve"> </v>
      </c>
      <c r="DM707" s="224" t="str">
        <f t="shared" si="723"/>
        <v xml:space="preserve"> </v>
      </c>
      <c r="DN707" s="474"/>
      <c r="DO707" s="117"/>
      <c r="DP707" s="117"/>
      <c r="DQ707" s="117"/>
      <c r="DR707" s="117"/>
      <c r="DS707" s="117"/>
      <c r="DT707" s="254"/>
      <c r="DU707" s="476"/>
      <c r="DV707" s="224" t="str">
        <f t="shared" si="674"/>
        <v xml:space="preserve"> </v>
      </c>
      <c r="DW707" s="115"/>
      <c r="DX707" s="470"/>
      <c r="DY707" s="117"/>
      <c r="DZ707" s="704"/>
      <c r="EA707" s="224" t="str">
        <f t="shared" si="675"/>
        <v xml:space="preserve"> </v>
      </c>
      <c r="EB707" s="906"/>
      <c r="EC707" s="904"/>
      <c r="ED707" s="904"/>
      <c r="EE707" s="904"/>
      <c r="EF707" s="904"/>
      <c r="EG707" s="904"/>
      <c r="EH707" s="904"/>
      <c r="EI707" s="904"/>
      <c r="EJ707" s="904"/>
      <c r="EK707" s="905"/>
      <c r="EL707" s="80"/>
      <c r="EM707" s="224" t="str">
        <f t="shared" si="724"/>
        <v xml:space="preserve"> </v>
      </c>
      <c r="EN707" s="224" t="str">
        <f t="shared" si="725"/>
        <v xml:space="preserve"> </v>
      </c>
      <c r="EO707" s="115"/>
      <c r="EP707" s="1050"/>
      <c r="EQ707" s="253"/>
      <c r="ER707" s="117"/>
      <c r="ES707" s="1258">
        <f t="shared" si="726"/>
        <v>616</v>
      </c>
      <c r="ET707" s="224" t="str">
        <f t="shared" si="727"/>
        <v xml:space="preserve"> </v>
      </c>
      <c r="EU707" s="477" t="str">
        <f t="shared" si="728"/>
        <v/>
      </c>
      <c r="EV707" s="1334" t="str">
        <f t="shared" si="670"/>
        <v xml:space="preserve"> </v>
      </c>
      <c r="EW707" s="1332" t="str">
        <f t="shared" si="714"/>
        <v/>
      </c>
      <c r="EX707" s="1275" t="str">
        <f t="shared" si="696"/>
        <v/>
      </c>
      <c r="EY707" s="1275" t="str">
        <f t="shared" si="697"/>
        <v/>
      </c>
      <c r="EZ707" s="1275" t="str">
        <f t="shared" si="698"/>
        <v/>
      </c>
      <c r="FA707" s="1275" t="str">
        <f t="shared" si="699"/>
        <v/>
      </c>
      <c r="FB707" s="1275" t="str">
        <f t="shared" si="700"/>
        <v/>
      </c>
      <c r="FC707" s="1333" t="str">
        <f t="shared" si="701"/>
        <v/>
      </c>
      <c r="FE707" s="1234" t="str">
        <f t="shared" si="702"/>
        <v xml:space="preserve"> </v>
      </c>
      <c r="FF707" s="1234" t="str">
        <f t="shared" si="703"/>
        <v xml:space="preserve"> </v>
      </c>
      <c r="FG707" s="1234" t="str">
        <f t="shared" si="704"/>
        <v xml:space="preserve"> </v>
      </c>
      <c r="FH707" s="1234" t="str">
        <f t="shared" si="705"/>
        <v xml:space="preserve"> </v>
      </c>
      <c r="FI707" s="1234" t="str">
        <f t="shared" si="676"/>
        <v xml:space="preserve"> </v>
      </c>
      <c r="FJ707" s="1234" t="str">
        <f t="shared" si="706"/>
        <v xml:space="preserve"> </v>
      </c>
      <c r="FK707" s="1234">
        <f t="shared" si="677"/>
        <v>0</v>
      </c>
      <c r="FL707" s="1227"/>
      <c r="FM707" s="1234" t="str">
        <f t="shared" si="678"/>
        <v xml:space="preserve"> </v>
      </c>
      <c r="FN707" s="1234" t="str">
        <f t="shared" si="679"/>
        <v xml:space="preserve"> </v>
      </c>
      <c r="FO707" s="1234" t="str">
        <f t="shared" si="707"/>
        <v xml:space="preserve"> </v>
      </c>
      <c r="FP707" s="1234" t="str">
        <f t="shared" si="708"/>
        <v xml:space="preserve"> </v>
      </c>
      <c r="FQ707" s="1234" t="str">
        <f t="shared" si="680"/>
        <v xml:space="preserve"> </v>
      </c>
      <c r="FR707" s="1234" t="str">
        <f t="shared" si="709"/>
        <v xml:space="preserve"> </v>
      </c>
      <c r="FS707" s="1234">
        <f t="shared" si="715"/>
        <v>0</v>
      </c>
      <c r="FT707" s="1227"/>
      <c r="FU707" s="1234" t="str">
        <f t="shared" si="710"/>
        <v xml:space="preserve"> </v>
      </c>
      <c r="FV707" s="1234" t="str">
        <f t="shared" si="711"/>
        <v xml:space="preserve"> </v>
      </c>
      <c r="FW707" s="1234" t="str">
        <f t="shared" si="712"/>
        <v xml:space="preserve"> </v>
      </c>
      <c r="FX707" s="1234" t="str">
        <f t="shared" si="681"/>
        <v xml:space="preserve"> </v>
      </c>
      <c r="FY707" s="1234" t="str">
        <f t="shared" si="682"/>
        <v xml:space="preserve"> </v>
      </c>
      <c r="FZ707" s="1234" t="str">
        <f t="shared" si="713"/>
        <v xml:space="preserve"> </v>
      </c>
      <c r="GA707" s="1234">
        <f t="shared" si="683"/>
        <v>0</v>
      </c>
      <c r="GB707" s="1227"/>
      <c r="GC707" s="1234" t="str">
        <f t="shared" si="684"/>
        <v xml:space="preserve"> </v>
      </c>
      <c r="GD707" s="1234" t="str">
        <f t="shared" si="685"/>
        <v xml:space="preserve"> </v>
      </c>
      <c r="GE707" s="1234" t="str">
        <f t="shared" si="686"/>
        <v xml:space="preserve"> </v>
      </c>
      <c r="GF707" s="1234" t="str">
        <f t="shared" si="687"/>
        <v xml:space="preserve"> </v>
      </c>
      <c r="GG707" s="1234" t="str">
        <f t="shared" si="688"/>
        <v xml:space="preserve"> </v>
      </c>
      <c r="GH707" s="1234" t="str">
        <f t="shared" si="689"/>
        <v xml:space="preserve"> </v>
      </c>
      <c r="GI707" s="1234" t="str">
        <f t="shared" si="690"/>
        <v xml:space="preserve"> </v>
      </c>
      <c r="GJ707" s="1234" t="str">
        <f t="shared" si="691"/>
        <v xml:space="preserve"> </v>
      </c>
      <c r="GK707" s="1234" t="str">
        <f t="shared" si="692"/>
        <v xml:space="preserve"> </v>
      </c>
      <c r="GL707" s="1234" t="str">
        <f t="shared" si="693"/>
        <v xml:space="preserve"> </v>
      </c>
      <c r="GM707" s="1234" t="str">
        <f t="shared" si="694"/>
        <v xml:space="preserve"> </v>
      </c>
      <c r="GN707" s="1234">
        <f t="shared" si="695"/>
        <v>0</v>
      </c>
    </row>
    <row r="708" spans="1:196" s="100" customFormat="1" ht="27" customHeight="1" thickTop="1" thickBot="1">
      <c r="A708" s="1208">
        <f>【A票】【D票】!$D$10</f>
        <v>0</v>
      </c>
      <c r="B708" s="1212">
        <f>【A票】【D票】!$H$10</f>
        <v>0</v>
      </c>
      <c r="C708" s="1213" t="str">
        <f>【A票】【D票】!$K$10</f>
        <v xml:space="preserve"> </v>
      </c>
      <c r="D708" s="1214">
        <f t="shared" si="669"/>
        <v>617</v>
      </c>
      <c r="E708" s="914"/>
      <c r="F708" s="467"/>
      <c r="G708" s="469"/>
      <c r="H708" s="224" t="str">
        <f t="shared" si="716"/>
        <v xml:space="preserve"> </v>
      </c>
      <c r="I708" s="704"/>
      <c r="J708" s="117"/>
      <c r="K708" s="117"/>
      <c r="L708" s="117"/>
      <c r="M708" s="117"/>
      <c r="N708" s="117"/>
      <c r="O708" s="117"/>
      <c r="P708" s="117"/>
      <c r="Q708" s="117"/>
      <c r="R708" s="117"/>
      <c r="S708" s="117"/>
      <c r="T708" s="254"/>
      <c r="U708" s="646"/>
      <c r="V708" s="646"/>
      <c r="W708" s="114"/>
      <c r="X708" s="254"/>
      <c r="Y708" s="224" t="str">
        <f t="shared" si="717"/>
        <v xml:space="preserve"> </v>
      </c>
      <c r="Z708" s="579"/>
      <c r="AA708" s="704"/>
      <c r="AB708" s="119"/>
      <c r="AC708" s="224" t="str">
        <f t="shared" si="671"/>
        <v xml:space="preserve"> </v>
      </c>
      <c r="AD708" s="115"/>
      <c r="AE708" s="253"/>
      <c r="AF708" s="704"/>
      <c r="AG708" s="727"/>
      <c r="AH708" s="727"/>
      <c r="AI708" s="727"/>
      <c r="AJ708" s="727"/>
      <c r="AK708" s="591"/>
      <c r="AL708" s="727"/>
      <c r="AM708" s="727"/>
      <c r="AN708" s="727"/>
      <c r="AO708" s="727"/>
      <c r="AP708" s="727"/>
      <c r="AQ708" s="727"/>
      <c r="AR708" s="727"/>
      <c r="AS708" s="727"/>
      <c r="AT708" s="727"/>
      <c r="AU708" s="727"/>
      <c r="AV708" s="727"/>
      <c r="AW708" s="727"/>
      <c r="AX708" s="727"/>
      <c r="AY708" s="727"/>
      <c r="AZ708" s="727"/>
      <c r="BA708" s="727"/>
      <c r="BB708" s="727"/>
      <c r="BC708" s="821"/>
      <c r="BD708" s="727"/>
      <c r="BE708" s="727"/>
      <c r="BF708" s="727"/>
      <c r="BG708" s="727"/>
      <c r="BH708" s="727"/>
      <c r="BI708" s="727"/>
      <c r="BJ708" s="727"/>
      <c r="BK708" s="727"/>
      <c r="BL708" s="821"/>
      <c r="BM708" s="727"/>
      <c r="BN708" s="727"/>
      <c r="BO708" s="727"/>
      <c r="BP708" s="727"/>
      <c r="BQ708" s="727"/>
      <c r="BR708" s="821"/>
      <c r="BS708" s="727"/>
      <c r="BT708" s="727"/>
      <c r="BU708" s="727"/>
      <c r="BV708" s="591"/>
      <c r="BW708" s="224" t="str">
        <f t="shared" si="729"/>
        <v xml:space="preserve"> </v>
      </c>
      <c r="BX708" s="471">
        <f t="shared" si="718"/>
        <v>617</v>
      </c>
      <c r="BY708" s="117"/>
      <c r="BZ708" s="117"/>
      <c r="CA708" s="117"/>
      <c r="CB708" s="117"/>
      <c r="CC708" s="117"/>
      <c r="CD708" s="461"/>
      <c r="CE708" s="236"/>
      <c r="CF708" s="224" t="str">
        <f t="shared" si="719"/>
        <v xml:space="preserve"> </v>
      </c>
      <c r="CG708" s="116"/>
      <c r="CH708" s="117"/>
      <c r="CI708" s="117"/>
      <c r="CJ708" s="117"/>
      <c r="CK708" s="472"/>
      <c r="CL708" s="472"/>
      <c r="CM708" s="472"/>
      <c r="CN708" s="472"/>
      <c r="CO708" s="117"/>
      <c r="CP708" s="253"/>
      <c r="CQ708" s="120"/>
      <c r="CR708" s="224" t="str" cm="1">
        <f t="array" ref="CR708">IF(AND(SUM(COUNTIF(CG708:CM708,{"*不明*","*その他*"})+COUNTIF(CO708:CP708,{"*不明*","*その他*"}))&gt;0,CQ708=""),"その他・不明の場合,10)具体的内容、理由を記入",IF(OR(AND(CI708=CI$65,COUNTA(CJ708:CM708)&lt;4),AND(OR(CI708=CI$63,CI708=CI$64,CI708=CI$66,CI708=CI$67,CI708=CI$68,CI708=""),COUNTA(CJ708:CM708)&gt;0)),"3)介護保険認定済→要介護度、認知症自立度、寝たきり度、介護保険サービス記入",IF(OR(AND(OR(CM708=CM$63,CM708=CM$64),CN708=""),AND(OR(CM708=CM$65,CM708=CM$66),CN708&lt;&gt;"")),"7)介護保険サービス受けている/過去受けていた→具体的内容記入"," ")))</f>
        <v xml:space="preserve"> </v>
      </c>
      <c r="CS708" s="224" t="str">
        <f t="shared" si="720"/>
        <v xml:space="preserve"> </v>
      </c>
      <c r="CT708" s="116"/>
      <c r="CU708" s="253"/>
      <c r="CV708" s="117"/>
      <c r="CW708" s="117"/>
      <c r="CX708" s="253"/>
      <c r="CY708" s="117"/>
      <c r="CZ708" s="117"/>
      <c r="DA708" s="253"/>
      <c r="DB708" s="117"/>
      <c r="DC708" s="224" t="str">
        <f t="shared" si="721"/>
        <v xml:space="preserve"> </v>
      </c>
      <c r="DD708" s="224" t="str">
        <f t="shared" si="722"/>
        <v xml:space="preserve"> </v>
      </c>
      <c r="DE708" s="224" t="str">
        <f t="shared" si="672"/>
        <v xml:space="preserve"> </v>
      </c>
      <c r="DF708" s="121"/>
      <c r="DG708" s="114"/>
      <c r="DH708" s="704"/>
      <c r="DI708" s="119"/>
      <c r="DJ708" s="187"/>
      <c r="DK708" s="254"/>
      <c r="DL708" s="224" t="str">
        <f t="shared" si="673"/>
        <v xml:space="preserve"> </v>
      </c>
      <c r="DM708" s="224" t="str">
        <f t="shared" si="723"/>
        <v xml:space="preserve"> </v>
      </c>
      <c r="DN708" s="474"/>
      <c r="DO708" s="117"/>
      <c r="DP708" s="117"/>
      <c r="DQ708" s="117"/>
      <c r="DR708" s="117"/>
      <c r="DS708" s="117"/>
      <c r="DT708" s="254"/>
      <c r="DU708" s="476"/>
      <c r="DV708" s="224" t="str">
        <f t="shared" si="674"/>
        <v xml:space="preserve"> </v>
      </c>
      <c r="DW708" s="115"/>
      <c r="DX708" s="470"/>
      <c r="DY708" s="117"/>
      <c r="DZ708" s="704"/>
      <c r="EA708" s="224" t="str">
        <f t="shared" si="675"/>
        <v xml:space="preserve"> </v>
      </c>
      <c r="EB708" s="906"/>
      <c r="EC708" s="904"/>
      <c r="ED708" s="904"/>
      <c r="EE708" s="904"/>
      <c r="EF708" s="904"/>
      <c r="EG708" s="904"/>
      <c r="EH708" s="904"/>
      <c r="EI708" s="904"/>
      <c r="EJ708" s="904"/>
      <c r="EK708" s="905"/>
      <c r="EL708" s="80"/>
      <c r="EM708" s="224" t="str">
        <f t="shared" si="724"/>
        <v xml:space="preserve"> </v>
      </c>
      <c r="EN708" s="224" t="str">
        <f t="shared" si="725"/>
        <v xml:space="preserve"> </v>
      </c>
      <c r="EO708" s="115"/>
      <c r="EP708" s="1050"/>
      <c r="EQ708" s="253"/>
      <c r="ER708" s="117"/>
      <c r="ES708" s="1258">
        <f t="shared" si="726"/>
        <v>617</v>
      </c>
      <c r="ET708" s="224" t="str">
        <f t="shared" si="727"/>
        <v xml:space="preserve"> </v>
      </c>
      <c r="EU708" s="477" t="str">
        <f t="shared" si="728"/>
        <v/>
      </c>
      <c r="EV708" s="1334" t="str">
        <f t="shared" si="670"/>
        <v xml:space="preserve"> </v>
      </c>
      <c r="EW708" s="1332" t="str">
        <f t="shared" si="714"/>
        <v/>
      </c>
      <c r="EX708" s="1275" t="str">
        <f t="shared" si="696"/>
        <v/>
      </c>
      <c r="EY708" s="1275" t="str">
        <f t="shared" si="697"/>
        <v/>
      </c>
      <c r="EZ708" s="1275" t="str">
        <f t="shared" si="698"/>
        <v/>
      </c>
      <c r="FA708" s="1275" t="str">
        <f t="shared" si="699"/>
        <v/>
      </c>
      <c r="FB708" s="1275" t="str">
        <f t="shared" si="700"/>
        <v/>
      </c>
      <c r="FC708" s="1333" t="str">
        <f t="shared" si="701"/>
        <v/>
      </c>
      <c r="FE708" s="1234" t="str">
        <f t="shared" si="702"/>
        <v xml:space="preserve"> </v>
      </c>
      <c r="FF708" s="1234" t="str">
        <f t="shared" si="703"/>
        <v xml:space="preserve"> </v>
      </c>
      <c r="FG708" s="1234" t="str">
        <f t="shared" si="704"/>
        <v xml:space="preserve"> </v>
      </c>
      <c r="FH708" s="1234" t="str">
        <f t="shared" si="705"/>
        <v xml:space="preserve"> </v>
      </c>
      <c r="FI708" s="1234" t="str">
        <f t="shared" si="676"/>
        <v xml:space="preserve"> </v>
      </c>
      <c r="FJ708" s="1234" t="str">
        <f t="shared" si="706"/>
        <v xml:space="preserve"> </v>
      </c>
      <c r="FK708" s="1234">
        <f t="shared" si="677"/>
        <v>0</v>
      </c>
      <c r="FL708" s="1227"/>
      <c r="FM708" s="1234" t="str">
        <f t="shared" si="678"/>
        <v xml:space="preserve"> </v>
      </c>
      <c r="FN708" s="1234" t="str">
        <f t="shared" si="679"/>
        <v xml:space="preserve"> </v>
      </c>
      <c r="FO708" s="1234" t="str">
        <f t="shared" si="707"/>
        <v xml:space="preserve"> </v>
      </c>
      <c r="FP708" s="1234" t="str">
        <f t="shared" si="708"/>
        <v xml:space="preserve"> </v>
      </c>
      <c r="FQ708" s="1234" t="str">
        <f t="shared" si="680"/>
        <v xml:space="preserve"> </v>
      </c>
      <c r="FR708" s="1234" t="str">
        <f t="shared" si="709"/>
        <v xml:space="preserve"> </v>
      </c>
      <c r="FS708" s="1234">
        <f t="shared" si="715"/>
        <v>0</v>
      </c>
      <c r="FT708" s="1227"/>
      <c r="FU708" s="1234" t="str">
        <f t="shared" si="710"/>
        <v xml:space="preserve"> </v>
      </c>
      <c r="FV708" s="1234" t="str">
        <f t="shared" si="711"/>
        <v xml:space="preserve"> </v>
      </c>
      <c r="FW708" s="1234" t="str">
        <f t="shared" si="712"/>
        <v xml:space="preserve"> </v>
      </c>
      <c r="FX708" s="1234" t="str">
        <f t="shared" si="681"/>
        <v xml:space="preserve"> </v>
      </c>
      <c r="FY708" s="1234" t="str">
        <f t="shared" si="682"/>
        <v xml:space="preserve"> </v>
      </c>
      <c r="FZ708" s="1234" t="str">
        <f t="shared" si="713"/>
        <v xml:space="preserve"> </v>
      </c>
      <c r="GA708" s="1234">
        <f t="shared" si="683"/>
        <v>0</v>
      </c>
      <c r="GB708" s="1227"/>
      <c r="GC708" s="1234" t="str">
        <f t="shared" si="684"/>
        <v xml:space="preserve"> </v>
      </c>
      <c r="GD708" s="1234" t="str">
        <f t="shared" si="685"/>
        <v xml:space="preserve"> </v>
      </c>
      <c r="GE708" s="1234" t="str">
        <f t="shared" si="686"/>
        <v xml:space="preserve"> </v>
      </c>
      <c r="GF708" s="1234" t="str">
        <f t="shared" si="687"/>
        <v xml:space="preserve"> </v>
      </c>
      <c r="GG708" s="1234" t="str">
        <f t="shared" si="688"/>
        <v xml:space="preserve"> </v>
      </c>
      <c r="GH708" s="1234" t="str">
        <f t="shared" si="689"/>
        <v xml:space="preserve"> </v>
      </c>
      <c r="GI708" s="1234" t="str">
        <f t="shared" si="690"/>
        <v xml:space="preserve"> </v>
      </c>
      <c r="GJ708" s="1234" t="str">
        <f t="shared" si="691"/>
        <v xml:space="preserve"> </v>
      </c>
      <c r="GK708" s="1234" t="str">
        <f t="shared" si="692"/>
        <v xml:space="preserve"> </v>
      </c>
      <c r="GL708" s="1234" t="str">
        <f t="shared" si="693"/>
        <v xml:space="preserve"> </v>
      </c>
      <c r="GM708" s="1234" t="str">
        <f t="shared" si="694"/>
        <v xml:space="preserve"> </v>
      </c>
      <c r="GN708" s="1234">
        <f t="shared" si="695"/>
        <v>0</v>
      </c>
    </row>
    <row r="709" spans="1:196" s="100" customFormat="1" ht="27" customHeight="1" thickTop="1" thickBot="1">
      <c r="A709" s="1208">
        <f>【A票】【D票】!$D$10</f>
        <v>0</v>
      </c>
      <c r="B709" s="1212">
        <f>【A票】【D票】!$H$10</f>
        <v>0</v>
      </c>
      <c r="C709" s="1213" t="str">
        <f>【A票】【D票】!$K$10</f>
        <v xml:space="preserve"> </v>
      </c>
      <c r="D709" s="1214">
        <f t="shared" si="669"/>
        <v>618</v>
      </c>
      <c r="E709" s="914"/>
      <c r="F709" s="467"/>
      <c r="G709" s="469"/>
      <c r="H709" s="224" t="str">
        <f t="shared" si="716"/>
        <v xml:space="preserve"> </v>
      </c>
      <c r="I709" s="704"/>
      <c r="J709" s="117"/>
      <c r="K709" s="117"/>
      <c r="L709" s="117"/>
      <c r="M709" s="117"/>
      <c r="N709" s="117"/>
      <c r="O709" s="117"/>
      <c r="P709" s="117"/>
      <c r="Q709" s="117"/>
      <c r="R709" s="117"/>
      <c r="S709" s="117"/>
      <c r="T709" s="254"/>
      <c r="U709" s="646"/>
      <c r="V709" s="646"/>
      <c r="W709" s="114"/>
      <c r="X709" s="254"/>
      <c r="Y709" s="224" t="str">
        <f t="shared" si="717"/>
        <v xml:space="preserve"> </v>
      </c>
      <c r="Z709" s="579"/>
      <c r="AA709" s="704"/>
      <c r="AB709" s="119"/>
      <c r="AC709" s="224" t="str">
        <f t="shared" si="671"/>
        <v xml:space="preserve"> </v>
      </c>
      <c r="AD709" s="115"/>
      <c r="AE709" s="253"/>
      <c r="AF709" s="704"/>
      <c r="AG709" s="727"/>
      <c r="AH709" s="727"/>
      <c r="AI709" s="727"/>
      <c r="AJ709" s="727"/>
      <c r="AK709" s="591"/>
      <c r="AL709" s="727"/>
      <c r="AM709" s="727"/>
      <c r="AN709" s="727"/>
      <c r="AO709" s="727"/>
      <c r="AP709" s="727"/>
      <c r="AQ709" s="727"/>
      <c r="AR709" s="727"/>
      <c r="AS709" s="727"/>
      <c r="AT709" s="727"/>
      <c r="AU709" s="727"/>
      <c r="AV709" s="727"/>
      <c r="AW709" s="727"/>
      <c r="AX709" s="727"/>
      <c r="AY709" s="727"/>
      <c r="AZ709" s="727"/>
      <c r="BA709" s="727"/>
      <c r="BB709" s="727"/>
      <c r="BC709" s="821"/>
      <c r="BD709" s="727"/>
      <c r="BE709" s="727"/>
      <c r="BF709" s="727"/>
      <c r="BG709" s="727"/>
      <c r="BH709" s="727"/>
      <c r="BI709" s="727"/>
      <c r="BJ709" s="727"/>
      <c r="BK709" s="727"/>
      <c r="BL709" s="821"/>
      <c r="BM709" s="727"/>
      <c r="BN709" s="727"/>
      <c r="BO709" s="727"/>
      <c r="BP709" s="727"/>
      <c r="BQ709" s="727"/>
      <c r="BR709" s="821"/>
      <c r="BS709" s="727"/>
      <c r="BT709" s="727"/>
      <c r="BU709" s="727"/>
      <c r="BV709" s="591"/>
      <c r="BW709" s="224" t="str">
        <f t="shared" si="729"/>
        <v xml:space="preserve"> </v>
      </c>
      <c r="BX709" s="471">
        <f t="shared" si="718"/>
        <v>618</v>
      </c>
      <c r="BY709" s="117"/>
      <c r="BZ709" s="117"/>
      <c r="CA709" s="117"/>
      <c r="CB709" s="117"/>
      <c r="CC709" s="117"/>
      <c r="CD709" s="461"/>
      <c r="CE709" s="236"/>
      <c r="CF709" s="224" t="str">
        <f t="shared" si="719"/>
        <v xml:space="preserve"> </v>
      </c>
      <c r="CG709" s="116"/>
      <c r="CH709" s="117"/>
      <c r="CI709" s="117"/>
      <c r="CJ709" s="117"/>
      <c r="CK709" s="472"/>
      <c r="CL709" s="472"/>
      <c r="CM709" s="472"/>
      <c r="CN709" s="472"/>
      <c r="CO709" s="117"/>
      <c r="CP709" s="253"/>
      <c r="CQ709" s="120"/>
      <c r="CR709" s="224" t="str" cm="1">
        <f t="array" ref="CR709">IF(AND(SUM(COUNTIF(CG709:CM709,{"*不明*","*その他*"})+COUNTIF(CO709:CP709,{"*不明*","*その他*"}))&gt;0,CQ709=""),"その他・不明の場合,10)具体的内容、理由を記入",IF(OR(AND(CI709=CI$65,COUNTA(CJ709:CM709)&lt;4),AND(OR(CI709=CI$63,CI709=CI$64,CI709=CI$66,CI709=CI$67,CI709=CI$68,CI709=""),COUNTA(CJ709:CM709)&gt;0)),"3)介護保険認定済→要介護度、認知症自立度、寝たきり度、介護保険サービス記入",IF(OR(AND(OR(CM709=CM$63,CM709=CM$64),CN709=""),AND(OR(CM709=CM$65,CM709=CM$66),CN709&lt;&gt;"")),"7)介護保険サービス受けている/過去受けていた→具体的内容記入"," ")))</f>
        <v xml:space="preserve"> </v>
      </c>
      <c r="CS709" s="224" t="str">
        <f t="shared" si="720"/>
        <v xml:space="preserve"> </v>
      </c>
      <c r="CT709" s="116"/>
      <c r="CU709" s="253"/>
      <c r="CV709" s="117"/>
      <c r="CW709" s="117"/>
      <c r="CX709" s="253"/>
      <c r="CY709" s="117"/>
      <c r="CZ709" s="117"/>
      <c r="DA709" s="253"/>
      <c r="DB709" s="117"/>
      <c r="DC709" s="224" t="str">
        <f t="shared" si="721"/>
        <v xml:space="preserve"> </v>
      </c>
      <c r="DD709" s="224" t="str">
        <f t="shared" si="722"/>
        <v xml:space="preserve"> </v>
      </c>
      <c r="DE709" s="224" t="str">
        <f t="shared" si="672"/>
        <v xml:space="preserve"> </v>
      </c>
      <c r="DF709" s="121"/>
      <c r="DG709" s="114"/>
      <c r="DH709" s="704"/>
      <c r="DI709" s="119"/>
      <c r="DJ709" s="187"/>
      <c r="DK709" s="254"/>
      <c r="DL709" s="224" t="str">
        <f t="shared" si="673"/>
        <v xml:space="preserve"> </v>
      </c>
      <c r="DM709" s="224" t="str">
        <f t="shared" si="723"/>
        <v xml:space="preserve"> </v>
      </c>
      <c r="DN709" s="474"/>
      <c r="DO709" s="117"/>
      <c r="DP709" s="117"/>
      <c r="DQ709" s="117"/>
      <c r="DR709" s="117"/>
      <c r="DS709" s="117"/>
      <c r="DT709" s="254"/>
      <c r="DU709" s="476"/>
      <c r="DV709" s="224" t="str">
        <f t="shared" si="674"/>
        <v xml:space="preserve"> </v>
      </c>
      <c r="DW709" s="115"/>
      <c r="DX709" s="470"/>
      <c r="DY709" s="117"/>
      <c r="DZ709" s="704"/>
      <c r="EA709" s="224" t="str">
        <f t="shared" si="675"/>
        <v xml:space="preserve"> </v>
      </c>
      <c r="EB709" s="906"/>
      <c r="EC709" s="904"/>
      <c r="ED709" s="904"/>
      <c r="EE709" s="904"/>
      <c r="EF709" s="904"/>
      <c r="EG709" s="904"/>
      <c r="EH709" s="904"/>
      <c r="EI709" s="904"/>
      <c r="EJ709" s="904"/>
      <c r="EK709" s="905"/>
      <c r="EL709" s="80"/>
      <c r="EM709" s="224" t="str">
        <f t="shared" si="724"/>
        <v xml:space="preserve"> </v>
      </c>
      <c r="EN709" s="224" t="str">
        <f t="shared" si="725"/>
        <v xml:space="preserve"> </v>
      </c>
      <c r="EO709" s="115"/>
      <c r="EP709" s="1050"/>
      <c r="EQ709" s="253"/>
      <c r="ER709" s="117"/>
      <c r="ES709" s="1258">
        <f t="shared" si="726"/>
        <v>618</v>
      </c>
      <c r="ET709" s="224" t="str">
        <f t="shared" si="727"/>
        <v xml:space="preserve"> </v>
      </c>
      <c r="EU709" s="477" t="str">
        <f t="shared" si="728"/>
        <v/>
      </c>
      <c r="EV709" s="1334" t="str">
        <f t="shared" si="670"/>
        <v xml:space="preserve"> </v>
      </c>
      <c r="EW709" s="1332" t="str">
        <f t="shared" si="714"/>
        <v/>
      </c>
      <c r="EX709" s="1275" t="str">
        <f t="shared" si="696"/>
        <v/>
      </c>
      <c r="EY709" s="1275" t="str">
        <f t="shared" si="697"/>
        <v/>
      </c>
      <c r="EZ709" s="1275" t="str">
        <f t="shared" si="698"/>
        <v/>
      </c>
      <c r="FA709" s="1275" t="str">
        <f t="shared" si="699"/>
        <v/>
      </c>
      <c r="FB709" s="1275" t="str">
        <f t="shared" si="700"/>
        <v/>
      </c>
      <c r="FC709" s="1333" t="str">
        <f t="shared" si="701"/>
        <v/>
      </c>
      <c r="FE709" s="1234" t="str">
        <f t="shared" si="702"/>
        <v xml:space="preserve"> </v>
      </c>
      <c r="FF709" s="1234" t="str">
        <f t="shared" si="703"/>
        <v xml:space="preserve"> </v>
      </c>
      <c r="FG709" s="1234" t="str">
        <f t="shared" si="704"/>
        <v xml:space="preserve"> </v>
      </c>
      <c r="FH709" s="1234" t="str">
        <f t="shared" si="705"/>
        <v xml:space="preserve"> </v>
      </c>
      <c r="FI709" s="1234" t="str">
        <f t="shared" si="676"/>
        <v xml:space="preserve"> </v>
      </c>
      <c r="FJ709" s="1234" t="str">
        <f t="shared" si="706"/>
        <v xml:space="preserve"> </v>
      </c>
      <c r="FK709" s="1234">
        <f t="shared" si="677"/>
        <v>0</v>
      </c>
      <c r="FL709" s="1227"/>
      <c r="FM709" s="1234" t="str">
        <f t="shared" si="678"/>
        <v xml:space="preserve"> </v>
      </c>
      <c r="FN709" s="1234" t="str">
        <f t="shared" si="679"/>
        <v xml:space="preserve"> </v>
      </c>
      <c r="FO709" s="1234" t="str">
        <f t="shared" si="707"/>
        <v xml:space="preserve"> </v>
      </c>
      <c r="FP709" s="1234" t="str">
        <f t="shared" si="708"/>
        <v xml:space="preserve"> </v>
      </c>
      <c r="FQ709" s="1234" t="str">
        <f t="shared" si="680"/>
        <v xml:space="preserve"> </v>
      </c>
      <c r="FR709" s="1234" t="str">
        <f t="shared" si="709"/>
        <v xml:space="preserve"> </v>
      </c>
      <c r="FS709" s="1234">
        <f t="shared" si="715"/>
        <v>0</v>
      </c>
      <c r="FT709" s="1227"/>
      <c r="FU709" s="1234" t="str">
        <f t="shared" si="710"/>
        <v xml:space="preserve"> </v>
      </c>
      <c r="FV709" s="1234" t="str">
        <f t="shared" si="711"/>
        <v xml:space="preserve"> </v>
      </c>
      <c r="FW709" s="1234" t="str">
        <f t="shared" si="712"/>
        <v xml:space="preserve"> </v>
      </c>
      <c r="FX709" s="1234" t="str">
        <f t="shared" si="681"/>
        <v xml:space="preserve"> </v>
      </c>
      <c r="FY709" s="1234" t="str">
        <f t="shared" si="682"/>
        <v xml:space="preserve"> </v>
      </c>
      <c r="FZ709" s="1234" t="str">
        <f t="shared" si="713"/>
        <v xml:space="preserve"> </v>
      </c>
      <c r="GA709" s="1234">
        <f t="shared" si="683"/>
        <v>0</v>
      </c>
      <c r="GB709" s="1227"/>
      <c r="GC709" s="1234" t="str">
        <f t="shared" si="684"/>
        <v xml:space="preserve"> </v>
      </c>
      <c r="GD709" s="1234" t="str">
        <f t="shared" si="685"/>
        <v xml:space="preserve"> </v>
      </c>
      <c r="GE709" s="1234" t="str">
        <f t="shared" si="686"/>
        <v xml:space="preserve"> </v>
      </c>
      <c r="GF709" s="1234" t="str">
        <f t="shared" si="687"/>
        <v xml:space="preserve"> </v>
      </c>
      <c r="GG709" s="1234" t="str">
        <f t="shared" si="688"/>
        <v xml:space="preserve"> </v>
      </c>
      <c r="GH709" s="1234" t="str">
        <f t="shared" si="689"/>
        <v xml:space="preserve"> </v>
      </c>
      <c r="GI709" s="1234" t="str">
        <f t="shared" si="690"/>
        <v xml:space="preserve"> </v>
      </c>
      <c r="GJ709" s="1234" t="str">
        <f t="shared" si="691"/>
        <v xml:space="preserve"> </v>
      </c>
      <c r="GK709" s="1234" t="str">
        <f t="shared" si="692"/>
        <v xml:space="preserve"> </v>
      </c>
      <c r="GL709" s="1234" t="str">
        <f t="shared" si="693"/>
        <v xml:space="preserve"> </v>
      </c>
      <c r="GM709" s="1234" t="str">
        <f t="shared" si="694"/>
        <v xml:space="preserve"> </v>
      </c>
      <c r="GN709" s="1234">
        <f t="shared" si="695"/>
        <v>0</v>
      </c>
    </row>
    <row r="710" spans="1:196" s="100" customFormat="1" ht="27" customHeight="1" thickTop="1" thickBot="1">
      <c r="A710" s="1208">
        <f>【A票】【D票】!$D$10</f>
        <v>0</v>
      </c>
      <c r="B710" s="1212">
        <f>【A票】【D票】!$H$10</f>
        <v>0</v>
      </c>
      <c r="C710" s="1213" t="str">
        <f>【A票】【D票】!$K$10</f>
        <v xml:space="preserve"> </v>
      </c>
      <c r="D710" s="1214">
        <f t="shared" si="669"/>
        <v>619</v>
      </c>
      <c r="E710" s="914"/>
      <c r="F710" s="467"/>
      <c r="G710" s="469"/>
      <c r="H710" s="224" t="str">
        <f t="shared" si="716"/>
        <v xml:space="preserve"> </v>
      </c>
      <c r="I710" s="704"/>
      <c r="J710" s="117"/>
      <c r="K710" s="117"/>
      <c r="L710" s="117"/>
      <c r="M710" s="117"/>
      <c r="N710" s="117"/>
      <c r="O710" s="117"/>
      <c r="P710" s="117"/>
      <c r="Q710" s="117"/>
      <c r="R710" s="117"/>
      <c r="S710" s="117"/>
      <c r="T710" s="254"/>
      <c r="U710" s="646"/>
      <c r="V710" s="646"/>
      <c r="W710" s="114"/>
      <c r="X710" s="254"/>
      <c r="Y710" s="224" t="str">
        <f t="shared" si="717"/>
        <v xml:space="preserve"> </v>
      </c>
      <c r="Z710" s="579"/>
      <c r="AA710" s="704"/>
      <c r="AB710" s="119"/>
      <c r="AC710" s="224" t="str">
        <f t="shared" si="671"/>
        <v xml:space="preserve"> </v>
      </c>
      <c r="AD710" s="115"/>
      <c r="AE710" s="253"/>
      <c r="AF710" s="704"/>
      <c r="AG710" s="727"/>
      <c r="AH710" s="727"/>
      <c r="AI710" s="727"/>
      <c r="AJ710" s="727"/>
      <c r="AK710" s="591"/>
      <c r="AL710" s="727"/>
      <c r="AM710" s="727"/>
      <c r="AN710" s="727"/>
      <c r="AO710" s="727"/>
      <c r="AP710" s="727"/>
      <c r="AQ710" s="727"/>
      <c r="AR710" s="727"/>
      <c r="AS710" s="727"/>
      <c r="AT710" s="727"/>
      <c r="AU710" s="727"/>
      <c r="AV710" s="727"/>
      <c r="AW710" s="727"/>
      <c r="AX710" s="727"/>
      <c r="AY710" s="727"/>
      <c r="AZ710" s="727"/>
      <c r="BA710" s="727"/>
      <c r="BB710" s="727"/>
      <c r="BC710" s="821"/>
      <c r="BD710" s="727"/>
      <c r="BE710" s="727"/>
      <c r="BF710" s="727"/>
      <c r="BG710" s="727"/>
      <c r="BH710" s="727"/>
      <c r="BI710" s="727"/>
      <c r="BJ710" s="727"/>
      <c r="BK710" s="727"/>
      <c r="BL710" s="821"/>
      <c r="BM710" s="727"/>
      <c r="BN710" s="727"/>
      <c r="BO710" s="727"/>
      <c r="BP710" s="727"/>
      <c r="BQ710" s="727"/>
      <c r="BR710" s="821"/>
      <c r="BS710" s="727"/>
      <c r="BT710" s="727"/>
      <c r="BU710" s="727"/>
      <c r="BV710" s="591"/>
      <c r="BW710" s="224" t="str">
        <f t="shared" si="729"/>
        <v xml:space="preserve"> </v>
      </c>
      <c r="BX710" s="471">
        <f t="shared" si="718"/>
        <v>619</v>
      </c>
      <c r="BY710" s="117"/>
      <c r="BZ710" s="117"/>
      <c r="CA710" s="117"/>
      <c r="CB710" s="117"/>
      <c r="CC710" s="117"/>
      <c r="CD710" s="461"/>
      <c r="CE710" s="236"/>
      <c r="CF710" s="224" t="str">
        <f t="shared" si="719"/>
        <v xml:space="preserve"> </v>
      </c>
      <c r="CG710" s="116"/>
      <c r="CH710" s="117"/>
      <c r="CI710" s="117"/>
      <c r="CJ710" s="117"/>
      <c r="CK710" s="472"/>
      <c r="CL710" s="472"/>
      <c r="CM710" s="472"/>
      <c r="CN710" s="472"/>
      <c r="CO710" s="117"/>
      <c r="CP710" s="253"/>
      <c r="CQ710" s="120"/>
      <c r="CR710" s="224" t="str" cm="1">
        <f t="array" ref="CR710">IF(AND(SUM(COUNTIF(CG710:CM710,{"*不明*","*その他*"})+COUNTIF(CO710:CP710,{"*不明*","*その他*"}))&gt;0,CQ710=""),"その他・不明の場合,10)具体的内容、理由を記入",IF(OR(AND(CI710=CI$65,COUNTA(CJ710:CM710)&lt;4),AND(OR(CI710=CI$63,CI710=CI$64,CI710=CI$66,CI710=CI$67,CI710=CI$68,CI710=""),COUNTA(CJ710:CM710)&gt;0)),"3)介護保険認定済→要介護度、認知症自立度、寝たきり度、介護保険サービス記入",IF(OR(AND(OR(CM710=CM$63,CM710=CM$64),CN710=""),AND(OR(CM710=CM$65,CM710=CM$66),CN710&lt;&gt;"")),"7)介護保険サービス受けている/過去受けていた→具体的内容記入"," ")))</f>
        <v xml:space="preserve"> </v>
      </c>
      <c r="CS710" s="224" t="str">
        <f t="shared" si="720"/>
        <v xml:space="preserve"> </v>
      </c>
      <c r="CT710" s="116"/>
      <c r="CU710" s="253"/>
      <c r="CV710" s="117"/>
      <c r="CW710" s="117"/>
      <c r="CX710" s="253"/>
      <c r="CY710" s="117"/>
      <c r="CZ710" s="117"/>
      <c r="DA710" s="253"/>
      <c r="DB710" s="117"/>
      <c r="DC710" s="224" t="str">
        <f t="shared" si="721"/>
        <v xml:space="preserve"> </v>
      </c>
      <c r="DD710" s="224" t="str">
        <f t="shared" si="722"/>
        <v xml:space="preserve"> </v>
      </c>
      <c r="DE710" s="224" t="str">
        <f t="shared" si="672"/>
        <v xml:space="preserve"> </v>
      </c>
      <c r="DF710" s="121"/>
      <c r="DG710" s="114"/>
      <c r="DH710" s="704"/>
      <c r="DI710" s="119"/>
      <c r="DJ710" s="187"/>
      <c r="DK710" s="254"/>
      <c r="DL710" s="224" t="str">
        <f t="shared" si="673"/>
        <v xml:space="preserve"> </v>
      </c>
      <c r="DM710" s="224" t="str">
        <f t="shared" si="723"/>
        <v xml:space="preserve"> </v>
      </c>
      <c r="DN710" s="474"/>
      <c r="DO710" s="117"/>
      <c r="DP710" s="117"/>
      <c r="DQ710" s="117"/>
      <c r="DR710" s="117"/>
      <c r="DS710" s="117"/>
      <c r="DT710" s="254"/>
      <c r="DU710" s="476"/>
      <c r="DV710" s="224" t="str">
        <f t="shared" si="674"/>
        <v xml:space="preserve"> </v>
      </c>
      <c r="DW710" s="115"/>
      <c r="DX710" s="470"/>
      <c r="DY710" s="117"/>
      <c r="DZ710" s="704"/>
      <c r="EA710" s="224" t="str">
        <f t="shared" si="675"/>
        <v xml:space="preserve"> </v>
      </c>
      <c r="EB710" s="906"/>
      <c r="EC710" s="904"/>
      <c r="ED710" s="904"/>
      <c r="EE710" s="904"/>
      <c r="EF710" s="904"/>
      <c r="EG710" s="904"/>
      <c r="EH710" s="904"/>
      <c r="EI710" s="904"/>
      <c r="EJ710" s="904"/>
      <c r="EK710" s="905"/>
      <c r="EL710" s="80"/>
      <c r="EM710" s="224" t="str">
        <f t="shared" si="724"/>
        <v xml:space="preserve"> </v>
      </c>
      <c r="EN710" s="224" t="str">
        <f t="shared" si="725"/>
        <v xml:space="preserve"> </v>
      </c>
      <c r="EO710" s="115"/>
      <c r="EP710" s="1050"/>
      <c r="EQ710" s="253"/>
      <c r="ER710" s="117"/>
      <c r="ES710" s="1258">
        <f t="shared" si="726"/>
        <v>619</v>
      </c>
      <c r="ET710" s="224" t="str">
        <f t="shared" si="727"/>
        <v xml:space="preserve"> </v>
      </c>
      <c r="EU710" s="477" t="str">
        <f t="shared" si="728"/>
        <v/>
      </c>
      <c r="EV710" s="1334" t="str">
        <f t="shared" si="670"/>
        <v xml:space="preserve"> </v>
      </c>
      <c r="EW710" s="1332" t="str">
        <f t="shared" si="714"/>
        <v/>
      </c>
      <c r="EX710" s="1275" t="str">
        <f t="shared" si="696"/>
        <v/>
      </c>
      <c r="EY710" s="1275" t="str">
        <f t="shared" si="697"/>
        <v/>
      </c>
      <c r="EZ710" s="1275" t="str">
        <f t="shared" si="698"/>
        <v/>
      </c>
      <c r="FA710" s="1275" t="str">
        <f t="shared" si="699"/>
        <v/>
      </c>
      <c r="FB710" s="1275" t="str">
        <f t="shared" si="700"/>
        <v/>
      </c>
      <c r="FC710" s="1333" t="str">
        <f t="shared" si="701"/>
        <v/>
      </c>
      <c r="FE710" s="1234" t="str">
        <f t="shared" si="702"/>
        <v xml:space="preserve"> </v>
      </c>
      <c r="FF710" s="1234" t="str">
        <f t="shared" si="703"/>
        <v xml:space="preserve"> </v>
      </c>
      <c r="FG710" s="1234" t="str">
        <f t="shared" si="704"/>
        <v xml:space="preserve"> </v>
      </c>
      <c r="FH710" s="1234" t="str">
        <f t="shared" si="705"/>
        <v xml:space="preserve"> </v>
      </c>
      <c r="FI710" s="1234" t="str">
        <f t="shared" si="676"/>
        <v xml:space="preserve"> </v>
      </c>
      <c r="FJ710" s="1234" t="str">
        <f t="shared" si="706"/>
        <v xml:space="preserve"> </v>
      </c>
      <c r="FK710" s="1234">
        <f t="shared" si="677"/>
        <v>0</v>
      </c>
      <c r="FL710" s="1227"/>
      <c r="FM710" s="1234" t="str">
        <f t="shared" si="678"/>
        <v xml:space="preserve"> </v>
      </c>
      <c r="FN710" s="1234" t="str">
        <f t="shared" si="679"/>
        <v xml:space="preserve"> </v>
      </c>
      <c r="FO710" s="1234" t="str">
        <f t="shared" si="707"/>
        <v xml:space="preserve"> </v>
      </c>
      <c r="FP710" s="1234" t="str">
        <f t="shared" si="708"/>
        <v xml:space="preserve"> </v>
      </c>
      <c r="FQ710" s="1234" t="str">
        <f t="shared" si="680"/>
        <v xml:space="preserve"> </v>
      </c>
      <c r="FR710" s="1234" t="str">
        <f t="shared" si="709"/>
        <v xml:space="preserve"> </v>
      </c>
      <c r="FS710" s="1234">
        <f t="shared" si="715"/>
        <v>0</v>
      </c>
      <c r="FT710" s="1227"/>
      <c r="FU710" s="1234" t="str">
        <f t="shared" si="710"/>
        <v xml:space="preserve"> </v>
      </c>
      <c r="FV710" s="1234" t="str">
        <f t="shared" si="711"/>
        <v xml:space="preserve"> </v>
      </c>
      <c r="FW710" s="1234" t="str">
        <f t="shared" si="712"/>
        <v xml:space="preserve"> </v>
      </c>
      <c r="FX710" s="1234" t="str">
        <f t="shared" si="681"/>
        <v xml:space="preserve"> </v>
      </c>
      <c r="FY710" s="1234" t="str">
        <f t="shared" si="682"/>
        <v xml:space="preserve"> </v>
      </c>
      <c r="FZ710" s="1234" t="str">
        <f t="shared" si="713"/>
        <v xml:space="preserve"> </v>
      </c>
      <c r="GA710" s="1234">
        <f t="shared" si="683"/>
        <v>0</v>
      </c>
      <c r="GB710" s="1227"/>
      <c r="GC710" s="1234" t="str">
        <f t="shared" si="684"/>
        <v xml:space="preserve"> </v>
      </c>
      <c r="GD710" s="1234" t="str">
        <f t="shared" si="685"/>
        <v xml:space="preserve"> </v>
      </c>
      <c r="GE710" s="1234" t="str">
        <f t="shared" si="686"/>
        <v xml:space="preserve"> </v>
      </c>
      <c r="GF710" s="1234" t="str">
        <f t="shared" si="687"/>
        <v xml:space="preserve"> </v>
      </c>
      <c r="GG710" s="1234" t="str">
        <f t="shared" si="688"/>
        <v xml:space="preserve"> </v>
      </c>
      <c r="GH710" s="1234" t="str">
        <f t="shared" si="689"/>
        <v xml:space="preserve"> </v>
      </c>
      <c r="GI710" s="1234" t="str">
        <f t="shared" si="690"/>
        <v xml:space="preserve"> </v>
      </c>
      <c r="GJ710" s="1234" t="str">
        <f t="shared" si="691"/>
        <v xml:space="preserve"> </v>
      </c>
      <c r="GK710" s="1234" t="str">
        <f t="shared" si="692"/>
        <v xml:space="preserve"> </v>
      </c>
      <c r="GL710" s="1234" t="str">
        <f t="shared" si="693"/>
        <v xml:space="preserve"> </v>
      </c>
      <c r="GM710" s="1234" t="str">
        <f t="shared" si="694"/>
        <v xml:space="preserve"> </v>
      </c>
      <c r="GN710" s="1234">
        <f t="shared" si="695"/>
        <v>0</v>
      </c>
    </row>
    <row r="711" spans="1:196" s="100" customFormat="1" ht="27" customHeight="1" thickTop="1" thickBot="1">
      <c r="A711" s="1208">
        <f>【A票】【D票】!$D$10</f>
        <v>0</v>
      </c>
      <c r="B711" s="1212">
        <f>【A票】【D票】!$H$10</f>
        <v>0</v>
      </c>
      <c r="C711" s="1213" t="str">
        <f>【A票】【D票】!$K$10</f>
        <v xml:space="preserve"> </v>
      </c>
      <c r="D711" s="1214">
        <f t="shared" si="669"/>
        <v>620</v>
      </c>
      <c r="E711" s="914"/>
      <c r="F711" s="467"/>
      <c r="G711" s="469"/>
      <c r="H711" s="224" t="str">
        <f t="shared" si="716"/>
        <v xml:space="preserve"> </v>
      </c>
      <c r="I711" s="704"/>
      <c r="J711" s="117"/>
      <c r="K711" s="117"/>
      <c r="L711" s="117"/>
      <c r="M711" s="117"/>
      <c r="N711" s="117"/>
      <c r="O711" s="117"/>
      <c r="P711" s="117"/>
      <c r="Q711" s="117"/>
      <c r="R711" s="117"/>
      <c r="S711" s="117"/>
      <c r="T711" s="254"/>
      <c r="U711" s="646"/>
      <c r="V711" s="646"/>
      <c r="W711" s="114"/>
      <c r="X711" s="254"/>
      <c r="Y711" s="224" t="str">
        <f t="shared" si="717"/>
        <v xml:space="preserve"> </v>
      </c>
      <c r="Z711" s="579"/>
      <c r="AA711" s="704"/>
      <c r="AB711" s="119"/>
      <c r="AC711" s="224" t="str">
        <f t="shared" si="671"/>
        <v xml:space="preserve"> </v>
      </c>
      <c r="AD711" s="115"/>
      <c r="AE711" s="253"/>
      <c r="AF711" s="704"/>
      <c r="AG711" s="727"/>
      <c r="AH711" s="727"/>
      <c r="AI711" s="727"/>
      <c r="AJ711" s="727"/>
      <c r="AK711" s="591"/>
      <c r="AL711" s="727"/>
      <c r="AM711" s="727"/>
      <c r="AN711" s="727"/>
      <c r="AO711" s="727"/>
      <c r="AP711" s="727"/>
      <c r="AQ711" s="727"/>
      <c r="AR711" s="727"/>
      <c r="AS711" s="727"/>
      <c r="AT711" s="727"/>
      <c r="AU711" s="727"/>
      <c r="AV711" s="727"/>
      <c r="AW711" s="727"/>
      <c r="AX711" s="727"/>
      <c r="AY711" s="727"/>
      <c r="AZ711" s="727"/>
      <c r="BA711" s="727"/>
      <c r="BB711" s="727"/>
      <c r="BC711" s="821"/>
      <c r="BD711" s="727"/>
      <c r="BE711" s="727"/>
      <c r="BF711" s="727"/>
      <c r="BG711" s="727"/>
      <c r="BH711" s="727"/>
      <c r="BI711" s="727"/>
      <c r="BJ711" s="727"/>
      <c r="BK711" s="727"/>
      <c r="BL711" s="821"/>
      <c r="BM711" s="727"/>
      <c r="BN711" s="727"/>
      <c r="BO711" s="727"/>
      <c r="BP711" s="727"/>
      <c r="BQ711" s="727"/>
      <c r="BR711" s="821"/>
      <c r="BS711" s="727"/>
      <c r="BT711" s="727"/>
      <c r="BU711" s="727"/>
      <c r="BV711" s="591"/>
      <c r="BW711" s="224" t="str">
        <f t="shared" si="729"/>
        <v xml:space="preserve"> </v>
      </c>
      <c r="BX711" s="471">
        <f t="shared" si="718"/>
        <v>620</v>
      </c>
      <c r="BY711" s="117"/>
      <c r="BZ711" s="117"/>
      <c r="CA711" s="117"/>
      <c r="CB711" s="117"/>
      <c r="CC711" s="117"/>
      <c r="CD711" s="461"/>
      <c r="CE711" s="236"/>
      <c r="CF711" s="224" t="str">
        <f t="shared" si="719"/>
        <v xml:space="preserve"> </v>
      </c>
      <c r="CG711" s="116"/>
      <c r="CH711" s="117"/>
      <c r="CI711" s="117"/>
      <c r="CJ711" s="117"/>
      <c r="CK711" s="472"/>
      <c r="CL711" s="472"/>
      <c r="CM711" s="472"/>
      <c r="CN711" s="472"/>
      <c r="CO711" s="117"/>
      <c r="CP711" s="253"/>
      <c r="CQ711" s="120"/>
      <c r="CR711" s="224" t="str" cm="1">
        <f t="array" ref="CR711">IF(AND(SUM(COUNTIF(CG711:CM711,{"*不明*","*その他*"})+COUNTIF(CO711:CP711,{"*不明*","*その他*"}))&gt;0,CQ711=""),"その他・不明の場合,10)具体的内容、理由を記入",IF(OR(AND(CI711=CI$65,COUNTA(CJ711:CM711)&lt;4),AND(OR(CI711=CI$63,CI711=CI$64,CI711=CI$66,CI711=CI$67,CI711=CI$68,CI711=""),COUNTA(CJ711:CM711)&gt;0)),"3)介護保険認定済→要介護度、認知症自立度、寝たきり度、介護保険サービス記入",IF(OR(AND(OR(CM711=CM$63,CM711=CM$64),CN711=""),AND(OR(CM711=CM$65,CM711=CM$66),CN711&lt;&gt;"")),"7)介護保険サービス受けている/過去受けていた→具体的内容記入"," ")))</f>
        <v xml:space="preserve"> </v>
      </c>
      <c r="CS711" s="224" t="str">
        <f t="shared" si="720"/>
        <v xml:space="preserve"> </v>
      </c>
      <c r="CT711" s="116"/>
      <c r="CU711" s="253"/>
      <c r="CV711" s="117"/>
      <c r="CW711" s="117"/>
      <c r="CX711" s="253"/>
      <c r="CY711" s="117"/>
      <c r="CZ711" s="117"/>
      <c r="DA711" s="253"/>
      <c r="DB711" s="117"/>
      <c r="DC711" s="224" t="str">
        <f t="shared" si="721"/>
        <v xml:space="preserve"> </v>
      </c>
      <c r="DD711" s="224" t="str">
        <f t="shared" si="722"/>
        <v xml:space="preserve"> </v>
      </c>
      <c r="DE711" s="224" t="str">
        <f t="shared" si="672"/>
        <v xml:space="preserve"> </v>
      </c>
      <c r="DF711" s="121"/>
      <c r="DG711" s="114"/>
      <c r="DH711" s="704"/>
      <c r="DI711" s="119"/>
      <c r="DJ711" s="187"/>
      <c r="DK711" s="254"/>
      <c r="DL711" s="224" t="str">
        <f t="shared" si="673"/>
        <v xml:space="preserve"> </v>
      </c>
      <c r="DM711" s="224" t="str">
        <f t="shared" si="723"/>
        <v xml:space="preserve"> </v>
      </c>
      <c r="DN711" s="474"/>
      <c r="DO711" s="117"/>
      <c r="DP711" s="117"/>
      <c r="DQ711" s="117"/>
      <c r="DR711" s="117"/>
      <c r="DS711" s="117"/>
      <c r="DT711" s="254"/>
      <c r="DU711" s="476"/>
      <c r="DV711" s="224" t="str">
        <f t="shared" si="674"/>
        <v xml:space="preserve"> </v>
      </c>
      <c r="DW711" s="115"/>
      <c r="DX711" s="470"/>
      <c r="DY711" s="117"/>
      <c r="DZ711" s="704"/>
      <c r="EA711" s="224" t="str">
        <f t="shared" si="675"/>
        <v xml:space="preserve"> </v>
      </c>
      <c r="EB711" s="906"/>
      <c r="EC711" s="904"/>
      <c r="ED711" s="904"/>
      <c r="EE711" s="904"/>
      <c r="EF711" s="904"/>
      <c r="EG711" s="904"/>
      <c r="EH711" s="904"/>
      <c r="EI711" s="904"/>
      <c r="EJ711" s="904"/>
      <c r="EK711" s="905"/>
      <c r="EL711" s="80"/>
      <c r="EM711" s="224" t="str">
        <f t="shared" si="724"/>
        <v xml:space="preserve"> </v>
      </c>
      <c r="EN711" s="224" t="str">
        <f t="shared" si="725"/>
        <v xml:space="preserve"> </v>
      </c>
      <c r="EO711" s="115"/>
      <c r="EP711" s="1050"/>
      <c r="EQ711" s="253"/>
      <c r="ER711" s="117"/>
      <c r="ES711" s="1258">
        <f t="shared" si="726"/>
        <v>620</v>
      </c>
      <c r="ET711" s="224" t="str">
        <f t="shared" si="727"/>
        <v xml:space="preserve"> </v>
      </c>
      <c r="EU711" s="477" t="str">
        <f t="shared" si="728"/>
        <v/>
      </c>
      <c r="EV711" s="1334" t="str">
        <f t="shared" si="670"/>
        <v xml:space="preserve"> </v>
      </c>
      <c r="EW711" s="1332" t="str">
        <f t="shared" si="714"/>
        <v/>
      </c>
      <c r="EX711" s="1275" t="str">
        <f t="shared" si="696"/>
        <v/>
      </c>
      <c r="EY711" s="1275" t="str">
        <f t="shared" si="697"/>
        <v/>
      </c>
      <c r="EZ711" s="1275" t="str">
        <f t="shared" si="698"/>
        <v/>
      </c>
      <c r="FA711" s="1275" t="str">
        <f t="shared" si="699"/>
        <v/>
      </c>
      <c r="FB711" s="1275" t="str">
        <f t="shared" si="700"/>
        <v/>
      </c>
      <c r="FC711" s="1333" t="str">
        <f t="shared" si="701"/>
        <v/>
      </c>
      <c r="FE711" s="1234" t="str">
        <f t="shared" si="702"/>
        <v xml:space="preserve"> </v>
      </c>
      <c r="FF711" s="1234" t="str">
        <f t="shared" si="703"/>
        <v xml:space="preserve"> </v>
      </c>
      <c r="FG711" s="1234" t="str">
        <f t="shared" si="704"/>
        <v xml:space="preserve"> </v>
      </c>
      <c r="FH711" s="1234" t="str">
        <f t="shared" si="705"/>
        <v xml:space="preserve"> </v>
      </c>
      <c r="FI711" s="1234" t="str">
        <f t="shared" si="676"/>
        <v xml:space="preserve"> </v>
      </c>
      <c r="FJ711" s="1234" t="str">
        <f t="shared" si="706"/>
        <v xml:space="preserve"> </v>
      </c>
      <c r="FK711" s="1234">
        <f t="shared" si="677"/>
        <v>0</v>
      </c>
      <c r="FL711" s="1227"/>
      <c r="FM711" s="1234" t="str">
        <f t="shared" si="678"/>
        <v xml:space="preserve"> </v>
      </c>
      <c r="FN711" s="1234" t="str">
        <f t="shared" si="679"/>
        <v xml:space="preserve"> </v>
      </c>
      <c r="FO711" s="1234" t="str">
        <f t="shared" si="707"/>
        <v xml:space="preserve"> </v>
      </c>
      <c r="FP711" s="1234" t="str">
        <f t="shared" si="708"/>
        <v xml:space="preserve"> </v>
      </c>
      <c r="FQ711" s="1234" t="str">
        <f t="shared" si="680"/>
        <v xml:space="preserve"> </v>
      </c>
      <c r="FR711" s="1234" t="str">
        <f t="shared" si="709"/>
        <v xml:space="preserve"> </v>
      </c>
      <c r="FS711" s="1234">
        <f t="shared" si="715"/>
        <v>0</v>
      </c>
      <c r="FT711" s="1227"/>
      <c r="FU711" s="1234" t="str">
        <f t="shared" si="710"/>
        <v xml:space="preserve"> </v>
      </c>
      <c r="FV711" s="1234" t="str">
        <f t="shared" si="711"/>
        <v xml:space="preserve"> </v>
      </c>
      <c r="FW711" s="1234" t="str">
        <f t="shared" si="712"/>
        <v xml:space="preserve"> </v>
      </c>
      <c r="FX711" s="1234" t="str">
        <f t="shared" si="681"/>
        <v xml:space="preserve"> </v>
      </c>
      <c r="FY711" s="1234" t="str">
        <f t="shared" si="682"/>
        <v xml:space="preserve"> </v>
      </c>
      <c r="FZ711" s="1234" t="str">
        <f t="shared" si="713"/>
        <v xml:space="preserve"> </v>
      </c>
      <c r="GA711" s="1234">
        <f t="shared" si="683"/>
        <v>0</v>
      </c>
      <c r="GB711" s="1227"/>
      <c r="GC711" s="1234" t="str">
        <f t="shared" si="684"/>
        <v xml:space="preserve"> </v>
      </c>
      <c r="GD711" s="1234" t="str">
        <f t="shared" si="685"/>
        <v xml:space="preserve"> </v>
      </c>
      <c r="GE711" s="1234" t="str">
        <f t="shared" si="686"/>
        <v xml:space="preserve"> </v>
      </c>
      <c r="GF711" s="1234" t="str">
        <f t="shared" si="687"/>
        <v xml:space="preserve"> </v>
      </c>
      <c r="GG711" s="1234" t="str">
        <f t="shared" si="688"/>
        <v xml:space="preserve"> </v>
      </c>
      <c r="GH711" s="1234" t="str">
        <f t="shared" si="689"/>
        <v xml:space="preserve"> </v>
      </c>
      <c r="GI711" s="1234" t="str">
        <f t="shared" si="690"/>
        <v xml:space="preserve"> </v>
      </c>
      <c r="GJ711" s="1234" t="str">
        <f t="shared" si="691"/>
        <v xml:space="preserve"> </v>
      </c>
      <c r="GK711" s="1234" t="str">
        <f t="shared" si="692"/>
        <v xml:space="preserve"> </v>
      </c>
      <c r="GL711" s="1234" t="str">
        <f t="shared" si="693"/>
        <v xml:space="preserve"> </v>
      </c>
      <c r="GM711" s="1234" t="str">
        <f t="shared" si="694"/>
        <v xml:space="preserve"> </v>
      </c>
      <c r="GN711" s="1234">
        <f t="shared" si="695"/>
        <v>0</v>
      </c>
    </row>
    <row r="712" spans="1:196" s="100" customFormat="1" ht="27" customHeight="1" thickTop="1" thickBot="1">
      <c r="A712" s="1208">
        <f>【A票】【D票】!$D$10</f>
        <v>0</v>
      </c>
      <c r="B712" s="1212">
        <f>【A票】【D票】!$H$10</f>
        <v>0</v>
      </c>
      <c r="C712" s="1213" t="str">
        <f>【A票】【D票】!$K$10</f>
        <v xml:space="preserve"> </v>
      </c>
      <c r="D712" s="1214">
        <f t="shared" si="669"/>
        <v>621</v>
      </c>
      <c r="E712" s="914"/>
      <c r="F712" s="467"/>
      <c r="G712" s="469"/>
      <c r="H712" s="224" t="str">
        <f t="shared" si="716"/>
        <v xml:space="preserve"> </v>
      </c>
      <c r="I712" s="704"/>
      <c r="J712" s="117"/>
      <c r="K712" s="117"/>
      <c r="L712" s="117"/>
      <c r="M712" s="117"/>
      <c r="N712" s="117"/>
      <c r="O712" s="117"/>
      <c r="P712" s="117"/>
      <c r="Q712" s="117"/>
      <c r="R712" s="117"/>
      <c r="S712" s="117"/>
      <c r="T712" s="254"/>
      <c r="U712" s="646"/>
      <c r="V712" s="646"/>
      <c r="W712" s="114"/>
      <c r="X712" s="254"/>
      <c r="Y712" s="224" t="str">
        <f t="shared" si="717"/>
        <v xml:space="preserve"> </v>
      </c>
      <c r="Z712" s="579"/>
      <c r="AA712" s="704"/>
      <c r="AB712" s="119"/>
      <c r="AC712" s="224" t="str">
        <f t="shared" si="671"/>
        <v xml:space="preserve"> </v>
      </c>
      <c r="AD712" s="115"/>
      <c r="AE712" s="253"/>
      <c r="AF712" s="704"/>
      <c r="AG712" s="727"/>
      <c r="AH712" s="727"/>
      <c r="AI712" s="727"/>
      <c r="AJ712" s="727"/>
      <c r="AK712" s="591"/>
      <c r="AL712" s="727"/>
      <c r="AM712" s="727"/>
      <c r="AN712" s="727"/>
      <c r="AO712" s="727"/>
      <c r="AP712" s="727"/>
      <c r="AQ712" s="727"/>
      <c r="AR712" s="727"/>
      <c r="AS712" s="727"/>
      <c r="AT712" s="727"/>
      <c r="AU712" s="727"/>
      <c r="AV712" s="727"/>
      <c r="AW712" s="727"/>
      <c r="AX712" s="727"/>
      <c r="AY712" s="727"/>
      <c r="AZ712" s="727"/>
      <c r="BA712" s="727"/>
      <c r="BB712" s="727"/>
      <c r="BC712" s="821"/>
      <c r="BD712" s="727"/>
      <c r="BE712" s="727"/>
      <c r="BF712" s="727"/>
      <c r="BG712" s="727"/>
      <c r="BH712" s="727"/>
      <c r="BI712" s="727"/>
      <c r="BJ712" s="727"/>
      <c r="BK712" s="727"/>
      <c r="BL712" s="821"/>
      <c r="BM712" s="727"/>
      <c r="BN712" s="727"/>
      <c r="BO712" s="727"/>
      <c r="BP712" s="727"/>
      <c r="BQ712" s="727"/>
      <c r="BR712" s="821"/>
      <c r="BS712" s="727"/>
      <c r="BT712" s="727"/>
      <c r="BU712" s="727"/>
      <c r="BV712" s="591"/>
      <c r="BW712" s="224" t="str">
        <f t="shared" si="729"/>
        <v xml:space="preserve"> </v>
      </c>
      <c r="BX712" s="471">
        <f t="shared" si="718"/>
        <v>621</v>
      </c>
      <c r="BY712" s="117"/>
      <c r="BZ712" s="117"/>
      <c r="CA712" s="117"/>
      <c r="CB712" s="117"/>
      <c r="CC712" s="117"/>
      <c r="CD712" s="461"/>
      <c r="CE712" s="236"/>
      <c r="CF712" s="224" t="str">
        <f t="shared" si="719"/>
        <v xml:space="preserve"> </v>
      </c>
      <c r="CG712" s="116"/>
      <c r="CH712" s="117"/>
      <c r="CI712" s="117"/>
      <c r="CJ712" s="117"/>
      <c r="CK712" s="472"/>
      <c r="CL712" s="472"/>
      <c r="CM712" s="472"/>
      <c r="CN712" s="472"/>
      <c r="CO712" s="117"/>
      <c r="CP712" s="253"/>
      <c r="CQ712" s="120"/>
      <c r="CR712" s="224" t="str" cm="1">
        <f t="array" ref="CR712">IF(AND(SUM(COUNTIF(CG712:CM712,{"*不明*","*その他*"})+COUNTIF(CO712:CP712,{"*不明*","*その他*"}))&gt;0,CQ712=""),"その他・不明の場合,10)具体的内容、理由を記入",IF(OR(AND(CI712=CI$65,COUNTA(CJ712:CM712)&lt;4),AND(OR(CI712=CI$63,CI712=CI$64,CI712=CI$66,CI712=CI$67,CI712=CI$68,CI712=""),COUNTA(CJ712:CM712)&gt;0)),"3)介護保険認定済→要介護度、認知症自立度、寝たきり度、介護保険サービス記入",IF(OR(AND(OR(CM712=CM$63,CM712=CM$64),CN712=""),AND(OR(CM712=CM$65,CM712=CM$66),CN712&lt;&gt;"")),"7)介護保険サービス受けている/過去受けていた→具体的内容記入"," ")))</f>
        <v xml:space="preserve"> </v>
      </c>
      <c r="CS712" s="224" t="str">
        <f t="shared" si="720"/>
        <v xml:space="preserve"> </v>
      </c>
      <c r="CT712" s="116"/>
      <c r="CU712" s="253"/>
      <c r="CV712" s="117"/>
      <c r="CW712" s="117"/>
      <c r="CX712" s="253"/>
      <c r="CY712" s="117"/>
      <c r="CZ712" s="117"/>
      <c r="DA712" s="253"/>
      <c r="DB712" s="117"/>
      <c r="DC712" s="224" t="str">
        <f t="shared" si="721"/>
        <v xml:space="preserve"> </v>
      </c>
      <c r="DD712" s="224" t="str">
        <f t="shared" si="722"/>
        <v xml:space="preserve"> </v>
      </c>
      <c r="DE712" s="224" t="str">
        <f t="shared" si="672"/>
        <v xml:space="preserve"> </v>
      </c>
      <c r="DF712" s="121"/>
      <c r="DG712" s="114"/>
      <c r="DH712" s="704"/>
      <c r="DI712" s="119"/>
      <c r="DJ712" s="187"/>
      <c r="DK712" s="254"/>
      <c r="DL712" s="224" t="str">
        <f t="shared" si="673"/>
        <v xml:space="preserve"> </v>
      </c>
      <c r="DM712" s="224" t="str">
        <f t="shared" si="723"/>
        <v xml:space="preserve"> </v>
      </c>
      <c r="DN712" s="474"/>
      <c r="DO712" s="117"/>
      <c r="DP712" s="117"/>
      <c r="DQ712" s="117"/>
      <c r="DR712" s="117"/>
      <c r="DS712" s="117"/>
      <c r="DT712" s="254"/>
      <c r="DU712" s="476"/>
      <c r="DV712" s="224" t="str">
        <f t="shared" si="674"/>
        <v xml:space="preserve"> </v>
      </c>
      <c r="DW712" s="115"/>
      <c r="DX712" s="470"/>
      <c r="DY712" s="117"/>
      <c r="DZ712" s="704"/>
      <c r="EA712" s="224" t="str">
        <f t="shared" si="675"/>
        <v xml:space="preserve"> </v>
      </c>
      <c r="EB712" s="906"/>
      <c r="EC712" s="904"/>
      <c r="ED712" s="904"/>
      <c r="EE712" s="904"/>
      <c r="EF712" s="904"/>
      <c r="EG712" s="904"/>
      <c r="EH712" s="904"/>
      <c r="EI712" s="904"/>
      <c r="EJ712" s="904"/>
      <c r="EK712" s="905"/>
      <c r="EL712" s="80"/>
      <c r="EM712" s="224" t="str">
        <f t="shared" si="724"/>
        <v xml:space="preserve"> </v>
      </c>
      <c r="EN712" s="224" t="str">
        <f t="shared" si="725"/>
        <v xml:space="preserve"> </v>
      </c>
      <c r="EO712" s="115"/>
      <c r="EP712" s="1050"/>
      <c r="EQ712" s="253"/>
      <c r="ER712" s="117"/>
      <c r="ES712" s="1258">
        <f t="shared" si="726"/>
        <v>621</v>
      </c>
      <c r="ET712" s="224" t="str">
        <f t="shared" si="727"/>
        <v xml:space="preserve"> </v>
      </c>
      <c r="EU712" s="477" t="str">
        <f t="shared" si="728"/>
        <v/>
      </c>
      <c r="EV712" s="1334" t="str">
        <f t="shared" si="670"/>
        <v xml:space="preserve"> </v>
      </c>
      <c r="EW712" s="1332" t="str">
        <f t="shared" si="714"/>
        <v/>
      </c>
      <c r="EX712" s="1275" t="str">
        <f t="shared" si="696"/>
        <v/>
      </c>
      <c r="EY712" s="1275" t="str">
        <f t="shared" si="697"/>
        <v/>
      </c>
      <c r="EZ712" s="1275" t="str">
        <f t="shared" si="698"/>
        <v/>
      </c>
      <c r="FA712" s="1275" t="str">
        <f t="shared" si="699"/>
        <v/>
      </c>
      <c r="FB712" s="1275" t="str">
        <f t="shared" si="700"/>
        <v/>
      </c>
      <c r="FC712" s="1333" t="str">
        <f t="shared" si="701"/>
        <v/>
      </c>
      <c r="FE712" s="1234" t="str">
        <f t="shared" si="702"/>
        <v xml:space="preserve"> </v>
      </c>
      <c r="FF712" s="1234" t="str">
        <f t="shared" si="703"/>
        <v xml:space="preserve"> </v>
      </c>
      <c r="FG712" s="1234" t="str">
        <f t="shared" si="704"/>
        <v xml:space="preserve"> </v>
      </c>
      <c r="FH712" s="1234" t="str">
        <f t="shared" si="705"/>
        <v xml:space="preserve"> </v>
      </c>
      <c r="FI712" s="1234" t="str">
        <f t="shared" si="676"/>
        <v xml:space="preserve"> </v>
      </c>
      <c r="FJ712" s="1234" t="str">
        <f t="shared" si="706"/>
        <v xml:space="preserve"> </v>
      </c>
      <c r="FK712" s="1234">
        <f t="shared" si="677"/>
        <v>0</v>
      </c>
      <c r="FL712" s="1227"/>
      <c r="FM712" s="1234" t="str">
        <f t="shared" si="678"/>
        <v xml:space="preserve"> </v>
      </c>
      <c r="FN712" s="1234" t="str">
        <f t="shared" si="679"/>
        <v xml:space="preserve"> </v>
      </c>
      <c r="FO712" s="1234" t="str">
        <f t="shared" si="707"/>
        <v xml:space="preserve"> </v>
      </c>
      <c r="FP712" s="1234" t="str">
        <f t="shared" si="708"/>
        <v xml:space="preserve"> </v>
      </c>
      <c r="FQ712" s="1234" t="str">
        <f t="shared" si="680"/>
        <v xml:space="preserve"> </v>
      </c>
      <c r="FR712" s="1234" t="str">
        <f t="shared" si="709"/>
        <v xml:space="preserve"> </v>
      </c>
      <c r="FS712" s="1234">
        <f t="shared" si="715"/>
        <v>0</v>
      </c>
      <c r="FT712" s="1227"/>
      <c r="FU712" s="1234" t="str">
        <f t="shared" si="710"/>
        <v xml:space="preserve"> </v>
      </c>
      <c r="FV712" s="1234" t="str">
        <f t="shared" si="711"/>
        <v xml:space="preserve"> </v>
      </c>
      <c r="FW712" s="1234" t="str">
        <f t="shared" si="712"/>
        <v xml:space="preserve"> </v>
      </c>
      <c r="FX712" s="1234" t="str">
        <f t="shared" si="681"/>
        <v xml:space="preserve"> </v>
      </c>
      <c r="FY712" s="1234" t="str">
        <f t="shared" si="682"/>
        <v xml:space="preserve"> </v>
      </c>
      <c r="FZ712" s="1234" t="str">
        <f t="shared" si="713"/>
        <v xml:space="preserve"> </v>
      </c>
      <c r="GA712" s="1234">
        <f t="shared" si="683"/>
        <v>0</v>
      </c>
      <c r="GB712" s="1227"/>
      <c r="GC712" s="1234" t="str">
        <f t="shared" si="684"/>
        <v xml:space="preserve"> </v>
      </c>
      <c r="GD712" s="1234" t="str">
        <f t="shared" si="685"/>
        <v xml:space="preserve"> </v>
      </c>
      <c r="GE712" s="1234" t="str">
        <f t="shared" si="686"/>
        <v xml:space="preserve"> </v>
      </c>
      <c r="GF712" s="1234" t="str">
        <f t="shared" si="687"/>
        <v xml:space="preserve"> </v>
      </c>
      <c r="GG712" s="1234" t="str">
        <f t="shared" si="688"/>
        <v xml:space="preserve"> </v>
      </c>
      <c r="GH712" s="1234" t="str">
        <f t="shared" si="689"/>
        <v xml:space="preserve"> </v>
      </c>
      <c r="GI712" s="1234" t="str">
        <f t="shared" si="690"/>
        <v xml:space="preserve"> </v>
      </c>
      <c r="GJ712" s="1234" t="str">
        <f t="shared" si="691"/>
        <v xml:space="preserve"> </v>
      </c>
      <c r="GK712" s="1234" t="str">
        <f t="shared" si="692"/>
        <v xml:space="preserve"> </v>
      </c>
      <c r="GL712" s="1234" t="str">
        <f t="shared" si="693"/>
        <v xml:space="preserve"> </v>
      </c>
      <c r="GM712" s="1234" t="str">
        <f t="shared" si="694"/>
        <v xml:space="preserve"> </v>
      </c>
      <c r="GN712" s="1234">
        <f t="shared" si="695"/>
        <v>0</v>
      </c>
    </row>
    <row r="713" spans="1:196" s="100" customFormat="1" ht="27" customHeight="1" thickTop="1" thickBot="1">
      <c r="A713" s="1208">
        <f>【A票】【D票】!$D$10</f>
        <v>0</v>
      </c>
      <c r="B713" s="1212">
        <f>【A票】【D票】!$H$10</f>
        <v>0</v>
      </c>
      <c r="C713" s="1213" t="str">
        <f>【A票】【D票】!$K$10</f>
        <v xml:space="preserve"> </v>
      </c>
      <c r="D713" s="1214">
        <f t="shared" si="669"/>
        <v>622</v>
      </c>
      <c r="E713" s="914"/>
      <c r="F713" s="467"/>
      <c r="G713" s="469"/>
      <c r="H713" s="224" t="str">
        <f t="shared" si="716"/>
        <v xml:space="preserve"> </v>
      </c>
      <c r="I713" s="704"/>
      <c r="J713" s="117"/>
      <c r="K713" s="117"/>
      <c r="L713" s="117"/>
      <c r="M713" s="117"/>
      <c r="N713" s="117"/>
      <c r="O713" s="117"/>
      <c r="P713" s="117"/>
      <c r="Q713" s="117"/>
      <c r="R713" s="117"/>
      <c r="S713" s="117"/>
      <c r="T713" s="254"/>
      <c r="U713" s="646"/>
      <c r="V713" s="646"/>
      <c r="W713" s="114"/>
      <c r="X713" s="254"/>
      <c r="Y713" s="224" t="str">
        <f t="shared" si="717"/>
        <v xml:space="preserve"> </v>
      </c>
      <c r="Z713" s="579"/>
      <c r="AA713" s="704"/>
      <c r="AB713" s="119"/>
      <c r="AC713" s="224" t="str">
        <f t="shared" si="671"/>
        <v xml:space="preserve"> </v>
      </c>
      <c r="AD713" s="115"/>
      <c r="AE713" s="253"/>
      <c r="AF713" s="704"/>
      <c r="AG713" s="727"/>
      <c r="AH713" s="727"/>
      <c r="AI713" s="727"/>
      <c r="AJ713" s="727"/>
      <c r="AK713" s="591"/>
      <c r="AL713" s="727"/>
      <c r="AM713" s="727"/>
      <c r="AN713" s="727"/>
      <c r="AO713" s="727"/>
      <c r="AP713" s="727"/>
      <c r="AQ713" s="727"/>
      <c r="AR713" s="727"/>
      <c r="AS713" s="727"/>
      <c r="AT713" s="727"/>
      <c r="AU713" s="727"/>
      <c r="AV713" s="727"/>
      <c r="AW713" s="727"/>
      <c r="AX713" s="727"/>
      <c r="AY713" s="727"/>
      <c r="AZ713" s="727"/>
      <c r="BA713" s="727"/>
      <c r="BB713" s="727"/>
      <c r="BC713" s="821"/>
      <c r="BD713" s="727"/>
      <c r="BE713" s="727"/>
      <c r="BF713" s="727"/>
      <c r="BG713" s="727"/>
      <c r="BH713" s="727"/>
      <c r="BI713" s="727"/>
      <c r="BJ713" s="727"/>
      <c r="BK713" s="727"/>
      <c r="BL713" s="821"/>
      <c r="BM713" s="727"/>
      <c r="BN713" s="727"/>
      <c r="BO713" s="727"/>
      <c r="BP713" s="727"/>
      <c r="BQ713" s="727"/>
      <c r="BR713" s="821"/>
      <c r="BS713" s="727"/>
      <c r="BT713" s="727"/>
      <c r="BU713" s="727"/>
      <c r="BV713" s="591"/>
      <c r="BW713" s="224" t="str">
        <f t="shared" si="729"/>
        <v xml:space="preserve"> </v>
      </c>
      <c r="BX713" s="471">
        <f t="shared" si="718"/>
        <v>622</v>
      </c>
      <c r="BY713" s="117"/>
      <c r="BZ713" s="117"/>
      <c r="CA713" s="117"/>
      <c r="CB713" s="117"/>
      <c r="CC713" s="117"/>
      <c r="CD713" s="461"/>
      <c r="CE713" s="236"/>
      <c r="CF713" s="224" t="str">
        <f t="shared" si="719"/>
        <v xml:space="preserve"> </v>
      </c>
      <c r="CG713" s="116"/>
      <c r="CH713" s="117"/>
      <c r="CI713" s="117"/>
      <c r="CJ713" s="117"/>
      <c r="CK713" s="472"/>
      <c r="CL713" s="472"/>
      <c r="CM713" s="472"/>
      <c r="CN713" s="472"/>
      <c r="CO713" s="117"/>
      <c r="CP713" s="253"/>
      <c r="CQ713" s="120"/>
      <c r="CR713" s="224" t="str" cm="1">
        <f t="array" ref="CR713">IF(AND(SUM(COUNTIF(CG713:CM713,{"*不明*","*その他*"})+COUNTIF(CO713:CP713,{"*不明*","*その他*"}))&gt;0,CQ713=""),"その他・不明の場合,10)具体的内容、理由を記入",IF(OR(AND(CI713=CI$65,COUNTA(CJ713:CM713)&lt;4),AND(OR(CI713=CI$63,CI713=CI$64,CI713=CI$66,CI713=CI$67,CI713=CI$68,CI713=""),COUNTA(CJ713:CM713)&gt;0)),"3)介護保険認定済→要介護度、認知症自立度、寝たきり度、介護保険サービス記入",IF(OR(AND(OR(CM713=CM$63,CM713=CM$64),CN713=""),AND(OR(CM713=CM$65,CM713=CM$66),CN713&lt;&gt;"")),"7)介護保険サービス受けている/過去受けていた→具体的内容記入"," ")))</f>
        <v xml:space="preserve"> </v>
      </c>
      <c r="CS713" s="224" t="str">
        <f t="shared" si="720"/>
        <v xml:space="preserve"> </v>
      </c>
      <c r="CT713" s="116"/>
      <c r="CU713" s="253"/>
      <c r="CV713" s="117"/>
      <c r="CW713" s="117"/>
      <c r="CX713" s="253"/>
      <c r="CY713" s="117"/>
      <c r="CZ713" s="117"/>
      <c r="DA713" s="253"/>
      <c r="DB713" s="117"/>
      <c r="DC713" s="224" t="str">
        <f t="shared" si="721"/>
        <v xml:space="preserve"> </v>
      </c>
      <c r="DD713" s="224" t="str">
        <f t="shared" si="722"/>
        <v xml:space="preserve"> </v>
      </c>
      <c r="DE713" s="224" t="str">
        <f t="shared" si="672"/>
        <v xml:space="preserve"> </v>
      </c>
      <c r="DF713" s="121"/>
      <c r="DG713" s="114"/>
      <c r="DH713" s="704"/>
      <c r="DI713" s="119"/>
      <c r="DJ713" s="187"/>
      <c r="DK713" s="254"/>
      <c r="DL713" s="224" t="str">
        <f t="shared" si="673"/>
        <v xml:space="preserve"> </v>
      </c>
      <c r="DM713" s="224" t="str">
        <f t="shared" si="723"/>
        <v xml:space="preserve"> </v>
      </c>
      <c r="DN713" s="474"/>
      <c r="DO713" s="117"/>
      <c r="DP713" s="117"/>
      <c r="DQ713" s="117"/>
      <c r="DR713" s="117"/>
      <c r="DS713" s="117"/>
      <c r="DT713" s="254"/>
      <c r="DU713" s="476"/>
      <c r="DV713" s="224" t="str">
        <f t="shared" si="674"/>
        <v xml:space="preserve"> </v>
      </c>
      <c r="DW713" s="115"/>
      <c r="DX713" s="470"/>
      <c r="DY713" s="117"/>
      <c r="DZ713" s="704"/>
      <c r="EA713" s="224" t="str">
        <f t="shared" si="675"/>
        <v xml:space="preserve"> </v>
      </c>
      <c r="EB713" s="906"/>
      <c r="EC713" s="904"/>
      <c r="ED713" s="904"/>
      <c r="EE713" s="904"/>
      <c r="EF713" s="904"/>
      <c r="EG713" s="904"/>
      <c r="EH713" s="904"/>
      <c r="EI713" s="904"/>
      <c r="EJ713" s="904"/>
      <c r="EK713" s="905"/>
      <c r="EL713" s="80"/>
      <c r="EM713" s="224" t="str">
        <f t="shared" si="724"/>
        <v xml:space="preserve"> </v>
      </c>
      <c r="EN713" s="224" t="str">
        <f t="shared" si="725"/>
        <v xml:space="preserve"> </v>
      </c>
      <c r="EO713" s="115"/>
      <c r="EP713" s="1050"/>
      <c r="EQ713" s="253"/>
      <c r="ER713" s="117"/>
      <c r="ES713" s="1258">
        <f t="shared" si="726"/>
        <v>622</v>
      </c>
      <c r="ET713" s="224" t="str">
        <f t="shared" si="727"/>
        <v xml:space="preserve"> </v>
      </c>
      <c r="EU713" s="477" t="str">
        <f t="shared" si="728"/>
        <v/>
      </c>
      <c r="EV713" s="1334" t="str">
        <f t="shared" si="670"/>
        <v xml:space="preserve"> </v>
      </c>
      <c r="EW713" s="1332" t="str">
        <f t="shared" si="714"/>
        <v/>
      </c>
      <c r="EX713" s="1275" t="str">
        <f t="shared" si="696"/>
        <v/>
      </c>
      <c r="EY713" s="1275" t="str">
        <f t="shared" si="697"/>
        <v/>
      </c>
      <c r="EZ713" s="1275" t="str">
        <f t="shared" si="698"/>
        <v/>
      </c>
      <c r="FA713" s="1275" t="str">
        <f t="shared" si="699"/>
        <v/>
      </c>
      <c r="FB713" s="1275" t="str">
        <f t="shared" si="700"/>
        <v/>
      </c>
      <c r="FC713" s="1333" t="str">
        <f t="shared" si="701"/>
        <v/>
      </c>
      <c r="FE713" s="1234" t="str">
        <f t="shared" si="702"/>
        <v xml:space="preserve"> </v>
      </c>
      <c r="FF713" s="1234" t="str">
        <f t="shared" si="703"/>
        <v xml:space="preserve"> </v>
      </c>
      <c r="FG713" s="1234" t="str">
        <f t="shared" si="704"/>
        <v xml:space="preserve"> </v>
      </c>
      <c r="FH713" s="1234" t="str">
        <f t="shared" si="705"/>
        <v xml:space="preserve"> </v>
      </c>
      <c r="FI713" s="1234" t="str">
        <f t="shared" si="676"/>
        <v xml:space="preserve"> </v>
      </c>
      <c r="FJ713" s="1234" t="str">
        <f t="shared" si="706"/>
        <v xml:space="preserve"> </v>
      </c>
      <c r="FK713" s="1234">
        <f t="shared" si="677"/>
        <v>0</v>
      </c>
      <c r="FL713" s="1227"/>
      <c r="FM713" s="1234" t="str">
        <f t="shared" si="678"/>
        <v xml:space="preserve"> </v>
      </c>
      <c r="FN713" s="1234" t="str">
        <f t="shared" si="679"/>
        <v xml:space="preserve"> </v>
      </c>
      <c r="FO713" s="1234" t="str">
        <f t="shared" si="707"/>
        <v xml:space="preserve"> </v>
      </c>
      <c r="FP713" s="1234" t="str">
        <f t="shared" si="708"/>
        <v xml:space="preserve"> </v>
      </c>
      <c r="FQ713" s="1234" t="str">
        <f t="shared" si="680"/>
        <v xml:space="preserve"> </v>
      </c>
      <c r="FR713" s="1234" t="str">
        <f t="shared" si="709"/>
        <v xml:space="preserve"> </v>
      </c>
      <c r="FS713" s="1234">
        <f t="shared" si="715"/>
        <v>0</v>
      </c>
      <c r="FT713" s="1227"/>
      <c r="FU713" s="1234" t="str">
        <f t="shared" si="710"/>
        <v xml:space="preserve"> </v>
      </c>
      <c r="FV713" s="1234" t="str">
        <f t="shared" si="711"/>
        <v xml:space="preserve"> </v>
      </c>
      <c r="FW713" s="1234" t="str">
        <f t="shared" si="712"/>
        <v xml:space="preserve"> </v>
      </c>
      <c r="FX713" s="1234" t="str">
        <f t="shared" si="681"/>
        <v xml:space="preserve"> </v>
      </c>
      <c r="FY713" s="1234" t="str">
        <f t="shared" si="682"/>
        <v xml:space="preserve"> </v>
      </c>
      <c r="FZ713" s="1234" t="str">
        <f t="shared" si="713"/>
        <v xml:space="preserve"> </v>
      </c>
      <c r="GA713" s="1234">
        <f t="shared" si="683"/>
        <v>0</v>
      </c>
      <c r="GB713" s="1227"/>
      <c r="GC713" s="1234" t="str">
        <f t="shared" si="684"/>
        <v xml:space="preserve"> </v>
      </c>
      <c r="GD713" s="1234" t="str">
        <f t="shared" si="685"/>
        <v xml:space="preserve"> </v>
      </c>
      <c r="GE713" s="1234" t="str">
        <f t="shared" si="686"/>
        <v xml:space="preserve"> </v>
      </c>
      <c r="GF713" s="1234" t="str">
        <f t="shared" si="687"/>
        <v xml:space="preserve"> </v>
      </c>
      <c r="GG713" s="1234" t="str">
        <f t="shared" si="688"/>
        <v xml:space="preserve"> </v>
      </c>
      <c r="GH713" s="1234" t="str">
        <f t="shared" si="689"/>
        <v xml:space="preserve"> </v>
      </c>
      <c r="GI713" s="1234" t="str">
        <f t="shared" si="690"/>
        <v xml:space="preserve"> </v>
      </c>
      <c r="GJ713" s="1234" t="str">
        <f t="shared" si="691"/>
        <v xml:space="preserve"> </v>
      </c>
      <c r="GK713" s="1234" t="str">
        <f t="shared" si="692"/>
        <v xml:space="preserve"> </v>
      </c>
      <c r="GL713" s="1234" t="str">
        <f t="shared" si="693"/>
        <v xml:space="preserve"> </v>
      </c>
      <c r="GM713" s="1234" t="str">
        <f t="shared" si="694"/>
        <v xml:space="preserve"> </v>
      </c>
      <c r="GN713" s="1234">
        <f t="shared" si="695"/>
        <v>0</v>
      </c>
    </row>
    <row r="714" spans="1:196" s="100" customFormat="1" ht="27" customHeight="1" thickTop="1" thickBot="1">
      <c r="A714" s="1208">
        <f>【A票】【D票】!$D$10</f>
        <v>0</v>
      </c>
      <c r="B714" s="1212">
        <f>【A票】【D票】!$H$10</f>
        <v>0</v>
      </c>
      <c r="C714" s="1213" t="str">
        <f>【A票】【D票】!$K$10</f>
        <v xml:space="preserve"> </v>
      </c>
      <c r="D714" s="1214">
        <f t="shared" si="669"/>
        <v>623</v>
      </c>
      <c r="E714" s="914"/>
      <c r="F714" s="467"/>
      <c r="G714" s="469"/>
      <c r="H714" s="224" t="str">
        <f t="shared" si="716"/>
        <v xml:space="preserve"> </v>
      </c>
      <c r="I714" s="704"/>
      <c r="J714" s="117"/>
      <c r="K714" s="117"/>
      <c r="L714" s="117"/>
      <c r="M714" s="117"/>
      <c r="N714" s="117"/>
      <c r="O714" s="117"/>
      <c r="P714" s="117"/>
      <c r="Q714" s="117"/>
      <c r="R714" s="117"/>
      <c r="S714" s="117"/>
      <c r="T714" s="254"/>
      <c r="U714" s="646"/>
      <c r="V714" s="646"/>
      <c r="W714" s="114"/>
      <c r="X714" s="254"/>
      <c r="Y714" s="224" t="str">
        <f t="shared" si="717"/>
        <v xml:space="preserve"> </v>
      </c>
      <c r="Z714" s="579"/>
      <c r="AA714" s="704"/>
      <c r="AB714" s="119"/>
      <c r="AC714" s="224" t="str">
        <f t="shared" si="671"/>
        <v xml:space="preserve"> </v>
      </c>
      <c r="AD714" s="115"/>
      <c r="AE714" s="253"/>
      <c r="AF714" s="704"/>
      <c r="AG714" s="727"/>
      <c r="AH714" s="727"/>
      <c r="AI714" s="727"/>
      <c r="AJ714" s="727"/>
      <c r="AK714" s="591"/>
      <c r="AL714" s="727"/>
      <c r="AM714" s="727"/>
      <c r="AN714" s="727"/>
      <c r="AO714" s="727"/>
      <c r="AP714" s="727"/>
      <c r="AQ714" s="727"/>
      <c r="AR714" s="727"/>
      <c r="AS714" s="727"/>
      <c r="AT714" s="727"/>
      <c r="AU714" s="727"/>
      <c r="AV714" s="727"/>
      <c r="AW714" s="727"/>
      <c r="AX714" s="727"/>
      <c r="AY714" s="727"/>
      <c r="AZ714" s="727"/>
      <c r="BA714" s="727"/>
      <c r="BB714" s="727"/>
      <c r="BC714" s="821"/>
      <c r="BD714" s="727"/>
      <c r="BE714" s="727"/>
      <c r="BF714" s="727"/>
      <c r="BG714" s="727"/>
      <c r="BH714" s="727"/>
      <c r="BI714" s="727"/>
      <c r="BJ714" s="727"/>
      <c r="BK714" s="727"/>
      <c r="BL714" s="821"/>
      <c r="BM714" s="727"/>
      <c r="BN714" s="727"/>
      <c r="BO714" s="727"/>
      <c r="BP714" s="727"/>
      <c r="BQ714" s="727"/>
      <c r="BR714" s="821"/>
      <c r="BS714" s="727"/>
      <c r="BT714" s="727"/>
      <c r="BU714" s="727"/>
      <c r="BV714" s="591"/>
      <c r="BW714" s="224" t="str">
        <f t="shared" si="729"/>
        <v xml:space="preserve"> </v>
      </c>
      <c r="BX714" s="471">
        <f t="shared" si="718"/>
        <v>623</v>
      </c>
      <c r="BY714" s="117"/>
      <c r="BZ714" s="117"/>
      <c r="CA714" s="117"/>
      <c r="CB714" s="117"/>
      <c r="CC714" s="117"/>
      <c r="CD714" s="461"/>
      <c r="CE714" s="236"/>
      <c r="CF714" s="224" t="str">
        <f t="shared" si="719"/>
        <v xml:space="preserve"> </v>
      </c>
      <c r="CG714" s="116"/>
      <c r="CH714" s="117"/>
      <c r="CI714" s="117"/>
      <c r="CJ714" s="117"/>
      <c r="CK714" s="472"/>
      <c r="CL714" s="472"/>
      <c r="CM714" s="472"/>
      <c r="CN714" s="472"/>
      <c r="CO714" s="117"/>
      <c r="CP714" s="253"/>
      <c r="CQ714" s="120"/>
      <c r="CR714" s="224" t="str" cm="1">
        <f t="array" ref="CR714">IF(AND(SUM(COUNTIF(CG714:CM714,{"*不明*","*その他*"})+COUNTIF(CO714:CP714,{"*不明*","*その他*"}))&gt;0,CQ714=""),"その他・不明の場合,10)具体的内容、理由を記入",IF(OR(AND(CI714=CI$65,COUNTA(CJ714:CM714)&lt;4),AND(OR(CI714=CI$63,CI714=CI$64,CI714=CI$66,CI714=CI$67,CI714=CI$68,CI714=""),COUNTA(CJ714:CM714)&gt;0)),"3)介護保険認定済→要介護度、認知症自立度、寝たきり度、介護保険サービス記入",IF(OR(AND(OR(CM714=CM$63,CM714=CM$64),CN714=""),AND(OR(CM714=CM$65,CM714=CM$66),CN714&lt;&gt;"")),"7)介護保険サービス受けている/過去受けていた→具体的内容記入"," ")))</f>
        <v xml:space="preserve"> </v>
      </c>
      <c r="CS714" s="224" t="str">
        <f t="shared" si="720"/>
        <v xml:space="preserve"> </v>
      </c>
      <c r="CT714" s="116"/>
      <c r="CU714" s="253"/>
      <c r="CV714" s="117"/>
      <c r="CW714" s="117"/>
      <c r="CX714" s="253"/>
      <c r="CY714" s="117"/>
      <c r="CZ714" s="117"/>
      <c r="DA714" s="253"/>
      <c r="DB714" s="117"/>
      <c r="DC714" s="224" t="str">
        <f t="shared" si="721"/>
        <v xml:space="preserve"> </v>
      </c>
      <c r="DD714" s="224" t="str">
        <f t="shared" si="722"/>
        <v xml:space="preserve"> </v>
      </c>
      <c r="DE714" s="224" t="str">
        <f t="shared" si="672"/>
        <v xml:space="preserve"> </v>
      </c>
      <c r="DF714" s="121"/>
      <c r="DG714" s="114"/>
      <c r="DH714" s="704"/>
      <c r="DI714" s="119"/>
      <c r="DJ714" s="187"/>
      <c r="DK714" s="254"/>
      <c r="DL714" s="224" t="str">
        <f t="shared" si="673"/>
        <v xml:space="preserve"> </v>
      </c>
      <c r="DM714" s="224" t="str">
        <f t="shared" si="723"/>
        <v xml:space="preserve"> </v>
      </c>
      <c r="DN714" s="474"/>
      <c r="DO714" s="117"/>
      <c r="DP714" s="117"/>
      <c r="DQ714" s="117"/>
      <c r="DR714" s="117"/>
      <c r="DS714" s="117"/>
      <c r="DT714" s="254"/>
      <c r="DU714" s="476"/>
      <c r="DV714" s="224" t="str">
        <f t="shared" si="674"/>
        <v xml:space="preserve"> </v>
      </c>
      <c r="DW714" s="115"/>
      <c r="DX714" s="470"/>
      <c r="DY714" s="117"/>
      <c r="DZ714" s="704"/>
      <c r="EA714" s="224" t="str">
        <f t="shared" si="675"/>
        <v xml:space="preserve"> </v>
      </c>
      <c r="EB714" s="906"/>
      <c r="EC714" s="904"/>
      <c r="ED714" s="904"/>
      <c r="EE714" s="904"/>
      <c r="EF714" s="904"/>
      <c r="EG714" s="904"/>
      <c r="EH714" s="904"/>
      <c r="EI714" s="904"/>
      <c r="EJ714" s="904"/>
      <c r="EK714" s="905"/>
      <c r="EL714" s="80"/>
      <c r="EM714" s="224" t="str">
        <f t="shared" si="724"/>
        <v xml:space="preserve"> </v>
      </c>
      <c r="EN714" s="224" t="str">
        <f t="shared" si="725"/>
        <v xml:space="preserve"> </v>
      </c>
      <c r="EO714" s="115"/>
      <c r="EP714" s="1050"/>
      <c r="EQ714" s="253"/>
      <c r="ER714" s="117"/>
      <c r="ES714" s="1258">
        <f t="shared" si="726"/>
        <v>623</v>
      </c>
      <c r="ET714" s="224" t="str">
        <f t="shared" si="727"/>
        <v xml:space="preserve"> </v>
      </c>
      <c r="EU714" s="477" t="str">
        <f t="shared" si="728"/>
        <v/>
      </c>
      <c r="EV714" s="1334" t="str">
        <f t="shared" si="670"/>
        <v xml:space="preserve"> </v>
      </c>
      <c r="EW714" s="1332" t="str">
        <f t="shared" si="714"/>
        <v/>
      </c>
      <c r="EX714" s="1275" t="str">
        <f t="shared" si="696"/>
        <v/>
      </c>
      <c r="EY714" s="1275" t="str">
        <f t="shared" si="697"/>
        <v/>
      </c>
      <c r="EZ714" s="1275" t="str">
        <f t="shared" si="698"/>
        <v/>
      </c>
      <c r="FA714" s="1275" t="str">
        <f t="shared" si="699"/>
        <v/>
      </c>
      <c r="FB714" s="1275" t="str">
        <f t="shared" si="700"/>
        <v/>
      </c>
      <c r="FC714" s="1333" t="str">
        <f t="shared" si="701"/>
        <v/>
      </c>
      <c r="FE714" s="1234" t="str">
        <f t="shared" si="702"/>
        <v xml:space="preserve"> </v>
      </c>
      <c r="FF714" s="1234" t="str">
        <f t="shared" si="703"/>
        <v xml:space="preserve"> </v>
      </c>
      <c r="FG714" s="1234" t="str">
        <f t="shared" si="704"/>
        <v xml:space="preserve"> </v>
      </c>
      <c r="FH714" s="1234" t="str">
        <f t="shared" si="705"/>
        <v xml:space="preserve"> </v>
      </c>
      <c r="FI714" s="1234" t="str">
        <f t="shared" si="676"/>
        <v xml:space="preserve"> </v>
      </c>
      <c r="FJ714" s="1234" t="str">
        <f t="shared" si="706"/>
        <v xml:space="preserve"> </v>
      </c>
      <c r="FK714" s="1234">
        <f t="shared" si="677"/>
        <v>0</v>
      </c>
      <c r="FL714" s="1227"/>
      <c r="FM714" s="1234" t="str">
        <f t="shared" si="678"/>
        <v xml:space="preserve"> </v>
      </c>
      <c r="FN714" s="1234" t="str">
        <f t="shared" si="679"/>
        <v xml:space="preserve"> </v>
      </c>
      <c r="FO714" s="1234" t="str">
        <f t="shared" si="707"/>
        <v xml:space="preserve"> </v>
      </c>
      <c r="FP714" s="1234" t="str">
        <f t="shared" si="708"/>
        <v xml:space="preserve"> </v>
      </c>
      <c r="FQ714" s="1234" t="str">
        <f t="shared" si="680"/>
        <v xml:space="preserve"> </v>
      </c>
      <c r="FR714" s="1234" t="str">
        <f t="shared" si="709"/>
        <v xml:space="preserve"> </v>
      </c>
      <c r="FS714" s="1234">
        <f t="shared" si="715"/>
        <v>0</v>
      </c>
      <c r="FT714" s="1227"/>
      <c r="FU714" s="1234" t="str">
        <f t="shared" si="710"/>
        <v xml:space="preserve"> </v>
      </c>
      <c r="FV714" s="1234" t="str">
        <f t="shared" si="711"/>
        <v xml:space="preserve"> </v>
      </c>
      <c r="FW714" s="1234" t="str">
        <f t="shared" si="712"/>
        <v xml:space="preserve"> </v>
      </c>
      <c r="FX714" s="1234" t="str">
        <f t="shared" si="681"/>
        <v xml:space="preserve"> </v>
      </c>
      <c r="FY714" s="1234" t="str">
        <f t="shared" si="682"/>
        <v xml:space="preserve"> </v>
      </c>
      <c r="FZ714" s="1234" t="str">
        <f t="shared" si="713"/>
        <v xml:space="preserve"> </v>
      </c>
      <c r="GA714" s="1234">
        <f t="shared" si="683"/>
        <v>0</v>
      </c>
      <c r="GB714" s="1227"/>
      <c r="GC714" s="1234" t="str">
        <f t="shared" si="684"/>
        <v xml:space="preserve"> </v>
      </c>
      <c r="GD714" s="1234" t="str">
        <f t="shared" si="685"/>
        <v xml:space="preserve"> </v>
      </c>
      <c r="GE714" s="1234" t="str">
        <f t="shared" si="686"/>
        <v xml:space="preserve"> </v>
      </c>
      <c r="GF714" s="1234" t="str">
        <f t="shared" si="687"/>
        <v xml:space="preserve"> </v>
      </c>
      <c r="GG714" s="1234" t="str">
        <f t="shared" si="688"/>
        <v xml:space="preserve"> </v>
      </c>
      <c r="GH714" s="1234" t="str">
        <f t="shared" si="689"/>
        <v xml:space="preserve"> </v>
      </c>
      <c r="GI714" s="1234" t="str">
        <f t="shared" si="690"/>
        <v xml:space="preserve"> </v>
      </c>
      <c r="GJ714" s="1234" t="str">
        <f t="shared" si="691"/>
        <v xml:space="preserve"> </v>
      </c>
      <c r="GK714" s="1234" t="str">
        <f t="shared" si="692"/>
        <v xml:space="preserve"> </v>
      </c>
      <c r="GL714" s="1234" t="str">
        <f t="shared" si="693"/>
        <v xml:space="preserve"> </v>
      </c>
      <c r="GM714" s="1234" t="str">
        <f t="shared" si="694"/>
        <v xml:space="preserve"> </v>
      </c>
      <c r="GN714" s="1234">
        <f t="shared" si="695"/>
        <v>0</v>
      </c>
    </row>
    <row r="715" spans="1:196" s="100" customFormat="1" ht="27" customHeight="1" thickTop="1" thickBot="1">
      <c r="A715" s="1208">
        <f>【A票】【D票】!$D$10</f>
        <v>0</v>
      </c>
      <c r="B715" s="1212">
        <f>【A票】【D票】!$H$10</f>
        <v>0</v>
      </c>
      <c r="C715" s="1213" t="str">
        <f>【A票】【D票】!$K$10</f>
        <v xml:space="preserve"> </v>
      </c>
      <c r="D715" s="1214">
        <f t="shared" si="669"/>
        <v>624</v>
      </c>
      <c r="E715" s="914"/>
      <c r="F715" s="467"/>
      <c r="G715" s="469"/>
      <c r="H715" s="224" t="str">
        <f t="shared" si="716"/>
        <v xml:space="preserve"> </v>
      </c>
      <c r="I715" s="704"/>
      <c r="J715" s="117"/>
      <c r="K715" s="117"/>
      <c r="L715" s="117"/>
      <c r="M715" s="117"/>
      <c r="N715" s="117"/>
      <c r="O715" s="117"/>
      <c r="P715" s="117"/>
      <c r="Q715" s="117"/>
      <c r="R715" s="117"/>
      <c r="S715" s="117"/>
      <c r="T715" s="254"/>
      <c r="U715" s="646"/>
      <c r="V715" s="646"/>
      <c r="W715" s="114"/>
      <c r="X715" s="254"/>
      <c r="Y715" s="224" t="str">
        <f t="shared" si="717"/>
        <v xml:space="preserve"> </v>
      </c>
      <c r="Z715" s="579"/>
      <c r="AA715" s="704"/>
      <c r="AB715" s="119"/>
      <c r="AC715" s="224" t="str">
        <f t="shared" si="671"/>
        <v xml:space="preserve"> </v>
      </c>
      <c r="AD715" s="115"/>
      <c r="AE715" s="253"/>
      <c r="AF715" s="704"/>
      <c r="AG715" s="727"/>
      <c r="AH715" s="727"/>
      <c r="AI715" s="727"/>
      <c r="AJ715" s="727"/>
      <c r="AK715" s="591"/>
      <c r="AL715" s="727"/>
      <c r="AM715" s="727"/>
      <c r="AN715" s="727"/>
      <c r="AO715" s="727"/>
      <c r="AP715" s="727"/>
      <c r="AQ715" s="727"/>
      <c r="AR715" s="727"/>
      <c r="AS715" s="727"/>
      <c r="AT715" s="727"/>
      <c r="AU715" s="727"/>
      <c r="AV715" s="727"/>
      <c r="AW715" s="727"/>
      <c r="AX715" s="727"/>
      <c r="AY715" s="727"/>
      <c r="AZ715" s="727"/>
      <c r="BA715" s="727"/>
      <c r="BB715" s="727"/>
      <c r="BC715" s="821"/>
      <c r="BD715" s="727"/>
      <c r="BE715" s="727"/>
      <c r="BF715" s="727"/>
      <c r="BG715" s="727"/>
      <c r="BH715" s="727"/>
      <c r="BI715" s="727"/>
      <c r="BJ715" s="727"/>
      <c r="BK715" s="727"/>
      <c r="BL715" s="821"/>
      <c r="BM715" s="727"/>
      <c r="BN715" s="727"/>
      <c r="BO715" s="727"/>
      <c r="BP715" s="727"/>
      <c r="BQ715" s="727"/>
      <c r="BR715" s="821"/>
      <c r="BS715" s="727"/>
      <c r="BT715" s="727"/>
      <c r="BU715" s="727"/>
      <c r="BV715" s="591"/>
      <c r="BW715" s="224" t="str">
        <f t="shared" si="729"/>
        <v xml:space="preserve"> </v>
      </c>
      <c r="BX715" s="471">
        <f t="shared" si="718"/>
        <v>624</v>
      </c>
      <c r="BY715" s="117"/>
      <c r="BZ715" s="117"/>
      <c r="CA715" s="117"/>
      <c r="CB715" s="117"/>
      <c r="CC715" s="117"/>
      <c r="CD715" s="461"/>
      <c r="CE715" s="236"/>
      <c r="CF715" s="224" t="str">
        <f t="shared" si="719"/>
        <v xml:space="preserve"> </v>
      </c>
      <c r="CG715" s="116"/>
      <c r="CH715" s="117"/>
      <c r="CI715" s="117"/>
      <c r="CJ715" s="117"/>
      <c r="CK715" s="472"/>
      <c r="CL715" s="472"/>
      <c r="CM715" s="472"/>
      <c r="CN715" s="472"/>
      <c r="CO715" s="117"/>
      <c r="CP715" s="253"/>
      <c r="CQ715" s="120"/>
      <c r="CR715" s="224" t="str" cm="1">
        <f t="array" ref="CR715">IF(AND(SUM(COUNTIF(CG715:CM715,{"*不明*","*その他*"})+COUNTIF(CO715:CP715,{"*不明*","*その他*"}))&gt;0,CQ715=""),"その他・不明の場合,10)具体的内容、理由を記入",IF(OR(AND(CI715=CI$65,COUNTA(CJ715:CM715)&lt;4),AND(OR(CI715=CI$63,CI715=CI$64,CI715=CI$66,CI715=CI$67,CI715=CI$68,CI715=""),COUNTA(CJ715:CM715)&gt;0)),"3)介護保険認定済→要介護度、認知症自立度、寝たきり度、介護保険サービス記入",IF(OR(AND(OR(CM715=CM$63,CM715=CM$64),CN715=""),AND(OR(CM715=CM$65,CM715=CM$66),CN715&lt;&gt;"")),"7)介護保険サービス受けている/過去受けていた→具体的内容記入"," ")))</f>
        <v xml:space="preserve"> </v>
      </c>
      <c r="CS715" s="224" t="str">
        <f t="shared" si="720"/>
        <v xml:space="preserve"> </v>
      </c>
      <c r="CT715" s="116"/>
      <c r="CU715" s="253"/>
      <c r="CV715" s="117"/>
      <c r="CW715" s="117"/>
      <c r="CX715" s="253"/>
      <c r="CY715" s="117"/>
      <c r="CZ715" s="117"/>
      <c r="DA715" s="253"/>
      <c r="DB715" s="117"/>
      <c r="DC715" s="224" t="str">
        <f t="shared" si="721"/>
        <v xml:space="preserve"> </v>
      </c>
      <c r="DD715" s="224" t="str">
        <f t="shared" si="722"/>
        <v xml:space="preserve"> </v>
      </c>
      <c r="DE715" s="224" t="str">
        <f t="shared" si="672"/>
        <v xml:space="preserve"> </v>
      </c>
      <c r="DF715" s="121"/>
      <c r="DG715" s="114"/>
      <c r="DH715" s="704"/>
      <c r="DI715" s="119"/>
      <c r="DJ715" s="187"/>
      <c r="DK715" s="254"/>
      <c r="DL715" s="224" t="str">
        <f t="shared" si="673"/>
        <v xml:space="preserve"> </v>
      </c>
      <c r="DM715" s="224" t="str">
        <f t="shared" si="723"/>
        <v xml:space="preserve"> </v>
      </c>
      <c r="DN715" s="474"/>
      <c r="DO715" s="117"/>
      <c r="DP715" s="117"/>
      <c r="DQ715" s="117"/>
      <c r="DR715" s="117"/>
      <c r="DS715" s="117"/>
      <c r="DT715" s="254"/>
      <c r="DU715" s="476"/>
      <c r="DV715" s="224" t="str">
        <f t="shared" si="674"/>
        <v xml:space="preserve"> </v>
      </c>
      <c r="DW715" s="115"/>
      <c r="DX715" s="470"/>
      <c r="DY715" s="117"/>
      <c r="DZ715" s="704"/>
      <c r="EA715" s="224" t="str">
        <f t="shared" si="675"/>
        <v xml:space="preserve"> </v>
      </c>
      <c r="EB715" s="906"/>
      <c r="EC715" s="904"/>
      <c r="ED715" s="904"/>
      <c r="EE715" s="904"/>
      <c r="EF715" s="904"/>
      <c r="EG715" s="904"/>
      <c r="EH715" s="904"/>
      <c r="EI715" s="904"/>
      <c r="EJ715" s="904"/>
      <c r="EK715" s="905"/>
      <c r="EL715" s="80"/>
      <c r="EM715" s="224" t="str">
        <f t="shared" si="724"/>
        <v xml:space="preserve"> </v>
      </c>
      <c r="EN715" s="224" t="str">
        <f t="shared" si="725"/>
        <v xml:space="preserve"> </v>
      </c>
      <c r="EO715" s="115"/>
      <c r="EP715" s="1050"/>
      <c r="EQ715" s="253"/>
      <c r="ER715" s="117"/>
      <c r="ES715" s="1258">
        <f t="shared" si="726"/>
        <v>624</v>
      </c>
      <c r="ET715" s="224" t="str">
        <f t="shared" si="727"/>
        <v xml:space="preserve"> </v>
      </c>
      <c r="EU715" s="477" t="str">
        <f t="shared" si="728"/>
        <v/>
      </c>
      <c r="EV715" s="1334" t="str">
        <f t="shared" si="670"/>
        <v xml:space="preserve"> </v>
      </c>
      <c r="EW715" s="1332" t="str">
        <f t="shared" si="714"/>
        <v/>
      </c>
      <c r="EX715" s="1275" t="str">
        <f t="shared" si="696"/>
        <v/>
      </c>
      <c r="EY715" s="1275" t="str">
        <f t="shared" si="697"/>
        <v/>
      </c>
      <c r="EZ715" s="1275" t="str">
        <f t="shared" si="698"/>
        <v/>
      </c>
      <c r="FA715" s="1275" t="str">
        <f t="shared" si="699"/>
        <v/>
      </c>
      <c r="FB715" s="1275" t="str">
        <f t="shared" si="700"/>
        <v/>
      </c>
      <c r="FC715" s="1333" t="str">
        <f t="shared" si="701"/>
        <v/>
      </c>
      <c r="FE715" s="1234" t="str">
        <f t="shared" si="702"/>
        <v xml:space="preserve"> </v>
      </c>
      <c r="FF715" s="1234" t="str">
        <f t="shared" si="703"/>
        <v xml:space="preserve"> </v>
      </c>
      <c r="FG715" s="1234" t="str">
        <f t="shared" si="704"/>
        <v xml:space="preserve"> </v>
      </c>
      <c r="FH715" s="1234" t="str">
        <f t="shared" si="705"/>
        <v xml:space="preserve"> </v>
      </c>
      <c r="FI715" s="1234" t="str">
        <f t="shared" si="676"/>
        <v xml:space="preserve"> </v>
      </c>
      <c r="FJ715" s="1234" t="str">
        <f t="shared" si="706"/>
        <v xml:space="preserve"> </v>
      </c>
      <c r="FK715" s="1234">
        <f t="shared" si="677"/>
        <v>0</v>
      </c>
      <c r="FL715" s="1227"/>
      <c r="FM715" s="1234" t="str">
        <f t="shared" si="678"/>
        <v xml:space="preserve"> </v>
      </c>
      <c r="FN715" s="1234" t="str">
        <f t="shared" si="679"/>
        <v xml:space="preserve"> </v>
      </c>
      <c r="FO715" s="1234" t="str">
        <f t="shared" si="707"/>
        <v xml:space="preserve"> </v>
      </c>
      <c r="FP715" s="1234" t="str">
        <f t="shared" si="708"/>
        <v xml:space="preserve"> </v>
      </c>
      <c r="FQ715" s="1234" t="str">
        <f t="shared" si="680"/>
        <v xml:space="preserve"> </v>
      </c>
      <c r="FR715" s="1234" t="str">
        <f t="shared" si="709"/>
        <v xml:space="preserve"> </v>
      </c>
      <c r="FS715" s="1234">
        <f t="shared" si="715"/>
        <v>0</v>
      </c>
      <c r="FT715" s="1227"/>
      <c r="FU715" s="1234" t="str">
        <f t="shared" si="710"/>
        <v xml:space="preserve"> </v>
      </c>
      <c r="FV715" s="1234" t="str">
        <f t="shared" si="711"/>
        <v xml:space="preserve"> </v>
      </c>
      <c r="FW715" s="1234" t="str">
        <f t="shared" si="712"/>
        <v xml:space="preserve"> </v>
      </c>
      <c r="FX715" s="1234" t="str">
        <f t="shared" si="681"/>
        <v xml:space="preserve"> </v>
      </c>
      <c r="FY715" s="1234" t="str">
        <f t="shared" si="682"/>
        <v xml:space="preserve"> </v>
      </c>
      <c r="FZ715" s="1234" t="str">
        <f t="shared" si="713"/>
        <v xml:space="preserve"> </v>
      </c>
      <c r="GA715" s="1234">
        <f t="shared" si="683"/>
        <v>0</v>
      </c>
      <c r="GB715" s="1227"/>
      <c r="GC715" s="1234" t="str">
        <f t="shared" si="684"/>
        <v xml:space="preserve"> </v>
      </c>
      <c r="GD715" s="1234" t="str">
        <f t="shared" si="685"/>
        <v xml:space="preserve"> </v>
      </c>
      <c r="GE715" s="1234" t="str">
        <f t="shared" si="686"/>
        <v xml:space="preserve"> </v>
      </c>
      <c r="GF715" s="1234" t="str">
        <f t="shared" si="687"/>
        <v xml:space="preserve"> </v>
      </c>
      <c r="GG715" s="1234" t="str">
        <f t="shared" si="688"/>
        <v xml:space="preserve"> </v>
      </c>
      <c r="GH715" s="1234" t="str">
        <f t="shared" si="689"/>
        <v xml:space="preserve"> </v>
      </c>
      <c r="GI715" s="1234" t="str">
        <f t="shared" si="690"/>
        <v xml:space="preserve"> </v>
      </c>
      <c r="GJ715" s="1234" t="str">
        <f t="shared" si="691"/>
        <v xml:space="preserve"> </v>
      </c>
      <c r="GK715" s="1234" t="str">
        <f t="shared" si="692"/>
        <v xml:space="preserve"> </v>
      </c>
      <c r="GL715" s="1234" t="str">
        <f t="shared" si="693"/>
        <v xml:space="preserve"> </v>
      </c>
      <c r="GM715" s="1234" t="str">
        <f t="shared" si="694"/>
        <v xml:space="preserve"> </v>
      </c>
      <c r="GN715" s="1234">
        <f t="shared" si="695"/>
        <v>0</v>
      </c>
    </row>
    <row r="716" spans="1:196" s="100" customFormat="1" ht="27" customHeight="1" thickTop="1" thickBot="1">
      <c r="A716" s="1208">
        <f>【A票】【D票】!$D$10</f>
        <v>0</v>
      </c>
      <c r="B716" s="1212">
        <f>【A票】【D票】!$H$10</f>
        <v>0</v>
      </c>
      <c r="C716" s="1213" t="str">
        <f>【A票】【D票】!$K$10</f>
        <v xml:space="preserve"> </v>
      </c>
      <c r="D716" s="1214">
        <f t="shared" si="669"/>
        <v>625</v>
      </c>
      <c r="E716" s="914"/>
      <c r="F716" s="467"/>
      <c r="G716" s="469"/>
      <c r="H716" s="224" t="str">
        <f t="shared" si="716"/>
        <v xml:space="preserve"> </v>
      </c>
      <c r="I716" s="704"/>
      <c r="J716" s="117"/>
      <c r="K716" s="117"/>
      <c r="L716" s="117"/>
      <c r="M716" s="117"/>
      <c r="N716" s="117"/>
      <c r="O716" s="117"/>
      <c r="P716" s="117"/>
      <c r="Q716" s="117"/>
      <c r="R716" s="117"/>
      <c r="S716" s="117"/>
      <c r="T716" s="254"/>
      <c r="U716" s="646"/>
      <c r="V716" s="646"/>
      <c r="W716" s="114"/>
      <c r="X716" s="254"/>
      <c r="Y716" s="224" t="str">
        <f t="shared" si="717"/>
        <v xml:space="preserve"> </v>
      </c>
      <c r="Z716" s="579"/>
      <c r="AA716" s="704"/>
      <c r="AB716" s="119"/>
      <c r="AC716" s="224" t="str">
        <f t="shared" si="671"/>
        <v xml:space="preserve"> </v>
      </c>
      <c r="AD716" s="115"/>
      <c r="AE716" s="253"/>
      <c r="AF716" s="704"/>
      <c r="AG716" s="727"/>
      <c r="AH716" s="727"/>
      <c r="AI716" s="727"/>
      <c r="AJ716" s="727"/>
      <c r="AK716" s="591"/>
      <c r="AL716" s="727"/>
      <c r="AM716" s="727"/>
      <c r="AN716" s="727"/>
      <c r="AO716" s="727"/>
      <c r="AP716" s="727"/>
      <c r="AQ716" s="727"/>
      <c r="AR716" s="727"/>
      <c r="AS716" s="727"/>
      <c r="AT716" s="727"/>
      <c r="AU716" s="727"/>
      <c r="AV716" s="727"/>
      <c r="AW716" s="727"/>
      <c r="AX716" s="727"/>
      <c r="AY716" s="727"/>
      <c r="AZ716" s="727"/>
      <c r="BA716" s="727"/>
      <c r="BB716" s="727"/>
      <c r="BC716" s="821"/>
      <c r="BD716" s="727"/>
      <c r="BE716" s="727"/>
      <c r="BF716" s="727"/>
      <c r="BG716" s="727"/>
      <c r="BH716" s="727"/>
      <c r="BI716" s="727"/>
      <c r="BJ716" s="727"/>
      <c r="BK716" s="727"/>
      <c r="BL716" s="821"/>
      <c r="BM716" s="727"/>
      <c r="BN716" s="727"/>
      <c r="BO716" s="727"/>
      <c r="BP716" s="727"/>
      <c r="BQ716" s="727"/>
      <c r="BR716" s="821"/>
      <c r="BS716" s="727"/>
      <c r="BT716" s="727"/>
      <c r="BU716" s="727"/>
      <c r="BV716" s="591"/>
      <c r="BW716" s="224" t="str">
        <f t="shared" si="729"/>
        <v xml:space="preserve"> </v>
      </c>
      <c r="BX716" s="471">
        <f t="shared" si="718"/>
        <v>625</v>
      </c>
      <c r="BY716" s="117"/>
      <c r="BZ716" s="117"/>
      <c r="CA716" s="117"/>
      <c r="CB716" s="117"/>
      <c r="CC716" s="117"/>
      <c r="CD716" s="461"/>
      <c r="CE716" s="236"/>
      <c r="CF716" s="224" t="str">
        <f t="shared" si="719"/>
        <v xml:space="preserve"> </v>
      </c>
      <c r="CG716" s="116"/>
      <c r="CH716" s="117"/>
      <c r="CI716" s="117"/>
      <c r="CJ716" s="117"/>
      <c r="CK716" s="472"/>
      <c r="CL716" s="472"/>
      <c r="CM716" s="472"/>
      <c r="CN716" s="472"/>
      <c r="CO716" s="117"/>
      <c r="CP716" s="253"/>
      <c r="CQ716" s="120"/>
      <c r="CR716" s="224" t="str" cm="1">
        <f t="array" ref="CR716">IF(AND(SUM(COUNTIF(CG716:CM716,{"*不明*","*その他*"})+COUNTIF(CO716:CP716,{"*不明*","*その他*"}))&gt;0,CQ716=""),"その他・不明の場合,10)具体的内容、理由を記入",IF(OR(AND(CI716=CI$65,COUNTA(CJ716:CM716)&lt;4),AND(OR(CI716=CI$63,CI716=CI$64,CI716=CI$66,CI716=CI$67,CI716=CI$68,CI716=""),COUNTA(CJ716:CM716)&gt;0)),"3)介護保険認定済→要介護度、認知症自立度、寝たきり度、介護保険サービス記入",IF(OR(AND(OR(CM716=CM$63,CM716=CM$64),CN716=""),AND(OR(CM716=CM$65,CM716=CM$66),CN716&lt;&gt;"")),"7)介護保険サービス受けている/過去受けていた→具体的内容記入"," ")))</f>
        <v xml:space="preserve"> </v>
      </c>
      <c r="CS716" s="224" t="str">
        <f t="shared" si="720"/>
        <v xml:space="preserve"> </v>
      </c>
      <c r="CT716" s="116"/>
      <c r="CU716" s="253"/>
      <c r="CV716" s="117"/>
      <c r="CW716" s="117"/>
      <c r="CX716" s="253"/>
      <c r="CY716" s="117"/>
      <c r="CZ716" s="117"/>
      <c r="DA716" s="253"/>
      <c r="DB716" s="117"/>
      <c r="DC716" s="224" t="str">
        <f t="shared" si="721"/>
        <v xml:space="preserve"> </v>
      </c>
      <c r="DD716" s="224" t="str">
        <f t="shared" si="722"/>
        <v xml:space="preserve"> </v>
      </c>
      <c r="DE716" s="224" t="str">
        <f t="shared" si="672"/>
        <v xml:space="preserve"> </v>
      </c>
      <c r="DF716" s="121"/>
      <c r="DG716" s="114"/>
      <c r="DH716" s="704"/>
      <c r="DI716" s="119"/>
      <c r="DJ716" s="187"/>
      <c r="DK716" s="254"/>
      <c r="DL716" s="224" t="str">
        <f t="shared" si="673"/>
        <v xml:space="preserve"> </v>
      </c>
      <c r="DM716" s="224" t="str">
        <f t="shared" si="723"/>
        <v xml:space="preserve"> </v>
      </c>
      <c r="DN716" s="474"/>
      <c r="DO716" s="117"/>
      <c r="DP716" s="117"/>
      <c r="DQ716" s="117"/>
      <c r="DR716" s="117"/>
      <c r="DS716" s="117"/>
      <c r="DT716" s="254"/>
      <c r="DU716" s="476"/>
      <c r="DV716" s="224" t="str">
        <f t="shared" si="674"/>
        <v xml:space="preserve"> </v>
      </c>
      <c r="DW716" s="115"/>
      <c r="DX716" s="470"/>
      <c r="DY716" s="117"/>
      <c r="DZ716" s="704"/>
      <c r="EA716" s="224" t="str">
        <f t="shared" si="675"/>
        <v xml:space="preserve"> </v>
      </c>
      <c r="EB716" s="906"/>
      <c r="EC716" s="904"/>
      <c r="ED716" s="904"/>
      <c r="EE716" s="904"/>
      <c r="EF716" s="904"/>
      <c r="EG716" s="904"/>
      <c r="EH716" s="904"/>
      <c r="EI716" s="904"/>
      <c r="EJ716" s="904"/>
      <c r="EK716" s="905"/>
      <c r="EL716" s="80"/>
      <c r="EM716" s="224" t="str">
        <f t="shared" si="724"/>
        <v xml:space="preserve"> </v>
      </c>
      <c r="EN716" s="224" t="str">
        <f t="shared" si="725"/>
        <v xml:space="preserve"> </v>
      </c>
      <c r="EO716" s="115"/>
      <c r="EP716" s="1050"/>
      <c r="EQ716" s="253"/>
      <c r="ER716" s="117"/>
      <c r="ES716" s="1258">
        <f t="shared" si="726"/>
        <v>625</v>
      </c>
      <c r="ET716" s="224" t="str">
        <f t="shared" si="727"/>
        <v xml:space="preserve"> </v>
      </c>
      <c r="EU716" s="477" t="str">
        <f t="shared" si="728"/>
        <v/>
      </c>
      <c r="EV716" s="1334" t="str">
        <f t="shared" si="670"/>
        <v xml:space="preserve"> </v>
      </c>
      <c r="EW716" s="1332" t="str">
        <f t="shared" si="714"/>
        <v/>
      </c>
      <c r="EX716" s="1275" t="str">
        <f t="shared" si="696"/>
        <v/>
      </c>
      <c r="EY716" s="1275" t="str">
        <f t="shared" si="697"/>
        <v/>
      </c>
      <c r="EZ716" s="1275" t="str">
        <f t="shared" si="698"/>
        <v/>
      </c>
      <c r="FA716" s="1275" t="str">
        <f t="shared" si="699"/>
        <v/>
      </c>
      <c r="FB716" s="1275" t="str">
        <f t="shared" si="700"/>
        <v/>
      </c>
      <c r="FC716" s="1333" t="str">
        <f t="shared" si="701"/>
        <v/>
      </c>
      <c r="FE716" s="1234" t="str">
        <f t="shared" si="702"/>
        <v xml:space="preserve"> </v>
      </c>
      <c r="FF716" s="1234" t="str">
        <f t="shared" si="703"/>
        <v xml:space="preserve"> </v>
      </c>
      <c r="FG716" s="1234" t="str">
        <f t="shared" si="704"/>
        <v xml:space="preserve"> </v>
      </c>
      <c r="FH716" s="1234" t="str">
        <f t="shared" si="705"/>
        <v xml:space="preserve"> </v>
      </c>
      <c r="FI716" s="1234" t="str">
        <f t="shared" si="676"/>
        <v xml:space="preserve"> </v>
      </c>
      <c r="FJ716" s="1234" t="str">
        <f t="shared" si="706"/>
        <v xml:space="preserve"> </v>
      </c>
      <c r="FK716" s="1234">
        <f t="shared" si="677"/>
        <v>0</v>
      </c>
      <c r="FL716" s="1227"/>
      <c r="FM716" s="1234" t="str">
        <f t="shared" si="678"/>
        <v xml:space="preserve"> </v>
      </c>
      <c r="FN716" s="1234" t="str">
        <f t="shared" si="679"/>
        <v xml:space="preserve"> </v>
      </c>
      <c r="FO716" s="1234" t="str">
        <f t="shared" si="707"/>
        <v xml:space="preserve"> </v>
      </c>
      <c r="FP716" s="1234" t="str">
        <f t="shared" si="708"/>
        <v xml:space="preserve"> </v>
      </c>
      <c r="FQ716" s="1234" t="str">
        <f t="shared" si="680"/>
        <v xml:space="preserve"> </v>
      </c>
      <c r="FR716" s="1234" t="str">
        <f t="shared" si="709"/>
        <v xml:space="preserve"> </v>
      </c>
      <c r="FS716" s="1234">
        <f t="shared" si="715"/>
        <v>0</v>
      </c>
      <c r="FT716" s="1227"/>
      <c r="FU716" s="1234" t="str">
        <f t="shared" si="710"/>
        <v xml:space="preserve"> </v>
      </c>
      <c r="FV716" s="1234" t="str">
        <f t="shared" si="711"/>
        <v xml:space="preserve"> </v>
      </c>
      <c r="FW716" s="1234" t="str">
        <f t="shared" si="712"/>
        <v xml:space="preserve"> </v>
      </c>
      <c r="FX716" s="1234" t="str">
        <f t="shared" si="681"/>
        <v xml:space="preserve"> </v>
      </c>
      <c r="FY716" s="1234" t="str">
        <f t="shared" si="682"/>
        <v xml:space="preserve"> </v>
      </c>
      <c r="FZ716" s="1234" t="str">
        <f t="shared" si="713"/>
        <v xml:space="preserve"> </v>
      </c>
      <c r="GA716" s="1234">
        <f t="shared" si="683"/>
        <v>0</v>
      </c>
      <c r="GB716" s="1227"/>
      <c r="GC716" s="1234" t="str">
        <f t="shared" si="684"/>
        <v xml:space="preserve"> </v>
      </c>
      <c r="GD716" s="1234" t="str">
        <f t="shared" si="685"/>
        <v xml:space="preserve"> </v>
      </c>
      <c r="GE716" s="1234" t="str">
        <f t="shared" si="686"/>
        <v xml:space="preserve"> </v>
      </c>
      <c r="GF716" s="1234" t="str">
        <f t="shared" si="687"/>
        <v xml:space="preserve"> </v>
      </c>
      <c r="GG716" s="1234" t="str">
        <f t="shared" si="688"/>
        <v xml:space="preserve"> </v>
      </c>
      <c r="GH716" s="1234" t="str">
        <f t="shared" si="689"/>
        <v xml:space="preserve"> </v>
      </c>
      <c r="GI716" s="1234" t="str">
        <f t="shared" si="690"/>
        <v xml:space="preserve"> </v>
      </c>
      <c r="GJ716" s="1234" t="str">
        <f t="shared" si="691"/>
        <v xml:space="preserve"> </v>
      </c>
      <c r="GK716" s="1234" t="str">
        <f t="shared" si="692"/>
        <v xml:space="preserve"> </v>
      </c>
      <c r="GL716" s="1234" t="str">
        <f t="shared" si="693"/>
        <v xml:space="preserve"> </v>
      </c>
      <c r="GM716" s="1234" t="str">
        <f t="shared" si="694"/>
        <v xml:space="preserve"> </v>
      </c>
      <c r="GN716" s="1234">
        <f t="shared" si="695"/>
        <v>0</v>
      </c>
    </row>
    <row r="717" spans="1:196" s="100" customFormat="1" ht="27" customHeight="1" thickTop="1" thickBot="1">
      <c r="A717" s="1208">
        <f>【A票】【D票】!$D$10</f>
        <v>0</v>
      </c>
      <c r="B717" s="1212">
        <f>【A票】【D票】!$H$10</f>
        <v>0</v>
      </c>
      <c r="C717" s="1213" t="str">
        <f>【A票】【D票】!$K$10</f>
        <v xml:space="preserve"> </v>
      </c>
      <c r="D717" s="1214">
        <f t="shared" si="669"/>
        <v>626</v>
      </c>
      <c r="E717" s="914"/>
      <c r="F717" s="467"/>
      <c r="G717" s="469"/>
      <c r="H717" s="224" t="str">
        <f t="shared" si="716"/>
        <v xml:space="preserve"> </v>
      </c>
      <c r="I717" s="704"/>
      <c r="J717" s="117"/>
      <c r="K717" s="117"/>
      <c r="L717" s="117"/>
      <c r="M717" s="117"/>
      <c r="N717" s="117"/>
      <c r="O717" s="117"/>
      <c r="P717" s="117"/>
      <c r="Q717" s="117"/>
      <c r="R717" s="117"/>
      <c r="S717" s="117"/>
      <c r="T717" s="254"/>
      <c r="U717" s="646"/>
      <c r="V717" s="646"/>
      <c r="W717" s="114"/>
      <c r="X717" s="254"/>
      <c r="Y717" s="224" t="str">
        <f t="shared" si="717"/>
        <v xml:space="preserve"> </v>
      </c>
      <c r="Z717" s="579"/>
      <c r="AA717" s="704"/>
      <c r="AB717" s="119"/>
      <c r="AC717" s="224" t="str">
        <f t="shared" si="671"/>
        <v xml:space="preserve"> </v>
      </c>
      <c r="AD717" s="115"/>
      <c r="AE717" s="253"/>
      <c r="AF717" s="704"/>
      <c r="AG717" s="727"/>
      <c r="AH717" s="727"/>
      <c r="AI717" s="727"/>
      <c r="AJ717" s="727"/>
      <c r="AK717" s="591"/>
      <c r="AL717" s="727"/>
      <c r="AM717" s="727"/>
      <c r="AN717" s="727"/>
      <c r="AO717" s="727"/>
      <c r="AP717" s="727"/>
      <c r="AQ717" s="727"/>
      <c r="AR717" s="727"/>
      <c r="AS717" s="727"/>
      <c r="AT717" s="727"/>
      <c r="AU717" s="727"/>
      <c r="AV717" s="727"/>
      <c r="AW717" s="727"/>
      <c r="AX717" s="727"/>
      <c r="AY717" s="727"/>
      <c r="AZ717" s="727"/>
      <c r="BA717" s="727"/>
      <c r="BB717" s="727"/>
      <c r="BC717" s="821"/>
      <c r="BD717" s="727"/>
      <c r="BE717" s="727"/>
      <c r="BF717" s="727"/>
      <c r="BG717" s="727"/>
      <c r="BH717" s="727"/>
      <c r="BI717" s="727"/>
      <c r="BJ717" s="727"/>
      <c r="BK717" s="727"/>
      <c r="BL717" s="821"/>
      <c r="BM717" s="727"/>
      <c r="BN717" s="727"/>
      <c r="BO717" s="727"/>
      <c r="BP717" s="727"/>
      <c r="BQ717" s="727"/>
      <c r="BR717" s="821"/>
      <c r="BS717" s="727"/>
      <c r="BT717" s="727"/>
      <c r="BU717" s="727"/>
      <c r="BV717" s="591"/>
      <c r="BW717" s="224" t="str">
        <f t="shared" si="729"/>
        <v xml:space="preserve"> </v>
      </c>
      <c r="BX717" s="471">
        <f t="shared" si="718"/>
        <v>626</v>
      </c>
      <c r="BY717" s="117"/>
      <c r="BZ717" s="117"/>
      <c r="CA717" s="117"/>
      <c r="CB717" s="117"/>
      <c r="CC717" s="117"/>
      <c r="CD717" s="461"/>
      <c r="CE717" s="236"/>
      <c r="CF717" s="224" t="str">
        <f t="shared" si="719"/>
        <v xml:space="preserve"> </v>
      </c>
      <c r="CG717" s="116"/>
      <c r="CH717" s="117"/>
      <c r="CI717" s="117"/>
      <c r="CJ717" s="117"/>
      <c r="CK717" s="472"/>
      <c r="CL717" s="472"/>
      <c r="CM717" s="472"/>
      <c r="CN717" s="472"/>
      <c r="CO717" s="117"/>
      <c r="CP717" s="253"/>
      <c r="CQ717" s="120"/>
      <c r="CR717" s="224" t="str" cm="1">
        <f t="array" ref="CR717">IF(AND(SUM(COUNTIF(CG717:CM717,{"*不明*","*その他*"})+COUNTIF(CO717:CP717,{"*不明*","*その他*"}))&gt;0,CQ717=""),"その他・不明の場合,10)具体的内容、理由を記入",IF(OR(AND(CI717=CI$65,COUNTA(CJ717:CM717)&lt;4),AND(OR(CI717=CI$63,CI717=CI$64,CI717=CI$66,CI717=CI$67,CI717=CI$68,CI717=""),COUNTA(CJ717:CM717)&gt;0)),"3)介護保険認定済→要介護度、認知症自立度、寝たきり度、介護保険サービス記入",IF(OR(AND(OR(CM717=CM$63,CM717=CM$64),CN717=""),AND(OR(CM717=CM$65,CM717=CM$66),CN717&lt;&gt;"")),"7)介護保険サービス受けている/過去受けていた→具体的内容記入"," ")))</f>
        <v xml:space="preserve"> </v>
      </c>
      <c r="CS717" s="224" t="str">
        <f t="shared" si="720"/>
        <v xml:space="preserve"> </v>
      </c>
      <c r="CT717" s="116"/>
      <c r="CU717" s="253"/>
      <c r="CV717" s="117"/>
      <c r="CW717" s="117"/>
      <c r="CX717" s="253"/>
      <c r="CY717" s="117"/>
      <c r="CZ717" s="117"/>
      <c r="DA717" s="253"/>
      <c r="DB717" s="117"/>
      <c r="DC717" s="224" t="str">
        <f t="shared" si="721"/>
        <v xml:space="preserve"> </v>
      </c>
      <c r="DD717" s="224" t="str">
        <f t="shared" si="722"/>
        <v xml:space="preserve"> </v>
      </c>
      <c r="DE717" s="224" t="str">
        <f t="shared" si="672"/>
        <v xml:space="preserve"> </v>
      </c>
      <c r="DF717" s="121"/>
      <c r="DG717" s="114"/>
      <c r="DH717" s="704"/>
      <c r="DI717" s="119"/>
      <c r="DJ717" s="187"/>
      <c r="DK717" s="254"/>
      <c r="DL717" s="224" t="str">
        <f t="shared" si="673"/>
        <v xml:space="preserve"> </v>
      </c>
      <c r="DM717" s="224" t="str">
        <f t="shared" si="723"/>
        <v xml:space="preserve"> </v>
      </c>
      <c r="DN717" s="474"/>
      <c r="DO717" s="117"/>
      <c r="DP717" s="117"/>
      <c r="DQ717" s="117"/>
      <c r="DR717" s="117"/>
      <c r="DS717" s="117"/>
      <c r="DT717" s="254"/>
      <c r="DU717" s="476"/>
      <c r="DV717" s="224" t="str">
        <f t="shared" si="674"/>
        <v xml:space="preserve"> </v>
      </c>
      <c r="DW717" s="115"/>
      <c r="DX717" s="470"/>
      <c r="DY717" s="117"/>
      <c r="DZ717" s="704"/>
      <c r="EA717" s="224" t="str">
        <f t="shared" si="675"/>
        <v xml:space="preserve"> </v>
      </c>
      <c r="EB717" s="906"/>
      <c r="EC717" s="904"/>
      <c r="ED717" s="904"/>
      <c r="EE717" s="904"/>
      <c r="EF717" s="904"/>
      <c r="EG717" s="904"/>
      <c r="EH717" s="904"/>
      <c r="EI717" s="904"/>
      <c r="EJ717" s="904"/>
      <c r="EK717" s="905"/>
      <c r="EL717" s="80"/>
      <c r="EM717" s="224" t="str">
        <f t="shared" si="724"/>
        <v xml:space="preserve"> </v>
      </c>
      <c r="EN717" s="224" t="str">
        <f t="shared" si="725"/>
        <v xml:space="preserve"> </v>
      </c>
      <c r="EO717" s="115"/>
      <c r="EP717" s="1050"/>
      <c r="EQ717" s="253"/>
      <c r="ER717" s="117"/>
      <c r="ES717" s="1258">
        <f t="shared" si="726"/>
        <v>626</v>
      </c>
      <c r="ET717" s="224" t="str">
        <f t="shared" si="727"/>
        <v xml:space="preserve"> </v>
      </c>
      <c r="EU717" s="477" t="str">
        <f t="shared" si="728"/>
        <v/>
      </c>
      <c r="EV717" s="1334" t="str">
        <f t="shared" si="670"/>
        <v xml:space="preserve"> </v>
      </c>
      <c r="EW717" s="1332" t="str">
        <f t="shared" si="714"/>
        <v/>
      </c>
      <c r="EX717" s="1275" t="str">
        <f t="shared" si="696"/>
        <v/>
      </c>
      <c r="EY717" s="1275" t="str">
        <f t="shared" si="697"/>
        <v/>
      </c>
      <c r="EZ717" s="1275" t="str">
        <f t="shared" si="698"/>
        <v/>
      </c>
      <c r="FA717" s="1275" t="str">
        <f t="shared" si="699"/>
        <v/>
      </c>
      <c r="FB717" s="1275" t="str">
        <f t="shared" si="700"/>
        <v/>
      </c>
      <c r="FC717" s="1333" t="str">
        <f t="shared" si="701"/>
        <v/>
      </c>
      <c r="FE717" s="1234" t="str">
        <f t="shared" si="702"/>
        <v xml:space="preserve"> </v>
      </c>
      <c r="FF717" s="1234" t="str">
        <f t="shared" si="703"/>
        <v xml:space="preserve"> </v>
      </c>
      <c r="FG717" s="1234" t="str">
        <f t="shared" si="704"/>
        <v xml:space="preserve"> </v>
      </c>
      <c r="FH717" s="1234" t="str">
        <f t="shared" si="705"/>
        <v xml:space="preserve"> </v>
      </c>
      <c r="FI717" s="1234" t="str">
        <f t="shared" si="676"/>
        <v xml:space="preserve"> </v>
      </c>
      <c r="FJ717" s="1234" t="str">
        <f t="shared" si="706"/>
        <v xml:space="preserve"> </v>
      </c>
      <c r="FK717" s="1234">
        <f t="shared" si="677"/>
        <v>0</v>
      </c>
      <c r="FL717" s="1227"/>
      <c r="FM717" s="1234" t="str">
        <f t="shared" si="678"/>
        <v xml:space="preserve"> </v>
      </c>
      <c r="FN717" s="1234" t="str">
        <f t="shared" si="679"/>
        <v xml:space="preserve"> </v>
      </c>
      <c r="FO717" s="1234" t="str">
        <f t="shared" si="707"/>
        <v xml:space="preserve"> </v>
      </c>
      <c r="FP717" s="1234" t="str">
        <f t="shared" si="708"/>
        <v xml:space="preserve"> </v>
      </c>
      <c r="FQ717" s="1234" t="str">
        <f t="shared" si="680"/>
        <v xml:space="preserve"> </v>
      </c>
      <c r="FR717" s="1234" t="str">
        <f t="shared" si="709"/>
        <v xml:space="preserve"> </v>
      </c>
      <c r="FS717" s="1234">
        <f t="shared" si="715"/>
        <v>0</v>
      </c>
      <c r="FT717" s="1227"/>
      <c r="FU717" s="1234" t="str">
        <f t="shared" si="710"/>
        <v xml:space="preserve"> </v>
      </c>
      <c r="FV717" s="1234" t="str">
        <f t="shared" si="711"/>
        <v xml:space="preserve"> </v>
      </c>
      <c r="FW717" s="1234" t="str">
        <f t="shared" si="712"/>
        <v xml:space="preserve"> </v>
      </c>
      <c r="FX717" s="1234" t="str">
        <f t="shared" si="681"/>
        <v xml:space="preserve"> </v>
      </c>
      <c r="FY717" s="1234" t="str">
        <f t="shared" si="682"/>
        <v xml:space="preserve"> </v>
      </c>
      <c r="FZ717" s="1234" t="str">
        <f t="shared" si="713"/>
        <v xml:space="preserve"> </v>
      </c>
      <c r="GA717" s="1234">
        <f t="shared" si="683"/>
        <v>0</v>
      </c>
      <c r="GB717" s="1227"/>
      <c r="GC717" s="1234" t="str">
        <f t="shared" si="684"/>
        <v xml:space="preserve"> </v>
      </c>
      <c r="GD717" s="1234" t="str">
        <f t="shared" si="685"/>
        <v xml:space="preserve"> </v>
      </c>
      <c r="GE717" s="1234" t="str">
        <f t="shared" si="686"/>
        <v xml:space="preserve"> </v>
      </c>
      <c r="GF717" s="1234" t="str">
        <f t="shared" si="687"/>
        <v xml:space="preserve"> </v>
      </c>
      <c r="GG717" s="1234" t="str">
        <f t="shared" si="688"/>
        <v xml:space="preserve"> </v>
      </c>
      <c r="GH717" s="1234" t="str">
        <f t="shared" si="689"/>
        <v xml:space="preserve"> </v>
      </c>
      <c r="GI717" s="1234" t="str">
        <f t="shared" si="690"/>
        <v xml:space="preserve"> </v>
      </c>
      <c r="GJ717" s="1234" t="str">
        <f t="shared" si="691"/>
        <v xml:space="preserve"> </v>
      </c>
      <c r="GK717" s="1234" t="str">
        <f t="shared" si="692"/>
        <v xml:space="preserve"> </v>
      </c>
      <c r="GL717" s="1234" t="str">
        <f t="shared" si="693"/>
        <v xml:space="preserve"> </v>
      </c>
      <c r="GM717" s="1234" t="str">
        <f t="shared" si="694"/>
        <v xml:space="preserve"> </v>
      </c>
      <c r="GN717" s="1234">
        <f t="shared" si="695"/>
        <v>0</v>
      </c>
    </row>
    <row r="718" spans="1:196" s="100" customFormat="1" ht="27" customHeight="1" thickTop="1" thickBot="1">
      <c r="A718" s="1208">
        <f>【A票】【D票】!$D$10</f>
        <v>0</v>
      </c>
      <c r="B718" s="1212">
        <f>【A票】【D票】!$H$10</f>
        <v>0</v>
      </c>
      <c r="C718" s="1213" t="str">
        <f>【A票】【D票】!$K$10</f>
        <v xml:space="preserve"> </v>
      </c>
      <c r="D718" s="1214">
        <f t="shared" si="669"/>
        <v>627</v>
      </c>
      <c r="E718" s="914"/>
      <c r="F718" s="467"/>
      <c r="G718" s="469"/>
      <c r="H718" s="224" t="str">
        <f t="shared" si="716"/>
        <v xml:space="preserve"> </v>
      </c>
      <c r="I718" s="704"/>
      <c r="J718" s="117"/>
      <c r="K718" s="117"/>
      <c r="L718" s="117"/>
      <c r="M718" s="117"/>
      <c r="N718" s="117"/>
      <c r="O718" s="117"/>
      <c r="P718" s="117"/>
      <c r="Q718" s="117"/>
      <c r="R718" s="117"/>
      <c r="S718" s="117"/>
      <c r="T718" s="254"/>
      <c r="U718" s="646"/>
      <c r="V718" s="646"/>
      <c r="W718" s="114"/>
      <c r="X718" s="254"/>
      <c r="Y718" s="224" t="str">
        <f t="shared" si="717"/>
        <v xml:space="preserve"> </v>
      </c>
      <c r="Z718" s="579"/>
      <c r="AA718" s="704"/>
      <c r="AB718" s="119"/>
      <c r="AC718" s="224" t="str">
        <f t="shared" si="671"/>
        <v xml:space="preserve"> </v>
      </c>
      <c r="AD718" s="115"/>
      <c r="AE718" s="253"/>
      <c r="AF718" s="704"/>
      <c r="AG718" s="727"/>
      <c r="AH718" s="727"/>
      <c r="AI718" s="727"/>
      <c r="AJ718" s="727"/>
      <c r="AK718" s="591"/>
      <c r="AL718" s="727"/>
      <c r="AM718" s="727"/>
      <c r="AN718" s="727"/>
      <c r="AO718" s="727"/>
      <c r="AP718" s="727"/>
      <c r="AQ718" s="727"/>
      <c r="AR718" s="727"/>
      <c r="AS718" s="727"/>
      <c r="AT718" s="727"/>
      <c r="AU718" s="727"/>
      <c r="AV718" s="727"/>
      <c r="AW718" s="727"/>
      <c r="AX718" s="727"/>
      <c r="AY718" s="727"/>
      <c r="AZ718" s="727"/>
      <c r="BA718" s="727"/>
      <c r="BB718" s="727"/>
      <c r="BC718" s="821"/>
      <c r="BD718" s="727"/>
      <c r="BE718" s="727"/>
      <c r="BF718" s="727"/>
      <c r="BG718" s="727"/>
      <c r="BH718" s="727"/>
      <c r="BI718" s="727"/>
      <c r="BJ718" s="727"/>
      <c r="BK718" s="727"/>
      <c r="BL718" s="821"/>
      <c r="BM718" s="727"/>
      <c r="BN718" s="727"/>
      <c r="BO718" s="727"/>
      <c r="BP718" s="727"/>
      <c r="BQ718" s="727"/>
      <c r="BR718" s="821"/>
      <c r="BS718" s="727"/>
      <c r="BT718" s="727"/>
      <c r="BU718" s="727"/>
      <c r="BV718" s="591"/>
      <c r="BW718" s="224" t="str">
        <f t="shared" si="729"/>
        <v xml:space="preserve"> </v>
      </c>
      <c r="BX718" s="471">
        <f t="shared" si="718"/>
        <v>627</v>
      </c>
      <c r="BY718" s="117"/>
      <c r="BZ718" s="117"/>
      <c r="CA718" s="117"/>
      <c r="CB718" s="117"/>
      <c r="CC718" s="117"/>
      <c r="CD718" s="461"/>
      <c r="CE718" s="236"/>
      <c r="CF718" s="224" t="str">
        <f t="shared" si="719"/>
        <v xml:space="preserve"> </v>
      </c>
      <c r="CG718" s="116"/>
      <c r="CH718" s="117"/>
      <c r="CI718" s="117"/>
      <c r="CJ718" s="117"/>
      <c r="CK718" s="472"/>
      <c r="CL718" s="472"/>
      <c r="CM718" s="472"/>
      <c r="CN718" s="472"/>
      <c r="CO718" s="117"/>
      <c r="CP718" s="253"/>
      <c r="CQ718" s="120"/>
      <c r="CR718" s="224" t="str" cm="1">
        <f t="array" ref="CR718">IF(AND(SUM(COUNTIF(CG718:CM718,{"*不明*","*その他*"})+COUNTIF(CO718:CP718,{"*不明*","*その他*"}))&gt;0,CQ718=""),"その他・不明の場合,10)具体的内容、理由を記入",IF(OR(AND(CI718=CI$65,COUNTA(CJ718:CM718)&lt;4),AND(OR(CI718=CI$63,CI718=CI$64,CI718=CI$66,CI718=CI$67,CI718=CI$68,CI718=""),COUNTA(CJ718:CM718)&gt;0)),"3)介護保険認定済→要介護度、認知症自立度、寝たきり度、介護保険サービス記入",IF(OR(AND(OR(CM718=CM$63,CM718=CM$64),CN718=""),AND(OR(CM718=CM$65,CM718=CM$66),CN718&lt;&gt;"")),"7)介護保険サービス受けている/過去受けていた→具体的内容記入"," ")))</f>
        <v xml:space="preserve"> </v>
      </c>
      <c r="CS718" s="224" t="str">
        <f t="shared" si="720"/>
        <v xml:space="preserve"> </v>
      </c>
      <c r="CT718" s="116"/>
      <c r="CU718" s="253"/>
      <c r="CV718" s="117"/>
      <c r="CW718" s="117"/>
      <c r="CX718" s="253"/>
      <c r="CY718" s="117"/>
      <c r="CZ718" s="117"/>
      <c r="DA718" s="253"/>
      <c r="DB718" s="117"/>
      <c r="DC718" s="224" t="str">
        <f t="shared" si="721"/>
        <v xml:space="preserve"> </v>
      </c>
      <c r="DD718" s="224" t="str">
        <f t="shared" si="722"/>
        <v xml:space="preserve"> </v>
      </c>
      <c r="DE718" s="224" t="str">
        <f t="shared" si="672"/>
        <v xml:space="preserve"> </v>
      </c>
      <c r="DF718" s="121"/>
      <c r="DG718" s="114"/>
      <c r="DH718" s="704"/>
      <c r="DI718" s="119"/>
      <c r="DJ718" s="187"/>
      <c r="DK718" s="254"/>
      <c r="DL718" s="224" t="str">
        <f t="shared" si="673"/>
        <v xml:space="preserve"> </v>
      </c>
      <c r="DM718" s="224" t="str">
        <f t="shared" si="723"/>
        <v xml:space="preserve"> </v>
      </c>
      <c r="DN718" s="474"/>
      <c r="DO718" s="117"/>
      <c r="DP718" s="117"/>
      <c r="DQ718" s="117"/>
      <c r="DR718" s="117"/>
      <c r="DS718" s="117"/>
      <c r="DT718" s="254"/>
      <c r="DU718" s="476"/>
      <c r="DV718" s="224" t="str">
        <f t="shared" si="674"/>
        <v xml:space="preserve"> </v>
      </c>
      <c r="DW718" s="115"/>
      <c r="DX718" s="470"/>
      <c r="DY718" s="117"/>
      <c r="DZ718" s="704"/>
      <c r="EA718" s="224" t="str">
        <f t="shared" si="675"/>
        <v xml:space="preserve"> </v>
      </c>
      <c r="EB718" s="906"/>
      <c r="EC718" s="904"/>
      <c r="ED718" s="904"/>
      <c r="EE718" s="904"/>
      <c r="EF718" s="904"/>
      <c r="EG718" s="904"/>
      <c r="EH718" s="904"/>
      <c r="EI718" s="904"/>
      <c r="EJ718" s="904"/>
      <c r="EK718" s="905"/>
      <c r="EL718" s="80"/>
      <c r="EM718" s="224" t="str">
        <f t="shared" si="724"/>
        <v xml:space="preserve"> </v>
      </c>
      <c r="EN718" s="224" t="str">
        <f t="shared" si="725"/>
        <v xml:space="preserve"> </v>
      </c>
      <c r="EO718" s="115"/>
      <c r="EP718" s="1050"/>
      <c r="EQ718" s="253"/>
      <c r="ER718" s="117"/>
      <c r="ES718" s="1258">
        <f t="shared" si="726"/>
        <v>627</v>
      </c>
      <c r="ET718" s="224" t="str">
        <f t="shared" si="727"/>
        <v xml:space="preserve"> </v>
      </c>
      <c r="EU718" s="477" t="str">
        <f t="shared" si="728"/>
        <v/>
      </c>
      <c r="EV718" s="1334" t="str">
        <f t="shared" si="670"/>
        <v xml:space="preserve"> </v>
      </c>
      <c r="EW718" s="1332" t="str">
        <f t="shared" si="714"/>
        <v/>
      </c>
      <c r="EX718" s="1275" t="str">
        <f t="shared" si="696"/>
        <v/>
      </c>
      <c r="EY718" s="1275" t="str">
        <f t="shared" si="697"/>
        <v/>
      </c>
      <c r="EZ718" s="1275" t="str">
        <f t="shared" si="698"/>
        <v/>
      </c>
      <c r="FA718" s="1275" t="str">
        <f t="shared" si="699"/>
        <v/>
      </c>
      <c r="FB718" s="1275" t="str">
        <f t="shared" si="700"/>
        <v/>
      </c>
      <c r="FC718" s="1333" t="str">
        <f t="shared" si="701"/>
        <v/>
      </c>
      <c r="FE718" s="1234" t="str">
        <f t="shared" si="702"/>
        <v xml:space="preserve"> </v>
      </c>
      <c r="FF718" s="1234" t="str">
        <f t="shared" si="703"/>
        <v xml:space="preserve"> </v>
      </c>
      <c r="FG718" s="1234" t="str">
        <f t="shared" si="704"/>
        <v xml:space="preserve"> </v>
      </c>
      <c r="FH718" s="1234" t="str">
        <f t="shared" si="705"/>
        <v xml:space="preserve"> </v>
      </c>
      <c r="FI718" s="1234" t="str">
        <f t="shared" si="676"/>
        <v xml:space="preserve"> </v>
      </c>
      <c r="FJ718" s="1234" t="str">
        <f t="shared" si="706"/>
        <v xml:space="preserve"> </v>
      </c>
      <c r="FK718" s="1234">
        <f t="shared" si="677"/>
        <v>0</v>
      </c>
      <c r="FL718" s="1227"/>
      <c r="FM718" s="1234" t="str">
        <f t="shared" si="678"/>
        <v xml:space="preserve"> </v>
      </c>
      <c r="FN718" s="1234" t="str">
        <f t="shared" si="679"/>
        <v xml:space="preserve"> </v>
      </c>
      <c r="FO718" s="1234" t="str">
        <f t="shared" si="707"/>
        <v xml:space="preserve"> </v>
      </c>
      <c r="FP718" s="1234" t="str">
        <f t="shared" si="708"/>
        <v xml:space="preserve"> </v>
      </c>
      <c r="FQ718" s="1234" t="str">
        <f t="shared" si="680"/>
        <v xml:space="preserve"> </v>
      </c>
      <c r="FR718" s="1234" t="str">
        <f t="shared" si="709"/>
        <v xml:space="preserve"> </v>
      </c>
      <c r="FS718" s="1234">
        <f t="shared" si="715"/>
        <v>0</v>
      </c>
      <c r="FT718" s="1227"/>
      <c r="FU718" s="1234" t="str">
        <f t="shared" si="710"/>
        <v xml:space="preserve"> </v>
      </c>
      <c r="FV718" s="1234" t="str">
        <f t="shared" si="711"/>
        <v xml:space="preserve"> </v>
      </c>
      <c r="FW718" s="1234" t="str">
        <f t="shared" si="712"/>
        <v xml:space="preserve"> </v>
      </c>
      <c r="FX718" s="1234" t="str">
        <f t="shared" si="681"/>
        <v xml:space="preserve"> </v>
      </c>
      <c r="FY718" s="1234" t="str">
        <f t="shared" si="682"/>
        <v xml:space="preserve"> </v>
      </c>
      <c r="FZ718" s="1234" t="str">
        <f t="shared" si="713"/>
        <v xml:space="preserve"> </v>
      </c>
      <c r="GA718" s="1234">
        <f t="shared" si="683"/>
        <v>0</v>
      </c>
      <c r="GB718" s="1227"/>
      <c r="GC718" s="1234" t="str">
        <f t="shared" si="684"/>
        <v xml:space="preserve"> </v>
      </c>
      <c r="GD718" s="1234" t="str">
        <f t="shared" si="685"/>
        <v xml:space="preserve"> </v>
      </c>
      <c r="GE718" s="1234" t="str">
        <f t="shared" si="686"/>
        <v xml:space="preserve"> </v>
      </c>
      <c r="GF718" s="1234" t="str">
        <f t="shared" si="687"/>
        <v xml:space="preserve"> </v>
      </c>
      <c r="GG718" s="1234" t="str">
        <f t="shared" si="688"/>
        <v xml:space="preserve"> </v>
      </c>
      <c r="GH718" s="1234" t="str">
        <f t="shared" si="689"/>
        <v xml:space="preserve"> </v>
      </c>
      <c r="GI718" s="1234" t="str">
        <f t="shared" si="690"/>
        <v xml:space="preserve"> </v>
      </c>
      <c r="GJ718" s="1234" t="str">
        <f t="shared" si="691"/>
        <v xml:space="preserve"> </v>
      </c>
      <c r="GK718" s="1234" t="str">
        <f t="shared" si="692"/>
        <v xml:space="preserve"> </v>
      </c>
      <c r="GL718" s="1234" t="str">
        <f t="shared" si="693"/>
        <v xml:space="preserve"> </v>
      </c>
      <c r="GM718" s="1234" t="str">
        <f t="shared" si="694"/>
        <v xml:space="preserve"> </v>
      </c>
      <c r="GN718" s="1234">
        <f t="shared" si="695"/>
        <v>0</v>
      </c>
    </row>
    <row r="719" spans="1:196" s="100" customFormat="1" ht="27" customHeight="1" thickTop="1" thickBot="1">
      <c r="A719" s="1208">
        <f>【A票】【D票】!$D$10</f>
        <v>0</v>
      </c>
      <c r="B719" s="1212">
        <f>【A票】【D票】!$H$10</f>
        <v>0</v>
      </c>
      <c r="C719" s="1213" t="str">
        <f>【A票】【D票】!$K$10</f>
        <v xml:space="preserve"> </v>
      </c>
      <c r="D719" s="1214">
        <f t="shared" si="669"/>
        <v>628</v>
      </c>
      <c r="E719" s="914"/>
      <c r="F719" s="467"/>
      <c r="G719" s="469"/>
      <c r="H719" s="224" t="str">
        <f t="shared" si="716"/>
        <v xml:space="preserve"> </v>
      </c>
      <c r="I719" s="704"/>
      <c r="J719" s="117"/>
      <c r="K719" s="117"/>
      <c r="L719" s="117"/>
      <c r="M719" s="117"/>
      <c r="N719" s="117"/>
      <c r="O719" s="117"/>
      <c r="P719" s="117"/>
      <c r="Q719" s="117"/>
      <c r="R719" s="117"/>
      <c r="S719" s="117"/>
      <c r="T719" s="254"/>
      <c r="U719" s="646"/>
      <c r="V719" s="646"/>
      <c r="W719" s="114"/>
      <c r="X719" s="254"/>
      <c r="Y719" s="224" t="str">
        <f t="shared" si="717"/>
        <v xml:space="preserve"> </v>
      </c>
      <c r="Z719" s="579"/>
      <c r="AA719" s="704"/>
      <c r="AB719" s="119"/>
      <c r="AC719" s="224" t="str">
        <f t="shared" si="671"/>
        <v xml:space="preserve"> </v>
      </c>
      <c r="AD719" s="115"/>
      <c r="AE719" s="253"/>
      <c r="AF719" s="704"/>
      <c r="AG719" s="727"/>
      <c r="AH719" s="727"/>
      <c r="AI719" s="727"/>
      <c r="AJ719" s="727"/>
      <c r="AK719" s="591"/>
      <c r="AL719" s="727"/>
      <c r="AM719" s="727"/>
      <c r="AN719" s="727"/>
      <c r="AO719" s="727"/>
      <c r="AP719" s="727"/>
      <c r="AQ719" s="727"/>
      <c r="AR719" s="727"/>
      <c r="AS719" s="727"/>
      <c r="AT719" s="727"/>
      <c r="AU719" s="727"/>
      <c r="AV719" s="727"/>
      <c r="AW719" s="727"/>
      <c r="AX719" s="727"/>
      <c r="AY719" s="727"/>
      <c r="AZ719" s="727"/>
      <c r="BA719" s="727"/>
      <c r="BB719" s="727"/>
      <c r="BC719" s="821"/>
      <c r="BD719" s="727"/>
      <c r="BE719" s="727"/>
      <c r="BF719" s="727"/>
      <c r="BG719" s="727"/>
      <c r="BH719" s="727"/>
      <c r="BI719" s="727"/>
      <c r="BJ719" s="727"/>
      <c r="BK719" s="727"/>
      <c r="BL719" s="821"/>
      <c r="BM719" s="727"/>
      <c r="BN719" s="727"/>
      <c r="BO719" s="727"/>
      <c r="BP719" s="727"/>
      <c r="BQ719" s="727"/>
      <c r="BR719" s="821"/>
      <c r="BS719" s="727"/>
      <c r="BT719" s="727"/>
      <c r="BU719" s="727"/>
      <c r="BV719" s="591"/>
      <c r="BW719" s="224" t="str">
        <f t="shared" si="729"/>
        <v xml:space="preserve"> </v>
      </c>
      <c r="BX719" s="471">
        <f t="shared" si="718"/>
        <v>628</v>
      </c>
      <c r="BY719" s="117"/>
      <c r="BZ719" s="117"/>
      <c r="CA719" s="117"/>
      <c r="CB719" s="117"/>
      <c r="CC719" s="117"/>
      <c r="CD719" s="461"/>
      <c r="CE719" s="236"/>
      <c r="CF719" s="224" t="str">
        <f t="shared" si="719"/>
        <v xml:space="preserve"> </v>
      </c>
      <c r="CG719" s="116"/>
      <c r="CH719" s="117"/>
      <c r="CI719" s="117"/>
      <c r="CJ719" s="117"/>
      <c r="CK719" s="472"/>
      <c r="CL719" s="472"/>
      <c r="CM719" s="472"/>
      <c r="CN719" s="472"/>
      <c r="CO719" s="117"/>
      <c r="CP719" s="253"/>
      <c r="CQ719" s="120"/>
      <c r="CR719" s="224" t="str" cm="1">
        <f t="array" ref="CR719">IF(AND(SUM(COUNTIF(CG719:CM719,{"*不明*","*その他*"})+COUNTIF(CO719:CP719,{"*不明*","*その他*"}))&gt;0,CQ719=""),"その他・不明の場合,10)具体的内容、理由を記入",IF(OR(AND(CI719=CI$65,COUNTA(CJ719:CM719)&lt;4),AND(OR(CI719=CI$63,CI719=CI$64,CI719=CI$66,CI719=CI$67,CI719=CI$68,CI719=""),COUNTA(CJ719:CM719)&gt;0)),"3)介護保険認定済→要介護度、認知症自立度、寝たきり度、介護保険サービス記入",IF(OR(AND(OR(CM719=CM$63,CM719=CM$64),CN719=""),AND(OR(CM719=CM$65,CM719=CM$66),CN719&lt;&gt;"")),"7)介護保険サービス受けている/過去受けていた→具体的内容記入"," ")))</f>
        <v xml:space="preserve"> </v>
      </c>
      <c r="CS719" s="224" t="str">
        <f t="shared" si="720"/>
        <v xml:space="preserve"> </v>
      </c>
      <c r="CT719" s="116"/>
      <c r="CU719" s="253"/>
      <c r="CV719" s="117"/>
      <c r="CW719" s="117"/>
      <c r="CX719" s="253"/>
      <c r="CY719" s="117"/>
      <c r="CZ719" s="117"/>
      <c r="DA719" s="253"/>
      <c r="DB719" s="117"/>
      <c r="DC719" s="224" t="str">
        <f t="shared" si="721"/>
        <v xml:space="preserve"> </v>
      </c>
      <c r="DD719" s="224" t="str">
        <f t="shared" si="722"/>
        <v xml:space="preserve"> </v>
      </c>
      <c r="DE719" s="224" t="str">
        <f t="shared" si="672"/>
        <v xml:space="preserve"> </v>
      </c>
      <c r="DF719" s="121"/>
      <c r="DG719" s="114"/>
      <c r="DH719" s="704"/>
      <c r="DI719" s="119"/>
      <c r="DJ719" s="187"/>
      <c r="DK719" s="254"/>
      <c r="DL719" s="224" t="str">
        <f t="shared" si="673"/>
        <v xml:space="preserve"> </v>
      </c>
      <c r="DM719" s="224" t="str">
        <f t="shared" si="723"/>
        <v xml:space="preserve"> </v>
      </c>
      <c r="DN719" s="474"/>
      <c r="DO719" s="117"/>
      <c r="DP719" s="117"/>
      <c r="DQ719" s="117"/>
      <c r="DR719" s="117"/>
      <c r="DS719" s="117"/>
      <c r="DT719" s="254"/>
      <c r="DU719" s="476"/>
      <c r="DV719" s="224" t="str">
        <f t="shared" si="674"/>
        <v xml:space="preserve"> </v>
      </c>
      <c r="DW719" s="115"/>
      <c r="DX719" s="470"/>
      <c r="DY719" s="117"/>
      <c r="DZ719" s="704"/>
      <c r="EA719" s="224" t="str">
        <f t="shared" si="675"/>
        <v xml:space="preserve"> </v>
      </c>
      <c r="EB719" s="906"/>
      <c r="EC719" s="904"/>
      <c r="ED719" s="904"/>
      <c r="EE719" s="904"/>
      <c r="EF719" s="904"/>
      <c r="EG719" s="904"/>
      <c r="EH719" s="904"/>
      <c r="EI719" s="904"/>
      <c r="EJ719" s="904"/>
      <c r="EK719" s="905"/>
      <c r="EL719" s="80"/>
      <c r="EM719" s="224" t="str">
        <f t="shared" si="724"/>
        <v xml:space="preserve"> </v>
      </c>
      <c r="EN719" s="224" t="str">
        <f t="shared" si="725"/>
        <v xml:space="preserve"> </v>
      </c>
      <c r="EO719" s="115"/>
      <c r="EP719" s="1050"/>
      <c r="EQ719" s="253"/>
      <c r="ER719" s="117"/>
      <c r="ES719" s="1258">
        <f t="shared" si="726"/>
        <v>628</v>
      </c>
      <c r="ET719" s="224" t="str">
        <f t="shared" si="727"/>
        <v xml:space="preserve"> </v>
      </c>
      <c r="EU719" s="477" t="str">
        <f t="shared" si="728"/>
        <v/>
      </c>
      <c r="EV719" s="1334" t="str">
        <f t="shared" si="670"/>
        <v xml:space="preserve"> </v>
      </c>
      <c r="EW719" s="1332" t="str">
        <f t="shared" si="714"/>
        <v/>
      </c>
      <c r="EX719" s="1275" t="str">
        <f t="shared" si="696"/>
        <v/>
      </c>
      <c r="EY719" s="1275" t="str">
        <f t="shared" si="697"/>
        <v/>
      </c>
      <c r="EZ719" s="1275" t="str">
        <f t="shared" si="698"/>
        <v/>
      </c>
      <c r="FA719" s="1275" t="str">
        <f t="shared" si="699"/>
        <v/>
      </c>
      <c r="FB719" s="1275" t="str">
        <f t="shared" si="700"/>
        <v/>
      </c>
      <c r="FC719" s="1333" t="str">
        <f t="shared" si="701"/>
        <v/>
      </c>
      <c r="FE719" s="1234" t="str">
        <f t="shared" si="702"/>
        <v xml:space="preserve"> </v>
      </c>
      <c r="FF719" s="1234" t="str">
        <f t="shared" si="703"/>
        <v xml:space="preserve"> </v>
      </c>
      <c r="FG719" s="1234" t="str">
        <f t="shared" si="704"/>
        <v xml:space="preserve"> </v>
      </c>
      <c r="FH719" s="1234" t="str">
        <f t="shared" si="705"/>
        <v xml:space="preserve"> </v>
      </c>
      <c r="FI719" s="1234" t="str">
        <f t="shared" si="676"/>
        <v xml:space="preserve"> </v>
      </c>
      <c r="FJ719" s="1234" t="str">
        <f t="shared" si="706"/>
        <v xml:space="preserve"> </v>
      </c>
      <c r="FK719" s="1234">
        <f t="shared" si="677"/>
        <v>0</v>
      </c>
      <c r="FL719" s="1227"/>
      <c r="FM719" s="1234" t="str">
        <f t="shared" si="678"/>
        <v xml:space="preserve"> </v>
      </c>
      <c r="FN719" s="1234" t="str">
        <f t="shared" si="679"/>
        <v xml:space="preserve"> </v>
      </c>
      <c r="FO719" s="1234" t="str">
        <f t="shared" si="707"/>
        <v xml:space="preserve"> </v>
      </c>
      <c r="FP719" s="1234" t="str">
        <f t="shared" si="708"/>
        <v xml:space="preserve"> </v>
      </c>
      <c r="FQ719" s="1234" t="str">
        <f t="shared" si="680"/>
        <v xml:space="preserve"> </v>
      </c>
      <c r="FR719" s="1234" t="str">
        <f t="shared" si="709"/>
        <v xml:space="preserve"> </v>
      </c>
      <c r="FS719" s="1234">
        <f t="shared" si="715"/>
        <v>0</v>
      </c>
      <c r="FT719" s="1227"/>
      <c r="FU719" s="1234" t="str">
        <f t="shared" si="710"/>
        <v xml:space="preserve"> </v>
      </c>
      <c r="FV719" s="1234" t="str">
        <f t="shared" si="711"/>
        <v xml:space="preserve"> </v>
      </c>
      <c r="FW719" s="1234" t="str">
        <f t="shared" si="712"/>
        <v xml:space="preserve"> </v>
      </c>
      <c r="FX719" s="1234" t="str">
        <f t="shared" si="681"/>
        <v xml:space="preserve"> </v>
      </c>
      <c r="FY719" s="1234" t="str">
        <f t="shared" si="682"/>
        <v xml:space="preserve"> </v>
      </c>
      <c r="FZ719" s="1234" t="str">
        <f t="shared" si="713"/>
        <v xml:space="preserve"> </v>
      </c>
      <c r="GA719" s="1234">
        <f t="shared" si="683"/>
        <v>0</v>
      </c>
      <c r="GB719" s="1227"/>
      <c r="GC719" s="1234" t="str">
        <f t="shared" si="684"/>
        <v xml:space="preserve"> </v>
      </c>
      <c r="GD719" s="1234" t="str">
        <f t="shared" si="685"/>
        <v xml:space="preserve"> </v>
      </c>
      <c r="GE719" s="1234" t="str">
        <f t="shared" si="686"/>
        <v xml:space="preserve"> </v>
      </c>
      <c r="GF719" s="1234" t="str">
        <f t="shared" si="687"/>
        <v xml:space="preserve"> </v>
      </c>
      <c r="GG719" s="1234" t="str">
        <f t="shared" si="688"/>
        <v xml:space="preserve"> </v>
      </c>
      <c r="GH719" s="1234" t="str">
        <f t="shared" si="689"/>
        <v xml:space="preserve"> </v>
      </c>
      <c r="GI719" s="1234" t="str">
        <f t="shared" si="690"/>
        <v xml:space="preserve"> </v>
      </c>
      <c r="GJ719" s="1234" t="str">
        <f t="shared" si="691"/>
        <v xml:space="preserve"> </v>
      </c>
      <c r="GK719" s="1234" t="str">
        <f t="shared" si="692"/>
        <v xml:space="preserve"> </v>
      </c>
      <c r="GL719" s="1234" t="str">
        <f t="shared" si="693"/>
        <v xml:space="preserve"> </v>
      </c>
      <c r="GM719" s="1234" t="str">
        <f t="shared" si="694"/>
        <v xml:space="preserve"> </v>
      </c>
      <c r="GN719" s="1234">
        <f t="shared" si="695"/>
        <v>0</v>
      </c>
    </row>
    <row r="720" spans="1:196" s="100" customFormat="1" ht="27" customHeight="1" thickTop="1" thickBot="1">
      <c r="A720" s="1208">
        <f>【A票】【D票】!$D$10</f>
        <v>0</v>
      </c>
      <c r="B720" s="1212">
        <f>【A票】【D票】!$H$10</f>
        <v>0</v>
      </c>
      <c r="C720" s="1213" t="str">
        <f>【A票】【D票】!$K$10</f>
        <v xml:space="preserve"> </v>
      </c>
      <c r="D720" s="1214">
        <f t="shared" si="669"/>
        <v>629</v>
      </c>
      <c r="E720" s="914"/>
      <c r="F720" s="467"/>
      <c r="G720" s="469"/>
      <c r="H720" s="224" t="str">
        <f t="shared" si="716"/>
        <v xml:space="preserve"> </v>
      </c>
      <c r="I720" s="704"/>
      <c r="J720" s="117"/>
      <c r="K720" s="117"/>
      <c r="L720" s="117"/>
      <c r="M720" s="117"/>
      <c r="N720" s="117"/>
      <c r="O720" s="117"/>
      <c r="P720" s="117"/>
      <c r="Q720" s="117"/>
      <c r="R720" s="117"/>
      <c r="S720" s="117"/>
      <c r="T720" s="254"/>
      <c r="U720" s="646"/>
      <c r="V720" s="646"/>
      <c r="W720" s="114"/>
      <c r="X720" s="254"/>
      <c r="Y720" s="224" t="str">
        <f t="shared" si="717"/>
        <v xml:space="preserve"> </v>
      </c>
      <c r="Z720" s="579"/>
      <c r="AA720" s="704"/>
      <c r="AB720" s="119"/>
      <c r="AC720" s="224" t="str">
        <f t="shared" si="671"/>
        <v xml:space="preserve"> </v>
      </c>
      <c r="AD720" s="115"/>
      <c r="AE720" s="253"/>
      <c r="AF720" s="704"/>
      <c r="AG720" s="727"/>
      <c r="AH720" s="727"/>
      <c r="AI720" s="727"/>
      <c r="AJ720" s="727"/>
      <c r="AK720" s="591"/>
      <c r="AL720" s="727"/>
      <c r="AM720" s="727"/>
      <c r="AN720" s="727"/>
      <c r="AO720" s="727"/>
      <c r="AP720" s="727"/>
      <c r="AQ720" s="727"/>
      <c r="AR720" s="727"/>
      <c r="AS720" s="727"/>
      <c r="AT720" s="727"/>
      <c r="AU720" s="727"/>
      <c r="AV720" s="727"/>
      <c r="AW720" s="727"/>
      <c r="AX720" s="727"/>
      <c r="AY720" s="727"/>
      <c r="AZ720" s="727"/>
      <c r="BA720" s="727"/>
      <c r="BB720" s="727"/>
      <c r="BC720" s="821"/>
      <c r="BD720" s="727"/>
      <c r="BE720" s="727"/>
      <c r="BF720" s="727"/>
      <c r="BG720" s="727"/>
      <c r="BH720" s="727"/>
      <c r="BI720" s="727"/>
      <c r="BJ720" s="727"/>
      <c r="BK720" s="727"/>
      <c r="BL720" s="821"/>
      <c r="BM720" s="727"/>
      <c r="BN720" s="727"/>
      <c r="BO720" s="727"/>
      <c r="BP720" s="727"/>
      <c r="BQ720" s="727"/>
      <c r="BR720" s="821"/>
      <c r="BS720" s="727"/>
      <c r="BT720" s="727"/>
      <c r="BU720" s="727"/>
      <c r="BV720" s="591"/>
      <c r="BW720" s="224" t="str">
        <f t="shared" si="729"/>
        <v xml:space="preserve"> </v>
      </c>
      <c r="BX720" s="471">
        <f t="shared" si="718"/>
        <v>629</v>
      </c>
      <c r="BY720" s="117"/>
      <c r="BZ720" s="117"/>
      <c r="CA720" s="117"/>
      <c r="CB720" s="117"/>
      <c r="CC720" s="117"/>
      <c r="CD720" s="461"/>
      <c r="CE720" s="236"/>
      <c r="CF720" s="224" t="str">
        <f t="shared" si="719"/>
        <v xml:space="preserve"> </v>
      </c>
      <c r="CG720" s="116"/>
      <c r="CH720" s="117"/>
      <c r="CI720" s="117"/>
      <c r="CJ720" s="117"/>
      <c r="CK720" s="472"/>
      <c r="CL720" s="472"/>
      <c r="CM720" s="472"/>
      <c r="CN720" s="472"/>
      <c r="CO720" s="117"/>
      <c r="CP720" s="253"/>
      <c r="CQ720" s="120"/>
      <c r="CR720" s="224" t="str" cm="1">
        <f t="array" ref="CR720">IF(AND(SUM(COUNTIF(CG720:CM720,{"*不明*","*その他*"})+COUNTIF(CO720:CP720,{"*不明*","*その他*"}))&gt;0,CQ720=""),"その他・不明の場合,10)具体的内容、理由を記入",IF(OR(AND(CI720=CI$65,COUNTA(CJ720:CM720)&lt;4),AND(OR(CI720=CI$63,CI720=CI$64,CI720=CI$66,CI720=CI$67,CI720=CI$68,CI720=""),COUNTA(CJ720:CM720)&gt;0)),"3)介護保険認定済→要介護度、認知症自立度、寝たきり度、介護保険サービス記入",IF(OR(AND(OR(CM720=CM$63,CM720=CM$64),CN720=""),AND(OR(CM720=CM$65,CM720=CM$66),CN720&lt;&gt;"")),"7)介護保険サービス受けている/過去受けていた→具体的内容記入"," ")))</f>
        <v xml:space="preserve"> </v>
      </c>
      <c r="CS720" s="224" t="str">
        <f t="shared" si="720"/>
        <v xml:space="preserve"> </v>
      </c>
      <c r="CT720" s="116"/>
      <c r="CU720" s="253"/>
      <c r="CV720" s="117"/>
      <c r="CW720" s="117"/>
      <c r="CX720" s="253"/>
      <c r="CY720" s="117"/>
      <c r="CZ720" s="117"/>
      <c r="DA720" s="253"/>
      <c r="DB720" s="117"/>
      <c r="DC720" s="224" t="str">
        <f t="shared" si="721"/>
        <v xml:space="preserve"> </v>
      </c>
      <c r="DD720" s="224" t="str">
        <f t="shared" si="722"/>
        <v xml:space="preserve"> </v>
      </c>
      <c r="DE720" s="224" t="str">
        <f t="shared" si="672"/>
        <v xml:space="preserve"> </v>
      </c>
      <c r="DF720" s="121"/>
      <c r="DG720" s="114"/>
      <c r="DH720" s="704"/>
      <c r="DI720" s="119"/>
      <c r="DJ720" s="187"/>
      <c r="DK720" s="254"/>
      <c r="DL720" s="224" t="str">
        <f t="shared" si="673"/>
        <v xml:space="preserve"> </v>
      </c>
      <c r="DM720" s="224" t="str">
        <f t="shared" si="723"/>
        <v xml:space="preserve"> </v>
      </c>
      <c r="DN720" s="474"/>
      <c r="DO720" s="117"/>
      <c r="DP720" s="117"/>
      <c r="DQ720" s="117"/>
      <c r="DR720" s="117"/>
      <c r="DS720" s="117"/>
      <c r="DT720" s="254"/>
      <c r="DU720" s="476"/>
      <c r="DV720" s="224" t="str">
        <f t="shared" si="674"/>
        <v xml:space="preserve"> </v>
      </c>
      <c r="DW720" s="115"/>
      <c r="DX720" s="470"/>
      <c r="DY720" s="117"/>
      <c r="DZ720" s="704"/>
      <c r="EA720" s="224" t="str">
        <f t="shared" si="675"/>
        <v xml:space="preserve"> </v>
      </c>
      <c r="EB720" s="906"/>
      <c r="EC720" s="904"/>
      <c r="ED720" s="904"/>
      <c r="EE720" s="904"/>
      <c r="EF720" s="904"/>
      <c r="EG720" s="904"/>
      <c r="EH720" s="904"/>
      <c r="EI720" s="904"/>
      <c r="EJ720" s="904"/>
      <c r="EK720" s="905"/>
      <c r="EL720" s="80"/>
      <c r="EM720" s="224" t="str">
        <f t="shared" si="724"/>
        <v xml:space="preserve"> </v>
      </c>
      <c r="EN720" s="224" t="str">
        <f t="shared" si="725"/>
        <v xml:space="preserve"> </v>
      </c>
      <c r="EO720" s="115"/>
      <c r="EP720" s="1050"/>
      <c r="EQ720" s="253"/>
      <c r="ER720" s="117"/>
      <c r="ES720" s="1258">
        <f t="shared" si="726"/>
        <v>629</v>
      </c>
      <c r="ET720" s="224" t="str">
        <f t="shared" si="727"/>
        <v xml:space="preserve"> </v>
      </c>
      <c r="EU720" s="477" t="str">
        <f t="shared" si="728"/>
        <v/>
      </c>
      <c r="EV720" s="1334" t="str">
        <f t="shared" si="670"/>
        <v xml:space="preserve"> </v>
      </c>
      <c r="EW720" s="1332" t="str">
        <f t="shared" si="714"/>
        <v/>
      </c>
      <c r="EX720" s="1275" t="str">
        <f t="shared" si="696"/>
        <v/>
      </c>
      <c r="EY720" s="1275" t="str">
        <f t="shared" si="697"/>
        <v/>
      </c>
      <c r="EZ720" s="1275" t="str">
        <f t="shared" si="698"/>
        <v/>
      </c>
      <c r="FA720" s="1275" t="str">
        <f t="shared" si="699"/>
        <v/>
      </c>
      <c r="FB720" s="1275" t="str">
        <f t="shared" si="700"/>
        <v/>
      </c>
      <c r="FC720" s="1333" t="str">
        <f t="shared" si="701"/>
        <v/>
      </c>
      <c r="FE720" s="1234" t="str">
        <f t="shared" si="702"/>
        <v xml:space="preserve"> </v>
      </c>
      <c r="FF720" s="1234" t="str">
        <f t="shared" si="703"/>
        <v xml:space="preserve"> </v>
      </c>
      <c r="FG720" s="1234" t="str">
        <f t="shared" si="704"/>
        <v xml:space="preserve"> </v>
      </c>
      <c r="FH720" s="1234" t="str">
        <f t="shared" si="705"/>
        <v xml:space="preserve"> </v>
      </c>
      <c r="FI720" s="1234" t="str">
        <f t="shared" si="676"/>
        <v xml:space="preserve"> </v>
      </c>
      <c r="FJ720" s="1234" t="str">
        <f t="shared" si="706"/>
        <v xml:space="preserve"> </v>
      </c>
      <c r="FK720" s="1234">
        <f t="shared" si="677"/>
        <v>0</v>
      </c>
      <c r="FL720" s="1227"/>
      <c r="FM720" s="1234" t="str">
        <f t="shared" si="678"/>
        <v xml:space="preserve"> </v>
      </c>
      <c r="FN720" s="1234" t="str">
        <f t="shared" si="679"/>
        <v xml:space="preserve"> </v>
      </c>
      <c r="FO720" s="1234" t="str">
        <f t="shared" si="707"/>
        <v xml:space="preserve"> </v>
      </c>
      <c r="FP720" s="1234" t="str">
        <f t="shared" si="708"/>
        <v xml:space="preserve"> </v>
      </c>
      <c r="FQ720" s="1234" t="str">
        <f t="shared" si="680"/>
        <v xml:space="preserve"> </v>
      </c>
      <c r="FR720" s="1234" t="str">
        <f t="shared" si="709"/>
        <v xml:space="preserve"> </v>
      </c>
      <c r="FS720" s="1234">
        <f t="shared" si="715"/>
        <v>0</v>
      </c>
      <c r="FT720" s="1227"/>
      <c r="FU720" s="1234" t="str">
        <f t="shared" si="710"/>
        <v xml:space="preserve"> </v>
      </c>
      <c r="FV720" s="1234" t="str">
        <f t="shared" si="711"/>
        <v xml:space="preserve"> </v>
      </c>
      <c r="FW720" s="1234" t="str">
        <f t="shared" si="712"/>
        <v xml:space="preserve"> </v>
      </c>
      <c r="FX720" s="1234" t="str">
        <f t="shared" si="681"/>
        <v xml:space="preserve"> </v>
      </c>
      <c r="FY720" s="1234" t="str">
        <f t="shared" si="682"/>
        <v xml:space="preserve"> </v>
      </c>
      <c r="FZ720" s="1234" t="str">
        <f t="shared" si="713"/>
        <v xml:space="preserve"> </v>
      </c>
      <c r="GA720" s="1234">
        <f t="shared" si="683"/>
        <v>0</v>
      </c>
      <c r="GB720" s="1227"/>
      <c r="GC720" s="1234" t="str">
        <f t="shared" si="684"/>
        <v xml:space="preserve"> </v>
      </c>
      <c r="GD720" s="1234" t="str">
        <f t="shared" si="685"/>
        <v xml:space="preserve"> </v>
      </c>
      <c r="GE720" s="1234" t="str">
        <f t="shared" si="686"/>
        <v xml:space="preserve"> </v>
      </c>
      <c r="GF720" s="1234" t="str">
        <f t="shared" si="687"/>
        <v xml:space="preserve"> </v>
      </c>
      <c r="GG720" s="1234" t="str">
        <f t="shared" si="688"/>
        <v xml:space="preserve"> </v>
      </c>
      <c r="GH720" s="1234" t="str">
        <f t="shared" si="689"/>
        <v xml:space="preserve"> </v>
      </c>
      <c r="GI720" s="1234" t="str">
        <f t="shared" si="690"/>
        <v xml:space="preserve"> </v>
      </c>
      <c r="GJ720" s="1234" t="str">
        <f t="shared" si="691"/>
        <v xml:space="preserve"> </v>
      </c>
      <c r="GK720" s="1234" t="str">
        <f t="shared" si="692"/>
        <v xml:space="preserve"> </v>
      </c>
      <c r="GL720" s="1234" t="str">
        <f t="shared" si="693"/>
        <v xml:space="preserve"> </v>
      </c>
      <c r="GM720" s="1234" t="str">
        <f t="shared" si="694"/>
        <v xml:space="preserve"> </v>
      </c>
      <c r="GN720" s="1234">
        <f t="shared" si="695"/>
        <v>0</v>
      </c>
    </row>
    <row r="721" spans="1:196" s="100" customFormat="1" ht="27" customHeight="1" thickTop="1" thickBot="1">
      <c r="A721" s="1208">
        <f>【A票】【D票】!$D$10</f>
        <v>0</v>
      </c>
      <c r="B721" s="1212">
        <f>【A票】【D票】!$H$10</f>
        <v>0</v>
      </c>
      <c r="C721" s="1213" t="str">
        <f>【A票】【D票】!$K$10</f>
        <v xml:space="preserve"> </v>
      </c>
      <c r="D721" s="1214">
        <f t="shared" si="669"/>
        <v>630</v>
      </c>
      <c r="E721" s="914"/>
      <c r="F721" s="467"/>
      <c r="G721" s="469"/>
      <c r="H721" s="224" t="str">
        <f t="shared" si="716"/>
        <v xml:space="preserve"> </v>
      </c>
      <c r="I721" s="704"/>
      <c r="J721" s="117"/>
      <c r="K721" s="117"/>
      <c r="L721" s="117"/>
      <c r="M721" s="117"/>
      <c r="N721" s="117"/>
      <c r="O721" s="117"/>
      <c r="P721" s="117"/>
      <c r="Q721" s="117"/>
      <c r="R721" s="117"/>
      <c r="S721" s="117"/>
      <c r="T721" s="254"/>
      <c r="U721" s="646"/>
      <c r="V721" s="646"/>
      <c r="W721" s="114"/>
      <c r="X721" s="254"/>
      <c r="Y721" s="224" t="str">
        <f t="shared" si="717"/>
        <v xml:space="preserve"> </v>
      </c>
      <c r="Z721" s="579"/>
      <c r="AA721" s="704"/>
      <c r="AB721" s="119"/>
      <c r="AC721" s="224" t="str">
        <f t="shared" si="671"/>
        <v xml:space="preserve"> </v>
      </c>
      <c r="AD721" s="115"/>
      <c r="AE721" s="253"/>
      <c r="AF721" s="704"/>
      <c r="AG721" s="727"/>
      <c r="AH721" s="727"/>
      <c r="AI721" s="727"/>
      <c r="AJ721" s="727"/>
      <c r="AK721" s="591"/>
      <c r="AL721" s="727"/>
      <c r="AM721" s="727"/>
      <c r="AN721" s="727"/>
      <c r="AO721" s="727"/>
      <c r="AP721" s="727"/>
      <c r="AQ721" s="727"/>
      <c r="AR721" s="727"/>
      <c r="AS721" s="727"/>
      <c r="AT721" s="727"/>
      <c r="AU721" s="727"/>
      <c r="AV721" s="727"/>
      <c r="AW721" s="727"/>
      <c r="AX721" s="727"/>
      <c r="AY721" s="727"/>
      <c r="AZ721" s="727"/>
      <c r="BA721" s="727"/>
      <c r="BB721" s="727"/>
      <c r="BC721" s="821"/>
      <c r="BD721" s="727"/>
      <c r="BE721" s="727"/>
      <c r="BF721" s="727"/>
      <c r="BG721" s="727"/>
      <c r="BH721" s="727"/>
      <c r="BI721" s="727"/>
      <c r="BJ721" s="727"/>
      <c r="BK721" s="727"/>
      <c r="BL721" s="821"/>
      <c r="BM721" s="727"/>
      <c r="BN721" s="727"/>
      <c r="BO721" s="727"/>
      <c r="BP721" s="727"/>
      <c r="BQ721" s="727"/>
      <c r="BR721" s="821"/>
      <c r="BS721" s="727"/>
      <c r="BT721" s="727"/>
      <c r="BU721" s="727"/>
      <c r="BV721" s="591"/>
      <c r="BW721" s="224" t="str">
        <f t="shared" si="729"/>
        <v xml:space="preserve"> </v>
      </c>
      <c r="BX721" s="471">
        <f t="shared" si="718"/>
        <v>630</v>
      </c>
      <c r="BY721" s="117"/>
      <c r="BZ721" s="117"/>
      <c r="CA721" s="117"/>
      <c r="CB721" s="117"/>
      <c r="CC721" s="117"/>
      <c r="CD721" s="461"/>
      <c r="CE721" s="236"/>
      <c r="CF721" s="224" t="str">
        <f t="shared" si="719"/>
        <v xml:space="preserve"> </v>
      </c>
      <c r="CG721" s="116"/>
      <c r="CH721" s="117"/>
      <c r="CI721" s="117"/>
      <c r="CJ721" s="117"/>
      <c r="CK721" s="472"/>
      <c r="CL721" s="472"/>
      <c r="CM721" s="472"/>
      <c r="CN721" s="472"/>
      <c r="CO721" s="117"/>
      <c r="CP721" s="253"/>
      <c r="CQ721" s="120"/>
      <c r="CR721" s="224" t="str" cm="1">
        <f t="array" ref="CR721">IF(AND(SUM(COUNTIF(CG721:CM721,{"*不明*","*その他*"})+COUNTIF(CO721:CP721,{"*不明*","*その他*"}))&gt;0,CQ721=""),"その他・不明の場合,10)具体的内容、理由を記入",IF(OR(AND(CI721=CI$65,COUNTA(CJ721:CM721)&lt;4),AND(OR(CI721=CI$63,CI721=CI$64,CI721=CI$66,CI721=CI$67,CI721=CI$68,CI721=""),COUNTA(CJ721:CM721)&gt;0)),"3)介護保険認定済→要介護度、認知症自立度、寝たきり度、介護保険サービス記入",IF(OR(AND(OR(CM721=CM$63,CM721=CM$64),CN721=""),AND(OR(CM721=CM$65,CM721=CM$66),CN721&lt;&gt;"")),"7)介護保険サービス受けている/過去受けていた→具体的内容記入"," ")))</f>
        <v xml:space="preserve"> </v>
      </c>
      <c r="CS721" s="224" t="str">
        <f t="shared" si="720"/>
        <v xml:space="preserve"> </v>
      </c>
      <c r="CT721" s="116"/>
      <c r="CU721" s="253"/>
      <c r="CV721" s="117"/>
      <c r="CW721" s="117"/>
      <c r="CX721" s="253"/>
      <c r="CY721" s="117"/>
      <c r="CZ721" s="117"/>
      <c r="DA721" s="253"/>
      <c r="DB721" s="117"/>
      <c r="DC721" s="224" t="str">
        <f t="shared" si="721"/>
        <v xml:space="preserve"> </v>
      </c>
      <c r="DD721" s="224" t="str">
        <f t="shared" si="722"/>
        <v xml:space="preserve"> </v>
      </c>
      <c r="DE721" s="224" t="str">
        <f t="shared" si="672"/>
        <v xml:space="preserve"> </v>
      </c>
      <c r="DF721" s="121"/>
      <c r="DG721" s="114"/>
      <c r="DH721" s="704"/>
      <c r="DI721" s="119"/>
      <c r="DJ721" s="187"/>
      <c r="DK721" s="254"/>
      <c r="DL721" s="224" t="str">
        <f t="shared" si="673"/>
        <v xml:space="preserve"> </v>
      </c>
      <c r="DM721" s="224" t="str">
        <f t="shared" si="723"/>
        <v xml:space="preserve"> </v>
      </c>
      <c r="DN721" s="474"/>
      <c r="DO721" s="117"/>
      <c r="DP721" s="117"/>
      <c r="DQ721" s="117"/>
      <c r="DR721" s="117"/>
      <c r="DS721" s="117"/>
      <c r="DT721" s="254"/>
      <c r="DU721" s="476"/>
      <c r="DV721" s="224" t="str">
        <f t="shared" si="674"/>
        <v xml:space="preserve"> </v>
      </c>
      <c r="DW721" s="115"/>
      <c r="DX721" s="470"/>
      <c r="DY721" s="117"/>
      <c r="DZ721" s="704"/>
      <c r="EA721" s="224" t="str">
        <f t="shared" si="675"/>
        <v xml:space="preserve"> </v>
      </c>
      <c r="EB721" s="906"/>
      <c r="EC721" s="904"/>
      <c r="ED721" s="904"/>
      <c r="EE721" s="904"/>
      <c r="EF721" s="904"/>
      <c r="EG721" s="904"/>
      <c r="EH721" s="904"/>
      <c r="EI721" s="904"/>
      <c r="EJ721" s="904"/>
      <c r="EK721" s="905"/>
      <c r="EL721" s="80"/>
      <c r="EM721" s="224" t="str">
        <f t="shared" si="724"/>
        <v xml:space="preserve"> </v>
      </c>
      <c r="EN721" s="224" t="str">
        <f t="shared" si="725"/>
        <v xml:space="preserve"> </v>
      </c>
      <c r="EO721" s="115"/>
      <c r="EP721" s="1050"/>
      <c r="EQ721" s="253"/>
      <c r="ER721" s="117"/>
      <c r="ES721" s="1258">
        <f t="shared" si="726"/>
        <v>630</v>
      </c>
      <c r="ET721" s="224" t="str">
        <f t="shared" si="727"/>
        <v xml:space="preserve"> </v>
      </c>
      <c r="EU721" s="477" t="str">
        <f t="shared" si="728"/>
        <v/>
      </c>
      <c r="EV721" s="1334" t="str">
        <f t="shared" si="670"/>
        <v xml:space="preserve"> </v>
      </c>
      <c r="EW721" s="1332" t="str">
        <f t="shared" si="714"/>
        <v/>
      </c>
      <c r="EX721" s="1275" t="str">
        <f t="shared" si="696"/>
        <v/>
      </c>
      <c r="EY721" s="1275" t="str">
        <f t="shared" si="697"/>
        <v/>
      </c>
      <c r="EZ721" s="1275" t="str">
        <f t="shared" si="698"/>
        <v/>
      </c>
      <c r="FA721" s="1275" t="str">
        <f t="shared" si="699"/>
        <v/>
      </c>
      <c r="FB721" s="1275" t="str">
        <f t="shared" si="700"/>
        <v/>
      </c>
      <c r="FC721" s="1333" t="str">
        <f t="shared" si="701"/>
        <v/>
      </c>
      <c r="FE721" s="1234" t="str">
        <f t="shared" si="702"/>
        <v xml:space="preserve"> </v>
      </c>
      <c r="FF721" s="1234" t="str">
        <f t="shared" si="703"/>
        <v xml:space="preserve"> </v>
      </c>
      <c r="FG721" s="1234" t="str">
        <f t="shared" si="704"/>
        <v xml:space="preserve"> </v>
      </c>
      <c r="FH721" s="1234" t="str">
        <f t="shared" si="705"/>
        <v xml:space="preserve"> </v>
      </c>
      <c r="FI721" s="1234" t="str">
        <f t="shared" si="676"/>
        <v xml:space="preserve"> </v>
      </c>
      <c r="FJ721" s="1234" t="str">
        <f t="shared" si="706"/>
        <v xml:space="preserve"> </v>
      </c>
      <c r="FK721" s="1234">
        <f t="shared" si="677"/>
        <v>0</v>
      </c>
      <c r="FL721" s="1227"/>
      <c r="FM721" s="1234" t="str">
        <f t="shared" si="678"/>
        <v xml:space="preserve"> </v>
      </c>
      <c r="FN721" s="1234" t="str">
        <f t="shared" si="679"/>
        <v xml:space="preserve"> </v>
      </c>
      <c r="FO721" s="1234" t="str">
        <f t="shared" si="707"/>
        <v xml:space="preserve"> </v>
      </c>
      <c r="FP721" s="1234" t="str">
        <f t="shared" si="708"/>
        <v xml:space="preserve"> </v>
      </c>
      <c r="FQ721" s="1234" t="str">
        <f t="shared" si="680"/>
        <v xml:space="preserve"> </v>
      </c>
      <c r="FR721" s="1234" t="str">
        <f t="shared" si="709"/>
        <v xml:space="preserve"> </v>
      </c>
      <c r="FS721" s="1234">
        <f t="shared" si="715"/>
        <v>0</v>
      </c>
      <c r="FT721" s="1227"/>
      <c r="FU721" s="1234" t="str">
        <f t="shared" si="710"/>
        <v xml:space="preserve"> </v>
      </c>
      <c r="FV721" s="1234" t="str">
        <f t="shared" si="711"/>
        <v xml:space="preserve"> </v>
      </c>
      <c r="FW721" s="1234" t="str">
        <f t="shared" si="712"/>
        <v xml:space="preserve"> </v>
      </c>
      <c r="FX721" s="1234" t="str">
        <f t="shared" si="681"/>
        <v xml:space="preserve"> </v>
      </c>
      <c r="FY721" s="1234" t="str">
        <f t="shared" si="682"/>
        <v xml:space="preserve"> </v>
      </c>
      <c r="FZ721" s="1234" t="str">
        <f t="shared" si="713"/>
        <v xml:space="preserve"> </v>
      </c>
      <c r="GA721" s="1234">
        <f t="shared" si="683"/>
        <v>0</v>
      </c>
      <c r="GB721" s="1227"/>
      <c r="GC721" s="1234" t="str">
        <f t="shared" si="684"/>
        <v xml:space="preserve"> </v>
      </c>
      <c r="GD721" s="1234" t="str">
        <f t="shared" si="685"/>
        <v xml:space="preserve"> </v>
      </c>
      <c r="GE721" s="1234" t="str">
        <f t="shared" si="686"/>
        <v xml:space="preserve"> </v>
      </c>
      <c r="GF721" s="1234" t="str">
        <f t="shared" si="687"/>
        <v xml:space="preserve"> </v>
      </c>
      <c r="GG721" s="1234" t="str">
        <f t="shared" si="688"/>
        <v xml:space="preserve"> </v>
      </c>
      <c r="GH721" s="1234" t="str">
        <f t="shared" si="689"/>
        <v xml:space="preserve"> </v>
      </c>
      <c r="GI721" s="1234" t="str">
        <f t="shared" si="690"/>
        <v xml:space="preserve"> </v>
      </c>
      <c r="GJ721" s="1234" t="str">
        <f t="shared" si="691"/>
        <v xml:space="preserve"> </v>
      </c>
      <c r="GK721" s="1234" t="str">
        <f t="shared" si="692"/>
        <v xml:space="preserve"> </v>
      </c>
      <c r="GL721" s="1234" t="str">
        <f t="shared" si="693"/>
        <v xml:space="preserve"> </v>
      </c>
      <c r="GM721" s="1234" t="str">
        <f t="shared" si="694"/>
        <v xml:space="preserve"> </v>
      </c>
      <c r="GN721" s="1234">
        <f t="shared" si="695"/>
        <v>0</v>
      </c>
    </row>
    <row r="722" spans="1:196" s="100" customFormat="1" ht="27" customHeight="1" thickTop="1" thickBot="1">
      <c r="A722" s="1208">
        <f>【A票】【D票】!$D$10</f>
        <v>0</v>
      </c>
      <c r="B722" s="1212">
        <f>【A票】【D票】!$H$10</f>
        <v>0</v>
      </c>
      <c r="C722" s="1213" t="str">
        <f>【A票】【D票】!$K$10</f>
        <v xml:space="preserve"> </v>
      </c>
      <c r="D722" s="1214">
        <f t="shared" si="669"/>
        <v>631</v>
      </c>
      <c r="E722" s="914"/>
      <c r="F722" s="467"/>
      <c r="G722" s="469"/>
      <c r="H722" s="224" t="str">
        <f t="shared" si="716"/>
        <v xml:space="preserve"> </v>
      </c>
      <c r="I722" s="704"/>
      <c r="J722" s="117"/>
      <c r="K722" s="117"/>
      <c r="L722" s="117"/>
      <c r="M722" s="117"/>
      <c r="N722" s="117"/>
      <c r="O722" s="117"/>
      <c r="P722" s="117"/>
      <c r="Q722" s="117"/>
      <c r="R722" s="117"/>
      <c r="S722" s="117"/>
      <c r="T722" s="254"/>
      <c r="U722" s="646"/>
      <c r="V722" s="646"/>
      <c r="W722" s="114"/>
      <c r="X722" s="254"/>
      <c r="Y722" s="224" t="str">
        <f t="shared" si="717"/>
        <v xml:space="preserve"> </v>
      </c>
      <c r="Z722" s="579"/>
      <c r="AA722" s="704"/>
      <c r="AB722" s="119"/>
      <c r="AC722" s="224" t="str">
        <f t="shared" si="671"/>
        <v xml:space="preserve"> </v>
      </c>
      <c r="AD722" s="115"/>
      <c r="AE722" s="253"/>
      <c r="AF722" s="704"/>
      <c r="AG722" s="727"/>
      <c r="AH722" s="727"/>
      <c r="AI722" s="727"/>
      <c r="AJ722" s="727"/>
      <c r="AK722" s="591"/>
      <c r="AL722" s="727"/>
      <c r="AM722" s="727"/>
      <c r="AN722" s="727"/>
      <c r="AO722" s="727"/>
      <c r="AP722" s="727"/>
      <c r="AQ722" s="727"/>
      <c r="AR722" s="727"/>
      <c r="AS722" s="727"/>
      <c r="AT722" s="727"/>
      <c r="AU722" s="727"/>
      <c r="AV722" s="727"/>
      <c r="AW722" s="727"/>
      <c r="AX722" s="727"/>
      <c r="AY722" s="727"/>
      <c r="AZ722" s="727"/>
      <c r="BA722" s="727"/>
      <c r="BB722" s="727"/>
      <c r="BC722" s="821"/>
      <c r="BD722" s="727"/>
      <c r="BE722" s="727"/>
      <c r="BF722" s="727"/>
      <c r="BG722" s="727"/>
      <c r="BH722" s="727"/>
      <c r="BI722" s="727"/>
      <c r="BJ722" s="727"/>
      <c r="BK722" s="727"/>
      <c r="BL722" s="821"/>
      <c r="BM722" s="727"/>
      <c r="BN722" s="727"/>
      <c r="BO722" s="727"/>
      <c r="BP722" s="727"/>
      <c r="BQ722" s="727"/>
      <c r="BR722" s="821"/>
      <c r="BS722" s="727"/>
      <c r="BT722" s="727"/>
      <c r="BU722" s="727"/>
      <c r="BV722" s="591"/>
      <c r="BW722" s="224" t="str">
        <f t="shared" si="729"/>
        <v xml:space="preserve"> </v>
      </c>
      <c r="BX722" s="471">
        <f t="shared" si="718"/>
        <v>631</v>
      </c>
      <c r="BY722" s="117"/>
      <c r="BZ722" s="117"/>
      <c r="CA722" s="117"/>
      <c r="CB722" s="117"/>
      <c r="CC722" s="117"/>
      <c r="CD722" s="461"/>
      <c r="CE722" s="236"/>
      <c r="CF722" s="224" t="str">
        <f t="shared" si="719"/>
        <v xml:space="preserve"> </v>
      </c>
      <c r="CG722" s="116"/>
      <c r="CH722" s="117"/>
      <c r="CI722" s="117"/>
      <c r="CJ722" s="117"/>
      <c r="CK722" s="472"/>
      <c r="CL722" s="472"/>
      <c r="CM722" s="472"/>
      <c r="CN722" s="472"/>
      <c r="CO722" s="117"/>
      <c r="CP722" s="253"/>
      <c r="CQ722" s="120"/>
      <c r="CR722" s="224" t="str" cm="1">
        <f t="array" ref="CR722">IF(AND(SUM(COUNTIF(CG722:CM722,{"*不明*","*その他*"})+COUNTIF(CO722:CP722,{"*不明*","*その他*"}))&gt;0,CQ722=""),"その他・不明の場合,10)具体的内容、理由を記入",IF(OR(AND(CI722=CI$65,COUNTA(CJ722:CM722)&lt;4),AND(OR(CI722=CI$63,CI722=CI$64,CI722=CI$66,CI722=CI$67,CI722=CI$68,CI722=""),COUNTA(CJ722:CM722)&gt;0)),"3)介護保険認定済→要介護度、認知症自立度、寝たきり度、介護保険サービス記入",IF(OR(AND(OR(CM722=CM$63,CM722=CM$64),CN722=""),AND(OR(CM722=CM$65,CM722=CM$66),CN722&lt;&gt;"")),"7)介護保険サービス受けている/過去受けていた→具体的内容記入"," ")))</f>
        <v xml:space="preserve"> </v>
      </c>
      <c r="CS722" s="224" t="str">
        <f t="shared" si="720"/>
        <v xml:space="preserve"> </v>
      </c>
      <c r="CT722" s="116"/>
      <c r="CU722" s="253"/>
      <c r="CV722" s="117"/>
      <c r="CW722" s="117"/>
      <c r="CX722" s="253"/>
      <c r="CY722" s="117"/>
      <c r="CZ722" s="117"/>
      <c r="DA722" s="253"/>
      <c r="DB722" s="117"/>
      <c r="DC722" s="224" t="str">
        <f t="shared" si="721"/>
        <v xml:space="preserve"> </v>
      </c>
      <c r="DD722" s="224" t="str">
        <f t="shared" si="722"/>
        <v xml:space="preserve"> </v>
      </c>
      <c r="DE722" s="224" t="str">
        <f t="shared" si="672"/>
        <v xml:space="preserve"> </v>
      </c>
      <c r="DF722" s="121"/>
      <c r="DG722" s="114"/>
      <c r="DH722" s="704"/>
      <c r="DI722" s="119"/>
      <c r="DJ722" s="187"/>
      <c r="DK722" s="254"/>
      <c r="DL722" s="224" t="str">
        <f t="shared" si="673"/>
        <v xml:space="preserve"> </v>
      </c>
      <c r="DM722" s="224" t="str">
        <f t="shared" si="723"/>
        <v xml:space="preserve"> </v>
      </c>
      <c r="DN722" s="474"/>
      <c r="DO722" s="117"/>
      <c r="DP722" s="117"/>
      <c r="DQ722" s="117"/>
      <c r="DR722" s="117"/>
      <c r="DS722" s="117"/>
      <c r="DT722" s="254"/>
      <c r="DU722" s="476"/>
      <c r="DV722" s="224" t="str">
        <f t="shared" si="674"/>
        <v xml:space="preserve"> </v>
      </c>
      <c r="DW722" s="115"/>
      <c r="DX722" s="470"/>
      <c r="DY722" s="117"/>
      <c r="DZ722" s="704"/>
      <c r="EA722" s="224" t="str">
        <f t="shared" si="675"/>
        <v xml:space="preserve"> </v>
      </c>
      <c r="EB722" s="906"/>
      <c r="EC722" s="904"/>
      <c r="ED722" s="904"/>
      <c r="EE722" s="904"/>
      <c r="EF722" s="904"/>
      <c r="EG722" s="904"/>
      <c r="EH722" s="904"/>
      <c r="EI722" s="904"/>
      <c r="EJ722" s="904"/>
      <c r="EK722" s="905"/>
      <c r="EL722" s="80"/>
      <c r="EM722" s="224" t="str">
        <f t="shared" si="724"/>
        <v xml:space="preserve"> </v>
      </c>
      <c r="EN722" s="224" t="str">
        <f t="shared" si="725"/>
        <v xml:space="preserve"> </v>
      </c>
      <c r="EO722" s="115"/>
      <c r="EP722" s="1050"/>
      <c r="EQ722" s="253"/>
      <c r="ER722" s="117"/>
      <c r="ES722" s="1258">
        <f t="shared" si="726"/>
        <v>631</v>
      </c>
      <c r="ET722" s="224" t="str">
        <f t="shared" si="727"/>
        <v xml:space="preserve"> </v>
      </c>
      <c r="EU722" s="477" t="str">
        <f t="shared" si="728"/>
        <v/>
      </c>
      <c r="EV722" s="1334" t="str">
        <f t="shared" si="670"/>
        <v xml:space="preserve"> </v>
      </c>
      <c r="EW722" s="1332" t="str">
        <f t="shared" si="714"/>
        <v/>
      </c>
      <c r="EX722" s="1275" t="str">
        <f t="shared" si="696"/>
        <v/>
      </c>
      <c r="EY722" s="1275" t="str">
        <f t="shared" si="697"/>
        <v/>
      </c>
      <c r="EZ722" s="1275" t="str">
        <f t="shared" si="698"/>
        <v/>
      </c>
      <c r="FA722" s="1275" t="str">
        <f t="shared" si="699"/>
        <v/>
      </c>
      <c r="FB722" s="1275" t="str">
        <f t="shared" si="700"/>
        <v/>
      </c>
      <c r="FC722" s="1333" t="str">
        <f t="shared" si="701"/>
        <v/>
      </c>
      <c r="FE722" s="1234" t="str">
        <f t="shared" si="702"/>
        <v xml:space="preserve"> </v>
      </c>
      <c r="FF722" s="1234" t="str">
        <f t="shared" si="703"/>
        <v xml:space="preserve"> </v>
      </c>
      <c r="FG722" s="1234" t="str">
        <f t="shared" si="704"/>
        <v xml:space="preserve"> </v>
      </c>
      <c r="FH722" s="1234" t="str">
        <f t="shared" si="705"/>
        <v xml:space="preserve"> </v>
      </c>
      <c r="FI722" s="1234" t="str">
        <f t="shared" si="676"/>
        <v xml:space="preserve"> </v>
      </c>
      <c r="FJ722" s="1234" t="str">
        <f t="shared" si="706"/>
        <v xml:space="preserve"> </v>
      </c>
      <c r="FK722" s="1234">
        <f t="shared" si="677"/>
        <v>0</v>
      </c>
      <c r="FL722" s="1227"/>
      <c r="FM722" s="1234" t="str">
        <f t="shared" si="678"/>
        <v xml:space="preserve"> </v>
      </c>
      <c r="FN722" s="1234" t="str">
        <f t="shared" si="679"/>
        <v xml:space="preserve"> </v>
      </c>
      <c r="FO722" s="1234" t="str">
        <f t="shared" si="707"/>
        <v xml:space="preserve"> </v>
      </c>
      <c r="FP722" s="1234" t="str">
        <f t="shared" si="708"/>
        <v xml:space="preserve"> </v>
      </c>
      <c r="FQ722" s="1234" t="str">
        <f t="shared" si="680"/>
        <v xml:space="preserve"> </v>
      </c>
      <c r="FR722" s="1234" t="str">
        <f t="shared" si="709"/>
        <v xml:space="preserve"> </v>
      </c>
      <c r="FS722" s="1234">
        <f t="shared" si="715"/>
        <v>0</v>
      </c>
      <c r="FT722" s="1227"/>
      <c r="FU722" s="1234" t="str">
        <f t="shared" si="710"/>
        <v xml:space="preserve"> </v>
      </c>
      <c r="FV722" s="1234" t="str">
        <f t="shared" si="711"/>
        <v xml:space="preserve"> </v>
      </c>
      <c r="FW722" s="1234" t="str">
        <f t="shared" si="712"/>
        <v xml:space="preserve"> </v>
      </c>
      <c r="FX722" s="1234" t="str">
        <f t="shared" si="681"/>
        <v xml:space="preserve"> </v>
      </c>
      <c r="FY722" s="1234" t="str">
        <f t="shared" si="682"/>
        <v xml:space="preserve"> </v>
      </c>
      <c r="FZ722" s="1234" t="str">
        <f t="shared" si="713"/>
        <v xml:space="preserve"> </v>
      </c>
      <c r="GA722" s="1234">
        <f t="shared" si="683"/>
        <v>0</v>
      </c>
      <c r="GB722" s="1227"/>
      <c r="GC722" s="1234" t="str">
        <f t="shared" si="684"/>
        <v xml:space="preserve"> </v>
      </c>
      <c r="GD722" s="1234" t="str">
        <f t="shared" si="685"/>
        <v xml:space="preserve"> </v>
      </c>
      <c r="GE722" s="1234" t="str">
        <f t="shared" si="686"/>
        <v xml:space="preserve"> </v>
      </c>
      <c r="GF722" s="1234" t="str">
        <f t="shared" si="687"/>
        <v xml:space="preserve"> </v>
      </c>
      <c r="GG722" s="1234" t="str">
        <f t="shared" si="688"/>
        <v xml:space="preserve"> </v>
      </c>
      <c r="GH722" s="1234" t="str">
        <f t="shared" si="689"/>
        <v xml:space="preserve"> </v>
      </c>
      <c r="GI722" s="1234" t="str">
        <f t="shared" si="690"/>
        <v xml:space="preserve"> </v>
      </c>
      <c r="GJ722" s="1234" t="str">
        <f t="shared" si="691"/>
        <v xml:space="preserve"> </v>
      </c>
      <c r="GK722" s="1234" t="str">
        <f t="shared" si="692"/>
        <v xml:space="preserve"> </v>
      </c>
      <c r="GL722" s="1234" t="str">
        <f t="shared" si="693"/>
        <v xml:space="preserve"> </v>
      </c>
      <c r="GM722" s="1234" t="str">
        <f t="shared" si="694"/>
        <v xml:space="preserve"> </v>
      </c>
      <c r="GN722" s="1234">
        <f t="shared" si="695"/>
        <v>0</v>
      </c>
    </row>
    <row r="723" spans="1:196" s="100" customFormat="1" ht="27" customHeight="1" thickTop="1" thickBot="1">
      <c r="A723" s="1208">
        <f>【A票】【D票】!$D$10</f>
        <v>0</v>
      </c>
      <c r="B723" s="1212">
        <f>【A票】【D票】!$H$10</f>
        <v>0</v>
      </c>
      <c r="C723" s="1213" t="str">
        <f>【A票】【D票】!$K$10</f>
        <v xml:space="preserve"> </v>
      </c>
      <c r="D723" s="1214">
        <f t="shared" si="669"/>
        <v>632</v>
      </c>
      <c r="E723" s="914"/>
      <c r="F723" s="467"/>
      <c r="G723" s="469"/>
      <c r="H723" s="224" t="str">
        <f t="shared" si="716"/>
        <v xml:space="preserve"> </v>
      </c>
      <c r="I723" s="704"/>
      <c r="J723" s="117"/>
      <c r="K723" s="117"/>
      <c r="L723" s="117"/>
      <c r="M723" s="117"/>
      <c r="N723" s="117"/>
      <c r="O723" s="117"/>
      <c r="P723" s="117"/>
      <c r="Q723" s="117"/>
      <c r="R723" s="117"/>
      <c r="S723" s="117"/>
      <c r="T723" s="254"/>
      <c r="U723" s="646"/>
      <c r="V723" s="646"/>
      <c r="W723" s="114"/>
      <c r="X723" s="254"/>
      <c r="Y723" s="224" t="str">
        <f t="shared" si="717"/>
        <v xml:space="preserve"> </v>
      </c>
      <c r="Z723" s="579"/>
      <c r="AA723" s="704"/>
      <c r="AB723" s="119"/>
      <c r="AC723" s="224" t="str">
        <f t="shared" si="671"/>
        <v xml:space="preserve"> </v>
      </c>
      <c r="AD723" s="115"/>
      <c r="AE723" s="253"/>
      <c r="AF723" s="704"/>
      <c r="AG723" s="727"/>
      <c r="AH723" s="727"/>
      <c r="AI723" s="727"/>
      <c r="AJ723" s="727"/>
      <c r="AK723" s="591"/>
      <c r="AL723" s="727"/>
      <c r="AM723" s="727"/>
      <c r="AN723" s="727"/>
      <c r="AO723" s="727"/>
      <c r="AP723" s="727"/>
      <c r="AQ723" s="727"/>
      <c r="AR723" s="727"/>
      <c r="AS723" s="727"/>
      <c r="AT723" s="727"/>
      <c r="AU723" s="727"/>
      <c r="AV723" s="727"/>
      <c r="AW723" s="727"/>
      <c r="AX723" s="727"/>
      <c r="AY723" s="727"/>
      <c r="AZ723" s="727"/>
      <c r="BA723" s="727"/>
      <c r="BB723" s="727"/>
      <c r="BC723" s="821"/>
      <c r="BD723" s="727"/>
      <c r="BE723" s="727"/>
      <c r="BF723" s="727"/>
      <c r="BG723" s="727"/>
      <c r="BH723" s="727"/>
      <c r="BI723" s="727"/>
      <c r="BJ723" s="727"/>
      <c r="BK723" s="727"/>
      <c r="BL723" s="821"/>
      <c r="BM723" s="727"/>
      <c r="BN723" s="727"/>
      <c r="BO723" s="727"/>
      <c r="BP723" s="727"/>
      <c r="BQ723" s="727"/>
      <c r="BR723" s="821"/>
      <c r="BS723" s="727"/>
      <c r="BT723" s="727"/>
      <c r="BU723" s="727"/>
      <c r="BV723" s="591"/>
      <c r="BW723" s="224" t="str">
        <f t="shared" si="729"/>
        <v xml:space="preserve"> </v>
      </c>
      <c r="BX723" s="471">
        <f t="shared" si="718"/>
        <v>632</v>
      </c>
      <c r="BY723" s="117"/>
      <c r="BZ723" s="117"/>
      <c r="CA723" s="117"/>
      <c r="CB723" s="117"/>
      <c r="CC723" s="117"/>
      <c r="CD723" s="461"/>
      <c r="CE723" s="236"/>
      <c r="CF723" s="224" t="str">
        <f t="shared" si="719"/>
        <v xml:space="preserve"> </v>
      </c>
      <c r="CG723" s="116"/>
      <c r="CH723" s="117"/>
      <c r="CI723" s="117"/>
      <c r="CJ723" s="117"/>
      <c r="CK723" s="472"/>
      <c r="CL723" s="472"/>
      <c r="CM723" s="472"/>
      <c r="CN723" s="472"/>
      <c r="CO723" s="117"/>
      <c r="CP723" s="253"/>
      <c r="CQ723" s="120"/>
      <c r="CR723" s="224" t="str" cm="1">
        <f t="array" ref="CR723">IF(AND(SUM(COUNTIF(CG723:CM723,{"*不明*","*その他*"})+COUNTIF(CO723:CP723,{"*不明*","*その他*"}))&gt;0,CQ723=""),"その他・不明の場合,10)具体的内容、理由を記入",IF(OR(AND(CI723=CI$65,COUNTA(CJ723:CM723)&lt;4),AND(OR(CI723=CI$63,CI723=CI$64,CI723=CI$66,CI723=CI$67,CI723=CI$68,CI723=""),COUNTA(CJ723:CM723)&gt;0)),"3)介護保険認定済→要介護度、認知症自立度、寝たきり度、介護保険サービス記入",IF(OR(AND(OR(CM723=CM$63,CM723=CM$64),CN723=""),AND(OR(CM723=CM$65,CM723=CM$66),CN723&lt;&gt;"")),"7)介護保険サービス受けている/過去受けていた→具体的内容記入"," ")))</f>
        <v xml:space="preserve"> </v>
      </c>
      <c r="CS723" s="224" t="str">
        <f t="shared" si="720"/>
        <v xml:space="preserve"> </v>
      </c>
      <c r="CT723" s="116"/>
      <c r="CU723" s="253"/>
      <c r="CV723" s="117"/>
      <c r="CW723" s="117"/>
      <c r="CX723" s="253"/>
      <c r="CY723" s="117"/>
      <c r="CZ723" s="117"/>
      <c r="DA723" s="253"/>
      <c r="DB723" s="117"/>
      <c r="DC723" s="224" t="str">
        <f t="shared" si="721"/>
        <v xml:space="preserve"> </v>
      </c>
      <c r="DD723" s="224" t="str">
        <f t="shared" si="722"/>
        <v xml:space="preserve"> </v>
      </c>
      <c r="DE723" s="224" t="str">
        <f t="shared" si="672"/>
        <v xml:space="preserve"> </v>
      </c>
      <c r="DF723" s="121"/>
      <c r="DG723" s="114"/>
      <c r="DH723" s="704"/>
      <c r="DI723" s="119"/>
      <c r="DJ723" s="187"/>
      <c r="DK723" s="254"/>
      <c r="DL723" s="224" t="str">
        <f t="shared" si="673"/>
        <v xml:space="preserve"> </v>
      </c>
      <c r="DM723" s="224" t="str">
        <f t="shared" si="723"/>
        <v xml:space="preserve"> </v>
      </c>
      <c r="DN723" s="474"/>
      <c r="DO723" s="117"/>
      <c r="DP723" s="117"/>
      <c r="DQ723" s="117"/>
      <c r="DR723" s="117"/>
      <c r="DS723" s="117"/>
      <c r="DT723" s="254"/>
      <c r="DU723" s="476"/>
      <c r="DV723" s="224" t="str">
        <f t="shared" si="674"/>
        <v xml:space="preserve"> </v>
      </c>
      <c r="DW723" s="115"/>
      <c r="DX723" s="470"/>
      <c r="DY723" s="117"/>
      <c r="DZ723" s="704"/>
      <c r="EA723" s="224" t="str">
        <f t="shared" si="675"/>
        <v xml:space="preserve"> </v>
      </c>
      <c r="EB723" s="906"/>
      <c r="EC723" s="904"/>
      <c r="ED723" s="904"/>
      <c r="EE723" s="904"/>
      <c r="EF723" s="904"/>
      <c r="EG723" s="904"/>
      <c r="EH723" s="904"/>
      <c r="EI723" s="904"/>
      <c r="EJ723" s="904"/>
      <c r="EK723" s="905"/>
      <c r="EL723" s="80"/>
      <c r="EM723" s="224" t="str">
        <f t="shared" si="724"/>
        <v xml:space="preserve"> </v>
      </c>
      <c r="EN723" s="224" t="str">
        <f t="shared" si="725"/>
        <v xml:space="preserve"> </v>
      </c>
      <c r="EO723" s="115"/>
      <c r="EP723" s="1050"/>
      <c r="EQ723" s="253"/>
      <c r="ER723" s="117"/>
      <c r="ES723" s="1258">
        <f t="shared" si="726"/>
        <v>632</v>
      </c>
      <c r="ET723" s="224" t="str">
        <f t="shared" si="727"/>
        <v xml:space="preserve"> </v>
      </c>
      <c r="EU723" s="477" t="str">
        <f t="shared" si="728"/>
        <v/>
      </c>
      <c r="EV723" s="1334" t="str">
        <f t="shared" si="670"/>
        <v xml:space="preserve"> </v>
      </c>
      <c r="EW723" s="1332" t="str">
        <f t="shared" si="714"/>
        <v/>
      </c>
      <c r="EX723" s="1275" t="str">
        <f t="shared" si="696"/>
        <v/>
      </c>
      <c r="EY723" s="1275" t="str">
        <f t="shared" si="697"/>
        <v/>
      </c>
      <c r="EZ723" s="1275" t="str">
        <f t="shared" si="698"/>
        <v/>
      </c>
      <c r="FA723" s="1275" t="str">
        <f t="shared" si="699"/>
        <v/>
      </c>
      <c r="FB723" s="1275" t="str">
        <f t="shared" si="700"/>
        <v/>
      </c>
      <c r="FC723" s="1333" t="str">
        <f t="shared" si="701"/>
        <v/>
      </c>
      <c r="FE723" s="1234" t="str">
        <f t="shared" si="702"/>
        <v xml:space="preserve"> </v>
      </c>
      <c r="FF723" s="1234" t="str">
        <f t="shared" si="703"/>
        <v xml:space="preserve"> </v>
      </c>
      <c r="FG723" s="1234" t="str">
        <f t="shared" si="704"/>
        <v xml:space="preserve"> </v>
      </c>
      <c r="FH723" s="1234" t="str">
        <f t="shared" si="705"/>
        <v xml:space="preserve"> </v>
      </c>
      <c r="FI723" s="1234" t="str">
        <f t="shared" si="676"/>
        <v xml:space="preserve"> </v>
      </c>
      <c r="FJ723" s="1234" t="str">
        <f t="shared" si="706"/>
        <v xml:space="preserve"> </v>
      </c>
      <c r="FK723" s="1234">
        <f t="shared" si="677"/>
        <v>0</v>
      </c>
      <c r="FL723" s="1227"/>
      <c r="FM723" s="1234" t="str">
        <f t="shared" si="678"/>
        <v xml:space="preserve"> </v>
      </c>
      <c r="FN723" s="1234" t="str">
        <f t="shared" si="679"/>
        <v xml:space="preserve"> </v>
      </c>
      <c r="FO723" s="1234" t="str">
        <f t="shared" si="707"/>
        <v xml:space="preserve"> </v>
      </c>
      <c r="FP723" s="1234" t="str">
        <f t="shared" si="708"/>
        <v xml:space="preserve"> </v>
      </c>
      <c r="FQ723" s="1234" t="str">
        <f t="shared" si="680"/>
        <v xml:space="preserve"> </v>
      </c>
      <c r="FR723" s="1234" t="str">
        <f t="shared" si="709"/>
        <v xml:space="preserve"> </v>
      </c>
      <c r="FS723" s="1234">
        <f t="shared" si="715"/>
        <v>0</v>
      </c>
      <c r="FT723" s="1227"/>
      <c r="FU723" s="1234" t="str">
        <f t="shared" si="710"/>
        <v xml:space="preserve"> </v>
      </c>
      <c r="FV723" s="1234" t="str">
        <f t="shared" si="711"/>
        <v xml:space="preserve"> </v>
      </c>
      <c r="FW723" s="1234" t="str">
        <f t="shared" si="712"/>
        <v xml:space="preserve"> </v>
      </c>
      <c r="FX723" s="1234" t="str">
        <f t="shared" si="681"/>
        <v xml:space="preserve"> </v>
      </c>
      <c r="FY723" s="1234" t="str">
        <f t="shared" si="682"/>
        <v xml:space="preserve"> </v>
      </c>
      <c r="FZ723" s="1234" t="str">
        <f t="shared" si="713"/>
        <v xml:space="preserve"> </v>
      </c>
      <c r="GA723" s="1234">
        <f t="shared" si="683"/>
        <v>0</v>
      </c>
      <c r="GB723" s="1227"/>
      <c r="GC723" s="1234" t="str">
        <f t="shared" si="684"/>
        <v xml:space="preserve"> </v>
      </c>
      <c r="GD723" s="1234" t="str">
        <f t="shared" si="685"/>
        <v xml:space="preserve"> </v>
      </c>
      <c r="GE723" s="1234" t="str">
        <f t="shared" si="686"/>
        <v xml:space="preserve"> </v>
      </c>
      <c r="GF723" s="1234" t="str">
        <f t="shared" si="687"/>
        <v xml:space="preserve"> </v>
      </c>
      <c r="GG723" s="1234" t="str">
        <f t="shared" si="688"/>
        <v xml:space="preserve"> </v>
      </c>
      <c r="GH723" s="1234" t="str">
        <f t="shared" si="689"/>
        <v xml:space="preserve"> </v>
      </c>
      <c r="GI723" s="1234" t="str">
        <f t="shared" si="690"/>
        <v xml:space="preserve"> </v>
      </c>
      <c r="GJ723" s="1234" t="str">
        <f t="shared" si="691"/>
        <v xml:space="preserve"> </v>
      </c>
      <c r="GK723" s="1234" t="str">
        <f t="shared" si="692"/>
        <v xml:space="preserve"> </v>
      </c>
      <c r="GL723" s="1234" t="str">
        <f t="shared" si="693"/>
        <v xml:space="preserve"> </v>
      </c>
      <c r="GM723" s="1234" t="str">
        <f t="shared" si="694"/>
        <v xml:space="preserve"> </v>
      </c>
      <c r="GN723" s="1234">
        <f t="shared" si="695"/>
        <v>0</v>
      </c>
    </row>
    <row r="724" spans="1:196" s="100" customFormat="1" ht="27" customHeight="1" thickTop="1" thickBot="1">
      <c r="A724" s="1208">
        <f>【A票】【D票】!$D$10</f>
        <v>0</v>
      </c>
      <c r="B724" s="1212">
        <f>【A票】【D票】!$H$10</f>
        <v>0</v>
      </c>
      <c r="C724" s="1213" t="str">
        <f>【A票】【D票】!$K$10</f>
        <v xml:space="preserve"> </v>
      </c>
      <c r="D724" s="1214">
        <f t="shared" si="669"/>
        <v>633</v>
      </c>
      <c r="E724" s="914"/>
      <c r="F724" s="467"/>
      <c r="G724" s="469"/>
      <c r="H724" s="224" t="str">
        <f t="shared" si="716"/>
        <v xml:space="preserve"> </v>
      </c>
      <c r="I724" s="704"/>
      <c r="J724" s="117"/>
      <c r="K724" s="117"/>
      <c r="L724" s="117"/>
      <c r="M724" s="117"/>
      <c r="N724" s="117"/>
      <c r="O724" s="117"/>
      <c r="P724" s="117"/>
      <c r="Q724" s="117"/>
      <c r="R724" s="117"/>
      <c r="S724" s="117"/>
      <c r="T724" s="254"/>
      <c r="U724" s="646"/>
      <c r="V724" s="646"/>
      <c r="W724" s="114"/>
      <c r="X724" s="254"/>
      <c r="Y724" s="224" t="str">
        <f t="shared" si="717"/>
        <v xml:space="preserve"> </v>
      </c>
      <c r="Z724" s="579"/>
      <c r="AA724" s="704"/>
      <c r="AB724" s="119"/>
      <c r="AC724" s="224" t="str">
        <f t="shared" si="671"/>
        <v xml:space="preserve"> </v>
      </c>
      <c r="AD724" s="115"/>
      <c r="AE724" s="253"/>
      <c r="AF724" s="704"/>
      <c r="AG724" s="727"/>
      <c r="AH724" s="727"/>
      <c r="AI724" s="727"/>
      <c r="AJ724" s="727"/>
      <c r="AK724" s="591"/>
      <c r="AL724" s="727"/>
      <c r="AM724" s="727"/>
      <c r="AN724" s="727"/>
      <c r="AO724" s="727"/>
      <c r="AP724" s="727"/>
      <c r="AQ724" s="727"/>
      <c r="AR724" s="727"/>
      <c r="AS724" s="727"/>
      <c r="AT724" s="727"/>
      <c r="AU724" s="727"/>
      <c r="AV724" s="727"/>
      <c r="AW724" s="727"/>
      <c r="AX724" s="727"/>
      <c r="AY724" s="727"/>
      <c r="AZ724" s="727"/>
      <c r="BA724" s="727"/>
      <c r="BB724" s="727"/>
      <c r="BC724" s="821"/>
      <c r="BD724" s="727"/>
      <c r="BE724" s="727"/>
      <c r="BF724" s="727"/>
      <c r="BG724" s="727"/>
      <c r="BH724" s="727"/>
      <c r="BI724" s="727"/>
      <c r="BJ724" s="727"/>
      <c r="BK724" s="727"/>
      <c r="BL724" s="821"/>
      <c r="BM724" s="727"/>
      <c r="BN724" s="727"/>
      <c r="BO724" s="727"/>
      <c r="BP724" s="727"/>
      <c r="BQ724" s="727"/>
      <c r="BR724" s="821"/>
      <c r="BS724" s="727"/>
      <c r="BT724" s="727"/>
      <c r="BU724" s="727"/>
      <c r="BV724" s="591"/>
      <c r="BW724" s="224" t="str">
        <f t="shared" si="729"/>
        <v xml:space="preserve"> </v>
      </c>
      <c r="BX724" s="471">
        <f t="shared" si="718"/>
        <v>633</v>
      </c>
      <c r="BY724" s="117"/>
      <c r="BZ724" s="117"/>
      <c r="CA724" s="117"/>
      <c r="CB724" s="117"/>
      <c r="CC724" s="117"/>
      <c r="CD724" s="461"/>
      <c r="CE724" s="236"/>
      <c r="CF724" s="224" t="str">
        <f t="shared" si="719"/>
        <v xml:space="preserve"> </v>
      </c>
      <c r="CG724" s="116"/>
      <c r="CH724" s="117"/>
      <c r="CI724" s="117"/>
      <c r="CJ724" s="117"/>
      <c r="CK724" s="472"/>
      <c r="CL724" s="472"/>
      <c r="CM724" s="472"/>
      <c r="CN724" s="472"/>
      <c r="CO724" s="117"/>
      <c r="CP724" s="253"/>
      <c r="CQ724" s="120"/>
      <c r="CR724" s="224" t="str" cm="1">
        <f t="array" ref="CR724">IF(AND(SUM(COUNTIF(CG724:CM724,{"*不明*","*その他*"})+COUNTIF(CO724:CP724,{"*不明*","*その他*"}))&gt;0,CQ724=""),"その他・不明の場合,10)具体的内容、理由を記入",IF(OR(AND(CI724=CI$65,COUNTA(CJ724:CM724)&lt;4),AND(OR(CI724=CI$63,CI724=CI$64,CI724=CI$66,CI724=CI$67,CI724=CI$68,CI724=""),COUNTA(CJ724:CM724)&gt;0)),"3)介護保険認定済→要介護度、認知症自立度、寝たきり度、介護保険サービス記入",IF(OR(AND(OR(CM724=CM$63,CM724=CM$64),CN724=""),AND(OR(CM724=CM$65,CM724=CM$66),CN724&lt;&gt;"")),"7)介護保険サービス受けている/過去受けていた→具体的内容記入"," ")))</f>
        <v xml:space="preserve"> </v>
      </c>
      <c r="CS724" s="224" t="str">
        <f t="shared" si="720"/>
        <v xml:space="preserve"> </v>
      </c>
      <c r="CT724" s="116"/>
      <c r="CU724" s="253"/>
      <c r="CV724" s="117"/>
      <c r="CW724" s="117"/>
      <c r="CX724" s="253"/>
      <c r="CY724" s="117"/>
      <c r="CZ724" s="117"/>
      <c r="DA724" s="253"/>
      <c r="DB724" s="117"/>
      <c r="DC724" s="224" t="str">
        <f t="shared" si="721"/>
        <v xml:space="preserve"> </v>
      </c>
      <c r="DD724" s="224" t="str">
        <f t="shared" si="722"/>
        <v xml:space="preserve"> </v>
      </c>
      <c r="DE724" s="224" t="str">
        <f t="shared" si="672"/>
        <v xml:space="preserve"> </v>
      </c>
      <c r="DF724" s="121"/>
      <c r="DG724" s="114"/>
      <c r="DH724" s="704"/>
      <c r="DI724" s="119"/>
      <c r="DJ724" s="187"/>
      <c r="DK724" s="254"/>
      <c r="DL724" s="224" t="str">
        <f t="shared" si="673"/>
        <v xml:space="preserve"> </v>
      </c>
      <c r="DM724" s="224" t="str">
        <f t="shared" si="723"/>
        <v xml:space="preserve"> </v>
      </c>
      <c r="DN724" s="474"/>
      <c r="DO724" s="117"/>
      <c r="DP724" s="117"/>
      <c r="DQ724" s="117"/>
      <c r="DR724" s="117"/>
      <c r="DS724" s="117"/>
      <c r="DT724" s="254"/>
      <c r="DU724" s="476"/>
      <c r="DV724" s="224" t="str">
        <f t="shared" si="674"/>
        <v xml:space="preserve"> </v>
      </c>
      <c r="DW724" s="115"/>
      <c r="DX724" s="470"/>
      <c r="DY724" s="117"/>
      <c r="DZ724" s="704"/>
      <c r="EA724" s="224" t="str">
        <f t="shared" si="675"/>
        <v xml:space="preserve"> </v>
      </c>
      <c r="EB724" s="906"/>
      <c r="EC724" s="904"/>
      <c r="ED724" s="904"/>
      <c r="EE724" s="904"/>
      <c r="EF724" s="904"/>
      <c r="EG724" s="904"/>
      <c r="EH724" s="904"/>
      <c r="EI724" s="904"/>
      <c r="EJ724" s="904"/>
      <c r="EK724" s="905"/>
      <c r="EL724" s="80"/>
      <c r="EM724" s="224" t="str">
        <f t="shared" si="724"/>
        <v xml:space="preserve"> </v>
      </c>
      <c r="EN724" s="224" t="str">
        <f t="shared" si="725"/>
        <v xml:space="preserve"> </v>
      </c>
      <c r="EO724" s="115"/>
      <c r="EP724" s="1050"/>
      <c r="EQ724" s="253"/>
      <c r="ER724" s="117"/>
      <c r="ES724" s="1258">
        <f t="shared" si="726"/>
        <v>633</v>
      </c>
      <c r="ET724" s="224" t="str">
        <f t="shared" si="727"/>
        <v xml:space="preserve"> </v>
      </c>
      <c r="EU724" s="477" t="str">
        <f t="shared" si="728"/>
        <v/>
      </c>
      <c r="EV724" s="1334" t="str">
        <f t="shared" si="670"/>
        <v xml:space="preserve"> </v>
      </c>
      <c r="EW724" s="1332" t="str">
        <f t="shared" si="714"/>
        <v/>
      </c>
      <c r="EX724" s="1275" t="str">
        <f t="shared" si="696"/>
        <v/>
      </c>
      <c r="EY724" s="1275" t="str">
        <f t="shared" si="697"/>
        <v/>
      </c>
      <c r="EZ724" s="1275" t="str">
        <f t="shared" si="698"/>
        <v/>
      </c>
      <c r="FA724" s="1275" t="str">
        <f t="shared" si="699"/>
        <v/>
      </c>
      <c r="FB724" s="1275" t="str">
        <f t="shared" si="700"/>
        <v/>
      </c>
      <c r="FC724" s="1333" t="str">
        <f t="shared" si="701"/>
        <v/>
      </c>
      <c r="FE724" s="1234" t="str">
        <f t="shared" si="702"/>
        <v xml:space="preserve"> </v>
      </c>
      <c r="FF724" s="1234" t="str">
        <f t="shared" si="703"/>
        <v xml:space="preserve"> </v>
      </c>
      <c r="FG724" s="1234" t="str">
        <f t="shared" si="704"/>
        <v xml:space="preserve"> </v>
      </c>
      <c r="FH724" s="1234" t="str">
        <f t="shared" si="705"/>
        <v xml:space="preserve"> </v>
      </c>
      <c r="FI724" s="1234" t="str">
        <f t="shared" si="676"/>
        <v xml:space="preserve"> </v>
      </c>
      <c r="FJ724" s="1234" t="str">
        <f t="shared" si="706"/>
        <v xml:space="preserve"> </v>
      </c>
      <c r="FK724" s="1234">
        <f t="shared" si="677"/>
        <v>0</v>
      </c>
      <c r="FL724" s="1227"/>
      <c r="FM724" s="1234" t="str">
        <f t="shared" si="678"/>
        <v xml:space="preserve"> </v>
      </c>
      <c r="FN724" s="1234" t="str">
        <f t="shared" si="679"/>
        <v xml:space="preserve"> </v>
      </c>
      <c r="FO724" s="1234" t="str">
        <f t="shared" si="707"/>
        <v xml:space="preserve"> </v>
      </c>
      <c r="FP724" s="1234" t="str">
        <f t="shared" si="708"/>
        <v xml:space="preserve"> </v>
      </c>
      <c r="FQ724" s="1234" t="str">
        <f t="shared" si="680"/>
        <v xml:space="preserve"> </v>
      </c>
      <c r="FR724" s="1234" t="str">
        <f t="shared" si="709"/>
        <v xml:space="preserve"> </v>
      </c>
      <c r="FS724" s="1234">
        <f t="shared" si="715"/>
        <v>0</v>
      </c>
      <c r="FT724" s="1227"/>
      <c r="FU724" s="1234" t="str">
        <f t="shared" si="710"/>
        <v xml:space="preserve"> </v>
      </c>
      <c r="FV724" s="1234" t="str">
        <f t="shared" si="711"/>
        <v xml:space="preserve"> </v>
      </c>
      <c r="FW724" s="1234" t="str">
        <f t="shared" si="712"/>
        <v xml:space="preserve"> </v>
      </c>
      <c r="FX724" s="1234" t="str">
        <f t="shared" si="681"/>
        <v xml:space="preserve"> </v>
      </c>
      <c r="FY724" s="1234" t="str">
        <f t="shared" si="682"/>
        <v xml:space="preserve"> </v>
      </c>
      <c r="FZ724" s="1234" t="str">
        <f t="shared" si="713"/>
        <v xml:space="preserve"> </v>
      </c>
      <c r="GA724" s="1234">
        <f t="shared" si="683"/>
        <v>0</v>
      </c>
      <c r="GB724" s="1227"/>
      <c r="GC724" s="1234" t="str">
        <f t="shared" si="684"/>
        <v xml:space="preserve"> </v>
      </c>
      <c r="GD724" s="1234" t="str">
        <f t="shared" si="685"/>
        <v xml:space="preserve"> </v>
      </c>
      <c r="GE724" s="1234" t="str">
        <f t="shared" si="686"/>
        <v xml:space="preserve"> </v>
      </c>
      <c r="GF724" s="1234" t="str">
        <f t="shared" si="687"/>
        <v xml:space="preserve"> </v>
      </c>
      <c r="GG724" s="1234" t="str">
        <f t="shared" si="688"/>
        <v xml:space="preserve"> </v>
      </c>
      <c r="GH724" s="1234" t="str">
        <f t="shared" si="689"/>
        <v xml:space="preserve"> </v>
      </c>
      <c r="GI724" s="1234" t="str">
        <f t="shared" si="690"/>
        <v xml:space="preserve"> </v>
      </c>
      <c r="GJ724" s="1234" t="str">
        <f t="shared" si="691"/>
        <v xml:space="preserve"> </v>
      </c>
      <c r="GK724" s="1234" t="str">
        <f t="shared" si="692"/>
        <v xml:space="preserve"> </v>
      </c>
      <c r="GL724" s="1234" t="str">
        <f t="shared" si="693"/>
        <v xml:space="preserve"> </v>
      </c>
      <c r="GM724" s="1234" t="str">
        <f t="shared" si="694"/>
        <v xml:space="preserve"> </v>
      </c>
      <c r="GN724" s="1234">
        <f t="shared" si="695"/>
        <v>0</v>
      </c>
    </row>
    <row r="725" spans="1:196" s="100" customFormat="1" ht="27" customHeight="1" thickTop="1" thickBot="1">
      <c r="A725" s="1208">
        <f>【A票】【D票】!$D$10</f>
        <v>0</v>
      </c>
      <c r="B725" s="1212">
        <f>【A票】【D票】!$H$10</f>
        <v>0</v>
      </c>
      <c r="C725" s="1213" t="str">
        <f>【A票】【D票】!$K$10</f>
        <v xml:space="preserve"> </v>
      </c>
      <c r="D725" s="1214">
        <f t="shared" si="669"/>
        <v>634</v>
      </c>
      <c r="E725" s="914"/>
      <c r="F725" s="467"/>
      <c r="G725" s="469"/>
      <c r="H725" s="224" t="str">
        <f t="shared" si="716"/>
        <v xml:space="preserve"> </v>
      </c>
      <c r="I725" s="704"/>
      <c r="J725" s="117"/>
      <c r="K725" s="117"/>
      <c r="L725" s="117"/>
      <c r="M725" s="117"/>
      <c r="N725" s="117"/>
      <c r="O725" s="117"/>
      <c r="P725" s="117"/>
      <c r="Q725" s="117"/>
      <c r="R725" s="117"/>
      <c r="S725" s="117"/>
      <c r="T725" s="254"/>
      <c r="U725" s="646"/>
      <c r="V725" s="646"/>
      <c r="W725" s="114"/>
      <c r="X725" s="254"/>
      <c r="Y725" s="224" t="str">
        <f t="shared" si="717"/>
        <v xml:space="preserve"> </v>
      </c>
      <c r="Z725" s="579"/>
      <c r="AA725" s="704"/>
      <c r="AB725" s="119"/>
      <c r="AC725" s="224" t="str">
        <f t="shared" si="671"/>
        <v xml:space="preserve"> </v>
      </c>
      <c r="AD725" s="115"/>
      <c r="AE725" s="253"/>
      <c r="AF725" s="704"/>
      <c r="AG725" s="727"/>
      <c r="AH725" s="727"/>
      <c r="AI725" s="727"/>
      <c r="AJ725" s="727"/>
      <c r="AK725" s="591"/>
      <c r="AL725" s="727"/>
      <c r="AM725" s="727"/>
      <c r="AN725" s="727"/>
      <c r="AO725" s="727"/>
      <c r="AP725" s="727"/>
      <c r="AQ725" s="727"/>
      <c r="AR725" s="727"/>
      <c r="AS725" s="727"/>
      <c r="AT725" s="727"/>
      <c r="AU725" s="727"/>
      <c r="AV725" s="727"/>
      <c r="AW725" s="727"/>
      <c r="AX725" s="727"/>
      <c r="AY725" s="727"/>
      <c r="AZ725" s="727"/>
      <c r="BA725" s="727"/>
      <c r="BB725" s="727"/>
      <c r="BC725" s="821"/>
      <c r="BD725" s="727"/>
      <c r="BE725" s="727"/>
      <c r="BF725" s="727"/>
      <c r="BG725" s="727"/>
      <c r="BH725" s="727"/>
      <c r="BI725" s="727"/>
      <c r="BJ725" s="727"/>
      <c r="BK725" s="727"/>
      <c r="BL725" s="821"/>
      <c r="BM725" s="727"/>
      <c r="BN725" s="727"/>
      <c r="BO725" s="727"/>
      <c r="BP725" s="727"/>
      <c r="BQ725" s="727"/>
      <c r="BR725" s="821"/>
      <c r="BS725" s="727"/>
      <c r="BT725" s="727"/>
      <c r="BU725" s="727"/>
      <c r="BV725" s="591"/>
      <c r="BW725" s="224" t="str">
        <f t="shared" si="729"/>
        <v xml:space="preserve"> </v>
      </c>
      <c r="BX725" s="471">
        <f t="shared" si="718"/>
        <v>634</v>
      </c>
      <c r="BY725" s="117"/>
      <c r="BZ725" s="117"/>
      <c r="CA725" s="117"/>
      <c r="CB725" s="117"/>
      <c r="CC725" s="117"/>
      <c r="CD725" s="461"/>
      <c r="CE725" s="236"/>
      <c r="CF725" s="224" t="str">
        <f t="shared" si="719"/>
        <v xml:space="preserve"> </v>
      </c>
      <c r="CG725" s="116"/>
      <c r="CH725" s="117"/>
      <c r="CI725" s="117"/>
      <c r="CJ725" s="117"/>
      <c r="CK725" s="472"/>
      <c r="CL725" s="472"/>
      <c r="CM725" s="472"/>
      <c r="CN725" s="472"/>
      <c r="CO725" s="117"/>
      <c r="CP725" s="253"/>
      <c r="CQ725" s="120"/>
      <c r="CR725" s="224" t="str" cm="1">
        <f t="array" ref="CR725">IF(AND(SUM(COUNTIF(CG725:CM725,{"*不明*","*その他*"})+COUNTIF(CO725:CP725,{"*不明*","*その他*"}))&gt;0,CQ725=""),"その他・不明の場合,10)具体的内容、理由を記入",IF(OR(AND(CI725=CI$65,COUNTA(CJ725:CM725)&lt;4),AND(OR(CI725=CI$63,CI725=CI$64,CI725=CI$66,CI725=CI$67,CI725=CI$68,CI725=""),COUNTA(CJ725:CM725)&gt;0)),"3)介護保険認定済→要介護度、認知症自立度、寝たきり度、介護保険サービス記入",IF(OR(AND(OR(CM725=CM$63,CM725=CM$64),CN725=""),AND(OR(CM725=CM$65,CM725=CM$66),CN725&lt;&gt;"")),"7)介護保険サービス受けている/過去受けていた→具体的内容記入"," ")))</f>
        <v xml:space="preserve"> </v>
      </c>
      <c r="CS725" s="224" t="str">
        <f t="shared" si="720"/>
        <v xml:space="preserve"> </v>
      </c>
      <c r="CT725" s="116"/>
      <c r="CU725" s="253"/>
      <c r="CV725" s="117"/>
      <c r="CW725" s="117"/>
      <c r="CX725" s="253"/>
      <c r="CY725" s="117"/>
      <c r="CZ725" s="117"/>
      <c r="DA725" s="253"/>
      <c r="DB725" s="117"/>
      <c r="DC725" s="224" t="str">
        <f t="shared" si="721"/>
        <v xml:space="preserve"> </v>
      </c>
      <c r="DD725" s="224" t="str">
        <f t="shared" si="722"/>
        <v xml:space="preserve"> </v>
      </c>
      <c r="DE725" s="224" t="str">
        <f t="shared" si="672"/>
        <v xml:space="preserve"> </v>
      </c>
      <c r="DF725" s="121"/>
      <c r="DG725" s="114"/>
      <c r="DH725" s="704"/>
      <c r="DI725" s="119"/>
      <c r="DJ725" s="187"/>
      <c r="DK725" s="254"/>
      <c r="DL725" s="224" t="str">
        <f t="shared" si="673"/>
        <v xml:space="preserve"> </v>
      </c>
      <c r="DM725" s="224" t="str">
        <f t="shared" si="723"/>
        <v xml:space="preserve"> </v>
      </c>
      <c r="DN725" s="474"/>
      <c r="DO725" s="117"/>
      <c r="DP725" s="117"/>
      <c r="DQ725" s="117"/>
      <c r="DR725" s="117"/>
      <c r="DS725" s="117"/>
      <c r="DT725" s="254"/>
      <c r="DU725" s="476"/>
      <c r="DV725" s="224" t="str">
        <f t="shared" si="674"/>
        <v xml:space="preserve"> </v>
      </c>
      <c r="DW725" s="115"/>
      <c r="DX725" s="470"/>
      <c r="DY725" s="117"/>
      <c r="DZ725" s="704"/>
      <c r="EA725" s="224" t="str">
        <f t="shared" si="675"/>
        <v xml:space="preserve"> </v>
      </c>
      <c r="EB725" s="906"/>
      <c r="EC725" s="904"/>
      <c r="ED725" s="904"/>
      <c r="EE725" s="904"/>
      <c r="EF725" s="904"/>
      <c r="EG725" s="904"/>
      <c r="EH725" s="904"/>
      <c r="EI725" s="904"/>
      <c r="EJ725" s="904"/>
      <c r="EK725" s="905"/>
      <c r="EL725" s="80"/>
      <c r="EM725" s="224" t="str">
        <f t="shared" si="724"/>
        <v xml:space="preserve"> </v>
      </c>
      <c r="EN725" s="224" t="str">
        <f t="shared" si="725"/>
        <v xml:space="preserve"> </v>
      </c>
      <c r="EO725" s="115"/>
      <c r="EP725" s="1050"/>
      <c r="EQ725" s="253"/>
      <c r="ER725" s="117"/>
      <c r="ES725" s="1258">
        <f t="shared" si="726"/>
        <v>634</v>
      </c>
      <c r="ET725" s="224" t="str">
        <f t="shared" si="727"/>
        <v xml:space="preserve"> </v>
      </c>
      <c r="EU725" s="477" t="str">
        <f t="shared" si="728"/>
        <v/>
      </c>
      <c r="EV725" s="1334" t="str">
        <f t="shared" si="670"/>
        <v xml:space="preserve"> </v>
      </c>
      <c r="EW725" s="1332" t="str">
        <f t="shared" si="714"/>
        <v/>
      </c>
      <c r="EX725" s="1275" t="str">
        <f t="shared" si="696"/>
        <v/>
      </c>
      <c r="EY725" s="1275" t="str">
        <f t="shared" si="697"/>
        <v/>
      </c>
      <c r="EZ725" s="1275" t="str">
        <f t="shared" si="698"/>
        <v/>
      </c>
      <c r="FA725" s="1275" t="str">
        <f t="shared" si="699"/>
        <v/>
      </c>
      <c r="FB725" s="1275" t="str">
        <f t="shared" si="700"/>
        <v/>
      </c>
      <c r="FC725" s="1333" t="str">
        <f t="shared" si="701"/>
        <v/>
      </c>
      <c r="FE725" s="1234" t="str">
        <f t="shared" si="702"/>
        <v xml:space="preserve"> </v>
      </c>
      <c r="FF725" s="1234" t="str">
        <f t="shared" si="703"/>
        <v xml:space="preserve"> </v>
      </c>
      <c r="FG725" s="1234" t="str">
        <f t="shared" si="704"/>
        <v xml:space="preserve"> </v>
      </c>
      <c r="FH725" s="1234" t="str">
        <f t="shared" si="705"/>
        <v xml:space="preserve"> </v>
      </c>
      <c r="FI725" s="1234" t="str">
        <f t="shared" si="676"/>
        <v xml:space="preserve"> </v>
      </c>
      <c r="FJ725" s="1234" t="str">
        <f t="shared" si="706"/>
        <v xml:space="preserve"> </v>
      </c>
      <c r="FK725" s="1234">
        <f t="shared" si="677"/>
        <v>0</v>
      </c>
      <c r="FL725" s="1227"/>
      <c r="FM725" s="1234" t="str">
        <f t="shared" si="678"/>
        <v xml:space="preserve"> </v>
      </c>
      <c r="FN725" s="1234" t="str">
        <f t="shared" si="679"/>
        <v xml:space="preserve"> </v>
      </c>
      <c r="FO725" s="1234" t="str">
        <f t="shared" si="707"/>
        <v xml:space="preserve"> </v>
      </c>
      <c r="FP725" s="1234" t="str">
        <f t="shared" si="708"/>
        <v xml:space="preserve"> </v>
      </c>
      <c r="FQ725" s="1234" t="str">
        <f t="shared" si="680"/>
        <v xml:space="preserve"> </v>
      </c>
      <c r="FR725" s="1234" t="str">
        <f t="shared" si="709"/>
        <v xml:space="preserve"> </v>
      </c>
      <c r="FS725" s="1234">
        <f t="shared" si="715"/>
        <v>0</v>
      </c>
      <c r="FT725" s="1227"/>
      <c r="FU725" s="1234" t="str">
        <f t="shared" si="710"/>
        <v xml:space="preserve"> </v>
      </c>
      <c r="FV725" s="1234" t="str">
        <f t="shared" si="711"/>
        <v xml:space="preserve"> </v>
      </c>
      <c r="FW725" s="1234" t="str">
        <f t="shared" si="712"/>
        <v xml:space="preserve"> </v>
      </c>
      <c r="FX725" s="1234" t="str">
        <f t="shared" si="681"/>
        <v xml:space="preserve"> </v>
      </c>
      <c r="FY725" s="1234" t="str">
        <f t="shared" si="682"/>
        <v xml:space="preserve"> </v>
      </c>
      <c r="FZ725" s="1234" t="str">
        <f t="shared" si="713"/>
        <v xml:space="preserve"> </v>
      </c>
      <c r="GA725" s="1234">
        <f t="shared" si="683"/>
        <v>0</v>
      </c>
      <c r="GB725" s="1227"/>
      <c r="GC725" s="1234" t="str">
        <f t="shared" si="684"/>
        <v xml:space="preserve"> </v>
      </c>
      <c r="GD725" s="1234" t="str">
        <f t="shared" si="685"/>
        <v xml:space="preserve"> </v>
      </c>
      <c r="GE725" s="1234" t="str">
        <f t="shared" si="686"/>
        <v xml:space="preserve"> </v>
      </c>
      <c r="GF725" s="1234" t="str">
        <f t="shared" si="687"/>
        <v xml:space="preserve"> </v>
      </c>
      <c r="GG725" s="1234" t="str">
        <f t="shared" si="688"/>
        <v xml:space="preserve"> </v>
      </c>
      <c r="GH725" s="1234" t="str">
        <f t="shared" si="689"/>
        <v xml:space="preserve"> </v>
      </c>
      <c r="GI725" s="1234" t="str">
        <f t="shared" si="690"/>
        <v xml:space="preserve"> </v>
      </c>
      <c r="GJ725" s="1234" t="str">
        <f t="shared" si="691"/>
        <v xml:space="preserve"> </v>
      </c>
      <c r="GK725" s="1234" t="str">
        <f t="shared" si="692"/>
        <v xml:space="preserve"> </v>
      </c>
      <c r="GL725" s="1234" t="str">
        <f t="shared" si="693"/>
        <v xml:space="preserve"> </v>
      </c>
      <c r="GM725" s="1234" t="str">
        <f t="shared" si="694"/>
        <v xml:space="preserve"> </v>
      </c>
      <c r="GN725" s="1234">
        <f t="shared" si="695"/>
        <v>0</v>
      </c>
    </row>
    <row r="726" spans="1:196" s="100" customFormat="1" ht="27" customHeight="1" thickTop="1" thickBot="1">
      <c r="A726" s="1208">
        <f>【A票】【D票】!$D$10</f>
        <v>0</v>
      </c>
      <c r="B726" s="1212">
        <f>【A票】【D票】!$H$10</f>
        <v>0</v>
      </c>
      <c r="C726" s="1213" t="str">
        <f>【A票】【D票】!$K$10</f>
        <v xml:space="preserve"> </v>
      </c>
      <c r="D726" s="1214">
        <f t="shared" si="669"/>
        <v>635</v>
      </c>
      <c r="E726" s="914"/>
      <c r="F726" s="467"/>
      <c r="G726" s="469"/>
      <c r="H726" s="224" t="str">
        <f t="shared" si="716"/>
        <v xml:space="preserve"> </v>
      </c>
      <c r="I726" s="704"/>
      <c r="J726" s="117"/>
      <c r="K726" s="117"/>
      <c r="L726" s="117"/>
      <c r="M726" s="117"/>
      <c r="N726" s="117"/>
      <c r="O726" s="117"/>
      <c r="P726" s="117"/>
      <c r="Q726" s="117"/>
      <c r="R726" s="117"/>
      <c r="S726" s="117"/>
      <c r="T726" s="254"/>
      <c r="U726" s="646"/>
      <c r="V726" s="646"/>
      <c r="W726" s="114"/>
      <c r="X726" s="254"/>
      <c r="Y726" s="224" t="str">
        <f t="shared" si="717"/>
        <v xml:space="preserve"> </v>
      </c>
      <c r="Z726" s="579"/>
      <c r="AA726" s="704"/>
      <c r="AB726" s="119"/>
      <c r="AC726" s="224" t="str">
        <f t="shared" si="671"/>
        <v xml:space="preserve"> </v>
      </c>
      <c r="AD726" s="115"/>
      <c r="AE726" s="253"/>
      <c r="AF726" s="704"/>
      <c r="AG726" s="727"/>
      <c r="AH726" s="727"/>
      <c r="AI726" s="727"/>
      <c r="AJ726" s="727"/>
      <c r="AK726" s="591"/>
      <c r="AL726" s="727"/>
      <c r="AM726" s="727"/>
      <c r="AN726" s="727"/>
      <c r="AO726" s="727"/>
      <c r="AP726" s="727"/>
      <c r="AQ726" s="727"/>
      <c r="AR726" s="727"/>
      <c r="AS726" s="727"/>
      <c r="AT726" s="727"/>
      <c r="AU726" s="727"/>
      <c r="AV726" s="727"/>
      <c r="AW726" s="727"/>
      <c r="AX726" s="727"/>
      <c r="AY726" s="727"/>
      <c r="AZ726" s="727"/>
      <c r="BA726" s="727"/>
      <c r="BB726" s="727"/>
      <c r="BC726" s="821"/>
      <c r="BD726" s="727"/>
      <c r="BE726" s="727"/>
      <c r="BF726" s="727"/>
      <c r="BG726" s="727"/>
      <c r="BH726" s="727"/>
      <c r="BI726" s="727"/>
      <c r="BJ726" s="727"/>
      <c r="BK726" s="727"/>
      <c r="BL726" s="821"/>
      <c r="BM726" s="727"/>
      <c r="BN726" s="727"/>
      <c r="BO726" s="727"/>
      <c r="BP726" s="727"/>
      <c r="BQ726" s="727"/>
      <c r="BR726" s="821"/>
      <c r="BS726" s="727"/>
      <c r="BT726" s="727"/>
      <c r="BU726" s="727"/>
      <c r="BV726" s="591"/>
      <c r="BW726" s="224" t="str">
        <f t="shared" si="729"/>
        <v xml:space="preserve"> </v>
      </c>
      <c r="BX726" s="471">
        <f t="shared" si="718"/>
        <v>635</v>
      </c>
      <c r="BY726" s="117"/>
      <c r="BZ726" s="117"/>
      <c r="CA726" s="117"/>
      <c r="CB726" s="117"/>
      <c r="CC726" s="117"/>
      <c r="CD726" s="461"/>
      <c r="CE726" s="236"/>
      <c r="CF726" s="224" t="str">
        <f t="shared" si="719"/>
        <v xml:space="preserve"> </v>
      </c>
      <c r="CG726" s="116"/>
      <c r="CH726" s="117"/>
      <c r="CI726" s="117"/>
      <c r="CJ726" s="117"/>
      <c r="CK726" s="472"/>
      <c r="CL726" s="472"/>
      <c r="CM726" s="472"/>
      <c r="CN726" s="472"/>
      <c r="CO726" s="117"/>
      <c r="CP726" s="253"/>
      <c r="CQ726" s="120"/>
      <c r="CR726" s="224" t="str" cm="1">
        <f t="array" ref="CR726">IF(AND(SUM(COUNTIF(CG726:CM726,{"*不明*","*その他*"})+COUNTIF(CO726:CP726,{"*不明*","*その他*"}))&gt;0,CQ726=""),"その他・不明の場合,10)具体的内容、理由を記入",IF(OR(AND(CI726=CI$65,COUNTA(CJ726:CM726)&lt;4),AND(OR(CI726=CI$63,CI726=CI$64,CI726=CI$66,CI726=CI$67,CI726=CI$68,CI726=""),COUNTA(CJ726:CM726)&gt;0)),"3)介護保険認定済→要介護度、認知症自立度、寝たきり度、介護保険サービス記入",IF(OR(AND(OR(CM726=CM$63,CM726=CM$64),CN726=""),AND(OR(CM726=CM$65,CM726=CM$66),CN726&lt;&gt;"")),"7)介護保険サービス受けている/過去受けていた→具体的内容記入"," ")))</f>
        <v xml:space="preserve"> </v>
      </c>
      <c r="CS726" s="224" t="str">
        <f t="shared" si="720"/>
        <v xml:space="preserve"> </v>
      </c>
      <c r="CT726" s="116"/>
      <c r="CU726" s="253"/>
      <c r="CV726" s="117"/>
      <c r="CW726" s="117"/>
      <c r="CX726" s="253"/>
      <c r="CY726" s="117"/>
      <c r="CZ726" s="117"/>
      <c r="DA726" s="253"/>
      <c r="DB726" s="117"/>
      <c r="DC726" s="224" t="str">
        <f t="shared" si="721"/>
        <v xml:space="preserve"> </v>
      </c>
      <c r="DD726" s="224" t="str">
        <f t="shared" si="722"/>
        <v xml:space="preserve"> </v>
      </c>
      <c r="DE726" s="224" t="str">
        <f t="shared" si="672"/>
        <v xml:space="preserve"> </v>
      </c>
      <c r="DF726" s="121"/>
      <c r="DG726" s="114"/>
      <c r="DH726" s="704"/>
      <c r="DI726" s="119"/>
      <c r="DJ726" s="187"/>
      <c r="DK726" s="254"/>
      <c r="DL726" s="224" t="str">
        <f t="shared" si="673"/>
        <v xml:space="preserve"> </v>
      </c>
      <c r="DM726" s="224" t="str">
        <f t="shared" si="723"/>
        <v xml:space="preserve"> </v>
      </c>
      <c r="DN726" s="474"/>
      <c r="DO726" s="117"/>
      <c r="DP726" s="117"/>
      <c r="DQ726" s="117"/>
      <c r="DR726" s="117"/>
      <c r="DS726" s="117"/>
      <c r="DT726" s="254"/>
      <c r="DU726" s="476"/>
      <c r="DV726" s="224" t="str">
        <f t="shared" si="674"/>
        <v xml:space="preserve"> </v>
      </c>
      <c r="DW726" s="115"/>
      <c r="DX726" s="470"/>
      <c r="DY726" s="117"/>
      <c r="DZ726" s="704"/>
      <c r="EA726" s="224" t="str">
        <f t="shared" si="675"/>
        <v xml:space="preserve"> </v>
      </c>
      <c r="EB726" s="906"/>
      <c r="EC726" s="904"/>
      <c r="ED726" s="904"/>
      <c r="EE726" s="904"/>
      <c r="EF726" s="904"/>
      <c r="EG726" s="904"/>
      <c r="EH726" s="904"/>
      <c r="EI726" s="904"/>
      <c r="EJ726" s="904"/>
      <c r="EK726" s="905"/>
      <c r="EL726" s="80"/>
      <c r="EM726" s="224" t="str">
        <f t="shared" si="724"/>
        <v xml:space="preserve"> </v>
      </c>
      <c r="EN726" s="224" t="str">
        <f t="shared" si="725"/>
        <v xml:space="preserve"> </v>
      </c>
      <c r="EO726" s="115"/>
      <c r="EP726" s="1050"/>
      <c r="EQ726" s="253"/>
      <c r="ER726" s="117"/>
      <c r="ES726" s="1258">
        <f t="shared" si="726"/>
        <v>635</v>
      </c>
      <c r="ET726" s="224" t="str">
        <f t="shared" si="727"/>
        <v xml:space="preserve"> </v>
      </c>
      <c r="EU726" s="477" t="str">
        <f t="shared" si="728"/>
        <v/>
      </c>
      <c r="EV726" s="1334" t="str">
        <f t="shared" si="670"/>
        <v xml:space="preserve"> </v>
      </c>
      <c r="EW726" s="1332" t="str">
        <f t="shared" si="714"/>
        <v/>
      </c>
      <c r="EX726" s="1275" t="str">
        <f t="shared" si="696"/>
        <v/>
      </c>
      <c r="EY726" s="1275" t="str">
        <f t="shared" si="697"/>
        <v/>
      </c>
      <c r="EZ726" s="1275" t="str">
        <f t="shared" si="698"/>
        <v/>
      </c>
      <c r="FA726" s="1275" t="str">
        <f t="shared" si="699"/>
        <v/>
      </c>
      <c r="FB726" s="1275" t="str">
        <f t="shared" si="700"/>
        <v/>
      </c>
      <c r="FC726" s="1333" t="str">
        <f t="shared" si="701"/>
        <v/>
      </c>
      <c r="FE726" s="1234" t="str">
        <f t="shared" si="702"/>
        <v xml:space="preserve"> </v>
      </c>
      <c r="FF726" s="1234" t="str">
        <f t="shared" si="703"/>
        <v xml:space="preserve"> </v>
      </c>
      <c r="FG726" s="1234" t="str">
        <f t="shared" si="704"/>
        <v xml:space="preserve"> </v>
      </c>
      <c r="FH726" s="1234" t="str">
        <f t="shared" si="705"/>
        <v xml:space="preserve"> </v>
      </c>
      <c r="FI726" s="1234" t="str">
        <f t="shared" si="676"/>
        <v xml:space="preserve"> </v>
      </c>
      <c r="FJ726" s="1234" t="str">
        <f t="shared" si="706"/>
        <v xml:space="preserve"> </v>
      </c>
      <c r="FK726" s="1234">
        <f t="shared" si="677"/>
        <v>0</v>
      </c>
      <c r="FL726" s="1227"/>
      <c r="FM726" s="1234" t="str">
        <f t="shared" si="678"/>
        <v xml:space="preserve"> </v>
      </c>
      <c r="FN726" s="1234" t="str">
        <f t="shared" si="679"/>
        <v xml:space="preserve"> </v>
      </c>
      <c r="FO726" s="1234" t="str">
        <f t="shared" si="707"/>
        <v xml:space="preserve"> </v>
      </c>
      <c r="FP726" s="1234" t="str">
        <f t="shared" si="708"/>
        <v xml:space="preserve"> </v>
      </c>
      <c r="FQ726" s="1234" t="str">
        <f t="shared" si="680"/>
        <v xml:space="preserve"> </v>
      </c>
      <c r="FR726" s="1234" t="str">
        <f t="shared" si="709"/>
        <v xml:space="preserve"> </v>
      </c>
      <c r="FS726" s="1234">
        <f t="shared" si="715"/>
        <v>0</v>
      </c>
      <c r="FT726" s="1227"/>
      <c r="FU726" s="1234" t="str">
        <f t="shared" si="710"/>
        <v xml:space="preserve"> </v>
      </c>
      <c r="FV726" s="1234" t="str">
        <f t="shared" si="711"/>
        <v xml:space="preserve"> </v>
      </c>
      <c r="FW726" s="1234" t="str">
        <f t="shared" si="712"/>
        <v xml:space="preserve"> </v>
      </c>
      <c r="FX726" s="1234" t="str">
        <f t="shared" si="681"/>
        <v xml:space="preserve"> </v>
      </c>
      <c r="FY726" s="1234" t="str">
        <f t="shared" si="682"/>
        <v xml:space="preserve"> </v>
      </c>
      <c r="FZ726" s="1234" t="str">
        <f t="shared" si="713"/>
        <v xml:space="preserve"> </v>
      </c>
      <c r="GA726" s="1234">
        <f t="shared" si="683"/>
        <v>0</v>
      </c>
      <c r="GB726" s="1227"/>
      <c r="GC726" s="1234" t="str">
        <f t="shared" si="684"/>
        <v xml:space="preserve"> </v>
      </c>
      <c r="GD726" s="1234" t="str">
        <f t="shared" si="685"/>
        <v xml:space="preserve"> </v>
      </c>
      <c r="GE726" s="1234" t="str">
        <f t="shared" si="686"/>
        <v xml:space="preserve"> </v>
      </c>
      <c r="GF726" s="1234" t="str">
        <f t="shared" si="687"/>
        <v xml:space="preserve"> </v>
      </c>
      <c r="GG726" s="1234" t="str">
        <f t="shared" si="688"/>
        <v xml:space="preserve"> </v>
      </c>
      <c r="GH726" s="1234" t="str">
        <f t="shared" si="689"/>
        <v xml:space="preserve"> </v>
      </c>
      <c r="GI726" s="1234" t="str">
        <f t="shared" si="690"/>
        <v xml:space="preserve"> </v>
      </c>
      <c r="GJ726" s="1234" t="str">
        <f t="shared" si="691"/>
        <v xml:space="preserve"> </v>
      </c>
      <c r="GK726" s="1234" t="str">
        <f t="shared" si="692"/>
        <v xml:space="preserve"> </v>
      </c>
      <c r="GL726" s="1234" t="str">
        <f t="shared" si="693"/>
        <v xml:space="preserve"> </v>
      </c>
      <c r="GM726" s="1234" t="str">
        <f t="shared" si="694"/>
        <v xml:space="preserve"> </v>
      </c>
      <c r="GN726" s="1234">
        <f t="shared" si="695"/>
        <v>0</v>
      </c>
    </row>
    <row r="727" spans="1:196" s="100" customFormat="1" ht="27" customHeight="1" thickTop="1" thickBot="1">
      <c r="A727" s="1208">
        <f>【A票】【D票】!$D$10</f>
        <v>0</v>
      </c>
      <c r="B727" s="1212">
        <f>【A票】【D票】!$H$10</f>
        <v>0</v>
      </c>
      <c r="C727" s="1213" t="str">
        <f>【A票】【D票】!$K$10</f>
        <v xml:space="preserve"> </v>
      </c>
      <c r="D727" s="1214">
        <f t="shared" ref="D727:D790" si="730">ROW()-91</f>
        <v>636</v>
      </c>
      <c r="E727" s="914"/>
      <c r="F727" s="467"/>
      <c r="G727" s="469"/>
      <c r="H727" s="224" t="str">
        <f t="shared" si="716"/>
        <v xml:space="preserve"> </v>
      </c>
      <c r="I727" s="704"/>
      <c r="J727" s="117"/>
      <c r="K727" s="117"/>
      <c r="L727" s="117"/>
      <c r="M727" s="117"/>
      <c r="N727" s="117"/>
      <c r="O727" s="117"/>
      <c r="P727" s="117"/>
      <c r="Q727" s="117"/>
      <c r="R727" s="117"/>
      <c r="S727" s="117"/>
      <c r="T727" s="254"/>
      <c r="U727" s="646"/>
      <c r="V727" s="646"/>
      <c r="W727" s="114"/>
      <c r="X727" s="254"/>
      <c r="Y727" s="224" t="str">
        <f t="shared" si="717"/>
        <v xml:space="preserve"> </v>
      </c>
      <c r="Z727" s="579"/>
      <c r="AA727" s="704"/>
      <c r="AB727" s="119"/>
      <c r="AC727" s="224" t="str">
        <f t="shared" si="671"/>
        <v xml:space="preserve"> </v>
      </c>
      <c r="AD727" s="115"/>
      <c r="AE727" s="253"/>
      <c r="AF727" s="704"/>
      <c r="AG727" s="727"/>
      <c r="AH727" s="727"/>
      <c r="AI727" s="727"/>
      <c r="AJ727" s="727"/>
      <c r="AK727" s="591"/>
      <c r="AL727" s="727"/>
      <c r="AM727" s="727"/>
      <c r="AN727" s="727"/>
      <c r="AO727" s="727"/>
      <c r="AP727" s="727"/>
      <c r="AQ727" s="727"/>
      <c r="AR727" s="727"/>
      <c r="AS727" s="727"/>
      <c r="AT727" s="727"/>
      <c r="AU727" s="727"/>
      <c r="AV727" s="727"/>
      <c r="AW727" s="727"/>
      <c r="AX727" s="727"/>
      <c r="AY727" s="727"/>
      <c r="AZ727" s="727"/>
      <c r="BA727" s="727"/>
      <c r="BB727" s="727"/>
      <c r="BC727" s="821"/>
      <c r="BD727" s="727"/>
      <c r="BE727" s="727"/>
      <c r="BF727" s="727"/>
      <c r="BG727" s="727"/>
      <c r="BH727" s="727"/>
      <c r="BI727" s="727"/>
      <c r="BJ727" s="727"/>
      <c r="BK727" s="727"/>
      <c r="BL727" s="821"/>
      <c r="BM727" s="727"/>
      <c r="BN727" s="727"/>
      <c r="BO727" s="727"/>
      <c r="BP727" s="727"/>
      <c r="BQ727" s="727"/>
      <c r="BR727" s="821"/>
      <c r="BS727" s="727"/>
      <c r="BT727" s="727"/>
      <c r="BU727" s="727"/>
      <c r="BV727" s="591"/>
      <c r="BW727" s="224" t="str">
        <f t="shared" si="729"/>
        <v xml:space="preserve"> </v>
      </c>
      <c r="BX727" s="471">
        <f t="shared" si="718"/>
        <v>636</v>
      </c>
      <c r="BY727" s="117"/>
      <c r="BZ727" s="117"/>
      <c r="CA727" s="117"/>
      <c r="CB727" s="117"/>
      <c r="CC727" s="117"/>
      <c r="CD727" s="461"/>
      <c r="CE727" s="236"/>
      <c r="CF727" s="224" t="str">
        <f t="shared" si="719"/>
        <v xml:space="preserve"> </v>
      </c>
      <c r="CG727" s="116"/>
      <c r="CH727" s="117"/>
      <c r="CI727" s="117"/>
      <c r="CJ727" s="117"/>
      <c r="CK727" s="472"/>
      <c r="CL727" s="472"/>
      <c r="CM727" s="472"/>
      <c r="CN727" s="472"/>
      <c r="CO727" s="117"/>
      <c r="CP727" s="253"/>
      <c r="CQ727" s="120"/>
      <c r="CR727" s="224" t="str" cm="1">
        <f t="array" ref="CR727">IF(AND(SUM(COUNTIF(CG727:CM727,{"*不明*","*その他*"})+COUNTIF(CO727:CP727,{"*不明*","*その他*"}))&gt;0,CQ727=""),"その他・不明の場合,10)具体的内容、理由を記入",IF(OR(AND(CI727=CI$65,COUNTA(CJ727:CM727)&lt;4),AND(OR(CI727=CI$63,CI727=CI$64,CI727=CI$66,CI727=CI$67,CI727=CI$68,CI727=""),COUNTA(CJ727:CM727)&gt;0)),"3)介護保険認定済→要介護度、認知症自立度、寝たきり度、介護保険サービス記入",IF(OR(AND(OR(CM727=CM$63,CM727=CM$64),CN727=""),AND(OR(CM727=CM$65,CM727=CM$66),CN727&lt;&gt;"")),"7)介護保険サービス受けている/過去受けていた→具体的内容記入"," ")))</f>
        <v xml:space="preserve"> </v>
      </c>
      <c r="CS727" s="224" t="str">
        <f t="shared" si="720"/>
        <v xml:space="preserve"> </v>
      </c>
      <c r="CT727" s="116"/>
      <c r="CU727" s="253"/>
      <c r="CV727" s="117"/>
      <c r="CW727" s="117"/>
      <c r="CX727" s="253"/>
      <c r="CY727" s="117"/>
      <c r="CZ727" s="117"/>
      <c r="DA727" s="253"/>
      <c r="DB727" s="117"/>
      <c r="DC727" s="224" t="str">
        <f t="shared" si="721"/>
        <v xml:space="preserve"> </v>
      </c>
      <c r="DD727" s="224" t="str">
        <f t="shared" si="722"/>
        <v xml:space="preserve"> </v>
      </c>
      <c r="DE727" s="224" t="str">
        <f t="shared" si="672"/>
        <v xml:space="preserve"> </v>
      </c>
      <c r="DF727" s="121"/>
      <c r="DG727" s="114"/>
      <c r="DH727" s="704"/>
      <c r="DI727" s="119"/>
      <c r="DJ727" s="187"/>
      <c r="DK727" s="254"/>
      <c r="DL727" s="224" t="str">
        <f t="shared" si="673"/>
        <v xml:space="preserve"> </v>
      </c>
      <c r="DM727" s="224" t="str">
        <f t="shared" si="723"/>
        <v xml:space="preserve"> </v>
      </c>
      <c r="DN727" s="474"/>
      <c r="DO727" s="117"/>
      <c r="DP727" s="117"/>
      <c r="DQ727" s="117"/>
      <c r="DR727" s="117"/>
      <c r="DS727" s="117"/>
      <c r="DT727" s="254"/>
      <c r="DU727" s="476"/>
      <c r="DV727" s="224" t="str">
        <f t="shared" si="674"/>
        <v xml:space="preserve"> </v>
      </c>
      <c r="DW727" s="115"/>
      <c r="DX727" s="470"/>
      <c r="DY727" s="117"/>
      <c r="DZ727" s="704"/>
      <c r="EA727" s="224" t="str">
        <f t="shared" si="675"/>
        <v xml:space="preserve"> </v>
      </c>
      <c r="EB727" s="906"/>
      <c r="EC727" s="904"/>
      <c r="ED727" s="904"/>
      <c r="EE727" s="904"/>
      <c r="EF727" s="904"/>
      <c r="EG727" s="904"/>
      <c r="EH727" s="904"/>
      <c r="EI727" s="904"/>
      <c r="EJ727" s="904"/>
      <c r="EK727" s="905"/>
      <c r="EL727" s="80"/>
      <c r="EM727" s="224" t="str">
        <f t="shared" si="724"/>
        <v xml:space="preserve"> </v>
      </c>
      <c r="EN727" s="224" t="str">
        <f t="shared" si="725"/>
        <v xml:space="preserve"> </v>
      </c>
      <c r="EO727" s="115"/>
      <c r="EP727" s="1050"/>
      <c r="EQ727" s="253"/>
      <c r="ER727" s="117"/>
      <c r="ES727" s="1258">
        <f t="shared" si="726"/>
        <v>636</v>
      </c>
      <c r="ET727" s="224" t="str">
        <f t="shared" si="727"/>
        <v xml:space="preserve"> </v>
      </c>
      <c r="EU727" s="477" t="str">
        <f t="shared" si="728"/>
        <v/>
      </c>
      <c r="EV727" s="1334" t="str">
        <f t="shared" si="670"/>
        <v xml:space="preserve"> </v>
      </c>
      <c r="EW727" s="1332" t="str">
        <f t="shared" si="714"/>
        <v/>
      </c>
      <c r="EX727" s="1275" t="str">
        <f t="shared" si="696"/>
        <v/>
      </c>
      <c r="EY727" s="1275" t="str">
        <f t="shared" si="697"/>
        <v/>
      </c>
      <c r="EZ727" s="1275" t="str">
        <f t="shared" si="698"/>
        <v/>
      </c>
      <c r="FA727" s="1275" t="str">
        <f t="shared" si="699"/>
        <v/>
      </c>
      <c r="FB727" s="1275" t="str">
        <f t="shared" si="700"/>
        <v/>
      </c>
      <c r="FC727" s="1333" t="str">
        <f t="shared" si="701"/>
        <v/>
      </c>
      <c r="FE727" s="1234" t="str">
        <f t="shared" si="702"/>
        <v xml:space="preserve"> </v>
      </c>
      <c r="FF727" s="1234" t="str">
        <f t="shared" si="703"/>
        <v xml:space="preserve"> </v>
      </c>
      <c r="FG727" s="1234" t="str">
        <f t="shared" si="704"/>
        <v xml:space="preserve"> </v>
      </c>
      <c r="FH727" s="1234" t="str">
        <f t="shared" si="705"/>
        <v xml:space="preserve"> </v>
      </c>
      <c r="FI727" s="1234" t="str">
        <f t="shared" si="676"/>
        <v xml:space="preserve"> </v>
      </c>
      <c r="FJ727" s="1234" t="str">
        <f t="shared" si="706"/>
        <v xml:space="preserve"> </v>
      </c>
      <c r="FK727" s="1234">
        <f t="shared" si="677"/>
        <v>0</v>
      </c>
      <c r="FL727" s="1227"/>
      <c r="FM727" s="1234" t="str">
        <f t="shared" si="678"/>
        <v xml:space="preserve"> </v>
      </c>
      <c r="FN727" s="1234" t="str">
        <f t="shared" si="679"/>
        <v xml:space="preserve"> </v>
      </c>
      <c r="FO727" s="1234" t="str">
        <f t="shared" si="707"/>
        <v xml:space="preserve"> </v>
      </c>
      <c r="FP727" s="1234" t="str">
        <f t="shared" si="708"/>
        <v xml:space="preserve"> </v>
      </c>
      <c r="FQ727" s="1234" t="str">
        <f t="shared" si="680"/>
        <v xml:space="preserve"> </v>
      </c>
      <c r="FR727" s="1234" t="str">
        <f t="shared" si="709"/>
        <v xml:space="preserve"> </v>
      </c>
      <c r="FS727" s="1234">
        <f t="shared" si="715"/>
        <v>0</v>
      </c>
      <c r="FT727" s="1227"/>
      <c r="FU727" s="1234" t="str">
        <f t="shared" si="710"/>
        <v xml:space="preserve"> </v>
      </c>
      <c r="FV727" s="1234" t="str">
        <f t="shared" si="711"/>
        <v xml:space="preserve"> </v>
      </c>
      <c r="FW727" s="1234" t="str">
        <f t="shared" si="712"/>
        <v xml:space="preserve"> </v>
      </c>
      <c r="FX727" s="1234" t="str">
        <f t="shared" si="681"/>
        <v xml:space="preserve"> </v>
      </c>
      <c r="FY727" s="1234" t="str">
        <f t="shared" si="682"/>
        <v xml:space="preserve"> </v>
      </c>
      <c r="FZ727" s="1234" t="str">
        <f t="shared" si="713"/>
        <v xml:space="preserve"> </v>
      </c>
      <c r="GA727" s="1234">
        <f t="shared" si="683"/>
        <v>0</v>
      </c>
      <c r="GB727" s="1227"/>
      <c r="GC727" s="1234" t="str">
        <f t="shared" si="684"/>
        <v xml:space="preserve"> </v>
      </c>
      <c r="GD727" s="1234" t="str">
        <f t="shared" si="685"/>
        <v xml:space="preserve"> </v>
      </c>
      <c r="GE727" s="1234" t="str">
        <f t="shared" si="686"/>
        <v xml:space="preserve"> </v>
      </c>
      <c r="GF727" s="1234" t="str">
        <f t="shared" si="687"/>
        <v xml:space="preserve"> </v>
      </c>
      <c r="GG727" s="1234" t="str">
        <f t="shared" si="688"/>
        <v xml:space="preserve"> </v>
      </c>
      <c r="GH727" s="1234" t="str">
        <f t="shared" si="689"/>
        <v xml:space="preserve"> </v>
      </c>
      <c r="GI727" s="1234" t="str">
        <f t="shared" si="690"/>
        <v xml:space="preserve"> </v>
      </c>
      <c r="GJ727" s="1234" t="str">
        <f t="shared" si="691"/>
        <v xml:space="preserve"> </v>
      </c>
      <c r="GK727" s="1234" t="str">
        <f t="shared" si="692"/>
        <v xml:space="preserve"> </v>
      </c>
      <c r="GL727" s="1234" t="str">
        <f t="shared" si="693"/>
        <v xml:space="preserve"> </v>
      </c>
      <c r="GM727" s="1234" t="str">
        <f t="shared" si="694"/>
        <v xml:space="preserve"> </v>
      </c>
      <c r="GN727" s="1234">
        <f t="shared" si="695"/>
        <v>0</v>
      </c>
    </row>
    <row r="728" spans="1:196" s="100" customFormat="1" ht="27" customHeight="1" thickTop="1" thickBot="1">
      <c r="A728" s="1208">
        <f>【A票】【D票】!$D$10</f>
        <v>0</v>
      </c>
      <c r="B728" s="1212">
        <f>【A票】【D票】!$H$10</f>
        <v>0</v>
      </c>
      <c r="C728" s="1213" t="str">
        <f>【A票】【D票】!$K$10</f>
        <v xml:space="preserve"> </v>
      </c>
      <c r="D728" s="1214">
        <f t="shared" si="730"/>
        <v>637</v>
      </c>
      <c r="E728" s="914"/>
      <c r="F728" s="467"/>
      <c r="G728" s="469"/>
      <c r="H728" s="224" t="str">
        <f t="shared" si="716"/>
        <v xml:space="preserve"> </v>
      </c>
      <c r="I728" s="704"/>
      <c r="J728" s="117"/>
      <c r="K728" s="117"/>
      <c r="L728" s="117"/>
      <c r="M728" s="117"/>
      <c r="N728" s="117"/>
      <c r="O728" s="117"/>
      <c r="P728" s="117"/>
      <c r="Q728" s="117"/>
      <c r="R728" s="117"/>
      <c r="S728" s="117"/>
      <c r="T728" s="254"/>
      <c r="U728" s="646"/>
      <c r="V728" s="646"/>
      <c r="W728" s="114"/>
      <c r="X728" s="254"/>
      <c r="Y728" s="224" t="str">
        <f t="shared" si="717"/>
        <v xml:space="preserve"> </v>
      </c>
      <c r="Z728" s="579"/>
      <c r="AA728" s="704"/>
      <c r="AB728" s="119"/>
      <c r="AC728" s="224" t="str">
        <f t="shared" si="671"/>
        <v xml:space="preserve"> </v>
      </c>
      <c r="AD728" s="115"/>
      <c r="AE728" s="253"/>
      <c r="AF728" s="704"/>
      <c r="AG728" s="727"/>
      <c r="AH728" s="727"/>
      <c r="AI728" s="727"/>
      <c r="AJ728" s="727"/>
      <c r="AK728" s="591"/>
      <c r="AL728" s="727"/>
      <c r="AM728" s="727"/>
      <c r="AN728" s="727"/>
      <c r="AO728" s="727"/>
      <c r="AP728" s="727"/>
      <c r="AQ728" s="727"/>
      <c r="AR728" s="727"/>
      <c r="AS728" s="727"/>
      <c r="AT728" s="727"/>
      <c r="AU728" s="727"/>
      <c r="AV728" s="727"/>
      <c r="AW728" s="727"/>
      <c r="AX728" s="727"/>
      <c r="AY728" s="727"/>
      <c r="AZ728" s="727"/>
      <c r="BA728" s="727"/>
      <c r="BB728" s="727"/>
      <c r="BC728" s="821"/>
      <c r="BD728" s="727"/>
      <c r="BE728" s="727"/>
      <c r="BF728" s="727"/>
      <c r="BG728" s="727"/>
      <c r="BH728" s="727"/>
      <c r="BI728" s="727"/>
      <c r="BJ728" s="727"/>
      <c r="BK728" s="727"/>
      <c r="BL728" s="821"/>
      <c r="BM728" s="727"/>
      <c r="BN728" s="727"/>
      <c r="BO728" s="727"/>
      <c r="BP728" s="727"/>
      <c r="BQ728" s="727"/>
      <c r="BR728" s="821"/>
      <c r="BS728" s="727"/>
      <c r="BT728" s="727"/>
      <c r="BU728" s="727"/>
      <c r="BV728" s="591"/>
      <c r="BW728" s="224" t="str">
        <f t="shared" si="729"/>
        <v xml:space="preserve"> </v>
      </c>
      <c r="BX728" s="471">
        <f t="shared" si="718"/>
        <v>637</v>
      </c>
      <c r="BY728" s="117"/>
      <c r="BZ728" s="117"/>
      <c r="CA728" s="117"/>
      <c r="CB728" s="117"/>
      <c r="CC728" s="117"/>
      <c r="CD728" s="461"/>
      <c r="CE728" s="236"/>
      <c r="CF728" s="224" t="str">
        <f t="shared" si="719"/>
        <v xml:space="preserve"> </v>
      </c>
      <c r="CG728" s="116"/>
      <c r="CH728" s="117"/>
      <c r="CI728" s="117"/>
      <c r="CJ728" s="117"/>
      <c r="CK728" s="472"/>
      <c r="CL728" s="472"/>
      <c r="CM728" s="472"/>
      <c r="CN728" s="472"/>
      <c r="CO728" s="117"/>
      <c r="CP728" s="253"/>
      <c r="CQ728" s="120"/>
      <c r="CR728" s="224" t="str" cm="1">
        <f t="array" ref="CR728">IF(AND(SUM(COUNTIF(CG728:CM728,{"*不明*","*その他*"})+COUNTIF(CO728:CP728,{"*不明*","*その他*"}))&gt;0,CQ728=""),"その他・不明の場合,10)具体的内容、理由を記入",IF(OR(AND(CI728=CI$65,COUNTA(CJ728:CM728)&lt;4),AND(OR(CI728=CI$63,CI728=CI$64,CI728=CI$66,CI728=CI$67,CI728=CI$68,CI728=""),COUNTA(CJ728:CM728)&gt;0)),"3)介護保険認定済→要介護度、認知症自立度、寝たきり度、介護保険サービス記入",IF(OR(AND(OR(CM728=CM$63,CM728=CM$64),CN728=""),AND(OR(CM728=CM$65,CM728=CM$66),CN728&lt;&gt;"")),"7)介護保険サービス受けている/過去受けていた→具体的内容記入"," ")))</f>
        <v xml:space="preserve"> </v>
      </c>
      <c r="CS728" s="224" t="str">
        <f t="shared" si="720"/>
        <v xml:space="preserve"> </v>
      </c>
      <c r="CT728" s="116"/>
      <c r="CU728" s="253"/>
      <c r="CV728" s="117"/>
      <c r="CW728" s="117"/>
      <c r="CX728" s="253"/>
      <c r="CY728" s="117"/>
      <c r="CZ728" s="117"/>
      <c r="DA728" s="253"/>
      <c r="DB728" s="117"/>
      <c r="DC728" s="224" t="str">
        <f t="shared" si="721"/>
        <v xml:space="preserve"> </v>
      </c>
      <c r="DD728" s="224" t="str">
        <f t="shared" si="722"/>
        <v xml:space="preserve"> </v>
      </c>
      <c r="DE728" s="224" t="str">
        <f t="shared" si="672"/>
        <v xml:space="preserve"> </v>
      </c>
      <c r="DF728" s="121"/>
      <c r="DG728" s="114"/>
      <c r="DH728" s="704"/>
      <c r="DI728" s="119"/>
      <c r="DJ728" s="187"/>
      <c r="DK728" s="254"/>
      <c r="DL728" s="224" t="str">
        <f t="shared" si="673"/>
        <v xml:space="preserve"> </v>
      </c>
      <c r="DM728" s="224" t="str">
        <f t="shared" si="723"/>
        <v xml:space="preserve"> </v>
      </c>
      <c r="DN728" s="474"/>
      <c r="DO728" s="117"/>
      <c r="DP728" s="117"/>
      <c r="DQ728" s="117"/>
      <c r="DR728" s="117"/>
      <c r="DS728" s="117"/>
      <c r="DT728" s="254"/>
      <c r="DU728" s="476"/>
      <c r="DV728" s="224" t="str">
        <f t="shared" si="674"/>
        <v xml:space="preserve"> </v>
      </c>
      <c r="DW728" s="115"/>
      <c r="DX728" s="470"/>
      <c r="DY728" s="117"/>
      <c r="DZ728" s="704"/>
      <c r="EA728" s="224" t="str">
        <f t="shared" si="675"/>
        <v xml:space="preserve"> </v>
      </c>
      <c r="EB728" s="906"/>
      <c r="EC728" s="904"/>
      <c r="ED728" s="904"/>
      <c r="EE728" s="904"/>
      <c r="EF728" s="904"/>
      <c r="EG728" s="904"/>
      <c r="EH728" s="904"/>
      <c r="EI728" s="904"/>
      <c r="EJ728" s="904"/>
      <c r="EK728" s="905"/>
      <c r="EL728" s="80"/>
      <c r="EM728" s="224" t="str">
        <f t="shared" si="724"/>
        <v xml:space="preserve"> </v>
      </c>
      <c r="EN728" s="224" t="str">
        <f t="shared" si="725"/>
        <v xml:space="preserve"> </v>
      </c>
      <c r="EO728" s="115"/>
      <c r="EP728" s="1050"/>
      <c r="EQ728" s="253"/>
      <c r="ER728" s="117"/>
      <c r="ES728" s="1258">
        <f t="shared" si="726"/>
        <v>637</v>
      </c>
      <c r="ET728" s="224" t="str">
        <f t="shared" si="727"/>
        <v xml:space="preserve"> </v>
      </c>
      <c r="EU728" s="477" t="str">
        <f t="shared" si="728"/>
        <v/>
      </c>
      <c r="EV728" s="1334" t="str">
        <f t="shared" si="670"/>
        <v xml:space="preserve"> </v>
      </c>
      <c r="EW728" s="1332" t="str">
        <f t="shared" si="714"/>
        <v/>
      </c>
      <c r="EX728" s="1275" t="str">
        <f t="shared" si="696"/>
        <v/>
      </c>
      <c r="EY728" s="1275" t="str">
        <f t="shared" si="697"/>
        <v/>
      </c>
      <c r="EZ728" s="1275" t="str">
        <f t="shared" si="698"/>
        <v/>
      </c>
      <c r="FA728" s="1275" t="str">
        <f t="shared" si="699"/>
        <v/>
      </c>
      <c r="FB728" s="1275" t="str">
        <f t="shared" si="700"/>
        <v/>
      </c>
      <c r="FC728" s="1333" t="str">
        <f t="shared" si="701"/>
        <v/>
      </c>
      <c r="FE728" s="1234" t="str">
        <f t="shared" si="702"/>
        <v xml:space="preserve"> </v>
      </c>
      <c r="FF728" s="1234" t="str">
        <f t="shared" si="703"/>
        <v xml:space="preserve"> </v>
      </c>
      <c r="FG728" s="1234" t="str">
        <f t="shared" si="704"/>
        <v xml:space="preserve"> </v>
      </c>
      <c r="FH728" s="1234" t="str">
        <f t="shared" si="705"/>
        <v xml:space="preserve"> </v>
      </c>
      <c r="FI728" s="1234" t="str">
        <f t="shared" si="676"/>
        <v xml:space="preserve"> </v>
      </c>
      <c r="FJ728" s="1234" t="str">
        <f t="shared" si="706"/>
        <v xml:space="preserve"> </v>
      </c>
      <c r="FK728" s="1234">
        <f t="shared" si="677"/>
        <v>0</v>
      </c>
      <c r="FL728" s="1227"/>
      <c r="FM728" s="1234" t="str">
        <f t="shared" si="678"/>
        <v xml:space="preserve"> </v>
      </c>
      <c r="FN728" s="1234" t="str">
        <f t="shared" si="679"/>
        <v xml:space="preserve"> </v>
      </c>
      <c r="FO728" s="1234" t="str">
        <f t="shared" si="707"/>
        <v xml:space="preserve"> </v>
      </c>
      <c r="FP728" s="1234" t="str">
        <f t="shared" si="708"/>
        <v xml:space="preserve"> </v>
      </c>
      <c r="FQ728" s="1234" t="str">
        <f t="shared" si="680"/>
        <v xml:space="preserve"> </v>
      </c>
      <c r="FR728" s="1234" t="str">
        <f t="shared" si="709"/>
        <v xml:space="preserve"> </v>
      </c>
      <c r="FS728" s="1234">
        <f t="shared" si="715"/>
        <v>0</v>
      </c>
      <c r="FT728" s="1227"/>
      <c r="FU728" s="1234" t="str">
        <f t="shared" si="710"/>
        <v xml:space="preserve"> </v>
      </c>
      <c r="FV728" s="1234" t="str">
        <f t="shared" si="711"/>
        <v xml:space="preserve"> </v>
      </c>
      <c r="FW728" s="1234" t="str">
        <f t="shared" si="712"/>
        <v xml:space="preserve"> </v>
      </c>
      <c r="FX728" s="1234" t="str">
        <f t="shared" si="681"/>
        <v xml:space="preserve"> </v>
      </c>
      <c r="FY728" s="1234" t="str">
        <f t="shared" si="682"/>
        <v xml:space="preserve"> </v>
      </c>
      <c r="FZ728" s="1234" t="str">
        <f t="shared" si="713"/>
        <v xml:space="preserve"> </v>
      </c>
      <c r="GA728" s="1234">
        <f t="shared" si="683"/>
        <v>0</v>
      </c>
      <c r="GB728" s="1227"/>
      <c r="GC728" s="1234" t="str">
        <f t="shared" si="684"/>
        <v xml:space="preserve"> </v>
      </c>
      <c r="GD728" s="1234" t="str">
        <f t="shared" si="685"/>
        <v xml:space="preserve"> </v>
      </c>
      <c r="GE728" s="1234" t="str">
        <f t="shared" si="686"/>
        <v xml:space="preserve"> </v>
      </c>
      <c r="GF728" s="1234" t="str">
        <f t="shared" si="687"/>
        <v xml:space="preserve"> </v>
      </c>
      <c r="GG728" s="1234" t="str">
        <f t="shared" si="688"/>
        <v xml:space="preserve"> </v>
      </c>
      <c r="GH728" s="1234" t="str">
        <f t="shared" si="689"/>
        <v xml:space="preserve"> </v>
      </c>
      <c r="GI728" s="1234" t="str">
        <f t="shared" si="690"/>
        <v xml:space="preserve"> </v>
      </c>
      <c r="GJ728" s="1234" t="str">
        <f t="shared" si="691"/>
        <v xml:space="preserve"> </v>
      </c>
      <c r="GK728" s="1234" t="str">
        <f t="shared" si="692"/>
        <v xml:space="preserve"> </v>
      </c>
      <c r="GL728" s="1234" t="str">
        <f t="shared" si="693"/>
        <v xml:space="preserve"> </v>
      </c>
      <c r="GM728" s="1234" t="str">
        <f t="shared" si="694"/>
        <v xml:space="preserve"> </v>
      </c>
      <c r="GN728" s="1234">
        <f t="shared" si="695"/>
        <v>0</v>
      </c>
    </row>
    <row r="729" spans="1:196" s="100" customFormat="1" ht="27" customHeight="1" thickTop="1" thickBot="1">
      <c r="A729" s="1208">
        <f>【A票】【D票】!$D$10</f>
        <v>0</v>
      </c>
      <c r="B729" s="1212">
        <f>【A票】【D票】!$H$10</f>
        <v>0</v>
      </c>
      <c r="C729" s="1213" t="str">
        <f>【A票】【D票】!$K$10</f>
        <v xml:space="preserve"> </v>
      </c>
      <c r="D729" s="1214">
        <f t="shared" si="730"/>
        <v>638</v>
      </c>
      <c r="E729" s="914"/>
      <c r="F729" s="467"/>
      <c r="G729" s="469"/>
      <c r="H729" s="224" t="str">
        <f t="shared" si="716"/>
        <v xml:space="preserve"> </v>
      </c>
      <c r="I729" s="704"/>
      <c r="J729" s="117"/>
      <c r="K729" s="117"/>
      <c r="L729" s="117"/>
      <c r="M729" s="117"/>
      <c r="N729" s="117"/>
      <c r="O729" s="117"/>
      <c r="P729" s="117"/>
      <c r="Q729" s="117"/>
      <c r="R729" s="117"/>
      <c r="S729" s="117"/>
      <c r="T729" s="254"/>
      <c r="U729" s="646"/>
      <c r="V729" s="646"/>
      <c r="W729" s="114"/>
      <c r="X729" s="254"/>
      <c r="Y729" s="224" t="str">
        <f t="shared" si="717"/>
        <v xml:space="preserve"> </v>
      </c>
      <c r="Z729" s="579"/>
      <c r="AA729" s="704"/>
      <c r="AB729" s="119"/>
      <c r="AC729" s="224" t="str">
        <f t="shared" si="671"/>
        <v xml:space="preserve"> </v>
      </c>
      <c r="AD729" s="115"/>
      <c r="AE729" s="253"/>
      <c r="AF729" s="704"/>
      <c r="AG729" s="727"/>
      <c r="AH729" s="727"/>
      <c r="AI729" s="727"/>
      <c r="AJ729" s="727"/>
      <c r="AK729" s="591"/>
      <c r="AL729" s="727"/>
      <c r="AM729" s="727"/>
      <c r="AN729" s="727"/>
      <c r="AO729" s="727"/>
      <c r="AP729" s="727"/>
      <c r="AQ729" s="727"/>
      <c r="AR729" s="727"/>
      <c r="AS729" s="727"/>
      <c r="AT729" s="727"/>
      <c r="AU729" s="727"/>
      <c r="AV729" s="727"/>
      <c r="AW729" s="727"/>
      <c r="AX729" s="727"/>
      <c r="AY729" s="727"/>
      <c r="AZ729" s="727"/>
      <c r="BA729" s="727"/>
      <c r="BB729" s="727"/>
      <c r="BC729" s="821"/>
      <c r="BD729" s="727"/>
      <c r="BE729" s="727"/>
      <c r="BF729" s="727"/>
      <c r="BG729" s="727"/>
      <c r="BH729" s="727"/>
      <c r="BI729" s="727"/>
      <c r="BJ729" s="727"/>
      <c r="BK729" s="727"/>
      <c r="BL729" s="821"/>
      <c r="BM729" s="727"/>
      <c r="BN729" s="727"/>
      <c r="BO729" s="727"/>
      <c r="BP729" s="727"/>
      <c r="BQ729" s="727"/>
      <c r="BR729" s="821"/>
      <c r="BS729" s="727"/>
      <c r="BT729" s="727"/>
      <c r="BU729" s="727"/>
      <c r="BV729" s="591"/>
      <c r="BW729" s="224" t="str">
        <f t="shared" si="729"/>
        <v xml:space="preserve"> </v>
      </c>
      <c r="BX729" s="471">
        <f t="shared" si="718"/>
        <v>638</v>
      </c>
      <c r="BY729" s="117"/>
      <c r="BZ729" s="117"/>
      <c r="CA729" s="117"/>
      <c r="CB729" s="117"/>
      <c r="CC729" s="117"/>
      <c r="CD729" s="461"/>
      <c r="CE729" s="236"/>
      <c r="CF729" s="224" t="str">
        <f t="shared" si="719"/>
        <v xml:space="preserve"> </v>
      </c>
      <c r="CG729" s="116"/>
      <c r="CH729" s="117"/>
      <c r="CI729" s="117"/>
      <c r="CJ729" s="117"/>
      <c r="CK729" s="472"/>
      <c r="CL729" s="472"/>
      <c r="CM729" s="472"/>
      <c r="CN729" s="472"/>
      <c r="CO729" s="117"/>
      <c r="CP729" s="253"/>
      <c r="CQ729" s="120"/>
      <c r="CR729" s="224" t="str" cm="1">
        <f t="array" ref="CR729">IF(AND(SUM(COUNTIF(CG729:CM729,{"*不明*","*その他*"})+COUNTIF(CO729:CP729,{"*不明*","*その他*"}))&gt;0,CQ729=""),"その他・不明の場合,10)具体的内容、理由を記入",IF(OR(AND(CI729=CI$65,COUNTA(CJ729:CM729)&lt;4),AND(OR(CI729=CI$63,CI729=CI$64,CI729=CI$66,CI729=CI$67,CI729=CI$68,CI729=""),COUNTA(CJ729:CM729)&gt;0)),"3)介護保険認定済→要介護度、認知症自立度、寝たきり度、介護保険サービス記入",IF(OR(AND(OR(CM729=CM$63,CM729=CM$64),CN729=""),AND(OR(CM729=CM$65,CM729=CM$66),CN729&lt;&gt;"")),"7)介護保険サービス受けている/過去受けていた→具体的内容記入"," ")))</f>
        <v xml:space="preserve"> </v>
      </c>
      <c r="CS729" s="224" t="str">
        <f t="shared" si="720"/>
        <v xml:space="preserve"> </v>
      </c>
      <c r="CT729" s="116"/>
      <c r="CU729" s="253"/>
      <c r="CV729" s="117"/>
      <c r="CW729" s="117"/>
      <c r="CX729" s="253"/>
      <c r="CY729" s="117"/>
      <c r="CZ729" s="117"/>
      <c r="DA729" s="253"/>
      <c r="DB729" s="117"/>
      <c r="DC729" s="224" t="str">
        <f t="shared" si="721"/>
        <v xml:space="preserve"> </v>
      </c>
      <c r="DD729" s="224" t="str">
        <f t="shared" si="722"/>
        <v xml:space="preserve"> </v>
      </c>
      <c r="DE729" s="224" t="str">
        <f t="shared" si="672"/>
        <v xml:space="preserve"> </v>
      </c>
      <c r="DF729" s="121"/>
      <c r="DG729" s="114"/>
      <c r="DH729" s="704"/>
      <c r="DI729" s="119"/>
      <c r="DJ729" s="187"/>
      <c r="DK729" s="254"/>
      <c r="DL729" s="224" t="str">
        <f t="shared" si="673"/>
        <v xml:space="preserve"> </v>
      </c>
      <c r="DM729" s="224" t="str">
        <f t="shared" si="723"/>
        <v xml:space="preserve"> </v>
      </c>
      <c r="DN729" s="474"/>
      <c r="DO729" s="117"/>
      <c r="DP729" s="117"/>
      <c r="DQ729" s="117"/>
      <c r="DR729" s="117"/>
      <c r="DS729" s="117"/>
      <c r="DT729" s="254"/>
      <c r="DU729" s="476"/>
      <c r="DV729" s="224" t="str">
        <f t="shared" si="674"/>
        <v xml:space="preserve"> </v>
      </c>
      <c r="DW729" s="115"/>
      <c r="DX729" s="470"/>
      <c r="DY729" s="117"/>
      <c r="DZ729" s="704"/>
      <c r="EA729" s="224" t="str">
        <f t="shared" si="675"/>
        <v xml:space="preserve"> </v>
      </c>
      <c r="EB729" s="906"/>
      <c r="EC729" s="904"/>
      <c r="ED729" s="904"/>
      <c r="EE729" s="904"/>
      <c r="EF729" s="904"/>
      <c r="EG729" s="904"/>
      <c r="EH729" s="904"/>
      <c r="EI729" s="904"/>
      <c r="EJ729" s="904"/>
      <c r="EK729" s="905"/>
      <c r="EL729" s="80"/>
      <c r="EM729" s="224" t="str">
        <f t="shared" si="724"/>
        <v xml:space="preserve"> </v>
      </c>
      <c r="EN729" s="224" t="str">
        <f t="shared" si="725"/>
        <v xml:space="preserve"> </v>
      </c>
      <c r="EO729" s="115"/>
      <c r="EP729" s="1050"/>
      <c r="EQ729" s="253"/>
      <c r="ER729" s="117"/>
      <c r="ES729" s="1258">
        <f t="shared" si="726"/>
        <v>638</v>
      </c>
      <c r="ET729" s="224" t="str">
        <f t="shared" si="727"/>
        <v xml:space="preserve"> </v>
      </c>
      <c r="EU729" s="477" t="str">
        <f t="shared" si="728"/>
        <v/>
      </c>
      <c r="EV729" s="1334" t="str">
        <f t="shared" si="670"/>
        <v xml:space="preserve"> </v>
      </c>
      <c r="EW729" s="1332" t="str">
        <f t="shared" si="714"/>
        <v/>
      </c>
      <c r="EX729" s="1275" t="str">
        <f t="shared" si="696"/>
        <v/>
      </c>
      <c r="EY729" s="1275" t="str">
        <f t="shared" si="697"/>
        <v/>
      </c>
      <c r="EZ729" s="1275" t="str">
        <f t="shared" si="698"/>
        <v/>
      </c>
      <c r="FA729" s="1275" t="str">
        <f t="shared" si="699"/>
        <v/>
      </c>
      <c r="FB729" s="1275" t="str">
        <f t="shared" si="700"/>
        <v/>
      </c>
      <c r="FC729" s="1333" t="str">
        <f t="shared" si="701"/>
        <v/>
      </c>
      <c r="FE729" s="1234" t="str">
        <f t="shared" si="702"/>
        <v xml:space="preserve"> </v>
      </c>
      <c r="FF729" s="1234" t="str">
        <f t="shared" si="703"/>
        <v xml:space="preserve"> </v>
      </c>
      <c r="FG729" s="1234" t="str">
        <f t="shared" si="704"/>
        <v xml:space="preserve"> </v>
      </c>
      <c r="FH729" s="1234" t="str">
        <f t="shared" si="705"/>
        <v xml:space="preserve"> </v>
      </c>
      <c r="FI729" s="1234" t="str">
        <f t="shared" si="676"/>
        <v xml:space="preserve"> </v>
      </c>
      <c r="FJ729" s="1234" t="str">
        <f t="shared" si="706"/>
        <v xml:space="preserve"> </v>
      </c>
      <c r="FK729" s="1234">
        <f t="shared" si="677"/>
        <v>0</v>
      </c>
      <c r="FL729" s="1227"/>
      <c r="FM729" s="1234" t="str">
        <f t="shared" si="678"/>
        <v xml:space="preserve"> </v>
      </c>
      <c r="FN729" s="1234" t="str">
        <f t="shared" si="679"/>
        <v xml:space="preserve"> </v>
      </c>
      <c r="FO729" s="1234" t="str">
        <f t="shared" si="707"/>
        <v xml:space="preserve"> </v>
      </c>
      <c r="FP729" s="1234" t="str">
        <f t="shared" si="708"/>
        <v xml:space="preserve"> </v>
      </c>
      <c r="FQ729" s="1234" t="str">
        <f t="shared" si="680"/>
        <v xml:space="preserve"> </v>
      </c>
      <c r="FR729" s="1234" t="str">
        <f t="shared" si="709"/>
        <v xml:space="preserve"> </v>
      </c>
      <c r="FS729" s="1234">
        <f t="shared" si="715"/>
        <v>0</v>
      </c>
      <c r="FT729" s="1227"/>
      <c r="FU729" s="1234" t="str">
        <f t="shared" si="710"/>
        <v xml:space="preserve"> </v>
      </c>
      <c r="FV729" s="1234" t="str">
        <f t="shared" si="711"/>
        <v xml:space="preserve"> </v>
      </c>
      <c r="FW729" s="1234" t="str">
        <f t="shared" si="712"/>
        <v xml:space="preserve"> </v>
      </c>
      <c r="FX729" s="1234" t="str">
        <f t="shared" si="681"/>
        <v xml:space="preserve"> </v>
      </c>
      <c r="FY729" s="1234" t="str">
        <f t="shared" si="682"/>
        <v xml:space="preserve"> </v>
      </c>
      <c r="FZ729" s="1234" t="str">
        <f t="shared" si="713"/>
        <v xml:space="preserve"> </v>
      </c>
      <c r="GA729" s="1234">
        <f t="shared" si="683"/>
        <v>0</v>
      </c>
      <c r="GB729" s="1227"/>
      <c r="GC729" s="1234" t="str">
        <f t="shared" si="684"/>
        <v xml:space="preserve"> </v>
      </c>
      <c r="GD729" s="1234" t="str">
        <f t="shared" si="685"/>
        <v xml:space="preserve"> </v>
      </c>
      <c r="GE729" s="1234" t="str">
        <f t="shared" si="686"/>
        <v xml:space="preserve"> </v>
      </c>
      <c r="GF729" s="1234" t="str">
        <f t="shared" si="687"/>
        <v xml:space="preserve"> </v>
      </c>
      <c r="GG729" s="1234" t="str">
        <f t="shared" si="688"/>
        <v xml:space="preserve"> </v>
      </c>
      <c r="GH729" s="1234" t="str">
        <f t="shared" si="689"/>
        <v xml:space="preserve"> </v>
      </c>
      <c r="GI729" s="1234" t="str">
        <f t="shared" si="690"/>
        <v xml:space="preserve"> </v>
      </c>
      <c r="GJ729" s="1234" t="str">
        <f t="shared" si="691"/>
        <v xml:space="preserve"> </v>
      </c>
      <c r="GK729" s="1234" t="str">
        <f t="shared" si="692"/>
        <v xml:space="preserve"> </v>
      </c>
      <c r="GL729" s="1234" t="str">
        <f t="shared" si="693"/>
        <v xml:space="preserve"> </v>
      </c>
      <c r="GM729" s="1234" t="str">
        <f t="shared" si="694"/>
        <v xml:space="preserve"> </v>
      </c>
      <c r="GN729" s="1234">
        <f t="shared" si="695"/>
        <v>0</v>
      </c>
    </row>
    <row r="730" spans="1:196" s="100" customFormat="1" ht="27" customHeight="1" thickTop="1" thickBot="1">
      <c r="A730" s="1208">
        <f>【A票】【D票】!$D$10</f>
        <v>0</v>
      </c>
      <c r="B730" s="1212">
        <f>【A票】【D票】!$H$10</f>
        <v>0</v>
      </c>
      <c r="C730" s="1213" t="str">
        <f>【A票】【D票】!$K$10</f>
        <v xml:space="preserve"> </v>
      </c>
      <c r="D730" s="1214">
        <f t="shared" si="730"/>
        <v>639</v>
      </c>
      <c r="E730" s="914"/>
      <c r="F730" s="467"/>
      <c r="G730" s="469"/>
      <c r="H730" s="224" t="str">
        <f t="shared" si="716"/>
        <v xml:space="preserve"> </v>
      </c>
      <c r="I730" s="704"/>
      <c r="J730" s="117"/>
      <c r="K730" s="117"/>
      <c r="L730" s="117"/>
      <c r="M730" s="117"/>
      <c r="N730" s="117"/>
      <c r="O730" s="117"/>
      <c r="P730" s="117"/>
      <c r="Q730" s="117"/>
      <c r="R730" s="117"/>
      <c r="S730" s="117"/>
      <c r="T730" s="254"/>
      <c r="U730" s="646"/>
      <c r="V730" s="646"/>
      <c r="W730" s="114"/>
      <c r="X730" s="254"/>
      <c r="Y730" s="224" t="str">
        <f t="shared" si="717"/>
        <v xml:space="preserve"> </v>
      </c>
      <c r="Z730" s="579"/>
      <c r="AA730" s="704"/>
      <c r="AB730" s="119"/>
      <c r="AC730" s="224" t="str">
        <f t="shared" si="671"/>
        <v xml:space="preserve"> </v>
      </c>
      <c r="AD730" s="115"/>
      <c r="AE730" s="253"/>
      <c r="AF730" s="704"/>
      <c r="AG730" s="727"/>
      <c r="AH730" s="727"/>
      <c r="AI730" s="727"/>
      <c r="AJ730" s="727"/>
      <c r="AK730" s="591"/>
      <c r="AL730" s="727"/>
      <c r="AM730" s="727"/>
      <c r="AN730" s="727"/>
      <c r="AO730" s="727"/>
      <c r="AP730" s="727"/>
      <c r="AQ730" s="727"/>
      <c r="AR730" s="727"/>
      <c r="AS730" s="727"/>
      <c r="AT730" s="727"/>
      <c r="AU730" s="727"/>
      <c r="AV730" s="727"/>
      <c r="AW730" s="727"/>
      <c r="AX730" s="727"/>
      <c r="AY730" s="727"/>
      <c r="AZ730" s="727"/>
      <c r="BA730" s="727"/>
      <c r="BB730" s="727"/>
      <c r="BC730" s="821"/>
      <c r="BD730" s="727"/>
      <c r="BE730" s="727"/>
      <c r="BF730" s="727"/>
      <c r="BG730" s="727"/>
      <c r="BH730" s="727"/>
      <c r="BI730" s="727"/>
      <c r="BJ730" s="727"/>
      <c r="BK730" s="727"/>
      <c r="BL730" s="821"/>
      <c r="BM730" s="727"/>
      <c r="BN730" s="727"/>
      <c r="BO730" s="727"/>
      <c r="BP730" s="727"/>
      <c r="BQ730" s="727"/>
      <c r="BR730" s="821"/>
      <c r="BS730" s="727"/>
      <c r="BT730" s="727"/>
      <c r="BU730" s="727"/>
      <c r="BV730" s="591"/>
      <c r="BW730" s="224" t="str">
        <f t="shared" si="729"/>
        <v xml:space="preserve"> </v>
      </c>
      <c r="BX730" s="471">
        <f t="shared" si="718"/>
        <v>639</v>
      </c>
      <c r="BY730" s="117"/>
      <c r="BZ730" s="117"/>
      <c r="CA730" s="117"/>
      <c r="CB730" s="117"/>
      <c r="CC730" s="117"/>
      <c r="CD730" s="461"/>
      <c r="CE730" s="236"/>
      <c r="CF730" s="224" t="str">
        <f t="shared" si="719"/>
        <v xml:space="preserve"> </v>
      </c>
      <c r="CG730" s="116"/>
      <c r="CH730" s="117"/>
      <c r="CI730" s="117"/>
      <c r="CJ730" s="117"/>
      <c r="CK730" s="472"/>
      <c r="CL730" s="472"/>
      <c r="CM730" s="472"/>
      <c r="CN730" s="472"/>
      <c r="CO730" s="117"/>
      <c r="CP730" s="253"/>
      <c r="CQ730" s="120"/>
      <c r="CR730" s="224" t="str" cm="1">
        <f t="array" ref="CR730">IF(AND(SUM(COUNTIF(CG730:CM730,{"*不明*","*その他*"})+COUNTIF(CO730:CP730,{"*不明*","*その他*"}))&gt;0,CQ730=""),"その他・不明の場合,10)具体的内容、理由を記入",IF(OR(AND(CI730=CI$65,COUNTA(CJ730:CM730)&lt;4),AND(OR(CI730=CI$63,CI730=CI$64,CI730=CI$66,CI730=CI$67,CI730=CI$68,CI730=""),COUNTA(CJ730:CM730)&gt;0)),"3)介護保険認定済→要介護度、認知症自立度、寝たきり度、介護保険サービス記入",IF(OR(AND(OR(CM730=CM$63,CM730=CM$64),CN730=""),AND(OR(CM730=CM$65,CM730=CM$66),CN730&lt;&gt;"")),"7)介護保険サービス受けている/過去受けていた→具体的内容記入"," ")))</f>
        <v xml:space="preserve"> </v>
      </c>
      <c r="CS730" s="224" t="str">
        <f t="shared" si="720"/>
        <v xml:space="preserve"> </v>
      </c>
      <c r="CT730" s="116"/>
      <c r="CU730" s="253"/>
      <c r="CV730" s="117"/>
      <c r="CW730" s="117"/>
      <c r="CX730" s="253"/>
      <c r="CY730" s="117"/>
      <c r="CZ730" s="117"/>
      <c r="DA730" s="253"/>
      <c r="DB730" s="117"/>
      <c r="DC730" s="224" t="str">
        <f t="shared" si="721"/>
        <v xml:space="preserve"> </v>
      </c>
      <c r="DD730" s="224" t="str">
        <f t="shared" si="722"/>
        <v xml:space="preserve"> </v>
      </c>
      <c r="DE730" s="224" t="str">
        <f t="shared" si="672"/>
        <v xml:space="preserve"> </v>
      </c>
      <c r="DF730" s="121"/>
      <c r="DG730" s="114"/>
      <c r="DH730" s="704"/>
      <c r="DI730" s="119"/>
      <c r="DJ730" s="187"/>
      <c r="DK730" s="254"/>
      <c r="DL730" s="224" t="str">
        <f t="shared" si="673"/>
        <v xml:space="preserve"> </v>
      </c>
      <c r="DM730" s="224" t="str">
        <f t="shared" si="723"/>
        <v xml:space="preserve"> </v>
      </c>
      <c r="DN730" s="474"/>
      <c r="DO730" s="117"/>
      <c r="DP730" s="117"/>
      <c r="DQ730" s="117"/>
      <c r="DR730" s="117"/>
      <c r="DS730" s="117"/>
      <c r="DT730" s="254"/>
      <c r="DU730" s="476"/>
      <c r="DV730" s="224" t="str">
        <f t="shared" si="674"/>
        <v xml:space="preserve"> </v>
      </c>
      <c r="DW730" s="115"/>
      <c r="DX730" s="470"/>
      <c r="DY730" s="117"/>
      <c r="DZ730" s="704"/>
      <c r="EA730" s="224" t="str">
        <f t="shared" si="675"/>
        <v xml:space="preserve"> </v>
      </c>
      <c r="EB730" s="906"/>
      <c r="EC730" s="904"/>
      <c r="ED730" s="904"/>
      <c r="EE730" s="904"/>
      <c r="EF730" s="904"/>
      <c r="EG730" s="904"/>
      <c r="EH730" s="904"/>
      <c r="EI730" s="904"/>
      <c r="EJ730" s="904"/>
      <c r="EK730" s="905"/>
      <c r="EL730" s="80"/>
      <c r="EM730" s="224" t="str">
        <f t="shared" si="724"/>
        <v xml:space="preserve"> </v>
      </c>
      <c r="EN730" s="224" t="str">
        <f t="shared" si="725"/>
        <v xml:space="preserve"> </v>
      </c>
      <c r="EO730" s="115"/>
      <c r="EP730" s="1050"/>
      <c r="EQ730" s="253"/>
      <c r="ER730" s="117"/>
      <c r="ES730" s="1258">
        <f t="shared" si="726"/>
        <v>639</v>
      </c>
      <c r="ET730" s="224" t="str">
        <f t="shared" si="727"/>
        <v xml:space="preserve"> </v>
      </c>
      <c r="EU730" s="477" t="str">
        <f t="shared" si="728"/>
        <v/>
      </c>
      <c r="EV730" s="1334" t="str">
        <f t="shared" si="670"/>
        <v xml:space="preserve"> </v>
      </c>
      <c r="EW730" s="1332" t="str">
        <f t="shared" si="714"/>
        <v/>
      </c>
      <c r="EX730" s="1275" t="str">
        <f t="shared" si="696"/>
        <v/>
      </c>
      <c r="EY730" s="1275" t="str">
        <f t="shared" si="697"/>
        <v/>
      </c>
      <c r="EZ730" s="1275" t="str">
        <f t="shared" si="698"/>
        <v/>
      </c>
      <c r="FA730" s="1275" t="str">
        <f t="shared" si="699"/>
        <v/>
      </c>
      <c r="FB730" s="1275" t="str">
        <f t="shared" si="700"/>
        <v/>
      </c>
      <c r="FC730" s="1333" t="str">
        <f t="shared" si="701"/>
        <v/>
      </c>
      <c r="FE730" s="1234" t="str">
        <f t="shared" si="702"/>
        <v xml:space="preserve"> </v>
      </c>
      <c r="FF730" s="1234" t="str">
        <f t="shared" si="703"/>
        <v xml:space="preserve"> </v>
      </c>
      <c r="FG730" s="1234" t="str">
        <f t="shared" si="704"/>
        <v xml:space="preserve"> </v>
      </c>
      <c r="FH730" s="1234" t="str">
        <f t="shared" si="705"/>
        <v xml:space="preserve"> </v>
      </c>
      <c r="FI730" s="1234" t="str">
        <f t="shared" si="676"/>
        <v xml:space="preserve"> </v>
      </c>
      <c r="FJ730" s="1234" t="str">
        <f t="shared" si="706"/>
        <v xml:space="preserve"> </v>
      </c>
      <c r="FK730" s="1234">
        <f t="shared" si="677"/>
        <v>0</v>
      </c>
      <c r="FL730" s="1227"/>
      <c r="FM730" s="1234" t="str">
        <f t="shared" si="678"/>
        <v xml:space="preserve"> </v>
      </c>
      <c r="FN730" s="1234" t="str">
        <f t="shared" si="679"/>
        <v xml:space="preserve"> </v>
      </c>
      <c r="FO730" s="1234" t="str">
        <f t="shared" si="707"/>
        <v xml:space="preserve"> </v>
      </c>
      <c r="FP730" s="1234" t="str">
        <f t="shared" si="708"/>
        <v xml:space="preserve"> </v>
      </c>
      <c r="FQ730" s="1234" t="str">
        <f t="shared" si="680"/>
        <v xml:space="preserve"> </v>
      </c>
      <c r="FR730" s="1234" t="str">
        <f t="shared" si="709"/>
        <v xml:space="preserve"> </v>
      </c>
      <c r="FS730" s="1234">
        <f t="shared" si="715"/>
        <v>0</v>
      </c>
      <c r="FT730" s="1227"/>
      <c r="FU730" s="1234" t="str">
        <f t="shared" si="710"/>
        <v xml:space="preserve"> </v>
      </c>
      <c r="FV730" s="1234" t="str">
        <f t="shared" si="711"/>
        <v xml:space="preserve"> </v>
      </c>
      <c r="FW730" s="1234" t="str">
        <f t="shared" si="712"/>
        <v xml:space="preserve"> </v>
      </c>
      <c r="FX730" s="1234" t="str">
        <f t="shared" si="681"/>
        <v xml:space="preserve"> </v>
      </c>
      <c r="FY730" s="1234" t="str">
        <f t="shared" si="682"/>
        <v xml:space="preserve"> </v>
      </c>
      <c r="FZ730" s="1234" t="str">
        <f t="shared" si="713"/>
        <v xml:space="preserve"> </v>
      </c>
      <c r="GA730" s="1234">
        <f t="shared" si="683"/>
        <v>0</v>
      </c>
      <c r="GB730" s="1227"/>
      <c r="GC730" s="1234" t="str">
        <f t="shared" si="684"/>
        <v xml:space="preserve"> </v>
      </c>
      <c r="GD730" s="1234" t="str">
        <f t="shared" si="685"/>
        <v xml:space="preserve"> </v>
      </c>
      <c r="GE730" s="1234" t="str">
        <f t="shared" si="686"/>
        <v xml:space="preserve"> </v>
      </c>
      <c r="GF730" s="1234" t="str">
        <f t="shared" si="687"/>
        <v xml:space="preserve"> </v>
      </c>
      <c r="GG730" s="1234" t="str">
        <f t="shared" si="688"/>
        <v xml:space="preserve"> </v>
      </c>
      <c r="GH730" s="1234" t="str">
        <f t="shared" si="689"/>
        <v xml:space="preserve"> </v>
      </c>
      <c r="GI730" s="1234" t="str">
        <f t="shared" si="690"/>
        <v xml:space="preserve"> </v>
      </c>
      <c r="GJ730" s="1234" t="str">
        <f t="shared" si="691"/>
        <v xml:space="preserve"> </v>
      </c>
      <c r="GK730" s="1234" t="str">
        <f t="shared" si="692"/>
        <v xml:space="preserve"> </v>
      </c>
      <c r="GL730" s="1234" t="str">
        <f t="shared" si="693"/>
        <v xml:space="preserve"> </v>
      </c>
      <c r="GM730" s="1234" t="str">
        <f t="shared" si="694"/>
        <v xml:space="preserve"> </v>
      </c>
      <c r="GN730" s="1234">
        <f t="shared" si="695"/>
        <v>0</v>
      </c>
    </row>
    <row r="731" spans="1:196" s="100" customFormat="1" ht="27" customHeight="1" thickTop="1" thickBot="1">
      <c r="A731" s="1208">
        <f>【A票】【D票】!$D$10</f>
        <v>0</v>
      </c>
      <c r="B731" s="1212">
        <f>【A票】【D票】!$H$10</f>
        <v>0</v>
      </c>
      <c r="C731" s="1213" t="str">
        <f>【A票】【D票】!$K$10</f>
        <v xml:space="preserve"> </v>
      </c>
      <c r="D731" s="1214">
        <f t="shared" si="730"/>
        <v>640</v>
      </c>
      <c r="E731" s="914"/>
      <c r="F731" s="467"/>
      <c r="G731" s="469"/>
      <c r="H731" s="224" t="str">
        <f t="shared" si="716"/>
        <v xml:space="preserve"> </v>
      </c>
      <c r="I731" s="704"/>
      <c r="J731" s="117"/>
      <c r="K731" s="117"/>
      <c r="L731" s="117"/>
      <c r="M731" s="117"/>
      <c r="N731" s="117"/>
      <c r="O731" s="117"/>
      <c r="P731" s="117"/>
      <c r="Q731" s="117"/>
      <c r="R731" s="117"/>
      <c r="S731" s="117"/>
      <c r="T731" s="254"/>
      <c r="U731" s="646"/>
      <c r="V731" s="646"/>
      <c r="W731" s="114"/>
      <c r="X731" s="254"/>
      <c r="Y731" s="224" t="str">
        <f t="shared" si="717"/>
        <v xml:space="preserve"> </v>
      </c>
      <c r="Z731" s="579"/>
      <c r="AA731" s="704"/>
      <c r="AB731" s="119"/>
      <c r="AC731" s="224" t="str">
        <f t="shared" si="671"/>
        <v xml:space="preserve"> </v>
      </c>
      <c r="AD731" s="115"/>
      <c r="AE731" s="253"/>
      <c r="AF731" s="704"/>
      <c r="AG731" s="727"/>
      <c r="AH731" s="727"/>
      <c r="AI731" s="727"/>
      <c r="AJ731" s="727"/>
      <c r="AK731" s="591"/>
      <c r="AL731" s="727"/>
      <c r="AM731" s="727"/>
      <c r="AN731" s="727"/>
      <c r="AO731" s="727"/>
      <c r="AP731" s="727"/>
      <c r="AQ731" s="727"/>
      <c r="AR731" s="727"/>
      <c r="AS731" s="727"/>
      <c r="AT731" s="727"/>
      <c r="AU731" s="727"/>
      <c r="AV731" s="727"/>
      <c r="AW731" s="727"/>
      <c r="AX731" s="727"/>
      <c r="AY731" s="727"/>
      <c r="AZ731" s="727"/>
      <c r="BA731" s="727"/>
      <c r="BB731" s="727"/>
      <c r="BC731" s="821"/>
      <c r="BD731" s="727"/>
      <c r="BE731" s="727"/>
      <c r="BF731" s="727"/>
      <c r="BG731" s="727"/>
      <c r="BH731" s="727"/>
      <c r="BI731" s="727"/>
      <c r="BJ731" s="727"/>
      <c r="BK731" s="727"/>
      <c r="BL731" s="821"/>
      <c r="BM731" s="727"/>
      <c r="BN731" s="727"/>
      <c r="BO731" s="727"/>
      <c r="BP731" s="727"/>
      <c r="BQ731" s="727"/>
      <c r="BR731" s="821"/>
      <c r="BS731" s="727"/>
      <c r="BT731" s="727"/>
      <c r="BU731" s="727"/>
      <c r="BV731" s="591"/>
      <c r="BW731" s="224" t="str">
        <f t="shared" si="729"/>
        <v xml:space="preserve"> </v>
      </c>
      <c r="BX731" s="471">
        <f t="shared" si="718"/>
        <v>640</v>
      </c>
      <c r="BY731" s="117"/>
      <c r="BZ731" s="117"/>
      <c r="CA731" s="117"/>
      <c r="CB731" s="117"/>
      <c r="CC731" s="117"/>
      <c r="CD731" s="461"/>
      <c r="CE731" s="236"/>
      <c r="CF731" s="224" t="str">
        <f t="shared" si="719"/>
        <v xml:space="preserve"> </v>
      </c>
      <c r="CG731" s="116"/>
      <c r="CH731" s="117"/>
      <c r="CI731" s="117"/>
      <c r="CJ731" s="117"/>
      <c r="CK731" s="472"/>
      <c r="CL731" s="472"/>
      <c r="CM731" s="472"/>
      <c r="CN731" s="472"/>
      <c r="CO731" s="117"/>
      <c r="CP731" s="253"/>
      <c r="CQ731" s="120"/>
      <c r="CR731" s="224" t="str" cm="1">
        <f t="array" ref="CR731">IF(AND(SUM(COUNTIF(CG731:CM731,{"*不明*","*その他*"})+COUNTIF(CO731:CP731,{"*不明*","*その他*"}))&gt;0,CQ731=""),"その他・不明の場合,10)具体的内容、理由を記入",IF(OR(AND(CI731=CI$65,COUNTA(CJ731:CM731)&lt;4),AND(OR(CI731=CI$63,CI731=CI$64,CI731=CI$66,CI731=CI$67,CI731=CI$68,CI731=""),COUNTA(CJ731:CM731)&gt;0)),"3)介護保険認定済→要介護度、認知症自立度、寝たきり度、介護保険サービス記入",IF(OR(AND(OR(CM731=CM$63,CM731=CM$64),CN731=""),AND(OR(CM731=CM$65,CM731=CM$66),CN731&lt;&gt;"")),"7)介護保険サービス受けている/過去受けていた→具体的内容記入"," ")))</f>
        <v xml:space="preserve"> </v>
      </c>
      <c r="CS731" s="224" t="str">
        <f t="shared" si="720"/>
        <v xml:space="preserve"> </v>
      </c>
      <c r="CT731" s="116"/>
      <c r="CU731" s="253"/>
      <c r="CV731" s="117"/>
      <c r="CW731" s="117"/>
      <c r="CX731" s="253"/>
      <c r="CY731" s="117"/>
      <c r="CZ731" s="117"/>
      <c r="DA731" s="253"/>
      <c r="DB731" s="117"/>
      <c r="DC731" s="224" t="str">
        <f t="shared" si="721"/>
        <v xml:space="preserve"> </v>
      </c>
      <c r="DD731" s="224" t="str">
        <f t="shared" si="722"/>
        <v xml:space="preserve"> </v>
      </c>
      <c r="DE731" s="224" t="str">
        <f t="shared" si="672"/>
        <v xml:space="preserve"> </v>
      </c>
      <c r="DF731" s="121"/>
      <c r="DG731" s="114"/>
      <c r="DH731" s="704"/>
      <c r="DI731" s="119"/>
      <c r="DJ731" s="187"/>
      <c r="DK731" s="254"/>
      <c r="DL731" s="224" t="str">
        <f t="shared" si="673"/>
        <v xml:space="preserve"> </v>
      </c>
      <c r="DM731" s="224" t="str">
        <f t="shared" si="723"/>
        <v xml:space="preserve"> </v>
      </c>
      <c r="DN731" s="474"/>
      <c r="DO731" s="117"/>
      <c r="DP731" s="117"/>
      <c r="DQ731" s="117"/>
      <c r="DR731" s="117"/>
      <c r="DS731" s="117"/>
      <c r="DT731" s="254"/>
      <c r="DU731" s="476"/>
      <c r="DV731" s="224" t="str">
        <f t="shared" si="674"/>
        <v xml:space="preserve"> </v>
      </c>
      <c r="DW731" s="115"/>
      <c r="DX731" s="470"/>
      <c r="DY731" s="117"/>
      <c r="DZ731" s="704"/>
      <c r="EA731" s="224" t="str">
        <f t="shared" si="675"/>
        <v xml:space="preserve"> </v>
      </c>
      <c r="EB731" s="906"/>
      <c r="EC731" s="904"/>
      <c r="ED731" s="904"/>
      <c r="EE731" s="904"/>
      <c r="EF731" s="904"/>
      <c r="EG731" s="904"/>
      <c r="EH731" s="904"/>
      <c r="EI731" s="904"/>
      <c r="EJ731" s="904"/>
      <c r="EK731" s="905"/>
      <c r="EL731" s="80"/>
      <c r="EM731" s="224" t="str">
        <f t="shared" si="724"/>
        <v xml:space="preserve"> </v>
      </c>
      <c r="EN731" s="224" t="str">
        <f t="shared" si="725"/>
        <v xml:space="preserve"> </v>
      </c>
      <c r="EO731" s="115"/>
      <c r="EP731" s="1050"/>
      <c r="EQ731" s="253"/>
      <c r="ER731" s="117"/>
      <c r="ES731" s="1258">
        <f t="shared" si="726"/>
        <v>640</v>
      </c>
      <c r="ET731" s="224" t="str">
        <f t="shared" si="727"/>
        <v xml:space="preserve"> </v>
      </c>
      <c r="EU731" s="477" t="str">
        <f t="shared" si="728"/>
        <v/>
      </c>
      <c r="EV731" s="1334" t="str">
        <f t="shared" ref="EV731:EV794" si="731">IF(FK731&gt;0,"冒頭の対応時期がa)本調査対象年度内に、通報等を受理した事例ですが、日付（年度）が範囲外の箇所があります。",
IF(FS731&gt;0,"冒頭の対応時期がb)対象年度以前に通報等を受理し、事実確認調査が対象年度となった事例ですが、日付（年度）が範囲外の箇所があります。",
IF(GA731&gt;0,"冒頭の対応時期がc)対象年度以前に通報受理・事実確認調査した虐待事例で、対応が対象年度となった事例ですが、日付（年度）が範囲外の箇所があります。",
IF(GN731&gt;0,"日付の前後関係が整合していません。問1相談通報日➡問3_2)事実確認開始日➡問4_2)虐待の事実が確認された期日➡問7_1-2）分離対応開始日、4-4)権利擁護対応開始日➡問8終結した期日になっているか、確認してください。",
" "))))</f>
        <v xml:space="preserve"> </v>
      </c>
      <c r="EW731" s="1332" t="str">
        <f t="shared" si="714"/>
        <v/>
      </c>
      <c r="EX731" s="1275" t="str">
        <f t="shared" si="696"/>
        <v/>
      </c>
      <c r="EY731" s="1275" t="str">
        <f t="shared" si="697"/>
        <v/>
      </c>
      <c r="EZ731" s="1275" t="str">
        <f t="shared" si="698"/>
        <v/>
      </c>
      <c r="FA731" s="1275" t="str">
        <f t="shared" si="699"/>
        <v/>
      </c>
      <c r="FB731" s="1275" t="str">
        <f t="shared" si="700"/>
        <v/>
      </c>
      <c r="FC731" s="1333" t="str">
        <f t="shared" si="701"/>
        <v/>
      </c>
      <c r="FE731" s="1234" t="str">
        <f t="shared" si="702"/>
        <v xml:space="preserve"> </v>
      </c>
      <c r="FF731" s="1234" t="str">
        <f t="shared" si="703"/>
        <v xml:space="preserve"> </v>
      </c>
      <c r="FG731" s="1234" t="str">
        <f t="shared" si="704"/>
        <v xml:space="preserve"> </v>
      </c>
      <c r="FH731" s="1234" t="str">
        <f t="shared" si="705"/>
        <v xml:space="preserve"> </v>
      </c>
      <c r="FI731" s="1234" t="str">
        <f t="shared" si="676"/>
        <v xml:space="preserve"> </v>
      </c>
      <c r="FJ731" s="1234" t="str">
        <f t="shared" si="706"/>
        <v xml:space="preserve"> </v>
      </c>
      <c r="FK731" s="1234">
        <f t="shared" si="677"/>
        <v>0</v>
      </c>
      <c r="FL731" s="1227"/>
      <c r="FM731" s="1234" t="str">
        <f t="shared" si="678"/>
        <v xml:space="preserve"> </v>
      </c>
      <c r="FN731" s="1234" t="str">
        <f t="shared" si="679"/>
        <v xml:space="preserve"> </v>
      </c>
      <c r="FO731" s="1234" t="str">
        <f t="shared" si="707"/>
        <v xml:space="preserve"> </v>
      </c>
      <c r="FP731" s="1234" t="str">
        <f t="shared" si="708"/>
        <v xml:space="preserve"> </v>
      </c>
      <c r="FQ731" s="1234" t="str">
        <f t="shared" si="680"/>
        <v xml:space="preserve"> </v>
      </c>
      <c r="FR731" s="1234" t="str">
        <f t="shared" si="709"/>
        <v xml:space="preserve"> </v>
      </c>
      <c r="FS731" s="1234">
        <f t="shared" si="715"/>
        <v>0</v>
      </c>
      <c r="FT731" s="1227"/>
      <c r="FU731" s="1234" t="str">
        <f t="shared" si="710"/>
        <v xml:space="preserve"> </v>
      </c>
      <c r="FV731" s="1234" t="str">
        <f t="shared" si="711"/>
        <v xml:space="preserve"> </v>
      </c>
      <c r="FW731" s="1234" t="str">
        <f t="shared" si="712"/>
        <v xml:space="preserve"> </v>
      </c>
      <c r="FX731" s="1234" t="str">
        <f t="shared" si="681"/>
        <v xml:space="preserve"> </v>
      </c>
      <c r="FY731" s="1234" t="str">
        <f t="shared" si="682"/>
        <v xml:space="preserve"> </v>
      </c>
      <c r="FZ731" s="1234" t="str">
        <f t="shared" si="713"/>
        <v xml:space="preserve"> </v>
      </c>
      <c r="GA731" s="1234">
        <f t="shared" si="683"/>
        <v>0</v>
      </c>
      <c r="GB731" s="1227"/>
      <c r="GC731" s="1234" t="str">
        <f t="shared" si="684"/>
        <v xml:space="preserve"> </v>
      </c>
      <c r="GD731" s="1234" t="str">
        <f t="shared" si="685"/>
        <v xml:space="preserve"> </v>
      </c>
      <c r="GE731" s="1234" t="str">
        <f t="shared" si="686"/>
        <v xml:space="preserve"> </v>
      </c>
      <c r="GF731" s="1234" t="str">
        <f t="shared" si="687"/>
        <v xml:space="preserve"> </v>
      </c>
      <c r="GG731" s="1234" t="str">
        <f t="shared" si="688"/>
        <v xml:space="preserve"> </v>
      </c>
      <c r="GH731" s="1234" t="str">
        <f t="shared" si="689"/>
        <v xml:space="preserve"> </v>
      </c>
      <c r="GI731" s="1234" t="str">
        <f t="shared" si="690"/>
        <v xml:space="preserve"> </v>
      </c>
      <c r="GJ731" s="1234" t="str">
        <f t="shared" si="691"/>
        <v xml:space="preserve"> </v>
      </c>
      <c r="GK731" s="1234" t="str">
        <f t="shared" si="692"/>
        <v xml:space="preserve"> </v>
      </c>
      <c r="GL731" s="1234" t="str">
        <f t="shared" si="693"/>
        <v xml:space="preserve"> </v>
      </c>
      <c r="GM731" s="1234" t="str">
        <f t="shared" si="694"/>
        <v xml:space="preserve"> </v>
      </c>
      <c r="GN731" s="1234">
        <f t="shared" si="695"/>
        <v>0</v>
      </c>
    </row>
    <row r="732" spans="1:196" s="100" customFormat="1" ht="27" customHeight="1" thickTop="1" thickBot="1">
      <c r="A732" s="1208">
        <f>【A票】【D票】!$D$10</f>
        <v>0</v>
      </c>
      <c r="B732" s="1212">
        <f>【A票】【D票】!$H$10</f>
        <v>0</v>
      </c>
      <c r="C732" s="1213" t="str">
        <f>【A票】【D票】!$K$10</f>
        <v xml:space="preserve"> </v>
      </c>
      <c r="D732" s="1214">
        <f t="shared" si="730"/>
        <v>641</v>
      </c>
      <c r="E732" s="914"/>
      <c r="F732" s="467"/>
      <c r="G732" s="469"/>
      <c r="H732" s="224" t="str">
        <f t="shared" si="716"/>
        <v xml:space="preserve"> </v>
      </c>
      <c r="I732" s="704"/>
      <c r="J732" s="117"/>
      <c r="K732" s="117"/>
      <c r="L732" s="117"/>
      <c r="M732" s="117"/>
      <c r="N732" s="117"/>
      <c r="O732" s="117"/>
      <c r="P732" s="117"/>
      <c r="Q732" s="117"/>
      <c r="R732" s="117"/>
      <c r="S732" s="117"/>
      <c r="T732" s="254"/>
      <c r="U732" s="646"/>
      <c r="V732" s="646"/>
      <c r="W732" s="114"/>
      <c r="X732" s="254"/>
      <c r="Y732" s="224" t="str">
        <f t="shared" si="717"/>
        <v xml:space="preserve"> </v>
      </c>
      <c r="Z732" s="579"/>
      <c r="AA732" s="704"/>
      <c r="AB732" s="119"/>
      <c r="AC732" s="224" t="str">
        <f t="shared" si="671"/>
        <v xml:space="preserve"> </v>
      </c>
      <c r="AD732" s="115"/>
      <c r="AE732" s="253"/>
      <c r="AF732" s="704"/>
      <c r="AG732" s="727"/>
      <c r="AH732" s="727"/>
      <c r="AI732" s="727"/>
      <c r="AJ732" s="727"/>
      <c r="AK732" s="591"/>
      <c r="AL732" s="727"/>
      <c r="AM732" s="727"/>
      <c r="AN732" s="727"/>
      <c r="AO732" s="727"/>
      <c r="AP732" s="727"/>
      <c r="AQ732" s="727"/>
      <c r="AR732" s="727"/>
      <c r="AS732" s="727"/>
      <c r="AT732" s="727"/>
      <c r="AU732" s="727"/>
      <c r="AV732" s="727"/>
      <c r="AW732" s="727"/>
      <c r="AX732" s="727"/>
      <c r="AY732" s="727"/>
      <c r="AZ732" s="727"/>
      <c r="BA732" s="727"/>
      <c r="BB732" s="727"/>
      <c r="BC732" s="821"/>
      <c r="BD732" s="727"/>
      <c r="BE732" s="727"/>
      <c r="BF732" s="727"/>
      <c r="BG732" s="727"/>
      <c r="BH732" s="727"/>
      <c r="BI732" s="727"/>
      <c r="BJ732" s="727"/>
      <c r="BK732" s="727"/>
      <c r="BL732" s="821"/>
      <c r="BM732" s="727"/>
      <c r="BN732" s="727"/>
      <c r="BO732" s="727"/>
      <c r="BP732" s="727"/>
      <c r="BQ732" s="727"/>
      <c r="BR732" s="821"/>
      <c r="BS732" s="727"/>
      <c r="BT732" s="727"/>
      <c r="BU732" s="727"/>
      <c r="BV732" s="591"/>
      <c r="BW732" s="224" t="str">
        <f t="shared" si="729"/>
        <v xml:space="preserve"> </v>
      </c>
      <c r="BX732" s="471">
        <f t="shared" si="718"/>
        <v>641</v>
      </c>
      <c r="BY732" s="117"/>
      <c r="BZ732" s="117"/>
      <c r="CA732" s="117"/>
      <c r="CB732" s="117"/>
      <c r="CC732" s="117"/>
      <c r="CD732" s="461"/>
      <c r="CE732" s="236"/>
      <c r="CF732" s="224" t="str">
        <f t="shared" si="719"/>
        <v xml:space="preserve"> </v>
      </c>
      <c r="CG732" s="116"/>
      <c r="CH732" s="117"/>
      <c r="CI732" s="117"/>
      <c r="CJ732" s="117"/>
      <c r="CK732" s="472"/>
      <c r="CL732" s="472"/>
      <c r="CM732" s="472"/>
      <c r="CN732" s="472"/>
      <c r="CO732" s="117"/>
      <c r="CP732" s="253"/>
      <c r="CQ732" s="120"/>
      <c r="CR732" s="224" t="str" cm="1">
        <f t="array" ref="CR732">IF(AND(SUM(COUNTIF(CG732:CM732,{"*不明*","*その他*"})+COUNTIF(CO732:CP732,{"*不明*","*その他*"}))&gt;0,CQ732=""),"その他・不明の場合,10)具体的内容、理由を記入",IF(OR(AND(CI732=CI$65,COUNTA(CJ732:CM732)&lt;4),AND(OR(CI732=CI$63,CI732=CI$64,CI732=CI$66,CI732=CI$67,CI732=CI$68,CI732=""),COUNTA(CJ732:CM732)&gt;0)),"3)介護保険認定済→要介護度、認知症自立度、寝たきり度、介護保険サービス記入",IF(OR(AND(OR(CM732=CM$63,CM732=CM$64),CN732=""),AND(OR(CM732=CM$65,CM732=CM$66),CN732&lt;&gt;"")),"7)介護保険サービス受けている/過去受けていた→具体的内容記入"," ")))</f>
        <v xml:space="preserve"> </v>
      </c>
      <c r="CS732" s="224" t="str">
        <f t="shared" si="720"/>
        <v xml:space="preserve"> </v>
      </c>
      <c r="CT732" s="116"/>
      <c r="CU732" s="253"/>
      <c r="CV732" s="117"/>
      <c r="CW732" s="117"/>
      <c r="CX732" s="253"/>
      <c r="CY732" s="117"/>
      <c r="CZ732" s="117"/>
      <c r="DA732" s="253"/>
      <c r="DB732" s="117"/>
      <c r="DC732" s="224" t="str">
        <f t="shared" si="721"/>
        <v xml:space="preserve"> </v>
      </c>
      <c r="DD732" s="224" t="str">
        <f t="shared" si="722"/>
        <v xml:space="preserve"> </v>
      </c>
      <c r="DE732" s="224" t="str">
        <f t="shared" si="672"/>
        <v xml:space="preserve"> </v>
      </c>
      <c r="DF732" s="121"/>
      <c r="DG732" s="114"/>
      <c r="DH732" s="704"/>
      <c r="DI732" s="119"/>
      <c r="DJ732" s="187"/>
      <c r="DK732" s="254"/>
      <c r="DL732" s="224" t="str">
        <f t="shared" si="673"/>
        <v xml:space="preserve"> </v>
      </c>
      <c r="DM732" s="224" t="str">
        <f t="shared" si="723"/>
        <v xml:space="preserve"> </v>
      </c>
      <c r="DN732" s="474"/>
      <c r="DO732" s="117"/>
      <c r="DP732" s="117"/>
      <c r="DQ732" s="117"/>
      <c r="DR732" s="117"/>
      <c r="DS732" s="117"/>
      <c r="DT732" s="254"/>
      <c r="DU732" s="476"/>
      <c r="DV732" s="224" t="str">
        <f t="shared" si="674"/>
        <v xml:space="preserve"> </v>
      </c>
      <c r="DW732" s="115"/>
      <c r="DX732" s="470"/>
      <c r="DY732" s="117"/>
      <c r="DZ732" s="704"/>
      <c r="EA732" s="224" t="str">
        <f t="shared" si="675"/>
        <v xml:space="preserve"> </v>
      </c>
      <c r="EB732" s="906"/>
      <c r="EC732" s="904"/>
      <c r="ED732" s="904"/>
      <c r="EE732" s="904"/>
      <c r="EF732" s="904"/>
      <c r="EG732" s="904"/>
      <c r="EH732" s="904"/>
      <c r="EI732" s="904"/>
      <c r="EJ732" s="904"/>
      <c r="EK732" s="905"/>
      <c r="EL732" s="80"/>
      <c r="EM732" s="224" t="str">
        <f t="shared" si="724"/>
        <v xml:space="preserve"> </v>
      </c>
      <c r="EN732" s="224" t="str">
        <f t="shared" si="725"/>
        <v xml:space="preserve"> </v>
      </c>
      <c r="EO732" s="115"/>
      <c r="EP732" s="1050"/>
      <c r="EQ732" s="253"/>
      <c r="ER732" s="117"/>
      <c r="ES732" s="1258">
        <f t="shared" si="726"/>
        <v>641</v>
      </c>
      <c r="ET732" s="224" t="str">
        <f t="shared" si="727"/>
        <v xml:space="preserve"> </v>
      </c>
      <c r="EU732" s="477" t="str">
        <f t="shared" si="728"/>
        <v/>
      </c>
      <c r="EV732" s="1334" t="str">
        <f t="shared" si="731"/>
        <v xml:space="preserve"> </v>
      </c>
      <c r="EW732" s="1332" t="str">
        <f t="shared" si="714"/>
        <v/>
      </c>
      <c r="EX732" s="1275" t="str">
        <f t="shared" si="696"/>
        <v/>
      </c>
      <c r="EY732" s="1275" t="str">
        <f t="shared" si="697"/>
        <v/>
      </c>
      <c r="EZ732" s="1275" t="str">
        <f t="shared" si="698"/>
        <v/>
      </c>
      <c r="FA732" s="1275" t="str">
        <f t="shared" si="699"/>
        <v/>
      </c>
      <c r="FB732" s="1275" t="str">
        <f t="shared" si="700"/>
        <v/>
      </c>
      <c r="FC732" s="1333" t="str">
        <f t="shared" si="701"/>
        <v/>
      </c>
      <c r="FE732" s="1234" t="str">
        <f t="shared" si="702"/>
        <v xml:space="preserve"> </v>
      </c>
      <c r="FF732" s="1234" t="str">
        <f t="shared" si="703"/>
        <v xml:space="preserve"> </v>
      </c>
      <c r="FG732" s="1234" t="str">
        <f t="shared" si="704"/>
        <v xml:space="preserve"> </v>
      </c>
      <c r="FH732" s="1234" t="str">
        <f t="shared" si="705"/>
        <v xml:space="preserve"> </v>
      </c>
      <c r="FI732" s="1234" t="str">
        <f t="shared" si="676"/>
        <v xml:space="preserve"> </v>
      </c>
      <c r="FJ732" s="1234" t="str">
        <f t="shared" si="706"/>
        <v xml:space="preserve"> </v>
      </c>
      <c r="FK732" s="1234">
        <f t="shared" si="677"/>
        <v>0</v>
      </c>
      <c r="FL732" s="1227"/>
      <c r="FM732" s="1234" t="str">
        <f t="shared" si="678"/>
        <v xml:space="preserve"> </v>
      </c>
      <c r="FN732" s="1234" t="str">
        <f t="shared" si="679"/>
        <v xml:space="preserve"> </v>
      </c>
      <c r="FO732" s="1234" t="str">
        <f t="shared" si="707"/>
        <v xml:space="preserve"> </v>
      </c>
      <c r="FP732" s="1234" t="str">
        <f t="shared" si="708"/>
        <v xml:space="preserve"> </v>
      </c>
      <c r="FQ732" s="1234" t="str">
        <f t="shared" si="680"/>
        <v xml:space="preserve"> </v>
      </c>
      <c r="FR732" s="1234" t="str">
        <f t="shared" si="709"/>
        <v xml:space="preserve"> </v>
      </c>
      <c r="FS732" s="1234">
        <f t="shared" si="715"/>
        <v>0</v>
      </c>
      <c r="FT732" s="1227"/>
      <c r="FU732" s="1234" t="str">
        <f t="shared" si="710"/>
        <v xml:space="preserve"> </v>
      </c>
      <c r="FV732" s="1234" t="str">
        <f t="shared" si="711"/>
        <v xml:space="preserve"> </v>
      </c>
      <c r="FW732" s="1234" t="str">
        <f t="shared" si="712"/>
        <v xml:space="preserve"> </v>
      </c>
      <c r="FX732" s="1234" t="str">
        <f t="shared" si="681"/>
        <v xml:space="preserve"> </v>
      </c>
      <c r="FY732" s="1234" t="str">
        <f t="shared" si="682"/>
        <v xml:space="preserve"> </v>
      </c>
      <c r="FZ732" s="1234" t="str">
        <f t="shared" si="713"/>
        <v xml:space="preserve"> </v>
      </c>
      <c r="GA732" s="1234">
        <f t="shared" si="683"/>
        <v>0</v>
      </c>
      <c r="GB732" s="1227"/>
      <c r="GC732" s="1234" t="str">
        <f t="shared" si="684"/>
        <v xml:space="preserve"> </v>
      </c>
      <c r="GD732" s="1234" t="str">
        <f t="shared" si="685"/>
        <v xml:space="preserve"> </v>
      </c>
      <c r="GE732" s="1234" t="str">
        <f t="shared" si="686"/>
        <v xml:space="preserve"> </v>
      </c>
      <c r="GF732" s="1234" t="str">
        <f t="shared" si="687"/>
        <v xml:space="preserve"> </v>
      </c>
      <c r="GG732" s="1234" t="str">
        <f t="shared" si="688"/>
        <v xml:space="preserve"> </v>
      </c>
      <c r="GH732" s="1234" t="str">
        <f t="shared" si="689"/>
        <v xml:space="preserve"> </v>
      </c>
      <c r="GI732" s="1234" t="str">
        <f t="shared" si="690"/>
        <v xml:space="preserve"> </v>
      </c>
      <c r="GJ732" s="1234" t="str">
        <f t="shared" si="691"/>
        <v xml:space="preserve"> </v>
      </c>
      <c r="GK732" s="1234" t="str">
        <f t="shared" si="692"/>
        <v xml:space="preserve"> </v>
      </c>
      <c r="GL732" s="1234" t="str">
        <f t="shared" si="693"/>
        <v xml:space="preserve"> </v>
      </c>
      <c r="GM732" s="1234" t="str">
        <f t="shared" si="694"/>
        <v xml:space="preserve"> </v>
      </c>
      <c r="GN732" s="1234">
        <f t="shared" si="695"/>
        <v>0</v>
      </c>
    </row>
    <row r="733" spans="1:196" s="100" customFormat="1" ht="27" customHeight="1" thickTop="1" thickBot="1">
      <c r="A733" s="1208">
        <f>【A票】【D票】!$D$10</f>
        <v>0</v>
      </c>
      <c r="B733" s="1212">
        <f>【A票】【D票】!$H$10</f>
        <v>0</v>
      </c>
      <c r="C733" s="1213" t="str">
        <f>【A票】【D票】!$K$10</f>
        <v xml:space="preserve"> </v>
      </c>
      <c r="D733" s="1214">
        <f t="shared" si="730"/>
        <v>642</v>
      </c>
      <c r="E733" s="914"/>
      <c r="F733" s="467"/>
      <c r="G733" s="469"/>
      <c r="H733" s="224" t="str">
        <f t="shared" si="716"/>
        <v xml:space="preserve"> </v>
      </c>
      <c r="I733" s="704"/>
      <c r="J733" s="117"/>
      <c r="K733" s="117"/>
      <c r="L733" s="117"/>
      <c r="M733" s="117"/>
      <c r="N733" s="117"/>
      <c r="O733" s="117"/>
      <c r="P733" s="117"/>
      <c r="Q733" s="117"/>
      <c r="R733" s="117"/>
      <c r="S733" s="117"/>
      <c r="T733" s="254"/>
      <c r="U733" s="646"/>
      <c r="V733" s="646"/>
      <c r="W733" s="114"/>
      <c r="X733" s="254"/>
      <c r="Y733" s="224" t="str">
        <f t="shared" si="717"/>
        <v xml:space="preserve"> </v>
      </c>
      <c r="Z733" s="579"/>
      <c r="AA733" s="704"/>
      <c r="AB733" s="119"/>
      <c r="AC733" s="224" t="str">
        <f t="shared" ref="AC733:AC796" si="732">IF(OR(AND(Z733&lt;&gt;Z$65,COUNTA(AB733)&gt;0),AND(Z733=Z$65,COUNTA(AB733)=0)),"C)立入調査による事実確認→3)警察の同行を記入 ",
IF(AND(OR(F733=F$63,F733=F$64),COUNTA(Z733:Z733)&lt;1),"問3記入漏れ",
IF(AND(OR(F733=F$63,F733=F$64),AND(OR(Z733=$Z$63,Z733=$Z$64,Z733=$Z$65),COUNTA(Z733:AA733)&lt;2)),"問3記入漏れ",
IF(AND(OR(F733=F$63,F733=F$64),AND(OR(Z733=$Z$66,Z733=$Z$67),COUNTA(AA733:AA733)=1)),"1)事実確認行っていない、日付不要",
IF(AND(G733=G$65,OR(Z733=Z$66,Z733=Z$67)),"対象年度以前に事実確認をした虐待事例のみ回答"," ")))))</f>
        <v xml:space="preserve"> </v>
      </c>
      <c r="AD733" s="115"/>
      <c r="AE733" s="253"/>
      <c r="AF733" s="704"/>
      <c r="AG733" s="727"/>
      <c r="AH733" s="727"/>
      <c r="AI733" s="727"/>
      <c r="AJ733" s="727"/>
      <c r="AK733" s="591"/>
      <c r="AL733" s="727"/>
      <c r="AM733" s="727"/>
      <c r="AN733" s="727"/>
      <c r="AO733" s="727"/>
      <c r="AP733" s="727"/>
      <c r="AQ733" s="727"/>
      <c r="AR733" s="727"/>
      <c r="AS733" s="727"/>
      <c r="AT733" s="727"/>
      <c r="AU733" s="727"/>
      <c r="AV733" s="727"/>
      <c r="AW733" s="727"/>
      <c r="AX733" s="727"/>
      <c r="AY733" s="727"/>
      <c r="AZ733" s="727"/>
      <c r="BA733" s="727"/>
      <c r="BB733" s="727"/>
      <c r="BC733" s="821"/>
      <c r="BD733" s="727"/>
      <c r="BE733" s="727"/>
      <c r="BF733" s="727"/>
      <c r="BG733" s="727"/>
      <c r="BH733" s="727"/>
      <c r="BI733" s="727"/>
      <c r="BJ733" s="727"/>
      <c r="BK733" s="727"/>
      <c r="BL733" s="821"/>
      <c r="BM733" s="727"/>
      <c r="BN733" s="727"/>
      <c r="BO733" s="727"/>
      <c r="BP733" s="727"/>
      <c r="BQ733" s="727"/>
      <c r="BR733" s="821"/>
      <c r="BS733" s="727"/>
      <c r="BT733" s="727"/>
      <c r="BU733" s="727"/>
      <c r="BV733" s="591"/>
      <c r="BW733" s="224" t="str">
        <f t="shared" si="729"/>
        <v xml:space="preserve"> </v>
      </c>
      <c r="BX733" s="471">
        <f t="shared" si="718"/>
        <v>642</v>
      </c>
      <c r="BY733" s="117"/>
      <c r="BZ733" s="117"/>
      <c r="CA733" s="117"/>
      <c r="CB733" s="117"/>
      <c r="CC733" s="117"/>
      <c r="CD733" s="461"/>
      <c r="CE733" s="236"/>
      <c r="CF733" s="224" t="str">
        <f t="shared" si="719"/>
        <v xml:space="preserve"> </v>
      </c>
      <c r="CG733" s="116"/>
      <c r="CH733" s="117"/>
      <c r="CI733" s="117"/>
      <c r="CJ733" s="117"/>
      <c r="CK733" s="472"/>
      <c r="CL733" s="472"/>
      <c r="CM733" s="472"/>
      <c r="CN733" s="472"/>
      <c r="CO733" s="117"/>
      <c r="CP733" s="253"/>
      <c r="CQ733" s="120"/>
      <c r="CR733" s="224" t="str" cm="1">
        <f t="array" ref="CR733">IF(AND(SUM(COUNTIF(CG733:CM733,{"*不明*","*その他*"})+COUNTIF(CO733:CP733,{"*不明*","*その他*"}))&gt;0,CQ733=""),"その他・不明の場合,10)具体的内容、理由を記入",IF(OR(AND(CI733=CI$65,COUNTA(CJ733:CM733)&lt;4),AND(OR(CI733=CI$63,CI733=CI$64,CI733=CI$66,CI733=CI$67,CI733=CI$68,CI733=""),COUNTA(CJ733:CM733)&gt;0)),"3)介護保険認定済→要介護度、認知症自立度、寝たきり度、介護保険サービス記入",IF(OR(AND(OR(CM733=CM$63,CM733=CM$64),CN733=""),AND(OR(CM733=CM$65,CM733=CM$66),CN733&lt;&gt;"")),"7)介護保険サービス受けている/過去受けていた→具体的内容記入"," ")))</f>
        <v xml:space="preserve"> </v>
      </c>
      <c r="CS733" s="224" t="str">
        <f t="shared" si="720"/>
        <v xml:space="preserve"> </v>
      </c>
      <c r="CT733" s="116"/>
      <c r="CU733" s="253"/>
      <c r="CV733" s="117"/>
      <c r="CW733" s="117"/>
      <c r="CX733" s="253"/>
      <c r="CY733" s="117"/>
      <c r="CZ733" s="117"/>
      <c r="DA733" s="253"/>
      <c r="DB733" s="117"/>
      <c r="DC733" s="224" t="str">
        <f t="shared" si="721"/>
        <v xml:space="preserve"> </v>
      </c>
      <c r="DD733" s="224" t="str">
        <f t="shared" si="722"/>
        <v xml:space="preserve"> </v>
      </c>
      <c r="DE733" s="224" t="str">
        <f t="shared" ref="DE733:DE796" si="733">IF(OR(AND(AD733=AD$63,COUNTA(CG733,CH733,CI733,CO733,CP733,CT733,CV733)&lt;7),AND(OR(AD733=AD$64,AD733=AD$65,AND(OR(F733=F$63,F733=F$64),AD733="")),COUNTA(CG733,CH733,CI733,CO733,CP733,CT733,CV733,CW733,CY733,CZ733,DB733)&gt;0)),"問4_1)「虐待を受けたと判断」の場合→問6に記入",
IF(AND(F733=F$65,COUNTA(CG733:CI733,CO733:CP733,CT733,CV733)&lt;7),"2人目以降の被虐待者につき、記入必要",
IF(AND(AH733=1,COUNTA(CT733,CV733)&lt;2),"問4_4)虐待者1人で虐待者属性1人分の記入不足",
IF(AND(AH733=1,COUNTA(CW733,CY733)&gt;1),"問4_4)虐待者1人で虐待者属性2人目に記入あり",
IF(AND(AH733&lt;=2,COUNTA(CZ733,DB733)&gt;1),"問4_4)虐待者2人以下で3人目に記入あり",
IF(AND(AH733=2,COUNTA(CT733,CV733,CW733,CY733)&lt;4),"問4_4)虐待者2人で虐待者属性2人分の記入不足",
IF(AND(AH733&gt;=3,COUNTA(CT733,CV733,CW733,CY733,CZ733,DB733)&lt;6),"問4_4)虐待者3人以上で虐待者属性3人分の記入不足",
IF(AND(COUNTA(F733:G733,I733:X733,Z733:AB733,AD733:AK733)=0,COUNTA(CG733:CQ733,CT733:DB733)&gt;0),"虐待事例の場合のみ回答"," "))))))))</f>
        <v xml:space="preserve"> </v>
      </c>
      <c r="DF733" s="121"/>
      <c r="DG733" s="114"/>
      <c r="DH733" s="704"/>
      <c r="DI733" s="119"/>
      <c r="DJ733" s="187"/>
      <c r="DK733" s="254"/>
      <c r="DL733" s="224" t="str">
        <f t="shared" ref="DL733:DL796" si="734">IF(AND(DF733=DF$63,COUNTA(DH733,DI733,DK733)&lt;&gt;3),"問7_1-1)で「a)分離」とした場合は1-2)～2-2)まで回答",
IF(AND(OR(DF733=DF$64,DF733=DF$65,DF733=DF$66,DF733=DF$67),COUNTA(DH733,DI733,DK733)&gt;0),"問7_1-1)で「a)分離」以外を選択した場合は1-2)～2-2)は回答不要",
IF(OR(AND(DF733=DF$67,COUNTA(DG733)=0),AND(DF733&lt;&gt;DF$67,COUNTA(DG733)&gt;0)),"その他→具体的内容",
IF(OR(AND(OR(DI733=DI$65,DI733=DI$69),COUNTA(DJ733)=0),AND(OR(DI733=DI$63,DI733=DI$64,DI733=DI$66,DI733=DI$67,DI733=DI$68),COUNTA(DJ733)&gt;0)),"「緊急一時保護」「その他」の場合、具体的内容を記入（※「緊急一時保護」の場合は保護先及び利用事業・制度等を記入）",
IF(AND(COUNTA(DI733:DK733)&lt;&gt;0,DF733=""),"問7_1-1)分離の有無を記入"," ")))))</f>
        <v xml:space="preserve"> </v>
      </c>
      <c r="DM733" s="224" t="str">
        <f t="shared" si="723"/>
        <v xml:space="preserve"> </v>
      </c>
      <c r="DN733" s="474"/>
      <c r="DO733" s="117"/>
      <c r="DP733" s="117"/>
      <c r="DQ733" s="117"/>
      <c r="DR733" s="117"/>
      <c r="DS733" s="117"/>
      <c r="DT733" s="254"/>
      <c r="DU733" s="476"/>
      <c r="DV733" s="224" t="str">
        <f t="shared" ref="DV733:DV796" si="735">IF(OR(AND(DN733="",COUNTA(DO733:DT733)&gt;0),AND(DN733=DN$64,COUNTA(DO733:DT733)&gt;0),AND(DN733=DN$63,COUNTA(DO733:DT733)&lt;1)),"経過観察以外の対応を行った場合→詳細内容を記入",
IF(AND(COUNTA(DT733)=1,COUNTA(DU733)=0),"その他→具体的内容を記入",
IF(AND(OR(CM733=CM$63,CM733=CM$64),DQ733=DQ$63),"問6_7)で「介護サービスを受けている」、「過去受けていたが判断時点では受けていない」→c）は不可",
IF(AND(CM733=CM$65,DR733=DR$63),"問6_7)で「過去も含めて受けていない」→d)は不可",IF(AND(DQ733=DQ$63,DR733=DR$63),"c)とd)は同時に「有」にできません",
IF(AND(OR(CI733=CI$63,CI733=CI$64,CI733=CI$66,CI733=CI$67,CI733=CI$68),DR733=DR$63),"問6_3)で「認定済み」以外の回答→d)は不可"," "))))))</f>
        <v xml:space="preserve"> </v>
      </c>
      <c r="DW733" s="115"/>
      <c r="DX733" s="470"/>
      <c r="DY733" s="117"/>
      <c r="DZ733" s="704"/>
      <c r="EA733" s="224" t="str">
        <f t="shared" ref="EA733:EA796" si="736">IF(AND(OR(DW733=DW$64,DW733=DW$65),DX733=""),"4-1)で「調査対象年度内に成年後見制度開始済」「利用手続き中」の場合、4-2)を回答",
IF(AND(OR(DW733=DW$63,DW733=DW$66,DW733=""),DX733&lt;&gt;""),"4-1)で「調査年度内に成年後見制度利用開始済」「利用手続き中」の場合のみ、4-2)に回答",
IF(AND(DW733&lt;&gt;"",DY733=""),"4-3)日常生活自立支援事業の開始の有無に記入",
" ")))</f>
        <v xml:space="preserve"> </v>
      </c>
      <c r="EB733" s="906"/>
      <c r="EC733" s="904"/>
      <c r="ED733" s="904"/>
      <c r="EE733" s="904"/>
      <c r="EF733" s="904"/>
      <c r="EG733" s="904"/>
      <c r="EH733" s="904"/>
      <c r="EI733" s="904"/>
      <c r="EJ733" s="904"/>
      <c r="EK733" s="905"/>
      <c r="EL733" s="80"/>
      <c r="EM733" s="224" t="str">
        <f t="shared" si="724"/>
        <v xml:space="preserve"> </v>
      </c>
      <c r="EN733" s="224" t="str">
        <f t="shared" si="725"/>
        <v xml:space="preserve"> </v>
      </c>
      <c r="EO733" s="115"/>
      <c r="EP733" s="1050"/>
      <c r="EQ733" s="253"/>
      <c r="ER733" s="117"/>
      <c r="ES733" s="1258">
        <f t="shared" si="726"/>
        <v>642</v>
      </c>
      <c r="ET733" s="224" t="str">
        <f t="shared" si="727"/>
        <v xml:space="preserve"> </v>
      </c>
      <c r="EU733" s="477" t="str">
        <f t="shared" si="728"/>
        <v/>
      </c>
      <c r="EV733" s="1334" t="str">
        <f t="shared" si="731"/>
        <v xml:space="preserve"> </v>
      </c>
      <c r="EW733" s="1332" t="str">
        <f t="shared" si="714"/>
        <v/>
      </c>
      <c r="EX733" s="1275" t="str">
        <f t="shared" si="696"/>
        <v/>
      </c>
      <c r="EY733" s="1275" t="str">
        <f t="shared" si="697"/>
        <v/>
      </c>
      <c r="EZ733" s="1275" t="str">
        <f t="shared" si="698"/>
        <v/>
      </c>
      <c r="FA733" s="1275" t="str">
        <f t="shared" si="699"/>
        <v/>
      </c>
      <c r="FB733" s="1275" t="str">
        <f t="shared" si="700"/>
        <v/>
      </c>
      <c r="FC733" s="1333" t="str">
        <f t="shared" si="701"/>
        <v/>
      </c>
      <c r="FE733" s="1234" t="str">
        <f t="shared" si="702"/>
        <v xml:space="preserve"> </v>
      </c>
      <c r="FF733" s="1234" t="str">
        <f t="shared" si="703"/>
        <v xml:space="preserve"> </v>
      </c>
      <c r="FG733" s="1234" t="str">
        <f t="shared" si="704"/>
        <v xml:space="preserve"> </v>
      </c>
      <c r="FH733" s="1234" t="str">
        <f t="shared" si="705"/>
        <v xml:space="preserve"> </v>
      </c>
      <c r="FI733" s="1234" t="str">
        <f t="shared" ref="FI733:FI796" si="737">IF(AND(FB733&lt;&gt;"",$EW733=$EW$63,FB733&gt;46112),"●"," ")</f>
        <v xml:space="preserve"> </v>
      </c>
      <c r="FJ733" s="1234" t="str">
        <f t="shared" si="706"/>
        <v xml:space="preserve"> </v>
      </c>
      <c r="FK733" s="1234">
        <f t="shared" ref="FK733:FK796" si="738">COUNTIF(FE733:FJ733,"●")</f>
        <v>0</v>
      </c>
      <c r="FL733" s="1227"/>
      <c r="FM733" s="1234" t="str">
        <f t="shared" ref="FM733:FM796" si="739">IF(AND(EX733&lt;&gt;"",$EW733=$EW$64,EX733&gt;=45748),"●"," ")</f>
        <v xml:space="preserve"> </v>
      </c>
      <c r="FN733" s="1234" t="str">
        <f t="shared" ref="FN733:FN796" si="740">IF(AND(EY733&lt;&gt;"",$EW733=$EW$64,EY733&gt;46112),"●"," ")</f>
        <v xml:space="preserve"> </v>
      </c>
      <c r="FO733" s="1234" t="str">
        <f t="shared" si="707"/>
        <v xml:space="preserve"> </v>
      </c>
      <c r="FP733" s="1234" t="str">
        <f t="shared" si="708"/>
        <v xml:space="preserve"> </v>
      </c>
      <c r="FQ733" s="1234" t="str">
        <f t="shared" ref="FQ733:FQ796" si="741">IF(AND(FB733&lt;&gt;"",$EW733=$EW$64,FB733&gt;46112),"●"," ")</f>
        <v xml:space="preserve"> </v>
      </c>
      <c r="FR733" s="1234" t="str">
        <f t="shared" si="709"/>
        <v xml:space="preserve"> </v>
      </c>
      <c r="FS733" s="1234">
        <f t="shared" si="715"/>
        <v>0</v>
      </c>
      <c r="FT733" s="1227"/>
      <c r="FU733" s="1234" t="str">
        <f t="shared" si="710"/>
        <v xml:space="preserve"> </v>
      </c>
      <c r="FV733" s="1234" t="str">
        <f t="shared" si="711"/>
        <v xml:space="preserve"> </v>
      </c>
      <c r="FW733" s="1234" t="str">
        <f t="shared" si="712"/>
        <v xml:space="preserve"> </v>
      </c>
      <c r="FX733" s="1234" t="str">
        <f t="shared" ref="FX733:FX796" si="742">IF(AND(FA733&lt;&gt;"",$EW733=$EW$65,$DF733=$DF$63,OR(FA733&lt;45748,FA733&gt;46112)),"●"," ")</f>
        <v xml:space="preserve"> </v>
      </c>
      <c r="FY733" s="1234" t="str">
        <f t="shared" ref="FY733:FY796" si="743">IF(AND(FB733&lt;&gt;"",$EW733=$EW$65,DW733=$DW$63,FB733&gt;46112),"●"," ")</f>
        <v xml:space="preserve"> </v>
      </c>
      <c r="FZ733" s="1234" t="str">
        <f t="shared" si="713"/>
        <v xml:space="preserve"> </v>
      </c>
      <c r="GA733" s="1234">
        <f t="shared" ref="GA733:GA796" si="744">COUNTIFS(FU733:FZ733,"●")</f>
        <v>0</v>
      </c>
      <c r="GB733" s="1227"/>
      <c r="GC733" s="1234" t="str">
        <f t="shared" ref="GC733:GC796" si="745">IF(AND(EY733&lt;&gt;"",EX733&lt;&gt;""),IF(EY733-EX733&lt;0,"●"," ")," ")</f>
        <v xml:space="preserve"> </v>
      </c>
      <c r="GD733" s="1234" t="str">
        <f t="shared" ref="GD733:GD796" si="746">IF(AND(EZ733&lt;&gt;"",EX733&lt;&gt;""),IF(EZ733-EX733&lt;0,"●"," ")," ")</f>
        <v xml:space="preserve"> </v>
      </c>
      <c r="GE733" s="1234" t="str">
        <f t="shared" ref="GE733:GE796" si="747">IF(AND(FA733&lt;&gt;"",EX733&lt;&gt;"",$DF733=$DF$63),IF(FA733-EX733&lt;0,"●"," ")," ")</f>
        <v xml:space="preserve"> </v>
      </c>
      <c r="GF733" s="1234" t="str">
        <f t="shared" ref="GF733:GF796" si="748">IF(AND(FC733&lt;&gt;"",EX733&lt;&gt;""),IF(FC733-EX733&lt;0,"●"," ")," ")</f>
        <v xml:space="preserve"> </v>
      </c>
      <c r="GG733" s="1234" t="str">
        <f t="shared" ref="GG733:GG796" si="749">IF(AND(EZ733&lt;&gt;"",EY733&lt;&gt;""),IF(EZ733-EY733&lt;0,"●"," ")," ")</f>
        <v xml:space="preserve"> </v>
      </c>
      <c r="GH733" s="1234" t="str">
        <f t="shared" ref="GH733:GH796" si="750">IF(AND(FA733&lt;&gt;"",EY733&lt;&gt;"",$DF733=$DF$63),IF(FA733-EY733&lt;0,"●"," ")," ")</f>
        <v xml:space="preserve"> </v>
      </c>
      <c r="GI733" s="1234" t="str">
        <f t="shared" ref="GI733:GI796" si="751">IF(AND(FC733&lt;&gt;"",EY733&lt;&gt;""),IF(FC733-EY733&lt;0,"●"," ")," ")</f>
        <v xml:space="preserve"> </v>
      </c>
      <c r="GJ733" s="1234" t="str">
        <f t="shared" ref="GJ733:GJ796" si="752">IF(AND(FA733&lt;&gt;"",EZ733&lt;&gt;"",$DF733=$DF$63),IF(FA733-EZ733&lt;0,"●"," ")," ")</f>
        <v xml:space="preserve"> </v>
      </c>
      <c r="GK733" s="1234" t="str">
        <f t="shared" ref="GK733:GK796" si="753">IF(AND(FC733&lt;&gt;"",EZ733&lt;&gt;""),IF(FC733-EZ733&lt;0,"●"," ")," ")</f>
        <v xml:space="preserve"> </v>
      </c>
      <c r="GL733" s="1234" t="str">
        <f t="shared" ref="GL733:GL796" si="754">IF(AND(FC733&lt;&gt;"",FA733&lt;&gt;"",$DF733=$DF$63),IF(FC733-FA733&lt;0,"●"," ")," ")</f>
        <v xml:space="preserve"> </v>
      </c>
      <c r="GM733" s="1234" t="str">
        <f t="shared" ref="GM733:GM796" si="755">IF(AND(FC733&lt;&gt;"",FB733&lt;&gt;""),IF(FC733-FB733&lt;0,"●"," ")," ")</f>
        <v xml:space="preserve"> </v>
      </c>
      <c r="GN733" s="1234">
        <f t="shared" ref="GN733:GN796" si="756">COUNTIFS(GC733:GM733,"●")</f>
        <v>0</v>
      </c>
    </row>
    <row r="734" spans="1:196" s="100" customFormat="1" ht="27" customHeight="1" thickTop="1" thickBot="1">
      <c r="A734" s="1208">
        <f>【A票】【D票】!$D$10</f>
        <v>0</v>
      </c>
      <c r="B734" s="1212">
        <f>【A票】【D票】!$H$10</f>
        <v>0</v>
      </c>
      <c r="C734" s="1213" t="str">
        <f>【A票】【D票】!$K$10</f>
        <v xml:space="preserve"> </v>
      </c>
      <c r="D734" s="1214">
        <f t="shared" si="730"/>
        <v>643</v>
      </c>
      <c r="E734" s="914"/>
      <c r="F734" s="467"/>
      <c r="G734" s="469"/>
      <c r="H734" s="224" t="str">
        <f t="shared" si="716"/>
        <v xml:space="preserve"> </v>
      </c>
      <c r="I734" s="704"/>
      <c r="J734" s="117"/>
      <c r="K734" s="117"/>
      <c r="L734" s="117"/>
      <c r="M734" s="117"/>
      <c r="N734" s="117"/>
      <c r="O734" s="117"/>
      <c r="P734" s="117"/>
      <c r="Q734" s="117"/>
      <c r="R734" s="117"/>
      <c r="S734" s="117"/>
      <c r="T734" s="254"/>
      <c r="U734" s="646"/>
      <c r="V734" s="646"/>
      <c r="W734" s="114"/>
      <c r="X734" s="254"/>
      <c r="Y734" s="224" t="str">
        <f t="shared" si="717"/>
        <v xml:space="preserve"> </v>
      </c>
      <c r="Z734" s="579"/>
      <c r="AA734" s="704"/>
      <c r="AB734" s="119"/>
      <c r="AC734" s="224" t="str">
        <f t="shared" si="732"/>
        <v xml:space="preserve"> </v>
      </c>
      <c r="AD734" s="115"/>
      <c r="AE734" s="253"/>
      <c r="AF734" s="704"/>
      <c r="AG734" s="727"/>
      <c r="AH734" s="727"/>
      <c r="AI734" s="727"/>
      <c r="AJ734" s="727"/>
      <c r="AK734" s="591"/>
      <c r="AL734" s="727"/>
      <c r="AM734" s="727"/>
      <c r="AN734" s="727"/>
      <c r="AO734" s="727"/>
      <c r="AP734" s="727"/>
      <c r="AQ734" s="727"/>
      <c r="AR734" s="727"/>
      <c r="AS734" s="727"/>
      <c r="AT734" s="727"/>
      <c r="AU734" s="727"/>
      <c r="AV734" s="727"/>
      <c r="AW734" s="727"/>
      <c r="AX734" s="727"/>
      <c r="AY734" s="727"/>
      <c r="AZ734" s="727"/>
      <c r="BA734" s="727"/>
      <c r="BB734" s="727"/>
      <c r="BC734" s="821"/>
      <c r="BD734" s="727"/>
      <c r="BE734" s="727"/>
      <c r="BF734" s="727"/>
      <c r="BG734" s="727"/>
      <c r="BH734" s="727"/>
      <c r="BI734" s="727"/>
      <c r="BJ734" s="727"/>
      <c r="BK734" s="727"/>
      <c r="BL734" s="821"/>
      <c r="BM734" s="727"/>
      <c r="BN734" s="727"/>
      <c r="BO734" s="727"/>
      <c r="BP734" s="727"/>
      <c r="BQ734" s="727"/>
      <c r="BR734" s="821"/>
      <c r="BS734" s="727"/>
      <c r="BT734" s="727"/>
      <c r="BU734" s="727"/>
      <c r="BV734" s="591"/>
      <c r="BW734" s="224" t="str">
        <f t="shared" si="729"/>
        <v xml:space="preserve"> </v>
      </c>
      <c r="BX734" s="471">
        <f t="shared" si="718"/>
        <v>643</v>
      </c>
      <c r="BY734" s="117"/>
      <c r="BZ734" s="117"/>
      <c r="CA734" s="117"/>
      <c r="CB734" s="117"/>
      <c r="CC734" s="117"/>
      <c r="CD734" s="461"/>
      <c r="CE734" s="236"/>
      <c r="CF734" s="224" t="str">
        <f t="shared" si="719"/>
        <v xml:space="preserve"> </v>
      </c>
      <c r="CG734" s="116"/>
      <c r="CH734" s="117"/>
      <c r="CI734" s="117"/>
      <c r="CJ734" s="117"/>
      <c r="CK734" s="472"/>
      <c r="CL734" s="472"/>
      <c r="CM734" s="472"/>
      <c r="CN734" s="472"/>
      <c r="CO734" s="117"/>
      <c r="CP734" s="253"/>
      <c r="CQ734" s="120"/>
      <c r="CR734" s="224" t="str" cm="1">
        <f t="array" ref="CR734">IF(AND(SUM(COUNTIF(CG734:CM734,{"*不明*","*その他*"})+COUNTIF(CO734:CP734,{"*不明*","*その他*"}))&gt;0,CQ734=""),"その他・不明の場合,10)具体的内容、理由を記入",IF(OR(AND(CI734=CI$65,COUNTA(CJ734:CM734)&lt;4),AND(OR(CI734=CI$63,CI734=CI$64,CI734=CI$66,CI734=CI$67,CI734=CI$68,CI734=""),COUNTA(CJ734:CM734)&gt;0)),"3)介護保険認定済→要介護度、認知症自立度、寝たきり度、介護保険サービス記入",IF(OR(AND(OR(CM734=CM$63,CM734=CM$64),CN734=""),AND(OR(CM734=CM$65,CM734=CM$66),CN734&lt;&gt;"")),"7)介護保険サービス受けている/過去受けていた→具体的内容記入"," ")))</f>
        <v xml:space="preserve"> </v>
      </c>
      <c r="CS734" s="224" t="str">
        <f t="shared" si="720"/>
        <v xml:space="preserve"> </v>
      </c>
      <c r="CT734" s="116"/>
      <c r="CU734" s="253"/>
      <c r="CV734" s="117"/>
      <c r="CW734" s="117"/>
      <c r="CX734" s="253"/>
      <c r="CY734" s="117"/>
      <c r="CZ734" s="117"/>
      <c r="DA734" s="253"/>
      <c r="DB734" s="117"/>
      <c r="DC734" s="224" t="str">
        <f t="shared" si="721"/>
        <v xml:space="preserve"> </v>
      </c>
      <c r="DD734" s="224" t="str">
        <f t="shared" si="722"/>
        <v xml:space="preserve"> </v>
      </c>
      <c r="DE734" s="224" t="str">
        <f t="shared" si="733"/>
        <v xml:space="preserve"> </v>
      </c>
      <c r="DF734" s="121"/>
      <c r="DG734" s="114"/>
      <c r="DH734" s="704"/>
      <c r="DI734" s="119"/>
      <c r="DJ734" s="187"/>
      <c r="DK734" s="254"/>
      <c r="DL734" s="224" t="str">
        <f t="shared" si="734"/>
        <v xml:space="preserve"> </v>
      </c>
      <c r="DM734" s="224" t="str">
        <f t="shared" si="723"/>
        <v xml:space="preserve"> </v>
      </c>
      <c r="DN734" s="474"/>
      <c r="DO734" s="117"/>
      <c r="DP734" s="117"/>
      <c r="DQ734" s="117"/>
      <c r="DR734" s="117"/>
      <c r="DS734" s="117"/>
      <c r="DT734" s="254"/>
      <c r="DU734" s="476"/>
      <c r="DV734" s="224" t="str">
        <f t="shared" si="735"/>
        <v xml:space="preserve"> </v>
      </c>
      <c r="DW734" s="115"/>
      <c r="DX734" s="470"/>
      <c r="DY734" s="117"/>
      <c r="DZ734" s="704"/>
      <c r="EA734" s="224" t="str">
        <f t="shared" si="736"/>
        <v xml:space="preserve"> </v>
      </c>
      <c r="EB734" s="906"/>
      <c r="EC734" s="904"/>
      <c r="ED734" s="904"/>
      <c r="EE734" s="904"/>
      <c r="EF734" s="904"/>
      <c r="EG734" s="904"/>
      <c r="EH734" s="904"/>
      <c r="EI734" s="904"/>
      <c r="EJ734" s="904"/>
      <c r="EK734" s="905"/>
      <c r="EL734" s="80"/>
      <c r="EM734" s="224" t="str">
        <f t="shared" si="724"/>
        <v xml:space="preserve"> </v>
      </c>
      <c r="EN734" s="224" t="str">
        <f t="shared" si="725"/>
        <v xml:space="preserve"> </v>
      </c>
      <c r="EO734" s="115"/>
      <c r="EP734" s="1050"/>
      <c r="EQ734" s="253"/>
      <c r="ER734" s="117"/>
      <c r="ES734" s="1258">
        <f t="shared" si="726"/>
        <v>643</v>
      </c>
      <c r="ET734" s="224" t="str">
        <f t="shared" si="727"/>
        <v xml:space="preserve"> </v>
      </c>
      <c r="EU734" s="477" t="str">
        <f t="shared" si="728"/>
        <v/>
      </c>
      <c r="EV734" s="1334" t="str">
        <f t="shared" si="731"/>
        <v xml:space="preserve"> </v>
      </c>
      <c r="EW734" s="1332" t="str">
        <f t="shared" si="714"/>
        <v/>
      </c>
      <c r="EX734" s="1275" t="str">
        <f t="shared" ref="EX734:EX797" si="757">IF(I734&lt;&gt;"",I734,"")</f>
        <v/>
      </c>
      <c r="EY734" s="1275" t="str">
        <f t="shared" ref="EY734:EY797" si="758">IF(AA734&lt;&gt;"",AA734,"")</f>
        <v/>
      </c>
      <c r="EZ734" s="1275" t="str">
        <f t="shared" ref="EZ734:EZ797" si="759">IF(AF734&lt;&gt;"",AF734,"")</f>
        <v/>
      </c>
      <c r="FA734" s="1275" t="str">
        <f t="shared" ref="FA734:FA797" si="760">IF(DH734&lt;&gt;"",DH734,"")</f>
        <v/>
      </c>
      <c r="FB734" s="1275" t="str">
        <f t="shared" ref="FB734:FB797" si="761">IF(DZ734&lt;&gt;"",DZ734,"")</f>
        <v/>
      </c>
      <c r="FC734" s="1333" t="str">
        <f t="shared" ref="FC734:FC797" si="762">IF(EP734&lt;&gt;"",EP734,"")</f>
        <v/>
      </c>
      <c r="FE734" s="1234" t="str">
        <f t="shared" ref="FE734:FE797" si="763">IF(AND(EX734&lt;&gt;"",$EW734=$EW$63,OR(EX734&lt;45748,EX734&gt;46112)),"●"," ")</f>
        <v xml:space="preserve"> </v>
      </c>
      <c r="FF734" s="1234" t="str">
        <f t="shared" ref="FF734:FF797" si="764">IF(AND(EY734&lt;&gt;"",$EW734=$EW$63,OR(EY734&lt;45748,EY734&gt;46112)),"●"," ")</f>
        <v xml:space="preserve"> </v>
      </c>
      <c r="FG734" s="1234" t="str">
        <f t="shared" ref="FG734:FG797" si="765">IF(AND(EZ734&lt;&gt;"",$EW734=$EW$63,OR(EZ734&lt;45748,EZ734&gt;46112)),"●"," ")</f>
        <v xml:space="preserve"> </v>
      </c>
      <c r="FH734" s="1234" t="str">
        <f t="shared" ref="FH734:FH797" si="766">IF(AND(FA734&lt;&gt;"",$EW734=$EW$63,$DF734=$DF$63,OR(FA734&lt;45748,FA734&gt;46112)),"●"," ")</f>
        <v xml:space="preserve"> </v>
      </c>
      <c r="FI734" s="1234" t="str">
        <f t="shared" si="737"/>
        <v xml:space="preserve"> </v>
      </c>
      <c r="FJ734" s="1234" t="str">
        <f t="shared" ref="FJ734:FJ797" si="767">IF(AND(FC734&lt;&gt;"",$EW734=$EW$63,OR(FC734&lt;45748,FC734&gt;46112)),"●"," ")</f>
        <v xml:space="preserve"> </v>
      </c>
      <c r="FK734" s="1234">
        <f t="shared" si="738"/>
        <v>0</v>
      </c>
      <c r="FL734" s="1227"/>
      <c r="FM734" s="1234" t="str">
        <f t="shared" si="739"/>
        <v xml:space="preserve"> </v>
      </c>
      <c r="FN734" s="1234" t="str">
        <f t="shared" si="740"/>
        <v xml:space="preserve"> </v>
      </c>
      <c r="FO734" s="1234" t="str">
        <f t="shared" ref="FO734:FO797" si="768">IF(AND(EZ734&lt;&gt;"",$EW734=$EW$64,OR(EZ734&lt;45748,EZ734&gt;46112)),"●"," ")</f>
        <v xml:space="preserve"> </v>
      </c>
      <c r="FP734" s="1234" t="str">
        <f t="shared" ref="FP734:FP797" si="769">IF(AND(FA734&lt;&gt;"",$EW734=$EW$64,$DF734=$DF$63,OR(FA734&lt;45748,FA734&gt;46112)),"●"," ")</f>
        <v xml:space="preserve"> </v>
      </c>
      <c r="FQ734" s="1234" t="str">
        <f t="shared" si="741"/>
        <v xml:space="preserve"> </v>
      </c>
      <c r="FR734" s="1234" t="str">
        <f t="shared" ref="FR734:FR797" si="770">IF(AND(FC734&lt;&gt;"",$EW734=$EW$64,OR(FC734&lt;45748,FC734&gt;46112)),"●"," ")</f>
        <v xml:space="preserve"> </v>
      </c>
      <c r="FS734" s="1234">
        <f t="shared" si="715"/>
        <v>0</v>
      </c>
      <c r="FT734" s="1227"/>
      <c r="FU734" s="1234" t="str">
        <f t="shared" ref="FU734:FU797" si="771">IF(AND(EX734&lt;&gt;"",$EW734=$EW$65,OR(EX734&gt;=45748)),"●"," ")</f>
        <v xml:space="preserve"> </v>
      </c>
      <c r="FV734" s="1234" t="str">
        <f t="shared" ref="FV734:FV797" si="772">IF(AND(EY734&lt;&gt;"",$EW734=$EW$65,OR(EY734&gt;=45748)),"●"," ")</f>
        <v xml:space="preserve"> </v>
      </c>
      <c r="FW734" s="1234" t="str">
        <f t="shared" ref="FW734:FW797" si="773">IF(AND(EZ734&lt;&gt;"",$EW734=$EW$65,OR(EZ734&gt;=45748)),"●"," ")</f>
        <v xml:space="preserve"> </v>
      </c>
      <c r="FX734" s="1234" t="str">
        <f t="shared" si="742"/>
        <v xml:space="preserve"> </v>
      </c>
      <c r="FY734" s="1234" t="str">
        <f t="shared" si="743"/>
        <v xml:space="preserve"> </v>
      </c>
      <c r="FZ734" s="1234" t="str">
        <f t="shared" ref="FZ734:FZ797" si="774">IF(AND(FC734&lt;&gt;"",$EW734=$EW$65,OR(FC734&lt;45748,FC734&gt;46112)),"●"," ")</f>
        <v xml:space="preserve"> </v>
      </c>
      <c r="GA734" s="1234">
        <f t="shared" si="744"/>
        <v>0</v>
      </c>
      <c r="GB734" s="1227"/>
      <c r="GC734" s="1234" t="str">
        <f t="shared" si="745"/>
        <v xml:space="preserve"> </v>
      </c>
      <c r="GD734" s="1234" t="str">
        <f t="shared" si="746"/>
        <v xml:space="preserve"> </v>
      </c>
      <c r="GE734" s="1234" t="str">
        <f t="shared" si="747"/>
        <v xml:space="preserve"> </v>
      </c>
      <c r="GF734" s="1234" t="str">
        <f t="shared" si="748"/>
        <v xml:space="preserve"> </v>
      </c>
      <c r="GG734" s="1234" t="str">
        <f t="shared" si="749"/>
        <v xml:space="preserve"> </v>
      </c>
      <c r="GH734" s="1234" t="str">
        <f t="shared" si="750"/>
        <v xml:space="preserve"> </v>
      </c>
      <c r="GI734" s="1234" t="str">
        <f t="shared" si="751"/>
        <v xml:space="preserve"> </v>
      </c>
      <c r="GJ734" s="1234" t="str">
        <f t="shared" si="752"/>
        <v xml:space="preserve"> </v>
      </c>
      <c r="GK734" s="1234" t="str">
        <f t="shared" si="753"/>
        <v xml:space="preserve"> </v>
      </c>
      <c r="GL734" s="1234" t="str">
        <f t="shared" si="754"/>
        <v xml:space="preserve"> </v>
      </c>
      <c r="GM734" s="1234" t="str">
        <f t="shared" si="755"/>
        <v xml:space="preserve"> </v>
      </c>
      <c r="GN734" s="1234">
        <f t="shared" si="756"/>
        <v>0</v>
      </c>
    </row>
    <row r="735" spans="1:196" s="100" customFormat="1" ht="27" customHeight="1" thickTop="1" thickBot="1">
      <c r="A735" s="1208">
        <f>【A票】【D票】!$D$10</f>
        <v>0</v>
      </c>
      <c r="B735" s="1212">
        <f>【A票】【D票】!$H$10</f>
        <v>0</v>
      </c>
      <c r="C735" s="1213" t="str">
        <f>【A票】【D票】!$K$10</f>
        <v xml:space="preserve"> </v>
      </c>
      <c r="D735" s="1214">
        <f t="shared" si="730"/>
        <v>644</v>
      </c>
      <c r="E735" s="914"/>
      <c r="F735" s="467"/>
      <c r="G735" s="469"/>
      <c r="H735" s="224" t="str">
        <f t="shared" si="716"/>
        <v xml:space="preserve"> </v>
      </c>
      <c r="I735" s="704"/>
      <c r="J735" s="117"/>
      <c r="K735" s="117"/>
      <c r="L735" s="117"/>
      <c r="M735" s="117"/>
      <c r="N735" s="117"/>
      <c r="O735" s="117"/>
      <c r="P735" s="117"/>
      <c r="Q735" s="117"/>
      <c r="R735" s="117"/>
      <c r="S735" s="117"/>
      <c r="T735" s="254"/>
      <c r="U735" s="646"/>
      <c r="V735" s="646"/>
      <c r="W735" s="114"/>
      <c r="X735" s="254"/>
      <c r="Y735" s="224" t="str">
        <f t="shared" si="717"/>
        <v xml:space="preserve"> </v>
      </c>
      <c r="Z735" s="579"/>
      <c r="AA735" s="704"/>
      <c r="AB735" s="119"/>
      <c r="AC735" s="224" t="str">
        <f t="shared" si="732"/>
        <v xml:space="preserve"> </v>
      </c>
      <c r="AD735" s="115"/>
      <c r="AE735" s="253"/>
      <c r="AF735" s="704"/>
      <c r="AG735" s="727"/>
      <c r="AH735" s="727"/>
      <c r="AI735" s="727"/>
      <c r="AJ735" s="727"/>
      <c r="AK735" s="591"/>
      <c r="AL735" s="727"/>
      <c r="AM735" s="727"/>
      <c r="AN735" s="727"/>
      <c r="AO735" s="727"/>
      <c r="AP735" s="727"/>
      <c r="AQ735" s="727"/>
      <c r="AR735" s="727"/>
      <c r="AS735" s="727"/>
      <c r="AT735" s="727"/>
      <c r="AU735" s="727"/>
      <c r="AV735" s="727"/>
      <c r="AW735" s="727"/>
      <c r="AX735" s="727"/>
      <c r="AY735" s="727"/>
      <c r="AZ735" s="727"/>
      <c r="BA735" s="727"/>
      <c r="BB735" s="727"/>
      <c r="BC735" s="821"/>
      <c r="BD735" s="727"/>
      <c r="BE735" s="727"/>
      <c r="BF735" s="727"/>
      <c r="BG735" s="727"/>
      <c r="BH735" s="727"/>
      <c r="BI735" s="727"/>
      <c r="BJ735" s="727"/>
      <c r="BK735" s="727"/>
      <c r="BL735" s="821"/>
      <c r="BM735" s="727"/>
      <c r="BN735" s="727"/>
      <c r="BO735" s="727"/>
      <c r="BP735" s="727"/>
      <c r="BQ735" s="727"/>
      <c r="BR735" s="821"/>
      <c r="BS735" s="727"/>
      <c r="BT735" s="727"/>
      <c r="BU735" s="727"/>
      <c r="BV735" s="591"/>
      <c r="BW735" s="224" t="str">
        <f t="shared" si="729"/>
        <v xml:space="preserve"> </v>
      </c>
      <c r="BX735" s="471">
        <f t="shared" si="718"/>
        <v>644</v>
      </c>
      <c r="BY735" s="117"/>
      <c r="BZ735" s="117"/>
      <c r="CA735" s="117"/>
      <c r="CB735" s="117"/>
      <c r="CC735" s="117"/>
      <c r="CD735" s="461"/>
      <c r="CE735" s="236"/>
      <c r="CF735" s="224" t="str">
        <f t="shared" si="719"/>
        <v xml:space="preserve"> </v>
      </c>
      <c r="CG735" s="116"/>
      <c r="CH735" s="117"/>
      <c r="CI735" s="117"/>
      <c r="CJ735" s="117"/>
      <c r="CK735" s="472"/>
      <c r="CL735" s="472"/>
      <c r="CM735" s="472"/>
      <c r="CN735" s="472"/>
      <c r="CO735" s="117"/>
      <c r="CP735" s="253"/>
      <c r="CQ735" s="120"/>
      <c r="CR735" s="224" t="str" cm="1">
        <f t="array" ref="CR735">IF(AND(SUM(COUNTIF(CG735:CM735,{"*不明*","*その他*"})+COUNTIF(CO735:CP735,{"*不明*","*その他*"}))&gt;0,CQ735=""),"その他・不明の場合,10)具体的内容、理由を記入",IF(OR(AND(CI735=CI$65,COUNTA(CJ735:CM735)&lt;4),AND(OR(CI735=CI$63,CI735=CI$64,CI735=CI$66,CI735=CI$67,CI735=CI$68,CI735=""),COUNTA(CJ735:CM735)&gt;0)),"3)介護保険認定済→要介護度、認知症自立度、寝たきり度、介護保険サービス記入",IF(OR(AND(OR(CM735=CM$63,CM735=CM$64),CN735=""),AND(OR(CM735=CM$65,CM735=CM$66),CN735&lt;&gt;"")),"7)介護保険サービス受けている/過去受けていた→具体的内容記入"," ")))</f>
        <v xml:space="preserve"> </v>
      </c>
      <c r="CS735" s="224" t="str">
        <f t="shared" si="720"/>
        <v xml:space="preserve"> </v>
      </c>
      <c r="CT735" s="116"/>
      <c r="CU735" s="253"/>
      <c r="CV735" s="117"/>
      <c r="CW735" s="117"/>
      <c r="CX735" s="253"/>
      <c r="CY735" s="117"/>
      <c r="CZ735" s="117"/>
      <c r="DA735" s="253"/>
      <c r="DB735" s="117"/>
      <c r="DC735" s="224" t="str">
        <f t="shared" si="721"/>
        <v xml:space="preserve"> </v>
      </c>
      <c r="DD735" s="224" t="str">
        <f t="shared" si="722"/>
        <v xml:space="preserve"> </v>
      </c>
      <c r="DE735" s="224" t="str">
        <f t="shared" si="733"/>
        <v xml:space="preserve"> </v>
      </c>
      <c r="DF735" s="121"/>
      <c r="DG735" s="114"/>
      <c r="DH735" s="704"/>
      <c r="DI735" s="119"/>
      <c r="DJ735" s="187"/>
      <c r="DK735" s="254"/>
      <c r="DL735" s="224" t="str">
        <f t="shared" si="734"/>
        <v xml:space="preserve"> </v>
      </c>
      <c r="DM735" s="224" t="str">
        <f t="shared" si="723"/>
        <v xml:space="preserve"> </v>
      </c>
      <c r="DN735" s="474"/>
      <c r="DO735" s="117"/>
      <c r="DP735" s="117"/>
      <c r="DQ735" s="117"/>
      <c r="DR735" s="117"/>
      <c r="DS735" s="117"/>
      <c r="DT735" s="254"/>
      <c r="DU735" s="476"/>
      <c r="DV735" s="224" t="str">
        <f t="shared" si="735"/>
        <v xml:space="preserve"> </v>
      </c>
      <c r="DW735" s="115"/>
      <c r="DX735" s="470"/>
      <c r="DY735" s="117"/>
      <c r="DZ735" s="704"/>
      <c r="EA735" s="224" t="str">
        <f t="shared" si="736"/>
        <v xml:space="preserve"> </v>
      </c>
      <c r="EB735" s="906"/>
      <c r="EC735" s="904"/>
      <c r="ED735" s="904"/>
      <c r="EE735" s="904"/>
      <c r="EF735" s="904"/>
      <c r="EG735" s="904"/>
      <c r="EH735" s="904"/>
      <c r="EI735" s="904"/>
      <c r="EJ735" s="904"/>
      <c r="EK735" s="905"/>
      <c r="EL735" s="80"/>
      <c r="EM735" s="224" t="str">
        <f t="shared" si="724"/>
        <v xml:space="preserve"> </v>
      </c>
      <c r="EN735" s="224" t="str">
        <f t="shared" si="725"/>
        <v xml:space="preserve"> </v>
      </c>
      <c r="EO735" s="115"/>
      <c r="EP735" s="1050"/>
      <c r="EQ735" s="253"/>
      <c r="ER735" s="117"/>
      <c r="ES735" s="1258">
        <f t="shared" si="726"/>
        <v>644</v>
      </c>
      <c r="ET735" s="224" t="str">
        <f t="shared" si="727"/>
        <v xml:space="preserve"> </v>
      </c>
      <c r="EU735" s="477" t="str">
        <f t="shared" si="728"/>
        <v/>
      </c>
      <c r="EV735" s="1334" t="str">
        <f t="shared" si="731"/>
        <v xml:space="preserve"> </v>
      </c>
      <c r="EW735" s="1332" t="str">
        <f t="shared" si="714"/>
        <v/>
      </c>
      <c r="EX735" s="1275" t="str">
        <f t="shared" si="757"/>
        <v/>
      </c>
      <c r="EY735" s="1275" t="str">
        <f t="shared" si="758"/>
        <v/>
      </c>
      <c r="EZ735" s="1275" t="str">
        <f t="shared" si="759"/>
        <v/>
      </c>
      <c r="FA735" s="1275" t="str">
        <f t="shared" si="760"/>
        <v/>
      </c>
      <c r="FB735" s="1275" t="str">
        <f t="shared" si="761"/>
        <v/>
      </c>
      <c r="FC735" s="1333" t="str">
        <f t="shared" si="762"/>
        <v/>
      </c>
      <c r="FE735" s="1234" t="str">
        <f t="shared" si="763"/>
        <v xml:space="preserve"> </v>
      </c>
      <c r="FF735" s="1234" t="str">
        <f t="shared" si="764"/>
        <v xml:space="preserve"> </v>
      </c>
      <c r="FG735" s="1234" t="str">
        <f t="shared" si="765"/>
        <v xml:space="preserve"> </v>
      </c>
      <c r="FH735" s="1234" t="str">
        <f t="shared" si="766"/>
        <v xml:space="preserve"> </v>
      </c>
      <c r="FI735" s="1234" t="str">
        <f t="shared" si="737"/>
        <v xml:space="preserve"> </v>
      </c>
      <c r="FJ735" s="1234" t="str">
        <f t="shared" si="767"/>
        <v xml:space="preserve"> </v>
      </c>
      <c r="FK735" s="1234">
        <f t="shared" si="738"/>
        <v>0</v>
      </c>
      <c r="FL735" s="1227"/>
      <c r="FM735" s="1234" t="str">
        <f t="shared" si="739"/>
        <v xml:space="preserve"> </v>
      </c>
      <c r="FN735" s="1234" t="str">
        <f t="shared" si="740"/>
        <v xml:space="preserve"> </v>
      </c>
      <c r="FO735" s="1234" t="str">
        <f t="shared" si="768"/>
        <v xml:space="preserve"> </v>
      </c>
      <c r="FP735" s="1234" t="str">
        <f t="shared" si="769"/>
        <v xml:space="preserve"> </v>
      </c>
      <c r="FQ735" s="1234" t="str">
        <f t="shared" si="741"/>
        <v xml:space="preserve"> </v>
      </c>
      <c r="FR735" s="1234" t="str">
        <f t="shared" si="770"/>
        <v xml:space="preserve"> </v>
      </c>
      <c r="FS735" s="1234">
        <f t="shared" si="715"/>
        <v>0</v>
      </c>
      <c r="FT735" s="1227"/>
      <c r="FU735" s="1234" t="str">
        <f t="shared" si="771"/>
        <v xml:space="preserve"> </v>
      </c>
      <c r="FV735" s="1234" t="str">
        <f t="shared" si="772"/>
        <v xml:space="preserve"> </v>
      </c>
      <c r="FW735" s="1234" t="str">
        <f t="shared" si="773"/>
        <v xml:space="preserve"> </v>
      </c>
      <c r="FX735" s="1234" t="str">
        <f t="shared" si="742"/>
        <v xml:space="preserve"> </v>
      </c>
      <c r="FY735" s="1234" t="str">
        <f t="shared" si="743"/>
        <v xml:space="preserve"> </v>
      </c>
      <c r="FZ735" s="1234" t="str">
        <f t="shared" si="774"/>
        <v xml:space="preserve"> </v>
      </c>
      <c r="GA735" s="1234">
        <f t="shared" si="744"/>
        <v>0</v>
      </c>
      <c r="GB735" s="1227"/>
      <c r="GC735" s="1234" t="str">
        <f t="shared" si="745"/>
        <v xml:space="preserve"> </v>
      </c>
      <c r="GD735" s="1234" t="str">
        <f t="shared" si="746"/>
        <v xml:space="preserve"> </v>
      </c>
      <c r="GE735" s="1234" t="str">
        <f t="shared" si="747"/>
        <v xml:space="preserve"> </v>
      </c>
      <c r="GF735" s="1234" t="str">
        <f t="shared" si="748"/>
        <v xml:space="preserve"> </v>
      </c>
      <c r="GG735" s="1234" t="str">
        <f t="shared" si="749"/>
        <v xml:space="preserve"> </v>
      </c>
      <c r="GH735" s="1234" t="str">
        <f t="shared" si="750"/>
        <v xml:space="preserve"> </v>
      </c>
      <c r="GI735" s="1234" t="str">
        <f t="shared" si="751"/>
        <v xml:space="preserve"> </v>
      </c>
      <c r="GJ735" s="1234" t="str">
        <f t="shared" si="752"/>
        <v xml:space="preserve"> </v>
      </c>
      <c r="GK735" s="1234" t="str">
        <f t="shared" si="753"/>
        <v xml:space="preserve"> </v>
      </c>
      <c r="GL735" s="1234" t="str">
        <f t="shared" si="754"/>
        <v xml:space="preserve"> </v>
      </c>
      <c r="GM735" s="1234" t="str">
        <f t="shared" si="755"/>
        <v xml:space="preserve"> </v>
      </c>
      <c r="GN735" s="1234">
        <f t="shared" si="756"/>
        <v>0</v>
      </c>
    </row>
    <row r="736" spans="1:196" s="100" customFormat="1" ht="27" customHeight="1" thickTop="1" thickBot="1">
      <c r="A736" s="1208">
        <f>【A票】【D票】!$D$10</f>
        <v>0</v>
      </c>
      <c r="B736" s="1212">
        <f>【A票】【D票】!$H$10</f>
        <v>0</v>
      </c>
      <c r="C736" s="1213" t="str">
        <f>【A票】【D票】!$K$10</f>
        <v xml:space="preserve"> </v>
      </c>
      <c r="D736" s="1214">
        <f t="shared" si="730"/>
        <v>645</v>
      </c>
      <c r="E736" s="914"/>
      <c r="F736" s="467"/>
      <c r="G736" s="469"/>
      <c r="H736" s="224" t="str">
        <f t="shared" si="716"/>
        <v xml:space="preserve"> </v>
      </c>
      <c r="I736" s="704"/>
      <c r="J736" s="117"/>
      <c r="K736" s="117"/>
      <c r="L736" s="117"/>
      <c r="M736" s="117"/>
      <c r="N736" s="117"/>
      <c r="O736" s="117"/>
      <c r="P736" s="117"/>
      <c r="Q736" s="117"/>
      <c r="R736" s="117"/>
      <c r="S736" s="117"/>
      <c r="T736" s="254"/>
      <c r="U736" s="646"/>
      <c r="V736" s="646"/>
      <c r="W736" s="114"/>
      <c r="X736" s="254"/>
      <c r="Y736" s="224" t="str">
        <f t="shared" si="717"/>
        <v xml:space="preserve"> </v>
      </c>
      <c r="Z736" s="579"/>
      <c r="AA736" s="704"/>
      <c r="AB736" s="119"/>
      <c r="AC736" s="224" t="str">
        <f t="shared" si="732"/>
        <v xml:space="preserve"> </v>
      </c>
      <c r="AD736" s="115"/>
      <c r="AE736" s="253"/>
      <c r="AF736" s="704"/>
      <c r="AG736" s="727"/>
      <c r="AH736" s="727"/>
      <c r="AI736" s="727"/>
      <c r="AJ736" s="727"/>
      <c r="AK736" s="591"/>
      <c r="AL736" s="727"/>
      <c r="AM736" s="727"/>
      <c r="AN736" s="727"/>
      <c r="AO736" s="727"/>
      <c r="AP736" s="727"/>
      <c r="AQ736" s="727"/>
      <c r="AR736" s="727"/>
      <c r="AS736" s="727"/>
      <c r="AT736" s="727"/>
      <c r="AU736" s="727"/>
      <c r="AV736" s="727"/>
      <c r="AW736" s="727"/>
      <c r="AX736" s="727"/>
      <c r="AY736" s="727"/>
      <c r="AZ736" s="727"/>
      <c r="BA736" s="727"/>
      <c r="BB736" s="727"/>
      <c r="BC736" s="821"/>
      <c r="BD736" s="727"/>
      <c r="BE736" s="727"/>
      <c r="BF736" s="727"/>
      <c r="BG736" s="727"/>
      <c r="BH736" s="727"/>
      <c r="BI736" s="727"/>
      <c r="BJ736" s="727"/>
      <c r="BK736" s="727"/>
      <c r="BL736" s="821"/>
      <c r="BM736" s="727"/>
      <c r="BN736" s="727"/>
      <c r="BO736" s="727"/>
      <c r="BP736" s="727"/>
      <c r="BQ736" s="727"/>
      <c r="BR736" s="821"/>
      <c r="BS736" s="727"/>
      <c r="BT736" s="727"/>
      <c r="BU736" s="727"/>
      <c r="BV736" s="591"/>
      <c r="BW736" s="224" t="str">
        <f t="shared" si="729"/>
        <v xml:space="preserve"> </v>
      </c>
      <c r="BX736" s="471">
        <f t="shared" si="718"/>
        <v>645</v>
      </c>
      <c r="BY736" s="117"/>
      <c r="BZ736" s="117"/>
      <c r="CA736" s="117"/>
      <c r="CB736" s="117"/>
      <c r="CC736" s="117"/>
      <c r="CD736" s="461"/>
      <c r="CE736" s="236"/>
      <c r="CF736" s="224" t="str">
        <f t="shared" si="719"/>
        <v xml:space="preserve"> </v>
      </c>
      <c r="CG736" s="116"/>
      <c r="CH736" s="117"/>
      <c r="CI736" s="117"/>
      <c r="CJ736" s="117"/>
      <c r="CK736" s="472"/>
      <c r="CL736" s="472"/>
      <c r="CM736" s="472"/>
      <c r="CN736" s="472"/>
      <c r="CO736" s="117"/>
      <c r="CP736" s="253"/>
      <c r="CQ736" s="120"/>
      <c r="CR736" s="224" t="str" cm="1">
        <f t="array" ref="CR736">IF(AND(SUM(COUNTIF(CG736:CM736,{"*不明*","*その他*"})+COUNTIF(CO736:CP736,{"*不明*","*その他*"}))&gt;0,CQ736=""),"その他・不明の場合,10)具体的内容、理由を記入",IF(OR(AND(CI736=CI$65,COUNTA(CJ736:CM736)&lt;4),AND(OR(CI736=CI$63,CI736=CI$64,CI736=CI$66,CI736=CI$67,CI736=CI$68,CI736=""),COUNTA(CJ736:CM736)&gt;0)),"3)介護保険認定済→要介護度、認知症自立度、寝たきり度、介護保険サービス記入",IF(OR(AND(OR(CM736=CM$63,CM736=CM$64),CN736=""),AND(OR(CM736=CM$65,CM736=CM$66),CN736&lt;&gt;"")),"7)介護保険サービス受けている/過去受けていた→具体的内容記入"," ")))</f>
        <v xml:space="preserve"> </v>
      </c>
      <c r="CS736" s="224" t="str">
        <f t="shared" si="720"/>
        <v xml:space="preserve"> </v>
      </c>
      <c r="CT736" s="116"/>
      <c r="CU736" s="253"/>
      <c r="CV736" s="117"/>
      <c r="CW736" s="117"/>
      <c r="CX736" s="253"/>
      <c r="CY736" s="117"/>
      <c r="CZ736" s="117"/>
      <c r="DA736" s="253"/>
      <c r="DB736" s="117"/>
      <c r="DC736" s="224" t="str">
        <f t="shared" si="721"/>
        <v xml:space="preserve"> </v>
      </c>
      <c r="DD736" s="224" t="str">
        <f t="shared" si="722"/>
        <v xml:space="preserve"> </v>
      </c>
      <c r="DE736" s="224" t="str">
        <f t="shared" si="733"/>
        <v xml:space="preserve"> </v>
      </c>
      <c r="DF736" s="121"/>
      <c r="DG736" s="114"/>
      <c r="DH736" s="704"/>
      <c r="DI736" s="119"/>
      <c r="DJ736" s="187"/>
      <c r="DK736" s="254"/>
      <c r="DL736" s="224" t="str">
        <f t="shared" si="734"/>
        <v xml:space="preserve"> </v>
      </c>
      <c r="DM736" s="224" t="str">
        <f t="shared" si="723"/>
        <v xml:space="preserve"> </v>
      </c>
      <c r="DN736" s="474"/>
      <c r="DO736" s="117"/>
      <c r="DP736" s="117"/>
      <c r="DQ736" s="117"/>
      <c r="DR736" s="117"/>
      <c r="DS736" s="117"/>
      <c r="DT736" s="254"/>
      <c r="DU736" s="476"/>
      <c r="DV736" s="224" t="str">
        <f t="shared" si="735"/>
        <v xml:space="preserve"> </v>
      </c>
      <c r="DW736" s="115"/>
      <c r="DX736" s="470"/>
      <c r="DY736" s="117"/>
      <c r="DZ736" s="704"/>
      <c r="EA736" s="224" t="str">
        <f t="shared" si="736"/>
        <v xml:space="preserve"> </v>
      </c>
      <c r="EB736" s="906"/>
      <c r="EC736" s="904"/>
      <c r="ED736" s="904"/>
      <c r="EE736" s="904"/>
      <c r="EF736" s="904"/>
      <c r="EG736" s="904"/>
      <c r="EH736" s="904"/>
      <c r="EI736" s="904"/>
      <c r="EJ736" s="904"/>
      <c r="EK736" s="905"/>
      <c r="EL736" s="80"/>
      <c r="EM736" s="224" t="str">
        <f t="shared" si="724"/>
        <v xml:space="preserve"> </v>
      </c>
      <c r="EN736" s="224" t="str">
        <f t="shared" si="725"/>
        <v xml:space="preserve"> </v>
      </c>
      <c r="EO736" s="115"/>
      <c r="EP736" s="1050"/>
      <c r="EQ736" s="253"/>
      <c r="ER736" s="117"/>
      <c r="ES736" s="1258">
        <f t="shared" si="726"/>
        <v>645</v>
      </c>
      <c r="ET736" s="224" t="str">
        <f t="shared" si="727"/>
        <v xml:space="preserve"> </v>
      </c>
      <c r="EU736" s="477" t="str">
        <f t="shared" si="728"/>
        <v/>
      </c>
      <c r="EV736" s="1334" t="str">
        <f t="shared" si="731"/>
        <v xml:space="preserve"> </v>
      </c>
      <c r="EW736" s="1332" t="str">
        <f t="shared" ref="EW736:EW799" si="775">IF(G736&lt;&gt;"",G736,"")</f>
        <v/>
      </c>
      <c r="EX736" s="1275" t="str">
        <f t="shared" si="757"/>
        <v/>
      </c>
      <c r="EY736" s="1275" t="str">
        <f t="shared" si="758"/>
        <v/>
      </c>
      <c r="EZ736" s="1275" t="str">
        <f t="shared" si="759"/>
        <v/>
      </c>
      <c r="FA736" s="1275" t="str">
        <f t="shared" si="760"/>
        <v/>
      </c>
      <c r="FB736" s="1275" t="str">
        <f t="shared" si="761"/>
        <v/>
      </c>
      <c r="FC736" s="1333" t="str">
        <f t="shared" si="762"/>
        <v/>
      </c>
      <c r="FE736" s="1234" t="str">
        <f t="shared" si="763"/>
        <v xml:space="preserve"> </v>
      </c>
      <c r="FF736" s="1234" t="str">
        <f t="shared" si="764"/>
        <v xml:space="preserve"> </v>
      </c>
      <c r="FG736" s="1234" t="str">
        <f t="shared" si="765"/>
        <v xml:space="preserve"> </v>
      </c>
      <c r="FH736" s="1234" t="str">
        <f t="shared" si="766"/>
        <v xml:space="preserve"> </v>
      </c>
      <c r="FI736" s="1234" t="str">
        <f t="shared" si="737"/>
        <v xml:space="preserve"> </v>
      </c>
      <c r="FJ736" s="1234" t="str">
        <f t="shared" si="767"/>
        <v xml:space="preserve"> </v>
      </c>
      <c r="FK736" s="1234">
        <f t="shared" si="738"/>
        <v>0</v>
      </c>
      <c r="FL736" s="1227"/>
      <c r="FM736" s="1234" t="str">
        <f t="shared" si="739"/>
        <v xml:space="preserve"> </v>
      </c>
      <c r="FN736" s="1234" t="str">
        <f t="shared" si="740"/>
        <v xml:space="preserve"> </v>
      </c>
      <c r="FO736" s="1234" t="str">
        <f t="shared" si="768"/>
        <v xml:space="preserve"> </v>
      </c>
      <c r="FP736" s="1234" t="str">
        <f t="shared" si="769"/>
        <v xml:space="preserve"> </v>
      </c>
      <c r="FQ736" s="1234" t="str">
        <f t="shared" si="741"/>
        <v xml:space="preserve"> </v>
      </c>
      <c r="FR736" s="1234" t="str">
        <f t="shared" si="770"/>
        <v xml:space="preserve"> </v>
      </c>
      <c r="FS736" s="1234">
        <f t="shared" si="715"/>
        <v>0</v>
      </c>
      <c r="FT736" s="1227"/>
      <c r="FU736" s="1234" t="str">
        <f t="shared" si="771"/>
        <v xml:space="preserve"> </v>
      </c>
      <c r="FV736" s="1234" t="str">
        <f t="shared" si="772"/>
        <v xml:space="preserve"> </v>
      </c>
      <c r="FW736" s="1234" t="str">
        <f t="shared" si="773"/>
        <v xml:space="preserve"> </v>
      </c>
      <c r="FX736" s="1234" t="str">
        <f t="shared" si="742"/>
        <v xml:space="preserve"> </v>
      </c>
      <c r="FY736" s="1234" t="str">
        <f t="shared" si="743"/>
        <v xml:space="preserve"> </v>
      </c>
      <c r="FZ736" s="1234" t="str">
        <f t="shared" si="774"/>
        <v xml:space="preserve"> </v>
      </c>
      <c r="GA736" s="1234">
        <f t="shared" si="744"/>
        <v>0</v>
      </c>
      <c r="GB736" s="1227"/>
      <c r="GC736" s="1234" t="str">
        <f t="shared" si="745"/>
        <v xml:space="preserve"> </v>
      </c>
      <c r="GD736" s="1234" t="str">
        <f t="shared" si="746"/>
        <v xml:space="preserve"> </v>
      </c>
      <c r="GE736" s="1234" t="str">
        <f t="shared" si="747"/>
        <v xml:space="preserve"> </v>
      </c>
      <c r="GF736" s="1234" t="str">
        <f t="shared" si="748"/>
        <v xml:space="preserve"> </v>
      </c>
      <c r="GG736" s="1234" t="str">
        <f t="shared" si="749"/>
        <v xml:space="preserve"> </v>
      </c>
      <c r="GH736" s="1234" t="str">
        <f t="shared" si="750"/>
        <v xml:space="preserve"> </v>
      </c>
      <c r="GI736" s="1234" t="str">
        <f t="shared" si="751"/>
        <v xml:space="preserve"> </v>
      </c>
      <c r="GJ736" s="1234" t="str">
        <f t="shared" si="752"/>
        <v xml:space="preserve"> </v>
      </c>
      <c r="GK736" s="1234" t="str">
        <f t="shared" si="753"/>
        <v xml:space="preserve"> </v>
      </c>
      <c r="GL736" s="1234" t="str">
        <f t="shared" si="754"/>
        <v xml:space="preserve"> </v>
      </c>
      <c r="GM736" s="1234" t="str">
        <f t="shared" si="755"/>
        <v xml:space="preserve"> </v>
      </c>
      <c r="GN736" s="1234">
        <f t="shared" si="756"/>
        <v>0</v>
      </c>
    </row>
    <row r="737" spans="1:196" s="100" customFormat="1" ht="27" customHeight="1" thickTop="1" thickBot="1">
      <c r="A737" s="1208">
        <f>【A票】【D票】!$D$10</f>
        <v>0</v>
      </c>
      <c r="B737" s="1212">
        <f>【A票】【D票】!$H$10</f>
        <v>0</v>
      </c>
      <c r="C737" s="1213" t="str">
        <f>【A票】【D票】!$K$10</f>
        <v xml:space="preserve"> </v>
      </c>
      <c r="D737" s="1214">
        <f t="shared" si="730"/>
        <v>646</v>
      </c>
      <c r="E737" s="914"/>
      <c r="F737" s="467"/>
      <c r="G737" s="469"/>
      <c r="H737" s="224" t="str">
        <f t="shared" si="716"/>
        <v xml:space="preserve"> </v>
      </c>
      <c r="I737" s="704"/>
      <c r="J737" s="117"/>
      <c r="K737" s="117"/>
      <c r="L737" s="117"/>
      <c r="M737" s="117"/>
      <c r="N737" s="117"/>
      <c r="O737" s="117"/>
      <c r="P737" s="117"/>
      <c r="Q737" s="117"/>
      <c r="R737" s="117"/>
      <c r="S737" s="117"/>
      <c r="T737" s="254"/>
      <c r="U737" s="646"/>
      <c r="V737" s="646"/>
      <c r="W737" s="114"/>
      <c r="X737" s="254"/>
      <c r="Y737" s="224" t="str">
        <f t="shared" si="717"/>
        <v xml:space="preserve"> </v>
      </c>
      <c r="Z737" s="579"/>
      <c r="AA737" s="704"/>
      <c r="AB737" s="119"/>
      <c r="AC737" s="224" t="str">
        <f t="shared" si="732"/>
        <v xml:space="preserve"> </v>
      </c>
      <c r="AD737" s="115"/>
      <c r="AE737" s="253"/>
      <c r="AF737" s="704"/>
      <c r="AG737" s="727"/>
      <c r="AH737" s="727"/>
      <c r="AI737" s="727"/>
      <c r="AJ737" s="727"/>
      <c r="AK737" s="591"/>
      <c r="AL737" s="727"/>
      <c r="AM737" s="727"/>
      <c r="AN737" s="727"/>
      <c r="AO737" s="727"/>
      <c r="AP737" s="727"/>
      <c r="AQ737" s="727"/>
      <c r="AR737" s="727"/>
      <c r="AS737" s="727"/>
      <c r="AT737" s="727"/>
      <c r="AU737" s="727"/>
      <c r="AV737" s="727"/>
      <c r="AW737" s="727"/>
      <c r="AX737" s="727"/>
      <c r="AY737" s="727"/>
      <c r="AZ737" s="727"/>
      <c r="BA737" s="727"/>
      <c r="BB737" s="727"/>
      <c r="BC737" s="821"/>
      <c r="BD737" s="727"/>
      <c r="BE737" s="727"/>
      <c r="BF737" s="727"/>
      <c r="BG737" s="727"/>
      <c r="BH737" s="727"/>
      <c r="BI737" s="727"/>
      <c r="BJ737" s="727"/>
      <c r="BK737" s="727"/>
      <c r="BL737" s="821"/>
      <c r="BM737" s="727"/>
      <c r="BN737" s="727"/>
      <c r="BO737" s="727"/>
      <c r="BP737" s="727"/>
      <c r="BQ737" s="727"/>
      <c r="BR737" s="821"/>
      <c r="BS737" s="727"/>
      <c r="BT737" s="727"/>
      <c r="BU737" s="727"/>
      <c r="BV737" s="591"/>
      <c r="BW737" s="224" t="str">
        <f t="shared" si="729"/>
        <v xml:space="preserve"> </v>
      </c>
      <c r="BX737" s="471">
        <f t="shared" si="718"/>
        <v>646</v>
      </c>
      <c r="BY737" s="117"/>
      <c r="BZ737" s="117"/>
      <c r="CA737" s="117"/>
      <c r="CB737" s="117"/>
      <c r="CC737" s="117"/>
      <c r="CD737" s="461"/>
      <c r="CE737" s="236"/>
      <c r="CF737" s="224" t="str">
        <f t="shared" si="719"/>
        <v xml:space="preserve"> </v>
      </c>
      <c r="CG737" s="116"/>
      <c r="CH737" s="117"/>
      <c r="CI737" s="117"/>
      <c r="CJ737" s="117"/>
      <c r="CK737" s="472"/>
      <c r="CL737" s="472"/>
      <c r="CM737" s="472"/>
      <c r="CN737" s="472"/>
      <c r="CO737" s="117"/>
      <c r="CP737" s="253"/>
      <c r="CQ737" s="120"/>
      <c r="CR737" s="224" t="str" cm="1">
        <f t="array" ref="CR737">IF(AND(SUM(COUNTIF(CG737:CM737,{"*不明*","*その他*"})+COUNTIF(CO737:CP737,{"*不明*","*その他*"}))&gt;0,CQ737=""),"その他・不明の場合,10)具体的内容、理由を記入",IF(OR(AND(CI737=CI$65,COUNTA(CJ737:CM737)&lt;4),AND(OR(CI737=CI$63,CI737=CI$64,CI737=CI$66,CI737=CI$67,CI737=CI$68,CI737=""),COUNTA(CJ737:CM737)&gt;0)),"3)介護保険認定済→要介護度、認知症自立度、寝たきり度、介護保険サービス記入",IF(OR(AND(OR(CM737=CM$63,CM737=CM$64),CN737=""),AND(OR(CM737=CM$65,CM737=CM$66),CN737&lt;&gt;"")),"7)介護保険サービス受けている/過去受けていた→具体的内容記入"," ")))</f>
        <v xml:space="preserve"> </v>
      </c>
      <c r="CS737" s="224" t="str">
        <f t="shared" si="720"/>
        <v xml:space="preserve"> </v>
      </c>
      <c r="CT737" s="116"/>
      <c r="CU737" s="253"/>
      <c r="CV737" s="117"/>
      <c r="CW737" s="117"/>
      <c r="CX737" s="253"/>
      <c r="CY737" s="117"/>
      <c r="CZ737" s="117"/>
      <c r="DA737" s="253"/>
      <c r="DB737" s="117"/>
      <c r="DC737" s="224" t="str">
        <f t="shared" si="721"/>
        <v xml:space="preserve"> </v>
      </c>
      <c r="DD737" s="224" t="str">
        <f t="shared" si="722"/>
        <v xml:space="preserve"> </v>
      </c>
      <c r="DE737" s="224" t="str">
        <f t="shared" si="733"/>
        <v xml:space="preserve"> </v>
      </c>
      <c r="DF737" s="121"/>
      <c r="DG737" s="114"/>
      <c r="DH737" s="704"/>
      <c r="DI737" s="119"/>
      <c r="DJ737" s="187"/>
      <c r="DK737" s="254"/>
      <c r="DL737" s="224" t="str">
        <f t="shared" si="734"/>
        <v xml:space="preserve"> </v>
      </c>
      <c r="DM737" s="224" t="str">
        <f t="shared" si="723"/>
        <v xml:space="preserve"> </v>
      </c>
      <c r="DN737" s="474"/>
      <c r="DO737" s="117"/>
      <c r="DP737" s="117"/>
      <c r="DQ737" s="117"/>
      <c r="DR737" s="117"/>
      <c r="DS737" s="117"/>
      <c r="DT737" s="254"/>
      <c r="DU737" s="476"/>
      <c r="DV737" s="224" t="str">
        <f t="shared" si="735"/>
        <v xml:space="preserve"> </v>
      </c>
      <c r="DW737" s="115"/>
      <c r="DX737" s="470"/>
      <c r="DY737" s="117"/>
      <c r="DZ737" s="704"/>
      <c r="EA737" s="224" t="str">
        <f t="shared" si="736"/>
        <v xml:space="preserve"> </v>
      </c>
      <c r="EB737" s="906"/>
      <c r="EC737" s="904"/>
      <c r="ED737" s="904"/>
      <c r="EE737" s="904"/>
      <c r="EF737" s="904"/>
      <c r="EG737" s="904"/>
      <c r="EH737" s="904"/>
      <c r="EI737" s="904"/>
      <c r="EJ737" s="904"/>
      <c r="EK737" s="905"/>
      <c r="EL737" s="80"/>
      <c r="EM737" s="224" t="str">
        <f t="shared" si="724"/>
        <v xml:space="preserve"> </v>
      </c>
      <c r="EN737" s="224" t="str">
        <f t="shared" si="725"/>
        <v xml:space="preserve"> </v>
      </c>
      <c r="EO737" s="115"/>
      <c r="EP737" s="1050"/>
      <c r="EQ737" s="253"/>
      <c r="ER737" s="117"/>
      <c r="ES737" s="1258">
        <f t="shared" si="726"/>
        <v>646</v>
      </c>
      <c r="ET737" s="224" t="str">
        <f t="shared" si="727"/>
        <v xml:space="preserve"> </v>
      </c>
      <c r="EU737" s="477" t="str">
        <f t="shared" si="728"/>
        <v/>
      </c>
      <c r="EV737" s="1334" t="str">
        <f t="shared" si="731"/>
        <v xml:space="preserve"> </v>
      </c>
      <c r="EW737" s="1332" t="str">
        <f t="shared" si="775"/>
        <v/>
      </c>
      <c r="EX737" s="1275" t="str">
        <f t="shared" si="757"/>
        <v/>
      </c>
      <c r="EY737" s="1275" t="str">
        <f t="shared" si="758"/>
        <v/>
      </c>
      <c r="EZ737" s="1275" t="str">
        <f t="shared" si="759"/>
        <v/>
      </c>
      <c r="FA737" s="1275" t="str">
        <f t="shared" si="760"/>
        <v/>
      </c>
      <c r="FB737" s="1275" t="str">
        <f t="shared" si="761"/>
        <v/>
      </c>
      <c r="FC737" s="1333" t="str">
        <f t="shared" si="762"/>
        <v/>
      </c>
      <c r="FE737" s="1234" t="str">
        <f t="shared" si="763"/>
        <v xml:space="preserve"> </v>
      </c>
      <c r="FF737" s="1234" t="str">
        <f t="shared" si="764"/>
        <v xml:space="preserve"> </v>
      </c>
      <c r="FG737" s="1234" t="str">
        <f t="shared" si="765"/>
        <v xml:space="preserve"> </v>
      </c>
      <c r="FH737" s="1234" t="str">
        <f t="shared" si="766"/>
        <v xml:space="preserve"> </v>
      </c>
      <c r="FI737" s="1234" t="str">
        <f t="shared" si="737"/>
        <v xml:space="preserve"> </v>
      </c>
      <c r="FJ737" s="1234" t="str">
        <f t="shared" si="767"/>
        <v xml:space="preserve"> </v>
      </c>
      <c r="FK737" s="1234">
        <f t="shared" si="738"/>
        <v>0</v>
      </c>
      <c r="FL737" s="1227"/>
      <c r="FM737" s="1234" t="str">
        <f t="shared" si="739"/>
        <v xml:space="preserve"> </v>
      </c>
      <c r="FN737" s="1234" t="str">
        <f t="shared" si="740"/>
        <v xml:space="preserve"> </v>
      </c>
      <c r="FO737" s="1234" t="str">
        <f t="shared" si="768"/>
        <v xml:space="preserve"> </v>
      </c>
      <c r="FP737" s="1234" t="str">
        <f t="shared" si="769"/>
        <v xml:space="preserve"> </v>
      </c>
      <c r="FQ737" s="1234" t="str">
        <f t="shared" si="741"/>
        <v xml:space="preserve"> </v>
      </c>
      <c r="FR737" s="1234" t="str">
        <f t="shared" si="770"/>
        <v xml:space="preserve"> </v>
      </c>
      <c r="FS737" s="1234">
        <f t="shared" ref="FS737:FS800" si="776">COUNTIFS(FM737:FR737,"●")</f>
        <v>0</v>
      </c>
      <c r="FT737" s="1227"/>
      <c r="FU737" s="1234" t="str">
        <f t="shared" si="771"/>
        <v xml:space="preserve"> </v>
      </c>
      <c r="FV737" s="1234" t="str">
        <f t="shared" si="772"/>
        <v xml:space="preserve"> </v>
      </c>
      <c r="FW737" s="1234" t="str">
        <f t="shared" si="773"/>
        <v xml:space="preserve"> </v>
      </c>
      <c r="FX737" s="1234" t="str">
        <f t="shared" si="742"/>
        <v xml:space="preserve"> </v>
      </c>
      <c r="FY737" s="1234" t="str">
        <f t="shared" si="743"/>
        <v xml:space="preserve"> </v>
      </c>
      <c r="FZ737" s="1234" t="str">
        <f t="shared" si="774"/>
        <v xml:space="preserve"> </v>
      </c>
      <c r="GA737" s="1234">
        <f t="shared" si="744"/>
        <v>0</v>
      </c>
      <c r="GB737" s="1227"/>
      <c r="GC737" s="1234" t="str">
        <f t="shared" si="745"/>
        <v xml:space="preserve"> </v>
      </c>
      <c r="GD737" s="1234" t="str">
        <f t="shared" si="746"/>
        <v xml:space="preserve"> </v>
      </c>
      <c r="GE737" s="1234" t="str">
        <f t="shared" si="747"/>
        <v xml:space="preserve"> </v>
      </c>
      <c r="GF737" s="1234" t="str">
        <f t="shared" si="748"/>
        <v xml:space="preserve"> </v>
      </c>
      <c r="GG737" s="1234" t="str">
        <f t="shared" si="749"/>
        <v xml:space="preserve"> </v>
      </c>
      <c r="GH737" s="1234" t="str">
        <f t="shared" si="750"/>
        <v xml:space="preserve"> </v>
      </c>
      <c r="GI737" s="1234" t="str">
        <f t="shared" si="751"/>
        <v xml:space="preserve"> </v>
      </c>
      <c r="GJ737" s="1234" t="str">
        <f t="shared" si="752"/>
        <v xml:space="preserve"> </v>
      </c>
      <c r="GK737" s="1234" t="str">
        <f t="shared" si="753"/>
        <v xml:space="preserve"> </v>
      </c>
      <c r="GL737" s="1234" t="str">
        <f t="shared" si="754"/>
        <v xml:space="preserve"> </v>
      </c>
      <c r="GM737" s="1234" t="str">
        <f t="shared" si="755"/>
        <v xml:space="preserve"> </v>
      </c>
      <c r="GN737" s="1234">
        <f t="shared" si="756"/>
        <v>0</v>
      </c>
    </row>
    <row r="738" spans="1:196" s="100" customFormat="1" ht="27" customHeight="1" thickTop="1" thickBot="1">
      <c r="A738" s="1208">
        <f>【A票】【D票】!$D$10</f>
        <v>0</v>
      </c>
      <c r="B738" s="1212">
        <f>【A票】【D票】!$H$10</f>
        <v>0</v>
      </c>
      <c r="C738" s="1213" t="str">
        <f>【A票】【D票】!$K$10</f>
        <v xml:space="preserve"> </v>
      </c>
      <c r="D738" s="1214">
        <f t="shared" si="730"/>
        <v>647</v>
      </c>
      <c r="E738" s="914"/>
      <c r="F738" s="467"/>
      <c r="G738" s="469"/>
      <c r="H738" s="224" t="str">
        <f t="shared" si="716"/>
        <v xml:space="preserve"> </v>
      </c>
      <c r="I738" s="704"/>
      <c r="J738" s="117"/>
      <c r="K738" s="117"/>
      <c r="L738" s="117"/>
      <c r="M738" s="117"/>
      <c r="N738" s="117"/>
      <c r="O738" s="117"/>
      <c r="P738" s="117"/>
      <c r="Q738" s="117"/>
      <c r="R738" s="117"/>
      <c r="S738" s="117"/>
      <c r="T738" s="254"/>
      <c r="U738" s="646"/>
      <c r="V738" s="646"/>
      <c r="W738" s="114"/>
      <c r="X738" s="254"/>
      <c r="Y738" s="224" t="str">
        <f t="shared" si="717"/>
        <v xml:space="preserve"> </v>
      </c>
      <c r="Z738" s="579"/>
      <c r="AA738" s="704"/>
      <c r="AB738" s="119"/>
      <c r="AC738" s="224" t="str">
        <f t="shared" si="732"/>
        <v xml:space="preserve"> </v>
      </c>
      <c r="AD738" s="115"/>
      <c r="AE738" s="253"/>
      <c r="AF738" s="704"/>
      <c r="AG738" s="727"/>
      <c r="AH738" s="727"/>
      <c r="AI738" s="727"/>
      <c r="AJ738" s="727"/>
      <c r="AK738" s="591"/>
      <c r="AL738" s="727"/>
      <c r="AM738" s="727"/>
      <c r="AN738" s="727"/>
      <c r="AO738" s="727"/>
      <c r="AP738" s="727"/>
      <c r="AQ738" s="727"/>
      <c r="AR738" s="727"/>
      <c r="AS738" s="727"/>
      <c r="AT738" s="727"/>
      <c r="AU738" s="727"/>
      <c r="AV738" s="727"/>
      <c r="AW738" s="727"/>
      <c r="AX738" s="727"/>
      <c r="AY738" s="727"/>
      <c r="AZ738" s="727"/>
      <c r="BA738" s="727"/>
      <c r="BB738" s="727"/>
      <c r="BC738" s="821"/>
      <c r="BD738" s="727"/>
      <c r="BE738" s="727"/>
      <c r="BF738" s="727"/>
      <c r="BG738" s="727"/>
      <c r="BH738" s="727"/>
      <c r="BI738" s="727"/>
      <c r="BJ738" s="727"/>
      <c r="BK738" s="727"/>
      <c r="BL738" s="821"/>
      <c r="BM738" s="727"/>
      <c r="BN738" s="727"/>
      <c r="BO738" s="727"/>
      <c r="BP738" s="727"/>
      <c r="BQ738" s="727"/>
      <c r="BR738" s="821"/>
      <c r="BS738" s="727"/>
      <c r="BT738" s="727"/>
      <c r="BU738" s="727"/>
      <c r="BV738" s="591"/>
      <c r="BW738" s="224" t="str">
        <f t="shared" si="729"/>
        <v xml:space="preserve"> </v>
      </c>
      <c r="BX738" s="471">
        <f t="shared" si="718"/>
        <v>647</v>
      </c>
      <c r="BY738" s="117"/>
      <c r="BZ738" s="117"/>
      <c r="CA738" s="117"/>
      <c r="CB738" s="117"/>
      <c r="CC738" s="117"/>
      <c r="CD738" s="461"/>
      <c r="CE738" s="236"/>
      <c r="CF738" s="224" t="str">
        <f t="shared" si="719"/>
        <v xml:space="preserve"> </v>
      </c>
      <c r="CG738" s="116"/>
      <c r="CH738" s="117"/>
      <c r="CI738" s="117"/>
      <c r="CJ738" s="117"/>
      <c r="CK738" s="472"/>
      <c r="CL738" s="472"/>
      <c r="CM738" s="472"/>
      <c r="CN738" s="472"/>
      <c r="CO738" s="117"/>
      <c r="CP738" s="253"/>
      <c r="CQ738" s="120"/>
      <c r="CR738" s="224" t="str" cm="1">
        <f t="array" ref="CR738">IF(AND(SUM(COUNTIF(CG738:CM738,{"*不明*","*その他*"})+COUNTIF(CO738:CP738,{"*不明*","*その他*"}))&gt;0,CQ738=""),"その他・不明の場合,10)具体的内容、理由を記入",IF(OR(AND(CI738=CI$65,COUNTA(CJ738:CM738)&lt;4),AND(OR(CI738=CI$63,CI738=CI$64,CI738=CI$66,CI738=CI$67,CI738=CI$68,CI738=""),COUNTA(CJ738:CM738)&gt;0)),"3)介護保険認定済→要介護度、認知症自立度、寝たきり度、介護保険サービス記入",IF(OR(AND(OR(CM738=CM$63,CM738=CM$64),CN738=""),AND(OR(CM738=CM$65,CM738=CM$66),CN738&lt;&gt;"")),"7)介護保険サービス受けている/過去受けていた→具体的内容記入"," ")))</f>
        <v xml:space="preserve"> </v>
      </c>
      <c r="CS738" s="224" t="str">
        <f t="shared" si="720"/>
        <v xml:space="preserve"> </v>
      </c>
      <c r="CT738" s="116"/>
      <c r="CU738" s="253"/>
      <c r="CV738" s="117"/>
      <c r="CW738" s="117"/>
      <c r="CX738" s="253"/>
      <c r="CY738" s="117"/>
      <c r="CZ738" s="117"/>
      <c r="DA738" s="253"/>
      <c r="DB738" s="117"/>
      <c r="DC738" s="224" t="str">
        <f t="shared" si="721"/>
        <v xml:space="preserve"> </v>
      </c>
      <c r="DD738" s="224" t="str">
        <f t="shared" si="722"/>
        <v xml:space="preserve"> </v>
      </c>
      <c r="DE738" s="224" t="str">
        <f t="shared" si="733"/>
        <v xml:space="preserve"> </v>
      </c>
      <c r="DF738" s="121"/>
      <c r="DG738" s="114"/>
      <c r="DH738" s="704"/>
      <c r="DI738" s="119"/>
      <c r="DJ738" s="187"/>
      <c r="DK738" s="254"/>
      <c r="DL738" s="224" t="str">
        <f t="shared" si="734"/>
        <v xml:space="preserve"> </v>
      </c>
      <c r="DM738" s="224" t="str">
        <f t="shared" si="723"/>
        <v xml:space="preserve"> </v>
      </c>
      <c r="DN738" s="474"/>
      <c r="DO738" s="117"/>
      <c r="DP738" s="117"/>
      <c r="DQ738" s="117"/>
      <c r="DR738" s="117"/>
      <c r="DS738" s="117"/>
      <c r="DT738" s="254"/>
      <c r="DU738" s="476"/>
      <c r="DV738" s="224" t="str">
        <f t="shared" si="735"/>
        <v xml:space="preserve"> </v>
      </c>
      <c r="DW738" s="115"/>
      <c r="DX738" s="470"/>
      <c r="DY738" s="117"/>
      <c r="DZ738" s="704"/>
      <c r="EA738" s="224" t="str">
        <f t="shared" si="736"/>
        <v xml:space="preserve"> </v>
      </c>
      <c r="EB738" s="906"/>
      <c r="EC738" s="904"/>
      <c r="ED738" s="904"/>
      <c r="EE738" s="904"/>
      <c r="EF738" s="904"/>
      <c r="EG738" s="904"/>
      <c r="EH738" s="904"/>
      <c r="EI738" s="904"/>
      <c r="EJ738" s="904"/>
      <c r="EK738" s="905"/>
      <c r="EL738" s="80"/>
      <c r="EM738" s="224" t="str">
        <f t="shared" si="724"/>
        <v xml:space="preserve"> </v>
      </c>
      <c r="EN738" s="224" t="str">
        <f t="shared" si="725"/>
        <v xml:space="preserve"> </v>
      </c>
      <c r="EO738" s="115"/>
      <c r="EP738" s="1050"/>
      <c r="EQ738" s="253"/>
      <c r="ER738" s="117"/>
      <c r="ES738" s="1258">
        <f t="shared" si="726"/>
        <v>647</v>
      </c>
      <c r="ET738" s="224" t="str">
        <f t="shared" si="727"/>
        <v xml:space="preserve"> </v>
      </c>
      <c r="EU738" s="477" t="str">
        <f t="shared" si="728"/>
        <v/>
      </c>
      <c r="EV738" s="1334" t="str">
        <f t="shared" si="731"/>
        <v xml:space="preserve"> </v>
      </c>
      <c r="EW738" s="1332" t="str">
        <f t="shared" si="775"/>
        <v/>
      </c>
      <c r="EX738" s="1275" t="str">
        <f t="shared" si="757"/>
        <v/>
      </c>
      <c r="EY738" s="1275" t="str">
        <f t="shared" si="758"/>
        <v/>
      </c>
      <c r="EZ738" s="1275" t="str">
        <f t="shared" si="759"/>
        <v/>
      </c>
      <c r="FA738" s="1275" t="str">
        <f t="shared" si="760"/>
        <v/>
      </c>
      <c r="FB738" s="1275" t="str">
        <f t="shared" si="761"/>
        <v/>
      </c>
      <c r="FC738" s="1333" t="str">
        <f t="shared" si="762"/>
        <v/>
      </c>
      <c r="FE738" s="1234" t="str">
        <f t="shared" si="763"/>
        <v xml:space="preserve"> </v>
      </c>
      <c r="FF738" s="1234" t="str">
        <f t="shared" si="764"/>
        <v xml:space="preserve"> </v>
      </c>
      <c r="FG738" s="1234" t="str">
        <f t="shared" si="765"/>
        <v xml:space="preserve"> </v>
      </c>
      <c r="FH738" s="1234" t="str">
        <f t="shared" si="766"/>
        <v xml:space="preserve"> </v>
      </c>
      <c r="FI738" s="1234" t="str">
        <f t="shared" si="737"/>
        <v xml:space="preserve"> </v>
      </c>
      <c r="FJ738" s="1234" t="str">
        <f t="shared" si="767"/>
        <v xml:space="preserve"> </v>
      </c>
      <c r="FK738" s="1234">
        <f t="shared" si="738"/>
        <v>0</v>
      </c>
      <c r="FL738" s="1227"/>
      <c r="FM738" s="1234" t="str">
        <f t="shared" si="739"/>
        <v xml:space="preserve"> </v>
      </c>
      <c r="FN738" s="1234" t="str">
        <f t="shared" si="740"/>
        <v xml:space="preserve"> </v>
      </c>
      <c r="FO738" s="1234" t="str">
        <f t="shared" si="768"/>
        <v xml:space="preserve"> </v>
      </c>
      <c r="FP738" s="1234" t="str">
        <f t="shared" si="769"/>
        <v xml:space="preserve"> </v>
      </c>
      <c r="FQ738" s="1234" t="str">
        <f t="shared" si="741"/>
        <v xml:space="preserve"> </v>
      </c>
      <c r="FR738" s="1234" t="str">
        <f t="shared" si="770"/>
        <v xml:space="preserve"> </v>
      </c>
      <c r="FS738" s="1234">
        <f t="shared" si="776"/>
        <v>0</v>
      </c>
      <c r="FT738" s="1227"/>
      <c r="FU738" s="1234" t="str">
        <f t="shared" si="771"/>
        <v xml:space="preserve"> </v>
      </c>
      <c r="FV738" s="1234" t="str">
        <f t="shared" si="772"/>
        <v xml:space="preserve"> </v>
      </c>
      <c r="FW738" s="1234" t="str">
        <f t="shared" si="773"/>
        <v xml:space="preserve"> </v>
      </c>
      <c r="FX738" s="1234" t="str">
        <f t="shared" si="742"/>
        <v xml:space="preserve"> </v>
      </c>
      <c r="FY738" s="1234" t="str">
        <f t="shared" si="743"/>
        <v xml:space="preserve"> </v>
      </c>
      <c r="FZ738" s="1234" t="str">
        <f t="shared" si="774"/>
        <v xml:space="preserve"> </v>
      </c>
      <c r="GA738" s="1234">
        <f t="shared" si="744"/>
        <v>0</v>
      </c>
      <c r="GB738" s="1227"/>
      <c r="GC738" s="1234" t="str">
        <f t="shared" si="745"/>
        <v xml:space="preserve"> </v>
      </c>
      <c r="GD738" s="1234" t="str">
        <f t="shared" si="746"/>
        <v xml:space="preserve"> </v>
      </c>
      <c r="GE738" s="1234" t="str">
        <f t="shared" si="747"/>
        <v xml:space="preserve"> </v>
      </c>
      <c r="GF738" s="1234" t="str">
        <f t="shared" si="748"/>
        <v xml:space="preserve"> </v>
      </c>
      <c r="GG738" s="1234" t="str">
        <f t="shared" si="749"/>
        <v xml:space="preserve"> </v>
      </c>
      <c r="GH738" s="1234" t="str">
        <f t="shared" si="750"/>
        <v xml:space="preserve"> </v>
      </c>
      <c r="GI738" s="1234" t="str">
        <f t="shared" si="751"/>
        <v xml:space="preserve"> </v>
      </c>
      <c r="GJ738" s="1234" t="str">
        <f t="shared" si="752"/>
        <v xml:space="preserve"> </v>
      </c>
      <c r="GK738" s="1234" t="str">
        <f t="shared" si="753"/>
        <v xml:space="preserve"> </v>
      </c>
      <c r="GL738" s="1234" t="str">
        <f t="shared" si="754"/>
        <v xml:space="preserve"> </v>
      </c>
      <c r="GM738" s="1234" t="str">
        <f t="shared" si="755"/>
        <v xml:space="preserve"> </v>
      </c>
      <c r="GN738" s="1234">
        <f t="shared" si="756"/>
        <v>0</v>
      </c>
    </row>
    <row r="739" spans="1:196" s="100" customFormat="1" ht="27" customHeight="1" thickTop="1" thickBot="1">
      <c r="A739" s="1208">
        <f>【A票】【D票】!$D$10</f>
        <v>0</v>
      </c>
      <c r="B739" s="1212">
        <f>【A票】【D票】!$H$10</f>
        <v>0</v>
      </c>
      <c r="C739" s="1213" t="str">
        <f>【A票】【D票】!$K$10</f>
        <v xml:space="preserve"> </v>
      </c>
      <c r="D739" s="1214">
        <f t="shared" si="730"/>
        <v>648</v>
      </c>
      <c r="E739" s="914"/>
      <c r="F739" s="467"/>
      <c r="G739" s="469"/>
      <c r="H739" s="224" t="str">
        <f t="shared" si="716"/>
        <v xml:space="preserve"> </v>
      </c>
      <c r="I739" s="704"/>
      <c r="J739" s="117"/>
      <c r="K739" s="117"/>
      <c r="L739" s="117"/>
      <c r="M739" s="117"/>
      <c r="N739" s="117"/>
      <c r="O739" s="117"/>
      <c r="P739" s="117"/>
      <c r="Q739" s="117"/>
      <c r="R739" s="117"/>
      <c r="S739" s="117"/>
      <c r="T739" s="254"/>
      <c r="U739" s="646"/>
      <c r="V739" s="646"/>
      <c r="W739" s="114"/>
      <c r="X739" s="254"/>
      <c r="Y739" s="224" t="str">
        <f t="shared" si="717"/>
        <v xml:space="preserve"> </v>
      </c>
      <c r="Z739" s="579"/>
      <c r="AA739" s="704"/>
      <c r="AB739" s="119"/>
      <c r="AC739" s="224" t="str">
        <f t="shared" si="732"/>
        <v xml:space="preserve"> </v>
      </c>
      <c r="AD739" s="115"/>
      <c r="AE739" s="253"/>
      <c r="AF739" s="704"/>
      <c r="AG739" s="727"/>
      <c r="AH739" s="727"/>
      <c r="AI739" s="727"/>
      <c r="AJ739" s="727"/>
      <c r="AK739" s="591"/>
      <c r="AL739" s="727"/>
      <c r="AM739" s="727"/>
      <c r="AN739" s="727"/>
      <c r="AO739" s="727"/>
      <c r="AP739" s="727"/>
      <c r="AQ739" s="727"/>
      <c r="AR739" s="727"/>
      <c r="AS739" s="727"/>
      <c r="AT739" s="727"/>
      <c r="AU739" s="727"/>
      <c r="AV739" s="727"/>
      <c r="AW739" s="727"/>
      <c r="AX739" s="727"/>
      <c r="AY739" s="727"/>
      <c r="AZ739" s="727"/>
      <c r="BA739" s="727"/>
      <c r="BB739" s="727"/>
      <c r="BC739" s="821"/>
      <c r="BD739" s="727"/>
      <c r="BE739" s="727"/>
      <c r="BF739" s="727"/>
      <c r="BG739" s="727"/>
      <c r="BH739" s="727"/>
      <c r="BI739" s="727"/>
      <c r="BJ739" s="727"/>
      <c r="BK739" s="727"/>
      <c r="BL739" s="821"/>
      <c r="BM739" s="727"/>
      <c r="BN739" s="727"/>
      <c r="BO739" s="727"/>
      <c r="BP739" s="727"/>
      <c r="BQ739" s="727"/>
      <c r="BR739" s="821"/>
      <c r="BS739" s="727"/>
      <c r="BT739" s="727"/>
      <c r="BU739" s="727"/>
      <c r="BV739" s="591"/>
      <c r="BW739" s="224" t="str">
        <f t="shared" si="729"/>
        <v xml:space="preserve"> </v>
      </c>
      <c r="BX739" s="471">
        <f t="shared" si="718"/>
        <v>648</v>
      </c>
      <c r="BY739" s="117"/>
      <c r="BZ739" s="117"/>
      <c r="CA739" s="117"/>
      <c r="CB739" s="117"/>
      <c r="CC739" s="117"/>
      <c r="CD739" s="461"/>
      <c r="CE739" s="236"/>
      <c r="CF739" s="224" t="str">
        <f t="shared" si="719"/>
        <v xml:space="preserve"> </v>
      </c>
      <c r="CG739" s="116"/>
      <c r="CH739" s="117"/>
      <c r="CI739" s="117"/>
      <c r="CJ739" s="117"/>
      <c r="CK739" s="472"/>
      <c r="CL739" s="472"/>
      <c r="CM739" s="472"/>
      <c r="CN739" s="472"/>
      <c r="CO739" s="117"/>
      <c r="CP739" s="253"/>
      <c r="CQ739" s="120"/>
      <c r="CR739" s="224" t="str" cm="1">
        <f t="array" ref="CR739">IF(AND(SUM(COUNTIF(CG739:CM739,{"*不明*","*その他*"})+COUNTIF(CO739:CP739,{"*不明*","*その他*"}))&gt;0,CQ739=""),"その他・不明の場合,10)具体的内容、理由を記入",IF(OR(AND(CI739=CI$65,COUNTA(CJ739:CM739)&lt;4),AND(OR(CI739=CI$63,CI739=CI$64,CI739=CI$66,CI739=CI$67,CI739=CI$68,CI739=""),COUNTA(CJ739:CM739)&gt;0)),"3)介護保険認定済→要介護度、認知症自立度、寝たきり度、介護保険サービス記入",IF(OR(AND(OR(CM739=CM$63,CM739=CM$64),CN739=""),AND(OR(CM739=CM$65,CM739=CM$66),CN739&lt;&gt;"")),"7)介護保険サービス受けている/過去受けていた→具体的内容記入"," ")))</f>
        <v xml:space="preserve"> </v>
      </c>
      <c r="CS739" s="224" t="str">
        <f t="shared" si="720"/>
        <v xml:space="preserve"> </v>
      </c>
      <c r="CT739" s="116"/>
      <c r="CU739" s="253"/>
      <c r="CV739" s="117"/>
      <c r="CW739" s="117"/>
      <c r="CX739" s="253"/>
      <c r="CY739" s="117"/>
      <c r="CZ739" s="117"/>
      <c r="DA739" s="253"/>
      <c r="DB739" s="117"/>
      <c r="DC739" s="224" t="str">
        <f t="shared" si="721"/>
        <v xml:space="preserve"> </v>
      </c>
      <c r="DD739" s="224" t="str">
        <f t="shared" si="722"/>
        <v xml:space="preserve"> </v>
      </c>
      <c r="DE739" s="224" t="str">
        <f t="shared" si="733"/>
        <v xml:space="preserve"> </v>
      </c>
      <c r="DF739" s="121"/>
      <c r="DG739" s="114"/>
      <c r="DH739" s="704"/>
      <c r="DI739" s="119"/>
      <c r="DJ739" s="187"/>
      <c r="DK739" s="254"/>
      <c r="DL739" s="224" t="str">
        <f t="shared" si="734"/>
        <v xml:space="preserve"> </v>
      </c>
      <c r="DM739" s="224" t="str">
        <f t="shared" si="723"/>
        <v xml:space="preserve"> </v>
      </c>
      <c r="DN739" s="474"/>
      <c r="DO739" s="117"/>
      <c r="DP739" s="117"/>
      <c r="DQ739" s="117"/>
      <c r="DR739" s="117"/>
      <c r="DS739" s="117"/>
      <c r="DT739" s="254"/>
      <c r="DU739" s="476"/>
      <c r="DV739" s="224" t="str">
        <f t="shared" si="735"/>
        <v xml:space="preserve"> </v>
      </c>
      <c r="DW739" s="115"/>
      <c r="DX739" s="470"/>
      <c r="DY739" s="117"/>
      <c r="DZ739" s="704"/>
      <c r="EA739" s="224" t="str">
        <f t="shared" si="736"/>
        <v xml:space="preserve"> </v>
      </c>
      <c r="EB739" s="906"/>
      <c r="EC739" s="904"/>
      <c r="ED739" s="904"/>
      <c r="EE739" s="904"/>
      <c r="EF739" s="904"/>
      <c r="EG739" s="904"/>
      <c r="EH739" s="904"/>
      <c r="EI739" s="904"/>
      <c r="EJ739" s="904"/>
      <c r="EK739" s="905"/>
      <c r="EL739" s="80"/>
      <c r="EM739" s="224" t="str">
        <f t="shared" si="724"/>
        <v xml:space="preserve"> </v>
      </c>
      <c r="EN739" s="224" t="str">
        <f t="shared" si="725"/>
        <v xml:space="preserve"> </v>
      </c>
      <c r="EO739" s="115"/>
      <c r="EP739" s="1050"/>
      <c r="EQ739" s="253"/>
      <c r="ER739" s="117"/>
      <c r="ES739" s="1258">
        <f t="shared" si="726"/>
        <v>648</v>
      </c>
      <c r="ET739" s="224" t="str">
        <f t="shared" si="727"/>
        <v xml:space="preserve"> </v>
      </c>
      <c r="EU739" s="477" t="str">
        <f t="shared" si="728"/>
        <v/>
      </c>
      <c r="EV739" s="1334" t="str">
        <f t="shared" si="731"/>
        <v xml:space="preserve"> </v>
      </c>
      <c r="EW739" s="1332" t="str">
        <f t="shared" si="775"/>
        <v/>
      </c>
      <c r="EX739" s="1275" t="str">
        <f t="shared" si="757"/>
        <v/>
      </c>
      <c r="EY739" s="1275" t="str">
        <f t="shared" si="758"/>
        <v/>
      </c>
      <c r="EZ739" s="1275" t="str">
        <f t="shared" si="759"/>
        <v/>
      </c>
      <c r="FA739" s="1275" t="str">
        <f t="shared" si="760"/>
        <v/>
      </c>
      <c r="FB739" s="1275" t="str">
        <f t="shared" si="761"/>
        <v/>
      </c>
      <c r="FC739" s="1333" t="str">
        <f t="shared" si="762"/>
        <v/>
      </c>
      <c r="FE739" s="1234" t="str">
        <f t="shared" si="763"/>
        <v xml:space="preserve"> </v>
      </c>
      <c r="FF739" s="1234" t="str">
        <f t="shared" si="764"/>
        <v xml:space="preserve"> </v>
      </c>
      <c r="FG739" s="1234" t="str">
        <f t="shared" si="765"/>
        <v xml:space="preserve"> </v>
      </c>
      <c r="FH739" s="1234" t="str">
        <f t="shared" si="766"/>
        <v xml:space="preserve"> </v>
      </c>
      <c r="FI739" s="1234" t="str">
        <f t="shared" si="737"/>
        <v xml:space="preserve"> </v>
      </c>
      <c r="FJ739" s="1234" t="str">
        <f t="shared" si="767"/>
        <v xml:space="preserve"> </v>
      </c>
      <c r="FK739" s="1234">
        <f t="shared" si="738"/>
        <v>0</v>
      </c>
      <c r="FL739" s="1227"/>
      <c r="FM739" s="1234" t="str">
        <f t="shared" si="739"/>
        <v xml:space="preserve"> </v>
      </c>
      <c r="FN739" s="1234" t="str">
        <f t="shared" si="740"/>
        <v xml:space="preserve"> </v>
      </c>
      <c r="FO739" s="1234" t="str">
        <f t="shared" si="768"/>
        <v xml:space="preserve"> </v>
      </c>
      <c r="FP739" s="1234" t="str">
        <f t="shared" si="769"/>
        <v xml:space="preserve"> </v>
      </c>
      <c r="FQ739" s="1234" t="str">
        <f t="shared" si="741"/>
        <v xml:space="preserve"> </v>
      </c>
      <c r="FR739" s="1234" t="str">
        <f t="shared" si="770"/>
        <v xml:space="preserve"> </v>
      </c>
      <c r="FS739" s="1234">
        <f t="shared" si="776"/>
        <v>0</v>
      </c>
      <c r="FT739" s="1227"/>
      <c r="FU739" s="1234" t="str">
        <f t="shared" si="771"/>
        <v xml:space="preserve"> </v>
      </c>
      <c r="FV739" s="1234" t="str">
        <f t="shared" si="772"/>
        <v xml:space="preserve"> </v>
      </c>
      <c r="FW739" s="1234" t="str">
        <f t="shared" si="773"/>
        <v xml:space="preserve"> </v>
      </c>
      <c r="FX739" s="1234" t="str">
        <f t="shared" si="742"/>
        <v xml:space="preserve"> </v>
      </c>
      <c r="FY739" s="1234" t="str">
        <f t="shared" si="743"/>
        <v xml:space="preserve"> </v>
      </c>
      <c r="FZ739" s="1234" t="str">
        <f t="shared" si="774"/>
        <v xml:space="preserve"> </v>
      </c>
      <c r="GA739" s="1234">
        <f t="shared" si="744"/>
        <v>0</v>
      </c>
      <c r="GB739" s="1227"/>
      <c r="GC739" s="1234" t="str">
        <f t="shared" si="745"/>
        <v xml:space="preserve"> </v>
      </c>
      <c r="GD739" s="1234" t="str">
        <f t="shared" si="746"/>
        <v xml:space="preserve"> </v>
      </c>
      <c r="GE739" s="1234" t="str">
        <f t="shared" si="747"/>
        <v xml:space="preserve"> </v>
      </c>
      <c r="GF739" s="1234" t="str">
        <f t="shared" si="748"/>
        <v xml:space="preserve"> </v>
      </c>
      <c r="GG739" s="1234" t="str">
        <f t="shared" si="749"/>
        <v xml:space="preserve"> </v>
      </c>
      <c r="GH739" s="1234" t="str">
        <f t="shared" si="750"/>
        <v xml:space="preserve"> </v>
      </c>
      <c r="GI739" s="1234" t="str">
        <f t="shared" si="751"/>
        <v xml:space="preserve"> </v>
      </c>
      <c r="GJ739" s="1234" t="str">
        <f t="shared" si="752"/>
        <v xml:space="preserve"> </v>
      </c>
      <c r="GK739" s="1234" t="str">
        <f t="shared" si="753"/>
        <v xml:space="preserve"> </v>
      </c>
      <c r="GL739" s="1234" t="str">
        <f t="shared" si="754"/>
        <v xml:space="preserve"> </v>
      </c>
      <c r="GM739" s="1234" t="str">
        <f t="shared" si="755"/>
        <v xml:space="preserve"> </v>
      </c>
      <c r="GN739" s="1234">
        <f t="shared" si="756"/>
        <v>0</v>
      </c>
    </row>
    <row r="740" spans="1:196" s="100" customFormat="1" ht="27" customHeight="1" thickTop="1" thickBot="1">
      <c r="A740" s="1208">
        <f>【A票】【D票】!$D$10</f>
        <v>0</v>
      </c>
      <c r="B740" s="1212">
        <f>【A票】【D票】!$H$10</f>
        <v>0</v>
      </c>
      <c r="C740" s="1213" t="str">
        <f>【A票】【D票】!$K$10</f>
        <v xml:space="preserve"> </v>
      </c>
      <c r="D740" s="1214">
        <f t="shared" si="730"/>
        <v>649</v>
      </c>
      <c r="E740" s="914"/>
      <c r="F740" s="467"/>
      <c r="G740" s="469"/>
      <c r="H740" s="224" t="str">
        <f t="shared" si="716"/>
        <v xml:space="preserve"> </v>
      </c>
      <c r="I740" s="704"/>
      <c r="J740" s="117"/>
      <c r="K740" s="117"/>
      <c r="L740" s="117"/>
      <c r="M740" s="117"/>
      <c r="N740" s="117"/>
      <c r="O740" s="117"/>
      <c r="P740" s="117"/>
      <c r="Q740" s="117"/>
      <c r="R740" s="117"/>
      <c r="S740" s="117"/>
      <c r="T740" s="254"/>
      <c r="U740" s="646"/>
      <c r="V740" s="646"/>
      <c r="W740" s="114"/>
      <c r="X740" s="254"/>
      <c r="Y740" s="224" t="str">
        <f t="shared" si="717"/>
        <v xml:space="preserve"> </v>
      </c>
      <c r="Z740" s="579"/>
      <c r="AA740" s="704"/>
      <c r="AB740" s="119"/>
      <c r="AC740" s="224" t="str">
        <f t="shared" si="732"/>
        <v xml:space="preserve"> </v>
      </c>
      <c r="AD740" s="115"/>
      <c r="AE740" s="253"/>
      <c r="AF740" s="704"/>
      <c r="AG740" s="727"/>
      <c r="AH740" s="727"/>
      <c r="AI740" s="727"/>
      <c r="AJ740" s="727"/>
      <c r="AK740" s="591"/>
      <c r="AL740" s="727"/>
      <c r="AM740" s="727"/>
      <c r="AN740" s="727"/>
      <c r="AO740" s="727"/>
      <c r="AP740" s="727"/>
      <c r="AQ740" s="727"/>
      <c r="AR740" s="727"/>
      <c r="AS740" s="727"/>
      <c r="AT740" s="727"/>
      <c r="AU740" s="727"/>
      <c r="AV740" s="727"/>
      <c r="AW740" s="727"/>
      <c r="AX740" s="727"/>
      <c r="AY740" s="727"/>
      <c r="AZ740" s="727"/>
      <c r="BA740" s="727"/>
      <c r="BB740" s="727"/>
      <c r="BC740" s="821"/>
      <c r="BD740" s="727"/>
      <c r="BE740" s="727"/>
      <c r="BF740" s="727"/>
      <c r="BG740" s="727"/>
      <c r="BH740" s="727"/>
      <c r="BI740" s="727"/>
      <c r="BJ740" s="727"/>
      <c r="BK740" s="727"/>
      <c r="BL740" s="821"/>
      <c r="BM740" s="727"/>
      <c r="BN740" s="727"/>
      <c r="BO740" s="727"/>
      <c r="BP740" s="727"/>
      <c r="BQ740" s="727"/>
      <c r="BR740" s="821"/>
      <c r="BS740" s="727"/>
      <c r="BT740" s="727"/>
      <c r="BU740" s="727"/>
      <c r="BV740" s="591"/>
      <c r="BW740" s="224" t="str">
        <f t="shared" si="729"/>
        <v xml:space="preserve"> </v>
      </c>
      <c r="BX740" s="471">
        <f t="shared" si="718"/>
        <v>649</v>
      </c>
      <c r="BY740" s="117"/>
      <c r="BZ740" s="117"/>
      <c r="CA740" s="117"/>
      <c r="CB740" s="117"/>
      <c r="CC740" s="117"/>
      <c r="CD740" s="461"/>
      <c r="CE740" s="236"/>
      <c r="CF740" s="224" t="str">
        <f t="shared" si="719"/>
        <v xml:space="preserve"> </v>
      </c>
      <c r="CG740" s="116"/>
      <c r="CH740" s="117"/>
      <c r="CI740" s="117"/>
      <c r="CJ740" s="117"/>
      <c r="CK740" s="472"/>
      <c r="CL740" s="472"/>
      <c r="CM740" s="472"/>
      <c r="CN740" s="472"/>
      <c r="CO740" s="117"/>
      <c r="CP740" s="253"/>
      <c r="CQ740" s="120"/>
      <c r="CR740" s="224" t="str" cm="1">
        <f t="array" ref="CR740">IF(AND(SUM(COUNTIF(CG740:CM740,{"*不明*","*その他*"})+COUNTIF(CO740:CP740,{"*不明*","*その他*"}))&gt;0,CQ740=""),"その他・不明の場合,10)具体的内容、理由を記入",IF(OR(AND(CI740=CI$65,COUNTA(CJ740:CM740)&lt;4),AND(OR(CI740=CI$63,CI740=CI$64,CI740=CI$66,CI740=CI$67,CI740=CI$68,CI740=""),COUNTA(CJ740:CM740)&gt;0)),"3)介護保険認定済→要介護度、認知症自立度、寝たきり度、介護保険サービス記入",IF(OR(AND(OR(CM740=CM$63,CM740=CM$64),CN740=""),AND(OR(CM740=CM$65,CM740=CM$66),CN740&lt;&gt;"")),"7)介護保険サービス受けている/過去受けていた→具体的内容記入"," ")))</f>
        <v xml:space="preserve"> </v>
      </c>
      <c r="CS740" s="224" t="str">
        <f t="shared" si="720"/>
        <v xml:space="preserve"> </v>
      </c>
      <c r="CT740" s="116"/>
      <c r="CU740" s="253"/>
      <c r="CV740" s="117"/>
      <c r="CW740" s="117"/>
      <c r="CX740" s="253"/>
      <c r="CY740" s="117"/>
      <c r="CZ740" s="117"/>
      <c r="DA740" s="253"/>
      <c r="DB740" s="117"/>
      <c r="DC740" s="224" t="str">
        <f t="shared" si="721"/>
        <v xml:space="preserve"> </v>
      </c>
      <c r="DD740" s="224" t="str">
        <f t="shared" si="722"/>
        <v xml:space="preserve"> </v>
      </c>
      <c r="DE740" s="224" t="str">
        <f t="shared" si="733"/>
        <v xml:space="preserve"> </v>
      </c>
      <c r="DF740" s="121"/>
      <c r="DG740" s="114"/>
      <c r="DH740" s="704"/>
      <c r="DI740" s="119"/>
      <c r="DJ740" s="187"/>
      <c r="DK740" s="254"/>
      <c r="DL740" s="224" t="str">
        <f t="shared" si="734"/>
        <v xml:space="preserve"> </v>
      </c>
      <c r="DM740" s="224" t="str">
        <f t="shared" si="723"/>
        <v xml:space="preserve"> </v>
      </c>
      <c r="DN740" s="474"/>
      <c r="DO740" s="117"/>
      <c r="DP740" s="117"/>
      <c r="DQ740" s="117"/>
      <c r="DR740" s="117"/>
      <c r="DS740" s="117"/>
      <c r="DT740" s="254"/>
      <c r="DU740" s="476"/>
      <c r="DV740" s="224" t="str">
        <f t="shared" si="735"/>
        <v xml:space="preserve"> </v>
      </c>
      <c r="DW740" s="115"/>
      <c r="DX740" s="470"/>
      <c r="DY740" s="117"/>
      <c r="DZ740" s="704"/>
      <c r="EA740" s="224" t="str">
        <f t="shared" si="736"/>
        <v xml:space="preserve"> </v>
      </c>
      <c r="EB740" s="906"/>
      <c r="EC740" s="904"/>
      <c r="ED740" s="904"/>
      <c r="EE740" s="904"/>
      <c r="EF740" s="904"/>
      <c r="EG740" s="904"/>
      <c r="EH740" s="904"/>
      <c r="EI740" s="904"/>
      <c r="EJ740" s="904"/>
      <c r="EK740" s="905"/>
      <c r="EL740" s="80"/>
      <c r="EM740" s="224" t="str">
        <f t="shared" si="724"/>
        <v xml:space="preserve"> </v>
      </c>
      <c r="EN740" s="224" t="str">
        <f t="shared" si="725"/>
        <v xml:space="preserve"> </v>
      </c>
      <c r="EO740" s="115"/>
      <c r="EP740" s="1050"/>
      <c r="EQ740" s="253"/>
      <c r="ER740" s="117"/>
      <c r="ES740" s="1258">
        <f t="shared" si="726"/>
        <v>649</v>
      </c>
      <c r="ET740" s="224" t="str">
        <f t="shared" si="727"/>
        <v xml:space="preserve"> </v>
      </c>
      <c r="EU740" s="477" t="str">
        <f t="shared" si="728"/>
        <v/>
      </c>
      <c r="EV740" s="1334" t="str">
        <f t="shared" si="731"/>
        <v xml:space="preserve"> </v>
      </c>
      <c r="EW740" s="1332" t="str">
        <f t="shared" si="775"/>
        <v/>
      </c>
      <c r="EX740" s="1275" t="str">
        <f t="shared" si="757"/>
        <v/>
      </c>
      <c r="EY740" s="1275" t="str">
        <f t="shared" si="758"/>
        <v/>
      </c>
      <c r="EZ740" s="1275" t="str">
        <f t="shared" si="759"/>
        <v/>
      </c>
      <c r="FA740" s="1275" t="str">
        <f t="shared" si="760"/>
        <v/>
      </c>
      <c r="FB740" s="1275" t="str">
        <f t="shared" si="761"/>
        <v/>
      </c>
      <c r="FC740" s="1333" t="str">
        <f t="shared" si="762"/>
        <v/>
      </c>
      <c r="FE740" s="1234" t="str">
        <f t="shared" si="763"/>
        <v xml:space="preserve"> </v>
      </c>
      <c r="FF740" s="1234" t="str">
        <f t="shared" si="764"/>
        <v xml:space="preserve"> </v>
      </c>
      <c r="FG740" s="1234" t="str">
        <f t="shared" si="765"/>
        <v xml:space="preserve"> </v>
      </c>
      <c r="FH740" s="1234" t="str">
        <f t="shared" si="766"/>
        <v xml:space="preserve"> </v>
      </c>
      <c r="FI740" s="1234" t="str">
        <f t="shared" si="737"/>
        <v xml:space="preserve"> </v>
      </c>
      <c r="FJ740" s="1234" t="str">
        <f t="shared" si="767"/>
        <v xml:space="preserve"> </v>
      </c>
      <c r="FK740" s="1234">
        <f t="shared" si="738"/>
        <v>0</v>
      </c>
      <c r="FL740" s="1227"/>
      <c r="FM740" s="1234" t="str">
        <f t="shared" si="739"/>
        <v xml:space="preserve"> </v>
      </c>
      <c r="FN740" s="1234" t="str">
        <f t="shared" si="740"/>
        <v xml:space="preserve"> </v>
      </c>
      <c r="FO740" s="1234" t="str">
        <f t="shared" si="768"/>
        <v xml:space="preserve"> </v>
      </c>
      <c r="FP740" s="1234" t="str">
        <f t="shared" si="769"/>
        <v xml:space="preserve"> </v>
      </c>
      <c r="FQ740" s="1234" t="str">
        <f t="shared" si="741"/>
        <v xml:space="preserve"> </v>
      </c>
      <c r="FR740" s="1234" t="str">
        <f t="shared" si="770"/>
        <v xml:space="preserve"> </v>
      </c>
      <c r="FS740" s="1234">
        <f t="shared" si="776"/>
        <v>0</v>
      </c>
      <c r="FT740" s="1227"/>
      <c r="FU740" s="1234" t="str">
        <f t="shared" si="771"/>
        <v xml:space="preserve"> </v>
      </c>
      <c r="FV740" s="1234" t="str">
        <f t="shared" si="772"/>
        <v xml:space="preserve"> </v>
      </c>
      <c r="FW740" s="1234" t="str">
        <f t="shared" si="773"/>
        <v xml:space="preserve"> </v>
      </c>
      <c r="FX740" s="1234" t="str">
        <f t="shared" si="742"/>
        <v xml:space="preserve"> </v>
      </c>
      <c r="FY740" s="1234" t="str">
        <f t="shared" si="743"/>
        <v xml:space="preserve"> </v>
      </c>
      <c r="FZ740" s="1234" t="str">
        <f t="shared" si="774"/>
        <v xml:space="preserve"> </v>
      </c>
      <c r="GA740" s="1234">
        <f t="shared" si="744"/>
        <v>0</v>
      </c>
      <c r="GB740" s="1227"/>
      <c r="GC740" s="1234" t="str">
        <f t="shared" si="745"/>
        <v xml:space="preserve"> </v>
      </c>
      <c r="GD740" s="1234" t="str">
        <f t="shared" si="746"/>
        <v xml:space="preserve"> </v>
      </c>
      <c r="GE740" s="1234" t="str">
        <f t="shared" si="747"/>
        <v xml:space="preserve"> </v>
      </c>
      <c r="GF740" s="1234" t="str">
        <f t="shared" si="748"/>
        <v xml:space="preserve"> </v>
      </c>
      <c r="GG740" s="1234" t="str">
        <f t="shared" si="749"/>
        <v xml:space="preserve"> </v>
      </c>
      <c r="GH740" s="1234" t="str">
        <f t="shared" si="750"/>
        <v xml:space="preserve"> </v>
      </c>
      <c r="GI740" s="1234" t="str">
        <f t="shared" si="751"/>
        <v xml:space="preserve"> </v>
      </c>
      <c r="GJ740" s="1234" t="str">
        <f t="shared" si="752"/>
        <v xml:space="preserve"> </v>
      </c>
      <c r="GK740" s="1234" t="str">
        <f t="shared" si="753"/>
        <v xml:space="preserve"> </v>
      </c>
      <c r="GL740" s="1234" t="str">
        <f t="shared" si="754"/>
        <v xml:space="preserve"> </v>
      </c>
      <c r="GM740" s="1234" t="str">
        <f t="shared" si="755"/>
        <v xml:space="preserve"> </v>
      </c>
      <c r="GN740" s="1234">
        <f t="shared" si="756"/>
        <v>0</v>
      </c>
    </row>
    <row r="741" spans="1:196" s="100" customFormat="1" ht="27" customHeight="1" thickTop="1" thickBot="1">
      <c r="A741" s="1208">
        <f>【A票】【D票】!$D$10</f>
        <v>0</v>
      </c>
      <c r="B741" s="1212">
        <f>【A票】【D票】!$H$10</f>
        <v>0</v>
      </c>
      <c r="C741" s="1213" t="str">
        <f>【A票】【D票】!$K$10</f>
        <v xml:space="preserve"> </v>
      </c>
      <c r="D741" s="1214">
        <f t="shared" si="730"/>
        <v>650</v>
      </c>
      <c r="E741" s="914"/>
      <c r="F741" s="467"/>
      <c r="G741" s="469"/>
      <c r="H741" s="224" t="str">
        <f t="shared" si="716"/>
        <v xml:space="preserve"> </v>
      </c>
      <c r="I741" s="704"/>
      <c r="J741" s="117"/>
      <c r="K741" s="117"/>
      <c r="L741" s="117"/>
      <c r="M741" s="117"/>
      <c r="N741" s="117"/>
      <c r="O741" s="117"/>
      <c r="P741" s="117"/>
      <c r="Q741" s="117"/>
      <c r="R741" s="117"/>
      <c r="S741" s="117"/>
      <c r="T741" s="254"/>
      <c r="U741" s="646"/>
      <c r="V741" s="646"/>
      <c r="W741" s="114"/>
      <c r="X741" s="254"/>
      <c r="Y741" s="224" t="str">
        <f t="shared" si="717"/>
        <v xml:space="preserve"> </v>
      </c>
      <c r="Z741" s="579"/>
      <c r="AA741" s="704"/>
      <c r="AB741" s="119"/>
      <c r="AC741" s="224" t="str">
        <f t="shared" si="732"/>
        <v xml:space="preserve"> </v>
      </c>
      <c r="AD741" s="115"/>
      <c r="AE741" s="253"/>
      <c r="AF741" s="704"/>
      <c r="AG741" s="727"/>
      <c r="AH741" s="727"/>
      <c r="AI741" s="727"/>
      <c r="AJ741" s="727"/>
      <c r="AK741" s="591"/>
      <c r="AL741" s="727"/>
      <c r="AM741" s="727"/>
      <c r="AN741" s="727"/>
      <c r="AO741" s="727"/>
      <c r="AP741" s="727"/>
      <c r="AQ741" s="727"/>
      <c r="AR741" s="727"/>
      <c r="AS741" s="727"/>
      <c r="AT741" s="727"/>
      <c r="AU741" s="727"/>
      <c r="AV741" s="727"/>
      <c r="AW741" s="727"/>
      <c r="AX741" s="727"/>
      <c r="AY741" s="727"/>
      <c r="AZ741" s="727"/>
      <c r="BA741" s="727"/>
      <c r="BB741" s="727"/>
      <c r="BC741" s="821"/>
      <c r="BD741" s="727"/>
      <c r="BE741" s="727"/>
      <c r="BF741" s="727"/>
      <c r="BG741" s="727"/>
      <c r="BH741" s="727"/>
      <c r="BI741" s="727"/>
      <c r="BJ741" s="727"/>
      <c r="BK741" s="727"/>
      <c r="BL741" s="821"/>
      <c r="BM741" s="727"/>
      <c r="BN741" s="727"/>
      <c r="BO741" s="727"/>
      <c r="BP741" s="727"/>
      <c r="BQ741" s="727"/>
      <c r="BR741" s="821"/>
      <c r="BS741" s="727"/>
      <c r="BT741" s="727"/>
      <c r="BU741" s="727"/>
      <c r="BV741" s="591"/>
      <c r="BW741" s="224" t="str">
        <f t="shared" si="729"/>
        <v xml:space="preserve"> </v>
      </c>
      <c r="BX741" s="471">
        <f t="shared" si="718"/>
        <v>650</v>
      </c>
      <c r="BY741" s="117"/>
      <c r="BZ741" s="117"/>
      <c r="CA741" s="117"/>
      <c r="CB741" s="117"/>
      <c r="CC741" s="117"/>
      <c r="CD741" s="461"/>
      <c r="CE741" s="236"/>
      <c r="CF741" s="224" t="str">
        <f t="shared" si="719"/>
        <v xml:space="preserve"> </v>
      </c>
      <c r="CG741" s="116"/>
      <c r="CH741" s="117"/>
      <c r="CI741" s="117"/>
      <c r="CJ741" s="117"/>
      <c r="CK741" s="472"/>
      <c r="CL741" s="472"/>
      <c r="CM741" s="472"/>
      <c r="CN741" s="472"/>
      <c r="CO741" s="117"/>
      <c r="CP741" s="253"/>
      <c r="CQ741" s="120"/>
      <c r="CR741" s="224" t="str" cm="1">
        <f t="array" ref="CR741">IF(AND(SUM(COUNTIF(CG741:CM741,{"*不明*","*その他*"})+COUNTIF(CO741:CP741,{"*不明*","*その他*"}))&gt;0,CQ741=""),"その他・不明の場合,10)具体的内容、理由を記入",IF(OR(AND(CI741=CI$65,COUNTA(CJ741:CM741)&lt;4),AND(OR(CI741=CI$63,CI741=CI$64,CI741=CI$66,CI741=CI$67,CI741=CI$68,CI741=""),COUNTA(CJ741:CM741)&gt;0)),"3)介護保険認定済→要介護度、認知症自立度、寝たきり度、介護保険サービス記入",IF(OR(AND(OR(CM741=CM$63,CM741=CM$64),CN741=""),AND(OR(CM741=CM$65,CM741=CM$66),CN741&lt;&gt;"")),"7)介護保険サービス受けている/過去受けていた→具体的内容記入"," ")))</f>
        <v xml:space="preserve"> </v>
      </c>
      <c r="CS741" s="224" t="str">
        <f t="shared" si="720"/>
        <v xml:space="preserve"> </v>
      </c>
      <c r="CT741" s="116"/>
      <c r="CU741" s="253"/>
      <c r="CV741" s="117"/>
      <c r="CW741" s="117"/>
      <c r="CX741" s="253"/>
      <c r="CY741" s="117"/>
      <c r="CZ741" s="117"/>
      <c r="DA741" s="253"/>
      <c r="DB741" s="117"/>
      <c r="DC741" s="224" t="str">
        <f t="shared" si="721"/>
        <v xml:space="preserve"> </v>
      </c>
      <c r="DD741" s="224" t="str">
        <f t="shared" si="722"/>
        <v xml:space="preserve"> </v>
      </c>
      <c r="DE741" s="224" t="str">
        <f t="shared" si="733"/>
        <v xml:space="preserve"> </v>
      </c>
      <c r="DF741" s="121"/>
      <c r="DG741" s="114"/>
      <c r="DH741" s="704"/>
      <c r="DI741" s="119"/>
      <c r="DJ741" s="187"/>
      <c r="DK741" s="254"/>
      <c r="DL741" s="224" t="str">
        <f t="shared" si="734"/>
        <v xml:space="preserve"> </v>
      </c>
      <c r="DM741" s="224" t="str">
        <f t="shared" si="723"/>
        <v xml:space="preserve"> </v>
      </c>
      <c r="DN741" s="474"/>
      <c r="DO741" s="117"/>
      <c r="DP741" s="117"/>
      <c r="DQ741" s="117"/>
      <c r="DR741" s="117"/>
      <c r="DS741" s="117"/>
      <c r="DT741" s="254"/>
      <c r="DU741" s="476"/>
      <c r="DV741" s="224" t="str">
        <f t="shared" si="735"/>
        <v xml:space="preserve"> </v>
      </c>
      <c r="DW741" s="115"/>
      <c r="DX741" s="470"/>
      <c r="DY741" s="117"/>
      <c r="DZ741" s="704"/>
      <c r="EA741" s="224" t="str">
        <f t="shared" si="736"/>
        <v xml:space="preserve"> </v>
      </c>
      <c r="EB741" s="906"/>
      <c r="EC741" s="904"/>
      <c r="ED741" s="904"/>
      <c r="EE741" s="904"/>
      <c r="EF741" s="904"/>
      <c r="EG741" s="904"/>
      <c r="EH741" s="904"/>
      <c r="EI741" s="904"/>
      <c r="EJ741" s="904"/>
      <c r="EK741" s="905"/>
      <c r="EL741" s="80"/>
      <c r="EM741" s="224" t="str">
        <f t="shared" si="724"/>
        <v xml:space="preserve"> </v>
      </c>
      <c r="EN741" s="224" t="str">
        <f t="shared" si="725"/>
        <v xml:space="preserve"> </v>
      </c>
      <c r="EO741" s="115"/>
      <c r="EP741" s="1050"/>
      <c r="EQ741" s="253"/>
      <c r="ER741" s="117"/>
      <c r="ES741" s="1258">
        <f t="shared" si="726"/>
        <v>650</v>
      </c>
      <c r="ET741" s="224" t="str">
        <f t="shared" si="727"/>
        <v xml:space="preserve"> </v>
      </c>
      <c r="EU741" s="477" t="str">
        <f t="shared" si="728"/>
        <v/>
      </c>
      <c r="EV741" s="1334" t="str">
        <f t="shared" si="731"/>
        <v xml:space="preserve"> </v>
      </c>
      <c r="EW741" s="1332" t="str">
        <f t="shared" si="775"/>
        <v/>
      </c>
      <c r="EX741" s="1275" t="str">
        <f t="shared" si="757"/>
        <v/>
      </c>
      <c r="EY741" s="1275" t="str">
        <f t="shared" si="758"/>
        <v/>
      </c>
      <c r="EZ741" s="1275" t="str">
        <f t="shared" si="759"/>
        <v/>
      </c>
      <c r="FA741" s="1275" t="str">
        <f t="shared" si="760"/>
        <v/>
      </c>
      <c r="FB741" s="1275" t="str">
        <f t="shared" si="761"/>
        <v/>
      </c>
      <c r="FC741" s="1333" t="str">
        <f t="shared" si="762"/>
        <v/>
      </c>
      <c r="FE741" s="1234" t="str">
        <f t="shared" si="763"/>
        <v xml:space="preserve"> </v>
      </c>
      <c r="FF741" s="1234" t="str">
        <f t="shared" si="764"/>
        <v xml:space="preserve"> </v>
      </c>
      <c r="FG741" s="1234" t="str">
        <f t="shared" si="765"/>
        <v xml:space="preserve"> </v>
      </c>
      <c r="FH741" s="1234" t="str">
        <f t="shared" si="766"/>
        <v xml:space="preserve"> </v>
      </c>
      <c r="FI741" s="1234" t="str">
        <f t="shared" si="737"/>
        <v xml:space="preserve"> </v>
      </c>
      <c r="FJ741" s="1234" t="str">
        <f t="shared" si="767"/>
        <v xml:space="preserve"> </v>
      </c>
      <c r="FK741" s="1234">
        <f t="shared" si="738"/>
        <v>0</v>
      </c>
      <c r="FL741" s="1227"/>
      <c r="FM741" s="1234" t="str">
        <f t="shared" si="739"/>
        <v xml:space="preserve"> </v>
      </c>
      <c r="FN741" s="1234" t="str">
        <f t="shared" si="740"/>
        <v xml:space="preserve"> </v>
      </c>
      <c r="FO741" s="1234" t="str">
        <f t="shared" si="768"/>
        <v xml:space="preserve"> </v>
      </c>
      <c r="FP741" s="1234" t="str">
        <f t="shared" si="769"/>
        <v xml:space="preserve"> </v>
      </c>
      <c r="FQ741" s="1234" t="str">
        <f t="shared" si="741"/>
        <v xml:space="preserve"> </v>
      </c>
      <c r="FR741" s="1234" t="str">
        <f t="shared" si="770"/>
        <v xml:space="preserve"> </v>
      </c>
      <c r="FS741" s="1234">
        <f t="shared" si="776"/>
        <v>0</v>
      </c>
      <c r="FT741" s="1227"/>
      <c r="FU741" s="1234" t="str">
        <f t="shared" si="771"/>
        <v xml:space="preserve"> </v>
      </c>
      <c r="FV741" s="1234" t="str">
        <f t="shared" si="772"/>
        <v xml:space="preserve"> </v>
      </c>
      <c r="FW741" s="1234" t="str">
        <f t="shared" si="773"/>
        <v xml:space="preserve"> </v>
      </c>
      <c r="FX741" s="1234" t="str">
        <f t="shared" si="742"/>
        <v xml:space="preserve"> </v>
      </c>
      <c r="FY741" s="1234" t="str">
        <f t="shared" si="743"/>
        <v xml:space="preserve"> </v>
      </c>
      <c r="FZ741" s="1234" t="str">
        <f t="shared" si="774"/>
        <v xml:space="preserve"> </v>
      </c>
      <c r="GA741" s="1234">
        <f t="shared" si="744"/>
        <v>0</v>
      </c>
      <c r="GB741" s="1227"/>
      <c r="GC741" s="1234" t="str">
        <f t="shared" si="745"/>
        <v xml:space="preserve"> </v>
      </c>
      <c r="GD741" s="1234" t="str">
        <f t="shared" si="746"/>
        <v xml:space="preserve"> </v>
      </c>
      <c r="GE741" s="1234" t="str">
        <f t="shared" si="747"/>
        <v xml:space="preserve"> </v>
      </c>
      <c r="GF741" s="1234" t="str">
        <f t="shared" si="748"/>
        <v xml:space="preserve"> </v>
      </c>
      <c r="GG741" s="1234" t="str">
        <f t="shared" si="749"/>
        <v xml:space="preserve"> </v>
      </c>
      <c r="GH741" s="1234" t="str">
        <f t="shared" si="750"/>
        <v xml:space="preserve"> </v>
      </c>
      <c r="GI741" s="1234" t="str">
        <f t="shared" si="751"/>
        <v xml:space="preserve"> </v>
      </c>
      <c r="GJ741" s="1234" t="str">
        <f t="shared" si="752"/>
        <v xml:space="preserve"> </v>
      </c>
      <c r="GK741" s="1234" t="str">
        <f t="shared" si="753"/>
        <v xml:space="preserve"> </v>
      </c>
      <c r="GL741" s="1234" t="str">
        <f t="shared" si="754"/>
        <v xml:space="preserve"> </v>
      </c>
      <c r="GM741" s="1234" t="str">
        <f t="shared" si="755"/>
        <v xml:space="preserve"> </v>
      </c>
      <c r="GN741" s="1234">
        <f t="shared" si="756"/>
        <v>0</v>
      </c>
    </row>
    <row r="742" spans="1:196" s="100" customFormat="1" ht="27" customHeight="1" thickTop="1" thickBot="1">
      <c r="A742" s="1208">
        <f>【A票】【D票】!$D$10</f>
        <v>0</v>
      </c>
      <c r="B742" s="1212">
        <f>【A票】【D票】!$H$10</f>
        <v>0</v>
      </c>
      <c r="C742" s="1213" t="str">
        <f>【A票】【D票】!$K$10</f>
        <v xml:space="preserve"> </v>
      </c>
      <c r="D742" s="1214">
        <f t="shared" si="730"/>
        <v>651</v>
      </c>
      <c r="E742" s="914"/>
      <c r="F742" s="467"/>
      <c r="G742" s="469"/>
      <c r="H742" s="224" t="str">
        <f t="shared" si="716"/>
        <v xml:space="preserve"> </v>
      </c>
      <c r="I742" s="704"/>
      <c r="J742" s="117"/>
      <c r="K742" s="117"/>
      <c r="L742" s="117"/>
      <c r="M742" s="117"/>
      <c r="N742" s="117"/>
      <c r="O742" s="117"/>
      <c r="P742" s="117"/>
      <c r="Q742" s="117"/>
      <c r="R742" s="117"/>
      <c r="S742" s="117"/>
      <c r="T742" s="254"/>
      <c r="U742" s="646"/>
      <c r="V742" s="646"/>
      <c r="W742" s="114"/>
      <c r="X742" s="254"/>
      <c r="Y742" s="224" t="str">
        <f t="shared" si="717"/>
        <v xml:space="preserve"> </v>
      </c>
      <c r="Z742" s="579"/>
      <c r="AA742" s="704"/>
      <c r="AB742" s="119"/>
      <c r="AC742" s="224" t="str">
        <f t="shared" si="732"/>
        <v xml:space="preserve"> </v>
      </c>
      <c r="AD742" s="115"/>
      <c r="AE742" s="253"/>
      <c r="AF742" s="704"/>
      <c r="AG742" s="727"/>
      <c r="AH742" s="727"/>
      <c r="AI742" s="727"/>
      <c r="AJ742" s="727"/>
      <c r="AK742" s="591"/>
      <c r="AL742" s="727"/>
      <c r="AM742" s="727"/>
      <c r="AN742" s="727"/>
      <c r="AO742" s="727"/>
      <c r="AP742" s="727"/>
      <c r="AQ742" s="727"/>
      <c r="AR742" s="727"/>
      <c r="AS742" s="727"/>
      <c r="AT742" s="727"/>
      <c r="AU742" s="727"/>
      <c r="AV742" s="727"/>
      <c r="AW742" s="727"/>
      <c r="AX742" s="727"/>
      <c r="AY742" s="727"/>
      <c r="AZ742" s="727"/>
      <c r="BA742" s="727"/>
      <c r="BB742" s="727"/>
      <c r="BC742" s="821"/>
      <c r="BD742" s="727"/>
      <c r="BE742" s="727"/>
      <c r="BF742" s="727"/>
      <c r="BG742" s="727"/>
      <c r="BH742" s="727"/>
      <c r="BI742" s="727"/>
      <c r="BJ742" s="727"/>
      <c r="BK742" s="727"/>
      <c r="BL742" s="821"/>
      <c r="BM742" s="727"/>
      <c r="BN742" s="727"/>
      <c r="BO742" s="727"/>
      <c r="BP742" s="727"/>
      <c r="BQ742" s="727"/>
      <c r="BR742" s="821"/>
      <c r="BS742" s="727"/>
      <c r="BT742" s="727"/>
      <c r="BU742" s="727"/>
      <c r="BV742" s="591"/>
      <c r="BW742" s="224" t="str">
        <f t="shared" si="729"/>
        <v xml:space="preserve"> </v>
      </c>
      <c r="BX742" s="471">
        <f t="shared" si="718"/>
        <v>651</v>
      </c>
      <c r="BY742" s="117"/>
      <c r="BZ742" s="117"/>
      <c r="CA742" s="117"/>
      <c r="CB742" s="117"/>
      <c r="CC742" s="117"/>
      <c r="CD742" s="461"/>
      <c r="CE742" s="236"/>
      <c r="CF742" s="224" t="str">
        <f t="shared" si="719"/>
        <v xml:space="preserve"> </v>
      </c>
      <c r="CG742" s="116"/>
      <c r="CH742" s="117"/>
      <c r="CI742" s="117"/>
      <c r="CJ742" s="117"/>
      <c r="CK742" s="472"/>
      <c r="CL742" s="472"/>
      <c r="CM742" s="472"/>
      <c r="CN742" s="472"/>
      <c r="CO742" s="117"/>
      <c r="CP742" s="253"/>
      <c r="CQ742" s="120"/>
      <c r="CR742" s="224" t="str" cm="1">
        <f t="array" ref="CR742">IF(AND(SUM(COUNTIF(CG742:CM742,{"*不明*","*その他*"})+COUNTIF(CO742:CP742,{"*不明*","*その他*"}))&gt;0,CQ742=""),"その他・不明の場合,10)具体的内容、理由を記入",IF(OR(AND(CI742=CI$65,COUNTA(CJ742:CM742)&lt;4),AND(OR(CI742=CI$63,CI742=CI$64,CI742=CI$66,CI742=CI$67,CI742=CI$68,CI742=""),COUNTA(CJ742:CM742)&gt;0)),"3)介護保険認定済→要介護度、認知症自立度、寝たきり度、介護保険サービス記入",IF(OR(AND(OR(CM742=CM$63,CM742=CM$64),CN742=""),AND(OR(CM742=CM$65,CM742=CM$66),CN742&lt;&gt;"")),"7)介護保険サービス受けている/過去受けていた→具体的内容記入"," ")))</f>
        <v xml:space="preserve"> </v>
      </c>
      <c r="CS742" s="224" t="str">
        <f t="shared" si="720"/>
        <v xml:space="preserve"> </v>
      </c>
      <c r="CT742" s="116"/>
      <c r="CU742" s="253"/>
      <c r="CV742" s="117"/>
      <c r="CW742" s="117"/>
      <c r="CX742" s="253"/>
      <c r="CY742" s="117"/>
      <c r="CZ742" s="117"/>
      <c r="DA742" s="253"/>
      <c r="DB742" s="117"/>
      <c r="DC742" s="224" t="str">
        <f t="shared" si="721"/>
        <v xml:space="preserve"> </v>
      </c>
      <c r="DD742" s="224" t="str">
        <f t="shared" si="722"/>
        <v xml:space="preserve"> </v>
      </c>
      <c r="DE742" s="224" t="str">
        <f t="shared" si="733"/>
        <v xml:space="preserve"> </v>
      </c>
      <c r="DF742" s="121"/>
      <c r="DG742" s="114"/>
      <c r="DH742" s="704"/>
      <c r="DI742" s="119"/>
      <c r="DJ742" s="187"/>
      <c r="DK742" s="254"/>
      <c r="DL742" s="224" t="str">
        <f t="shared" si="734"/>
        <v xml:space="preserve"> </v>
      </c>
      <c r="DM742" s="224" t="str">
        <f t="shared" si="723"/>
        <v xml:space="preserve"> </v>
      </c>
      <c r="DN742" s="474"/>
      <c r="DO742" s="117"/>
      <c r="DP742" s="117"/>
      <c r="DQ742" s="117"/>
      <c r="DR742" s="117"/>
      <c r="DS742" s="117"/>
      <c r="DT742" s="254"/>
      <c r="DU742" s="476"/>
      <c r="DV742" s="224" t="str">
        <f t="shared" si="735"/>
        <v xml:space="preserve"> </v>
      </c>
      <c r="DW742" s="115"/>
      <c r="DX742" s="470"/>
      <c r="DY742" s="117"/>
      <c r="DZ742" s="704"/>
      <c r="EA742" s="224" t="str">
        <f t="shared" si="736"/>
        <v xml:space="preserve"> </v>
      </c>
      <c r="EB742" s="906"/>
      <c r="EC742" s="904"/>
      <c r="ED742" s="904"/>
      <c r="EE742" s="904"/>
      <c r="EF742" s="904"/>
      <c r="EG742" s="904"/>
      <c r="EH742" s="904"/>
      <c r="EI742" s="904"/>
      <c r="EJ742" s="904"/>
      <c r="EK742" s="905"/>
      <c r="EL742" s="80"/>
      <c r="EM742" s="224" t="str">
        <f t="shared" si="724"/>
        <v xml:space="preserve"> </v>
      </c>
      <c r="EN742" s="224" t="str">
        <f t="shared" si="725"/>
        <v xml:space="preserve"> </v>
      </c>
      <c r="EO742" s="115"/>
      <c r="EP742" s="1050"/>
      <c r="EQ742" s="253"/>
      <c r="ER742" s="117"/>
      <c r="ES742" s="1258">
        <f t="shared" si="726"/>
        <v>651</v>
      </c>
      <c r="ET742" s="224" t="str">
        <f t="shared" si="727"/>
        <v xml:space="preserve"> </v>
      </c>
      <c r="EU742" s="477" t="str">
        <f t="shared" si="728"/>
        <v/>
      </c>
      <c r="EV742" s="1334" t="str">
        <f t="shared" si="731"/>
        <v xml:space="preserve"> </v>
      </c>
      <c r="EW742" s="1332" t="str">
        <f t="shared" si="775"/>
        <v/>
      </c>
      <c r="EX742" s="1275" t="str">
        <f t="shared" si="757"/>
        <v/>
      </c>
      <c r="EY742" s="1275" t="str">
        <f t="shared" si="758"/>
        <v/>
      </c>
      <c r="EZ742" s="1275" t="str">
        <f t="shared" si="759"/>
        <v/>
      </c>
      <c r="FA742" s="1275" t="str">
        <f t="shared" si="760"/>
        <v/>
      </c>
      <c r="FB742" s="1275" t="str">
        <f t="shared" si="761"/>
        <v/>
      </c>
      <c r="FC742" s="1333" t="str">
        <f t="shared" si="762"/>
        <v/>
      </c>
      <c r="FE742" s="1234" t="str">
        <f t="shared" si="763"/>
        <v xml:space="preserve"> </v>
      </c>
      <c r="FF742" s="1234" t="str">
        <f t="shared" si="764"/>
        <v xml:space="preserve"> </v>
      </c>
      <c r="FG742" s="1234" t="str">
        <f t="shared" si="765"/>
        <v xml:space="preserve"> </v>
      </c>
      <c r="FH742" s="1234" t="str">
        <f t="shared" si="766"/>
        <v xml:space="preserve"> </v>
      </c>
      <c r="FI742" s="1234" t="str">
        <f t="shared" si="737"/>
        <v xml:space="preserve"> </v>
      </c>
      <c r="FJ742" s="1234" t="str">
        <f t="shared" si="767"/>
        <v xml:space="preserve"> </v>
      </c>
      <c r="FK742" s="1234">
        <f t="shared" si="738"/>
        <v>0</v>
      </c>
      <c r="FL742" s="1227"/>
      <c r="FM742" s="1234" t="str">
        <f t="shared" si="739"/>
        <v xml:space="preserve"> </v>
      </c>
      <c r="FN742" s="1234" t="str">
        <f t="shared" si="740"/>
        <v xml:space="preserve"> </v>
      </c>
      <c r="FO742" s="1234" t="str">
        <f t="shared" si="768"/>
        <v xml:space="preserve"> </v>
      </c>
      <c r="FP742" s="1234" t="str">
        <f t="shared" si="769"/>
        <v xml:space="preserve"> </v>
      </c>
      <c r="FQ742" s="1234" t="str">
        <f t="shared" si="741"/>
        <v xml:space="preserve"> </v>
      </c>
      <c r="FR742" s="1234" t="str">
        <f t="shared" si="770"/>
        <v xml:space="preserve"> </v>
      </c>
      <c r="FS742" s="1234">
        <f t="shared" si="776"/>
        <v>0</v>
      </c>
      <c r="FT742" s="1227"/>
      <c r="FU742" s="1234" t="str">
        <f t="shared" si="771"/>
        <v xml:space="preserve"> </v>
      </c>
      <c r="FV742" s="1234" t="str">
        <f t="shared" si="772"/>
        <v xml:space="preserve"> </v>
      </c>
      <c r="FW742" s="1234" t="str">
        <f t="shared" si="773"/>
        <v xml:space="preserve"> </v>
      </c>
      <c r="FX742" s="1234" t="str">
        <f t="shared" si="742"/>
        <v xml:space="preserve"> </v>
      </c>
      <c r="FY742" s="1234" t="str">
        <f t="shared" si="743"/>
        <v xml:space="preserve"> </v>
      </c>
      <c r="FZ742" s="1234" t="str">
        <f t="shared" si="774"/>
        <v xml:space="preserve"> </v>
      </c>
      <c r="GA742" s="1234">
        <f t="shared" si="744"/>
        <v>0</v>
      </c>
      <c r="GB742" s="1227"/>
      <c r="GC742" s="1234" t="str">
        <f t="shared" si="745"/>
        <v xml:space="preserve"> </v>
      </c>
      <c r="GD742" s="1234" t="str">
        <f t="shared" si="746"/>
        <v xml:space="preserve"> </v>
      </c>
      <c r="GE742" s="1234" t="str">
        <f t="shared" si="747"/>
        <v xml:space="preserve"> </v>
      </c>
      <c r="GF742" s="1234" t="str">
        <f t="shared" si="748"/>
        <v xml:space="preserve"> </v>
      </c>
      <c r="GG742" s="1234" t="str">
        <f t="shared" si="749"/>
        <v xml:space="preserve"> </v>
      </c>
      <c r="GH742" s="1234" t="str">
        <f t="shared" si="750"/>
        <v xml:space="preserve"> </v>
      </c>
      <c r="GI742" s="1234" t="str">
        <f t="shared" si="751"/>
        <v xml:space="preserve"> </v>
      </c>
      <c r="GJ742" s="1234" t="str">
        <f t="shared" si="752"/>
        <v xml:space="preserve"> </v>
      </c>
      <c r="GK742" s="1234" t="str">
        <f t="shared" si="753"/>
        <v xml:space="preserve"> </v>
      </c>
      <c r="GL742" s="1234" t="str">
        <f t="shared" si="754"/>
        <v xml:space="preserve"> </v>
      </c>
      <c r="GM742" s="1234" t="str">
        <f t="shared" si="755"/>
        <v xml:space="preserve"> </v>
      </c>
      <c r="GN742" s="1234">
        <f t="shared" si="756"/>
        <v>0</v>
      </c>
    </row>
    <row r="743" spans="1:196" s="100" customFormat="1" ht="27" customHeight="1" thickTop="1" thickBot="1">
      <c r="A743" s="1208">
        <f>【A票】【D票】!$D$10</f>
        <v>0</v>
      </c>
      <c r="B743" s="1212">
        <f>【A票】【D票】!$H$10</f>
        <v>0</v>
      </c>
      <c r="C743" s="1213" t="str">
        <f>【A票】【D票】!$K$10</f>
        <v xml:space="preserve"> </v>
      </c>
      <c r="D743" s="1214">
        <f t="shared" si="730"/>
        <v>652</v>
      </c>
      <c r="E743" s="914"/>
      <c r="F743" s="467"/>
      <c r="G743" s="469"/>
      <c r="H743" s="224" t="str">
        <f t="shared" si="716"/>
        <v xml:space="preserve"> </v>
      </c>
      <c r="I743" s="704"/>
      <c r="J743" s="117"/>
      <c r="K743" s="117"/>
      <c r="L743" s="117"/>
      <c r="M743" s="117"/>
      <c r="N743" s="117"/>
      <c r="O743" s="117"/>
      <c r="P743" s="117"/>
      <c r="Q743" s="117"/>
      <c r="R743" s="117"/>
      <c r="S743" s="117"/>
      <c r="T743" s="254"/>
      <c r="U743" s="646"/>
      <c r="V743" s="646"/>
      <c r="W743" s="114"/>
      <c r="X743" s="254"/>
      <c r="Y743" s="224" t="str">
        <f t="shared" si="717"/>
        <v xml:space="preserve"> </v>
      </c>
      <c r="Z743" s="579"/>
      <c r="AA743" s="704"/>
      <c r="AB743" s="119"/>
      <c r="AC743" s="224" t="str">
        <f t="shared" si="732"/>
        <v xml:space="preserve"> </v>
      </c>
      <c r="AD743" s="115"/>
      <c r="AE743" s="253"/>
      <c r="AF743" s="704"/>
      <c r="AG743" s="727"/>
      <c r="AH743" s="727"/>
      <c r="AI743" s="727"/>
      <c r="AJ743" s="727"/>
      <c r="AK743" s="591"/>
      <c r="AL743" s="727"/>
      <c r="AM743" s="727"/>
      <c r="AN743" s="727"/>
      <c r="AO743" s="727"/>
      <c r="AP743" s="727"/>
      <c r="AQ743" s="727"/>
      <c r="AR743" s="727"/>
      <c r="AS743" s="727"/>
      <c r="AT743" s="727"/>
      <c r="AU743" s="727"/>
      <c r="AV743" s="727"/>
      <c r="AW743" s="727"/>
      <c r="AX743" s="727"/>
      <c r="AY743" s="727"/>
      <c r="AZ743" s="727"/>
      <c r="BA743" s="727"/>
      <c r="BB743" s="727"/>
      <c r="BC743" s="821"/>
      <c r="BD743" s="727"/>
      <c r="BE743" s="727"/>
      <c r="BF743" s="727"/>
      <c r="BG743" s="727"/>
      <c r="BH743" s="727"/>
      <c r="BI743" s="727"/>
      <c r="BJ743" s="727"/>
      <c r="BK743" s="727"/>
      <c r="BL743" s="821"/>
      <c r="BM743" s="727"/>
      <c r="BN743" s="727"/>
      <c r="BO743" s="727"/>
      <c r="BP743" s="727"/>
      <c r="BQ743" s="727"/>
      <c r="BR743" s="821"/>
      <c r="BS743" s="727"/>
      <c r="BT743" s="727"/>
      <c r="BU743" s="727"/>
      <c r="BV743" s="591"/>
      <c r="BW743" s="224" t="str">
        <f t="shared" si="729"/>
        <v xml:space="preserve"> </v>
      </c>
      <c r="BX743" s="471">
        <f t="shared" si="718"/>
        <v>652</v>
      </c>
      <c r="BY743" s="117"/>
      <c r="BZ743" s="117"/>
      <c r="CA743" s="117"/>
      <c r="CB743" s="117"/>
      <c r="CC743" s="117"/>
      <c r="CD743" s="461"/>
      <c r="CE743" s="236"/>
      <c r="CF743" s="224" t="str">
        <f t="shared" si="719"/>
        <v xml:space="preserve"> </v>
      </c>
      <c r="CG743" s="116"/>
      <c r="CH743" s="117"/>
      <c r="CI743" s="117"/>
      <c r="CJ743" s="117"/>
      <c r="CK743" s="472"/>
      <c r="CL743" s="472"/>
      <c r="CM743" s="472"/>
      <c r="CN743" s="472"/>
      <c r="CO743" s="117"/>
      <c r="CP743" s="253"/>
      <c r="CQ743" s="120"/>
      <c r="CR743" s="224" t="str" cm="1">
        <f t="array" ref="CR743">IF(AND(SUM(COUNTIF(CG743:CM743,{"*不明*","*その他*"})+COUNTIF(CO743:CP743,{"*不明*","*その他*"}))&gt;0,CQ743=""),"その他・不明の場合,10)具体的内容、理由を記入",IF(OR(AND(CI743=CI$65,COUNTA(CJ743:CM743)&lt;4),AND(OR(CI743=CI$63,CI743=CI$64,CI743=CI$66,CI743=CI$67,CI743=CI$68,CI743=""),COUNTA(CJ743:CM743)&gt;0)),"3)介護保険認定済→要介護度、認知症自立度、寝たきり度、介護保険サービス記入",IF(OR(AND(OR(CM743=CM$63,CM743=CM$64),CN743=""),AND(OR(CM743=CM$65,CM743=CM$66),CN743&lt;&gt;"")),"7)介護保険サービス受けている/過去受けていた→具体的内容記入"," ")))</f>
        <v xml:space="preserve"> </v>
      </c>
      <c r="CS743" s="224" t="str">
        <f t="shared" si="720"/>
        <v xml:space="preserve"> </v>
      </c>
      <c r="CT743" s="116"/>
      <c r="CU743" s="253"/>
      <c r="CV743" s="117"/>
      <c r="CW743" s="117"/>
      <c r="CX743" s="253"/>
      <c r="CY743" s="117"/>
      <c r="CZ743" s="117"/>
      <c r="DA743" s="253"/>
      <c r="DB743" s="117"/>
      <c r="DC743" s="224" t="str">
        <f t="shared" si="721"/>
        <v xml:space="preserve"> </v>
      </c>
      <c r="DD743" s="224" t="str">
        <f t="shared" si="722"/>
        <v xml:space="preserve"> </v>
      </c>
      <c r="DE743" s="224" t="str">
        <f t="shared" si="733"/>
        <v xml:space="preserve"> </v>
      </c>
      <c r="DF743" s="121"/>
      <c r="DG743" s="114"/>
      <c r="DH743" s="704"/>
      <c r="DI743" s="119"/>
      <c r="DJ743" s="187"/>
      <c r="DK743" s="254"/>
      <c r="DL743" s="224" t="str">
        <f t="shared" si="734"/>
        <v xml:space="preserve"> </v>
      </c>
      <c r="DM743" s="224" t="str">
        <f t="shared" si="723"/>
        <v xml:space="preserve"> </v>
      </c>
      <c r="DN743" s="474"/>
      <c r="DO743" s="117"/>
      <c r="DP743" s="117"/>
      <c r="DQ743" s="117"/>
      <c r="DR743" s="117"/>
      <c r="DS743" s="117"/>
      <c r="DT743" s="254"/>
      <c r="DU743" s="476"/>
      <c r="DV743" s="224" t="str">
        <f t="shared" si="735"/>
        <v xml:space="preserve"> </v>
      </c>
      <c r="DW743" s="115"/>
      <c r="DX743" s="470"/>
      <c r="DY743" s="117"/>
      <c r="DZ743" s="704"/>
      <c r="EA743" s="224" t="str">
        <f t="shared" si="736"/>
        <v xml:space="preserve"> </v>
      </c>
      <c r="EB743" s="906"/>
      <c r="EC743" s="904"/>
      <c r="ED743" s="904"/>
      <c r="EE743" s="904"/>
      <c r="EF743" s="904"/>
      <c r="EG743" s="904"/>
      <c r="EH743" s="904"/>
      <c r="EI743" s="904"/>
      <c r="EJ743" s="904"/>
      <c r="EK743" s="905"/>
      <c r="EL743" s="80"/>
      <c r="EM743" s="224" t="str">
        <f t="shared" si="724"/>
        <v xml:space="preserve"> </v>
      </c>
      <c r="EN743" s="224" t="str">
        <f t="shared" si="725"/>
        <v xml:space="preserve"> </v>
      </c>
      <c r="EO743" s="115"/>
      <c r="EP743" s="1050"/>
      <c r="EQ743" s="253"/>
      <c r="ER743" s="117"/>
      <c r="ES743" s="1258">
        <f t="shared" si="726"/>
        <v>652</v>
      </c>
      <c r="ET743" s="224" t="str">
        <f t="shared" si="727"/>
        <v xml:space="preserve"> </v>
      </c>
      <c r="EU743" s="477" t="str">
        <f t="shared" si="728"/>
        <v/>
      </c>
      <c r="EV743" s="1334" t="str">
        <f t="shared" si="731"/>
        <v xml:space="preserve"> </v>
      </c>
      <c r="EW743" s="1332" t="str">
        <f t="shared" si="775"/>
        <v/>
      </c>
      <c r="EX743" s="1275" t="str">
        <f t="shared" si="757"/>
        <v/>
      </c>
      <c r="EY743" s="1275" t="str">
        <f t="shared" si="758"/>
        <v/>
      </c>
      <c r="EZ743" s="1275" t="str">
        <f t="shared" si="759"/>
        <v/>
      </c>
      <c r="FA743" s="1275" t="str">
        <f t="shared" si="760"/>
        <v/>
      </c>
      <c r="FB743" s="1275" t="str">
        <f t="shared" si="761"/>
        <v/>
      </c>
      <c r="FC743" s="1333" t="str">
        <f t="shared" si="762"/>
        <v/>
      </c>
      <c r="FE743" s="1234" t="str">
        <f t="shared" si="763"/>
        <v xml:space="preserve"> </v>
      </c>
      <c r="FF743" s="1234" t="str">
        <f t="shared" si="764"/>
        <v xml:space="preserve"> </v>
      </c>
      <c r="FG743" s="1234" t="str">
        <f t="shared" si="765"/>
        <v xml:space="preserve"> </v>
      </c>
      <c r="FH743" s="1234" t="str">
        <f t="shared" si="766"/>
        <v xml:space="preserve"> </v>
      </c>
      <c r="FI743" s="1234" t="str">
        <f t="shared" si="737"/>
        <v xml:space="preserve"> </v>
      </c>
      <c r="FJ743" s="1234" t="str">
        <f t="shared" si="767"/>
        <v xml:space="preserve"> </v>
      </c>
      <c r="FK743" s="1234">
        <f t="shared" si="738"/>
        <v>0</v>
      </c>
      <c r="FL743" s="1227"/>
      <c r="FM743" s="1234" t="str">
        <f t="shared" si="739"/>
        <v xml:space="preserve"> </v>
      </c>
      <c r="FN743" s="1234" t="str">
        <f t="shared" si="740"/>
        <v xml:space="preserve"> </v>
      </c>
      <c r="FO743" s="1234" t="str">
        <f t="shared" si="768"/>
        <v xml:space="preserve"> </v>
      </c>
      <c r="FP743" s="1234" t="str">
        <f t="shared" si="769"/>
        <v xml:space="preserve"> </v>
      </c>
      <c r="FQ743" s="1234" t="str">
        <f t="shared" si="741"/>
        <v xml:space="preserve"> </v>
      </c>
      <c r="FR743" s="1234" t="str">
        <f t="shared" si="770"/>
        <v xml:space="preserve"> </v>
      </c>
      <c r="FS743" s="1234">
        <f t="shared" si="776"/>
        <v>0</v>
      </c>
      <c r="FT743" s="1227"/>
      <c r="FU743" s="1234" t="str">
        <f t="shared" si="771"/>
        <v xml:space="preserve"> </v>
      </c>
      <c r="FV743" s="1234" t="str">
        <f t="shared" si="772"/>
        <v xml:space="preserve"> </v>
      </c>
      <c r="FW743" s="1234" t="str">
        <f t="shared" si="773"/>
        <v xml:space="preserve"> </v>
      </c>
      <c r="FX743" s="1234" t="str">
        <f t="shared" si="742"/>
        <v xml:space="preserve"> </v>
      </c>
      <c r="FY743" s="1234" t="str">
        <f t="shared" si="743"/>
        <v xml:space="preserve"> </v>
      </c>
      <c r="FZ743" s="1234" t="str">
        <f t="shared" si="774"/>
        <v xml:space="preserve"> </v>
      </c>
      <c r="GA743" s="1234">
        <f t="shared" si="744"/>
        <v>0</v>
      </c>
      <c r="GB743" s="1227"/>
      <c r="GC743" s="1234" t="str">
        <f t="shared" si="745"/>
        <v xml:space="preserve"> </v>
      </c>
      <c r="GD743" s="1234" t="str">
        <f t="shared" si="746"/>
        <v xml:space="preserve"> </v>
      </c>
      <c r="GE743" s="1234" t="str">
        <f t="shared" si="747"/>
        <v xml:space="preserve"> </v>
      </c>
      <c r="GF743" s="1234" t="str">
        <f t="shared" si="748"/>
        <v xml:space="preserve"> </v>
      </c>
      <c r="GG743" s="1234" t="str">
        <f t="shared" si="749"/>
        <v xml:space="preserve"> </v>
      </c>
      <c r="GH743" s="1234" t="str">
        <f t="shared" si="750"/>
        <v xml:space="preserve"> </v>
      </c>
      <c r="GI743" s="1234" t="str">
        <f t="shared" si="751"/>
        <v xml:space="preserve"> </v>
      </c>
      <c r="GJ743" s="1234" t="str">
        <f t="shared" si="752"/>
        <v xml:space="preserve"> </v>
      </c>
      <c r="GK743" s="1234" t="str">
        <f t="shared" si="753"/>
        <v xml:space="preserve"> </v>
      </c>
      <c r="GL743" s="1234" t="str">
        <f t="shared" si="754"/>
        <v xml:space="preserve"> </v>
      </c>
      <c r="GM743" s="1234" t="str">
        <f t="shared" si="755"/>
        <v xml:space="preserve"> </v>
      </c>
      <c r="GN743" s="1234">
        <f t="shared" si="756"/>
        <v>0</v>
      </c>
    </row>
    <row r="744" spans="1:196" s="100" customFormat="1" ht="27" customHeight="1" thickTop="1" thickBot="1">
      <c r="A744" s="1208">
        <f>【A票】【D票】!$D$10</f>
        <v>0</v>
      </c>
      <c r="B744" s="1212">
        <f>【A票】【D票】!$H$10</f>
        <v>0</v>
      </c>
      <c r="C744" s="1213" t="str">
        <f>【A票】【D票】!$K$10</f>
        <v xml:space="preserve"> </v>
      </c>
      <c r="D744" s="1214">
        <f t="shared" si="730"/>
        <v>653</v>
      </c>
      <c r="E744" s="914"/>
      <c r="F744" s="467"/>
      <c r="G744" s="469"/>
      <c r="H744" s="224" t="str">
        <f t="shared" si="716"/>
        <v xml:space="preserve"> </v>
      </c>
      <c r="I744" s="704"/>
      <c r="J744" s="117"/>
      <c r="K744" s="117"/>
      <c r="L744" s="117"/>
      <c r="M744" s="117"/>
      <c r="N744" s="117"/>
      <c r="O744" s="117"/>
      <c r="P744" s="117"/>
      <c r="Q744" s="117"/>
      <c r="R744" s="117"/>
      <c r="S744" s="117"/>
      <c r="T744" s="254"/>
      <c r="U744" s="646"/>
      <c r="V744" s="646"/>
      <c r="W744" s="114"/>
      <c r="X744" s="254"/>
      <c r="Y744" s="224" t="str">
        <f t="shared" si="717"/>
        <v xml:space="preserve"> </v>
      </c>
      <c r="Z744" s="579"/>
      <c r="AA744" s="704"/>
      <c r="AB744" s="119"/>
      <c r="AC744" s="224" t="str">
        <f t="shared" si="732"/>
        <v xml:space="preserve"> </v>
      </c>
      <c r="AD744" s="115"/>
      <c r="AE744" s="253"/>
      <c r="AF744" s="704"/>
      <c r="AG744" s="727"/>
      <c r="AH744" s="727"/>
      <c r="AI744" s="727"/>
      <c r="AJ744" s="727"/>
      <c r="AK744" s="591"/>
      <c r="AL744" s="727"/>
      <c r="AM744" s="727"/>
      <c r="AN744" s="727"/>
      <c r="AO744" s="727"/>
      <c r="AP744" s="727"/>
      <c r="AQ744" s="727"/>
      <c r="AR744" s="727"/>
      <c r="AS744" s="727"/>
      <c r="AT744" s="727"/>
      <c r="AU744" s="727"/>
      <c r="AV744" s="727"/>
      <c r="AW744" s="727"/>
      <c r="AX744" s="727"/>
      <c r="AY744" s="727"/>
      <c r="AZ744" s="727"/>
      <c r="BA744" s="727"/>
      <c r="BB744" s="727"/>
      <c r="BC744" s="821"/>
      <c r="BD744" s="727"/>
      <c r="BE744" s="727"/>
      <c r="BF744" s="727"/>
      <c r="BG744" s="727"/>
      <c r="BH744" s="727"/>
      <c r="BI744" s="727"/>
      <c r="BJ744" s="727"/>
      <c r="BK744" s="727"/>
      <c r="BL744" s="821"/>
      <c r="BM744" s="727"/>
      <c r="BN744" s="727"/>
      <c r="BO744" s="727"/>
      <c r="BP744" s="727"/>
      <c r="BQ744" s="727"/>
      <c r="BR744" s="821"/>
      <c r="BS744" s="727"/>
      <c r="BT744" s="727"/>
      <c r="BU744" s="727"/>
      <c r="BV744" s="591"/>
      <c r="BW744" s="224" t="str">
        <f t="shared" si="729"/>
        <v xml:space="preserve"> </v>
      </c>
      <c r="BX744" s="471">
        <f t="shared" si="718"/>
        <v>653</v>
      </c>
      <c r="BY744" s="117"/>
      <c r="BZ744" s="117"/>
      <c r="CA744" s="117"/>
      <c r="CB744" s="117"/>
      <c r="CC744" s="117"/>
      <c r="CD744" s="461"/>
      <c r="CE744" s="236"/>
      <c r="CF744" s="224" t="str">
        <f t="shared" si="719"/>
        <v xml:space="preserve"> </v>
      </c>
      <c r="CG744" s="116"/>
      <c r="CH744" s="117"/>
      <c r="CI744" s="117"/>
      <c r="CJ744" s="117"/>
      <c r="CK744" s="472"/>
      <c r="CL744" s="472"/>
      <c r="CM744" s="472"/>
      <c r="CN744" s="472"/>
      <c r="CO744" s="117"/>
      <c r="CP744" s="253"/>
      <c r="CQ744" s="120"/>
      <c r="CR744" s="224" t="str" cm="1">
        <f t="array" ref="CR744">IF(AND(SUM(COUNTIF(CG744:CM744,{"*不明*","*その他*"})+COUNTIF(CO744:CP744,{"*不明*","*その他*"}))&gt;0,CQ744=""),"その他・不明の場合,10)具体的内容、理由を記入",IF(OR(AND(CI744=CI$65,COUNTA(CJ744:CM744)&lt;4),AND(OR(CI744=CI$63,CI744=CI$64,CI744=CI$66,CI744=CI$67,CI744=CI$68,CI744=""),COUNTA(CJ744:CM744)&gt;0)),"3)介護保険認定済→要介護度、認知症自立度、寝たきり度、介護保険サービス記入",IF(OR(AND(OR(CM744=CM$63,CM744=CM$64),CN744=""),AND(OR(CM744=CM$65,CM744=CM$66),CN744&lt;&gt;"")),"7)介護保険サービス受けている/過去受けていた→具体的内容記入"," ")))</f>
        <v xml:space="preserve"> </v>
      </c>
      <c r="CS744" s="224" t="str">
        <f t="shared" si="720"/>
        <v xml:space="preserve"> </v>
      </c>
      <c r="CT744" s="116"/>
      <c r="CU744" s="253"/>
      <c r="CV744" s="117"/>
      <c r="CW744" s="117"/>
      <c r="CX744" s="253"/>
      <c r="CY744" s="117"/>
      <c r="CZ744" s="117"/>
      <c r="DA744" s="253"/>
      <c r="DB744" s="117"/>
      <c r="DC744" s="224" t="str">
        <f t="shared" si="721"/>
        <v xml:space="preserve"> </v>
      </c>
      <c r="DD744" s="224" t="str">
        <f t="shared" si="722"/>
        <v xml:space="preserve"> </v>
      </c>
      <c r="DE744" s="224" t="str">
        <f t="shared" si="733"/>
        <v xml:space="preserve"> </v>
      </c>
      <c r="DF744" s="121"/>
      <c r="DG744" s="114"/>
      <c r="DH744" s="704"/>
      <c r="DI744" s="119"/>
      <c r="DJ744" s="187"/>
      <c r="DK744" s="254"/>
      <c r="DL744" s="224" t="str">
        <f t="shared" si="734"/>
        <v xml:space="preserve"> </v>
      </c>
      <c r="DM744" s="224" t="str">
        <f t="shared" si="723"/>
        <v xml:space="preserve"> </v>
      </c>
      <c r="DN744" s="474"/>
      <c r="DO744" s="117"/>
      <c r="DP744" s="117"/>
      <c r="DQ744" s="117"/>
      <c r="DR744" s="117"/>
      <c r="DS744" s="117"/>
      <c r="DT744" s="254"/>
      <c r="DU744" s="476"/>
      <c r="DV744" s="224" t="str">
        <f t="shared" si="735"/>
        <v xml:space="preserve"> </v>
      </c>
      <c r="DW744" s="115"/>
      <c r="DX744" s="470"/>
      <c r="DY744" s="117"/>
      <c r="DZ744" s="704"/>
      <c r="EA744" s="224" t="str">
        <f t="shared" si="736"/>
        <v xml:space="preserve"> </v>
      </c>
      <c r="EB744" s="906"/>
      <c r="EC744" s="904"/>
      <c r="ED744" s="904"/>
      <c r="EE744" s="904"/>
      <c r="EF744" s="904"/>
      <c r="EG744" s="904"/>
      <c r="EH744" s="904"/>
      <c r="EI744" s="904"/>
      <c r="EJ744" s="904"/>
      <c r="EK744" s="905"/>
      <c r="EL744" s="80"/>
      <c r="EM744" s="224" t="str">
        <f t="shared" si="724"/>
        <v xml:space="preserve"> </v>
      </c>
      <c r="EN744" s="224" t="str">
        <f t="shared" si="725"/>
        <v xml:space="preserve"> </v>
      </c>
      <c r="EO744" s="115"/>
      <c r="EP744" s="1050"/>
      <c r="EQ744" s="253"/>
      <c r="ER744" s="117"/>
      <c r="ES744" s="1258">
        <f t="shared" si="726"/>
        <v>653</v>
      </c>
      <c r="ET744" s="224" t="str">
        <f t="shared" si="727"/>
        <v xml:space="preserve"> </v>
      </c>
      <c r="EU744" s="477" t="str">
        <f t="shared" si="728"/>
        <v/>
      </c>
      <c r="EV744" s="1334" t="str">
        <f t="shared" si="731"/>
        <v xml:space="preserve"> </v>
      </c>
      <c r="EW744" s="1332" t="str">
        <f t="shared" si="775"/>
        <v/>
      </c>
      <c r="EX744" s="1275" t="str">
        <f t="shared" si="757"/>
        <v/>
      </c>
      <c r="EY744" s="1275" t="str">
        <f t="shared" si="758"/>
        <v/>
      </c>
      <c r="EZ744" s="1275" t="str">
        <f t="shared" si="759"/>
        <v/>
      </c>
      <c r="FA744" s="1275" t="str">
        <f t="shared" si="760"/>
        <v/>
      </c>
      <c r="FB744" s="1275" t="str">
        <f t="shared" si="761"/>
        <v/>
      </c>
      <c r="FC744" s="1333" t="str">
        <f t="shared" si="762"/>
        <v/>
      </c>
      <c r="FE744" s="1234" t="str">
        <f t="shared" si="763"/>
        <v xml:space="preserve"> </v>
      </c>
      <c r="FF744" s="1234" t="str">
        <f t="shared" si="764"/>
        <v xml:space="preserve"> </v>
      </c>
      <c r="FG744" s="1234" t="str">
        <f t="shared" si="765"/>
        <v xml:space="preserve"> </v>
      </c>
      <c r="FH744" s="1234" t="str">
        <f t="shared" si="766"/>
        <v xml:space="preserve"> </v>
      </c>
      <c r="FI744" s="1234" t="str">
        <f t="shared" si="737"/>
        <v xml:space="preserve"> </v>
      </c>
      <c r="FJ744" s="1234" t="str">
        <f t="shared" si="767"/>
        <v xml:space="preserve"> </v>
      </c>
      <c r="FK744" s="1234">
        <f t="shared" si="738"/>
        <v>0</v>
      </c>
      <c r="FL744" s="1227"/>
      <c r="FM744" s="1234" t="str">
        <f t="shared" si="739"/>
        <v xml:space="preserve"> </v>
      </c>
      <c r="FN744" s="1234" t="str">
        <f t="shared" si="740"/>
        <v xml:space="preserve"> </v>
      </c>
      <c r="FO744" s="1234" t="str">
        <f t="shared" si="768"/>
        <v xml:space="preserve"> </v>
      </c>
      <c r="FP744" s="1234" t="str">
        <f t="shared" si="769"/>
        <v xml:space="preserve"> </v>
      </c>
      <c r="FQ744" s="1234" t="str">
        <f t="shared" si="741"/>
        <v xml:space="preserve"> </v>
      </c>
      <c r="FR744" s="1234" t="str">
        <f t="shared" si="770"/>
        <v xml:space="preserve"> </v>
      </c>
      <c r="FS744" s="1234">
        <f t="shared" si="776"/>
        <v>0</v>
      </c>
      <c r="FT744" s="1227"/>
      <c r="FU744" s="1234" t="str">
        <f t="shared" si="771"/>
        <v xml:space="preserve"> </v>
      </c>
      <c r="FV744" s="1234" t="str">
        <f t="shared" si="772"/>
        <v xml:space="preserve"> </v>
      </c>
      <c r="FW744" s="1234" t="str">
        <f t="shared" si="773"/>
        <v xml:space="preserve"> </v>
      </c>
      <c r="FX744" s="1234" t="str">
        <f t="shared" si="742"/>
        <v xml:space="preserve"> </v>
      </c>
      <c r="FY744" s="1234" t="str">
        <f t="shared" si="743"/>
        <v xml:space="preserve"> </v>
      </c>
      <c r="FZ744" s="1234" t="str">
        <f t="shared" si="774"/>
        <v xml:space="preserve"> </v>
      </c>
      <c r="GA744" s="1234">
        <f t="shared" si="744"/>
        <v>0</v>
      </c>
      <c r="GB744" s="1227"/>
      <c r="GC744" s="1234" t="str">
        <f t="shared" si="745"/>
        <v xml:space="preserve"> </v>
      </c>
      <c r="GD744" s="1234" t="str">
        <f t="shared" si="746"/>
        <v xml:space="preserve"> </v>
      </c>
      <c r="GE744" s="1234" t="str">
        <f t="shared" si="747"/>
        <v xml:space="preserve"> </v>
      </c>
      <c r="GF744" s="1234" t="str">
        <f t="shared" si="748"/>
        <v xml:space="preserve"> </v>
      </c>
      <c r="GG744" s="1234" t="str">
        <f t="shared" si="749"/>
        <v xml:space="preserve"> </v>
      </c>
      <c r="GH744" s="1234" t="str">
        <f t="shared" si="750"/>
        <v xml:space="preserve"> </v>
      </c>
      <c r="GI744" s="1234" t="str">
        <f t="shared" si="751"/>
        <v xml:space="preserve"> </v>
      </c>
      <c r="GJ744" s="1234" t="str">
        <f t="shared" si="752"/>
        <v xml:space="preserve"> </v>
      </c>
      <c r="GK744" s="1234" t="str">
        <f t="shared" si="753"/>
        <v xml:space="preserve"> </v>
      </c>
      <c r="GL744" s="1234" t="str">
        <f t="shared" si="754"/>
        <v xml:space="preserve"> </v>
      </c>
      <c r="GM744" s="1234" t="str">
        <f t="shared" si="755"/>
        <v xml:space="preserve"> </v>
      </c>
      <c r="GN744" s="1234">
        <f t="shared" si="756"/>
        <v>0</v>
      </c>
    </row>
    <row r="745" spans="1:196" s="100" customFormat="1" ht="27" customHeight="1" thickTop="1" thickBot="1">
      <c r="A745" s="1208">
        <f>【A票】【D票】!$D$10</f>
        <v>0</v>
      </c>
      <c r="B745" s="1212">
        <f>【A票】【D票】!$H$10</f>
        <v>0</v>
      </c>
      <c r="C745" s="1213" t="str">
        <f>【A票】【D票】!$K$10</f>
        <v xml:space="preserve"> </v>
      </c>
      <c r="D745" s="1214">
        <f t="shared" si="730"/>
        <v>654</v>
      </c>
      <c r="E745" s="914"/>
      <c r="F745" s="467"/>
      <c r="G745" s="469"/>
      <c r="H745" s="224" t="str">
        <f t="shared" si="716"/>
        <v xml:space="preserve"> </v>
      </c>
      <c r="I745" s="704"/>
      <c r="J745" s="117"/>
      <c r="K745" s="117"/>
      <c r="L745" s="117"/>
      <c r="M745" s="117"/>
      <c r="N745" s="117"/>
      <c r="O745" s="117"/>
      <c r="P745" s="117"/>
      <c r="Q745" s="117"/>
      <c r="R745" s="117"/>
      <c r="S745" s="117"/>
      <c r="T745" s="254"/>
      <c r="U745" s="646"/>
      <c r="V745" s="646"/>
      <c r="W745" s="114"/>
      <c r="X745" s="254"/>
      <c r="Y745" s="224" t="str">
        <f t="shared" si="717"/>
        <v xml:space="preserve"> </v>
      </c>
      <c r="Z745" s="579"/>
      <c r="AA745" s="704"/>
      <c r="AB745" s="119"/>
      <c r="AC745" s="224" t="str">
        <f t="shared" si="732"/>
        <v xml:space="preserve"> </v>
      </c>
      <c r="AD745" s="115"/>
      <c r="AE745" s="253"/>
      <c r="AF745" s="704"/>
      <c r="AG745" s="727"/>
      <c r="AH745" s="727"/>
      <c r="AI745" s="727"/>
      <c r="AJ745" s="727"/>
      <c r="AK745" s="591"/>
      <c r="AL745" s="727"/>
      <c r="AM745" s="727"/>
      <c r="AN745" s="727"/>
      <c r="AO745" s="727"/>
      <c r="AP745" s="727"/>
      <c r="AQ745" s="727"/>
      <c r="AR745" s="727"/>
      <c r="AS745" s="727"/>
      <c r="AT745" s="727"/>
      <c r="AU745" s="727"/>
      <c r="AV745" s="727"/>
      <c r="AW745" s="727"/>
      <c r="AX745" s="727"/>
      <c r="AY745" s="727"/>
      <c r="AZ745" s="727"/>
      <c r="BA745" s="727"/>
      <c r="BB745" s="727"/>
      <c r="BC745" s="821"/>
      <c r="BD745" s="727"/>
      <c r="BE745" s="727"/>
      <c r="BF745" s="727"/>
      <c r="BG745" s="727"/>
      <c r="BH745" s="727"/>
      <c r="BI745" s="727"/>
      <c r="BJ745" s="727"/>
      <c r="BK745" s="727"/>
      <c r="BL745" s="821"/>
      <c r="BM745" s="727"/>
      <c r="BN745" s="727"/>
      <c r="BO745" s="727"/>
      <c r="BP745" s="727"/>
      <c r="BQ745" s="727"/>
      <c r="BR745" s="821"/>
      <c r="BS745" s="727"/>
      <c r="BT745" s="727"/>
      <c r="BU745" s="727"/>
      <c r="BV745" s="591"/>
      <c r="BW745" s="224" t="str">
        <f t="shared" si="729"/>
        <v xml:space="preserve"> </v>
      </c>
      <c r="BX745" s="471">
        <f t="shared" si="718"/>
        <v>654</v>
      </c>
      <c r="BY745" s="117"/>
      <c r="BZ745" s="117"/>
      <c r="CA745" s="117"/>
      <c r="CB745" s="117"/>
      <c r="CC745" s="117"/>
      <c r="CD745" s="461"/>
      <c r="CE745" s="236"/>
      <c r="CF745" s="224" t="str">
        <f t="shared" si="719"/>
        <v xml:space="preserve"> </v>
      </c>
      <c r="CG745" s="116"/>
      <c r="CH745" s="117"/>
      <c r="CI745" s="117"/>
      <c r="CJ745" s="117"/>
      <c r="CK745" s="472"/>
      <c r="CL745" s="472"/>
      <c r="CM745" s="472"/>
      <c r="CN745" s="472"/>
      <c r="CO745" s="117"/>
      <c r="CP745" s="253"/>
      <c r="CQ745" s="120"/>
      <c r="CR745" s="224" t="str" cm="1">
        <f t="array" ref="CR745">IF(AND(SUM(COUNTIF(CG745:CM745,{"*不明*","*その他*"})+COUNTIF(CO745:CP745,{"*不明*","*その他*"}))&gt;0,CQ745=""),"その他・不明の場合,10)具体的内容、理由を記入",IF(OR(AND(CI745=CI$65,COUNTA(CJ745:CM745)&lt;4),AND(OR(CI745=CI$63,CI745=CI$64,CI745=CI$66,CI745=CI$67,CI745=CI$68,CI745=""),COUNTA(CJ745:CM745)&gt;0)),"3)介護保険認定済→要介護度、認知症自立度、寝たきり度、介護保険サービス記入",IF(OR(AND(OR(CM745=CM$63,CM745=CM$64),CN745=""),AND(OR(CM745=CM$65,CM745=CM$66),CN745&lt;&gt;"")),"7)介護保険サービス受けている/過去受けていた→具体的内容記入"," ")))</f>
        <v xml:space="preserve"> </v>
      </c>
      <c r="CS745" s="224" t="str">
        <f t="shared" si="720"/>
        <v xml:space="preserve"> </v>
      </c>
      <c r="CT745" s="116"/>
      <c r="CU745" s="253"/>
      <c r="CV745" s="117"/>
      <c r="CW745" s="117"/>
      <c r="CX745" s="253"/>
      <c r="CY745" s="117"/>
      <c r="CZ745" s="117"/>
      <c r="DA745" s="253"/>
      <c r="DB745" s="117"/>
      <c r="DC745" s="224" t="str">
        <f t="shared" si="721"/>
        <v xml:space="preserve"> </v>
      </c>
      <c r="DD745" s="224" t="str">
        <f t="shared" si="722"/>
        <v xml:space="preserve"> </v>
      </c>
      <c r="DE745" s="224" t="str">
        <f t="shared" si="733"/>
        <v xml:space="preserve"> </v>
      </c>
      <c r="DF745" s="121"/>
      <c r="DG745" s="114"/>
      <c r="DH745" s="704"/>
      <c r="DI745" s="119"/>
      <c r="DJ745" s="187"/>
      <c r="DK745" s="254"/>
      <c r="DL745" s="224" t="str">
        <f t="shared" si="734"/>
        <v xml:space="preserve"> </v>
      </c>
      <c r="DM745" s="224" t="str">
        <f t="shared" si="723"/>
        <v xml:space="preserve"> </v>
      </c>
      <c r="DN745" s="474"/>
      <c r="DO745" s="117"/>
      <c r="DP745" s="117"/>
      <c r="DQ745" s="117"/>
      <c r="DR745" s="117"/>
      <c r="DS745" s="117"/>
      <c r="DT745" s="254"/>
      <c r="DU745" s="476"/>
      <c r="DV745" s="224" t="str">
        <f t="shared" si="735"/>
        <v xml:space="preserve"> </v>
      </c>
      <c r="DW745" s="115"/>
      <c r="DX745" s="470"/>
      <c r="DY745" s="117"/>
      <c r="DZ745" s="704"/>
      <c r="EA745" s="224" t="str">
        <f t="shared" si="736"/>
        <v xml:space="preserve"> </v>
      </c>
      <c r="EB745" s="906"/>
      <c r="EC745" s="904"/>
      <c r="ED745" s="904"/>
      <c r="EE745" s="904"/>
      <c r="EF745" s="904"/>
      <c r="EG745" s="904"/>
      <c r="EH745" s="904"/>
      <c r="EI745" s="904"/>
      <c r="EJ745" s="904"/>
      <c r="EK745" s="905"/>
      <c r="EL745" s="80"/>
      <c r="EM745" s="224" t="str">
        <f t="shared" si="724"/>
        <v xml:space="preserve"> </v>
      </c>
      <c r="EN745" s="224" t="str">
        <f t="shared" si="725"/>
        <v xml:space="preserve"> </v>
      </c>
      <c r="EO745" s="115"/>
      <c r="EP745" s="1050"/>
      <c r="EQ745" s="253"/>
      <c r="ER745" s="117"/>
      <c r="ES745" s="1258">
        <f t="shared" si="726"/>
        <v>654</v>
      </c>
      <c r="ET745" s="224" t="str">
        <f t="shared" si="727"/>
        <v xml:space="preserve"> </v>
      </c>
      <c r="EU745" s="477" t="str">
        <f t="shared" si="728"/>
        <v/>
      </c>
      <c r="EV745" s="1334" t="str">
        <f t="shared" si="731"/>
        <v xml:space="preserve"> </v>
      </c>
      <c r="EW745" s="1332" t="str">
        <f t="shared" si="775"/>
        <v/>
      </c>
      <c r="EX745" s="1275" t="str">
        <f t="shared" si="757"/>
        <v/>
      </c>
      <c r="EY745" s="1275" t="str">
        <f t="shared" si="758"/>
        <v/>
      </c>
      <c r="EZ745" s="1275" t="str">
        <f t="shared" si="759"/>
        <v/>
      </c>
      <c r="FA745" s="1275" t="str">
        <f t="shared" si="760"/>
        <v/>
      </c>
      <c r="FB745" s="1275" t="str">
        <f t="shared" si="761"/>
        <v/>
      </c>
      <c r="FC745" s="1333" t="str">
        <f t="shared" si="762"/>
        <v/>
      </c>
      <c r="FE745" s="1234" t="str">
        <f t="shared" si="763"/>
        <v xml:space="preserve"> </v>
      </c>
      <c r="FF745" s="1234" t="str">
        <f t="shared" si="764"/>
        <v xml:space="preserve"> </v>
      </c>
      <c r="FG745" s="1234" t="str">
        <f t="shared" si="765"/>
        <v xml:space="preserve"> </v>
      </c>
      <c r="FH745" s="1234" t="str">
        <f t="shared" si="766"/>
        <v xml:space="preserve"> </v>
      </c>
      <c r="FI745" s="1234" t="str">
        <f t="shared" si="737"/>
        <v xml:space="preserve"> </v>
      </c>
      <c r="FJ745" s="1234" t="str">
        <f t="shared" si="767"/>
        <v xml:space="preserve"> </v>
      </c>
      <c r="FK745" s="1234">
        <f t="shared" si="738"/>
        <v>0</v>
      </c>
      <c r="FL745" s="1227"/>
      <c r="FM745" s="1234" t="str">
        <f t="shared" si="739"/>
        <v xml:space="preserve"> </v>
      </c>
      <c r="FN745" s="1234" t="str">
        <f t="shared" si="740"/>
        <v xml:space="preserve"> </v>
      </c>
      <c r="FO745" s="1234" t="str">
        <f t="shared" si="768"/>
        <v xml:space="preserve"> </v>
      </c>
      <c r="FP745" s="1234" t="str">
        <f t="shared" si="769"/>
        <v xml:space="preserve"> </v>
      </c>
      <c r="FQ745" s="1234" t="str">
        <f t="shared" si="741"/>
        <v xml:space="preserve"> </v>
      </c>
      <c r="FR745" s="1234" t="str">
        <f t="shared" si="770"/>
        <v xml:space="preserve"> </v>
      </c>
      <c r="FS745" s="1234">
        <f t="shared" si="776"/>
        <v>0</v>
      </c>
      <c r="FT745" s="1227"/>
      <c r="FU745" s="1234" t="str">
        <f t="shared" si="771"/>
        <v xml:space="preserve"> </v>
      </c>
      <c r="FV745" s="1234" t="str">
        <f t="shared" si="772"/>
        <v xml:space="preserve"> </v>
      </c>
      <c r="FW745" s="1234" t="str">
        <f t="shared" si="773"/>
        <v xml:space="preserve"> </v>
      </c>
      <c r="FX745" s="1234" t="str">
        <f t="shared" si="742"/>
        <v xml:space="preserve"> </v>
      </c>
      <c r="FY745" s="1234" t="str">
        <f t="shared" si="743"/>
        <v xml:space="preserve"> </v>
      </c>
      <c r="FZ745" s="1234" t="str">
        <f t="shared" si="774"/>
        <v xml:space="preserve"> </v>
      </c>
      <c r="GA745" s="1234">
        <f t="shared" si="744"/>
        <v>0</v>
      </c>
      <c r="GB745" s="1227"/>
      <c r="GC745" s="1234" t="str">
        <f t="shared" si="745"/>
        <v xml:space="preserve"> </v>
      </c>
      <c r="GD745" s="1234" t="str">
        <f t="shared" si="746"/>
        <v xml:space="preserve"> </v>
      </c>
      <c r="GE745" s="1234" t="str">
        <f t="shared" si="747"/>
        <v xml:space="preserve"> </v>
      </c>
      <c r="GF745" s="1234" t="str">
        <f t="shared" si="748"/>
        <v xml:space="preserve"> </v>
      </c>
      <c r="GG745" s="1234" t="str">
        <f t="shared" si="749"/>
        <v xml:space="preserve"> </v>
      </c>
      <c r="GH745" s="1234" t="str">
        <f t="shared" si="750"/>
        <v xml:space="preserve"> </v>
      </c>
      <c r="GI745" s="1234" t="str">
        <f t="shared" si="751"/>
        <v xml:space="preserve"> </v>
      </c>
      <c r="GJ745" s="1234" t="str">
        <f t="shared" si="752"/>
        <v xml:space="preserve"> </v>
      </c>
      <c r="GK745" s="1234" t="str">
        <f t="shared" si="753"/>
        <v xml:space="preserve"> </v>
      </c>
      <c r="GL745" s="1234" t="str">
        <f t="shared" si="754"/>
        <v xml:space="preserve"> </v>
      </c>
      <c r="GM745" s="1234" t="str">
        <f t="shared" si="755"/>
        <v xml:space="preserve"> </v>
      </c>
      <c r="GN745" s="1234">
        <f t="shared" si="756"/>
        <v>0</v>
      </c>
    </row>
    <row r="746" spans="1:196" s="100" customFormat="1" ht="27" customHeight="1" thickTop="1" thickBot="1">
      <c r="A746" s="1208">
        <f>【A票】【D票】!$D$10</f>
        <v>0</v>
      </c>
      <c r="B746" s="1212">
        <f>【A票】【D票】!$H$10</f>
        <v>0</v>
      </c>
      <c r="C746" s="1213" t="str">
        <f>【A票】【D票】!$K$10</f>
        <v xml:space="preserve"> </v>
      </c>
      <c r="D746" s="1214">
        <f t="shared" si="730"/>
        <v>655</v>
      </c>
      <c r="E746" s="914"/>
      <c r="F746" s="467"/>
      <c r="G746" s="469"/>
      <c r="H746" s="224" t="str">
        <f t="shared" si="716"/>
        <v xml:space="preserve"> </v>
      </c>
      <c r="I746" s="704"/>
      <c r="J746" s="117"/>
      <c r="K746" s="117"/>
      <c r="L746" s="117"/>
      <c r="M746" s="117"/>
      <c r="N746" s="117"/>
      <c r="O746" s="117"/>
      <c r="P746" s="117"/>
      <c r="Q746" s="117"/>
      <c r="R746" s="117"/>
      <c r="S746" s="117"/>
      <c r="T746" s="254"/>
      <c r="U746" s="646"/>
      <c r="V746" s="646"/>
      <c r="W746" s="114"/>
      <c r="X746" s="254"/>
      <c r="Y746" s="224" t="str">
        <f t="shared" si="717"/>
        <v xml:space="preserve"> </v>
      </c>
      <c r="Z746" s="579"/>
      <c r="AA746" s="704"/>
      <c r="AB746" s="119"/>
      <c r="AC746" s="224" t="str">
        <f t="shared" si="732"/>
        <v xml:space="preserve"> </v>
      </c>
      <c r="AD746" s="115"/>
      <c r="AE746" s="253"/>
      <c r="AF746" s="704"/>
      <c r="AG746" s="727"/>
      <c r="AH746" s="727"/>
      <c r="AI746" s="727"/>
      <c r="AJ746" s="727"/>
      <c r="AK746" s="591"/>
      <c r="AL746" s="727"/>
      <c r="AM746" s="727"/>
      <c r="AN746" s="727"/>
      <c r="AO746" s="727"/>
      <c r="AP746" s="727"/>
      <c r="AQ746" s="727"/>
      <c r="AR746" s="727"/>
      <c r="AS746" s="727"/>
      <c r="AT746" s="727"/>
      <c r="AU746" s="727"/>
      <c r="AV746" s="727"/>
      <c r="AW746" s="727"/>
      <c r="AX746" s="727"/>
      <c r="AY746" s="727"/>
      <c r="AZ746" s="727"/>
      <c r="BA746" s="727"/>
      <c r="BB746" s="727"/>
      <c r="BC746" s="821"/>
      <c r="BD746" s="727"/>
      <c r="BE746" s="727"/>
      <c r="BF746" s="727"/>
      <c r="BG746" s="727"/>
      <c r="BH746" s="727"/>
      <c r="BI746" s="727"/>
      <c r="BJ746" s="727"/>
      <c r="BK746" s="727"/>
      <c r="BL746" s="821"/>
      <c r="BM746" s="727"/>
      <c r="BN746" s="727"/>
      <c r="BO746" s="727"/>
      <c r="BP746" s="727"/>
      <c r="BQ746" s="727"/>
      <c r="BR746" s="821"/>
      <c r="BS746" s="727"/>
      <c r="BT746" s="727"/>
      <c r="BU746" s="727"/>
      <c r="BV746" s="591"/>
      <c r="BW746" s="224" t="str">
        <f t="shared" si="729"/>
        <v xml:space="preserve"> </v>
      </c>
      <c r="BX746" s="471">
        <f t="shared" si="718"/>
        <v>655</v>
      </c>
      <c r="BY746" s="117"/>
      <c r="BZ746" s="117"/>
      <c r="CA746" s="117"/>
      <c r="CB746" s="117"/>
      <c r="CC746" s="117"/>
      <c r="CD746" s="461"/>
      <c r="CE746" s="236"/>
      <c r="CF746" s="224" t="str">
        <f t="shared" si="719"/>
        <v xml:space="preserve"> </v>
      </c>
      <c r="CG746" s="116"/>
      <c r="CH746" s="117"/>
      <c r="CI746" s="117"/>
      <c r="CJ746" s="117"/>
      <c r="CK746" s="472"/>
      <c r="CL746" s="472"/>
      <c r="CM746" s="472"/>
      <c r="CN746" s="472"/>
      <c r="CO746" s="117"/>
      <c r="CP746" s="253"/>
      <c r="CQ746" s="120"/>
      <c r="CR746" s="224" t="str" cm="1">
        <f t="array" ref="CR746">IF(AND(SUM(COUNTIF(CG746:CM746,{"*不明*","*その他*"})+COUNTIF(CO746:CP746,{"*不明*","*その他*"}))&gt;0,CQ746=""),"その他・不明の場合,10)具体的内容、理由を記入",IF(OR(AND(CI746=CI$65,COUNTA(CJ746:CM746)&lt;4),AND(OR(CI746=CI$63,CI746=CI$64,CI746=CI$66,CI746=CI$67,CI746=CI$68,CI746=""),COUNTA(CJ746:CM746)&gt;0)),"3)介護保険認定済→要介護度、認知症自立度、寝たきり度、介護保険サービス記入",IF(OR(AND(OR(CM746=CM$63,CM746=CM$64),CN746=""),AND(OR(CM746=CM$65,CM746=CM$66),CN746&lt;&gt;"")),"7)介護保険サービス受けている/過去受けていた→具体的内容記入"," ")))</f>
        <v xml:space="preserve"> </v>
      </c>
      <c r="CS746" s="224" t="str">
        <f t="shared" si="720"/>
        <v xml:space="preserve"> </v>
      </c>
      <c r="CT746" s="116"/>
      <c r="CU746" s="253"/>
      <c r="CV746" s="117"/>
      <c r="CW746" s="117"/>
      <c r="CX746" s="253"/>
      <c r="CY746" s="117"/>
      <c r="CZ746" s="117"/>
      <c r="DA746" s="253"/>
      <c r="DB746" s="117"/>
      <c r="DC746" s="224" t="str">
        <f t="shared" si="721"/>
        <v xml:space="preserve"> </v>
      </c>
      <c r="DD746" s="224" t="str">
        <f t="shared" si="722"/>
        <v xml:space="preserve"> </v>
      </c>
      <c r="DE746" s="224" t="str">
        <f t="shared" si="733"/>
        <v xml:space="preserve"> </v>
      </c>
      <c r="DF746" s="121"/>
      <c r="DG746" s="114"/>
      <c r="DH746" s="704"/>
      <c r="DI746" s="119"/>
      <c r="DJ746" s="187"/>
      <c r="DK746" s="254"/>
      <c r="DL746" s="224" t="str">
        <f t="shared" si="734"/>
        <v xml:space="preserve"> </v>
      </c>
      <c r="DM746" s="224" t="str">
        <f t="shared" si="723"/>
        <v xml:space="preserve"> </v>
      </c>
      <c r="DN746" s="474"/>
      <c r="DO746" s="117"/>
      <c r="DP746" s="117"/>
      <c r="DQ746" s="117"/>
      <c r="DR746" s="117"/>
      <c r="DS746" s="117"/>
      <c r="DT746" s="254"/>
      <c r="DU746" s="476"/>
      <c r="DV746" s="224" t="str">
        <f t="shared" si="735"/>
        <v xml:space="preserve"> </v>
      </c>
      <c r="DW746" s="115"/>
      <c r="DX746" s="470"/>
      <c r="DY746" s="117"/>
      <c r="DZ746" s="704"/>
      <c r="EA746" s="224" t="str">
        <f t="shared" si="736"/>
        <v xml:space="preserve"> </v>
      </c>
      <c r="EB746" s="906"/>
      <c r="EC746" s="904"/>
      <c r="ED746" s="904"/>
      <c r="EE746" s="904"/>
      <c r="EF746" s="904"/>
      <c r="EG746" s="904"/>
      <c r="EH746" s="904"/>
      <c r="EI746" s="904"/>
      <c r="EJ746" s="904"/>
      <c r="EK746" s="905"/>
      <c r="EL746" s="80"/>
      <c r="EM746" s="224" t="str">
        <f t="shared" si="724"/>
        <v xml:space="preserve"> </v>
      </c>
      <c r="EN746" s="224" t="str">
        <f t="shared" si="725"/>
        <v xml:space="preserve"> </v>
      </c>
      <c r="EO746" s="115"/>
      <c r="EP746" s="1050"/>
      <c r="EQ746" s="253"/>
      <c r="ER746" s="117"/>
      <c r="ES746" s="1258">
        <f t="shared" si="726"/>
        <v>655</v>
      </c>
      <c r="ET746" s="224" t="str">
        <f t="shared" si="727"/>
        <v xml:space="preserve"> </v>
      </c>
      <c r="EU746" s="477" t="str">
        <f t="shared" si="728"/>
        <v/>
      </c>
      <c r="EV746" s="1334" t="str">
        <f t="shared" si="731"/>
        <v xml:space="preserve"> </v>
      </c>
      <c r="EW746" s="1332" t="str">
        <f t="shared" si="775"/>
        <v/>
      </c>
      <c r="EX746" s="1275" t="str">
        <f t="shared" si="757"/>
        <v/>
      </c>
      <c r="EY746" s="1275" t="str">
        <f t="shared" si="758"/>
        <v/>
      </c>
      <c r="EZ746" s="1275" t="str">
        <f t="shared" si="759"/>
        <v/>
      </c>
      <c r="FA746" s="1275" t="str">
        <f t="shared" si="760"/>
        <v/>
      </c>
      <c r="FB746" s="1275" t="str">
        <f t="shared" si="761"/>
        <v/>
      </c>
      <c r="FC746" s="1333" t="str">
        <f t="shared" si="762"/>
        <v/>
      </c>
      <c r="FE746" s="1234" t="str">
        <f t="shared" si="763"/>
        <v xml:space="preserve"> </v>
      </c>
      <c r="FF746" s="1234" t="str">
        <f t="shared" si="764"/>
        <v xml:space="preserve"> </v>
      </c>
      <c r="FG746" s="1234" t="str">
        <f t="shared" si="765"/>
        <v xml:space="preserve"> </v>
      </c>
      <c r="FH746" s="1234" t="str">
        <f t="shared" si="766"/>
        <v xml:space="preserve"> </v>
      </c>
      <c r="FI746" s="1234" t="str">
        <f t="shared" si="737"/>
        <v xml:space="preserve"> </v>
      </c>
      <c r="FJ746" s="1234" t="str">
        <f t="shared" si="767"/>
        <v xml:space="preserve"> </v>
      </c>
      <c r="FK746" s="1234">
        <f t="shared" si="738"/>
        <v>0</v>
      </c>
      <c r="FL746" s="1227"/>
      <c r="FM746" s="1234" t="str">
        <f t="shared" si="739"/>
        <v xml:space="preserve"> </v>
      </c>
      <c r="FN746" s="1234" t="str">
        <f t="shared" si="740"/>
        <v xml:space="preserve"> </v>
      </c>
      <c r="FO746" s="1234" t="str">
        <f t="shared" si="768"/>
        <v xml:space="preserve"> </v>
      </c>
      <c r="FP746" s="1234" t="str">
        <f t="shared" si="769"/>
        <v xml:space="preserve"> </v>
      </c>
      <c r="FQ746" s="1234" t="str">
        <f t="shared" si="741"/>
        <v xml:space="preserve"> </v>
      </c>
      <c r="FR746" s="1234" t="str">
        <f t="shared" si="770"/>
        <v xml:space="preserve"> </v>
      </c>
      <c r="FS746" s="1234">
        <f t="shared" si="776"/>
        <v>0</v>
      </c>
      <c r="FT746" s="1227"/>
      <c r="FU746" s="1234" t="str">
        <f t="shared" si="771"/>
        <v xml:space="preserve"> </v>
      </c>
      <c r="FV746" s="1234" t="str">
        <f t="shared" si="772"/>
        <v xml:space="preserve"> </v>
      </c>
      <c r="FW746" s="1234" t="str">
        <f t="shared" si="773"/>
        <v xml:space="preserve"> </v>
      </c>
      <c r="FX746" s="1234" t="str">
        <f t="shared" si="742"/>
        <v xml:space="preserve"> </v>
      </c>
      <c r="FY746" s="1234" t="str">
        <f t="shared" si="743"/>
        <v xml:space="preserve"> </v>
      </c>
      <c r="FZ746" s="1234" t="str">
        <f t="shared" si="774"/>
        <v xml:space="preserve"> </v>
      </c>
      <c r="GA746" s="1234">
        <f t="shared" si="744"/>
        <v>0</v>
      </c>
      <c r="GB746" s="1227"/>
      <c r="GC746" s="1234" t="str">
        <f t="shared" si="745"/>
        <v xml:space="preserve"> </v>
      </c>
      <c r="GD746" s="1234" t="str">
        <f t="shared" si="746"/>
        <v xml:space="preserve"> </v>
      </c>
      <c r="GE746" s="1234" t="str">
        <f t="shared" si="747"/>
        <v xml:space="preserve"> </v>
      </c>
      <c r="GF746" s="1234" t="str">
        <f t="shared" si="748"/>
        <v xml:space="preserve"> </v>
      </c>
      <c r="GG746" s="1234" t="str">
        <f t="shared" si="749"/>
        <v xml:space="preserve"> </v>
      </c>
      <c r="GH746" s="1234" t="str">
        <f t="shared" si="750"/>
        <v xml:space="preserve"> </v>
      </c>
      <c r="GI746" s="1234" t="str">
        <f t="shared" si="751"/>
        <v xml:space="preserve"> </v>
      </c>
      <c r="GJ746" s="1234" t="str">
        <f t="shared" si="752"/>
        <v xml:space="preserve"> </v>
      </c>
      <c r="GK746" s="1234" t="str">
        <f t="shared" si="753"/>
        <v xml:space="preserve"> </v>
      </c>
      <c r="GL746" s="1234" t="str">
        <f t="shared" si="754"/>
        <v xml:space="preserve"> </v>
      </c>
      <c r="GM746" s="1234" t="str">
        <f t="shared" si="755"/>
        <v xml:space="preserve"> </v>
      </c>
      <c r="GN746" s="1234">
        <f t="shared" si="756"/>
        <v>0</v>
      </c>
    </row>
    <row r="747" spans="1:196" s="100" customFormat="1" ht="27" customHeight="1" thickTop="1" thickBot="1">
      <c r="A747" s="1208">
        <f>【A票】【D票】!$D$10</f>
        <v>0</v>
      </c>
      <c r="B747" s="1212">
        <f>【A票】【D票】!$H$10</f>
        <v>0</v>
      </c>
      <c r="C747" s="1213" t="str">
        <f>【A票】【D票】!$K$10</f>
        <v xml:space="preserve"> </v>
      </c>
      <c r="D747" s="1214">
        <f t="shared" si="730"/>
        <v>656</v>
      </c>
      <c r="E747" s="914"/>
      <c r="F747" s="467"/>
      <c r="G747" s="469"/>
      <c r="H747" s="224" t="str">
        <f t="shared" si="716"/>
        <v xml:space="preserve"> </v>
      </c>
      <c r="I747" s="704"/>
      <c r="J747" s="117"/>
      <c r="K747" s="117"/>
      <c r="L747" s="117"/>
      <c r="M747" s="117"/>
      <c r="N747" s="117"/>
      <c r="O747" s="117"/>
      <c r="P747" s="117"/>
      <c r="Q747" s="117"/>
      <c r="R747" s="117"/>
      <c r="S747" s="117"/>
      <c r="T747" s="254"/>
      <c r="U747" s="646"/>
      <c r="V747" s="646"/>
      <c r="W747" s="114"/>
      <c r="X747" s="254"/>
      <c r="Y747" s="224" t="str">
        <f t="shared" si="717"/>
        <v xml:space="preserve"> </v>
      </c>
      <c r="Z747" s="579"/>
      <c r="AA747" s="704"/>
      <c r="AB747" s="119"/>
      <c r="AC747" s="224" t="str">
        <f t="shared" si="732"/>
        <v xml:space="preserve"> </v>
      </c>
      <c r="AD747" s="115"/>
      <c r="AE747" s="253"/>
      <c r="AF747" s="704"/>
      <c r="AG747" s="727"/>
      <c r="AH747" s="727"/>
      <c r="AI747" s="727"/>
      <c r="AJ747" s="727"/>
      <c r="AK747" s="591"/>
      <c r="AL747" s="727"/>
      <c r="AM747" s="727"/>
      <c r="AN747" s="727"/>
      <c r="AO747" s="727"/>
      <c r="AP747" s="727"/>
      <c r="AQ747" s="727"/>
      <c r="AR747" s="727"/>
      <c r="AS747" s="727"/>
      <c r="AT747" s="727"/>
      <c r="AU747" s="727"/>
      <c r="AV747" s="727"/>
      <c r="AW747" s="727"/>
      <c r="AX747" s="727"/>
      <c r="AY747" s="727"/>
      <c r="AZ747" s="727"/>
      <c r="BA747" s="727"/>
      <c r="BB747" s="727"/>
      <c r="BC747" s="821"/>
      <c r="BD747" s="727"/>
      <c r="BE747" s="727"/>
      <c r="BF747" s="727"/>
      <c r="BG747" s="727"/>
      <c r="BH747" s="727"/>
      <c r="BI747" s="727"/>
      <c r="BJ747" s="727"/>
      <c r="BK747" s="727"/>
      <c r="BL747" s="821"/>
      <c r="BM747" s="727"/>
      <c r="BN747" s="727"/>
      <c r="BO747" s="727"/>
      <c r="BP747" s="727"/>
      <c r="BQ747" s="727"/>
      <c r="BR747" s="821"/>
      <c r="BS747" s="727"/>
      <c r="BT747" s="727"/>
      <c r="BU747" s="727"/>
      <c r="BV747" s="591"/>
      <c r="BW747" s="224" t="str">
        <f t="shared" si="729"/>
        <v xml:space="preserve"> </v>
      </c>
      <c r="BX747" s="471">
        <f t="shared" si="718"/>
        <v>656</v>
      </c>
      <c r="BY747" s="117"/>
      <c r="BZ747" s="117"/>
      <c r="CA747" s="117"/>
      <c r="CB747" s="117"/>
      <c r="CC747" s="117"/>
      <c r="CD747" s="461"/>
      <c r="CE747" s="236"/>
      <c r="CF747" s="224" t="str">
        <f t="shared" si="719"/>
        <v xml:space="preserve"> </v>
      </c>
      <c r="CG747" s="116"/>
      <c r="CH747" s="117"/>
      <c r="CI747" s="117"/>
      <c r="CJ747" s="117"/>
      <c r="CK747" s="472"/>
      <c r="CL747" s="472"/>
      <c r="CM747" s="472"/>
      <c r="CN747" s="472"/>
      <c r="CO747" s="117"/>
      <c r="CP747" s="253"/>
      <c r="CQ747" s="120"/>
      <c r="CR747" s="224" t="str" cm="1">
        <f t="array" ref="CR747">IF(AND(SUM(COUNTIF(CG747:CM747,{"*不明*","*その他*"})+COUNTIF(CO747:CP747,{"*不明*","*その他*"}))&gt;0,CQ747=""),"その他・不明の場合,10)具体的内容、理由を記入",IF(OR(AND(CI747=CI$65,COUNTA(CJ747:CM747)&lt;4),AND(OR(CI747=CI$63,CI747=CI$64,CI747=CI$66,CI747=CI$67,CI747=CI$68,CI747=""),COUNTA(CJ747:CM747)&gt;0)),"3)介護保険認定済→要介護度、認知症自立度、寝たきり度、介護保険サービス記入",IF(OR(AND(OR(CM747=CM$63,CM747=CM$64),CN747=""),AND(OR(CM747=CM$65,CM747=CM$66),CN747&lt;&gt;"")),"7)介護保険サービス受けている/過去受けていた→具体的内容記入"," ")))</f>
        <v xml:space="preserve"> </v>
      </c>
      <c r="CS747" s="224" t="str">
        <f t="shared" si="720"/>
        <v xml:space="preserve"> </v>
      </c>
      <c r="CT747" s="116"/>
      <c r="CU747" s="253"/>
      <c r="CV747" s="117"/>
      <c r="CW747" s="117"/>
      <c r="CX747" s="253"/>
      <c r="CY747" s="117"/>
      <c r="CZ747" s="117"/>
      <c r="DA747" s="253"/>
      <c r="DB747" s="117"/>
      <c r="DC747" s="224" t="str">
        <f t="shared" si="721"/>
        <v xml:space="preserve"> </v>
      </c>
      <c r="DD747" s="224" t="str">
        <f t="shared" si="722"/>
        <v xml:space="preserve"> </v>
      </c>
      <c r="DE747" s="224" t="str">
        <f t="shared" si="733"/>
        <v xml:space="preserve"> </v>
      </c>
      <c r="DF747" s="121"/>
      <c r="DG747" s="114"/>
      <c r="DH747" s="704"/>
      <c r="DI747" s="119"/>
      <c r="DJ747" s="187"/>
      <c r="DK747" s="254"/>
      <c r="DL747" s="224" t="str">
        <f t="shared" si="734"/>
        <v xml:space="preserve"> </v>
      </c>
      <c r="DM747" s="224" t="str">
        <f t="shared" si="723"/>
        <v xml:space="preserve"> </v>
      </c>
      <c r="DN747" s="474"/>
      <c r="DO747" s="117"/>
      <c r="DP747" s="117"/>
      <c r="DQ747" s="117"/>
      <c r="DR747" s="117"/>
      <c r="DS747" s="117"/>
      <c r="DT747" s="254"/>
      <c r="DU747" s="476"/>
      <c r="DV747" s="224" t="str">
        <f t="shared" si="735"/>
        <v xml:space="preserve"> </v>
      </c>
      <c r="DW747" s="115"/>
      <c r="DX747" s="470"/>
      <c r="DY747" s="117"/>
      <c r="DZ747" s="704"/>
      <c r="EA747" s="224" t="str">
        <f t="shared" si="736"/>
        <v xml:space="preserve"> </v>
      </c>
      <c r="EB747" s="906"/>
      <c r="EC747" s="904"/>
      <c r="ED747" s="904"/>
      <c r="EE747" s="904"/>
      <c r="EF747" s="904"/>
      <c r="EG747" s="904"/>
      <c r="EH747" s="904"/>
      <c r="EI747" s="904"/>
      <c r="EJ747" s="904"/>
      <c r="EK747" s="905"/>
      <c r="EL747" s="80"/>
      <c r="EM747" s="224" t="str">
        <f t="shared" si="724"/>
        <v xml:space="preserve"> </v>
      </c>
      <c r="EN747" s="224" t="str">
        <f t="shared" si="725"/>
        <v xml:space="preserve"> </v>
      </c>
      <c r="EO747" s="115"/>
      <c r="EP747" s="1050"/>
      <c r="EQ747" s="253"/>
      <c r="ER747" s="117"/>
      <c r="ES747" s="1258">
        <f t="shared" si="726"/>
        <v>656</v>
      </c>
      <c r="ET747" s="224" t="str">
        <f t="shared" si="727"/>
        <v xml:space="preserve"> </v>
      </c>
      <c r="EU747" s="477" t="str">
        <f t="shared" si="728"/>
        <v/>
      </c>
      <c r="EV747" s="1334" t="str">
        <f t="shared" si="731"/>
        <v xml:space="preserve"> </v>
      </c>
      <c r="EW747" s="1332" t="str">
        <f t="shared" si="775"/>
        <v/>
      </c>
      <c r="EX747" s="1275" t="str">
        <f t="shared" si="757"/>
        <v/>
      </c>
      <c r="EY747" s="1275" t="str">
        <f t="shared" si="758"/>
        <v/>
      </c>
      <c r="EZ747" s="1275" t="str">
        <f t="shared" si="759"/>
        <v/>
      </c>
      <c r="FA747" s="1275" t="str">
        <f t="shared" si="760"/>
        <v/>
      </c>
      <c r="FB747" s="1275" t="str">
        <f t="shared" si="761"/>
        <v/>
      </c>
      <c r="FC747" s="1333" t="str">
        <f t="shared" si="762"/>
        <v/>
      </c>
      <c r="FE747" s="1234" t="str">
        <f t="shared" si="763"/>
        <v xml:space="preserve"> </v>
      </c>
      <c r="FF747" s="1234" t="str">
        <f t="shared" si="764"/>
        <v xml:space="preserve"> </v>
      </c>
      <c r="FG747" s="1234" t="str">
        <f t="shared" si="765"/>
        <v xml:space="preserve"> </v>
      </c>
      <c r="FH747" s="1234" t="str">
        <f t="shared" si="766"/>
        <v xml:space="preserve"> </v>
      </c>
      <c r="FI747" s="1234" t="str">
        <f t="shared" si="737"/>
        <v xml:space="preserve"> </v>
      </c>
      <c r="FJ747" s="1234" t="str">
        <f t="shared" si="767"/>
        <v xml:space="preserve"> </v>
      </c>
      <c r="FK747" s="1234">
        <f t="shared" si="738"/>
        <v>0</v>
      </c>
      <c r="FL747" s="1227"/>
      <c r="FM747" s="1234" t="str">
        <f t="shared" si="739"/>
        <v xml:space="preserve"> </v>
      </c>
      <c r="FN747" s="1234" t="str">
        <f t="shared" si="740"/>
        <v xml:space="preserve"> </v>
      </c>
      <c r="FO747" s="1234" t="str">
        <f t="shared" si="768"/>
        <v xml:space="preserve"> </v>
      </c>
      <c r="FP747" s="1234" t="str">
        <f t="shared" si="769"/>
        <v xml:space="preserve"> </v>
      </c>
      <c r="FQ747" s="1234" t="str">
        <f t="shared" si="741"/>
        <v xml:space="preserve"> </v>
      </c>
      <c r="FR747" s="1234" t="str">
        <f t="shared" si="770"/>
        <v xml:space="preserve"> </v>
      </c>
      <c r="FS747" s="1234">
        <f t="shared" si="776"/>
        <v>0</v>
      </c>
      <c r="FT747" s="1227"/>
      <c r="FU747" s="1234" t="str">
        <f t="shared" si="771"/>
        <v xml:space="preserve"> </v>
      </c>
      <c r="FV747" s="1234" t="str">
        <f t="shared" si="772"/>
        <v xml:space="preserve"> </v>
      </c>
      <c r="FW747" s="1234" t="str">
        <f t="shared" si="773"/>
        <v xml:space="preserve"> </v>
      </c>
      <c r="FX747" s="1234" t="str">
        <f t="shared" si="742"/>
        <v xml:space="preserve"> </v>
      </c>
      <c r="FY747" s="1234" t="str">
        <f t="shared" si="743"/>
        <v xml:space="preserve"> </v>
      </c>
      <c r="FZ747" s="1234" t="str">
        <f t="shared" si="774"/>
        <v xml:space="preserve"> </v>
      </c>
      <c r="GA747" s="1234">
        <f t="shared" si="744"/>
        <v>0</v>
      </c>
      <c r="GB747" s="1227"/>
      <c r="GC747" s="1234" t="str">
        <f t="shared" si="745"/>
        <v xml:space="preserve"> </v>
      </c>
      <c r="GD747" s="1234" t="str">
        <f t="shared" si="746"/>
        <v xml:space="preserve"> </v>
      </c>
      <c r="GE747" s="1234" t="str">
        <f t="shared" si="747"/>
        <v xml:space="preserve"> </v>
      </c>
      <c r="GF747" s="1234" t="str">
        <f t="shared" si="748"/>
        <v xml:space="preserve"> </v>
      </c>
      <c r="GG747" s="1234" t="str">
        <f t="shared" si="749"/>
        <v xml:space="preserve"> </v>
      </c>
      <c r="GH747" s="1234" t="str">
        <f t="shared" si="750"/>
        <v xml:space="preserve"> </v>
      </c>
      <c r="GI747" s="1234" t="str">
        <f t="shared" si="751"/>
        <v xml:space="preserve"> </v>
      </c>
      <c r="GJ747" s="1234" t="str">
        <f t="shared" si="752"/>
        <v xml:space="preserve"> </v>
      </c>
      <c r="GK747" s="1234" t="str">
        <f t="shared" si="753"/>
        <v xml:space="preserve"> </v>
      </c>
      <c r="GL747" s="1234" t="str">
        <f t="shared" si="754"/>
        <v xml:space="preserve"> </v>
      </c>
      <c r="GM747" s="1234" t="str">
        <f t="shared" si="755"/>
        <v xml:space="preserve"> </v>
      </c>
      <c r="GN747" s="1234">
        <f t="shared" si="756"/>
        <v>0</v>
      </c>
    </row>
    <row r="748" spans="1:196" s="100" customFormat="1" ht="27" customHeight="1" thickTop="1" thickBot="1">
      <c r="A748" s="1208">
        <f>【A票】【D票】!$D$10</f>
        <v>0</v>
      </c>
      <c r="B748" s="1212">
        <f>【A票】【D票】!$H$10</f>
        <v>0</v>
      </c>
      <c r="C748" s="1213" t="str">
        <f>【A票】【D票】!$K$10</f>
        <v xml:space="preserve"> </v>
      </c>
      <c r="D748" s="1214">
        <f t="shared" si="730"/>
        <v>657</v>
      </c>
      <c r="E748" s="914"/>
      <c r="F748" s="467"/>
      <c r="G748" s="469"/>
      <c r="H748" s="224" t="str">
        <f t="shared" si="716"/>
        <v xml:space="preserve"> </v>
      </c>
      <c r="I748" s="704"/>
      <c r="J748" s="117"/>
      <c r="K748" s="117"/>
      <c r="L748" s="117"/>
      <c r="M748" s="117"/>
      <c r="N748" s="117"/>
      <c r="O748" s="117"/>
      <c r="P748" s="117"/>
      <c r="Q748" s="117"/>
      <c r="R748" s="117"/>
      <c r="S748" s="117"/>
      <c r="T748" s="254"/>
      <c r="U748" s="646"/>
      <c r="V748" s="646"/>
      <c r="W748" s="114"/>
      <c r="X748" s="254"/>
      <c r="Y748" s="224" t="str">
        <f t="shared" si="717"/>
        <v xml:space="preserve"> </v>
      </c>
      <c r="Z748" s="579"/>
      <c r="AA748" s="704"/>
      <c r="AB748" s="119"/>
      <c r="AC748" s="224" t="str">
        <f t="shared" si="732"/>
        <v xml:space="preserve"> </v>
      </c>
      <c r="AD748" s="115"/>
      <c r="AE748" s="253"/>
      <c r="AF748" s="704"/>
      <c r="AG748" s="727"/>
      <c r="AH748" s="727"/>
      <c r="AI748" s="727"/>
      <c r="AJ748" s="727"/>
      <c r="AK748" s="591"/>
      <c r="AL748" s="727"/>
      <c r="AM748" s="727"/>
      <c r="AN748" s="727"/>
      <c r="AO748" s="727"/>
      <c r="AP748" s="727"/>
      <c r="AQ748" s="727"/>
      <c r="AR748" s="727"/>
      <c r="AS748" s="727"/>
      <c r="AT748" s="727"/>
      <c r="AU748" s="727"/>
      <c r="AV748" s="727"/>
      <c r="AW748" s="727"/>
      <c r="AX748" s="727"/>
      <c r="AY748" s="727"/>
      <c r="AZ748" s="727"/>
      <c r="BA748" s="727"/>
      <c r="BB748" s="727"/>
      <c r="BC748" s="821"/>
      <c r="BD748" s="727"/>
      <c r="BE748" s="727"/>
      <c r="BF748" s="727"/>
      <c r="BG748" s="727"/>
      <c r="BH748" s="727"/>
      <c r="BI748" s="727"/>
      <c r="BJ748" s="727"/>
      <c r="BK748" s="727"/>
      <c r="BL748" s="821"/>
      <c r="BM748" s="727"/>
      <c r="BN748" s="727"/>
      <c r="BO748" s="727"/>
      <c r="BP748" s="727"/>
      <c r="BQ748" s="727"/>
      <c r="BR748" s="821"/>
      <c r="BS748" s="727"/>
      <c r="BT748" s="727"/>
      <c r="BU748" s="727"/>
      <c r="BV748" s="591"/>
      <c r="BW748" s="224" t="str">
        <f t="shared" si="729"/>
        <v xml:space="preserve"> </v>
      </c>
      <c r="BX748" s="471">
        <f t="shared" si="718"/>
        <v>657</v>
      </c>
      <c r="BY748" s="117"/>
      <c r="BZ748" s="117"/>
      <c r="CA748" s="117"/>
      <c r="CB748" s="117"/>
      <c r="CC748" s="117"/>
      <c r="CD748" s="461"/>
      <c r="CE748" s="236"/>
      <c r="CF748" s="224" t="str">
        <f t="shared" si="719"/>
        <v xml:space="preserve"> </v>
      </c>
      <c r="CG748" s="116"/>
      <c r="CH748" s="117"/>
      <c r="CI748" s="117"/>
      <c r="CJ748" s="117"/>
      <c r="CK748" s="472"/>
      <c r="CL748" s="472"/>
      <c r="CM748" s="472"/>
      <c r="CN748" s="472"/>
      <c r="CO748" s="117"/>
      <c r="CP748" s="253"/>
      <c r="CQ748" s="120"/>
      <c r="CR748" s="224" t="str" cm="1">
        <f t="array" ref="CR748">IF(AND(SUM(COUNTIF(CG748:CM748,{"*不明*","*その他*"})+COUNTIF(CO748:CP748,{"*不明*","*その他*"}))&gt;0,CQ748=""),"その他・不明の場合,10)具体的内容、理由を記入",IF(OR(AND(CI748=CI$65,COUNTA(CJ748:CM748)&lt;4),AND(OR(CI748=CI$63,CI748=CI$64,CI748=CI$66,CI748=CI$67,CI748=CI$68,CI748=""),COUNTA(CJ748:CM748)&gt;0)),"3)介護保険認定済→要介護度、認知症自立度、寝たきり度、介護保険サービス記入",IF(OR(AND(OR(CM748=CM$63,CM748=CM$64),CN748=""),AND(OR(CM748=CM$65,CM748=CM$66),CN748&lt;&gt;"")),"7)介護保険サービス受けている/過去受けていた→具体的内容記入"," ")))</f>
        <v xml:space="preserve"> </v>
      </c>
      <c r="CS748" s="224" t="str">
        <f t="shared" si="720"/>
        <v xml:space="preserve"> </v>
      </c>
      <c r="CT748" s="116"/>
      <c r="CU748" s="253"/>
      <c r="CV748" s="117"/>
      <c r="CW748" s="117"/>
      <c r="CX748" s="253"/>
      <c r="CY748" s="117"/>
      <c r="CZ748" s="117"/>
      <c r="DA748" s="253"/>
      <c r="DB748" s="117"/>
      <c r="DC748" s="224" t="str">
        <f t="shared" si="721"/>
        <v xml:space="preserve"> </v>
      </c>
      <c r="DD748" s="224" t="str">
        <f t="shared" si="722"/>
        <v xml:space="preserve"> </v>
      </c>
      <c r="DE748" s="224" t="str">
        <f t="shared" si="733"/>
        <v xml:space="preserve"> </v>
      </c>
      <c r="DF748" s="121"/>
      <c r="DG748" s="114"/>
      <c r="DH748" s="704"/>
      <c r="DI748" s="119"/>
      <c r="DJ748" s="187"/>
      <c r="DK748" s="254"/>
      <c r="DL748" s="224" t="str">
        <f t="shared" si="734"/>
        <v xml:space="preserve"> </v>
      </c>
      <c r="DM748" s="224" t="str">
        <f t="shared" si="723"/>
        <v xml:space="preserve"> </v>
      </c>
      <c r="DN748" s="474"/>
      <c r="DO748" s="117"/>
      <c r="DP748" s="117"/>
      <c r="DQ748" s="117"/>
      <c r="DR748" s="117"/>
      <c r="DS748" s="117"/>
      <c r="DT748" s="254"/>
      <c r="DU748" s="476"/>
      <c r="DV748" s="224" t="str">
        <f t="shared" si="735"/>
        <v xml:space="preserve"> </v>
      </c>
      <c r="DW748" s="115"/>
      <c r="DX748" s="470"/>
      <c r="DY748" s="117"/>
      <c r="DZ748" s="704"/>
      <c r="EA748" s="224" t="str">
        <f t="shared" si="736"/>
        <v xml:space="preserve"> </v>
      </c>
      <c r="EB748" s="906"/>
      <c r="EC748" s="904"/>
      <c r="ED748" s="904"/>
      <c r="EE748" s="904"/>
      <c r="EF748" s="904"/>
      <c r="EG748" s="904"/>
      <c r="EH748" s="904"/>
      <c r="EI748" s="904"/>
      <c r="EJ748" s="904"/>
      <c r="EK748" s="905"/>
      <c r="EL748" s="80"/>
      <c r="EM748" s="224" t="str">
        <f t="shared" si="724"/>
        <v xml:space="preserve"> </v>
      </c>
      <c r="EN748" s="224" t="str">
        <f t="shared" si="725"/>
        <v xml:space="preserve"> </v>
      </c>
      <c r="EO748" s="115"/>
      <c r="EP748" s="1050"/>
      <c r="EQ748" s="253"/>
      <c r="ER748" s="117"/>
      <c r="ES748" s="1258">
        <f t="shared" si="726"/>
        <v>657</v>
      </c>
      <c r="ET748" s="224" t="str">
        <f t="shared" si="727"/>
        <v xml:space="preserve"> </v>
      </c>
      <c r="EU748" s="477" t="str">
        <f t="shared" si="728"/>
        <v/>
      </c>
      <c r="EV748" s="1334" t="str">
        <f t="shared" si="731"/>
        <v xml:space="preserve"> </v>
      </c>
      <c r="EW748" s="1332" t="str">
        <f t="shared" si="775"/>
        <v/>
      </c>
      <c r="EX748" s="1275" t="str">
        <f t="shared" si="757"/>
        <v/>
      </c>
      <c r="EY748" s="1275" t="str">
        <f t="shared" si="758"/>
        <v/>
      </c>
      <c r="EZ748" s="1275" t="str">
        <f t="shared" si="759"/>
        <v/>
      </c>
      <c r="FA748" s="1275" t="str">
        <f t="shared" si="760"/>
        <v/>
      </c>
      <c r="FB748" s="1275" t="str">
        <f t="shared" si="761"/>
        <v/>
      </c>
      <c r="FC748" s="1333" t="str">
        <f t="shared" si="762"/>
        <v/>
      </c>
      <c r="FE748" s="1234" t="str">
        <f t="shared" si="763"/>
        <v xml:space="preserve"> </v>
      </c>
      <c r="FF748" s="1234" t="str">
        <f t="shared" si="764"/>
        <v xml:space="preserve"> </v>
      </c>
      <c r="FG748" s="1234" t="str">
        <f t="shared" si="765"/>
        <v xml:space="preserve"> </v>
      </c>
      <c r="FH748" s="1234" t="str">
        <f t="shared" si="766"/>
        <v xml:space="preserve"> </v>
      </c>
      <c r="FI748" s="1234" t="str">
        <f t="shared" si="737"/>
        <v xml:space="preserve"> </v>
      </c>
      <c r="FJ748" s="1234" t="str">
        <f t="shared" si="767"/>
        <v xml:space="preserve"> </v>
      </c>
      <c r="FK748" s="1234">
        <f t="shared" si="738"/>
        <v>0</v>
      </c>
      <c r="FL748" s="1227"/>
      <c r="FM748" s="1234" t="str">
        <f t="shared" si="739"/>
        <v xml:space="preserve"> </v>
      </c>
      <c r="FN748" s="1234" t="str">
        <f t="shared" si="740"/>
        <v xml:space="preserve"> </v>
      </c>
      <c r="FO748" s="1234" t="str">
        <f t="shared" si="768"/>
        <v xml:space="preserve"> </v>
      </c>
      <c r="FP748" s="1234" t="str">
        <f t="shared" si="769"/>
        <v xml:space="preserve"> </v>
      </c>
      <c r="FQ748" s="1234" t="str">
        <f t="shared" si="741"/>
        <v xml:space="preserve"> </v>
      </c>
      <c r="FR748" s="1234" t="str">
        <f t="shared" si="770"/>
        <v xml:space="preserve"> </v>
      </c>
      <c r="FS748" s="1234">
        <f t="shared" si="776"/>
        <v>0</v>
      </c>
      <c r="FT748" s="1227"/>
      <c r="FU748" s="1234" t="str">
        <f t="shared" si="771"/>
        <v xml:space="preserve"> </v>
      </c>
      <c r="FV748" s="1234" t="str">
        <f t="shared" si="772"/>
        <v xml:space="preserve"> </v>
      </c>
      <c r="FW748" s="1234" t="str">
        <f t="shared" si="773"/>
        <v xml:space="preserve"> </v>
      </c>
      <c r="FX748" s="1234" t="str">
        <f t="shared" si="742"/>
        <v xml:space="preserve"> </v>
      </c>
      <c r="FY748" s="1234" t="str">
        <f t="shared" si="743"/>
        <v xml:space="preserve"> </v>
      </c>
      <c r="FZ748" s="1234" t="str">
        <f t="shared" si="774"/>
        <v xml:space="preserve"> </v>
      </c>
      <c r="GA748" s="1234">
        <f t="shared" si="744"/>
        <v>0</v>
      </c>
      <c r="GB748" s="1227"/>
      <c r="GC748" s="1234" t="str">
        <f t="shared" si="745"/>
        <v xml:space="preserve"> </v>
      </c>
      <c r="GD748" s="1234" t="str">
        <f t="shared" si="746"/>
        <v xml:space="preserve"> </v>
      </c>
      <c r="GE748" s="1234" t="str">
        <f t="shared" si="747"/>
        <v xml:space="preserve"> </v>
      </c>
      <c r="GF748" s="1234" t="str">
        <f t="shared" si="748"/>
        <v xml:space="preserve"> </v>
      </c>
      <c r="GG748" s="1234" t="str">
        <f t="shared" si="749"/>
        <v xml:space="preserve"> </v>
      </c>
      <c r="GH748" s="1234" t="str">
        <f t="shared" si="750"/>
        <v xml:space="preserve"> </v>
      </c>
      <c r="GI748" s="1234" t="str">
        <f t="shared" si="751"/>
        <v xml:space="preserve"> </v>
      </c>
      <c r="GJ748" s="1234" t="str">
        <f t="shared" si="752"/>
        <v xml:space="preserve"> </v>
      </c>
      <c r="GK748" s="1234" t="str">
        <f t="shared" si="753"/>
        <v xml:space="preserve"> </v>
      </c>
      <c r="GL748" s="1234" t="str">
        <f t="shared" si="754"/>
        <v xml:space="preserve"> </v>
      </c>
      <c r="GM748" s="1234" t="str">
        <f t="shared" si="755"/>
        <v xml:space="preserve"> </v>
      </c>
      <c r="GN748" s="1234">
        <f t="shared" si="756"/>
        <v>0</v>
      </c>
    </row>
    <row r="749" spans="1:196" s="100" customFormat="1" ht="27" customHeight="1" thickTop="1" thickBot="1">
      <c r="A749" s="1208">
        <f>【A票】【D票】!$D$10</f>
        <v>0</v>
      </c>
      <c r="B749" s="1212">
        <f>【A票】【D票】!$H$10</f>
        <v>0</v>
      </c>
      <c r="C749" s="1213" t="str">
        <f>【A票】【D票】!$K$10</f>
        <v xml:space="preserve"> </v>
      </c>
      <c r="D749" s="1214">
        <f t="shared" si="730"/>
        <v>658</v>
      </c>
      <c r="E749" s="914"/>
      <c r="F749" s="467"/>
      <c r="G749" s="469"/>
      <c r="H749" s="224" t="str">
        <f t="shared" si="716"/>
        <v xml:space="preserve"> </v>
      </c>
      <c r="I749" s="704"/>
      <c r="J749" s="117"/>
      <c r="K749" s="117"/>
      <c r="L749" s="117"/>
      <c r="M749" s="117"/>
      <c r="N749" s="117"/>
      <c r="O749" s="117"/>
      <c r="P749" s="117"/>
      <c r="Q749" s="117"/>
      <c r="R749" s="117"/>
      <c r="S749" s="117"/>
      <c r="T749" s="254"/>
      <c r="U749" s="646"/>
      <c r="V749" s="646"/>
      <c r="W749" s="114"/>
      <c r="X749" s="254"/>
      <c r="Y749" s="224" t="str">
        <f t="shared" si="717"/>
        <v xml:space="preserve"> </v>
      </c>
      <c r="Z749" s="579"/>
      <c r="AA749" s="704"/>
      <c r="AB749" s="119"/>
      <c r="AC749" s="224" t="str">
        <f t="shared" si="732"/>
        <v xml:space="preserve"> </v>
      </c>
      <c r="AD749" s="115"/>
      <c r="AE749" s="253"/>
      <c r="AF749" s="704"/>
      <c r="AG749" s="727"/>
      <c r="AH749" s="727"/>
      <c r="AI749" s="727"/>
      <c r="AJ749" s="727"/>
      <c r="AK749" s="591"/>
      <c r="AL749" s="727"/>
      <c r="AM749" s="727"/>
      <c r="AN749" s="727"/>
      <c r="AO749" s="727"/>
      <c r="AP749" s="727"/>
      <c r="AQ749" s="727"/>
      <c r="AR749" s="727"/>
      <c r="AS749" s="727"/>
      <c r="AT749" s="727"/>
      <c r="AU749" s="727"/>
      <c r="AV749" s="727"/>
      <c r="AW749" s="727"/>
      <c r="AX749" s="727"/>
      <c r="AY749" s="727"/>
      <c r="AZ749" s="727"/>
      <c r="BA749" s="727"/>
      <c r="BB749" s="727"/>
      <c r="BC749" s="821"/>
      <c r="BD749" s="727"/>
      <c r="BE749" s="727"/>
      <c r="BF749" s="727"/>
      <c r="BG749" s="727"/>
      <c r="BH749" s="727"/>
      <c r="BI749" s="727"/>
      <c r="BJ749" s="727"/>
      <c r="BK749" s="727"/>
      <c r="BL749" s="821"/>
      <c r="BM749" s="727"/>
      <c r="BN749" s="727"/>
      <c r="BO749" s="727"/>
      <c r="BP749" s="727"/>
      <c r="BQ749" s="727"/>
      <c r="BR749" s="821"/>
      <c r="BS749" s="727"/>
      <c r="BT749" s="727"/>
      <c r="BU749" s="727"/>
      <c r="BV749" s="591"/>
      <c r="BW749" s="224" t="str">
        <f t="shared" si="729"/>
        <v xml:space="preserve"> </v>
      </c>
      <c r="BX749" s="471">
        <f t="shared" si="718"/>
        <v>658</v>
      </c>
      <c r="BY749" s="117"/>
      <c r="BZ749" s="117"/>
      <c r="CA749" s="117"/>
      <c r="CB749" s="117"/>
      <c r="CC749" s="117"/>
      <c r="CD749" s="461"/>
      <c r="CE749" s="236"/>
      <c r="CF749" s="224" t="str">
        <f t="shared" si="719"/>
        <v xml:space="preserve"> </v>
      </c>
      <c r="CG749" s="116"/>
      <c r="CH749" s="117"/>
      <c r="CI749" s="117"/>
      <c r="CJ749" s="117"/>
      <c r="CK749" s="472"/>
      <c r="CL749" s="472"/>
      <c r="CM749" s="472"/>
      <c r="CN749" s="472"/>
      <c r="CO749" s="117"/>
      <c r="CP749" s="253"/>
      <c r="CQ749" s="120"/>
      <c r="CR749" s="224" t="str" cm="1">
        <f t="array" ref="CR749">IF(AND(SUM(COUNTIF(CG749:CM749,{"*不明*","*その他*"})+COUNTIF(CO749:CP749,{"*不明*","*その他*"}))&gt;0,CQ749=""),"その他・不明の場合,10)具体的内容、理由を記入",IF(OR(AND(CI749=CI$65,COUNTA(CJ749:CM749)&lt;4),AND(OR(CI749=CI$63,CI749=CI$64,CI749=CI$66,CI749=CI$67,CI749=CI$68,CI749=""),COUNTA(CJ749:CM749)&gt;0)),"3)介護保険認定済→要介護度、認知症自立度、寝たきり度、介護保険サービス記入",IF(OR(AND(OR(CM749=CM$63,CM749=CM$64),CN749=""),AND(OR(CM749=CM$65,CM749=CM$66),CN749&lt;&gt;"")),"7)介護保険サービス受けている/過去受けていた→具体的内容記入"," ")))</f>
        <v xml:space="preserve"> </v>
      </c>
      <c r="CS749" s="224" t="str">
        <f t="shared" si="720"/>
        <v xml:space="preserve"> </v>
      </c>
      <c r="CT749" s="116"/>
      <c r="CU749" s="253"/>
      <c r="CV749" s="117"/>
      <c r="CW749" s="117"/>
      <c r="CX749" s="253"/>
      <c r="CY749" s="117"/>
      <c r="CZ749" s="117"/>
      <c r="DA749" s="253"/>
      <c r="DB749" s="117"/>
      <c r="DC749" s="224" t="str">
        <f t="shared" si="721"/>
        <v xml:space="preserve"> </v>
      </c>
      <c r="DD749" s="224" t="str">
        <f t="shared" si="722"/>
        <v xml:space="preserve"> </v>
      </c>
      <c r="DE749" s="224" t="str">
        <f t="shared" si="733"/>
        <v xml:space="preserve"> </v>
      </c>
      <c r="DF749" s="121"/>
      <c r="DG749" s="114"/>
      <c r="DH749" s="704"/>
      <c r="DI749" s="119"/>
      <c r="DJ749" s="187"/>
      <c r="DK749" s="254"/>
      <c r="DL749" s="224" t="str">
        <f t="shared" si="734"/>
        <v xml:space="preserve"> </v>
      </c>
      <c r="DM749" s="224" t="str">
        <f t="shared" si="723"/>
        <v xml:space="preserve"> </v>
      </c>
      <c r="DN749" s="474"/>
      <c r="DO749" s="117"/>
      <c r="DP749" s="117"/>
      <c r="DQ749" s="117"/>
      <c r="DR749" s="117"/>
      <c r="DS749" s="117"/>
      <c r="DT749" s="254"/>
      <c r="DU749" s="476"/>
      <c r="DV749" s="224" t="str">
        <f t="shared" si="735"/>
        <v xml:space="preserve"> </v>
      </c>
      <c r="DW749" s="115"/>
      <c r="DX749" s="470"/>
      <c r="DY749" s="117"/>
      <c r="DZ749" s="704"/>
      <c r="EA749" s="224" t="str">
        <f t="shared" si="736"/>
        <v xml:space="preserve"> </v>
      </c>
      <c r="EB749" s="906"/>
      <c r="EC749" s="904"/>
      <c r="ED749" s="904"/>
      <c r="EE749" s="904"/>
      <c r="EF749" s="904"/>
      <c r="EG749" s="904"/>
      <c r="EH749" s="904"/>
      <c r="EI749" s="904"/>
      <c r="EJ749" s="904"/>
      <c r="EK749" s="905"/>
      <c r="EL749" s="80"/>
      <c r="EM749" s="224" t="str">
        <f t="shared" si="724"/>
        <v xml:space="preserve"> </v>
      </c>
      <c r="EN749" s="224" t="str">
        <f t="shared" si="725"/>
        <v xml:space="preserve"> </v>
      </c>
      <c r="EO749" s="115"/>
      <c r="EP749" s="1050"/>
      <c r="EQ749" s="253"/>
      <c r="ER749" s="117"/>
      <c r="ES749" s="1258">
        <f t="shared" si="726"/>
        <v>658</v>
      </c>
      <c r="ET749" s="224" t="str">
        <f t="shared" si="727"/>
        <v xml:space="preserve"> </v>
      </c>
      <c r="EU749" s="477" t="str">
        <f t="shared" si="728"/>
        <v/>
      </c>
      <c r="EV749" s="1334" t="str">
        <f t="shared" si="731"/>
        <v xml:space="preserve"> </v>
      </c>
      <c r="EW749" s="1332" t="str">
        <f t="shared" si="775"/>
        <v/>
      </c>
      <c r="EX749" s="1275" t="str">
        <f t="shared" si="757"/>
        <v/>
      </c>
      <c r="EY749" s="1275" t="str">
        <f t="shared" si="758"/>
        <v/>
      </c>
      <c r="EZ749" s="1275" t="str">
        <f t="shared" si="759"/>
        <v/>
      </c>
      <c r="FA749" s="1275" t="str">
        <f t="shared" si="760"/>
        <v/>
      </c>
      <c r="FB749" s="1275" t="str">
        <f t="shared" si="761"/>
        <v/>
      </c>
      <c r="FC749" s="1333" t="str">
        <f t="shared" si="762"/>
        <v/>
      </c>
      <c r="FE749" s="1234" t="str">
        <f t="shared" si="763"/>
        <v xml:space="preserve"> </v>
      </c>
      <c r="FF749" s="1234" t="str">
        <f t="shared" si="764"/>
        <v xml:space="preserve"> </v>
      </c>
      <c r="FG749" s="1234" t="str">
        <f t="shared" si="765"/>
        <v xml:space="preserve"> </v>
      </c>
      <c r="FH749" s="1234" t="str">
        <f t="shared" si="766"/>
        <v xml:space="preserve"> </v>
      </c>
      <c r="FI749" s="1234" t="str">
        <f t="shared" si="737"/>
        <v xml:space="preserve"> </v>
      </c>
      <c r="FJ749" s="1234" t="str">
        <f t="shared" si="767"/>
        <v xml:space="preserve"> </v>
      </c>
      <c r="FK749" s="1234">
        <f t="shared" si="738"/>
        <v>0</v>
      </c>
      <c r="FL749" s="1227"/>
      <c r="FM749" s="1234" t="str">
        <f t="shared" si="739"/>
        <v xml:space="preserve"> </v>
      </c>
      <c r="FN749" s="1234" t="str">
        <f t="shared" si="740"/>
        <v xml:space="preserve"> </v>
      </c>
      <c r="FO749" s="1234" t="str">
        <f t="shared" si="768"/>
        <v xml:space="preserve"> </v>
      </c>
      <c r="FP749" s="1234" t="str">
        <f t="shared" si="769"/>
        <v xml:space="preserve"> </v>
      </c>
      <c r="FQ749" s="1234" t="str">
        <f t="shared" si="741"/>
        <v xml:space="preserve"> </v>
      </c>
      <c r="FR749" s="1234" t="str">
        <f t="shared" si="770"/>
        <v xml:space="preserve"> </v>
      </c>
      <c r="FS749" s="1234">
        <f t="shared" si="776"/>
        <v>0</v>
      </c>
      <c r="FT749" s="1227"/>
      <c r="FU749" s="1234" t="str">
        <f t="shared" si="771"/>
        <v xml:space="preserve"> </v>
      </c>
      <c r="FV749" s="1234" t="str">
        <f t="shared" si="772"/>
        <v xml:space="preserve"> </v>
      </c>
      <c r="FW749" s="1234" t="str">
        <f t="shared" si="773"/>
        <v xml:space="preserve"> </v>
      </c>
      <c r="FX749" s="1234" t="str">
        <f t="shared" si="742"/>
        <v xml:space="preserve"> </v>
      </c>
      <c r="FY749" s="1234" t="str">
        <f t="shared" si="743"/>
        <v xml:space="preserve"> </v>
      </c>
      <c r="FZ749" s="1234" t="str">
        <f t="shared" si="774"/>
        <v xml:space="preserve"> </v>
      </c>
      <c r="GA749" s="1234">
        <f t="shared" si="744"/>
        <v>0</v>
      </c>
      <c r="GB749" s="1227"/>
      <c r="GC749" s="1234" t="str">
        <f t="shared" si="745"/>
        <v xml:space="preserve"> </v>
      </c>
      <c r="GD749" s="1234" t="str">
        <f t="shared" si="746"/>
        <v xml:space="preserve"> </v>
      </c>
      <c r="GE749" s="1234" t="str">
        <f t="shared" si="747"/>
        <v xml:space="preserve"> </v>
      </c>
      <c r="GF749" s="1234" t="str">
        <f t="shared" si="748"/>
        <v xml:space="preserve"> </v>
      </c>
      <c r="GG749" s="1234" t="str">
        <f t="shared" si="749"/>
        <v xml:space="preserve"> </v>
      </c>
      <c r="GH749" s="1234" t="str">
        <f t="shared" si="750"/>
        <v xml:space="preserve"> </v>
      </c>
      <c r="GI749" s="1234" t="str">
        <f t="shared" si="751"/>
        <v xml:space="preserve"> </v>
      </c>
      <c r="GJ749" s="1234" t="str">
        <f t="shared" si="752"/>
        <v xml:space="preserve"> </v>
      </c>
      <c r="GK749" s="1234" t="str">
        <f t="shared" si="753"/>
        <v xml:space="preserve"> </v>
      </c>
      <c r="GL749" s="1234" t="str">
        <f t="shared" si="754"/>
        <v xml:space="preserve"> </v>
      </c>
      <c r="GM749" s="1234" t="str">
        <f t="shared" si="755"/>
        <v xml:space="preserve"> </v>
      </c>
      <c r="GN749" s="1234">
        <f t="shared" si="756"/>
        <v>0</v>
      </c>
    </row>
    <row r="750" spans="1:196" s="100" customFormat="1" ht="27" customHeight="1" thickTop="1" thickBot="1">
      <c r="A750" s="1208">
        <f>【A票】【D票】!$D$10</f>
        <v>0</v>
      </c>
      <c r="B750" s="1212">
        <f>【A票】【D票】!$H$10</f>
        <v>0</v>
      </c>
      <c r="C750" s="1213" t="str">
        <f>【A票】【D票】!$K$10</f>
        <v xml:space="preserve"> </v>
      </c>
      <c r="D750" s="1214">
        <f t="shared" si="730"/>
        <v>659</v>
      </c>
      <c r="E750" s="914"/>
      <c r="F750" s="467"/>
      <c r="G750" s="469"/>
      <c r="H750" s="224" t="str">
        <f t="shared" si="716"/>
        <v xml:space="preserve"> </v>
      </c>
      <c r="I750" s="704"/>
      <c r="J750" s="117"/>
      <c r="K750" s="117"/>
      <c r="L750" s="117"/>
      <c r="M750" s="117"/>
      <c r="N750" s="117"/>
      <c r="O750" s="117"/>
      <c r="P750" s="117"/>
      <c r="Q750" s="117"/>
      <c r="R750" s="117"/>
      <c r="S750" s="117"/>
      <c r="T750" s="254"/>
      <c r="U750" s="646"/>
      <c r="V750" s="646"/>
      <c r="W750" s="114"/>
      <c r="X750" s="254"/>
      <c r="Y750" s="224" t="str">
        <f t="shared" si="717"/>
        <v xml:space="preserve"> </v>
      </c>
      <c r="Z750" s="579"/>
      <c r="AA750" s="704"/>
      <c r="AB750" s="119"/>
      <c r="AC750" s="224" t="str">
        <f t="shared" si="732"/>
        <v xml:space="preserve"> </v>
      </c>
      <c r="AD750" s="115"/>
      <c r="AE750" s="253"/>
      <c r="AF750" s="704"/>
      <c r="AG750" s="727"/>
      <c r="AH750" s="727"/>
      <c r="AI750" s="727"/>
      <c r="AJ750" s="727"/>
      <c r="AK750" s="591"/>
      <c r="AL750" s="727"/>
      <c r="AM750" s="727"/>
      <c r="AN750" s="727"/>
      <c r="AO750" s="727"/>
      <c r="AP750" s="727"/>
      <c r="AQ750" s="727"/>
      <c r="AR750" s="727"/>
      <c r="AS750" s="727"/>
      <c r="AT750" s="727"/>
      <c r="AU750" s="727"/>
      <c r="AV750" s="727"/>
      <c r="AW750" s="727"/>
      <c r="AX750" s="727"/>
      <c r="AY750" s="727"/>
      <c r="AZ750" s="727"/>
      <c r="BA750" s="727"/>
      <c r="BB750" s="727"/>
      <c r="BC750" s="821"/>
      <c r="BD750" s="727"/>
      <c r="BE750" s="727"/>
      <c r="BF750" s="727"/>
      <c r="BG750" s="727"/>
      <c r="BH750" s="727"/>
      <c r="BI750" s="727"/>
      <c r="BJ750" s="727"/>
      <c r="BK750" s="727"/>
      <c r="BL750" s="821"/>
      <c r="BM750" s="727"/>
      <c r="BN750" s="727"/>
      <c r="BO750" s="727"/>
      <c r="BP750" s="727"/>
      <c r="BQ750" s="727"/>
      <c r="BR750" s="821"/>
      <c r="BS750" s="727"/>
      <c r="BT750" s="727"/>
      <c r="BU750" s="727"/>
      <c r="BV750" s="591"/>
      <c r="BW750" s="224" t="str">
        <f t="shared" si="729"/>
        <v xml:space="preserve"> </v>
      </c>
      <c r="BX750" s="471">
        <f t="shared" si="718"/>
        <v>659</v>
      </c>
      <c r="BY750" s="117"/>
      <c r="BZ750" s="117"/>
      <c r="CA750" s="117"/>
      <c r="CB750" s="117"/>
      <c r="CC750" s="117"/>
      <c r="CD750" s="461"/>
      <c r="CE750" s="236"/>
      <c r="CF750" s="224" t="str">
        <f t="shared" si="719"/>
        <v xml:space="preserve"> </v>
      </c>
      <c r="CG750" s="116"/>
      <c r="CH750" s="117"/>
      <c r="CI750" s="117"/>
      <c r="CJ750" s="117"/>
      <c r="CK750" s="472"/>
      <c r="CL750" s="472"/>
      <c r="CM750" s="472"/>
      <c r="CN750" s="472"/>
      <c r="CO750" s="117"/>
      <c r="CP750" s="253"/>
      <c r="CQ750" s="120"/>
      <c r="CR750" s="224" t="str" cm="1">
        <f t="array" ref="CR750">IF(AND(SUM(COUNTIF(CG750:CM750,{"*不明*","*その他*"})+COUNTIF(CO750:CP750,{"*不明*","*その他*"}))&gt;0,CQ750=""),"その他・不明の場合,10)具体的内容、理由を記入",IF(OR(AND(CI750=CI$65,COUNTA(CJ750:CM750)&lt;4),AND(OR(CI750=CI$63,CI750=CI$64,CI750=CI$66,CI750=CI$67,CI750=CI$68,CI750=""),COUNTA(CJ750:CM750)&gt;0)),"3)介護保険認定済→要介護度、認知症自立度、寝たきり度、介護保険サービス記入",IF(OR(AND(OR(CM750=CM$63,CM750=CM$64),CN750=""),AND(OR(CM750=CM$65,CM750=CM$66),CN750&lt;&gt;"")),"7)介護保険サービス受けている/過去受けていた→具体的内容記入"," ")))</f>
        <v xml:space="preserve"> </v>
      </c>
      <c r="CS750" s="224" t="str">
        <f t="shared" si="720"/>
        <v xml:space="preserve"> </v>
      </c>
      <c r="CT750" s="116"/>
      <c r="CU750" s="253"/>
      <c r="CV750" s="117"/>
      <c r="CW750" s="117"/>
      <c r="CX750" s="253"/>
      <c r="CY750" s="117"/>
      <c r="CZ750" s="117"/>
      <c r="DA750" s="253"/>
      <c r="DB750" s="117"/>
      <c r="DC750" s="224" t="str">
        <f t="shared" si="721"/>
        <v xml:space="preserve"> </v>
      </c>
      <c r="DD750" s="224" t="str">
        <f t="shared" si="722"/>
        <v xml:space="preserve"> </v>
      </c>
      <c r="DE750" s="224" t="str">
        <f t="shared" si="733"/>
        <v xml:space="preserve"> </v>
      </c>
      <c r="DF750" s="121"/>
      <c r="DG750" s="114"/>
      <c r="DH750" s="704"/>
      <c r="DI750" s="119"/>
      <c r="DJ750" s="187"/>
      <c r="DK750" s="254"/>
      <c r="DL750" s="224" t="str">
        <f t="shared" si="734"/>
        <v xml:space="preserve"> </v>
      </c>
      <c r="DM750" s="224" t="str">
        <f t="shared" si="723"/>
        <v xml:space="preserve"> </v>
      </c>
      <c r="DN750" s="474"/>
      <c r="DO750" s="117"/>
      <c r="DP750" s="117"/>
      <c r="DQ750" s="117"/>
      <c r="DR750" s="117"/>
      <c r="DS750" s="117"/>
      <c r="DT750" s="254"/>
      <c r="DU750" s="476"/>
      <c r="DV750" s="224" t="str">
        <f t="shared" si="735"/>
        <v xml:space="preserve"> </v>
      </c>
      <c r="DW750" s="115"/>
      <c r="DX750" s="470"/>
      <c r="DY750" s="117"/>
      <c r="DZ750" s="704"/>
      <c r="EA750" s="224" t="str">
        <f t="shared" si="736"/>
        <v xml:space="preserve"> </v>
      </c>
      <c r="EB750" s="906"/>
      <c r="EC750" s="904"/>
      <c r="ED750" s="904"/>
      <c r="EE750" s="904"/>
      <c r="EF750" s="904"/>
      <c r="EG750" s="904"/>
      <c r="EH750" s="904"/>
      <c r="EI750" s="904"/>
      <c r="EJ750" s="904"/>
      <c r="EK750" s="905"/>
      <c r="EL750" s="80"/>
      <c r="EM750" s="224" t="str">
        <f t="shared" si="724"/>
        <v xml:space="preserve"> </v>
      </c>
      <c r="EN750" s="224" t="str">
        <f t="shared" si="725"/>
        <v xml:space="preserve"> </v>
      </c>
      <c r="EO750" s="115"/>
      <c r="EP750" s="1050"/>
      <c r="EQ750" s="253"/>
      <c r="ER750" s="117"/>
      <c r="ES750" s="1258">
        <f t="shared" si="726"/>
        <v>659</v>
      </c>
      <c r="ET750" s="224" t="str">
        <f t="shared" si="727"/>
        <v xml:space="preserve"> </v>
      </c>
      <c r="EU750" s="477" t="str">
        <f t="shared" si="728"/>
        <v/>
      </c>
      <c r="EV750" s="1334" t="str">
        <f t="shared" si="731"/>
        <v xml:space="preserve"> </v>
      </c>
      <c r="EW750" s="1332" t="str">
        <f t="shared" si="775"/>
        <v/>
      </c>
      <c r="EX750" s="1275" t="str">
        <f t="shared" si="757"/>
        <v/>
      </c>
      <c r="EY750" s="1275" t="str">
        <f t="shared" si="758"/>
        <v/>
      </c>
      <c r="EZ750" s="1275" t="str">
        <f t="shared" si="759"/>
        <v/>
      </c>
      <c r="FA750" s="1275" t="str">
        <f t="shared" si="760"/>
        <v/>
      </c>
      <c r="FB750" s="1275" t="str">
        <f t="shared" si="761"/>
        <v/>
      </c>
      <c r="FC750" s="1333" t="str">
        <f t="shared" si="762"/>
        <v/>
      </c>
      <c r="FE750" s="1234" t="str">
        <f t="shared" si="763"/>
        <v xml:space="preserve"> </v>
      </c>
      <c r="FF750" s="1234" t="str">
        <f t="shared" si="764"/>
        <v xml:space="preserve"> </v>
      </c>
      <c r="FG750" s="1234" t="str">
        <f t="shared" si="765"/>
        <v xml:space="preserve"> </v>
      </c>
      <c r="FH750" s="1234" t="str">
        <f t="shared" si="766"/>
        <v xml:space="preserve"> </v>
      </c>
      <c r="FI750" s="1234" t="str">
        <f t="shared" si="737"/>
        <v xml:space="preserve"> </v>
      </c>
      <c r="FJ750" s="1234" t="str">
        <f t="shared" si="767"/>
        <v xml:space="preserve"> </v>
      </c>
      <c r="FK750" s="1234">
        <f t="shared" si="738"/>
        <v>0</v>
      </c>
      <c r="FL750" s="1227"/>
      <c r="FM750" s="1234" t="str">
        <f t="shared" si="739"/>
        <v xml:space="preserve"> </v>
      </c>
      <c r="FN750" s="1234" t="str">
        <f t="shared" si="740"/>
        <v xml:space="preserve"> </v>
      </c>
      <c r="FO750" s="1234" t="str">
        <f t="shared" si="768"/>
        <v xml:space="preserve"> </v>
      </c>
      <c r="FP750" s="1234" t="str">
        <f t="shared" si="769"/>
        <v xml:space="preserve"> </v>
      </c>
      <c r="FQ750" s="1234" t="str">
        <f t="shared" si="741"/>
        <v xml:space="preserve"> </v>
      </c>
      <c r="FR750" s="1234" t="str">
        <f t="shared" si="770"/>
        <v xml:space="preserve"> </v>
      </c>
      <c r="FS750" s="1234">
        <f t="shared" si="776"/>
        <v>0</v>
      </c>
      <c r="FT750" s="1227"/>
      <c r="FU750" s="1234" t="str">
        <f t="shared" si="771"/>
        <v xml:space="preserve"> </v>
      </c>
      <c r="FV750" s="1234" t="str">
        <f t="shared" si="772"/>
        <v xml:space="preserve"> </v>
      </c>
      <c r="FW750" s="1234" t="str">
        <f t="shared" si="773"/>
        <v xml:space="preserve"> </v>
      </c>
      <c r="FX750" s="1234" t="str">
        <f t="shared" si="742"/>
        <v xml:space="preserve"> </v>
      </c>
      <c r="FY750" s="1234" t="str">
        <f t="shared" si="743"/>
        <v xml:space="preserve"> </v>
      </c>
      <c r="FZ750" s="1234" t="str">
        <f t="shared" si="774"/>
        <v xml:space="preserve"> </v>
      </c>
      <c r="GA750" s="1234">
        <f t="shared" si="744"/>
        <v>0</v>
      </c>
      <c r="GB750" s="1227"/>
      <c r="GC750" s="1234" t="str">
        <f t="shared" si="745"/>
        <v xml:space="preserve"> </v>
      </c>
      <c r="GD750" s="1234" t="str">
        <f t="shared" si="746"/>
        <v xml:space="preserve"> </v>
      </c>
      <c r="GE750" s="1234" t="str">
        <f t="shared" si="747"/>
        <v xml:space="preserve"> </v>
      </c>
      <c r="GF750" s="1234" t="str">
        <f t="shared" si="748"/>
        <v xml:space="preserve"> </v>
      </c>
      <c r="GG750" s="1234" t="str">
        <f t="shared" si="749"/>
        <v xml:space="preserve"> </v>
      </c>
      <c r="GH750" s="1234" t="str">
        <f t="shared" si="750"/>
        <v xml:space="preserve"> </v>
      </c>
      <c r="GI750" s="1234" t="str">
        <f t="shared" si="751"/>
        <v xml:space="preserve"> </v>
      </c>
      <c r="GJ750" s="1234" t="str">
        <f t="shared" si="752"/>
        <v xml:space="preserve"> </v>
      </c>
      <c r="GK750" s="1234" t="str">
        <f t="shared" si="753"/>
        <v xml:space="preserve"> </v>
      </c>
      <c r="GL750" s="1234" t="str">
        <f t="shared" si="754"/>
        <v xml:space="preserve"> </v>
      </c>
      <c r="GM750" s="1234" t="str">
        <f t="shared" si="755"/>
        <v xml:space="preserve"> </v>
      </c>
      <c r="GN750" s="1234">
        <f t="shared" si="756"/>
        <v>0</v>
      </c>
    </row>
    <row r="751" spans="1:196" s="100" customFormat="1" ht="27" customHeight="1" thickTop="1" thickBot="1">
      <c r="A751" s="1208">
        <f>【A票】【D票】!$D$10</f>
        <v>0</v>
      </c>
      <c r="B751" s="1212">
        <f>【A票】【D票】!$H$10</f>
        <v>0</v>
      </c>
      <c r="C751" s="1213" t="str">
        <f>【A票】【D票】!$K$10</f>
        <v xml:space="preserve"> </v>
      </c>
      <c r="D751" s="1214">
        <f t="shared" si="730"/>
        <v>660</v>
      </c>
      <c r="E751" s="914"/>
      <c r="F751" s="467"/>
      <c r="G751" s="469"/>
      <c r="H751" s="224" t="str">
        <f t="shared" si="716"/>
        <v xml:space="preserve"> </v>
      </c>
      <c r="I751" s="704"/>
      <c r="J751" s="117"/>
      <c r="K751" s="117"/>
      <c r="L751" s="117"/>
      <c r="M751" s="117"/>
      <c r="N751" s="117"/>
      <c r="O751" s="117"/>
      <c r="P751" s="117"/>
      <c r="Q751" s="117"/>
      <c r="R751" s="117"/>
      <c r="S751" s="117"/>
      <c r="T751" s="254"/>
      <c r="U751" s="646"/>
      <c r="V751" s="646"/>
      <c r="W751" s="114"/>
      <c r="X751" s="254"/>
      <c r="Y751" s="224" t="str">
        <f t="shared" si="717"/>
        <v xml:space="preserve"> </v>
      </c>
      <c r="Z751" s="579"/>
      <c r="AA751" s="704"/>
      <c r="AB751" s="119"/>
      <c r="AC751" s="224" t="str">
        <f t="shared" si="732"/>
        <v xml:space="preserve"> </v>
      </c>
      <c r="AD751" s="115"/>
      <c r="AE751" s="253"/>
      <c r="AF751" s="704"/>
      <c r="AG751" s="727"/>
      <c r="AH751" s="727"/>
      <c r="AI751" s="727"/>
      <c r="AJ751" s="727"/>
      <c r="AK751" s="591"/>
      <c r="AL751" s="727"/>
      <c r="AM751" s="727"/>
      <c r="AN751" s="727"/>
      <c r="AO751" s="727"/>
      <c r="AP751" s="727"/>
      <c r="AQ751" s="727"/>
      <c r="AR751" s="727"/>
      <c r="AS751" s="727"/>
      <c r="AT751" s="727"/>
      <c r="AU751" s="727"/>
      <c r="AV751" s="727"/>
      <c r="AW751" s="727"/>
      <c r="AX751" s="727"/>
      <c r="AY751" s="727"/>
      <c r="AZ751" s="727"/>
      <c r="BA751" s="727"/>
      <c r="BB751" s="727"/>
      <c r="BC751" s="821"/>
      <c r="BD751" s="727"/>
      <c r="BE751" s="727"/>
      <c r="BF751" s="727"/>
      <c r="BG751" s="727"/>
      <c r="BH751" s="727"/>
      <c r="BI751" s="727"/>
      <c r="BJ751" s="727"/>
      <c r="BK751" s="727"/>
      <c r="BL751" s="821"/>
      <c r="BM751" s="727"/>
      <c r="BN751" s="727"/>
      <c r="BO751" s="727"/>
      <c r="BP751" s="727"/>
      <c r="BQ751" s="727"/>
      <c r="BR751" s="821"/>
      <c r="BS751" s="727"/>
      <c r="BT751" s="727"/>
      <c r="BU751" s="727"/>
      <c r="BV751" s="591"/>
      <c r="BW751" s="224" t="str">
        <f t="shared" si="729"/>
        <v xml:space="preserve"> </v>
      </c>
      <c r="BX751" s="471">
        <f t="shared" si="718"/>
        <v>660</v>
      </c>
      <c r="BY751" s="117"/>
      <c r="BZ751" s="117"/>
      <c r="CA751" s="117"/>
      <c r="CB751" s="117"/>
      <c r="CC751" s="117"/>
      <c r="CD751" s="461"/>
      <c r="CE751" s="236"/>
      <c r="CF751" s="224" t="str">
        <f t="shared" si="719"/>
        <v xml:space="preserve"> </v>
      </c>
      <c r="CG751" s="116"/>
      <c r="CH751" s="117"/>
      <c r="CI751" s="117"/>
      <c r="CJ751" s="117"/>
      <c r="CK751" s="472"/>
      <c r="CL751" s="472"/>
      <c r="CM751" s="472"/>
      <c r="CN751" s="472"/>
      <c r="CO751" s="117"/>
      <c r="CP751" s="253"/>
      <c r="CQ751" s="120"/>
      <c r="CR751" s="224" t="str" cm="1">
        <f t="array" ref="CR751">IF(AND(SUM(COUNTIF(CG751:CM751,{"*不明*","*その他*"})+COUNTIF(CO751:CP751,{"*不明*","*その他*"}))&gt;0,CQ751=""),"その他・不明の場合,10)具体的内容、理由を記入",IF(OR(AND(CI751=CI$65,COUNTA(CJ751:CM751)&lt;4),AND(OR(CI751=CI$63,CI751=CI$64,CI751=CI$66,CI751=CI$67,CI751=CI$68,CI751=""),COUNTA(CJ751:CM751)&gt;0)),"3)介護保険認定済→要介護度、認知症自立度、寝たきり度、介護保険サービス記入",IF(OR(AND(OR(CM751=CM$63,CM751=CM$64),CN751=""),AND(OR(CM751=CM$65,CM751=CM$66),CN751&lt;&gt;"")),"7)介護保険サービス受けている/過去受けていた→具体的内容記入"," ")))</f>
        <v xml:space="preserve"> </v>
      </c>
      <c r="CS751" s="224" t="str">
        <f t="shared" si="720"/>
        <v xml:space="preserve"> </v>
      </c>
      <c r="CT751" s="116"/>
      <c r="CU751" s="253"/>
      <c r="CV751" s="117"/>
      <c r="CW751" s="117"/>
      <c r="CX751" s="253"/>
      <c r="CY751" s="117"/>
      <c r="CZ751" s="117"/>
      <c r="DA751" s="253"/>
      <c r="DB751" s="117"/>
      <c r="DC751" s="224" t="str">
        <f t="shared" si="721"/>
        <v xml:space="preserve"> </v>
      </c>
      <c r="DD751" s="224" t="str">
        <f t="shared" si="722"/>
        <v xml:space="preserve"> </v>
      </c>
      <c r="DE751" s="224" t="str">
        <f t="shared" si="733"/>
        <v xml:space="preserve"> </v>
      </c>
      <c r="DF751" s="121"/>
      <c r="DG751" s="114"/>
      <c r="DH751" s="704"/>
      <c r="DI751" s="119"/>
      <c r="DJ751" s="187"/>
      <c r="DK751" s="254"/>
      <c r="DL751" s="224" t="str">
        <f t="shared" si="734"/>
        <v xml:space="preserve"> </v>
      </c>
      <c r="DM751" s="224" t="str">
        <f t="shared" si="723"/>
        <v xml:space="preserve"> </v>
      </c>
      <c r="DN751" s="474"/>
      <c r="DO751" s="117"/>
      <c r="DP751" s="117"/>
      <c r="DQ751" s="117"/>
      <c r="DR751" s="117"/>
      <c r="DS751" s="117"/>
      <c r="DT751" s="254"/>
      <c r="DU751" s="476"/>
      <c r="DV751" s="224" t="str">
        <f t="shared" si="735"/>
        <v xml:space="preserve"> </v>
      </c>
      <c r="DW751" s="115"/>
      <c r="DX751" s="470"/>
      <c r="DY751" s="117"/>
      <c r="DZ751" s="704"/>
      <c r="EA751" s="224" t="str">
        <f t="shared" si="736"/>
        <v xml:space="preserve"> </v>
      </c>
      <c r="EB751" s="906"/>
      <c r="EC751" s="904"/>
      <c r="ED751" s="904"/>
      <c r="EE751" s="904"/>
      <c r="EF751" s="904"/>
      <c r="EG751" s="904"/>
      <c r="EH751" s="904"/>
      <c r="EI751" s="904"/>
      <c r="EJ751" s="904"/>
      <c r="EK751" s="905"/>
      <c r="EL751" s="80"/>
      <c r="EM751" s="224" t="str">
        <f t="shared" si="724"/>
        <v xml:space="preserve"> </v>
      </c>
      <c r="EN751" s="224" t="str">
        <f t="shared" si="725"/>
        <v xml:space="preserve"> </v>
      </c>
      <c r="EO751" s="115"/>
      <c r="EP751" s="1050"/>
      <c r="EQ751" s="253"/>
      <c r="ER751" s="117"/>
      <c r="ES751" s="1258">
        <f t="shared" si="726"/>
        <v>660</v>
      </c>
      <c r="ET751" s="224" t="str">
        <f t="shared" si="727"/>
        <v xml:space="preserve"> </v>
      </c>
      <c r="EU751" s="477" t="str">
        <f t="shared" si="728"/>
        <v/>
      </c>
      <c r="EV751" s="1334" t="str">
        <f t="shared" si="731"/>
        <v xml:space="preserve"> </v>
      </c>
      <c r="EW751" s="1332" t="str">
        <f t="shared" si="775"/>
        <v/>
      </c>
      <c r="EX751" s="1275" t="str">
        <f t="shared" si="757"/>
        <v/>
      </c>
      <c r="EY751" s="1275" t="str">
        <f t="shared" si="758"/>
        <v/>
      </c>
      <c r="EZ751" s="1275" t="str">
        <f t="shared" si="759"/>
        <v/>
      </c>
      <c r="FA751" s="1275" t="str">
        <f t="shared" si="760"/>
        <v/>
      </c>
      <c r="FB751" s="1275" t="str">
        <f t="shared" si="761"/>
        <v/>
      </c>
      <c r="FC751" s="1333" t="str">
        <f t="shared" si="762"/>
        <v/>
      </c>
      <c r="FE751" s="1234" t="str">
        <f t="shared" si="763"/>
        <v xml:space="preserve"> </v>
      </c>
      <c r="FF751" s="1234" t="str">
        <f t="shared" si="764"/>
        <v xml:space="preserve"> </v>
      </c>
      <c r="FG751" s="1234" t="str">
        <f t="shared" si="765"/>
        <v xml:space="preserve"> </v>
      </c>
      <c r="FH751" s="1234" t="str">
        <f t="shared" si="766"/>
        <v xml:space="preserve"> </v>
      </c>
      <c r="FI751" s="1234" t="str">
        <f t="shared" si="737"/>
        <v xml:space="preserve"> </v>
      </c>
      <c r="FJ751" s="1234" t="str">
        <f t="shared" si="767"/>
        <v xml:space="preserve"> </v>
      </c>
      <c r="FK751" s="1234">
        <f t="shared" si="738"/>
        <v>0</v>
      </c>
      <c r="FL751" s="1227"/>
      <c r="FM751" s="1234" t="str">
        <f t="shared" si="739"/>
        <v xml:space="preserve"> </v>
      </c>
      <c r="FN751" s="1234" t="str">
        <f t="shared" si="740"/>
        <v xml:space="preserve"> </v>
      </c>
      <c r="FO751" s="1234" t="str">
        <f t="shared" si="768"/>
        <v xml:space="preserve"> </v>
      </c>
      <c r="FP751" s="1234" t="str">
        <f t="shared" si="769"/>
        <v xml:space="preserve"> </v>
      </c>
      <c r="FQ751" s="1234" t="str">
        <f t="shared" si="741"/>
        <v xml:space="preserve"> </v>
      </c>
      <c r="FR751" s="1234" t="str">
        <f t="shared" si="770"/>
        <v xml:space="preserve"> </v>
      </c>
      <c r="FS751" s="1234">
        <f t="shared" si="776"/>
        <v>0</v>
      </c>
      <c r="FT751" s="1227"/>
      <c r="FU751" s="1234" t="str">
        <f t="shared" si="771"/>
        <v xml:space="preserve"> </v>
      </c>
      <c r="FV751" s="1234" t="str">
        <f t="shared" si="772"/>
        <v xml:space="preserve"> </v>
      </c>
      <c r="FW751" s="1234" t="str">
        <f t="shared" si="773"/>
        <v xml:space="preserve"> </v>
      </c>
      <c r="FX751" s="1234" t="str">
        <f t="shared" si="742"/>
        <v xml:space="preserve"> </v>
      </c>
      <c r="FY751" s="1234" t="str">
        <f t="shared" si="743"/>
        <v xml:space="preserve"> </v>
      </c>
      <c r="FZ751" s="1234" t="str">
        <f t="shared" si="774"/>
        <v xml:space="preserve"> </v>
      </c>
      <c r="GA751" s="1234">
        <f t="shared" si="744"/>
        <v>0</v>
      </c>
      <c r="GB751" s="1227"/>
      <c r="GC751" s="1234" t="str">
        <f t="shared" si="745"/>
        <v xml:space="preserve"> </v>
      </c>
      <c r="GD751" s="1234" t="str">
        <f t="shared" si="746"/>
        <v xml:space="preserve"> </v>
      </c>
      <c r="GE751" s="1234" t="str">
        <f t="shared" si="747"/>
        <v xml:space="preserve"> </v>
      </c>
      <c r="GF751" s="1234" t="str">
        <f t="shared" si="748"/>
        <v xml:space="preserve"> </v>
      </c>
      <c r="GG751" s="1234" t="str">
        <f t="shared" si="749"/>
        <v xml:space="preserve"> </v>
      </c>
      <c r="GH751" s="1234" t="str">
        <f t="shared" si="750"/>
        <v xml:space="preserve"> </v>
      </c>
      <c r="GI751" s="1234" t="str">
        <f t="shared" si="751"/>
        <v xml:space="preserve"> </v>
      </c>
      <c r="GJ751" s="1234" t="str">
        <f t="shared" si="752"/>
        <v xml:space="preserve"> </v>
      </c>
      <c r="GK751" s="1234" t="str">
        <f t="shared" si="753"/>
        <v xml:space="preserve"> </v>
      </c>
      <c r="GL751" s="1234" t="str">
        <f t="shared" si="754"/>
        <v xml:space="preserve"> </v>
      </c>
      <c r="GM751" s="1234" t="str">
        <f t="shared" si="755"/>
        <v xml:space="preserve"> </v>
      </c>
      <c r="GN751" s="1234">
        <f t="shared" si="756"/>
        <v>0</v>
      </c>
    </row>
    <row r="752" spans="1:196" s="100" customFormat="1" ht="27" customHeight="1" thickTop="1" thickBot="1">
      <c r="A752" s="1208">
        <f>【A票】【D票】!$D$10</f>
        <v>0</v>
      </c>
      <c r="B752" s="1212">
        <f>【A票】【D票】!$H$10</f>
        <v>0</v>
      </c>
      <c r="C752" s="1213" t="str">
        <f>【A票】【D票】!$K$10</f>
        <v xml:space="preserve"> </v>
      </c>
      <c r="D752" s="1214">
        <f t="shared" si="730"/>
        <v>661</v>
      </c>
      <c r="E752" s="914"/>
      <c r="F752" s="467"/>
      <c r="G752" s="469"/>
      <c r="H752" s="224" t="str">
        <f t="shared" si="716"/>
        <v xml:space="preserve"> </v>
      </c>
      <c r="I752" s="704"/>
      <c r="J752" s="117"/>
      <c r="K752" s="117"/>
      <c r="L752" s="117"/>
      <c r="M752" s="117"/>
      <c r="N752" s="117"/>
      <c r="O752" s="117"/>
      <c r="P752" s="117"/>
      <c r="Q752" s="117"/>
      <c r="R752" s="117"/>
      <c r="S752" s="117"/>
      <c r="T752" s="254"/>
      <c r="U752" s="646"/>
      <c r="V752" s="646"/>
      <c r="W752" s="114"/>
      <c r="X752" s="254"/>
      <c r="Y752" s="224" t="str">
        <f t="shared" si="717"/>
        <v xml:space="preserve"> </v>
      </c>
      <c r="Z752" s="579"/>
      <c r="AA752" s="704"/>
      <c r="AB752" s="119"/>
      <c r="AC752" s="224" t="str">
        <f t="shared" si="732"/>
        <v xml:space="preserve"> </v>
      </c>
      <c r="AD752" s="115"/>
      <c r="AE752" s="253"/>
      <c r="AF752" s="704"/>
      <c r="AG752" s="727"/>
      <c r="AH752" s="727"/>
      <c r="AI752" s="727"/>
      <c r="AJ752" s="727"/>
      <c r="AK752" s="591"/>
      <c r="AL752" s="727"/>
      <c r="AM752" s="727"/>
      <c r="AN752" s="727"/>
      <c r="AO752" s="727"/>
      <c r="AP752" s="727"/>
      <c r="AQ752" s="727"/>
      <c r="AR752" s="727"/>
      <c r="AS752" s="727"/>
      <c r="AT752" s="727"/>
      <c r="AU752" s="727"/>
      <c r="AV752" s="727"/>
      <c r="AW752" s="727"/>
      <c r="AX752" s="727"/>
      <c r="AY752" s="727"/>
      <c r="AZ752" s="727"/>
      <c r="BA752" s="727"/>
      <c r="BB752" s="727"/>
      <c r="BC752" s="821"/>
      <c r="BD752" s="727"/>
      <c r="BE752" s="727"/>
      <c r="BF752" s="727"/>
      <c r="BG752" s="727"/>
      <c r="BH752" s="727"/>
      <c r="BI752" s="727"/>
      <c r="BJ752" s="727"/>
      <c r="BK752" s="727"/>
      <c r="BL752" s="821"/>
      <c r="BM752" s="727"/>
      <c r="BN752" s="727"/>
      <c r="BO752" s="727"/>
      <c r="BP752" s="727"/>
      <c r="BQ752" s="727"/>
      <c r="BR752" s="821"/>
      <c r="BS752" s="727"/>
      <c r="BT752" s="727"/>
      <c r="BU752" s="727"/>
      <c r="BV752" s="591"/>
      <c r="BW752" s="224" t="str">
        <f t="shared" si="729"/>
        <v xml:space="preserve"> </v>
      </c>
      <c r="BX752" s="471">
        <f t="shared" si="718"/>
        <v>661</v>
      </c>
      <c r="BY752" s="117"/>
      <c r="BZ752" s="117"/>
      <c r="CA752" s="117"/>
      <c r="CB752" s="117"/>
      <c r="CC752" s="117"/>
      <c r="CD752" s="461"/>
      <c r="CE752" s="236"/>
      <c r="CF752" s="224" t="str">
        <f t="shared" si="719"/>
        <v xml:space="preserve"> </v>
      </c>
      <c r="CG752" s="116"/>
      <c r="CH752" s="117"/>
      <c r="CI752" s="117"/>
      <c r="CJ752" s="117"/>
      <c r="CK752" s="472"/>
      <c r="CL752" s="472"/>
      <c r="CM752" s="472"/>
      <c r="CN752" s="472"/>
      <c r="CO752" s="117"/>
      <c r="CP752" s="253"/>
      <c r="CQ752" s="120"/>
      <c r="CR752" s="224" t="str" cm="1">
        <f t="array" ref="CR752">IF(AND(SUM(COUNTIF(CG752:CM752,{"*不明*","*その他*"})+COUNTIF(CO752:CP752,{"*不明*","*その他*"}))&gt;0,CQ752=""),"その他・不明の場合,10)具体的内容、理由を記入",IF(OR(AND(CI752=CI$65,COUNTA(CJ752:CM752)&lt;4),AND(OR(CI752=CI$63,CI752=CI$64,CI752=CI$66,CI752=CI$67,CI752=CI$68,CI752=""),COUNTA(CJ752:CM752)&gt;0)),"3)介護保険認定済→要介護度、認知症自立度、寝たきり度、介護保険サービス記入",IF(OR(AND(OR(CM752=CM$63,CM752=CM$64),CN752=""),AND(OR(CM752=CM$65,CM752=CM$66),CN752&lt;&gt;"")),"7)介護保険サービス受けている/過去受けていた→具体的内容記入"," ")))</f>
        <v xml:space="preserve"> </v>
      </c>
      <c r="CS752" s="224" t="str">
        <f t="shared" si="720"/>
        <v xml:space="preserve"> </v>
      </c>
      <c r="CT752" s="116"/>
      <c r="CU752" s="253"/>
      <c r="CV752" s="117"/>
      <c r="CW752" s="117"/>
      <c r="CX752" s="253"/>
      <c r="CY752" s="117"/>
      <c r="CZ752" s="117"/>
      <c r="DA752" s="253"/>
      <c r="DB752" s="117"/>
      <c r="DC752" s="224" t="str">
        <f t="shared" si="721"/>
        <v xml:space="preserve"> </v>
      </c>
      <c r="DD752" s="224" t="str">
        <f t="shared" si="722"/>
        <v xml:space="preserve"> </v>
      </c>
      <c r="DE752" s="224" t="str">
        <f t="shared" si="733"/>
        <v xml:space="preserve"> </v>
      </c>
      <c r="DF752" s="121"/>
      <c r="DG752" s="114"/>
      <c r="DH752" s="704"/>
      <c r="DI752" s="119"/>
      <c r="DJ752" s="187"/>
      <c r="DK752" s="254"/>
      <c r="DL752" s="224" t="str">
        <f t="shared" si="734"/>
        <v xml:space="preserve"> </v>
      </c>
      <c r="DM752" s="224" t="str">
        <f t="shared" si="723"/>
        <v xml:space="preserve"> </v>
      </c>
      <c r="DN752" s="474"/>
      <c r="DO752" s="117"/>
      <c r="DP752" s="117"/>
      <c r="DQ752" s="117"/>
      <c r="DR752" s="117"/>
      <c r="DS752" s="117"/>
      <c r="DT752" s="254"/>
      <c r="DU752" s="476"/>
      <c r="DV752" s="224" t="str">
        <f t="shared" si="735"/>
        <v xml:space="preserve"> </v>
      </c>
      <c r="DW752" s="115"/>
      <c r="DX752" s="470"/>
      <c r="DY752" s="117"/>
      <c r="DZ752" s="704"/>
      <c r="EA752" s="224" t="str">
        <f t="shared" si="736"/>
        <v xml:space="preserve"> </v>
      </c>
      <c r="EB752" s="906"/>
      <c r="EC752" s="904"/>
      <c r="ED752" s="904"/>
      <c r="EE752" s="904"/>
      <c r="EF752" s="904"/>
      <c r="EG752" s="904"/>
      <c r="EH752" s="904"/>
      <c r="EI752" s="904"/>
      <c r="EJ752" s="904"/>
      <c r="EK752" s="905"/>
      <c r="EL752" s="80"/>
      <c r="EM752" s="224" t="str">
        <f t="shared" si="724"/>
        <v xml:space="preserve"> </v>
      </c>
      <c r="EN752" s="224" t="str">
        <f t="shared" si="725"/>
        <v xml:space="preserve"> </v>
      </c>
      <c r="EO752" s="115"/>
      <c r="EP752" s="1050"/>
      <c r="EQ752" s="253"/>
      <c r="ER752" s="117"/>
      <c r="ES752" s="1258">
        <f t="shared" si="726"/>
        <v>661</v>
      </c>
      <c r="ET752" s="224" t="str">
        <f t="shared" si="727"/>
        <v xml:space="preserve"> </v>
      </c>
      <c r="EU752" s="477" t="str">
        <f t="shared" si="728"/>
        <v/>
      </c>
      <c r="EV752" s="1334" t="str">
        <f t="shared" si="731"/>
        <v xml:space="preserve"> </v>
      </c>
      <c r="EW752" s="1332" t="str">
        <f t="shared" si="775"/>
        <v/>
      </c>
      <c r="EX752" s="1275" t="str">
        <f t="shared" si="757"/>
        <v/>
      </c>
      <c r="EY752" s="1275" t="str">
        <f t="shared" si="758"/>
        <v/>
      </c>
      <c r="EZ752" s="1275" t="str">
        <f t="shared" si="759"/>
        <v/>
      </c>
      <c r="FA752" s="1275" t="str">
        <f t="shared" si="760"/>
        <v/>
      </c>
      <c r="FB752" s="1275" t="str">
        <f t="shared" si="761"/>
        <v/>
      </c>
      <c r="FC752" s="1333" t="str">
        <f t="shared" si="762"/>
        <v/>
      </c>
      <c r="FE752" s="1234" t="str">
        <f t="shared" si="763"/>
        <v xml:space="preserve"> </v>
      </c>
      <c r="FF752" s="1234" t="str">
        <f t="shared" si="764"/>
        <v xml:space="preserve"> </v>
      </c>
      <c r="FG752" s="1234" t="str">
        <f t="shared" si="765"/>
        <v xml:space="preserve"> </v>
      </c>
      <c r="FH752" s="1234" t="str">
        <f t="shared" si="766"/>
        <v xml:space="preserve"> </v>
      </c>
      <c r="FI752" s="1234" t="str">
        <f t="shared" si="737"/>
        <v xml:space="preserve"> </v>
      </c>
      <c r="FJ752" s="1234" t="str">
        <f t="shared" si="767"/>
        <v xml:space="preserve"> </v>
      </c>
      <c r="FK752" s="1234">
        <f t="shared" si="738"/>
        <v>0</v>
      </c>
      <c r="FL752" s="1227"/>
      <c r="FM752" s="1234" t="str">
        <f t="shared" si="739"/>
        <v xml:space="preserve"> </v>
      </c>
      <c r="FN752" s="1234" t="str">
        <f t="shared" si="740"/>
        <v xml:space="preserve"> </v>
      </c>
      <c r="FO752" s="1234" t="str">
        <f t="shared" si="768"/>
        <v xml:space="preserve"> </v>
      </c>
      <c r="FP752" s="1234" t="str">
        <f t="shared" si="769"/>
        <v xml:space="preserve"> </v>
      </c>
      <c r="FQ752" s="1234" t="str">
        <f t="shared" si="741"/>
        <v xml:space="preserve"> </v>
      </c>
      <c r="FR752" s="1234" t="str">
        <f t="shared" si="770"/>
        <v xml:space="preserve"> </v>
      </c>
      <c r="FS752" s="1234">
        <f t="shared" si="776"/>
        <v>0</v>
      </c>
      <c r="FT752" s="1227"/>
      <c r="FU752" s="1234" t="str">
        <f t="shared" si="771"/>
        <v xml:space="preserve"> </v>
      </c>
      <c r="FV752" s="1234" t="str">
        <f t="shared" si="772"/>
        <v xml:space="preserve"> </v>
      </c>
      <c r="FW752" s="1234" t="str">
        <f t="shared" si="773"/>
        <v xml:space="preserve"> </v>
      </c>
      <c r="FX752" s="1234" t="str">
        <f t="shared" si="742"/>
        <v xml:space="preserve"> </v>
      </c>
      <c r="FY752" s="1234" t="str">
        <f t="shared" si="743"/>
        <v xml:space="preserve"> </v>
      </c>
      <c r="FZ752" s="1234" t="str">
        <f t="shared" si="774"/>
        <v xml:space="preserve"> </v>
      </c>
      <c r="GA752" s="1234">
        <f t="shared" si="744"/>
        <v>0</v>
      </c>
      <c r="GB752" s="1227"/>
      <c r="GC752" s="1234" t="str">
        <f t="shared" si="745"/>
        <v xml:space="preserve"> </v>
      </c>
      <c r="GD752" s="1234" t="str">
        <f t="shared" si="746"/>
        <v xml:space="preserve"> </v>
      </c>
      <c r="GE752" s="1234" t="str">
        <f t="shared" si="747"/>
        <v xml:space="preserve"> </v>
      </c>
      <c r="GF752" s="1234" t="str">
        <f t="shared" si="748"/>
        <v xml:space="preserve"> </v>
      </c>
      <c r="GG752" s="1234" t="str">
        <f t="shared" si="749"/>
        <v xml:space="preserve"> </v>
      </c>
      <c r="GH752" s="1234" t="str">
        <f t="shared" si="750"/>
        <v xml:space="preserve"> </v>
      </c>
      <c r="GI752" s="1234" t="str">
        <f t="shared" si="751"/>
        <v xml:space="preserve"> </v>
      </c>
      <c r="GJ752" s="1234" t="str">
        <f t="shared" si="752"/>
        <v xml:space="preserve"> </v>
      </c>
      <c r="GK752" s="1234" t="str">
        <f t="shared" si="753"/>
        <v xml:space="preserve"> </v>
      </c>
      <c r="GL752" s="1234" t="str">
        <f t="shared" si="754"/>
        <v xml:space="preserve"> </v>
      </c>
      <c r="GM752" s="1234" t="str">
        <f t="shared" si="755"/>
        <v xml:space="preserve"> </v>
      </c>
      <c r="GN752" s="1234">
        <f t="shared" si="756"/>
        <v>0</v>
      </c>
    </row>
    <row r="753" spans="1:196" s="100" customFormat="1" ht="27" customHeight="1" thickTop="1" thickBot="1">
      <c r="A753" s="1208">
        <f>【A票】【D票】!$D$10</f>
        <v>0</v>
      </c>
      <c r="B753" s="1212">
        <f>【A票】【D票】!$H$10</f>
        <v>0</v>
      </c>
      <c r="C753" s="1213" t="str">
        <f>【A票】【D票】!$K$10</f>
        <v xml:space="preserve"> </v>
      </c>
      <c r="D753" s="1214">
        <f t="shared" si="730"/>
        <v>662</v>
      </c>
      <c r="E753" s="914"/>
      <c r="F753" s="467"/>
      <c r="G753" s="469"/>
      <c r="H753" s="224" t="str">
        <f t="shared" si="716"/>
        <v xml:space="preserve"> </v>
      </c>
      <c r="I753" s="704"/>
      <c r="J753" s="117"/>
      <c r="K753" s="117"/>
      <c r="L753" s="117"/>
      <c r="M753" s="117"/>
      <c r="N753" s="117"/>
      <c r="O753" s="117"/>
      <c r="P753" s="117"/>
      <c r="Q753" s="117"/>
      <c r="R753" s="117"/>
      <c r="S753" s="117"/>
      <c r="T753" s="254"/>
      <c r="U753" s="646"/>
      <c r="V753" s="646"/>
      <c r="W753" s="114"/>
      <c r="X753" s="254"/>
      <c r="Y753" s="224" t="str">
        <f t="shared" si="717"/>
        <v xml:space="preserve"> </v>
      </c>
      <c r="Z753" s="579"/>
      <c r="AA753" s="704"/>
      <c r="AB753" s="119"/>
      <c r="AC753" s="224" t="str">
        <f t="shared" si="732"/>
        <v xml:space="preserve"> </v>
      </c>
      <c r="AD753" s="115"/>
      <c r="AE753" s="253"/>
      <c r="AF753" s="704"/>
      <c r="AG753" s="727"/>
      <c r="AH753" s="727"/>
      <c r="AI753" s="727"/>
      <c r="AJ753" s="727"/>
      <c r="AK753" s="591"/>
      <c r="AL753" s="727"/>
      <c r="AM753" s="727"/>
      <c r="AN753" s="727"/>
      <c r="AO753" s="727"/>
      <c r="AP753" s="727"/>
      <c r="AQ753" s="727"/>
      <c r="AR753" s="727"/>
      <c r="AS753" s="727"/>
      <c r="AT753" s="727"/>
      <c r="AU753" s="727"/>
      <c r="AV753" s="727"/>
      <c r="AW753" s="727"/>
      <c r="AX753" s="727"/>
      <c r="AY753" s="727"/>
      <c r="AZ753" s="727"/>
      <c r="BA753" s="727"/>
      <c r="BB753" s="727"/>
      <c r="BC753" s="821"/>
      <c r="BD753" s="727"/>
      <c r="BE753" s="727"/>
      <c r="BF753" s="727"/>
      <c r="BG753" s="727"/>
      <c r="BH753" s="727"/>
      <c r="BI753" s="727"/>
      <c r="BJ753" s="727"/>
      <c r="BK753" s="727"/>
      <c r="BL753" s="821"/>
      <c r="BM753" s="727"/>
      <c r="BN753" s="727"/>
      <c r="BO753" s="727"/>
      <c r="BP753" s="727"/>
      <c r="BQ753" s="727"/>
      <c r="BR753" s="821"/>
      <c r="BS753" s="727"/>
      <c r="BT753" s="727"/>
      <c r="BU753" s="727"/>
      <c r="BV753" s="591"/>
      <c r="BW753" s="224" t="str">
        <f t="shared" si="729"/>
        <v xml:space="preserve"> </v>
      </c>
      <c r="BX753" s="471">
        <f t="shared" si="718"/>
        <v>662</v>
      </c>
      <c r="BY753" s="117"/>
      <c r="BZ753" s="117"/>
      <c r="CA753" s="117"/>
      <c r="CB753" s="117"/>
      <c r="CC753" s="117"/>
      <c r="CD753" s="461"/>
      <c r="CE753" s="236"/>
      <c r="CF753" s="224" t="str">
        <f t="shared" si="719"/>
        <v xml:space="preserve"> </v>
      </c>
      <c r="CG753" s="116"/>
      <c r="CH753" s="117"/>
      <c r="CI753" s="117"/>
      <c r="CJ753" s="117"/>
      <c r="CK753" s="472"/>
      <c r="CL753" s="472"/>
      <c r="CM753" s="472"/>
      <c r="CN753" s="472"/>
      <c r="CO753" s="117"/>
      <c r="CP753" s="253"/>
      <c r="CQ753" s="120"/>
      <c r="CR753" s="224" t="str" cm="1">
        <f t="array" ref="CR753">IF(AND(SUM(COUNTIF(CG753:CM753,{"*不明*","*その他*"})+COUNTIF(CO753:CP753,{"*不明*","*その他*"}))&gt;0,CQ753=""),"その他・不明の場合,10)具体的内容、理由を記入",IF(OR(AND(CI753=CI$65,COUNTA(CJ753:CM753)&lt;4),AND(OR(CI753=CI$63,CI753=CI$64,CI753=CI$66,CI753=CI$67,CI753=CI$68,CI753=""),COUNTA(CJ753:CM753)&gt;0)),"3)介護保険認定済→要介護度、認知症自立度、寝たきり度、介護保険サービス記入",IF(OR(AND(OR(CM753=CM$63,CM753=CM$64),CN753=""),AND(OR(CM753=CM$65,CM753=CM$66),CN753&lt;&gt;"")),"7)介護保険サービス受けている/過去受けていた→具体的内容記入"," ")))</f>
        <v xml:space="preserve"> </v>
      </c>
      <c r="CS753" s="224" t="str">
        <f t="shared" si="720"/>
        <v xml:space="preserve"> </v>
      </c>
      <c r="CT753" s="116"/>
      <c r="CU753" s="253"/>
      <c r="CV753" s="117"/>
      <c r="CW753" s="117"/>
      <c r="CX753" s="253"/>
      <c r="CY753" s="117"/>
      <c r="CZ753" s="117"/>
      <c r="DA753" s="253"/>
      <c r="DB753" s="117"/>
      <c r="DC753" s="224" t="str">
        <f t="shared" si="721"/>
        <v xml:space="preserve"> </v>
      </c>
      <c r="DD753" s="224" t="str">
        <f t="shared" si="722"/>
        <v xml:space="preserve"> </v>
      </c>
      <c r="DE753" s="224" t="str">
        <f t="shared" si="733"/>
        <v xml:space="preserve"> </v>
      </c>
      <c r="DF753" s="121"/>
      <c r="DG753" s="114"/>
      <c r="DH753" s="704"/>
      <c r="DI753" s="119"/>
      <c r="DJ753" s="187"/>
      <c r="DK753" s="254"/>
      <c r="DL753" s="224" t="str">
        <f t="shared" si="734"/>
        <v xml:space="preserve"> </v>
      </c>
      <c r="DM753" s="224" t="str">
        <f t="shared" si="723"/>
        <v xml:space="preserve"> </v>
      </c>
      <c r="DN753" s="474"/>
      <c r="DO753" s="117"/>
      <c r="DP753" s="117"/>
      <c r="DQ753" s="117"/>
      <c r="DR753" s="117"/>
      <c r="DS753" s="117"/>
      <c r="DT753" s="254"/>
      <c r="DU753" s="476"/>
      <c r="DV753" s="224" t="str">
        <f t="shared" si="735"/>
        <v xml:space="preserve"> </v>
      </c>
      <c r="DW753" s="115"/>
      <c r="DX753" s="470"/>
      <c r="DY753" s="117"/>
      <c r="DZ753" s="704"/>
      <c r="EA753" s="224" t="str">
        <f t="shared" si="736"/>
        <v xml:space="preserve"> </v>
      </c>
      <c r="EB753" s="906"/>
      <c r="EC753" s="904"/>
      <c r="ED753" s="904"/>
      <c r="EE753" s="904"/>
      <c r="EF753" s="904"/>
      <c r="EG753" s="904"/>
      <c r="EH753" s="904"/>
      <c r="EI753" s="904"/>
      <c r="EJ753" s="904"/>
      <c r="EK753" s="905"/>
      <c r="EL753" s="80"/>
      <c r="EM753" s="224" t="str">
        <f t="shared" si="724"/>
        <v xml:space="preserve"> </v>
      </c>
      <c r="EN753" s="224" t="str">
        <f t="shared" si="725"/>
        <v xml:space="preserve"> </v>
      </c>
      <c r="EO753" s="115"/>
      <c r="EP753" s="1050"/>
      <c r="EQ753" s="253"/>
      <c r="ER753" s="117"/>
      <c r="ES753" s="1258">
        <f t="shared" si="726"/>
        <v>662</v>
      </c>
      <c r="ET753" s="224" t="str">
        <f t="shared" si="727"/>
        <v xml:space="preserve"> </v>
      </c>
      <c r="EU753" s="477" t="str">
        <f t="shared" si="728"/>
        <v/>
      </c>
      <c r="EV753" s="1334" t="str">
        <f t="shared" si="731"/>
        <v xml:space="preserve"> </v>
      </c>
      <c r="EW753" s="1332" t="str">
        <f t="shared" si="775"/>
        <v/>
      </c>
      <c r="EX753" s="1275" t="str">
        <f t="shared" si="757"/>
        <v/>
      </c>
      <c r="EY753" s="1275" t="str">
        <f t="shared" si="758"/>
        <v/>
      </c>
      <c r="EZ753" s="1275" t="str">
        <f t="shared" si="759"/>
        <v/>
      </c>
      <c r="FA753" s="1275" t="str">
        <f t="shared" si="760"/>
        <v/>
      </c>
      <c r="FB753" s="1275" t="str">
        <f t="shared" si="761"/>
        <v/>
      </c>
      <c r="FC753" s="1333" t="str">
        <f t="shared" si="762"/>
        <v/>
      </c>
      <c r="FE753" s="1234" t="str">
        <f t="shared" si="763"/>
        <v xml:space="preserve"> </v>
      </c>
      <c r="FF753" s="1234" t="str">
        <f t="shared" si="764"/>
        <v xml:space="preserve"> </v>
      </c>
      <c r="FG753" s="1234" t="str">
        <f t="shared" si="765"/>
        <v xml:space="preserve"> </v>
      </c>
      <c r="FH753" s="1234" t="str">
        <f t="shared" si="766"/>
        <v xml:space="preserve"> </v>
      </c>
      <c r="FI753" s="1234" t="str">
        <f t="shared" si="737"/>
        <v xml:space="preserve"> </v>
      </c>
      <c r="FJ753" s="1234" t="str">
        <f t="shared" si="767"/>
        <v xml:space="preserve"> </v>
      </c>
      <c r="FK753" s="1234">
        <f t="shared" si="738"/>
        <v>0</v>
      </c>
      <c r="FL753" s="1227"/>
      <c r="FM753" s="1234" t="str">
        <f t="shared" si="739"/>
        <v xml:space="preserve"> </v>
      </c>
      <c r="FN753" s="1234" t="str">
        <f t="shared" si="740"/>
        <v xml:space="preserve"> </v>
      </c>
      <c r="FO753" s="1234" t="str">
        <f t="shared" si="768"/>
        <v xml:space="preserve"> </v>
      </c>
      <c r="FP753" s="1234" t="str">
        <f t="shared" si="769"/>
        <v xml:space="preserve"> </v>
      </c>
      <c r="FQ753" s="1234" t="str">
        <f t="shared" si="741"/>
        <v xml:space="preserve"> </v>
      </c>
      <c r="FR753" s="1234" t="str">
        <f t="shared" si="770"/>
        <v xml:space="preserve"> </v>
      </c>
      <c r="FS753" s="1234">
        <f t="shared" si="776"/>
        <v>0</v>
      </c>
      <c r="FT753" s="1227"/>
      <c r="FU753" s="1234" t="str">
        <f t="shared" si="771"/>
        <v xml:space="preserve"> </v>
      </c>
      <c r="FV753" s="1234" t="str">
        <f t="shared" si="772"/>
        <v xml:space="preserve"> </v>
      </c>
      <c r="FW753" s="1234" t="str">
        <f t="shared" si="773"/>
        <v xml:space="preserve"> </v>
      </c>
      <c r="FX753" s="1234" t="str">
        <f t="shared" si="742"/>
        <v xml:space="preserve"> </v>
      </c>
      <c r="FY753" s="1234" t="str">
        <f t="shared" si="743"/>
        <v xml:space="preserve"> </v>
      </c>
      <c r="FZ753" s="1234" t="str">
        <f t="shared" si="774"/>
        <v xml:space="preserve"> </v>
      </c>
      <c r="GA753" s="1234">
        <f t="shared" si="744"/>
        <v>0</v>
      </c>
      <c r="GB753" s="1227"/>
      <c r="GC753" s="1234" t="str">
        <f t="shared" si="745"/>
        <v xml:space="preserve"> </v>
      </c>
      <c r="GD753" s="1234" t="str">
        <f t="shared" si="746"/>
        <v xml:space="preserve"> </v>
      </c>
      <c r="GE753" s="1234" t="str">
        <f t="shared" si="747"/>
        <v xml:space="preserve"> </v>
      </c>
      <c r="GF753" s="1234" t="str">
        <f t="shared" si="748"/>
        <v xml:space="preserve"> </v>
      </c>
      <c r="GG753" s="1234" t="str">
        <f t="shared" si="749"/>
        <v xml:space="preserve"> </v>
      </c>
      <c r="GH753" s="1234" t="str">
        <f t="shared" si="750"/>
        <v xml:space="preserve"> </v>
      </c>
      <c r="GI753" s="1234" t="str">
        <f t="shared" si="751"/>
        <v xml:space="preserve"> </v>
      </c>
      <c r="GJ753" s="1234" t="str">
        <f t="shared" si="752"/>
        <v xml:space="preserve"> </v>
      </c>
      <c r="GK753" s="1234" t="str">
        <f t="shared" si="753"/>
        <v xml:space="preserve"> </v>
      </c>
      <c r="GL753" s="1234" t="str">
        <f t="shared" si="754"/>
        <v xml:space="preserve"> </v>
      </c>
      <c r="GM753" s="1234" t="str">
        <f t="shared" si="755"/>
        <v xml:space="preserve"> </v>
      </c>
      <c r="GN753" s="1234">
        <f t="shared" si="756"/>
        <v>0</v>
      </c>
    </row>
    <row r="754" spans="1:196" s="100" customFormat="1" ht="27" customHeight="1" thickTop="1" thickBot="1">
      <c r="A754" s="1208">
        <f>【A票】【D票】!$D$10</f>
        <v>0</v>
      </c>
      <c r="B754" s="1212">
        <f>【A票】【D票】!$H$10</f>
        <v>0</v>
      </c>
      <c r="C754" s="1213" t="str">
        <f>【A票】【D票】!$K$10</f>
        <v xml:space="preserve"> </v>
      </c>
      <c r="D754" s="1214">
        <f t="shared" si="730"/>
        <v>663</v>
      </c>
      <c r="E754" s="914"/>
      <c r="F754" s="467"/>
      <c r="G754" s="469"/>
      <c r="H754" s="224" t="str">
        <f t="shared" si="716"/>
        <v xml:space="preserve"> </v>
      </c>
      <c r="I754" s="704"/>
      <c r="J754" s="117"/>
      <c r="K754" s="117"/>
      <c r="L754" s="117"/>
      <c r="M754" s="117"/>
      <c r="N754" s="117"/>
      <c r="O754" s="117"/>
      <c r="P754" s="117"/>
      <c r="Q754" s="117"/>
      <c r="R754" s="117"/>
      <c r="S754" s="117"/>
      <c r="T754" s="254"/>
      <c r="U754" s="646"/>
      <c r="V754" s="646"/>
      <c r="W754" s="114"/>
      <c r="X754" s="254"/>
      <c r="Y754" s="224" t="str">
        <f t="shared" si="717"/>
        <v xml:space="preserve"> </v>
      </c>
      <c r="Z754" s="579"/>
      <c r="AA754" s="704"/>
      <c r="AB754" s="119"/>
      <c r="AC754" s="224" t="str">
        <f t="shared" si="732"/>
        <v xml:space="preserve"> </v>
      </c>
      <c r="AD754" s="115"/>
      <c r="AE754" s="253"/>
      <c r="AF754" s="704"/>
      <c r="AG754" s="727"/>
      <c r="AH754" s="727"/>
      <c r="AI754" s="727"/>
      <c r="AJ754" s="727"/>
      <c r="AK754" s="591"/>
      <c r="AL754" s="727"/>
      <c r="AM754" s="727"/>
      <c r="AN754" s="727"/>
      <c r="AO754" s="727"/>
      <c r="AP754" s="727"/>
      <c r="AQ754" s="727"/>
      <c r="AR754" s="727"/>
      <c r="AS754" s="727"/>
      <c r="AT754" s="727"/>
      <c r="AU754" s="727"/>
      <c r="AV754" s="727"/>
      <c r="AW754" s="727"/>
      <c r="AX754" s="727"/>
      <c r="AY754" s="727"/>
      <c r="AZ754" s="727"/>
      <c r="BA754" s="727"/>
      <c r="BB754" s="727"/>
      <c r="BC754" s="821"/>
      <c r="BD754" s="727"/>
      <c r="BE754" s="727"/>
      <c r="BF754" s="727"/>
      <c r="BG754" s="727"/>
      <c r="BH754" s="727"/>
      <c r="BI754" s="727"/>
      <c r="BJ754" s="727"/>
      <c r="BK754" s="727"/>
      <c r="BL754" s="821"/>
      <c r="BM754" s="727"/>
      <c r="BN754" s="727"/>
      <c r="BO754" s="727"/>
      <c r="BP754" s="727"/>
      <c r="BQ754" s="727"/>
      <c r="BR754" s="821"/>
      <c r="BS754" s="727"/>
      <c r="BT754" s="727"/>
      <c r="BU754" s="727"/>
      <c r="BV754" s="591"/>
      <c r="BW754" s="224" t="str">
        <f t="shared" si="729"/>
        <v xml:space="preserve"> </v>
      </c>
      <c r="BX754" s="471">
        <f t="shared" si="718"/>
        <v>663</v>
      </c>
      <c r="BY754" s="117"/>
      <c r="BZ754" s="117"/>
      <c r="CA754" s="117"/>
      <c r="CB754" s="117"/>
      <c r="CC754" s="117"/>
      <c r="CD754" s="461"/>
      <c r="CE754" s="236"/>
      <c r="CF754" s="224" t="str">
        <f t="shared" si="719"/>
        <v xml:space="preserve"> </v>
      </c>
      <c r="CG754" s="116"/>
      <c r="CH754" s="117"/>
      <c r="CI754" s="117"/>
      <c r="CJ754" s="117"/>
      <c r="CK754" s="472"/>
      <c r="CL754" s="472"/>
      <c r="CM754" s="472"/>
      <c r="CN754" s="472"/>
      <c r="CO754" s="117"/>
      <c r="CP754" s="253"/>
      <c r="CQ754" s="120"/>
      <c r="CR754" s="224" t="str" cm="1">
        <f t="array" ref="CR754">IF(AND(SUM(COUNTIF(CG754:CM754,{"*不明*","*その他*"})+COUNTIF(CO754:CP754,{"*不明*","*その他*"}))&gt;0,CQ754=""),"その他・不明の場合,10)具体的内容、理由を記入",IF(OR(AND(CI754=CI$65,COUNTA(CJ754:CM754)&lt;4),AND(OR(CI754=CI$63,CI754=CI$64,CI754=CI$66,CI754=CI$67,CI754=CI$68,CI754=""),COUNTA(CJ754:CM754)&gt;0)),"3)介護保険認定済→要介護度、認知症自立度、寝たきり度、介護保険サービス記入",IF(OR(AND(OR(CM754=CM$63,CM754=CM$64),CN754=""),AND(OR(CM754=CM$65,CM754=CM$66),CN754&lt;&gt;"")),"7)介護保険サービス受けている/過去受けていた→具体的内容記入"," ")))</f>
        <v xml:space="preserve"> </v>
      </c>
      <c r="CS754" s="224" t="str">
        <f t="shared" si="720"/>
        <v xml:space="preserve"> </v>
      </c>
      <c r="CT754" s="116"/>
      <c r="CU754" s="253"/>
      <c r="CV754" s="117"/>
      <c r="CW754" s="117"/>
      <c r="CX754" s="253"/>
      <c r="CY754" s="117"/>
      <c r="CZ754" s="117"/>
      <c r="DA754" s="253"/>
      <c r="DB754" s="117"/>
      <c r="DC754" s="224" t="str">
        <f t="shared" si="721"/>
        <v xml:space="preserve"> </v>
      </c>
      <c r="DD754" s="224" t="str">
        <f t="shared" si="722"/>
        <v xml:space="preserve"> </v>
      </c>
      <c r="DE754" s="224" t="str">
        <f t="shared" si="733"/>
        <v xml:space="preserve"> </v>
      </c>
      <c r="DF754" s="121"/>
      <c r="DG754" s="114"/>
      <c r="DH754" s="704"/>
      <c r="DI754" s="119"/>
      <c r="DJ754" s="187"/>
      <c r="DK754" s="254"/>
      <c r="DL754" s="224" t="str">
        <f t="shared" si="734"/>
        <v xml:space="preserve"> </v>
      </c>
      <c r="DM754" s="224" t="str">
        <f t="shared" si="723"/>
        <v xml:space="preserve"> </v>
      </c>
      <c r="DN754" s="474"/>
      <c r="DO754" s="117"/>
      <c r="DP754" s="117"/>
      <c r="DQ754" s="117"/>
      <c r="DR754" s="117"/>
      <c r="DS754" s="117"/>
      <c r="DT754" s="254"/>
      <c r="DU754" s="476"/>
      <c r="DV754" s="224" t="str">
        <f t="shared" si="735"/>
        <v xml:space="preserve"> </v>
      </c>
      <c r="DW754" s="115"/>
      <c r="DX754" s="470"/>
      <c r="DY754" s="117"/>
      <c r="DZ754" s="704"/>
      <c r="EA754" s="224" t="str">
        <f t="shared" si="736"/>
        <v xml:space="preserve"> </v>
      </c>
      <c r="EB754" s="906"/>
      <c r="EC754" s="904"/>
      <c r="ED754" s="904"/>
      <c r="EE754" s="904"/>
      <c r="EF754" s="904"/>
      <c r="EG754" s="904"/>
      <c r="EH754" s="904"/>
      <c r="EI754" s="904"/>
      <c r="EJ754" s="904"/>
      <c r="EK754" s="905"/>
      <c r="EL754" s="80"/>
      <c r="EM754" s="224" t="str">
        <f t="shared" si="724"/>
        <v xml:space="preserve"> </v>
      </c>
      <c r="EN754" s="224" t="str">
        <f t="shared" si="725"/>
        <v xml:space="preserve"> </v>
      </c>
      <c r="EO754" s="115"/>
      <c r="EP754" s="1050"/>
      <c r="EQ754" s="253"/>
      <c r="ER754" s="117"/>
      <c r="ES754" s="1258">
        <f t="shared" si="726"/>
        <v>663</v>
      </c>
      <c r="ET754" s="224" t="str">
        <f t="shared" si="727"/>
        <v xml:space="preserve"> </v>
      </c>
      <c r="EU754" s="477" t="str">
        <f t="shared" si="728"/>
        <v/>
      </c>
      <c r="EV754" s="1334" t="str">
        <f t="shared" si="731"/>
        <v xml:space="preserve"> </v>
      </c>
      <c r="EW754" s="1332" t="str">
        <f t="shared" si="775"/>
        <v/>
      </c>
      <c r="EX754" s="1275" t="str">
        <f t="shared" si="757"/>
        <v/>
      </c>
      <c r="EY754" s="1275" t="str">
        <f t="shared" si="758"/>
        <v/>
      </c>
      <c r="EZ754" s="1275" t="str">
        <f t="shared" si="759"/>
        <v/>
      </c>
      <c r="FA754" s="1275" t="str">
        <f t="shared" si="760"/>
        <v/>
      </c>
      <c r="FB754" s="1275" t="str">
        <f t="shared" si="761"/>
        <v/>
      </c>
      <c r="FC754" s="1333" t="str">
        <f t="shared" si="762"/>
        <v/>
      </c>
      <c r="FE754" s="1234" t="str">
        <f t="shared" si="763"/>
        <v xml:space="preserve"> </v>
      </c>
      <c r="FF754" s="1234" t="str">
        <f t="shared" si="764"/>
        <v xml:space="preserve"> </v>
      </c>
      <c r="FG754" s="1234" t="str">
        <f t="shared" si="765"/>
        <v xml:space="preserve"> </v>
      </c>
      <c r="FH754" s="1234" t="str">
        <f t="shared" si="766"/>
        <v xml:space="preserve"> </v>
      </c>
      <c r="FI754" s="1234" t="str">
        <f t="shared" si="737"/>
        <v xml:space="preserve"> </v>
      </c>
      <c r="FJ754" s="1234" t="str">
        <f t="shared" si="767"/>
        <v xml:space="preserve"> </v>
      </c>
      <c r="FK754" s="1234">
        <f t="shared" si="738"/>
        <v>0</v>
      </c>
      <c r="FL754" s="1227"/>
      <c r="FM754" s="1234" t="str">
        <f t="shared" si="739"/>
        <v xml:space="preserve"> </v>
      </c>
      <c r="FN754" s="1234" t="str">
        <f t="shared" si="740"/>
        <v xml:space="preserve"> </v>
      </c>
      <c r="FO754" s="1234" t="str">
        <f t="shared" si="768"/>
        <v xml:space="preserve"> </v>
      </c>
      <c r="FP754" s="1234" t="str">
        <f t="shared" si="769"/>
        <v xml:space="preserve"> </v>
      </c>
      <c r="FQ754" s="1234" t="str">
        <f t="shared" si="741"/>
        <v xml:space="preserve"> </v>
      </c>
      <c r="FR754" s="1234" t="str">
        <f t="shared" si="770"/>
        <v xml:space="preserve"> </v>
      </c>
      <c r="FS754" s="1234">
        <f t="shared" si="776"/>
        <v>0</v>
      </c>
      <c r="FT754" s="1227"/>
      <c r="FU754" s="1234" t="str">
        <f t="shared" si="771"/>
        <v xml:space="preserve"> </v>
      </c>
      <c r="FV754" s="1234" t="str">
        <f t="shared" si="772"/>
        <v xml:space="preserve"> </v>
      </c>
      <c r="FW754" s="1234" t="str">
        <f t="shared" si="773"/>
        <v xml:space="preserve"> </v>
      </c>
      <c r="FX754" s="1234" t="str">
        <f t="shared" si="742"/>
        <v xml:space="preserve"> </v>
      </c>
      <c r="FY754" s="1234" t="str">
        <f t="shared" si="743"/>
        <v xml:space="preserve"> </v>
      </c>
      <c r="FZ754" s="1234" t="str">
        <f t="shared" si="774"/>
        <v xml:space="preserve"> </v>
      </c>
      <c r="GA754" s="1234">
        <f t="shared" si="744"/>
        <v>0</v>
      </c>
      <c r="GB754" s="1227"/>
      <c r="GC754" s="1234" t="str">
        <f t="shared" si="745"/>
        <v xml:space="preserve"> </v>
      </c>
      <c r="GD754" s="1234" t="str">
        <f t="shared" si="746"/>
        <v xml:space="preserve"> </v>
      </c>
      <c r="GE754" s="1234" t="str">
        <f t="shared" si="747"/>
        <v xml:space="preserve"> </v>
      </c>
      <c r="GF754" s="1234" t="str">
        <f t="shared" si="748"/>
        <v xml:space="preserve"> </v>
      </c>
      <c r="GG754" s="1234" t="str">
        <f t="shared" si="749"/>
        <v xml:space="preserve"> </v>
      </c>
      <c r="GH754" s="1234" t="str">
        <f t="shared" si="750"/>
        <v xml:space="preserve"> </v>
      </c>
      <c r="GI754" s="1234" t="str">
        <f t="shared" si="751"/>
        <v xml:space="preserve"> </v>
      </c>
      <c r="GJ754" s="1234" t="str">
        <f t="shared" si="752"/>
        <v xml:space="preserve"> </v>
      </c>
      <c r="GK754" s="1234" t="str">
        <f t="shared" si="753"/>
        <v xml:space="preserve"> </v>
      </c>
      <c r="GL754" s="1234" t="str">
        <f t="shared" si="754"/>
        <v xml:space="preserve"> </v>
      </c>
      <c r="GM754" s="1234" t="str">
        <f t="shared" si="755"/>
        <v xml:space="preserve"> </v>
      </c>
      <c r="GN754" s="1234">
        <f t="shared" si="756"/>
        <v>0</v>
      </c>
    </row>
    <row r="755" spans="1:196" s="100" customFormat="1" ht="27" customHeight="1" thickTop="1" thickBot="1">
      <c r="A755" s="1208">
        <f>【A票】【D票】!$D$10</f>
        <v>0</v>
      </c>
      <c r="B755" s="1212">
        <f>【A票】【D票】!$H$10</f>
        <v>0</v>
      </c>
      <c r="C755" s="1213" t="str">
        <f>【A票】【D票】!$K$10</f>
        <v xml:space="preserve"> </v>
      </c>
      <c r="D755" s="1214">
        <f t="shared" si="730"/>
        <v>664</v>
      </c>
      <c r="E755" s="914"/>
      <c r="F755" s="467"/>
      <c r="G755" s="469"/>
      <c r="H755" s="224" t="str">
        <f t="shared" si="716"/>
        <v xml:space="preserve"> </v>
      </c>
      <c r="I755" s="704"/>
      <c r="J755" s="117"/>
      <c r="K755" s="117"/>
      <c r="L755" s="117"/>
      <c r="M755" s="117"/>
      <c r="N755" s="117"/>
      <c r="O755" s="117"/>
      <c r="P755" s="117"/>
      <c r="Q755" s="117"/>
      <c r="R755" s="117"/>
      <c r="S755" s="117"/>
      <c r="T755" s="254"/>
      <c r="U755" s="646"/>
      <c r="V755" s="646"/>
      <c r="W755" s="114"/>
      <c r="X755" s="254"/>
      <c r="Y755" s="224" t="str">
        <f t="shared" si="717"/>
        <v xml:space="preserve"> </v>
      </c>
      <c r="Z755" s="579"/>
      <c r="AA755" s="704"/>
      <c r="AB755" s="119"/>
      <c r="AC755" s="224" t="str">
        <f t="shared" si="732"/>
        <v xml:space="preserve"> </v>
      </c>
      <c r="AD755" s="115"/>
      <c r="AE755" s="253"/>
      <c r="AF755" s="704"/>
      <c r="AG755" s="727"/>
      <c r="AH755" s="727"/>
      <c r="AI755" s="727"/>
      <c r="AJ755" s="727"/>
      <c r="AK755" s="591"/>
      <c r="AL755" s="727"/>
      <c r="AM755" s="727"/>
      <c r="AN755" s="727"/>
      <c r="AO755" s="727"/>
      <c r="AP755" s="727"/>
      <c r="AQ755" s="727"/>
      <c r="AR755" s="727"/>
      <c r="AS755" s="727"/>
      <c r="AT755" s="727"/>
      <c r="AU755" s="727"/>
      <c r="AV755" s="727"/>
      <c r="AW755" s="727"/>
      <c r="AX755" s="727"/>
      <c r="AY755" s="727"/>
      <c r="AZ755" s="727"/>
      <c r="BA755" s="727"/>
      <c r="BB755" s="727"/>
      <c r="BC755" s="821"/>
      <c r="BD755" s="727"/>
      <c r="BE755" s="727"/>
      <c r="BF755" s="727"/>
      <c r="BG755" s="727"/>
      <c r="BH755" s="727"/>
      <c r="BI755" s="727"/>
      <c r="BJ755" s="727"/>
      <c r="BK755" s="727"/>
      <c r="BL755" s="821"/>
      <c r="BM755" s="727"/>
      <c r="BN755" s="727"/>
      <c r="BO755" s="727"/>
      <c r="BP755" s="727"/>
      <c r="BQ755" s="727"/>
      <c r="BR755" s="821"/>
      <c r="BS755" s="727"/>
      <c r="BT755" s="727"/>
      <c r="BU755" s="727"/>
      <c r="BV755" s="591"/>
      <c r="BW755" s="224" t="str">
        <f t="shared" si="729"/>
        <v xml:space="preserve"> </v>
      </c>
      <c r="BX755" s="471">
        <f t="shared" si="718"/>
        <v>664</v>
      </c>
      <c r="BY755" s="117"/>
      <c r="BZ755" s="117"/>
      <c r="CA755" s="117"/>
      <c r="CB755" s="117"/>
      <c r="CC755" s="117"/>
      <c r="CD755" s="461"/>
      <c r="CE755" s="236"/>
      <c r="CF755" s="224" t="str">
        <f t="shared" si="719"/>
        <v xml:space="preserve"> </v>
      </c>
      <c r="CG755" s="116"/>
      <c r="CH755" s="117"/>
      <c r="CI755" s="117"/>
      <c r="CJ755" s="117"/>
      <c r="CK755" s="472"/>
      <c r="CL755" s="472"/>
      <c r="CM755" s="472"/>
      <c r="CN755" s="472"/>
      <c r="CO755" s="117"/>
      <c r="CP755" s="253"/>
      <c r="CQ755" s="120"/>
      <c r="CR755" s="224" t="str" cm="1">
        <f t="array" ref="CR755">IF(AND(SUM(COUNTIF(CG755:CM755,{"*不明*","*その他*"})+COUNTIF(CO755:CP755,{"*不明*","*その他*"}))&gt;0,CQ755=""),"その他・不明の場合,10)具体的内容、理由を記入",IF(OR(AND(CI755=CI$65,COUNTA(CJ755:CM755)&lt;4),AND(OR(CI755=CI$63,CI755=CI$64,CI755=CI$66,CI755=CI$67,CI755=CI$68,CI755=""),COUNTA(CJ755:CM755)&gt;0)),"3)介護保険認定済→要介護度、認知症自立度、寝たきり度、介護保険サービス記入",IF(OR(AND(OR(CM755=CM$63,CM755=CM$64),CN755=""),AND(OR(CM755=CM$65,CM755=CM$66),CN755&lt;&gt;"")),"7)介護保険サービス受けている/過去受けていた→具体的内容記入"," ")))</f>
        <v xml:space="preserve"> </v>
      </c>
      <c r="CS755" s="224" t="str">
        <f t="shared" si="720"/>
        <v xml:space="preserve"> </v>
      </c>
      <c r="CT755" s="116"/>
      <c r="CU755" s="253"/>
      <c r="CV755" s="117"/>
      <c r="CW755" s="117"/>
      <c r="CX755" s="253"/>
      <c r="CY755" s="117"/>
      <c r="CZ755" s="117"/>
      <c r="DA755" s="253"/>
      <c r="DB755" s="117"/>
      <c r="DC755" s="224" t="str">
        <f t="shared" si="721"/>
        <v xml:space="preserve"> </v>
      </c>
      <c r="DD755" s="224" t="str">
        <f t="shared" si="722"/>
        <v xml:space="preserve"> </v>
      </c>
      <c r="DE755" s="224" t="str">
        <f t="shared" si="733"/>
        <v xml:space="preserve"> </v>
      </c>
      <c r="DF755" s="121"/>
      <c r="DG755" s="114"/>
      <c r="DH755" s="704"/>
      <c r="DI755" s="119"/>
      <c r="DJ755" s="187"/>
      <c r="DK755" s="254"/>
      <c r="DL755" s="224" t="str">
        <f t="shared" si="734"/>
        <v xml:space="preserve"> </v>
      </c>
      <c r="DM755" s="224" t="str">
        <f t="shared" si="723"/>
        <v xml:space="preserve"> </v>
      </c>
      <c r="DN755" s="474"/>
      <c r="DO755" s="117"/>
      <c r="DP755" s="117"/>
      <c r="DQ755" s="117"/>
      <c r="DR755" s="117"/>
      <c r="DS755" s="117"/>
      <c r="DT755" s="254"/>
      <c r="DU755" s="476"/>
      <c r="DV755" s="224" t="str">
        <f t="shared" si="735"/>
        <v xml:space="preserve"> </v>
      </c>
      <c r="DW755" s="115"/>
      <c r="DX755" s="470"/>
      <c r="DY755" s="117"/>
      <c r="DZ755" s="704"/>
      <c r="EA755" s="224" t="str">
        <f t="shared" si="736"/>
        <v xml:space="preserve"> </v>
      </c>
      <c r="EB755" s="906"/>
      <c r="EC755" s="904"/>
      <c r="ED755" s="904"/>
      <c r="EE755" s="904"/>
      <c r="EF755" s="904"/>
      <c r="EG755" s="904"/>
      <c r="EH755" s="904"/>
      <c r="EI755" s="904"/>
      <c r="EJ755" s="904"/>
      <c r="EK755" s="905"/>
      <c r="EL755" s="80"/>
      <c r="EM755" s="224" t="str">
        <f t="shared" si="724"/>
        <v xml:space="preserve"> </v>
      </c>
      <c r="EN755" s="224" t="str">
        <f t="shared" si="725"/>
        <v xml:space="preserve"> </v>
      </c>
      <c r="EO755" s="115"/>
      <c r="EP755" s="1050"/>
      <c r="EQ755" s="253"/>
      <c r="ER755" s="117"/>
      <c r="ES755" s="1258">
        <f t="shared" si="726"/>
        <v>664</v>
      </c>
      <c r="ET755" s="224" t="str">
        <f t="shared" si="727"/>
        <v xml:space="preserve"> </v>
      </c>
      <c r="EU755" s="477" t="str">
        <f t="shared" si="728"/>
        <v/>
      </c>
      <c r="EV755" s="1334" t="str">
        <f t="shared" si="731"/>
        <v xml:space="preserve"> </v>
      </c>
      <c r="EW755" s="1332" t="str">
        <f t="shared" si="775"/>
        <v/>
      </c>
      <c r="EX755" s="1275" t="str">
        <f t="shared" si="757"/>
        <v/>
      </c>
      <c r="EY755" s="1275" t="str">
        <f t="shared" si="758"/>
        <v/>
      </c>
      <c r="EZ755" s="1275" t="str">
        <f t="shared" si="759"/>
        <v/>
      </c>
      <c r="FA755" s="1275" t="str">
        <f t="shared" si="760"/>
        <v/>
      </c>
      <c r="FB755" s="1275" t="str">
        <f t="shared" si="761"/>
        <v/>
      </c>
      <c r="FC755" s="1333" t="str">
        <f t="shared" si="762"/>
        <v/>
      </c>
      <c r="FE755" s="1234" t="str">
        <f t="shared" si="763"/>
        <v xml:space="preserve"> </v>
      </c>
      <c r="FF755" s="1234" t="str">
        <f t="shared" si="764"/>
        <v xml:space="preserve"> </v>
      </c>
      <c r="FG755" s="1234" t="str">
        <f t="shared" si="765"/>
        <v xml:space="preserve"> </v>
      </c>
      <c r="FH755" s="1234" t="str">
        <f t="shared" si="766"/>
        <v xml:space="preserve"> </v>
      </c>
      <c r="FI755" s="1234" t="str">
        <f t="shared" si="737"/>
        <v xml:space="preserve"> </v>
      </c>
      <c r="FJ755" s="1234" t="str">
        <f t="shared" si="767"/>
        <v xml:space="preserve"> </v>
      </c>
      <c r="FK755" s="1234">
        <f t="shared" si="738"/>
        <v>0</v>
      </c>
      <c r="FL755" s="1227"/>
      <c r="FM755" s="1234" t="str">
        <f t="shared" si="739"/>
        <v xml:space="preserve"> </v>
      </c>
      <c r="FN755" s="1234" t="str">
        <f t="shared" si="740"/>
        <v xml:space="preserve"> </v>
      </c>
      <c r="FO755" s="1234" t="str">
        <f t="shared" si="768"/>
        <v xml:space="preserve"> </v>
      </c>
      <c r="FP755" s="1234" t="str">
        <f t="shared" si="769"/>
        <v xml:space="preserve"> </v>
      </c>
      <c r="FQ755" s="1234" t="str">
        <f t="shared" si="741"/>
        <v xml:space="preserve"> </v>
      </c>
      <c r="FR755" s="1234" t="str">
        <f t="shared" si="770"/>
        <v xml:space="preserve"> </v>
      </c>
      <c r="FS755" s="1234">
        <f t="shared" si="776"/>
        <v>0</v>
      </c>
      <c r="FT755" s="1227"/>
      <c r="FU755" s="1234" t="str">
        <f t="shared" si="771"/>
        <v xml:space="preserve"> </v>
      </c>
      <c r="FV755" s="1234" t="str">
        <f t="shared" si="772"/>
        <v xml:space="preserve"> </v>
      </c>
      <c r="FW755" s="1234" t="str">
        <f t="shared" si="773"/>
        <v xml:space="preserve"> </v>
      </c>
      <c r="FX755" s="1234" t="str">
        <f t="shared" si="742"/>
        <v xml:space="preserve"> </v>
      </c>
      <c r="FY755" s="1234" t="str">
        <f t="shared" si="743"/>
        <v xml:space="preserve"> </v>
      </c>
      <c r="FZ755" s="1234" t="str">
        <f t="shared" si="774"/>
        <v xml:space="preserve"> </v>
      </c>
      <c r="GA755" s="1234">
        <f t="shared" si="744"/>
        <v>0</v>
      </c>
      <c r="GB755" s="1227"/>
      <c r="GC755" s="1234" t="str">
        <f t="shared" si="745"/>
        <v xml:space="preserve"> </v>
      </c>
      <c r="GD755" s="1234" t="str">
        <f t="shared" si="746"/>
        <v xml:space="preserve"> </v>
      </c>
      <c r="GE755" s="1234" t="str">
        <f t="shared" si="747"/>
        <v xml:space="preserve"> </v>
      </c>
      <c r="GF755" s="1234" t="str">
        <f t="shared" si="748"/>
        <v xml:space="preserve"> </v>
      </c>
      <c r="GG755" s="1234" t="str">
        <f t="shared" si="749"/>
        <v xml:space="preserve"> </v>
      </c>
      <c r="GH755" s="1234" t="str">
        <f t="shared" si="750"/>
        <v xml:space="preserve"> </v>
      </c>
      <c r="GI755" s="1234" t="str">
        <f t="shared" si="751"/>
        <v xml:space="preserve"> </v>
      </c>
      <c r="GJ755" s="1234" t="str">
        <f t="shared" si="752"/>
        <v xml:space="preserve"> </v>
      </c>
      <c r="GK755" s="1234" t="str">
        <f t="shared" si="753"/>
        <v xml:space="preserve"> </v>
      </c>
      <c r="GL755" s="1234" t="str">
        <f t="shared" si="754"/>
        <v xml:space="preserve"> </v>
      </c>
      <c r="GM755" s="1234" t="str">
        <f t="shared" si="755"/>
        <v xml:space="preserve"> </v>
      </c>
      <c r="GN755" s="1234">
        <f t="shared" si="756"/>
        <v>0</v>
      </c>
    </row>
    <row r="756" spans="1:196" s="100" customFormat="1" ht="27" customHeight="1" thickTop="1" thickBot="1">
      <c r="A756" s="1208">
        <f>【A票】【D票】!$D$10</f>
        <v>0</v>
      </c>
      <c r="B756" s="1212">
        <f>【A票】【D票】!$H$10</f>
        <v>0</v>
      </c>
      <c r="C756" s="1213" t="str">
        <f>【A票】【D票】!$K$10</f>
        <v xml:space="preserve"> </v>
      </c>
      <c r="D756" s="1214">
        <f t="shared" si="730"/>
        <v>665</v>
      </c>
      <c r="E756" s="914"/>
      <c r="F756" s="467"/>
      <c r="G756" s="469"/>
      <c r="H756" s="224" t="str">
        <f t="shared" si="716"/>
        <v xml:space="preserve"> </v>
      </c>
      <c r="I756" s="704"/>
      <c r="J756" s="117"/>
      <c r="K756" s="117"/>
      <c r="L756" s="117"/>
      <c r="M756" s="117"/>
      <c r="N756" s="117"/>
      <c r="O756" s="117"/>
      <c r="P756" s="117"/>
      <c r="Q756" s="117"/>
      <c r="R756" s="117"/>
      <c r="S756" s="117"/>
      <c r="T756" s="254"/>
      <c r="U756" s="646"/>
      <c r="V756" s="646"/>
      <c r="W756" s="114"/>
      <c r="X756" s="254"/>
      <c r="Y756" s="224" t="str">
        <f t="shared" si="717"/>
        <v xml:space="preserve"> </v>
      </c>
      <c r="Z756" s="579"/>
      <c r="AA756" s="704"/>
      <c r="AB756" s="119"/>
      <c r="AC756" s="224" t="str">
        <f t="shared" si="732"/>
        <v xml:space="preserve"> </v>
      </c>
      <c r="AD756" s="115"/>
      <c r="AE756" s="253"/>
      <c r="AF756" s="704"/>
      <c r="AG756" s="727"/>
      <c r="AH756" s="727"/>
      <c r="AI756" s="727"/>
      <c r="AJ756" s="727"/>
      <c r="AK756" s="591"/>
      <c r="AL756" s="727"/>
      <c r="AM756" s="727"/>
      <c r="AN756" s="727"/>
      <c r="AO756" s="727"/>
      <c r="AP756" s="727"/>
      <c r="AQ756" s="727"/>
      <c r="AR756" s="727"/>
      <c r="AS756" s="727"/>
      <c r="AT756" s="727"/>
      <c r="AU756" s="727"/>
      <c r="AV756" s="727"/>
      <c r="AW756" s="727"/>
      <c r="AX756" s="727"/>
      <c r="AY756" s="727"/>
      <c r="AZ756" s="727"/>
      <c r="BA756" s="727"/>
      <c r="BB756" s="727"/>
      <c r="BC756" s="821"/>
      <c r="BD756" s="727"/>
      <c r="BE756" s="727"/>
      <c r="BF756" s="727"/>
      <c r="BG756" s="727"/>
      <c r="BH756" s="727"/>
      <c r="BI756" s="727"/>
      <c r="BJ756" s="727"/>
      <c r="BK756" s="727"/>
      <c r="BL756" s="821"/>
      <c r="BM756" s="727"/>
      <c r="BN756" s="727"/>
      <c r="BO756" s="727"/>
      <c r="BP756" s="727"/>
      <c r="BQ756" s="727"/>
      <c r="BR756" s="821"/>
      <c r="BS756" s="727"/>
      <c r="BT756" s="727"/>
      <c r="BU756" s="727"/>
      <c r="BV756" s="591"/>
      <c r="BW756" s="224" t="str">
        <f t="shared" si="729"/>
        <v xml:space="preserve"> </v>
      </c>
      <c r="BX756" s="471">
        <f t="shared" si="718"/>
        <v>665</v>
      </c>
      <c r="BY756" s="117"/>
      <c r="BZ756" s="117"/>
      <c r="CA756" s="117"/>
      <c r="CB756" s="117"/>
      <c r="CC756" s="117"/>
      <c r="CD756" s="461"/>
      <c r="CE756" s="236"/>
      <c r="CF756" s="224" t="str">
        <f t="shared" si="719"/>
        <v xml:space="preserve"> </v>
      </c>
      <c r="CG756" s="116"/>
      <c r="CH756" s="117"/>
      <c r="CI756" s="117"/>
      <c r="CJ756" s="117"/>
      <c r="CK756" s="472"/>
      <c r="CL756" s="472"/>
      <c r="CM756" s="472"/>
      <c r="CN756" s="472"/>
      <c r="CO756" s="117"/>
      <c r="CP756" s="253"/>
      <c r="CQ756" s="120"/>
      <c r="CR756" s="224" t="str" cm="1">
        <f t="array" ref="CR756">IF(AND(SUM(COUNTIF(CG756:CM756,{"*不明*","*その他*"})+COUNTIF(CO756:CP756,{"*不明*","*その他*"}))&gt;0,CQ756=""),"その他・不明の場合,10)具体的内容、理由を記入",IF(OR(AND(CI756=CI$65,COUNTA(CJ756:CM756)&lt;4),AND(OR(CI756=CI$63,CI756=CI$64,CI756=CI$66,CI756=CI$67,CI756=CI$68,CI756=""),COUNTA(CJ756:CM756)&gt;0)),"3)介護保険認定済→要介護度、認知症自立度、寝たきり度、介護保険サービス記入",IF(OR(AND(OR(CM756=CM$63,CM756=CM$64),CN756=""),AND(OR(CM756=CM$65,CM756=CM$66),CN756&lt;&gt;"")),"7)介護保険サービス受けている/過去受けていた→具体的内容記入"," ")))</f>
        <v xml:space="preserve"> </v>
      </c>
      <c r="CS756" s="224" t="str">
        <f t="shared" si="720"/>
        <v xml:space="preserve"> </v>
      </c>
      <c r="CT756" s="116"/>
      <c r="CU756" s="253"/>
      <c r="CV756" s="117"/>
      <c r="CW756" s="117"/>
      <c r="CX756" s="253"/>
      <c r="CY756" s="117"/>
      <c r="CZ756" s="117"/>
      <c r="DA756" s="253"/>
      <c r="DB756" s="117"/>
      <c r="DC756" s="224" t="str">
        <f t="shared" si="721"/>
        <v xml:space="preserve"> </v>
      </c>
      <c r="DD756" s="224" t="str">
        <f t="shared" si="722"/>
        <v xml:space="preserve"> </v>
      </c>
      <c r="DE756" s="224" t="str">
        <f t="shared" si="733"/>
        <v xml:space="preserve"> </v>
      </c>
      <c r="DF756" s="121"/>
      <c r="DG756" s="114"/>
      <c r="DH756" s="704"/>
      <c r="DI756" s="119"/>
      <c r="DJ756" s="187"/>
      <c r="DK756" s="254"/>
      <c r="DL756" s="224" t="str">
        <f t="shared" si="734"/>
        <v xml:space="preserve"> </v>
      </c>
      <c r="DM756" s="224" t="str">
        <f t="shared" si="723"/>
        <v xml:space="preserve"> </v>
      </c>
      <c r="DN756" s="474"/>
      <c r="DO756" s="117"/>
      <c r="DP756" s="117"/>
      <c r="DQ756" s="117"/>
      <c r="DR756" s="117"/>
      <c r="DS756" s="117"/>
      <c r="DT756" s="254"/>
      <c r="DU756" s="476"/>
      <c r="DV756" s="224" t="str">
        <f t="shared" si="735"/>
        <v xml:space="preserve"> </v>
      </c>
      <c r="DW756" s="115"/>
      <c r="DX756" s="470"/>
      <c r="DY756" s="117"/>
      <c r="DZ756" s="704"/>
      <c r="EA756" s="224" t="str">
        <f t="shared" si="736"/>
        <v xml:space="preserve"> </v>
      </c>
      <c r="EB756" s="906"/>
      <c r="EC756" s="904"/>
      <c r="ED756" s="904"/>
      <c r="EE756" s="904"/>
      <c r="EF756" s="904"/>
      <c r="EG756" s="904"/>
      <c r="EH756" s="904"/>
      <c r="EI756" s="904"/>
      <c r="EJ756" s="904"/>
      <c r="EK756" s="905"/>
      <c r="EL756" s="80"/>
      <c r="EM756" s="224" t="str">
        <f t="shared" si="724"/>
        <v xml:space="preserve"> </v>
      </c>
      <c r="EN756" s="224" t="str">
        <f t="shared" si="725"/>
        <v xml:space="preserve"> </v>
      </c>
      <c r="EO756" s="115"/>
      <c r="EP756" s="1050"/>
      <c r="EQ756" s="253"/>
      <c r="ER756" s="117"/>
      <c r="ES756" s="1258">
        <f t="shared" si="726"/>
        <v>665</v>
      </c>
      <c r="ET756" s="224" t="str">
        <f t="shared" si="727"/>
        <v xml:space="preserve"> </v>
      </c>
      <c r="EU756" s="477" t="str">
        <f t="shared" si="728"/>
        <v/>
      </c>
      <c r="EV756" s="1334" t="str">
        <f t="shared" si="731"/>
        <v xml:space="preserve"> </v>
      </c>
      <c r="EW756" s="1332" t="str">
        <f t="shared" si="775"/>
        <v/>
      </c>
      <c r="EX756" s="1275" t="str">
        <f t="shared" si="757"/>
        <v/>
      </c>
      <c r="EY756" s="1275" t="str">
        <f t="shared" si="758"/>
        <v/>
      </c>
      <c r="EZ756" s="1275" t="str">
        <f t="shared" si="759"/>
        <v/>
      </c>
      <c r="FA756" s="1275" t="str">
        <f t="shared" si="760"/>
        <v/>
      </c>
      <c r="FB756" s="1275" t="str">
        <f t="shared" si="761"/>
        <v/>
      </c>
      <c r="FC756" s="1333" t="str">
        <f t="shared" si="762"/>
        <v/>
      </c>
      <c r="FE756" s="1234" t="str">
        <f t="shared" si="763"/>
        <v xml:space="preserve"> </v>
      </c>
      <c r="FF756" s="1234" t="str">
        <f t="shared" si="764"/>
        <v xml:space="preserve"> </v>
      </c>
      <c r="FG756" s="1234" t="str">
        <f t="shared" si="765"/>
        <v xml:space="preserve"> </v>
      </c>
      <c r="FH756" s="1234" t="str">
        <f t="shared" si="766"/>
        <v xml:space="preserve"> </v>
      </c>
      <c r="FI756" s="1234" t="str">
        <f t="shared" si="737"/>
        <v xml:space="preserve"> </v>
      </c>
      <c r="FJ756" s="1234" t="str">
        <f t="shared" si="767"/>
        <v xml:space="preserve"> </v>
      </c>
      <c r="FK756" s="1234">
        <f t="shared" si="738"/>
        <v>0</v>
      </c>
      <c r="FL756" s="1227"/>
      <c r="FM756" s="1234" t="str">
        <f t="shared" si="739"/>
        <v xml:space="preserve"> </v>
      </c>
      <c r="FN756" s="1234" t="str">
        <f t="shared" si="740"/>
        <v xml:space="preserve"> </v>
      </c>
      <c r="FO756" s="1234" t="str">
        <f t="shared" si="768"/>
        <v xml:space="preserve"> </v>
      </c>
      <c r="FP756" s="1234" t="str">
        <f t="shared" si="769"/>
        <v xml:space="preserve"> </v>
      </c>
      <c r="FQ756" s="1234" t="str">
        <f t="shared" si="741"/>
        <v xml:space="preserve"> </v>
      </c>
      <c r="FR756" s="1234" t="str">
        <f t="shared" si="770"/>
        <v xml:space="preserve"> </v>
      </c>
      <c r="FS756" s="1234">
        <f t="shared" si="776"/>
        <v>0</v>
      </c>
      <c r="FT756" s="1227"/>
      <c r="FU756" s="1234" t="str">
        <f t="shared" si="771"/>
        <v xml:space="preserve"> </v>
      </c>
      <c r="FV756" s="1234" t="str">
        <f t="shared" si="772"/>
        <v xml:space="preserve"> </v>
      </c>
      <c r="FW756" s="1234" t="str">
        <f t="shared" si="773"/>
        <v xml:space="preserve"> </v>
      </c>
      <c r="FX756" s="1234" t="str">
        <f t="shared" si="742"/>
        <v xml:space="preserve"> </v>
      </c>
      <c r="FY756" s="1234" t="str">
        <f t="shared" si="743"/>
        <v xml:space="preserve"> </v>
      </c>
      <c r="FZ756" s="1234" t="str">
        <f t="shared" si="774"/>
        <v xml:space="preserve"> </v>
      </c>
      <c r="GA756" s="1234">
        <f t="shared" si="744"/>
        <v>0</v>
      </c>
      <c r="GB756" s="1227"/>
      <c r="GC756" s="1234" t="str">
        <f t="shared" si="745"/>
        <v xml:space="preserve"> </v>
      </c>
      <c r="GD756" s="1234" t="str">
        <f t="shared" si="746"/>
        <v xml:space="preserve"> </v>
      </c>
      <c r="GE756" s="1234" t="str">
        <f t="shared" si="747"/>
        <v xml:space="preserve"> </v>
      </c>
      <c r="GF756" s="1234" t="str">
        <f t="shared" si="748"/>
        <v xml:space="preserve"> </v>
      </c>
      <c r="GG756" s="1234" t="str">
        <f t="shared" si="749"/>
        <v xml:space="preserve"> </v>
      </c>
      <c r="GH756" s="1234" t="str">
        <f t="shared" si="750"/>
        <v xml:space="preserve"> </v>
      </c>
      <c r="GI756" s="1234" t="str">
        <f t="shared" si="751"/>
        <v xml:space="preserve"> </v>
      </c>
      <c r="GJ756" s="1234" t="str">
        <f t="shared" si="752"/>
        <v xml:space="preserve"> </v>
      </c>
      <c r="GK756" s="1234" t="str">
        <f t="shared" si="753"/>
        <v xml:space="preserve"> </v>
      </c>
      <c r="GL756" s="1234" t="str">
        <f t="shared" si="754"/>
        <v xml:space="preserve"> </v>
      </c>
      <c r="GM756" s="1234" t="str">
        <f t="shared" si="755"/>
        <v xml:space="preserve"> </v>
      </c>
      <c r="GN756" s="1234">
        <f t="shared" si="756"/>
        <v>0</v>
      </c>
    </row>
    <row r="757" spans="1:196" s="100" customFormat="1" ht="27" customHeight="1" thickTop="1" thickBot="1">
      <c r="A757" s="1208">
        <f>【A票】【D票】!$D$10</f>
        <v>0</v>
      </c>
      <c r="B757" s="1212">
        <f>【A票】【D票】!$H$10</f>
        <v>0</v>
      </c>
      <c r="C757" s="1213" t="str">
        <f>【A票】【D票】!$K$10</f>
        <v xml:space="preserve"> </v>
      </c>
      <c r="D757" s="1214">
        <f t="shared" si="730"/>
        <v>666</v>
      </c>
      <c r="E757" s="914"/>
      <c r="F757" s="467"/>
      <c r="G757" s="469"/>
      <c r="H757" s="224" t="str">
        <f t="shared" si="716"/>
        <v xml:space="preserve"> </v>
      </c>
      <c r="I757" s="704"/>
      <c r="J757" s="117"/>
      <c r="K757" s="117"/>
      <c r="L757" s="117"/>
      <c r="M757" s="117"/>
      <c r="N757" s="117"/>
      <c r="O757" s="117"/>
      <c r="P757" s="117"/>
      <c r="Q757" s="117"/>
      <c r="R757" s="117"/>
      <c r="S757" s="117"/>
      <c r="T757" s="254"/>
      <c r="U757" s="646"/>
      <c r="V757" s="646"/>
      <c r="W757" s="114"/>
      <c r="X757" s="254"/>
      <c r="Y757" s="224" t="str">
        <f t="shared" si="717"/>
        <v xml:space="preserve"> </v>
      </c>
      <c r="Z757" s="579"/>
      <c r="AA757" s="704"/>
      <c r="AB757" s="119"/>
      <c r="AC757" s="224" t="str">
        <f t="shared" si="732"/>
        <v xml:space="preserve"> </v>
      </c>
      <c r="AD757" s="115"/>
      <c r="AE757" s="253"/>
      <c r="AF757" s="704"/>
      <c r="AG757" s="727"/>
      <c r="AH757" s="727"/>
      <c r="AI757" s="727"/>
      <c r="AJ757" s="727"/>
      <c r="AK757" s="591"/>
      <c r="AL757" s="727"/>
      <c r="AM757" s="727"/>
      <c r="AN757" s="727"/>
      <c r="AO757" s="727"/>
      <c r="AP757" s="727"/>
      <c r="AQ757" s="727"/>
      <c r="AR757" s="727"/>
      <c r="AS757" s="727"/>
      <c r="AT757" s="727"/>
      <c r="AU757" s="727"/>
      <c r="AV757" s="727"/>
      <c r="AW757" s="727"/>
      <c r="AX757" s="727"/>
      <c r="AY757" s="727"/>
      <c r="AZ757" s="727"/>
      <c r="BA757" s="727"/>
      <c r="BB757" s="727"/>
      <c r="BC757" s="821"/>
      <c r="BD757" s="727"/>
      <c r="BE757" s="727"/>
      <c r="BF757" s="727"/>
      <c r="BG757" s="727"/>
      <c r="BH757" s="727"/>
      <c r="BI757" s="727"/>
      <c r="BJ757" s="727"/>
      <c r="BK757" s="727"/>
      <c r="BL757" s="821"/>
      <c r="BM757" s="727"/>
      <c r="BN757" s="727"/>
      <c r="BO757" s="727"/>
      <c r="BP757" s="727"/>
      <c r="BQ757" s="727"/>
      <c r="BR757" s="821"/>
      <c r="BS757" s="727"/>
      <c r="BT757" s="727"/>
      <c r="BU757" s="727"/>
      <c r="BV757" s="591"/>
      <c r="BW757" s="224" t="str">
        <f t="shared" si="729"/>
        <v xml:space="preserve"> </v>
      </c>
      <c r="BX757" s="471">
        <f t="shared" si="718"/>
        <v>666</v>
      </c>
      <c r="BY757" s="117"/>
      <c r="BZ757" s="117"/>
      <c r="CA757" s="117"/>
      <c r="CB757" s="117"/>
      <c r="CC757" s="117"/>
      <c r="CD757" s="461"/>
      <c r="CE757" s="236"/>
      <c r="CF757" s="224" t="str">
        <f t="shared" si="719"/>
        <v xml:space="preserve"> </v>
      </c>
      <c r="CG757" s="116"/>
      <c r="CH757" s="117"/>
      <c r="CI757" s="117"/>
      <c r="CJ757" s="117"/>
      <c r="CK757" s="472"/>
      <c r="CL757" s="472"/>
      <c r="CM757" s="472"/>
      <c r="CN757" s="472"/>
      <c r="CO757" s="117"/>
      <c r="CP757" s="253"/>
      <c r="CQ757" s="120"/>
      <c r="CR757" s="224" t="str" cm="1">
        <f t="array" ref="CR757">IF(AND(SUM(COUNTIF(CG757:CM757,{"*不明*","*その他*"})+COUNTIF(CO757:CP757,{"*不明*","*その他*"}))&gt;0,CQ757=""),"その他・不明の場合,10)具体的内容、理由を記入",IF(OR(AND(CI757=CI$65,COUNTA(CJ757:CM757)&lt;4),AND(OR(CI757=CI$63,CI757=CI$64,CI757=CI$66,CI757=CI$67,CI757=CI$68,CI757=""),COUNTA(CJ757:CM757)&gt;0)),"3)介護保険認定済→要介護度、認知症自立度、寝たきり度、介護保険サービス記入",IF(OR(AND(OR(CM757=CM$63,CM757=CM$64),CN757=""),AND(OR(CM757=CM$65,CM757=CM$66),CN757&lt;&gt;"")),"7)介護保険サービス受けている/過去受けていた→具体的内容記入"," ")))</f>
        <v xml:space="preserve"> </v>
      </c>
      <c r="CS757" s="224" t="str">
        <f t="shared" si="720"/>
        <v xml:space="preserve"> </v>
      </c>
      <c r="CT757" s="116"/>
      <c r="CU757" s="253"/>
      <c r="CV757" s="117"/>
      <c r="CW757" s="117"/>
      <c r="CX757" s="253"/>
      <c r="CY757" s="117"/>
      <c r="CZ757" s="117"/>
      <c r="DA757" s="253"/>
      <c r="DB757" s="117"/>
      <c r="DC757" s="224" t="str">
        <f t="shared" si="721"/>
        <v xml:space="preserve"> </v>
      </c>
      <c r="DD757" s="224" t="str">
        <f t="shared" si="722"/>
        <v xml:space="preserve"> </v>
      </c>
      <c r="DE757" s="224" t="str">
        <f t="shared" si="733"/>
        <v xml:space="preserve"> </v>
      </c>
      <c r="DF757" s="121"/>
      <c r="DG757" s="114"/>
      <c r="DH757" s="704"/>
      <c r="DI757" s="119"/>
      <c r="DJ757" s="187"/>
      <c r="DK757" s="254"/>
      <c r="DL757" s="224" t="str">
        <f t="shared" si="734"/>
        <v xml:space="preserve"> </v>
      </c>
      <c r="DM757" s="224" t="str">
        <f t="shared" si="723"/>
        <v xml:space="preserve"> </v>
      </c>
      <c r="DN757" s="474"/>
      <c r="DO757" s="117"/>
      <c r="DP757" s="117"/>
      <c r="DQ757" s="117"/>
      <c r="DR757" s="117"/>
      <c r="DS757" s="117"/>
      <c r="DT757" s="254"/>
      <c r="DU757" s="476"/>
      <c r="DV757" s="224" t="str">
        <f t="shared" si="735"/>
        <v xml:space="preserve"> </v>
      </c>
      <c r="DW757" s="115"/>
      <c r="DX757" s="470"/>
      <c r="DY757" s="117"/>
      <c r="DZ757" s="704"/>
      <c r="EA757" s="224" t="str">
        <f t="shared" si="736"/>
        <v xml:space="preserve"> </v>
      </c>
      <c r="EB757" s="906"/>
      <c r="EC757" s="904"/>
      <c r="ED757" s="904"/>
      <c r="EE757" s="904"/>
      <c r="EF757" s="904"/>
      <c r="EG757" s="904"/>
      <c r="EH757" s="904"/>
      <c r="EI757" s="904"/>
      <c r="EJ757" s="904"/>
      <c r="EK757" s="905"/>
      <c r="EL757" s="80"/>
      <c r="EM757" s="224" t="str">
        <f t="shared" si="724"/>
        <v xml:space="preserve"> </v>
      </c>
      <c r="EN757" s="224" t="str">
        <f t="shared" si="725"/>
        <v xml:space="preserve"> </v>
      </c>
      <c r="EO757" s="115"/>
      <c r="EP757" s="1050"/>
      <c r="EQ757" s="253"/>
      <c r="ER757" s="117"/>
      <c r="ES757" s="1258">
        <f t="shared" si="726"/>
        <v>666</v>
      </c>
      <c r="ET757" s="224" t="str">
        <f t="shared" si="727"/>
        <v xml:space="preserve"> </v>
      </c>
      <c r="EU757" s="477" t="str">
        <f t="shared" si="728"/>
        <v/>
      </c>
      <c r="EV757" s="1334" t="str">
        <f t="shared" si="731"/>
        <v xml:space="preserve"> </v>
      </c>
      <c r="EW757" s="1332" t="str">
        <f t="shared" si="775"/>
        <v/>
      </c>
      <c r="EX757" s="1275" t="str">
        <f t="shared" si="757"/>
        <v/>
      </c>
      <c r="EY757" s="1275" t="str">
        <f t="shared" si="758"/>
        <v/>
      </c>
      <c r="EZ757" s="1275" t="str">
        <f t="shared" si="759"/>
        <v/>
      </c>
      <c r="FA757" s="1275" t="str">
        <f t="shared" si="760"/>
        <v/>
      </c>
      <c r="FB757" s="1275" t="str">
        <f t="shared" si="761"/>
        <v/>
      </c>
      <c r="FC757" s="1333" t="str">
        <f t="shared" si="762"/>
        <v/>
      </c>
      <c r="FE757" s="1234" t="str">
        <f t="shared" si="763"/>
        <v xml:space="preserve"> </v>
      </c>
      <c r="FF757" s="1234" t="str">
        <f t="shared" si="764"/>
        <v xml:space="preserve"> </v>
      </c>
      <c r="FG757" s="1234" t="str">
        <f t="shared" si="765"/>
        <v xml:space="preserve"> </v>
      </c>
      <c r="FH757" s="1234" t="str">
        <f t="shared" si="766"/>
        <v xml:space="preserve"> </v>
      </c>
      <c r="FI757" s="1234" t="str">
        <f t="shared" si="737"/>
        <v xml:space="preserve"> </v>
      </c>
      <c r="FJ757" s="1234" t="str">
        <f t="shared" si="767"/>
        <v xml:space="preserve"> </v>
      </c>
      <c r="FK757" s="1234">
        <f t="shared" si="738"/>
        <v>0</v>
      </c>
      <c r="FL757" s="1227"/>
      <c r="FM757" s="1234" t="str">
        <f t="shared" si="739"/>
        <v xml:space="preserve"> </v>
      </c>
      <c r="FN757" s="1234" t="str">
        <f t="shared" si="740"/>
        <v xml:space="preserve"> </v>
      </c>
      <c r="FO757" s="1234" t="str">
        <f t="shared" si="768"/>
        <v xml:space="preserve"> </v>
      </c>
      <c r="FP757" s="1234" t="str">
        <f t="shared" si="769"/>
        <v xml:space="preserve"> </v>
      </c>
      <c r="FQ757" s="1234" t="str">
        <f t="shared" si="741"/>
        <v xml:space="preserve"> </v>
      </c>
      <c r="FR757" s="1234" t="str">
        <f t="shared" si="770"/>
        <v xml:space="preserve"> </v>
      </c>
      <c r="FS757" s="1234">
        <f t="shared" si="776"/>
        <v>0</v>
      </c>
      <c r="FT757" s="1227"/>
      <c r="FU757" s="1234" t="str">
        <f t="shared" si="771"/>
        <v xml:space="preserve"> </v>
      </c>
      <c r="FV757" s="1234" t="str">
        <f t="shared" si="772"/>
        <v xml:space="preserve"> </v>
      </c>
      <c r="FW757" s="1234" t="str">
        <f t="shared" si="773"/>
        <v xml:space="preserve"> </v>
      </c>
      <c r="FX757" s="1234" t="str">
        <f t="shared" si="742"/>
        <v xml:space="preserve"> </v>
      </c>
      <c r="FY757" s="1234" t="str">
        <f t="shared" si="743"/>
        <v xml:space="preserve"> </v>
      </c>
      <c r="FZ757" s="1234" t="str">
        <f t="shared" si="774"/>
        <v xml:space="preserve"> </v>
      </c>
      <c r="GA757" s="1234">
        <f t="shared" si="744"/>
        <v>0</v>
      </c>
      <c r="GB757" s="1227"/>
      <c r="GC757" s="1234" t="str">
        <f t="shared" si="745"/>
        <v xml:space="preserve"> </v>
      </c>
      <c r="GD757" s="1234" t="str">
        <f t="shared" si="746"/>
        <v xml:space="preserve"> </v>
      </c>
      <c r="GE757" s="1234" t="str">
        <f t="shared" si="747"/>
        <v xml:space="preserve"> </v>
      </c>
      <c r="GF757" s="1234" t="str">
        <f t="shared" si="748"/>
        <v xml:space="preserve"> </v>
      </c>
      <c r="GG757" s="1234" t="str">
        <f t="shared" si="749"/>
        <v xml:space="preserve"> </v>
      </c>
      <c r="GH757" s="1234" t="str">
        <f t="shared" si="750"/>
        <v xml:space="preserve"> </v>
      </c>
      <c r="GI757" s="1234" t="str">
        <f t="shared" si="751"/>
        <v xml:space="preserve"> </v>
      </c>
      <c r="GJ757" s="1234" t="str">
        <f t="shared" si="752"/>
        <v xml:space="preserve"> </v>
      </c>
      <c r="GK757" s="1234" t="str">
        <f t="shared" si="753"/>
        <v xml:space="preserve"> </v>
      </c>
      <c r="GL757" s="1234" t="str">
        <f t="shared" si="754"/>
        <v xml:space="preserve"> </v>
      </c>
      <c r="GM757" s="1234" t="str">
        <f t="shared" si="755"/>
        <v xml:space="preserve"> </v>
      </c>
      <c r="GN757" s="1234">
        <f t="shared" si="756"/>
        <v>0</v>
      </c>
    </row>
    <row r="758" spans="1:196" s="100" customFormat="1" ht="27" customHeight="1" thickTop="1" thickBot="1">
      <c r="A758" s="1208">
        <f>【A票】【D票】!$D$10</f>
        <v>0</v>
      </c>
      <c r="B758" s="1212">
        <f>【A票】【D票】!$H$10</f>
        <v>0</v>
      </c>
      <c r="C758" s="1213" t="str">
        <f>【A票】【D票】!$K$10</f>
        <v xml:space="preserve"> </v>
      </c>
      <c r="D758" s="1214">
        <f t="shared" si="730"/>
        <v>667</v>
      </c>
      <c r="E758" s="914"/>
      <c r="F758" s="467"/>
      <c r="G758" s="469"/>
      <c r="H758" s="224" t="str">
        <f t="shared" si="716"/>
        <v xml:space="preserve"> </v>
      </c>
      <c r="I758" s="704"/>
      <c r="J758" s="117"/>
      <c r="K758" s="117"/>
      <c r="L758" s="117"/>
      <c r="M758" s="117"/>
      <c r="N758" s="117"/>
      <c r="O758" s="117"/>
      <c r="P758" s="117"/>
      <c r="Q758" s="117"/>
      <c r="R758" s="117"/>
      <c r="S758" s="117"/>
      <c r="T758" s="254"/>
      <c r="U758" s="646"/>
      <c r="V758" s="646"/>
      <c r="W758" s="114"/>
      <c r="X758" s="254"/>
      <c r="Y758" s="224" t="str">
        <f t="shared" si="717"/>
        <v xml:space="preserve"> </v>
      </c>
      <c r="Z758" s="579"/>
      <c r="AA758" s="704"/>
      <c r="AB758" s="119"/>
      <c r="AC758" s="224" t="str">
        <f t="shared" si="732"/>
        <v xml:space="preserve"> </v>
      </c>
      <c r="AD758" s="115"/>
      <c r="AE758" s="253"/>
      <c r="AF758" s="704"/>
      <c r="AG758" s="727"/>
      <c r="AH758" s="727"/>
      <c r="AI758" s="727"/>
      <c r="AJ758" s="727"/>
      <c r="AK758" s="591"/>
      <c r="AL758" s="727"/>
      <c r="AM758" s="727"/>
      <c r="AN758" s="727"/>
      <c r="AO758" s="727"/>
      <c r="AP758" s="727"/>
      <c r="AQ758" s="727"/>
      <c r="AR758" s="727"/>
      <c r="AS758" s="727"/>
      <c r="AT758" s="727"/>
      <c r="AU758" s="727"/>
      <c r="AV758" s="727"/>
      <c r="AW758" s="727"/>
      <c r="AX758" s="727"/>
      <c r="AY758" s="727"/>
      <c r="AZ758" s="727"/>
      <c r="BA758" s="727"/>
      <c r="BB758" s="727"/>
      <c r="BC758" s="821"/>
      <c r="BD758" s="727"/>
      <c r="BE758" s="727"/>
      <c r="BF758" s="727"/>
      <c r="BG758" s="727"/>
      <c r="BH758" s="727"/>
      <c r="BI758" s="727"/>
      <c r="BJ758" s="727"/>
      <c r="BK758" s="727"/>
      <c r="BL758" s="821"/>
      <c r="BM758" s="727"/>
      <c r="BN758" s="727"/>
      <c r="BO758" s="727"/>
      <c r="BP758" s="727"/>
      <c r="BQ758" s="727"/>
      <c r="BR758" s="821"/>
      <c r="BS758" s="727"/>
      <c r="BT758" s="727"/>
      <c r="BU758" s="727"/>
      <c r="BV758" s="591"/>
      <c r="BW758" s="224" t="str">
        <f t="shared" si="729"/>
        <v xml:space="preserve"> </v>
      </c>
      <c r="BX758" s="471">
        <f t="shared" si="718"/>
        <v>667</v>
      </c>
      <c r="BY758" s="117"/>
      <c r="BZ758" s="117"/>
      <c r="CA758" s="117"/>
      <c r="CB758" s="117"/>
      <c r="CC758" s="117"/>
      <c r="CD758" s="461"/>
      <c r="CE758" s="236"/>
      <c r="CF758" s="224" t="str">
        <f t="shared" si="719"/>
        <v xml:space="preserve"> </v>
      </c>
      <c r="CG758" s="116"/>
      <c r="CH758" s="117"/>
      <c r="CI758" s="117"/>
      <c r="CJ758" s="117"/>
      <c r="CK758" s="472"/>
      <c r="CL758" s="472"/>
      <c r="CM758" s="472"/>
      <c r="CN758" s="472"/>
      <c r="CO758" s="117"/>
      <c r="CP758" s="253"/>
      <c r="CQ758" s="120"/>
      <c r="CR758" s="224" t="str" cm="1">
        <f t="array" ref="CR758">IF(AND(SUM(COUNTIF(CG758:CM758,{"*不明*","*その他*"})+COUNTIF(CO758:CP758,{"*不明*","*その他*"}))&gt;0,CQ758=""),"その他・不明の場合,10)具体的内容、理由を記入",IF(OR(AND(CI758=CI$65,COUNTA(CJ758:CM758)&lt;4),AND(OR(CI758=CI$63,CI758=CI$64,CI758=CI$66,CI758=CI$67,CI758=CI$68,CI758=""),COUNTA(CJ758:CM758)&gt;0)),"3)介護保険認定済→要介護度、認知症自立度、寝たきり度、介護保険サービス記入",IF(OR(AND(OR(CM758=CM$63,CM758=CM$64),CN758=""),AND(OR(CM758=CM$65,CM758=CM$66),CN758&lt;&gt;"")),"7)介護保険サービス受けている/過去受けていた→具体的内容記入"," ")))</f>
        <v xml:space="preserve"> </v>
      </c>
      <c r="CS758" s="224" t="str">
        <f t="shared" si="720"/>
        <v xml:space="preserve"> </v>
      </c>
      <c r="CT758" s="116"/>
      <c r="CU758" s="253"/>
      <c r="CV758" s="117"/>
      <c r="CW758" s="117"/>
      <c r="CX758" s="253"/>
      <c r="CY758" s="117"/>
      <c r="CZ758" s="117"/>
      <c r="DA758" s="253"/>
      <c r="DB758" s="117"/>
      <c r="DC758" s="224" t="str">
        <f t="shared" si="721"/>
        <v xml:space="preserve"> </v>
      </c>
      <c r="DD758" s="224" t="str">
        <f t="shared" si="722"/>
        <v xml:space="preserve"> </v>
      </c>
      <c r="DE758" s="224" t="str">
        <f t="shared" si="733"/>
        <v xml:space="preserve"> </v>
      </c>
      <c r="DF758" s="121"/>
      <c r="DG758" s="114"/>
      <c r="DH758" s="704"/>
      <c r="DI758" s="119"/>
      <c r="DJ758" s="187"/>
      <c r="DK758" s="254"/>
      <c r="DL758" s="224" t="str">
        <f t="shared" si="734"/>
        <v xml:space="preserve"> </v>
      </c>
      <c r="DM758" s="224" t="str">
        <f t="shared" si="723"/>
        <v xml:space="preserve"> </v>
      </c>
      <c r="DN758" s="474"/>
      <c r="DO758" s="117"/>
      <c r="DP758" s="117"/>
      <c r="DQ758" s="117"/>
      <c r="DR758" s="117"/>
      <c r="DS758" s="117"/>
      <c r="DT758" s="254"/>
      <c r="DU758" s="476"/>
      <c r="DV758" s="224" t="str">
        <f t="shared" si="735"/>
        <v xml:space="preserve"> </v>
      </c>
      <c r="DW758" s="115"/>
      <c r="DX758" s="470"/>
      <c r="DY758" s="117"/>
      <c r="DZ758" s="704"/>
      <c r="EA758" s="224" t="str">
        <f t="shared" si="736"/>
        <v xml:space="preserve"> </v>
      </c>
      <c r="EB758" s="906"/>
      <c r="EC758" s="904"/>
      <c r="ED758" s="904"/>
      <c r="EE758" s="904"/>
      <c r="EF758" s="904"/>
      <c r="EG758" s="904"/>
      <c r="EH758" s="904"/>
      <c r="EI758" s="904"/>
      <c r="EJ758" s="904"/>
      <c r="EK758" s="905"/>
      <c r="EL758" s="80"/>
      <c r="EM758" s="224" t="str">
        <f t="shared" si="724"/>
        <v xml:space="preserve"> </v>
      </c>
      <c r="EN758" s="224" t="str">
        <f t="shared" si="725"/>
        <v xml:space="preserve"> </v>
      </c>
      <c r="EO758" s="115"/>
      <c r="EP758" s="1050"/>
      <c r="EQ758" s="253"/>
      <c r="ER758" s="117"/>
      <c r="ES758" s="1258">
        <f t="shared" si="726"/>
        <v>667</v>
      </c>
      <c r="ET758" s="224" t="str">
        <f t="shared" si="727"/>
        <v xml:space="preserve"> </v>
      </c>
      <c r="EU758" s="477" t="str">
        <f t="shared" si="728"/>
        <v/>
      </c>
      <c r="EV758" s="1334" t="str">
        <f t="shared" si="731"/>
        <v xml:space="preserve"> </v>
      </c>
      <c r="EW758" s="1332" t="str">
        <f t="shared" si="775"/>
        <v/>
      </c>
      <c r="EX758" s="1275" t="str">
        <f t="shared" si="757"/>
        <v/>
      </c>
      <c r="EY758" s="1275" t="str">
        <f t="shared" si="758"/>
        <v/>
      </c>
      <c r="EZ758" s="1275" t="str">
        <f t="shared" si="759"/>
        <v/>
      </c>
      <c r="FA758" s="1275" t="str">
        <f t="shared" si="760"/>
        <v/>
      </c>
      <c r="FB758" s="1275" t="str">
        <f t="shared" si="761"/>
        <v/>
      </c>
      <c r="FC758" s="1333" t="str">
        <f t="shared" si="762"/>
        <v/>
      </c>
      <c r="FE758" s="1234" t="str">
        <f t="shared" si="763"/>
        <v xml:space="preserve"> </v>
      </c>
      <c r="FF758" s="1234" t="str">
        <f t="shared" si="764"/>
        <v xml:space="preserve"> </v>
      </c>
      <c r="FG758" s="1234" t="str">
        <f t="shared" si="765"/>
        <v xml:space="preserve"> </v>
      </c>
      <c r="FH758" s="1234" t="str">
        <f t="shared" si="766"/>
        <v xml:space="preserve"> </v>
      </c>
      <c r="FI758" s="1234" t="str">
        <f t="shared" si="737"/>
        <v xml:space="preserve"> </v>
      </c>
      <c r="FJ758" s="1234" t="str">
        <f t="shared" si="767"/>
        <v xml:space="preserve"> </v>
      </c>
      <c r="FK758" s="1234">
        <f t="shared" si="738"/>
        <v>0</v>
      </c>
      <c r="FL758" s="1227"/>
      <c r="FM758" s="1234" t="str">
        <f t="shared" si="739"/>
        <v xml:space="preserve"> </v>
      </c>
      <c r="FN758" s="1234" t="str">
        <f t="shared" si="740"/>
        <v xml:space="preserve"> </v>
      </c>
      <c r="FO758" s="1234" t="str">
        <f t="shared" si="768"/>
        <v xml:space="preserve"> </v>
      </c>
      <c r="FP758" s="1234" t="str">
        <f t="shared" si="769"/>
        <v xml:space="preserve"> </v>
      </c>
      <c r="FQ758" s="1234" t="str">
        <f t="shared" si="741"/>
        <v xml:space="preserve"> </v>
      </c>
      <c r="FR758" s="1234" t="str">
        <f t="shared" si="770"/>
        <v xml:space="preserve"> </v>
      </c>
      <c r="FS758" s="1234">
        <f t="shared" si="776"/>
        <v>0</v>
      </c>
      <c r="FT758" s="1227"/>
      <c r="FU758" s="1234" t="str">
        <f t="shared" si="771"/>
        <v xml:space="preserve"> </v>
      </c>
      <c r="FV758" s="1234" t="str">
        <f t="shared" si="772"/>
        <v xml:space="preserve"> </v>
      </c>
      <c r="FW758" s="1234" t="str">
        <f t="shared" si="773"/>
        <v xml:space="preserve"> </v>
      </c>
      <c r="FX758" s="1234" t="str">
        <f t="shared" si="742"/>
        <v xml:space="preserve"> </v>
      </c>
      <c r="FY758" s="1234" t="str">
        <f t="shared" si="743"/>
        <v xml:space="preserve"> </v>
      </c>
      <c r="FZ758" s="1234" t="str">
        <f t="shared" si="774"/>
        <v xml:space="preserve"> </v>
      </c>
      <c r="GA758" s="1234">
        <f t="shared" si="744"/>
        <v>0</v>
      </c>
      <c r="GB758" s="1227"/>
      <c r="GC758" s="1234" t="str">
        <f t="shared" si="745"/>
        <v xml:space="preserve"> </v>
      </c>
      <c r="GD758" s="1234" t="str">
        <f t="shared" si="746"/>
        <v xml:space="preserve"> </v>
      </c>
      <c r="GE758" s="1234" t="str">
        <f t="shared" si="747"/>
        <v xml:space="preserve"> </v>
      </c>
      <c r="GF758" s="1234" t="str">
        <f t="shared" si="748"/>
        <v xml:space="preserve"> </v>
      </c>
      <c r="GG758" s="1234" t="str">
        <f t="shared" si="749"/>
        <v xml:space="preserve"> </v>
      </c>
      <c r="GH758" s="1234" t="str">
        <f t="shared" si="750"/>
        <v xml:space="preserve"> </v>
      </c>
      <c r="GI758" s="1234" t="str">
        <f t="shared" si="751"/>
        <v xml:space="preserve"> </v>
      </c>
      <c r="GJ758" s="1234" t="str">
        <f t="shared" si="752"/>
        <v xml:space="preserve"> </v>
      </c>
      <c r="GK758" s="1234" t="str">
        <f t="shared" si="753"/>
        <v xml:space="preserve"> </v>
      </c>
      <c r="GL758" s="1234" t="str">
        <f t="shared" si="754"/>
        <v xml:space="preserve"> </v>
      </c>
      <c r="GM758" s="1234" t="str">
        <f t="shared" si="755"/>
        <v xml:space="preserve"> </v>
      </c>
      <c r="GN758" s="1234">
        <f t="shared" si="756"/>
        <v>0</v>
      </c>
    </row>
    <row r="759" spans="1:196" s="100" customFormat="1" ht="27" customHeight="1" thickTop="1" thickBot="1">
      <c r="A759" s="1208">
        <f>【A票】【D票】!$D$10</f>
        <v>0</v>
      </c>
      <c r="B759" s="1212">
        <f>【A票】【D票】!$H$10</f>
        <v>0</v>
      </c>
      <c r="C759" s="1213" t="str">
        <f>【A票】【D票】!$K$10</f>
        <v xml:space="preserve"> </v>
      </c>
      <c r="D759" s="1214">
        <f t="shared" si="730"/>
        <v>668</v>
      </c>
      <c r="E759" s="914"/>
      <c r="F759" s="467"/>
      <c r="G759" s="469"/>
      <c r="H759" s="224" t="str">
        <f t="shared" si="716"/>
        <v xml:space="preserve"> </v>
      </c>
      <c r="I759" s="704"/>
      <c r="J759" s="117"/>
      <c r="K759" s="117"/>
      <c r="L759" s="117"/>
      <c r="M759" s="117"/>
      <c r="N759" s="117"/>
      <c r="O759" s="117"/>
      <c r="P759" s="117"/>
      <c r="Q759" s="117"/>
      <c r="R759" s="117"/>
      <c r="S759" s="117"/>
      <c r="T759" s="254"/>
      <c r="U759" s="646"/>
      <c r="V759" s="646"/>
      <c r="W759" s="114"/>
      <c r="X759" s="254"/>
      <c r="Y759" s="224" t="str">
        <f t="shared" si="717"/>
        <v xml:space="preserve"> </v>
      </c>
      <c r="Z759" s="579"/>
      <c r="AA759" s="704"/>
      <c r="AB759" s="119"/>
      <c r="AC759" s="224" t="str">
        <f t="shared" si="732"/>
        <v xml:space="preserve"> </v>
      </c>
      <c r="AD759" s="115"/>
      <c r="AE759" s="253"/>
      <c r="AF759" s="704"/>
      <c r="AG759" s="727"/>
      <c r="AH759" s="727"/>
      <c r="AI759" s="727"/>
      <c r="AJ759" s="727"/>
      <c r="AK759" s="591"/>
      <c r="AL759" s="727"/>
      <c r="AM759" s="727"/>
      <c r="AN759" s="727"/>
      <c r="AO759" s="727"/>
      <c r="AP759" s="727"/>
      <c r="AQ759" s="727"/>
      <c r="AR759" s="727"/>
      <c r="AS759" s="727"/>
      <c r="AT759" s="727"/>
      <c r="AU759" s="727"/>
      <c r="AV759" s="727"/>
      <c r="AW759" s="727"/>
      <c r="AX759" s="727"/>
      <c r="AY759" s="727"/>
      <c r="AZ759" s="727"/>
      <c r="BA759" s="727"/>
      <c r="BB759" s="727"/>
      <c r="BC759" s="821"/>
      <c r="BD759" s="727"/>
      <c r="BE759" s="727"/>
      <c r="BF759" s="727"/>
      <c r="BG759" s="727"/>
      <c r="BH759" s="727"/>
      <c r="BI759" s="727"/>
      <c r="BJ759" s="727"/>
      <c r="BK759" s="727"/>
      <c r="BL759" s="821"/>
      <c r="BM759" s="727"/>
      <c r="BN759" s="727"/>
      <c r="BO759" s="727"/>
      <c r="BP759" s="727"/>
      <c r="BQ759" s="727"/>
      <c r="BR759" s="821"/>
      <c r="BS759" s="727"/>
      <c r="BT759" s="727"/>
      <c r="BU759" s="727"/>
      <c r="BV759" s="591"/>
      <c r="BW759" s="224" t="str">
        <f t="shared" si="729"/>
        <v xml:space="preserve"> </v>
      </c>
      <c r="BX759" s="471">
        <f t="shared" si="718"/>
        <v>668</v>
      </c>
      <c r="BY759" s="117"/>
      <c r="BZ759" s="117"/>
      <c r="CA759" s="117"/>
      <c r="CB759" s="117"/>
      <c r="CC759" s="117"/>
      <c r="CD759" s="461"/>
      <c r="CE759" s="236"/>
      <c r="CF759" s="224" t="str">
        <f t="shared" si="719"/>
        <v xml:space="preserve"> </v>
      </c>
      <c r="CG759" s="116"/>
      <c r="CH759" s="117"/>
      <c r="CI759" s="117"/>
      <c r="CJ759" s="117"/>
      <c r="CK759" s="472"/>
      <c r="CL759" s="472"/>
      <c r="CM759" s="472"/>
      <c r="CN759" s="472"/>
      <c r="CO759" s="117"/>
      <c r="CP759" s="253"/>
      <c r="CQ759" s="120"/>
      <c r="CR759" s="224" t="str" cm="1">
        <f t="array" ref="CR759">IF(AND(SUM(COUNTIF(CG759:CM759,{"*不明*","*その他*"})+COUNTIF(CO759:CP759,{"*不明*","*その他*"}))&gt;0,CQ759=""),"その他・不明の場合,10)具体的内容、理由を記入",IF(OR(AND(CI759=CI$65,COUNTA(CJ759:CM759)&lt;4),AND(OR(CI759=CI$63,CI759=CI$64,CI759=CI$66,CI759=CI$67,CI759=CI$68,CI759=""),COUNTA(CJ759:CM759)&gt;0)),"3)介護保険認定済→要介護度、認知症自立度、寝たきり度、介護保険サービス記入",IF(OR(AND(OR(CM759=CM$63,CM759=CM$64),CN759=""),AND(OR(CM759=CM$65,CM759=CM$66),CN759&lt;&gt;"")),"7)介護保険サービス受けている/過去受けていた→具体的内容記入"," ")))</f>
        <v xml:space="preserve"> </v>
      </c>
      <c r="CS759" s="224" t="str">
        <f t="shared" si="720"/>
        <v xml:space="preserve"> </v>
      </c>
      <c r="CT759" s="116"/>
      <c r="CU759" s="253"/>
      <c r="CV759" s="117"/>
      <c r="CW759" s="117"/>
      <c r="CX759" s="253"/>
      <c r="CY759" s="117"/>
      <c r="CZ759" s="117"/>
      <c r="DA759" s="253"/>
      <c r="DB759" s="117"/>
      <c r="DC759" s="224" t="str">
        <f t="shared" si="721"/>
        <v xml:space="preserve"> </v>
      </c>
      <c r="DD759" s="224" t="str">
        <f t="shared" si="722"/>
        <v xml:space="preserve"> </v>
      </c>
      <c r="DE759" s="224" t="str">
        <f t="shared" si="733"/>
        <v xml:space="preserve"> </v>
      </c>
      <c r="DF759" s="121"/>
      <c r="DG759" s="114"/>
      <c r="DH759" s="704"/>
      <c r="DI759" s="119"/>
      <c r="DJ759" s="187"/>
      <c r="DK759" s="254"/>
      <c r="DL759" s="224" t="str">
        <f t="shared" si="734"/>
        <v xml:space="preserve"> </v>
      </c>
      <c r="DM759" s="224" t="str">
        <f t="shared" si="723"/>
        <v xml:space="preserve"> </v>
      </c>
      <c r="DN759" s="474"/>
      <c r="DO759" s="117"/>
      <c r="DP759" s="117"/>
      <c r="DQ759" s="117"/>
      <c r="DR759" s="117"/>
      <c r="DS759" s="117"/>
      <c r="DT759" s="254"/>
      <c r="DU759" s="476"/>
      <c r="DV759" s="224" t="str">
        <f t="shared" si="735"/>
        <v xml:space="preserve"> </v>
      </c>
      <c r="DW759" s="115"/>
      <c r="DX759" s="470"/>
      <c r="DY759" s="117"/>
      <c r="DZ759" s="704"/>
      <c r="EA759" s="224" t="str">
        <f t="shared" si="736"/>
        <v xml:space="preserve"> </v>
      </c>
      <c r="EB759" s="906"/>
      <c r="EC759" s="904"/>
      <c r="ED759" s="904"/>
      <c r="EE759" s="904"/>
      <c r="EF759" s="904"/>
      <c r="EG759" s="904"/>
      <c r="EH759" s="904"/>
      <c r="EI759" s="904"/>
      <c r="EJ759" s="904"/>
      <c r="EK759" s="905"/>
      <c r="EL759" s="80"/>
      <c r="EM759" s="224" t="str">
        <f t="shared" si="724"/>
        <v xml:space="preserve"> </v>
      </c>
      <c r="EN759" s="224" t="str">
        <f t="shared" si="725"/>
        <v xml:space="preserve"> </v>
      </c>
      <c r="EO759" s="115"/>
      <c r="EP759" s="1050"/>
      <c r="EQ759" s="253"/>
      <c r="ER759" s="117"/>
      <c r="ES759" s="1258">
        <f t="shared" si="726"/>
        <v>668</v>
      </c>
      <c r="ET759" s="224" t="str">
        <f t="shared" si="727"/>
        <v xml:space="preserve"> </v>
      </c>
      <c r="EU759" s="477" t="str">
        <f t="shared" si="728"/>
        <v/>
      </c>
      <c r="EV759" s="1334" t="str">
        <f t="shared" si="731"/>
        <v xml:space="preserve"> </v>
      </c>
      <c r="EW759" s="1332" t="str">
        <f t="shared" si="775"/>
        <v/>
      </c>
      <c r="EX759" s="1275" t="str">
        <f t="shared" si="757"/>
        <v/>
      </c>
      <c r="EY759" s="1275" t="str">
        <f t="shared" si="758"/>
        <v/>
      </c>
      <c r="EZ759" s="1275" t="str">
        <f t="shared" si="759"/>
        <v/>
      </c>
      <c r="FA759" s="1275" t="str">
        <f t="shared" si="760"/>
        <v/>
      </c>
      <c r="FB759" s="1275" t="str">
        <f t="shared" si="761"/>
        <v/>
      </c>
      <c r="FC759" s="1333" t="str">
        <f t="shared" si="762"/>
        <v/>
      </c>
      <c r="FE759" s="1234" t="str">
        <f t="shared" si="763"/>
        <v xml:space="preserve"> </v>
      </c>
      <c r="FF759" s="1234" t="str">
        <f t="shared" si="764"/>
        <v xml:space="preserve"> </v>
      </c>
      <c r="FG759" s="1234" t="str">
        <f t="shared" si="765"/>
        <v xml:space="preserve"> </v>
      </c>
      <c r="FH759" s="1234" t="str">
        <f t="shared" si="766"/>
        <v xml:space="preserve"> </v>
      </c>
      <c r="FI759" s="1234" t="str">
        <f t="shared" si="737"/>
        <v xml:space="preserve"> </v>
      </c>
      <c r="FJ759" s="1234" t="str">
        <f t="shared" si="767"/>
        <v xml:space="preserve"> </v>
      </c>
      <c r="FK759" s="1234">
        <f t="shared" si="738"/>
        <v>0</v>
      </c>
      <c r="FL759" s="1227"/>
      <c r="FM759" s="1234" t="str">
        <f t="shared" si="739"/>
        <v xml:space="preserve"> </v>
      </c>
      <c r="FN759" s="1234" t="str">
        <f t="shared" si="740"/>
        <v xml:space="preserve"> </v>
      </c>
      <c r="FO759" s="1234" t="str">
        <f t="shared" si="768"/>
        <v xml:space="preserve"> </v>
      </c>
      <c r="FP759" s="1234" t="str">
        <f t="shared" si="769"/>
        <v xml:space="preserve"> </v>
      </c>
      <c r="FQ759" s="1234" t="str">
        <f t="shared" si="741"/>
        <v xml:space="preserve"> </v>
      </c>
      <c r="FR759" s="1234" t="str">
        <f t="shared" si="770"/>
        <v xml:space="preserve"> </v>
      </c>
      <c r="FS759" s="1234">
        <f t="shared" si="776"/>
        <v>0</v>
      </c>
      <c r="FT759" s="1227"/>
      <c r="FU759" s="1234" t="str">
        <f t="shared" si="771"/>
        <v xml:space="preserve"> </v>
      </c>
      <c r="FV759" s="1234" t="str">
        <f t="shared" si="772"/>
        <v xml:space="preserve"> </v>
      </c>
      <c r="FW759" s="1234" t="str">
        <f t="shared" si="773"/>
        <v xml:space="preserve"> </v>
      </c>
      <c r="FX759" s="1234" t="str">
        <f t="shared" si="742"/>
        <v xml:space="preserve"> </v>
      </c>
      <c r="FY759" s="1234" t="str">
        <f t="shared" si="743"/>
        <v xml:space="preserve"> </v>
      </c>
      <c r="FZ759" s="1234" t="str">
        <f t="shared" si="774"/>
        <v xml:space="preserve"> </v>
      </c>
      <c r="GA759" s="1234">
        <f t="shared" si="744"/>
        <v>0</v>
      </c>
      <c r="GB759" s="1227"/>
      <c r="GC759" s="1234" t="str">
        <f t="shared" si="745"/>
        <v xml:space="preserve"> </v>
      </c>
      <c r="GD759" s="1234" t="str">
        <f t="shared" si="746"/>
        <v xml:space="preserve"> </v>
      </c>
      <c r="GE759" s="1234" t="str">
        <f t="shared" si="747"/>
        <v xml:space="preserve"> </v>
      </c>
      <c r="GF759" s="1234" t="str">
        <f t="shared" si="748"/>
        <v xml:space="preserve"> </v>
      </c>
      <c r="GG759" s="1234" t="str">
        <f t="shared" si="749"/>
        <v xml:space="preserve"> </v>
      </c>
      <c r="GH759" s="1234" t="str">
        <f t="shared" si="750"/>
        <v xml:space="preserve"> </v>
      </c>
      <c r="GI759" s="1234" t="str">
        <f t="shared" si="751"/>
        <v xml:space="preserve"> </v>
      </c>
      <c r="GJ759" s="1234" t="str">
        <f t="shared" si="752"/>
        <v xml:space="preserve"> </v>
      </c>
      <c r="GK759" s="1234" t="str">
        <f t="shared" si="753"/>
        <v xml:space="preserve"> </v>
      </c>
      <c r="GL759" s="1234" t="str">
        <f t="shared" si="754"/>
        <v xml:space="preserve"> </v>
      </c>
      <c r="GM759" s="1234" t="str">
        <f t="shared" si="755"/>
        <v xml:space="preserve"> </v>
      </c>
      <c r="GN759" s="1234">
        <f t="shared" si="756"/>
        <v>0</v>
      </c>
    </row>
    <row r="760" spans="1:196" s="100" customFormat="1" ht="27" customHeight="1" thickTop="1" thickBot="1">
      <c r="A760" s="1208">
        <f>【A票】【D票】!$D$10</f>
        <v>0</v>
      </c>
      <c r="B760" s="1212">
        <f>【A票】【D票】!$H$10</f>
        <v>0</v>
      </c>
      <c r="C760" s="1213" t="str">
        <f>【A票】【D票】!$K$10</f>
        <v xml:space="preserve"> </v>
      </c>
      <c r="D760" s="1214">
        <f t="shared" si="730"/>
        <v>669</v>
      </c>
      <c r="E760" s="914"/>
      <c r="F760" s="467"/>
      <c r="G760" s="469"/>
      <c r="H760" s="224" t="str">
        <f t="shared" si="716"/>
        <v xml:space="preserve"> </v>
      </c>
      <c r="I760" s="704"/>
      <c r="J760" s="117"/>
      <c r="K760" s="117"/>
      <c r="L760" s="117"/>
      <c r="M760" s="117"/>
      <c r="N760" s="117"/>
      <c r="O760" s="117"/>
      <c r="P760" s="117"/>
      <c r="Q760" s="117"/>
      <c r="R760" s="117"/>
      <c r="S760" s="117"/>
      <c r="T760" s="254"/>
      <c r="U760" s="646"/>
      <c r="V760" s="646"/>
      <c r="W760" s="114"/>
      <c r="X760" s="254"/>
      <c r="Y760" s="224" t="str">
        <f t="shared" si="717"/>
        <v xml:space="preserve"> </v>
      </c>
      <c r="Z760" s="579"/>
      <c r="AA760" s="704"/>
      <c r="AB760" s="119"/>
      <c r="AC760" s="224" t="str">
        <f t="shared" si="732"/>
        <v xml:space="preserve"> </v>
      </c>
      <c r="AD760" s="115"/>
      <c r="AE760" s="253"/>
      <c r="AF760" s="704"/>
      <c r="AG760" s="727"/>
      <c r="AH760" s="727"/>
      <c r="AI760" s="727"/>
      <c r="AJ760" s="727"/>
      <c r="AK760" s="591"/>
      <c r="AL760" s="727"/>
      <c r="AM760" s="727"/>
      <c r="AN760" s="727"/>
      <c r="AO760" s="727"/>
      <c r="AP760" s="727"/>
      <c r="AQ760" s="727"/>
      <c r="AR760" s="727"/>
      <c r="AS760" s="727"/>
      <c r="AT760" s="727"/>
      <c r="AU760" s="727"/>
      <c r="AV760" s="727"/>
      <c r="AW760" s="727"/>
      <c r="AX760" s="727"/>
      <c r="AY760" s="727"/>
      <c r="AZ760" s="727"/>
      <c r="BA760" s="727"/>
      <c r="BB760" s="727"/>
      <c r="BC760" s="821"/>
      <c r="BD760" s="727"/>
      <c r="BE760" s="727"/>
      <c r="BF760" s="727"/>
      <c r="BG760" s="727"/>
      <c r="BH760" s="727"/>
      <c r="BI760" s="727"/>
      <c r="BJ760" s="727"/>
      <c r="BK760" s="727"/>
      <c r="BL760" s="821"/>
      <c r="BM760" s="727"/>
      <c r="BN760" s="727"/>
      <c r="BO760" s="727"/>
      <c r="BP760" s="727"/>
      <c r="BQ760" s="727"/>
      <c r="BR760" s="821"/>
      <c r="BS760" s="727"/>
      <c r="BT760" s="727"/>
      <c r="BU760" s="727"/>
      <c r="BV760" s="591"/>
      <c r="BW760" s="224" t="str">
        <f t="shared" si="729"/>
        <v xml:space="preserve"> </v>
      </c>
      <c r="BX760" s="471">
        <f t="shared" si="718"/>
        <v>669</v>
      </c>
      <c r="BY760" s="117"/>
      <c r="BZ760" s="117"/>
      <c r="CA760" s="117"/>
      <c r="CB760" s="117"/>
      <c r="CC760" s="117"/>
      <c r="CD760" s="461"/>
      <c r="CE760" s="236"/>
      <c r="CF760" s="224" t="str">
        <f t="shared" si="719"/>
        <v xml:space="preserve"> </v>
      </c>
      <c r="CG760" s="116"/>
      <c r="CH760" s="117"/>
      <c r="CI760" s="117"/>
      <c r="CJ760" s="117"/>
      <c r="CK760" s="472"/>
      <c r="CL760" s="472"/>
      <c r="CM760" s="472"/>
      <c r="CN760" s="472"/>
      <c r="CO760" s="117"/>
      <c r="CP760" s="253"/>
      <c r="CQ760" s="120"/>
      <c r="CR760" s="224" t="str" cm="1">
        <f t="array" ref="CR760">IF(AND(SUM(COUNTIF(CG760:CM760,{"*不明*","*その他*"})+COUNTIF(CO760:CP760,{"*不明*","*その他*"}))&gt;0,CQ760=""),"その他・不明の場合,10)具体的内容、理由を記入",IF(OR(AND(CI760=CI$65,COUNTA(CJ760:CM760)&lt;4),AND(OR(CI760=CI$63,CI760=CI$64,CI760=CI$66,CI760=CI$67,CI760=CI$68,CI760=""),COUNTA(CJ760:CM760)&gt;0)),"3)介護保険認定済→要介護度、認知症自立度、寝たきり度、介護保険サービス記入",IF(OR(AND(OR(CM760=CM$63,CM760=CM$64),CN760=""),AND(OR(CM760=CM$65,CM760=CM$66),CN760&lt;&gt;"")),"7)介護保険サービス受けている/過去受けていた→具体的内容記入"," ")))</f>
        <v xml:space="preserve"> </v>
      </c>
      <c r="CS760" s="224" t="str">
        <f t="shared" si="720"/>
        <v xml:space="preserve"> </v>
      </c>
      <c r="CT760" s="116"/>
      <c r="CU760" s="253"/>
      <c r="CV760" s="117"/>
      <c r="CW760" s="117"/>
      <c r="CX760" s="253"/>
      <c r="CY760" s="117"/>
      <c r="CZ760" s="117"/>
      <c r="DA760" s="253"/>
      <c r="DB760" s="117"/>
      <c r="DC760" s="224" t="str">
        <f t="shared" si="721"/>
        <v xml:space="preserve"> </v>
      </c>
      <c r="DD760" s="224" t="str">
        <f t="shared" si="722"/>
        <v xml:space="preserve"> </v>
      </c>
      <c r="DE760" s="224" t="str">
        <f t="shared" si="733"/>
        <v xml:space="preserve"> </v>
      </c>
      <c r="DF760" s="121"/>
      <c r="DG760" s="114"/>
      <c r="DH760" s="704"/>
      <c r="DI760" s="119"/>
      <c r="DJ760" s="187"/>
      <c r="DK760" s="254"/>
      <c r="DL760" s="224" t="str">
        <f t="shared" si="734"/>
        <v xml:space="preserve"> </v>
      </c>
      <c r="DM760" s="224" t="str">
        <f t="shared" si="723"/>
        <v xml:space="preserve"> </v>
      </c>
      <c r="DN760" s="474"/>
      <c r="DO760" s="117"/>
      <c r="DP760" s="117"/>
      <c r="DQ760" s="117"/>
      <c r="DR760" s="117"/>
      <c r="DS760" s="117"/>
      <c r="DT760" s="254"/>
      <c r="DU760" s="476"/>
      <c r="DV760" s="224" t="str">
        <f t="shared" si="735"/>
        <v xml:space="preserve"> </v>
      </c>
      <c r="DW760" s="115"/>
      <c r="DX760" s="470"/>
      <c r="DY760" s="117"/>
      <c r="DZ760" s="704"/>
      <c r="EA760" s="224" t="str">
        <f t="shared" si="736"/>
        <v xml:space="preserve"> </v>
      </c>
      <c r="EB760" s="906"/>
      <c r="EC760" s="904"/>
      <c r="ED760" s="904"/>
      <c r="EE760" s="904"/>
      <c r="EF760" s="904"/>
      <c r="EG760" s="904"/>
      <c r="EH760" s="904"/>
      <c r="EI760" s="904"/>
      <c r="EJ760" s="904"/>
      <c r="EK760" s="905"/>
      <c r="EL760" s="80"/>
      <c r="EM760" s="224" t="str">
        <f t="shared" si="724"/>
        <v xml:space="preserve"> </v>
      </c>
      <c r="EN760" s="224" t="str">
        <f t="shared" si="725"/>
        <v xml:space="preserve"> </v>
      </c>
      <c r="EO760" s="115"/>
      <c r="EP760" s="1050"/>
      <c r="EQ760" s="253"/>
      <c r="ER760" s="117"/>
      <c r="ES760" s="1258">
        <f t="shared" si="726"/>
        <v>669</v>
      </c>
      <c r="ET760" s="224" t="str">
        <f t="shared" si="727"/>
        <v xml:space="preserve"> </v>
      </c>
      <c r="EU760" s="477" t="str">
        <f t="shared" si="728"/>
        <v/>
      </c>
      <c r="EV760" s="1334" t="str">
        <f t="shared" si="731"/>
        <v xml:space="preserve"> </v>
      </c>
      <c r="EW760" s="1332" t="str">
        <f t="shared" si="775"/>
        <v/>
      </c>
      <c r="EX760" s="1275" t="str">
        <f t="shared" si="757"/>
        <v/>
      </c>
      <c r="EY760" s="1275" t="str">
        <f t="shared" si="758"/>
        <v/>
      </c>
      <c r="EZ760" s="1275" t="str">
        <f t="shared" si="759"/>
        <v/>
      </c>
      <c r="FA760" s="1275" t="str">
        <f t="shared" si="760"/>
        <v/>
      </c>
      <c r="FB760" s="1275" t="str">
        <f t="shared" si="761"/>
        <v/>
      </c>
      <c r="FC760" s="1333" t="str">
        <f t="shared" si="762"/>
        <v/>
      </c>
      <c r="FE760" s="1234" t="str">
        <f t="shared" si="763"/>
        <v xml:space="preserve"> </v>
      </c>
      <c r="FF760" s="1234" t="str">
        <f t="shared" si="764"/>
        <v xml:space="preserve"> </v>
      </c>
      <c r="FG760" s="1234" t="str">
        <f t="shared" si="765"/>
        <v xml:space="preserve"> </v>
      </c>
      <c r="FH760" s="1234" t="str">
        <f t="shared" si="766"/>
        <v xml:space="preserve"> </v>
      </c>
      <c r="FI760" s="1234" t="str">
        <f t="shared" si="737"/>
        <v xml:space="preserve"> </v>
      </c>
      <c r="FJ760" s="1234" t="str">
        <f t="shared" si="767"/>
        <v xml:space="preserve"> </v>
      </c>
      <c r="FK760" s="1234">
        <f t="shared" si="738"/>
        <v>0</v>
      </c>
      <c r="FL760" s="1227"/>
      <c r="FM760" s="1234" t="str">
        <f t="shared" si="739"/>
        <v xml:space="preserve"> </v>
      </c>
      <c r="FN760" s="1234" t="str">
        <f t="shared" si="740"/>
        <v xml:space="preserve"> </v>
      </c>
      <c r="FO760" s="1234" t="str">
        <f t="shared" si="768"/>
        <v xml:space="preserve"> </v>
      </c>
      <c r="FP760" s="1234" t="str">
        <f t="shared" si="769"/>
        <v xml:space="preserve"> </v>
      </c>
      <c r="FQ760" s="1234" t="str">
        <f t="shared" si="741"/>
        <v xml:space="preserve"> </v>
      </c>
      <c r="FR760" s="1234" t="str">
        <f t="shared" si="770"/>
        <v xml:space="preserve"> </v>
      </c>
      <c r="FS760" s="1234">
        <f t="shared" si="776"/>
        <v>0</v>
      </c>
      <c r="FT760" s="1227"/>
      <c r="FU760" s="1234" t="str">
        <f t="shared" si="771"/>
        <v xml:space="preserve"> </v>
      </c>
      <c r="FV760" s="1234" t="str">
        <f t="shared" si="772"/>
        <v xml:space="preserve"> </v>
      </c>
      <c r="FW760" s="1234" t="str">
        <f t="shared" si="773"/>
        <v xml:space="preserve"> </v>
      </c>
      <c r="FX760" s="1234" t="str">
        <f t="shared" si="742"/>
        <v xml:space="preserve"> </v>
      </c>
      <c r="FY760" s="1234" t="str">
        <f t="shared" si="743"/>
        <v xml:space="preserve"> </v>
      </c>
      <c r="FZ760" s="1234" t="str">
        <f t="shared" si="774"/>
        <v xml:space="preserve"> </v>
      </c>
      <c r="GA760" s="1234">
        <f t="shared" si="744"/>
        <v>0</v>
      </c>
      <c r="GB760" s="1227"/>
      <c r="GC760" s="1234" t="str">
        <f t="shared" si="745"/>
        <v xml:space="preserve"> </v>
      </c>
      <c r="GD760" s="1234" t="str">
        <f t="shared" si="746"/>
        <v xml:space="preserve"> </v>
      </c>
      <c r="GE760" s="1234" t="str">
        <f t="shared" si="747"/>
        <v xml:space="preserve"> </v>
      </c>
      <c r="GF760" s="1234" t="str">
        <f t="shared" si="748"/>
        <v xml:space="preserve"> </v>
      </c>
      <c r="GG760" s="1234" t="str">
        <f t="shared" si="749"/>
        <v xml:space="preserve"> </v>
      </c>
      <c r="GH760" s="1234" t="str">
        <f t="shared" si="750"/>
        <v xml:space="preserve"> </v>
      </c>
      <c r="GI760" s="1234" t="str">
        <f t="shared" si="751"/>
        <v xml:space="preserve"> </v>
      </c>
      <c r="GJ760" s="1234" t="str">
        <f t="shared" si="752"/>
        <v xml:space="preserve"> </v>
      </c>
      <c r="GK760" s="1234" t="str">
        <f t="shared" si="753"/>
        <v xml:space="preserve"> </v>
      </c>
      <c r="GL760" s="1234" t="str">
        <f t="shared" si="754"/>
        <v xml:space="preserve"> </v>
      </c>
      <c r="GM760" s="1234" t="str">
        <f t="shared" si="755"/>
        <v xml:space="preserve"> </v>
      </c>
      <c r="GN760" s="1234">
        <f t="shared" si="756"/>
        <v>0</v>
      </c>
    </row>
    <row r="761" spans="1:196" s="100" customFormat="1" ht="27" customHeight="1" thickTop="1" thickBot="1">
      <c r="A761" s="1208">
        <f>【A票】【D票】!$D$10</f>
        <v>0</v>
      </c>
      <c r="B761" s="1212">
        <f>【A票】【D票】!$H$10</f>
        <v>0</v>
      </c>
      <c r="C761" s="1213" t="str">
        <f>【A票】【D票】!$K$10</f>
        <v xml:space="preserve"> </v>
      </c>
      <c r="D761" s="1214">
        <f t="shared" si="730"/>
        <v>670</v>
      </c>
      <c r="E761" s="914"/>
      <c r="F761" s="467"/>
      <c r="G761" s="469"/>
      <c r="H761" s="224" t="str">
        <f t="shared" si="716"/>
        <v xml:space="preserve"> </v>
      </c>
      <c r="I761" s="704"/>
      <c r="J761" s="117"/>
      <c r="K761" s="117"/>
      <c r="L761" s="117"/>
      <c r="M761" s="117"/>
      <c r="N761" s="117"/>
      <c r="O761" s="117"/>
      <c r="P761" s="117"/>
      <c r="Q761" s="117"/>
      <c r="R761" s="117"/>
      <c r="S761" s="117"/>
      <c r="T761" s="254"/>
      <c r="U761" s="646"/>
      <c r="V761" s="646"/>
      <c r="W761" s="114"/>
      <c r="X761" s="254"/>
      <c r="Y761" s="224" t="str">
        <f t="shared" si="717"/>
        <v xml:space="preserve"> </v>
      </c>
      <c r="Z761" s="579"/>
      <c r="AA761" s="704"/>
      <c r="AB761" s="119"/>
      <c r="AC761" s="224" t="str">
        <f t="shared" si="732"/>
        <v xml:space="preserve"> </v>
      </c>
      <c r="AD761" s="115"/>
      <c r="AE761" s="253"/>
      <c r="AF761" s="704"/>
      <c r="AG761" s="727"/>
      <c r="AH761" s="727"/>
      <c r="AI761" s="727"/>
      <c r="AJ761" s="727"/>
      <c r="AK761" s="591"/>
      <c r="AL761" s="727"/>
      <c r="AM761" s="727"/>
      <c r="AN761" s="727"/>
      <c r="AO761" s="727"/>
      <c r="AP761" s="727"/>
      <c r="AQ761" s="727"/>
      <c r="AR761" s="727"/>
      <c r="AS761" s="727"/>
      <c r="AT761" s="727"/>
      <c r="AU761" s="727"/>
      <c r="AV761" s="727"/>
      <c r="AW761" s="727"/>
      <c r="AX761" s="727"/>
      <c r="AY761" s="727"/>
      <c r="AZ761" s="727"/>
      <c r="BA761" s="727"/>
      <c r="BB761" s="727"/>
      <c r="BC761" s="821"/>
      <c r="BD761" s="727"/>
      <c r="BE761" s="727"/>
      <c r="BF761" s="727"/>
      <c r="BG761" s="727"/>
      <c r="BH761" s="727"/>
      <c r="BI761" s="727"/>
      <c r="BJ761" s="727"/>
      <c r="BK761" s="727"/>
      <c r="BL761" s="821"/>
      <c r="BM761" s="727"/>
      <c r="BN761" s="727"/>
      <c r="BO761" s="727"/>
      <c r="BP761" s="727"/>
      <c r="BQ761" s="727"/>
      <c r="BR761" s="821"/>
      <c r="BS761" s="727"/>
      <c r="BT761" s="727"/>
      <c r="BU761" s="727"/>
      <c r="BV761" s="591"/>
      <c r="BW761" s="224" t="str">
        <f t="shared" si="729"/>
        <v xml:space="preserve"> </v>
      </c>
      <c r="BX761" s="471">
        <f t="shared" si="718"/>
        <v>670</v>
      </c>
      <c r="BY761" s="117"/>
      <c r="BZ761" s="117"/>
      <c r="CA761" s="117"/>
      <c r="CB761" s="117"/>
      <c r="CC761" s="117"/>
      <c r="CD761" s="461"/>
      <c r="CE761" s="236"/>
      <c r="CF761" s="224" t="str">
        <f t="shared" si="719"/>
        <v xml:space="preserve"> </v>
      </c>
      <c r="CG761" s="116"/>
      <c r="CH761" s="117"/>
      <c r="CI761" s="117"/>
      <c r="CJ761" s="117"/>
      <c r="CK761" s="472"/>
      <c r="CL761" s="472"/>
      <c r="CM761" s="472"/>
      <c r="CN761" s="472"/>
      <c r="CO761" s="117"/>
      <c r="CP761" s="253"/>
      <c r="CQ761" s="120"/>
      <c r="CR761" s="224" t="str" cm="1">
        <f t="array" ref="CR761">IF(AND(SUM(COUNTIF(CG761:CM761,{"*不明*","*その他*"})+COUNTIF(CO761:CP761,{"*不明*","*その他*"}))&gt;0,CQ761=""),"その他・不明の場合,10)具体的内容、理由を記入",IF(OR(AND(CI761=CI$65,COUNTA(CJ761:CM761)&lt;4),AND(OR(CI761=CI$63,CI761=CI$64,CI761=CI$66,CI761=CI$67,CI761=CI$68,CI761=""),COUNTA(CJ761:CM761)&gt;0)),"3)介護保険認定済→要介護度、認知症自立度、寝たきり度、介護保険サービス記入",IF(OR(AND(OR(CM761=CM$63,CM761=CM$64),CN761=""),AND(OR(CM761=CM$65,CM761=CM$66),CN761&lt;&gt;"")),"7)介護保険サービス受けている/過去受けていた→具体的内容記入"," ")))</f>
        <v xml:space="preserve"> </v>
      </c>
      <c r="CS761" s="224" t="str">
        <f t="shared" si="720"/>
        <v xml:space="preserve"> </v>
      </c>
      <c r="CT761" s="116"/>
      <c r="CU761" s="253"/>
      <c r="CV761" s="117"/>
      <c r="CW761" s="117"/>
      <c r="CX761" s="253"/>
      <c r="CY761" s="117"/>
      <c r="CZ761" s="117"/>
      <c r="DA761" s="253"/>
      <c r="DB761" s="117"/>
      <c r="DC761" s="224" t="str">
        <f t="shared" si="721"/>
        <v xml:space="preserve"> </v>
      </c>
      <c r="DD761" s="224" t="str">
        <f t="shared" si="722"/>
        <v xml:space="preserve"> </v>
      </c>
      <c r="DE761" s="224" t="str">
        <f t="shared" si="733"/>
        <v xml:space="preserve"> </v>
      </c>
      <c r="DF761" s="121"/>
      <c r="DG761" s="114"/>
      <c r="DH761" s="704"/>
      <c r="DI761" s="119"/>
      <c r="DJ761" s="187"/>
      <c r="DK761" s="254"/>
      <c r="DL761" s="224" t="str">
        <f t="shared" si="734"/>
        <v xml:space="preserve"> </v>
      </c>
      <c r="DM761" s="224" t="str">
        <f t="shared" si="723"/>
        <v xml:space="preserve"> </v>
      </c>
      <c r="DN761" s="474"/>
      <c r="DO761" s="117"/>
      <c r="DP761" s="117"/>
      <c r="DQ761" s="117"/>
      <c r="DR761" s="117"/>
      <c r="DS761" s="117"/>
      <c r="DT761" s="254"/>
      <c r="DU761" s="476"/>
      <c r="DV761" s="224" t="str">
        <f t="shared" si="735"/>
        <v xml:space="preserve"> </v>
      </c>
      <c r="DW761" s="115"/>
      <c r="DX761" s="470"/>
      <c r="DY761" s="117"/>
      <c r="DZ761" s="704"/>
      <c r="EA761" s="224" t="str">
        <f t="shared" si="736"/>
        <v xml:space="preserve"> </v>
      </c>
      <c r="EB761" s="906"/>
      <c r="EC761" s="904"/>
      <c r="ED761" s="904"/>
      <c r="EE761" s="904"/>
      <c r="EF761" s="904"/>
      <c r="EG761" s="904"/>
      <c r="EH761" s="904"/>
      <c r="EI761" s="904"/>
      <c r="EJ761" s="904"/>
      <c r="EK761" s="905"/>
      <c r="EL761" s="80"/>
      <c r="EM761" s="224" t="str">
        <f t="shared" si="724"/>
        <v xml:space="preserve"> </v>
      </c>
      <c r="EN761" s="224" t="str">
        <f t="shared" si="725"/>
        <v xml:space="preserve"> </v>
      </c>
      <c r="EO761" s="115"/>
      <c r="EP761" s="1050"/>
      <c r="EQ761" s="253"/>
      <c r="ER761" s="117"/>
      <c r="ES761" s="1258">
        <f t="shared" si="726"/>
        <v>670</v>
      </c>
      <c r="ET761" s="224" t="str">
        <f t="shared" si="727"/>
        <v xml:space="preserve"> </v>
      </c>
      <c r="EU761" s="477" t="str">
        <f t="shared" si="728"/>
        <v/>
      </c>
      <c r="EV761" s="1334" t="str">
        <f t="shared" si="731"/>
        <v xml:space="preserve"> </v>
      </c>
      <c r="EW761" s="1332" t="str">
        <f t="shared" si="775"/>
        <v/>
      </c>
      <c r="EX761" s="1275" t="str">
        <f t="shared" si="757"/>
        <v/>
      </c>
      <c r="EY761" s="1275" t="str">
        <f t="shared" si="758"/>
        <v/>
      </c>
      <c r="EZ761" s="1275" t="str">
        <f t="shared" si="759"/>
        <v/>
      </c>
      <c r="FA761" s="1275" t="str">
        <f t="shared" si="760"/>
        <v/>
      </c>
      <c r="FB761" s="1275" t="str">
        <f t="shared" si="761"/>
        <v/>
      </c>
      <c r="FC761" s="1333" t="str">
        <f t="shared" si="762"/>
        <v/>
      </c>
      <c r="FE761" s="1234" t="str">
        <f t="shared" si="763"/>
        <v xml:space="preserve"> </v>
      </c>
      <c r="FF761" s="1234" t="str">
        <f t="shared" si="764"/>
        <v xml:space="preserve"> </v>
      </c>
      <c r="FG761" s="1234" t="str">
        <f t="shared" si="765"/>
        <v xml:space="preserve"> </v>
      </c>
      <c r="FH761" s="1234" t="str">
        <f t="shared" si="766"/>
        <v xml:space="preserve"> </v>
      </c>
      <c r="FI761" s="1234" t="str">
        <f t="shared" si="737"/>
        <v xml:space="preserve"> </v>
      </c>
      <c r="FJ761" s="1234" t="str">
        <f t="shared" si="767"/>
        <v xml:space="preserve"> </v>
      </c>
      <c r="FK761" s="1234">
        <f t="shared" si="738"/>
        <v>0</v>
      </c>
      <c r="FL761" s="1227"/>
      <c r="FM761" s="1234" t="str">
        <f t="shared" si="739"/>
        <v xml:space="preserve"> </v>
      </c>
      <c r="FN761" s="1234" t="str">
        <f t="shared" si="740"/>
        <v xml:space="preserve"> </v>
      </c>
      <c r="FO761" s="1234" t="str">
        <f t="shared" si="768"/>
        <v xml:space="preserve"> </v>
      </c>
      <c r="FP761" s="1234" t="str">
        <f t="shared" si="769"/>
        <v xml:space="preserve"> </v>
      </c>
      <c r="FQ761" s="1234" t="str">
        <f t="shared" si="741"/>
        <v xml:space="preserve"> </v>
      </c>
      <c r="FR761" s="1234" t="str">
        <f t="shared" si="770"/>
        <v xml:space="preserve"> </v>
      </c>
      <c r="FS761" s="1234">
        <f t="shared" si="776"/>
        <v>0</v>
      </c>
      <c r="FT761" s="1227"/>
      <c r="FU761" s="1234" t="str">
        <f t="shared" si="771"/>
        <v xml:space="preserve"> </v>
      </c>
      <c r="FV761" s="1234" t="str">
        <f t="shared" si="772"/>
        <v xml:space="preserve"> </v>
      </c>
      <c r="FW761" s="1234" t="str">
        <f t="shared" si="773"/>
        <v xml:space="preserve"> </v>
      </c>
      <c r="FX761" s="1234" t="str">
        <f t="shared" si="742"/>
        <v xml:space="preserve"> </v>
      </c>
      <c r="FY761" s="1234" t="str">
        <f t="shared" si="743"/>
        <v xml:space="preserve"> </v>
      </c>
      <c r="FZ761" s="1234" t="str">
        <f t="shared" si="774"/>
        <v xml:space="preserve"> </v>
      </c>
      <c r="GA761" s="1234">
        <f t="shared" si="744"/>
        <v>0</v>
      </c>
      <c r="GB761" s="1227"/>
      <c r="GC761" s="1234" t="str">
        <f t="shared" si="745"/>
        <v xml:space="preserve"> </v>
      </c>
      <c r="GD761" s="1234" t="str">
        <f t="shared" si="746"/>
        <v xml:space="preserve"> </v>
      </c>
      <c r="GE761" s="1234" t="str">
        <f t="shared" si="747"/>
        <v xml:space="preserve"> </v>
      </c>
      <c r="GF761" s="1234" t="str">
        <f t="shared" si="748"/>
        <v xml:space="preserve"> </v>
      </c>
      <c r="GG761" s="1234" t="str">
        <f t="shared" si="749"/>
        <v xml:space="preserve"> </v>
      </c>
      <c r="GH761" s="1234" t="str">
        <f t="shared" si="750"/>
        <v xml:space="preserve"> </v>
      </c>
      <c r="GI761" s="1234" t="str">
        <f t="shared" si="751"/>
        <v xml:space="preserve"> </v>
      </c>
      <c r="GJ761" s="1234" t="str">
        <f t="shared" si="752"/>
        <v xml:space="preserve"> </v>
      </c>
      <c r="GK761" s="1234" t="str">
        <f t="shared" si="753"/>
        <v xml:space="preserve"> </v>
      </c>
      <c r="GL761" s="1234" t="str">
        <f t="shared" si="754"/>
        <v xml:space="preserve"> </v>
      </c>
      <c r="GM761" s="1234" t="str">
        <f t="shared" si="755"/>
        <v xml:space="preserve"> </v>
      </c>
      <c r="GN761" s="1234">
        <f t="shared" si="756"/>
        <v>0</v>
      </c>
    </row>
    <row r="762" spans="1:196" s="100" customFormat="1" ht="27" customHeight="1" thickTop="1" thickBot="1">
      <c r="A762" s="1208">
        <f>【A票】【D票】!$D$10</f>
        <v>0</v>
      </c>
      <c r="B762" s="1212">
        <f>【A票】【D票】!$H$10</f>
        <v>0</v>
      </c>
      <c r="C762" s="1213" t="str">
        <f>【A票】【D票】!$K$10</f>
        <v xml:space="preserve"> </v>
      </c>
      <c r="D762" s="1214">
        <f t="shared" si="730"/>
        <v>671</v>
      </c>
      <c r="E762" s="914"/>
      <c r="F762" s="467"/>
      <c r="G762" s="469"/>
      <c r="H762" s="224" t="str">
        <f t="shared" si="716"/>
        <v xml:space="preserve"> </v>
      </c>
      <c r="I762" s="704"/>
      <c r="J762" s="117"/>
      <c r="K762" s="117"/>
      <c r="L762" s="117"/>
      <c r="M762" s="117"/>
      <c r="N762" s="117"/>
      <c r="O762" s="117"/>
      <c r="P762" s="117"/>
      <c r="Q762" s="117"/>
      <c r="R762" s="117"/>
      <c r="S762" s="117"/>
      <c r="T762" s="254"/>
      <c r="U762" s="646"/>
      <c r="V762" s="646"/>
      <c r="W762" s="114"/>
      <c r="X762" s="254"/>
      <c r="Y762" s="224" t="str">
        <f t="shared" si="717"/>
        <v xml:space="preserve"> </v>
      </c>
      <c r="Z762" s="579"/>
      <c r="AA762" s="704"/>
      <c r="AB762" s="119"/>
      <c r="AC762" s="224" t="str">
        <f t="shared" si="732"/>
        <v xml:space="preserve"> </v>
      </c>
      <c r="AD762" s="115"/>
      <c r="AE762" s="253"/>
      <c r="AF762" s="704"/>
      <c r="AG762" s="727"/>
      <c r="AH762" s="727"/>
      <c r="AI762" s="727"/>
      <c r="AJ762" s="727"/>
      <c r="AK762" s="591"/>
      <c r="AL762" s="727"/>
      <c r="AM762" s="727"/>
      <c r="AN762" s="727"/>
      <c r="AO762" s="727"/>
      <c r="AP762" s="727"/>
      <c r="AQ762" s="727"/>
      <c r="AR762" s="727"/>
      <c r="AS762" s="727"/>
      <c r="AT762" s="727"/>
      <c r="AU762" s="727"/>
      <c r="AV762" s="727"/>
      <c r="AW762" s="727"/>
      <c r="AX762" s="727"/>
      <c r="AY762" s="727"/>
      <c r="AZ762" s="727"/>
      <c r="BA762" s="727"/>
      <c r="BB762" s="727"/>
      <c r="BC762" s="821"/>
      <c r="BD762" s="727"/>
      <c r="BE762" s="727"/>
      <c r="BF762" s="727"/>
      <c r="BG762" s="727"/>
      <c r="BH762" s="727"/>
      <c r="BI762" s="727"/>
      <c r="BJ762" s="727"/>
      <c r="BK762" s="727"/>
      <c r="BL762" s="821"/>
      <c r="BM762" s="727"/>
      <c r="BN762" s="727"/>
      <c r="BO762" s="727"/>
      <c r="BP762" s="727"/>
      <c r="BQ762" s="727"/>
      <c r="BR762" s="821"/>
      <c r="BS762" s="727"/>
      <c r="BT762" s="727"/>
      <c r="BU762" s="727"/>
      <c r="BV762" s="591"/>
      <c r="BW762" s="224" t="str">
        <f t="shared" si="729"/>
        <v xml:space="preserve"> </v>
      </c>
      <c r="BX762" s="471">
        <f t="shared" si="718"/>
        <v>671</v>
      </c>
      <c r="BY762" s="117"/>
      <c r="BZ762" s="117"/>
      <c r="CA762" s="117"/>
      <c r="CB762" s="117"/>
      <c r="CC762" s="117"/>
      <c r="CD762" s="461"/>
      <c r="CE762" s="236"/>
      <c r="CF762" s="224" t="str">
        <f t="shared" si="719"/>
        <v xml:space="preserve"> </v>
      </c>
      <c r="CG762" s="116"/>
      <c r="CH762" s="117"/>
      <c r="CI762" s="117"/>
      <c r="CJ762" s="117"/>
      <c r="CK762" s="472"/>
      <c r="CL762" s="472"/>
      <c r="CM762" s="472"/>
      <c r="CN762" s="472"/>
      <c r="CO762" s="117"/>
      <c r="CP762" s="253"/>
      <c r="CQ762" s="120"/>
      <c r="CR762" s="224" t="str" cm="1">
        <f t="array" ref="CR762">IF(AND(SUM(COUNTIF(CG762:CM762,{"*不明*","*その他*"})+COUNTIF(CO762:CP762,{"*不明*","*その他*"}))&gt;0,CQ762=""),"その他・不明の場合,10)具体的内容、理由を記入",IF(OR(AND(CI762=CI$65,COUNTA(CJ762:CM762)&lt;4),AND(OR(CI762=CI$63,CI762=CI$64,CI762=CI$66,CI762=CI$67,CI762=CI$68,CI762=""),COUNTA(CJ762:CM762)&gt;0)),"3)介護保険認定済→要介護度、認知症自立度、寝たきり度、介護保険サービス記入",IF(OR(AND(OR(CM762=CM$63,CM762=CM$64),CN762=""),AND(OR(CM762=CM$65,CM762=CM$66),CN762&lt;&gt;"")),"7)介護保険サービス受けている/過去受けていた→具体的内容記入"," ")))</f>
        <v xml:space="preserve"> </v>
      </c>
      <c r="CS762" s="224" t="str">
        <f t="shared" si="720"/>
        <v xml:space="preserve"> </v>
      </c>
      <c r="CT762" s="116"/>
      <c r="CU762" s="253"/>
      <c r="CV762" s="117"/>
      <c r="CW762" s="117"/>
      <c r="CX762" s="253"/>
      <c r="CY762" s="117"/>
      <c r="CZ762" s="117"/>
      <c r="DA762" s="253"/>
      <c r="DB762" s="117"/>
      <c r="DC762" s="224" t="str">
        <f t="shared" si="721"/>
        <v xml:space="preserve"> </v>
      </c>
      <c r="DD762" s="224" t="str">
        <f t="shared" si="722"/>
        <v xml:space="preserve"> </v>
      </c>
      <c r="DE762" s="224" t="str">
        <f t="shared" si="733"/>
        <v xml:space="preserve"> </v>
      </c>
      <c r="DF762" s="121"/>
      <c r="DG762" s="114"/>
      <c r="DH762" s="704"/>
      <c r="DI762" s="119"/>
      <c r="DJ762" s="187"/>
      <c r="DK762" s="254"/>
      <c r="DL762" s="224" t="str">
        <f t="shared" si="734"/>
        <v xml:space="preserve"> </v>
      </c>
      <c r="DM762" s="224" t="str">
        <f t="shared" si="723"/>
        <v xml:space="preserve"> </v>
      </c>
      <c r="DN762" s="474"/>
      <c r="DO762" s="117"/>
      <c r="DP762" s="117"/>
      <c r="DQ762" s="117"/>
      <c r="DR762" s="117"/>
      <c r="DS762" s="117"/>
      <c r="DT762" s="254"/>
      <c r="DU762" s="476"/>
      <c r="DV762" s="224" t="str">
        <f t="shared" si="735"/>
        <v xml:space="preserve"> </v>
      </c>
      <c r="DW762" s="115"/>
      <c r="DX762" s="470"/>
      <c r="DY762" s="117"/>
      <c r="DZ762" s="704"/>
      <c r="EA762" s="224" t="str">
        <f t="shared" si="736"/>
        <v xml:space="preserve"> </v>
      </c>
      <c r="EB762" s="906"/>
      <c r="EC762" s="904"/>
      <c r="ED762" s="904"/>
      <c r="EE762" s="904"/>
      <c r="EF762" s="904"/>
      <c r="EG762" s="904"/>
      <c r="EH762" s="904"/>
      <c r="EI762" s="904"/>
      <c r="EJ762" s="904"/>
      <c r="EK762" s="905"/>
      <c r="EL762" s="80"/>
      <c r="EM762" s="224" t="str">
        <f t="shared" si="724"/>
        <v xml:space="preserve"> </v>
      </c>
      <c r="EN762" s="224" t="str">
        <f t="shared" si="725"/>
        <v xml:space="preserve"> </v>
      </c>
      <c r="EO762" s="115"/>
      <c r="EP762" s="1050"/>
      <c r="EQ762" s="253"/>
      <c r="ER762" s="117"/>
      <c r="ES762" s="1258">
        <f t="shared" si="726"/>
        <v>671</v>
      </c>
      <c r="ET762" s="224" t="str">
        <f t="shared" si="727"/>
        <v xml:space="preserve"> </v>
      </c>
      <c r="EU762" s="477" t="str">
        <f t="shared" si="728"/>
        <v/>
      </c>
      <c r="EV762" s="1334" t="str">
        <f t="shared" si="731"/>
        <v xml:space="preserve"> </v>
      </c>
      <c r="EW762" s="1332" t="str">
        <f t="shared" si="775"/>
        <v/>
      </c>
      <c r="EX762" s="1275" t="str">
        <f t="shared" si="757"/>
        <v/>
      </c>
      <c r="EY762" s="1275" t="str">
        <f t="shared" si="758"/>
        <v/>
      </c>
      <c r="EZ762" s="1275" t="str">
        <f t="shared" si="759"/>
        <v/>
      </c>
      <c r="FA762" s="1275" t="str">
        <f t="shared" si="760"/>
        <v/>
      </c>
      <c r="FB762" s="1275" t="str">
        <f t="shared" si="761"/>
        <v/>
      </c>
      <c r="FC762" s="1333" t="str">
        <f t="shared" si="762"/>
        <v/>
      </c>
      <c r="FE762" s="1234" t="str">
        <f t="shared" si="763"/>
        <v xml:space="preserve"> </v>
      </c>
      <c r="FF762" s="1234" t="str">
        <f t="shared" si="764"/>
        <v xml:space="preserve"> </v>
      </c>
      <c r="FG762" s="1234" t="str">
        <f t="shared" si="765"/>
        <v xml:space="preserve"> </v>
      </c>
      <c r="FH762" s="1234" t="str">
        <f t="shared" si="766"/>
        <v xml:space="preserve"> </v>
      </c>
      <c r="FI762" s="1234" t="str">
        <f t="shared" si="737"/>
        <v xml:space="preserve"> </v>
      </c>
      <c r="FJ762" s="1234" t="str">
        <f t="shared" si="767"/>
        <v xml:space="preserve"> </v>
      </c>
      <c r="FK762" s="1234">
        <f t="shared" si="738"/>
        <v>0</v>
      </c>
      <c r="FL762" s="1227"/>
      <c r="FM762" s="1234" t="str">
        <f t="shared" si="739"/>
        <v xml:space="preserve"> </v>
      </c>
      <c r="FN762" s="1234" t="str">
        <f t="shared" si="740"/>
        <v xml:space="preserve"> </v>
      </c>
      <c r="FO762" s="1234" t="str">
        <f t="shared" si="768"/>
        <v xml:space="preserve"> </v>
      </c>
      <c r="FP762" s="1234" t="str">
        <f t="shared" si="769"/>
        <v xml:space="preserve"> </v>
      </c>
      <c r="FQ762" s="1234" t="str">
        <f t="shared" si="741"/>
        <v xml:space="preserve"> </v>
      </c>
      <c r="FR762" s="1234" t="str">
        <f t="shared" si="770"/>
        <v xml:space="preserve"> </v>
      </c>
      <c r="FS762" s="1234">
        <f t="shared" si="776"/>
        <v>0</v>
      </c>
      <c r="FT762" s="1227"/>
      <c r="FU762" s="1234" t="str">
        <f t="shared" si="771"/>
        <v xml:space="preserve"> </v>
      </c>
      <c r="FV762" s="1234" t="str">
        <f t="shared" si="772"/>
        <v xml:space="preserve"> </v>
      </c>
      <c r="FW762" s="1234" t="str">
        <f t="shared" si="773"/>
        <v xml:space="preserve"> </v>
      </c>
      <c r="FX762" s="1234" t="str">
        <f t="shared" si="742"/>
        <v xml:space="preserve"> </v>
      </c>
      <c r="FY762" s="1234" t="str">
        <f t="shared" si="743"/>
        <v xml:space="preserve"> </v>
      </c>
      <c r="FZ762" s="1234" t="str">
        <f t="shared" si="774"/>
        <v xml:space="preserve"> </v>
      </c>
      <c r="GA762" s="1234">
        <f t="shared" si="744"/>
        <v>0</v>
      </c>
      <c r="GB762" s="1227"/>
      <c r="GC762" s="1234" t="str">
        <f t="shared" si="745"/>
        <v xml:space="preserve"> </v>
      </c>
      <c r="GD762" s="1234" t="str">
        <f t="shared" si="746"/>
        <v xml:space="preserve"> </v>
      </c>
      <c r="GE762" s="1234" t="str">
        <f t="shared" si="747"/>
        <v xml:space="preserve"> </v>
      </c>
      <c r="GF762" s="1234" t="str">
        <f t="shared" si="748"/>
        <v xml:space="preserve"> </v>
      </c>
      <c r="GG762" s="1234" t="str">
        <f t="shared" si="749"/>
        <v xml:space="preserve"> </v>
      </c>
      <c r="GH762" s="1234" t="str">
        <f t="shared" si="750"/>
        <v xml:space="preserve"> </v>
      </c>
      <c r="GI762" s="1234" t="str">
        <f t="shared" si="751"/>
        <v xml:space="preserve"> </v>
      </c>
      <c r="GJ762" s="1234" t="str">
        <f t="shared" si="752"/>
        <v xml:space="preserve"> </v>
      </c>
      <c r="GK762" s="1234" t="str">
        <f t="shared" si="753"/>
        <v xml:space="preserve"> </v>
      </c>
      <c r="GL762" s="1234" t="str">
        <f t="shared" si="754"/>
        <v xml:space="preserve"> </v>
      </c>
      <c r="GM762" s="1234" t="str">
        <f t="shared" si="755"/>
        <v xml:space="preserve"> </v>
      </c>
      <c r="GN762" s="1234">
        <f t="shared" si="756"/>
        <v>0</v>
      </c>
    </row>
    <row r="763" spans="1:196" s="100" customFormat="1" ht="27" customHeight="1" thickTop="1" thickBot="1">
      <c r="A763" s="1208">
        <f>【A票】【D票】!$D$10</f>
        <v>0</v>
      </c>
      <c r="B763" s="1212">
        <f>【A票】【D票】!$H$10</f>
        <v>0</v>
      </c>
      <c r="C763" s="1213" t="str">
        <f>【A票】【D票】!$K$10</f>
        <v xml:space="preserve"> </v>
      </c>
      <c r="D763" s="1214">
        <f t="shared" si="730"/>
        <v>672</v>
      </c>
      <c r="E763" s="914"/>
      <c r="F763" s="467"/>
      <c r="G763" s="469"/>
      <c r="H763" s="224" t="str">
        <f t="shared" ref="H763:H826" si="777">IF(AND(COUNTA(J763:T763,Z763,AB763,AD763,AG763,AH763,AK763,BY763:CE763,CG763:CQ763,CT763:DB763,DF763:DK763,DN763:DU763,DW763:DZ763,EO763:ER763)&gt;0,COUNTA(F763:G763)&lt;2),"左欄←は必須回答",IF(COUNTA(F763:G763)=1,"左欄←は必須回答",IF(AND(F763=F$65,OR(COUNTA(I763,Z763,AA763,AB763,AD763,AF763,AG763,AH763,AK763)&gt;0,COUNTA(J763:T763,X763)&gt;0)),"2人目以降の被虐待者のため問1～4まで記入不要"," ")))</f>
        <v xml:space="preserve"> </v>
      </c>
      <c r="I763" s="704"/>
      <c r="J763" s="117"/>
      <c r="K763" s="117"/>
      <c r="L763" s="117"/>
      <c r="M763" s="117"/>
      <c r="N763" s="117"/>
      <c r="O763" s="117"/>
      <c r="P763" s="117"/>
      <c r="Q763" s="117"/>
      <c r="R763" s="117"/>
      <c r="S763" s="117"/>
      <c r="T763" s="254"/>
      <c r="U763" s="646"/>
      <c r="V763" s="646"/>
      <c r="W763" s="114"/>
      <c r="X763" s="254"/>
      <c r="Y763" s="224" t="str">
        <f t="shared" ref="Y763:Y826" si="778">IF(OR(AND(AND(OR(F763=F$63,F763=F$64),G763&lt;&gt;""),OR(I763="",COUNTA(J763:T763,X763)&lt;1)),AND(COUNTA(F763:G763)=0,COUNTA(I763:T763,X763)&gt;0)),"問1問2記入漏れ、もしくは不要な回答あり",IF(AND(T763&gt;0,OR(COUNTA(U763:W763)&lt;1,COUNTA(U763:W763)&gt;T763)),"その他に人数→具体的内容記入",IF(AND(T763="",COUNTA(U763:W763)&lt;&gt;0),"具体的内容→その他の人数"," ")))</f>
        <v xml:space="preserve"> </v>
      </c>
      <c r="Z763" s="579"/>
      <c r="AA763" s="704"/>
      <c r="AB763" s="119"/>
      <c r="AC763" s="224" t="str">
        <f t="shared" si="732"/>
        <v xml:space="preserve"> </v>
      </c>
      <c r="AD763" s="115"/>
      <c r="AE763" s="253"/>
      <c r="AF763" s="704"/>
      <c r="AG763" s="727"/>
      <c r="AH763" s="727"/>
      <c r="AI763" s="727"/>
      <c r="AJ763" s="727"/>
      <c r="AK763" s="591"/>
      <c r="AL763" s="727"/>
      <c r="AM763" s="727"/>
      <c r="AN763" s="727"/>
      <c r="AO763" s="727"/>
      <c r="AP763" s="727"/>
      <c r="AQ763" s="727"/>
      <c r="AR763" s="727"/>
      <c r="AS763" s="727"/>
      <c r="AT763" s="727"/>
      <c r="AU763" s="727"/>
      <c r="AV763" s="727"/>
      <c r="AW763" s="727"/>
      <c r="AX763" s="727"/>
      <c r="AY763" s="727"/>
      <c r="AZ763" s="727"/>
      <c r="BA763" s="727"/>
      <c r="BB763" s="727"/>
      <c r="BC763" s="821"/>
      <c r="BD763" s="727"/>
      <c r="BE763" s="727"/>
      <c r="BF763" s="727"/>
      <c r="BG763" s="727"/>
      <c r="BH763" s="727"/>
      <c r="BI763" s="727"/>
      <c r="BJ763" s="727"/>
      <c r="BK763" s="727"/>
      <c r="BL763" s="821"/>
      <c r="BM763" s="727"/>
      <c r="BN763" s="727"/>
      <c r="BO763" s="727"/>
      <c r="BP763" s="727"/>
      <c r="BQ763" s="727"/>
      <c r="BR763" s="821"/>
      <c r="BS763" s="727"/>
      <c r="BT763" s="727"/>
      <c r="BU763" s="727"/>
      <c r="BV763" s="591"/>
      <c r="BW763" s="224" t="str">
        <f t="shared" si="729"/>
        <v xml:space="preserve"> </v>
      </c>
      <c r="BX763" s="471">
        <f t="shared" ref="BX763:BX826" si="779">D763</f>
        <v>672</v>
      </c>
      <c r="BY763" s="117"/>
      <c r="BZ763" s="117"/>
      <c r="CA763" s="117"/>
      <c r="CB763" s="117"/>
      <c r="CC763" s="117"/>
      <c r="CD763" s="461"/>
      <c r="CE763" s="236"/>
      <c r="CF763" s="224" t="str">
        <f t="shared" ref="CF763:CF826" si="780">IF(AND(AD763=AD$63,COUNTA(BY763:CC763)&lt;1),"問4_1)虐待を受けたと判断→問5に記入",IF(AND(OR(AD763=AD$64,AD763=AD$65,AND(OR(F763=F$63,F763=F$64),AD763="")),OR(COUNTA(BY763:CC763)&gt;0,COUNTA(CD763:CE763)&gt;0)),"虐待判断事例のみ回答",IF(AND(F763=F$65,COUNTA(BY763:CC763)&lt;1),"2人目以降の被虐待者につき、記入必要",IF(AND(COUNTA(F763:G763,I763:X763,Z763:AB763,AD763:AK763)=0,COUNTA(BY763:CE763)&gt;0),"虐待判断事例のみ回答"," "))))</f>
        <v xml:space="preserve"> </v>
      </c>
      <c r="CG763" s="116"/>
      <c r="CH763" s="117"/>
      <c r="CI763" s="117"/>
      <c r="CJ763" s="117"/>
      <c r="CK763" s="472"/>
      <c r="CL763" s="472"/>
      <c r="CM763" s="472"/>
      <c r="CN763" s="472"/>
      <c r="CO763" s="117"/>
      <c r="CP763" s="253"/>
      <c r="CQ763" s="120"/>
      <c r="CR763" s="224" t="str" cm="1">
        <f t="array" ref="CR763">IF(AND(SUM(COUNTIF(CG763:CM763,{"*不明*","*その他*"})+COUNTIF(CO763:CP763,{"*不明*","*その他*"}))&gt;0,CQ763=""),"その他・不明の場合,10)具体的内容、理由を記入",IF(OR(AND(CI763=CI$65,COUNTA(CJ763:CM763)&lt;4),AND(OR(CI763=CI$63,CI763=CI$64,CI763=CI$66,CI763=CI$67,CI763=CI$68,CI763=""),COUNTA(CJ763:CM763)&gt;0)),"3)介護保険認定済→要介護度、認知症自立度、寝たきり度、介護保険サービス記入",IF(OR(AND(OR(CM763=CM$63,CM763=CM$64),CN763=""),AND(OR(CM763=CM$65,CM763=CM$66),CN763&lt;&gt;"")),"7)介護保険サービス受けている/過去受けていた→具体的内容記入"," ")))</f>
        <v xml:space="preserve"> </v>
      </c>
      <c r="CS763" s="224" t="str">
        <f t="shared" ref="CS763:CS826" si="781">IF(AND(CO763=CO$63,CP763=CP$63),"8)虐待者とのみ同居で、9)家族形態が単独世帯",IF(AND(CO763=CO$64,CP763=CP$63),"8)虐待者及び他家族と同居で、9)家族形態が単独世帯",IF(AND(CO763=CO$64,CP763=CP$64),"8)虐待者及び他家族と同居で、9)家族形態が夫婦のみ世帯"," ")))</f>
        <v xml:space="preserve"> </v>
      </c>
      <c r="CT763" s="116"/>
      <c r="CU763" s="253"/>
      <c r="CV763" s="117"/>
      <c r="CW763" s="117"/>
      <c r="CX763" s="253"/>
      <c r="CY763" s="117"/>
      <c r="CZ763" s="117"/>
      <c r="DA763" s="253"/>
      <c r="DB763" s="117"/>
      <c r="DC763" s="224" t="str">
        <f t="shared" ref="DC763:DC826" si="782">IF(OR(AND(OR(CT763=CT$71,CT763=CT$72),COUNTA(CU763)&lt;1),AND(OR(CW763=CW$71,CW763=CW$72),COUNTA(CX763)&lt;1),AND(OR(CZ763=CZ$71,CZ763=CZ$72),COUNTA(DA763)&lt;1)),"その他、不明→具体的内容",IF(OR(AND(AND(CT763&lt;&gt;CT$71,CT763&lt;&gt;CT$72),COUNTA(CU763)&gt;0),AND(AND(CW763&lt;&gt;CW$71,CW763&lt;&gt;CW$72),COUNTA(CX763)&gt;0),AND(AND(CZ763&lt;&gt;CZ$71,CZ763&lt;&gt;CZ$72),COUNTA(DA763)&gt;0)),"その他、不明→具体的内容"," "))</f>
        <v xml:space="preserve"> </v>
      </c>
      <c r="DD763" s="224" t="str">
        <f t="shared" ref="DD763:DD826" si="783">IF(AND(CG763=CG$63,OR(CT763=CT$63,CW763=CW$63,CZ763=CZ$63)),"被虐待者が男性で虐待者が夫",IF(AND(CG763=CG$64,OR(CT763=CT$64,CW763=CW$64,CZ763=CZ$64)),"被虐待者が女性で虐待者が妻",IF(AND(COUNTA(CT763)-COUNTA(CV763)=0,COUNTA(CW763)-COUNTA(CY763)=0,COUNTA(CZ763)-COUNTA(DB763)=0)," ","続柄、年齢を記入")))</f>
        <v xml:space="preserve"> </v>
      </c>
      <c r="DE763" s="224" t="str">
        <f t="shared" si="733"/>
        <v xml:space="preserve"> </v>
      </c>
      <c r="DF763" s="121"/>
      <c r="DG763" s="114"/>
      <c r="DH763" s="704"/>
      <c r="DI763" s="119"/>
      <c r="DJ763" s="187"/>
      <c r="DK763" s="254"/>
      <c r="DL763" s="224" t="str">
        <f t="shared" si="734"/>
        <v xml:space="preserve"> </v>
      </c>
      <c r="DM763" s="224" t="str">
        <f t="shared" ref="DM763:DM826" si="784">IF(OR(AND(DF763=DF$64,COUNTA(DN763)&lt;1),AND(OR(DF763=DF$63,DF763=DF$65,DF763=DF$66,DF763=DF$67),COUNTA(DN763)&gt;0)),"問7_1)｢分離をしていない場合｣のみ3)の対応内容を記入",IF(AND(DN763&lt;&gt;"",DF763=""),"問7_1-1)分離の有無を記入"," "))</f>
        <v xml:space="preserve"> </v>
      </c>
      <c r="DN763" s="474"/>
      <c r="DO763" s="117"/>
      <c r="DP763" s="117"/>
      <c r="DQ763" s="117"/>
      <c r="DR763" s="117"/>
      <c r="DS763" s="117"/>
      <c r="DT763" s="254"/>
      <c r="DU763" s="476"/>
      <c r="DV763" s="224" t="str">
        <f t="shared" si="735"/>
        <v xml:space="preserve"> </v>
      </c>
      <c r="DW763" s="115"/>
      <c r="DX763" s="470"/>
      <c r="DY763" s="117"/>
      <c r="DZ763" s="704"/>
      <c r="EA763" s="224" t="str">
        <f t="shared" si="736"/>
        <v xml:space="preserve"> </v>
      </c>
      <c r="EB763" s="906"/>
      <c r="EC763" s="904"/>
      <c r="ED763" s="904"/>
      <c r="EE763" s="904"/>
      <c r="EF763" s="904"/>
      <c r="EG763" s="904"/>
      <c r="EH763" s="904"/>
      <c r="EI763" s="904"/>
      <c r="EJ763" s="904"/>
      <c r="EK763" s="905"/>
      <c r="EL763" s="80"/>
      <c r="EM763" s="224" t="str">
        <f t="shared" ref="EM763:EM826" si="785">IF(AND(AD763=AD$63,COUNTA(EB763:EK763)&lt;10),"問7_5)養護者支援の取組記載漏れ"," ")</f>
        <v xml:space="preserve"> </v>
      </c>
      <c r="EN763" s="224" t="str">
        <f t="shared" ref="EN763:EN826" si="786">IF(OR(AND(AD763=AD$63,COUNTA(DF763,DW763,DY763,EB763:EK763)&lt;13),AND(OR(AD763=AD$64,AD763=AD$65,AND(OR(F763=F$63,F763=F$64),AD763="")),COUNTA(DF763,DW763,DY763,EB763:EK763)&gt;0)),"問4_1)「虐待を受けたと判断」の場合→問7に記入",IF(AND(F763=F$65,COUNTA(DF763,DW763,DY763,EB763:EK763)&lt;13),"2人目以降の被虐待者につき、記入必要",IF(AND(COUNTA(F763:G763,I763:X763,Z763:AB763,AD763:AK763)=0,COUNTA(DF763:DK763,DN763:DU763,DW763:DZ763,EB763:EK763)&gt;0),"虐待事例の場合のみ回答"," ")))</f>
        <v xml:space="preserve"> </v>
      </c>
      <c r="EO763" s="115"/>
      <c r="EP763" s="1050"/>
      <c r="EQ763" s="253"/>
      <c r="ER763" s="117"/>
      <c r="ES763" s="1258">
        <f t="shared" ref="ES763:ES826" si="787">BX763</f>
        <v>672</v>
      </c>
      <c r="ET763" s="224" t="str">
        <f t="shared" ref="ET763:ET826" si="788">IF(OR(AND(AD763=AD$63,COUNTA(EO763)&lt;1),AND(OR(AD763=AD$64,AD763=AD$65,AND(OR(F763=F$63,F763=F$64),AD763="")),COUNTA(EO763)&gt;0),AND(EO763=$EO$64,EP763="")),"問4_1)「虐待を受けたと判断」の場合→問8に記入",IF(AND(F763=F$65,COUNTA(EO763)&lt;1),"2人目以降の被虐待者につき、記入必要",IF(AND(COUNTA(F763:G763,I763:X763,Z763:AB763,AD763:AK763)=0,COUNTA(EO763)&gt;0),"虐待事例の場合のみ回答"," ")))</f>
        <v xml:space="preserve"> </v>
      </c>
      <c r="EU763" s="477" t="str">
        <f t="shared" ref="EU763:EU826" si="789">IF(COUNTIF(H763," ")+COUNTIF(Y763," ")+COUNTIF(AC763," ")+COUNTIF(BW763," ")+COUNTIF(CF763," ")+COUNTIF(CR763," ")+COUNTIF(CS763," ")+COUNTIF(DC763:DE763," ")+COUNTIF(DL763:DM763," ")+COUNTIF(DV763," ")+COUNTIF(EA763," ")+COUNTIF(EM763:EN763," ")+COUNTIF(ET763, " ")&lt;17,"エラーが残っています","")</f>
        <v/>
      </c>
      <c r="EV763" s="1334" t="str">
        <f t="shared" si="731"/>
        <v xml:space="preserve"> </v>
      </c>
      <c r="EW763" s="1332" t="str">
        <f t="shared" si="775"/>
        <v/>
      </c>
      <c r="EX763" s="1275" t="str">
        <f t="shared" si="757"/>
        <v/>
      </c>
      <c r="EY763" s="1275" t="str">
        <f t="shared" si="758"/>
        <v/>
      </c>
      <c r="EZ763" s="1275" t="str">
        <f t="shared" si="759"/>
        <v/>
      </c>
      <c r="FA763" s="1275" t="str">
        <f t="shared" si="760"/>
        <v/>
      </c>
      <c r="FB763" s="1275" t="str">
        <f t="shared" si="761"/>
        <v/>
      </c>
      <c r="FC763" s="1333" t="str">
        <f t="shared" si="762"/>
        <v/>
      </c>
      <c r="FE763" s="1234" t="str">
        <f t="shared" si="763"/>
        <v xml:space="preserve"> </v>
      </c>
      <c r="FF763" s="1234" t="str">
        <f t="shared" si="764"/>
        <v xml:space="preserve"> </v>
      </c>
      <c r="FG763" s="1234" t="str">
        <f t="shared" si="765"/>
        <v xml:space="preserve"> </v>
      </c>
      <c r="FH763" s="1234" t="str">
        <f t="shared" si="766"/>
        <v xml:space="preserve"> </v>
      </c>
      <c r="FI763" s="1234" t="str">
        <f t="shared" si="737"/>
        <v xml:space="preserve"> </v>
      </c>
      <c r="FJ763" s="1234" t="str">
        <f t="shared" si="767"/>
        <v xml:space="preserve"> </v>
      </c>
      <c r="FK763" s="1234">
        <f t="shared" si="738"/>
        <v>0</v>
      </c>
      <c r="FL763" s="1227"/>
      <c r="FM763" s="1234" t="str">
        <f t="shared" si="739"/>
        <v xml:space="preserve"> </v>
      </c>
      <c r="FN763" s="1234" t="str">
        <f t="shared" si="740"/>
        <v xml:space="preserve"> </v>
      </c>
      <c r="FO763" s="1234" t="str">
        <f t="shared" si="768"/>
        <v xml:space="preserve"> </v>
      </c>
      <c r="FP763" s="1234" t="str">
        <f t="shared" si="769"/>
        <v xml:space="preserve"> </v>
      </c>
      <c r="FQ763" s="1234" t="str">
        <f t="shared" si="741"/>
        <v xml:space="preserve"> </v>
      </c>
      <c r="FR763" s="1234" t="str">
        <f t="shared" si="770"/>
        <v xml:space="preserve"> </v>
      </c>
      <c r="FS763" s="1234">
        <f t="shared" si="776"/>
        <v>0</v>
      </c>
      <c r="FT763" s="1227"/>
      <c r="FU763" s="1234" t="str">
        <f t="shared" si="771"/>
        <v xml:space="preserve"> </v>
      </c>
      <c r="FV763" s="1234" t="str">
        <f t="shared" si="772"/>
        <v xml:space="preserve"> </v>
      </c>
      <c r="FW763" s="1234" t="str">
        <f t="shared" si="773"/>
        <v xml:space="preserve"> </v>
      </c>
      <c r="FX763" s="1234" t="str">
        <f t="shared" si="742"/>
        <v xml:space="preserve"> </v>
      </c>
      <c r="FY763" s="1234" t="str">
        <f t="shared" si="743"/>
        <v xml:space="preserve"> </v>
      </c>
      <c r="FZ763" s="1234" t="str">
        <f t="shared" si="774"/>
        <v xml:space="preserve"> </v>
      </c>
      <c r="GA763" s="1234">
        <f t="shared" si="744"/>
        <v>0</v>
      </c>
      <c r="GB763" s="1227"/>
      <c r="GC763" s="1234" t="str">
        <f t="shared" si="745"/>
        <v xml:space="preserve"> </v>
      </c>
      <c r="GD763" s="1234" t="str">
        <f t="shared" si="746"/>
        <v xml:space="preserve"> </v>
      </c>
      <c r="GE763" s="1234" t="str">
        <f t="shared" si="747"/>
        <v xml:space="preserve"> </v>
      </c>
      <c r="GF763" s="1234" t="str">
        <f t="shared" si="748"/>
        <v xml:space="preserve"> </v>
      </c>
      <c r="GG763" s="1234" t="str">
        <f t="shared" si="749"/>
        <v xml:space="preserve"> </v>
      </c>
      <c r="GH763" s="1234" t="str">
        <f t="shared" si="750"/>
        <v xml:space="preserve"> </v>
      </c>
      <c r="GI763" s="1234" t="str">
        <f t="shared" si="751"/>
        <v xml:space="preserve"> </v>
      </c>
      <c r="GJ763" s="1234" t="str">
        <f t="shared" si="752"/>
        <v xml:space="preserve"> </v>
      </c>
      <c r="GK763" s="1234" t="str">
        <f t="shared" si="753"/>
        <v xml:space="preserve"> </v>
      </c>
      <c r="GL763" s="1234" t="str">
        <f t="shared" si="754"/>
        <v xml:space="preserve"> </v>
      </c>
      <c r="GM763" s="1234" t="str">
        <f t="shared" si="755"/>
        <v xml:space="preserve"> </v>
      </c>
      <c r="GN763" s="1234">
        <f t="shared" si="756"/>
        <v>0</v>
      </c>
    </row>
    <row r="764" spans="1:196" s="100" customFormat="1" ht="27" customHeight="1" thickTop="1" thickBot="1">
      <c r="A764" s="1208">
        <f>【A票】【D票】!$D$10</f>
        <v>0</v>
      </c>
      <c r="B764" s="1212">
        <f>【A票】【D票】!$H$10</f>
        <v>0</v>
      </c>
      <c r="C764" s="1213" t="str">
        <f>【A票】【D票】!$K$10</f>
        <v xml:space="preserve"> </v>
      </c>
      <c r="D764" s="1214">
        <f t="shared" si="730"/>
        <v>673</v>
      </c>
      <c r="E764" s="914"/>
      <c r="F764" s="467"/>
      <c r="G764" s="469"/>
      <c r="H764" s="224" t="str">
        <f t="shared" si="777"/>
        <v xml:space="preserve"> </v>
      </c>
      <c r="I764" s="704"/>
      <c r="J764" s="117"/>
      <c r="K764" s="117"/>
      <c r="L764" s="117"/>
      <c r="M764" s="117"/>
      <c r="N764" s="117"/>
      <c r="O764" s="117"/>
      <c r="P764" s="117"/>
      <c r="Q764" s="117"/>
      <c r="R764" s="117"/>
      <c r="S764" s="117"/>
      <c r="T764" s="254"/>
      <c r="U764" s="646"/>
      <c r="V764" s="646"/>
      <c r="W764" s="114"/>
      <c r="X764" s="254"/>
      <c r="Y764" s="224" t="str">
        <f t="shared" si="778"/>
        <v xml:space="preserve"> </v>
      </c>
      <c r="Z764" s="579"/>
      <c r="AA764" s="704"/>
      <c r="AB764" s="119"/>
      <c r="AC764" s="224" t="str">
        <f t="shared" si="732"/>
        <v xml:space="preserve"> </v>
      </c>
      <c r="AD764" s="115"/>
      <c r="AE764" s="253"/>
      <c r="AF764" s="704"/>
      <c r="AG764" s="727"/>
      <c r="AH764" s="727"/>
      <c r="AI764" s="727"/>
      <c r="AJ764" s="727"/>
      <c r="AK764" s="591"/>
      <c r="AL764" s="727"/>
      <c r="AM764" s="727"/>
      <c r="AN764" s="727"/>
      <c r="AO764" s="727"/>
      <c r="AP764" s="727"/>
      <c r="AQ764" s="727"/>
      <c r="AR764" s="727"/>
      <c r="AS764" s="727"/>
      <c r="AT764" s="727"/>
      <c r="AU764" s="727"/>
      <c r="AV764" s="727"/>
      <c r="AW764" s="727"/>
      <c r="AX764" s="727"/>
      <c r="AY764" s="727"/>
      <c r="AZ764" s="727"/>
      <c r="BA764" s="727"/>
      <c r="BB764" s="727"/>
      <c r="BC764" s="821"/>
      <c r="BD764" s="727"/>
      <c r="BE764" s="727"/>
      <c r="BF764" s="727"/>
      <c r="BG764" s="727"/>
      <c r="BH764" s="727"/>
      <c r="BI764" s="727"/>
      <c r="BJ764" s="727"/>
      <c r="BK764" s="727"/>
      <c r="BL764" s="821"/>
      <c r="BM764" s="727"/>
      <c r="BN764" s="727"/>
      <c r="BO764" s="727"/>
      <c r="BP764" s="727"/>
      <c r="BQ764" s="727"/>
      <c r="BR764" s="821"/>
      <c r="BS764" s="727"/>
      <c r="BT764" s="727"/>
      <c r="BU764" s="727"/>
      <c r="BV764" s="591"/>
      <c r="BW764" s="224" t="str">
        <f t="shared" ref="BW764:BW827" si="790">IF(AND(OR(Z764=Z$66,Z764=Z$67,Z764=""),COUNTA(AD764:BV764)&gt;0),"問3事実確認行っていない→記入不要",
IF(AND(OR(Z764=Z$63,Z764=Z$64,Z764=Z$65),AD764=""),"問3事実確認を行った→問4_1)調査の結果に記入",
IF(AND(AD764=AD$63,COUNTA(AF764:AI764,AL764:BB764,BD764:BK764,BM764:BQ764,BS764:BU764)&lt;37),"問4_2)～問4_6)_5の回答漏れがあります",
IF(AND(OR(AD764=AD$64,AD764=AD$65),COUNTA(AF764:BV764)&gt;0),"問4_1)虐待があったといえない→2)～6)記入不要",
IF(AND(G764=G$65,OR(AD764=AD$64,AD764=AD$65)),"要確認事項「対応時期」で選択肢cとした場合、虐待の事実が認められた事例のみ回答",
IF(AND(AD764=AD$65,AE764=""),"虐待の判断に至らなかった理由を記入",
IF(AND(F764=F$64,AG764=1),"被虐待者が複数いる事例を選択中→被虐待者人数確認"," ")))))))</f>
        <v xml:space="preserve"> </v>
      </c>
      <c r="BX764" s="471">
        <f t="shared" si="779"/>
        <v>673</v>
      </c>
      <c r="BY764" s="117"/>
      <c r="BZ764" s="117"/>
      <c r="CA764" s="117"/>
      <c r="CB764" s="117"/>
      <c r="CC764" s="117"/>
      <c r="CD764" s="461"/>
      <c r="CE764" s="236"/>
      <c r="CF764" s="224" t="str">
        <f t="shared" si="780"/>
        <v xml:space="preserve"> </v>
      </c>
      <c r="CG764" s="116"/>
      <c r="CH764" s="117"/>
      <c r="CI764" s="117"/>
      <c r="CJ764" s="117"/>
      <c r="CK764" s="472"/>
      <c r="CL764" s="472"/>
      <c r="CM764" s="472"/>
      <c r="CN764" s="472"/>
      <c r="CO764" s="117"/>
      <c r="CP764" s="253"/>
      <c r="CQ764" s="120"/>
      <c r="CR764" s="224" t="str" cm="1">
        <f t="array" ref="CR764">IF(AND(SUM(COUNTIF(CG764:CM764,{"*不明*","*その他*"})+COUNTIF(CO764:CP764,{"*不明*","*その他*"}))&gt;0,CQ764=""),"その他・不明の場合,10)具体的内容、理由を記入",IF(OR(AND(CI764=CI$65,COUNTA(CJ764:CM764)&lt;4),AND(OR(CI764=CI$63,CI764=CI$64,CI764=CI$66,CI764=CI$67,CI764=CI$68,CI764=""),COUNTA(CJ764:CM764)&gt;0)),"3)介護保険認定済→要介護度、認知症自立度、寝たきり度、介護保険サービス記入",IF(OR(AND(OR(CM764=CM$63,CM764=CM$64),CN764=""),AND(OR(CM764=CM$65,CM764=CM$66),CN764&lt;&gt;"")),"7)介護保険サービス受けている/過去受けていた→具体的内容記入"," ")))</f>
        <v xml:space="preserve"> </v>
      </c>
      <c r="CS764" s="224" t="str">
        <f t="shared" si="781"/>
        <v xml:space="preserve"> </v>
      </c>
      <c r="CT764" s="116"/>
      <c r="CU764" s="253"/>
      <c r="CV764" s="117"/>
      <c r="CW764" s="117"/>
      <c r="CX764" s="253"/>
      <c r="CY764" s="117"/>
      <c r="CZ764" s="117"/>
      <c r="DA764" s="253"/>
      <c r="DB764" s="117"/>
      <c r="DC764" s="224" t="str">
        <f t="shared" si="782"/>
        <v xml:space="preserve"> </v>
      </c>
      <c r="DD764" s="224" t="str">
        <f t="shared" si="783"/>
        <v xml:space="preserve"> </v>
      </c>
      <c r="DE764" s="224" t="str">
        <f t="shared" si="733"/>
        <v xml:space="preserve"> </v>
      </c>
      <c r="DF764" s="121"/>
      <c r="DG764" s="114"/>
      <c r="DH764" s="704"/>
      <c r="DI764" s="119"/>
      <c r="DJ764" s="187"/>
      <c r="DK764" s="254"/>
      <c r="DL764" s="224" t="str">
        <f t="shared" si="734"/>
        <v xml:space="preserve"> </v>
      </c>
      <c r="DM764" s="224" t="str">
        <f t="shared" si="784"/>
        <v xml:space="preserve"> </v>
      </c>
      <c r="DN764" s="474"/>
      <c r="DO764" s="117"/>
      <c r="DP764" s="117"/>
      <c r="DQ764" s="117"/>
      <c r="DR764" s="117"/>
      <c r="DS764" s="117"/>
      <c r="DT764" s="254"/>
      <c r="DU764" s="476"/>
      <c r="DV764" s="224" t="str">
        <f t="shared" si="735"/>
        <v xml:space="preserve"> </v>
      </c>
      <c r="DW764" s="115"/>
      <c r="DX764" s="470"/>
      <c r="DY764" s="117"/>
      <c r="DZ764" s="704"/>
      <c r="EA764" s="224" t="str">
        <f t="shared" si="736"/>
        <v xml:space="preserve"> </v>
      </c>
      <c r="EB764" s="906"/>
      <c r="EC764" s="904"/>
      <c r="ED764" s="904"/>
      <c r="EE764" s="904"/>
      <c r="EF764" s="904"/>
      <c r="EG764" s="904"/>
      <c r="EH764" s="904"/>
      <c r="EI764" s="904"/>
      <c r="EJ764" s="904"/>
      <c r="EK764" s="905"/>
      <c r="EL764" s="80"/>
      <c r="EM764" s="224" t="str">
        <f t="shared" si="785"/>
        <v xml:space="preserve"> </v>
      </c>
      <c r="EN764" s="224" t="str">
        <f t="shared" si="786"/>
        <v xml:space="preserve"> </v>
      </c>
      <c r="EO764" s="115"/>
      <c r="EP764" s="1050"/>
      <c r="EQ764" s="253"/>
      <c r="ER764" s="117"/>
      <c r="ES764" s="1258">
        <f t="shared" si="787"/>
        <v>673</v>
      </c>
      <c r="ET764" s="224" t="str">
        <f t="shared" si="788"/>
        <v xml:space="preserve"> </v>
      </c>
      <c r="EU764" s="477" t="str">
        <f t="shared" si="789"/>
        <v/>
      </c>
      <c r="EV764" s="1334" t="str">
        <f t="shared" si="731"/>
        <v xml:space="preserve"> </v>
      </c>
      <c r="EW764" s="1332" t="str">
        <f t="shared" si="775"/>
        <v/>
      </c>
      <c r="EX764" s="1275" t="str">
        <f t="shared" si="757"/>
        <v/>
      </c>
      <c r="EY764" s="1275" t="str">
        <f t="shared" si="758"/>
        <v/>
      </c>
      <c r="EZ764" s="1275" t="str">
        <f t="shared" si="759"/>
        <v/>
      </c>
      <c r="FA764" s="1275" t="str">
        <f t="shared" si="760"/>
        <v/>
      </c>
      <c r="FB764" s="1275" t="str">
        <f t="shared" si="761"/>
        <v/>
      </c>
      <c r="FC764" s="1333" t="str">
        <f t="shared" si="762"/>
        <v/>
      </c>
      <c r="FE764" s="1234" t="str">
        <f t="shared" si="763"/>
        <v xml:space="preserve"> </v>
      </c>
      <c r="FF764" s="1234" t="str">
        <f t="shared" si="764"/>
        <v xml:space="preserve"> </v>
      </c>
      <c r="FG764" s="1234" t="str">
        <f t="shared" si="765"/>
        <v xml:space="preserve"> </v>
      </c>
      <c r="FH764" s="1234" t="str">
        <f t="shared" si="766"/>
        <v xml:space="preserve"> </v>
      </c>
      <c r="FI764" s="1234" t="str">
        <f t="shared" si="737"/>
        <v xml:space="preserve"> </v>
      </c>
      <c r="FJ764" s="1234" t="str">
        <f t="shared" si="767"/>
        <v xml:space="preserve"> </v>
      </c>
      <c r="FK764" s="1234">
        <f t="shared" si="738"/>
        <v>0</v>
      </c>
      <c r="FL764" s="1227"/>
      <c r="FM764" s="1234" t="str">
        <f t="shared" si="739"/>
        <v xml:space="preserve"> </v>
      </c>
      <c r="FN764" s="1234" t="str">
        <f t="shared" si="740"/>
        <v xml:space="preserve"> </v>
      </c>
      <c r="FO764" s="1234" t="str">
        <f t="shared" si="768"/>
        <v xml:space="preserve"> </v>
      </c>
      <c r="FP764" s="1234" t="str">
        <f t="shared" si="769"/>
        <v xml:space="preserve"> </v>
      </c>
      <c r="FQ764" s="1234" t="str">
        <f t="shared" si="741"/>
        <v xml:space="preserve"> </v>
      </c>
      <c r="FR764" s="1234" t="str">
        <f t="shared" si="770"/>
        <v xml:space="preserve"> </v>
      </c>
      <c r="FS764" s="1234">
        <f t="shared" si="776"/>
        <v>0</v>
      </c>
      <c r="FT764" s="1227"/>
      <c r="FU764" s="1234" t="str">
        <f t="shared" si="771"/>
        <v xml:space="preserve"> </v>
      </c>
      <c r="FV764" s="1234" t="str">
        <f t="shared" si="772"/>
        <v xml:space="preserve"> </v>
      </c>
      <c r="FW764" s="1234" t="str">
        <f t="shared" si="773"/>
        <v xml:space="preserve"> </v>
      </c>
      <c r="FX764" s="1234" t="str">
        <f t="shared" si="742"/>
        <v xml:space="preserve"> </v>
      </c>
      <c r="FY764" s="1234" t="str">
        <f t="shared" si="743"/>
        <v xml:space="preserve"> </v>
      </c>
      <c r="FZ764" s="1234" t="str">
        <f t="shared" si="774"/>
        <v xml:space="preserve"> </v>
      </c>
      <c r="GA764" s="1234">
        <f t="shared" si="744"/>
        <v>0</v>
      </c>
      <c r="GB764" s="1227"/>
      <c r="GC764" s="1234" t="str">
        <f t="shared" si="745"/>
        <v xml:space="preserve"> </v>
      </c>
      <c r="GD764" s="1234" t="str">
        <f t="shared" si="746"/>
        <v xml:space="preserve"> </v>
      </c>
      <c r="GE764" s="1234" t="str">
        <f t="shared" si="747"/>
        <v xml:space="preserve"> </v>
      </c>
      <c r="GF764" s="1234" t="str">
        <f t="shared" si="748"/>
        <v xml:space="preserve"> </v>
      </c>
      <c r="GG764" s="1234" t="str">
        <f t="shared" si="749"/>
        <v xml:space="preserve"> </v>
      </c>
      <c r="GH764" s="1234" t="str">
        <f t="shared" si="750"/>
        <v xml:space="preserve"> </v>
      </c>
      <c r="GI764" s="1234" t="str">
        <f t="shared" si="751"/>
        <v xml:space="preserve"> </v>
      </c>
      <c r="GJ764" s="1234" t="str">
        <f t="shared" si="752"/>
        <v xml:space="preserve"> </v>
      </c>
      <c r="GK764" s="1234" t="str">
        <f t="shared" si="753"/>
        <v xml:space="preserve"> </v>
      </c>
      <c r="GL764" s="1234" t="str">
        <f t="shared" si="754"/>
        <v xml:space="preserve"> </v>
      </c>
      <c r="GM764" s="1234" t="str">
        <f t="shared" si="755"/>
        <v xml:space="preserve"> </v>
      </c>
      <c r="GN764" s="1234">
        <f t="shared" si="756"/>
        <v>0</v>
      </c>
    </row>
    <row r="765" spans="1:196" s="100" customFormat="1" ht="27" customHeight="1" thickTop="1" thickBot="1">
      <c r="A765" s="1208">
        <f>【A票】【D票】!$D$10</f>
        <v>0</v>
      </c>
      <c r="B765" s="1212">
        <f>【A票】【D票】!$H$10</f>
        <v>0</v>
      </c>
      <c r="C765" s="1213" t="str">
        <f>【A票】【D票】!$K$10</f>
        <v xml:space="preserve"> </v>
      </c>
      <c r="D765" s="1214">
        <f t="shared" si="730"/>
        <v>674</v>
      </c>
      <c r="E765" s="914"/>
      <c r="F765" s="467"/>
      <c r="G765" s="469"/>
      <c r="H765" s="224" t="str">
        <f t="shared" si="777"/>
        <v xml:space="preserve"> </v>
      </c>
      <c r="I765" s="704"/>
      <c r="J765" s="117"/>
      <c r="K765" s="117"/>
      <c r="L765" s="117"/>
      <c r="M765" s="117"/>
      <c r="N765" s="117"/>
      <c r="O765" s="117"/>
      <c r="P765" s="117"/>
      <c r="Q765" s="117"/>
      <c r="R765" s="117"/>
      <c r="S765" s="117"/>
      <c r="T765" s="254"/>
      <c r="U765" s="646"/>
      <c r="V765" s="646"/>
      <c r="W765" s="114"/>
      <c r="X765" s="254"/>
      <c r="Y765" s="224" t="str">
        <f t="shared" si="778"/>
        <v xml:space="preserve"> </v>
      </c>
      <c r="Z765" s="579"/>
      <c r="AA765" s="704"/>
      <c r="AB765" s="119"/>
      <c r="AC765" s="224" t="str">
        <f t="shared" si="732"/>
        <v xml:space="preserve"> </v>
      </c>
      <c r="AD765" s="115"/>
      <c r="AE765" s="253"/>
      <c r="AF765" s="704"/>
      <c r="AG765" s="727"/>
      <c r="AH765" s="727"/>
      <c r="AI765" s="727"/>
      <c r="AJ765" s="727"/>
      <c r="AK765" s="591"/>
      <c r="AL765" s="727"/>
      <c r="AM765" s="727"/>
      <c r="AN765" s="727"/>
      <c r="AO765" s="727"/>
      <c r="AP765" s="727"/>
      <c r="AQ765" s="727"/>
      <c r="AR765" s="727"/>
      <c r="AS765" s="727"/>
      <c r="AT765" s="727"/>
      <c r="AU765" s="727"/>
      <c r="AV765" s="727"/>
      <c r="AW765" s="727"/>
      <c r="AX765" s="727"/>
      <c r="AY765" s="727"/>
      <c r="AZ765" s="727"/>
      <c r="BA765" s="727"/>
      <c r="BB765" s="727"/>
      <c r="BC765" s="821"/>
      <c r="BD765" s="727"/>
      <c r="BE765" s="727"/>
      <c r="BF765" s="727"/>
      <c r="BG765" s="727"/>
      <c r="BH765" s="727"/>
      <c r="BI765" s="727"/>
      <c r="BJ765" s="727"/>
      <c r="BK765" s="727"/>
      <c r="BL765" s="821"/>
      <c r="BM765" s="727"/>
      <c r="BN765" s="727"/>
      <c r="BO765" s="727"/>
      <c r="BP765" s="727"/>
      <c r="BQ765" s="727"/>
      <c r="BR765" s="821"/>
      <c r="BS765" s="727"/>
      <c r="BT765" s="727"/>
      <c r="BU765" s="727"/>
      <c r="BV765" s="591"/>
      <c r="BW765" s="224" t="str">
        <f t="shared" si="790"/>
        <v xml:space="preserve"> </v>
      </c>
      <c r="BX765" s="471">
        <f t="shared" si="779"/>
        <v>674</v>
      </c>
      <c r="BY765" s="117"/>
      <c r="BZ765" s="117"/>
      <c r="CA765" s="117"/>
      <c r="CB765" s="117"/>
      <c r="CC765" s="117"/>
      <c r="CD765" s="461"/>
      <c r="CE765" s="236"/>
      <c r="CF765" s="224" t="str">
        <f t="shared" si="780"/>
        <v xml:space="preserve"> </v>
      </c>
      <c r="CG765" s="116"/>
      <c r="CH765" s="117"/>
      <c r="CI765" s="117"/>
      <c r="CJ765" s="117"/>
      <c r="CK765" s="472"/>
      <c r="CL765" s="472"/>
      <c r="CM765" s="472"/>
      <c r="CN765" s="472"/>
      <c r="CO765" s="117"/>
      <c r="CP765" s="253"/>
      <c r="CQ765" s="120"/>
      <c r="CR765" s="224" t="str" cm="1">
        <f t="array" ref="CR765">IF(AND(SUM(COUNTIF(CG765:CM765,{"*不明*","*その他*"})+COUNTIF(CO765:CP765,{"*不明*","*その他*"}))&gt;0,CQ765=""),"その他・不明の場合,10)具体的内容、理由を記入",IF(OR(AND(CI765=CI$65,COUNTA(CJ765:CM765)&lt;4),AND(OR(CI765=CI$63,CI765=CI$64,CI765=CI$66,CI765=CI$67,CI765=CI$68,CI765=""),COUNTA(CJ765:CM765)&gt;0)),"3)介護保険認定済→要介護度、認知症自立度、寝たきり度、介護保険サービス記入",IF(OR(AND(OR(CM765=CM$63,CM765=CM$64),CN765=""),AND(OR(CM765=CM$65,CM765=CM$66),CN765&lt;&gt;"")),"7)介護保険サービス受けている/過去受けていた→具体的内容記入"," ")))</f>
        <v xml:space="preserve"> </v>
      </c>
      <c r="CS765" s="224" t="str">
        <f t="shared" si="781"/>
        <v xml:space="preserve"> </v>
      </c>
      <c r="CT765" s="116"/>
      <c r="CU765" s="253"/>
      <c r="CV765" s="117"/>
      <c r="CW765" s="117"/>
      <c r="CX765" s="253"/>
      <c r="CY765" s="117"/>
      <c r="CZ765" s="117"/>
      <c r="DA765" s="253"/>
      <c r="DB765" s="117"/>
      <c r="DC765" s="224" t="str">
        <f t="shared" si="782"/>
        <v xml:space="preserve"> </v>
      </c>
      <c r="DD765" s="224" t="str">
        <f t="shared" si="783"/>
        <v xml:space="preserve"> </v>
      </c>
      <c r="DE765" s="224" t="str">
        <f t="shared" si="733"/>
        <v xml:space="preserve"> </v>
      </c>
      <c r="DF765" s="121"/>
      <c r="DG765" s="114"/>
      <c r="DH765" s="704"/>
      <c r="DI765" s="119"/>
      <c r="DJ765" s="187"/>
      <c r="DK765" s="254"/>
      <c r="DL765" s="224" t="str">
        <f t="shared" si="734"/>
        <v xml:space="preserve"> </v>
      </c>
      <c r="DM765" s="224" t="str">
        <f t="shared" si="784"/>
        <v xml:space="preserve"> </v>
      </c>
      <c r="DN765" s="474"/>
      <c r="DO765" s="117"/>
      <c r="DP765" s="117"/>
      <c r="DQ765" s="117"/>
      <c r="DR765" s="117"/>
      <c r="DS765" s="117"/>
      <c r="DT765" s="254"/>
      <c r="DU765" s="476"/>
      <c r="DV765" s="224" t="str">
        <f t="shared" si="735"/>
        <v xml:space="preserve"> </v>
      </c>
      <c r="DW765" s="115"/>
      <c r="DX765" s="470"/>
      <c r="DY765" s="117"/>
      <c r="DZ765" s="704"/>
      <c r="EA765" s="224" t="str">
        <f t="shared" si="736"/>
        <v xml:space="preserve"> </v>
      </c>
      <c r="EB765" s="906"/>
      <c r="EC765" s="904"/>
      <c r="ED765" s="904"/>
      <c r="EE765" s="904"/>
      <c r="EF765" s="904"/>
      <c r="EG765" s="904"/>
      <c r="EH765" s="904"/>
      <c r="EI765" s="904"/>
      <c r="EJ765" s="904"/>
      <c r="EK765" s="905"/>
      <c r="EL765" s="80"/>
      <c r="EM765" s="224" t="str">
        <f t="shared" si="785"/>
        <v xml:space="preserve"> </v>
      </c>
      <c r="EN765" s="224" t="str">
        <f t="shared" si="786"/>
        <v xml:space="preserve"> </v>
      </c>
      <c r="EO765" s="115"/>
      <c r="EP765" s="1050"/>
      <c r="EQ765" s="253"/>
      <c r="ER765" s="117"/>
      <c r="ES765" s="1258">
        <f t="shared" si="787"/>
        <v>674</v>
      </c>
      <c r="ET765" s="224" t="str">
        <f t="shared" si="788"/>
        <v xml:space="preserve"> </v>
      </c>
      <c r="EU765" s="477" t="str">
        <f t="shared" si="789"/>
        <v/>
      </c>
      <c r="EV765" s="1334" t="str">
        <f t="shared" si="731"/>
        <v xml:space="preserve"> </v>
      </c>
      <c r="EW765" s="1332" t="str">
        <f t="shared" si="775"/>
        <v/>
      </c>
      <c r="EX765" s="1275" t="str">
        <f t="shared" si="757"/>
        <v/>
      </c>
      <c r="EY765" s="1275" t="str">
        <f t="shared" si="758"/>
        <v/>
      </c>
      <c r="EZ765" s="1275" t="str">
        <f t="shared" si="759"/>
        <v/>
      </c>
      <c r="FA765" s="1275" t="str">
        <f t="shared" si="760"/>
        <v/>
      </c>
      <c r="FB765" s="1275" t="str">
        <f t="shared" si="761"/>
        <v/>
      </c>
      <c r="FC765" s="1333" t="str">
        <f t="shared" si="762"/>
        <v/>
      </c>
      <c r="FE765" s="1234" t="str">
        <f t="shared" si="763"/>
        <v xml:space="preserve"> </v>
      </c>
      <c r="FF765" s="1234" t="str">
        <f t="shared" si="764"/>
        <v xml:space="preserve"> </v>
      </c>
      <c r="FG765" s="1234" t="str">
        <f t="shared" si="765"/>
        <v xml:space="preserve"> </v>
      </c>
      <c r="FH765" s="1234" t="str">
        <f t="shared" si="766"/>
        <v xml:space="preserve"> </v>
      </c>
      <c r="FI765" s="1234" t="str">
        <f t="shared" si="737"/>
        <v xml:space="preserve"> </v>
      </c>
      <c r="FJ765" s="1234" t="str">
        <f t="shared" si="767"/>
        <v xml:space="preserve"> </v>
      </c>
      <c r="FK765" s="1234">
        <f t="shared" si="738"/>
        <v>0</v>
      </c>
      <c r="FL765" s="1227"/>
      <c r="FM765" s="1234" t="str">
        <f t="shared" si="739"/>
        <v xml:space="preserve"> </v>
      </c>
      <c r="FN765" s="1234" t="str">
        <f t="shared" si="740"/>
        <v xml:space="preserve"> </v>
      </c>
      <c r="FO765" s="1234" t="str">
        <f t="shared" si="768"/>
        <v xml:space="preserve"> </v>
      </c>
      <c r="FP765" s="1234" t="str">
        <f t="shared" si="769"/>
        <v xml:space="preserve"> </v>
      </c>
      <c r="FQ765" s="1234" t="str">
        <f t="shared" si="741"/>
        <v xml:space="preserve"> </v>
      </c>
      <c r="FR765" s="1234" t="str">
        <f t="shared" si="770"/>
        <v xml:space="preserve"> </v>
      </c>
      <c r="FS765" s="1234">
        <f t="shared" si="776"/>
        <v>0</v>
      </c>
      <c r="FT765" s="1227"/>
      <c r="FU765" s="1234" t="str">
        <f t="shared" si="771"/>
        <v xml:space="preserve"> </v>
      </c>
      <c r="FV765" s="1234" t="str">
        <f t="shared" si="772"/>
        <v xml:space="preserve"> </v>
      </c>
      <c r="FW765" s="1234" t="str">
        <f t="shared" si="773"/>
        <v xml:space="preserve"> </v>
      </c>
      <c r="FX765" s="1234" t="str">
        <f t="shared" si="742"/>
        <v xml:space="preserve"> </v>
      </c>
      <c r="FY765" s="1234" t="str">
        <f t="shared" si="743"/>
        <v xml:space="preserve"> </v>
      </c>
      <c r="FZ765" s="1234" t="str">
        <f t="shared" si="774"/>
        <v xml:space="preserve"> </v>
      </c>
      <c r="GA765" s="1234">
        <f t="shared" si="744"/>
        <v>0</v>
      </c>
      <c r="GB765" s="1227"/>
      <c r="GC765" s="1234" t="str">
        <f t="shared" si="745"/>
        <v xml:space="preserve"> </v>
      </c>
      <c r="GD765" s="1234" t="str">
        <f t="shared" si="746"/>
        <v xml:space="preserve"> </v>
      </c>
      <c r="GE765" s="1234" t="str">
        <f t="shared" si="747"/>
        <v xml:space="preserve"> </v>
      </c>
      <c r="GF765" s="1234" t="str">
        <f t="shared" si="748"/>
        <v xml:space="preserve"> </v>
      </c>
      <c r="GG765" s="1234" t="str">
        <f t="shared" si="749"/>
        <v xml:space="preserve"> </v>
      </c>
      <c r="GH765" s="1234" t="str">
        <f t="shared" si="750"/>
        <v xml:space="preserve"> </v>
      </c>
      <c r="GI765" s="1234" t="str">
        <f t="shared" si="751"/>
        <v xml:space="preserve"> </v>
      </c>
      <c r="GJ765" s="1234" t="str">
        <f t="shared" si="752"/>
        <v xml:space="preserve"> </v>
      </c>
      <c r="GK765" s="1234" t="str">
        <f t="shared" si="753"/>
        <v xml:space="preserve"> </v>
      </c>
      <c r="GL765" s="1234" t="str">
        <f t="shared" si="754"/>
        <v xml:space="preserve"> </v>
      </c>
      <c r="GM765" s="1234" t="str">
        <f t="shared" si="755"/>
        <v xml:space="preserve"> </v>
      </c>
      <c r="GN765" s="1234">
        <f t="shared" si="756"/>
        <v>0</v>
      </c>
    </row>
    <row r="766" spans="1:196" s="100" customFormat="1" ht="27" customHeight="1" thickTop="1" thickBot="1">
      <c r="A766" s="1208">
        <f>【A票】【D票】!$D$10</f>
        <v>0</v>
      </c>
      <c r="B766" s="1212">
        <f>【A票】【D票】!$H$10</f>
        <v>0</v>
      </c>
      <c r="C766" s="1213" t="str">
        <f>【A票】【D票】!$K$10</f>
        <v xml:space="preserve"> </v>
      </c>
      <c r="D766" s="1214">
        <f t="shared" si="730"/>
        <v>675</v>
      </c>
      <c r="E766" s="914"/>
      <c r="F766" s="467"/>
      <c r="G766" s="469"/>
      <c r="H766" s="224" t="str">
        <f t="shared" si="777"/>
        <v xml:space="preserve"> </v>
      </c>
      <c r="I766" s="704"/>
      <c r="J766" s="117"/>
      <c r="K766" s="117"/>
      <c r="L766" s="117"/>
      <c r="M766" s="117"/>
      <c r="N766" s="117"/>
      <c r="O766" s="117"/>
      <c r="P766" s="117"/>
      <c r="Q766" s="117"/>
      <c r="R766" s="117"/>
      <c r="S766" s="117"/>
      <c r="T766" s="254"/>
      <c r="U766" s="646"/>
      <c r="V766" s="646"/>
      <c r="W766" s="114"/>
      <c r="X766" s="254"/>
      <c r="Y766" s="224" t="str">
        <f t="shared" si="778"/>
        <v xml:space="preserve"> </v>
      </c>
      <c r="Z766" s="579"/>
      <c r="AA766" s="704"/>
      <c r="AB766" s="119"/>
      <c r="AC766" s="224" t="str">
        <f t="shared" si="732"/>
        <v xml:space="preserve"> </v>
      </c>
      <c r="AD766" s="115"/>
      <c r="AE766" s="253"/>
      <c r="AF766" s="704"/>
      <c r="AG766" s="727"/>
      <c r="AH766" s="727"/>
      <c r="AI766" s="727"/>
      <c r="AJ766" s="727"/>
      <c r="AK766" s="591"/>
      <c r="AL766" s="727"/>
      <c r="AM766" s="727"/>
      <c r="AN766" s="727"/>
      <c r="AO766" s="727"/>
      <c r="AP766" s="727"/>
      <c r="AQ766" s="727"/>
      <c r="AR766" s="727"/>
      <c r="AS766" s="727"/>
      <c r="AT766" s="727"/>
      <c r="AU766" s="727"/>
      <c r="AV766" s="727"/>
      <c r="AW766" s="727"/>
      <c r="AX766" s="727"/>
      <c r="AY766" s="727"/>
      <c r="AZ766" s="727"/>
      <c r="BA766" s="727"/>
      <c r="BB766" s="727"/>
      <c r="BC766" s="821"/>
      <c r="BD766" s="727"/>
      <c r="BE766" s="727"/>
      <c r="BF766" s="727"/>
      <c r="BG766" s="727"/>
      <c r="BH766" s="727"/>
      <c r="BI766" s="727"/>
      <c r="BJ766" s="727"/>
      <c r="BK766" s="727"/>
      <c r="BL766" s="821"/>
      <c r="BM766" s="727"/>
      <c r="BN766" s="727"/>
      <c r="BO766" s="727"/>
      <c r="BP766" s="727"/>
      <c r="BQ766" s="727"/>
      <c r="BR766" s="821"/>
      <c r="BS766" s="727"/>
      <c r="BT766" s="727"/>
      <c r="BU766" s="727"/>
      <c r="BV766" s="591"/>
      <c r="BW766" s="224" t="str">
        <f t="shared" si="790"/>
        <v xml:space="preserve"> </v>
      </c>
      <c r="BX766" s="471">
        <f t="shared" si="779"/>
        <v>675</v>
      </c>
      <c r="BY766" s="117"/>
      <c r="BZ766" s="117"/>
      <c r="CA766" s="117"/>
      <c r="CB766" s="117"/>
      <c r="CC766" s="117"/>
      <c r="CD766" s="461"/>
      <c r="CE766" s="236"/>
      <c r="CF766" s="224" t="str">
        <f t="shared" si="780"/>
        <v xml:space="preserve"> </v>
      </c>
      <c r="CG766" s="116"/>
      <c r="CH766" s="117"/>
      <c r="CI766" s="117"/>
      <c r="CJ766" s="117"/>
      <c r="CK766" s="472"/>
      <c r="CL766" s="472"/>
      <c r="CM766" s="472"/>
      <c r="CN766" s="472"/>
      <c r="CO766" s="117"/>
      <c r="CP766" s="253"/>
      <c r="CQ766" s="120"/>
      <c r="CR766" s="224" t="str" cm="1">
        <f t="array" ref="CR766">IF(AND(SUM(COUNTIF(CG766:CM766,{"*不明*","*その他*"})+COUNTIF(CO766:CP766,{"*不明*","*その他*"}))&gt;0,CQ766=""),"その他・不明の場合,10)具体的内容、理由を記入",IF(OR(AND(CI766=CI$65,COUNTA(CJ766:CM766)&lt;4),AND(OR(CI766=CI$63,CI766=CI$64,CI766=CI$66,CI766=CI$67,CI766=CI$68,CI766=""),COUNTA(CJ766:CM766)&gt;0)),"3)介護保険認定済→要介護度、認知症自立度、寝たきり度、介護保険サービス記入",IF(OR(AND(OR(CM766=CM$63,CM766=CM$64),CN766=""),AND(OR(CM766=CM$65,CM766=CM$66),CN766&lt;&gt;"")),"7)介護保険サービス受けている/過去受けていた→具体的内容記入"," ")))</f>
        <v xml:space="preserve"> </v>
      </c>
      <c r="CS766" s="224" t="str">
        <f t="shared" si="781"/>
        <v xml:space="preserve"> </v>
      </c>
      <c r="CT766" s="116"/>
      <c r="CU766" s="253"/>
      <c r="CV766" s="117"/>
      <c r="CW766" s="117"/>
      <c r="CX766" s="253"/>
      <c r="CY766" s="117"/>
      <c r="CZ766" s="117"/>
      <c r="DA766" s="253"/>
      <c r="DB766" s="117"/>
      <c r="DC766" s="224" t="str">
        <f t="shared" si="782"/>
        <v xml:space="preserve"> </v>
      </c>
      <c r="DD766" s="224" t="str">
        <f t="shared" si="783"/>
        <v xml:space="preserve"> </v>
      </c>
      <c r="DE766" s="224" t="str">
        <f t="shared" si="733"/>
        <v xml:space="preserve"> </v>
      </c>
      <c r="DF766" s="121"/>
      <c r="DG766" s="114"/>
      <c r="DH766" s="704"/>
      <c r="DI766" s="119"/>
      <c r="DJ766" s="187"/>
      <c r="DK766" s="254"/>
      <c r="DL766" s="224" t="str">
        <f t="shared" si="734"/>
        <v xml:space="preserve"> </v>
      </c>
      <c r="DM766" s="224" t="str">
        <f t="shared" si="784"/>
        <v xml:space="preserve"> </v>
      </c>
      <c r="DN766" s="474"/>
      <c r="DO766" s="117"/>
      <c r="DP766" s="117"/>
      <c r="DQ766" s="117"/>
      <c r="DR766" s="117"/>
      <c r="DS766" s="117"/>
      <c r="DT766" s="254"/>
      <c r="DU766" s="476"/>
      <c r="DV766" s="224" t="str">
        <f t="shared" si="735"/>
        <v xml:space="preserve"> </v>
      </c>
      <c r="DW766" s="115"/>
      <c r="DX766" s="470"/>
      <c r="DY766" s="117"/>
      <c r="DZ766" s="704"/>
      <c r="EA766" s="224" t="str">
        <f t="shared" si="736"/>
        <v xml:space="preserve"> </v>
      </c>
      <c r="EB766" s="906"/>
      <c r="EC766" s="904"/>
      <c r="ED766" s="904"/>
      <c r="EE766" s="904"/>
      <c r="EF766" s="904"/>
      <c r="EG766" s="904"/>
      <c r="EH766" s="904"/>
      <c r="EI766" s="904"/>
      <c r="EJ766" s="904"/>
      <c r="EK766" s="905"/>
      <c r="EL766" s="80"/>
      <c r="EM766" s="224" t="str">
        <f t="shared" si="785"/>
        <v xml:space="preserve"> </v>
      </c>
      <c r="EN766" s="224" t="str">
        <f t="shared" si="786"/>
        <v xml:space="preserve"> </v>
      </c>
      <c r="EO766" s="115"/>
      <c r="EP766" s="1050"/>
      <c r="EQ766" s="253"/>
      <c r="ER766" s="117"/>
      <c r="ES766" s="1258">
        <f t="shared" si="787"/>
        <v>675</v>
      </c>
      <c r="ET766" s="224" t="str">
        <f t="shared" si="788"/>
        <v xml:space="preserve"> </v>
      </c>
      <c r="EU766" s="477" t="str">
        <f t="shared" si="789"/>
        <v/>
      </c>
      <c r="EV766" s="1334" t="str">
        <f t="shared" si="731"/>
        <v xml:space="preserve"> </v>
      </c>
      <c r="EW766" s="1332" t="str">
        <f t="shared" si="775"/>
        <v/>
      </c>
      <c r="EX766" s="1275" t="str">
        <f t="shared" si="757"/>
        <v/>
      </c>
      <c r="EY766" s="1275" t="str">
        <f t="shared" si="758"/>
        <v/>
      </c>
      <c r="EZ766" s="1275" t="str">
        <f t="shared" si="759"/>
        <v/>
      </c>
      <c r="FA766" s="1275" t="str">
        <f t="shared" si="760"/>
        <v/>
      </c>
      <c r="FB766" s="1275" t="str">
        <f t="shared" si="761"/>
        <v/>
      </c>
      <c r="FC766" s="1333" t="str">
        <f t="shared" si="762"/>
        <v/>
      </c>
      <c r="FE766" s="1234" t="str">
        <f t="shared" si="763"/>
        <v xml:space="preserve"> </v>
      </c>
      <c r="FF766" s="1234" t="str">
        <f t="shared" si="764"/>
        <v xml:space="preserve"> </v>
      </c>
      <c r="FG766" s="1234" t="str">
        <f t="shared" si="765"/>
        <v xml:space="preserve"> </v>
      </c>
      <c r="FH766" s="1234" t="str">
        <f t="shared" si="766"/>
        <v xml:space="preserve"> </v>
      </c>
      <c r="FI766" s="1234" t="str">
        <f t="shared" si="737"/>
        <v xml:space="preserve"> </v>
      </c>
      <c r="FJ766" s="1234" t="str">
        <f t="shared" si="767"/>
        <v xml:space="preserve"> </v>
      </c>
      <c r="FK766" s="1234">
        <f t="shared" si="738"/>
        <v>0</v>
      </c>
      <c r="FL766" s="1227"/>
      <c r="FM766" s="1234" t="str">
        <f t="shared" si="739"/>
        <v xml:space="preserve"> </v>
      </c>
      <c r="FN766" s="1234" t="str">
        <f t="shared" si="740"/>
        <v xml:space="preserve"> </v>
      </c>
      <c r="FO766" s="1234" t="str">
        <f t="shared" si="768"/>
        <v xml:space="preserve"> </v>
      </c>
      <c r="FP766" s="1234" t="str">
        <f t="shared" si="769"/>
        <v xml:space="preserve"> </v>
      </c>
      <c r="FQ766" s="1234" t="str">
        <f t="shared" si="741"/>
        <v xml:space="preserve"> </v>
      </c>
      <c r="FR766" s="1234" t="str">
        <f t="shared" si="770"/>
        <v xml:space="preserve"> </v>
      </c>
      <c r="FS766" s="1234">
        <f t="shared" si="776"/>
        <v>0</v>
      </c>
      <c r="FT766" s="1227"/>
      <c r="FU766" s="1234" t="str">
        <f t="shared" si="771"/>
        <v xml:space="preserve"> </v>
      </c>
      <c r="FV766" s="1234" t="str">
        <f t="shared" si="772"/>
        <v xml:space="preserve"> </v>
      </c>
      <c r="FW766" s="1234" t="str">
        <f t="shared" si="773"/>
        <v xml:space="preserve"> </v>
      </c>
      <c r="FX766" s="1234" t="str">
        <f t="shared" si="742"/>
        <v xml:space="preserve"> </v>
      </c>
      <c r="FY766" s="1234" t="str">
        <f t="shared" si="743"/>
        <v xml:space="preserve"> </v>
      </c>
      <c r="FZ766" s="1234" t="str">
        <f t="shared" si="774"/>
        <v xml:space="preserve"> </v>
      </c>
      <c r="GA766" s="1234">
        <f t="shared" si="744"/>
        <v>0</v>
      </c>
      <c r="GB766" s="1227"/>
      <c r="GC766" s="1234" t="str">
        <f t="shared" si="745"/>
        <v xml:space="preserve"> </v>
      </c>
      <c r="GD766" s="1234" t="str">
        <f t="shared" si="746"/>
        <v xml:space="preserve"> </v>
      </c>
      <c r="GE766" s="1234" t="str">
        <f t="shared" si="747"/>
        <v xml:space="preserve"> </v>
      </c>
      <c r="GF766" s="1234" t="str">
        <f t="shared" si="748"/>
        <v xml:space="preserve"> </v>
      </c>
      <c r="GG766" s="1234" t="str">
        <f t="shared" si="749"/>
        <v xml:space="preserve"> </v>
      </c>
      <c r="GH766" s="1234" t="str">
        <f t="shared" si="750"/>
        <v xml:space="preserve"> </v>
      </c>
      <c r="GI766" s="1234" t="str">
        <f t="shared" si="751"/>
        <v xml:space="preserve"> </v>
      </c>
      <c r="GJ766" s="1234" t="str">
        <f t="shared" si="752"/>
        <v xml:space="preserve"> </v>
      </c>
      <c r="GK766" s="1234" t="str">
        <f t="shared" si="753"/>
        <v xml:space="preserve"> </v>
      </c>
      <c r="GL766" s="1234" t="str">
        <f t="shared" si="754"/>
        <v xml:space="preserve"> </v>
      </c>
      <c r="GM766" s="1234" t="str">
        <f t="shared" si="755"/>
        <v xml:space="preserve"> </v>
      </c>
      <c r="GN766" s="1234">
        <f t="shared" si="756"/>
        <v>0</v>
      </c>
    </row>
    <row r="767" spans="1:196" s="100" customFormat="1" ht="27" customHeight="1" thickTop="1" thickBot="1">
      <c r="A767" s="1208">
        <f>【A票】【D票】!$D$10</f>
        <v>0</v>
      </c>
      <c r="B767" s="1212">
        <f>【A票】【D票】!$H$10</f>
        <v>0</v>
      </c>
      <c r="C767" s="1213" t="str">
        <f>【A票】【D票】!$K$10</f>
        <v xml:space="preserve"> </v>
      </c>
      <c r="D767" s="1214">
        <f t="shared" si="730"/>
        <v>676</v>
      </c>
      <c r="E767" s="914"/>
      <c r="F767" s="467"/>
      <c r="G767" s="469"/>
      <c r="H767" s="224" t="str">
        <f t="shared" si="777"/>
        <v xml:space="preserve"> </v>
      </c>
      <c r="I767" s="704"/>
      <c r="J767" s="117"/>
      <c r="K767" s="117"/>
      <c r="L767" s="117"/>
      <c r="M767" s="117"/>
      <c r="N767" s="117"/>
      <c r="O767" s="117"/>
      <c r="P767" s="117"/>
      <c r="Q767" s="117"/>
      <c r="R767" s="117"/>
      <c r="S767" s="117"/>
      <c r="T767" s="254"/>
      <c r="U767" s="646"/>
      <c r="V767" s="646"/>
      <c r="W767" s="114"/>
      <c r="X767" s="254"/>
      <c r="Y767" s="224" t="str">
        <f t="shared" si="778"/>
        <v xml:space="preserve"> </v>
      </c>
      <c r="Z767" s="579"/>
      <c r="AA767" s="704"/>
      <c r="AB767" s="119"/>
      <c r="AC767" s="224" t="str">
        <f t="shared" si="732"/>
        <v xml:space="preserve"> </v>
      </c>
      <c r="AD767" s="115"/>
      <c r="AE767" s="253"/>
      <c r="AF767" s="704"/>
      <c r="AG767" s="727"/>
      <c r="AH767" s="727"/>
      <c r="AI767" s="727"/>
      <c r="AJ767" s="727"/>
      <c r="AK767" s="591"/>
      <c r="AL767" s="727"/>
      <c r="AM767" s="727"/>
      <c r="AN767" s="727"/>
      <c r="AO767" s="727"/>
      <c r="AP767" s="727"/>
      <c r="AQ767" s="727"/>
      <c r="AR767" s="727"/>
      <c r="AS767" s="727"/>
      <c r="AT767" s="727"/>
      <c r="AU767" s="727"/>
      <c r="AV767" s="727"/>
      <c r="AW767" s="727"/>
      <c r="AX767" s="727"/>
      <c r="AY767" s="727"/>
      <c r="AZ767" s="727"/>
      <c r="BA767" s="727"/>
      <c r="BB767" s="727"/>
      <c r="BC767" s="821"/>
      <c r="BD767" s="727"/>
      <c r="BE767" s="727"/>
      <c r="BF767" s="727"/>
      <c r="BG767" s="727"/>
      <c r="BH767" s="727"/>
      <c r="BI767" s="727"/>
      <c r="BJ767" s="727"/>
      <c r="BK767" s="727"/>
      <c r="BL767" s="821"/>
      <c r="BM767" s="727"/>
      <c r="BN767" s="727"/>
      <c r="BO767" s="727"/>
      <c r="BP767" s="727"/>
      <c r="BQ767" s="727"/>
      <c r="BR767" s="821"/>
      <c r="BS767" s="727"/>
      <c r="BT767" s="727"/>
      <c r="BU767" s="727"/>
      <c r="BV767" s="591"/>
      <c r="BW767" s="224" t="str">
        <f t="shared" si="790"/>
        <v xml:space="preserve"> </v>
      </c>
      <c r="BX767" s="471">
        <f t="shared" si="779"/>
        <v>676</v>
      </c>
      <c r="BY767" s="117"/>
      <c r="BZ767" s="117"/>
      <c r="CA767" s="117"/>
      <c r="CB767" s="117"/>
      <c r="CC767" s="117"/>
      <c r="CD767" s="461"/>
      <c r="CE767" s="236"/>
      <c r="CF767" s="224" t="str">
        <f t="shared" si="780"/>
        <v xml:space="preserve"> </v>
      </c>
      <c r="CG767" s="116"/>
      <c r="CH767" s="117"/>
      <c r="CI767" s="117"/>
      <c r="CJ767" s="117"/>
      <c r="CK767" s="472"/>
      <c r="CL767" s="472"/>
      <c r="CM767" s="472"/>
      <c r="CN767" s="472"/>
      <c r="CO767" s="117"/>
      <c r="CP767" s="253"/>
      <c r="CQ767" s="120"/>
      <c r="CR767" s="224" t="str" cm="1">
        <f t="array" ref="CR767">IF(AND(SUM(COUNTIF(CG767:CM767,{"*不明*","*その他*"})+COUNTIF(CO767:CP767,{"*不明*","*その他*"}))&gt;0,CQ767=""),"その他・不明の場合,10)具体的内容、理由を記入",IF(OR(AND(CI767=CI$65,COUNTA(CJ767:CM767)&lt;4),AND(OR(CI767=CI$63,CI767=CI$64,CI767=CI$66,CI767=CI$67,CI767=CI$68,CI767=""),COUNTA(CJ767:CM767)&gt;0)),"3)介護保険認定済→要介護度、認知症自立度、寝たきり度、介護保険サービス記入",IF(OR(AND(OR(CM767=CM$63,CM767=CM$64),CN767=""),AND(OR(CM767=CM$65,CM767=CM$66),CN767&lt;&gt;"")),"7)介護保険サービス受けている/過去受けていた→具体的内容記入"," ")))</f>
        <v xml:space="preserve"> </v>
      </c>
      <c r="CS767" s="224" t="str">
        <f t="shared" si="781"/>
        <v xml:space="preserve"> </v>
      </c>
      <c r="CT767" s="116"/>
      <c r="CU767" s="253"/>
      <c r="CV767" s="117"/>
      <c r="CW767" s="117"/>
      <c r="CX767" s="253"/>
      <c r="CY767" s="117"/>
      <c r="CZ767" s="117"/>
      <c r="DA767" s="253"/>
      <c r="DB767" s="117"/>
      <c r="DC767" s="224" t="str">
        <f t="shared" si="782"/>
        <v xml:space="preserve"> </v>
      </c>
      <c r="DD767" s="224" t="str">
        <f t="shared" si="783"/>
        <v xml:space="preserve"> </v>
      </c>
      <c r="DE767" s="224" t="str">
        <f t="shared" si="733"/>
        <v xml:space="preserve"> </v>
      </c>
      <c r="DF767" s="121"/>
      <c r="DG767" s="114"/>
      <c r="DH767" s="704"/>
      <c r="DI767" s="119"/>
      <c r="DJ767" s="187"/>
      <c r="DK767" s="254"/>
      <c r="DL767" s="224" t="str">
        <f t="shared" si="734"/>
        <v xml:space="preserve"> </v>
      </c>
      <c r="DM767" s="224" t="str">
        <f t="shared" si="784"/>
        <v xml:space="preserve"> </v>
      </c>
      <c r="DN767" s="474"/>
      <c r="DO767" s="117"/>
      <c r="DP767" s="117"/>
      <c r="DQ767" s="117"/>
      <c r="DR767" s="117"/>
      <c r="DS767" s="117"/>
      <c r="DT767" s="254"/>
      <c r="DU767" s="476"/>
      <c r="DV767" s="224" t="str">
        <f t="shared" si="735"/>
        <v xml:space="preserve"> </v>
      </c>
      <c r="DW767" s="115"/>
      <c r="DX767" s="470"/>
      <c r="DY767" s="117"/>
      <c r="DZ767" s="704"/>
      <c r="EA767" s="224" t="str">
        <f t="shared" si="736"/>
        <v xml:space="preserve"> </v>
      </c>
      <c r="EB767" s="906"/>
      <c r="EC767" s="904"/>
      <c r="ED767" s="904"/>
      <c r="EE767" s="904"/>
      <c r="EF767" s="904"/>
      <c r="EG767" s="904"/>
      <c r="EH767" s="904"/>
      <c r="EI767" s="904"/>
      <c r="EJ767" s="904"/>
      <c r="EK767" s="905"/>
      <c r="EL767" s="80"/>
      <c r="EM767" s="224" t="str">
        <f t="shared" si="785"/>
        <v xml:space="preserve"> </v>
      </c>
      <c r="EN767" s="224" t="str">
        <f t="shared" si="786"/>
        <v xml:space="preserve"> </v>
      </c>
      <c r="EO767" s="115"/>
      <c r="EP767" s="1050"/>
      <c r="EQ767" s="253"/>
      <c r="ER767" s="117"/>
      <c r="ES767" s="1258">
        <f t="shared" si="787"/>
        <v>676</v>
      </c>
      <c r="ET767" s="224" t="str">
        <f t="shared" si="788"/>
        <v xml:space="preserve"> </v>
      </c>
      <c r="EU767" s="477" t="str">
        <f t="shared" si="789"/>
        <v/>
      </c>
      <c r="EV767" s="1334" t="str">
        <f t="shared" si="731"/>
        <v xml:space="preserve"> </v>
      </c>
      <c r="EW767" s="1332" t="str">
        <f t="shared" si="775"/>
        <v/>
      </c>
      <c r="EX767" s="1275" t="str">
        <f t="shared" si="757"/>
        <v/>
      </c>
      <c r="EY767" s="1275" t="str">
        <f t="shared" si="758"/>
        <v/>
      </c>
      <c r="EZ767" s="1275" t="str">
        <f t="shared" si="759"/>
        <v/>
      </c>
      <c r="FA767" s="1275" t="str">
        <f t="shared" si="760"/>
        <v/>
      </c>
      <c r="FB767" s="1275" t="str">
        <f t="shared" si="761"/>
        <v/>
      </c>
      <c r="FC767" s="1333" t="str">
        <f t="shared" si="762"/>
        <v/>
      </c>
      <c r="FE767" s="1234" t="str">
        <f t="shared" si="763"/>
        <v xml:space="preserve"> </v>
      </c>
      <c r="FF767" s="1234" t="str">
        <f t="shared" si="764"/>
        <v xml:space="preserve"> </v>
      </c>
      <c r="FG767" s="1234" t="str">
        <f t="shared" si="765"/>
        <v xml:space="preserve"> </v>
      </c>
      <c r="FH767" s="1234" t="str">
        <f t="shared" si="766"/>
        <v xml:space="preserve"> </v>
      </c>
      <c r="FI767" s="1234" t="str">
        <f t="shared" si="737"/>
        <v xml:space="preserve"> </v>
      </c>
      <c r="FJ767" s="1234" t="str">
        <f t="shared" si="767"/>
        <v xml:space="preserve"> </v>
      </c>
      <c r="FK767" s="1234">
        <f t="shared" si="738"/>
        <v>0</v>
      </c>
      <c r="FL767" s="1227"/>
      <c r="FM767" s="1234" t="str">
        <f t="shared" si="739"/>
        <v xml:space="preserve"> </v>
      </c>
      <c r="FN767" s="1234" t="str">
        <f t="shared" si="740"/>
        <v xml:space="preserve"> </v>
      </c>
      <c r="FO767" s="1234" t="str">
        <f t="shared" si="768"/>
        <v xml:space="preserve"> </v>
      </c>
      <c r="FP767" s="1234" t="str">
        <f t="shared" si="769"/>
        <v xml:space="preserve"> </v>
      </c>
      <c r="FQ767" s="1234" t="str">
        <f t="shared" si="741"/>
        <v xml:space="preserve"> </v>
      </c>
      <c r="FR767" s="1234" t="str">
        <f t="shared" si="770"/>
        <v xml:space="preserve"> </v>
      </c>
      <c r="FS767" s="1234">
        <f t="shared" si="776"/>
        <v>0</v>
      </c>
      <c r="FT767" s="1227"/>
      <c r="FU767" s="1234" t="str">
        <f t="shared" si="771"/>
        <v xml:space="preserve"> </v>
      </c>
      <c r="FV767" s="1234" t="str">
        <f t="shared" si="772"/>
        <v xml:space="preserve"> </v>
      </c>
      <c r="FW767" s="1234" t="str">
        <f t="shared" si="773"/>
        <v xml:space="preserve"> </v>
      </c>
      <c r="FX767" s="1234" t="str">
        <f t="shared" si="742"/>
        <v xml:space="preserve"> </v>
      </c>
      <c r="FY767" s="1234" t="str">
        <f t="shared" si="743"/>
        <v xml:space="preserve"> </v>
      </c>
      <c r="FZ767" s="1234" t="str">
        <f t="shared" si="774"/>
        <v xml:space="preserve"> </v>
      </c>
      <c r="GA767" s="1234">
        <f t="shared" si="744"/>
        <v>0</v>
      </c>
      <c r="GB767" s="1227"/>
      <c r="GC767" s="1234" t="str">
        <f t="shared" si="745"/>
        <v xml:space="preserve"> </v>
      </c>
      <c r="GD767" s="1234" t="str">
        <f t="shared" si="746"/>
        <v xml:space="preserve"> </v>
      </c>
      <c r="GE767" s="1234" t="str">
        <f t="shared" si="747"/>
        <v xml:space="preserve"> </v>
      </c>
      <c r="GF767" s="1234" t="str">
        <f t="shared" si="748"/>
        <v xml:space="preserve"> </v>
      </c>
      <c r="GG767" s="1234" t="str">
        <f t="shared" si="749"/>
        <v xml:space="preserve"> </v>
      </c>
      <c r="GH767" s="1234" t="str">
        <f t="shared" si="750"/>
        <v xml:space="preserve"> </v>
      </c>
      <c r="GI767" s="1234" t="str">
        <f t="shared" si="751"/>
        <v xml:space="preserve"> </v>
      </c>
      <c r="GJ767" s="1234" t="str">
        <f t="shared" si="752"/>
        <v xml:space="preserve"> </v>
      </c>
      <c r="GK767" s="1234" t="str">
        <f t="shared" si="753"/>
        <v xml:space="preserve"> </v>
      </c>
      <c r="GL767" s="1234" t="str">
        <f t="shared" si="754"/>
        <v xml:space="preserve"> </v>
      </c>
      <c r="GM767" s="1234" t="str">
        <f t="shared" si="755"/>
        <v xml:space="preserve"> </v>
      </c>
      <c r="GN767" s="1234">
        <f t="shared" si="756"/>
        <v>0</v>
      </c>
    </row>
    <row r="768" spans="1:196" s="100" customFormat="1" ht="27" customHeight="1" thickTop="1" thickBot="1">
      <c r="A768" s="1208">
        <f>【A票】【D票】!$D$10</f>
        <v>0</v>
      </c>
      <c r="B768" s="1212">
        <f>【A票】【D票】!$H$10</f>
        <v>0</v>
      </c>
      <c r="C768" s="1213" t="str">
        <f>【A票】【D票】!$K$10</f>
        <v xml:space="preserve"> </v>
      </c>
      <c r="D768" s="1214">
        <f t="shared" si="730"/>
        <v>677</v>
      </c>
      <c r="E768" s="914"/>
      <c r="F768" s="467"/>
      <c r="G768" s="469"/>
      <c r="H768" s="224" t="str">
        <f t="shared" si="777"/>
        <v xml:space="preserve"> </v>
      </c>
      <c r="I768" s="704"/>
      <c r="J768" s="117"/>
      <c r="K768" s="117"/>
      <c r="L768" s="117"/>
      <c r="M768" s="117"/>
      <c r="N768" s="117"/>
      <c r="O768" s="117"/>
      <c r="P768" s="117"/>
      <c r="Q768" s="117"/>
      <c r="R768" s="117"/>
      <c r="S768" s="117"/>
      <c r="T768" s="254"/>
      <c r="U768" s="646"/>
      <c r="V768" s="646"/>
      <c r="W768" s="114"/>
      <c r="X768" s="254"/>
      <c r="Y768" s="224" t="str">
        <f t="shared" si="778"/>
        <v xml:space="preserve"> </v>
      </c>
      <c r="Z768" s="579"/>
      <c r="AA768" s="704"/>
      <c r="AB768" s="119"/>
      <c r="AC768" s="224" t="str">
        <f t="shared" si="732"/>
        <v xml:space="preserve"> </v>
      </c>
      <c r="AD768" s="115"/>
      <c r="AE768" s="253"/>
      <c r="AF768" s="704"/>
      <c r="AG768" s="727"/>
      <c r="AH768" s="727"/>
      <c r="AI768" s="727"/>
      <c r="AJ768" s="727"/>
      <c r="AK768" s="591"/>
      <c r="AL768" s="727"/>
      <c r="AM768" s="727"/>
      <c r="AN768" s="727"/>
      <c r="AO768" s="727"/>
      <c r="AP768" s="727"/>
      <c r="AQ768" s="727"/>
      <c r="AR768" s="727"/>
      <c r="AS768" s="727"/>
      <c r="AT768" s="727"/>
      <c r="AU768" s="727"/>
      <c r="AV768" s="727"/>
      <c r="AW768" s="727"/>
      <c r="AX768" s="727"/>
      <c r="AY768" s="727"/>
      <c r="AZ768" s="727"/>
      <c r="BA768" s="727"/>
      <c r="BB768" s="727"/>
      <c r="BC768" s="821"/>
      <c r="BD768" s="727"/>
      <c r="BE768" s="727"/>
      <c r="BF768" s="727"/>
      <c r="BG768" s="727"/>
      <c r="BH768" s="727"/>
      <c r="BI768" s="727"/>
      <c r="BJ768" s="727"/>
      <c r="BK768" s="727"/>
      <c r="BL768" s="821"/>
      <c r="BM768" s="727"/>
      <c r="BN768" s="727"/>
      <c r="BO768" s="727"/>
      <c r="BP768" s="727"/>
      <c r="BQ768" s="727"/>
      <c r="BR768" s="821"/>
      <c r="BS768" s="727"/>
      <c r="BT768" s="727"/>
      <c r="BU768" s="727"/>
      <c r="BV768" s="591"/>
      <c r="BW768" s="224" t="str">
        <f t="shared" si="790"/>
        <v xml:space="preserve"> </v>
      </c>
      <c r="BX768" s="471">
        <f t="shared" si="779"/>
        <v>677</v>
      </c>
      <c r="BY768" s="117"/>
      <c r="BZ768" s="117"/>
      <c r="CA768" s="117"/>
      <c r="CB768" s="117"/>
      <c r="CC768" s="117"/>
      <c r="CD768" s="461"/>
      <c r="CE768" s="236"/>
      <c r="CF768" s="224" t="str">
        <f t="shared" si="780"/>
        <v xml:space="preserve"> </v>
      </c>
      <c r="CG768" s="116"/>
      <c r="CH768" s="117"/>
      <c r="CI768" s="117"/>
      <c r="CJ768" s="117"/>
      <c r="CK768" s="472"/>
      <c r="CL768" s="472"/>
      <c r="CM768" s="472"/>
      <c r="CN768" s="472"/>
      <c r="CO768" s="117"/>
      <c r="CP768" s="253"/>
      <c r="CQ768" s="120"/>
      <c r="CR768" s="224" t="str" cm="1">
        <f t="array" ref="CR768">IF(AND(SUM(COUNTIF(CG768:CM768,{"*不明*","*その他*"})+COUNTIF(CO768:CP768,{"*不明*","*その他*"}))&gt;0,CQ768=""),"その他・不明の場合,10)具体的内容、理由を記入",IF(OR(AND(CI768=CI$65,COUNTA(CJ768:CM768)&lt;4),AND(OR(CI768=CI$63,CI768=CI$64,CI768=CI$66,CI768=CI$67,CI768=CI$68,CI768=""),COUNTA(CJ768:CM768)&gt;0)),"3)介護保険認定済→要介護度、認知症自立度、寝たきり度、介護保険サービス記入",IF(OR(AND(OR(CM768=CM$63,CM768=CM$64),CN768=""),AND(OR(CM768=CM$65,CM768=CM$66),CN768&lt;&gt;"")),"7)介護保険サービス受けている/過去受けていた→具体的内容記入"," ")))</f>
        <v xml:space="preserve"> </v>
      </c>
      <c r="CS768" s="224" t="str">
        <f t="shared" si="781"/>
        <v xml:space="preserve"> </v>
      </c>
      <c r="CT768" s="116"/>
      <c r="CU768" s="253"/>
      <c r="CV768" s="117"/>
      <c r="CW768" s="117"/>
      <c r="CX768" s="253"/>
      <c r="CY768" s="117"/>
      <c r="CZ768" s="117"/>
      <c r="DA768" s="253"/>
      <c r="DB768" s="117"/>
      <c r="DC768" s="224" t="str">
        <f t="shared" si="782"/>
        <v xml:space="preserve"> </v>
      </c>
      <c r="DD768" s="224" t="str">
        <f t="shared" si="783"/>
        <v xml:space="preserve"> </v>
      </c>
      <c r="DE768" s="224" t="str">
        <f t="shared" si="733"/>
        <v xml:space="preserve"> </v>
      </c>
      <c r="DF768" s="121"/>
      <c r="DG768" s="114"/>
      <c r="DH768" s="704"/>
      <c r="DI768" s="119"/>
      <c r="DJ768" s="187"/>
      <c r="DK768" s="254"/>
      <c r="DL768" s="224" t="str">
        <f t="shared" si="734"/>
        <v xml:space="preserve"> </v>
      </c>
      <c r="DM768" s="224" t="str">
        <f t="shared" si="784"/>
        <v xml:space="preserve"> </v>
      </c>
      <c r="DN768" s="474"/>
      <c r="DO768" s="117"/>
      <c r="DP768" s="117"/>
      <c r="DQ768" s="117"/>
      <c r="DR768" s="117"/>
      <c r="DS768" s="117"/>
      <c r="DT768" s="254"/>
      <c r="DU768" s="476"/>
      <c r="DV768" s="224" t="str">
        <f t="shared" si="735"/>
        <v xml:space="preserve"> </v>
      </c>
      <c r="DW768" s="115"/>
      <c r="DX768" s="470"/>
      <c r="DY768" s="117"/>
      <c r="DZ768" s="704"/>
      <c r="EA768" s="224" t="str">
        <f t="shared" si="736"/>
        <v xml:space="preserve"> </v>
      </c>
      <c r="EB768" s="906"/>
      <c r="EC768" s="904"/>
      <c r="ED768" s="904"/>
      <c r="EE768" s="904"/>
      <c r="EF768" s="904"/>
      <c r="EG768" s="904"/>
      <c r="EH768" s="904"/>
      <c r="EI768" s="904"/>
      <c r="EJ768" s="904"/>
      <c r="EK768" s="905"/>
      <c r="EL768" s="80"/>
      <c r="EM768" s="224" t="str">
        <f t="shared" si="785"/>
        <v xml:space="preserve"> </v>
      </c>
      <c r="EN768" s="224" t="str">
        <f t="shared" si="786"/>
        <v xml:space="preserve"> </v>
      </c>
      <c r="EO768" s="115"/>
      <c r="EP768" s="1050"/>
      <c r="EQ768" s="253"/>
      <c r="ER768" s="117"/>
      <c r="ES768" s="1258">
        <f t="shared" si="787"/>
        <v>677</v>
      </c>
      <c r="ET768" s="224" t="str">
        <f t="shared" si="788"/>
        <v xml:space="preserve"> </v>
      </c>
      <c r="EU768" s="477" t="str">
        <f t="shared" si="789"/>
        <v/>
      </c>
      <c r="EV768" s="1334" t="str">
        <f t="shared" si="731"/>
        <v xml:space="preserve"> </v>
      </c>
      <c r="EW768" s="1332" t="str">
        <f t="shared" si="775"/>
        <v/>
      </c>
      <c r="EX768" s="1275" t="str">
        <f t="shared" si="757"/>
        <v/>
      </c>
      <c r="EY768" s="1275" t="str">
        <f t="shared" si="758"/>
        <v/>
      </c>
      <c r="EZ768" s="1275" t="str">
        <f t="shared" si="759"/>
        <v/>
      </c>
      <c r="FA768" s="1275" t="str">
        <f t="shared" si="760"/>
        <v/>
      </c>
      <c r="FB768" s="1275" t="str">
        <f t="shared" si="761"/>
        <v/>
      </c>
      <c r="FC768" s="1333" t="str">
        <f t="shared" si="762"/>
        <v/>
      </c>
      <c r="FE768" s="1234" t="str">
        <f t="shared" si="763"/>
        <v xml:space="preserve"> </v>
      </c>
      <c r="FF768" s="1234" t="str">
        <f t="shared" si="764"/>
        <v xml:space="preserve"> </v>
      </c>
      <c r="FG768" s="1234" t="str">
        <f t="shared" si="765"/>
        <v xml:space="preserve"> </v>
      </c>
      <c r="FH768" s="1234" t="str">
        <f t="shared" si="766"/>
        <v xml:space="preserve"> </v>
      </c>
      <c r="FI768" s="1234" t="str">
        <f t="shared" si="737"/>
        <v xml:space="preserve"> </v>
      </c>
      <c r="FJ768" s="1234" t="str">
        <f t="shared" si="767"/>
        <v xml:space="preserve"> </v>
      </c>
      <c r="FK768" s="1234">
        <f t="shared" si="738"/>
        <v>0</v>
      </c>
      <c r="FL768" s="1227"/>
      <c r="FM768" s="1234" t="str">
        <f t="shared" si="739"/>
        <v xml:space="preserve"> </v>
      </c>
      <c r="FN768" s="1234" t="str">
        <f t="shared" si="740"/>
        <v xml:space="preserve"> </v>
      </c>
      <c r="FO768" s="1234" t="str">
        <f t="shared" si="768"/>
        <v xml:space="preserve"> </v>
      </c>
      <c r="FP768" s="1234" t="str">
        <f t="shared" si="769"/>
        <v xml:space="preserve"> </v>
      </c>
      <c r="FQ768" s="1234" t="str">
        <f t="shared" si="741"/>
        <v xml:space="preserve"> </v>
      </c>
      <c r="FR768" s="1234" t="str">
        <f t="shared" si="770"/>
        <v xml:space="preserve"> </v>
      </c>
      <c r="FS768" s="1234">
        <f t="shared" si="776"/>
        <v>0</v>
      </c>
      <c r="FT768" s="1227"/>
      <c r="FU768" s="1234" t="str">
        <f t="shared" si="771"/>
        <v xml:space="preserve"> </v>
      </c>
      <c r="FV768" s="1234" t="str">
        <f t="shared" si="772"/>
        <v xml:space="preserve"> </v>
      </c>
      <c r="FW768" s="1234" t="str">
        <f t="shared" si="773"/>
        <v xml:space="preserve"> </v>
      </c>
      <c r="FX768" s="1234" t="str">
        <f t="shared" si="742"/>
        <v xml:space="preserve"> </v>
      </c>
      <c r="FY768" s="1234" t="str">
        <f t="shared" si="743"/>
        <v xml:space="preserve"> </v>
      </c>
      <c r="FZ768" s="1234" t="str">
        <f t="shared" si="774"/>
        <v xml:space="preserve"> </v>
      </c>
      <c r="GA768" s="1234">
        <f t="shared" si="744"/>
        <v>0</v>
      </c>
      <c r="GB768" s="1227"/>
      <c r="GC768" s="1234" t="str">
        <f t="shared" si="745"/>
        <v xml:space="preserve"> </v>
      </c>
      <c r="GD768" s="1234" t="str">
        <f t="shared" si="746"/>
        <v xml:space="preserve"> </v>
      </c>
      <c r="GE768" s="1234" t="str">
        <f t="shared" si="747"/>
        <v xml:space="preserve"> </v>
      </c>
      <c r="GF768" s="1234" t="str">
        <f t="shared" si="748"/>
        <v xml:space="preserve"> </v>
      </c>
      <c r="GG768" s="1234" t="str">
        <f t="shared" si="749"/>
        <v xml:space="preserve"> </v>
      </c>
      <c r="GH768" s="1234" t="str">
        <f t="shared" si="750"/>
        <v xml:space="preserve"> </v>
      </c>
      <c r="GI768" s="1234" t="str">
        <f t="shared" si="751"/>
        <v xml:space="preserve"> </v>
      </c>
      <c r="GJ768" s="1234" t="str">
        <f t="shared" si="752"/>
        <v xml:space="preserve"> </v>
      </c>
      <c r="GK768" s="1234" t="str">
        <f t="shared" si="753"/>
        <v xml:space="preserve"> </v>
      </c>
      <c r="GL768" s="1234" t="str">
        <f t="shared" si="754"/>
        <v xml:space="preserve"> </v>
      </c>
      <c r="GM768" s="1234" t="str">
        <f t="shared" si="755"/>
        <v xml:space="preserve"> </v>
      </c>
      <c r="GN768" s="1234">
        <f t="shared" si="756"/>
        <v>0</v>
      </c>
    </row>
    <row r="769" spans="1:196" s="100" customFormat="1" ht="27" customHeight="1" thickTop="1" thickBot="1">
      <c r="A769" s="1208">
        <f>【A票】【D票】!$D$10</f>
        <v>0</v>
      </c>
      <c r="B769" s="1212">
        <f>【A票】【D票】!$H$10</f>
        <v>0</v>
      </c>
      <c r="C769" s="1213" t="str">
        <f>【A票】【D票】!$K$10</f>
        <v xml:space="preserve"> </v>
      </c>
      <c r="D769" s="1214">
        <f t="shared" si="730"/>
        <v>678</v>
      </c>
      <c r="E769" s="914"/>
      <c r="F769" s="467"/>
      <c r="G769" s="469"/>
      <c r="H769" s="224" t="str">
        <f t="shared" si="777"/>
        <v xml:space="preserve"> </v>
      </c>
      <c r="I769" s="704"/>
      <c r="J769" s="117"/>
      <c r="K769" s="117"/>
      <c r="L769" s="117"/>
      <c r="M769" s="117"/>
      <c r="N769" s="117"/>
      <c r="O769" s="117"/>
      <c r="P769" s="117"/>
      <c r="Q769" s="117"/>
      <c r="R769" s="117"/>
      <c r="S769" s="117"/>
      <c r="T769" s="254"/>
      <c r="U769" s="646"/>
      <c r="V769" s="646"/>
      <c r="W769" s="114"/>
      <c r="X769" s="254"/>
      <c r="Y769" s="224" t="str">
        <f t="shared" si="778"/>
        <v xml:space="preserve"> </v>
      </c>
      <c r="Z769" s="579"/>
      <c r="AA769" s="704"/>
      <c r="AB769" s="119"/>
      <c r="AC769" s="224" t="str">
        <f t="shared" si="732"/>
        <v xml:space="preserve"> </v>
      </c>
      <c r="AD769" s="115"/>
      <c r="AE769" s="253"/>
      <c r="AF769" s="704"/>
      <c r="AG769" s="727"/>
      <c r="AH769" s="727"/>
      <c r="AI769" s="727"/>
      <c r="AJ769" s="727"/>
      <c r="AK769" s="591"/>
      <c r="AL769" s="727"/>
      <c r="AM769" s="727"/>
      <c r="AN769" s="727"/>
      <c r="AO769" s="727"/>
      <c r="AP769" s="727"/>
      <c r="AQ769" s="727"/>
      <c r="AR769" s="727"/>
      <c r="AS769" s="727"/>
      <c r="AT769" s="727"/>
      <c r="AU769" s="727"/>
      <c r="AV769" s="727"/>
      <c r="AW769" s="727"/>
      <c r="AX769" s="727"/>
      <c r="AY769" s="727"/>
      <c r="AZ769" s="727"/>
      <c r="BA769" s="727"/>
      <c r="BB769" s="727"/>
      <c r="BC769" s="821"/>
      <c r="BD769" s="727"/>
      <c r="BE769" s="727"/>
      <c r="BF769" s="727"/>
      <c r="BG769" s="727"/>
      <c r="BH769" s="727"/>
      <c r="BI769" s="727"/>
      <c r="BJ769" s="727"/>
      <c r="BK769" s="727"/>
      <c r="BL769" s="821"/>
      <c r="BM769" s="727"/>
      <c r="BN769" s="727"/>
      <c r="BO769" s="727"/>
      <c r="BP769" s="727"/>
      <c r="BQ769" s="727"/>
      <c r="BR769" s="821"/>
      <c r="BS769" s="727"/>
      <c r="BT769" s="727"/>
      <c r="BU769" s="727"/>
      <c r="BV769" s="591"/>
      <c r="BW769" s="224" t="str">
        <f t="shared" si="790"/>
        <v xml:space="preserve"> </v>
      </c>
      <c r="BX769" s="471">
        <f t="shared" si="779"/>
        <v>678</v>
      </c>
      <c r="BY769" s="117"/>
      <c r="BZ769" s="117"/>
      <c r="CA769" s="117"/>
      <c r="CB769" s="117"/>
      <c r="CC769" s="117"/>
      <c r="CD769" s="461"/>
      <c r="CE769" s="236"/>
      <c r="CF769" s="224" t="str">
        <f t="shared" si="780"/>
        <v xml:space="preserve"> </v>
      </c>
      <c r="CG769" s="116"/>
      <c r="CH769" s="117"/>
      <c r="CI769" s="117"/>
      <c r="CJ769" s="117"/>
      <c r="CK769" s="472"/>
      <c r="CL769" s="472"/>
      <c r="CM769" s="472"/>
      <c r="CN769" s="472"/>
      <c r="CO769" s="117"/>
      <c r="CP769" s="253"/>
      <c r="CQ769" s="120"/>
      <c r="CR769" s="224" t="str" cm="1">
        <f t="array" ref="CR769">IF(AND(SUM(COUNTIF(CG769:CM769,{"*不明*","*その他*"})+COUNTIF(CO769:CP769,{"*不明*","*その他*"}))&gt;0,CQ769=""),"その他・不明の場合,10)具体的内容、理由を記入",IF(OR(AND(CI769=CI$65,COUNTA(CJ769:CM769)&lt;4),AND(OR(CI769=CI$63,CI769=CI$64,CI769=CI$66,CI769=CI$67,CI769=CI$68,CI769=""),COUNTA(CJ769:CM769)&gt;0)),"3)介護保険認定済→要介護度、認知症自立度、寝たきり度、介護保険サービス記入",IF(OR(AND(OR(CM769=CM$63,CM769=CM$64),CN769=""),AND(OR(CM769=CM$65,CM769=CM$66),CN769&lt;&gt;"")),"7)介護保険サービス受けている/過去受けていた→具体的内容記入"," ")))</f>
        <v xml:space="preserve"> </v>
      </c>
      <c r="CS769" s="224" t="str">
        <f t="shared" si="781"/>
        <v xml:space="preserve"> </v>
      </c>
      <c r="CT769" s="116"/>
      <c r="CU769" s="253"/>
      <c r="CV769" s="117"/>
      <c r="CW769" s="117"/>
      <c r="CX769" s="253"/>
      <c r="CY769" s="117"/>
      <c r="CZ769" s="117"/>
      <c r="DA769" s="253"/>
      <c r="DB769" s="117"/>
      <c r="DC769" s="224" t="str">
        <f t="shared" si="782"/>
        <v xml:space="preserve"> </v>
      </c>
      <c r="DD769" s="224" t="str">
        <f t="shared" si="783"/>
        <v xml:space="preserve"> </v>
      </c>
      <c r="DE769" s="224" t="str">
        <f t="shared" si="733"/>
        <v xml:space="preserve"> </v>
      </c>
      <c r="DF769" s="121"/>
      <c r="DG769" s="114"/>
      <c r="DH769" s="704"/>
      <c r="DI769" s="119"/>
      <c r="DJ769" s="187"/>
      <c r="DK769" s="254"/>
      <c r="DL769" s="224" t="str">
        <f t="shared" si="734"/>
        <v xml:space="preserve"> </v>
      </c>
      <c r="DM769" s="224" t="str">
        <f t="shared" si="784"/>
        <v xml:space="preserve"> </v>
      </c>
      <c r="DN769" s="474"/>
      <c r="DO769" s="117"/>
      <c r="DP769" s="117"/>
      <c r="DQ769" s="117"/>
      <c r="DR769" s="117"/>
      <c r="DS769" s="117"/>
      <c r="DT769" s="254"/>
      <c r="DU769" s="476"/>
      <c r="DV769" s="224" t="str">
        <f t="shared" si="735"/>
        <v xml:space="preserve"> </v>
      </c>
      <c r="DW769" s="115"/>
      <c r="DX769" s="470"/>
      <c r="DY769" s="117"/>
      <c r="DZ769" s="704"/>
      <c r="EA769" s="224" t="str">
        <f t="shared" si="736"/>
        <v xml:space="preserve"> </v>
      </c>
      <c r="EB769" s="906"/>
      <c r="EC769" s="904"/>
      <c r="ED769" s="904"/>
      <c r="EE769" s="904"/>
      <c r="EF769" s="904"/>
      <c r="EG769" s="904"/>
      <c r="EH769" s="904"/>
      <c r="EI769" s="904"/>
      <c r="EJ769" s="904"/>
      <c r="EK769" s="905"/>
      <c r="EL769" s="80"/>
      <c r="EM769" s="224" t="str">
        <f t="shared" si="785"/>
        <v xml:space="preserve"> </v>
      </c>
      <c r="EN769" s="224" t="str">
        <f t="shared" si="786"/>
        <v xml:space="preserve"> </v>
      </c>
      <c r="EO769" s="115"/>
      <c r="EP769" s="1050"/>
      <c r="EQ769" s="253"/>
      <c r="ER769" s="117"/>
      <c r="ES769" s="1258">
        <f t="shared" si="787"/>
        <v>678</v>
      </c>
      <c r="ET769" s="224" t="str">
        <f t="shared" si="788"/>
        <v xml:space="preserve"> </v>
      </c>
      <c r="EU769" s="477" t="str">
        <f t="shared" si="789"/>
        <v/>
      </c>
      <c r="EV769" s="1334" t="str">
        <f t="shared" si="731"/>
        <v xml:space="preserve"> </v>
      </c>
      <c r="EW769" s="1332" t="str">
        <f t="shared" si="775"/>
        <v/>
      </c>
      <c r="EX769" s="1275" t="str">
        <f t="shared" si="757"/>
        <v/>
      </c>
      <c r="EY769" s="1275" t="str">
        <f t="shared" si="758"/>
        <v/>
      </c>
      <c r="EZ769" s="1275" t="str">
        <f t="shared" si="759"/>
        <v/>
      </c>
      <c r="FA769" s="1275" t="str">
        <f t="shared" si="760"/>
        <v/>
      </c>
      <c r="FB769" s="1275" t="str">
        <f t="shared" si="761"/>
        <v/>
      </c>
      <c r="FC769" s="1333" t="str">
        <f t="shared" si="762"/>
        <v/>
      </c>
      <c r="FE769" s="1234" t="str">
        <f t="shared" si="763"/>
        <v xml:space="preserve"> </v>
      </c>
      <c r="FF769" s="1234" t="str">
        <f t="shared" si="764"/>
        <v xml:space="preserve"> </v>
      </c>
      <c r="FG769" s="1234" t="str">
        <f t="shared" si="765"/>
        <v xml:space="preserve"> </v>
      </c>
      <c r="FH769" s="1234" t="str">
        <f t="shared" si="766"/>
        <v xml:space="preserve"> </v>
      </c>
      <c r="FI769" s="1234" t="str">
        <f t="shared" si="737"/>
        <v xml:space="preserve"> </v>
      </c>
      <c r="FJ769" s="1234" t="str">
        <f t="shared" si="767"/>
        <v xml:space="preserve"> </v>
      </c>
      <c r="FK769" s="1234">
        <f t="shared" si="738"/>
        <v>0</v>
      </c>
      <c r="FL769" s="1227"/>
      <c r="FM769" s="1234" t="str">
        <f t="shared" si="739"/>
        <v xml:space="preserve"> </v>
      </c>
      <c r="FN769" s="1234" t="str">
        <f t="shared" si="740"/>
        <v xml:space="preserve"> </v>
      </c>
      <c r="FO769" s="1234" t="str">
        <f t="shared" si="768"/>
        <v xml:space="preserve"> </v>
      </c>
      <c r="FP769" s="1234" t="str">
        <f t="shared" si="769"/>
        <v xml:space="preserve"> </v>
      </c>
      <c r="FQ769" s="1234" t="str">
        <f t="shared" si="741"/>
        <v xml:space="preserve"> </v>
      </c>
      <c r="FR769" s="1234" t="str">
        <f t="shared" si="770"/>
        <v xml:space="preserve"> </v>
      </c>
      <c r="FS769" s="1234">
        <f t="shared" si="776"/>
        <v>0</v>
      </c>
      <c r="FT769" s="1227"/>
      <c r="FU769" s="1234" t="str">
        <f t="shared" si="771"/>
        <v xml:space="preserve"> </v>
      </c>
      <c r="FV769" s="1234" t="str">
        <f t="shared" si="772"/>
        <v xml:space="preserve"> </v>
      </c>
      <c r="FW769" s="1234" t="str">
        <f t="shared" si="773"/>
        <v xml:space="preserve"> </v>
      </c>
      <c r="FX769" s="1234" t="str">
        <f t="shared" si="742"/>
        <v xml:space="preserve"> </v>
      </c>
      <c r="FY769" s="1234" t="str">
        <f t="shared" si="743"/>
        <v xml:space="preserve"> </v>
      </c>
      <c r="FZ769" s="1234" t="str">
        <f t="shared" si="774"/>
        <v xml:space="preserve"> </v>
      </c>
      <c r="GA769" s="1234">
        <f t="shared" si="744"/>
        <v>0</v>
      </c>
      <c r="GB769" s="1227"/>
      <c r="GC769" s="1234" t="str">
        <f t="shared" si="745"/>
        <v xml:space="preserve"> </v>
      </c>
      <c r="GD769" s="1234" t="str">
        <f t="shared" si="746"/>
        <v xml:space="preserve"> </v>
      </c>
      <c r="GE769" s="1234" t="str">
        <f t="shared" si="747"/>
        <v xml:space="preserve"> </v>
      </c>
      <c r="GF769" s="1234" t="str">
        <f t="shared" si="748"/>
        <v xml:space="preserve"> </v>
      </c>
      <c r="GG769" s="1234" t="str">
        <f t="shared" si="749"/>
        <v xml:space="preserve"> </v>
      </c>
      <c r="GH769" s="1234" t="str">
        <f t="shared" si="750"/>
        <v xml:space="preserve"> </v>
      </c>
      <c r="GI769" s="1234" t="str">
        <f t="shared" si="751"/>
        <v xml:space="preserve"> </v>
      </c>
      <c r="GJ769" s="1234" t="str">
        <f t="shared" si="752"/>
        <v xml:space="preserve"> </v>
      </c>
      <c r="GK769" s="1234" t="str">
        <f t="shared" si="753"/>
        <v xml:space="preserve"> </v>
      </c>
      <c r="GL769" s="1234" t="str">
        <f t="shared" si="754"/>
        <v xml:space="preserve"> </v>
      </c>
      <c r="GM769" s="1234" t="str">
        <f t="shared" si="755"/>
        <v xml:space="preserve"> </v>
      </c>
      <c r="GN769" s="1234">
        <f t="shared" si="756"/>
        <v>0</v>
      </c>
    </row>
    <row r="770" spans="1:196" s="100" customFormat="1" ht="27" customHeight="1" thickTop="1" thickBot="1">
      <c r="A770" s="1208">
        <f>【A票】【D票】!$D$10</f>
        <v>0</v>
      </c>
      <c r="B770" s="1212">
        <f>【A票】【D票】!$H$10</f>
        <v>0</v>
      </c>
      <c r="C770" s="1213" t="str">
        <f>【A票】【D票】!$K$10</f>
        <v xml:space="preserve"> </v>
      </c>
      <c r="D770" s="1214">
        <f t="shared" si="730"/>
        <v>679</v>
      </c>
      <c r="E770" s="914"/>
      <c r="F770" s="467"/>
      <c r="G770" s="469"/>
      <c r="H770" s="224" t="str">
        <f t="shared" si="777"/>
        <v xml:space="preserve"> </v>
      </c>
      <c r="I770" s="704"/>
      <c r="J770" s="117"/>
      <c r="K770" s="117"/>
      <c r="L770" s="117"/>
      <c r="M770" s="117"/>
      <c r="N770" s="117"/>
      <c r="O770" s="117"/>
      <c r="P770" s="117"/>
      <c r="Q770" s="117"/>
      <c r="R770" s="117"/>
      <c r="S770" s="117"/>
      <c r="T770" s="254"/>
      <c r="U770" s="646"/>
      <c r="V770" s="646"/>
      <c r="W770" s="114"/>
      <c r="X770" s="254"/>
      <c r="Y770" s="224" t="str">
        <f t="shared" si="778"/>
        <v xml:space="preserve"> </v>
      </c>
      <c r="Z770" s="579"/>
      <c r="AA770" s="704"/>
      <c r="AB770" s="119"/>
      <c r="AC770" s="224" t="str">
        <f t="shared" si="732"/>
        <v xml:space="preserve"> </v>
      </c>
      <c r="AD770" s="115"/>
      <c r="AE770" s="253"/>
      <c r="AF770" s="704"/>
      <c r="AG770" s="727"/>
      <c r="AH770" s="727"/>
      <c r="AI770" s="727"/>
      <c r="AJ770" s="727"/>
      <c r="AK770" s="591"/>
      <c r="AL770" s="727"/>
      <c r="AM770" s="727"/>
      <c r="AN770" s="727"/>
      <c r="AO770" s="727"/>
      <c r="AP770" s="727"/>
      <c r="AQ770" s="727"/>
      <c r="AR770" s="727"/>
      <c r="AS770" s="727"/>
      <c r="AT770" s="727"/>
      <c r="AU770" s="727"/>
      <c r="AV770" s="727"/>
      <c r="AW770" s="727"/>
      <c r="AX770" s="727"/>
      <c r="AY770" s="727"/>
      <c r="AZ770" s="727"/>
      <c r="BA770" s="727"/>
      <c r="BB770" s="727"/>
      <c r="BC770" s="821"/>
      <c r="BD770" s="727"/>
      <c r="BE770" s="727"/>
      <c r="BF770" s="727"/>
      <c r="BG770" s="727"/>
      <c r="BH770" s="727"/>
      <c r="BI770" s="727"/>
      <c r="BJ770" s="727"/>
      <c r="BK770" s="727"/>
      <c r="BL770" s="821"/>
      <c r="BM770" s="727"/>
      <c r="BN770" s="727"/>
      <c r="BO770" s="727"/>
      <c r="BP770" s="727"/>
      <c r="BQ770" s="727"/>
      <c r="BR770" s="821"/>
      <c r="BS770" s="727"/>
      <c r="BT770" s="727"/>
      <c r="BU770" s="727"/>
      <c r="BV770" s="591"/>
      <c r="BW770" s="224" t="str">
        <f t="shared" si="790"/>
        <v xml:space="preserve"> </v>
      </c>
      <c r="BX770" s="471">
        <f t="shared" si="779"/>
        <v>679</v>
      </c>
      <c r="BY770" s="117"/>
      <c r="BZ770" s="117"/>
      <c r="CA770" s="117"/>
      <c r="CB770" s="117"/>
      <c r="CC770" s="117"/>
      <c r="CD770" s="461"/>
      <c r="CE770" s="236"/>
      <c r="CF770" s="224" t="str">
        <f t="shared" si="780"/>
        <v xml:space="preserve"> </v>
      </c>
      <c r="CG770" s="116"/>
      <c r="CH770" s="117"/>
      <c r="CI770" s="117"/>
      <c r="CJ770" s="117"/>
      <c r="CK770" s="472"/>
      <c r="CL770" s="472"/>
      <c r="CM770" s="472"/>
      <c r="CN770" s="472"/>
      <c r="CO770" s="117"/>
      <c r="CP770" s="253"/>
      <c r="CQ770" s="120"/>
      <c r="CR770" s="224" t="str" cm="1">
        <f t="array" ref="CR770">IF(AND(SUM(COUNTIF(CG770:CM770,{"*不明*","*その他*"})+COUNTIF(CO770:CP770,{"*不明*","*その他*"}))&gt;0,CQ770=""),"その他・不明の場合,10)具体的内容、理由を記入",IF(OR(AND(CI770=CI$65,COUNTA(CJ770:CM770)&lt;4),AND(OR(CI770=CI$63,CI770=CI$64,CI770=CI$66,CI770=CI$67,CI770=CI$68,CI770=""),COUNTA(CJ770:CM770)&gt;0)),"3)介護保険認定済→要介護度、認知症自立度、寝たきり度、介護保険サービス記入",IF(OR(AND(OR(CM770=CM$63,CM770=CM$64),CN770=""),AND(OR(CM770=CM$65,CM770=CM$66),CN770&lt;&gt;"")),"7)介護保険サービス受けている/過去受けていた→具体的内容記入"," ")))</f>
        <v xml:space="preserve"> </v>
      </c>
      <c r="CS770" s="224" t="str">
        <f t="shared" si="781"/>
        <v xml:space="preserve"> </v>
      </c>
      <c r="CT770" s="116"/>
      <c r="CU770" s="253"/>
      <c r="CV770" s="117"/>
      <c r="CW770" s="117"/>
      <c r="CX770" s="253"/>
      <c r="CY770" s="117"/>
      <c r="CZ770" s="117"/>
      <c r="DA770" s="253"/>
      <c r="DB770" s="117"/>
      <c r="DC770" s="224" t="str">
        <f t="shared" si="782"/>
        <v xml:space="preserve"> </v>
      </c>
      <c r="DD770" s="224" t="str">
        <f t="shared" si="783"/>
        <v xml:space="preserve"> </v>
      </c>
      <c r="DE770" s="224" t="str">
        <f t="shared" si="733"/>
        <v xml:space="preserve"> </v>
      </c>
      <c r="DF770" s="121"/>
      <c r="DG770" s="114"/>
      <c r="DH770" s="704"/>
      <c r="DI770" s="119"/>
      <c r="DJ770" s="187"/>
      <c r="DK770" s="254"/>
      <c r="DL770" s="224" t="str">
        <f t="shared" si="734"/>
        <v xml:space="preserve"> </v>
      </c>
      <c r="DM770" s="224" t="str">
        <f t="shared" si="784"/>
        <v xml:space="preserve"> </v>
      </c>
      <c r="DN770" s="474"/>
      <c r="DO770" s="117"/>
      <c r="DP770" s="117"/>
      <c r="DQ770" s="117"/>
      <c r="DR770" s="117"/>
      <c r="DS770" s="117"/>
      <c r="DT770" s="254"/>
      <c r="DU770" s="476"/>
      <c r="DV770" s="224" t="str">
        <f t="shared" si="735"/>
        <v xml:space="preserve"> </v>
      </c>
      <c r="DW770" s="115"/>
      <c r="DX770" s="470"/>
      <c r="DY770" s="117"/>
      <c r="DZ770" s="704"/>
      <c r="EA770" s="224" t="str">
        <f t="shared" si="736"/>
        <v xml:space="preserve"> </v>
      </c>
      <c r="EB770" s="906"/>
      <c r="EC770" s="904"/>
      <c r="ED770" s="904"/>
      <c r="EE770" s="904"/>
      <c r="EF770" s="904"/>
      <c r="EG770" s="904"/>
      <c r="EH770" s="904"/>
      <c r="EI770" s="904"/>
      <c r="EJ770" s="904"/>
      <c r="EK770" s="905"/>
      <c r="EL770" s="80"/>
      <c r="EM770" s="224" t="str">
        <f t="shared" si="785"/>
        <v xml:space="preserve"> </v>
      </c>
      <c r="EN770" s="224" t="str">
        <f t="shared" si="786"/>
        <v xml:space="preserve"> </v>
      </c>
      <c r="EO770" s="115"/>
      <c r="EP770" s="1050"/>
      <c r="EQ770" s="253"/>
      <c r="ER770" s="117"/>
      <c r="ES770" s="1258">
        <f t="shared" si="787"/>
        <v>679</v>
      </c>
      <c r="ET770" s="224" t="str">
        <f t="shared" si="788"/>
        <v xml:space="preserve"> </v>
      </c>
      <c r="EU770" s="477" t="str">
        <f t="shared" si="789"/>
        <v/>
      </c>
      <c r="EV770" s="1334" t="str">
        <f t="shared" si="731"/>
        <v xml:space="preserve"> </v>
      </c>
      <c r="EW770" s="1332" t="str">
        <f t="shared" si="775"/>
        <v/>
      </c>
      <c r="EX770" s="1275" t="str">
        <f t="shared" si="757"/>
        <v/>
      </c>
      <c r="EY770" s="1275" t="str">
        <f t="shared" si="758"/>
        <v/>
      </c>
      <c r="EZ770" s="1275" t="str">
        <f t="shared" si="759"/>
        <v/>
      </c>
      <c r="FA770" s="1275" t="str">
        <f t="shared" si="760"/>
        <v/>
      </c>
      <c r="FB770" s="1275" t="str">
        <f t="shared" si="761"/>
        <v/>
      </c>
      <c r="FC770" s="1333" t="str">
        <f t="shared" si="762"/>
        <v/>
      </c>
      <c r="FE770" s="1234" t="str">
        <f t="shared" si="763"/>
        <v xml:space="preserve"> </v>
      </c>
      <c r="FF770" s="1234" t="str">
        <f t="shared" si="764"/>
        <v xml:space="preserve"> </v>
      </c>
      <c r="FG770" s="1234" t="str">
        <f t="shared" si="765"/>
        <v xml:space="preserve"> </v>
      </c>
      <c r="FH770" s="1234" t="str">
        <f t="shared" si="766"/>
        <v xml:space="preserve"> </v>
      </c>
      <c r="FI770" s="1234" t="str">
        <f t="shared" si="737"/>
        <v xml:space="preserve"> </v>
      </c>
      <c r="FJ770" s="1234" t="str">
        <f t="shared" si="767"/>
        <v xml:space="preserve"> </v>
      </c>
      <c r="FK770" s="1234">
        <f t="shared" si="738"/>
        <v>0</v>
      </c>
      <c r="FL770" s="1227"/>
      <c r="FM770" s="1234" t="str">
        <f t="shared" si="739"/>
        <v xml:space="preserve"> </v>
      </c>
      <c r="FN770" s="1234" t="str">
        <f t="shared" si="740"/>
        <v xml:space="preserve"> </v>
      </c>
      <c r="FO770" s="1234" t="str">
        <f t="shared" si="768"/>
        <v xml:space="preserve"> </v>
      </c>
      <c r="FP770" s="1234" t="str">
        <f t="shared" si="769"/>
        <v xml:space="preserve"> </v>
      </c>
      <c r="FQ770" s="1234" t="str">
        <f t="shared" si="741"/>
        <v xml:space="preserve"> </v>
      </c>
      <c r="FR770" s="1234" t="str">
        <f t="shared" si="770"/>
        <v xml:space="preserve"> </v>
      </c>
      <c r="FS770" s="1234">
        <f t="shared" si="776"/>
        <v>0</v>
      </c>
      <c r="FT770" s="1227"/>
      <c r="FU770" s="1234" t="str">
        <f t="shared" si="771"/>
        <v xml:space="preserve"> </v>
      </c>
      <c r="FV770" s="1234" t="str">
        <f t="shared" si="772"/>
        <v xml:space="preserve"> </v>
      </c>
      <c r="FW770" s="1234" t="str">
        <f t="shared" si="773"/>
        <v xml:space="preserve"> </v>
      </c>
      <c r="FX770" s="1234" t="str">
        <f t="shared" si="742"/>
        <v xml:space="preserve"> </v>
      </c>
      <c r="FY770" s="1234" t="str">
        <f t="shared" si="743"/>
        <v xml:space="preserve"> </v>
      </c>
      <c r="FZ770" s="1234" t="str">
        <f t="shared" si="774"/>
        <v xml:space="preserve"> </v>
      </c>
      <c r="GA770" s="1234">
        <f t="shared" si="744"/>
        <v>0</v>
      </c>
      <c r="GB770" s="1227"/>
      <c r="GC770" s="1234" t="str">
        <f t="shared" si="745"/>
        <v xml:space="preserve"> </v>
      </c>
      <c r="GD770" s="1234" t="str">
        <f t="shared" si="746"/>
        <v xml:space="preserve"> </v>
      </c>
      <c r="GE770" s="1234" t="str">
        <f t="shared" si="747"/>
        <v xml:space="preserve"> </v>
      </c>
      <c r="GF770" s="1234" t="str">
        <f t="shared" si="748"/>
        <v xml:space="preserve"> </v>
      </c>
      <c r="GG770" s="1234" t="str">
        <f t="shared" si="749"/>
        <v xml:space="preserve"> </v>
      </c>
      <c r="GH770" s="1234" t="str">
        <f t="shared" si="750"/>
        <v xml:space="preserve"> </v>
      </c>
      <c r="GI770" s="1234" t="str">
        <f t="shared" si="751"/>
        <v xml:space="preserve"> </v>
      </c>
      <c r="GJ770" s="1234" t="str">
        <f t="shared" si="752"/>
        <v xml:space="preserve"> </v>
      </c>
      <c r="GK770" s="1234" t="str">
        <f t="shared" si="753"/>
        <v xml:space="preserve"> </v>
      </c>
      <c r="GL770" s="1234" t="str">
        <f t="shared" si="754"/>
        <v xml:space="preserve"> </v>
      </c>
      <c r="GM770" s="1234" t="str">
        <f t="shared" si="755"/>
        <v xml:space="preserve"> </v>
      </c>
      <c r="GN770" s="1234">
        <f t="shared" si="756"/>
        <v>0</v>
      </c>
    </row>
    <row r="771" spans="1:196" s="100" customFormat="1" ht="27" customHeight="1" thickTop="1" thickBot="1">
      <c r="A771" s="1208">
        <f>【A票】【D票】!$D$10</f>
        <v>0</v>
      </c>
      <c r="B771" s="1212">
        <f>【A票】【D票】!$H$10</f>
        <v>0</v>
      </c>
      <c r="C771" s="1213" t="str">
        <f>【A票】【D票】!$K$10</f>
        <v xml:space="preserve"> </v>
      </c>
      <c r="D771" s="1214">
        <f t="shared" si="730"/>
        <v>680</v>
      </c>
      <c r="E771" s="914"/>
      <c r="F771" s="467"/>
      <c r="G771" s="469"/>
      <c r="H771" s="224" t="str">
        <f t="shared" si="777"/>
        <v xml:space="preserve"> </v>
      </c>
      <c r="I771" s="704"/>
      <c r="J771" s="117"/>
      <c r="K771" s="117"/>
      <c r="L771" s="117"/>
      <c r="M771" s="117"/>
      <c r="N771" s="117"/>
      <c r="O771" s="117"/>
      <c r="P771" s="117"/>
      <c r="Q771" s="117"/>
      <c r="R771" s="117"/>
      <c r="S771" s="117"/>
      <c r="T771" s="254"/>
      <c r="U771" s="646"/>
      <c r="V771" s="646"/>
      <c r="W771" s="114"/>
      <c r="X771" s="254"/>
      <c r="Y771" s="224" t="str">
        <f t="shared" si="778"/>
        <v xml:space="preserve"> </v>
      </c>
      <c r="Z771" s="579"/>
      <c r="AA771" s="704"/>
      <c r="AB771" s="119"/>
      <c r="AC771" s="224" t="str">
        <f t="shared" si="732"/>
        <v xml:space="preserve"> </v>
      </c>
      <c r="AD771" s="115"/>
      <c r="AE771" s="253"/>
      <c r="AF771" s="704"/>
      <c r="AG771" s="727"/>
      <c r="AH771" s="727"/>
      <c r="AI771" s="727"/>
      <c r="AJ771" s="727"/>
      <c r="AK771" s="591"/>
      <c r="AL771" s="727"/>
      <c r="AM771" s="727"/>
      <c r="AN771" s="727"/>
      <c r="AO771" s="727"/>
      <c r="AP771" s="727"/>
      <c r="AQ771" s="727"/>
      <c r="AR771" s="727"/>
      <c r="AS771" s="727"/>
      <c r="AT771" s="727"/>
      <c r="AU771" s="727"/>
      <c r="AV771" s="727"/>
      <c r="AW771" s="727"/>
      <c r="AX771" s="727"/>
      <c r="AY771" s="727"/>
      <c r="AZ771" s="727"/>
      <c r="BA771" s="727"/>
      <c r="BB771" s="727"/>
      <c r="BC771" s="821"/>
      <c r="BD771" s="727"/>
      <c r="BE771" s="727"/>
      <c r="BF771" s="727"/>
      <c r="BG771" s="727"/>
      <c r="BH771" s="727"/>
      <c r="BI771" s="727"/>
      <c r="BJ771" s="727"/>
      <c r="BK771" s="727"/>
      <c r="BL771" s="821"/>
      <c r="BM771" s="727"/>
      <c r="BN771" s="727"/>
      <c r="BO771" s="727"/>
      <c r="BP771" s="727"/>
      <c r="BQ771" s="727"/>
      <c r="BR771" s="821"/>
      <c r="BS771" s="727"/>
      <c r="BT771" s="727"/>
      <c r="BU771" s="727"/>
      <c r="BV771" s="591"/>
      <c r="BW771" s="224" t="str">
        <f t="shared" si="790"/>
        <v xml:space="preserve"> </v>
      </c>
      <c r="BX771" s="471">
        <f t="shared" si="779"/>
        <v>680</v>
      </c>
      <c r="BY771" s="117"/>
      <c r="BZ771" s="117"/>
      <c r="CA771" s="117"/>
      <c r="CB771" s="117"/>
      <c r="CC771" s="117"/>
      <c r="CD771" s="461"/>
      <c r="CE771" s="236"/>
      <c r="CF771" s="224" t="str">
        <f t="shared" si="780"/>
        <v xml:space="preserve"> </v>
      </c>
      <c r="CG771" s="116"/>
      <c r="CH771" s="117"/>
      <c r="CI771" s="117"/>
      <c r="CJ771" s="117"/>
      <c r="CK771" s="472"/>
      <c r="CL771" s="472"/>
      <c r="CM771" s="472"/>
      <c r="CN771" s="472"/>
      <c r="CO771" s="117"/>
      <c r="CP771" s="253"/>
      <c r="CQ771" s="120"/>
      <c r="CR771" s="224" t="str" cm="1">
        <f t="array" ref="CR771">IF(AND(SUM(COUNTIF(CG771:CM771,{"*不明*","*その他*"})+COUNTIF(CO771:CP771,{"*不明*","*その他*"}))&gt;0,CQ771=""),"その他・不明の場合,10)具体的内容、理由を記入",IF(OR(AND(CI771=CI$65,COUNTA(CJ771:CM771)&lt;4),AND(OR(CI771=CI$63,CI771=CI$64,CI771=CI$66,CI771=CI$67,CI771=CI$68,CI771=""),COUNTA(CJ771:CM771)&gt;0)),"3)介護保険認定済→要介護度、認知症自立度、寝たきり度、介護保険サービス記入",IF(OR(AND(OR(CM771=CM$63,CM771=CM$64),CN771=""),AND(OR(CM771=CM$65,CM771=CM$66),CN771&lt;&gt;"")),"7)介護保険サービス受けている/過去受けていた→具体的内容記入"," ")))</f>
        <v xml:space="preserve"> </v>
      </c>
      <c r="CS771" s="224" t="str">
        <f t="shared" si="781"/>
        <v xml:space="preserve"> </v>
      </c>
      <c r="CT771" s="116"/>
      <c r="CU771" s="253"/>
      <c r="CV771" s="117"/>
      <c r="CW771" s="117"/>
      <c r="CX771" s="253"/>
      <c r="CY771" s="117"/>
      <c r="CZ771" s="117"/>
      <c r="DA771" s="253"/>
      <c r="DB771" s="117"/>
      <c r="DC771" s="224" t="str">
        <f t="shared" si="782"/>
        <v xml:space="preserve"> </v>
      </c>
      <c r="DD771" s="224" t="str">
        <f t="shared" si="783"/>
        <v xml:space="preserve"> </v>
      </c>
      <c r="DE771" s="224" t="str">
        <f t="shared" si="733"/>
        <v xml:space="preserve"> </v>
      </c>
      <c r="DF771" s="121"/>
      <c r="DG771" s="114"/>
      <c r="DH771" s="704"/>
      <c r="DI771" s="119"/>
      <c r="DJ771" s="187"/>
      <c r="DK771" s="254"/>
      <c r="DL771" s="224" t="str">
        <f t="shared" si="734"/>
        <v xml:space="preserve"> </v>
      </c>
      <c r="DM771" s="224" t="str">
        <f t="shared" si="784"/>
        <v xml:space="preserve"> </v>
      </c>
      <c r="DN771" s="474"/>
      <c r="DO771" s="117"/>
      <c r="DP771" s="117"/>
      <c r="DQ771" s="117"/>
      <c r="DR771" s="117"/>
      <c r="DS771" s="117"/>
      <c r="DT771" s="254"/>
      <c r="DU771" s="476"/>
      <c r="DV771" s="224" t="str">
        <f t="shared" si="735"/>
        <v xml:space="preserve"> </v>
      </c>
      <c r="DW771" s="115"/>
      <c r="DX771" s="470"/>
      <c r="DY771" s="117"/>
      <c r="DZ771" s="704"/>
      <c r="EA771" s="224" t="str">
        <f t="shared" si="736"/>
        <v xml:space="preserve"> </v>
      </c>
      <c r="EB771" s="906"/>
      <c r="EC771" s="904"/>
      <c r="ED771" s="904"/>
      <c r="EE771" s="904"/>
      <c r="EF771" s="904"/>
      <c r="EG771" s="904"/>
      <c r="EH771" s="904"/>
      <c r="EI771" s="904"/>
      <c r="EJ771" s="904"/>
      <c r="EK771" s="905"/>
      <c r="EL771" s="80"/>
      <c r="EM771" s="224" t="str">
        <f t="shared" si="785"/>
        <v xml:space="preserve"> </v>
      </c>
      <c r="EN771" s="224" t="str">
        <f t="shared" si="786"/>
        <v xml:space="preserve"> </v>
      </c>
      <c r="EO771" s="115"/>
      <c r="EP771" s="1050"/>
      <c r="EQ771" s="253"/>
      <c r="ER771" s="117"/>
      <c r="ES771" s="1258">
        <f t="shared" si="787"/>
        <v>680</v>
      </c>
      <c r="ET771" s="224" t="str">
        <f t="shared" si="788"/>
        <v xml:space="preserve"> </v>
      </c>
      <c r="EU771" s="477" t="str">
        <f t="shared" si="789"/>
        <v/>
      </c>
      <c r="EV771" s="1334" t="str">
        <f t="shared" si="731"/>
        <v xml:space="preserve"> </v>
      </c>
      <c r="EW771" s="1332" t="str">
        <f t="shared" si="775"/>
        <v/>
      </c>
      <c r="EX771" s="1275" t="str">
        <f t="shared" si="757"/>
        <v/>
      </c>
      <c r="EY771" s="1275" t="str">
        <f t="shared" si="758"/>
        <v/>
      </c>
      <c r="EZ771" s="1275" t="str">
        <f t="shared" si="759"/>
        <v/>
      </c>
      <c r="FA771" s="1275" t="str">
        <f t="shared" si="760"/>
        <v/>
      </c>
      <c r="FB771" s="1275" t="str">
        <f t="shared" si="761"/>
        <v/>
      </c>
      <c r="FC771" s="1333" t="str">
        <f t="shared" si="762"/>
        <v/>
      </c>
      <c r="FE771" s="1234" t="str">
        <f t="shared" si="763"/>
        <v xml:space="preserve"> </v>
      </c>
      <c r="FF771" s="1234" t="str">
        <f t="shared" si="764"/>
        <v xml:space="preserve"> </v>
      </c>
      <c r="FG771" s="1234" t="str">
        <f t="shared" si="765"/>
        <v xml:space="preserve"> </v>
      </c>
      <c r="FH771" s="1234" t="str">
        <f t="shared" si="766"/>
        <v xml:space="preserve"> </v>
      </c>
      <c r="FI771" s="1234" t="str">
        <f t="shared" si="737"/>
        <v xml:space="preserve"> </v>
      </c>
      <c r="FJ771" s="1234" t="str">
        <f t="shared" si="767"/>
        <v xml:space="preserve"> </v>
      </c>
      <c r="FK771" s="1234">
        <f t="shared" si="738"/>
        <v>0</v>
      </c>
      <c r="FL771" s="1227"/>
      <c r="FM771" s="1234" t="str">
        <f t="shared" si="739"/>
        <v xml:space="preserve"> </v>
      </c>
      <c r="FN771" s="1234" t="str">
        <f t="shared" si="740"/>
        <v xml:space="preserve"> </v>
      </c>
      <c r="FO771" s="1234" t="str">
        <f t="shared" si="768"/>
        <v xml:space="preserve"> </v>
      </c>
      <c r="FP771" s="1234" t="str">
        <f t="shared" si="769"/>
        <v xml:space="preserve"> </v>
      </c>
      <c r="FQ771" s="1234" t="str">
        <f t="shared" si="741"/>
        <v xml:space="preserve"> </v>
      </c>
      <c r="FR771" s="1234" t="str">
        <f t="shared" si="770"/>
        <v xml:space="preserve"> </v>
      </c>
      <c r="FS771" s="1234">
        <f t="shared" si="776"/>
        <v>0</v>
      </c>
      <c r="FT771" s="1227"/>
      <c r="FU771" s="1234" t="str">
        <f t="shared" si="771"/>
        <v xml:space="preserve"> </v>
      </c>
      <c r="FV771" s="1234" t="str">
        <f t="shared" si="772"/>
        <v xml:space="preserve"> </v>
      </c>
      <c r="FW771" s="1234" t="str">
        <f t="shared" si="773"/>
        <v xml:space="preserve"> </v>
      </c>
      <c r="FX771" s="1234" t="str">
        <f t="shared" si="742"/>
        <v xml:space="preserve"> </v>
      </c>
      <c r="FY771" s="1234" t="str">
        <f t="shared" si="743"/>
        <v xml:space="preserve"> </v>
      </c>
      <c r="FZ771" s="1234" t="str">
        <f t="shared" si="774"/>
        <v xml:space="preserve"> </v>
      </c>
      <c r="GA771" s="1234">
        <f t="shared" si="744"/>
        <v>0</v>
      </c>
      <c r="GB771" s="1227"/>
      <c r="GC771" s="1234" t="str">
        <f t="shared" si="745"/>
        <v xml:space="preserve"> </v>
      </c>
      <c r="GD771" s="1234" t="str">
        <f t="shared" si="746"/>
        <v xml:space="preserve"> </v>
      </c>
      <c r="GE771" s="1234" t="str">
        <f t="shared" si="747"/>
        <v xml:space="preserve"> </v>
      </c>
      <c r="GF771" s="1234" t="str">
        <f t="shared" si="748"/>
        <v xml:space="preserve"> </v>
      </c>
      <c r="GG771" s="1234" t="str">
        <f t="shared" si="749"/>
        <v xml:space="preserve"> </v>
      </c>
      <c r="GH771" s="1234" t="str">
        <f t="shared" si="750"/>
        <v xml:space="preserve"> </v>
      </c>
      <c r="GI771" s="1234" t="str">
        <f t="shared" si="751"/>
        <v xml:space="preserve"> </v>
      </c>
      <c r="GJ771" s="1234" t="str">
        <f t="shared" si="752"/>
        <v xml:space="preserve"> </v>
      </c>
      <c r="GK771" s="1234" t="str">
        <f t="shared" si="753"/>
        <v xml:space="preserve"> </v>
      </c>
      <c r="GL771" s="1234" t="str">
        <f t="shared" si="754"/>
        <v xml:space="preserve"> </v>
      </c>
      <c r="GM771" s="1234" t="str">
        <f t="shared" si="755"/>
        <v xml:space="preserve"> </v>
      </c>
      <c r="GN771" s="1234">
        <f t="shared" si="756"/>
        <v>0</v>
      </c>
    </row>
    <row r="772" spans="1:196" s="100" customFormat="1" ht="27" customHeight="1" thickTop="1" thickBot="1">
      <c r="A772" s="1208">
        <f>【A票】【D票】!$D$10</f>
        <v>0</v>
      </c>
      <c r="B772" s="1212">
        <f>【A票】【D票】!$H$10</f>
        <v>0</v>
      </c>
      <c r="C772" s="1213" t="str">
        <f>【A票】【D票】!$K$10</f>
        <v xml:space="preserve"> </v>
      </c>
      <c r="D772" s="1214">
        <f t="shared" si="730"/>
        <v>681</v>
      </c>
      <c r="E772" s="914"/>
      <c r="F772" s="467"/>
      <c r="G772" s="469"/>
      <c r="H772" s="224" t="str">
        <f t="shared" si="777"/>
        <v xml:space="preserve"> </v>
      </c>
      <c r="I772" s="704"/>
      <c r="J772" s="117"/>
      <c r="K772" s="117"/>
      <c r="L772" s="117"/>
      <c r="M772" s="117"/>
      <c r="N772" s="117"/>
      <c r="O772" s="117"/>
      <c r="P772" s="117"/>
      <c r="Q772" s="117"/>
      <c r="R772" s="117"/>
      <c r="S772" s="117"/>
      <c r="T772" s="254"/>
      <c r="U772" s="646"/>
      <c r="V772" s="646"/>
      <c r="W772" s="114"/>
      <c r="X772" s="254"/>
      <c r="Y772" s="224" t="str">
        <f t="shared" si="778"/>
        <v xml:space="preserve"> </v>
      </c>
      <c r="Z772" s="579"/>
      <c r="AA772" s="704"/>
      <c r="AB772" s="119"/>
      <c r="AC772" s="224" t="str">
        <f t="shared" si="732"/>
        <v xml:space="preserve"> </v>
      </c>
      <c r="AD772" s="115"/>
      <c r="AE772" s="253"/>
      <c r="AF772" s="704"/>
      <c r="AG772" s="727"/>
      <c r="AH772" s="727"/>
      <c r="AI772" s="727"/>
      <c r="AJ772" s="727"/>
      <c r="AK772" s="591"/>
      <c r="AL772" s="727"/>
      <c r="AM772" s="727"/>
      <c r="AN772" s="727"/>
      <c r="AO772" s="727"/>
      <c r="AP772" s="727"/>
      <c r="AQ772" s="727"/>
      <c r="AR772" s="727"/>
      <c r="AS772" s="727"/>
      <c r="AT772" s="727"/>
      <c r="AU772" s="727"/>
      <c r="AV772" s="727"/>
      <c r="AW772" s="727"/>
      <c r="AX772" s="727"/>
      <c r="AY772" s="727"/>
      <c r="AZ772" s="727"/>
      <c r="BA772" s="727"/>
      <c r="BB772" s="727"/>
      <c r="BC772" s="821"/>
      <c r="BD772" s="727"/>
      <c r="BE772" s="727"/>
      <c r="BF772" s="727"/>
      <c r="BG772" s="727"/>
      <c r="BH772" s="727"/>
      <c r="BI772" s="727"/>
      <c r="BJ772" s="727"/>
      <c r="BK772" s="727"/>
      <c r="BL772" s="821"/>
      <c r="BM772" s="727"/>
      <c r="BN772" s="727"/>
      <c r="BO772" s="727"/>
      <c r="BP772" s="727"/>
      <c r="BQ772" s="727"/>
      <c r="BR772" s="821"/>
      <c r="BS772" s="727"/>
      <c r="BT772" s="727"/>
      <c r="BU772" s="727"/>
      <c r="BV772" s="591"/>
      <c r="BW772" s="224" t="str">
        <f t="shared" si="790"/>
        <v xml:space="preserve"> </v>
      </c>
      <c r="BX772" s="471">
        <f t="shared" si="779"/>
        <v>681</v>
      </c>
      <c r="BY772" s="117"/>
      <c r="BZ772" s="117"/>
      <c r="CA772" s="117"/>
      <c r="CB772" s="117"/>
      <c r="CC772" s="117"/>
      <c r="CD772" s="461"/>
      <c r="CE772" s="236"/>
      <c r="CF772" s="224" t="str">
        <f t="shared" si="780"/>
        <v xml:space="preserve"> </v>
      </c>
      <c r="CG772" s="116"/>
      <c r="CH772" s="117"/>
      <c r="CI772" s="117"/>
      <c r="CJ772" s="117"/>
      <c r="CK772" s="472"/>
      <c r="CL772" s="472"/>
      <c r="CM772" s="472"/>
      <c r="CN772" s="472"/>
      <c r="CO772" s="117"/>
      <c r="CP772" s="253"/>
      <c r="CQ772" s="120"/>
      <c r="CR772" s="224" t="str" cm="1">
        <f t="array" ref="CR772">IF(AND(SUM(COUNTIF(CG772:CM772,{"*不明*","*その他*"})+COUNTIF(CO772:CP772,{"*不明*","*その他*"}))&gt;0,CQ772=""),"その他・不明の場合,10)具体的内容、理由を記入",IF(OR(AND(CI772=CI$65,COUNTA(CJ772:CM772)&lt;4),AND(OR(CI772=CI$63,CI772=CI$64,CI772=CI$66,CI772=CI$67,CI772=CI$68,CI772=""),COUNTA(CJ772:CM772)&gt;0)),"3)介護保険認定済→要介護度、認知症自立度、寝たきり度、介護保険サービス記入",IF(OR(AND(OR(CM772=CM$63,CM772=CM$64),CN772=""),AND(OR(CM772=CM$65,CM772=CM$66),CN772&lt;&gt;"")),"7)介護保険サービス受けている/過去受けていた→具体的内容記入"," ")))</f>
        <v xml:space="preserve"> </v>
      </c>
      <c r="CS772" s="224" t="str">
        <f t="shared" si="781"/>
        <v xml:space="preserve"> </v>
      </c>
      <c r="CT772" s="116"/>
      <c r="CU772" s="253"/>
      <c r="CV772" s="117"/>
      <c r="CW772" s="117"/>
      <c r="CX772" s="253"/>
      <c r="CY772" s="117"/>
      <c r="CZ772" s="117"/>
      <c r="DA772" s="253"/>
      <c r="DB772" s="117"/>
      <c r="DC772" s="224" t="str">
        <f t="shared" si="782"/>
        <v xml:space="preserve"> </v>
      </c>
      <c r="DD772" s="224" t="str">
        <f t="shared" si="783"/>
        <v xml:space="preserve"> </v>
      </c>
      <c r="DE772" s="224" t="str">
        <f t="shared" si="733"/>
        <v xml:space="preserve"> </v>
      </c>
      <c r="DF772" s="121"/>
      <c r="DG772" s="114"/>
      <c r="DH772" s="704"/>
      <c r="DI772" s="119"/>
      <c r="DJ772" s="187"/>
      <c r="DK772" s="254"/>
      <c r="DL772" s="224" t="str">
        <f t="shared" si="734"/>
        <v xml:space="preserve"> </v>
      </c>
      <c r="DM772" s="224" t="str">
        <f t="shared" si="784"/>
        <v xml:space="preserve"> </v>
      </c>
      <c r="DN772" s="474"/>
      <c r="DO772" s="117"/>
      <c r="DP772" s="117"/>
      <c r="DQ772" s="117"/>
      <c r="DR772" s="117"/>
      <c r="DS772" s="117"/>
      <c r="DT772" s="254"/>
      <c r="DU772" s="476"/>
      <c r="DV772" s="224" t="str">
        <f t="shared" si="735"/>
        <v xml:space="preserve"> </v>
      </c>
      <c r="DW772" s="115"/>
      <c r="DX772" s="470"/>
      <c r="DY772" s="117"/>
      <c r="DZ772" s="704"/>
      <c r="EA772" s="224" t="str">
        <f t="shared" si="736"/>
        <v xml:space="preserve"> </v>
      </c>
      <c r="EB772" s="906"/>
      <c r="EC772" s="904"/>
      <c r="ED772" s="904"/>
      <c r="EE772" s="904"/>
      <c r="EF772" s="904"/>
      <c r="EG772" s="904"/>
      <c r="EH772" s="904"/>
      <c r="EI772" s="904"/>
      <c r="EJ772" s="904"/>
      <c r="EK772" s="905"/>
      <c r="EL772" s="80"/>
      <c r="EM772" s="224" t="str">
        <f t="shared" si="785"/>
        <v xml:space="preserve"> </v>
      </c>
      <c r="EN772" s="224" t="str">
        <f t="shared" si="786"/>
        <v xml:space="preserve"> </v>
      </c>
      <c r="EO772" s="115"/>
      <c r="EP772" s="1050"/>
      <c r="EQ772" s="253"/>
      <c r="ER772" s="117"/>
      <c r="ES772" s="1258">
        <f t="shared" si="787"/>
        <v>681</v>
      </c>
      <c r="ET772" s="224" t="str">
        <f t="shared" si="788"/>
        <v xml:space="preserve"> </v>
      </c>
      <c r="EU772" s="477" t="str">
        <f t="shared" si="789"/>
        <v/>
      </c>
      <c r="EV772" s="1334" t="str">
        <f t="shared" si="731"/>
        <v xml:space="preserve"> </v>
      </c>
      <c r="EW772" s="1332" t="str">
        <f t="shared" si="775"/>
        <v/>
      </c>
      <c r="EX772" s="1275" t="str">
        <f t="shared" si="757"/>
        <v/>
      </c>
      <c r="EY772" s="1275" t="str">
        <f t="shared" si="758"/>
        <v/>
      </c>
      <c r="EZ772" s="1275" t="str">
        <f t="shared" si="759"/>
        <v/>
      </c>
      <c r="FA772" s="1275" t="str">
        <f t="shared" si="760"/>
        <v/>
      </c>
      <c r="FB772" s="1275" t="str">
        <f t="shared" si="761"/>
        <v/>
      </c>
      <c r="FC772" s="1333" t="str">
        <f t="shared" si="762"/>
        <v/>
      </c>
      <c r="FE772" s="1234" t="str">
        <f t="shared" si="763"/>
        <v xml:space="preserve"> </v>
      </c>
      <c r="FF772" s="1234" t="str">
        <f t="shared" si="764"/>
        <v xml:space="preserve"> </v>
      </c>
      <c r="FG772" s="1234" t="str">
        <f t="shared" si="765"/>
        <v xml:space="preserve"> </v>
      </c>
      <c r="FH772" s="1234" t="str">
        <f t="shared" si="766"/>
        <v xml:space="preserve"> </v>
      </c>
      <c r="FI772" s="1234" t="str">
        <f t="shared" si="737"/>
        <v xml:space="preserve"> </v>
      </c>
      <c r="FJ772" s="1234" t="str">
        <f t="shared" si="767"/>
        <v xml:space="preserve"> </v>
      </c>
      <c r="FK772" s="1234">
        <f t="shared" si="738"/>
        <v>0</v>
      </c>
      <c r="FL772" s="1227"/>
      <c r="FM772" s="1234" t="str">
        <f t="shared" si="739"/>
        <v xml:space="preserve"> </v>
      </c>
      <c r="FN772" s="1234" t="str">
        <f t="shared" si="740"/>
        <v xml:space="preserve"> </v>
      </c>
      <c r="FO772" s="1234" t="str">
        <f t="shared" si="768"/>
        <v xml:space="preserve"> </v>
      </c>
      <c r="FP772" s="1234" t="str">
        <f t="shared" si="769"/>
        <v xml:space="preserve"> </v>
      </c>
      <c r="FQ772" s="1234" t="str">
        <f t="shared" si="741"/>
        <v xml:space="preserve"> </v>
      </c>
      <c r="FR772" s="1234" t="str">
        <f t="shared" si="770"/>
        <v xml:space="preserve"> </v>
      </c>
      <c r="FS772" s="1234">
        <f t="shared" si="776"/>
        <v>0</v>
      </c>
      <c r="FT772" s="1227"/>
      <c r="FU772" s="1234" t="str">
        <f t="shared" si="771"/>
        <v xml:space="preserve"> </v>
      </c>
      <c r="FV772" s="1234" t="str">
        <f t="shared" si="772"/>
        <v xml:space="preserve"> </v>
      </c>
      <c r="FW772" s="1234" t="str">
        <f t="shared" si="773"/>
        <v xml:space="preserve"> </v>
      </c>
      <c r="FX772" s="1234" t="str">
        <f t="shared" si="742"/>
        <v xml:space="preserve"> </v>
      </c>
      <c r="FY772" s="1234" t="str">
        <f t="shared" si="743"/>
        <v xml:space="preserve"> </v>
      </c>
      <c r="FZ772" s="1234" t="str">
        <f t="shared" si="774"/>
        <v xml:space="preserve"> </v>
      </c>
      <c r="GA772" s="1234">
        <f t="shared" si="744"/>
        <v>0</v>
      </c>
      <c r="GB772" s="1227"/>
      <c r="GC772" s="1234" t="str">
        <f t="shared" si="745"/>
        <v xml:space="preserve"> </v>
      </c>
      <c r="GD772" s="1234" t="str">
        <f t="shared" si="746"/>
        <v xml:space="preserve"> </v>
      </c>
      <c r="GE772" s="1234" t="str">
        <f t="shared" si="747"/>
        <v xml:space="preserve"> </v>
      </c>
      <c r="GF772" s="1234" t="str">
        <f t="shared" si="748"/>
        <v xml:space="preserve"> </v>
      </c>
      <c r="GG772" s="1234" t="str">
        <f t="shared" si="749"/>
        <v xml:space="preserve"> </v>
      </c>
      <c r="GH772" s="1234" t="str">
        <f t="shared" si="750"/>
        <v xml:space="preserve"> </v>
      </c>
      <c r="GI772" s="1234" t="str">
        <f t="shared" si="751"/>
        <v xml:space="preserve"> </v>
      </c>
      <c r="GJ772" s="1234" t="str">
        <f t="shared" si="752"/>
        <v xml:space="preserve"> </v>
      </c>
      <c r="GK772" s="1234" t="str">
        <f t="shared" si="753"/>
        <v xml:space="preserve"> </v>
      </c>
      <c r="GL772" s="1234" t="str">
        <f t="shared" si="754"/>
        <v xml:space="preserve"> </v>
      </c>
      <c r="GM772" s="1234" t="str">
        <f t="shared" si="755"/>
        <v xml:space="preserve"> </v>
      </c>
      <c r="GN772" s="1234">
        <f t="shared" si="756"/>
        <v>0</v>
      </c>
    </row>
    <row r="773" spans="1:196" s="100" customFormat="1" ht="27" customHeight="1" thickTop="1" thickBot="1">
      <c r="A773" s="1208">
        <f>【A票】【D票】!$D$10</f>
        <v>0</v>
      </c>
      <c r="B773" s="1212">
        <f>【A票】【D票】!$H$10</f>
        <v>0</v>
      </c>
      <c r="C773" s="1213" t="str">
        <f>【A票】【D票】!$K$10</f>
        <v xml:space="preserve"> </v>
      </c>
      <c r="D773" s="1214">
        <f t="shared" si="730"/>
        <v>682</v>
      </c>
      <c r="E773" s="914"/>
      <c r="F773" s="467"/>
      <c r="G773" s="469"/>
      <c r="H773" s="224" t="str">
        <f t="shared" si="777"/>
        <v xml:space="preserve"> </v>
      </c>
      <c r="I773" s="704"/>
      <c r="J773" s="117"/>
      <c r="K773" s="117"/>
      <c r="L773" s="117"/>
      <c r="M773" s="117"/>
      <c r="N773" s="117"/>
      <c r="O773" s="117"/>
      <c r="P773" s="117"/>
      <c r="Q773" s="117"/>
      <c r="R773" s="117"/>
      <c r="S773" s="117"/>
      <c r="T773" s="254"/>
      <c r="U773" s="646"/>
      <c r="V773" s="646"/>
      <c r="W773" s="114"/>
      <c r="X773" s="254"/>
      <c r="Y773" s="224" t="str">
        <f t="shared" si="778"/>
        <v xml:space="preserve"> </v>
      </c>
      <c r="Z773" s="579"/>
      <c r="AA773" s="704"/>
      <c r="AB773" s="119"/>
      <c r="AC773" s="224" t="str">
        <f t="shared" si="732"/>
        <v xml:space="preserve"> </v>
      </c>
      <c r="AD773" s="115"/>
      <c r="AE773" s="253"/>
      <c r="AF773" s="704"/>
      <c r="AG773" s="727"/>
      <c r="AH773" s="727"/>
      <c r="AI773" s="727"/>
      <c r="AJ773" s="727"/>
      <c r="AK773" s="591"/>
      <c r="AL773" s="727"/>
      <c r="AM773" s="727"/>
      <c r="AN773" s="727"/>
      <c r="AO773" s="727"/>
      <c r="AP773" s="727"/>
      <c r="AQ773" s="727"/>
      <c r="AR773" s="727"/>
      <c r="AS773" s="727"/>
      <c r="AT773" s="727"/>
      <c r="AU773" s="727"/>
      <c r="AV773" s="727"/>
      <c r="AW773" s="727"/>
      <c r="AX773" s="727"/>
      <c r="AY773" s="727"/>
      <c r="AZ773" s="727"/>
      <c r="BA773" s="727"/>
      <c r="BB773" s="727"/>
      <c r="BC773" s="821"/>
      <c r="BD773" s="727"/>
      <c r="BE773" s="727"/>
      <c r="BF773" s="727"/>
      <c r="BG773" s="727"/>
      <c r="BH773" s="727"/>
      <c r="BI773" s="727"/>
      <c r="BJ773" s="727"/>
      <c r="BK773" s="727"/>
      <c r="BL773" s="821"/>
      <c r="BM773" s="727"/>
      <c r="BN773" s="727"/>
      <c r="BO773" s="727"/>
      <c r="BP773" s="727"/>
      <c r="BQ773" s="727"/>
      <c r="BR773" s="821"/>
      <c r="BS773" s="727"/>
      <c r="BT773" s="727"/>
      <c r="BU773" s="727"/>
      <c r="BV773" s="591"/>
      <c r="BW773" s="224" t="str">
        <f t="shared" si="790"/>
        <v xml:space="preserve"> </v>
      </c>
      <c r="BX773" s="471">
        <f t="shared" si="779"/>
        <v>682</v>
      </c>
      <c r="BY773" s="117"/>
      <c r="BZ773" s="117"/>
      <c r="CA773" s="117"/>
      <c r="CB773" s="117"/>
      <c r="CC773" s="117"/>
      <c r="CD773" s="461"/>
      <c r="CE773" s="236"/>
      <c r="CF773" s="224" t="str">
        <f t="shared" si="780"/>
        <v xml:space="preserve"> </v>
      </c>
      <c r="CG773" s="116"/>
      <c r="CH773" s="117"/>
      <c r="CI773" s="117"/>
      <c r="CJ773" s="117"/>
      <c r="CK773" s="472"/>
      <c r="CL773" s="472"/>
      <c r="CM773" s="472"/>
      <c r="CN773" s="472"/>
      <c r="CO773" s="117"/>
      <c r="CP773" s="253"/>
      <c r="CQ773" s="120"/>
      <c r="CR773" s="224" t="str" cm="1">
        <f t="array" ref="CR773">IF(AND(SUM(COUNTIF(CG773:CM773,{"*不明*","*その他*"})+COUNTIF(CO773:CP773,{"*不明*","*その他*"}))&gt;0,CQ773=""),"その他・不明の場合,10)具体的内容、理由を記入",IF(OR(AND(CI773=CI$65,COUNTA(CJ773:CM773)&lt;4),AND(OR(CI773=CI$63,CI773=CI$64,CI773=CI$66,CI773=CI$67,CI773=CI$68,CI773=""),COUNTA(CJ773:CM773)&gt;0)),"3)介護保険認定済→要介護度、認知症自立度、寝たきり度、介護保険サービス記入",IF(OR(AND(OR(CM773=CM$63,CM773=CM$64),CN773=""),AND(OR(CM773=CM$65,CM773=CM$66),CN773&lt;&gt;"")),"7)介護保険サービス受けている/過去受けていた→具体的内容記入"," ")))</f>
        <v xml:space="preserve"> </v>
      </c>
      <c r="CS773" s="224" t="str">
        <f t="shared" si="781"/>
        <v xml:space="preserve"> </v>
      </c>
      <c r="CT773" s="116"/>
      <c r="CU773" s="253"/>
      <c r="CV773" s="117"/>
      <c r="CW773" s="117"/>
      <c r="CX773" s="253"/>
      <c r="CY773" s="117"/>
      <c r="CZ773" s="117"/>
      <c r="DA773" s="253"/>
      <c r="DB773" s="117"/>
      <c r="DC773" s="224" t="str">
        <f t="shared" si="782"/>
        <v xml:space="preserve"> </v>
      </c>
      <c r="DD773" s="224" t="str">
        <f t="shared" si="783"/>
        <v xml:space="preserve"> </v>
      </c>
      <c r="DE773" s="224" t="str">
        <f t="shared" si="733"/>
        <v xml:space="preserve"> </v>
      </c>
      <c r="DF773" s="121"/>
      <c r="DG773" s="114"/>
      <c r="DH773" s="704"/>
      <c r="DI773" s="119"/>
      <c r="DJ773" s="187"/>
      <c r="DK773" s="254"/>
      <c r="DL773" s="224" t="str">
        <f t="shared" si="734"/>
        <v xml:space="preserve"> </v>
      </c>
      <c r="DM773" s="224" t="str">
        <f t="shared" si="784"/>
        <v xml:space="preserve"> </v>
      </c>
      <c r="DN773" s="474"/>
      <c r="DO773" s="117"/>
      <c r="DP773" s="117"/>
      <c r="DQ773" s="117"/>
      <c r="DR773" s="117"/>
      <c r="DS773" s="117"/>
      <c r="DT773" s="254"/>
      <c r="DU773" s="476"/>
      <c r="DV773" s="224" t="str">
        <f t="shared" si="735"/>
        <v xml:space="preserve"> </v>
      </c>
      <c r="DW773" s="115"/>
      <c r="DX773" s="470"/>
      <c r="DY773" s="117"/>
      <c r="DZ773" s="704"/>
      <c r="EA773" s="224" t="str">
        <f t="shared" si="736"/>
        <v xml:space="preserve"> </v>
      </c>
      <c r="EB773" s="906"/>
      <c r="EC773" s="904"/>
      <c r="ED773" s="904"/>
      <c r="EE773" s="904"/>
      <c r="EF773" s="904"/>
      <c r="EG773" s="904"/>
      <c r="EH773" s="904"/>
      <c r="EI773" s="904"/>
      <c r="EJ773" s="904"/>
      <c r="EK773" s="905"/>
      <c r="EL773" s="80"/>
      <c r="EM773" s="224" t="str">
        <f t="shared" si="785"/>
        <v xml:space="preserve"> </v>
      </c>
      <c r="EN773" s="224" t="str">
        <f t="shared" si="786"/>
        <v xml:space="preserve"> </v>
      </c>
      <c r="EO773" s="115"/>
      <c r="EP773" s="1050"/>
      <c r="EQ773" s="253"/>
      <c r="ER773" s="117"/>
      <c r="ES773" s="1258">
        <f t="shared" si="787"/>
        <v>682</v>
      </c>
      <c r="ET773" s="224" t="str">
        <f t="shared" si="788"/>
        <v xml:space="preserve"> </v>
      </c>
      <c r="EU773" s="477" t="str">
        <f t="shared" si="789"/>
        <v/>
      </c>
      <c r="EV773" s="1334" t="str">
        <f t="shared" si="731"/>
        <v xml:space="preserve"> </v>
      </c>
      <c r="EW773" s="1332" t="str">
        <f t="shared" si="775"/>
        <v/>
      </c>
      <c r="EX773" s="1275" t="str">
        <f t="shared" si="757"/>
        <v/>
      </c>
      <c r="EY773" s="1275" t="str">
        <f t="shared" si="758"/>
        <v/>
      </c>
      <c r="EZ773" s="1275" t="str">
        <f t="shared" si="759"/>
        <v/>
      </c>
      <c r="FA773" s="1275" t="str">
        <f t="shared" si="760"/>
        <v/>
      </c>
      <c r="FB773" s="1275" t="str">
        <f t="shared" si="761"/>
        <v/>
      </c>
      <c r="FC773" s="1333" t="str">
        <f t="shared" si="762"/>
        <v/>
      </c>
      <c r="FE773" s="1234" t="str">
        <f t="shared" si="763"/>
        <v xml:space="preserve"> </v>
      </c>
      <c r="FF773" s="1234" t="str">
        <f t="shared" si="764"/>
        <v xml:space="preserve"> </v>
      </c>
      <c r="FG773" s="1234" t="str">
        <f t="shared" si="765"/>
        <v xml:space="preserve"> </v>
      </c>
      <c r="FH773" s="1234" t="str">
        <f t="shared" si="766"/>
        <v xml:space="preserve"> </v>
      </c>
      <c r="FI773" s="1234" t="str">
        <f t="shared" si="737"/>
        <v xml:space="preserve"> </v>
      </c>
      <c r="FJ773" s="1234" t="str">
        <f t="shared" si="767"/>
        <v xml:space="preserve"> </v>
      </c>
      <c r="FK773" s="1234">
        <f t="shared" si="738"/>
        <v>0</v>
      </c>
      <c r="FL773" s="1227"/>
      <c r="FM773" s="1234" t="str">
        <f t="shared" si="739"/>
        <v xml:space="preserve"> </v>
      </c>
      <c r="FN773" s="1234" t="str">
        <f t="shared" si="740"/>
        <v xml:space="preserve"> </v>
      </c>
      <c r="FO773" s="1234" t="str">
        <f t="shared" si="768"/>
        <v xml:space="preserve"> </v>
      </c>
      <c r="FP773" s="1234" t="str">
        <f t="shared" si="769"/>
        <v xml:space="preserve"> </v>
      </c>
      <c r="FQ773" s="1234" t="str">
        <f t="shared" si="741"/>
        <v xml:space="preserve"> </v>
      </c>
      <c r="FR773" s="1234" t="str">
        <f t="shared" si="770"/>
        <v xml:space="preserve"> </v>
      </c>
      <c r="FS773" s="1234">
        <f t="shared" si="776"/>
        <v>0</v>
      </c>
      <c r="FT773" s="1227"/>
      <c r="FU773" s="1234" t="str">
        <f t="shared" si="771"/>
        <v xml:space="preserve"> </v>
      </c>
      <c r="FV773" s="1234" t="str">
        <f t="shared" si="772"/>
        <v xml:space="preserve"> </v>
      </c>
      <c r="FW773" s="1234" t="str">
        <f t="shared" si="773"/>
        <v xml:space="preserve"> </v>
      </c>
      <c r="FX773" s="1234" t="str">
        <f t="shared" si="742"/>
        <v xml:space="preserve"> </v>
      </c>
      <c r="FY773" s="1234" t="str">
        <f t="shared" si="743"/>
        <v xml:space="preserve"> </v>
      </c>
      <c r="FZ773" s="1234" t="str">
        <f t="shared" si="774"/>
        <v xml:space="preserve"> </v>
      </c>
      <c r="GA773" s="1234">
        <f t="shared" si="744"/>
        <v>0</v>
      </c>
      <c r="GB773" s="1227"/>
      <c r="GC773" s="1234" t="str">
        <f t="shared" si="745"/>
        <v xml:space="preserve"> </v>
      </c>
      <c r="GD773" s="1234" t="str">
        <f t="shared" si="746"/>
        <v xml:space="preserve"> </v>
      </c>
      <c r="GE773" s="1234" t="str">
        <f t="shared" si="747"/>
        <v xml:space="preserve"> </v>
      </c>
      <c r="GF773" s="1234" t="str">
        <f t="shared" si="748"/>
        <v xml:space="preserve"> </v>
      </c>
      <c r="GG773" s="1234" t="str">
        <f t="shared" si="749"/>
        <v xml:space="preserve"> </v>
      </c>
      <c r="GH773" s="1234" t="str">
        <f t="shared" si="750"/>
        <v xml:space="preserve"> </v>
      </c>
      <c r="GI773" s="1234" t="str">
        <f t="shared" si="751"/>
        <v xml:space="preserve"> </v>
      </c>
      <c r="GJ773" s="1234" t="str">
        <f t="shared" si="752"/>
        <v xml:space="preserve"> </v>
      </c>
      <c r="GK773" s="1234" t="str">
        <f t="shared" si="753"/>
        <v xml:space="preserve"> </v>
      </c>
      <c r="GL773" s="1234" t="str">
        <f t="shared" si="754"/>
        <v xml:space="preserve"> </v>
      </c>
      <c r="GM773" s="1234" t="str">
        <f t="shared" si="755"/>
        <v xml:space="preserve"> </v>
      </c>
      <c r="GN773" s="1234">
        <f t="shared" si="756"/>
        <v>0</v>
      </c>
    </row>
    <row r="774" spans="1:196" s="100" customFormat="1" ht="27" customHeight="1" thickTop="1" thickBot="1">
      <c r="A774" s="1208">
        <f>【A票】【D票】!$D$10</f>
        <v>0</v>
      </c>
      <c r="B774" s="1212">
        <f>【A票】【D票】!$H$10</f>
        <v>0</v>
      </c>
      <c r="C774" s="1213" t="str">
        <f>【A票】【D票】!$K$10</f>
        <v xml:space="preserve"> </v>
      </c>
      <c r="D774" s="1214">
        <f t="shared" si="730"/>
        <v>683</v>
      </c>
      <c r="E774" s="914"/>
      <c r="F774" s="467"/>
      <c r="G774" s="469"/>
      <c r="H774" s="224" t="str">
        <f t="shared" si="777"/>
        <v xml:space="preserve"> </v>
      </c>
      <c r="I774" s="704"/>
      <c r="J774" s="117"/>
      <c r="K774" s="117"/>
      <c r="L774" s="117"/>
      <c r="M774" s="117"/>
      <c r="N774" s="117"/>
      <c r="O774" s="117"/>
      <c r="P774" s="117"/>
      <c r="Q774" s="117"/>
      <c r="R774" s="117"/>
      <c r="S774" s="117"/>
      <c r="T774" s="254"/>
      <c r="U774" s="646"/>
      <c r="V774" s="646"/>
      <c r="W774" s="114"/>
      <c r="X774" s="254"/>
      <c r="Y774" s="224" t="str">
        <f t="shared" si="778"/>
        <v xml:space="preserve"> </v>
      </c>
      <c r="Z774" s="579"/>
      <c r="AA774" s="704"/>
      <c r="AB774" s="119"/>
      <c r="AC774" s="224" t="str">
        <f t="shared" si="732"/>
        <v xml:space="preserve"> </v>
      </c>
      <c r="AD774" s="115"/>
      <c r="AE774" s="253"/>
      <c r="AF774" s="704"/>
      <c r="AG774" s="727"/>
      <c r="AH774" s="727"/>
      <c r="AI774" s="727"/>
      <c r="AJ774" s="727"/>
      <c r="AK774" s="591"/>
      <c r="AL774" s="727"/>
      <c r="AM774" s="727"/>
      <c r="AN774" s="727"/>
      <c r="AO774" s="727"/>
      <c r="AP774" s="727"/>
      <c r="AQ774" s="727"/>
      <c r="AR774" s="727"/>
      <c r="AS774" s="727"/>
      <c r="AT774" s="727"/>
      <c r="AU774" s="727"/>
      <c r="AV774" s="727"/>
      <c r="AW774" s="727"/>
      <c r="AX774" s="727"/>
      <c r="AY774" s="727"/>
      <c r="AZ774" s="727"/>
      <c r="BA774" s="727"/>
      <c r="BB774" s="727"/>
      <c r="BC774" s="821"/>
      <c r="BD774" s="727"/>
      <c r="BE774" s="727"/>
      <c r="BF774" s="727"/>
      <c r="BG774" s="727"/>
      <c r="BH774" s="727"/>
      <c r="BI774" s="727"/>
      <c r="BJ774" s="727"/>
      <c r="BK774" s="727"/>
      <c r="BL774" s="821"/>
      <c r="BM774" s="727"/>
      <c r="BN774" s="727"/>
      <c r="BO774" s="727"/>
      <c r="BP774" s="727"/>
      <c r="BQ774" s="727"/>
      <c r="BR774" s="821"/>
      <c r="BS774" s="727"/>
      <c r="BT774" s="727"/>
      <c r="BU774" s="727"/>
      <c r="BV774" s="591"/>
      <c r="BW774" s="224" t="str">
        <f t="shared" si="790"/>
        <v xml:space="preserve"> </v>
      </c>
      <c r="BX774" s="471">
        <f t="shared" si="779"/>
        <v>683</v>
      </c>
      <c r="BY774" s="117"/>
      <c r="BZ774" s="117"/>
      <c r="CA774" s="117"/>
      <c r="CB774" s="117"/>
      <c r="CC774" s="117"/>
      <c r="CD774" s="461"/>
      <c r="CE774" s="236"/>
      <c r="CF774" s="224" t="str">
        <f t="shared" si="780"/>
        <v xml:space="preserve"> </v>
      </c>
      <c r="CG774" s="116"/>
      <c r="CH774" s="117"/>
      <c r="CI774" s="117"/>
      <c r="CJ774" s="117"/>
      <c r="CK774" s="472"/>
      <c r="CL774" s="472"/>
      <c r="CM774" s="472"/>
      <c r="CN774" s="472"/>
      <c r="CO774" s="117"/>
      <c r="CP774" s="253"/>
      <c r="CQ774" s="120"/>
      <c r="CR774" s="224" t="str" cm="1">
        <f t="array" ref="CR774">IF(AND(SUM(COUNTIF(CG774:CM774,{"*不明*","*その他*"})+COUNTIF(CO774:CP774,{"*不明*","*その他*"}))&gt;0,CQ774=""),"その他・不明の場合,10)具体的内容、理由を記入",IF(OR(AND(CI774=CI$65,COUNTA(CJ774:CM774)&lt;4),AND(OR(CI774=CI$63,CI774=CI$64,CI774=CI$66,CI774=CI$67,CI774=CI$68,CI774=""),COUNTA(CJ774:CM774)&gt;0)),"3)介護保険認定済→要介護度、認知症自立度、寝たきり度、介護保険サービス記入",IF(OR(AND(OR(CM774=CM$63,CM774=CM$64),CN774=""),AND(OR(CM774=CM$65,CM774=CM$66),CN774&lt;&gt;"")),"7)介護保険サービス受けている/過去受けていた→具体的内容記入"," ")))</f>
        <v xml:space="preserve"> </v>
      </c>
      <c r="CS774" s="224" t="str">
        <f t="shared" si="781"/>
        <v xml:space="preserve"> </v>
      </c>
      <c r="CT774" s="116"/>
      <c r="CU774" s="253"/>
      <c r="CV774" s="117"/>
      <c r="CW774" s="117"/>
      <c r="CX774" s="253"/>
      <c r="CY774" s="117"/>
      <c r="CZ774" s="117"/>
      <c r="DA774" s="253"/>
      <c r="DB774" s="117"/>
      <c r="DC774" s="224" t="str">
        <f t="shared" si="782"/>
        <v xml:space="preserve"> </v>
      </c>
      <c r="DD774" s="224" t="str">
        <f t="shared" si="783"/>
        <v xml:space="preserve"> </v>
      </c>
      <c r="DE774" s="224" t="str">
        <f t="shared" si="733"/>
        <v xml:space="preserve"> </v>
      </c>
      <c r="DF774" s="121"/>
      <c r="DG774" s="114"/>
      <c r="DH774" s="704"/>
      <c r="DI774" s="119"/>
      <c r="DJ774" s="187"/>
      <c r="DK774" s="254"/>
      <c r="DL774" s="224" t="str">
        <f t="shared" si="734"/>
        <v xml:space="preserve"> </v>
      </c>
      <c r="DM774" s="224" t="str">
        <f t="shared" si="784"/>
        <v xml:space="preserve"> </v>
      </c>
      <c r="DN774" s="474"/>
      <c r="DO774" s="117"/>
      <c r="DP774" s="117"/>
      <c r="DQ774" s="117"/>
      <c r="DR774" s="117"/>
      <c r="DS774" s="117"/>
      <c r="DT774" s="254"/>
      <c r="DU774" s="476"/>
      <c r="DV774" s="224" t="str">
        <f t="shared" si="735"/>
        <v xml:space="preserve"> </v>
      </c>
      <c r="DW774" s="115"/>
      <c r="DX774" s="470"/>
      <c r="DY774" s="117"/>
      <c r="DZ774" s="704"/>
      <c r="EA774" s="224" t="str">
        <f t="shared" si="736"/>
        <v xml:space="preserve"> </v>
      </c>
      <c r="EB774" s="906"/>
      <c r="EC774" s="904"/>
      <c r="ED774" s="904"/>
      <c r="EE774" s="904"/>
      <c r="EF774" s="904"/>
      <c r="EG774" s="904"/>
      <c r="EH774" s="904"/>
      <c r="EI774" s="904"/>
      <c r="EJ774" s="904"/>
      <c r="EK774" s="905"/>
      <c r="EL774" s="80"/>
      <c r="EM774" s="224" t="str">
        <f t="shared" si="785"/>
        <v xml:space="preserve"> </v>
      </c>
      <c r="EN774" s="224" t="str">
        <f t="shared" si="786"/>
        <v xml:space="preserve"> </v>
      </c>
      <c r="EO774" s="115"/>
      <c r="EP774" s="1050"/>
      <c r="EQ774" s="253"/>
      <c r="ER774" s="117"/>
      <c r="ES774" s="1258">
        <f t="shared" si="787"/>
        <v>683</v>
      </c>
      <c r="ET774" s="224" t="str">
        <f t="shared" si="788"/>
        <v xml:space="preserve"> </v>
      </c>
      <c r="EU774" s="477" t="str">
        <f t="shared" si="789"/>
        <v/>
      </c>
      <c r="EV774" s="1334" t="str">
        <f t="shared" si="731"/>
        <v xml:space="preserve"> </v>
      </c>
      <c r="EW774" s="1332" t="str">
        <f t="shared" si="775"/>
        <v/>
      </c>
      <c r="EX774" s="1275" t="str">
        <f t="shared" si="757"/>
        <v/>
      </c>
      <c r="EY774" s="1275" t="str">
        <f t="shared" si="758"/>
        <v/>
      </c>
      <c r="EZ774" s="1275" t="str">
        <f t="shared" si="759"/>
        <v/>
      </c>
      <c r="FA774" s="1275" t="str">
        <f t="shared" si="760"/>
        <v/>
      </c>
      <c r="FB774" s="1275" t="str">
        <f t="shared" si="761"/>
        <v/>
      </c>
      <c r="FC774" s="1333" t="str">
        <f t="shared" si="762"/>
        <v/>
      </c>
      <c r="FE774" s="1234" t="str">
        <f t="shared" si="763"/>
        <v xml:space="preserve"> </v>
      </c>
      <c r="FF774" s="1234" t="str">
        <f t="shared" si="764"/>
        <v xml:space="preserve"> </v>
      </c>
      <c r="FG774" s="1234" t="str">
        <f t="shared" si="765"/>
        <v xml:space="preserve"> </v>
      </c>
      <c r="FH774" s="1234" t="str">
        <f t="shared" si="766"/>
        <v xml:space="preserve"> </v>
      </c>
      <c r="FI774" s="1234" t="str">
        <f t="shared" si="737"/>
        <v xml:space="preserve"> </v>
      </c>
      <c r="FJ774" s="1234" t="str">
        <f t="shared" si="767"/>
        <v xml:space="preserve"> </v>
      </c>
      <c r="FK774" s="1234">
        <f t="shared" si="738"/>
        <v>0</v>
      </c>
      <c r="FL774" s="1227"/>
      <c r="FM774" s="1234" t="str">
        <f t="shared" si="739"/>
        <v xml:space="preserve"> </v>
      </c>
      <c r="FN774" s="1234" t="str">
        <f t="shared" si="740"/>
        <v xml:space="preserve"> </v>
      </c>
      <c r="FO774" s="1234" t="str">
        <f t="shared" si="768"/>
        <v xml:space="preserve"> </v>
      </c>
      <c r="FP774" s="1234" t="str">
        <f t="shared" si="769"/>
        <v xml:space="preserve"> </v>
      </c>
      <c r="FQ774" s="1234" t="str">
        <f t="shared" si="741"/>
        <v xml:space="preserve"> </v>
      </c>
      <c r="FR774" s="1234" t="str">
        <f t="shared" si="770"/>
        <v xml:space="preserve"> </v>
      </c>
      <c r="FS774" s="1234">
        <f t="shared" si="776"/>
        <v>0</v>
      </c>
      <c r="FT774" s="1227"/>
      <c r="FU774" s="1234" t="str">
        <f t="shared" si="771"/>
        <v xml:space="preserve"> </v>
      </c>
      <c r="FV774" s="1234" t="str">
        <f t="shared" si="772"/>
        <v xml:space="preserve"> </v>
      </c>
      <c r="FW774" s="1234" t="str">
        <f t="shared" si="773"/>
        <v xml:space="preserve"> </v>
      </c>
      <c r="FX774" s="1234" t="str">
        <f t="shared" si="742"/>
        <v xml:space="preserve"> </v>
      </c>
      <c r="FY774" s="1234" t="str">
        <f t="shared" si="743"/>
        <v xml:space="preserve"> </v>
      </c>
      <c r="FZ774" s="1234" t="str">
        <f t="shared" si="774"/>
        <v xml:space="preserve"> </v>
      </c>
      <c r="GA774" s="1234">
        <f t="shared" si="744"/>
        <v>0</v>
      </c>
      <c r="GB774" s="1227"/>
      <c r="GC774" s="1234" t="str">
        <f t="shared" si="745"/>
        <v xml:space="preserve"> </v>
      </c>
      <c r="GD774" s="1234" t="str">
        <f t="shared" si="746"/>
        <v xml:space="preserve"> </v>
      </c>
      <c r="GE774" s="1234" t="str">
        <f t="shared" si="747"/>
        <v xml:space="preserve"> </v>
      </c>
      <c r="GF774" s="1234" t="str">
        <f t="shared" si="748"/>
        <v xml:space="preserve"> </v>
      </c>
      <c r="GG774" s="1234" t="str">
        <f t="shared" si="749"/>
        <v xml:space="preserve"> </v>
      </c>
      <c r="GH774" s="1234" t="str">
        <f t="shared" si="750"/>
        <v xml:space="preserve"> </v>
      </c>
      <c r="GI774" s="1234" t="str">
        <f t="shared" si="751"/>
        <v xml:space="preserve"> </v>
      </c>
      <c r="GJ774" s="1234" t="str">
        <f t="shared" si="752"/>
        <v xml:space="preserve"> </v>
      </c>
      <c r="GK774" s="1234" t="str">
        <f t="shared" si="753"/>
        <v xml:space="preserve"> </v>
      </c>
      <c r="GL774" s="1234" t="str">
        <f t="shared" si="754"/>
        <v xml:space="preserve"> </v>
      </c>
      <c r="GM774" s="1234" t="str">
        <f t="shared" si="755"/>
        <v xml:space="preserve"> </v>
      </c>
      <c r="GN774" s="1234">
        <f t="shared" si="756"/>
        <v>0</v>
      </c>
    </row>
    <row r="775" spans="1:196" s="100" customFormat="1" ht="27" customHeight="1" thickTop="1" thickBot="1">
      <c r="A775" s="1208">
        <f>【A票】【D票】!$D$10</f>
        <v>0</v>
      </c>
      <c r="B775" s="1212">
        <f>【A票】【D票】!$H$10</f>
        <v>0</v>
      </c>
      <c r="C775" s="1213" t="str">
        <f>【A票】【D票】!$K$10</f>
        <v xml:space="preserve"> </v>
      </c>
      <c r="D775" s="1214">
        <f t="shared" si="730"/>
        <v>684</v>
      </c>
      <c r="E775" s="914"/>
      <c r="F775" s="467"/>
      <c r="G775" s="469"/>
      <c r="H775" s="224" t="str">
        <f t="shared" si="777"/>
        <v xml:space="preserve"> </v>
      </c>
      <c r="I775" s="704"/>
      <c r="J775" s="117"/>
      <c r="K775" s="117"/>
      <c r="L775" s="117"/>
      <c r="M775" s="117"/>
      <c r="N775" s="117"/>
      <c r="O775" s="117"/>
      <c r="P775" s="117"/>
      <c r="Q775" s="117"/>
      <c r="R775" s="117"/>
      <c r="S775" s="117"/>
      <c r="T775" s="254"/>
      <c r="U775" s="646"/>
      <c r="V775" s="646"/>
      <c r="W775" s="114"/>
      <c r="X775" s="254"/>
      <c r="Y775" s="224" t="str">
        <f t="shared" si="778"/>
        <v xml:space="preserve"> </v>
      </c>
      <c r="Z775" s="579"/>
      <c r="AA775" s="704"/>
      <c r="AB775" s="119"/>
      <c r="AC775" s="224" t="str">
        <f t="shared" si="732"/>
        <v xml:space="preserve"> </v>
      </c>
      <c r="AD775" s="115"/>
      <c r="AE775" s="253"/>
      <c r="AF775" s="704"/>
      <c r="AG775" s="727"/>
      <c r="AH775" s="727"/>
      <c r="AI775" s="727"/>
      <c r="AJ775" s="727"/>
      <c r="AK775" s="591"/>
      <c r="AL775" s="727"/>
      <c r="AM775" s="727"/>
      <c r="AN775" s="727"/>
      <c r="AO775" s="727"/>
      <c r="AP775" s="727"/>
      <c r="AQ775" s="727"/>
      <c r="AR775" s="727"/>
      <c r="AS775" s="727"/>
      <c r="AT775" s="727"/>
      <c r="AU775" s="727"/>
      <c r="AV775" s="727"/>
      <c r="AW775" s="727"/>
      <c r="AX775" s="727"/>
      <c r="AY775" s="727"/>
      <c r="AZ775" s="727"/>
      <c r="BA775" s="727"/>
      <c r="BB775" s="727"/>
      <c r="BC775" s="821"/>
      <c r="BD775" s="727"/>
      <c r="BE775" s="727"/>
      <c r="BF775" s="727"/>
      <c r="BG775" s="727"/>
      <c r="BH775" s="727"/>
      <c r="BI775" s="727"/>
      <c r="BJ775" s="727"/>
      <c r="BK775" s="727"/>
      <c r="BL775" s="821"/>
      <c r="BM775" s="727"/>
      <c r="BN775" s="727"/>
      <c r="BO775" s="727"/>
      <c r="BP775" s="727"/>
      <c r="BQ775" s="727"/>
      <c r="BR775" s="821"/>
      <c r="BS775" s="727"/>
      <c r="BT775" s="727"/>
      <c r="BU775" s="727"/>
      <c r="BV775" s="591"/>
      <c r="BW775" s="224" t="str">
        <f t="shared" si="790"/>
        <v xml:space="preserve"> </v>
      </c>
      <c r="BX775" s="471">
        <f t="shared" si="779"/>
        <v>684</v>
      </c>
      <c r="BY775" s="117"/>
      <c r="BZ775" s="117"/>
      <c r="CA775" s="117"/>
      <c r="CB775" s="117"/>
      <c r="CC775" s="117"/>
      <c r="CD775" s="461"/>
      <c r="CE775" s="236"/>
      <c r="CF775" s="224" t="str">
        <f t="shared" si="780"/>
        <v xml:space="preserve"> </v>
      </c>
      <c r="CG775" s="116"/>
      <c r="CH775" s="117"/>
      <c r="CI775" s="117"/>
      <c r="CJ775" s="117"/>
      <c r="CK775" s="472"/>
      <c r="CL775" s="472"/>
      <c r="CM775" s="472"/>
      <c r="CN775" s="472"/>
      <c r="CO775" s="117"/>
      <c r="CP775" s="253"/>
      <c r="CQ775" s="120"/>
      <c r="CR775" s="224" t="str" cm="1">
        <f t="array" ref="CR775">IF(AND(SUM(COUNTIF(CG775:CM775,{"*不明*","*その他*"})+COUNTIF(CO775:CP775,{"*不明*","*その他*"}))&gt;0,CQ775=""),"その他・不明の場合,10)具体的内容、理由を記入",IF(OR(AND(CI775=CI$65,COUNTA(CJ775:CM775)&lt;4),AND(OR(CI775=CI$63,CI775=CI$64,CI775=CI$66,CI775=CI$67,CI775=CI$68,CI775=""),COUNTA(CJ775:CM775)&gt;0)),"3)介護保険認定済→要介護度、認知症自立度、寝たきり度、介護保険サービス記入",IF(OR(AND(OR(CM775=CM$63,CM775=CM$64),CN775=""),AND(OR(CM775=CM$65,CM775=CM$66),CN775&lt;&gt;"")),"7)介護保険サービス受けている/過去受けていた→具体的内容記入"," ")))</f>
        <v xml:space="preserve"> </v>
      </c>
      <c r="CS775" s="224" t="str">
        <f t="shared" si="781"/>
        <v xml:space="preserve"> </v>
      </c>
      <c r="CT775" s="116"/>
      <c r="CU775" s="253"/>
      <c r="CV775" s="117"/>
      <c r="CW775" s="117"/>
      <c r="CX775" s="253"/>
      <c r="CY775" s="117"/>
      <c r="CZ775" s="117"/>
      <c r="DA775" s="253"/>
      <c r="DB775" s="117"/>
      <c r="DC775" s="224" t="str">
        <f t="shared" si="782"/>
        <v xml:space="preserve"> </v>
      </c>
      <c r="DD775" s="224" t="str">
        <f t="shared" si="783"/>
        <v xml:space="preserve"> </v>
      </c>
      <c r="DE775" s="224" t="str">
        <f t="shared" si="733"/>
        <v xml:space="preserve"> </v>
      </c>
      <c r="DF775" s="121"/>
      <c r="DG775" s="114"/>
      <c r="DH775" s="704"/>
      <c r="DI775" s="119"/>
      <c r="DJ775" s="187"/>
      <c r="DK775" s="254"/>
      <c r="DL775" s="224" t="str">
        <f t="shared" si="734"/>
        <v xml:space="preserve"> </v>
      </c>
      <c r="DM775" s="224" t="str">
        <f t="shared" si="784"/>
        <v xml:space="preserve"> </v>
      </c>
      <c r="DN775" s="474"/>
      <c r="DO775" s="117"/>
      <c r="DP775" s="117"/>
      <c r="DQ775" s="117"/>
      <c r="DR775" s="117"/>
      <c r="DS775" s="117"/>
      <c r="DT775" s="254"/>
      <c r="DU775" s="476"/>
      <c r="DV775" s="224" t="str">
        <f t="shared" si="735"/>
        <v xml:space="preserve"> </v>
      </c>
      <c r="DW775" s="115"/>
      <c r="DX775" s="470"/>
      <c r="DY775" s="117"/>
      <c r="DZ775" s="704"/>
      <c r="EA775" s="224" t="str">
        <f t="shared" si="736"/>
        <v xml:space="preserve"> </v>
      </c>
      <c r="EB775" s="906"/>
      <c r="EC775" s="904"/>
      <c r="ED775" s="904"/>
      <c r="EE775" s="904"/>
      <c r="EF775" s="904"/>
      <c r="EG775" s="904"/>
      <c r="EH775" s="904"/>
      <c r="EI775" s="904"/>
      <c r="EJ775" s="904"/>
      <c r="EK775" s="905"/>
      <c r="EL775" s="80"/>
      <c r="EM775" s="224" t="str">
        <f t="shared" si="785"/>
        <v xml:space="preserve"> </v>
      </c>
      <c r="EN775" s="224" t="str">
        <f t="shared" si="786"/>
        <v xml:space="preserve"> </v>
      </c>
      <c r="EO775" s="115"/>
      <c r="EP775" s="1050"/>
      <c r="EQ775" s="253"/>
      <c r="ER775" s="117"/>
      <c r="ES775" s="1258">
        <f t="shared" si="787"/>
        <v>684</v>
      </c>
      <c r="ET775" s="224" t="str">
        <f t="shared" si="788"/>
        <v xml:space="preserve"> </v>
      </c>
      <c r="EU775" s="477" t="str">
        <f t="shared" si="789"/>
        <v/>
      </c>
      <c r="EV775" s="1334" t="str">
        <f t="shared" si="731"/>
        <v xml:space="preserve"> </v>
      </c>
      <c r="EW775" s="1332" t="str">
        <f t="shared" si="775"/>
        <v/>
      </c>
      <c r="EX775" s="1275" t="str">
        <f t="shared" si="757"/>
        <v/>
      </c>
      <c r="EY775" s="1275" t="str">
        <f t="shared" si="758"/>
        <v/>
      </c>
      <c r="EZ775" s="1275" t="str">
        <f t="shared" si="759"/>
        <v/>
      </c>
      <c r="FA775" s="1275" t="str">
        <f t="shared" si="760"/>
        <v/>
      </c>
      <c r="FB775" s="1275" t="str">
        <f t="shared" si="761"/>
        <v/>
      </c>
      <c r="FC775" s="1333" t="str">
        <f t="shared" si="762"/>
        <v/>
      </c>
      <c r="FE775" s="1234" t="str">
        <f t="shared" si="763"/>
        <v xml:space="preserve"> </v>
      </c>
      <c r="FF775" s="1234" t="str">
        <f t="shared" si="764"/>
        <v xml:space="preserve"> </v>
      </c>
      <c r="FG775" s="1234" t="str">
        <f t="shared" si="765"/>
        <v xml:space="preserve"> </v>
      </c>
      <c r="FH775" s="1234" t="str">
        <f t="shared" si="766"/>
        <v xml:space="preserve"> </v>
      </c>
      <c r="FI775" s="1234" t="str">
        <f t="shared" si="737"/>
        <v xml:space="preserve"> </v>
      </c>
      <c r="FJ775" s="1234" t="str">
        <f t="shared" si="767"/>
        <v xml:space="preserve"> </v>
      </c>
      <c r="FK775" s="1234">
        <f t="shared" si="738"/>
        <v>0</v>
      </c>
      <c r="FL775" s="1227"/>
      <c r="FM775" s="1234" t="str">
        <f t="shared" si="739"/>
        <v xml:space="preserve"> </v>
      </c>
      <c r="FN775" s="1234" t="str">
        <f t="shared" si="740"/>
        <v xml:space="preserve"> </v>
      </c>
      <c r="FO775" s="1234" t="str">
        <f t="shared" si="768"/>
        <v xml:space="preserve"> </v>
      </c>
      <c r="FP775" s="1234" t="str">
        <f t="shared" si="769"/>
        <v xml:space="preserve"> </v>
      </c>
      <c r="FQ775" s="1234" t="str">
        <f t="shared" si="741"/>
        <v xml:space="preserve"> </v>
      </c>
      <c r="FR775" s="1234" t="str">
        <f t="shared" si="770"/>
        <v xml:space="preserve"> </v>
      </c>
      <c r="FS775" s="1234">
        <f t="shared" si="776"/>
        <v>0</v>
      </c>
      <c r="FT775" s="1227"/>
      <c r="FU775" s="1234" t="str">
        <f t="shared" si="771"/>
        <v xml:space="preserve"> </v>
      </c>
      <c r="FV775" s="1234" t="str">
        <f t="shared" si="772"/>
        <v xml:space="preserve"> </v>
      </c>
      <c r="FW775" s="1234" t="str">
        <f t="shared" si="773"/>
        <v xml:space="preserve"> </v>
      </c>
      <c r="FX775" s="1234" t="str">
        <f t="shared" si="742"/>
        <v xml:space="preserve"> </v>
      </c>
      <c r="FY775" s="1234" t="str">
        <f t="shared" si="743"/>
        <v xml:space="preserve"> </v>
      </c>
      <c r="FZ775" s="1234" t="str">
        <f t="shared" si="774"/>
        <v xml:space="preserve"> </v>
      </c>
      <c r="GA775" s="1234">
        <f t="shared" si="744"/>
        <v>0</v>
      </c>
      <c r="GB775" s="1227"/>
      <c r="GC775" s="1234" t="str">
        <f t="shared" si="745"/>
        <v xml:space="preserve"> </v>
      </c>
      <c r="GD775" s="1234" t="str">
        <f t="shared" si="746"/>
        <v xml:space="preserve"> </v>
      </c>
      <c r="GE775" s="1234" t="str">
        <f t="shared" si="747"/>
        <v xml:space="preserve"> </v>
      </c>
      <c r="GF775" s="1234" t="str">
        <f t="shared" si="748"/>
        <v xml:space="preserve"> </v>
      </c>
      <c r="GG775" s="1234" t="str">
        <f t="shared" si="749"/>
        <v xml:space="preserve"> </v>
      </c>
      <c r="GH775" s="1234" t="str">
        <f t="shared" si="750"/>
        <v xml:space="preserve"> </v>
      </c>
      <c r="GI775" s="1234" t="str">
        <f t="shared" si="751"/>
        <v xml:space="preserve"> </v>
      </c>
      <c r="GJ775" s="1234" t="str">
        <f t="shared" si="752"/>
        <v xml:space="preserve"> </v>
      </c>
      <c r="GK775" s="1234" t="str">
        <f t="shared" si="753"/>
        <v xml:space="preserve"> </v>
      </c>
      <c r="GL775" s="1234" t="str">
        <f t="shared" si="754"/>
        <v xml:space="preserve"> </v>
      </c>
      <c r="GM775" s="1234" t="str">
        <f t="shared" si="755"/>
        <v xml:space="preserve"> </v>
      </c>
      <c r="GN775" s="1234">
        <f t="shared" si="756"/>
        <v>0</v>
      </c>
    </row>
    <row r="776" spans="1:196" s="100" customFormat="1" ht="27" customHeight="1" thickTop="1" thickBot="1">
      <c r="A776" s="1208">
        <f>【A票】【D票】!$D$10</f>
        <v>0</v>
      </c>
      <c r="B776" s="1212">
        <f>【A票】【D票】!$H$10</f>
        <v>0</v>
      </c>
      <c r="C776" s="1213" t="str">
        <f>【A票】【D票】!$K$10</f>
        <v xml:space="preserve"> </v>
      </c>
      <c r="D776" s="1214">
        <f t="shared" si="730"/>
        <v>685</v>
      </c>
      <c r="E776" s="914"/>
      <c r="F776" s="467"/>
      <c r="G776" s="469"/>
      <c r="H776" s="224" t="str">
        <f t="shared" si="777"/>
        <v xml:space="preserve"> </v>
      </c>
      <c r="I776" s="704"/>
      <c r="J776" s="117"/>
      <c r="K776" s="117"/>
      <c r="L776" s="117"/>
      <c r="M776" s="117"/>
      <c r="N776" s="117"/>
      <c r="O776" s="117"/>
      <c r="P776" s="117"/>
      <c r="Q776" s="117"/>
      <c r="R776" s="117"/>
      <c r="S776" s="117"/>
      <c r="T776" s="254"/>
      <c r="U776" s="646"/>
      <c r="V776" s="646"/>
      <c r="W776" s="114"/>
      <c r="X776" s="254"/>
      <c r="Y776" s="224" t="str">
        <f t="shared" si="778"/>
        <v xml:space="preserve"> </v>
      </c>
      <c r="Z776" s="579"/>
      <c r="AA776" s="704"/>
      <c r="AB776" s="119"/>
      <c r="AC776" s="224" t="str">
        <f t="shared" si="732"/>
        <v xml:space="preserve"> </v>
      </c>
      <c r="AD776" s="115"/>
      <c r="AE776" s="253"/>
      <c r="AF776" s="704"/>
      <c r="AG776" s="727"/>
      <c r="AH776" s="727"/>
      <c r="AI776" s="727"/>
      <c r="AJ776" s="727"/>
      <c r="AK776" s="591"/>
      <c r="AL776" s="727"/>
      <c r="AM776" s="727"/>
      <c r="AN776" s="727"/>
      <c r="AO776" s="727"/>
      <c r="AP776" s="727"/>
      <c r="AQ776" s="727"/>
      <c r="AR776" s="727"/>
      <c r="AS776" s="727"/>
      <c r="AT776" s="727"/>
      <c r="AU776" s="727"/>
      <c r="AV776" s="727"/>
      <c r="AW776" s="727"/>
      <c r="AX776" s="727"/>
      <c r="AY776" s="727"/>
      <c r="AZ776" s="727"/>
      <c r="BA776" s="727"/>
      <c r="BB776" s="727"/>
      <c r="BC776" s="821"/>
      <c r="BD776" s="727"/>
      <c r="BE776" s="727"/>
      <c r="BF776" s="727"/>
      <c r="BG776" s="727"/>
      <c r="BH776" s="727"/>
      <c r="BI776" s="727"/>
      <c r="BJ776" s="727"/>
      <c r="BK776" s="727"/>
      <c r="BL776" s="821"/>
      <c r="BM776" s="727"/>
      <c r="BN776" s="727"/>
      <c r="BO776" s="727"/>
      <c r="BP776" s="727"/>
      <c r="BQ776" s="727"/>
      <c r="BR776" s="821"/>
      <c r="BS776" s="727"/>
      <c r="BT776" s="727"/>
      <c r="BU776" s="727"/>
      <c r="BV776" s="591"/>
      <c r="BW776" s="224" t="str">
        <f t="shared" si="790"/>
        <v xml:space="preserve"> </v>
      </c>
      <c r="BX776" s="471">
        <f t="shared" si="779"/>
        <v>685</v>
      </c>
      <c r="BY776" s="117"/>
      <c r="BZ776" s="117"/>
      <c r="CA776" s="117"/>
      <c r="CB776" s="117"/>
      <c r="CC776" s="117"/>
      <c r="CD776" s="461"/>
      <c r="CE776" s="236"/>
      <c r="CF776" s="224" t="str">
        <f t="shared" si="780"/>
        <v xml:space="preserve"> </v>
      </c>
      <c r="CG776" s="116"/>
      <c r="CH776" s="117"/>
      <c r="CI776" s="117"/>
      <c r="CJ776" s="117"/>
      <c r="CK776" s="472"/>
      <c r="CL776" s="472"/>
      <c r="CM776" s="472"/>
      <c r="CN776" s="472"/>
      <c r="CO776" s="117"/>
      <c r="CP776" s="253"/>
      <c r="CQ776" s="120"/>
      <c r="CR776" s="224" t="str" cm="1">
        <f t="array" ref="CR776">IF(AND(SUM(COUNTIF(CG776:CM776,{"*不明*","*その他*"})+COUNTIF(CO776:CP776,{"*不明*","*その他*"}))&gt;0,CQ776=""),"その他・不明の場合,10)具体的内容、理由を記入",IF(OR(AND(CI776=CI$65,COUNTA(CJ776:CM776)&lt;4),AND(OR(CI776=CI$63,CI776=CI$64,CI776=CI$66,CI776=CI$67,CI776=CI$68,CI776=""),COUNTA(CJ776:CM776)&gt;0)),"3)介護保険認定済→要介護度、認知症自立度、寝たきり度、介護保険サービス記入",IF(OR(AND(OR(CM776=CM$63,CM776=CM$64),CN776=""),AND(OR(CM776=CM$65,CM776=CM$66),CN776&lt;&gt;"")),"7)介護保険サービス受けている/過去受けていた→具体的内容記入"," ")))</f>
        <v xml:space="preserve"> </v>
      </c>
      <c r="CS776" s="224" t="str">
        <f t="shared" si="781"/>
        <v xml:space="preserve"> </v>
      </c>
      <c r="CT776" s="116"/>
      <c r="CU776" s="253"/>
      <c r="CV776" s="117"/>
      <c r="CW776" s="117"/>
      <c r="CX776" s="253"/>
      <c r="CY776" s="117"/>
      <c r="CZ776" s="117"/>
      <c r="DA776" s="253"/>
      <c r="DB776" s="117"/>
      <c r="DC776" s="224" t="str">
        <f t="shared" si="782"/>
        <v xml:space="preserve"> </v>
      </c>
      <c r="DD776" s="224" t="str">
        <f t="shared" si="783"/>
        <v xml:space="preserve"> </v>
      </c>
      <c r="DE776" s="224" t="str">
        <f t="shared" si="733"/>
        <v xml:space="preserve"> </v>
      </c>
      <c r="DF776" s="121"/>
      <c r="DG776" s="114"/>
      <c r="DH776" s="704"/>
      <c r="DI776" s="119"/>
      <c r="DJ776" s="187"/>
      <c r="DK776" s="254"/>
      <c r="DL776" s="224" t="str">
        <f t="shared" si="734"/>
        <v xml:space="preserve"> </v>
      </c>
      <c r="DM776" s="224" t="str">
        <f t="shared" si="784"/>
        <v xml:space="preserve"> </v>
      </c>
      <c r="DN776" s="474"/>
      <c r="DO776" s="117"/>
      <c r="DP776" s="117"/>
      <c r="DQ776" s="117"/>
      <c r="DR776" s="117"/>
      <c r="DS776" s="117"/>
      <c r="DT776" s="254"/>
      <c r="DU776" s="476"/>
      <c r="DV776" s="224" t="str">
        <f t="shared" si="735"/>
        <v xml:space="preserve"> </v>
      </c>
      <c r="DW776" s="115"/>
      <c r="DX776" s="470"/>
      <c r="DY776" s="117"/>
      <c r="DZ776" s="704"/>
      <c r="EA776" s="224" t="str">
        <f t="shared" si="736"/>
        <v xml:space="preserve"> </v>
      </c>
      <c r="EB776" s="906"/>
      <c r="EC776" s="904"/>
      <c r="ED776" s="904"/>
      <c r="EE776" s="904"/>
      <c r="EF776" s="904"/>
      <c r="EG776" s="904"/>
      <c r="EH776" s="904"/>
      <c r="EI776" s="904"/>
      <c r="EJ776" s="904"/>
      <c r="EK776" s="905"/>
      <c r="EL776" s="80"/>
      <c r="EM776" s="224" t="str">
        <f t="shared" si="785"/>
        <v xml:space="preserve"> </v>
      </c>
      <c r="EN776" s="224" t="str">
        <f t="shared" si="786"/>
        <v xml:space="preserve"> </v>
      </c>
      <c r="EO776" s="115"/>
      <c r="EP776" s="1050"/>
      <c r="EQ776" s="253"/>
      <c r="ER776" s="117"/>
      <c r="ES776" s="1258">
        <f t="shared" si="787"/>
        <v>685</v>
      </c>
      <c r="ET776" s="224" t="str">
        <f t="shared" si="788"/>
        <v xml:space="preserve"> </v>
      </c>
      <c r="EU776" s="477" t="str">
        <f t="shared" si="789"/>
        <v/>
      </c>
      <c r="EV776" s="1334" t="str">
        <f t="shared" si="731"/>
        <v xml:space="preserve"> </v>
      </c>
      <c r="EW776" s="1332" t="str">
        <f t="shared" si="775"/>
        <v/>
      </c>
      <c r="EX776" s="1275" t="str">
        <f t="shared" si="757"/>
        <v/>
      </c>
      <c r="EY776" s="1275" t="str">
        <f t="shared" si="758"/>
        <v/>
      </c>
      <c r="EZ776" s="1275" t="str">
        <f t="shared" si="759"/>
        <v/>
      </c>
      <c r="FA776" s="1275" t="str">
        <f t="shared" si="760"/>
        <v/>
      </c>
      <c r="FB776" s="1275" t="str">
        <f t="shared" si="761"/>
        <v/>
      </c>
      <c r="FC776" s="1333" t="str">
        <f t="shared" si="762"/>
        <v/>
      </c>
      <c r="FE776" s="1234" t="str">
        <f t="shared" si="763"/>
        <v xml:space="preserve"> </v>
      </c>
      <c r="FF776" s="1234" t="str">
        <f t="shared" si="764"/>
        <v xml:space="preserve"> </v>
      </c>
      <c r="FG776" s="1234" t="str">
        <f t="shared" si="765"/>
        <v xml:space="preserve"> </v>
      </c>
      <c r="FH776" s="1234" t="str">
        <f t="shared" si="766"/>
        <v xml:space="preserve"> </v>
      </c>
      <c r="FI776" s="1234" t="str">
        <f t="shared" si="737"/>
        <v xml:space="preserve"> </v>
      </c>
      <c r="FJ776" s="1234" t="str">
        <f t="shared" si="767"/>
        <v xml:space="preserve"> </v>
      </c>
      <c r="FK776" s="1234">
        <f t="shared" si="738"/>
        <v>0</v>
      </c>
      <c r="FL776" s="1227"/>
      <c r="FM776" s="1234" t="str">
        <f t="shared" si="739"/>
        <v xml:space="preserve"> </v>
      </c>
      <c r="FN776" s="1234" t="str">
        <f t="shared" si="740"/>
        <v xml:space="preserve"> </v>
      </c>
      <c r="FO776" s="1234" t="str">
        <f t="shared" si="768"/>
        <v xml:space="preserve"> </v>
      </c>
      <c r="FP776" s="1234" t="str">
        <f t="shared" si="769"/>
        <v xml:space="preserve"> </v>
      </c>
      <c r="FQ776" s="1234" t="str">
        <f t="shared" si="741"/>
        <v xml:space="preserve"> </v>
      </c>
      <c r="FR776" s="1234" t="str">
        <f t="shared" si="770"/>
        <v xml:space="preserve"> </v>
      </c>
      <c r="FS776" s="1234">
        <f t="shared" si="776"/>
        <v>0</v>
      </c>
      <c r="FT776" s="1227"/>
      <c r="FU776" s="1234" t="str">
        <f t="shared" si="771"/>
        <v xml:space="preserve"> </v>
      </c>
      <c r="FV776" s="1234" t="str">
        <f t="shared" si="772"/>
        <v xml:space="preserve"> </v>
      </c>
      <c r="FW776" s="1234" t="str">
        <f t="shared" si="773"/>
        <v xml:space="preserve"> </v>
      </c>
      <c r="FX776" s="1234" t="str">
        <f t="shared" si="742"/>
        <v xml:space="preserve"> </v>
      </c>
      <c r="FY776" s="1234" t="str">
        <f t="shared" si="743"/>
        <v xml:space="preserve"> </v>
      </c>
      <c r="FZ776" s="1234" t="str">
        <f t="shared" si="774"/>
        <v xml:space="preserve"> </v>
      </c>
      <c r="GA776" s="1234">
        <f t="shared" si="744"/>
        <v>0</v>
      </c>
      <c r="GB776" s="1227"/>
      <c r="GC776" s="1234" t="str">
        <f t="shared" si="745"/>
        <v xml:space="preserve"> </v>
      </c>
      <c r="GD776" s="1234" t="str">
        <f t="shared" si="746"/>
        <v xml:space="preserve"> </v>
      </c>
      <c r="GE776" s="1234" t="str">
        <f t="shared" si="747"/>
        <v xml:space="preserve"> </v>
      </c>
      <c r="GF776" s="1234" t="str">
        <f t="shared" si="748"/>
        <v xml:space="preserve"> </v>
      </c>
      <c r="GG776" s="1234" t="str">
        <f t="shared" si="749"/>
        <v xml:space="preserve"> </v>
      </c>
      <c r="GH776" s="1234" t="str">
        <f t="shared" si="750"/>
        <v xml:space="preserve"> </v>
      </c>
      <c r="GI776" s="1234" t="str">
        <f t="shared" si="751"/>
        <v xml:space="preserve"> </v>
      </c>
      <c r="GJ776" s="1234" t="str">
        <f t="shared" si="752"/>
        <v xml:space="preserve"> </v>
      </c>
      <c r="GK776" s="1234" t="str">
        <f t="shared" si="753"/>
        <v xml:space="preserve"> </v>
      </c>
      <c r="GL776" s="1234" t="str">
        <f t="shared" si="754"/>
        <v xml:space="preserve"> </v>
      </c>
      <c r="GM776" s="1234" t="str">
        <f t="shared" si="755"/>
        <v xml:space="preserve"> </v>
      </c>
      <c r="GN776" s="1234">
        <f t="shared" si="756"/>
        <v>0</v>
      </c>
    </row>
    <row r="777" spans="1:196" s="100" customFormat="1" ht="27" customHeight="1" thickTop="1" thickBot="1">
      <c r="A777" s="1208">
        <f>【A票】【D票】!$D$10</f>
        <v>0</v>
      </c>
      <c r="B777" s="1212">
        <f>【A票】【D票】!$H$10</f>
        <v>0</v>
      </c>
      <c r="C777" s="1213" t="str">
        <f>【A票】【D票】!$K$10</f>
        <v xml:space="preserve"> </v>
      </c>
      <c r="D777" s="1214">
        <f t="shared" si="730"/>
        <v>686</v>
      </c>
      <c r="E777" s="914"/>
      <c r="F777" s="467"/>
      <c r="G777" s="469"/>
      <c r="H777" s="224" t="str">
        <f t="shared" si="777"/>
        <v xml:space="preserve"> </v>
      </c>
      <c r="I777" s="704"/>
      <c r="J777" s="117"/>
      <c r="K777" s="117"/>
      <c r="L777" s="117"/>
      <c r="M777" s="117"/>
      <c r="N777" s="117"/>
      <c r="O777" s="117"/>
      <c r="P777" s="117"/>
      <c r="Q777" s="117"/>
      <c r="R777" s="117"/>
      <c r="S777" s="117"/>
      <c r="T777" s="254"/>
      <c r="U777" s="646"/>
      <c r="V777" s="646"/>
      <c r="W777" s="114"/>
      <c r="X777" s="254"/>
      <c r="Y777" s="224" t="str">
        <f t="shared" si="778"/>
        <v xml:space="preserve"> </v>
      </c>
      <c r="Z777" s="579"/>
      <c r="AA777" s="704"/>
      <c r="AB777" s="119"/>
      <c r="AC777" s="224" t="str">
        <f t="shared" si="732"/>
        <v xml:space="preserve"> </v>
      </c>
      <c r="AD777" s="115"/>
      <c r="AE777" s="253"/>
      <c r="AF777" s="704"/>
      <c r="AG777" s="727"/>
      <c r="AH777" s="727"/>
      <c r="AI777" s="727"/>
      <c r="AJ777" s="727"/>
      <c r="AK777" s="591"/>
      <c r="AL777" s="727"/>
      <c r="AM777" s="727"/>
      <c r="AN777" s="727"/>
      <c r="AO777" s="727"/>
      <c r="AP777" s="727"/>
      <c r="AQ777" s="727"/>
      <c r="AR777" s="727"/>
      <c r="AS777" s="727"/>
      <c r="AT777" s="727"/>
      <c r="AU777" s="727"/>
      <c r="AV777" s="727"/>
      <c r="AW777" s="727"/>
      <c r="AX777" s="727"/>
      <c r="AY777" s="727"/>
      <c r="AZ777" s="727"/>
      <c r="BA777" s="727"/>
      <c r="BB777" s="727"/>
      <c r="BC777" s="821"/>
      <c r="BD777" s="727"/>
      <c r="BE777" s="727"/>
      <c r="BF777" s="727"/>
      <c r="BG777" s="727"/>
      <c r="BH777" s="727"/>
      <c r="BI777" s="727"/>
      <c r="BJ777" s="727"/>
      <c r="BK777" s="727"/>
      <c r="BL777" s="821"/>
      <c r="BM777" s="727"/>
      <c r="BN777" s="727"/>
      <c r="BO777" s="727"/>
      <c r="BP777" s="727"/>
      <c r="BQ777" s="727"/>
      <c r="BR777" s="821"/>
      <c r="BS777" s="727"/>
      <c r="BT777" s="727"/>
      <c r="BU777" s="727"/>
      <c r="BV777" s="591"/>
      <c r="BW777" s="224" t="str">
        <f t="shared" si="790"/>
        <v xml:space="preserve"> </v>
      </c>
      <c r="BX777" s="471">
        <f t="shared" si="779"/>
        <v>686</v>
      </c>
      <c r="BY777" s="117"/>
      <c r="BZ777" s="117"/>
      <c r="CA777" s="117"/>
      <c r="CB777" s="117"/>
      <c r="CC777" s="117"/>
      <c r="CD777" s="461"/>
      <c r="CE777" s="236"/>
      <c r="CF777" s="224" t="str">
        <f t="shared" si="780"/>
        <v xml:space="preserve"> </v>
      </c>
      <c r="CG777" s="116"/>
      <c r="CH777" s="117"/>
      <c r="CI777" s="117"/>
      <c r="CJ777" s="117"/>
      <c r="CK777" s="472"/>
      <c r="CL777" s="472"/>
      <c r="CM777" s="472"/>
      <c r="CN777" s="472"/>
      <c r="CO777" s="117"/>
      <c r="CP777" s="253"/>
      <c r="CQ777" s="120"/>
      <c r="CR777" s="224" t="str" cm="1">
        <f t="array" ref="CR777">IF(AND(SUM(COUNTIF(CG777:CM777,{"*不明*","*その他*"})+COUNTIF(CO777:CP777,{"*不明*","*その他*"}))&gt;0,CQ777=""),"その他・不明の場合,10)具体的内容、理由を記入",IF(OR(AND(CI777=CI$65,COUNTA(CJ777:CM777)&lt;4),AND(OR(CI777=CI$63,CI777=CI$64,CI777=CI$66,CI777=CI$67,CI777=CI$68,CI777=""),COUNTA(CJ777:CM777)&gt;0)),"3)介護保険認定済→要介護度、認知症自立度、寝たきり度、介護保険サービス記入",IF(OR(AND(OR(CM777=CM$63,CM777=CM$64),CN777=""),AND(OR(CM777=CM$65,CM777=CM$66),CN777&lt;&gt;"")),"7)介護保険サービス受けている/過去受けていた→具体的内容記入"," ")))</f>
        <v xml:space="preserve"> </v>
      </c>
      <c r="CS777" s="224" t="str">
        <f t="shared" si="781"/>
        <v xml:space="preserve"> </v>
      </c>
      <c r="CT777" s="116"/>
      <c r="CU777" s="253"/>
      <c r="CV777" s="117"/>
      <c r="CW777" s="117"/>
      <c r="CX777" s="253"/>
      <c r="CY777" s="117"/>
      <c r="CZ777" s="117"/>
      <c r="DA777" s="253"/>
      <c r="DB777" s="117"/>
      <c r="DC777" s="224" t="str">
        <f t="shared" si="782"/>
        <v xml:space="preserve"> </v>
      </c>
      <c r="DD777" s="224" t="str">
        <f t="shared" si="783"/>
        <v xml:space="preserve"> </v>
      </c>
      <c r="DE777" s="224" t="str">
        <f t="shared" si="733"/>
        <v xml:space="preserve"> </v>
      </c>
      <c r="DF777" s="121"/>
      <c r="DG777" s="114"/>
      <c r="DH777" s="704"/>
      <c r="DI777" s="119"/>
      <c r="DJ777" s="187"/>
      <c r="DK777" s="254"/>
      <c r="DL777" s="224" t="str">
        <f t="shared" si="734"/>
        <v xml:space="preserve"> </v>
      </c>
      <c r="DM777" s="224" t="str">
        <f t="shared" si="784"/>
        <v xml:space="preserve"> </v>
      </c>
      <c r="DN777" s="474"/>
      <c r="DO777" s="117"/>
      <c r="DP777" s="117"/>
      <c r="DQ777" s="117"/>
      <c r="DR777" s="117"/>
      <c r="DS777" s="117"/>
      <c r="DT777" s="254"/>
      <c r="DU777" s="476"/>
      <c r="DV777" s="224" t="str">
        <f t="shared" si="735"/>
        <v xml:space="preserve"> </v>
      </c>
      <c r="DW777" s="115"/>
      <c r="DX777" s="470"/>
      <c r="DY777" s="117"/>
      <c r="DZ777" s="704"/>
      <c r="EA777" s="224" t="str">
        <f t="shared" si="736"/>
        <v xml:space="preserve"> </v>
      </c>
      <c r="EB777" s="906"/>
      <c r="EC777" s="904"/>
      <c r="ED777" s="904"/>
      <c r="EE777" s="904"/>
      <c r="EF777" s="904"/>
      <c r="EG777" s="904"/>
      <c r="EH777" s="904"/>
      <c r="EI777" s="904"/>
      <c r="EJ777" s="904"/>
      <c r="EK777" s="905"/>
      <c r="EL777" s="80"/>
      <c r="EM777" s="224" t="str">
        <f t="shared" si="785"/>
        <v xml:space="preserve"> </v>
      </c>
      <c r="EN777" s="224" t="str">
        <f t="shared" si="786"/>
        <v xml:space="preserve"> </v>
      </c>
      <c r="EO777" s="115"/>
      <c r="EP777" s="1050"/>
      <c r="EQ777" s="253"/>
      <c r="ER777" s="117"/>
      <c r="ES777" s="1258">
        <f t="shared" si="787"/>
        <v>686</v>
      </c>
      <c r="ET777" s="224" t="str">
        <f t="shared" si="788"/>
        <v xml:space="preserve"> </v>
      </c>
      <c r="EU777" s="477" t="str">
        <f t="shared" si="789"/>
        <v/>
      </c>
      <c r="EV777" s="1334" t="str">
        <f t="shared" si="731"/>
        <v xml:space="preserve"> </v>
      </c>
      <c r="EW777" s="1332" t="str">
        <f t="shared" si="775"/>
        <v/>
      </c>
      <c r="EX777" s="1275" t="str">
        <f t="shared" si="757"/>
        <v/>
      </c>
      <c r="EY777" s="1275" t="str">
        <f t="shared" si="758"/>
        <v/>
      </c>
      <c r="EZ777" s="1275" t="str">
        <f t="shared" si="759"/>
        <v/>
      </c>
      <c r="FA777" s="1275" t="str">
        <f t="shared" si="760"/>
        <v/>
      </c>
      <c r="FB777" s="1275" t="str">
        <f t="shared" si="761"/>
        <v/>
      </c>
      <c r="FC777" s="1333" t="str">
        <f t="shared" si="762"/>
        <v/>
      </c>
      <c r="FE777" s="1234" t="str">
        <f t="shared" si="763"/>
        <v xml:space="preserve"> </v>
      </c>
      <c r="FF777" s="1234" t="str">
        <f t="shared" si="764"/>
        <v xml:space="preserve"> </v>
      </c>
      <c r="FG777" s="1234" t="str">
        <f t="shared" si="765"/>
        <v xml:space="preserve"> </v>
      </c>
      <c r="FH777" s="1234" t="str">
        <f t="shared" si="766"/>
        <v xml:space="preserve"> </v>
      </c>
      <c r="FI777" s="1234" t="str">
        <f t="shared" si="737"/>
        <v xml:space="preserve"> </v>
      </c>
      <c r="FJ777" s="1234" t="str">
        <f t="shared" si="767"/>
        <v xml:space="preserve"> </v>
      </c>
      <c r="FK777" s="1234">
        <f t="shared" si="738"/>
        <v>0</v>
      </c>
      <c r="FL777" s="1227"/>
      <c r="FM777" s="1234" t="str">
        <f t="shared" si="739"/>
        <v xml:space="preserve"> </v>
      </c>
      <c r="FN777" s="1234" t="str">
        <f t="shared" si="740"/>
        <v xml:space="preserve"> </v>
      </c>
      <c r="FO777" s="1234" t="str">
        <f t="shared" si="768"/>
        <v xml:space="preserve"> </v>
      </c>
      <c r="FP777" s="1234" t="str">
        <f t="shared" si="769"/>
        <v xml:space="preserve"> </v>
      </c>
      <c r="FQ777" s="1234" t="str">
        <f t="shared" si="741"/>
        <v xml:space="preserve"> </v>
      </c>
      <c r="FR777" s="1234" t="str">
        <f t="shared" si="770"/>
        <v xml:space="preserve"> </v>
      </c>
      <c r="FS777" s="1234">
        <f t="shared" si="776"/>
        <v>0</v>
      </c>
      <c r="FT777" s="1227"/>
      <c r="FU777" s="1234" t="str">
        <f t="shared" si="771"/>
        <v xml:space="preserve"> </v>
      </c>
      <c r="FV777" s="1234" t="str">
        <f t="shared" si="772"/>
        <v xml:space="preserve"> </v>
      </c>
      <c r="FW777" s="1234" t="str">
        <f t="shared" si="773"/>
        <v xml:space="preserve"> </v>
      </c>
      <c r="FX777" s="1234" t="str">
        <f t="shared" si="742"/>
        <v xml:space="preserve"> </v>
      </c>
      <c r="FY777" s="1234" t="str">
        <f t="shared" si="743"/>
        <v xml:space="preserve"> </v>
      </c>
      <c r="FZ777" s="1234" t="str">
        <f t="shared" si="774"/>
        <v xml:space="preserve"> </v>
      </c>
      <c r="GA777" s="1234">
        <f t="shared" si="744"/>
        <v>0</v>
      </c>
      <c r="GB777" s="1227"/>
      <c r="GC777" s="1234" t="str">
        <f t="shared" si="745"/>
        <v xml:space="preserve"> </v>
      </c>
      <c r="GD777" s="1234" t="str">
        <f t="shared" si="746"/>
        <v xml:space="preserve"> </v>
      </c>
      <c r="GE777" s="1234" t="str">
        <f t="shared" si="747"/>
        <v xml:space="preserve"> </v>
      </c>
      <c r="GF777" s="1234" t="str">
        <f t="shared" si="748"/>
        <v xml:space="preserve"> </v>
      </c>
      <c r="GG777" s="1234" t="str">
        <f t="shared" si="749"/>
        <v xml:space="preserve"> </v>
      </c>
      <c r="GH777" s="1234" t="str">
        <f t="shared" si="750"/>
        <v xml:space="preserve"> </v>
      </c>
      <c r="GI777" s="1234" t="str">
        <f t="shared" si="751"/>
        <v xml:space="preserve"> </v>
      </c>
      <c r="GJ777" s="1234" t="str">
        <f t="shared" si="752"/>
        <v xml:space="preserve"> </v>
      </c>
      <c r="GK777" s="1234" t="str">
        <f t="shared" si="753"/>
        <v xml:space="preserve"> </v>
      </c>
      <c r="GL777" s="1234" t="str">
        <f t="shared" si="754"/>
        <v xml:space="preserve"> </v>
      </c>
      <c r="GM777" s="1234" t="str">
        <f t="shared" si="755"/>
        <v xml:space="preserve"> </v>
      </c>
      <c r="GN777" s="1234">
        <f t="shared" si="756"/>
        <v>0</v>
      </c>
    </row>
    <row r="778" spans="1:196" s="100" customFormat="1" ht="27" customHeight="1" thickTop="1" thickBot="1">
      <c r="A778" s="1208">
        <f>【A票】【D票】!$D$10</f>
        <v>0</v>
      </c>
      <c r="B778" s="1212">
        <f>【A票】【D票】!$H$10</f>
        <v>0</v>
      </c>
      <c r="C778" s="1213" t="str">
        <f>【A票】【D票】!$K$10</f>
        <v xml:space="preserve"> </v>
      </c>
      <c r="D778" s="1214">
        <f t="shared" si="730"/>
        <v>687</v>
      </c>
      <c r="E778" s="914"/>
      <c r="F778" s="467"/>
      <c r="G778" s="469"/>
      <c r="H778" s="224" t="str">
        <f t="shared" si="777"/>
        <v xml:space="preserve"> </v>
      </c>
      <c r="I778" s="704"/>
      <c r="J778" s="117"/>
      <c r="K778" s="117"/>
      <c r="L778" s="117"/>
      <c r="M778" s="117"/>
      <c r="N778" s="117"/>
      <c r="O778" s="117"/>
      <c r="P778" s="117"/>
      <c r="Q778" s="117"/>
      <c r="R778" s="117"/>
      <c r="S778" s="117"/>
      <c r="T778" s="254"/>
      <c r="U778" s="646"/>
      <c r="V778" s="646"/>
      <c r="W778" s="114"/>
      <c r="X778" s="254"/>
      <c r="Y778" s="224" t="str">
        <f t="shared" si="778"/>
        <v xml:space="preserve"> </v>
      </c>
      <c r="Z778" s="579"/>
      <c r="AA778" s="704"/>
      <c r="AB778" s="119"/>
      <c r="AC778" s="224" t="str">
        <f t="shared" si="732"/>
        <v xml:space="preserve"> </v>
      </c>
      <c r="AD778" s="115"/>
      <c r="AE778" s="253"/>
      <c r="AF778" s="704"/>
      <c r="AG778" s="727"/>
      <c r="AH778" s="727"/>
      <c r="AI778" s="727"/>
      <c r="AJ778" s="727"/>
      <c r="AK778" s="591"/>
      <c r="AL778" s="727"/>
      <c r="AM778" s="727"/>
      <c r="AN778" s="727"/>
      <c r="AO778" s="727"/>
      <c r="AP778" s="727"/>
      <c r="AQ778" s="727"/>
      <c r="AR778" s="727"/>
      <c r="AS778" s="727"/>
      <c r="AT778" s="727"/>
      <c r="AU778" s="727"/>
      <c r="AV778" s="727"/>
      <c r="AW778" s="727"/>
      <c r="AX778" s="727"/>
      <c r="AY778" s="727"/>
      <c r="AZ778" s="727"/>
      <c r="BA778" s="727"/>
      <c r="BB778" s="727"/>
      <c r="BC778" s="821"/>
      <c r="BD778" s="727"/>
      <c r="BE778" s="727"/>
      <c r="BF778" s="727"/>
      <c r="BG778" s="727"/>
      <c r="BH778" s="727"/>
      <c r="BI778" s="727"/>
      <c r="BJ778" s="727"/>
      <c r="BK778" s="727"/>
      <c r="BL778" s="821"/>
      <c r="BM778" s="727"/>
      <c r="BN778" s="727"/>
      <c r="BO778" s="727"/>
      <c r="BP778" s="727"/>
      <c r="BQ778" s="727"/>
      <c r="BR778" s="821"/>
      <c r="BS778" s="727"/>
      <c r="BT778" s="727"/>
      <c r="BU778" s="727"/>
      <c r="BV778" s="591"/>
      <c r="BW778" s="224" t="str">
        <f t="shared" si="790"/>
        <v xml:space="preserve"> </v>
      </c>
      <c r="BX778" s="471">
        <f t="shared" si="779"/>
        <v>687</v>
      </c>
      <c r="BY778" s="117"/>
      <c r="BZ778" s="117"/>
      <c r="CA778" s="117"/>
      <c r="CB778" s="117"/>
      <c r="CC778" s="117"/>
      <c r="CD778" s="461"/>
      <c r="CE778" s="236"/>
      <c r="CF778" s="224" t="str">
        <f t="shared" si="780"/>
        <v xml:space="preserve"> </v>
      </c>
      <c r="CG778" s="116"/>
      <c r="CH778" s="117"/>
      <c r="CI778" s="117"/>
      <c r="CJ778" s="117"/>
      <c r="CK778" s="472"/>
      <c r="CL778" s="472"/>
      <c r="CM778" s="472"/>
      <c r="CN778" s="472"/>
      <c r="CO778" s="117"/>
      <c r="CP778" s="253"/>
      <c r="CQ778" s="120"/>
      <c r="CR778" s="224" t="str" cm="1">
        <f t="array" ref="CR778">IF(AND(SUM(COUNTIF(CG778:CM778,{"*不明*","*その他*"})+COUNTIF(CO778:CP778,{"*不明*","*その他*"}))&gt;0,CQ778=""),"その他・不明の場合,10)具体的内容、理由を記入",IF(OR(AND(CI778=CI$65,COUNTA(CJ778:CM778)&lt;4),AND(OR(CI778=CI$63,CI778=CI$64,CI778=CI$66,CI778=CI$67,CI778=CI$68,CI778=""),COUNTA(CJ778:CM778)&gt;0)),"3)介護保険認定済→要介護度、認知症自立度、寝たきり度、介護保険サービス記入",IF(OR(AND(OR(CM778=CM$63,CM778=CM$64),CN778=""),AND(OR(CM778=CM$65,CM778=CM$66),CN778&lt;&gt;"")),"7)介護保険サービス受けている/過去受けていた→具体的内容記入"," ")))</f>
        <v xml:space="preserve"> </v>
      </c>
      <c r="CS778" s="224" t="str">
        <f t="shared" si="781"/>
        <v xml:space="preserve"> </v>
      </c>
      <c r="CT778" s="116"/>
      <c r="CU778" s="253"/>
      <c r="CV778" s="117"/>
      <c r="CW778" s="117"/>
      <c r="CX778" s="253"/>
      <c r="CY778" s="117"/>
      <c r="CZ778" s="117"/>
      <c r="DA778" s="253"/>
      <c r="DB778" s="117"/>
      <c r="DC778" s="224" t="str">
        <f t="shared" si="782"/>
        <v xml:space="preserve"> </v>
      </c>
      <c r="DD778" s="224" t="str">
        <f t="shared" si="783"/>
        <v xml:space="preserve"> </v>
      </c>
      <c r="DE778" s="224" t="str">
        <f t="shared" si="733"/>
        <v xml:space="preserve"> </v>
      </c>
      <c r="DF778" s="121"/>
      <c r="DG778" s="114"/>
      <c r="DH778" s="704"/>
      <c r="DI778" s="119"/>
      <c r="DJ778" s="187"/>
      <c r="DK778" s="254"/>
      <c r="DL778" s="224" t="str">
        <f t="shared" si="734"/>
        <v xml:space="preserve"> </v>
      </c>
      <c r="DM778" s="224" t="str">
        <f t="shared" si="784"/>
        <v xml:space="preserve"> </v>
      </c>
      <c r="DN778" s="474"/>
      <c r="DO778" s="117"/>
      <c r="DP778" s="117"/>
      <c r="DQ778" s="117"/>
      <c r="DR778" s="117"/>
      <c r="DS778" s="117"/>
      <c r="DT778" s="254"/>
      <c r="DU778" s="476"/>
      <c r="DV778" s="224" t="str">
        <f t="shared" si="735"/>
        <v xml:space="preserve"> </v>
      </c>
      <c r="DW778" s="115"/>
      <c r="DX778" s="470"/>
      <c r="DY778" s="117"/>
      <c r="DZ778" s="704"/>
      <c r="EA778" s="224" t="str">
        <f t="shared" si="736"/>
        <v xml:space="preserve"> </v>
      </c>
      <c r="EB778" s="906"/>
      <c r="EC778" s="904"/>
      <c r="ED778" s="904"/>
      <c r="EE778" s="904"/>
      <c r="EF778" s="904"/>
      <c r="EG778" s="904"/>
      <c r="EH778" s="904"/>
      <c r="EI778" s="904"/>
      <c r="EJ778" s="904"/>
      <c r="EK778" s="905"/>
      <c r="EL778" s="80"/>
      <c r="EM778" s="224" t="str">
        <f t="shared" si="785"/>
        <v xml:space="preserve"> </v>
      </c>
      <c r="EN778" s="224" t="str">
        <f t="shared" si="786"/>
        <v xml:space="preserve"> </v>
      </c>
      <c r="EO778" s="115"/>
      <c r="EP778" s="1050"/>
      <c r="EQ778" s="253"/>
      <c r="ER778" s="117"/>
      <c r="ES778" s="1258">
        <f t="shared" si="787"/>
        <v>687</v>
      </c>
      <c r="ET778" s="224" t="str">
        <f t="shared" si="788"/>
        <v xml:space="preserve"> </v>
      </c>
      <c r="EU778" s="477" t="str">
        <f t="shared" si="789"/>
        <v/>
      </c>
      <c r="EV778" s="1334" t="str">
        <f t="shared" si="731"/>
        <v xml:space="preserve"> </v>
      </c>
      <c r="EW778" s="1332" t="str">
        <f t="shared" si="775"/>
        <v/>
      </c>
      <c r="EX778" s="1275" t="str">
        <f t="shared" si="757"/>
        <v/>
      </c>
      <c r="EY778" s="1275" t="str">
        <f t="shared" si="758"/>
        <v/>
      </c>
      <c r="EZ778" s="1275" t="str">
        <f t="shared" si="759"/>
        <v/>
      </c>
      <c r="FA778" s="1275" t="str">
        <f t="shared" si="760"/>
        <v/>
      </c>
      <c r="FB778" s="1275" t="str">
        <f t="shared" si="761"/>
        <v/>
      </c>
      <c r="FC778" s="1333" t="str">
        <f t="shared" si="762"/>
        <v/>
      </c>
      <c r="FE778" s="1234" t="str">
        <f t="shared" si="763"/>
        <v xml:space="preserve"> </v>
      </c>
      <c r="FF778" s="1234" t="str">
        <f t="shared" si="764"/>
        <v xml:space="preserve"> </v>
      </c>
      <c r="FG778" s="1234" t="str">
        <f t="shared" si="765"/>
        <v xml:space="preserve"> </v>
      </c>
      <c r="FH778" s="1234" t="str">
        <f t="shared" si="766"/>
        <v xml:space="preserve"> </v>
      </c>
      <c r="FI778" s="1234" t="str">
        <f t="shared" si="737"/>
        <v xml:space="preserve"> </v>
      </c>
      <c r="FJ778" s="1234" t="str">
        <f t="shared" si="767"/>
        <v xml:space="preserve"> </v>
      </c>
      <c r="FK778" s="1234">
        <f t="shared" si="738"/>
        <v>0</v>
      </c>
      <c r="FL778" s="1227"/>
      <c r="FM778" s="1234" t="str">
        <f t="shared" si="739"/>
        <v xml:space="preserve"> </v>
      </c>
      <c r="FN778" s="1234" t="str">
        <f t="shared" si="740"/>
        <v xml:space="preserve"> </v>
      </c>
      <c r="FO778" s="1234" t="str">
        <f t="shared" si="768"/>
        <v xml:space="preserve"> </v>
      </c>
      <c r="FP778" s="1234" t="str">
        <f t="shared" si="769"/>
        <v xml:space="preserve"> </v>
      </c>
      <c r="FQ778" s="1234" t="str">
        <f t="shared" si="741"/>
        <v xml:space="preserve"> </v>
      </c>
      <c r="FR778" s="1234" t="str">
        <f t="shared" si="770"/>
        <v xml:space="preserve"> </v>
      </c>
      <c r="FS778" s="1234">
        <f t="shared" si="776"/>
        <v>0</v>
      </c>
      <c r="FT778" s="1227"/>
      <c r="FU778" s="1234" t="str">
        <f t="shared" si="771"/>
        <v xml:space="preserve"> </v>
      </c>
      <c r="FV778" s="1234" t="str">
        <f t="shared" si="772"/>
        <v xml:space="preserve"> </v>
      </c>
      <c r="FW778" s="1234" t="str">
        <f t="shared" si="773"/>
        <v xml:space="preserve"> </v>
      </c>
      <c r="FX778" s="1234" t="str">
        <f t="shared" si="742"/>
        <v xml:space="preserve"> </v>
      </c>
      <c r="FY778" s="1234" t="str">
        <f t="shared" si="743"/>
        <v xml:space="preserve"> </v>
      </c>
      <c r="FZ778" s="1234" t="str">
        <f t="shared" si="774"/>
        <v xml:space="preserve"> </v>
      </c>
      <c r="GA778" s="1234">
        <f t="shared" si="744"/>
        <v>0</v>
      </c>
      <c r="GB778" s="1227"/>
      <c r="GC778" s="1234" t="str">
        <f t="shared" si="745"/>
        <v xml:space="preserve"> </v>
      </c>
      <c r="GD778" s="1234" t="str">
        <f t="shared" si="746"/>
        <v xml:space="preserve"> </v>
      </c>
      <c r="GE778" s="1234" t="str">
        <f t="shared" si="747"/>
        <v xml:space="preserve"> </v>
      </c>
      <c r="GF778" s="1234" t="str">
        <f t="shared" si="748"/>
        <v xml:space="preserve"> </v>
      </c>
      <c r="GG778" s="1234" t="str">
        <f t="shared" si="749"/>
        <v xml:space="preserve"> </v>
      </c>
      <c r="GH778" s="1234" t="str">
        <f t="shared" si="750"/>
        <v xml:space="preserve"> </v>
      </c>
      <c r="GI778" s="1234" t="str">
        <f t="shared" si="751"/>
        <v xml:space="preserve"> </v>
      </c>
      <c r="GJ778" s="1234" t="str">
        <f t="shared" si="752"/>
        <v xml:space="preserve"> </v>
      </c>
      <c r="GK778" s="1234" t="str">
        <f t="shared" si="753"/>
        <v xml:space="preserve"> </v>
      </c>
      <c r="GL778" s="1234" t="str">
        <f t="shared" si="754"/>
        <v xml:space="preserve"> </v>
      </c>
      <c r="GM778" s="1234" t="str">
        <f t="shared" si="755"/>
        <v xml:space="preserve"> </v>
      </c>
      <c r="GN778" s="1234">
        <f t="shared" si="756"/>
        <v>0</v>
      </c>
    </row>
    <row r="779" spans="1:196" s="100" customFormat="1" ht="27" customHeight="1" thickTop="1" thickBot="1">
      <c r="A779" s="1208">
        <f>【A票】【D票】!$D$10</f>
        <v>0</v>
      </c>
      <c r="B779" s="1212">
        <f>【A票】【D票】!$H$10</f>
        <v>0</v>
      </c>
      <c r="C779" s="1213" t="str">
        <f>【A票】【D票】!$K$10</f>
        <v xml:space="preserve"> </v>
      </c>
      <c r="D779" s="1214">
        <f t="shared" si="730"/>
        <v>688</v>
      </c>
      <c r="E779" s="914"/>
      <c r="F779" s="467"/>
      <c r="G779" s="469"/>
      <c r="H779" s="224" t="str">
        <f t="shared" si="777"/>
        <v xml:space="preserve"> </v>
      </c>
      <c r="I779" s="704"/>
      <c r="J779" s="117"/>
      <c r="K779" s="117"/>
      <c r="L779" s="117"/>
      <c r="M779" s="117"/>
      <c r="N779" s="117"/>
      <c r="O779" s="117"/>
      <c r="P779" s="117"/>
      <c r="Q779" s="117"/>
      <c r="R779" s="117"/>
      <c r="S779" s="117"/>
      <c r="T779" s="254"/>
      <c r="U779" s="646"/>
      <c r="V779" s="646"/>
      <c r="W779" s="114"/>
      <c r="X779" s="254"/>
      <c r="Y779" s="224" t="str">
        <f t="shared" si="778"/>
        <v xml:space="preserve"> </v>
      </c>
      <c r="Z779" s="579"/>
      <c r="AA779" s="704"/>
      <c r="AB779" s="119"/>
      <c r="AC779" s="224" t="str">
        <f t="shared" si="732"/>
        <v xml:space="preserve"> </v>
      </c>
      <c r="AD779" s="115"/>
      <c r="AE779" s="253"/>
      <c r="AF779" s="704"/>
      <c r="AG779" s="727"/>
      <c r="AH779" s="727"/>
      <c r="AI779" s="727"/>
      <c r="AJ779" s="727"/>
      <c r="AK779" s="591"/>
      <c r="AL779" s="727"/>
      <c r="AM779" s="727"/>
      <c r="AN779" s="727"/>
      <c r="AO779" s="727"/>
      <c r="AP779" s="727"/>
      <c r="AQ779" s="727"/>
      <c r="AR779" s="727"/>
      <c r="AS779" s="727"/>
      <c r="AT779" s="727"/>
      <c r="AU779" s="727"/>
      <c r="AV779" s="727"/>
      <c r="AW779" s="727"/>
      <c r="AX779" s="727"/>
      <c r="AY779" s="727"/>
      <c r="AZ779" s="727"/>
      <c r="BA779" s="727"/>
      <c r="BB779" s="727"/>
      <c r="BC779" s="821"/>
      <c r="BD779" s="727"/>
      <c r="BE779" s="727"/>
      <c r="BF779" s="727"/>
      <c r="BG779" s="727"/>
      <c r="BH779" s="727"/>
      <c r="BI779" s="727"/>
      <c r="BJ779" s="727"/>
      <c r="BK779" s="727"/>
      <c r="BL779" s="821"/>
      <c r="BM779" s="727"/>
      <c r="BN779" s="727"/>
      <c r="BO779" s="727"/>
      <c r="BP779" s="727"/>
      <c r="BQ779" s="727"/>
      <c r="BR779" s="821"/>
      <c r="BS779" s="727"/>
      <c r="BT779" s="727"/>
      <c r="BU779" s="727"/>
      <c r="BV779" s="591"/>
      <c r="BW779" s="224" t="str">
        <f t="shared" si="790"/>
        <v xml:space="preserve"> </v>
      </c>
      <c r="BX779" s="471">
        <f t="shared" si="779"/>
        <v>688</v>
      </c>
      <c r="BY779" s="117"/>
      <c r="BZ779" s="117"/>
      <c r="CA779" s="117"/>
      <c r="CB779" s="117"/>
      <c r="CC779" s="117"/>
      <c r="CD779" s="461"/>
      <c r="CE779" s="236"/>
      <c r="CF779" s="224" t="str">
        <f t="shared" si="780"/>
        <v xml:space="preserve"> </v>
      </c>
      <c r="CG779" s="116"/>
      <c r="CH779" s="117"/>
      <c r="CI779" s="117"/>
      <c r="CJ779" s="117"/>
      <c r="CK779" s="472"/>
      <c r="CL779" s="472"/>
      <c r="CM779" s="472"/>
      <c r="CN779" s="472"/>
      <c r="CO779" s="117"/>
      <c r="CP779" s="253"/>
      <c r="CQ779" s="120"/>
      <c r="CR779" s="224" t="str" cm="1">
        <f t="array" ref="CR779">IF(AND(SUM(COUNTIF(CG779:CM779,{"*不明*","*その他*"})+COUNTIF(CO779:CP779,{"*不明*","*その他*"}))&gt;0,CQ779=""),"その他・不明の場合,10)具体的内容、理由を記入",IF(OR(AND(CI779=CI$65,COUNTA(CJ779:CM779)&lt;4),AND(OR(CI779=CI$63,CI779=CI$64,CI779=CI$66,CI779=CI$67,CI779=CI$68,CI779=""),COUNTA(CJ779:CM779)&gt;0)),"3)介護保険認定済→要介護度、認知症自立度、寝たきり度、介護保険サービス記入",IF(OR(AND(OR(CM779=CM$63,CM779=CM$64),CN779=""),AND(OR(CM779=CM$65,CM779=CM$66),CN779&lt;&gt;"")),"7)介護保険サービス受けている/過去受けていた→具体的内容記入"," ")))</f>
        <v xml:space="preserve"> </v>
      </c>
      <c r="CS779" s="224" t="str">
        <f t="shared" si="781"/>
        <v xml:space="preserve"> </v>
      </c>
      <c r="CT779" s="116"/>
      <c r="CU779" s="253"/>
      <c r="CV779" s="117"/>
      <c r="CW779" s="117"/>
      <c r="CX779" s="253"/>
      <c r="CY779" s="117"/>
      <c r="CZ779" s="117"/>
      <c r="DA779" s="253"/>
      <c r="DB779" s="117"/>
      <c r="DC779" s="224" t="str">
        <f t="shared" si="782"/>
        <v xml:space="preserve"> </v>
      </c>
      <c r="DD779" s="224" t="str">
        <f t="shared" si="783"/>
        <v xml:space="preserve"> </v>
      </c>
      <c r="DE779" s="224" t="str">
        <f t="shared" si="733"/>
        <v xml:space="preserve"> </v>
      </c>
      <c r="DF779" s="121"/>
      <c r="DG779" s="114"/>
      <c r="DH779" s="704"/>
      <c r="DI779" s="119"/>
      <c r="DJ779" s="187"/>
      <c r="DK779" s="254"/>
      <c r="DL779" s="224" t="str">
        <f t="shared" si="734"/>
        <v xml:space="preserve"> </v>
      </c>
      <c r="DM779" s="224" t="str">
        <f t="shared" si="784"/>
        <v xml:space="preserve"> </v>
      </c>
      <c r="DN779" s="474"/>
      <c r="DO779" s="117"/>
      <c r="DP779" s="117"/>
      <c r="DQ779" s="117"/>
      <c r="DR779" s="117"/>
      <c r="DS779" s="117"/>
      <c r="DT779" s="254"/>
      <c r="DU779" s="476"/>
      <c r="DV779" s="224" t="str">
        <f t="shared" si="735"/>
        <v xml:space="preserve"> </v>
      </c>
      <c r="DW779" s="115"/>
      <c r="DX779" s="470"/>
      <c r="DY779" s="117"/>
      <c r="DZ779" s="704"/>
      <c r="EA779" s="224" t="str">
        <f t="shared" si="736"/>
        <v xml:space="preserve"> </v>
      </c>
      <c r="EB779" s="906"/>
      <c r="EC779" s="904"/>
      <c r="ED779" s="904"/>
      <c r="EE779" s="904"/>
      <c r="EF779" s="904"/>
      <c r="EG779" s="904"/>
      <c r="EH779" s="904"/>
      <c r="EI779" s="904"/>
      <c r="EJ779" s="904"/>
      <c r="EK779" s="905"/>
      <c r="EL779" s="80"/>
      <c r="EM779" s="224" t="str">
        <f t="shared" si="785"/>
        <v xml:space="preserve"> </v>
      </c>
      <c r="EN779" s="224" t="str">
        <f t="shared" si="786"/>
        <v xml:space="preserve"> </v>
      </c>
      <c r="EO779" s="115"/>
      <c r="EP779" s="1050"/>
      <c r="EQ779" s="253"/>
      <c r="ER779" s="117"/>
      <c r="ES779" s="1258">
        <f t="shared" si="787"/>
        <v>688</v>
      </c>
      <c r="ET779" s="224" t="str">
        <f t="shared" si="788"/>
        <v xml:space="preserve"> </v>
      </c>
      <c r="EU779" s="477" t="str">
        <f t="shared" si="789"/>
        <v/>
      </c>
      <c r="EV779" s="1334" t="str">
        <f t="shared" si="731"/>
        <v xml:space="preserve"> </v>
      </c>
      <c r="EW779" s="1332" t="str">
        <f t="shared" si="775"/>
        <v/>
      </c>
      <c r="EX779" s="1275" t="str">
        <f t="shared" si="757"/>
        <v/>
      </c>
      <c r="EY779" s="1275" t="str">
        <f t="shared" si="758"/>
        <v/>
      </c>
      <c r="EZ779" s="1275" t="str">
        <f t="shared" si="759"/>
        <v/>
      </c>
      <c r="FA779" s="1275" t="str">
        <f t="shared" si="760"/>
        <v/>
      </c>
      <c r="FB779" s="1275" t="str">
        <f t="shared" si="761"/>
        <v/>
      </c>
      <c r="FC779" s="1333" t="str">
        <f t="shared" si="762"/>
        <v/>
      </c>
      <c r="FE779" s="1234" t="str">
        <f t="shared" si="763"/>
        <v xml:space="preserve"> </v>
      </c>
      <c r="FF779" s="1234" t="str">
        <f t="shared" si="764"/>
        <v xml:space="preserve"> </v>
      </c>
      <c r="FG779" s="1234" t="str">
        <f t="shared" si="765"/>
        <v xml:space="preserve"> </v>
      </c>
      <c r="FH779" s="1234" t="str">
        <f t="shared" si="766"/>
        <v xml:space="preserve"> </v>
      </c>
      <c r="FI779" s="1234" t="str">
        <f t="shared" si="737"/>
        <v xml:space="preserve"> </v>
      </c>
      <c r="FJ779" s="1234" t="str">
        <f t="shared" si="767"/>
        <v xml:space="preserve"> </v>
      </c>
      <c r="FK779" s="1234">
        <f t="shared" si="738"/>
        <v>0</v>
      </c>
      <c r="FL779" s="1227"/>
      <c r="FM779" s="1234" t="str">
        <f t="shared" si="739"/>
        <v xml:space="preserve"> </v>
      </c>
      <c r="FN779" s="1234" t="str">
        <f t="shared" si="740"/>
        <v xml:space="preserve"> </v>
      </c>
      <c r="FO779" s="1234" t="str">
        <f t="shared" si="768"/>
        <v xml:space="preserve"> </v>
      </c>
      <c r="FP779" s="1234" t="str">
        <f t="shared" si="769"/>
        <v xml:space="preserve"> </v>
      </c>
      <c r="FQ779" s="1234" t="str">
        <f t="shared" si="741"/>
        <v xml:space="preserve"> </v>
      </c>
      <c r="FR779" s="1234" t="str">
        <f t="shared" si="770"/>
        <v xml:space="preserve"> </v>
      </c>
      <c r="FS779" s="1234">
        <f t="shared" si="776"/>
        <v>0</v>
      </c>
      <c r="FT779" s="1227"/>
      <c r="FU779" s="1234" t="str">
        <f t="shared" si="771"/>
        <v xml:space="preserve"> </v>
      </c>
      <c r="FV779" s="1234" t="str">
        <f t="shared" si="772"/>
        <v xml:space="preserve"> </v>
      </c>
      <c r="FW779" s="1234" t="str">
        <f t="shared" si="773"/>
        <v xml:space="preserve"> </v>
      </c>
      <c r="FX779" s="1234" t="str">
        <f t="shared" si="742"/>
        <v xml:space="preserve"> </v>
      </c>
      <c r="FY779" s="1234" t="str">
        <f t="shared" si="743"/>
        <v xml:space="preserve"> </v>
      </c>
      <c r="FZ779" s="1234" t="str">
        <f t="shared" si="774"/>
        <v xml:space="preserve"> </v>
      </c>
      <c r="GA779" s="1234">
        <f t="shared" si="744"/>
        <v>0</v>
      </c>
      <c r="GB779" s="1227"/>
      <c r="GC779" s="1234" t="str">
        <f t="shared" si="745"/>
        <v xml:space="preserve"> </v>
      </c>
      <c r="GD779" s="1234" t="str">
        <f t="shared" si="746"/>
        <v xml:space="preserve"> </v>
      </c>
      <c r="GE779" s="1234" t="str">
        <f t="shared" si="747"/>
        <v xml:space="preserve"> </v>
      </c>
      <c r="GF779" s="1234" t="str">
        <f t="shared" si="748"/>
        <v xml:space="preserve"> </v>
      </c>
      <c r="GG779" s="1234" t="str">
        <f t="shared" si="749"/>
        <v xml:space="preserve"> </v>
      </c>
      <c r="GH779" s="1234" t="str">
        <f t="shared" si="750"/>
        <v xml:space="preserve"> </v>
      </c>
      <c r="GI779" s="1234" t="str">
        <f t="shared" si="751"/>
        <v xml:space="preserve"> </v>
      </c>
      <c r="GJ779" s="1234" t="str">
        <f t="shared" si="752"/>
        <v xml:space="preserve"> </v>
      </c>
      <c r="GK779" s="1234" t="str">
        <f t="shared" si="753"/>
        <v xml:space="preserve"> </v>
      </c>
      <c r="GL779" s="1234" t="str">
        <f t="shared" si="754"/>
        <v xml:space="preserve"> </v>
      </c>
      <c r="GM779" s="1234" t="str">
        <f t="shared" si="755"/>
        <v xml:space="preserve"> </v>
      </c>
      <c r="GN779" s="1234">
        <f t="shared" si="756"/>
        <v>0</v>
      </c>
    </row>
    <row r="780" spans="1:196" s="100" customFormat="1" ht="27" customHeight="1" thickTop="1" thickBot="1">
      <c r="A780" s="1208">
        <f>【A票】【D票】!$D$10</f>
        <v>0</v>
      </c>
      <c r="B780" s="1212">
        <f>【A票】【D票】!$H$10</f>
        <v>0</v>
      </c>
      <c r="C780" s="1213" t="str">
        <f>【A票】【D票】!$K$10</f>
        <v xml:space="preserve"> </v>
      </c>
      <c r="D780" s="1214">
        <f t="shared" si="730"/>
        <v>689</v>
      </c>
      <c r="E780" s="914"/>
      <c r="F780" s="467"/>
      <c r="G780" s="469"/>
      <c r="H780" s="224" t="str">
        <f t="shared" si="777"/>
        <v xml:space="preserve"> </v>
      </c>
      <c r="I780" s="704"/>
      <c r="J780" s="117"/>
      <c r="K780" s="117"/>
      <c r="L780" s="117"/>
      <c r="M780" s="117"/>
      <c r="N780" s="117"/>
      <c r="O780" s="117"/>
      <c r="P780" s="117"/>
      <c r="Q780" s="117"/>
      <c r="R780" s="117"/>
      <c r="S780" s="117"/>
      <c r="T780" s="254"/>
      <c r="U780" s="646"/>
      <c r="V780" s="646"/>
      <c r="W780" s="114"/>
      <c r="X780" s="254"/>
      <c r="Y780" s="224" t="str">
        <f t="shared" si="778"/>
        <v xml:space="preserve"> </v>
      </c>
      <c r="Z780" s="579"/>
      <c r="AA780" s="704"/>
      <c r="AB780" s="119"/>
      <c r="AC780" s="224" t="str">
        <f t="shared" si="732"/>
        <v xml:space="preserve"> </v>
      </c>
      <c r="AD780" s="115"/>
      <c r="AE780" s="253"/>
      <c r="AF780" s="704"/>
      <c r="AG780" s="727"/>
      <c r="AH780" s="727"/>
      <c r="AI780" s="727"/>
      <c r="AJ780" s="727"/>
      <c r="AK780" s="591"/>
      <c r="AL780" s="727"/>
      <c r="AM780" s="727"/>
      <c r="AN780" s="727"/>
      <c r="AO780" s="727"/>
      <c r="AP780" s="727"/>
      <c r="AQ780" s="727"/>
      <c r="AR780" s="727"/>
      <c r="AS780" s="727"/>
      <c r="AT780" s="727"/>
      <c r="AU780" s="727"/>
      <c r="AV780" s="727"/>
      <c r="AW780" s="727"/>
      <c r="AX780" s="727"/>
      <c r="AY780" s="727"/>
      <c r="AZ780" s="727"/>
      <c r="BA780" s="727"/>
      <c r="BB780" s="727"/>
      <c r="BC780" s="821"/>
      <c r="BD780" s="727"/>
      <c r="BE780" s="727"/>
      <c r="BF780" s="727"/>
      <c r="BG780" s="727"/>
      <c r="BH780" s="727"/>
      <c r="BI780" s="727"/>
      <c r="BJ780" s="727"/>
      <c r="BK780" s="727"/>
      <c r="BL780" s="821"/>
      <c r="BM780" s="727"/>
      <c r="BN780" s="727"/>
      <c r="BO780" s="727"/>
      <c r="BP780" s="727"/>
      <c r="BQ780" s="727"/>
      <c r="BR780" s="821"/>
      <c r="BS780" s="727"/>
      <c r="BT780" s="727"/>
      <c r="BU780" s="727"/>
      <c r="BV780" s="591"/>
      <c r="BW780" s="224" t="str">
        <f t="shared" si="790"/>
        <v xml:space="preserve"> </v>
      </c>
      <c r="BX780" s="471">
        <f t="shared" si="779"/>
        <v>689</v>
      </c>
      <c r="BY780" s="117"/>
      <c r="BZ780" s="117"/>
      <c r="CA780" s="117"/>
      <c r="CB780" s="117"/>
      <c r="CC780" s="117"/>
      <c r="CD780" s="461"/>
      <c r="CE780" s="236"/>
      <c r="CF780" s="224" t="str">
        <f t="shared" si="780"/>
        <v xml:space="preserve"> </v>
      </c>
      <c r="CG780" s="116"/>
      <c r="CH780" s="117"/>
      <c r="CI780" s="117"/>
      <c r="CJ780" s="117"/>
      <c r="CK780" s="472"/>
      <c r="CL780" s="472"/>
      <c r="CM780" s="472"/>
      <c r="CN780" s="472"/>
      <c r="CO780" s="117"/>
      <c r="CP780" s="253"/>
      <c r="CQ780" s="120"/>
      <c r="CR780" s="224" t="str" cm="1">
        <f t="array" ref="CR780">IF(AND(SUM(COUNTIF(CG780:CM780,{"*不明*","*その他*"})+COUNTIF(CO780:CP780,{"*不明*","*その他*"}))&gt;0,CQ780=""),"その他・不明の場合,10)具体的内容、理由を記入",IF(OR(AND(CI780=CI$65,COUNTA(CJ780:CM780)&lt;4),AND(OR(CI780=CI$63,CI780=CI$64,CI780=CI$66,CI780=CI$67,CI780=CI$68,CI780=""),COUNTA(CJ780:CM780)&gt;0)),"3)介護保険認定済→要介護度、認知症自立度、寝たきり度、介護保険サービス記入",IF(OR(AND(OR(CM780=CM$63,CM780=CM$64),CN780=""),AND(OR(CM780=CM$65,CM780=CM$66),CN780&lt;&gt;"")),"7)介護保険サービス受けている/過去受けていた→具体的内容記入"," ")))</f>
        <v xml:space="preserve"> </v>
      </c>
      <c r="CS780" s="224" t="str">
        <f t="shared" si="781"/>
        <v xml:space="preserve"> </v>
      </c>
      <c r="CT780" s="116"/>
      <c r="CU780" s="253"/>
      <c r="CV780" s="117"/>
      <c r="CW780" s="117"/>
      <c r="CX780" s="253"/>
      <c r="CY780" s="117"/>
      <c r="CZ780" s="117"/>
      <c r="DA780" s="253"/>
      <c r="DB780" s="117"/>
      <c r="DC780" s="224" t="str">
        <f t="shared" si="782"/>
        <v xml:space="preserve"> </v>
      </c>
      <c r="DD780" s="224" t="str">
        <f t="shared" si="783"/>
        <v xml:space="preserve"> </v>
      </c>
      <c r="DE780" s="224" t="str">
        <f t="shared" si="733"/>
        <v xml:space="preserve"> </v>
      </c>
      <c r="DF780" s="121"/>
      <c r="DG780" s="114"/>
      <c r="DH780" s="704"/>
      <c r="DI780" s="119"/>
      <c r="DJ780" s="187"/>
      <c r="DK780" s="254"/>
      <c r="DL780" s="224" t="str">
        <f t="shared" si="734"/>
        <v xml:space="preserve"> </v>
      </c>
      <c r="DM780" s="224" t="str">
        <f t="shared" si="784"/>
        <v xml:space="preserve"> </v>
      </c>
      <c r="DN780" s="474"/>
      <c r="DO780" s="117"/>
      <c r="DP780" s="117"/>
      <c r="DQ780" s="117"/>
      <c r="DR780" s="117"/>
      <c r="DS780" s="117"/>
      <c r="DT780" s="254"/>
      <c r="DU780" s="476"/>
      <c r="DV780" s="224" t="str">
        <f t="shared" si="735"/>
        <v xml:space="preserve"> </v>
      </c>
      <c r="DW780" s="115"/>
      <c r="DX780" s="470"/>
      <c r="DY780" s="117"/>
      <c r="DZ780" s="704"/>
      <c r="EA780" s="224" t="str">
        <f t="shared" si="736"/>
        <v xml:space="preserve"> </v>
      </c>
      <c r="EB780" s="906"/>
      <c r="EC780" s="904"/>
      <c r="ED780" s="904"/>
      <c r="EE780" s="904"/>
      <c r="EF780" s="904"/>
      <c r="EG780" s="904"/>
      <c r="EH780" s="904"/>
      <c r="EI780" s="904"/>
      <c r="EJ780" s="904"/>
      <c r="EK780" s="905"/>
      <c r="EL780" s="80"/>
      <c r="EM780" s="224" t="str">
        <f t="shared" si="785"/>
        <v xml:space="preserve"> </v>
      </c>
      <c r="EN780" s="224" t="str">
        <f t="shared" si="786"/>
        <v xml:space="preserve"> </v>
      </c>
      <c r="EO780" s="115"/>
      <c r="EP780" s="1050"/>
      <c r="EQ780" s="253"/>
      <c r="ER780" s="117"/>
      <c r="ES780" s="1258">
        <f t="shared" si="787"/>
        <v>689</v>
      </c>
      <c r="ET780" s="224" t="str">
        <f t="shared" si="788"/>
        <v xml:space="preserve"> </v>
      </c>
      <c r="EU780" s="477" t="str">
        <f t="shared" si="789"/>
        <v/>
      </c>
      <c r="EV780" s="1334" t="str">
        <f t="shared" si="731"/>
        <v xml:space="preserve"> </v>
      </c>
      <c r="EW780" s="1332" t="str">
        <f t="shared" si="775"/>
        <v/>
      </c>
      <c r="EX780" s="1275" t="str">
        <f t="shared" si="757"/>
        <v/>
      </c>
      <c r="EY780" s="1275" t="str">
        <f t="shared" si="758"/>
        <v/>
      </c>
      <c r="EZ780" s="1275" t="str">
        <f t="shared" si="759"/>
        <v/>
      </c>
      <c r="FA780" s="1275" t="str">
        <f t="shared" si="760"/>
        <v/>
      </c>
      <c r="FB780" s="1275" t="str">
        <f t="shared" si="761"/>
        <v/>
      </c>
      <c r="FC780" s="1333" t="str">
        <f t="shared" si="762"/>
        <v/>
      </c>
      <c r="FE780" s="1234" t="str">
        <f t="shared" si="763"/>
        <v xml:space="preserve"> </v>
      </c>
      <c r="FF780" s="1234" t="str">
        <f t="shared" si="764"/>
        <v xml:space="preserve"> </v>
      </c>
      <c r="FG780" s="1234" t="str">
        <f t="shared" si="765"/>
        <v xml:space="preserve"> </v>
      </c>
      <c r="FH780" s="1234" t="str">
        <f t="shared" si="766"/>
        <v xml:space="preserve"> </v>
      </c>
      <c r="FI780" s="1234" t="str">
        <f t="shared" si="737"/>
        <v xml:space="preserve"> </v>
      </c>
      <c r="FJ780" s="1234" t="str">
        <f t="shared" si="767"/>
        <v xml:space="preserve"> </v>
      </c>
      <c r="FK780" s="1234">
        <f t="shared" si="738"/>
        <v>0</v>
      </c>
      <c r="FL780" s="1227"/>
      <c r="FM780" s="1234" t="str">
        <f t="shared" si="739"/>
        <v xml:space="preserve"> </v>
      </c>
      <c r="FN780" s="1234" t="str">
        <f t="shared" si="740"/>
        <v xml:space="preserve"> </v>
      </c>
      <c r="FO780" s="1234" t="str">
        <f t="shared" si="768"/>
        <v xml:space="preserve"> </v>
      </c>
      <c r="FP780" s="1234" t="str">
        <f t="shared" si="769"/>
        <v xml:space="preserve"> </v>
      </c>
      <c r="FQ780" s="1234" t="str">
        <f t="shared" si="741"/>
        <v xml:space="preserve"> </v>
      </c>
      <c r="FR780" s="1234" t="str">
        <f t="shared" si="770"/>
        <v xml:space="preserve"> </v>
      </c>
      <c r="FS780" s="1234">
        <f t="shared" si="776"/>
        <v>0</v>
      </c>
      <c r="FT780" s="1227"/>
      <c r="FU780" s="1234" t="str">
        <f t="shared" si="771"/>
        <v xml:space="preserve"> </v>
      </c>
      <c r="FV780" s="1234" t="str">
        <f t="shared" si="772"/>
        <v xml:space="preserve"> </v>
      </c>
      <c r="FW780" s="1234" t="str">
        <f t="shared" si="773"/>
        <v xml:space="preserve"> </v>
      </c>
      <c r="FX780" s="1234" t="str">
        <f t="shared" si="742"/>
        <v xml:space="preserve"> </v>
      </c>
      <c r="FY780" s="1234" t="str">
        <f t="shared" si="743"/>
        <v xml:space="preserve"> </v>
      </c>
      <c r="FZ780" s="1234" t="str">
        <f t="shared" si="774"/>
        <v xml:space="preserve"> </v>
      </c>
      <c r="GA780" s="1234">
        <f t="shared" si="744"/>
        <v>0</v>
      </c>
      <c r="GB780" s="1227"/>
      <c r="GC780" s="1234" t="str">
        <f t="shared" si="745"/>
        <v xml:space="preserve"> </v>
      </c>
      <c r="GD780" s="1234" t="str">
        <f t="shared" si="746"/>
        <v xml:space="preserve"> </v>
      </c>
      <c r="GE780" s="1234" t="str">
        <f t="shared" si="747"/>
        <v xml:space="preserve"> </v>
      </c>
      <c r="GF780" s="1234" t="str">
        <f t="shared" si="748"/>
        <v xml:space="preserve"> </v>
      </c>
      <c r="GG780" s="1234" t="str">
        <f t="shared" si="749"/>
        <v xml:space="preserve"> </v>
      </c>
      <c r="GH780" s="1234" t="str">
        <f t="shared" si="750"/>
        <v xml:space="preserve"> </v>
      </c>
      <c r="GI780" s="1234" t="str">
        <f t="shared" si="751"/>
        <v xml:space="preserve"> </v>
      </c>
      <c r="GJ780" s="1234" t="str">
        <f t="shared" si="752"/>
        <v xml:space="preserve"> </v>
      </c>
      <c r="GK780" s="1234" t="str">
        <f t="shared" si="753"/>
        <v xml:space="preserve"> </v>
      </c>
      <c r="GL780" s="1234" t="str">
        <f t="shared" si="754"/>
        <v xml:space="preserve"> </v>
      </c>
      <c r="GM780" s="1234" t="str">
        <f t="shared" si="755"/>
        <v xml:space="preserve"> </v>
      </c>
      <c r="GN780" s="1234">
        <f t="shared" si="756"/>
        <v>0</v>
      </c>
    </row>
    <row r="781" spans="1:196" s="100" customFormat="1" ht="27" customHeight="1" thickTop="1" thickBot="1">
      <c r="A781" s="1208">
        <f>【A票】【D票】!$D$10</f>
        <v>0</v>
      </c>
      <c r="B781" s="1212">
        <f>【A票】【D票】!$H$10</f>
        <v>0</v>
      </c>
      <c r="C781" s="1213" t="str">
        <f>【A票】【D票】!$K$10</f>
        <v xml:space="preserve"> </v>
      </c>
      <c r="D781" s="1214">
        <f t="shared" si="730"/>
        <v>690</v>
      </c>
      <c r="E781" s="914"/>
      <c r="F781" s="467"/>
      <c r="G781" s="469"/>
      <c r="H781" s="224" t="str">
        <f t="shared" si="777"/>
        <v xml:space="preserve"> </v>
      </c>
      <c r="I781" s="704"/>
      <c r="J781" s="117"/>
      <c r="K781" s="117"/>
      <c r="L781" s="117"/>
      <c r="M781" s="117"/>
      <c r="N781" s="117"/>
      <c r="O781" s="117"/>
      <c r="P781" s="117"/>
      <c r="Q781" s="117"/>
      <c r="R781" s="117"/>
      <c r="S781" s="117"/>
      <c r="T781" s="254"/>
      <c r="U781" s="646"/>
      <c r="V781" s="646"/>
      <c r="W781" s="114"/>
      <c r="X781" s="254"/>
      <c r="Y781" s="224" t="str">
        <f t="shared" si="778"/>
        <v xml:space="preserve"> </v>
      </c>
      <c r="Z781" s="579"/>
      <c r="AA781" s="704"/>
      <c r="AB781" s="119"/>
      <c r="AC781" s="224" t="str">
        <f t="shared" si="732"/>
        <v xml:space="preserve"> </v>
      </c>
      <c r="AD781" s="115"/>
      <c r="AE781" s="253"/>
      <c r="AF781" s="704"/>
      <c r="AG781" s="727"/>
      <c r="AH781" s="727"/>
      <c r="AI781" s="727"/>
      <c r="AJ781" s="727"/>
      <c r="AK781" s="591"/>
      <c r="AL781" s="727"/>
      <c r="AM781" s="727"/>
      <c r="AN781" s="727"/>
      <c r="AO781" s="727"/>
      <c r="AP781" s="727"/>
      <c r="AQ781" s="727"/>
      <c r="AR781" s="727"/>
      <c r="AS781" s="727"/>
      <c r="AT781" s="727"/>
      <c r="AU781" s="727"/>
      <c r="AV781" s="727"/>
      <c r="AW781" s="727"/>
      <c r="AX781" s="727"/>
      <c r="AY781" s="727"/>
      <c r="AZ781" s="727"/>
      <c r="BA781" s="727"/>
      <c r="BB781" s="727"/>
      <c r="BC781" s="821"/>
      <c r="BD781" s="727"/>
      <c r="BE781" s="727"/>
      <c r="BF781" s="727"/>
      <c r="BG781" s="727"/>
      <c r="BH781" s="727"/>
      <c r="BI781" s="727"/>
      <c r="BJ781" s="727"/>
      <c r="BK781" s="727"/>
      <c r="BL781" s="821"/>
      <c r="BM781" s="727"/>
      <c r="BN781" s="727"/>
      <c r="BO781" s="727"/>
      <c r="BP781" s="727"/>
      <c r="BQ781" s="727"/>
      <c r="BR781" s="821"/>
      <c r="BS781" s="727"/>
      <c r="BT781" s="727"/>
      <c r="BU781" s="727"/>
      <c r="BV781" s="591"/>
      <c r="BW781" s="224" t="str">
        <f t="shared" si="790"/>
        <v xml:space="preserve"> </v>
      </c>
      <c r="BX781" s="471">
        <f t="shared" si="779"/>
        <v>690</v>
      </c>
      <c r="BY781" s="117"/>
      <c r="BZ781" s="117"/>
      <c r="CA781" s="117"/>
      <c r="CB781" s="117"/>
      <c r="CC781" s="117"/>
      <c r="CD781" s="461"/>
      <c r="CE781" s="236"/>
      <c r="CF781" s="224" t="str">
        <f t="shared" si="780"/>
        <v xml:space="preserve"> </v>
      </c>
      <c r="CG781" s="116"/>
      <c r="CH781" s="117"/>
      <c r="CI781" s="117"/>
      <c r="CJ781" s="117"/>
      <c r="CK781" s="472"/>
      <c r="CL781" s="472"/>
      <c r="CM781" s="472"/>
      <c r="CN781" s="472"/>
      <c r="CO781" s="117"/>
      <c r="CP781" s="253"/>
      <c r="CQ781" s="120"/>
      <c r="CR781" s="224" t="str" cm="1">
        <f t="array" ref="CR781">IF(AND(SUM(COUNTIF(CG781:CM781,{"*不明*","*その他*"})+COUNTIF(CO781:CP781,{"*不明*","*その他*"}))&gt;0,CQ781=""),"その他・不明の場合,10)具体的内容、理由を記入",IF(OR(AND(CI781=CI$65,COUNTA(CJ781:CM781)&lt;4),AND(OR(CI781=CI$63,CI781=CI$64,CI781=CI$66,CI781=CI$67,CI781=CI$68,CI781=""),COUNTA(CJ781:CM781)&gt;0)),"3)介護保険認定済→要介護度、認知症自立度、寝たきり度、介護保険サービス記入",IF(OR(AND(OR(CM781=CM$63,CM781=CM$64),CN781=""),AND(OR(CM781=CM$65,CM781=CM$66),CN781&lt;&gt;"")),"7)介護保険サービス受けている/過去受けていた→具体的内容記入"," ")))</f>
        <v xml:space="preserve"> </v>
      </c>
      <c r="CS781" s="224" t="str">
        <f t="shared" si="781"/>
        <v xml:space="preserve"> </v>
      </c>
      <c r="CT781" s="116"/>
      <c r="CU781" s="253"/>
      <c r="CV781" s="117"/>
      <c r="CW781" s="117"/>
      <c r="CX781" s="253"/>
      <c r="CY781" s="117"/>
      <c r="CZ781" s="117"/>
      <c r="DA781" s="253"/>
      <c r="DB781" s="117"/>
      <c r="DC781" s="224" t="str">
        <f t="shared" si="782"/>
        <v xml:space="preserve"> </v>
      </c>
      <c r="DD781" s="224" t="str">
        <f t="shared" si="783"/>
        <v xml:space="preserve"> </v>
      </c>
      <c r="DE781" s="224" t="str">
        <f t="shared" si="733"/>
        <v xml:space="preserve"> </v>
      </c>
      <c r="DF781" s="121"/>
      <c r="DG781" s="114"/>
      <c r="DH781" s="704"/>
      <c r="DI781" s="119"/>
      <c r="DJ781" s="187"/>
      <c r="DK781" s="254"/>
      <c r="DL781" s="224" t="str">
        <f t="shared" si="734"/>
        <v xml:space="preserve"> </v>
      </c>
      <c r="DM781" s="224" t="str">
        <f t="shared" si="784"/>
        <v xml:space="preserve"> </v>
      </c>
      <c r="DN781" s="474"/>
      <c r="DO781" s="117"/>
      <c r="DP781" s="117"/>
      <c r="DQ781" s="117"/>
      <c r="DR781" s="117"/>
      <c r="DS781" s="117"/>
      <c r="DT781" s="254"/>
      <c r="DU781" s="476"/>
      <c r="DV781" s="224" t="str">
        <f t="shared" si="735"/>
        <v xml:space="preserve"> </v>
      </c>
      <c r="DW781" s="115"/>
      <c r="DX781" s="470"/>
      <c r="DY781" s="117"/>
      <c r="DZ781" s="704"/>
      <c r="EA781" s="224" t="str">
        <f t="shared" si="736"/>
        <v xml:space="preserve"> </v>
      </c>
      <c r="EB781" s="906"/>
      <c r="EC781" s="904"/>
      <c r="ED781" s="904"/>
      <c r="EE781" s="904"/>
      <c r="EF781" s="904"/>
      <c r="EG781" s="904"/>
      <c r="EH781" s="904"/>
      <c r="EI781" s="904"/>
      <c r="EJ781" s="904"/>
      <c r="EK781" s="905"/>
      <c r="EL781" s="80"/>
      <c r="EM781" s="224" t="str">
        <f t="shared" si="785"/>
        <v xml:space="preserve"> </v>
      </c>
      <c r="EN781" s="224" t="str">
        <f t="shared" si="786"/>
        <v xml:space="preserve"> </v>
      </c>
      <c r="EO781" s="115"/>
      <c r="EP781" s="1050"/>
      <c r="EQ781" s="253"/>
      <c r="ER781" s="117"/>
      <c r="ES781" s="1258">
        <f t="shared" si="787"/>
        <v>690</v>
      </c>
      <c r="ET781" s="224" t="str">
        <f t="shared" si="788"/>
        <v xml:space="preserve"> </v>
      </c>
      <c r="EU781" s="477" t="str">
        <f t="shared" si="789"/>
        <v/>
      </c>
      <c r="EV781" s="1334" t="str">
        <f t="shared" si="731"/>
        <v xml:space="preserve"> </v>
      </c>
      <c r="EW781" s="1332" t="str">
        <f t="shared" si="775"/>
        <v/>
      </c>
      <c r="EX781" s="1275" t="str">
        <f t="shared" si="757"/>
        <v/>
      </c>
      <c r="EY781" s="1275" t="str">
        <f t="shared" si="758"/>
        <v/>
      </c>
      <c r="EZ781" s="1275" t="str">
        <f t="shared" si="759"/>
        <v/>
      </c>
      <c r="FA781" s="1275" t="str">
        <f t="shared" si="760"/>
        <v/>
      </c>
      <c r="FB781" s="1275" t="str">
        <f t="shared" si="761"/>
        <v/>
      </c>
      <c r="FC781" s="1333" t="str">
        <f t="shared" si="762"/>
        <v/>
      </c>
      <c r="FE781" s="1234" t="str">
        <f t="shared" si="763"/>
        <v xml:space="preserve"> </v>
      </c>
      <c r="FF781" s="1234" t="str">
        <f t="shared" si="764"/>
        <v xml:space="preserve"> </v>
      </c>
      <c r="FG781" s="1234" t="str">
        <f t="shared" si="765"/>
        <v xml:space="preserve"> </v>
      </c>
      <c r="FH781" s="1234" t="str">
        <f t="shared" si="766"/>
        <v xml:space="preserve"> </v>
      </c>
      <c r="FI781" s="1234" t="str">
        <f t="shared" si="737"/>
        <v xml:space="preserve"> </v>
      </c>
      <c r="FJ781" s="1234" t="str">
        <f t="shared" si="767"/>
        <v xml:space="preserve"> </v>
      </c>
      <c r="FK781" s="1234">
        <f t="shared" si="738"/>
        <v>0</v>
      </c>
      <c r="FL781" s="1227"/>
      <c r="FM781" s="1234" t="str">
        <f t="shared" si="739"/>
        <v xml:space="preserve"> </v>
      </c>
      <c r="FN781" s="1234" t="str">
        <f t="shared" si="740"/>
        <v xml:space="preserve"> </v>
      </c>
      <c r="FO781" s="1234" t="str">
        <f t="shared" si="768"/>
        <v xml:space="preserve"> </v>
      </c>
      <c r="FP781" s="1234" t="str">
        <f t="shared" si="769"/>
        <v xml:space="preserve"> </v>
      </c>
      <c r="FQ781" s="1234" t="str">
        <f t="shared" si="741"/>
        <v xml:space="preserve"> </v>
      </c>
      <c r="FR781" s="1234" t="str">
        <f t="shared" si="770"/>
        <v xml:space="preserve"> </v>
      </c>
      <c r="FS781" s="1234">
        <f t="shared" si="776"/>
        <v>0</v>
      </c>
      <c r="FT781" s="1227"/>
      <c r="FU781" s="1234" t="str">
        <f t="shared" si="771"/>
        <v xml:space="preserve"> </v>
      </c>
      <c r="FV781" s="1234" t="str">
        <f t="shared" si="772"/>
        <v xml:space="preserve"> </v>
      </c>
      <c r="FW781" s="1234" t="str">
        <f t="shared" si="773"/>
        <v xml:space="preserve"> </v>
      </c>
      <c r="FX781" s="1234" t="str">
        <f t="shared" si="742"/>
        <v xml:space="preserve"> </v>
      </c>
      <c r="FY781" s="1234" t="str">
        <f t="shared" si="743"/>
        <v xml:space="preserve"> </v>
      </c>
      <c r="FZ781" s="1234" t="str">
        <f t="shared" si="774"/>
        <v xml:space="preserve"> </v>
      </c>
      <c r="GA781" s="1234">
        <f t="shared" si="744"/>
        <v>0</v>
      </c>
      <c r="GB781" s="1227"/>
      <c r="GC781" s="1234" t="str">
        <f t="shared" si="745"/>
        <v xml:space="preserve"> </v>
      </c>
      <c r="GD781" s="1234" t="str">
        <f t="shared" si="746"/>
        <v xml:space="preserve"> </v>
      </c>
      <c r="GE781" s="1234" t="str">
        <f t="shared" si="747"/>
        <v xml:space="preserve"> </v>
      </c>
      <c r="GF781" s="1234" t="str">
        <f t="shared" si="748"/>
        <v xml:space="preserve"> </v>
      </c>
      <c r="GG781" s="1234" t="str">
        <f t="shared" si="749"/>
        <v xml:space="preserve"> </v>
      </c>
      <c r="GH781" s="1234" t="str">
        <f t="shared" si="750"/>
        <v xml:space="preserve"> </v>
      </c>
      <c r="GI781" s="1234" t="str">
        <f t="shared" si="751"/>
        <v xml:space="preserve"> </v>
      </c>
      <c r="GJ781" s="1234" t="str">
        <f t="shared" si="752"/>
        <v xml:space="preserve"> </v>
      </c>
      <c r="GK781" s="1234" t="str">
        <f t="shared" si="753"/>
        <v xml:space="preserve"> </v>
      </c>
      <c r="GL781" s="1234" t="str">
        <f t="shared" si="754"/>
        <v xml:space="preserve"> </v>
      </c>
      <c r="GM781" s="1234" t="str">
        <f t="shared" si="755"/>
        <v xml:space="preserve"> </v>
      </c>
      <c r="GN781" s="1234">
        <f t="shared" si="756"/>
        <v>0</v>
      </c>
    </row>
    <row r="782" spans="1:196" s="100" customFormat="1" ht="27" customHeight="1" thickTop="1" thickBot="1">
      <c r="A782" s="1208">
        <f>【A票】【D票】!$D$10</f>
        <v>0</v>
      </c>
      <c r="B782" s="1212">
        <f>【A票】【D票】!$H$10</f>
        <v>0</v>
      </c>
      <c r="C782" s="1213" t="str">
        <f>【A票】【D票】!$K$10</f>
        <v xml:space="preserve"> </v>
      </c>
      <c r="D782" s="1214">
        <f t="shared" si="730"/>
        <v>691</v>
      </c>
      <c r="E782" s="914"/>
      <c r="F782" s="467"/>
      <c r="G782" s="469"/>
      <c r="H782" s="224" t="str">
        <f t="shared" si="777"/>
        <v xml:space="preserve"> </v>
      </c>
      <c r="I782" s="704"/>
      <c r="J782" s="117"/>
      <c r="K782" s="117"/>
      <c r="L782" s="117"/>
      <c r="M782" s="117"/>
      <c r="N782" s="117"/>
      <c r="O782" s="117"/>
      <c r="P782" s="117"/>
      <c r="Q782" s="117"/>
      <c r="R782" s="117"/>
      <c r="S782" s="117"/>
      <c r="T782" s="254"/>
      <c r="U782" s="646"/>
      <c r="V782" s="646"/>
      <c r="W782" s="114"/>
      <c r="X782" s="254"/>
      <c r="Y782" s="224" t="str">
        <f t="shared" si="778"/>
        <v xml:space="preserve"> </v>
      </c>
      <c r="Z782" s="579"/>
      <c r="AA782" s="704"/>
      <c r="AB782" s="119"/>
      <c r="AC782" s="224" t="str">
        <f t="shared" si="732"/>
        <v xml:space="preserve"> </v>
      </c>
      <c r="AD782" s="115"/>
      <c r="AE782" s="253"/>
      <c r="AF782" s="704"/>
      <c r="AG782" s="727"/>
      <c r="AH782" s="727"/>
      <c r="AI782" s="727"/>
      <c r="AJ782" s="727"/>
      <c r="AK782" s="591"/>
      <c r="AL782" s="727"/>
      <c r="AM782" s="727"/>
      <c r="AN782" s="727"/>
      <c r="AO782" s="727"/>
      <c r="AP782" s="727"/>
      <c r="AQ782" s="727"/>
      <c r="AR782" s="727"/>
      <c r="AS782" s="727"/>
      <c r="AT782" s="727"/>
      <c r="AU782" s="727"/>
      <c r="AV782" s="727"/>
      <c r="AW782" s="727"/>
      <c r="AX782" s="727"/>
      <c r="AY782" s="727"/>
      <c r="AZ782" s="727"/>
      <c r="BA782" s="727"/>
      <c r="BB782" s="727"/>
      <c r="BC782" s="821"/>
      <c r="BD782" s="727"/>
      <c r="BE782" s="727"/>
      <c r="BF782" s="727"/>
      <c r="BG782" s="727"/>
      <c r="BH782" s="727"/>
      <c r="BI782" s="727"/>
      <c r="BJ782" s="727"/>
      <c r="BK782" s="727"/>
      <c r="BL782" s="821"/>
      <c r="BM782" s="727"/>
      <c r="BN782" s="727"/>
      <c r="BO782" s="727"/>
      <c r="BP782" s="727"/>
      <c r="BQ782" s="727"/>
      <c r="BR782" s="821"/>
      <c r="BS782" s="727"/>
      <c r="BT782" s="727"/>
      <c r="BU782" s="727"/>
      <c r="BV782" s="591"/>
      <c r="BW782" s="224" t="str">
        <f t="shared" si="790"/>
        <v xml:space="preserve"> </v>
      </c>
      <c r="BX782" s="471">
        <f t="shared" si="779"/>
        <v>691</v>
      </c>
      <c r="BY782" s="117"/>
      <c r="BZ782" s="117"/>
      <c r="CA782" s="117"/>
      <c r="CB782" s="117"/>
      <c r="CC782" s="117"/>
      <c r="CD782" s="461"/>
      <c r="CE782" s="236"/>
      <c r="CF782" s="224" t="str">
        <f t="shared" si="780"/>
        <v xml:space="preserve"> </v>
      </c>
      <c r="CG782" s="116"/>
      <c r="CH782" s="117"/>
      <c r="CI782" s="117"/>
      <c r="CJ782" s="117"/>
      <c r="CK782" s="472"/>
      <c r="CL782" s="472"/>
      <c r="CM782" s="472"/>
      <c r="CN782" s="472"/>
      <c r="CO782" s="117"/>
      <c r="CP782" s="253"/>
      <c r="CQ782" s="120"/>
      <c r="CR782" s="224" t="str" cm="1">
        <f t="array" ref="CR782">IF(AND(SUM(COUNTIF(CG782:CM782,{"*不明*","*その他*"})+COUNTIF(CO782:CP782,{"*不明*","*その他*"}))&gt;0,CQ782=""),"その他・不明の場合,10)具体的内容、理由を記入",IF(OR(AND(CI782=CI$65,COUNTA(CJ782:CM782)&lt;4),AND(OR(CI782=CI$63,CI782=CI$64,CI782=CI$66,CI782=CI$67,CI782=CI$68,CI782=""),COUNTA(CJ782:CM782)&gt;0)),"3)介護保険認定済→要介護度、認知症自立度、寝たきり度、介護保険サービス記入",IF(OR(AND(OR(CM782=CM$63,CM782=CM$64),CN782=""),AND(OR(CM782=CM$65,CM782=CM$66),CN782&lt;&gt;"")),"7)介護保険サービス受けている/過去受けていた→具体的内容記入"," ")))</f>
        <v xml:space="preserve"> </v>
      </c>
      <c r="CS782" s="224" t="str">
        <f t="shared" si="781"/>
        <v xml:space="preserve"> </v>
      </c>
      <c r="CT782" s="116"/>
      <c r="CU782" s="253"/>
      <c r="CV782" s="117"/>
      <c r="CW782" s="117"/>
      <c r="CX782" s="253"/>
      <c r="CY782" s="117"/>
      <c r="CZ782" s="117"/>
      <c r="DA782" s="253"/>
      <c r="DB782" s="117"/>
      <c r="DC782" s="224" t="str">
        <f t="shared" si="782"/>
        <v xml:space="preserve"> </v>
      </c>
      <c r="DD782" s="224" t="str">
        <f t="shared" si="783"/>
        <v xml:space="preserve"> </v>
      </c>
      <c r="DE782" s="224" t="str">
        <f t="shared" si="733"/>
        <v xml:space="preserve"> </v>
      </c>
      <c r="DF782" s="121"/>
      <c r="DG782" s="114"/>
      <c r="DH782" s="704"/>
      <c r="DI782" s="119"/>
      <c r="DJ782" s="187"/>
      <c r="DK782" s="254"/>
      <c r="DL782" s="224" t="str">
        <f t="shared" si="734"/>
        <v xml:space="preserve"> </v>
      </c>
      <c r="DM782" s="224" t="str">
        <f t="shared" si="784"/>
        <v xml:space="preserve"> </v>
      </c>
      <c r="DN782" s="474"/>
      <c r="DO782" s="117"/>
      <c r="DP782" s="117"/>
      <c r="DQ782" s="117"/>
      <c r="DR782" s="117"/>
      <c r="DS782" s="117"/>
      <c r="DT782" s="254"/>
      <c r="DU782" s="476"/>
      <c r="DV782" s="224" t="str">
        <f t="shared" si="735"/>
        <v xml:space="preserve"> </v>
      </c>
      <c r="DW782" s="115"/>
      <c r="DX782" s="470"/>
      <c r="DY782" s="117"/>
      <c r="DZ782" s="704"/>
      <c r="EA782" s="224" t="str">
        <f t="shared" si="736"/>
        <v xml:space="preserve"> </v>
      </c>
      <c r="EB782" s="906"/>
      <c r="EC782" s="904"/>
      <c r="ED782" s="904"/>
      <c r="EE782" s="904"/>
      <c r="EF782" s="904"/>
      <c r="EG782" s="904"/>
      <c r="EH782" s="904"/>
      <c r="EI782" s="904"/>
      <c r="EJ782" s="904"/>
      <c r="EK782" s="905"/>
      <c r="EL782" s="80"/>
      <c r="EM782" s="224" t="str">
        <f t="shared" si="785"/>
        <v xml:space="preserve"> </v>
      </c>
      <c r="EN782" s="224" t="str">
        <f t="shared" si="786"/>
        <v xml:space="preserve"> </v>
      </c>
      <c r="EO782" s="115"/>
      <c r="EP782" s="1050"/>
      <c r="EQ782" s="253"/>
      <c r="ER782" s="117"/>
      <c r="ES782" s="1258">
        <f t="shared" si="787"/>
        <v>691</v>
      </c>
      <c r="ET782" s="224" t="str">
        <f t="shared" si="788"/>
        <v xml:space="preserve"> </v>
      </c>
      <c r="EU782" s="477" t="str">
        <f t="shared" si="789"/>
        <v/>
      </c>
      <c r="EV782" s="1334" t="str">
        <f t="shared" si="731"/>
        <v xml:space="preserve"> </v>
      </c>
      <c r="EW782" s="1332" t="str">
        <f t="shared" si="775"/>
        <v/>
      </c>
      <c r="EX782" s="1275" t="str">
        <f t="shared" si="757"/>
        <v/>
      </c>
      <c r="EY782" s="1275" t="str">
        <f t="shared" si="758"/>
        <v/>
      </c>
      <c r="EZ782" s="1275" t="str">
        <f t="shared" si="759"/>
        <v/>
      </c>
      <c r="FA782" s="1275" t="str">
        <f t="shared" si="760"/>
        <v/>
      </c>
      <c r="FB782" s="1275" t="str">
        <f t="shared" si="761"/>
        <v/>
      </c>
      <c r="FC782" s="1333" t="str">
        <f t="shared" si="762"/>
        <v/>
      </c>
      <c r="FE782" s="1234" t="str">
        <f t="shared" si="763"/>
        <v xml:space="preserve"> </v>
      </c>
      <c r="FF782" s="1234" t="str">
        <f t="shared" si="764"/>
        <v xml:space="preserve"> </v>
      </c>
      <c r="FG782" s="1234" t="str">
        <f t="shared" si="765"/>
        <v xml:space="preserve"> </v>
      </c>
      <c r="FH782" s="1234" t="str">
        <f t="shared" si="766"/>
        <v xml:space="preserve"> </v>
      </c>
      <c r="FI782" s="1234" t="str">
        <f t="shared" si="737"/>
        <v xml:space="preserve"> </v>
      </c>
      <c r="FJ782" s="1234" t="str">
        <f t="shared" si="767"/>
        <v xml:space="preserve"> </v>
      </c>
      <c r="FK782" s="1234">
        <f t="shared" si="738"/>
        <v>0</v>
      </c>
      <c r="FL782" s="1227"/>
      <c r="FM782" s="1234" t="str">
        <f t="shared" si="739"/>
        <v xml:space="preserve"> </v>
      </c>
      <c r="FN782" s="1234" t="str">
        <f t="shared" si="740"/>
        <v xml:space="preserve"> </v>
      </c>
      <c r="FO782" s="1234" t="str">
        <f t="shared" si="768"/>
        <v xml:space="preserve"> </v>
      </c>
      <c r="FP782" s="1234" t="str">
        <f t="shared" si="769"/>
        <v xml:space="preserve"> </v>
      </c>
      <c r="FQ782" s="1234" t="str">
        <f t="shared" si="741"/>
        <v xml:space="preserve"> </v>
      </c>
      <c r="FR782" s="1234" t="str">
        <f t="shared" si="770"/>
        <v xml:space="preserve"> </v>
      </c>
      <c r="FS782" s="1234">
        <f t="shared" si="776"/>
        <v>0</v>
      </c>
      <c r="FT782" s="1227"/>
      <c r="FU782" s="1234" t="str">
        <f t="shared" si="771"/>
        <v xml:space="preserve"> </v>
      </c>
      <c r="FV782" s="1234" t="str">
        <f t="shared" si="772"/>
        <v xml:space="preserve"> </v>
      </c>
      <c r="FW782" s="1234" t="str">
        <f t="shared" si="773"/>
        <v xml:space="preserve"> </v>
      </c>
      <c r="FX782" s="1234" t="str">
        <f t="shared" si="742"/>
        <v xml:space="preserve"> </v>
      </c>
      <c r="FY782" s="1234" t="str">
        <f t="shared" si="743"/>
        <v xml:space="preserve"> </v>
      </c>
      <c r="FZ782" s="1234" t="str">
        <f t="shared" si="774"/>
        <v xml:space="preserve"> </v>
      </c>
      <c r="GA782" s="1234">
        <f t="shared" si="744"/>
        <v>0</v>
      </c>
      <c r="GB782" s="1227"/>
      <c r="GC782" s="1234" t="str">
        <f t="shared" si="745"/>
        <v xml:space="preserve"> </v>
      </c>
      <c r="GD782" s="1234" t="str">
        <f t="shared" si="746"/>
        <v xml:space="preserve"> </v>
      </c>
      <c r="GE782" s="1234" t="str">
        <f t="shared" si="747"/>
        <v xml:space="preserve"> </v>
      </c>
      <c r="GF782" s="1234" t="str">
        <f t="shared" si="748"/>
        <v xml:space="preserve"> </v>
      </c>
      <c r="GG782" s="1234" t="str">
        <f t="shared" si="749"/>
        <v xml:space="preserve"> </v>
      </c>
      <c r="GH782" s="1234" t="str">
        <f t="shared" si="750"/>
        <v xml:space="preserve"> </v>
      </c>
      <c r="GI782" s="1234" t="str">
        <f t="shared" si="751"/>
        <v xml:space="preserve"> </v>
      </c>
      <c r="GJ782" s="1234" t="str">
        <f t="shared" si="752"/>
        <v xml:space="preserve"> </v>
      </c>
      <c r="GK782" s="1234" t="str">
        <f t="shared" si="753"/>
        <v xml:space="preserve"> </v>
      </c>
      <c r="GL782" s="1234" t="str">
        <f t="shared" si="754"/>
        <v xml:space="preserve"> </v>
      </c>
      <c r="GM782" s="1234" t="str">
        <f t="shared" si="755"/>
        <v xml:space="preserve"> </v>
      </c>
      <c r="GN782" s="1234">
        <f t="shared" si="756"/>
        <v>0</v>
      </c>
    </row>
    <row r="783" spans="1:196" s="100" customFormat="1" ht="27" customHeight="1" thickTop="1" thickBot="1">
      <c r="A783" s="1208">
        <f>【A票】【D票】!$D$10</f>
        <v>0</v>
      </c>
      <c r="B783" s="1212">
        <f>【A票】【D票】!$H$10</f>
        <v>0</v>
      </c>
      <c r="C783" s="1213" t="str">
        <f>【A票】【D票】!$K$10</f>
        <v xml:space="preserve"> </v>
      </c>
      <c r="D783" s="1214">
        <f t="shared" si="730"/>
        <v>692</v>
      </c>
      <c r="E783" s="914"/>
      <c r="F783" s="467"/>
      <c r="G783" s="469"/>
      <c r="H783" s="224" t="str">
        <f t="shared" si="777"/>
        <v xml:space="preserve"> </v>
      </c>
      <c r="I783" s="704"/>
      <c r="J783" s="117"/>
      <c r="K783" s="117"/>
      <c r="L783" s="117"/>
      <c r="M783" s="117"/>
      <c r="N783" s="117"/>
      <c r="O783" s="117"/>
      <c r="P783" s="117"/>
      <c r="Q783" s="117"/>
      <c r="R783" s="117"/>
      <c r="S783" s="117"/>
      <c r="T783" s="254"/>
      <c r="U783" s="646"/>
      <c r="V783" s="646"/>
      <c r="W783" s="114"/>
      <c r="X783" s="254"/>
      <c r="Y783" s="224" t="str">
        <f t="shared" si="778"/>
        <v xml:space="preserve"> </v>
      </c>
      <c r="Z783" s="579"/>
      <c r="AA783" s="704"/>
      <c r="AB783" s="119"/>
      <c r="AC783" s="224" t="str">
        <f t="shared" si="732"/>
        <v xml:space="preserve"> </v>
      </c>
      <c r="AD783" s="115"/>
      <c r="AE783" s="253"/>
      <c r="AF783" s="704"/>
      <c r="AG783" s="727"/>
      <c r="AH783" s="727"/>
      <c r="AI783" s="727"/>
      <c r="AJ783" s="727"/>
      <c r="AK783" s="591"/>
      <c r="AL783" s="727"/>
      <c r="AM783" s="727"/>
      <c r="AN783" s="727"/>
      <c r="AO783" s="727"/>
      <c r="AP783" s="727"/>
      <c r="AQ783" s="727"/>
      <c r="AR783" s="727"/>
      <c r="AS783" s="727"/>
      <c r="AT783" s="727"/>
      <c r="AU783" s="727"/>
      <c r="AV783" s="727"/>
      <c r="AW783" s="727"/>
      <c r="AX783" s="727"/>
      <c r="AY783" s="727"/>
      <c r="AZ783" s="727"/>
      <c r="BA783" s="727"/>
      <c r="BB783" s="727"/>
      <c r="BC783" s="821"/>
      <c r="BD783" s="727"/>
      <c r="BE783" s="727"/>
      <c r="BF783" s="727"/>
      <c r="BG783" s="727"/>
      <c r="BH783" s="727"/>
      <c r="BI783" s="727"/>
      <c r="BJ783" s="727"/>
      <c r="BK783" s="727"/>
      <c r="BL783" s="821"/>
      <c r="BM783" s="727"/>
      <c r="BN783" s="727"/>
      <c r="BO783" s="727"/>
      <c r="BP783" s="727"/>
      <c r="BQ783" s="727"/>
      <c r="BR783" s="821"/>
      <c r="BS783" s="727"/>
      <c r="BT783" s="727"/>
      <c r="BU783" s="727"/>
      <c r="BV783" s="591"/>
      <c r="BW783" s="224" t="str">
        <f t="shared" si="790"/>
        <v xml:space="preserve"> </v>
      </c>
      <c r="BX783" s="471">
        <f t="shared" si="779"/>
        <v>692</v>
      </c>
      <c r="BY783" s="117"/>
      <c r="BZ783" s="117"/>
      <c r="CA783" s="117"/>
      <c r="CB783" s="117"/>
      <c r="CC783" s="117"/>
      <c r="CD783" s="461"/>
      <c r="CE783" s="236"/>
      <c r="CF783" s="224" t="str">
        <f t="shared" si="780"/>
        <v xml:space="preserve"> </v>
      </c>
      <c r="CG783" s="116"/>
      <c r="CH783" s="117"/>
      <c r="CI783" s="117"/>
      <c r="CJ783" s="117"/>
      <c r="CK783" s="472"/>
      <c r="CL783" s="472"/>
      <c r="CM783" s="472"/>
      <c r="CN783" s="472"/>
      <c r="CO783" s="117"/>
      <c r="CP783" s="253"/>
      <c r="CQ783" s="120"/>
      <c r="CR783" s="224" t="str" cm="1">
        <f t="array" ref="CR783">IF(AND(SUM(COUNTIF(CG783:CM783,{"*不明*","*その他*"})+COUNTIF(CO783:CP783,{"*不明*","*その他*"}))&gt;0,CQ783=""),"その他・不明の場合,10)具体的内容、理由を記入",IF(OR(AND(CI783=CI$65,COUNTA(CJ783:CM783)&lt;4),AND(OR(CI783=CI$63,CI783=CI$64,CI783=CI$66,CI783=CI$67,CI783=CI$68,CI783=""),COUNTA(CJ783:CM783)&gt;0)),"3)介護保険認定済→要介護度、認知症自立度、寝たきり度、介護保険サービス記入",IF(OR(AND(OR(CM783=CM$63,CM783=CM$64),CN783=""),AND(OR(CM783=CM$65,CM783=CM$66),CN783&lt;&gt;"")),"7)介護保険サービス受けている/過去受けていた→具体的内容記入"," ")))</f>
        <v xml:space="preserve"> </v>
      </c>
      <c r="CS783" s="224" t="str">
        <f t="shared" si="781"/>
        <v xml:space="preserve"> </v>
      </c>
      <c r="CT783" s="116"/>
      <c r="CU783" s="253"/>
      <c r="CV783" s="117"/>
      <c r="CW783" s="117"/>
      <c r="CX783" s="253"/>
      <c r="CY783" s="117"/>
      <c r="CZ783" s="117"/>
      <c r="DA783" s="253"/>
      <c r="DB783" s="117"/>
      <c r="DC783" s="224" t="str">
        <f t="shared" si="782"/>
        <v xml:space="preserve"> </v>
      </c>
      <c r="DD783" s="224" t="str">
        <f t="shared" si="783"/>
        <v xml:space="preserve"> </v>
      </c>
      <c r="DE783" s="224" t="str">
        <f t="shared" si="733"/>
        <v xml:space="preserve"> </v>
      </c>
      <c r="DF783" s="121"/>
      <c r="DG783" s="114"/>
      <c r="DH783" s="704"/>
      <c r="DI783" s="119"/>
      <c r="DJ783" s="187"/>
      <c r="DK783" s="254"/>
      <c r="DL783" s="224" t="str">
        <f t="shared" si="734"/>
        <v xml:space="preserve"> </v>
      </c>
      <c r="DM783" s="224" t="str">
        <f t="shared" si="784"/>
        <v xml:space="preserve"> </v>
      </c>
      <c r="DN783" s="474"/>
      <c r="DO783" s="117"/>
      <c r="DP783" s="117"/>
      <c r="DQ783" s="117"/>
      <c r="DR783" s="117"/>
      <c r="DS783" s="117"/>
      <c r="DT783" s="254"/>
      <c r="DU783" s="476"/>
      <c r="DV783" s="224" t="str">
        <f t="shared" si="735"/>
        <v xml:space="preserve"> </v>
      </c>
      <c r="DW783" s="115"/>
      <c r="DX783" s="470"/>
      <c r="DY783" s="117"/>
      <c r="DZ783" s="704"/>
      <c r="EA783" s="224" t="str">
        <f t="shared" si="736"/>
        <v xml:space="preserve"> </v>
      </c>
      <c r="EB783" s="906"/>
      <c r="EC783" s="904"/>
      <c r="ED783" s="904"/>
      <c r="EE783" s="904"/>
      <c r="EF783" s="904"/>
      <c r="EG783" s="904"/>
      <c r="EH783" s="904"/>
      <c r="EI783" s="904"/>
      <c r="EJ783" s="904"/>
      <c r="EK783" s="905"/>
      <c r="EL783" s="80"/>
      <c r="EM783" s="224" t="str">
        <f t="shared" si="785"/>
        <v xml:space="preserve"> </v>
      </c>
      <c r="EN783" s="224" t="str">
        <f t="shared" si="786"/>
        <v xml:space="preserve"> </v>
      </c>
      <c r="EO783" s="115"/>
      <c r="EP783" s="1050"/>
      <c r="EQ783" s="253"/>
      <c r="ER783" s="117"/>
      <c r="ES783" s="1258">
        <f t="shared" si="787"/>
        <v>692</v>
      </c>
      <c r="ET783" s="224" t="str">
        <f t="shared" si="788"/>
        <v xml:space="preserve"> </v>
      </c>
      <c r="EU783" s="477" t="str">
        <f t="shared" si="789"/>
        <v/>
      </c>
      <c r="EV783" s="1334" t="str">
        <f t="shared" si="731"/>
        <v xml:space="preserve"> </v>
      </c>
      <c r="EW783" s="1332" t="str">
        <f t="shared" si="775"/>
        <v/>
      </c>
      <c r="EX783" s="1275" t="str">
        <f t="shared" si="757"/>
        <v/>
      </c>
      <c r="EY783" s="1275" t="str">
        <f t="shared" si="758"/>
        <v/>
      </c>
      <c r="EZ783" s="1275" t="str">
        <f t="shared" si="759"/>
        <v/>
      </c>
      <c r="FA783" s="1275" t="str">
        <f t="shared" si="760"/>
        <v/>
      </c>
      <c r="FB783" s="1275" t="str">
        <f t="shared" si="761"/>
        <v/>
      </c>
      <c r="FC783" s="1333" t="str">
        <f t="shared" si="762"/>
        <v/>
      </c>
      <c r="FE783" s="1234" t="str">
        <f t="shared" si="763"/>
        <v xml:space="preserve"> </v>
      </c>
      <c r="FF783" s="1234" t="str">
        <f t="shared" si="764"/>
        <v xml:space="preserve"> </v>
      </c>
      <c r="FG783" s="1234" t="str">
        <f t="shared" si="765"/>
        <v xml:space="preserve"> </v>
      </c>
      <c r="FH783" s="1234" t="str">
        <f t="shared" si="766"/>
        <v xml:space="preserve"> </v>
      </c>
      <c r="FI783" s="1234" t="str">
        <f t="shared" si="737"/>
        <v xml:space="preserve"> </v>
      </c>
      <c r="FJ783" s="1234" t="str">
        <f t="shared" si="767"/>
        <v xml:space="preserve"> </v>
      </c>
      <c r="FK783" s="1234">
        <f t="shared" si="738"/>
        <v>0</v>
      </c>
      <c r="FL783" s="1227"/>
      <c r="FM783" s="1234" t="str">
        <f t="shared" si="739"/>
        <v xml:space="preserve"> </v>
      </c>
      <c r="FN783" s="1234" t="str">
        <f t="shared" si="740"/>
        <v xml:space="preserve"> </v>
      </c>
      <c r="FO783" s="1234" t="str">
        <f t="shared" si="768"/>
        <v xml:space="preserve"> </v>
      </c>
      <c r="FP783" s="1234" t="str">
        <f t="shared" si="769"/>
        <v xml:space="preserve"> </v>
      </c>
      <c r="FQ783" s="1234" t="str">
        <f t="shared" si="741"/>
        <v xml:space="preserve"> </v>
      </c>
      <c r="FR783" s="1234" t="str">
        <f t="shared" si="770"/>
        <v xml:space="preserve"> </v>
      </c>
      <c r="FS783" s="1234">
        <f t="shared" si="776"/>
        <v>0</v>
      </c>
      <c r="FT783" s="1227"/>
      <c r="FU783" s="1234" t="str">
        <f t="shared" si="771"/>
        <v xml:space="preserve"> </v>
      </c>
      <c r="FV783" s="1234" t="str">
        <f t="shared" si="772"/>
        <v xml:space="preserve"> </v>
      </c>
      <c r="FW783" s="1234" t="str">
        <f t="shared" si="773"/>
        <v xml:space="preserve"> </v>
      </c>
      <c r="FX783" s="1234" t="str">
        <f t="shared" si="742"/>
        <v xml:space="preserve"> </v>
      </c>
      <c r="FY783" s="1234" t="str">
        <f t="shared" si="743"/>
        <v xml:space="preserve"> </v>
      </c>
      <c r="FZ783" s="1234" t="str">
        <f t="shared" si="774"/>
        <v xml:space="preserve"> </v>
      </c>
      <c r="GA783" s="1234">
        <f t="shared" si="744"/>
        <v>0</v>
      </c>
      <c r="GB783" s="1227"/>
      <c r="GC783" s="1234" t="str">
        <f t="shared" si="745"/>
        <v xml:space="preserve"> </v>
      </c>
      <c r="GD783" s="1234" t="str">
        <f t="shared" si="746"/>
        <v xml:space="preserve"> </v>
      </c>
      <c r="GE783" s="1234" t="str">
        <f t="shared" si="747"/>
        <v xml:space="preserve"> </v>
      </c>
      <c r="GF783" s="1234" t="str">
        <f t="shared" si="748"/>
        <v xml:space="preserve"> </v>
      </c>
      <c r="GG783" s="1234" t="str">
        <f t="shared" si="749"/>
        <v xml:space="preserve"> </v>
      </c>
      <c r="GH783" s="1234" t="str">
        <f t="shared" si="750"/>
        <v xml:space="preserve"> </v>
      </c>
      <c r="GI783" s="1234" t="str">
        <f t="shared" si="751"/>
        <v xml:space="preserve"> </v>
      </c>
      <c r="GJ783" s="1234" t="str">
        <f t="shared" si="752"/>
        <v xml:space="preserve"> </v>
      </c>
      <c r="GK783" s="1234" t="str">
        <f t="shared" si="753"/>
        <v xml:space="preserve"> </v>
      </c>
      <c r="GL783" s="1234" t="str">
        <f t="shared" si="754"/>
        <v xml:space="preserve"> </v>
      </c>
      <c r="GM783" s="1234" t="str">
        <f t="shared" si="755"/>
        <v xml:space="preserve"> </v>
      </c>
      <c r="GN783" s="1234">
        <f t="shared" si="756"/>
        <v>0</v>
      </c>
    </row>
    <row r="784" spans="1:196" s="100" customFormat="1" ht="27" customHeight="1" thickTop="1" thickBot="1">
      <c r="A784" s="1208">
        <f>【A票】【D票】!$D$10</f>
        <v>0</v>
      </c>
      <c r="B784" s="1212">
        <f>【A票】【D票】!$H$10</f>
        <v>0</v>
      </c>
      <c r="C784" s="1213" t="str">
        <f>【A票】【D票】!$K$10</f>
        <v xml:space="preserve"> </v>
      </c>
      <c r="D784" s="1214">
        <f t="shared" si="730"/>
        <v>693</v>
      </c>
      <c r="E784" s="914"/>
      <c r="F784" s="467"/>
      <c r="G784" s="469"/>
      <c r="H784" s="224" t="str">
        <f t="shared" si="777"/>
        <v xml:space="preserve"> </v>
      </c>
      <c r="I784" s="704"/>
      <c r="J784" s="117"/>
      <c r="K784" s="117"/>
      <c r="L784" s="117"/>
      <c r="M784" s="117"/>
      <c r="N784" s="117"/>
      <c r="O784" s="117"/>
      <c r="P784" s="117"/>
      <c r="Q784" s="117"/>
      <c r="R784" s="117"/>
      <c r="S784" s="117"/>
      <c r="T784" s="254"/>
      <c r="U784" s="646"/>
      <c r="V784" s="646"/>
      <c r="W784" s="114"/>
      <c r="X784" s="254"/>
      <c r="Y784" s="224" t="str">
        <f t="shared" si="778"/>
        <v xml:space="preserve"> </v>
      </c>
      <c r="Z784" s="579"/>
      <c r="AA784" s="704"/>
      <c r="AB784" s="119"/>
      <c r="AC784" s="224" t="str">
        <f t="shared" si="732"/>
        <v xml:space="preserve"> </v>
      </c>
      <c r="AD784" s="115"/>
      <c r="AE784" s="253"/>
      <c r="AF784" s="704"/>
      <c r="AG784" s="727"/>
      <c r="AH784" s="727"/>
      <c r="AI784" s="727"/>
      <c r="AJ784" s="727"/>
      <c r="AK784" s="591"/>
      <c r="AL784" s="727"/>
      <c r="AM784" s="727"/>
      <c r="AN784" s="727"/>
      <c r="AO784" s="727"/>
      <c r="AP784" s="727"/>
      <c r="AQ784" s="727"/>
      <c r="AR784" s="727"/>
      <c r="AS784" s="727"/>
      <c r="AT784" s="727"/>
      <c r="AU784" s="727"/>
      <c r="AV784" s="727"/>
      <c r="AW784" s="727"/>
      <c r="AX784" s="727"/>
      <c r="AY784" s="727"/>
      <c r="AZ784" s="727"/>
      <c r="BA784" s="727"/>
      <c r="BB784" s="727"/>
      <c r="BC784" s="821"/>
      <c r="BD784" s="727"/>
      <c r="BE784" s="727"/>
      <c r="BF784" s="727"/>
      <c r="BG784" s="727"/>
      <c r="BH784" s="727"/>
      <c r="BI784" s="727"/>
      <c r="BJ784" s="727"/>
      <c r="BK784" s="727"/>
      <c r="BL784" s="821"/>
      <c r="BM784" s="727"/>
      <c r="BN784" s="727"/>
      <c r="BO784" s="727"/>
      <c r="BP784" s="727"/>
      <c r="BQ784" s="727"/>
      <c r="BR784" s="821"/>
      <c r="BS784" s="727"/>
      <c r="BT784" s="727"/>
      <c r="BU784" s="727"/>
      <c r="BV784" s="591"/>
      <c r="BW784" s="224" t="str">
        <f t="shared" si="790"/>
        <v xml:space="preserve"> </v>
      </c>
      <c r="BX784" s="471">
        <f t="shared" si="779"/>
        <v>693</v>
      </c>
      <c r="BY784" s="117"/>
      <c r="BZ784" s="117"/>
      <c r="CA784" s="117"/>
      <c r="CB784" s="117"/>
      <c r="CC784" s="117"/>
      <c r="CD784" s="461"/>
      <c r="CE784" s="236"/>
      <c r="CF784" s="224" t="str">
        <f t="shared" si="780"/>
        <v xml:space="preserve"> </v>
      </c>
      <c r="CG784" s="116"/>
      <c r="CH784" s="117"/>
      <c r="CI784" s="117"/>
      <c r="CJ784" s="117"/>
      <c r="CK784" s="472"/>
      <c r="CL784" s="472"/>
      <c r="CM784" s="472"/>
      <c r="CN784" s="472"/>
      <c r="CO784" s="117"/>
      <c r="CP784" s="253"/>
      <c r="CQ784" s="120"/>
      <c r="CR784" s="224" t="str" cm="1">
        <f t="array" ref="CR784">IF(AND(SUM(COUNTIF(CG784:CM784,{"*不明*","*その他*"})+COUNTIF(CO784:CP784,{"*不明*","*その他*"}))&gt;0,CQ784=""),"その他・不明の場合,10)具体的内容、理由を記入",IF(OR(AND(CI784=CI$65,COUNTA(CJ784:CM784)&lt;4),AND(OR(CI784=CI$63,CI784=CI$64,CI784=CI$66,CI784=CI$67,CI784=CI$68,CI784=""),COUNTA(CJ784:CM784)&gt;0)),"3)介護保険認定済→要介護度、認知症自立度、寝たきり度、介護保険サービス記入",IF(OR(AND(OR(CM784=CM$63,CM784=CM$64),CN784=""),AND(OR(CM784=CM$65,CM784=CM$66),CN784&lt;&gt;"")),"7)介護保険サービス受けている/過去受けていた→具体的内容記入"," ")))</f>
        <v xml:space="preserve"> </v>
      </c>
      <c r="CS784" s="224" t="str">
        <f t="shared" si="781"/>
        <v xml:space="preserve"> </v>
      </c>
      <c r="CT784" s="116"/>
      <c r="CU784" s="253"/>
      <c r="CV784" s="117"/>
      <c r="CW784" s="117"/>
      <c r="CX784" s="253"/>
      <c r="CY784" s="117"/>
      <c r="CZ784" s="117"/>
      <c r="DA784" s="253"/>
      <c r="DB784" s="117"/>
      <c r="DC784" s="224" t="str">
        <f t="shared" si="782"/>
        <v xml:space="preserve"> </v>
      </c>
      <c r="DD784" s="224" t="str">
        <f t="shared" si="783"/>
        <v xml:space="preserve"> </v>
      </c>
      <c r="DE784" s="224" t="str">
        <f t="shared" si="733"/>
        <v xml:space="preserve"> </v>
      </c>
      <c r="DF784" s="121"/>
      <c r="DG784" s="114"/>
      <c r="DH784" s="704"/>
      <c r="DI784" s="119"/>
      <c r="DJ784" s="187"/>
      <c r="DK784" s="254"/>
      <c r="DL784" s="224" t="str">
        <f t="shared" si="734"/>
        <v xml:space="preserve"> </v>
      </c>
      <c r="DM784" s="224" t="str">
        <f t="shared" si="784"/>
        <v xml:space="preserve"> </v>
      </c>
      <c r="DN784" s="474"/>
      <c r="DO784" s="117"/>
      <c r="DP784" s="117"/>
      <c r="DQ784" s="117"/>
      <c r="DR784" s="117"/>
      <c r="DS784" s="117"/>
      <c r="DT784" s="254"/>
      <c r="DU784" s="476"/>
      <c r="DV784" s="224" t="str">
        <f t="shared" si="735"/>
        <v xml:space="preserve"> </v>
      </c>
      <c r="DW784" s="115"/>
      <c r="DX784" s="470"/>
      <c r="DY784" s="117"/>
      <c r="DZ784" s="704"/>
      <c r="EA784" s="224" t="str">
        <f t="shared" si="736"/>
        <v xml:space="preserve"> </v>
      </c>
      <c r="EB784" s="906"/>
      <c r="EC784" s="904"/>
      <c r="ED784" s="904"/>
      <c r="EE784" s="904"/>
      <c r="EF784" s="904"/>
      <c r="EG784" s="904"/>
      <c r="EH784" s="904"/>
      <c r="EI784" s="904"/>
      <c r="EJ784" s="904"/>
      <c r="EK784" s="905"/>
      <c r="EL784" s="80"/>
      <c r="EM784" s="224" t="str">
        <f t="shared" si="785"/>
        <v xml:space="preserve"> </v>
      </c>
      <c r="EN784" s="224" t="str">
        <f t="shared" si="786"/>
        <v xml:space="preserve"> </v>
      </c>
      <c r="EO784" s="115"/>
      <c r="EP784" s="1050"/>
      <c r="EQ784" s="253"/>
      <c r="ER784" s="117"/>
      <c r="ES784" s="1258">
        <f t="shared" si="787"/>
        <v>693</v>
      </c>
      <c r="ET784" s="224" t="str">
        <f t="shared" si="788"/>
        <v xml:space="preserve"> </v>
      </c>
      <c r="EU784" s="477" t="str">
        <f t="shared" si="789"/>
        <v/>
      </c>
      <c r="EV784" s="1334" t="str">
        <f t="shared" si="731"/>
        <v xml:space="preserve"> </v>
      </c>
      <c r="EW784" s="1332" t="str">
        <f t="shared" si="775"/>
        <v/>
      </c>
      <c r="EX784" s="1275" t="str">
        <f t="shared" si="757"/>
        <v/>
      </c>
      <c r="EY784" s="1275" t="str">
        <f t="shared" si="758"/>
        <v/>
      </c>
      <c r="EZ784" s="1275" t="str">
        <f t="shared" si="759"/>
        <v/>
      </c>
      <c r="FA784" s="1275" t="str">
        <f t="shared" si="760"/>
        <v/>
      </c>
      <c r="FB784" s="1275" t="str">
        <f t="shared" si="761"/>
        <v/>
      </c>
      <c r="FC784" s="1333" t="str">
        <f t="shared" si="762"/>
        <v/>
      </c>
      <c r="FE784" s="1234" t="str">
        <f t="shared" si="763"/>
        <v xml:space="preserve"> </v>
      </c>
      <c r="FF784" s="1234" t="str">
        <f t="shared" si="764"/>
        <v xml:space="preserve"> </v>
      </c>
      <c r="FG784" s="1234" t="str">
        <f t="shared" si="765"/>
        <v xml:space="preserve"> </v>
      </c>
      <c r="FH784" s="1234" t="str">
        <f t="shared" si="766"/>
        <v xml:space="preserve"> </v>
      </c>
      <c r="FI784" s="1234" t="str">
        <f t="shared" si="737"/>
        <v xml:space="preserve"> </v>
      </c>
      <c r="FJ784" s="1234" t="str">
        <f t="shared" si="767"/>
        <v xml:space="preserve"> </v>
      </c>
      <c r="FK784" s="1234">
        <f t="shared" si="738"/>
        <v>0</v>
      </c>
      <c r="FL784" s="1227"/>
      <c r="FM784" s="1234" t="str">
        <f t="shared" si="739"/>
        <v xml:space="preserve"> </v>
      </c>
      <c r="FN784" s="1234" t="str">
        <f t="shared" si="740"/>
        <v xml:space="preserve"> </v>
      </c>
      <c r="FO784" s="1234" t="str">
        <f t="shared" si="768"/>
        <v xml:space="preserve"> </v>
      </c>
      <c r="FP784" s="1234" t="str">
        <f t="shared" si="769"/>
        <v xml:space="preserve"> </v>
      </c>
      <c r="FQ784" s="1234" t="str">
        <f t="shared" si="741"/>
        <v xml:space="preserve"> </v>
      </c>
      <c r="FR784" s="1234" t="str">
        <f t="shared" si="770"/>
        <v xml:space="preserve"> </v>
      </c>
      <c r="FS784" s="1234">
        <f t="shared" si="776"/>
        <v>0</v>
      </c>
      <c r="FT784" s="1227"/>
      <c r="FU784" s="1234" t="str">
        <f t="shared" si="771"/>
        <v xml:space="preserve"> </v>
      </c>
      <c r="FV784" s="1234" t="str">
        <f t="shared" si="772"/>
        <v xml:space="preserve"> </v>
      </c>
      <c r="FW784" s="1234" t="str">
        <f t="shared" si="773"/>
        <v xml:space="preserve"> </v>
      </c>
      <c r="FX784" s="1234" t="str">
        <f t="shared" si="742"/>
        <v xml:space="preserve"> </v>
      </c>
      <c r="FY784" s="1234" t="str">
        <f t="shared" si="743"/>
        <v xml:space="preserve"> </v>
      </c>
      <c r="FZ784" s="1234" t="str">
        <f t="shared" si="774"/>
        <v xml:space="preserve"> </v>
      </c>
      <c r="GA784" s="1234">
        <f t="shared" si="744"/>
        <v>0</v>
      </c>
      <c r="GB784" s="1227"/>
      <c r="GC784" s="1234" t="str">
        <f t="shared" si="745"/>
        <v xml:space="preserve"> </v>
      </c>
      <c r="GD784" s="1234" t="str">
        <f t="shared" si="746"/>
        <v xml:space="preserve"> </v>
      </c>
      <c r="GE784" s="1234" t="str">
        <f t="shared" si="747"/>
        <v xml:space="preserve"> </v>
      </c>
      <c r="GF784" s="1234" t="str">
        <f t="shared" si="748"/>
        <v xml:space="preserve"> </v>
      </c>
      <c r="GG784" s="1234" t="str">
        <f t="shared" si="749"/>
        <v xml:space="preserve"> </v>
      </c>
      <c r="GH784" s="1234" t="str">
        <f t="shared" si="750"/>
        <v xml:space="preserve"> </v>
      </c>
      <c r="GI784" s="1234" t="str">
        <f t="shared" si="751"/>
        <v xml:space="preserve"> </v>
      </c>
      <c r="GJ784" s="1234" t="str">
        <f t="shared" si="752"/>
        <v xml:space="preserve"> </v>
      </c>
      <c r="GK784" s="1234" t="str">
        <f t="shared" si="753"/>
        <v xml:space="preserve"> </v>
      </c>
      <c r="GL784" s="1234" t="str">
        <f t="shared" si="754"/>
        <v xml:space="preserve"> </v>
      </c>
      <c r="GM784" s="1234" t="str">
        <f t="shared" si="755"/>
        <v xml:space="preserve"> </v>
      </c>
      <c r="GN784" s="1234">
        <f t="shared" si="756"/>
        <v>0</v>
      </c>
    </row>
    <row r="785" spans="1:196" s="100" customFormat="1" ht="27" customHeight="1" thickTop="1" thickBot="1">
      <c r="A785" s="1208">
        <f>【A票】【D票】!$D$10</f>
        <v>0</v>
      </c>
      <c r="B785" s="1212">
        <f>【A票】【D票】!$H$10</f>
        <v>0</v>
      </c>
      <c r="C785" s="1213" t="str">
        <f>【A票】【D票】!$K$10</f>
        <v xml:space="preserve"> </v>
      </c>
      <c r="D785" s="1214">
        <f t="shared" si="730"/>
        <v>694</v>
      </c>
      <c r="E785" s="914"/>
      <c r="F785" s="467"/>
      <c r="G785" s="469"/>
      <c r="H785" s="224" t="str">
        <f t="shared" si="777"/>
        <v xml:space="preserve"> </v>
      </c>
      <c r="I785" s="704"/>
      <c r="J785" s="117"/>
      <c r="K785" s="117"/>
      <c r="L785" s="117"/>
      <c r="M785" s="117"/>
      <c r="N785" s="117"/>
      <c r="O785" s="117"/>
      <c r="P785" s="117"/>
      <c r="Q785" s="117"/>
      <c r="R785" s="117"/>
      <c r="S785" s="117"/>
      <c r="T785" s="254"/>
      <c r="U785" s="646"/>
      <c r="V785" s="646"/>
      <c r="W785" s="114"/>
      <c r="X785" s="254"/>
      <c r="Y785" s="224" t="str">
        <f t="shared" si="778"/>
        <v xml:space="preserve"> </v>
      </c>
      <c r="Z785" s="579"/>
      <c r="AA785" s="704"/>
      <c r="AB785" s="119"/>
      <c r="AC785" s="224" t="str">
        <f t="shared" si="732"/>
        <v xml:space="preserve"> </v>
      </c>
      <c r="AD785" s="115"/>
      <c r="AE785" s="253"/>
      <c r="AF785" s="704"/>
      <c r="AG785" s="727"/>
      <c r="AH785" s="727"/>
      <c r="AI785" s="727"/>
      <c r="AJ785" s="727"/>
      <c r="AK785" s="591"/>
      <c r="AL785" s="727"/>
      <c r="AM785" s="727"/>
      <c r="AN785" s="727"/>
      <c r="AO785" s="727"/>
      <c r="AP785" s="727"/>
      <c r="AQ785" s="727"/>
      <c r="AR785" s="727"/>
      <c r="AS785" s="727"/>
      <c r="AT785" s="727"/>
      <c r="AU785" s="727"/>
      <c r="AV785" s="727"/>
      <c r="AW785" s="727"/>
      <c r="AX785" s="727"/>
      <c r="AY785" s="727"/>
      <c r="AZ785" s="727"/>
      <c r="BA785" s="727"/>
      <c r="BB785" s="727"/>
      <c r="BC785" s="821"/>
      <c r="BD785" s="727"/>
      <c r="BE785" s="727"/>
      <c r="BF785" s="727"/>
      <c r="BG785" s="727"/>
      <c r="BH785" s="727"/>
      <c r="BI785" s="727"/>
      <c r="BJ785" s="727"/>
      <c r="BK785" s="727"/>
      <c r="BL785" s="821"/>
      <c r="BM785" s="727"/>
      <c r="BN785" s="727"/>
      <c r="BO785" s="727"/>
      <c r="BP785" s="727"/>
      <c r="BQ785" s="727"/>
      <c r="BR785" s="821"/>
      <c r="BS785" s="727"/>
      <c r="BT785" s="727"/>
      <c r="BU785" s="727"/>
      <c r="BV785" s="591"/>
      <c r="BW785" s="224" t="str">
        <f t="shared" si="790"/>
        <v xml:space="preserve"> </v>
      </c>
      <c r="BX785" s="471">
        <f t="shared" si="779"/>
        <v>694</v>
      </c>
      <c r="BY785" s="117"/>
      <c r="BZ785" s="117"/>
      <c r="CA785" s="117"/>
      <c r="CB785" s="117"/>
      <c r="CC785" s="117"/>
      <c r="CD785" s="461"/>
      <c r="CE785" s="236"/>
      <c r="CF785" s="224" t="str">
        <f t="shared" si="780"/>
        <v xml:space="preserve"> </v>
      </c>
      <c r="CG785" s="116"/>
      <c r="CH785" s="117"/>
      <c r="CI785" s="117"/>
      <c r="CJ785" s="117"/>
      <c r="CK785" s="472"/>
      <c r="CL785" s="472"/>
      <c r="CM785" s="472"/>
      <c r="CN785" s="472"/>
      <c r="CO785" s="117"/>
      <c r="CP785" s="253"/>
      <c r="CQ785" s="120"/>
      <c r="CR785" s="224" t="str" cm="1">
        <f t="array" ref="CR785">IF(AND(SUM(COUNTIF(CG785:CM785,{"*不明*","*その他*"})+COUNTIF(CO785:CP785,{"*不明*","*その他*"}))&gt;0,CQ785=""),"その他・不明の場合,10)具体的内容、理由を記入",IF(OR(AND(CI785=CI$65,COUNTA(CJ785:CM785)&lt;4),AND(OR(CI785=CI$63,CI785=CI$64,CI785=CI$66,CI785=CI$67,CI785=CI$68,CI785=""),COUNTA(CJ785:CM785)&gt;0)),"3)介護保険認定済→要介護度、認知症自立度、寝たきり度、介護保険サービス記入",IF(OR(AND(OR(CM785=CM$63,CM785=CM$64),CN785=""),AND(OR(CM785=CM$65,CM785=CM$66),CN785&lt;&gt;"")),"7)介護保険サービス受けている/過去受けていた→具体的内容記入"," ")))</f>
        <v xml:space="preserve"> </v>
      </c>
      <c r="CS785" s="224" t="str">
        <f t="shared" si="781"/>
        <v xml:space="preserve"> </v>
      </c>
      <c r="CT785" s="116"/>
      <c r="CU785" s="253"/>
      <c r="CV785" s="117"/>
      <c r="CW785" s="117"/>
      <c r="CX785" s="253"/>
      <c r="CY785" s="117"/>
      <c r="CZ785" s="117"/>
      <c r="DA785" s="253"/>
      <c r="DB785" s="117"/>
      <c r="DC785" s="224" t="str">
        <f t="shared" si="782"/>
        <v xml:space="preserve"> </v>
      </c>
      <c r="DD785" s="224" t="str">
        <f t="shared" si="783"/>
        <v xml:space="preserve"> </v>
      </c>
      <c r="DE785" s="224" t="str">
        <f t="shared" si="733"/>
        <v xml:space="preserve"> </v>
      </c>
      <c r="DF785" s="121"/>
      <c r="DG785" s="114"/>
      <c r="DH785" s="704"/>
      <c r="DI785" s="119"/>
      <c r="DJ785" s="187"/>
      <c r="DK785" s="254"/>
      <c r="DL785" s="224" t="str">
        <f t="shared" si="734"/>
        <v xml:space="preserve"> </v>
      </c>
      <c r="DM785" s="224" t="str">
        <f t="shared" si="784"/>
        <v xml:space="preserve"> </v>
      </c>
      <c r="DN785" s="474"/>
      <c r="DO785" s="117"/>
      <c r="DP785" s="117"/>
      <c r="DQ785" s="117"/>
      <c r="DR785" s="117"/>
      <c r="DS785" s="117"/>
      <c r="DT785" s="254"/>
      <c r="DU785" s="476"/>
      <c r="DV785" s="224" t="str">
        <f t="shared" si="735"/>
        <v xml:space="preserve"> </v>
      </c>
      <c r="DW785" s="115"/>
      <c r="DX785" s="470"/>
      <c r="DY785" s="117"/>
      <c r="DZ785" s="704"/>
      <c r="EA785" s="224" t="str">
        <f t="shared" si="736"/>
        <v xml:space="preserve"> </v>
      </c>
      <c r="EB785" s="906"/>
      <c r="EC785" s="904"/>
      <c r="ED785" s="904"/>
      <c r="EE785" s="904"/>
      <c r="EF785" s="904"/>
      <c r="EG785" s="904"/>
      <c r="EH785" s="904"/>
      <c r="EI785" s="904"/>
      <c r="EJ785" s="904"/>
      <c r="EK785" s="905"/>
      <c r="EL785" s="80"/>
      <c r="EM785" s="224" t="str">
        <f t="shared" si="785"/>
        <v xml:space="preserve"> </v>
      </c>
      <c r="EN785" s="224" t="str">
        <f t="shared" si="786"/>
        <v xml:space="preserve"> </v>
      </c>
      <c r="EO785" s="115"/>
      <c r="EP785" s="1050"/>
      <c r="EQ785" s="253"/>
      <c r="ER785" s="117"/>
      <c r="ES785" s="1258">
        <f t="shared" si="787"/>
        <v>694</v>
      </c>
      <c r="ET785" s="224" t="str">
        <f t="shared" si="788"/>
        <v xml:space="preserve"> </v>
      </c>
      <c r="EU785" s="477" t="str">
        <f t="shared" si="789"/>
        <v/>
      </c>
      <c r="EV785" s="1334" t="str">
        <f t="shared" si="731"/>
        <v xml:space="preserve"> </v>
      </c>
      <c r="EW785" s="1332" t="str">
        <f t="shared" si="775"/>
        <v/>
      </c>
      <c r="EX785" s="1275" t="str">
        <f t="shared" si="757"/>
        <v/>
      </c>
      <c r="EY785" s="1275" t="str">
        <f t="shared" si="758"/>
        <v/>
      </c>
      <c r="EZ785" s="1275" t="str">
        <f t="shared" si="759"/>
        <v/>
      </c>
      <c r="FA785" s="1275" t="str">
        <f t="shared" si="760"/>
        <v/>
      </c>
      <c r="FB785" s="1275" t="str">
        <f t="shared" si="761"/>
        <v/>
      </c>
      <c r="FC785" s="1333" t="str">
        <f t="shared" si="762"/>
        <v/>
      </c>
      <c r="FE785" s="1234" t="str">
        <f t="shared" si="763"/>
        <v xml:space="preserve"> </v>
      </c>
      <c r="FF785" s="1234" t="str">
        <f t="shared" si="764"/>
        <v xml:space="preserve"> </v>
      </c>
      <c r="FG785" s="1234" t="str">
        <f t="shared" si="765"/>
        <v xml:space="preserve"> </v>
      </c>
      <c r="FH785" s="1234" t="str">
        <f t="shared" si="766"/>
        <v xml:space="preserve"> </v>
      </c>
      <c r="FI785" s="1234" t="str">
        <f t="shared" si="737"/>
        <v xml:space="preserve"> </v>
      </c>
      <c r="FJ785" s="1234" t="str">
        <f t="shared" si="767"/>
        <v xml:space="preserve"> </v>
      </c>
      <c r="FK785" s="1234">
        <f t="shared" si="738"/>
        <v>0</v>
      </c>
      <c r="FL785" s="1227"/>
      <c r="FM785" s="1234" t="str">
        <f t="shared" si="739"/>
        <v xml:space="preserve"> </v>
      </c>
      <c r="FN785" s="1234" t="str">
        <f t="shared" si="740"/>
        <v xml:space="preserve"> </v>
      </c>
      <c r="FO785" s="1234" t="str">
        <f t="shared" si="768"/>
        <v xml:space="preserve"> </v>
      </c>
      <c r="FP785" s="1234" t="str">
        <f t="shared" si="769"/>
        <v xml:space="preserve"> </v>
      </c>
      <c r="FQ785" s="1234" t="str">
        <f t="shared" si="741"/>
        <v xml:space="preserve"> </v>
      </c>
      <c r="FR785" s="1234" t="str">
        <f t="shared" si="770"/>
        <v xml:space="preserve"> </v>
      </c>
      <c r="FS785" s="1234">
        <f t="shared" si="776"/>
        <v>0</v>
      </c>
      <c r="FT785" s="1227"/>
      <c r="FU785" s="1234" t="str">
        <f t="shared" si="771"/>
        <v xml:space="preserve"> </v>
      </c>
      <c r="FV785" s="1234" t="str">
        <f t="shared" si="772"/>
        <v xml:space="preserve"> </v>
      </c>
      <c r="FW785" s="1234" t="str">
        <f t="shared" si="773"/>
        <v xml:space="preserve"> </v>
      </c>
      <c r="FX785" s="1234" t="str">
        <f t="shared" si="742"/>
        <v xml:space="preserve"> </v>
      </c>
      <c r="FY785" s="1234" t="str">
        <f t="shared" si="743"/>
        <v xml:space="preserve"> </v>
      </c>
      <c r="FZ785" s="1234" t="str">
        <f t="shared" si="774"/>
        <v xml:space="preserve"> </v>
      </c>
      <c r="GA785" s="1234">
        <f t="shared" si="744"/>
        <v>0</v>
      </c>
      <c r="GB785" s="1227"/>
      <c r="GC785" s="1234" t="str">
        <f t="shared" si="745"/>
        <v xml:space="preserve"> </v>
      </c>
      <c r="GD785" s="1234" t="str">
        <f t="shared" si="746"/>
        <v xml:space="preserve"> </v>
      </c>
      <c r="GE785" s="1234" t="str">
        <f t="shared" si="747"/>
        <v xml:space="preserve"> </v>
      </c>
      <c r="GF785" s="1234" t="str">
        <f t="shared" si="748"/>
        <v xml:space="preserve"> </v>
      </c>
      <c r="GG785" s="1234" t="str">
        <f t="shared" si="749"/>
        <v xml:space="preserve"> </v>
      </c>
      <c r="GH785" s="1234" t="str">
        <f t="shared" si="750"/>
        <v xml:space="preserve"> </v>
      </c>
      <c r="GI785" s="1234" t="str">
        <f t="shared" si="751"/>
        <v xml:space="preserve"> </v>
      </c>
      <c r="GJ785" s="1234" t="str">
        <f t="shared" si="752"/>
        <v xml:space="preserve"> </v>
      </c>
      <c r="GK785" s="1234" t="str">
        <f t="shared" si="753"/>
        <v xml:space="preserve"> </v>
      </c>
      <c r="GL785" s="1234" t="str">
        <f t="shared" si="754"/>
        <v xml:space="preserve"> </v>
      </c>
      <c r="GM785" s="1234" t="str">
        <f t="shared" si="755"/>
        <v xml:space="preserve"> </v>
      </c>
      <c r="GN785" s="1234">
        <f t="shared" si="756"/>
        <v>0</v>
      </c>
    </row>
    <row r="786" spans="1:196" s="100" customFormat="1" ht="27" customHeight="1" thickTop="1" thickBot="1">
      <c r="A786" s="1208">
        <f>【A票】【D票】!$D$10</f>
        <v>0</v>
      </c>
      <c r="B786" s="1212">
        <f>【A票】【D票】!$H$10</f>
        <v>0</v>
      </c>
      <c r="C786" s="1213" t="str">
        <f>【A票】【D票】!$K$10</f>
        <v xml:space="preserve"> </v>
      </c>
      <c r="D786" s="1214">
        <f t="shared" si="730"/>
        <v>695</v>
      </c>
      <c r="E786" s="914"/>
      <c r="F786" s="467"/>
      <c r="G786" s="469"/>
      <c r="H786" s="224" t="str">
        <f t="shared" si="777"/>
        <v xml:space="preserve"> </v>
      </c>
      <c r="I786" s="704"/>
      <c r="J786" s="117"/>
      <c r="K786" s="117"/>
      <c r="L786" s="117"/>
      <c r="M786" s="117"/>
      <c r="N786" s="117"/>
      <c r="O786" s="117"/>
      <c r="P786" s="117"/>
      <c r="Q786" s="117"/>
      <c r="R786" s="117"/>
      <c r="S786" s="117"/>
      <c r="T786" s="254"/>
      <c r="U786" s="646"/>
      <c r="V786" s="646"/>
      <c r="W786" s="114"/>
      <c r="X786" s="254"/>
      <c r="Y786" s="224" t="str">
        <f t="shared" si="778"/>
        <v xml:space="preserve"> </v>
      </c>
      <c r="Z786" s="579"/>
      <c r="AA786" s="704"/>
      <c r="AB786" s="119"/>
      <c r="AC786" s="224" t="str">
        <f t="shared" si="732"/>
        <v xml:space="preserve"> </v>
      </c>
      <c r="AD786" s="115"/>
      <c r="AE786" s="253"/>
      <c r="AF786" s="704"/>
      <c r="AG786" s="727"/>
      <c r="AH786" s="727"/>
      <c r="AI786" s="727"/>
      <c r="AJ786" s="727"/>
      <c r="AK786" s="591"/>
      <c r="AL786" s="727"/>
      <c r="AM786" s="727"/>
      <c r="AN786" s="727"/>
      <c r="AO786" s="727"/>
      <c r="AP786" s="727"/>
      <c r="AQ786" s="727"/>
      <c r="AR786" s="727"/>
      <c r="AS786" s="727"/>
      <c r="AT786" s="727"/>
      <c r="AU786" s="727"/>
      <c r="AV786" s="727"/>
      <c r="AW786" s="727"/>
      <c r="AX786" s="727"/>
      <c r="AY786" s="727"/>
      <c r="AZ786" s="727"/>
      <c r="BA786" s="727"/>
      <c r="BB786" s="727"/>
      <c r="BC786" s="821"/>
      <c r="BD786" s="727"/>
      <c r="BE786" s="727"/>
      <c r="BF786" s="727"/>
      <c r="BG786" s="727"/>
      <c r="BH786" s="727"/>
      <c r="BI786" s="727"/>
      <c r="BJ786" s="727"/>
      <c r="BK786" s="727"/>
      <c r="BL786" s="821"/>
      <c r="BM786" s="727"/>
      <c r="BN786" s="727"/>
      <c r="BO786" s="727"/>
      <c r="BP786" s="727"/>
      <c r="BQ786" s="727"/>
      <c r="BR786" s="821"/>
      <c r="BS786" s="727"/>
      <c r="BT786" s="727"/>
      <c r="BU786" s="727"/>
      <c r="BV786" s="591"/>
      <c r="BW786" s="224" t="str">
        <f t="shared" si="790"/>
        <v xml:space="preserve"> </v>
      </c>
      <c r="BX786" s="471">
        <f t="shared" si="779"/>
        <v>695</v>
      </c>
      <c r="BY786" s="117"/>
      <c r="BZ786" s="117"/>
      <c r="CA786" s="117"/>
      <c r="CB786" s="117"/>
      <c r="CC786" s="117"/>
      <c r="CD786" s="461"/>
      <c r="CE786" s="236"/>
      <c r="CF786" s="224" t="str">
        <f t="shared" si="780"/>
        <v xml:space="preserve"> </v>
      </c>
      <c r="CG786" s="116"/>
      <c r="CH786" s="117"/>
      <c r="CI786" s="117"/>
      <c r="CJ786" s="117"/>
      <c r="CK786" s="472"/>
      <c r="CL786" s="472"/>
      <c r="CM786" s="472"/>
      <c r="CN786" s="472"/>
      <c r="CO786" s="117"/>
      <c r="CP786" s="253"/>
      <c r="CQ786" s="120"/>
      <c r="CR786" s="224" t="str" cm="1">
        <f t="array" ref="CR786">IF(AND(SUM(COUNTIF(CG786:CM786,{"*不明*","*その他*"})+COUNTIF(CO786:CP786,{"*不明*","*その他*"}))&gt;0,CQ786=""),"その他・不明の場合,10)具体的内容、理由を記入",IF(OR(AND(CI786=CI$65,COUNTA(CJ786:CM786)&lt;4),AND(OR(CI786=CI$63,CI786=CI$64,CI786=CI$66,CI786=CI$67,CI786=CI$68,CI786=""),COUNTA(CJ786:CM786)&gt;0)),"3)介護保険認定済→要介護度、認知症自立度、寝たきり度、介護保険サービス記入",IF(OR(AND(OR(CM786=CM$63,CM786=CM$64),CN786=""),AND(OR(CM786=CM$65,CM786=CM$66),CN786&lt;&gt;"")),"7)介護保険サービス受けている/過去受けていた→具体的内容記入"," ")))</f>
        <v xml:space="preserve"> </v>
      </c>
      <c r="CS786" s="224" t="str">
        <f t="shared" si="781"/>
        <v xml:space="preserve"> </v>
      </c>
      <c r="CT786" s="116"/>
      <c r="CU786" s="253"/>
      <c r="CV786" s="117"/>
      <c r="CW786" s="117"/>
      <c r="CX786" s="253"/>
      <c r="CY786" s="117"/>
      <c r="CZ786" s="117"/>
      <c r="DA786" s="253"/>
      <c r="DB786" s="117"/>
      <c r="DC786" s="224" t="str">
        <f t="shared" si="782"/>
        <v xml:space="preserve"> </v>
      </c>
      <c r="DD786" s="224" t="str">
        <f t="shared" si="783"/>
        <v xml:space="preserve"> </v>
      </c>
      <c r="DE786" s="224" t="str">
        <f t="shared" si="733"/>
        <v xml:space="preserve"> </v>
      </c>
      <c r="DF786" s="121"/>
      <c r="DG786" s="114"/>
      <c r="DH786" s="704"/>
      <c r="DI786" s="119"/>
      <c r="DJ786" s="187"/>
      <c r="DK786" s="254"/>
      <c r="DL786" s="224" t="str">
        <f t="shared" si="734"/>
        <v xml:space="preserve"> </v>
      </c>
      <c r="DM786" s="224" t="str">
        <f t="shared" si="784"/>
        <v xml:space="preserve"> </v>
      </c>
      <c r="DN786" s="474"/>
      <c r="DO786" s="117"/>
      <c r="DP786" s="117"/>
      <c r="DQ786" s="117"/>
      <c r="DR786" s="117"/>
      <c r="DS786" s="117"/>
      <c r="DT786" s="254"/>
      <c r="DU786" s="476"/>
      <c r="DV786" s="224" t="str">
        <f t="shared" si="735"/>
        <v xml:space="preserve"> </v>
      </c>
      <c r="DW786" s="115"/>
      <c r="DX786" s="470"/>
      <c r="DY786" s="117"/>
      <c r="DZ786" s="704"/>
      <c r="EA786" s="224" t="str">
        <f t="shared" si="736"/>
        <v xml:space="preserve"> </v>
      </c>
      <c r="EB786" s="906"/>
      <c r="EC786" s="904"/>
      <c r="ED786" s="904"/>
      <c r="EE786" s="904"/>
      <c r="EF786" s="904"/>
      <c r="EG786" s="904"/>
      <c r="EH786" s="904"/>
      <c r="EI786" s="904"/>
      <c r="EJ786" s="904"/>
      <c r="EK786" s="905"/>
      <c r="EL786" s="80"/>
      <c r="EM786" s="224" t="str">
        <f t="shared" si="785"/>
        <v xml:space="preserve"> </v>
      </c>
      <c r="EN786" s="224" t="str">
        <f t="shared" si="786"/>
        <v xml:space="preserve"> </v>
      </c>
      <c r="EO786" s="115"/>
      <c r="EP786" s="1050"/>
      <c r="EQ786" s="253"/>
      <c r="ER786" s="117"/>
      <c r="ES786" s="1258">
        <f t="shared" si="787"/>
        <v>695</v>
      </c>
      <c r="ET786" s="224" t="str">
        <f t="shared" si="788"/>
        <v xml:space="preserve"> </v>
      </c>
      <c r="EU786" s="477" t="str">
        <f t="shared" si="789"/>
        <v/>
      </c>
      <c r="EV786" s="1334" t="str">
        <f t="shared" si="731"/>
        <v xml:space="preserve"> </v>
      </c>
      <c r="EW786" s="1332" t="str">
        <f t="shared" si="775"/>
        <v/>
      </c>
      <c r="EX786" s="1275" t="str">
        <f t="shared" si="757"/>
        <v/>
      </c>
      <c r="EY786" s="1275" t="str">
        <f t="shared" si="758"/>
        <v/>
      </c>
      <c r="EZ786" s="1275" t="str">
        <f t="shared" si="759"/>
        <v/>
      </c>
      <c r="FA786" s="1275" t="str">
        <f t="shared" si="760"/>
        <v/>
      </c>
      <c r="FB786" s="1275" t="str">
        <f t="shared" si="761"/>
        <v/>
      </c>
      <c r="FC786" s="1333" t="str">
        <f t="shared" si="762"/>
        <v/>
      </c>
      <c r="FE786" s="1234" t="str">
        <f t="shared" si="763"/>
        <v xml:space="preserve"> </v>
      </c>
      <c r="FF786" s="1234" t="str">
        <f t="shared" si="764"/>
        <v xml:space="preserve"> </v>
      </c>
      <c r="FG786" s="1234" t="str">
        <f t="shared" si="765"/>
        <v xml:space="preserve"> </v>
      </c>
      <c r="FH786" s="1234" t="str">
        <f t="shared" si="766"/>
        <v xml:space="preserve"> </v>
      </c>
      <c r="FI786" s="1234" t="str">
        <f t="shared" si="737"/>
        <v xml:space="preserve"> </v>
      </c>
      <c r="FJ786" s="1234" t="str">
        <f t="shared" si="767"/>
        <v xml:space="preserve"> </v>
      </c>
      <c r="FK786" s="1234">
        <f t="shared" si="738"/>
        <v>0</v>
      </c>
      <c r="FL786" s="1227"/>
      <c r="FM786" s="1234" t="str">
        <f t="shared" si="739"/>
        <v xml:space="preserve"> </v>
      </c>
      <c r="FN786" s="1234" t="str">
        <f t="shared" si="740"/>
        <v xml:space="preserve"> </v>
      </c>
      <c r="FO786" s="1234" t="str">
        <f t="shared" si="768"/>
        <v xml:space="preserve"> </v>
      </c>
      <c r="FP786" s="1234" t="str">
        <f t="shared" si="769"/>
        <v xml:space="preserve"> </v>
      </c>
      <c r="FQ786" s="1234" t="str">
        <f t="shared" si="741"/>
        <v xml:space="preserve"> </v>
      </c>
      <c r="FR786" s="1234" t="str">
        <f t="shared" si="770"/>
        <v xml:space="preserve"> </v>
      </c>
      <c r="FS786" s="1234">
        <f t="shared" si="776"/>
        <v>0</v>
      </c>
      <c r="FT786" s="1227"/>
      <c r="FU786" s="1234" t="str">
        <f t="shared" si="771"/>
        <v xml:space="preserve"> </v>
      </c>
      <c r="FV786" s="1234" t="str">
        <f t="shared" si="772"/>
        <v xml:space="preserve"> </v>
      </c>
      <c r="FW786" s="1234" t="str">
        <f t="shared" si="773"/>
        <v xml:space="preserve"> </v>
      </c>
      <c r="FX786" s="1234" t="str">
        <f t="shared" si="742"/>
        <v xml:space="preserve"> </v>
      </c>
      <c r="FY786" s="1234" t="str">
        <f t="shared" si="743"/>
        <v xml:space="preserve"> </v>
      </c>
      <c r="FZ786" s="1234" t="str">
        <f t="shared" si="774"/>
        <v xml:space="preserve"> </v>
      </c>
      <c r="GA786" s="1234">
        <f t="shared" si="744"/>
        <v>0</v>
      </c>
      <c r="GB786" s="1227"/>
      <c r="GC786" s="1234" t="str">
        <f t="shared" si="745"/>
        <v xml:space="preserve"> </v>
      </c>
      <c r="GD786" s="1234" t="str">
        <f t="shared" si="746"/>
        <v xml:space="preserve"> </v>
      </c>
      <c r="GE786" s="1234" t="str">
        <f t="shared" si="747"/>
        <v xml:space="preserve"> </v>
      </c>
      <c r="GF786" s="1234" t="str">
        <f t="shared" si="748"/>
        <v xml:space="preserve"> </v>
      </c>
      <c r="GG786" s="1234" t="str">
        <f t="shared" si="749"/>
        <v xml:space="preserve"> </v>
      </c>
      <c r="GH786" s="1234" t="str">
        <f t="shared" si="750"/>
        <v xml:space="preserve"> </v>
      </c>
      <c r="GI786" s="1234" t="str">
        <f t="shared" si="751"/>
        <v xml:space="preserve"> </v>
      </c>
      <c r="GJ786" s="1234" t="str">
        <f t="shared" si="752"/>
        <v xml:space="preserve"> </v>
      </c>
      <c r="GK786" s="1234" t="str">
        <f t="shared" si="753"/>
        <v xml:space="preserve"> </v>
      </c>
      <c r="GL786" s="1234" t="str">
        <f t="shared" si="754"/>
        <v xml:space="preserve"> </v>
      </c>
      <c r="GM786" s="1234" t="str">
        <f t="shared" si="755"/>
        <v xml:space="preserve"> </v>
      </c>
      <c r="GN786" s="1234">
        <f t="shared" si="756"/>
        <v>0</v>
      </c>
    </row>
    <row r="787" spans="1:196" s="100" customFormat="1" ht="27" customHeight="1" thickTop="1" thickBot="1">
      <c r="A787" s="1208">
        <f>【A票】【D票】!$D$10</f>
        <v>0</v>
      </c>
      <c r="B787" s="1212">
        <f>【A票】【D票】!$H$10</f>
        <v>0</v>
      </c>
      <c r="C787" s="1213" t="str">
        <f>【A票】【D票】!$K$10</f>
        <v xml:space="preserve"> </v>
      </c>
      <c r="D787" s="1214">
        <f t="shared" si="730"/>
        <v>696</v>
      </c>
      <c r="E787" s="914"/>
      <c r="F787" s="467"/>
      <c r="G787" s="469"/>
      <c r="H787" s="224" t="str">
        <f t="shared" si="777"/>
        <v xml:space="preserve"> </v>
      </c>
      <c r="I787" s="704"/>
      <c r="J787" s="117"/>
      <c r="K787" s="117"/>
      <c r="L787" s="117"/>
      <c r="M787" s="117"/>
      <c r="N787" s="117"/>
      <c r="O787" s="117"/>
      <c r="P787" s="117"/>
      <c r="Q787" s="117"/>
      <c r="R787" s="117"/>
      <c r="S787" s="117"/>
      <c r="T787" s="254"/>
      <c r="U787" s="646"/>
      <c r="V787" s="646"/>
      <c r="W787" s="114"/>
      <c r="X787" s="254"/>
      <c r="Y787" s="224" t="str">
        <f t="shared" si="778"/>
        <v xml:space="preserve"> </v>
      </c>
      <c r="Z787" s="579"/>
      <c r="AA787" s="704"/>
      <c r="AB787" s="119"/>
      <c r="AC787" s="224" t="str">
        <f t="shared" si="732"/>
        <v xml:space="preserve"> </v>
      </c>
      <c r="AD787" s="115"/>
      <c r="AE787" s="253"/>
      <c r="AF787" s="704"/>
      <c r="AG787" s="727"/>
      <c r="AH787" s="727"/>
      <c r="AI787" s="727"/>
      <c r="AJ787" s="727"/>
      <c r="AK787" s="591"/>
      <c r="AL787" s="727"/>
      <c r="AM787" s="727"/>
      <c r="AN787" s="727"/>
      <c r="AO787" s="727"/>
      <c r="AP787" s="727"/>
      <c r="AQ787" s="727"/>
      <c r="AR787" s="727"/>
      <c r="AS787" s="727"/>
      <c r="AT787" s="727"/>
      <c r="AU787" s="727"/>
      <c r="AV787" s="727"/>
      <c r="AW787" s="727"/>
      <c r="AX787" s="727"/>
      <c r="AY787" s="727"/>
      <c r="AZ787" s="727"/>
      <c r="BA787" s="727"/>
      <c r="BB787" s="727"/>
      <c r="BC787" s="821"/>
      <c r="BD787" s="727"/>
      <c r="BE787" s="727"/>
      <c r="BF787" s="727"/>
      <c r="BG787" s="727"/>
      <c r="BH787" s="727"/>
      <c r="BI787" s="727"/>
      <c r="BJ787" s="727"/>
      <c r="BK787" s="727"/>
      <c r="BL787" s="821"/>
      <c r="BM787" s="727"/>
      <c r="BN787" s="727"/>
      <c r="BO787" s="727"/>
      <c r="BP787" s="727"/>
      <c r="BQ787" s="727"/>
      <c r="BR787" s="821"/>
      <c r="BS787" s="727"/>
      <c r="BT787" s="727"/>
      <c r="BU787" s="727"/>
      <c r="BV787" s="591"/>
      <c r="BW787" s="224" t="str">
        <f t="shared" si="790"/>
        <v xml:space="preserve"> </v>
      </c>
      <c r="BX787" s="471">
        <f t="shared" si="779"/>
        <v>696</v>
      </c>
      <c r="BY787" s="117"/>
      <c r="BZ787" s="117"/>
      <c r="CA787" s="117"/>
      <c r="CB787" s="117"/>
      <c r="CC787" s="117"/>
      <c r="CD787" s="461"/>
      <c r="CE787" s="236"/>
      <c r="CF787" s="224" t="str">
        <f t="shared" si="780"/>
        <v xml:space="preserve"> </v>
      </c>
      <c r="CG787" s="116"/>
      <c r="CH787" s="117"/>
      <c r="CI787" s="117"/>
      <c r="CJ787" s="117"/>
      <c r="CK787" s="472"/>
      <c r="CL787" s="472"/>
      <c r="CM787" s="472"/>
      <c r="CN787" s="472"/>
      <c r="CO787" s="117"/>
      <c r="CP787" s="253"/>
      <c r="CQ787" s="120"/>
      <c r="CR787" s="224" t="str" cm="1">
        <f t="array" ref="CR787">IF(AND(SUM(COUNTIF(CG787:CM787,{"*不明*","*その他*"})+COUNTIF(CO787:CP787,{"*不明*","*その他*"}))&gt;0,CQ787=""),"その他・不明の場合,10)具体的内容、理由を記入",IF(OR(AND(CI787=CI$65,COUNTA(CJ787:CM787)&lt;4),AND(OR(CI787=CI$63,CI787=CI$64,CI787=CI$66,CI787=CI$67,CI787=CI$68,CI787=""),COUNTA(CJ787:CM787)&gt;0)),"3)介護保険認定済→要介護度、認知症自立度、寝たきり度、介護保険サービス記入",IF(OR(AND(OR(CM787=CM$63,CM787=CM$64),CN787=""),AND(OR(CM787=CM$65,CM787=CM$66),CN787&lt;&gt;"")),"7)介護保険サービス受けている/過去受けていた→具体的内容記入"," ")))</f>
        <v xml:space="preserve"> </v>
      </c>
      <c r="CS787" s="224" t="str">
        <f t="shared" si="781"/>
        <v xml:space="preserve"> </v>
      </c>
      <c r="CT787" s="116"/>
      <c r="CU787" s="253"/>
      <c r="CV787" s="117"/>
      <c r="CW787" s="117"/>
      <c r="CX787" s="253"/>
      <c r="CY787" s="117"/>
      <c r="CZ787" s="117"/>
      <c r="DA787" s="253"/>
      <c r="DB787" s="117"/>
      <c r="DC787" s="224" t="str">
        <f t="shared" si="782"/>
        <v xml:space="preserve"> </v>
      </c>
      <c r="DD787" s="224" t="str">
        <f t="shared" si="783"/>
        <v xml:space="preserve"> </v>
      </c>
      <c r="DE787" s="224" t="str">
        <f t="shared" si="733"/>
        <v xml:space="preserve"> </v>
      </c>
      <c r="DF787" s="121"/>
      <c r="DG787" s="114"/>
      <c r="DH787" s="704"/>
      <c r="DI787" s="119"/>
      <c r="DJ787" s="187"/>
      <c r="DK787" s="254"/>
      <c r="DL787" s="224" t="str">
        <f t="shared" si="734"/>
        <v xml:space="preserve"> </v>
      </c>
      <c r="DM787" s="224" t="str">
        <f t="shared" si="784"/>
        <v xml:space="preserve"> </v>
      </c>
      <c r="DN787" s="474"/>
      <c r="DO787" s="117"/>
      <c r="DP787" s="117"/>
      <c r="DQ787" s="117"/>
      <c r="DR787" s="117"/>
      <c r="DS787" s="117"/>
      <c r="DT787" s="254"/>
      <c r="DU787" s="476"/>
      <c r="DV787" s="224" t="str">
        <f t="shared" si="735"/>
        <v xml:space="preserve"> </v>
      </c>
      <c r="DW787" s="115"/>
      <c r="DX787" s="470"/>
      <c r="DY787" s="117"/>
      <c r="DZ787" s="704"/>
      <c r="EA787" s="224" t="str">
        <f t="shared" si="736"/>
        <v xml:space="preserve"> </v>
      </c>
      <c r="EB787" s="906"/>
      <c r="EC787" s="904"/>
      <c r="ED787" s="904"/>
      <c r="EE787" s="904"/>
      <c r="EF787" s="904"/>
      <c r="EG787" s="904"/>
      <c r="EH787" s="904"/>
      <c r="EI787" s="904"/>
      <c r="EJ787" s="904"/>
      <c r="EK787" s="905"/>
      <c r="EL787" s="80"/>
      <c r="EM787" s="224" t="str">
        <f t="shared" si="785"/>
        <v xml:space="preserve"> </v>
      </c>
      <c r="EN787" s="224" t="str">
        <f t="shared" si="786"/>
        <v xml:space="preserve"> </v>
      </c>
      <c r="EO787" s="115"/>
      <c r="EP787" s="1050"/>
      <c r="EQ787" s="253"/>
      <c r="ER787" s="117"/>
      <c r="ES787" s="1258">
        <f t="shared" si="787"/>
        <v>696</v>
      </c>
      <c r="ET787" s="224" t="str">
        <f t="shared" si="788"/>
        <v xml:space="preserve"> </v>
      </c>
      <c r="EU787" s="477" t="str">
        <f t="shared" si="789"/>
        <v/>
      </c>
      <c r="EV787" s="1334" t="str">
        <f t="shared" si="731"/>
        <v xml:space="preserve"> </v>
      </c>
      <c r="EW787" s="1332" t="str">
        <f t="shared" si="775"/>
        <v/>
      </c>
      <c r="EX787" s="1275" t="str">
        <f t="shared" si="757"/>
        <v/>
      </c>
      <c r="EY787" s="1275" t="str">
        <f t="shared" si="758"/>
        <v/>
      </c>
      <c r="EZ787" s="1275" t="str">
        <f t="shared" si="759"/>
        <v/>
      </c>
      <c r="FA787" s="1275" t="str">
        <f t="shared" si="760"/>
        <v/>
      </c>
      <c r="FB787" s="1275" t="str">
        <f t="shared" si="761"/>
        <v/>
      </c>
      <c r="FC787" s="1333" t="str">
        <f t="shared" si="762"/>
        <v/>
      </c>
      <c r="FE787" s="1234" t="str">
        <f t="shared" si="763"/>
        <v xml:space="preserve"> </v>
      </c>
      <c r="FF787" s="1234" t="str">
        <f t="shared" si="764"/>
        <v xml:space="preserve"> </v>
      </c>
      <c r="FG787" s="1234" t="str">
        <f t="shared" si="765"/>
        <v xml:space="preserve"> </v>
      </c>
      <c r="FH787" s="1234" t="str">
        <f t="shared" si="766"/>
        <v xml:space="preserve"> </v>
      </c>
      <c r="FI787" s="1234" t="str">
        <f t="shared" si="737"/>
        <v xml:space="preserve"> </v>
      </c>
      <c r="FJ787" s="1234" t="str">
        <f t="shared" si="767"/>
        <v xml:space="preserve"> </v>
      </c>
      <c r="FK787" s="1234">
        <f t="shared" si="738"/>
        <v>0</v>
      </c>
      <c r="FL787" s="1227"/>
      <c r="FM787" s="1234" t="str">
        <f t="shared" si="739"/>
        <v xml:space="preserve"> </v>
      </c>
      <c r="FN787" s="1234" t="str">
        <f t="shared" si="740"/>
        <v xml:space="preserve"> </v>
      </c>
      <c r="FO787" s="1234" t="str">
        <f t="shared" si="768"/>
        <v xml:space="preserve"> </v>
      </c>
      <c r="FP787" s="1234" t="str">
        <f t="shared" si="769"/>
        <v xml:space="preserve"> </v>
      </c>
      <c r="FQ787" s="1234" t="str">
        <f t="shared" si="741"/>
        <v xml:space="preserve"> </v>
      </c>
      <c r="FR787" s="1234" t="str">
        <f t="shared" si="770"/>
        <v xml:space="preserve"> </v>
      </c>
      <c r="FS787" s="1234">
        <f t="shared" si="776"/>
        <v>0</v>
      </c>
      <c r="FT787" s="1227"/>
      <c r="FU787" s="1234" t="str">
        <f t="shared" si="771"/>
        <v xml:space="preserve"> </v>
      </c>
      <c r="FV787" s="1234" t="str">
        <f t="shared" si="772"/>
        <v xml:space="preserve"> </v>
      </c>
      <c r="FW787" s="1234" t="str">
        <f t="shared" si="773"/>
        <v xml:space="preserve"> </v>
      </c>
      <c r="FX787" s="1234" t="str">
        <f t="shared" si="742"/>
        <v xml:space="preserve"> </v>
      </c>
      <c r="FY787" s="1234" t="str">
        <f t="shared" si="743"/>
        <v xml:space="preserve"> </v>
      </c>
      <c r="FZ787" s="1234" t="str">
        <f t="shared" si="774"/>
        <v xml:space="preserve"> </v>
      </c>
      <c r="GA787" s="1234">
        <f t="shared" si="744"/>
        <v>0</v>
      </c>
      <c r="GB787" s="1227"/>
      <c r="GC787" s="1234" t="str">
        <f t="shared" si="745"/>
        <v xml:space="preserve"> </v>
      </c>
      <c r="GD787" s="1234" t="str">
        <f t="shared" si="746"/>
        <v xml:space="preserve"> </v>
      </c>
      <c r="GE787" s="1234" t="str">
        <f t="shared" si="747"/>
        <v xml:space="preserve"> </v>
      </c>
      <c r="GF787" s="1234" t="str">
        <f t="shared" si="748"/>
        <v xml:space="preserve"> </v>
      </c>
      <c r="GG787" s="1234" t="str">
        <f t="shared" si="749"/>
        <v xml:space="preserve"> </v>
      </c>
      <c r="GH787" s="1234" t="str">
        <f t="shared" si="750"/>
        <v xml:space="preserve"> </v>
      </c>
      <c r="GI787" s="1234" t="str">
        <f t="shared" si="751"/>
        <v xml:space="preserve"> </v>
      </c>
      <c r="GJ787" s="1234" t="str">
        <f t="shared" si="752"/>
        <v xml:space="preserve"> </v>
      </c>
      <c r="GK787" s="1234" t="str">
        <f t="shared" si="753"/>
        <v xml:space="preserve"> </v>
      </c>
      <c r="GL787" s="1234" t="str">
        <f t="shared" si="754"/>
        <v xml:space="preserve"> </v>
      </c>
      <c r="GM787" s="1234" t="str">
        <f t="shared" si="755"/>
        <v xml:space="preserve"> </v>
      </c>
      <c r="GN787" s="1234">
        <f t="shared" si="756"/>
        <v>0</v>
      </c>
    </row>
    <row r="788" spans="1:196" s="100" customFormat="1" ht="27" customHeight="1" thickTop="1" thickBot="1">
      <c r="A788" s="1208">
        <f>【A票】【D票】!$D$10</f>
        <v>0</v>
      </c>
      <c r="B788" s="1212">
        <f>【A票】【D票】!$H$10</f>
        <v>0</v>
      </c>
      <c r="C788" s="1213" t="str">
        <f>【A票】【D票】!$K$10</f>
        <v xml:space="preserve"> </v>
      </c>
      <c r="D788" s="1214">
        <f t="shared" si="730"/>
        <v>697</v>
      </c>
      <c r="E788" s="914"/>
      <c r="F788" s="467"/>
      <c r="G788" s="469"/>
      <c r="H788" s="224" t="str">
        <f t="shared" si="777"/>
        <v xml:space="preserve"> </v>
      </c>
      <c r="I788" s="704"/>
      <c r="J788" s="117"/>
      <c r="K788" s="117"/>
      <c r="L788" s="117"/>
      <c r="M788" s="117"/>
      <c r="N788" s="117"/>
      <c r="O788" s="117"/>
      <c r="P788" s="117"/>
      <c r="Q788" s="117"/>
      <c r="R788" s="117"/>
      <c r="S788" s="117"/>
      <c r="T788" s="254"/>
      <c r="U788" s="646"/>
      <c r="V788" s="646"/>
      <c r="W788" s="114"/>
      <c r="X788" s="254"/>
      <c r="Y788" s="224" t="str">
        <f t="shared" si="778"/>
        <v xml:space="preserve"> </v>
      </c>
      <c r="Z788" s="579"/>
      <c r="AA788" s="704"/>
      <c r="AB788" s="119"/>
      <c r="AC788" s="224" t="str">
        <f t="shared" si="732"/>
        <v xml:space="preserve"> </v>
      </c>
      <c r="AD788" s="115"/>
      <c r="AE788" s="253"/>
      <c r="AF788" s="704"/>
      <c r="AG788" s="727"/>
      <c r="AH788" s="727"/>
      <c r="AI788" s="727"/>
      <c r="AJ788" s="727"/>
      <c r="AK788" s="591"/>
      <c r="AL788" s="727"/>
      <c r="AM788" s="727"/>
      <c r="AN788" s="727"/>
      <c r="AO788" s="727"/>
      <c r="AP788" s="727"/>
      <c r="AQ788" s="727"/>
      <c r="AR788" s="727"/>
      <c r="AS788" s="727"/>
      <c r="AT788" s="727"/>
      <c r="AU788" s="727"/>
      <c r="AV788" s="727"/>
      <c r="AW788" s="727"/>
      <c r="AX788" s="727"/>
      <c r="AY788" s="727"/>
      <c r="AZ788" s="727"/>
      <c r="BA788" s="727"/>
      <c r="BB788" s="727"/>
      <c r="BC788" s="821"/>
      <c r="BD788" s="727"/>
      <c r="BE788" s="727"/>
      <c r="BF788" s="727"/>
      <c r="BG788" s="727"/>
      <c r="BH788" s="727"/>
      <c r="BI788" s="727"/>
      <c r="BJ788" s="727"/>
      <c r="BK788" s="727"/>
      <c r="BL788" s="821"/>
      <c r="BM788" s="727"/>
      <c r="BN788" s="727"/>
      <c r="BO788" s="727"/>
      <c r="BP788" s="727"/>
      <c r="BQ788" s="727"/>
      <c r="BR788" s="821"/>
      <c r="BS788" s="727"/>
      <c r="BT788" s="727"/>
      <c r="BU788" s="727"/>
      <c r="BV788" s="591"/>
      <c r="BW788" s="224" t="str">
        <f t="shared" si="790"/>
        <v xml:space="preserve"> </v>
      </c>
      <c r="BX788" s="471">
        <f t="shared" si="779"/>
        <v>697</v>
      </c>
      <c r="BY788" s="117"/>
      <c r="BZ788" s="117"/>
      <c r="CA788" s="117"/>
      <c r="CB788" s="117"/>
      <c r="CC788" s="117"/>
      <c r="CD788" s="461"/>
      <c r="CE788" s="236"/>
      <c r="CF788" s="224" t="str">
        <f t="shared" si="780"/>
        <v xml:space="preserve"> </v>
      </c>
      <c r="CG788" s="116"/>
      <c r="CH788" s="117"/>
      <c r="CI788" s="117"/>
      <c r="CJ788" s="117"/>
      <c r="CK788" s="472"/>
      <c r="CL788" s="472"/>
      <c r="CM788" s="472"/>
      <c r="CN788" s="472"/>
      <c r="CO788" s="117"/>
      <c r="CP788" s="253"/>
      <c r="CQ788" s="120"/>
      <c r="CR788" s="224" t="str" cm="1">
        <f t="array" ref="CR788">IF(AND(SUM(COUNTIF(CG788:CM788,{"*不明*","*その他*"})+COUNTIF(CO788:CP788,{"*不明*","*その他*"}))&gt;0,CQ788=""),"その他・不明の場合,10)具体的内容、理由を記入",IF(OR(AND(CI788=CI$65,COUNTA(CJ788:CM788)&lt;4),AND(OR(CI788=CI$63,CI788=CI$64,CI788=CI$66,CI788=CI$67,CI788=CI$68,CI788=""),COUNTA(CJ788:CM788)&gt;0)),"3)介護保険認定済→要介護度、認知症自立度、寝たきり度、介護保険サービス記入",IF(OR(AND(OR(CM788=CM$63,CM788=CM$64),CN788=""),AND(OR(CM788=CM$65,CM788=CM$66),CN788&lt;&gt;"")),"7)介護保険サービス受けている/過去受けていた→具体的内容記入"," ")))</f>
        <v xml:space="preserve"> </v>
      </c>
      <c r="CS788" s="224" t="str">
        <f t="shared" si="781"/>
        <v xml:space="preserve"> </v>
      </c>
      <c r="CT788" s="116"/>
      <c r="CU788" s="253"/>
      <c r="CV788" s="117"/>
      <c r="CW788" s="117"/>
      <c r="CX788" s="253"/>
      <c r="CY788" s="117"/>
      <c r="CZ788" s="117"/>
      <c r="DA788" s="253"/>
      <c r="DB788" s="117"/>
      <c r="DC788" s="224" t="str">
        <f t="shared" si="782"/>
        <v xml:space="preserve"> </v>
      </c>
      <c r="DD788" s="224" t="str">
        <f t="shared" si="783"/>
        <v xml:space="preserve"> </v>
      </c>
      <c r="DE788" s="224" t="str">
        <f t="shared" si="733"/>
        <v xml:space="preserve"> </v>
      </c>
      <c r="DF788" s="121"/>
      <c r="DG788" s="114"/>
      <c r="DH788" s="704"/>
      <c r="DI788" s="119"/>
      <c r="DJ788" s="187"/>
      <c r="DK788" s="254"/>
      <c r="DL788" s="224" t="str">
        <f t="shared" si="734"/>
        <v xml:space="preserve"> </v>
      </c>
      <c r="DM788" s="224" t="str">
        <f t="shared" si="784"/>
        <v xml:space="preserve"> </v>
      </c>
      <c r="DN788" s="474"/>
      <c r="DO788" s="117"/>
      <c r="DP788" s="117"/>
      <c r="DQ788" s="117"/>
      <c r="DR788" s="117"/>
      <c r="DS788" s="117"/>
      <c r="DT788" s="254"/>
      <c r="DU788" s="476"/>
      <c r="DV788" s="224" t="str">
        <f t="shared" si="735"/>
        <v xml:space="preserve"> </v>
      </c>
      <c r="DW788" s="115"/>
      <c r="DX788" s="470"/>
      <c r="DY788" s="117"/>
      <c r="DZ788" s="704"/>
      <c r="EA788" s="224" t="str">
        <f t="shared" si="736"/>
        <v xml:space="preserve"> </v>
      </c>
      <c r="EB788" s="906"/>
      <c r="EC788" s="904"/>
      <c r="ED788" s="904"/>
      <c r="EE788" s="904"/>
      <c r="EF788" s="904"/>
      <c r="EG788" s="904"/>
      <c r="EH788" s="904"/>
      <c r="EI788" s="904"/>
      <c r="EJ788" s="904"/>
      <c r="EK788" s="905"/>
      <c r="EL788" s="80"/>
      <c r="EM788" s="224" t="str">
        <f t="shared" si="785"/>
        <v xml:space="preserve"> </v>
      </c>
      <c r="EN788" s="224" t="str">
        <f t="shared" si="786"/>
        <v xml:space="preserve"> </v>
      </c>
      <c r="EO788" s="115"/>
      <c r="EP788" s="1050"/>
      <c r="EQ788" s="253"/>
      <c r="ER788" s="117"/>
      <c r="ES788" s="1258">
        <f t="shared" si="787"/>
        <v>697</v>
      </c>
      <c r="ET788" s="224" t="str">
        <f t="shared" si="788"/>
        <v xml:space="preserve"> </v>
      </c>
      <c r="EU788" s="477" t="str">
        <f t="shared" si="789"/>
        <v/>
      </c>
      <c r="EV788" s="1334" t="str">
        <f t="shared" si="731"/>
        <v xml:space="preserve"> </v>
      </c>
      <c r="EW788" s="1332" t="str">
        <f t="shared" si="775"/>
        <v/>
      </c>
      <c r="EX788" s="1275" t="str">
        <f t="shared" si="757"/>
        <v/>
      </c>
      <c r="EY788" s="1275" t="str">
        <f t="shared" si="758"/>
        <v/>
      </c>
      <c r="EZ788" s="1275" t="str">
        <f t="shared" si="759"/>
        <v/>
      </c>
      <c r="FA788" s="1275" t="str">
        <f t="shared" si="760"/>
        <v/>
      </c>
      <c r="FB788" s="1275" t="str">
        <f t="shared" si="761"/>
        <v/>
      </c>
      <c r="FC788" s="1333" t="str">
        <f t="shared" si="762"/>
        <v/>
      </c>
      <c r="FE788" s="1234" t="str">
        <f t="shared" si="763"/>
        <v xml:space="preserve"> </v>
      </c>
      <c r="FF788" s="1234" t="str">
        <f t="shared" si="764"/>
        <v xml:space="preserve"> </v>
      </c>
      <c r="FG788" s="1234" t="str">
        <f t="shared" si="765"/>
        <v xml:space="preserve"> </v>
      </c>
      <c r="FH788" s="1234" t="str">
        <f t="shared" si="766"/>
        <v xml:space="preserve"> </v>
      </c>
      <c r="FI788" s="1234" t="str">
        <f t="shared" si="737"/>
        <v xml:space="preserve"> </v>
      </c>
      <c r="FJ788" s="1234" t="str">
        <f t="shared" si="767"/>
        <v xml:space="preserve"> </v>
      </c>
      <c r="FK788" s="1234">
        <f t="shared" si="738"/>
        <v>0</v>
      </c>
      <c r="FL788" s="1227"/>
      <c r="FM788" s="1234" t="str">
        <f t="shared" si="739"/>
        <v xml:space="preserve"> </v>
      </c>
      <c r="FN788" s="1234" t="str">
        <f t="shared" si="740"/>
        <v xml:space="preserve"> </v>
      </c>
      <c r="FO788" s="1234" t="str">
        <f t="shared" si="768"/>
        <v xml:space="preserve"> </v>
      </c>
      <c r="FP788" s="1234" t="str">
        <f t="shared" si="769"/>
        <v xml:space="preserve"> </v>
      </c>
      <c r="FQ788" s="1234" t="str">
        <f t="shared" si="741"/>
        <v xml:space="preserve"> </v>
      </c>
      <c r="FR788" s="1234" t="str">
        <f t="shared" si="770"/>
        <v xml:space="preserve"> </v>
      </c>
      <c r="FS788" s="1234">
        <f t="shared" si="776"/>
        <v>0</v>
      </c>
      <c r="FT788" s="1227"/>
      <c r="FU788" s="1234" t="str">
        <f t="shared" si="771"/>
        <v xml:space="preserve"> </v>
      </c>
      <c r="FV788" s="1234" t="str">
        <f t="shared" si="772"/>
        <v xml:space="preserve"> </v>
      </c>
      <c r="FW788" s="1234" t="str">
        <f t="shared" si="773"/>
        <v xml:space="preserve"> </v>
      </c>
      <c r="FX788" s="1234" t="str">
        <f t="shared" si="742"/>
        <v xml:space="preserve"> </v>
      </c>
      <c r="FY788" s="1234" t="str">
        <f t="shared" si="743"/>
        <v xml:space="preserve"> </v>
      </c>
      <c r="FZ788" s="1234" t="str">
        <f t="shared" si="774"/>
        <v xml:space="preserve"> </v>
      </c>
      <c r="GA788" s="1234">
        <f t="shared" si="744"/>
        <v>0</v>
      </c>
      <c r="GB788" s="1227"/>
      <c r="GC788" s="1234" t="str">
        <f t="shared" si="745"/>
        <v xml:space="preserve"> </v>
      </c>
      <c r="GD788" s="1234" t="str">
        <f t="shared" si="746"/>
        <v xml:space="preserve"> </v>
      </c>
      <c r="GE788" s="1234" t="str">
        <f t="shared" si="747"/>
        <v xml:space="preserve"> </v>
      </c>
      <c r="GF788" s="1234" t="str">
        <f t="shared" si="748"/>
        <v xml:space="preserve"> </v>
      </c>
      <c r="GG788" s="1234" t="str">
        <f t="shared" si="749"/>
        <v xml:space="preserve"> </v>
      </c>
      <c r="GH788" s="1234" t="str">
        <f t="shared" si="750"/>
        <v xml:space="preserve"> </v>
      </c>
      <c r="GI788" s="1234" t="str">
        <f t="shared" si="751"/>
        <v xml:space="preserve"> </v>
      </c>
      <c r="GJ788" s="1234" t="str">
        <f t="shared" si="752"/>
        <v xml:space="preserve"> </v>
      </c>
      <c r="GK788" s="1234" t="str">
        <f t="shared" si="753"/>
        <v xml:space="preserve"> </v>
      </c>
      <c r="GL788" s="1234" t="str">
        <f t="shared" si="754"/>
        <v xml:space="preserve"> </v>
      </c>
      <c r="GM788" s="1234" t="str">
        <f t="shared" si="755"/>
        <v xml:space="preserve"> </v>
      </c>
      <c r="GN788" s="1234">
        <f t="shared" si="756"/>
        <v>0</v>
      </c>
    </row>
    <row r="789" spans="1:196" s="100" customFormat="1" ht="27" customHeight="1" thickTop="1" thickBot="1">
      <c r="A789" s="1208">
        <f>【A票】【D票】!$D$10</f>
        <v>0</v>
      </c>
      <c r="B789" s="1212">
        <f>【A票】【D票】!$H$10</f>
        <v>0</v>
      </c>
      <c r="C789" s="1213" t="str">
        <f>【A票】【D票】!$K$10</f>
        <v xml:space="preserve"> </v>
      </c>
      <c r="D789" s="1214">
        <f t="shared" si="730"/>
        <v>698</v>
      </c>
      <c r="E789" s="914"/>
      <c r="F789" s="467"/>
      <c r="G789" s="469"/>
      <c r="H789" s="224" t="str">
        <f t="shared" si="777"/>
        <v xml:space="preserve"> </v>
      </c>
      <c r="I789" s="704"/>
      <c r="J789" s="117"/>
      <c r="K789" s="117"/>
      <c r="L789" s="117"/>
      <c r="M789" s="117"/>
      <c r="N789" s="117"/>
      <c r="O789" s="117"/>
      <c r="P789" s="117"/>
      <c r="Q789" s="117"/>
      <c r="R789" s="117"/>
      <c r="S789" s="117"/>
      <c r="T789" s="254"/>
      <c r="U789" s="646"/>
      <c r="V789" s="646"/>
      <c r="W789" s="114"/>
      <c r="X789" s="254"/>
      <c r="Y789" s="224" t="str">
        <f t="shared" si="778"/>
        <v xml:space="preserve"> </v>
      </c>
      <c r="Z789" s="579"/>
      <c r="AA789" s="704"/>
      <c r="AB789" s="119"/>
      <c r="AC789" s="224" t="str">
        <f t="shared" si="732"/>
        <v xml:space="preserve"> </v>
      </c>
      <c r="AD789" s="115"/>
      <c r="AE789" s="253"/>
      <c r="AF789" s="704"/>
      <c r="AG789" s="727"/>
      <c r="AH789" s="727"/>
      <c r="AI789" s="727"/>
      <c r="AJ789" s="727"/>
      <c r="AK789" s="591"/>
      <c r="AL789" s="727"/>
      <c r="AM789" s="727"/>
      <c r="AN789" s="727"/>
      <c r="AO789" s="727"/>
      <c r="AP789" s="727"/>
      <c r="AQ789" s="727"/>
      <c r="AR789" s="727"/>
      <c r="AS789" s="727"/>
      <c r="AT789" s="727"/>
      <c r="AU789" s="727"/>
      <c r="AV789" s="727"/>
      <c r="AW789" s="727"/>
      <c r="AX789" s="727"/>
      <c r="AY789" s="727"/>
      <c r="AZ789" s="727"/>
      <c r="BA789" s="727"/>
      <c r="BB789" s="727"/>
      <c r="BC789" s="821"/>
      <c r="BD789" s="727"/>
      <c r="BE789" s="727"/>
      <c r="BF789" s="727"/>
      <c r="BG789" s="727"/>
      <c r="BH789" s="727"/>
      <c r="BI789" s="727"/>
      <c r="BJ789" s="727"/>
      <c r="BK789" s="727"/>
      <c r="BL789" s="821"/>
      <c r="BM789" s="727"/>
      <c r="BN789" s="727"/>
      <c r="BO789" s="727"/>
      <c r="BP789" s="727"/>
      <c r="BQ789" s="727"/>
      <c r="BR789" s="821"/>
      <c r="BS789" s="727"/>
      <c r="BT789" s="727"/>
      <c r="BU789" s="727"/>
      <c r="BV789" s="591"/>
      <c r="BW789" s="224" t="str">
        <f t="shared" si="790"/>
        <v xml:space="preserve"> </v>
      </c>
      <c r="BX789" s="471">
        <f t="shared" si="779"/>
        <v>698</v>
      </c>
      <c r="BY789" s="117"/>
      <c r="BZ789" s="117"/>
      <c r="CA789" s="117"/>
      <c r="CB789" s="117"/>
      <c r="CC789" s="117"/>
      <c r="CD789" s="461"/>
      <c r="CE789" s="236"/>
      <c r="CF789" s="224" t="str">
        <f t="shared" si="780"/>
        <v xml:space="preserve"> </v>
      </c>
      <c r="CG789" s="116"/>
      <c r="CH789" s="117"/>
      <c r="CI789" s="117"/>
      <c r="CJ789" s="117"/>
      <c r="CK789" s="472"/>
      <c r="CL789" s="472"/>
      <c r="CM789" s="472"/>
      <c r="CN789" s="472"/>
      <c r="CO789" s="117"/>
      <c r="CP789" s="253"/>
      <c r="CQ789" s="120"/>
      <c r="CR789" s="224" t="str" cm="1">
        <f t="array" ref="CR789">IF(AND(SUM(COUNTIF(CG789:CM789,{"*不明*","*その他*"})+COUNTIF(CO789:CP789,{"*不明*","*その他*"}))&gt;0,CQ789=""),"その他・不明の場合,10)具体的内容、理由を記入",IF(OR(AND(CI789=CI$65,COUNTA(CJ789:CM789)&lt;4),AND(OR(CI789=CI$63,CI789=CI$64,CI789=CI$66,CI789=CI$67,CI789=CI$68,CI789=""),COUNTA(CJ789:CM789)&gt;0)),"3)介護保険認定済→要介護度、認知症自立度、寝たきり度、介護保険サービス記入",IF(OR(AND(OR(CM789=CM$63,CM789=CM$64),CN789=""),AND(OR(CM789=CM$65,CM789=CM$66),CN789&lt;&gt;"")),"7)介護保険サービス受けている/過去受けていた→具体的内容記入"," ")))</f>
        <v xml:space="preserve"> </v>
      </c>
      <c r="CS789" s="224" t="str">
        <f t="shared" si="781"/>
        <v xml:space="preserve"> </v>
      </c>
      <c r="CT789" s="116"/>
      <c r="CU789" s="253"/>
      <c r="CV789" s="117"/>
      <c r="CW789" s="117"/>
      <c r="CX789" s="253"/>
      <c r="CY789" s="117"/>
      <c r="CZ789" s="117"/>
      <c r="DA789" s="253"/>
      <c r="DB789" s="117"/>
      <c r="DC789" s="224" t="str">
        <f t="shared" si="782"/>
        <v xml:space="preserve"> </v>
      </c>
      <c r="DD789" s="224" t="str">
        <f t="shared" si="783"/>
        <v xml:space="preserve"> </v>
      </c>
      <c r="DE789" s="224" t="str">
        <f t="shared" si="733"/>
        <v xml:space="preserve"> </v>
      </c>
      <c r="DF789" s="121"/>
      <c r="DG789" s="114"/>
      <c r="DH789" s="704"/>
      <c r="DI789" s="119"/>
      <c r="DJ789" s="187"/>
      <c r="DK789" s="254"/>
      <c r="DL789" s="224" t="str">
        <f t="shared" si="734"/>
        <v xml:space="preserve"> </v>
      </c>
      <c r="DM789" s="224" t="str">
        <f t="shared" si="784"/>
        <v xml:space="preserve"> </v>
      </c>
      <c r="DN789" s="474"/>
      <c r="DO789" s="117"/>
      <c r="DP789" s="117"/>
      <c r="DQ789" s="117"/>
      <c r="DR789" s="117"/>
      <c r="DS789" s="117"/>
      <c r="DT789" s="254"/>
      <c r="DU789" s="476"/>
      <c r="DV789" s="224" t="str">
        <f t="shared" si="735"/>
        <v xml:space="preserve"> </v>
      </c>
      <c r="DW789" s="115"/>
      <c r="DX789" s="470"/>
      <c r="DY789" s="117"/>
      <c r="DZ789" s="704"/>
      <c r="EA789" s="224" t="str">
        <f t="shared" si="736"/>
        <v xml:space="preserve"> </v>
      </c>
      <c r="EB789" s="906"/>
      <c r="EC789" s="904"/>
      <c r="ED789" s="904"/>
      <c r="EE789" s="904"/>
      <c r="EF789" s="904"/>
      <c r="EG789" s="904"/>
      <c r="EH789" s="904"/>
      <c r="EI789" s="904"/>
      <c r="EJ789" s="904"/>
      <c r="EK789" s="905"/>
      <c r="EL789" s="80"/>
      <c r="EM789" s="224" t="str">
        <f t="shared" si="785"/>
        <v xml:space="preserve"> </v>
      </c>
      <c r="EN789" s="224" t="str">
        <f t="shared" si="786"/>
        <v xml:space="preserve"> </v>
      </c>
      <c r="EO789" s="115"/>
      <c r="EP789" s="1050"/>
      <c r="EQ789" s="253"/>
      <c r="ER789" s="117"/>
      <c r="ES789" s="1258">
        <f t="shared" si="787"/>
        <v>698</v>
      </c>
      <c r="ET789" s="224" t="str">
        <f t="shared" si="788"/>
        <v xml:space="preserve"> </v>
      </c>
      <c r="EU789" s="477" t="str">
        <f t="shared" si="789"/>
        <v/>
      </c>
      <c r="EV789" s="1334" t="str">
        <f t="shared" si="731"/>
        <v xml:space="preserve"> </v>
      </c>
      <c r="EW789" s="1332" t="str">
        <f t="shared" si="775"/>
        <v/>
      </c>
      <c r="EX789" s="1275" t="str">
        <f t="shared" si="757"/>
        <v/>
      </c>
      <c r="EY789" s="1275" t="str">
        <f t="shared" si="758"/>
        <v/>
      </c>
      <c r="EZ789" s="1275" t="str">
        <f t="shared" si="759"/>
        <v/>
      </c>
      <c r="FA789" s="1275" t="str">
        <f t="shared" si="760"/>
        <v/>
      </c>
      <c r="FB789" s="1275" t="str">
        <f t="shared" si="761"/>
        <v/>
      </c>
      <c r="FC789" s="1333" t="str">
        <f t="shared" si="762"/>
        <v/>
      </c>
      <c r="FE789" s="1234" t="str">
        <f t="shared" si="763"/>
        <v xml:space="preserve"> </v>
      </c>
      <c r="FF789" s="1234" t="str">
        <f t="shared" si="764"/>
        <v xml:space="preserve"> </v>
      </c>
      <c r="FG789" s="1234" t="str">
        <f t="shared" si="765"/>
        <v xml:space="preserve"> </v>
      </c>
      <c r="FH789" s="1234" t="str">
        <f t="shared" si="766"/>
        <v xml:space="preserve"> </v>
      </c>
      <c r="FI789" s="1234" t="str">
        <f t="shared" si="737"/>
        <v xml:space="preserve"> </v>
      </c>
      <c r="FJ789" s="1234" t="str">
        <f t="shared" si="767"/>
        <v xml:space="preserve"> </v>
      </c>
      <c r="FK789" s="1234">
        <f t="shared" si="738"/>
        <v>0</v>
      </c>
      <c r="FL789" s="1227"/>
      <c r="FM789" s="1234" t="str">
        <f t="shared" si="739"/>
        <v xml:space="preserve"> </v>
      </c>
      <c r="FN789" s="1234" t="str">
        <f t="shared" si="740"/>
        <v xml:space="preserve"> </v>
      </c>
      <c r="FO789" s="1234" t="str">
        <f t="shared" si="768"/>
        <v xml:space="preserve"> </v>
      </c>
      <c r="FP789" s="1234" t="str">
        <f t="shared" si="769"/>
        <v xml:space="preserve"> </v>
      </c>
      <c r="FQ789" s="1234" t="str">
        <f t="shared" si="741"/>
        <v xml:space="preserve"> </v>
      </c>
      <c r="FR789" s="1234" t="str">
        <f t="shared" si="770"/>
        <v xml:space="preserve"> </v>
      </c>
      <c r="FS789" s="1234">
        <f t="shared" si="776"/>
        <v>0</v>
      </c>
      <c r="FT789" s="1227"/>
      <c r="FU789" s="1234" t="str">
        <f t="shared" si="771"/>
        <v xml:space="preserve"> </v>
      </c>
      <c r="FV789" s="1234" t="str">
        <f t="shared" si="772"/>
        <v xml:space="preserve"> </v>
      </c>
      <c r="FW789" s="1234" t="str">
        <f t="shared" si="773"/>
        <v xml:space="preserve"> </v>
      </c>
      <c r="FX789" s="1234" t="str">
        <f t="shared" si="742"/>
        <v xml:space="preserve"> </v>
      </c>
      <c r="FY789" s="1234" t="str">
        <f t="shared" si="743"/>
        <v xml:space="preserve"> </v>
      </c>
      <c r="FZ789" s="1234" t="str">
        <f t="shared" si="774"/>
        <v xml:space="preserve"> </v>
      </c>
      <c r="GA789" s="1234">
        <f t="shared" si="744"/>
        <v>0</v>
      </c>
      <c r="GB789" s="1227"/>
      <c r="GC789" s="1234" t="str">
        <f t="shared" si="745"/>
        <v xml:space="preserve"> </v>
      </c>
      <c r="GD789" s="1234" t="str">
        <f t="shared" si="746"/>
        <v xml:space="preserve"> </v>
      </c>
      <c r="GE789" s="1234" t="str">
        <f t="shared" si="747"/>
        <v xml:space="preserve"> </v>
      </c>
      <c r="GF789" s="1234" t="str">
        <f t="shared" si="748"/>
        <v xml:space="preserve"> </v>
      </c>
      <c r="GG789" s="1234" t="str">
        <f t="shared" si="749"/>
        <v xml:space="preserve"> </v>
      </c>
      <c r="GH789" s="1234" t="str">
        <f t="shared" si="750"/>
        <v xml:space="preserve"> </v>
      </c>
      <c r="GI789" s="1234" t="str">
        <f t="shared" si="751"/>
        <v xml:space="preserve"> </v>
      </c>
      <c r="GJ789" s="1234" t="str">
        <f t="shared" si="752"/>
        <v xml:space="preserve"> </v>
      </c>
      <c r="GK789" s="1234" t="str">
        <f t="shared" si="753"/>
        <v xml:space="preserve"> </v>
      </c>
      <c r="GL789" s="1234" t="str">
        <f t="shared" si="754"/>
        <v xml:space="preserve"> </v>
      </c>
      <c r="GM789" s="1234" t="str">
        <f t="shared" si="755"/>
        <v xml:space="preserve"> </v>
      </c>
      <c r="GN789" s="1234">
        <f t="shared" si="756"/>
        <v>0</v>
      </c>
    </row>
    <row r="790" spans="1:196" s="100" customFormat="1" ht="27" customHeight="1" thickTop="1" thickBot="1">
      <c r="A790" s="1208">
        <f>【A票】【D票】!$D$10</f>
        <v>0</v>
      </c>
      <c r="B790" s="1212">
        <f>【A票】【D票】!$H$10</f>
        <v>0</v>
      </c>
      <c r="C790" s="1213" t="str">
        <f>【A票】【D票】!$K$10</f>
        <v xml:space="preserve"> </v>
      </c>
      <c r="D790" s="1214">
        <f t="shared" si="730"/>
        <v>699</v>
      </c>
      <c r="E790" s="914"/>
      <c r="F790" s="467"/>
      <c r="G790" s="469"/>
      <c r="H790" s="224" t="str">
        <f t="shared" si="777"/>
        <v xml:space="preserve"> </v>
      </c>
      <c r="I790" s="704"/>
      <c r="J790" s="117"/>
      <c r="K790" s="117"/>
      <c r="L790" s="117"/>
      <c r="M790" s="117"/>
      <c r="N790" s="117"/>
      <c r="O790" s="117"/>
      <c r="P790" s="117"/>
      <c r="Q790" s="117"/>
      <c r="R790" s="117"/>
      <c r="S790" s="117"/>
      <c r="T790" s="254"/>
      <c r="U790" s="646"/>
      <c r="V790" s="646"/>
      <c r="W790" s="114"/>
      <c r="X790" s="254"/>
      <c r="Y790" s="224" t="str">
        <f t="shared" si="778"/>
        <v xml:space="preserve"> </v>
      </c>
      <c r="Z790" s="579"/>
      <c r="AA790" s="704"/>
      <c r="AB790" s="119"/>
      <c r="AC790" s="224" t="str">
        <f t="shared" si="732"/>
        <v xml:space="preserve"> </v>
      </c>
      <c r="AD790" s="115"/>
      <c r="AE790" s="253"/>
      <c r="AF790" s="704"/>
      <c r="AG790" s="727"/>
      <c r="AH790" s="727"/>
      <c r="AI790" s="727"/>
      <c r="AJ790" s="727"/>
      <c r="AK790" s="591"/>
      <c r="AL790" s="727"/>
      <c r="AM790" s="727"/>
      <c r="AN790" s="727"/>
      <c r="AO790" s="727"/>
      <c r="AP790" s="727"/>
      <c r="AQ790" s="727"/>
      <c r="AR790" s="727"/>
      <c r="AS790" s="727"/>
      <c r="AT790" s="727"/>
      <c r="AU790" s="727"/>
      <c r="AV790" s="727"/>
      <c r="AW790" s="727"/>
      <c r="AX790" s="727"/>
      <c r="AY790" s="727"/>
      <c r="AZ790" s="727"/>
      <c r="BA790" s="727"/>
      <c r="BB790" s="727"/>
      <c r="BC790" s="821"/>
      <c r="BD790" s="727"/>
      <c r="BE790" s="727"/>
      <c r="BF790" s="727"/>
      <c r="BG790" s="727"/>
      <c r="BH790" s="727"/>
      <c r="BI790" s="727"/>
      <c r="BJ790" s="727"/>
      <c r="BK790" s="727"/>
      <c r="BL790" s="821"/>
      <c r="BM790" s="727"/>
      <c r="BN790" s="727"/>
      <c r="BO790" s="727"/>
      <c r="BP790" s="727"/>
      <c r="BQ790" s="727"/>
      <c r="BR790" s="821"/>
      <c r="BS790" s="727"/>
      <c r="BT790" s="727"/>
      <c r="BU790" s="727"/>
      <c r="BV790" s="591"/>
      <c r="BW790" s="224" t="str">
        <f t="shared" si="790"/>
        <v xml:space="preserve"> </v>
      </c>
      <c r="BX790" s="471">
        <f t="shared" si="779"/>
        <v>699</v>
      </c>
      <c r="BY790" s="117"/>
      <c r="BZ790" s="117"/>
      <c r="CA790" s="117"/>
      <c r="CB790" s="117"/>
      <c r="CC790" s="117"/>
      <c r="CD790" s="461"/>
      <c r="CE790" s="236"/>
      <c r="CF790" s="224" t="str">
        <f t="shared" si="780"/>
        <v xml:space="preserve"> </v>
      </c>
      <c r="CG790" s="116"/>
      <c r="CH790" s="117"/>
      <c r="CI790" s="117"/>
      <c r="CJ790" s="117"/>
      <c r="CK790" s="472"/>
      <c r="CL790" s="472"/>
      <c r="CM790" s="472"/>
      <c r="CN790" s="472"/>
      <c r="CO790" s="117"/>
      <c r="CP790" s="253"/>
      <c r="CQ790" s="120"/>
      <c r="CR790" s="224" t="str" cm="1">
        <f t="array" ref="CR790">IF(AND(SUM(COUNTIF(CG790:CM790,{"*不明*","*その他*"})+COUNTIF(CO790:CP790,{"*不明*","*その他*"}))&gt;0,CQ790=""),"その他・不明の場合,10)具体的内容、理由を記入",IF(OR(AND(CI790=CI$65,COUNTA(CJ790:CM790)&lt;4),AND(OR(CI790=CI$63,CI790=CI$64,CI790=CI$66,CI790=CI$67,CI790=CI$68,CI790=""),COUNTA(CJ790:CM790)&gt;0)),"3)介護保険認定済→要介護度、認知症自立度、寝たきり度、介護保険サービス記入",IF(OR(AND(OR(CM790=CM$63,CM790=CM$64),CN790=""),AND(OR(CM790=CM$65,CM790=CM$66),CN790&lt;&gt;"")),"7)介護保険サービス受けている/過去受けていた→具体的内容記入"," ")))</f>
        <v xml:space="preserve"> </v>
      </c>
      <c r="CS790" s="224" t="str">
        <f t="shared" si="781"/>
        <v xml:space="preserve"> </v>
      </c>
      <c r="CT790" s="116"/>
      <c r="CU790" s="253"/>
      <c r="CV790" s="117"/>
      <c r="CW790" s="117"/>
      <c r="CX790" s="253"/>
      <c r="CY790" s="117"/>
      <c r="CZ790" s="117"/>
      <c r="DA790" s="253"/>
      <c r="DB790" s="117"/>
      <c r="DC790" s="224" t="str">
        <f t="shared" si="782"/>
        <v xml:space="preserve"> </v>
      </c>
      <c r="DD790" s="224" t="str">
        <f t="shared" si="783"/>
        <v xml:space="preserve"> </v>
      </c>
      <c r="DE790" s="224" t="str">
        <f t="shared" si="733"/>
        <v xml:space="preserve"> </v>
      </c>
      <c r="DF790" s="121"/>
      <c r="DG790" s="114"/>
      <c r="DH790" s="704"/>
      <c r="DI790" s="119"/>
      <c r="DJ790" s="187"/>
      <c r="DK790" s="254"/>
      <c r="DL790" s="224" t="str">
        <f t="shared" si="734"/>
        <v xml:space="preserve"> </v>
      </c>
      <c r="DM790" s="224" t="str">
        <f t="shared" si="784"/>
        <v xml:space="preserve"> </v>
      </c>
      <c r="DN790" s="474"/>
      <c r="DO790" s="117"/>
      <c r="DP790" s="117"/>
      <c r="DQ790" s="117"/>
      <c r="DR790" s="117"/>
      <c r="DS790" s="117"/>
      <c r="DT790" s="254"/>
      <c r="DU790" s="476"/>
      <c r="DV790" s="224" t="str">
        <f t="shared" si="735"/>
        <v xml:space="preserve"> </v>
      </c>
      <c r="DW790" s="115"/>
      <c r="DX790" s="470"/>
      <c r="DY790" s="117"/>
      <c r="DZ790" s="704"/>
      <c r="EA790" s="224" t="str">
        <f t="shared" si="736"/>
        <v xml:space="preserve"> </v>
      </c>
      <c r="EB790" s="906"/>
      <c r="EC790" s="904"/>
      <c r="ED790" s="904"/>
      <c r="EE790" s="904"/>
      <c r="EF790" s="904"/>
      <c r="EG790" s="904"/>
      <c r="EH790" s="904"/>
      <c r="EI790" s="904"/>
      <c r="EJ790" s="904"/>
      <c r="EK790" s="905"/>
      <c r="EL790" s="80"/>
      <c r="EM790" s="224" t="str">
        <f t="shared" si="785"/>
        <v xml:space="preserve"> </v>
      </c>
      <c r="EN790" s="224" t="str">
        <f t="shared" si="786"/>
        <v xml:space="preserve"> </v>
      </c>
      <c r="EO790" s="115"/>
      <c r="EP790" s="1050"/>
      <c r="EQ790" s="253"/>
      <c r="ER790" s="117"/>
      <c r="ES790" s="1258">
        <f t="shared" si="787"/>
        <v>699</v>
      </c>
      <c r="ET790" s="224" t="str">
        <f t="shared" si="788"/>
        <v xml:space="preserve"> </v>
      </c>
      <c r="EU790" s="477" t="str">
        <f t="shared" si="789"/>
        <v/>
      </c>
      <c r="EV790" s="1334" t="str">
        <f t="shared" si="731"/>
        <v xml:space="preserve"> </v>
      </c>
      <c r="EW790" s="1332" t="str">
        <f t="shared" si="775"/>
        <v/>
      </c>
      <c r="EX790" s="1275" t="str">
        <f t="shared" si="757"/>
        <v/>
      </c>
      <c r="EY790" s="1275" t="str">
        <f t="shared" si="758"/>
        <v/>
      </c>
      <c r="EZ790" s="1275" t="str">
        <f t="shared" si="759"/>
        <v/>
      </c>
      <c r="FA790" s="1275" t="str">
        <f t="shared" si="760"/>
        <v/>
      </c>
      <c r="FB790" s="1275" t="str">
        <f t="shared" si="761"/>
        <v/>
      </c>
      <c r="FC790" s="1333" t="str">
        <f t="shared" si="762"/>
        <v/>
      </c>
      <c r="FE790" s="1234" t="str">
        <f t="shared" si="763"/>
        <v xml:space="preserve"> </v>
      </c>
      <c r="FF790" s="1234" t="str">
        <f t="shared" si="764"/>
        <v xml:space="preserve"> </v>
      </c>
      <c r="FG790" s="1234" t="str">
        <f t="shared" si="765"/>
        <v xml:space="preserve"> </v>
      </c>
      <c r="FH790" s="1234" t="str">
        <f t="shared" si="766"/>
        <v xml:space="preserve"> </v>
      </c>
      <c r="FI790" s="1234" t="str">
        <f t="shared" si="737"/>
        <v xml:space="preserve"> </v>
      </c>
      <c r="FJ790" s="1234" t="str">
        <f t="shared" si="767"/>
        <v xml:space="preserve"> </v>
      </c>
      <c r="FK790" s="1234">
        <f t="shared" si="738"/>
        <v>0</v>
      </c>
      <c r="FL790" s="1227"/>
      <c r="FM790" s="1234" t="str">
        <f t="shared" si="739"/>
        <v xml:space="preserve"> </v>
      </c>
      <c r="FN790" s="1234" t="str">
        <f t="shared" si="740"/>
        <v xml:space="preserve"> </v>
      </c>
      <c r="FO790" s="1234" t="str">
        <f t="shared" si="768"/>
        <v xml:space="preserve"> </v>
      </c>
      <c r="FP790" s="1234" t="str">
        <f t="shared" si="769"/>
        <v xml:space="preserve"> </v>
      </c>
      <c r="FQ790" s="1234" t="str">
        <f t="shared" si="741"/>
        <v xml:space="preserve"> </v>
      </c>
      <c r="FR790" s="1234" t="str">
        <f t="shared" si="770"/>
        <v xml:space="preserve"> </v>
      </c>
      <c r="FS790" s="1234">
        <f t="shared" si="776"/>
        <v>0</v>
      </c>
      <c r="FT790" s="1227"/>
      <c r="FU790" s="1234" t="str">
        <f t="shared" si="771"/>
        <v xml:space="preserve"> </v>
      </c>
      <c r="FV790" s="1234" t="str">
        <f t="shared" si="772"/>
        <v xml:space="preserve"> </v>
      </c>
      <c r="FW790" s="1234" t="str">
        <f t="shared" si="773"/>
        <v xml:space="preserve"> </v>
      </c>
      <c r="FX790" s="1234" t="str">
        <f t="shared" si="742"/>
        <v xml:space="preserve"> </v>
      </c>
      <c r="FY790" s="1234" t="str">
        <f t="shared" si="743"/>
        <v xml:space="preserve"> </v>
      </c>
      <c r="FZ790" s="1234" t="str">
        <f t="shared" si="774"/>
        <v xml:space="preserve"> </v>
      </c>
      <c r="GA790" s="1234">
        <f t="shared" si="744"/>
        <v>0</v>
      </c>
      <c r="GB790" s="1227"/>
      <c r="GC790" s="1234" t="str">
        <f t="shared" si="745"/>
        <v xml:space="preserve"> </v>
      </c>
      <c r="GD790" s="1234" t="str">
        <f t="shared" si="746"/>
        <v xml:space="preserve"> </v>
      </c>
      <c r="GE790" s="1234" t="str">
        <f t="shared" si="747"/>
        <v xml:space="preserve"> </v>
      </c>
      <c r="GF790" s="1234" t="str">
        <f t="shared" si="748"/>
        <v xml:space="preserve"> </v>
      </c>
      <c r="GG790" s="1234" t="str">
        <f t="shared" si="749"/>
        <v xml:space="preserve"> </v>
      </c>
      <c r="GH790" s="1234" t="str">
        <f t="shared" si="750"/>
        <v xml:space="preserve"> </v>
      </c>
      <c r="GI790" s="1234" t="str">
        <f t="shared" si="751"/>
        <v xml:space="preserve"> </v>
      </c>
      <c r="GJ790" s="1234" t="str">
        <f t="shared" si="752"/>
        <v xml:space="preserve"> </v>
      </c>
      <c r="GK790" s="1234" t="str">
        <f t="shared" si="753"/>
        <v xml:space="preserve"> </v>
      </c>
      <c r="GL790" s="1234" t="str">
        <f t="shared" si="754"/>
        <v xml:space="preserve"> </v>
      </c>
      <c r="GM790" s="1234" t="str">
        <f t="shared" si="755"/>
        <v xml:space="preserve"> </v>
      </c>
      <c r="GN790" s="1234">
        <f t="shared" si="756"/>
        <v>0</v>
      </c>
    </row>
    <row r="791" spans="1:196" s="100" customFormat="1" ht="27" customHeight="1" thickTop="1" thickBot="1">
      <c r="A791" s="1208">
        <f>【A票】【D票】!$D$10</f>
        <v>0</v>
      </c>
      <c r="B791" s="1212">
        <f>【A票】【D票】!$H$10</f>
        <v>0</v>
      </c>
      <c r="C791" s="1213" t="str">
        <f>【A票】【D票】!$K$10</f>
        <v xml:space="preserve"> </v>
      </c>
      <c r="D791" s="1214">
        <f t="shared" ref="D791:D854" si="791">ROW()-91</f>
        <v>700</v>
      </c>
      <c r="E791" s="914"/>
      <c r="F791" s="467"/>
      <c r="G791" s="469"/>
      <c r="H791" s="224" t="str">
        <f t="shared" si="777"/>
        <v xml:space="preserve"> </v>
      </c>
      <c r="I791" s="704"/>
      <c r="J791" s="117"/>
      <c r="K791" s="117"/>
      <c r="L791" s="117"/>
      <c r="M791" s="117"/>
      <c r="N791" s="117"/>
      <c r="O791" s="117"/>
      <c r="P791" s="117"/>
      <c r="Q791" s="117"/>
      <c r="R791" s="117"/>
      <c r="S791" s="117"/>
      <c r="T791" s="254"/>
      <c r="U791" s="646"/>
      <c r="V791" s="646"/>
      <c r="W791" s="114"/>
      <c r="X791" s="254"/>
      <c r="Y791" s="224" t="str">
        <f t="shared" si="778"/>
        <v xml:space="preserve"> </v>
      </c>
      <c r="Z791" s="579"/>
      <c r="AA791" s="704"/>
      <c r="AB791" s="119"/>
      <c r="AC791" s="224" t="str">
        <f t="shared" si="732"/>
        <v xml:space="preserve"> </v>
      </c>
      <c r="AD791" s="115"/>
      <c r="AE791" s="253"/>
      <c r="AF791" s="704"/>
      <c r="AG791" s="727"/>
      <c r="AH791" s="727"/>
      <c r="AI791" s="727"/>
      <c r="AJ791" s="727"/>
      <c r="AK791" s="591"/>
      <c r="AL791" s="727"/>
      <c r="AM791" s="727"/>
      <c r="AN791" s="727"/>
      <c r="AO791" s="727"/>
      <c r="AP791" s="727"/>
      <c r="AQ791" s="727"/>
      <c r="AR791" s="727"/>
      <c r="AS791" s="727"/>
      <c r="AT791" s="727"/>
      <c r="AU791" s="727"/>
      <c r="AV791" s="727"/>
      <c r="AW791" s="727"/>
      <c r="AX791" s="727"/>
      <c r="AY791" s="727"/>
      <c r="AZ791" s="727"/>
      <c r="BA791" s="727"/>
      <c r="BB791" s="727"/>
      <c r="BC791" s="821"/>
      <c r="BD791" s="727"/>
      <c r="BE791" s="727"/>
      <c r="BF791" s="727"/>
      <c r="BG791" s="727"/>
      <c r="BH791" s="727"/>
      <c r="BI791" s="727"/>
      <c r="BJ791" s="727"/>
      <c r="BK791" s="727"/>
      <c r="BL791" s="821"/>
      <c r="BM791" s="727"/>
      <c r="BN791" s="727"/>
      <c r="BO791" s="727"/>
      <c r="BP791" s="727"/>
      <c r="BQ791" s="727"/>
      <c r="BR791" s="821"/>
      <c r="BS791" s="727"/>
      <c r="BT791" s="727"/>
      <c r="BU791" s="727"/>
      <c r="BV791" s="591"/>
      <c r="BW791" s="224" t="str">
        <f t="shared" si="790"/>
        <v xml:space="preserve"> </v>
      </c>
      <c r="BX791" s="471">
        <f t="shared" si="779"/>
        <v>700</v>
      </c>
      <c r="BY791" s="117"/>
      <c r="BZ791" s="117"/>
      <c r="CA791" s="117"/>
      <c r="CB791" s="117"/>
      <c r="CC791" s="117"/>
      <c r="CD791" s="461"/>
      <c r="CE791" s="236"/>
      <c r="CF791" s="224" t="str">
        <f t="shared" si="780"/>
        <v xml:space="preserve"> </v>
      </c>
      <c r="CG791" s="116"/>
      <c r="CH791" s="117"/>
      <c r="CI791" s="117"/>
      <c r="CJ791" s="117"/>
      <c r="CK791" s="472"/>
      <c r="CL791" s="472"/>
      <c r="CM791" s="472"/>
      <c r="CN791" s="472"/>
      <c r="CO791" s="117"/>
      <c r="CP791" s="253"/>
      <c r="CQ791" s="120"/>
      <c r="CR791" s="224" t="str" cm="1">
        <f t="array" ref="CR791">IF(AND(SUM(COUNTIF(CG791:CM791,{"*不明*","*その他*"})+COUNTIF(CO791:CP791,{"*不明*","*その他*"}))&gt;0,CQ791=""),"その他・不明の場合,10)具体的内容、理由を記入",IF(OR(AND(CI791=CI$65,COUNTA(CJ791:CM791)&lt;4),AND(OR(CI791=CI$63,CI791=CI$64,CI791=CI$66,CI791=CI$67,CI791=CI$68,CI791=""),COUNTA(CJ791:CM791)&gt;0)),"3)介護保険認定済→要介護度、認知症自立度、寝たきり度、介護保険サービス記入",IF(OR(AND(OR(CM791=CM$63,CM791=CM$64),CN791=""),AND(OR(CM791=CM$65,CM791=CM$66),CN791&lt;&gt;"")),"7)介護保険サービス受けている/過去受けていた→具体的内容記入"," ")))</f>
        <v xml:space="preserve"> </v>
      </c>
      <c r="CS791" s="224" t="str">
        <f t="shared" si="781"/>
        <v xml:space="preserve"> </v>
      </c>
      <c r="CT791" s="116"/>
      <c r="CU791" s="253"/>
      <c r="CV791" s="117"/>
      <c r="CW791" s="117"/>
      <c r="CX791" s="253"/>
      <c r="CY791" s="117"/>
      <c r="CZ791" s="117"/>
      <c r="DA791" s="253"/>
      <c r="DB791" s="117"/>
      <c r="DC791" s="224" t="str">
        <f t="shared" si="782"/>
        <v xml:space="preserve"> </v>
      </c>
      <c r="DD791" s="224" t="str">
        <f t="shared" si="783"/>
        <v xml:space="preserve"> </v>
      </c>
      <c r="DE791" s="224" t="str">
        <f t="shared" si="733"/>
        <v xml:space="preserve"> </v>
      </c>
      <c r="DF791" s="121"/>
      <c r="DG791" s="114"/>
      <c r="DH791" s="704"/>
      <c r="DI791" s="119"/>
      <c r="DJ791" s="187"/>
      <c r="DK791" s="254"/>
      <c r="DL791" s="224" t="str">
        <f t="shared" si="734"/>
        <v xml:space="preserve"> </v>
      </c>
      <c r="DM791" s="224" t="str">
        <f t="shared" si="784"/>
        <v xml:space="preserve"> </v>
      </c>
      <c r="DN791" s="474"/>
      <c r="DO791" s="117"/>
      <c r="DP791" s="117"/>
      <c r="DQ791" s="117"/>
      <c r="DR791" s="117"/>
      <c r="DS791" s="117"/>
      <c r="DT791" s="254"/>
      <c r="DU791" s="476"/>
      <c r="DV791" s="224" t="str">
        <f t="shared" si="735"/>
        <v xml:space="preserve"> </v>
      </c>
      <c r="DW791" s="115"/>
      <c r="DX791" s="470"/>
      <c r="DY791" s="117"/>
      <c r="DZ791" s="704"/>
      <c r="EA791" s="224" t="str">
        <f t="shared" si="736"/>
        <v xml:space="preserve"> </v>
      </c>
      <c r="EB791" s="906"/>
      <c r="EC791" s="904"/>
      <c r="ED791" s="904"/>
      <c r="EE791" s="904"/>
      <c r="EF791" s="904"/>
      <c r="EG791" s="904"/>
      <c r="EH791" s="904"/>
      <c r="EI791" s="904"/>
      <c r="EJ791" s="904"/>
      <c r="EK791" s="905"/>
      <c r="EL791" s="80"/>
      <c r="EM791" s="224" t="str">
        <f t="shared" si="785"/>
        <v xml:space="preserve"> </v>
      </c>
      <c r="EN791" s="224" t="str">
        <f t="shared" si="786"/>
        <v xml:space="preserve"> </v>
      </c>
      <c r="EO791" s="115"/>
      <c r="EP791" s="1050"/>
      <c r="EQ791" s="253"/>
      <c r="ER791" s="117"/>
      <c r="ES791" s="1258">
        <f t="shared" si="787"/>
        <v>700</v>
      </c>
      <c r="ET791" s="224" t="str">
        <f t="shared" si="788"/>
        <v xml:space="preserve"> </v>
      </c>
      <c r="EU791" s="477" t="str">
        <f t="shared" si="789"/>
        <v/>
      </c>
      <c r="EV791" s="1334" t="str">
        <f t="shared" si="731"/>
        <v xml:space="preserve"> </v>
      </c>
      <c r="EW791" s="1332" t="str">
        <f t="shared" si="775"/>
        <v/>
      </c>
      <c r="EX791" s="1275" t="str">
        <f t="shared" si="757"/>
        <v/>
      </c>
      <c r="EY791" s="1275" t="str">
        <f t="shared" si="758"/>
        <v/>
      </c>
      <c r="EZ791" s="1275" t="str">
        <f t="shared" si="759"/>
        <v/>
      </c>
      <c r="FA791" s="1275" t="str">
        <f t="shared" si="760"/>
        <v/>
      </c>
      <c r="FB791" s="1275" t="str">
        <f t="shared" si="761"/>
        <v/>
      </c>
      <c r="FC791" s="1333" t="str">
        <f t="shared" si="762"/>
        <v/>
      </c>
      <c r="FE791" s="1234" t="str">
        <f t="shared" si="763"/>
        <v xml:space="preserve"> </v>
      </c>
      <c r="FF791" s="1234" t="str">
        <f t="shared" si="764"/>
        <v xml:space="preserve"> </v>
      </c>
      <c r="FG791" s="1234" t="str">
        <f t="shared" si="765"/>
        <v xml:space="preserve"> </v>
      </c>
      <c r="FH791" s="1234" t="str">
        <f t="shared" si="766"/>
        <v xml:space="preserve"> </v>
      </c>
      <c r="FI791" s="1234" t="str">
        <f t="shared" si="737"/>
        <v xml:space="preserve"> </v>
      </c>
      <c r="FJ791" s="1234" t="str">
        <f t="shared" si="767"/>
        <v xml:space="preserve"> </v>
      </c>
      <c r="FK791" s="1234">
        <f t="shared" si="738"/>
        <v>0</v>
      </c>
      <c r="FL791" s="1227"/>
      <c r="FM791" s="1234" t="str">
        <f t="shared" si="739"/>
        <v xml:space="preserve"> </v>
      </c>
      <c r="FN791" s="1234" t="str">
        <f t="shared" si="740"/>
        <v xml:space="preserve"> </v>
      </c>
      <c r="FO791" s="1234" t="str">
        <f t="shared" si="768"/>
        <v xml:space="preserve"> </v>
      </c>
      <c r="FP791" s="1234" t="str">
        <f t="shared" si="769"/>
        <v xml:space="preserve"> </v>
      </c>
      <c r="FQ791" s="1234" t="str">
        <f t="shared" si="741"/>
        <v xml:space="preserve"> </v>
      </c>
      <c r="FR791" s="1234" t="str">
        <f t="shared" si="770"/>
        <v xml:space="preserve"> </v>
      </c>
      <c r="FS791" s="1234">
        <f t="shared" si="776"/>
        <v>0</v>
      </c>
      <c r="FT791" s="1227"/>
      <c r="FU791" s="1234" t="str">
        <f t="shared" si="771"/>
        <v xml:space="preserve"> </v>
      </c>
      <c r="FV791" s="1234" t="str">
        <f t="shared" si="772"/>
        <v xml:space="preserve"> </v>
      </c>
      <c r="FW791" s="1234" t="str">
        <f t="shared" si="773"/>
        <v xml:space="preserve"> </v>
      </c>
      <c r="FX791" s="1234" t="str">
        <f t="shared" si="742"/>
        <v xml:space="preserve"> </v>
      </c>
      <c r="FY791" s="1234" t="str">
        <f t="shared" si="743"/>
        <v xml:space="preserve"> </v>
      </c>
      <c r="FZ791" s="1234" t="str">
        <f t="shared" si="774"/>
        <v xml:space="preserve"> </v>
      </c>
      <c r="GA791" s="1234">
        <f t="shared" si="744"/>
        <v>0</v>
      </c>
      <c r="GB791" s="1227"/>
      <c r="GC791" s="1234" t="str">
        <f t="shared" si="745"/>
        <v xml:space="preserve"> </v>
      </c>
      <c r="GD791" s="1234" t="str">
        <f t="shared" si="746"/>
        <v xml:space="preserve"> </v>
      </c>
      <c r="GE791" s="1234" t="str">
        <f t="shared" si="747"/>
        <v xml:space="preserve"> </v>
      </c>
      <c r="GF791" s="1234" t="str">
        <f t="shared" si="748"/>
        <v xml:space="preserve"> </v>
      </c>
      <c r="GG791" s="1234" t="str">
        <f t="shared" si="749"/>
        <v xml:space="preserve"> </v>
      </c>
      <c r="GH791" s="1234" t="str">
        <f t="shared" si="750"/>
        <v xml:space="preserve"> </v>
      </c>
      <c r="GI791" s="1234" t="str">
        <f t="shared" si="751"/>
        <v xml:space="preserve"> </v>
      </c>
      <c r="GJ791" s="1234" t="str">
        <f t="shared" si="752"/>
        <v xml:space="preserve"> </v>
      </c>
      <c r="GK791" s="1234" t="str">
        <f t="shared" si="753"/>
        <v xml:space="preserve"> </v>
      </c>
      <c r="GL791" s="1234" t="str">
        <f t="shared" si="754"/>
        <v xml:space="preserve"> </v>
      </c>
      <c r="GM791" s="1234" t="str">
        <f t="shared" si="755"/>
        <v xml:space="preserve"> </v>
      </c>
      <c r="GN791" s="1234">
        <f t="shared" si="756"/>
        <v>0</v>
      </c>
    </row>
    <row r="792" spans="1:196" s="100" customFormat="1" ht="27" customHeight="1" thickTop="1" thickBot="1">
      <c r="A792" s="1208">
        <f>【A票】【D票】!$D$10</f>
        <v>0</v>
      </c>
      <c r="B792" s="1212">
        <f>【A票】【D票】!$H$10</f>
        <v>0</v>
      </c>
      <c r="C792" s="1213" t="str">
        <f>【A票】【D票】!$K$10</f>
        <v xml:space="preserve"> </v>
      </c>
      <c r="D792" s="1214">
        <f t="shared" si="791"/>
        <v>701</v>
      </c>
      <c r="E792" s="914"/>
      <c r="F792" s="467"/>
      <c r="G792" s="469"/>
      <c r="H792" s="224" t="str">
        <f t="shared" si="777"/>
        <v xml:space="preserve"> </v>
      </c>
      <c r="I792" s="704"/>
      <c r="J792" s="117"/>
      <c r="K792" s="117"/>
      <c r="L792" s="117"/>
      <c r="M792" s="117"/>
      <c r="N792" s="117"/>
      <c r="O792" s="117"/>
      <c r="P792" s="117"/>
      <c r="Q792" s="117"/>
      <c r="R792" s="117"/>
      <c r="S792" s="117"/>
      <c r="T792" s="254"/>
      <c r="U792" s="646"/>
      <c r="V792" s="646"/>
      <c r="W792" s="114"/>
      <c r="X792" s="254"/>
      <c r="Y792" s="224" t="str">
        <f t="shared" si="778"/>
        <v xml:space="preserve"> </v>
      </c>
      <c r="Z792" s="579"/>
      <c r="AA792" s="704"/>
      <c r="AB792" s="119"/>
      <c r="AC792" s="224" t="str">
        <f t="shared" si="732"/>
        <v xml:space="preserve"> </v>
      </c>
      <c r="AD792" s="115"/>
      <c r="AE792" s="253"/>
      <c r="AF792" s="704"/>
      <c r="AG792" s="727"/>
      <c r="AH792" s="727"/>
      <c r="AI792" s="727"/>
      <c r="AJ792" s="727"/>
      <c r="AK792" s="591"/>
      <c r="AL792" s="727"/>
      <c r="AM792" s="727"/>
      <c r="AN792" s="727"/>
      <c r="AO792" s="727"/>
      <c r="AP792" s="727"/>
      <c r="AQ792" s="727"/>
      <c r="AR792" s="727"/>
      <c r="AS792" s="727"/>
      <c r="AT792" s="727"/>
      <c r="AU792" s="727"/>
      <c r="AV792" s="727"/>
      <c r="AW792" s="727"/>
      <c r="AX792" s="727"/>
      <c r="AY792" s="727"/>
      <c r="AZ792" s="727"/>
      <c r="BA792" s="727"/>
      <c r="BB792" s="727"/>
      <c r="BC792" s="821"/>
      <c r="BD792" s="727"/>
      <c r="BE792" s="727"/>
      <c r="BF792" s="727"/>
      <c r="BG792" s="727"/>
      <c r="BH792" s="727"/>
      <c r="BI792" s="727"/>
      <c r="BJ792" s="727"/>
      <c r="BK792" s="727"/>
      <c r="BL792" s="821"/>
      <c r="BM792" s="727"/>
      <c r="BN792" s="727"/>
      <c r="BO792" s="727"/>
      <c r="BP792" s="727"/>
      <c r="BQ792" s="727"/>
      <c r="BR792" s="821"/>
      <c r="BS792" s="727"/>
      <c r="BT792" s="727"/>
      <c r="BU792" s="727"/>
      <c r="BV792" s="591"/>
      <c r="BW792" s="224" t="str">
        <f t="shared" si="790"/>
        <v xml:space="preserve"> </v>
      </c>
      <c r="BX792" s="471">
        <f t="shared" si="779"/>
        <v>701</v>
      </c>
      <c r="BY792" s="117"/>
      <c r="BZ792" s="117"/>
      <c r="CA792" s="117"/>
      <c r="CB792" s="117"/>
      <c r="CC792" s="117"/>
      <c r="CD792" s="461"/>
      <c r="CE792" s="236"/>
      <c r="CF792" s="224" t="str">
        <f t="shared" si="780"/>
        <v xml:space="preserve"> </v>
      </c>
      <c r="CG792" s="116"/>
      <c r="CH792" s="117"/>
      <c r="CI792" s="117"/>
      <c r="CJ792" s="117"/>
      <c r="CK792" s="472"/>
      <c r="CL792" s="472"/>
      <c r="CM792" s="472"/>
      <c r="CN792" s="472"/>
      <c r="CO792" s="117"/>
      <c r="CP792" s="253"/>
      <c r="CQ792" s="120"/>
      <c r="CR792" s="224" t="str" cm="1">
        <f t="array" ref="CR792">IF(AND(SUM(COUNTIF(CG792:CM792,{"*不明*","*その他*"})+COUNTIF(CO792:CP792,{"*不明*","*その他*"}))&gt;0,CQ792=""),"その他・不明の場合,10)具体的内容、理由を記入",IF(OR(AND(CI792=CI$65,COUNTA(CJ792:CM792)&lt;4),AND(OR(CI792=CI$63,CI792=CI$64,CI792=CI$66,CI792=CI$67,CI792=CI$68,CI792=""),COUNTA(CJ792:CM792)&gt;0)),"3)介護保険認定済→要介護度、認知症自立度、寝たきり度、介護保険サービス記入",IF(OR(AND(OR(CM792=CM$63,CM792=CM$64),CN792=""),AND(OR(CM792=CM$65,CM792=CM$66),CN792&lt;&gt;"")),"7)介護保険サービス受けている/過去受けていた→具体的内容記入"," ")))</f>
        <v xml:space="preserve"> </v>
      </c>
      <c r="CS792" s="224" t="str">
        <f t="shared" si="781"/>
        <v xml:space="preserve"> </v>
      </c>
      <c r="CT792" s="116"/>
      <c r="CU792" s="253"/>
      <c r="CV792" s="117"/>
      <c r="CW792" s="117"/>
      <c r="CX792" s="253"/>
      <c r="CY792" s="117"/>
      <c r="CZ792" s="117"/>
      <c r="DA792" s="253"/>
      <c r="DB792" s="117"/>
      <c r="DC792" s="224" t="str">
        <f t="shared" si="782"/>
        <v xml:space="preserve"> </v>
      </c>
      <c r="DD792" s="224" t="str">
        <f t="shared" si="783"/>
        <v xml:space="preserve"> </v>
      </c>
      <c r="DE792" s="224" t="str">
        <f t="shared" si="733"/>
        <v xml:space="preserve"> </v>
      </c>
      <c r="DF792" s="121"/>
      <c r="DG792" s="114"/>
      <c r="DH792" s="704"/>
      <c r="DI792" s="119"/>
      <c r="DJ792" s="187"/>
      <c r="DK792" s="254"/>
      <c r="DL792" s="224" t="str">
        <f t="shared" si="734"/>
        <v xml:space="preserve"> </v>
      </c>
      <c r="DM792" s="224" t="str">
        <f t="shared" si="784"/>
        <v xml:space="preserve"> </v>
      </c>
      <c r="DN792" s="474"/>
      <c r="DO792" s="117"/>
      <c r="DP792" s="117"/>
      <c r="DQ792" s="117"/>
      <c r="DR792" s="117"/>
      <c r="DS792" s="117"/>
      <c r="DT792" s="254"/>
      <c r="DU792" s="476"/>
      <c r="DV792" s="224" t="str">
        <f t="shared" si="735"/>
        <v xml:space="preserve"> </v>
      </c>
      <c r="DW792" s="115"/>
      <c r="DX792" s="470"/>
      <c r="DY792" s="117"/>
      <c r="DZ792" s="704"/>
      <c r="EA792" s="224" t="str">
        <f t="shared" si="736"/>
        <v xml:space="preserve"> </v>
      </c>
      <c r="EB792" s="906"/>
      <c r="EC792" s="904"/>
      <c r="ED792" s="904"/>
      <c r="EE792" s="904"/>
      <c r="EF792" s="904"/>
      <c r="EG792" s="904"/>
      <c r="EH792" s="904"/>
      <c r="EI792" s="904"/>
      <c r="EJ792" s="904"/>
      <c r="EK792" s="905"/>
      <c r="EL792" s="80"/>
      <c r="EM792" s="224" t="str">
        <f t="shared" si="785"/>
        <v xml:space="preserve"> </v>
      </c>
      <c r="EN792" s="224" t="str">
        <f t="shared" si="786"/>
        <v xml:space="preserve"> </v>
      </c>
      <c r="EO792" s="115"/>
      <c r="EP792" s="1050"/>
      <c r="EQ792" s="253"/>
      <c r="ER792" s="117"/>
      <c r="ES792" s="1258">
        <f t="shared" si="787"/>
        <v>701</v>
      </c>
      <c r="ET792" s="224" t="str">
        <f t="shared" si="788"/>
        <v xml:space="preserve"> </v>
      </c>
      <c r="EU792" s="477" t="str">
        <f t="shared" si="789"/>
        <v/>
      </c>
      <c r="EV792" s="1334" t="str">
        <f t="shared" si="731"/>
        <v xml:space="preserve"> </v>
      </c>
      <c r="EW792" s="1332" t="str">
        <f t="shared" si="775"/>
        <v/>
      </c>
      <c r="EX792" s="1275" t="str">
        <f t="shared" si="757"/>
        <v/>
      </c>
      <c r="EY792" s="1275" t="str">
        <f t="shared" si="758"/>
        <v/>
      </c>
      <c r="EZ792" s="1275" t="str">
        <f t="shared" si="759"/>
        <v/>
      </c>
      <c r="FA792" s="1275" t="str">
        <f t="shared" si="760"/>
        <v/>
      </c>
      <c r="FB792" s="1275" t="str">
        <f t="shared" si="761"/>
        <v/>
      </c>
      <c r="FC792" s="1333" t="str">
        <f t="shared" si="762"/>
        <v/>
      </c>
      <c r="FE792" s="1234" t="str">
        <f t="shared" si="763"/>
        <v xml:space="preserve"> </v>
      </c>
      <c r="FF792" s="1234" t="str">
        <f t="shared" si="764"/>
        <v xml:space="preserve"> </v>
      </c>
      <c r="FG792" s="1234" t="str">
        <f t="shared" si="765"/>
        <v xml:space="preserve"> </v>
      </c>
      <c r="FH792" s="1234" t="str">
        <f t="shared" si="766"/>
        <v xml:space="preserve"> </v>
      </c>
      <c r="FI792" s="1234" t="str">
        <f t="shared" si="737"/>
        <v xml:space="preserve"> </v>
      </c>
      <c r="FJ792" s="1234" t="str">
        <f t="shared" si="767"/>
        <v xml:space="preserve"> </v>
      </c>
      <c r="FK792" s="1234">
        <f t="shared" si="738"/>
        <v>0</v>
      </c>
      <c r="FL792" s="1227"/>
      <c r="FM792" s="1234" t="str">
        <f t="shared" si="739"/>
        <v xml:space="preserve"> </v>
      </c>
      <c r="FN792" s="1234" t="str">
        <f t="shared" si="740"/>
        <v xml:space="preserve"> </v>
      </c>
      <c r="FO792" s="1234" t="str">
        <f t="shared" si="768"/>
        <v xml:space="preserve"> </v>
      </c>
      <c r="FP792" s="1234" t="str">
        <f t="shared" si="769"/>
        <v xml:space="preserve"> </v>
      </c>
      <c r="FQ792" s="1234" t="str">
        <f t="shared" si="741"/>
        <v xml:space="preserve"> </v>
      </c>
      <c r="FR792" s="1234" t="str">
        <f t="shared" si="770"/>
        <v xml:space="preserve"> </v>
      </c>
      <c r="FS792" s="1234">
        <f t="shared" si="776"/>
        <v>0</v>
      </c>
      <c r="FT792" s="1227"/>
      <c r="FU792" s="1234" t="str">
        <f t="shared" si="771"/>
        <v xml:space="preserve"> </v>
      </c>
      <c r="FV792" s="1234" t="str">
        <f t="shared" si="772"/>
        <v xml:space="preserve"> </v>
      </c>
      <c r="FW792" s="1234" t="str">
        <f t="shared" si="773"/>
        <v xml:space="preserve"> </v>
      </c>
      <c r="FX792" s="1234" t="str">
        <f t="shared" si="742"/>
        <v xml:space="preserve"> </v>
      </c>
      <c r="FY792" s="1234" t="str">
        <f t="shared" si="743"/>
        <v xml:space="preserve"> </v>
      </c>
      <c r="FZ792" s="1234" t="str">
        <f t="shared" si="774"/>
        <v xml:space="preserve"> </v>
      </c>
      <c r="GA792" s="1234">
        <f t="shared" si="744"/>
        <v>0</v>
      </c>
      <c r="GB792" s="1227"/>
      <c r="GC792" s="1234" t="str">
        <f t="shared" si="745"/>
        <v xml:space="preserve"> </v>
      </c>
      <c r="GD792" s="1234" t="str">
        <f t="shared" si="746"/>
        <v xml:space="preserve"> </v>
      </c>
      <c r="GE792" s="1234" t="str">
        <f t="shared" si="747"/>
        <v xml:space="preserve"> </v>
      </c>
      <c r="GF792" s="1234" t="str">
        <f t="shared" si="748"/>
        <v xml:space="preserve"> </v>
      </c>
      <c r="GG792" s="1234" t="str">
        <f t="shared" si="749"/>
        <v xml:space="preserve"> </v>
      </c>
      <c r="GH792" s="1234" t="str">
        <f t="shared" si="750"/>
        <v xml:space="preserve"> </v>
      </c>
      <c r="GI792" s="1234" t="str">
        <f t="shared" si="751"/>
        <v xml:space="preserve"> </v>
      </c>
      <c r="GJ792" s="1234" t="str">
        <f t="shared" si="752"/>
        <v xml:space="preserve"> </v>
      </c>
      <c r="GK792" s="1234" t="str">
        <f t="shared" si="753"/>
        <v xml:space="preserve"> </v>
      </c>
      <c r="GL792" s="1234" t="str">
        <f t="shared" si="754"/>
        <v xml:space="preserve"> </v>
      </c>
      <c r="GM792" s="1234" t="str">
        <f t="shared" si="755"/>
        <v xml:space="preserve"> </v>
      </c>
      <c r="GN792" s="1234">
        <f t="shared" si="756"/>
        <v>0</v>
      </c>
    </row>
    <row r="793" spans="1:196" s="100" customFormat="1" ht="27" customHeight="1" thickTop="1" thickBot="1">
      <c r="A793" s="1208">
        <f>【A票】【D票】!$D$10</f>
        <v>0</v>
      </c>
      <c r="B793" s="1212">
        <f>【A票】【D票】!$H$10</f>
        <v>0</v>
      </c>
      <c r="C793" s="1213" t="str">
        <f>【A票】【D票】!$K$10</f>
        <v xml:space="preserve"> </v>
      </c>
      <c r="D793" s="1214">
        <f t="shared" si="791"/>
        <v>702</v>
      </c>
      <c r="E793" s="914"/>
      <c r="F793" s="467"/>
      <c r="G793" s="469"/>
      <c r="H793" s="224" t="str">
        <f t="shared" si="777"/>
        <v xml:space="preserve"> </v>
      </c>
      <c r="I793" s="704"/>
      <c r="J793" s="117"/>
      <c r="K793" s="117"/>
      <c r="L793" s="117"/>
      <c r="M793" s="117"/>
      <c r="N793" s="117"/>
      <c r="O793" s="117"/>
      <c r="P793" s="117"/>
      <c r="Q793" s="117"/>
      <c r="R793" s="117"/>
      <c r="S793" s="117"/>
      <c r="T793" s="254"/>
      <c r="U793" s="646"/>
      <c r="V793" s="646"/>
      <c r="W793" s="114"/>
      <c r="X793" s="254"/>
      <c r="Y793" s="224" t="str">
        <f t="shared" si="778"/>
        <v xml:space="preserve"> </v>
      </c>
      <c r="Z793" s="579"/>
      <c r="AA793" s="704"/>
      <c r="AB793" s="119"/>
      <c r="AC793" s="224" t="str">
        <f t="shared" si="732"/>
        <v xml:space="preserve"> </v>
      </c>
      <c r="AD793" s="115"/>
      <c r="AE793" s="253"/>
      <c r="AF793" s="704"/>
      <c r="AG793" s="727"/>
      <c r="AH793" s="727"/>
      <c r="AI793" s="727"/>
      <c r="AJ793" s="727"/>
      <c r="AK793" s="591"/>
      <c r="AL793" s="727"/>
      <c r="AM793" s="727"/>
      <c r="AN793" s="727"/>
      <c r="AO793" s="727"/>
      <c r="AP793" s="727"/>
      <c r="AQ793" s="727"/>
      <c r="AR793" s="727"/>
      <c r="AS793" s="727"/>
      <c r="AT793" s="727"/>
      <c r="AU793" s="727"/>
      <c r="AV793" s="727"/>
      <c r="AW793" s="727"/>
      <c r="AX793" s="727"/>
      <c r="AY793" s="727"/>
      <c r="AZ793" s="727"/>
      <c r="BA793" s="727"/>
      <c r="BB793" s="727"/>
      <c r="BC793" s="821"/>
      <c r="BD793" s="727"/>
      <c r="BE793" s="727"/>
      <c r="BF793" s="727"/>
      <c r="BG793" s="727"/>
      <c r="BH793" s="727"/>
      <c r="BI793" s="727"/>
      <c r="BJ793" s="727"/>
      <c r="BK793" s="727"/>
      <c r="BL793" s="821"/>
      <c r="BM793" s="727"/>
      <c r="BN793" s="727"/>
      <c r="BO793" s="727"/>
      <c r="BP793" s="727"/>
      <c r="BQ793" s="727"/>
      <c r="BR793" s="821"/>
      <c r="BS793" s="727"/>
      <c r="BT793" s="727"/>
      <c r="BU793" s="727"/>
      <c r="BV793" s="591"/>
      <c r="BW793" s="224" t="str">
        <f t="shared" si="790"/>
        <v xml:space="preserve"> </v>
      </c>
      <c r="BX793" s="471">
        <f t="shared" si="779"/>
        <v>702</v>
      </c>
      <c r="BY793" s="117"/>
      <c r="BZ793" s="117"/>
      <c r="CA793" s="117"/>
      <c r="CB793" s="117"/>
      <c r="CC793" s="117"/>
      <c r="CD793" s="461"/>
      <c r="CE793" s="236"/>
      <c r="CF793" s="224" t="str">
        <f t="shared" si="780"/>
        <v xml:space="preserve"> </v>
      </c>
      <c r="CG793" s="116"/>
      <c r="CH793" s="117"/>
      <c r="CI793" s="117"/>
      <c r="CJ793" s="117"/>
      <c r="CK793" s="472"/>
      <c r="CL793" s="472"/>
      <c r="CM793" s="472"/>
      <c r="CN793" s="472"/>
      <c r="CO793" s="117"/>
      <c r="CP793" s="253"/>
      <c r="CQ793" s="120"/>
      <c r="CR793" s="224" t="str" cm="1">
        <f t="array" ref="CR793">IF(AND(SUM(COUNTIF(CG793:CM793,{"*不明*","*その他*"})+COUNTIF(CO793:CP793,{"*不明*","*その他*"}))&gt;0,CQ793=""),"その他・不明の場合,10)具体的内容、理由を記入",IF(OR(AND(CI793=CI$65,COUNTA(CJ793:CM793)&lt;4),AND(OR(CI793=CI$63,CI793=CI$64,CI793=CI$66,CI793=CI$67,CI793=CI$68,CI793=""),COUNTA(CJ793:CM793)&gt;0)),"3)介護保険認定済→要介護度、認知症自立度、寝たきり度、介護保険サービス記入",IF(OR(AND(OR(CM793=CM$63,CM793=CM$64),CN793=""),AND(OR(CM793=CM$65,CM793=CM$66),CN793&lt;&gt;"")),"7)介護保険サービス受けている/過去受けていた→具体的内容記入"," ")))</f>
        <v xml:space="preserve"> </v>
      </c>
      <c r="CS793" s="224" t="str">
        <f t="shared" si="781"/>
        <v xml:space="preserve"> </v>
      </c>
      <c r="CT793" s="116"/>
      <c r="CU793" s="253"/>
      <c r="CV793" s="117"/>
      <c r="CW793" s="117"/>
      <c r="CX793" s="253"/>
      <c r="CY793" s="117"/>
      <c r="CZ793" s="117"/>
      <c r="DA793" s="253"/>
      <c r="DB793" s="117"/>
      <c r="DC793" s="224" t="str">
        <f t="shared" si="782"/>
        <v xml:space="preserve"> </v>
      </c>
      <c r="DD793" s="224" t="str">
        <f t="shared" si="783"/>
        <v xml:space="preserve"> </v>
      </c>
      <c r="DE793" s="224" t="str">
        <f t="shared" si="733"/>
        <v xml:space="preserve"> </v>
      </c>
      <c r="DF793" s="121"/>
      <c r="DG793" s="114"/>
      <c r="DH793" s="704"/>
      <c r="DI793" s="119"/>
      <c r="DJ793" s="187"/>
      <c r="DK793" s="254"/>
      <c r="DL793" s="224" t="str">
        <f t="shared" si="734"/>
        <v xml:space="preserve"> </v>
      </c>
      <c r="DM793" s="224" t="str">
        <f t="shared" si="784"/>
        <v xml:space="preserve"> </v>
      </c>
      <c r="DN793" s="474"/>
      <c r="DO793" s="117"/>
      <c r="DP793" s="117"/>
      <c r="DQ793" s="117"/>
      <c r="DR793" s="117"/>
      <c r="DS793" s="117"/>
      <c r="DT793" s="254"/>
      <c r="DU793" s="476"/>
      <c r="DV793" s="224" t="str">
        <f t="shared" si="735"/>
        <v xml:space="preserve"> </v>
      </c>
      <c r="DW793" s="115"/>
      <c r="DX793" s="470"/>
      <c r="DY793" s="117"/>
      <c r="DZ793" s="704"/>
      <c r="EA793" s="224" t="str">
        <f t="shared" si="736"/>
        <v xml:space="preserve"> </v>
      </c>
      <c r="EB793" s="906"/>
      <c r="EC793" s="904"/>
      <c r="ED793" s="904"/>
      <c r="EE793" s="904"/>
      <c r="EF793" s="904"/>
      <c r="EG793" s="904"/>
      <c r="EH793" s="904"/>
      <c r="EI793" s="904"/>
      <c r="EJ793" s="904"/>
      <c r="EK793" s="905"/>
      <c r="EL793" s="80"/>
      <c r="EM793" s="224" t="str">
        <f t="shared" si="785"/>
        <v xml:space="preserve"> </v>
      </c>
      <c r="EN793" s="224" t="str">
        <f t="shared" si="786"/>
        <v xml:space="preserve"> </v>
      </c>
      <c r="EO793" s="115"/>
      <c r="EP793" s="1050"/>
      <c r="EQ793" s="253"/>
      <c r="ER793" s="117"/>
      <c r="ES793" s="1258">
        <f t="shared" si="787"/>
        <v>702</v>
      </c>
      <c r="ET793" s="224" t="str">
        <f t="shared" si="788"/>
        <v xml:space="preserve"> </v>
      </c>
      <c r="EU793" s="477" t="str">
        <f t="shared" si="789"/>
        <v/>
      </c>
      <c r="EV793" s="1334" t="str">
        <f t="shared" si="731"/>
        <v xml:space="preserve"> </v>
      </c>
      <c r="EW793" s="1332" t="str">
        <f t="shared" si="775"/>
        <v/>
      </c>
      <c r="EX793" s="1275" t="str">
        <f t="shared" si="757"/>
        <v/>
      </c>
      <c r="EY793" s="1275" t="str">
        <f t="shared" si="758"/>
        <v/>
      </c>
      <c r="EZ793" s="1275" t="str">
        <f t="shared" si="759"/>
        <v/>
      </c>
      <c r="FA793" s="1275" t="str">
        <f t="shared" si="760"/>
        <v/>
      </c>
      <c r="FB793" s="1275" t="str">
        <f t="shared" si="761"/>
        <v/>
      </c>
      <c r="FC793" s="1333" t="str">
        <f t="shared" si="762"/>
        <v/>
      </c>
      <c r="FE793" s="1234" t="str">
        <f t="shared" si="763"/>
        <v xml:space="preserve"> </v>
      </c>
      <c r="FF793" s="1234" t="str">
        <f t="shared" si="764"/>
        <v xml:space="preserve"> </v>
      </c>
      <c r="FG793" s="1234" t="str">
        <f t="shared" si="765"/>
        <v xml:space="preserve"> </v>
      </c>
      <c r="FH793" s="1234" t="str">
        <f t="shared" si="766"/>
        <v xml:space="preserve"> </v>
      </c>
      <c r="FI793" s="1234" t="str">
        <f t="shared" si="737"/>
        <v xml:space="preserve"> </v>
      </c>
      <c r="FJ793" s="1234" t="str">
        <f t="shared" si="767"/>
        <v xml:space="preserve"> </v>
      </c>
      <c r="FK793" s="1234">
        <f t="shared" si="738"/>
        <v>0</v>
      </c>
      <c r="FL793" s="1227"/>
      <c r="FM793" s="1234" t="str">
        <f t="shared" si="739"/>
        <v xml:space="preserve"> </v>
      </c>
      <c r="FN793" s="1234" t="str">
        <f t="shared" si="740"/>
        <v xml:space="preserve"> </v>
      </c>
      <c r="FO793" s="1234" t="str">
        <f t="shared" si="768"/>
        <v xml:space="preserve"> </v>
      </c>
      <c r="FP793" s="1234" t="str">
        <f t="shared" si="769"/>
        <v xml:space="preserve"> </v>
      </c>
      <c r="FQ793" s="1234" t="str">
        <f t="shared" si="741"/>
        <v xml:space="preserve"> </v>
      </c>
      <c r="FR793" s="1234" t="str">
        <f t="shared" si="770"/>
        <v xml:space="preserve"> </v>
      </c>
      <c r="FS793" s="1234">
        <f t="shared" si="776"/>
        <v>0</v>
      </c>
      <c r="FT793" s="1227"/>
      <c r="FU793" s="1234" t="str">
        <f t="shared" si="771"/>
        <v xml:space="preserve"> </v>
      </c>
      <c r="FV793" s="1234" t="str">
        <f t="shared" si="772"/>
        <v xml:space="preserve"> </v>
      </c>
      <c r="FW793" s="1234" t="str">
        <f t="shared" si="773"/>
        <v xml:space="preserve"> </v>
      </c>
      <c r="FX793" s="1234" t="str">
        <f t="shared" si="742"/>
        <v xml:space="preserve"> </v>
      </c>
      <c r="FY793" s="1234" t="str">
        <f t="shared" si="743"/>
        <v xml:space="preserve"> </v>
      </c>
      <c r="FZ793" s="1234" t="str">
        <f t="shared" si="774"/>
        <v xml:space="preserve"> </v>
      </c>
      <c r="GA793" s="1234">
        <f t="shared" si="744"/>
        <v>0</v>
      </c>
      <c r="GB793" s="1227"/>
      <c r="GC793" s="1234" t="str">
        <f t="shared" si="745"/>
        <v xml:space="preserve"> </v>
      </c>
      <c r="GD793" s="1234" t="str">
        <f t="shared" si="746"/>
        <v xml:space="preserve"> </v>
      </c>
      <c r="GE793" s="1234" t="str">
        <f t="shared" si="747"/>
        <v xml:space="preserve"> </v>
      </c>
      <c r="GF793" s="1234" t="str">
        <f t="shared" si="748"/>
        <v xml:space="preserve"> </v>
      </c>
      <c r="GG793" s="1234" t="str">
        <f t="shared" si="749"/>
        <v xml:space="preserve"> </v>
      </c>
      <c r="GH793" s="1234" t="str">
        <f t="shared" si="750"/>
        <v xml:space="preserve"> </v>
      </c>
      <c r="GI793" s="1234" t="str">
        <f t="shared" si="751"/>
        <v xml:space="preserve"> </v>
      </c>
      <c r="GJ793" s="1234" t="str">
        <f t="shared" si="752"/>
        <v xml:space="preserve"> </v>
      </c>
      <c r="GK793" s="1234" t="str">
        <f t="shared" si="753"/>
        <v xml:space="preserve"> </v>
      </c>
      <c r="GL793" s="1234" t="str">
        <f t="shared" si="754"/>
        <v xml:space="preserve"> </v>
      </c>
      <c r="GM793" s="1234" t="str">
        <f t="shared" si="755"/>
        <v xml:space="preserve"> </v>
      </c>
      <c r="GN793" s="1234">
        <f t="shared" si="756"/>
        <v>0</v>
      </c>
    </row>
    <row r="794" spans="1:196" s="100" customFormat="1" ht="27" customHeight="1" thickTop="1" thickBot="1">
      <c r="A794" s="1208">
        <f>【A票】【D票】!$D$10</f>
        <v>0</v>
      </c>
      <c r="B794" s="1212">
        <f>【A票】【D票】!$H$10</f>
        <v>0</v>
      </c>
      <c r="C794" s="1213" t="str">
        <f>【A票】【D票】!$K$10</f>
        <v xml:space="preserve"> </v>
      </c>
      <c r="D794" s="1214">
        <f t="shared" si="791"/>
        <v>703</v>
      </c>
      <c r="E794" s="914"/>
      <c r="F794" s="467"/>
      <c r="G794" s="469"/>
      <c r="H794" s="224" t="str">
        <f t="shared" si="777"/>
        <v xml:space="preserve"> </v>
      </c>
      <c r="I794" s="704"/>
      <c r="J794" s="117"/>
      <c r="K794" s="117"/>
      <c r="L794" s="117"/>
      <c r="M794" s="117"/>
      <c r="N794" s="117"/>
      <c r="O794" s="117"/>
      <c r="P794" s="117"/>
      <c r="Q794" s="117"/>
      <c r="R794" s="117"/>
      <c r="S794" s="117"/>
      <c r="T794" s="254"/>
      <c r="U794" s="646"/>
      <c r="V794" s="646"/>
      <c r="W794" s="114"/>
      <c r="X794" s="254"/>
      <c r="Y794" s="224" t="str">
        <f t="shared" si="778"/>
        <v xml:space="preserve"> </v>
      </c>
      <c r="Z794" s="579"/>
      <c r="AA794" s="704"/>
      <c r="AB794" s="119"/>
      <c r="AC794" s="224" t="str">
        <f t="shared" si="732"/>
        <v xml:space="preserve"> </v>
      </c>
      <c r="AD794" s="115"/>
      <c r="AE794" s="253"/>
      <c r="AF794" s="704"/>
      <c r="AG794" s="727"/>
      <c r="AH794" s="727"/>
      <c r="AI794" s="727"/>
      <c r="AJ794" s="727"/>
      <c r="AK794" s="591"/>
      <c r="AL794" s="727"/>
      <c r="AM794" s="727"/>
      <c r="AN794" s="727"/>
      <c r="AO794" s="727"/>
      <c r="AP794" s="727"/>
      <c r="AQ794" s="727"/>
      <c r="AR794" s="727"/>
      <c r="AS794" s="727"/>
      <c r="AT794" s="727"/>
      <c r="AU794" s="727"/>
      <c r="AV794" s="727"/>
      <c r="AW794" s="727"/>
      <c r="AX794" s="727"/>
      <c r="AY794" s="727"/>
      <c r="AZ794" s="727"/>
      <c r="BA794" s="727"/>
      <c r="BB794" s="727"/>
      <c r="BC794" s="821"/>
      <c r="BD794" s="727"/>
      <c r="BE794" s="727"/>
      <c r="BF794" s="727"/>
      <c r="BG794" s="727"/>
      <c r="BH794" s="727"/>
      <c r="BI794" s="727"/>
      <c r="BJ794" s="727"/>
      <c r="BK794" s="727"/>
      <c r="BL794" s="821"/>
      <c r="BM794" s="727"/>
      <c r="BN794" s="727"/>
      <c r="BO794" s="727"/>
      <c r="BP794" s="727"/>
      <c r="BQ794" s="727"/>
      <c r="BR794" s="821"/>
      <c r="BS794" s="727"/>
      <c r="BT794" s="727"/>
      <c r="BU794" s="727"/>
      <c r="BV794" s="591"/>
      <c r="BW794" s="224" t="str">
        <f t="shared" si="790"/>
        <v xml:space="preserve"> </v>
      </c>
      <c r="BX794" s="471">
        <f t="shared" si="779"/>
        <v>703</v>
      </c>
      <c r="BY794" s="117"/>
      <c r="BZ794" s="117"/>
      <c r="CA794" s="117"/>
      <c r="CB794" s="117"/>
      <c r="CC794" s="117"/>
      <c r="CD794" s="461"/>
      <c r="CE794" s="236"/>
      <c r="CF794" s="224" t="str">
        <f t="shared" si="780"/>
        <v xml:space="preserve"> </v>
      </c>
      <c r="CG794" s="116"/>
      <c r="CH794" s="117"/>
      <c r="CI794" s="117"/>
      <c r="CJ794" s="117"/>
      <c r="CK794" s="472"/>
      <c r="CL794" s="472"/>
      <c r="CM794" s="472"/>
      <c r="CN794" s="472"/>
      <c r="CO794" s="117"/>
      <c r="CP794" s="253"/>
      <c r="CQ794" s="120"/>
      <c r="CR794" s="224" t="str" cm="1">
        <f t="array" ref="CR794">IF(AND(SUM(COUNTIF(CG794:CM794,{"*不明*","*その他*"})+COUNTIF(CO794:CP794,{"*不明*","*その他*"}))&gt;0,CQ794=""),"その他・不明の場合,10)具体的内容、理由を記入",IF(OR(AND(CI794=CI$65,COUNTA(CJ794:CM794)&lt;4),AND(OR(CI794=CI$63,CI794=CI$64,CI794=CI$66,CI794=CI$67,CI794=CI$68,CI794=""),COUNTA(CJ794:CM794)&gt;0)),"3)介護保険認定済→要介護度、認知症自立度、寝たきり度、介護保険サービス記入",IF(OR(AND(OR(CM794=CM$63,CM794=CM$64),CN794=""),AND(OR(CM794=CM$65,CM794=CM$66),CN794&lt;&gt;"")),"7)介護保険サービス受けている/過去受けていた→具体的内容記入"," ")))</f>
        <v xml:space="preserve"> </v>
      </c>
      <c r="CS794" s="224" t="str">
        <f t="shared" si="781"/>
        <v xml:space="preserve"> </v>
      </c>
      <c r="CT794" s="116"/>
      <c r="CU794" s="253"/>
      <c r="CV794" s="117"/>
      <c r="CW794" s="117"/>
      <c r="CX794" s="253"/>
      <c r="CY794" s="117"/>
      <c r="CZ794" s="117"/>
      <c r="DA794" s="253"/>
      <c r="DB794" s="117"/>
      <c r="DC794" s="224" t="str">
        <f t="shared" si="782"/>
        <v xml:space="preserve"> </v>
      </c>
      <c r="DD794" s="224" t="str">
        <f t="shared" si="783"/>
        <v xml:space="preserve"> </v>
      </c>
      <c r="DE794" s="224" t="str">
        <f t="shared" si="733"/>
        <v xml:space="preserve"> </v>
      </c>
      <c r="DF794" s="121"/>
      <c r="DG794" s="114"/>
      <c r="DH794" s="704"/>
      <c r="DI794" s="119"/>
      <c r="DJ794" s="187"/>
      <c r="DK794" s="254"/>
      <c r="DL794" s="224" t="str">
        <f t="shared" si="734"/>
        <v xml:space="preserve"> </v>
      </c>
      <c r="DM794" s="224" t="str">
        <f t="shared" si="784"/>
        <v xml:space="preserve"> </v>
      </c>
      <c r="DN794" s="474"/>
      <c r="DO794" s="117"/>
      <c r="DP794" s="117"/>
      <c r="DQ794" s="117"/>
      <c r="DR794" s="117"/>
      <c r="DS794" s="117"/>
      <c r="DT794" s="254"/>
      <c r="DU794" s="476"/>
      <c r="DV794" s="224" t="str">
        <f t="shared" si="735"/>
        <v xml:space="preserve"> </v>
      </c>
      <c r="DW794" s="115"/>
      <c r="DX794" s="470"/>
      <c r="DY794" s="117"/>
      <c r="DZ794" s="704"/>
      <c r="EA794" s="224" t="str">
        <f t="shared" si="736"/>
        <v xml:space="preserve"> </v>
      </c>
      <c r="EB794" s="906"/>
      <c r="EC794" s="904"/>
      <c r="ED794" s="904"/>
      <c r="EE794" s="904"/>
      <c r="EF794" s="904"/>
      <c r="EG794" s="904"/>
      <c r="EH794" s="904"/>
      <c r="EI794" s="904"/>
      <c r="EJ794" s="904"/>
      <c r="EK794" s="905"/>
      <c r="EL794" s="80"/>
      <c r="EM794" s="224" t="str">
        <f t="shared" si="785"/>
        <v xml:space="preserve"> </v>
      </c>
      <c r="EN794" s="224" t="str">
        <f t="shared" si="786"/>
        <v xml:space="preserve"> </v>
      </c>
      <c r="EO794" s="115"/>
      <c r="EP794" s="1050"/>
      <c r="EQ794" s="253"/>
      <c r="ER794" s="117"/>
      <c r="ES794" s="1258">
        <f t="shared" si="787"/>
        <v>703</v>
      </c>
      <c r="ET794" s="224" t="str">
        <f t="shared" si="788"/>
        <v xml:space="preserve"> </v>
      </c>
      <c r="EU794" s="477" t="str">
        <f t="shared" si="789"/>
        <v/>
      </c>
      <c r="EV794" s="1334" t="str">
        <f t="shared" si="731"/>
        <v xml:space="preserve"> </v>
      </c>
      <c r="EW794" s="1332" t="str">
        <f t="shared" si="775"/>
        <v/>
      </c>
      <c r="EX794" s="1275" t="str">
        <f t="shared" si="757"/>
        <v/>
      </c>
      <c r="EY794" s="1275" t="str">
        <f t="shared" si="758"/>
        <v/>
      </c>
      <c r="EZ794" s="1275" t="str">
        <f t="shared" si="759"/>
        <v/>
      </c>
      <c r="FA794" s="1275" t="str">
        <f t="shared" si="760"/>
        <v/>
      </c>
      <c r="FB794" s="1275" t="str">
        <f t="shared" si="761"/>
        <v/>
      </c>
      <c r="FC794" s="1333" t="str">
        <f t="shared" si="762"/>
        <v/>
      </c>
      <c r="FE794" s="1234" t="str">
        <f t="shared" si="763"/>
        <v xml:space="preserve"> </v>
      </c>
      <c r="FF794" s="1234" t="str">
        <f t="shared" si="764"/>
        <v xml:space="preserve"> </v>
      </c>
      <c r="FG794" s="1234" t="str">
        <f t="shared" si="765"/>
        <v xml:space="preserve"> </v>
      </c>
      <c r="FH794" s="1234" t="str">
        <f t="shared" si="766"/>
        <v xml:space="preserve"> </v>
      </c>
      <c r="FI794" s="1234" t="str">
        <f t="shared" si="737"/>
        <v xml:space="preserve"> </v>
      </c>
      <c r="FJ794" s="1234" t="str">
        <f t="shared" si="767"/>
        <v xml:space="preserve"> </v>
      </c>
      <c r="FK794" s="1234">
        <f t="shared" si="738"/>
        <v>0</v>
      </c>
      <c r="FL794" s="1227"/>
      <c r="FM794" s="1234" t="str">
        <f t="shared" si="739"/>
        <v xml:space="preserve"> </v>
      </c>
      <c r="FN794" s="1234" t="str">
        <f t="shared" si="740"/>
        <v xml:space="preserve"> </v>
      </c>
      <c r="FO794" s="1234" t="str">
        <f t="shared" si="768"/>
        <v xml:space="preserve"> </v>
      </c>
      <c r="FP794" s="1234" t="str">
        <f t="shared" si="769"/>
        <v xml:space="preserve"> </v>
      </c>
      <c r="FQ794" s="1234" t="str">
        <f t="shared" si="741"/>
        <v xml:space="preserve"> </v>
      </c>
      <c r="FR794" s="1234" t="str">
        <f t="shared" si="770"/>
        <v xml:space="preserve"> </v>
      </c>
      <c r="FS794" s="1234">
        <f t="shared" si="776"/>
        <v>0</v>
      </c>
      <c r="FT794" s="1227"/>
      <c r="FU794" s="1234" t="str">
        <f t="shared" si="771"/>
        <v xml:space="preserve"> </v>
      </c>
      <c r="FV794" s="1234" t="str">
        <f t="shared" si="772"/>
        <v xml:space="preserve"> </v>
      </c>
      <c r="FW794" s="1234" t="str">
        <f t="shared" si="773"/>
        <v xml:space="preserve"> </v>
      </c>
      <c r="FX794" s="1234" t="str">
        <f t="shared" si="742"/>
        <v xml:space="preserve"> </v>
      </c>
      <c r="FY794" s="1234" t="str">
        <f t="shared" si="743"/>
        <v xml:space="preserve"> </v>
      </c>
      <c r="FZ794" s="1234" t="str">
        <f t="shared" si="774"/>
        <v xml:space="preserve"> </v>
      </c>
      <c r="GA794" s="1234">
        <f t="shared" si="744"/>
        <v>0</v>
      </c>
      <c r="GB794" s="1227"/>
      <c r="GC794" s="1234" t="str">
        <f t="shared" si="745"/>
        <v xml:space="preserve"> </v>
      </c>
      <c r="GD794" s="1234" t="str">
        <f t="shared" si="746"/>
        <v xml:space="preserve"> </v>
      </c>
      <c r="GE794" s="1234" t="str">
        <f t="shared" si="747"/>
        <v xml:space="preserve"> </v>
      </c>
      <c r="GF794" s="1234" t="str">
        <f t="shared" si="748"/>
        <v xml:space="preserve"> </v>
      </c>
      <c r="GG794" s="1234" t="str">
        <f t="shared" si="749"/>
        <v xml:space="preserve"> </v>
      </c>
      <c r="GH794" s="1234" t="str">
        <f t="shared" si="750"/>
        <v xml:space="preserve"> </v>
      </c>
      <c r="GI794" s="1234" t="str">
        <f t="shared" si="751"/>
        <v xml:space="preserve"> </v>
      </c>
      <c r="GJ794" s="1234" t="str">
        <f t="shared" si="752"/>
        <v xml:space="preserve"> </v>
      </c>
      <c r="GK794" s="1234" t="str">
        <f t="shared" si="753"/>
        <v xml:space="preserve"> </v>
      </c>
      <c r="GL794" s="1234" t="str">
        <f t="shared" si="754"/>
        <v xml:space="preserve"> </v>
      </c>
      <c r="GM794" s="1234" t="str">
        <f t="shared" si="755"/>
        <v xml:space="preserve"> </v>
      </c>
      <c r="GN794" s="1234">
        <f t="shared" si="756"/>
        <v>0</v>
      </c>
    </row>
    <row r="795" spans="1:196" s="100" customFormat="1" ht="27" customHeight="1" thickTop="1" thickBot="1">
      <c r="A795" s="1208">
        <f>【A票】【D票】!$D$10</f>
        <v>0</v>
      </c>
      <c r="B795" s="1212">
        <f>【A票】【D票】!$H$10</f>
        <v>0</v>
      </c>
      <c r="C795" s="1213" t="str">
        <f>【A票】【D票】!$K$10</f>
        <v xml:space="preserve"> </v>
      </c>
      <c r="D795" s="1214">
        <f t="shared" si="791"/>
        <v>704</v>
      </c>
      <c r="E795" s="914"/>
      <c r="F795" s="467"/>
      <c r="G795" s="469"/>
      <c r="H795" s="224" t="str">
        <f t="shared" si="777"/>
        <v xml:space="preserve"> </v>
      </c>
      <c r="I795" s="704"/>
      <c r="J795" s="117"/>
      <c r="K795" s="117"/>
      <c r="L795" s="117"/>
      <c r="M795" s="117"/>
      <c r="N795" s="117"/>
      <c r="O795" s="117"/>
      <c r="P795" s="117"/>
      <c r="Q795" s="117"/>
      <c r="R795" s="117"/>
      <c r="S795" s="117"/>
      <c r="T795" s="254"/>
      <c r="U795" s="646"/>
      <c r="V795" s="646"/>
      <c r="W795" s="114"/>
      <c r="X795" s="254"/>
      <c r="Y795" s="224" t="str">
        <f t="shared" si="778"/>
        <v xml:space="preserve"> </v>
      </c>
      <c r="Z795" s="579"/>
      <c r="AA795" s="704"/>
      <c r="AB795" s="119"/>
      <c r="AC795" s="224" t="str">
        <f t="shared" si="732"/>
        <v xml:space="preserve"> </v>
      </c>
      <c r="AD795" s="115"/>
      <c r="AE795" s="253"/>
      <c r="AF795" s="704"/>
      <c r="AG795" s="727"/>
      <c r="AH795" s="727"/>
      <c r="AI795" s="727"/>
      <c r="AJ795" s="727"/>
      <c r="AK795" s="591"/>
      <c r="AL795" s="727"/>
      <c r="AM795" s="727"/>
      <c r="AN795" s="727"/>
      <c r="AO795" s="727"/>
      <c r="AP795" s="727"/>
      <c r="AQ795" s="727"/>
      <c r="AR795" s="727"/>
      <c r="AS795" s="727"/>
      <c r="AT795" s="727"/>
      <c r="AU795" s="727"/>
      <c r="AV795" s="727"/>
      <c r="AW795" s="727"/>
      <c r="AX795" s="727"/>
      <c r="AY795" s="727"/>
      <c r="AZ795" s="727"/>
      <c r="BA795" s="727"/>
      <c r="BB795" s="727"/>
      <c r="BC795" s="821"/>
      <c r="BD795" s="727"/>
      <c r="BE795" s="727"/>
      <c r="BF795" s="727"/>
      <c r="BG795" s="727"/>
      <c r="BH795" s="727"/>
      <c r="BI795" s="727"/>
      <c r="BJ795" s="727"/>
      <c r="BK795" s="727"/>
      <c r="BL795" s="821"/>
      <c r="BM795" s="727"/>
      <c r="BN795" s="727"/>
      <c r="BO795" s="727"/>
      <c r="BP795" s="727"/>
      <c r="BQ795" s="727"/>
      <c r="BR795" s="821"/>
      <c r="BS795" s="727"/>
      <c r="BT795" s="727"/>
      <c r="BU795" s="727"/>
      <c r="BV795" s="591"/>
      <c r="BW795" s="224" t="str">
        <f t="shared" si="790"/>
        <v xml:space="preserve"> </v>
      </c>
      <c r="BX795" s="471">
        <f t="shared" si="779"/>
        <v>704</v>
      </c>
      <c r="BY795" s="117"/>
      <c r="BZ795" s="117"/>
      <c r="CA795" s="117"/>
      <c r="CB795" s="117"/>
      <c r="CC795" s="117"/>
      <c r="CD795" s="461"/>
      <c r="CE795" s="236"/>
      <c r="CF795" s="224" t="str">
        <f t="shared" si="780"/>
        <v xml:space="preserve"> </v>
      </c>
      <c r="CG795" s="116"/>
      <c r="CH795" s="117"/>
      <c r="CI795" s="117"/>
      <c r="CJ795" s="117"/>
      <c r="CK795" s="472"/>
      <c r="CL795" s="472"/>
      <c r="CM795" s="472"/>
      <c r="CN795" s="472"/>
      <c r="CO795" s="117"/>
      <c r="CP795" s="253"/>
      <c r="CQ795" s="120"/>
      <c r="CR795" s="224" t="str" cm="1">
        <f t="array" ref="CR795">IF(AND(SUM(COUNTIF(CG795:CM795,{"*不明*","*その他*"})+COUNTIF(CO795:CP795,{"*不明*","*その他*"}))&gt;0,CQ795=""),"その他・不明の場合,10)具体的内容、理由を記入",IF(OR(AND(CI795=CI$65,COUNTA(CJ795:CM795)&lt;4),AND(OR(CI795=CI$63,CI795=CI$64,CI795=CI$66,CI795=CI$67,CI795=CI$68,CI795=""),COUNTA(CJ795:CM795)&gt;0)),"3)介護保険認定済→要介護度、認知症自立度、寝たきり度、介護保険サービス記入",IF(OR(AND(OR(CM795=CM$63,CM795=CM$64),CN795=""),AND(OR(CM795=CM$65,CM795=CM$66),CN795&lt;&gt;"")),"7)介護保険サービス受けている/過去受けていた→具体的内容記入"," ")))</f>
        <v xml:space="preserve"> </v>
      </c>
      <c r="CS795" s="224" t="str">
        <f t="shared" si="781"/>
        <v xml:space="preserve"> </v>
      </c>
      <c r="CT795" s="116"/>
      <c r="CU795" s="253"/>
      <c r="CV795" s="117"/>
      <c r="CW795" s="117"/>
      <c r="CX795" s="253"/>
      <c r="CY795" s="117"/>
      <c r="CZ795" s="117"/>
      <c r="DA795" s="253"/>
      <c r="DB795" s="117"/>
      <c r="DC795" s="224" t="str">
        <f t="shared" si="782"/>
        <v xml:space="preserve"> </v>
      </c>
      <c r="DD795" s="224" t="str">
        <f t="shared" si="783"/>
        <v xml:space="preserve"> </v>
      </c>
      <c r="DE795" s="224" t="str">
        <f t="shared" si="733"/>
        <v xml:space="preserve"> </v>
      </c>
      <c r="DF795" s="121"/>
      <c r="DG795" s="114"/>
      <c r="DH795" s="704"/>
      <c r="DI795" s="119"/>
      <c r="DJ795" s="187"/>
      <c r="DK795" s="254"/>
      <c r="DL795" s="224" t="str">
        <f t="shared" si="734"/>
        <v xml:space="preserve"> </v>
      </c>
      <c r="DM795" s="224" t="str">
        <f t="shared" si="784"/>
        <v xml:space="preserve"> </v>
      </c>
      <c r="DN795" s="474"/>
      <c r="DO795" s="117"/>
      <c r="DP795" s="117"/>
      <c r="DQ795" s="117"/>
      <c r="DR795" s="117"/>
      <c r="DS795" s="117"/>
      <c r="DT795" s="254"/>
      <c r="DU795" s="476"/>
      <c r="DV795" s="224" t="str">
        <f t="shared" si="735"/>
        <v xml:space="preserve"> </v>
      </c>
      <c r="DW795" s="115"/>
      <c r="DX795" s="470"/>
      <c r="DY795" s="117"/>
      <c r="DZ795" s="704"/>
      <c r="EA795" s="224" t="str">
        <f t="shared" si="736"/>
        <v xml:space="preserve"> </v>
      </c>
      <c r="EB795" s="906"/>
      <c r="EC795" s="904"/>
      <c r="ED795" s="904"/>
      <c r="EE795" s="904"/>
      <c r="EF795" s="904"/>
      <c r="EG795" s="904"/>
      <c r="EH795" s="904"/>
      <c r="EI795" s="904"/>
      <c r="EJ795" s="904"/>
      <c r="EK795" s="905"/>
      <c r="EL795" s="80"/>
      <c r="EM795" s="224" t="str">
        <f t="shared" si="785"/>
        <v xml:space="preserve"> </v>
      </c>
      <c r="EN795" s="224" t="str">
        <f t="shared" si="786"/>
        <v xml:space="preserve"> </v>
      </c>
      <c r="EO795" s="115"/>
      <c r="EP795" s="1050"/>
      <c r="EQ795" s="253"/>
      <c r="ER795" s="117"/>
      <c r="ES795" s="1258">
        <f t="shared" si="787"/>
        <v>704</v>
      </c>
      <c r="ET795" s="224" t="str">
        <f t="shared" si="788"/>
        <v xml:space="preserve"> </v>
      </c>
      <c r="EU795" s="477" t="str">
        <f t="shared" si="789"/>
        <v/>
      </c>
      <c r="EV795" s="1334" t="str">
        <f t="shared" ref="EV795:EV858" si="792">IF(FK795&gt;0,"冒頭の対応時期がa)本調査対象年度内に、通報等を受理した事例ですが、日付（年度）が範囲外の箇所があります。",
IF(FS795&gt;0,"冒頭の対応時期がb)対象年度以前に通報等を受理し、事実確認調査が対象年度となった事例ですが、日付（年度）が範囲外の箇所があります。",
IF(GA795&gt;0,"冒頭の対応時期がc)対象年度以前に通報受理・事実確認調査した虐待事例で、対応が対象年度となった事例ですが、日付（年度）が範囲外の箇所があります。",
IF(GN795&gt;0,"日付の前後関係が整合していません。問1相談通報日➡問3_2)事実確認開始日➡問4_2)虐待の事実が確認された期日➡問7_1-2）分離対応開始日、4-4)権利擁護対応開始日➡問8終結した期日になっているか、確認してください。",
" "))))</f>
        <v xml:space="preserve"> </v>
      </c>
      <c r="EW795" s="1332" t="str">
        <f t="shared" si="775"/>
        <v/>
      </c>
      <c r="EX795" s="1275" t="str">
        <f t="shared" si="757"/>
        <v/>
      </c>
      <c r="EY795" s="1275" t="str">
        <f t="shared" si="758"/>
        <v/>
      </c>
      <c r="EZ795" s="1275" t="str">
        <f t="shared" si="759"/>
        <v/>
      </c>
      <c r="FA795" s="1275" t="str">
        <f t="shared" si="760"/>
        <v/>
      </c>
      <c r="FB795" s="1275" t="str">
        <f t="shared" si="761"/>
        <v/>
      </c>
      <c r="FC795" s="1333" t="str">
        <f t="shared" si="762"/>
        <v/>
      </c>
      <c r="FE795" s="1234" t="str">
        <f t="shared" si="763"/>
        <v xml:space="preserve"> </v>
      </c>
      <c r="FF795" s="1234" t="str">
        <f t="shared" si="764"/>
        <v xml:space="preserve"> </v>
      </c>
      <c r="FG795" s="1234" t="str">
        <f t="shared" si="765"/>
        <v xml:space="preserve"> </v>
      </c>
      <c r="FH795" s="1234" t="str">
        <f t="shared" si="766"/>
        <v xml:space="preserve"> </v>
      </c>
      <c r="FI795" s="1234" t="str">
        <f t="shared" si="737"/>
        <v xml:space="preserve"> </v>
      </c>
      <c r="FJ795" s="1234" t="str">
        <f t="shared" si="767"/>
        <v xml:space="preserve"> </v>
      </c>
      <c r="FK795" s="1234">
        <f t="shared" si="738"/>
        <v>0</v>
      </c>
      <c r="FL795" s="1227"/>
      <c r="FM795" s="1234" t="str">
        <f t="shared" si="739"/>
        <v xml:space="preserve"> </v>
      </c>
      <c r="FN795" s="1234" t="str">
        <f t="shared" si="740"/>
        <v xml:space="preserve"> </v>
      </c>
      <c r="FO795" s="1234" t="str">
        <f t="shared" si="768"/>
        <v xml:space="preserve"> </v>
      </c>
      <c r="FP795" s="1234" t="str">
        <f t="shared" si="769"/>
        <v xml:space="preserve"> </v>
      </c>
      <c r="FQ795" s="1234" t="str">
        <f t="shared" si="741"/>
        <v xml:space="preserve"> </v>
      </c>
      <c r="FR795" s="1234" t="str">
        <f t="shared" si="770"/>
        <v xml:space="preserve"> </v>
      </c>
      <c r="FS795" s="1234">
        <f t="shared" si="776"/>
        <v>0</v>
      </c>
      <c r="FT795" s="1227"/>
      <c r="FU795" s="1234" t="str">
        <f t="shared" si="771"/>
        <v xml:space="preserve"> </v>
      </c>
      <c r="FV795" s="1234" t="str">
        <f t="shared" si="772"/>
        <v xml:space="preserve"> </v>
      </c>
      <c r="FW795" s="1234" t="str">
        <f t="shared" si="773"/>
        <v xml:space="preserve"> </v>
      </c>
      <c r="FX795" s="1234" t="str">
        <f t="shared" si="742"/>
        <v xml:space="preserve"> </v>
      </c>
      <c r="FY795" s="1234" t="str">
        <f t="shared" si="743"/>
        <v xml:space="preserve"> </v>
      </c>
      <c r="FZ795" s="1234" t="str">
        <f t="shared" si="774"/>
        <v xml:space="preserve"> </v>
      </c>
      <c r="GA795" s="1234">
        <f t="shared" si="744"/>
        <v>0</v>
      </c>
      <c r="GB795" s="1227"/>
      <c r="GC795" s="1234" t="str">
        <f t="shared" si="745"/>
        <v xml:space="preserve"> </v>
      </c>
      <c r="GD795" s="1234" t="str">
        <f t="shared" si="746"/>
        <v xml:space="preserve"> </v>
      </c>
      <c r="GE795" s="1234" t="str">
        <f t="shared" si="747"/>
        <v xml:space="preserve"> </v>
      </c>
      <c r="GF795" s="1234" t="str">
        <f t="shared" si="748"/>
        <v xml:space="preserve"> </v>
      </c>
      <c r="GG795" s="1234" t="str">
        <f t="shared" si="749"/>
        <v xml:space="preserve"> </v>
      </c>
      <c r="GH795" s="1234" t="str">
        <f t="shared" si="750"/>
        <v xml:space="preserve"> </v>
      </c>
      <c r="GI795" s="1234" t="str">
        <f t="shared" si="751"/>
        <v xml:space="preserve"> </v>
      </c>
      <c r="GJ795" s="1234" t="str">
        <f t="shared" si="752"/>
        <v xml:space="preserve"> </v>
      </c>
      <c r="GK795" s="1234" t="str">
        <f t="shared" si="753"/>
        <v xml:space="preserve"> </v>
      </c>
      <c r="GL795" s="1234" t="str">
        <f t="shared" si="754"/>
        <v xml:space="preserve"> </v>
      </c>
      <c r="GM795" s="1234" t="str">
        <f t="shared" si="755"/>
        <v xml:space="preserve"> </v>
      </c>
      <c r="GN795" s="1234">
        <f t="shared" si="756"/>
        <v>0</v>
      </c>
    </row>
    <row r="796" spans="1:196" s="100" customFormat="1" ht="27" customHeight="1" thickTop="1" thickBot="1">
      <c r="A796" s="1208">
        <f>【A票】【D票】!$D$10</f>
        <v>0</v>
      </c>
      <c r="B796" s="1212">
        <f>【A票】【D票】!$H$10</f>
        <v>0</v>
      </c>
      <c r="C796" s="1213" t="str">
        <f>【A票】【D票】!$K$10</f>
        <v xml:space="preserve"> </v>
      </c>
      <c r="D796" s="1214">
        <f t="shared" si="791"/>
        <v>705</v>
      </c>
      <c r="E796" s="914"/>
      <c r="F796" s="467"/>
      <c r="G796" s="469"/>
      <c r="H796" s="224" t="str">
        <f t="shared" si="777"/>
        <v xml:space="preserve"> </v>
      </c>
      <c r="I796" s="704"/>
      <c r="J796" s="117"/>
      <c r="K796" s="117"/>
      <c r="L796" s="117"/>
      <c r="M796" s="117"/>
      <c r="N796" s="117"/>
      <c r="O796" s="117"/>
      <c r="P796" s="117"/>
      <c r="Q796" s="117"/>
      <c r="R796" s="117"/>
      <c r="S796" s="117"/>
      <c r="T796" s="254"/>
      <c r="U796" s="646"/>
      <c r="V796" s="646"/>
      <c r="W796" s="114"/>
      <c r="X796" s="254"/>
      <c r="Y796" s="224" t="str">
        <f t="shared" si="778"/>
        <v xml:space="preserve"> </v>
      </c>
      <c r="Z796" s="579"/>
      <c r="AA796" s="704"/>
      <c r="AB796" s="119"/>
      <c r="AC796" s="224" t="str">
        <f t="shared" si="732"/>
        <v xml:space="preserve"> </v>
      </c>
      <c r="AD796" s="115"/>
      <c r="AE796" s="253"/>
      <c r="AF796" s="704"/>
      <c r="AG796" s="727"/>
      <c r="AH796" s="727"/>
      <c r="AI796" s="727"/>
      <c r="AJ796" s="727"/>
      <c r="AK796" s="591"/>
      <c r="AL796" s="727"/>
      <c r="AM796" s="727"/>
      <c r="AN796" s="727"/>
      <c r="AO796" s="727"/>
      <c r="AP796" s="727"/>
      <c r="AQ796" s="727"/>
      <c r="AR796" s="727"/>
      <c r="AS796" s="727"/>
      <c r="AT796" s="727"/>
      <c r="AU796" s="727"/>
      <c r="AV796" s="727"/>
      <c r="AW796" s="727"/>
      <c r="AX796" s="727"/>
      <c r="AY796" s="727"/>
      <c r="AZ796" s="727"/>
      <c r="BA796" s="727"/>
      <c r="BB796" s="727"/>
      <c r="BC796" s="821"/>
      <c r="BD796" s="727"/>
      <c r="BE796" s="727"/>
      <c r="BF796" s="727"/>
      <c r="BG796" s="727"/>
      <c r="BH796" s="727"/>
      <c r="BI796" s="727"/>
      <c r="BJ796" s="727"/>
      <c r="BK796" s="727"/>
      <c r="BL796" s="821"/>
      <c r="BM796" s="727"/>
      <c r="BN796" s="727"/>
      <c r="BO796" s="727"/>
      <c r="BP796" s="727"/>
      <c r="BQ796" s="727"/>
      <c r="BR796" s="821"/>
      <c r="BS796" s="727"/>
      <c r="BT796" s="727"/>
      <c r="BU796" s="727"/>
      <c r="BV796" s="591"/>
      <c r="BW796" s="224" t="str">
        <f t="shared" si="790"/>
        <v xml:space="preserve"> </v>
      </c>
      <c r="BX796" s="471">
        <f t="shared" si="779"/>
        <v>705</v>
      </c>
      <c r="BY796" s="117"/>
      <c r="BZ796" s="117"/>
      <c r="CA796" s="117"/>
      <c r="CB796" s="117"/>
      <c r="CC796" s="117"/>
      <c r="CD796" s="461"/>
      <c r="CE796" s="236"/>
      <c r="CF796" s="224" t="str">
        <f t="shared" si="780"/>
        <v xml:space="preserve"> </v>
      </c>
      <c r="CG796" s="116"/>
      <c r="CH796" s="117"/>
      <c r="CI796" s="117"/>
      <c r="CJ796" s="117"/>
      <c r="CK796" s="472"/>
      <c r="CL796" s="472"/>
      <c r="CM796" s="472"/>
      <c r="CN796" s="472"/>
      <c r="CO796" s="117"/>
      <c r="CP796" s="253"/>
      <c r="CQ796" s="120"/>
      <c r="CR796" s="224" t="str" cm="1">
        <f t="array" ref="CR796">IF(AND(SUM(COUNTIF(CG796:CM796,{"*不明*","*その他*"})+COUNTIF(CO796:CP796,{"*不明*","*その他*"}))&gt;0,CQ796=""),"その他・不明の場合,10)具体的内容、理由を記入",IF(OR(AND(CI796=CI$65,COUNTA(CJ796:CM796)&lt;4),AND(OR(CI796=CI$63,CI796=CI$64,CI796=CI$66,CI796=CI$67,CI796=CI$68,CI796=""),COUNTA(CJ796:CM796)&gt;0)),"3)介護保険認定済→要介護度、認知症自立度、寝たきり度、介護保険サービス記入",IF(OR(AND(OR(CM796=CM$63,CM796=CM$64),CN796=""),AND(OR(CM796=CM$65,CM796=CM$66),CN796&lt;&gt;"")),"7)介護保険サービス受けている/過去受けていた→具体的内容記入"," ")))</f>
        <v xml:space="preserve"> </v>
      </c>
      <c r="CS796" s="224" t="str">
        <f t="shared" si="781"/>
        <v xml:space="preserve"> </v>
      </c>
      <c r="CT796" s="116"/>
      <c r="CU796" s="253"/>
      <c r="CV796" s="117"/>
      <c r="CW796" s="117"/>
      <c r="CX796" s="253"/>
      <c r="CY796" s="117"/>
      <c r="CZ796" s="117"/>
      <c r="DA796" s="253"/>
      <c r="DB796" s="117"/>
      <c r="DC796" s="224" t="str">
        <f t="shared" si="782"/>
        <v xml:space="preserve"> </v>
      </c>
      <c r="DD796" s="224" t="str">
        <f t="shared" si="783"/>
        <v xml:space="preserve"> </v>
      </c>
      <c r="DE796" s="224" t="str">
        <f t="shared" si="733"/>
        <v xml:space="preserve"> </v>
      </c>
      <c r="DF796" s="121"/>
      <c r="DG796" s="114"/>
      <c r="DH796" s="704"/>
      <c r="DI796" s="119"/>
      <c r="DJ796" s="187"/>
      <c r="DK796" s="254"/>
      <c r="DL796" s="224" t="str">
        <f t="shared" si="734"/>
        <v xml:space="preserve"> </v>
      </c>
      <c r="DM796" s="224" t="str">
        <f t="shared" si="784"/>
        <v xml:space="preserve"> </v>
      </c>
      <c r="DN796" s="474"/>
      <c r="DO796" s="117"/>
      <c r="DP796" s="117"/>
      <c r="DQ796" s="117"/>
      <c r="DR796" s="117"/>
      <c r="DS796" s="117"/>
      <c r="DT796" s="254"/>
      <c r="DU796" s="476"/>
      <c r="DV796" s="224" t="str">
        <f t="shared" si="735"/>
        <v xml:space="preserve"> </v>
      </c>
      <c r="DW796" s="115"/>
      <c r="DX796" s="470"/>
      <c r="DY796" s="117"/>
      <c r="DZ796" s="704"/>
      <c r="EA796" s="224" t="str">
        <f t="shared" si="736"/>
        <v xml:space="preserve"> </v>
      </c>
      <c r="EB796" s="906"/>
      <c r="EC796" s="904"/>
      <c r="ED796" s="904"/>
      <c r="EE796" s="904"/>
      <c r="EF796" s="904"/>
      <c r="EG796" s="904"/>
      <c r="EH796" s="904"/>
      <c r="EI796" s="904"/>
      <c r="EJ796" s="904"/>
      <c r="EK796" s="905"/>
      <c r="EL796" s="80"/>
      <c r="EM796" s="224" t="str">
        <f t="shared" si="785"/>
        <v xml:space="preserve"> </v>
      </c>
      <c r="EN796" s="224" t="str">
        <f t="shared" si="786"/>
        <v xml:space="preserve"> </v>
      </c>
      <c r="EO796" s="115"/>
      <c r="EP796" s="1050"/>
      <c r="EQ796" s="253"/>
      <c r="ER796" s="117"/>
      <c r="ES796" s="1258">
        <f t="shared" si="787"/>
        <v>705</v>
      </c>
      <c r="ET796" s="224" t="str">
        <f t="shared" si="788"/>
        <v xml:space="preserve"> </v>
      </c>
      <c r="EU796" s="477" t="str">
        <f t="shared" si="789"/>
        <v/>
      </c>
      <c r="EV796" s="1334" t="str">
        <f t="shared" si="792"/>
        <v xml:space="preserve"> </v>
      </c>
      <c r="EW796" s="1332" t="str">
        <f t="shared" si="775"/>
        <v/>
      </c>
      <c r="EX796" s="1275" t="str">
        <f t="shared" si="757"/>
        <v/>
      </c>
      <c r="EY796" s="1275" t="str">
        <f t="shared" si="758"/>
        <v/>
      </c>
      <c r="EZ796" s="1275" t="str">
        <f t="shared" si="759"/>
        <v/>
      </c>
      <c r="FA796" s="1275" t="str">
        <f t="shared" si="760"/>
        <v/>
      </c>
      <c r="FB796" s="1275" t="str">
        <f t="shared" si="761"/>
        <v/>
      </c>
      <c r="FC796" s="1333" t="str">
        <f t="shared" si="762"/>
        <v/>
      </c>
      <c r="FE796" s="1234" t="str">
        <f t="shared" si="763"/>
        <v xml:space="preserve"> </v>
      </c>
      <c r="FF796" s="1234" t="str">
        <f t="shared" si="764"/>
        <v xml:space="preserve"> </v>
      </c>
      <c r="FG796" s="1234" t="str">
        <f t="shared" si="765"/>
        <v xml:space="preserve"> </v>
      </c>
      <c r="FH796" s="1234" t="str">
        <f t="shared" si="766"/>
        <v xml:space="preserve"> </v>
      </c>
      <c r="FI796" s="1234" t="str">
        <f t="shared" si="737"/>
        <v xml:space="preserve"> </v>
      </c>
      <c r="FJ796" s="1234" t="str">
        <f t="shared" si="767"/>
        <v xml:space="preserve"> </v>
      </c>
      <c r="FK796" s="1234">
        <f t="shared" si="738"/>
        <v>0</v>
      </c>
      <c r="FL796" s="1227"/>
      <c r="FM796" s="1234" t="str">
        <f t="shared" si="739"/>
        <v xml:space="preserve"> </v>
      </c>
      <c r="FN796" s="1234" t="str">
        <f t="shared" si="740"/>
        <v xml:space="preserve"> </v>
      </c>
      <c r="FO796" s="1234" t="str">
        <f t="shared" si="768"/>
        <v xml:space="preserve"> </v>
      </c>
      <c r="FP796" s="1234" t="str">
        <f t="shared" si="769"/>
        <v xml:space="preserve"> </v>
      </c>
      <c r="FQ796" s="1234" t="str">
        <f t="shared" si="741"/>
        <v xml:space="preserve"> </v>
      </c>
      <c r="FR796" s="1234" t="str">
        <f t="shared" si="770"/>
        <v xml:space="preserve"> </v>
      </c>
      <c r="FS796" s="1234">
        <f t="shared" si="776"/>
        <v>0</v>
      </c>
      <c r="FT796" s="1227"/>
      <c r="FU796" s="1234" t="str">
        <f t="shared" si="771"/>
        <v xml:space="preserve"> </v>
      </c>
      <c r="FV796" s="1234" t="str">
        <f t="shared" si="772"/>
        <v xml:space="preserve"> </v>
      </c>
      <c r="FW796" s="1234" t="str">
        <f t="shared" si="773"/>
        <v xml:space="preserve"> </v>
      </c>
      <c r="FX796" s="1234" t="str">
        <f t="shared" si="742"/>
        <v xml:space="preserve"> </v>
      </c>
      <c r="FY796" s="1234" t="str">
        <f t="shared" si="743"/>
        <v xml:space="preserve"> </v>
      </c>
      <c r="FZ796" s="1234" t="str">
        <f t="shared" si="774"/>
        <v xml:space="preserve"> </v>
      </c>
      <c r="GA796" s="1234">
        <f t="shared" si="744"/>
        <v>0</v>
      </c>
      <c r="GB796" s="1227"/>
      <c r="GC796" s="1234" t="str">
        <f t="shared" si="745"/>
        <v xml:space="preserve"> </v>
      </c>
      <c r="GD796" s="1234" t="str">
        <f t="shared" si="746"/>
        <v xml:space="preserve"> </v>
      </c>
      <c r="GE796" s="1234" t="str">
        <f t="shared" si="747"/>
        <v xml:space="preserve"> </v>
      </c>
      <c r="GF796" s="1234" t="str">
        <f t="shared" si="748"/>
        <v xml:space="preserve"> </v>
      </c>
      <c r="GG796" s="1234" t="str">
        <f t="shared" si="749"/>
        <v xml:space="preserve"> </v>
      </c>
      <c r="GH796" s="1234" t="str">
        <f t="shared" si="750"/>
        <v xml:space="preserve"> </v>
      </c>
      <c r="GI796" s="1234" t="str">
        <f t="shared" si="751"/>
        <v xml:space="preserve"> </v>
      </c>
      <c r="GJ796" s="1234" t="str">
        <f t="shared" si="752"/>
        <v xml:space="preserve"> </v>
      </c>
      <c r="GK796" s="1234" t="str">
        <f t="shared" si="753"/>
        <v xml:space="preserve"> </v>
      </c>
      <c r="GL796" s="1234" t="str">
        <f t="shared" si="754"/>
        <v xml:space="preserve"> </v>
      </c>
      <c r="GM796" s="1234" t="str">
        <f t="shared" si="755"/>
        <v xml:space="preserve"> </v>
      </c>
      <c r="GN796" s="1234">
        <f t="shared" si="756"/>
        <v>0</v>
      </c>
    </row>
    <row r="797" spans="1:196" s="100" customFormat="1" ht="27" customHeight="1" thickTop="1" thickBot="1">
      <c r="A797" s="1208">
        <f>【A票】【D票】!$D$10</f>
        <v>0</v>
      </c>
      <c r="B797" s="1212">
        <f>【A票】【D票】!$H$10</f>
        <v>0</v>
      </c>
      <c r="C797" s="1213" t="str">
        <f>【A票】【D票】!$K$10</f>
        <v xml:space="preserve"> </v>
      </c>
      <c r="D797" s="1214">
        <f t="shared" si="791"/>
        <v>706</v>
      </c>
      <c r="E797" s="914"/>
      <c r="F797" s="467"/>
      <c r="G797" s="469"/>
      <c r="H797" s="224" t="str">
        <f t="shared" si="777"/>
        <v xml:space="preserve"> </v>
      </c>
      <c r="I797" s="704"/>
      <c r="J797" s="117"/>
      <c r="K797" s="117"/>
      <c r="L797" s="117"/>
      <c r="M797" s="117"/>
      <c r="N797" s="117"/>
      <c r="O797" s="117"/>
      <c r="P797" s="117"/>
      <c r="Q797" s="117"/>
      <c r="R797" s="117"/>
      <c r="S797" s="117"/>
      <c r="T797" s="254"/>
      <c r="U797" s="646"/>
      <c r="V797" s="646"/>
      <c r="W797" s="114"/>
      <c r="X797" s="254"/>
      <c r="Y797" s="224" t="str">
        <f t="shared" si="778"/>
        <v xml:space="preserve"> </v>
      </c>
      <c r="Z797" s="579"/>
      <c r="AA797" s="704"/>
      <c r="AB797" s="119"/>
      <c r="AC797" s="224" t="str">
        <f t="shared" ref="AC797:AC860" si="793">IF(OR(AND(Z797&lt;&gt;Z$65,COUNTA(AB797)&gt;0),AND(Z797=Z$65,COUNTA(AB797)=0)),"C)立入調査による事実確認→3)警察の同行を記入 ",
IF(AND(OR(F797=F$63,F797=F$64),COUNTA(Z797:Z797)&lt;1),"問3記入漏れ",
IF(AND(OR(F797=F$63,F797=F$64),AND(OR(Z797=$Z$63,Z797=$Z$64,Z797=$Z$65),COUNTA(Z797:AA797)&lt;2)),"問3記入漏れ",
IF(AND(OR(F797=F$63,F797=F$64),AND(OR(Z797=$Z$66,Z797=$Z$67),COUNTA(AA797:AA797)=1)),"1)事実確認行っていない、日付不要",
IF(AND(G797=G$65,OR(Z797=Z$66,Z797=Z$67)),"対象年度以前に事実確認をした虐待事例のみ回答"," ")))))</f>
        <v xml:space="preserve"> </v>
      </c>
      <c r="AD797" s="115"/>
      <c r="AE797" s="253"/>
      <c r="AF797" s="704"/>
      <c r="AG797" s="727"/>
      <c r="AH797" s="727"/>
      <c r="AI797" s="727"/>
      <c r="AJ797" s="727"/>
      <c r="AK797" s="591"/>
      <c r="AL797" s="727"/>
      <c r="AM797" s="727"/>
      <c r="AN797" s="727"/>
      <c r="AO797" s="727"/>
      <c r="AP797" s="727"/>
      <c r="AQ797" s="727"/>
      <c r="AR797" s="727"/>
      <c r="AS797" s="727"/>
      <c r="AT797" s="727"/>
      <c r="AU797" s="727"/>
      <c r="AV797" s="727"/>
      <c r="AW797" s="727"/>
      <c r="AX797" s="727"/>
      <c r="AY797" s="727"/>
      <c r="AZ797" s="727"/>
      <c r="BA797" s="727"/>
      <c r="BB797" s="727"/>
      <c r="BC797" s="821"/>
      <c r="BD797" s="727"/>
      <c r="BE797" s="727"/>
      <c r="BF797" s="727"/>
      <c r="BG797" s="727"/>
      <c r="BH797" s="727"/>
      <c r="BI797" s="727"/>
      <c r="BJ797" s="727"/>
      <c r="BK797" s="727"/>
      <c r="BL797" s="821"/>
      <c r="BM797" s="727"/>
      <c r="BN797" s="727"/>
      <c r="BO797" s="727"/>
      <c r="BP797" s="727"/>
      <c r="BQ797" s="727"/>
      <c r="BR797" s="821"/>
      <c r="BS797" s="727"/>
      <c r="BT797" s="727"/>
      <c r="BU797" s="727"/>
      <c r="BV797" s="591"/>
      <c r="BW797" s="224" t="str">
        <f t="shared" si="790"/>
        <v xml:space="preserve"> </v>
      </c>
      <c r="BX797" s="471">
        <f t="shared" si="779"/>
        <v>706</v>
      </c>
      <c r="BY797" s="117"/>
      <c r="BZ797" s="117"/>
      <c r="CA797" s="117"/>
      <c r="CB797" s="117"/>
      <c r="CC797" s="117"/>
      <c r="CD797" s="461"/>
      <c r="CE797" s="236"/>
      <c r="CF797" s="224" t="str">
        <f t="shared" si="780"/>
        <v xml:space="preserve"> </v>
      </c>
      <c r="CG797" s="116"/>
      <c r="CH797" s="117"/>
      <c r="CI797" s="117"/>
      <c r="CJ797" s="117"/>
      <c r="CK797" s="472"/>
      <c r="CL797" s="472"/>
      <c r="CM797" s="472"/>
      <c r="CN797" s="472"/>
      <c r="CO797" s="117"/>
      <c r="CP797" s="253"/>
      <c r="CQ797" s="120"/>
      <c r="CR797" s="224" t="str" cm="1">
        <f t="array" ref="CR797">IF(AND(SUM(COUNTIF(CG797:CM797,{"*不明*","*その他*"})+COUNTIF(CO797:CP797,{"*不明*","*その他*"}))&gt;0,CQ797=""),"その他・不明の場合,10)具体的内容、理由を記入",IF(OR(AND(CI797=CI$65,COUNTA(CJ797:CM797)&lt;4),AND(OR(CI797=CI$63,CI797=CI$64,CI797=CI$66,CI797=CI$67,CI797=CI$68,CI797=""),COUNTA(CJ797:CM797)&gt;0)),"3)介護保険認定済→要介護度、認知症自立度、寝たきり度、介護保険サービス記入",IF(OR(AND(OR(CM797=CM$63,CM797=CM$64),CN797=""),AND(OR(CM797=CM$65,CM797=CM$66),CN797&lt;&gt;"")),"7)介護保険サービス受けている/過去受けていた→具体的内容記入"," ")))</f>
        <v xml:space="preserve"> </v>
      </c>
      <c r="CS797" s="224" t="str">
        <f t="shared" si="781"/>
        <v xml:space="preserve"> </v>
      </c>
      <c r="CT797" s="116"/>
      <c r="CU797" s="253"/>
      <c r="CV797" s="117"/>
      <c r="CW797" s="117"/>
      <c r="CX797" s="253"/>
      <c r="CY797" s="117"/>
      <c r="CZ797" s="117"/>
      <c r="DA797" s="253"/>
      <c r="DB797" s="117"/>
      <c r="DC797" s="224" t="str">
        <f t="shared" si="782"/>
        <v xml:space="preserve"> </v>
      </c>
      <c r="DD797" s="224" t="str">
        <f t="shared" si="783"/>
        <v xml:space="preserve"> </v>
      </c>
      <c r="DE797" s="224" t="str">
        <f t="shared" ref="DE797:DE860" si="794">IF(OR(AND(AD797=AD$63,COUNTA(CG797,CH797,CI797,CO797,CP797,CT797,CV797)&lt;7),AND(OR(AD797=AD$64,AD797=AD$65,AND(OR(F797=F$63,F797=F$64),AD797="")),COUNTA(CG797,CH797,CI797,CO797,CP797,CT797,CV797,CW797,CY797,CZ797,DB797)&gt;0)),"問4_1)「虐待を受けたと判断」の場合→問6に記入",
IF(AND(F797=F$65,COUNTA(CG797:CI797,CO797:CP797,CT797,CV797)&lt;7),"2人目以降の被虐待者につき、記入必要",
IF(AND(AH797=1,COUNTA(CT797,CV797)&lt;2),"問4_4)虐待者1人で虐待者属性1人分の記入不足",
IF(AND(AH797=1,COUNTA(CW797,CY797)&gt;1),"問4_4)虐待者1人で虐待者属性2人目に記入あり",
IF(AND(AH797&lt;=2,COUNTA(CZ797,DB797)&gt;1),"問4_4)虐待者2人以下で3人目に記入あり",
IF(AND(AH797=2,COUNTA(CT797,CV797,CW797,CY797)&lt;4),"問4_4)虐待者2人で虐待者属性2人分の記入不足",
IF(AND(AH797&gt;=3,COUNTA(CT797,CV797,CW797,CY797,CZ797,DB797)&lt;6),"問4_4)虐待者3人以上で虐待者属性3人分の記入不足",
IF(AND(COUNTA(F797:G797,I797:X797,Z797:AB797,AD797:AK797)=0,COUNTA(CG797:CQ797,CT797:DB797)&gt;0),"虐待事例の場合のみ回答"," "))))))))</f>
        <v xml:space="preserve"> </v>
      </c>
      <c r="DF797" s="121"/>
      <c r="DG797" s="114"/>
      <c r="DH797" s="704"/>
      <c r="DI797" s="119"/>
      <c r="DJ797" s="187"/>
      <c r="DK797" s="254"/>
      <c r="DL797" s="224" t="str">
        <f t="shared" ref="DL797:DL860" si="795">IF(AND(DF797=DF$63,COUNTA(DH797,DI797,DK797)&lt;&gt;3),"問7_1-1)で「a)分離」とした場合は1-2)～2-2)まで回答",
IF(AND(OR(DF797=DF$64,DF797=DF$65,DF797=DF$66,DF797=DF$67),COUNTA(DH797,DI797,DK797)&gt;0),"問7_1-1)で「a)分離」以外を選択した場合は1-2)～2-2)は回答不要",
IF(OR(AND(DF797=DF$67,COUNTA(DG797)=0),AND(DF797&lt;&gt;DF$67,COUNTA(DG797)&gt;0)),"その他→具体的内容",
IF(OR(AND(OR(DI797=DI$65,DI797=DI$69),COUNTA(DJ797)=0),AND(OR(DI797=DI$63,DI797=DI$64,DI797=DI$66,DI797=DI$67,DI797=DI$68),COUNTA(DJ797)&gt;0)),"「緊急一時保護」「その他」の場合、具体的内容を記入（※「緊急一時保護」の場合は保護先及び利用事業・制度等を記入）",
IF(AND(COUNTA(DI797:DK797)&lt;&gt;0,DF797=""),"問7_1-1)分離の有無を記入"," ")))))</f>
        <v xml:space="preserve"> </v>
      </c>
      <c r="DM797" s="224" t="str">
        <f t="shared" si="784"/>
        <v xml:space="preserve"> </v>
      </c>
      <c r="DN797" s="474"/>
      <c r="DO797" s="117"/>
      <c r="DP797" s="117"/>
      <c r="DQ797" s="117"/>
      <c r="DR797" s="117"/>
      <c r="DS797" s="117"/>
      <c r="DT797" s="254"/>
      <c r="DU797" s="476"/>
      <c r="DV797" s="224" t="str">
        <f t="shared" ref="DV797:DV860" si="796">IF(OR(AND(DN797="",COUNTA(DO797:DT797)&gt;0),AND(DN797=DN$64,COUNTA(DO797:DT797)&gt;0),AND(DN797=DN$63,COUNTA(DO797:DT797)&lt;1)),"経過観察以外の対応を行った場合→詳細内容を記入",
IF(AND(COUNTA(DT797)=1,COUNTA(DU797)=0),"その他→具体的内容を記入",
IF(AND(OR(CM797=CM$63,CM797=CM$64),DQ797=DQ$63),"問6_7)で「介護サービスを受けている」、「過去受けていたが判断時点では受けていない」→c）は不可",
IF(AND(CM797=CM$65,DR797=DR$63),"問6_7)で「過去も含めて受けていない」→d)は不可",IF(AND(DQ797=DQ$63,DR797=DR$63),"c)とd)は同時に「有」にできません",
IF(AND(OR(CI797=CI$63,CI797=CI$64,CI797=CI$66,CI797=CI$67,CI797=CI$68),DR797=DR$63),"問6_3)で「認定済み」以外の回答→d)は不可"," "))))))</f>
        <v xml:space="preserve"> </v>
      </c>
      <c r="DW797" s="115"/>
      <c r="DX797" s="470"/>
      <c r="DY797" s="117"/>
      <c r="DZ797" s="704"/>
      <c r="EA797" s="224" t="str">
        <f t="shared" ref="EA797:EA860" si="797">IF(AND(OR(DW797=DW$64,DW797=DW$65),DX797=""),"4-1)で「調査対象年度内に成年後見制度開始済」「利用手続き中」の場合、4-2)を回答",
IF(AND(OR(DW797=DW$63,DW797=DW$66,DW797=""),DX797&lt;&gt;""),"4-1)で「調査年度内に成年後見制度利用開始済」「利用手続き中」の場合のみ、4-2)に回答",
IF(AND(DW797&lt;&gt;"",DY797=""),"4-3)日常生活自立支援事業の開始の有無に記入",
" ")))</f>
        <v xml:space="preserve"> </v>
      </c>
      <c r="EB797" s="906"/>
      <c r="EC797" s="904"/>
      <c r="ED797" s="904"/>
      <c r="EE797" s="904"/>
      <c r="EF797" s="904"/>
      <c r="EG797" s="904"/>
      <c r="EH797" s="904"/>
      <c r="EI797" s="904"/>
      <c r="EJ797" s="904"/>
      <c r="EK797" s="905"/>
      <c r="EL797" s="80"/>
      <c r="EM797" s="224" t="str">
        <f t="shared" si="785"/>
        <v xml:space="preserve"> </v>
      </c>
      <c r="EN797" s="224" t="str">
        <f t="shared" si="786"/>
        <v xml:space="preserve"> </v>
      </c>
      <c r="EO797" s="115"/>
      <c r="EP797" s="1050"/>
      <c r="EQ797" s="253"/>
      <c r="ER797" s="117"/>
      <c r="ES797" s="1258">
        <f t="shared" si="787"/>
        <v>706</v>
      </c>
      <c r="ET797" s="224" t="str">
        <f t="shared" si="788"/>
        <v xml:space="preserve"> </v>
      </c>
      <c r="EU797" s="477" t="str">
        <f t="shared" si="789"/>
        <v/>
      </c>
      <c r="EV797" s="1334" t="str">
        <f t="shared" si="792"/>
        <v xml:space="preserve"> </v>
      </c>
      <c r="EW797" s="1332" t="str">
        <f t="shared" si="775"/>
        <v/>
      </c>
      <c r="EX797" s="1275" t="str">
        <f t="shared" si="757"/>
        <v/>
      </c>
      <c r="EY797" s="1275" t="str">
        <f t="shared" si="758"/>
        <v/>
      </c>
      <c r="EZ797" s="1275" t="str">
        <f t="shared" si="759"/>
        <v/>
      </c>
      <c r="FA797" s="1275" t="str">
        <f t="shared" si="760"/>
        <v/>
      </c>
      <c r="FB797" s="1275" t="str">
        <f t="shared" si="761"/>
        <v/>
      </c>
      <c r="FC797" s="1333" t="str">
        <f t="shared" si="762"/>
        <v/>
      </c>
      <c r="FE797" s="1234" t="str">
        <f t="shared" si="763"/>
        <v xml:space="preserve"> </v>
      </c>
      <c r="FF797" s="1234" t="str">
        <f t="shared" si="764"/>
        <v xml:space="preserve"> </v>
      </c>
      <c r="FG797" s="1234" t="str">
        <f t="shared" si="765"/>
        <v xml:space="preserve"> </v>
      </c>
      <c r="FH797" s="1234" t="str">
        <f t="shared" si="766"/>
        <v xml:space="preserve"> </v>
      </c>
      <c r="FI797" s="1234" t="str">
        <f t="shared" ref="FI797:FI860" si="798">IF(AND(FB797&lt;&gt;"",$EW797=$EW$63,FB797&gt;46112),"●"," ")</f>
        <v xml:space="preserve"> </v>
      </c>
      <c r="FJ797" s="1234" t="str">
        <f t="shared" si="767"/>
        <v xml:space="preserve"> </v>
      </c>
      <c r="FK797" s="1234">
        <f t="shared" ref="FK797:FK860" si="799">COUNTIF(FE797:FJ797,"●")</f>
        <v>0</v>
      </c>
      <c r="FL797" s="1227"/>
      <c r="FM797" s="1234" t="str">
        <f t="shared" ref="FM797:FM860" si="800">IF(AND(EX797&lt;&gt;"",$EW797=$EW$64,EX797&gt;=45748),"●"," ")</f>
        <v xml:space="preserve"> </v>
      </c>
      <c r="FN797" s="1234" t="str">
        <f t="shared" ref="FN797:FN860" si="801">IF(AND(EY797&lt;&gt;"",$EW797=$EW$64,EY797&gt;46112),"●"," ")</f>
        <v xml:space="preserve"> </v>
      </c>
      <c r="FO797" s="1234" t="str">
        <f t="shared" si="768"/>
        <v xml:space="preserve"> </v>
      </c>
      <c r="FP797" s="1234" t="str">
        <f t="shared" si="769"/>
        <v xml:space="preserve"> </v>
      </c>
      <c r="FQ797" s="1234" t="str">
        <f t="shared" ref="FQ797:FQ860" si="802">IF(AND(FB797&lt;&gt;"",$EW797=$EW$64,FB797&gt;46112),"●"," ")</f>
        <v xml:space="preserve"> </v>
      </c>
      <c r="FR797" s="1234" t="str">
        <f t="shared" si="770"/>
        <v xml:space="preserve"> </v>
      </c>
      <c r="FS797" s="1234">
        <f t="shared" si="776"/>
        <v>0</v>
      </c>
      <c r="FT797" s="1227"/>
      <c r="FU797" s="1234" t="str">
        <f t="shared" si="771"/>
        <v xml:space="preserve"> </v>
      </c>
      <c r="FV797" s="1234" t="str">
        <f t="shared" si="772"/>
        <v xml:space="preserve"> </v>
      </c>
      <c r="FW797" s="1234" t="str">
        <f t="shared" si="773"/>
        <v xml:space="preserve"> </v>
      </c>
      <c r="FX797" s="1234" t="str">
        <f t="shared" ref="FX797:FX860" si="803">IF(AND(FA797&lt;&gt;"",$EW797=$EW$65,$DF797=$DF$63,OR(FA797&lt;45748,FA797&gt;46112)),"●"," ")</f>
        <v xml:space="preserve"> </v>
      </c>
      <c r="FY797" s="1234" t="str">
        <f t="shared" ref="FY797:FY860" si="804">IF(AND(FB797&lt;&gt;"",$EW797=$EW$65,DW797=$DW$63,FB797&gt;46112),"●"," ")</f>
        <v xml:space="preserve"> </v>
      </c>
      <c r="FZ797" s="1234" t="str">
        <f t="shared" si="774"/>
        <v xml:space="preserve"> </v>
      </c>
      <c r="GA797" s="1234">
        <f t="shared" ref="GA797:GA860" si="805">COUNTIFS(FU797:FZ797,"●")</f>
        <v>0</v>
      </c>
      <c r="GB797" s="1227"/>
      <c r="GC797" s="1234" t="str">
        <f t="shared" ref="GC797:GC860" si="806">IF(AND(EY797&lt;&gt;"",EX797&lt;&gt;""),IF(EY797-EX797&lt;0,"●"," ")," ")</f>
        <v xml:space="preserve"> </v>
      </c>
      <c r="GD797" s="1234" t="str">
        <f t="shared" ref="GD797:GD860" si="807">IF(AND(EZ797&lt;&gt;"",EX797&lt;&gt;""),IF(EZ797-EX797&lt;0,"●"," ")," ")</f>
        <v xml:space="preserve"> </v>
      </c>
      <c r="GE797" s="1234" t="str">
        <f t="shared" ref="GE797:GE860" si="808">IF(AND(FA797&lt;&gt;"",EX797&lt;&gt;"",$DF797=$DF$63),IF(FA797-EX797&lt;0,"●"," ")," ")</f>
        <v xml:space="preserve"> </v>
      </c>
      <c r="GF797" s="1234" t="str">
        <f t="shared" ref="GF797:GF860" si="809">IF(AND(FC797&lt;&gt;"",EX797&lt;&gt;""),IF(FC797-EX797&lt;0,"●"," ")," ")</f>
        <v xml:space="preserve"> </v>
      </c>
      <c r="GG797" s="1234" t="str">
        <f t="shared" ref="GG797:GG860" si="810">IF(AND(EZ797&lt;&gt;"",EY797&lt;&gt;""),IF(EZ797-EY797&lt;0,"●"," ")," ")</f>
        <v xml:space="preserve"> </v>
      </c>
      <c r="GH797" s="1234" t="str">
        <f t="shared" ref="GH797:GH860" si="811">IF(AND(FA797&lt;&gt;"",EY797&lt;&gt;"",$DF797=$DF$63),IF(FA797-EY797&lt;0,"●"," ")," ")</f>
        <v xml:space="preserve"> </v>
      </c>
      <c r="GI797" s="1234" t="str">
        <f t="shared" ref="GI797:GI860" si="812">IF(AND(FC797&lt;&gt;"",EY797&lt;&gt;""),IF(FC797-EY797&lt;0,"●"," ")," ")</f>
        <v xml:space="preserve"> </v>
      </c>
      <c r="GJ797" s="1234" t="str">
        <f t="shared" ref="GJ797:GJ860" si="813">IF(AND(FA797&lt;&gt;"",EZ797&lt;&gt;"",$DF797=$DF$63),IF(FA797-EZ797&lt;0,"●"," ")," ")</f>
        <v xml:space="preserve"> </v>
      </c>
      <c r="GK797" s="1234" t="str">
        <f t="shared" ref="GK797:GK860" si="814">IF(AND(FC797&lt;&gt;"",EZ797&lt;&gt;""),IF(FC797-EZ797&lt;0,"●"," ")," ")</f>
        <v xml:space="preserve"> </v>
      </c>
      <c r="GL797" s="1234" t="str">
        <f t="shared" ref="GL797:GL860" si="815">IF(AND(FC797&lt;&gt;"",FA797&lt;&gt;"",$DF797=$DF$63),IF(FC797-FA797&lt;0,"●"," ")," ")</f>
        <v xml:space="preserve"> </v>
      </c>
      <c r="GM797" s="1234" t="str">
        <f t="shared" ref="GM797:GM860" si="816">IF(AND(FC797&lt;&gt;"",FB797&lt;&gt;""),IF(FC797-FB797&lt;0,"●"," ")," ")</f>
        <v xml:space="preserve"> </v>
      </c>
      <c r="GN797" s="1234">
        <f t="shared" ref="GN797:GN860" si="817">COUNTIFS(GC797:GM797,"●")</f>
        <v>0</v>
      </c>
    </row>
    <row r="798" spans="1:196" s="100" customFormat="1" ht="27" customHeight="1" thickTop="1" thickBot="1">
      <c r="A798" s="1208">
        <f>【A票】【D票】!$D$10</f>
        <v>0</v>
      </c>
      <c r="B798" s="1212">
        <f>【A票】【D票】!$H$10</f>
        <v>0</v>
      </c>
      <c r="C798" s="1213" t="str">
        <f>【A票】【D票】!$K$10</f>
        <v xml:space="preserve"> </v>
      </c>
      <c r="D798" s="1214">
        <f t="shared" si="791"/>
        <v>707</v>
      </c>
      <c r="E798" s="914"/>
      <c r="F798" s="467"/>
      <c r="G798" s="469"/>
      <c r="H798" s="224" t="str">
        <f t="shared" si="777"/>
        <v xml:space="preserve"> </v>
      </c>
      <c r="I798" s="704"/>
      <c r="J798" s="117"/>
      <c r="K798" s="117"/>
      <c r="L798" s="117"/>
      <c r="M798" s="117"/>
      <c r="N798" s="117"/>
      <c r="O798" s="117"/>
      <c r="P798" s="117"/>
      <c r="Q798" s="117"/>
      <c r="R798" s="117"/>
      <c r="S798" s="117"/>
      <c r="T798" s="254"/>
      <c r="U798" s="646"/>
      <c r="V798" s="646"/>
      <c r="W798" s="114"/>
      <c r="X798" s="254"/>
      <c r="Y798" s="224" t="str">
        <f t="shared" si="778"/>
        <v xml:space="preserve"> </v>
      </c>
      <c r="Z798" s="579"/>
      <c r="AA798" s="704"/>
      <c r="AB798" s="119"/>
      <c r="AC798" s="224" t="str">
        <f t="shared" si="793"/>
        <v xml:space="preserve"> </v>
      </c>
      <c r="AD798" s="115"/>
      <c r="AE798" s="253"/>
      <c r="AF798" s="704"/>
      <c r="AG798" s="727"/>
      <c r="AH798" s="727"/>
      <c r="AI798" s="727"/>
      <c r="AJ798" s="727"/>
      <c r="AK798" s="591"/>
      <c r="AL798" s="727"/>
      <c r="AM798" s="727"/>
      <c r="AN798" s="727"/>
      <c r="AO798" s="727"/>
      <c r="AP798" s="727"/>
      <c r="AQ798" s="727"/>
      <c r="AR798" s="727"/>
      <c r="AS798" s="727"/>
      <c r="AT798" s="727"/>
      <c r="AU798" s="727"/>
      <c r="AV798" s="727"/>
      <c r="AW798" s="727"/>
      <c r="AX798" s="727"/>
      <c r="AY798" s="727"/>
      <c r="AZ798" s="727"/>
      <c r="BA798" s="727"/>
      <c r="BB798" s="727"/>
      <c r="BC798" s="821"/>
      <c r="BD798" s="727"/>
      <c r="BE798" s="727"/>
      <c r="BF798" s="727"/>
      <c r="BG798" s="727"/>
      <c r="BH798" s="727"/>
      <c r="BI798" s="727"/>
      <c r="BJ798" s="727"/>
      <c r="BK798" s="727"/>
      <c r="BL798" s="821"/>
      <c r="BM798" s="727"/>
      <c r="BN798" s="727"/>
      <c r="BO798" s="727"/>
      <c r="BP798" s="727"/>
      <c r="BQ798" s="727"/>
      <c r="BR798" s="821"/>
      <c r="BS798" s="727"/>
      <c r="BT798" s="727"/>
      <c r="BU798" s="727"/>
      <c r="BV798" s="591"/>
      <c r="BW798" s="224" t="str">
        <f t="shared" si="790"/>
        <v xml:space="preserve"> </v>
      </c>
      <c r="BX798" s="471">
        <f t="shared" si="779"/>
        <v>707</v>
      </c>
      <c r="BY798" s="117"/>
      <c r="BZ798" s="117"/>
      <c r="CA798" s="117"/>
      <c r="CB798" s="117"/>
      <c r="CC798" s="117"/>
      <c r="CD798" s="461"/>
      <c r="CE798" s="236"/>
      <c r="CF798" s="224" t="str">
        <f t="shared" si="780"/>
        <v xml:space="preserve"> </v>
      </c>
      <c r="CG798" s="116"/>
      <c r="CH798" s="117"/>
      <c r="CI798" s="117"/>
      <c r="CJ798" s="117"/>
      <c r="CK798" s="472"/>
      <c r="CL798" s="472"/>
      <c r="CM798" s="472"/>
      <c r="CN798" s="472"/>
      <c r="CO798" s="117"/>
      <c r="CP798" s="253"/>
      <c r="CQ798" s="120"/>
      <c r="CR798" s="224" t="str" cm="1">
        <f t="array" ref="CR798">IF(AND(SUM(COUNTIF(CG798:CM798,{"*不明*","*その他*"})+COUNTIF(CO798:CP798,{"*不明*","*その他*"}))&gt;0,CQ798=""),"その他・不明の場合,10)具体的内容、理由を記入",IF(OR(AND(CI798=CI$65,COUNTA(CJ798:CM798)&lt;4),AND(OR(CI798=CI$63,CI798=CI$64,CI798=CI$66,CI798=CI$67,CI798=CI$68,CI798=""),COUNTA(CJ798:CM798)&gt;0)),"3)介護保険認定済→要介護度、認知症自立度、寝たきり度、介護保険サービス記入",IF(OR(AND(OR(CM798=CM$63,CM798=CM$64),CN798=""),AND(OR(CM798=CM$65,CM798=CM$66),CN798&lt;&gt;"")),"7)介護保険サービス受けている/過去受けていた→具体的内容記入"," ")))</f>
        <v xml:space="preserve"> </v>
      </c>
      <c r="CS798" s="224" t="str">
        <f t="shared" si="781"/>
        <v xml:space="preserve"> </v>
      </c>
      <c r="CT798" s="116"/>
      <c r="CU798" s="253"/>
      <c r="CV798" s="117"/>
      <c r="CW798" s="117"/>
      <c r="CX798" s="253"/>
      <c r="CY798" s="117"/>
      <c r="CZ798" s="117"/>
      <c r="DA798" s="253"/>
      <c r="DB798" s="117"/>
      <c r="DC798" s="224" t="str">
        <f t="shared" si="782"/>
        <v xml:space="preserve"> </v>
      </c>
      <c r="DD798" s="224" t="str">
        <f t="shared" si="783"/>
        <v xml:space="preserve"> </v>
      </c>
      <c r="DE798" s="224" t="str">
        <f t="shared" si="794"/>
        <v xml:space="preserve"> </v>
      </c>
      <c r="DF798" s="121"/>
      <c r="DG798" s="114"/>
      <c r="DH798" s="704"/>
      <c r="DI798" s="119"/>
      <c r="DJ798" s="187"/>
      <c r="DK798" s="254"/>
      <c r="DL798" s="224" t="str">
        <f t="shared" si="795"/>
        <v xml:space="preserve"> </v>
      </c>
      <c r="DM798" s="224" t="str">
        <f t="shared" si="784"/>
        <v xml:space="preserve"> </v>
      </c>
      <c r="DN798" s="474"/>
      <c r="DO798" s="117"/>
      <c r="DP798" s="117"/>
      <c r="DQ798" s="117"/>
      <c r="DR798" s="117"/>
      <c r="DS798" s="117"/>
      <c r="DT798" s="254"/>
      <c r="DU798" s="476"/>
      <c r="DV798" s="224" t="str">
        <f t="shared" si="796"/>
        <v xml:space="preserve"> </v>
      </c>
      <c r="DW798" s="115"/>
      <c r="DX798" s="470"/>
      <c r="DY798" s="117"/>
      <c r="DZ798" s="704"/>
      <c r="EA798" s="224" t="str">
        <f t="shared" si="797"/>
        <v xml:space="preserve"> </v>
      </c>
      <c r="EB798" s="906"/>
      <c r="EC798" s="904"/>
      <c r="ED798" s="904"/>
      <c r="EE798" s="904"/>
      <c r="EF798" s="904"/>
      <c r="EG798" s="904"/>
      <c r="EH798" s="904"/>
      <c r="EI798" s="904"/>
      <c r="EJ798" s="904"/>
      <c r="EK798" s="905"/>
      <c r="EL798" s="80"/>
      <c r="EM798" s="224" t="str">
        <f t="shared" si="785"/>
        <v xml:space="preserve"> </v>
      </c>
      <c r="EN798" s="224" t="str">
        <f t="shared" si="786"/>
        <v xml:space="preserve"> </v>
      </c>
      <c r="EO798" s="115"/>
      <c r="EP798" s="1050"/>
      <c r="EQ798" s="253"/>
      <c r="ER798" s="117"/>
      <c r="ES798" s="1258">
        <f t="shared" si="787"/>
        <v>707</v>
      </c>
      <c r="ET798" s="224" t="str">
        <f t="shared" si="788"/>
        <v xml:space="preserve"> </v>
      </c>
      <c r="EU798" s="477" t="str">
        <f t="shared" si="789"/>
        <v/>
      </c>
      <c r="EV798" s="1334" t="str">
        <f t="shared" si="792"/>
        <v xml:space="preserve"> </v>
      </c>
      <c r="EW798" s="1332" t="str">
        <f t="shared" si="775"/>
        <v/>
      </c>
      <c r="EX798" s="1275" t="str">
        <f t="shared" ref="EX798:EX861" si="818">IF(I798&lt;&gt;"",I798,"")</f>
        <v/>
      </c>
      <c r="EY798" s="1275" t="str">
        <f t="shared" ref="EY798:EY861" si="819">IF(AA798&lt;&gt;"",AA798,"")</f>
        <v/>
      </c>
      <c r="EZ798" s="1275" t="str">
        <f t="shared" ref="EZ798:EZ861" si="820">IF(AF798&lt;&gt;"",AF798,"")</f>
        <v/>
      </c>
      <c r="FA798" s="1275" t="str">
        <f t="shared" ref="FA798:FA861" si="821">IF(DH798&lt;&gt;"",DH798,"")</f>
        <v/>
      </c>
      <c r="FB798" s="1275" t="str">
        <f t="shared" ref="FB798:FB861" si="822">IF(DZ798&lt;&gt;"",DZ798,"")</f>
        <v/>
      </c>
      <c r="FC798" s="1333" t="str">
        <f t="shared" ref="FC798:FC861" si="823">IF(EP798&lt;&gt;"",EP798,"")</f>
        <v/>
      </c>
      <c r="FE798" s="1234" t="str">
        <f t="shared" ref="FE798:FE861" si="824">IF(AND(EX798&lt;&gt;"",$EW798=$EW$63,OR(EX798&lt;45748,EX798&gt;46112)),"●"," ")</f>
        <v xml:space="preserve"> </v>
      </c>
      <c r="FF798" s="1234" t="str">
        <f t="shared" ref="FF798:FF861" si="825">IF(AND(EY798&lt;&gt;"",$EW798=$EW$63,OR(EY798&lt;45748,EY798&gt;46112)),"●"," ")</f>
        <v xml:space="preserve"> </v>
      </c>
      <c r="FG798" s="1234" t="str">
        <f t="shared" ref="FG798:FG861" si="826">IF(AND(EZ798&lt;&gt;"",$EW798=$EW$63,OR(EZ798&lt;45748,EZ798&gt;46112)),"●"," ")</f>
        <v xml:space="preserve"> </v>
      </c>
      <c r="FH798" s="1234" t="str">
        <f t="shared" ref="FH798:FH861" si="827">IF(AND(FA798&lt;&gt;"",$EW798=$EW$63,$DF798=$DF$63,OR(FA798&lt;45748,FA798&gt;46112)),"●"," ")</f>
        <v xml:space="preserve"> </v>
      </c>
      <c r="FI798" s="1234" t="str">
        <f t="shared" si="798"/>
        <v xml:space="preserve"> </v>
      </c>
      <c r="FJ798" s="1234" t="str">
        <f t="shared" ref="FJ798:FJ861" si="828">IF(AND(FC798&lt;&gt;"",$EW798=$EW$63,OR(FC798&lt;45748,FC798&gt;46112)),"●"," ")</f>
        <v xml:space="preserve"> </v>
      </c>
      <c r="FK798" s="1234">
        <f t="shared" si="799"/>
        <v>0</v>
      </c>
      <c r="FL798" s="1227"/>
      <c r="FM798" s="1234" t="str">
        <f t="shared" si="800"/>
        <v xml:space="preserve"> </v>
      </c>
      <c r="FN798" s="1234" t="str">
        <f t="shared" si="801"/>
        <v xml:space="preserve"> </v>
      </c>
      <c r="FO798" s="1234" t="str">
        <f t="shared" ref="FO798:FO861" si="829">IF(AND(EZ798&lt;&gt;"",$EW798=$EW$64,OR(EZ798&lt;45748,EZ798&gt;46112)),"●"," ")</f>
        <v xml:space="preserve"> </v>
      </c>
      <c r="FP798" s="1234" t="str">
        <f t="shared" ref="FP798:FP861" si="830">IF(AND(FA798&lt;&gt;"",$EW798=$EW$64,$DF798=$DF$63,OR(FA798&lt;45748,FA798&gt;46112)),"●"," ")</f>
        <v xml:space="preserve"> </v>
      </c>
      <c r="FQ798" s="1234" t="str">
        <f t="shared" si="802"/>
        <v xml:space="preserve"> </v>
      </c>
      <c r="FR798" s="1234" t="str">
        <f t="shared" ref="FR798:FR861" si="831">IF(AND(FC798&lt;&gt;"",$EW798=$EW$64,OR(FC798&lt;45748,FC798&gt;46112)),"●"," ")</f>
        <v xml:space="preserve"> </v>
      </c>
      <c r="FS798" s="1234">
        <f t="shared" si="776"/>
        <v>0</v>
      </c>
      <c r="FT798" s="1227"/>
      <c r="FU798" s="1234" t="str">
        <f t="shared" ref="FU798:FU861" si="832">IF(AND(EX798&lt;&gt;"",$EW798=$EW$65,OR(EX798&gt;=45748)),"●"," ")</f>
        <v xml:space="preserve"> </v>
      </c>
      <c r="FV798" s="1234" t="str">
        <f t="shared" ref="FV798:FV861" si="833">IF(AND(EY798&lt;&gt;"",$EW798=$EW$65,OR(EY798&gt;=45748)),"●"," ")</f>
        <v xml:space="preserve"> </v>
      </c>
      <c r="FW798" s="1234" t="str">
        <f t="shared" ref="FW798:FW861" si="834">IF(AND(EZ798&lt;&gt;"",$EW798=$EW$65,OR(EZ798&gt;=45748)),"●"," ")</f>
        <v xml:space="preserve"> </v>
      </c>
      <c r="FX798" s="1234" t="str">
        <f t="shared" si="803"/>
        <v xml:space="preserve"> </v>
      </c>
      <c r="FY798" s="1234" t="str">
        <f t="shared" si="804"/>
        <v xml:space="preserve"> </v>
      </c>
      <c r="FZ798" s="1234" t="str">
        <f t="shared" ref="FZ798:FZ861" si="835">IF(AND(FC798&lt;&gt;"",$EW798=$EW$65,OR(FC798&lt;45748,FC798&gt;46112)),"●"," ")</f>
        <v xml:space="preserve"> </v>
      </c>
      <c r="GA798" s="1234">
        <f t="shared" si="805"/>
        <v>0</v>
      </c>
      <c r="GB798" s="1227"/>
      <c r="GC798" s="1234" t="str">
        <f t="shared" si="806"/>
        <v xml:space="preserve"> </v>
      </c>
      <c r="GD798" s="1234" t="str">
        <f t="shared" si="807"/>
        <v xml:space="preserve"> </v>
      </c>
      <c r="GE798" s="1234" t="str">
        <f t="shared" si="808"/>
        <v xml:space="preserve"> </v>
      </c>
      <c r="GF798" s="1234" t="str">
        <f t="shared" si="809"/>
        <v xml:space="preserve"> </v>
      </c>
      <c r="GG798" s="1234" t="str">
        <f t="shared" si="810"/>
        <v xml:space="preserve"> </v>
      </c>
      <c r="GH798" s="1234" t="str">
        <f t="shared" si="811"/>
        <v xml:space="preserve"> </v>
      </c>
      <c r="GI798" s="1234" t="str">
        <f t="shared" si="812"/>
        <v xml:space="preserve"> </v>
      </c>
      <c r="GJ798" s="1234" t="str">
        <f t="shared" si="813"/>
        <v xml:space="preserve"> </v>
      </c>
      <c r="GK798" s="1234" t="str">
        <f t="shared" si="814"/>
        <v xml:space="preserve"> </v>
      </c>
      <c r="GL798" s="1234" t="str">
        <f t="shared" si="815"/>
        <v xml:space="preserve"> </v>
      </c>
      <c r="GM798" s="1234" t="str">
        <f t="shared" si="816"/>
        <v xml:space="preserve"> </v>
      </c>
      <c r="GN798" s="1234">
        <f t="shared" si="817"/>
        <v>0</v>
      </c>
    </row>
    <row r="799" spans="1:196" s="100" customFormat="1" ht="27" customHeight="1" thickTop="1" thickBot="1">
      <c r="A799" s="1208">
        <f>【A票】【D票】!$D$10</f>
        <v>0</v>
      </c>
      <c r="B799" s="1212">
        <f>【A票】【D票】!$H$10</f>
        <v>0</v>
      </c>
      <c r="C799" s="1213" t="str">
        <f>【A票】【D票】!$K$10</f>
        <v xml:space="preserve"> </v>
      </c>
      <c r="D799" s="1214">
        <f t="shared" si="791"/>
        <v>708</v>
      </c>
      <c r="E799" s="914"/>
      <c r="F799" s="467"/>
      <c r="G799" s="469"/>
      <c r="H799" s="224" t="str">
        <f t="shared" si="777"/>
        <v xml:space="preserve"> </v>
      </c>
      <c r="I799" s="704"/>
      <c r="J799" s="117"/>
      <c r="K799" s="117"/>
      <c r="L799" s="117"/>
      <c r="M799" s="117"/>
      <c r="N799" s="117"/>
      <c r="O799" s="117"/>
      <c r="P799" s="117"/>
      <c r="Q799" s="117"/>
      <c r="R799" s="117"/>
      <c r="S799" s="117"/>
      <c r="T799" s="254"/>
      <c r="U799" s="646"/>
      <c r="V799" s="646"/>
      <c r="W799" s="114"/>
      <c r="X799" s="254"/>
      <c r="Y799" s="224" t="str">
        <f t="shared" si="778"/>
        <v xml:space="preserve"> </v>
      </c>
      <c r="Z799" s="579"/>
      <c r="AA799" s="704"/>
      <c r="AB799" s="119"/>
      <c r="AC799" s="224" t="str">
        <f t="shared" si="793"/>
        <v xml:space="preserve"> </v>
      </c>
      <c r="AD799" s="115"/>
      <c r="AE799" s="253"/>
      <c r="AF799" s="704"/>
      <c r="AG799" s="727"/>
      <c r="AH799" s="727"/>
      <c r="AI799" s="727"/>
      <c r="AJ799" s="727"/>
      <c r="AK799" s="591"/>
      <c r="AL799" s="727"/>
      <c r="AM799" s="727"/>
      <c r="AN799" s="727"/>
      <c r="AO799" s="727"/>
      <c r="AP799" s="727"/>
      <c r="AQ799" s="727"/>
      <c r="AR799" s="727"/>
      <c r="AS799" s="727"/>
      <c r="AT799" s="727"/>
      <c r="AU799" s="727"/>
      <c r="AV799" s="727"/>
      <c r="AW799" s="727"/>
      <c r="AX799" s="727"/>
      <c r="AY799" s="727"/>
      <c r="AZ799" s="727"/>
      <c r="BA799" s="727"/>
      <c r="BB799" s="727"/>
      <c r="BC799" s="821"/>
      <c r="BD799" s="727"/>
      <c r="BE799" s="727"/>
      <c r="BF799" s="727"/>
      <c r="BG799" s="727"/>
      <c r="BH799" s="727"/>
      <c r="BI799" s="727"/>
      <c r="BJ799" s="727"/>
      <c r="BK799" s="727"/>
      <c r="BL799" s="821"/>
      <c r="BM799" s="727"/>
      <c r="BN799" s="727"/>
      <c r="BO799" s="727"/>
      <c r="BP799" s="727"/>
      <c r="BQ799" s="727"/>
      <c r="BR799" s="821"/>
      <c r="BS799" s="727"/>
      <c r="BT799" s="727"/>
      <c r="BU799" s="727"/>
      <c r="BV799" s="591"/>
      <c r="BW799" s="224" t="str">
        <f t="shared" si="790"/>
        <v xml:space="preserve"> </v>
      </c>
      <c r="BX799" s="471">
        <f t="shared" si="779"/>
        <v>708</v>
      </c>
      <c r="BY799" s="117"/>
      <c r="BZ799" s="117"/>
      <c r="CA799" s="117"/>
      <c r="CB799" s="117"/>
      <c r="CC799" s="117"/>
      <c r="CD799" s="461"/>
      <c r="CE799" s="236"/>
      <c r="CF799" s="224" t="str">
        <f t="shared" si="780"/>
        <v xml:space="preserve"> </v>
      </c>
      <c r="CG799" s="116"/>
      <c r="CH799" s="117"/>
      <c r="CI799" s="117"/>
      <c r="CJ799" s="117"/>
      <c r="CK799" s="472"/>
      <c r="CL799" s="472"/>
      <c r="CM799" s="472"/>
      <c r="CN799" s="472"/>
      <c r="CO799" s="117"/>
      <c r="CP799" s="253"/>
      <c r="CQ799" s="120"/>
      <c r="CR799" s="224" t="str" cm="1">
        <f t="array" ref="CR799">IF(AND(SUM(COUNTIF(CG799:CM799,{"*不明*","*その他*"})+COUNTIF(CO799:CP799,{"*不明*","*その他*"}))&gt;0,CQ799=""),"その他・不明の場合,10)具体的内容、理由を記入",IF(OR(AND(CI799=CI$65,COUNTA(CJ799:CM799)&lt;4),AND(OR(CI799=CI$63,CI799=CI$64,CI799=CI$66,CI799=CI$67,CI799=CI$68,CI799=""),COUNTA(CJ799:CM799)&gt;0)),"3)介護保険認定済→要介護度、認知症自立度、寝たきり度、介護保険サービス記入",IF(OR(AND(OR(CM799=CM$63,CM799=CM$64),CN799=""),AND(OR(CM799=CM$65,CM799=CM$66),CN799&lt;&gt;"")),"7)介護保険サービス受けている/過去受けていた→具体的内容記入"," ")))</f>
        <v xml:space="preserve"> </v>
      </c>
      <c r="CS799" s="224" t="str">
        <f t="shared" si="781"/>
        <v xml:space="preserve"> </v>
      </c>
      <c r="CT799" s="116"/>
      <c r="CU799" s="253"/>
      <c r="CV799" s="117"/>
      <c r="CW799" s="117"/>
      <c r="CX799" s="253"/>
      <c r="CY799" s="117"/>
      <c r="CZ799" s="117"/>
      <c r="DA799" s="253"/>
      <c r="DB799" s="117"/>
      <c r="DC799" s="224" t="str">
        <f t="shared" si="782"/>
        <v xml:space="preserve"> </v>
      </c>
      <c r="DD799" s="224" t="str">
        <f t="shared" si="783"/>
        <v xml:space="preserve"> </v>
      </c>
      <c r="DE799" s="224" t="str">
        <f t="shared" si="794"/>
        <v xml:space="preserve"> </v>
      </c>
      <c r="DF799" s="121"/>
      <c r="DG799" s="114"/>
      <c r="DH799" s="704"/>
      <c r="DI799" s="119"/>
      <c r="DJ799" s="187"/>
      <c r="DK799" s="254"/>
      <c r="DL799" s="224" t="str">
        <f t="shared" si="795"/>
        <v xml:space="preserve"> </v>
      </c>
      <c r="DM799" s="224" t="str">
        <f t="shared" si="784"/>
        <v xml:space="preserve"> </v>
      </c>
      <c r="DN799" s="474"/>
      <c r="DO799" s="117"/>
      <c r="DP799" s="117"/>
      <c r="DQ799" s="117"/>
      <c r="DR799" s="117"/>
      <c r="DS799" s="117"/>
      <c r="DT799" s="254"/>
      <c r="DU799" s="476"/>
      <c r="DV799" s="224" t="str">
        <f t="shared" si="796"/>
        <v xml:space="preserve"> </v>
      </c>
      <c r="DW799" s="115"/>
      <c r="DX799" s="470"/>
      <c r="DY799" s="117"/>
      <c r="DZ799" s="704"/>
      <c r="EA799" s="224" t="str">
        <f t="shared" si="797"/>
        <v xml:space="preserve"> </v>
      </c>
      <c r="EB799" s="906"/>
      <c r="EC799" s="904"/>
      <c r="ED799" s="904"/>
      <c r="EE799" s="904"/>
      <c r="EF799" s="904"/>
      <c r="EG799" s="904"/>
      <c r="EH799" s="904"/>
      <c r="EI799" s="904"/>
      <c r="EJ799" s="904"/>
      <c r="EK799" s="905"/>
      <c r="EL799" s="80"/>
      <c r="EM799" s="224" t="str">
        <f t="shared" si="785"/>
        <v xml:space="preserve"> </v>
      </c>
      <c r="EN799" s="224" t="str">
        <f t="shared" si="786"/>
        <v xml:space="preserve"> </v>
      </c>
      <c r="EO799" s="115"/>
      <c r="EP799" s="1050"/>
      <c r="EQ799" s="253"/>
      <c r="ER799" s="117"/>
      <c r="ES799" s="1258">
        <f t="shared" si="787"/>
        <v>708</v>
      </c>
      <c r="ET799" s="224" t="str">
        <f t="shared" si="788"/>
        <v xml:space="preserve"> </v>
      </c>
      <c r="EU799" s="477" t="str">
        <f t="shared" si="789"/>
        <v/>
      </c>
      <c r="EV799" s="1334" t="str">
        <f t="shared" si="792"/>
        <v xml:space="preserve"> </v>
      </c>
      <c r="EW799" s="1332" t="str">
        <f t="shared" si="775"/>
        <v/>
      </c>
      <c r="EX799" s="1275" t="str">
        <f t="shared" si="818"/>
        <v/>
      </c>
      <c r="EY799" s="1275" t="str">
        <f t="shared" si="819"/>
        <v/>
      </c>
      <c r="EZ799" s="1275" t="str">
        <f t="shared" si="820"/>
        <v/>
      </c>
      <c r="FA799" s="1275" t="str">
        <f t="shared" si="821"/>
        <v/>
      </c>
      <c r="FB799" s="1275" t="str">
        <f t="shared" si="822"/>
        <v/>
      </c>
      <c r="FC799" s="1333" t="str">
        <f t="shared" si="823"/>
        <v/>
      </c>
      <c r="FE799" s="1234" t="str">
        <f t="shared" si="824"/>
        <v xml:space="preserve"> </v>
      </c>
      <c r="FF799" s="1234" t="str">
        <f t="shared" si="825"/>
        <v xml:space="preserve"> </v>
      </c>
      <c r="FG799" s="1234" t="str">
        <f t="shared" si="826"/>
        <v xml:space="preserve"> </v>
      </c>
      <c r="FH799" s="1234" t="str">
        <f t="shared" si="827"/>
        <v xml:space="preserve"> </v>
      </c>
      <c r="FI799" s="1234" t="str">
        <f t="shared" si="798"/>
        <v xml:space="preserve"> </v>
      </c>
      <c r="FJ799" s="1234" t="str">
        <f t="shared" si="828"/>
        <v xml:space="preserve"> </v>
      </c>
      <c r="FK799" s="1234">
        <f t="shared" si="799"/>
        <v>0</v>
      </c>
      <c r="FL799" s="1227"/>
      <c r="FM799" s="1234" t="str">
        <f t="shared" si="800"/>
        <v xml:space="preserve"> </v>
      </c>
      <c r="FN799" s="1234" t="str">
        <f t="shared" si="801"/>
        <v xml:space="preserve"> </v>
      </c>
      <c r="FO799" s="1234" t="str">
        <f t="shared" si="829"/>
        <v xml:space="preserve"> </v>
      </c>
      <c r="FP799" s="1234" t="str">
        <f t="shared" si="830"/>
        <v xml:space="preserve"> </v>
      </c>
      <c r="FQ799" s="1234" t="str">
        <f t="shared" si="802"/>
        <v xml:space="preserve"> </v>
      </c>
      <c r="FR799" s="1234" t="str">
        <f t="shared" si="831"/>
        <v xml:space="preserve"> </v>
      </c>
      <c r="FS799" s="1234">
        <f t="shared" si="776"/>
        <v>0</v>
      </c>
      <c r="FT799" s="1227"/>
      <c r="FU799" s="1234" t="str">
        <f t="shared" si="832"/>
        <v xml:space="preserve"> </v>
      </c>
      <c r="FV799" s="1234" t="str">
        <f t="shared" si="833"/>
        <v xml:space="preserve"> </v>
      </c>
      <c r="FW799" s="1234" t="str">
        <f t="shared" si="834"/>
        <v xml:space="preserve"> </v>
      </c>
      <c r="FX799" s="1234" t="str">
        <f t="shared" si="803"/>
        <v xml:space="preserve"> </v>
      </c>
      <c r="FY799" s="1234" t="str">
        <f t="shared" si="804"/>
        <v xml:space="preserve"> </v>
      </c>
      <c r="FZ799" s="1234" t="str">
        <f t="shared" si="835"/>
        <v xml:space="preserve"> </v>
      </c>
      <c r="GA799" s="1234">
        <f t="shared" si="805"/>
        <v>0</v>
      </c>
      <c r="GB799" s="1227"/>
      <c r="GC799" s="1234" t="str">
        <f t="shared" si="806"/>
        <v xml:space="preserve"> </v>
      </c>
      <c r="GD799" s="1234" t="str">
        <f t="shared" si="807"/>
        <v xml:space="preserve"> </v>
      </c>
      <c r="GE799" s="1234" t="str">
        <f t="shared" si="808"/>
        <v xml:space="preserve"> </v>
      </c>
      <c r="GF799" s="1234" t="str">
        <f t="shared" si="809"/>
        <v xml:space="preserve"> </v>
      </c>
      <c r="GG799" s="1234" t="str">
        <f t="shared" si="810"/>
        <v xml:space="preserve"> </v>
      </c>
      <c r="GH799" s="1234" t="str">
        <f t="shared" si="811"/>
        <v xml:space="preserve"> </v>
      </c>
      <c r="GI799" s="1234" t="str">
        <f t="shared" si="812"/>
        <v xml:space="preserve"> </v>
      </c>
      <c r="GJ799" s="1234" t="str">
        <f t="shared" si="813"/>
        <v xml:space="preserve"> </v>
      </c>
      <c r="GK799" s="1234" t="str">
        <f t="shared" si="814"/>
        <v xml:space="preserve"> </v>
      </c>
      <c r="GL799" s="1234" t="str">
        <f t="shared" si="815"/>
        <v xml:space="preserve"> </v>
      </c>
      <c r="GM799" s="1234" t="str">
        <f t="shared" si="816"/>
        <v xml:space="preserve"> </v>
      </c>
      <c r="GN799" s="1234">
        <f t="shared" si="817"/>
        <v>0</v>
      </c>
    </row>
    <row r="800" spans="1:196" s="100" customFormat="1" ht="27" customHeight="1" thickTop="1" thickBot="1">
      <c r="A800" s="1208">
        <f>【A票】【D票】!$D$10</f>
        <v>0</v>
      </c>
      <c r="B800" s="1212">
        <f>【A票】【D票】!$H$10</f>
        <v>0</v>
      </c>
      <c r="C800" s="1213" t="str">
        <f>【A票】【D票】!$K$10</f>
        <v xml:space="preserve"> </v>
      </c>
      <c r="D800" s="1214">
        <f t="shared" si="791"/>
        <v>709</v>
      </c>
      <c r="E800" s="914"/>
      <c r="F800" s="467"/>
      <c r="G800" s="469"/>
      <c r="H800" s="224" t="str">
        <f t="shared" si="777"/>
        <v xml:space="preserve"> </v>
      </c>
      <c r="I800" s="704"/>
      <c r="J800" s="117"/>
      <c r="K800" s="117"/>
      <c r="L800" s="117"/>
      <c r="M800" s="117"/>
      <c r="N800" s="117"/>
      <c r="O800" s="117"/>
      <c r="P800" s="117"/>
      <c r="Q800" s="117"/>
      <c r="R800" s="117"/>
      <c r="S800" s="117"/>
      <c r="T800" s="254"/>
      <c r="U800" s="646"/>
      <c r="V800" s="646"/>
      <c r="W800" s="114"/>
      <c r="X800" s="254"/>
      <c r="Y800" s="224" t="str">
        <f t="shared" si="778"/>
        <v xml:space="preserve"> </v>
      </c>
      <c r="Z800" s="579"/>
      <c r="AA800" s="704"/>
      <c r="AB800" s="119"/>
      <c r="AC800" s="224" t="str">
        <f t="shared" si="793"/>
        <v xml:space="preserve"> </v>
      </c>
      <c r="AD800" s="115"/>
      <c r="AE800" s="253"/>
      <c r="AF800" s="704"/>
      <c r="AG800" s="727"/>
      <c r="AH800" s="727"/>
      <c r="AI800" s="727"/>
      <c r="AJ800" s="727"/>
      <c r="AK800" s="591"/>
      <c r="AL800" s="727"/>
      <c r="AM800" s="727"/>
      <c r="AN800" s="727"/>
      <c r="AO800" s="727"/>
      <c r="AP800" s="727"/>
      <c r="AQ800" s="727"/>
      <c r="AR800" s="727"/>
      <c r="AS800" s="727"/>
      <c r="AT800" s="727"/>
      <c r="AU800" s="727"/>
      <c r="AV800" s="727"/>
      <c r="AW800" s="727"/>
      <c r="AX800" s="727"/>
      <c r="AY800" s="727"/>
      <c r="AZ800" s="727"/>
      <c r="BA800" s="727"/>
      <c r="BB800" s="727"/>
      <c r="BC800" s="821"/>
      <c r="BD800" s="727"/>
      <c r="BE800" s="727"/>
      <c r="BF800" s="727"/>
      <c r="BG800" s="727"/>
      <c r="BH800" s="727"/>
      <c r="BI800" s="727"/>
      <c r="BJ800" s="727"/>
      <c r="BK800" s="727"/>
      <c r="BL800" s="821"/>
      <c r="BM800" s="727"/>
      <c r="BN800" s="727"/>
      <c r="BO800" s="727"/>
      <c r="BP800" s="727"/>
      <c r="BQ800" s="727"/>
      <c r="BR800" s="821"/>
      <c r="BS800" s="727"/>
      <c r="BT800" s="727"/>
      <c r="BU800" s="727"/>
      <c r="BV800" s="591"/>
      <c r="BW800" s="224" t="str">
        <f t="shared" si="790"/>
        <v xml:space="preserve"> </v>
      </c>
      <c r="BX800" s="471">
        <f t="shared" si="779"/>
        <v>709</v>
      </c>
      <c r="BY800" s="117"/>
      <c r="BZ800" s="117"/>
      <c r="CA800" s="117"/>
      <c r="CB800" s="117"/>
      <c r="CC800" s="117"/>
      <c r="CD800" s="461"/>
      <c r="CE800" s="236"/>
      <c r="CF800" s="224" t="str">
        <f t="shared" si="780"/>
        <v xml:space="preserve"> </v>
      </c>
      <c r="CG800" s="116"/>
      <c r="CH800" s="117"/>
      <c r="CI800" s="117"/>
      <c r="CJ800" s="117"/>
      <c r="CK800" s="472"/>
      <c r="CL800" s="472"/>
      <c r="CM800" s="472"/>
      <c r="CN800" s="472"/>
      <c r="CO800" s="117"/>
      <c r="CP800" s="253"/>
      <c r="CQ800" s="120"/>
      <c r="CR800" s="224" t="str" cm="1">
        <f t="array" ref="CR800">IF(AND(SUM(COUNTIF(CG800:CM800,{"*不明*","*その他*"})+COUNTIF(CO800:CP800,{"*不明*","*その他*"}))&gt;0,CQ800=""),"その他・不明の場合,10)具体的内容、理由を記入",IF(OR(AND(CI800=CI$65,COUNTA(CJ800:CM800)&lt;4),AND(OR(CI800=CI$63,CI800=CI$64,CI800=CI$66,CI800=CI$67,CI800=CI$68,CI800=""),COUNTA(CJ800:CM800)&gt;0)),"3)介護保険認定済→要介護度、認知症自立度、寝たきり度、介護保険サービス記入",IF(OR(AND(OR(CM800=CM$63,CM800=CM$64),CN800=""),AND(OR(CM800=CM$65,CM800=CM$66),CN800&lt;&gt;"")),"7)介護保険サービス受けている/過去受けていた→具体的内容記入"," ")))</f>
        <v xml:space="preserve"> </v>
      </c>
      <c r="CS800" s="224" t="str">
        <f t="shared" si="781"/>
        <v xml:space="preserve"> </v>
      </c>
      <c r="CT800" s="116"/>
      <c r="CU800" s="253"/>
      <c r="CV800" s="117"/>
      <c r="CW800" s="117"/>
      <c r="CX800" s="253"/>
      <c r="CY800" s="117"/>
      <c r="CZ800" s="117"/>
      <c r="DA800" s="253"/>
      <c r="DB800" s="117"/>
      <c r="DC800" s="224" t="str">
        <f t="shared" si="782"/>
        <v xml:space="preserve"> </v>
      </c>
      <c r="DD800" s="224" t="str">
        <f t="shared" si="783"/>
        <v xml:space="preserve"> </v>
      </c>
      <c r="DE800" s="224" t="str">
        <f t="shared" si="794"/>
        <v xml:space="preserve"> </v>
      </c>
      <c r="DF800" s="121"/>
      <c r="DG800" s="114"/>
      <c r="DH800" s="704"/>
      <c r="DI800" s="119"/>
      <c r="DJ800" s="187"/>
      <c r="DK800" s="254"/>
      <c r="DL800" s="224" t="str">
        <f t="shared" si="795"/>
        <v xml:space="preserve"> </v>
      </c>
      <c r="DM800" s="224" t="str">
        <f t="shared" si="784"/>
        <v xml:space="preserve"> </v>
      </c>
      <c r="DN800" s="474"/>
      <c r="DO800" s="117"/>
      <c r="DP800" s="117"/>
      <c r="DQ800" s="117"/>
      <c r="DR800" s="117"/>
      <c r="DS800" s="117"/>
      <c r="DT800" s="254"/>
      <c r="DU800" s="476"/>
      <c r="DV800" s="224" t="str">
        <f t="shared" si="796"/>
        <v xml:space="preserve"> </v>
      </c>
      <c r="DW800" s="115"/>
      <c r="DX800" s="470"/>
      <c r="DY800" s="117"/>
      <c r="DZ800" s="704"/>
      <c r="EA800" s="224" t="str">
        <f t="shared" si="797"/>
        <v xml:space="preserve"> </v>
      </c>
      <c r="EB800" s="906"/>
      <c r="EC800" s="904"/>
      <c r="ED800" s="904"/>
      <c r="EE800" s="904"/>
      <c r="EF800" s="904"/>
      <c r="EG800" s="904"/>
      <c r="EH800" s="904"/>
      <c r="EI800" s="904"/>
      <c r="EJ800" s="904"/>
      <c r="EK800" s="905"/>
      <c r="EL800" s="80"/>
      <c r="EM800" s="224" t="str">
        <f t="shared" si="785"/>
        <v xml:space="preserve"> </v>
      </c>
      <c r="EN800" s="224" t="str">
        <f t="shared" si="786"/>
        <v xml:space="preserve"> </v>
      </c>
      <c r="EO800" s="115"/>
      <c r="EP800" s="1050"/>
      <c r="EQ800" s="253"/>
      <c r="ER800" s="117"/>
      <c r="ES800" s="1258">
        <f t="shared" si="787"/>
        <v>709</v>
      </c>
      <c r="ET800" s="224" t="str">
        <f t="shared" si="788"/>
        <v xml:space="preserve"> </v>
      </c>
      <c r="EU800" s="477" t="str">
        <f t="shared" si="789"/>
        <v/>
      </c>
      <c r="EV800" s="1334" t="str">
        <f t="shared" si="792"/>
        <v xml:space="preserve"> </v>
      </c>
      <c r="EW800" s="1332" t="str">
        <f t="shared" ref="EW800:EW863" si="836">IF(G800&lt;&gt;"",G800,"")</f>
        <v/>
      </c>
      <c r="EX800" s="1275" t="str">
        <f t="shared" si="818"/>
        <v/>
      </c>
      <c r="EY800" s="1275" t="str">
        <f t="shared" si="819"/>
        <v/>
      </c>
      <c r="EZ800" s="1275" t="str">
        <f t="shared" si="820"/>
        <v/>
      </c>
      <c r="FA800" s="1275" t="str">
        <f t="shared" si="821"/>
        <v/>
      </c>
      <c r="FB800" s="1275" t="str">
        <f t="shared" si="822"/>
        <v/>
      </c>
      <c r="FC800" s="1333" t="str">
        <f t="shared" si="823"/>
        <v/>
      </c>
      <c r="FE800" s="1234" t="str">
        <f t="shared" si="824"/>
        <v xml:space="preserve"> </v>
      </c>
      <c r="FF800" s="1234" t="str">
        <f t="shared" si="825"/>
        <v xml:space="preserve"> </v>
      </c>
      <c r="FG800" s="1234" t="str">
        <f t="shared" si="826"/>
        <v xml:space="preserve"> </v>
      </c>
      <c r="FH800" s="1234" t="str">
        <f t="shared" si="827"/>
        <v xml:space="preserve"> </v>
      </c>
      <c r="FI800" s="1234" t="str">
        <f t="shared" si="798"/>
        <v xml:space="preserve"> </v>
      </c>
      <c r="FJ800" s="1234" t="str">
        <f t="shared" si="828"/>
        <v xml:space="preserve"> </v>
      </c>
      <c r="FK800" s="1234">
        <f t="shared" si="799"/>
        <v>0</v>
      </c>
      <c r="FL800" s="1227"/>
      <c r="FM800" s="1234" t="str">
        <f t="shared" si="800"/>
        <v xml:space="preserve"> </v>
      </c>
      <c r="FN800" s="1234" t="str">
        <f t="shared" si="801"/>
        <v xml:space="preserve"> </v>
      </c>
      <c r="FO800" s="1234" t="str">
        <f t="shared" si="829"/>
        <v xml:space="preserve"> </v>
      </c>
      <c r="FP800" s="1234" t="str">
        <f t="shared" si="830"/>
        <v xml:space="preserve"> </v>
      </c>
      <c r="FQ800" s="1234" t="str">
        <f t="shared" si="802"/>
        <v xml:space="preserve"> </v>
      </c>
      <c r="FR800" s="1234" t="str">
        <f t="shared" si="831"/>
        <v xml:space="preserve"> </v>
      </c>
      <c r="FS800" s="1234">
        <f t="shared" si="776"/>
        <v>0</v>
      </c>
      <c r="FT800" s="1227"/>
      <c r="FU800" s="1234" t="str">
        <f t="shared" si="832"/>
        <v xml:space="preserve"> </v>
      </c>
      <c r="FV800" s="1234" t="str">
        <f t="shared" si="833"/>
        <v xml:space="preserve"> </v>
      </c>
      <c r="FW800" s="1234" t="str">
        <f t="shared" si="834"/>
        <v xml:space="preserve"> </v>
      </c>
      <c r="FX800" s="1234" t="str">
        <f t="shared" si="803"/>
        <v xml:space="preserve"> </v>
      </c>
      <c r="FY800" s="1234" t="str">
        <f t="shared" si="804"/>
        <v xml:space="preserve"> </v>
      </c>
      <c r="FZ800" s="1234" t="str">
        <f t="shared" si="835"/>
        <v xml:space="preserve"> </v>
      </c>
      <c r="GA800" s="1234">
        <f t="shared" si="805"/>
        <v>0</v>
      </c>
      <c r="GB800" s="1227"/>
      <c r="GC800" s="1234" t="str">
        <f t="shared" si="806"/>
        <v xml:space="preserve"> </v>
      </c>
      <c r="GD800" s="1234" t="str">
        <f t="shared" si="807"/>
        <v xml:space="preserve"> </v>
      </c>
      <c r="GE800" s="1234" t="str">
        <f t="shared" si="808"/>
        <v xml:space="preserve"> </v>
      </c>
      <c r="GF800" s="1234" t="str">
        <f t="shared" si="809"/>
        <v xml:space="preserve"> </v>
      </c>
      <c r="GG800" s="1234" t="str">
        <f t="shared" si="810"/>
        <v xml:space="preserve"> </v>
      </c>
      <c r="GH800" s="1234" t="str">
        <f t="shared" si="811"/>
        <v xml:space="preserve"> </v>
      </c>
      <c r="GI800" s="1234" t="str">
        <f t="shared" si="812"/>
        <v xml:space="preserve"> </v>
      </c>
      <c r="GJ800" s="1234" t="str">
        <f t="shared" si="813"/>
        <v xml:space="preserve"> </v>
      </c>
      <c r="GK800" s="1234" t="str">
        <f t="shared" si="814"/>
        <v xml:space="preserve"> </v>
      </c>
      <c r="GL800" s="1234" t="str">
        <f t="shared" si="815"/>
        <v xml:space="preserve"> </v>
      </c>
      <c r="GM800" s="1234" t="str">
        <f t="shared" si="816"/>
        <v xml:space="preserve"> </v>
      </c>
      <c r="GN800" s="1234">
        <f t="shared" si="817"/>
        <v>0</v>
      </c>
    </row>
    <row r="801" spans="1:196" s="100" customFormat="1" ht="27" customHeight="1" thickTop="1" thickBot="1">
      <c r="A801" s="1208">
        <f>【A票】【D票】!$D$10</f>
        <v>0</v>
      </c>
      <c r="B801" s="1212">
        <f>【A票】【D票】!$H$10</f>
        <v>0</v>
      </c>
      <c r="C801" s="1213" t="str">
        <f>【A票】【D票】!$K$10</f>
        <v xml:space="preserve"> </v>
      </c>
      <c r="D801" s="1214">
        <f t="shared" si="791"/>
        <v>710</v>
      </c>
      <c r="E801" s="914"/>
      <c r="F801" s="467"/>
      <c r="G801" s="469"/>
      <c r="H801" s="224" t="str">
        <f t="shared" si="777"/>
        <v xml:space="preserve"> </v>
      </c>
      <c r="I801" s="704"/>
      <c r="J801" s="117"/>
      <c r="K801" s="117"/>
      <c r="L801" s="117"/>
      <c r="M801" s="117"/>
      <c r="N801" s="117"/>
      <c r="O801" s="117"/>
      <c r="P801" s="117"/>
      <c r="Q801" s="117"/>
      <c r="R801" s="117"/>
      <c r="S801" s="117"/>
      <c r="T801" s="254"/>
      <c r="U801" s="646"/>
      <c r="V801" s="646"/>
      <c r="W801" s="114"/>
      <c r="X801" s="254"/>
      <c r="Y801" s="224" t="str">
        <f t="shared" si="778"/>
        <v xml:space="preserve"> </v>
      </c>
      <c r="Z801" s="579"/>
      <c r="AA801" s="704"/>
      <c r="AB801" s="119"/>
      <c r="AC801" s="224" t="str">
        <f t="shared" si="793"/>
        <v xml:space="preserve"> </v>
      </c>
      <c r="AD801" s="115"/>
      <c r="AE801" s="253"/>
      <c r="AF801" s="704"/>
      <c r="AG801" s="727"/>
      <c r="AH801" s="727"/>
      <c r="AI801" s="727"/>
      <c r="AJ801" s="727"/>
      <c r="AK801" s="591"/>
      <c r="AL801" s="727"/>
      <c r="AM801" s="727"/>
      <c r="AN801" s="727"/>
      <c r="AO801" s="727"/>
      <c r="AP801" s="727"/>
      <c r="AQ801" s="727"/>
      <c r="AR801" s="727"/>
      <c r="AS801" s="727"/>
      <c r="AT801" s="727"/>
      <c r="AU801" s="727"/>
      <c r="AV801" s="727"/>
      <c r="AW801" s="727"/>
      <c r="AX801" s="727"/>
      <c r="AY801" s="727"/>
      <c r="AZ801" s="727"/>
      <c r="BA801" s="727"/>
      <c r="BB801" s="727"/>
      <c r="BC801" s="821"/>
      <c r="BD801" s="727"/>
      <c r="BE801" s="727"/>
      <c r="BF801" s="727"/>
      <c r="BG801" s="727"/>
      <c r="BH801" s="727"/>
      <c r="BI801" s="727"/>
      <c r="BJ801" s="727"/>
      <c r="BK801" s="727"/>
      <c r="BL801" s="821"/>
      <c r="BM801" s="727"/>
      <c r="BN801" s="727"/>
      <c r="BO801" s="727"/>
      <c r="BP801" s="727"/>
      <c r="BQ801" s="727"/>
      <c r="BR801" s="821"/>
      <c r="BS801" s="727"/>
      <c r="BT801" s="727"/>
      <c r="BU801" s="727"/>
      <c r="BV801" s="591"/>
      <c r="BW801" s="224" t="str">
        <f t="shared" si="790"/>
        <v xml:space="preserve"> </v>
      </c>
      <c r="BX801" s="471">
        <f t="shared" si="779"/>
        <v>710</v>
      </c>
      <c r="BY801" s="117"/>
      <c r="BZ801" s="117"/>
      <c r="CA801" s="117"/>
      <c r="CB801" s="117"/>
      <c r="CC801" s="117"/>
      <c r="CD801" s="461"/>
      <c r="CE801" s="236"/>
      <c r="CF801" s="224" t="str">
        <f t="shared" si="780"/>
        <v xml:space="preserve"> </v>
      </c>
      <c r="CG801" s="116"/>
      <c r="CH801" s="117"/>
      <c r="CI801" s="117"/>
      <c r="CJ801" s="117"/>
      <c r="CK801" s="472"/>
      <c r="CL801" s="472"/>
      <c r="CM801" s="472"/>
      <c r="CN801" s="472"/>
      <c r="CO801" s="117"/>
      <c r="CP801" s="253"/>
      <c r="CQ801" s="120"/>
      <c r="CR801" s="224" t="str" cm="1">
        <f t="array" ref="CR801">IF(AND(SUM(COUNTIF(CG801:CM801,{"*不明*","*その他*"})+COUNTIF(CO801:CP801,{"*不明*","*その他*"}))&gt;0,CQ801=""),"その他・不明の場合,10)具体的内容、理由を記入",IF(OR(AND(CI801=CI$65,COUNTA(CJ801:CM801)&lt;4),AND(OR(CI801=CI$63,CI801=CI$64,CI801=CI$66,CI801=CI$67,CI801=CI$68,CI801=""),COUNTA(CJ801:CM801)&gt;0)),"3)介護保険認定済→要介護度、認知症自立度、寝たきり度、介護保険サービス記入",IF(OR(AND(OR(CM801=CM$63,CM801=CM$64),CN801=""),AND(OR(CM801=CM$65,CM801=CM$66),CN801&lt;&gt;"")),"7)介護保険サービス受けている/過去受けていた→具体的内容記入"," ")))</f>
        <v xml:space="preserve"> </v>
      </c>
      <c r="CS801" s="224" t="str">
        <f t="shared" si="781"/>
        <v xml:space="preserve"> </v>
      </c>
      <c r="CT801" s="116"/>
      <c r="CU801" s="253"/>
      <c r="CV801" s="117"/>
      <c r="CW801" s="117"/>
      <c r="CX801" s="253"/>
      <c r="CY801" s="117"/>
      <c r="CZ801" s="117"/>
      <c r="DA801" s="253"/>
      <c r="DB801" s="117"/>
      <c r="DC801" s="224" t="str">
        <f t="shared" si="782"/>
        <v xml:space="preserve"> </v>
      </c>
      <c r="DD801" s="224" t="str">
        <f t="shared" si="783"/>
        <v xml:space="preserve"> </v>
      </c>
      <c r="DE801" s="224" t="str">
        <f t="shared" si="794"/>
        <v xml:space="preserve"> </v>
      </c>
      <c r="DF801" s="121"/>
      <c r="DG801" s="114"/>
      <c r="DH801" s="704"/>
      <c r="DI801" s="119"/>
      <c r="DJ801" s="187"/>
      <c r="DK801" s="254"/>
      <c r="DL801" s="224" t="str">
        <f t="shared" si="795"/>
        <v xml:space="preserve"> </v>
      </c>
      <c r="DM801" s="224" t="str">
        <f t="shared" si="784"/>
        <v xml:space="preserve"> </v>
      </c>
      <c r="DN801" s="474"/>
      <c r="DO801" s="117"/>
      <c r="DP801" s="117"/>
      <c r="DQ801" s="117"/>
      <c r="DR801" s="117"/>
      <c r="DS801" s="117"/>
      <c r="DT801" s="254"/>
      <c r="DU801" s="476"/>
      <c r="DV801" s="224" t="str">
        <f t="shared" si="796"/>
        <v xml:space="preserve"> </v>
      </c>
      <c r="DW801" s="115"/>
      <c r="DX801" s="470"/>
      <c r="DY801" s="117"/>
      <c r="DZ801" s="704"/>
      <c r="EA801" s="224" t="str">
        <f t="shared" si="797"/>
        <v xml:space="preserve"> </v>
      </c>
      <c r="EB801" s="906"/>
      <c r="EC801" s="904"/>
      <c r="ED801" s="904"/>
      <c r="EE801" s="904"/>
      <c r="EF801" s="904"/>
      <c r="EG801" s="904"/>
      <c r="EH801" s="904"/>
      <c r="EI801" s="904"/>
      <c r="EJ801" s="904"/>
      <c r="EK801" s="905"/>
      <c r="EL801" s="80"/>
      <c r="EM801" s="224" t="str">
        <f t="shared" si="785"/>
        <v xml:space="preserve"> </v>
      </c>
      <c r="EN801" s="224" t="str">
        <f t="shared" si="786"/>
        <v xml:space="preserve"> </v>
      </c>
      <c r="EO801" s="115"/>
      <c r="EP801" s="1050"/>
      <c r="EQ801" s="253"/>
      <c r="ER801" s="117"/>
      <c r="ES801" s="1258">
        <f t="shared" si="787"/>
        <v>710</v>
      </c>
      <c r="ET801" s="224" t="str">
        <f t="shared" si="788"/>
        <v xml:space="preserve"> </v>
      </c>
      <c r="EU801" s="477" t="str">
        <f t="shared" si="789"/>
        <v/>
      </c>
      <c r="EV801" s="1334" t="str">
        <f t="shared" si="792"/>
        <v xml:space="preserve"> </v>
      </c>
      <c r="EW801" s="1332" t="str">
        <f t="shared" si="836"/>
        <v/>
      </c>
      <c r="EX801" s="1275" t="str">
        <f t="shared" si="818"/>
        <v/>
      </c>
      <c r="EY801" s="1275" t="str">
        <f t="shared" si="819"/>
        <v/>
      </c>
      <c r="EZ801" s="1275" t="str">
        <f t="shared" si="820"/>
        <v/>
      </c>
      <c r="FA801" s="1275" t="str">
        <f t="shared" si="821"/>
        <v/>
      </c>
      <c r="FB801" s="1275" t="str">
        <f t="shared" si="822"/>
        <v/>
      </c>
      <c r="FC801" s="1333" t="str">
        <f t="shared" si="823"/>
        <v/>
      </c>
      <c r="FE801" s="1234" t="str">
        <f t="shared" si="824"/>
        <v xml:space="preserve"> </v>
      </c>
      <c r="FF801" s="1234" t="str">
        <f t="shared" si="825"/>
        <v xml:space="preserve"> </v>
      </c>
      <c r="FG801" s="1234" t="str">
        <f t="shared" si="826"/>
        <v xml:space="preserve"> </v>
      </c>
      <c r="FH801" s="1234" t="str">
        <f t="shared" si="827"/>
        <v xml:space="preserve"> </v>
      </c>
      <c r="FI801" s="1234" t="str">
        <f t="shared" si="798"/>
        <v xml:space="preserve"> </v>
      </c>
      <c r="FJ801" s="1234" t="str">
        <f t="shared" si="828"/>
        <v xml:space="preserve"> </v>
      </c>
      <c r="FK801" s="1234">
        <f t="shared" si="799"/>
        <v>0</v>
      </c>
      <c r="FL801" s="1227"/>
      <c r="FM801" s="1234" t="str">
        <f t="shared" si="800"/>
        <v xml:space="preserve"> </v>
      </c>
      <c r="FN801" s="1234" t="str">
        <f t="shared" si="801"/>
        <v xml:space="preserve"> </v>
      </c>
      <c r="FO801" s="1234" t="str">
        <f t="shared" si="829"/>
        <v xml:space="preserve"> </v>
      </c>
      <c r="FP801" s="1234" t="str">
        <f t="shared" si="830"/>
        <v xml:space="preserve"> </v>
      </c>
      <c r="FQ801" s="1234" t="str">
        <f t="shared" si="802"/>
        <v xml:space="preserve"> </v>
      </c>
      <c r="FR801" s="1234" t="str">
        <f t="shared" si="831"/>
        <v xml:space="preserve"> </v>
      </c>
      <c r="FS801" s="1234">
        <f t="shared" ref="FS801:FS864" si="837">COUNTIFS(FM801:FR801,"●")</f>
        <v>0</v>
      </c>
      <c r="FT801" s="1227"/>
      <c r="FU801" s="1234" t="str">
        <f t="shared" si="832"/>
        <v xml:space="preserve"> </v>
      </c>
      <c r="FV801" s="1234" t="str">
        <f t="shared" si="833"/>
        <v xml:space="preserve"> </v>
      </c>
      <c r="FW801" s="1234" t="str">
        <f t="shared" si="834"/>
        <v xml:space="preserve"> </v>
      </c>
      <c r="FX801" s="1234" t="str">
        <f t="shared" si="803"/>
        <v xml:space="preserve"> </v>
      </c>
      <c r="FY801" s="1234" t="str">
        <f t="shared" si="804"/>
        <v xml:space="preserve"> </v>
      </c>
      <c r="FZ801" s="1234" t="str">
        <f t="shared" si="835"/>
        <v xml:space="preserve"> </v>
      </c>
      <c r="GA801" s="1234">
        <f t="shared" si="805"/>
        <v>0</v>
      </c>
      <c r="GB801" s="1227"/>
      <c r="GC801" s="1234" t="str">
        <f t="shared" si="806"/>
        <v xml:space="preserve"> </v>
      </c>
      <c r="GD801" s="1234" t="str">
        <f t="shared" si="807"/>
        <v xml:space="preserve"> </v>
      </c>
      <c r="GE801" s="1234" t="str">
        <f t="shared" si="808"/>
        <v xml:space="preserve"> </v>
      </c>
      <c r="GF801" s="1234" t="str">
        <f t="shared" si="809"/>
        <v xml:space="preserve"> </v>
      </c>
      <c r="GG801" s="1234" t="str">
        <f t="shared" si="810"/>
        <v xml:space="preserve"> </v>
      </c>
      <c r="GH801" s="1234" t="str">
        <f t="shared" si="811"/>
        <v xml:space="preserve"> </v>
      </c>
      <c r="GI801" s="1234" t="str">
        <f t="shared" si="812"/>
        <v xml:space="preserve"> </v>
      </c>
      <c r="GJ801" s="1234" t="str">
        <f t="shared" si="813"/>
        <v xml:space="preserve"> </v>
      </c>
      <c r="GK801" s="1234" t="str">
        <f t="shared" si="814"/>
        <v xml:space="preserve"> </v>
      </c>
      <c r="GL801" s="1234" t="str">
        <f t="shared" si="815"/>
        <v xml:space="preserve"> </v>
      </c>
      <c r="GM801" s="1234" t="str">
        <f t="shared" si="816"/>
        <v xml:space="preserve"> </v>
      </c>
      <c r="GN801" s="1234">
        <f t="shared" si="817"/>
        <v>0</v>
      </c>
    </row>
    <row r="802" spans="1:196" s="100" customFormat="1" ht="27" customHeight="1" thickTop="1" thickBot="1">
      <c r="A802" s="1208">
        <f>【A票】【D票】!$D$10</f>
        <v>0</v>
      </c>
      <c r="B802" s="1212">
        <f>【A票】【D票】!$H$10</f>
        <v>0</v>
      </c>
      <c r="C802" s="1213" t="str">
        <f>【A票】【D票】!$K$10</f>
        <v xml:space="preserve"> </v>
      </c>
      <c r="D802" s="1214">
        <f t="shared" si="791"/>
        <v>711</v>
      </c>
      <c r="E802" s="914"/>
      <c r="F802" s="467"/>
      <c r="G802" s="469"/>
      <c r="H802" s="224" t="str">
        <f t="shared" si="777"/>
        <v xml:space="preserve"> </v>
      </c>
      <c r="I802" s="704"/>
      <c r="J802" s="117"/>
      <c r="K802" s="117"/>
      <c r="L802" s="117"/>
      <c r="M802" s="117"/>
      <c r="N802" s="117"/>
      <c r="O802" s="117"/>
      <c r="P802" s="117"/>
      <c r="Q802" s="117"/>
      <c r="R802" s="117"/>
      <c r="S802" s="117"/>
      <c r="T802" s="254"/>
      <c r="U802" s="646"/>
      <c r="V802" s="646"/>
      <c r="W802" s="114"/>
      <c r="X802" s="254"/>
      <c r="Y802" s="224" t="str">
        <f t="shared" si="778"/>
        <v xml:space="preserve"> </v>
      </c>
      <c r="Z802" s="579"/>
      <c r="AA802" s="704"/>
      <c r="AB802" s="119"/>
      <c r="AC802" s="224" t="str">
        <f t="shared" si="793"/>
        <v xml:space="preserve"> </v>
      </c>
      <c r="AD802" s="115"/>
      <c r="AE802" s="253"/>
      <c r="AF802" s="704"/>
      <c r="AG802" s="727"/>
      <c r="AH802" s="727"/>
      <c r="AI802" s="727"/>
      <c r="AJ802" s="727"/>
      <c r="AK802" s="591"/>
      <c r="AL802" s="727"/>
      <c r="AM802" s="727"/>
      <c r="AN802" s="727"/>
      <c r="AO802" s="727"/>
      <c r="AP802" s="727"/>
      <c r="AQ802" s="727"/>
      <c r="AR802" s="727"/>
      <c r="AS802" s="727"/>
      <c r="AT802" s="727"/>
      <c r="AU802" s="727"/>
      <c r="AV802" s="727"/>
      <c r="AW802" s="727"/>
      <c r="AX802" s="727"/>
      <c r="AY802" s="727"/>
      <c r="AZ802" s="727"/>
      <c r="BA802" s="727"/>
      <c r="BB802" s="727"/>
      <c r="BC802" s="821"/>
      <c r="BD802" s="727"/>
      <c r="BE802" s="727"/>
      <c r="BF802" s="727"/>
      <c r="BG802" s="727"/>
      <c r="BH802" s="727"/>
      <c r="BI802" s="727"/>
      <c r="BJ802" s="727"/>
      <c r="BK802" s="727"/>
      <c r="BL802" s="821"/>
      <c r="BM802" s="727"/>
      <c r="BN802" s="727"/>
      <c r="BO802" s="727"/>
      <c r="BP802" s="727"/>
      <c r="BQ802" s="727"/>
      <c r="BR802" s="821"/>
      <c r="BS802" s="727"/>
      <c r="BT802" s="727"/>
      <c r="BU802" s="727"/>
      <c r="BV802" s="591"/>
      <c r="BW802" s="224" t="str">
        <f t="shared" si="790"/>
        <v xml:space="preserve"> </v>
      </c>
      <c r="BX802" s="471">
        <f t="shared" si="779"/>
        <v>711</v>
      </c>
      <c r="BY802" s="117"/>
      <c r="BZ802" s="117"/>
      <c r="CA802" s="117"/>
      <c r="CB802" s="117"/>
      <c r="CC802" s="117"/>
      <c r="CD802" s="461"/>
      <c r="CE802" s="236"/>
      <c r="CF802" s="224" t="str">
        <f t="shared" si="780"/>
        <v xml:space="preserve"> </v>
      </c>
      <c r="CG802" s="116"/>
      <c r="CH802" s="117"/>
      <c r="CI802" s="117"/>
      <c r="CJ802" s="117"/>
      <c r="CK802" s="472"/>
      <c r="CL802" s="472"/>
      <c r="CM802" s="472"/>
      <c r="CN802" s="472"/>
      <c r="CO802" s="117"/>
      <c r="CP802" s="253"/>
      <c r="CQ802" s="120"/>
      <c r="CR802" s="224" t="str" cm="1">
        <f t="array" ref="CR802">IF(AND(SUM(COUNTIF(CG802:CM802,{"*不明*","*その他*"})+COUNTIF(CO802:CP802,{"*不明*","*その他*"}))&gt;0,CQ802=""),"その他・不明の場合,10)具体的内容、理由を記入",IF(OR(AND(CI802=CI$65,COUNTA(CJ802:CM802)&lt;4),AND(OR(CI802=CI$63,CI802=CI$64,CI802=CI$66,CI802=CI$67,CI802=CI$68,CI802=""),COUNTA(CJ802:CM802)&gt;0)),"3)介護保険認定済→要介護度、認知症自立度、寝たきり度、介護保険サービス記入",IF(OR(AND(OR(CM802=CM$63,CM802=CM$64),CN802=""),AND(OR(CM802=CM$65,CM802=CM$66),CN802&lt;&gt;"")),"7)介護保険サービス受けている/過去受けていた→具体的内容記入"," ")))</f>
        <v xml:space="preserve"> </v>
      </c>
      <c r="CS802" s="224" t="str">
        <f t="shared" si="781"/>
        <v xml:space="preserve"> </v>
      </c>
      <c r="CT802" s="116"/>
      <c r="CU802" s="253"/>
      <c r="CV802" s="117"/>
      <c r="CW802" s="117"/>
      <c r="CX802" s="253"/>
      <c r="CY802" s="117"/>
      <c r="CZ802" s="117"/>
      <c r="DA802" s="253"/>
      <c r="DB802" s="117"/>
      <c r="DC802" s="224" t="str">
        <f t="shared" si="782"/>
        <v xml:space="preserve"> </v>
      </c>
      <c r="DD802" s="224" t="str">
        <f t="shared" si="783"/>
        <v xml:space="preserve"> </v>
      </c>
      <c r="DE802" s="224" t="str">
        <f t="shared" si="794"/>
        <v xml:space="preserve"> </v>
      </c>
      <c r="DF802" s="121"/>
      <c r="DG802" s="114"/>
      <c r="DH802" s="704"/>
      <c r="DI802" s="119"/>
      <c r="DJ802" s="187"/>
      <c r="DK802" s="254"/>
      <c r="DL802" s="224" t="str">
        <f t="shared" si="795"/>
        <v xml:space="preserve"> </v>
      </c>
      <c r="DM802" s="224" t="str">
        <f t="shared" si="784"/>
        <v xml:space="preserve"> </v>
      </c>
      <c r="DN802" s="474"/>
      <c r="DO802" s="117"/>
      <c r="DP802" s="117"/>
      <c r="DQ802" s="117"/>
      <c r="DR802" s="117"/>
      <c r="DS802" s="117"/>
      <c r="DT802" s="254"/>
      <c r="DU802" s="476"/>
      <c r="DV802" s="224" t="str">
        <f t="shared" si="796"/>
        <v xml:space="preserve"> </v>
      </c>
      <c r="DW802" s="115"/>
      <c r="DX802" s="470"/>
      <c r="DY802" s="117"/>
      <c r="DZ802" s="704"/>
      <c r="EA802" s="224" t="str">
        <f t="shared" si="797"/>
        <v xml:space="preserve"> </v>
      </c>
      <c r="EB802" s="906"/>
      <c r="EC802" s="904"/>
      <c r="ED802" s="904"/>
      <c r="EE802" s="904"/>
      <c r="EF802" s="904"/>
      <c r="EG802" s="904"/>
      <c r="EH802" s="904"/>
      <c r="EI802" s="904"/>
      <c r="EJ802" s="904"/>
      <c r="EK802" s="905"/>
      <c r="EL802" s="80"/>
      <c r="EM802" s="224" t="str">
        <f t="shared" si="785"/>
        <v xml:space="preserve"> </v>
      </c>
      <c r="EN802" s="224" t="str">
        <f t="shared" si="786"/>
        <v xml:space="preserve"> </v>
      </c>
      <c r="EO802" s="115"/>
      <c r="EP802" s="1050"/>
      <c r="EQ802" s="253"/>
      <c r="ER802" s="117"/>
      <c r="ES802" s="1258">
        <f t="shared" si="787"/>
        <v>711</v>
      </c>
      <c r="ET802" s="224" t="str">
        <f t="shared" si="788"/>
        <v xml:space="preserve"> </v>
      </c>
      <c r="EU802" s="477" t="str">
        <f t="shared" si="789"/>
        <v/>
      </c>
      <c r="EV802" s="1334" t="str">
        <f t="shared" si="792"/>
        <v xml:space="preserve"> </v>
      </c>
      <c r="EW802" s="1332" t="str">
        <f t="shared" si="836"/>
        <v/>
      </c>
      <c r="EX802" s="1275" t="str">
        <f t="shared" si="818"/>
        <v/>
      </c>
      <c r="EY802" s="1275" t="str">
        <f t="shared" si="819"/>
        <v/>
      </c>
      <c r="EZ802" s="1275" t="str">
        <f t="shared" si="820"/>
        <v/>
      </c>
      <c r="FA802" s="1275" t="str">
        <f t="shared" si="821"/>
        <v/>
      </c>
      <c r="FB802" s="1275" t="str">
        <f t="shared" si="822"/>
        <v/>
      </c>
      <c r="FC802" s="1333" t="str">
        <f t="shared" si="823"/>
        <v/>
      </c>
      <c r="FE802" s="1234" t="str">
        <f t="shared" si="824"/>
        <v xml:space="preserve"> </v>
      </c>
      <c r="FF802" s="1234" t="str">
        <f t="shared" si="825"/>
        <v xml:space="preserve"> </v>
      </c>
      <c r="FG802" s="1234" t="str">
        <f t="shared" si="826"/>
        <v xml:space="preserve"> </v>
      </c>
      <c r="FH802" s="1234" t="str">
        <f t="shared" si="827"/>
        <v xml:space="preserve"> </v>
      </c>
      <c r="FI802" s="1234" t="str">
        <f t="shared" si="798"/>
        <v xml:space="preserve"> </v>
      </c>
      <c r="FJ802" s="1234" t="str">
        <f t="shared" si="828"/>
        <v xml:space="preserve"> </v>
      </c>
      <c r="FK802" s="1234">
        <f t="shared" si="799"/>
        <v>0</v>
      </c>
      <c r="FL802" s="1227"/>
      <c r="FM802" s="1234" t="str">
        <f t="shared" si="800"/>
        <v xml:space="preserve"> </v>
      </c>
      <c r="FN802" s="1234" t="str">
        <f t="shared" si="801"/>
        <v xml:space="preserve"> </v>
      </c>
      <c r="FO802" s="1234" t="str">
        <f t="shared" si="829"/>
        <v xml:space="preserve"> </v>
      </c>
      <c r="FP802" s="1234" t="str">
        <f t="shared" si="830"/>
        <v xml:space="preserve"> </v>
      </c>
      <c r="FQ802" s="1234" t="str">
        <f t="shared" si="802"/>
        <v xml:space="preserve"> </v>
      </c>
      <c r="FR802" s="1234" t="str">
        <f t="shared" si="831"/>
        <v xml:space="preserve"> </v>
      </c>
      <c r="FS802" s="1234">
        <f t="shared" si="837"/>
        <v>0</v>
      </c>
      <c r="FT802" s="1227"/>
      <c r="FU802" s="1234" t="str">
        <f t="shared" si="832"/>
        <v xml:space="preserve"> </v>
      </c>
      <c r="FV802" s="1234" t="str">
        <f t="shared" si="833"/>
        <v xml:space="preserve"> </v>
      </c>
      <c r="FW802" s="1234" t="str">
        <f t="shared" si="834"/>
        <v xml:space="preserve"> </v>
      </c>
      <c r="FX802" s="1234" t="str">
        <f t="shared" si="803"/>
        <v xml:space="preserve"> </v>
      </c>
      <c r="FY802" s="1234" t="str">
        <f t="shared" si="804"/>
        <v xml:space="preserve"> </v>
      </c>
      <c r="FZ802" s="1234" t="str">
        <f t="shared" si="835"/>
        <v xml:space="preserve"> </v>
      </c>
      <c r="GA802" s="1234">
        <f t="shared" si="805"/>
        <v>0</v>
      </c>
      <c r="GB802" s="1227"/>
      <c r="GC802" s="1234" t="str">
        <f t="shared" si="806"/>
        <v xml:space="preserve"> </v>
      </c>
      <c r="GD802" s="1234" t="str">
        <f t="shared" si="807"/>
        <v xml:space="preserve"> </v>
      </c>
      <c r="GE802" s="1234" t="str">
        <f t="shared" si="808"/>
        <v xml:space="preserve"> </v>
      </c>
      <c r="GF802" s="1234" t="str">
        <f t="shared" si="809"/>
        <v xml:space="preserve"> </v>
      </c>
      <c r="GG802" s="1234" t="str">
        <f t="shared" si="810"/>
        <v xml:space="preserve"> </v>
      </c>
      <c r="GH802" s="1234" t="str">
        <f t="shared" si="811"/>
        <v xml:space="preserve"> </v>
      </c>
      <c r="GI802" s="1234" t="str">
        <f t="shared" si="812"/>
        <v xml:space="preserve"> </v>
      </c>
      <c r="GJ802" s="1234" t="str">
        <f t="shared" si="813"/>
        <v xml:space="preserve"> </v>
      </c>
      <c r="GK802" s="1234" t="str">
        <f t="shared" si="814"/>
        <v xml:space="preserve"> </v>
      </c>
      <c r="GL802" s="1234" t="str">
        <f t="shared" si="815"/>
        <v xml:space="preserve"> </v>
      </c>
      <c r="GM802" s="1234" t="str">
        <f t="shared" si="816"/>
        <v xml:space="preserve"> </v>
      </c>
      <c r="GN802" s="1234">
        <f t="shared" si="817"/>
        <v>0</v>
      </c>
    </row>
    <row r="803" spans="1:196" s="100" customFormat="1" ht="27" customHeight="1" thickTop="1" thickBot="1">
      <c r="A803" s="1208">
        <f>【A票】【D票】!$D$10</f>
        <v>0</v>
      </c>
      <c r="B803" s="1212">
        <f>【A票】【D票】!$H$10</f>
        <v>0</v>
      </c>
      <c r="C803" s="1213" t="str">
        <f>【A票】【D票】!$K$10</f>
        <v xml:space="preserve"> </v>
      </c>
      <c r="D803" s="1214">
        <f t="shared" si="791"/>
        <v>712</v>
      </c>
      <c r="E803" s="914"/>
      <c r="F803" s="467"/>
      <c r="G803" s="469"/>
      <c r="H803" s="224" t="str">
        <f t="shared" si="777"/>
        <v xml:space="preserve"> </v>
      </c>
      <c r="I803" s="704"/>
      <c r="J803" s="117"/>
      <c r="K803" s="117"/>
      <c r="L803" s="117"/>
      <c r="M803" s="117"/>
      <c r="N803" s="117"/>
      <c r="O803" s="117"/>
      <c r="P803" s="117"/>
      <c r="Q803" s="117"/>
      <c r="R803" s="117"/>
      <c r="S803" s="117"/>
      <c r="T803" s="254"/>
      <c r="U803" s="646"/>
      <c r="V803" s="646"/>
      <c r="W803" s="114"/>
      <c r="X803" s="254"/>
      <c r="Y803" s="224" t="str">
        <f t="shared" si="778"/>
        <v xml:space="preserve"> </v>
      </c>
      <c r="Z803" s="579"/>
      <c r="AA803" s="704"/>
      <c r="AB803" s="119"/>
      <c r="AC803" s="224" t="str">
        <f t="shared" si="793"/>
        <v xml:space="preserve"> </v>
      </c>
      <c r="AD803" s="115"/>
      <c r="AE803" s="253"/>
      <c r="AF803" s="704"/>
      <c r="AG803" s="727"/>
      <c r="AH803" s="727"/>
      <c r="AI803" s="727"/>
      <c r="AJ803" s="727"/>
      <c r="AK803" s="591"/>
      <c r="AL803" s="727"/>
      <c r="AM803" s="727"/>
      <c r="AN803" s="727"/>
      <c r="AO803" s="727"/>
      <c r="AP803" s="727"/>
      <c r="AQ803" s="727"/>
      <c r="AR803" s="727"/>
      <c r="AS803" s="727"/>
      <c r="AT803" s="727"/>
      <c r="AU803" s="727"/>
      <c r="AV803" s="727"/>
      <c r="AW803" s="727"/>
      <c r="AX803" s="727"/>
      <c r="AY803" s="727"/>
      <c r="AZ803" s="727"/>
      <c r="BA803" s="727"/>
      <c r="BB803" s="727"/>
      <c r="BC803" s="821"/>
      <c r="BD803" s="727"/>
      <c r="BE803" s="727"/>
      <c r="BF803" s="727"/>
      <c r="BG803" s="727"/>
      <c r="BH803" s="727"/>
      <c r="BI803" s="727"/>
      <c r="BJ803" s="727"/>
      <c r="BK803" s="727"/>
      <c r="BL803" s="821"/>
      <c r="BM803" s="727"/>
      <c r="BN803" s="727"/>
      <c r="BO803" s="727"/>
      <c r="BP803" s="727"/>
      <c r="BQ803" s="727"/>
      <c r="BR803" s="821"/>
      <c r="BS803" s="727"/>
      <c r="BT803" s="727"/>
      <c r="BU803" s="727"/>
      <c r="BV803" s="591"/>
      <c r="BW803" s="224" t="str">
        <f t="shared" si="790"/>
        <v xml:space="preserve"> </v>
      </c>
      <c r="BX803" s="471">
        <f t="shared" si="779"/>
        <v>712</v>
      </c>
      <c r="BY803" s="117"/>
      <c r="BZ803" s="117"/>
      <c r="CA803" s="117"/>
      <c r="CB803" s="117"/>
      <c r="CC803" s="117"/>
      <c r="CD803" s="461"/>
      <c r="CE803" s="236"/>
      <c r="CF803" s="224" t="str">
        <f t="shared" si="780"/>
        <v xml:space="preserve"> </v>
      </c>
      <c r="CG803" s="116"/>
      <c r="CH803" s="117"/>
      <c r="CI803" s="117"/>
      <c r="CJ803" s="117"/>
      <c r="CK803" s="472"/>
      <c r="CL803" s="472"/>
      <c r="CM803" s="472"/>
      <c r="CN803" s="472"/>
      <c r="CO803" s="117"/>
      <c r="CP803" s="253"/>
      <c r="CQ803" s="120"/>
      <c r="CR803" s="224" t="str" cm="1">
        <f t="array" ref="CR803">IF(AND(SUM(COUNTIF(CG803:CM803,{"*不明*","*その他*"})+COUNTIF(CO803:CP803,{"*不明*","*その他*"}))&gt;0,CQ803=""),"その他・不明の場合,10)具体的内容、理由を記入",IF(OR(AND(CI803=CI$65,COUNTA(CJ803:CM803)&lt;4),AND(OR(CI803=CI$63,CI803=CI$64,CI803=CI$66,CI803=CI$67,CI803=CI$68,CI803=""),COUNTA(CJ803:CM803)&gt;0)),"3)介護保険認定済→要介護度、認知症自立度、寝たきり度、介護保険サービス記入",IF(OR(AND(OR(CM803=CM$63,CM803=CM$64),CN803=""),AND(OR(CM803=CM$65,CM803=CM$66),CN803&lt;&gt;"")),"7)介護保険サービス受けている/過去受けていた→具体的内容記入"," ")))</f>
        <v xml:space="preserve"> </v>
      </c>
      <c r="CS803" s="224" t="str">
        <f t="shared" si="781"/>
        <v xml:space="preserve"> </v>
      </c>
      <c r="CT803" s="116"/>
      <c r="CU803" s="253"/>
      <c r="CV803" s="117"/>
      <c r="CW803" s="117"/>
      <c r="CX803" s="253"/>
      <c r="CY803" s="117"/>
      <c r="CZ803" s="117"/>
      <c r="DA803" s="253"/>
      <c r="DB803" s="117"/>
      <c r="DC803" s="224" t="str">
        <f t="shared" si="782"/>
        <v xml:space="preserve"> </v>
      </c>
      <c r="DD803" s="224" t="str">
        <f t="shared" si="783"/>
        <v xml:space="preserve"> </v>
      </c>
      <c r="DE803" s="224" t="str">
        <f t="shared" si="794"/>
        <v xml:space="preserve"> </v>
      </c>
      <c r="DF803" s="121"/>
      <c r="DG803" s="114"/>
      <c r="DH803" s="704"/>
      <c r="DI803" s="119"/>
      <c r="DJ803" s="187"/>
      <c r="DK803" s="254"/>
      <c r="DL803" s="224" t="str">
        <f t="shared" si="795"/>
        <v xml:space="preserve"> </v>
      </c>
      <c r="DM803" s="224" t="str">
        <f t="shared" si="784"/>
        <v xml:space="preserve"> </v>
      </c>
      <c r="DN803" s="474"/>
      <c r="DO803" s="117"/>
      <c r="DP803" s="117"/>
      <c r="DQ803" s="117"/>
      <c r="DR803" s="117"/>
      <c r="DS803" s="117"/>
      <c r="DT803" s="254"/>
      <c r="DU803" s="476"/>
      <c r="DV803" s="224" t="str">
        <f t="shared" si="796"/>
        <v xml:space="preserve"> </v>
      </c>
      <c r="DW803" s="115"/>
      <c r="DX803" s="470"/>
      <c r="DY803" s="117"/>
      <c r="DZ803" s="704"/>
      <c r="EA803" s="224" t="str">
        <f t="shared" si="797"/>
        <v xml:space="preserve"> </v>
      </c>
      <c r="EB803" s="906"/>
      <c r="EC803" s="904"/>
      <c r="ED803" s="904"/>
      <c r="EE803" s="904"/>
      <c r="EF803" s="904"/>
      <c r="EG803" s="904"/>
      <c r="EH803" s="904"/>
      <c r="EI803" s="904"/>
      <c r="EJ803" s="904"/>
      <c r="EK803" s="905"/>
      <c r="EL803" s="80"/>
      <c r="EM803" s="224" t="str">
        <f t="shared" si="785"/>
        <v xml:space="preserve"> </v>
      </c>
      <c r="EN803" s="224" t="str">
        <f t="shared" si="786"/>
        <v xml:space="preserve"> </v>
      </c>
      <c r="EO803" s="115"/>
      <c r="EP803" s="1050"/>
      <c r="EQ803" s="253"/>
      <c r="ER803" s="117"/>
      <c r="ES803" s="1258">
        <f t="shared" si="787"/>
        <v>712</v>
      </c>
      <c r="ET803" s="224" t="str">
        <f t="shared" si="788"/>
        <v xml:space="preserve"> </v>
      </c>
      <c r="EU803" s="477" t="str">
        <f t="shared" si="789"/>
        <v/>
      </c>
      <c r="EV803" s="1334" t="str">
        <f t="shared" si="792"/>
        <v xml:space="preserve"> </v>
      </c>
      <c r="EW803" s="1332" t="str">
        <f t="shared" si="836"/>
        <v/>
      </c>
      <c r="EX803" s="1275" t="str">
        <f t="shared" si="818"/>
        <v/>
      </c>
      <c r="EY803" s="1275" t="str">
        <f t="shared" si="819"/>
        <v/>
      </c>
      <c r="EZ803" s="1275" t="str">
        <f t="shared" si="820"/>
        <v/>
      </c>
      <c r="FA803" s="1275" t="str">
        <f t="shared" si="821"/>
        <v/>
      </c>
      <c r="FB803" s="1275" t="str">
        <f t="shared" si="822"/>
        <v/>
      </c>
      <c r="FC803" s="1333" t="str">
        <f t="shared" si="823"/>
        <v/>
      </c>
      <c r="FE803" s="1234" t="str">
        <f t="shared" si="824"/>
        <v xml:space="preserve"> </v>
      </c>
      <c r="FF803" s="1234" t="str">
        <f t="shared" si="825"/>
        <v xml:space="preserve"> </v>
      </c>
      <c r="FG803" s="1234" t="str">
        <f t="shared" si="826"/>
        <v xml:space="preserve"> </v>
      </c>
      <c r="FH803" s="1234" t="str">
        <f t="shared" si="827"/>
        <v xml:space="preserve"> </v>
      </c>
      <c r="FI803" s="1234" t="str">
        <f t="shared" si="798"/>
        <v xml:space="preserve"> </v>
      </c>
      <c r="FJ803" s="1234" t="str">
        <f t="shared" si="828"/>
        <v xml:space="preserve"> </v>
      </c>
      <c r="FK803" s="1234">
        <f t="shared" si="799"/>
        <v>0</v>
      </c>
      <c r="FL803" s="1227"/>
      <c r="FM803" s="1234" t="str">
        <f t="shared" si="800"/>
        <v xml:space="preserve"> </v>
      </c>
      <c r="FN803" s="1234" t="str">
        <f t="shared" si="801"/>
        <v xml:space="preserve"> </v>
      </c>
      <c r="FO803" s="1234" t="str">
        <f t="shared" si="829"/>
        <v xml:space="preserve"> </v>
      </c>
      <c r="FP803" s="1234" t="str">
        <f t="shared" si="830"/>
        <v xml:space="preserve"> </v>
      </c>
      <c r="FQ803" s="1234" t="str">
        <f t="shared" si="802"/>
        <v xml:space="preserve"> </v>
      </c>
      <c r="FR803" s="1234" t="str">
        <f t="shared" si="831"/>
        <v xml:space="preserve"> </v>
      </c>
      <c r="FS803" s="1234">
        <f t="shared" si="837"/>
        <v>0</v>
      </c>
      <c r="FT803" s="1227"/>
      <c r="FU803" s="1234" t="str">
        <f t="shared" si="832"/>
        <v xml:space="preserve"> </v>
      </c>
      <c r="FV803" s="1234" t="str">
        <f t="shared" si="833"/>
        <v xml:space="preserve"> </v>
      </c>
      <c r="FW803" s="1234" t="str">
        <f t="shared" si="834"/>
        <v xml:space="preserve"> </v>
      </c>
      <c r="FX803" s="1234" t="str">
        <f t="shared" si="803"/>
        <v xml:space="preserve"> </v>
      </c>
      <c r="FY803" s="1234" t="str">
        <f t="shared" si="804"/>
        <v xml:space="preserve"> </v>
      </c>
      <c r="FZ803" s="1234" t="str">
        <f t="shared" si="835"/>
        <v xml:space="preserve"> </v>
      </c>
      <c r="GA803" s="1234">
        <f t="shared" si="805"/>
        <v>0</v>
      </c>
      <c r="GB803" s="1227"/>
      <c r="GC803" s="1234" t="str">
        <f t="shared" si="806"/>
        <v xml:space="preserve"> </v>
      </c>
      <c r="GD803" s="1234" t="str">
        <f t="shared" si="807"/>
        <v xml:space="preserve"> </v>
      </c>
      <c r="GE803" s="1234" t="str">
        <f t="shared" si="808"/>
        <v xml:space="preserve"> </v>
      </c>
      <c r="GF803" s="1234" t="str">
        <f t="shared" si="809"/>
        <v xml:space="preserve"> </v>
      </c>
      <c r="GG803" s="1234" t="str">
        <f t="shared" si="810"/>
        <v xml:space="preserve"> </v>
      </c>
      <c r="GH803" s="1234" t="str">
        <f t="shared" si="811"/>
        <v xml:space="preserve"> </v>
      </c>
      <c r="GI803" s="1234" t="str">
        <f t="shared" si="812"/>
        <v xml:space="preserve"> </v>
      </c>
      <c r="GJ803" s="1234" t="str">
        <f t="shared" si="813"/>
        <v xml:space="preserve"> </v>
      </c>
      <c r="GK803" s="1234" t="str">
        <f t="shared" si="814"/>
        <v xml:space="preserve"> </v>
      </c>
      <c r="GL803" s="1234" t="str">
        <f t="shared" si="815"/>
        <v xml:space="preserve"> </v>
      </c>
      <c r="GM803" s="1234" t="str">
        <f t="shared" si="816"/>
        <v xml:space="preserve"> </v>
      </c>
      <c r="GN803" s="1234">
        <f t="shared" si="817"/>
        <v>0</v>
      </c>
    </row>
    <row r="804" spans="1:196" s="100" customFormat="1" ht="27" customHeight="1" thickTop="1" thickBot="1">
      <c r="A804" s="1208">
        <f>【A票】【D票】!$D$10</f>
        <v>0</v>
      </c>
      <c r="B804" s="1212">
        <f>【A票】【D票】!$H$10</f>
        <v>0</v>
      </c>
      <c r="C804" s="1213" t="str">
        <f>【A票】【D票】!$K$10</f>
        <v xml:space="preserve"> </v>
      </c>
      <c r="D804" s="1214">
        <f t="shared" si="791"/>
        <v>713</v>
      </c>
      <c r="E804" s="914"/>
      <c r="F804" s="467"/>
      <c r="G804" s="469"/>
      <c r="H804" s="224" t="str">
        <f t="shared" si="777"/>
        <v xml:space="preserve"> </v>
      </c>
      <c r="I804" s="704"/>
      <c r="J804" s="117"/>
      <c r="K804" s="117"/>
      <c r="L804" s="117"/>
      <c r="M804" s="117"/>
      <c r="N804" s="117"/>
      <c r="O804" s="117"/>
      <c r="P804" s="117"/>
      <c r="Q804" s="117"/>
      <c r="R804" s="117"/>
      <c r="S804" s="117"/>
      <c r="T804" s="254"/>
      <c r="U804" s="646"/>
      <c r="V804" s="646"/>
      <c r="W804" s="114"/>
      <c r="X804" s="254"/>
      <c r="Y804" s="224" t="str">
        <f t="shared" si="778"/>
        <v xml:space="preserve"> </v>
      </c>
      <c r="Z804" s="579"/>
      <c r="AA804" s="704"/>
      <c r="AB804" s="119"/>
      <c r="AC804" s="224" t="str">
        <f t="shared" si="793"/>
        <v xml:space="preserve"> </v>
      </c>
      <c r="AD804" s="115"/>
      <c r="AE804" s="253"/>
      <c r="AF804" s="704"/>
      <c r="AG804" s="727"/>
      <c r="AH804" s="727"/>
      <c r="AI804" s="727"/>
      <c r="AJ804" s="727"/>
      <c r="AK804" s="591"/>
      <c r="AL804" s="727"/>
      <c r="AM804" s="727"/>
      <c r="AN804" s="727"/>
      <c r="AO804" s="727"/>
      <c r="AP804" s="727"/>
      <c r="AQ804" s="727"/>
      <c r="AR804" s="727"/>
      <c r="AS804" s="727"/>
      <c r="AT804" s="727"/>
      <c r="AU804" s="727"/>
      <c r="AV804" s="727"/>
      <c r="AW804" s="727"/>
      <c r="AX804" s="727"/>
      <c r="AY804" s="727"/>
      <c r="AZ804" s="727"/>
      <c r="BA804" s="727"/>
      <c r="BB804" s="727"/>
      <c r="BC804" s="821"/>
      <c r="BD804" s="727"/>
      <c r="BE804" s="727"/>
      <c r="BF804" s="727"/>
      <c r="BG804" s="727"/>
      <c r="BH804" s="727"/>
      <c r="BI804" s="727"/>
      <c r="BJ804" s="727"/>
      <c r="BK804" s="727"/>
      <c r="BL804" s="821"/>
      <c r="BM804" s="727"/>
      <c r="BN804" s="727"/>
      <c r="BO804" s="727"/>
      <c r="BP804" s="727"/>
      <c r="BQ804" s="727"/>
      <c r="BR804" s="821"/>
      <c r="BS804" s="727"/>
      <c r="BT804" s="727"/>
      <c r="BU804" s="727"/>
      <c r="BV804" s="591"/>
      <c r="BW804" s="224" t="str">
        <f t="shared" si="790"/>
        <v xml:space="preserve"> </v>
      </c>
      <c r="BX804" s="471">
        <f t="shared" si="779"/>
        <v>713</v>
      </c>
      <c r="BY804" s="117"/>
      <c r="BZ804" s="117"/>
      <c r="CA804" s="117"/>
      <c r="CB804" s="117"/>
      <c r="CC804" s="117"/>
      <c r="CD804" s="461"/>
      <c r="CE804" s="236"/>
      <c r="CF804" s="224" t="str">
        <f t="shared" si="780"/>
        <v xml:space="preserve"> </v>
      </c>
      <c r="CG804" s="116"/>
      <c r="CH804" s="117"/>
      <c r="CI804" s="117"/>
      <c r="CJ804" s="117"/>
      <c r="CK804" s="472"/>
      <c r="CL804" s="472"/>
      <c r="CM804" s="472"/>
      <c r="CN804" s="472"/>
      <c r="CO804" s="117"/>
      <c r="CP804" s="253"/>
      <c r="CQ804" s="120"/>
      <c r="CR804" s="224" t="str" cm="1">
        <f t="array" ref="CR804">IF(AND(SUM(COUNTIF(CG804:CM804,{"*不明*","*その他*"})+COUNTIF(CO804:CP804,{"*不明*","*その他*"}))&gt;0,CQ804=""),"その他・不明の場合,10)具体的内容、理由を記入",IF(OR(AND(CI804=CI$65,COUNTA(CJ804:CM804)&lt;4),AND(OR(CI804=CI$63,CI804=CI$64,CI804=CI$66,CI804=CI$67,CI804=CI$68,CI804=""),COUNTA(CJ804:CM804)&gt;0)),"3)介護保険認定済→要介護度、認知症自立度、寝たきり度、介護保険サービス記入",IF(OR(AND(OR(CM804=CM$63,CM804=CM$64),CN804=""),AND(OR(CM804=CM$65,CM804=CM$66),CN804&lt;&gt;"")),"7)介護保険サービス受けている/過去受けていた→具体的内容記入"," ")))</f>
        <v xml:space="preserve"> </v>
      </c>
      <c r="CS804" s="224" t="str">
        <f t="shared" si="781"/>
        <v xml:space="preserve"> </v>
      </c>
      <c r="CT804" s="116"/>
      <c r="CU804" s="253"/>
      <c r="CV804" s="117"/>
      <c r="CW804" s="117"/>
      <c r="CX804" s="253"/>
      <c r="CY804" s="117"/>
      <c r="CZ804" s="117"/>
      <c r="DA804" s="253"/>
      <c r="DB804" s="117"/>
      <c r="DC804" s="224" t="str">
        <f t="shared" si="782"/>
        <v xml:space="preserve"> </v>
      </c>
      <c r="DD804" s="224" t="str">
        <f t="shared" si="783"/>
        <v xml:space="preserve"> </v>
      </c>
      <c r="DE804" s="224" t="str">
        <f t="shared" si="794"/>
        <v xml:space="preserve"> </v>
      </c>
      <c r="DF804" s="121"/>
      <c r="DG804" s="114"/>
      <c r="DH804" s="704"/>
      <c r="DI804" s="119"/>
      <c r="DJ804" s="187"/>
      <c r="DK804" s="254"/>
      <c r="DL804" s="224" t="str">
        <f t="shared" si="795"/>
        <v xml:space="preserve"> </v>
      </c>
      <c r="DM804" s="224" t="str">
        <f t="shared" si="784"/>
        <v xml:space="preserve"> </v>
      </c>
      <c r="DN804" s="474"/>
      <c r="DO804" s="117"/>
      <c r="DP804" s="117"/>
      <c r="DQ804" s="117"/>
      <c r="DR804" s="117"/>
      <c r="DS804" s="117"/>
      <c r="DT804" s="254"/>
      <c r="DU804" s="476"/>
      <c r="DV804" s="224" t="str">
        <f t="shared" si="796"/>
        <v xml:space="preserve"> </v>
      </c>
      <c r="DW804" s="115"/>
      <c r="DX804" s="470"/>
      <c r="DY804" s="117"/>
      <c r="DZ804" s="704"/>
      <c r="EA804" s="224" t="str">
        <f t="shared" si="797"/>
        <v xml:space="preserve"> </v>
      </c>
      <c r="EB804" s="906"/>
      <c r="EC804" s="904"/>
      <c r="ED804" s="904"/>
      <c r="EE804" s="904"/>
      <c r="EF804" s="904"/>
      <c r="EG804" s="904"/>
      <c r="EH804" s="904"/>
      <c r="EI804" s="904"/>
      <c r="EJ804" s="904"/>
      <c r="EK804" s="905"/>
      <c r="EL804" s="80"/>
      <c r="EM804" s="224" t="str">
        <f t="shared" si="785"/>
        <v xml:space="preserve"> </v>
      </c>
      <c r="EN804" s="224" t="str">
        <f t="shared" si="786"/>
        <v xml:space="preserve"> </v>
      </c>
      <c r="EO804" s="115"/>
      <c r="EP804" s="1050"/>
      <c r="EQ804" s="253"/>
      <c r="ER804" s="117"/>
      <c r="ES804" s="1258">
        <f t="shared" si="787"/>
        <v>713</v>
      </c>
      <c r="ET804" s="224" t="str">
        <f t="shared" si="788"/>
        <v xml:space="preserve"> </v>
      </c>
      <c r="EU804" s="477" t="str">
        <f t="shared" si="789"/>
        <v/>
      </c>
      <c r="EV804" s="1334" t="str">
        <f t="shared" si="792"/>
        <v xml:space="preserve"> </v>
      </c>
      <c r="EW804" s="1332" t="str">
        <f t="shared" si="836"/>
        <v/>
      </c>
      <c r="EX804" s="1275" t="str">
        <f t="shared" si="818"/>
        <v/>
      </c>
      <c r="EY804" s="1275" t="str">
        <f t="shared" si="819"/>
        <v/>
      </c>
      <c r="EZ804" s="1275" t="str">
        <f t="shared" si="820"/>
        <v/>
      </c>
      <c r="FA804" s="1275" t="str">
        <f t="shared" si="821"/>
        <v/>
      </c>
      <c r="FB804" s="1275" t="str">
        <f t="shared" si="822"/>
        <v/>
      </c>
      <c r="FC804" s="1333" t="str">
        <f t="shared" si="823"/>
        <v/>
      </c>
      <c r="FE804" s="1234" t="str">
        <f t="shared" si="824"/>
        <v xml:space="preserve"> </v>
      </c>
      <c r="FF804" s="1234" t="str">
        <f t="shared" si="825"/>
        <v xml:space="preserve"> </v>
      </c>
      <c r="FG804" s="1234" t="str">
        <f t="shared" si="826"/>
        <v xml:space="preserve"> </v>
      </c>
      <c r="FH804" s="1234" t="str">
        <f t="shared" si="827"/>
        <v xml:space="preserve"> </v>
      </c>
      <c r="FI804" s="1234" t="str">
        <f t="shared" si="798"/>
        <v xml:space="preserve"> </v>
      </c>
      <c r="FJ804" s="1234" t="str">
        <f t="shared" si="828"/>
        <v xml:space="preserve"> </v>
      </c>
      <c r="FK804" s="1234">
        <f t="shared" si="799"/>
        <v>0</v>
      </c>
      <c r="FL804" s="1227"/>
      <c r="FM804" s="1234" t="str">
        <f t="shared" si="800"/>
        <v xml:space="preserve"> </v>
      </c>
      <c r="FN804" s="1234" t="str">
        <f t="shared" si="801"/>
        <v xml:space="preserve"> </v>
      </c>
      <c r="FO804" s="1234" t="str">
        <f t="shared" si="829"/>
        <v xml:space="preserve"> </v>
      </c>
      <c r="FP804" s="1234" t="str">
        <f t="shared" si="830"/>
        <v xml:space="preserve"> </v>
      </c>
      <c r="FQ804" s="1234" t="str">
        <f t="shared" si="802"/>
        <v xml:space="preserve"> </v>
      </c>
      <c r="FR804" s="1234" t="str">
        <f t="shared" si="831"/>
        <v xml:space="preserve"> </v>
      </c>
      <c r="FS804" s="1234">
        <f t="shared" si="837"/>
        <v>0</v>
      </c>
      <c r="FT804" s="1227"/>
      <c r="FU804" s="1234" t="str">
        <f t="shared" si="832"/>
        <v xml:space="preserve"> </v>
      </c>
      <c r="FV804" s="1234" t="str">
        <f t="shared" si="833"/>
        <v xml:space="preserve"> </v>
      </c>
      <c r="FW804" s="1234" t="str">
        <f t="shared" si="834"/>
        <v xml:space="preserve"> </v>
      </c>
      <c r="FX804" s="1234" t="str">
        <f t="shared" si="803"/>
        <v xml:space="preserve"> </v>
      </c>
      <c r="FY804" s="1234" t="str">
        <f t="shared" si="804"/>
        <v xml:space="preserve"> </v>
      </c>
      <c r="FZ804" s="1234" t="str">
        <f t="shared" si="835"/>
        <v xml:space="preserve"> </v>
      </c>
      <c r="GA804" s="1234">
        <f t="shared" si="805"/>
        <v>0</v>
      </c>
      <c r="GB804" s="1227"/>
      <c r="GC804" s="1234" t="str">
        <f t="shared" si="806"/>
        <v xml:space="preserve"> </v>
      </c>
      <c r="GD804" s="1234" t="str">
        <f t="shared" si="807"/>
        <v xml:space="preserve"> </v>
      </c>
      <c r="GE804" s="1234" t="str">
        <f t="shared" si="808"/>
        <v xml:space="preserve"> </v>
      </c>
      <c r="GF804" s="1234" t="str">
        <f t="shared" si="809"/>
        <v xml:space="preserve"> </v>
      </c>
      <c r="GG804" s="1234" t="str">
        <f t="shared" si="810"/>
        <v xml:space="preserve"> </v>
      </c>
      <c r="GH804" s="1234" t="str">
        <f t="shared" si="811"/>
        <v xml:space="preserve"> </v>
      </c>
      <c r="GI804" s="1234" t="str">
        <f t="shared" si="812"/>
        <v xml:space="preserve"> </v>
      </c>
      <c r="GJ804" s="1234" t="str">
        <f t="shared" si="813"/>
        <v xml:space="preserve"> </v>
      </c>
      <c r="GK804" s="1234" t="str">
        <f t="shared" si="814"/>
        <v xml:space="preserve"> </v>
      </c>
      <c r="GL804" s="1234" t="str">
        <f t="shared" si="815"/>
        <v xml:space="preserve"> </v>
      </c>
      <c r="GM804" s="1234" t="str">
        <f t="shared" si="816"/>
        <v xml:space="preserve"> </v>
      </c>
      <c r="GN804" s="1234">
        <f t="shared" si="817"/>
        <v>0</v>
      </c>
    </row>
    <row r="805" spans="1:196" s="100" customFormat="1" ht="27" customHeight="1" thickTop="1" thickBot="1">
      <c r="A805" s="1208">
        <f>【A票】【D票】!$D$10</f>
        <v>0</v>
      </c>
      <c r="B805" s="1212">
        <f>【A票】【D票】!$H$10</f>
        <v>0</v>
      </c>
      <c r="C805" s="1213" t="str">
        <f>【A票】【D票】!$K$10</f>
        <v xml:space="preserve"> </v>
      </c>
      <c r="D805" s="1214">
        <f t="shared" si="791"/>
        <v>714</v>
      </c>
      <c r="E805" s="914"/>
      <c r="F805" s="467"/>
      <c r="G805" s="469"/>
      <c r="H805" s="224" t="str">
        <f t="shared" si="777"/>
        <v xml:space="preserve"> </v>
      </c>
      <c r="I805" s="704"/>
      <c r="J805" s="117"/>
      <c r="K805" s="117"/>
      <c r="L805" s="117"/>
      <c r="M805" s="117"/>
      <c r="N805" s="117"/>
      <c r="O805" s="117"/>
      <c r="P805" s="117"/>
      <c r="Q805" s="117"/>
      <c r="R805" s="117"/>
      <c r="S805" s="117"/>
      <c r="T805" s="254"/>
      <c r="U805" s="646"/>
      <c r="V805" s="646"/>
      <c r="W805" s="114"/>
      <c r="X805" s="254"/>
      <c r="Y805" s="224" t="str">
        <f t="shared" si="778"/>
        <v xml:space="preserve"> </v>
      </c>
      <c r="Z805" s="579"/>
      <c r="AA805" s="704"/>
      <c r="AB805" s="119"/>
      <c r="AC805" s="224" t="str">
        <f t="shared" si="793"/>
        <v xml:space="preserve"> </v>
      </c>
      <c r="AD805" s="115"/>
      <c r="AE805" s="253"/>
      <c r="AF805" s="704"/>
      <c r="AG805" s="727"/>
      <c r="AH805" s="727"/>
      <c r="AI805" s="727"/>
      <c r="AJ805" s="727"/>
      <c r="AK805" s="591"/>
      <c r="AL805" s="727"/>
      <c r="AM805" s="727"/>
      <c r="AN805" s="727"/>
      <c r="AO805" s="727"/>
      <c r="AP805" s="727"/>
      <c r="AQ805" s="727"/>
      <c r="AR805" s="727"/>
      <c r="AS805" s="727"/>
      <c r="AT805" s="727"/>
      <c r="AU805" s="727"/>
      <c r="AV805" s="727"/>
      <c r="AW805" s="727"/>
      <c r="AX805" s="727"/>
      <c r="AY805" s="727"/>
      <c r="AZ805" s="727"/>
      <c r="BA805" s="727"/>
      <c r="BB805" s="727"/>
      <c r="BC805" s="821"/>
      <c r="BD805" s="727"/>
      <c r="BE805" s="727"/>
      <c r="BF805" s="727"/>
      <c r="BG805" s="727"/>
      <c r="BH805" s="727"/>
      <c r="BI805" s="727"/>
      <c r="BJ805" s="727"/>
      <c r="BK805" s="727"/>
      <c r="BL805" s="821"/>
      <c r="BM805" s="727"/>
      <c r="BN805" s="727"/>
      <c r="BO805" s="727"/>
      <c r="BP805" s="727"/>
      <c r="BQ805" s="727"/>
      <c r="BR805" s="821"/>
      <c r="BS805" s="727"/>
      <c r="BT805" s="727"/>
      <c r="BU805" s="727"/>
      <c r="BV805" s="591"/>
      <c r="BW805" s="224" t="str">
        <f t="shared" si="790"/>
        <v xml:space="preserve"> </v>
      </c>
      <c r="BX805" s="471">
        <f t="shared" si="779"/>
        <v>714</v>
      </c>
      <c r="BY805" s="117"/>
      <c r="BZ805" s="117"/>
      <c r="CA805" s="117"/>
      <c r="CB805" s="117"/>
      <c r="CC805" s="117"/>
      <c r="CD805" s="461"/>
      <c r="CE805" s="236"/>
      <c r="CF805" s="224" t="str">
        <f t="shared" si="780"/>
        <v xml:space="preserve"> </v>
      </c>
      <c r="CG805" s="116"/>
      <c r="CH805" s="117"/>
      <c r="CI805" s="117"/>
      <c r="CJ805" s="117"/>
      <c r="CK805" s="472"/>
      <c r="CL805" s="472"/>
      <c r="CM805" s="472"/>
      <c r="CN805" s="472"/>
      <c r="CO805" s="117"/>
      <c r="CP805" s="253"/>
      <c r="CQ805" s="120"/>
      <c r="CR805" s="224" t="str" cm="1">
        <f t="array" ref="CR805">IF(AND(SUM(COUNTIF(CG805:CM805,{"*不明*","*その他*"})+COUNTIF(CO805:CP805,{"*不明*","*その他*"}))&gt;0,CQ805=""),"その他・不明の場合,10)具体的内容、理由を記入",IF(OR(AND(CI805=CI$65,COUNTA(CJ805:CM805)&lt;4),AND(OR(CI805=CI$63,CI805=CI$64,CI805=CI$66,CI805=CI$67,CI805=CI$68,CI805=""),COUNTA(CJ805:CM805)&gt;0)),"3)介護保険認定済→要介護度、認知症自立度、寝たきり度、介護保険サービス記入",IF(OR(AND(OR(CM805=CM$63,CM805=CM$64),CN805=""),AND(OR(CM805=CM$65,CM805=CM$66),CN805&lt;&gt;"")),"7)介護保険サービス受けている/過去受けていた→具体的内容記入"," ")))</f>
        <v xml:space="preserve"> </v>
      </c>
      <c r="CS805" s="224" t="str">
        <f t="shared" si="781"/>
        <v xml:space="preserve"> </v>
      </c>
      <c r="CT805" s="116"/>
      <c r="CU805" s="253"/>
      <c r="CV805" s="117"/>
      <c r="CW805" s="117"/>
      <c r="CX805" s="253"/>
      <c r="CY805" s="117"/>
      <c r="CZ805" s="117"/>
      <c r="DA805" s="253"/>
      <c r="DB805" s="117"/>
      <c r="DC805" s="224" t="str">
        <f t="shared" si="782"/>
        <v xml:space="preserve"> </v>
      </c>
      <c r="DD805" s="224" t="str">
        <f t="shared" si="783"/>
        <v xml:space="preserve"> </v>
      </c>
      <c r="DE805" s="224" t="str">
        <f t="shared" si="794"/>
        <v xml:space="preserve"> </v>
      </c>
      <c r="DF805" s="121"/>
      <c r="DG805" s="114"/>
      <c r="DH805" s="704"/>
      <c r="DI805" s="119"/>
      <c r="DJ805" s="187"/>
      <c r="DK805" s="254"/>
      <c r="DL805" s="224" t="str">
        <f t="shared" si="795"/>
        <v xml:space="preserve"> </v>
      </c>
      <c r="DM805" s="224" t="str">
        <f t="shared" si="784"/>
        <v xml:space="preserve"> </v>
      </c>
      <c r="DN805" s="474"/>
      <c r="DO805" s="117"/>
      <c r="DP805" s="117"/>
      <c r="DQ805" s="117"/>
      <c r="DR805" s="117"/>
      <c r="DS805" s="117"/>
      <c r="DT805" s="254"/>
      <c r="DU805" s="476"/>
      <c r="DV805" s="224" t="str">
        <f t="shared" si="796"/>
        <v xml:space="preserve"> </v>
      </c>
      <c r="DW805" s="115"/>
      <c r="DX805" s="470"/>
      <c r="DY805" s="117"/>
      <c r="DZ805" s="704"/>
      <c r="EA805" s="224" t="str">
        <f t="shared" si="797"/>
        <v xml:space="preserve"> </v>
      </c>
      <c r="EB805" s="906"/>
      <c r="EC805" s="904"/>
      <c r="ED805" s="904"/>
      <c r="EE805" s="904"/>
      <c r="EF805" s="904"/>
      <c r="EG805" s="904"/>
      <c r="EH805" s="904"/>
      <c r="EI805" s="904"/>
      <c r="EJ805" s="904"/>
      <c r="EK805" s="905"/>
      <c r="EL805" s="80"/>
      <c r="EM805" s="224" t="str">
        <f t="shared" si="785"/>
        <v xml:space="preserve"> </v>
      </c>
      <c r="EN805" s="224" t="str">
        <f t="shared" si="786"/>
        <v xml:space="preserve"> </v>
      </c>
      <c r="EO805" s="115"/>
      <c r="EP805" s="1050"/>
      <c r="EQ805" s="253"/>
      <c r="ER805" s="117"/>
      <c r="ES805" s="1258">
        <f t="shared" si="787"/>
        <v>714</v>
      </c>
      <c r="ET805" s="224" t="str">
        <f t="shared" si="788"/>
        <v xml:space="preserve"> </v>
      </c>
      <c r="EU805" s="477" t="str">
        <f t="shared" si="789"/>
        <v/>
      </c>
      <c r="EV805" s="1334" t="str">
        <f t="shared" si="792"/>
        <v xml:space="preserve"> </v>
      </c>
      <c r="EW805" s="1332" t="str">
        <f t="shared" si="836"/>
        <v/>
      </c>
      <c r="EX805" s="1275" t="str">
        <f t="shared" si="818"/>
        <v/>
      </c>
      <c r="EY805" s="1275" t="str">
        <f t="shared" si="819"/>
        <v/>
      </c>
      <c r="EZ805" s="1275" t="str">
        <f t="shared" si="820"/>
        <v/>
      </c>
      <c r="FA805" s="1275" t="str">
        <f t="shared" si="821"/>
        <v/>
      </c>
      <c r="FB805" s="1275" t="str">
        <f t="shared" si="822"/>
        <v/>
      </c>
      <c r="FC805" s="1333" t="str">
        <f t="shared" si="823"/>
        <v/>
      </c>
      <c r="FE805" s="1234" t="str">
        <f t="shared" si="824"/>
        <v xml:space="preserve"> </v>
      </c>
      <c r="FF805" s="1234" t="str">
        <f t="shared" si="825"/>
        <v xml:space="preserve"> </v>
      </c>
      <c r="FG805" s="1234" t="str">
        <f t="shared" si="826"/>
        <v xml:space="preserve"> </v>
      </c>
      <c r="FH805" s="1234" t="str">
        <f t="shared" si="827"/>
        <v xml:space="preserve"> </v>
      </c>
      <c r="FI805" s="1234" t="str">
        <f t="shared" si="798"/>
        <v xml:space="preserve"> </v>
      </c>
      <c r="FJ805" s="1234" t="str">
        <f t="shared" si="828"/>
        <v xml:space="preserve"> </v>
      </c>
      <c r="FK805" s="1234">
        <f t="shared" si="799"/>
        <v>0</v>
      </c>
      <c r="FL805" s="1227"/>
      <c r="FM805" s="1234" t="str">
        <f t="shared" si="800"/>
        <v xml:space="preserve"> </v>
      </c>
      <c r="FN805" s="1234" t="str">
        <f t="shared" si="801"/>
        <v xml:space="preserve"> </v>
      </c>
      <c r="FO805" s="1234" t="str">
        <f t="shared" si="829"/>
        <v xml:space="preserve"> </v>
      </c>
      <c r="FP805" s="1234" t="str">
        <f t="shared" si="830"/>
        <v xml:space="preserve"> </v>
      </c>
      <c r="FQ805" s="1234" t="str">
        <f t="shared" si="802"/>
        <v xml:space="preserve"> </v>
      </c>
      <c r="FR805" s="1234" t="str">
        <f t="shared" si="831"/>
        <v xml:space="preserve"> </v>
      </c>
      <c r="FS805" s="1234">
        <f t="shared" si="837"/>
        <v>0</v>
      </c>
      <c r="FT805" s="1227"/>
      <c r="FU805" s="1234" t="str">
        <f t="shared" si="832"/>
        <v xml:space="preserve"> </v>
      </c>
      <c r="FV805" s="1234" t="str">
        <f t="shared" si="833"/>
        <v xml:space="preserve"> </v>
      </c>
      <c r="FW805" s="1234" t="str">
        <f t="shared" si="834"/>
        <v xml:space="preserve"> </v>
      </c>
      <c r="FX805" s="1234" t="str">
        <f t="shared" si="803"/>
        <v xml:space="preserve"> </v>
      </c>
      <c r="FY805" s="1234" t="str">
        <f t="shared" si="804"/>
        <v xml:space="preserve"> </v>
      </c>
      <c r="FZ805" s="1234" t="str">
        <f t="shared" si="835"/>
        <v xml:space="preserve"> </v>
      </c>
      <c r="GA805" s="1234">
        <f t="shared" si="805"/>
        <v>0</v>
      </c>
      <c r="GB805" s="1227"/>
      <c r="GC805" s="1234" t="str">
        <f t="shared" si="806"/>
        <v xml:space="preserve"> </v>
      </c>
      <c r="GD805" s="1234" t="str">
        <f t="shared" si="807"/>
        <v xml:space="preserve"> </v>
      </c>
      <c r="GE805" s="1234" t="str">
        <f t="shared" si="808"/>
        <v xml:space="preserve"> </v>
      </c>
      <c r="GF805" s="1234" t="str">
        <f t="shared" si="809"/>
        <v xml:space="preserve"> </v>
      </c>
      <c r="GG805" s="1234" t="str">
        <f t="shared" si="810"/>
        <v xml:space="preserve"> </v>
      </c>
      <c r="GH805" s="1234" t="str">
        <f t="shared" si="811"/>
        <v xml:space="preserve"> </v>
      </c>
      <c r="GI805" s="1234" t="str">
        <f t="shared" si="812"/>
        <v xml:space="preserve"> </v>
      </c>
      <c r="GJ805" s="1234" t="str">
        <f t="shared" si="813"/>
        <v xml:space="preserve"> </v>
      </c>
      <c r="GK805" s="1234" t="str">
        <f t="shared" si="814"/>
        <v xml:space="preserve"> </v>
      </c>
      <c r="GL805" s="1234" t="str">
        <f t="shared" si="815"/>
        <v xml:space="preserve"> </v>
      </c>
      <c r="GM805" s="1234" t="str">
        <f t="shared" si="816"/>
        <v xml:space="preserve"> </v>
      </c>
      <c r="GN805" s="1234">
        <f t="shared" si="817"/>
        <v>0</v>
      </c>
    </row>
    <row r="806" spans="1:196" s="100" customFormat="1" ht="27" customHeight="1" thickTop="1" thickBot="1">
      <c r="A806" s="1208">
        <f>【A票】【D票】!$D$10</f>
        <v>0</v>
      </c>
      <c r="B806" s="1212">
        <f>【A票】【D票】!$H$10</f>
        <v>0</v>
      </c>
      <c r="C806" s="1213" t="str">
        <f>【A票】【D票】!$K$10</f>
        <v xml:space="preserve"> </v>
      </c>
      <c r="D806" s="1214">
        <f t="shared" si="791"/>
        <v>715</v>
      </c>
      <c r="E806" s="914"/>
      <c r="F806" s="467"/>
      <c r="G806" s="469"/>
      <c r="H806" s="224" t="str">
        <f t="shared" si="777"/>
        <v xml:space="preserve"> </v>
      </c>
      <c r="I806" s="704"/>
      <c r="J806" s="117"/>
      <c r="K806" s="117"/>
      <c r="L806" s="117"/>
      <c r="M806" s="117"/>
      <c r="N806" s="117"/>
      <c r="O806" s="117"/>
      <c r="P806" s="117"/>
      <c r="Q806" s="117"/>
      <c r="R806" s="117"/>
      <c r="S806" s="117"/>
      <c r="T806" s="254"/>
      <c r="U806" s="646"/>
      <c r="V806" s="646"/>
      <c r="W806" s="114"/>
      <c r="X806" s="254"/>
      <c r="Y806" s="224" t="str">
        <f t="shared" si="778"/>
        <v xml:space="preserve"> </v>
      </c>
      <c r="Z806" s="579"/>
      <c r="AA806" s="704"/>
      <c r="AB806" s="119"/>
      <c r="AC806" s="224" t="str">
        <f t="shared" si="793"/>
        <v xml:space="preserve"> </v>
      </c>
      <c r="AD806" s="115"/>
      <c r="AE806" s="253"/>
      <c r="AF806" s="704"/>
      <c r="AG806" s="727"/>
      <c r="AH806" s="727"/>
      <c r="AI806" s="727"/>
      <c r="AJ806" s="727"/>
      <c r="AK806" s="591"/>
      <c r="AL806" s="727"/>
      <c r="AM806" s="727"/>
      <c r="AN806" s="727"/>
      <c r="AO806" s="727"/>
      <c r="AP806" s="727"/>
      <c r="AQ806" s="727"/>
      <c r="AR806" s="727"/>
      <c r="AS806" s="727"/>
      <c r="AT806" s="727"/>
      <c r="AU806" s="727"/>
      <c r="AV806" s="727"/>
      <c r="AW806" s="727"/>
      <c r="AX806" s="727"/>
      <c r="AY806" s="727"/>
      <c r="AZ806" s="727"/>
      <c r="BA806" s="727"/>
      <c r="BB806" s="727"/>
      <c r="BC806" s="821"/>
      <c r="BD806" s="727"/>
      <c r="BE806" s="727"/>
      <c r="BF806" s="727"/>
      <c r="BG806" s="727"/>
      <c r="BH806" s="727"/>
      <c r="BI806" s="727"/>
      <c r="BJ806" s="727"/>
      <c r="BK806" s="727"/>
      <c r="BL806" s="821"/>
      <c r="BM806" s="727"/>
      <c r="BN806" s="727"/>
      <c r="BO806" s="727"/>
      <c r="BP806" s="727"/>
      <c r="BQ806" s="727"/>
      <c r="BR806" s="821"/>
      <c r="BS806" s="727"/>
      <c r="BT806" s="727"/>
      <c r="BU806" s="727"/>
      <c r="BV806" s="591"/>
      <c r="BW806" s="224" t="str">
        <f t="shared" si="790"/>
        <v xml:space="preserve"> </v>
      </c>
      <c r="BX806" s="471">
        <f t="shared" si="779"/>
        <v>715</v>
      </c>
      <c r="BY806" s="117"/>
      <c r="BZ806" s="117"/>
      <c r="CA806" s="117"/>
      <c r="CB806" s="117"/>
      <c r="CC806" s="117"/>
      <c r="CD806" s="461"/>
      <c r="CE806" s="236"/>
      <c r="CF806" s="224" t="str">
        <f t="shared" si="780"/>
        <v xml:space="preserve"> </v>
      </c>
      <c r="CG806" s="116"/>
      <c r="CH806" s="117"/>
      <c r="CI806" s="117"/>
      <c r="CJ806" s="117"/>
      <c r="CK806" s="472"/>
      <c r="CL806" s="472"/>
      <c r="CM806" s="472"/>
      <c r="CN806" s="472"/>
      <c r="CO806" s="117"/>
      <c r="CP806" s="253"/>
      <c r="CQ806" s="120"/>
      <c r="CR806" s="224" t="str" cm="1">
        <f t="array" ref="CR806">IF(AND(SUM(COUNTIF(CG806:CM806,{"*不明*","*その他*"})+COUNTIF(CO806:CP806,{"*不明*","*その他*"}))&gt;0,CQ806=""),"その他・不明の場合,10)具体的内容、理由を記入",IF(OR(AND(CI806=CI$65,COUNTA(CJ806:CM806)&lt;4),AND(OR(CI806=CI$63,CI806=CI$64,CI806=CI$66,CI806=CI$67,CI806=CI$68,CI806=""),COUNTA(CJ806:CM806)&gt;0)),"3)介護保険認定済→要介護度、認知症自立度、寝たきり度、介護保険サービス記入",IF(OR(AND(OR(CM806=CM$63,CM806=CM$64),CN806=""),AND(OR(CM806=CM$65,CM806=CM$66),CN806&lt;&gt;"")),"7)介護保険サービス受けている/過去受けていた→具体的内容記入"," ")))</f>
        <v xml:space="preserve"> </v>
      </c>
      <c r="CS806" s="224" t="str">
        <f t="shared" si="781"/>
        <v xml:space="preserve"> </v>
      </c>
      <c r="CT806" s="116"/>
      <c r="CU806" s="253"/>
      <c r="CV806" s="117"/>
      <c r="CW806" s="117"/>
      <c r="CX806" s="253"/>
      <c r="CY806" s="117"/>
      <c r="CZ806" s="117"/>
      <c r="DA806" s="253"/>
      <c r="DB806" s="117"/>
      <c r="DC806" s="224" t="str">
        <f t="shared" si="782"/>
        <v xml:space="preserve"> </v>
      </c>
      <c r="DD806" s="224" t="str">
        <f t="shared" si="783"/>
        <v xml:space="preserve"> </v>
      </c>
      <c r="DE806" s="224" t="str">
        <f t="shared" si="794"/>
        <v xml:space="preserve"> </v>
      </c>
      <c r="DF806" s="121"/>
      <c r="DG806" s="114"/>
      <c r="DH806" s="704"/>
      <c r="DI806" s="119"/>
      <c r="DJ806" s="187"/>
      <c r="DK806" s="254"/>
      <c r="DL806" s="224" t="str">
        <f t="shared" si="795"/>
        <v xml:space="preserve"> </v>
      </c>
      <c r="DM806" s="224" t="str">
        <f t="shared" si="784"/>
        <v xml:space="preserve"> </v>
      </c>
      <c r="DN806" s="474"/>
      <c r="DO806" s="117"/>
      <c r="DP806" s="117"/>
      <c r="DQ806" s="117"/>
      <c r="DR806" s="117"/>
      <c r="DS806" s="117"/>
      <c r="DT806" s="254"/>
      <c r="DU806" s="476"/>
      <c r="DV806" s="224" t="str">
        <f t="shared" si="796"/>
        <v xml:space="preserve"> </v>
      </c>
      <c r="DW806" s="115"/>
      <c r="DX806" s="470"/>
      <c r="DY806" s="117"/>
      <c r="DZ806" s="704"/>
      <c r="EA806" s="224" t="str">
        <f t="shared" si="797"/>
        <v xml:space="preserve"> </v>
      </c>
      <c r="EB806" s="906"/>
      <c r="EC806" s="904"/>
      <c r="ED806" s="904"/>
      <c r="EE806" s="904"/>
      <c r="EF806" s="904"/>
      <c r="EG806" s="904"/>
      <c r="EH806" s="904"/>
      <c r="EI806" s="904"/>
      <c r="EJ806" s="904"/>
      <c r="EK806" s="905"/>
      <c r="EL806" s="80"/>
      <c r="EM806" s="224" t="str">
        <f t="shared" si="785"/>
        <v xml:space="preserve"> </v>
      </c>
      <c r="EN806" s="224" t="str">
        <f t="shared" si="786"/>
        <v xml:space="preserve"> </v>
      </c>
      <c r="EO806" s="115"/>
      <c r="EP806" s="1050"/>
      <c r="EQ806" s="253"/>
      <c r="ER806" s="117"/>
      <c r="ES806" s="1258">
        <f t="shared" si="787"/>
        <v>715</v>
      </c>
      <c r="ET806" s="224" t="str">
        <f t="shared" si="788"/>
        <v xml:space="preserve"> </v>
      </c>
      <c r="EU806" s="477" t="str">
        <f t="shared" si="789"/>
        <v/>
      </c>
      <c r="EV806" s="1334" t="str">
        <f t="shared" si="792"/>
        <v xml:space="preserve"> </v>
      </c>
      <c r="EW806" s="1332" t="str">
        <f t="shared" si="836"/>
        <v/>
      </c>
      <c r="EX806" s="1275" t="str">
        <f t="shared" si="818"/>
        <v/>
      </c>
      <c r="EY806" s="1275" t="str">
        <f t="shared" si="819"/>
        <v/>
      </c>
      <c r="EZ806" s="1275" t="str">
        <f t="shared" si="820"/>
        <v/>
      </c>
      <c r="FA806" s="1275" t="str">
        <f t="shared" si="821"/>
        <v/>
      </c>
      <c r="FB806" s="1275" t="str">
        <f t="shared" si="822"/>
        <v/>
      </c>
      <c r="FC806" s="1333" t="str">
        <f t="shared" si="823"/>
        <v/>
      </c>
      <c r="FE806" s="1234" t="str">
        <f t="shared" si="824"/>
        <v xml:space="preserve"> </v>
      </c>
      <c r="FF806" s="1234" t="str">
        <f t="shared" si="825"/>
        <v xml:space="preserve"> </v>
      </c>
      <c r="FG806" s="1234" t="str">
        <f t="shared" si="826"/>
        <v xml:space="preserve"> </v>
      </c>
      <c r="FH806" s="1234" t="str">
        <f t="shared" si="827"/>
        <v xml:space="preserve"> </v>
      </c>
      <c r="FI806" s="1234" t="str">
        <f t="shared" si="798"/>
        <v xml:space="preserve"> </v>
      </c>
      <c r="FJ806" s="1234" t="str">
        <f t="shared" si="828"/>
        <v xml:space="preserve"> </v>
      </c>
      <c r="FK806" s="1234">
        <f t="shared" si="799"/>
        <v>0</v>
      </c>
      <c r="FL806" s="1227"/>
      <c r="FM806" s="1234" t="str">
        <f t="shared" si="800"/>
        <v xml:space="preserve"> </v>
      </c>
      <c r="FN806" s="1234" t="str">
        <f t="shared" si="801"/>
        <v xml:space="preserve"> </v>
      </c>
      <c r="FO806" s="1234" t="str">
        <f t="shared" si="829"/>
        <v xml:space="preserve"> </v>
      </c>
      <c r="FP806" s="1234" t="str">
        <f t="shared" si="830"/>
        <v xml:space="preserve"> </v>
      </c>
      <c r="FQ806" s="1234" t="str">
        <f t="shared" si="802"/>
        <v xml:space="preserve"> </v>
      </c>
      <c r="FR806" s="1234" t="str">
        <f t="shared" si="831"/>
        <v xml:space="preserve"> </v>
      </c>
      <c r="FS806" s="1234">
        <f t="shared" si="837"/>
        <v>0</v>
      </c>
      <c r="FT806" s="1227"/>
      <c r="FU806" s="1234" t="str">
        <f t="shared" si="832"/>
        <v xml:space="preserve"> </v>
      </c>
      <c r="FV806" s="1234" t="str">
        <f t="shared" si="833"/>
        <v xml:space="preserve"> </v>
      </c>
      <c r="FW806" s="1234" t="str">
        <f t="shared" si="834"/>
        <v xml:space="preserve"> </v>
      </c>
      <c r="FX806" s="1234" t="str">
        <f t="shared" si="803"/>
        <v xml:space="preserve"> </v>
      </c>
      <c r="FY806" s="1234" t="str">
        <f t="shared" si="804"/>
        <v xml:space="preserve"> </v>
      </c>
      <c r="FZ806" s="1234" t="str">
        <f t="shared" si="835"/>
        <v xml:space="preserve"> </v>
      </c>
      <c r="GA806" s="1234">
        <f t="shared" si="805"/>
        <v>0</v>
      </c>
      <c r="GB806" s="1227"/>
      <c r="GC806" s="1234" t="str">
        <f t="shared" si="806"/>
        <v xml:space="preserve"> </v>
      </c>
      <c r="GD806" s="1234" t="str">
        <f t="shared" si="807"/>
        <v xml:space="preserve"> </v>
      </c>
      <c r="GE806" s="1234" t="str">
        <f t="shared" si="808"/>
        <v xml:space="preserve"> </v>
      </c>
      <c r="GF806" s="1234" t="str">
        <f t="shared" si="809"/>
        <v xml:space="preserve"> </v>
      </c>
      <c r="GG806" s="1234" t="str">
        <f t="shared" si="810"/>
        <v xml:space="preserve"> </v>
      </c>
      <c r="GH806" s="1234" t="str">
        <f t="shared" si="811"/>
        <v xml:space="preserve"> </v>
      </c>
      <c r="GI806" s="1234" t="str">
        <f t="shared" si="812"/>
        <v xml:space="preserve"> </v>
      </c>
      <c r="GJ806" s="1234" t="str">
        <f t="shared" si="813"/>
        <v xml:space="preserve"> </v>
      </c>
      <c r="GK806" s="1234" t="str">
        <f t="shared" si="814"/>
        <v xml:space="preserve"> </v>
      </c>
      <c r="GL806" s="1234" t="str">
        <f t="shared" si="815"/>
        <v xml:space="preserve"> </v>
      </c>
      <c r="GM806" s="1234" t="str">
        <f t="shared" si="816"/>
        <v xml:space="preserve"> </v>
      </c>
      <c r="GN806" s="1234">
        <f t="shared" si="817"/>
        <v>0</v>
      </c>
    </row>
    <row r="807" spans="1:196" s="100" customFormat="1" ht="27" customHeight="1" thickTop="1" thickBot="1">
      <c r="A807" s="1208">
        <f>【A票】【D票】!$D$10</f>
        <v>0</v>
      </c>
      <c r="B807" s="1212">
        <f>【A票】【D票】!$H$10</f>
        <v>0</v>
      </c>
      <c r="C807" s="1213" t="str">
        <f>【A票】【D票】!$K$10</f>
        <v xml:space="preserve"> </v>
      </c>
      <c r="D807" s="1214">
        <f t="shared" si="791"/>
        <v>716</v>
      </c>
      <c r="E807" s="914"/>
      <c r="F807" s="467"/>
      <c r="G807" s="469"/>
      <c r="H807" s="224" t="str">
        <f t="shared" si="777"/>
        <v xml:space="preserve"> </v>
      </c>
      <c r="I807" s="704"/>
      <c r="J807" s="117"/>
      <c r="K807" s="117"/>
      <c r="L807" s="117"/>
      <c r="M807" s="117"/>
      <c r="N807" s="117"/>
      <c r="O807" s="117"/>
      <c r="P807" s="117"/>
      <c r="Q807" s="117"/>
      <c r="R807" s="117"/>
      <c r="S807" s="117"/>
      <c r="T807" s="254"/>
      <c r="U807" s="646"/>
      <c r="V807" s="646"/>
      <c r="W807" s="114"/>
      <c r="X807" s="254"/>
      <c r="Y807" s="224" t="str">
        <f t="shared" si="778"/>
        <v xml:space="preserve"> </v>
      </c>
      <c r="Z807" s="579"/>
      <c r="AA807" s="704"/>
      <c r="AB807" s="119"/>
      <c r="AC807" s="224" t="str">
        <f t="shared" si="793"/>
        <v xml:space="preserve"> </v>
      </c>
      <c r="AD807" s="115"/>
      <c r="AE807" s="253"/>
      <c r="AF807" s="704"/>
      <c r="AG807" s="727"/>
      <c r="AH807" s="727"/>
      <c r="AI807" s="727"/>
      <c r="AJ807" s="727"/>
      <c r="AK807" s="591"/>
      <c r="AL807" s="727"/>
      <c r="AM807" s="727"/>
      <c r="AN807" s="727"/>
      <c r="AO807" s="727"/>
      <c r="AP807" s="727"/>
      <c r="AQ807" s="727"/>
      <c r="AR807" s="727"/>
      <c r="AS807" s="727"/>
      <c r="AT807" s="727"/>
      <c r="AU807" s="727"/>
      <c r="AV807" s="727"/>
      <c r="AW807" s="727"/>
      <c r="AX807" s="727"/>
      <c r="AY807" s="727"/>
      <c r="AZ807" s="727"/>
      <c r="BA807" s="727"/>
      <c r="BB807" s="727"/>
      <c r="BC807" s="821"/>
      <c r="BD807" s="727"/>
      <c r="BE807" s="727"/>
      <c r="BF807" s="727"/>
      <c r="BG807" s="727"/>
      <c r="BH807" s="727"/>
      <c r="BI807" s="727"/>
      <c r="BJ807" s="727"/>
      <c r="BK807" s="727"/>
      <c r="BL807" s="821"/>
      <c r="BM807" s="727"/>
      <c r="BN807" s="727"/>
      <c r="BO807" s="727"/>
      <c r="BP807" s="727"/>
      <c r="BQ807" s="727"/>
      <c r="BR807" s="821"/>
      <c r="BS807" s="727"/>
      <c r="BT807" s="727"/>
      <c r="BU807" s="727"/>
      <c r="BV807" s="591"/>
      <c r="BW807" s="224" t="str">
        <f t="shared" si="790"/>
        <v xml:space="preserve"> </v>
      </c>
      <c r="BX807" s="471">
        <f t="shared" si="779"/>
        <v>716</v>
      </c>
      <c r="BY807" s="117"/>
      <c r="BZ807" s="117"/>
      <c r="CA807" s="117"/>
      <c r="CB807" s="117"/>
      <c r="CC807" s="117"/>
      <c r="CD807" s="461"/>
      <c r="CE807" s="236"/>
      <c r="CF807" s="224" t="str">
        <f t="shared" si="780"/>
        <v xml:space="preserve"> </v>
      </c>
      <c r="CG807" s="116"/>
      <c r="CH807" s="117"/>
      <c r="CI807" s="117"/>
      <c r="CJ807" s="117"/>
      <c r="CK807" s="472"/>
      <c r="CL807" s="472"/>
      <c r="CM807" s="472"/>
      <c r="CN807" s="472"/>
      <c r="CO807" s="117"/>
      <c r="CP807" s="253"/>
      <c r="CQ807" s="120"/>
      <c r="CR807" s="224" t="str" cm="1">
        <f t="array" ref="CR807">IF(AND(SUM(COUNTIF(CG807:CM807,{"*不明*","*その他*"})+COUNTIF(CO807:CP807,{"*不明*","*その他*"}))&gt;0,CQ807=""),"その他・不明の場合,10)具体的内容、理由を記入",IF(OR(AND(CI807=CI$65,COUNTA(CJ807:CM807)&lt;4),AND(OR(CI807=CI$63,CI807=CI$64,CI807=CI$66,CI807=CI$67,CI807=CI$68,CI807=""),COUNTA(CJ807:CM807)&gt;0)),"3)介護保険認定済→要介護度、認知症自立度、寝たきり度、介護保険サービス記入",IF(OR(AND(OR(CM807=CM$63,CM807=CM$64),CN807=""),AND(OR(CM807=CM$65,CM807=CM$66),CN807&lt;&gt;"")),"7)介護保険サービス受けている/過去受けていた→具体的内容記入"," ")))</f>
        <v xml:space="preserve"> </v>
      </c>
      <c r="CS807" s="224" t="str">
        <f t="shared" si="781"/>
        <v xml:space="preserve"> </v>
      </c>
      <c r="CT807" s="116"/>
      <c r="CU807" s="253"/>
      <c r="CV807" s="117"/>
      <c r="CW807" s="117"/>
      <c r="CX807" s="253"/>
      <c r="CY807" s="117"/>
      <c r="CZ807" s="117"/>
      <c r="DA807" s="253"/>
      <c r="DB807" s="117"/>
      <c r="DC807" s="224" t="str">
        <f t="shared" si="782"/>
        <v xml:space="preserve"> </v>
      </c>
      <c r="DD807" s="224" t="str">
        <f t="shared" si="783"/>
        <v xml:space="preserve"> </v>
      </c>
      <c r="DE807" s="224" t="str">
        <f t="shared" si="794"/>
        <v xml:space="preserve"> </v>
      </c>
      <c r="DF807" s="121"/>
      <c r="DG807" s="114"/>
      <c r="DH807" s="704"/>
      <c r="DI807" s="119"/>
      <c r="DJ807" s="187"/>
      <c r="DK807" s="254"/>
      <c r="DL807" s="224" t="str">
        <f t="shared" si="795"/>
        <v xml:space="preserve"> </v>
      </c>
      <c r="DM807" s="224" t="str">
        <f t="shared" si="784"/>
        <v xml:space="preserve"> </v>
      </c>
      <c r="DN807" s="474"/>
      <c r="DO807" s="117"/>
      <c r="DP807" s="117"/>
      <c r="DQ807" s="117"/>
      <c r="DR807" s="117"/>
      <c r="DS807" s="117"/>
      <c r="DT807" s="254"/>
      <c r="DU807" s="476"/>
      <c r="DV807" s="224" t="str">
        <f t="shared" si="796"/>
        <v xml:space="preserve"> </v>
      </c>
      <c r="DW807" s="115"/>
      <c r="DX807" s="470"/>
      <c r="DY807" s="117"/>
      <c r="DZ807" s="704"/>
      <c r="EA807" s="224" t="str">
        <f t="shared" si="797"/>
        <v xml:space="preserve"> </v>
      </c>
      <c r="EB807" s="906"/>
      <c r="EC807" s="904"/>
      <c r="ED807" s="904"/>
      <c r="EE807" s="904"/>
      <c r="EF807" s="904"/>
      <c r="EG807" s="904"/>
      <c r="EH807" s="904"/>
      <c r="EI807" s="904"/>
      <c r="EJ807" s="904"/>
      <c r="EK807" s="905"/>
      <c r="EL807" s="80"/>
      <c r="EM807" s="224" t="str">
        <f t="shared" si="785"/>
        <v xml:space="preserve"> </v>
      </c>
      <c r="EN807" s="224" t="str">
        <f t="shared" si="786"/>
        <v xml:space="preserve"> </v>
      </c>
      <c r="EO807" s="115"/>
      <c r="EP807" s="1050"/>
      <c r="EQ807" s="253"/>
      <c r="ER807" s="117"/>
      <c r="ES807" s="1258">
        <f t="shared" si="787"/>
        <v>716</v>
      </c>
      <c r="ET807" s="224" t="str">
        <f t="shared" si="788"/>
        <v xml:space="preserve"> </v>
      </c>
      <c r="EU807" s="477" t="str">
        <f t="shared" si="789"/>
        <v/>
      </c>
      <c r="EV807" s="1334" t="str">
        <f t="shared" si="792"/>
        <v xml:space="preserve"> </v>
      </c>
      <c r="EW807" s="1332" t="str">
        <f t="shared" si="836"/>
        <v/>
      </c>
      <c r="EX807" s="1275" t="str">
        <f t="shared" si="818"/>
        <v/>
      </c>
      <c r="EY807" s="1275" t="str">
        <f t="shared" si="819"/>
        <v/>
      </c>
      <c r="EZ807" s="1275" t="str">
        <f t="shared" si="820"/>
        <v/>
      </c>
      <c r="FA807" s="1275" t="str">
        <f t="shared" si="821"/>
        <v/>
      </c>
      <c r="FB807" s="1275" t="str">
        <f t="shared" si="822"/>
        <v/>
      </c>
      <c r="FC807" s="1333" t="str">
        <f t="shared" si="823"/>
        <v/>
      </c>
      <c r="FE807" s="1234" t="str">
        <f t="shared" si="824"/>
        <v xml:space="preserve"> </v>
      </c>
      <c r="FF807" s="1234" t="str">
        <f t="shared" si="825"/>
        <v xml:space="preserve"> </v>
      </c>
      <c r="FG807" s="1234" t="str">
        <f t="shared" si="826"/>
        <v xml:space="preserve"> </v>
      </c>
      <c r="FH807" s="1234" t="str">
        <f t="shared" si="827"/>
        <v xml:space="preserve"> </v>
      </c>
      <c r="FI807" s="1234" t="str">
        <f t="shared" si="798"/>
        <v xml:space="preserve"> </v>
      </c>
      <c r="FJ807" s="1234" t="str">
        <f t="shared" si="828"/>
        <v xml:space="preserve"> </v>
      </c>
      <c r="FK807" s="1234">
        <f t="shared" si="799"/>
        <v>0</v>
      </c>
      <c r="FL807" s="1227"/>
      <c r="FM807" s="1234" t="str">
        <f t="shared" si="800"/>
        <v xml:space="preserve"> </v>
      </c>
      <c r="FN807" s="1234" t="str">
        <f t="shared" si="801"/>
        <v xml:space="preserve"> </v>
      </c>
      <c r="FO807" s="1234" t="str">
        <f t="shared" si="829"/>
        <v xml:space="preserve"> </v>
      </c>
      <c r="FP807" s="1234" t="str">
        <f t="shared" si="830"/>
        <v xml:space="preserve"> </v>
      </c>
      <c r="FQ807" s="1234" t="str">
        <f t="shared" si="802"/>
        <v xml:space="preserve"> </v>
      </c>
      <c r="FR807" s="1234" t="str">
        <f t="shared" si="831"/>
        <v xml:space="preserve"> </v>
      </c>
      <c r="FS807" s="1234">
        <f t="shared" si="837"/>
        <v>0</v>
      </c>
      <c r="FT807" s="1227"/>
      <c r="FU807" s="1234" t="str">
        <f t="shared" si="832"/>
        <v xml:space="preserve"> </v>
      </c>
      <c r="FV807" s="1234" t="str">
        <f t="shared" si="833"/>
        <v xml:space="preserve"> </v>
      </c>
      <c r="FW807" s="1234" t="str">
        <f t="shared" si="834"/>
        <v xml:space="preserve"> </v>
      </c>
      <c r="FX807" s="1234" t="str">
        <f t="shared" si="803"/>
        <v xml:space="preserve"> </v>
      </c>
      <c r="FY807" s="1234" t="str">
        <f t="shared" si="804"/>
        <v xml:space="preserve"> </v>
      </c>
      <c r="FZ807" s="1234" t="str">
        <f t="shared" si="835"/>
        <v xml:space="preserve"> </v>
      </c>
      <c r="GA807" s="1234">
        <f t="shared" si="805"/>
        <v>0</v>
      </c>
      <c r="GB807" s="1227"/>
      <c r="GC807" s="1234" t="str">
        <f t="shared" si="806"/>
        <v xml:space="preserve"> </v>
      </c>
      <c r="GD807" s="1234" t="str">
        <f t="shared" si="807"/>
        <v xml:space="preserve"> </v>
      </c>
      <c r="GE807" s="1234" t="str">
        <f t="shared" si="808"/>
        <v xml:space="preserve"> </v>
      </c>
      <c r="GF807" s="1234" t="str">
        <f t="shared" si="809"/>
        <v xml:space="preserve"> </v>
      </c>
      <c r="GG807" s="1234" t="str">
        <f t="shared" si="810"/>
        <v xml:space="preserve"> </v>
      </c>
      <c r="GH807" s="1234" t="str">
        <f t="shared" si="811"/>
        <v xml:space="preserve"> </v>
      </c>
      <c r="GI807" s="1234" t="str">
        <f t="shared" si="812"/>
        <v xml:space="preserve"> </v>
      </c>
      <c r="GJ807" s="1234" t="str">
        <f t="shared" si="813"/>
        <v xml:space="preserve"> </v>
      </c>
      <c r="GK807" s="1234" t="str">
        <f t="shared" si="814"/>
        <v xml:space="preserve"> </v>
      </c>
      <c r="GL807" s="1234" t="str">
        <f t="shared" si="815"/>
        <v xml:space="preserve"> </v>
      </c>
      <c r="GM807" s="1234" t="str">
        <f t="shared" si="816"/>
        <v xml:space="preserve"> </v>
      </c>
      <c r="GN807" s="1234">
        <f t="shared" si="817"/>
        <v>0</v>
      </c>
    </row>
    <row r="808" spans="1:196" s="100" customFormat="1" ht="27" customHeight="1" thickTop="1" thickBot="1">
      <c r="A808" s="1208">
        <f>【A票】【D票】!$D$10</f>
        <v>0</v>
      </c>
      <c r="B808" s="1212">
        <f>【A票】【D票】!$H$10</f>
        <v>0</v>
      </c>
      <c r="C808" s="1213" t="str">
        <f>【A票】【D票】!$K$10</f>
        <v xml:space="preserve"> </v>
      </c>
      <c r="D808" s="1214">
        <f t="shared" si="791"/>
        <v>717</v>
      </c>
      <c r="E808" s="914"/>
      <c r="F808" s="467"/>
      <c r="G808" s="469"/>
      <c r="H808" s="224" t="str">
        <f t="shared" si="777"/>
        <v xml:space="preserve"> </v>
      </c>
      <c r="I808" s="704"/>
      <c r="J808" s="117"/>
      <c r="K808" s="117"/>
      <c r="L808" s="117"/>
      <c r="M808" s="117"/>
      <c r="N808" s="117"/>
      <c r="O808" s="117"/>
      <c r="P808" s="117"/>
      <c r="Q808" s="117"/>
      <c r="R808" s="117"/>
      <c r="S808" s="117"/>
      <c r="T808" s="254"/>
      <c r="U808" s="646"/>
      <c r="V808" s="646"/>
      <c r="W808" s="114"/>
      <c r="X808" s="254"/>
      <c r="Y808" s="224" t="str">
        <f t="shared" si="778"/>
        <v xml:space="preserve"> </v>
      </c>
      <c r="Z808" s="579"/>
      <c r="AA808" s="704"/>
      <c r="AB808" s="119"/>
      <c r="AC808" s="224" t="str">
        <f t="shared" si="793"/>
        <v xml:space="preserve"> </v>
      </c>
      <c r="AD808" s="115"/>
      <c r="AE808" s="253"/>
      <c r="AF808" s="704"/>
      <c r="AG808" s="727"/>
      <c r="AH808" s="727"/>
      <c r="AI808" s="727"/>
      <c r="AJ808" s="727"/>
      <c r="AK808" s="591"/>
      <c r="AL808" s="727"/>
      <c r="AM808" s="727"/>
      <c r="AN808" s="727"/>
      <c r="AO808" s="727"/>
      <c r="AP808" s="727"/>
      <c r="AQ808" s="727"/>
      <c r="AR808" s="727"/>
      <c r="AS808" s="727"/>
      <c r="AT808" s="727"/>
      <c r="AU808" s="727"/>
      <c r="AV808" s="727"/>
      <c r="AW808" s="727"/>
      <c r="AX808" s="727"/>
      <c r="AY808" s="727"/>
      <c r="AZ808" s="727"/>
      <c r="BA808" s="727"/>
      <c r="BB808" s="727"/>
      <c r="BC808" s="821"/>
      <c r="BD808" s="727"/>
      <c r="BE808" s="727"/>
      <c r="BF808" s="727"/>
      <c r="BG808" s="727"/>
      <c r="BH808" s="727"/>
      <c r="BI808" s="727"/>
      <c r="BJ808" s="727"/>
      <c r="BK808" s="727"/>
      <c r="BL808" s="821"/>
      <c r="BM808" s="727"/>
      <c r="BN808" s="727"/>
      <c r="BO808" s="727"/>
      <c r="BP808" s="727"/>
      <c r="BQ808" s="727"/>
      <c r="BR808" s="821"/>
      <c r="BS808" s="727"/>
      <c r="BT808" s="727"/>
      <c r="BU808" s="727"/>
      <c r="BV808" s="591"/>
      <c r="BW808" s="224" t="str">
        <f t="shared" si="790"/>
        <v xml:space="preserve"> </v>
      </c>
      <c r="BX808" s="471">
        <f t="shared" si="779"/>
        <v>717</v>
      </c>
      <c r="BY808" s="117"/>
      <c r="BZ808" s="117"/>
      <c r="CA808" s="117"/>
      <c r="CB808" s="117"/>
      <c r="CC808" s="117"/>
      <c r="CD808" s="461"/>
      <c r="CE808" s="236"/>
      <c r="CF808" s="224" t="str">
        <f t="shared" si="780"/>
        <v xml:space="preserve"> </v>
      </c>
      <c r="CG808" s="116"/>
      <c r="CH808" s="117"/>
      <c r="CI808" s="117"/>
      <c r="CJ808" s="117"/>
      <c r="CK808" s="472"/>
      <c r="CL808" s="472"/>
      <c r="CM808" s="472"/>
      <c r="CN808" s="472"/>
      <c r="CO808" s="117"/>
      <c r="CP808" s="253"/>
      <c r="CQ808" s="120"/>
      <c r="CR808" s="224" t="str" cm="1">
        <f t="array" ref="CR808">IF(AND(SUM(COUNTIF(CG808:CM808,{"*不明*","*その他*"})+COUNTIF(CO808:CP808,{"*不明*","*その他*"}))&gt;0,CQ808=""),"その他・不明の場合,10)具体的内容、理由を記入",IF(OR(AND(CI808=CI$65,COUNTA(CJ808:CM808)&lt;4),AND(OR(CI808=CI$63,CI808=CI$64,CI808=CI$66,CI808=CI$67,CI808=CI$68,CI808=""),COUNTA(CJ808:CM808)&gt;0)),"3)介護保険認定済→要介護度、認知症自立度、寝たきり度、介護保険サービス記入",IF(OR(AND(OR(CM808=CM$63,CM808=CM$64),CN808=""),AND(OR(CM808=CM$65,CM808=CM$66),CN808&lt;&gt;"")),"7)介護保険サービス受けている/過去受けていた→具体的内容記入"," ")))</f>
        <v xml:space="preserve"> </v>
      </c>
      <c r="CS808" s="224" t="str">
        <f t="shared" si="781"/>
        <v xml:space="preserve"> </v>
      </c>
      <c r="CT808" s="116"/>
      <c r="CU808" s="253"/>
      <c r="CV808" s="117"/>
      <c r="CW808" s="117"/>
      <c r="CX808" s="253"/>
      <c r="CY808" s="117"/>
      <c r="CZ808" s="117"/>
      <c r="DA808" s="253"/>
      <c r="DB808" s="117"/>
      <c r="DC808" s="224" t="str">
        <f t="shared" si="782"/>
        <v xml:space="preserve"> </v>
      </c>
      <c r="DD808" s="224" t="str">
        <f t="shared" si="783"/>
        <v xml:space="preserve"> </v>
      </c>
      <c r="DE808" s="224" t="str">
        <f t="shared" si="794"/>
        <v xml:space="preserve"> </v>
      </c>
      <c r="DF808" s="121"/>
      <c r="DG808" s="114"/>
      <c r="DH808" s="704"/>
      <c r="DI808" s="119"/>
      <c r="DJ808" s="187"/>
      <c r="DK808" s="254"/>
      <c r="DL808" s="224" t="str">
        <f t="shared" si="795"/>
        <v xml:space="preserve"> </v>
      </c>
      <c r="DM808" s="224" t="str">
        <f t="shared" si="784"/>
        <v xml:space="preserve"> </v>
      </c>
      <c r="DN808" s="474"/>
      <c r="DO808" s="117"/>
      <c r="DP808" s="117"/>
      <c r="DQ808" s="117"/>
      <c r="DR808" s="117"/>
      <c r="DS808" s="117"/>
      <c r="DT808" s="254"/>
      <c r="DU808" s="476"/>
      <c r="DV808" s="224" t="str">
        <f t="shared" si="796"/>
        <v xml:space="preserve"> </v>
      </c>
      <c r="DW808" s="115"/>
      <c r="DX808" s="470"/>
      <c r="DY808" s="117"/>
      <c r="DZ808" s="704"/>
      <c r="EA808" s="224" t="str">
        <f t="shared" si="797"/>
        <v xml:space="preserve"> </v>
      </c>
      <c r="EB808" s="906"/>
      <c r="EC808" s="904"/>
      <c r="ED808" s="904"/>
      <c r="EE808" s="904"/>
      <c r="EF808" s="904"/>
      <c r="EG808" s="904"/>
      <c r="EH808" s="904"/>
      <c r="EI808" s="904"/>
      <c r="EJ808" s="904"/>
      <c r="EK808" s="905"/>
      <c r="EL808" s="80"/>
      <c r="EM808" s="224" t="str">
        <f t="shared" si="785"/>
        <v xml:space="preserve"> </v>
      </c>
      <c r="EN808" s="224" t="str">
        <f t="shared" si="786"/>
        <v xml:space="preserve"> </v>
      </c>
      <c r="EO808" s="115"/>
      <c r="EP808" s="1050"/>
      <c r="EQ808" s="253"/>
      <c r="ER808" s="117"/>
      <c r="ES808" s="1258">
        <f t="shared" si="787"/>
        <v>717</v>
      </c>
      <c r="ET808" s="224" t="str">
        <f t="shared" si="788"/>
        <v xml:space="preserve"> </v>
      </c>
      <c r="EU808" s="477" t="str">
        <f t="shared" si="789"/>
        <v/>
      </c>
      <c r="EV808" s="1334" t="str">
        <f t="shared" si="792"/>
        <v xml:space="preserve"> </v>
      </c>
      <c r="EW808" s="1332" t="str">
        <f t="shared" si="836"/>
        <v/>
      </c>
      <c r="EX808" s="1275" t="str">
        <f t="shared" si="818"/>
        <v/>
      </c>
      <c r="EY808" s="1275" t="str">
        <f t="shared" si="819"/>
        <v/>
      </c>
      <c r="EZ808" s="1275" t="str">
        <f t="shared" si="820"/>
        <v/>
      </c>
      <c r="FA808" s="1275" t="str">
        <f t="shared" si="821"/>
        <v/>
      </c>
      <c r="FB808" s="1275" t="str">
        <f t="shared" si="822"/>
        <v/>
      </c>
      <c r="FC808" s="1333" t="str">
        <f t="shared" si="823"/>
        <v/>
      </c>
      <c r="FE808" s="1234" t="str">
        <f t="shared" si="824"/>
        <v xml:space="preserve"> </v>
      </c>
      <c r="FF808" s="1234" t="str">
        <f t="shared" si="825"/>
        <v xml:space="preserve"> </v>
      </c>
      <c r="FG808" s="1234" t="str">
        <f t="shared" si="826"/>
        <v xml:space="preserve"> </v>
      </c>
      <c r="FH808" s="1234" t="str">
        <f t="shared" si="827"/>
        <v xml:space="preserve"> </v>
      </c>
      <c r="FI808" s="1234" t="str">
        <f t="shared" si="798"/>
        <v xml:space="preserve"> </v>
      </c>
      <c r="FJ808" s="1234" t="str">
        <f t="shared" si="828"/>
        <v xml:space="preserve"> </v>
      </c>
      <c r="FK808" s="1234">
        <f t="shared" si="799"/>
        <v>0</v>
      </c>
      <c r="FL808" s="1227"/>
      <c r="FM808" s="1234" t="str">
        <f t="shared" si="800"/>
        <v xml:space="preserve"> </v>
      </c>
      <c r="FN808" s="1234" t="str">
        <f t="shared" si="801"/>
        <v xml:space="preserve"> </v>
      </c>
      <c r="FO808" s="1234" t="str">
        <f t="shared" si="829"/>
        <v xml:space="preserve"> </v>
      </c>
      <c r="FP808" s="1234" t="str">
        <f t="shared" si="830"/>
        <v xml:space="preserve"> </v>
      </c>
      <c r="FQ808" s="1234" t="str">
        <f t="shared" si="802"/>
        <v xml:space="preserve"> </v>
      </c>
      <c r="FR808" s="1234" t="str">
        <f t="shared" si="831"/>
        <v xml:space="preserve"> </v>
      </c>
      <c r="FS808" s="1234">
        <f t="shared" si="837"/>
        <v>0</v>
      </c>
      <c r="FT808" s="1227"/>
      <c r="FU808" s="1234" t="str">
        <f t="shared" si="832"/>
        <v xml:space="preserve"> </v>
      </c>
      <c r="FV808" s="1234" t="str">
        <f t="shared" si="833"/>
        <v xml:space="preserve"> </v>
      </c>
      <c r="FW808" s="1234" t="str">
        <f t="shared" si="834"/>
        <v xml:space="preserve"> </v>
      </c>
      <c r="FX808" s="1234" t="str">
        <f t="shared" si="803"/>
        <v xml:space="preserve"> </v>
      </c>
      <c r="FY808" s="1234" t="str">
        <f t="shared" si="804"/>
        <v xml:space="preserve"> </v>
      </c>
      <c r="FZ808" s="1234" t="str">
        <f t="shared" si="835"/>
        <v xml:space="preserve"> </v>
      </c>
      <c r="GA808" s="1234">
        <f t="shared" si="805"/>
        <v>0</v>
      </c>
      <c r="GB808" s="1227"/>
      <c r="GC808" s="1234" t="str">
        <f t="shared" si="806"/>
        <v xml:space="preserve"> </v>
      </c>
      <c r="GD808" s="1234" t="str">
        <f t="shared" si="807"/>
        <v xml:space="preserve"> </v>
      </c>
      <c r="GE808" s="1234" t="str">
        <f t="shared" si="808"/>
        <v xml:space="preserve"> </v>
      </c>
      <c r="GF808" s="1234" t="str">
        <f t="shared" si="809"/>
        <v xml:space="preserve"> </v>
      </c>
      <c r="GG808" s="1234" t="str">
        <f t="shared" si="810"/>
        <v xml:space="preserve"> </v>
      </c>
      <c r="GH808" s="1234" t="str">
        <f t="shared" si="811"/>
        <v xml:space="preserve"> </v>
      </c>
      <c r="GI808" s="1234" t="str">
        <f t="shared" si="812"/>
        <v xml:space="preserve"> </v>
      </c>
      <c r="GJ808" s="1234" t="str">
        <f t="shared" si="813"/>
        <v xml:space="preserve"> </v>
      </c>
      <c r="GK808" s="1234" t="str">
        <f t="shared" si="814"/>
        <v xml:space="preserve"> </v>
      </c>
      <c r="GL808" s="1234" t="str">
        <f t="shared" si="815"/>
        <v xml:space="preserve"> </v>
      </c>
      <c r="GM808" s="1234" t="str">
        <f t="shared" si="816"/>
        <v xml:space="preserve"> </v>
      </c>
      <c r="GN808" s="1234">
        <f t="shared" si="817"/>
        <v>0</v>
      </c>
    </row>
    <row r="809" spans="1:196" s="100" customFormat="1" ht="27" customHeight="1" thickTop="1" thickBot="1">
      <c r="A809" s="1208">
        <f>【A票】【D票】!$D$10</f>
        <v>0</v>
      </c>
      <c r="B809" s="1212">
        <f>【A票】【D票】!$H$10</f>
        <v>0</v>
      </c>
      <c r="C809" s="1213" t="str">
        <f>【A票】【D票】!$K$10</f>
        <v xml:space="preserve"> </v>
      </c>
      <c r="D809" s="1214">
        <f t="shared" si="791"/>
        <v>718</v>
      </c>
      <c r="E809" s="914"/>
      <c r="F809" s="467"/>
      <c r="G809" s="469"/>
      <c r="H809" s="224" t="str">
        <f t="shared" si="777"/>
        <v xml:space="preserve"> </v>
      </c>
      <c r="I809" s="704"/>
      <c r="J809" s="117"/>
      <c r="K809" s="117"/>
      <c r="L809" s="117"/>
      <c r="M809" s="117"/>
      <c r="N809" s="117"/>
      <c r="O809" s="117"/>
      <c r="P809" s="117"/>
      <c r="Q809" s="117"/>
      <c r="R809" s="117"/>
      <c r="S809" s="117"/>
      <c r="T809" s="254"/>
      <c r="U809" s="646"/>
      <c r="V809" s="646"/>
      <c r="W809" s="114"/>
      <c r="X809" s="254"/>
      <c r="Y809" s="224" t="str">
        <f t="shared" si="778"/>
        <v xml:space="preserve"> </v>
      </c>
      <c r="Z809" s="579"/>
      <c r="AA809" s="704"/>
      <c r="AB809" s="119"/>
      <c r="AC809" s="224" t="str">
        <f t="shared" si="793"/>
        <v xml:space="preserve"> </v>
      </c>
      <c r="AD809" s="115"/>
      <c r="AE809" s="253"/>
      <c r="AF809" s="704"/>
      <c r="AG809" s="727"/>
      <c r="AH809" s="727"/>
      <c r="AI809" s="727"/>
      <c r="AJ809" s="727"/>
      <c r="AK809" s="591"/>
      <c r="AL809" s="727"/>
      <c r="AM809" s="727"/>
      <c r="AN809" s="727"/>
      <c r="AO809" s="727"/>
      <c r="AP809" s="727"/>
      <c r="AQ809" s="727"/>
      <c r="AR809" s="727"/>
      <c r="AS809" s="727"/>
      <c r="AT809" s="727"/>
      <c r="AU809" s="727"/>
      <c r="AV809" s="727"/>
      <c r="AW809" s="727"/>
      <c r="AX809" s="727"/>
      <c r="AY809" s="727"/>
      <c r="AZ809" s="727"/>
      <c r="BA809" s="727"/>
      <c r="BB809" s="727"/>
      <c r="BC809" s="821"/>
      <c r="BD809" s="727"/>
      <c r="BE809" s="727"/>
      <c r="BF809" s="727"/>
      <c r="BG809" s="727"/>
      <c r="BH809" s="727"/>
      <c r="BI809" s="727"/>
      <c r="BJ809" s="727"/>
      <c r="BK809" s="727"/>
      <c r="BL809" s="821"/>
      <c r="BM809" s="727"/>
      <c r="BN809" s="727"/>
      <c r="BO809" s="727"/>
      <c r="BP809" s="727"/>
      <c r="BQ809" s="727"/>
      <c r="BR809" s="821"/>
      <c r="BS809" s="727"/>
      <c r="BT809" s="727"/>
      <c r="BU809" s="727"/>
      <c r="BV809" s="591"/>
      <c r="BW809" s="224" t="str">
        <f t="shared" si="790"/>
        <v xml:space="preserve"> </v>
      </c>
      <c r="BX809" s="471">
        <f t="shared" si="779"/>
        <v>718</v>
      </c>
      <c r="BY809" s="117"/>
      <c r="BZ809" s="117"/>
      <c r="CA809" s="117"/>
      <c r="CB809" s="117"/>
      <c r="CC809" s="117"/>
      <c r="CD809" s="461"/>
      <c r="CE809" s="236"/>
      <c r="CF809" s="224" t="str">
        <f t="shared" si="780"/>
        <v xml:space="preserve"> </v>
      </c>
      <c r="CG809" s="116"/>
      <c r="CH809" s="117"/>
      <c r="CI809" s="117"/>
      <c r="CJ809" s="117"/>
      <c r="CK809" s="472"/>
      <c r="CL809" s="472"/>
      <c r="CM809" s="472"/>
      <c r="CN809" s="472"/>
      <c r="CO809" s="117"/>
      <c r="CP809" s="253"/>
      <c r="CQ809" s="120"/>
      <c r="CR809" s="224" t="str" cm="1">
        <f t="array" ref="CR809">IF(AND(SUM(COUNTIF(CG809:CM809,{"*不明*","*その他*"})+COUNTIF(CO809:CP809,{"*不明*","*その他*"}))&gt;0,CQ809=""),"その他・不明の場合,10)具体的内容、理由を記入",IF(OR(AND(CI809=CI$65,COUNTA(CJ809:CM809)&lt;4),AND(OR(CI809=CI$63,CI809=CI$64,CI809=CI$66,CI809=CI$67,CI809=CI$68,CI809=""),COUNTA(CJ809:CM809)&gt;0)),"3)介護保険認定済→要介護度、認知症自立度、寝たきり度、介護保険サービス記入",IF(OR(AND(OR(CM809=CM$63,CM809=CM$64),CN809=""),AND(OR(CM809=CM$65,CM809=CM$66),CN809&lt;&gt;"")),"7)介護保険サービス受けている/過去受けていた→具体的内容記入"," ")))</f>
        <v xml:space="preserve"> </v>
      </c>
      <c r="CS809" s="224" t="str">
        <f t="shared" si="781"/>
        <v xml:space="preserve"> </v>
      </c>
      <c r="CT809" s="116"/>
      <c r="CU809" s="253"/>
      <c r="CV809" s="117"/>
      <c r="CW809" s="117"/>
      <c r="CX809" s="253"/>
      <c r="CY809" s="117"/>
      <c r="CZ809" s="117"/>
      <c r="DA809" s="253"/>
      <c r="DB809" s="117"/>
      <c r="DC809" s="224" t="str">
        <f t="shared" si="782"/>
        <v xml:space="preserve"> </v>
      </c>
      <c r="DD809" s="224" t="str">
        <f t="shared" si="783"/>
        <v xml:space="preserve"> </v>
      </c>
      <c r="DE809" s="224" t="str">
        <f t="shared" si="794"/>
        <v xml:space="preserve"> </v>
      </c>
      <c r="DF809" s="121"/>
      <c r="DG809" s="114"/>
      <c r="DH809" s="704"/>
      <c r="DI809" s="119"/>
      <c r="DJ809" s="187"/>
      <c r="DK809" s="254"/>
      <c r="DL809" s="224" t="str">
        <f t="shared" si="795"/>
        <v xml:space="preserve"> </v>
      </c>
      <c r="DM809" s="224" t="str">
        <f t="shared" si="784"/>
        <v xml:space="preserve"> </v>
      </c>
      <c r="DN809" s="474"/>
      <c r="DO809" s="117"/>
      <c r="DP809" s="117"/>
      <c r="DQ809" s="117"/>
      <c r="DR809" s="117"/>
      <c r="DS809" s="117"/>
      <c r="DT809" s="254"/>
      <c r="DU809" s="476"/>
      <c r="DV809" s="224" t="str">
        <f t="shared" si="796"/>
        <v xml:space="preserve"> </v>
      </c>
      <c r="DW809" s="115"/>
      <c r="DX809" s="470"/>
      <c r="DY809" s="117"/>
      <c r="DZ809" s="704"/>
      <c r="EA809" s="224" t="str">
        <f t="shared" si="797"/>
        <v xml:space="preserve"> </v>
      </c>
      <c r="EB809" s="906"/>
      <c r="EC809" s="904"/>
      <c r="ED809" s="904"/>
      <c r="EE809" s="904"/>
      <c r="EF809" s="904"/>
      <c r="EG809" s="904"/>
      <c r="EH809" s="904"/>
      <c r="EI809" s="904"/>
      <c r="EJ809" s="904"/>
      <c r="EK809" s="905"/>
      <c r="EL809" s="80"/>
      <c r="EM809" s="224" t="str">
        <f t="shared" si="785"/>
        <v xml:space="preserve"> </v>
      </c>
      <c r="EN809" s="224" t="str">
        <f t="shared" si="786"/>
        <v xml:space="preserve"> </v>
      </c>
      <c r="EO809" s="115"/>
      <c r="EP809" s="1050"/>
      <c r="EQ809" s="253"/>
      <c r="ER809" s="117"/>
      <c r="ES809" s="1258">
        <f t="shared" si="787"/>
        <v>718</v>
      </c>
      <c r="ET809" s="224" t="str">
        <f t="shared" si="788"/>
        <v xml:space="preserve"> </v>
      </c>
      <c r="EU809" s="477" t="str">
        <f t="shared" si="789"/>
        <v/>
      </c>
      <c r="EV809" s="1334" t="str">
        <f t="shared" si="792"/>
        <v xml:space="preserve"> </v>
      </c>
      <c r="EW809" s="1332" t="str">
        <f t="shared" si="836"/>
        <v/>
      </c>
      <c r="EX809" s="1275" t="str">
        <f t="shared" si="818"/>
        <v/>
      </c>
      <c r="EY809" s="1275" t="str">
        <f t="shared" si="819"/>
        <v/>
      </c>
      <c r="EZ809" s="1275" t="str">
        <f t="shared" si="820"/>
        <v/>
      </c>
      <c r="FA809" s="1275" t="str">
        <f t="shared" si="821"/>
        <v/>
      </c>
      <c r="FB809" s="1275" t="str">
        <f t="shared" si="822"/>
        <v/>
      </c>
      <c r="FC809" s="1333" t="str">
        <f t="shared" si="823"/>
        <v/>
      </c>
      <c r="FE809" s="1234" t="str">
        <f t="shared" si="824"/>
        <v xml:space="preserve"> </v>
      </c>
      <c r="FF809" s="1234" t="str">
        <f t="shared" si="825"/>
        <v xml:space="preserve"> </v>
      </c>
      <c r="FG809" s="1234" t="str">
        <f t="shared" si="826"/>
        <v xml:space="preserve"> </v>
      </c>
      <c r="FH809" s="1234" t="str">
        <f t="shared" si="827"/>
        <v xml:space="preserve"> </v>
      </c>
      <c r="FI809" s="1234" t="str">
        <f t="shared" si="798"/>
        <v xml:space="preserve"> </v>
      </c>
      <c r="FJ809" s="1234" t="str">
        <f t="shared" si="828"/>
        <v xml:space="preserve"> </v>
      </c>
      <c r="FK809" s="1234">
        <f t="shared" si="799"/>
        <v>0</v>
      </c>
      <c r="FL809" s="1227"/>
      <c r="FM809" s="1234" t="str">
        <f t="shared" si="800"/>
        <v xml:space="preserve"> </v>
      </c>
      <c r="FN809" s="1234" t="str">
        <f t="shared" si="801"/>
        <v xml:space="preserve"> </v>
      </c>
      <c r="FO809" s="1234" t="str">
        <f t="shared" si="829"/>
        <v xml:space="preserve"> </v>
      </c>
      <c r="FP809" s="1234" t="str">
        <f t="shared" si="830"/>
        <v xml:space="preserve"> </v>
      </c>
      <c r="FQ809" s="1234" t="str">
        <f t="shared" si="802"/>
        <v xml:space="preserve"> </v>
      </c>
      <c r="FR809" s="1234" t="str">
        <f t="shared" si="831"/>
        <v xml:space="preserve"> </v>
      </c>
      <c r="FS809" s="1234">
        <f t="shared" si="837"/>
        <v>0</v>
      </c>
      <c r="FT809" s="1227"/>
      <c r="FU809" s="1234" t="str">
        <f t="shared" si="832"/>
        <v xml:space="preserve"> </v>
      </c>
      <c r="FV809" s="1234" t="str">
        <f t="shared" si="833"/>
        <v xml:space="preserve"> </v>
      </c>
      <c r="FW809" s="1234" t="str">
        <f t="shared" si="834"/>
        <v xml:space="preserve"> </v>
      </c>
      <c r="FX809" s="1234" t="str">
        <f t="shared" si="803"/>
        <v xml:space="preserve"> </v>
      </c>
      <c r="FY809" s="1234" t="str">
        <f t="shared" si="804"/>
        <v xml:space="preserve"> </v>
      </c>
      <c r="FZ809" s="1234" t="str">
        <f t="shared" si="835"/>
        <v xml:space="preserve"> </v>
      </c>
      <c r="GA809" s="1234">
        <f t="shared" si="805"/>
        <v>0</v>
      </c>
      <c r="GB809" s="1227"/>
      <c r="GC809" s="1234" t="str">
        <f t="shared" si="806"/>
        <v xml:space="preserve"> </v>
      </c>
      <c r="GD809" s="1234" t="str">
        <f t="shared" si="807"/>
        <v xml:space="preserve"> </v>
      </c>
      <c r="GE809" s="1234" t="str">
        <f t="shared" si="808"/>
        <v xml:space="preserve"> </v>
      </c>
      <c r="GF809" s="1234" t="str">
        <f t="shared" si="809"/>
        <v xml:space="preserve"> </v>
      </c>
      <c r="GG809" s="1234" t="str">
        <f t="shared" si="810"/>
        <v xml:space="preserve"> </v>
      </c>
      <c r="GH809" s="1234" t="str">
        <f t="shared" si="811"/>
        <v xml:space="preserve"> </v>
      </c>
      <c r="GI809" s="1234" t="str">
        <f t="shared" si="812"/>
        <v xml:space="preserve"> </v>
      </c>
      <c r="GJ809" s="1234" t="str">
        <f t="shared" si="813"/>
        <v xml:space="preserve"> </v>
      </c>
      <c r="GK809" s="1234" t="str">
        <f t="shared" si="814"/>
        <v xml:space="preserve"> </v>
      </c>
      <c r="GL809" s="1234" t="str">
        <f t="shared" si="815"/>
        <v xml:space="preserve"> </v>
      </c>
      <c r="GM809" s="1234" t="str">
        <f t="shared" si="816"/>
        <v xml:space="preserve"> </v>
      </c>
      <c r="GN809" s="1234">
        <f t="shared" si="817"/>
        <v>0</v>
      </c>
    </row>
    <row r="810" spans="1:196" s="100" customFormat="1" ht="27" customHeight="1" thickTop="1" thickBot="1">
      <c r="A810" s="1208">
        <f>【A票】【D票】!$D$10</f>
        <v>0</v>
      </c>
      <c r="B810" s="1212">
        <f>【A票】【D票】!$H$10</f>
        <v>0</v>
      </c>
      <c r="C810" s="1213" t="str">
        <f>【A票】【D票】!$K$10</f>
        <v xml:space="preserve"> </v>
      </c>
      <c r="D810" s="1214">
        <f t="shared" si="791"/>
        <v>719</v>
      </c>
      <c r="E810" s="914"/>
      <c r="F810" s="467"/>
      <c r="G810" s="469"/>
      <c r="H810" s="224" t="str">
        <f t="shared" si="777"/>
        <v xml:space="preserve"> </v>
      </c>
      <c r="I810" s="704"/>
      <c r="J810" s="117"/>
      <c r="K810" s="117"/>
      <c r="L810" s="117"/>
      <c r="M810" s="117"/>
      <c r="N810" s="117"/>
      <c r="O810" s="117"/>
      <c r="P810" s="117"/>
      <c r="Q810" s="117"/>
      <c r="R810" s="117"/>
      <c r="S810" s="117"/>
      <c r="T810" s="254"/>
      <c r="U810" s="646"/>
      <c r="V810" s="646"/>
      <c r="W810" s="114"/>
      <c r="X810" s="254"/>
      <c r="Y810" s="224" t="str">
        <f t="shared" si="778"/>
        <v xml:space="preserve"> </v>
      </c>
      <c r="Z810" s="579"/>
      <c r="AA810" s="704"/>
      <c r="AB810" s="119"/>
      <c r="AC810" s="224" t="str">
        <f t="shared" si="793"/>
        <v xml:space="preserve"> </v>
      </c>
      <c r="AD810" s="115"/>
      <c r="AE810" s="253"/>
      <c r="AF810" s="704"/>
      <c r="AG810" s="727"/>
      <c r="AH810" s="727"/>
      <c r="AI810" s="727"/>
      <c r="AJ810" s="727"/>
      <c r="AK810" s="591"/>
      <c r="AL810" s="727"/>
      <c r="AM810" s="727"/>
      <c r="AN810" s="727"/>
      <c r="AO810" s="727"/>
      <c r="AP810" s="727"/>
      <c r="AQ810" s="727"/>
      <c r="AR810" s="727"/>
      <c r="AS810" s="727"/>
      <c r="AT810" s="727"/>
      <c r="AU810" s="727"/>
      <c r="AV810" s="727"/>
      <c r="AW810" s="727"/>
      <c r="AX810" s="727"/>
      <c r="AY810" s="727"/>
      <c r="AZ810" s="727"/>
      <c r="BA810" s="727"/>
      <c r="BB810" s="727"/>
      <c r="BC810" s="821"/>
      <c r="BD810" s="727"/>
      <c r="BE810" s="727"/>
      <c r="BF810" s="727"/>
      <c r="BG810" s="727"/>
      <c r="BH810" s="727"/>
      <c r="BI810" s="727"/>
      <c r="BJ810" s="727"/>
      <c r="BK810" s="727"/>
      <c r="BL810" s="821"/>
      <c r="BM810" s="727"/>
      <c r="BN810" s="727"/>
      <c r="BO810" s="727"/>
      <c r="BP810" s="727"/>
      <c r="BQ810" s="727"/>
      <c r="BR810" s="821"/>
      <c r="BS810" s="727"/>
      <c r="BT810" s="727"/>
      <c r="BU810" s="727"/>
      <c r="BV810" s="591"/>
      <c r="BW810" s="224" t="str">
        <f t="shared" si="790"/>
        <v xml:space="preserve"> </v>
      </c>
      <c r="BX810" s="471">
        <f t="shared" si="779"/>
        <v>719</v>
      </c>
      <c r="BY810" s="117"/>
      <c r="BZ810" s="117"/>
      <c r="CA810" s="117"/>
      <c r="CB810" s="117"/>
      <c r="CC810" s="117"/>
      <c r="CD810" s="461"/>
      <c r="CE810" s="236"/>
      <c r="CF810" s="224" t="str">
        <f t="shared" si="780"/>
        <v xml:space="preserve"> </v>
      </c>
      <c r="CG810" s="116"/>
      <c r="CH810" s="117"/>
      <c r="CI810" s="117"/>
      <c r="CJ810" s="117"/>
      <c r="CK810" s="472"/>
      <c r="CL810" s="472"/>
      <c r="CM810" s="472"/>
      <c r="CN810" s="472"/>
      <c r="CO810" s="117"/>
      <c r="CP810" s="253"/>
      <c r="CQ810" s="120"/>
      <c r="CR810" s="224" t="str" cm="1">
        <f t="array" ref="CR810">IF(AND(SUM(COUNTIF(CG810:CM810,{"*不明*","*その他*"})+COUNTIF(CO810:CP810,{"*不明*","*その他*"}))&gt;0,CQ810=""),"その他・不明の場合,10)具体的内容、理由を記入",IF(OR(AND(CI810=CI$65,COUNTA(CJ810:CM810)&lt;4),AND(OR(CI810=CI$63,CI810=CI$64,CI810=CI$66,CI810=CI$67,CI810=CI$68,CI810=""),COUNTA(CJ810:CM810)&gt;0)),"3)介護保険認定済→要介護度、認知症自立度、寝たきり度、介護保険サービス記入",IF(OR(AND(OR(CM810=CM$63,CM810=CM$64),CN810=""),AND(OR(CM810=CM$65,CM810=CM$66),CN810&lt;&gt;"")),"7)介護保険サービス受けている/過去受けていた→具体的内容記入"," ")))</f>
        <v xml:space="preserve"> </v>
      </c>
      <c r="CS810" s="224" t="str">
        <f t="shared" si="781"/>
        <v xml:space="preserve"> </v>
      </c>
      <c r="CT810" s="116"/>
      <c r="CU810" s="253"/>
      <c r="CV810" s="117"/>
      <c r="CW810" s="117"/>
      <c r="CX810" s="253"/>
      <c r="CY810" s="117"/>
      <c r="CZ810" s="117"/>
      <c r="DA810" s="253"/>
      <c r="DB810" s="117"/>
      <c r="DC810" s="224" t="str">
        <f t="shared" si="782"/>
        <v xml:space="preserve"> </v>
      </c>
      <c r="DD810" s="224" t="str">
        <f t="shared" si="783"/>
        <v xml:space="preserve"> </v>
      </c>
      <c r="DE810" s="224" t="str">
        <f t="shared" si="794"/>
        <v xml:space="preserve"> </v>
      </c>
      <c r="DF810" s="121"/>
      <c r="DG810" s="114"/>
      <c r="DH810" s="704"/>
      <c r="DI810" s="119"/>
      <c r="DJ810" s="187"/>
      <c r="DK810" s="254"/>
      <c r="DL810" s="224" t="str">
        <f t="shared" si="795"/>
        <v xml:space="preserve"> </v>
      </c>
      <c r="DM810" s="224" t="str">
        <f t="shared" si="784"/>
        <v xml:space="preserve"> </v>
      </c>
      <c r="DN810" s="474"/>
      <c r="DO810" s="117"/>
      <c r="DP810" s="117"/>
      <c r="DQ810" s="117"/>
      <c r="DR810" s="117"/>
      <c r="DS810" s="117"/>
      <c r="DT810" s="254"/>
      <c r="DU810" s="476"/>
      <c r="DV810" s="224" t="str">
        <f t="shared" si="796"/>
        <v xml:space="preserve"> </v>
      </c>
      <c r="DW810" s="115"/>
      <c r="DX810" s="470"/>
      <c r="DY810" s="117"/>
      <c r="DZ810" s="704"/>
      <c r="EA810" s="224" t="str">
        <f t="shared" si="797"/>
        <v xml:space="preserve"> </v>
      </c>
      <c r="EB810" s="906"/>
      <c r="EC810" s="904"/>
      <c r="ED810" s="904"/>
      <c r="EE810" s="904"/>
      <c r="EF810" s="904"/>
      <c r="EG810" s="904"/>
      <c r="EH810" s="904"/>
      <c r="EI810" s="904"/>
      <c r="EJ810" s="904"/>
      <c r="EK810" s="905"/>
      <c r="EL810" s="80"/>
      <c r="EM810" s="224" t="str">
        <f t="shared" si="785"/>
        <v xml:space="preserve"> </v>
      </c>
      <c r="EN810" s="224" t="str">
        <f t="shared" si="786"/>
        <v xml:space="preserve"> </v>
      </c>
      <c r="EO810" s="115"/>
      <c r="EP810" s="1050"/>
      <c r="EQ810" s="253"/>
      <c r="ER810" s="117"/>
      <c r="ES810" s="1258">
        <f t="shared" si="787"/>
        <v>719</v>
      </c>
      <c r="ET810" s="224" t="str">
        <f t="shared" si="788"/>
        <v xml:space="preserve"> </v>
      </c>
      <c r="EU810" s="477" t="str">
        <f t="shared" si="789"/>
        <v/>
      </c>
      <c r="EV810" s="1334" t="str">
        <f t="shared" si="792"/>
        <v xml:space="preserve"> </v>
      </c>
      <c r="EW810" s="1332" t="str">
        <f t="shared" si="836"/>
        <v/>
      </c>
      <c r="EX810" s="1275" t="str">
        <f t="shared" si="818"/>
        <v/>
      </c>
      <c r="EY810" s="1275" t="str">
        <f t="shared" si="819"/>
        <v/>
      </c>
      <c r="EZ810" s="1275" t="str">
        <f t="shared" si="820"/>
        <v/>
      </c>
      <c r="FA810" s="1275" t="str">
        <f t="shared" si="821"/>
        <v/>
      </c>
      <c r="FB810" s="1275" t="str">
        <f t="shared" si="822"/>
        <v/>
      </c>
      <c r="FC810" s="1333" t="str">
        <f t="shared" si="823"/>
        <v/>
      </c>
      <c r="FE810" s="1234" t="str">
        <f t="shared" si="824"/>
        <v xml:space="preserve"> </v>
      </c>
      <c r="FF810" s="1234" t="str">
        <f t="shared" si="825"/>
        <v xml:space="preserve"> </v>
      </c>
      <c r="FG810" s="1234" t="str">
        <f t="shared" si="826"/>
        <v xml:space="preserve"> </v>
      </c>
      <c r="FH810" s="1234" t="str">
        <f t="shared" si="827"/>
        <v xml:space="preserve"> </v>
      </c>
      <c r="FI810" s="1234" t="str">
        <f t="shared" si="798"/>
        <v xml:space="preserve"> </v>
      </c>
      <c r="FJ810" s="1234" t="str">
        <f t="shared" si="828"/>
        <v xml:space="preserve"> </v>
      </c>
      <c r="FK810" s="1234">
        <f t="shared" si="799"/>
        <v>0</v>
      </c>
      <c r="FL810" s="1227"/>
      <c r="FM810" s="1234" t="str">
        <f t="shared" si="800"/>
        <v xml:space="preserve"> </v>
      </c>
      <c r="FN810" s="1234" t="str">
        <f t="shared" si="801"/>
        <v xml:space="preserve"> </v>
      </c>
      <c r="FO810" s="1234" t="str">
        <f t="shared" si="829"/>
        <v xml:space="preserve"> </v>
      </c>
      <c r="FP810" s="1234" t="str">
        <f t="shared" si="830"/>
        <v xml:space="preserve"> </v>
      </c>
      <c r="FQ810" s="1234" t="str">
        <f t="shared" si="802"/>
        <v xml:space="preserve"> </v>
      </c>
      <c r="FR810" s="1234" t="str">
        <f t="shared" si="831"/>
        <v xml:space="preserve"> </v>
      </c>
      <c r="FS810" s="1234">
        <f t="shared" si="837"/>
        <v>0</v>
      </c>
      <c r="FT810" s="1227"/>
      <c r="FU810" s="1234" t="str">
        <f t="shared" si="832"/>
        <v xml:space="preserve"> </v>
      </c>
      <c r="FV810" s="1234" t="str">
        <f t="shared" si="833"/>
        <v xml:space="preserve"> </v>
      </c>
      <c r="FW810" s="1234" t="str">
        <f t="shared" si="834"/>
        <v xml:space="preserve"> </v>
      </c>
      <c r="FX810" s="1234" t="str">
        <f t="shared" si="803"/>
        <v xml:space="preserve"> </v>
      </c>
      <c r="FY810" s="1234" t="str">
        <f t="shared" si="804"/>
        <v xml:space="preserve"> </v>
      </c>
      <c r="FZ810" s="1234" t="str">
        <f t="shared" si="835"/>
        <v xml:space="preserve"> </v>
      </c>
      <c r="GA810" s="1234">
        <f t="shared" si="805"/>
        <v>0</v>
      </c>
      <c r="GB810" s="1227"/>
      <c r="GC810" s="1234" t="str">
        <f t="shared" si="806"/>
        <v xml:space="preserve"> </v>
      </c>
      <c r="GD810" s="1234" t="str">
        <f t="shared" si="807"/>
        <v xml:space="preserve"> </v>
      </c>
      <c r="GE810" s="1234" t="str">
        <f t="shared" si="808"/>
        <v xml:space="preserve"> </v>
      </c>
      <c r="GF810" s="1234" t="str">
        <f t="shared" si="809"/>
        <v xml:space="preserve"> </v>
      </c>
      <c r="GG810" s="1234" t="str">
        <f t="shared" si="810"/>
        <v xml:space="preserve"> </v>
      </c>
      <c r="GH810" s="1234" t="str">
        <f t="shared" si="811"/>
        <v xml:space="preserve"> </v>
      </c>
      <c r="GI810" s="1234" t="str">
        <f t="shared" si="812"/>
        <v xml:space="preserve"> </v>
      </c>
      <c r="GJ810" s="1234" t="str">
        <f t="shared" si="813"/>
        <v xml:space="preserve"> </v>
      </c>
      <c r="GK810" s="1234" t="str">
        <f t="shared" si="814"/>
        <v xml:space="preserve"> </v>
      </c>
      <c r="GL810" s="1234" t="str">
        <f t="shared" si="815"/>
        <v xml:space="preserve"> </v>
      </c>
      <c r="GM810" s="1234" t="str">
        <f t="shared" si="816"/>
        <v xml:space="preserve"> </v>
      </c>
      <c r="GN810" s="1234">
        <f t="shared" si="817"/>
        <v>0</v>
      </c>
    </row>
    <row r="811" spans="1:196" s="100" customFormat="1" ht="27" customHeight="1" thickTop="1" thickBot="1">
      <c r="A811" s="1208">
        <f>【A票】【D票】!$D$10</f>
        <v>0</v>
      </c>
      <c r="B811" s="1212">
        <f>【A票】【D票】!$H$10</f>
        <v>0</v>
      </c>
      <c r="C811" s="1213" t="str">
        <f>【A票】【D票】!$K$10</f>
        <v xml:space="preserve"> </v>
      </c>
      <c r="D811" s="1214">
        <f t="shared" si="791"/>
        <v>720</v>
      </c>
      <c r="E811" s="914"/>
      <c r="F811" s="467"/>
      <c r="G811" s="469"/>
      <c r="H811" s="224" t="str">
        <f t="shared" si="777"/>
        <v xml:space="preserve"> </v>
      </c>
      <c r="I811" s="704"/>
      <c r="J811" s="117"/>
      <c r="K811" s="117"/>
      <c r="L811" s="117"/>
      <c r="M811" s="117"/>
      <c r="N811" s="117"/>
      <c r="O811" s="117"/>
      <c r="P811" s="117"/>
      <c r="Q811" s="117"/>
      <c r="R811" s="117"/>
      <c r="S811" s="117"/>
      <c r="T811" s="254"/>
      <c r="U811" s="646"/>
      <c r="V811" s="646"/>
      <c r="W811" s="114"/>
      <c r="X811" s="254"/>
      <c r="Y811" s="224" t="str">
        <f t="shared" si="778"/>
        <v xml:space="preserve"> </v>
      </c>
      <c r="Z811" s="579"/>
      <c r="AA811" s="704"/>
      <c r="AB811" s="119"/>
      <c r="AC811" s="224" t="str">
        <f t="shared" si="793"/>
        <v xml:space="preserve"> </v>
      </c>
      <c r="AD811" s="115"/>
      <c r="AE811" s="253"/>
      <c r="AF811" s="704"/>
      <c r="AG811" s="727"/>
      <c r="AH811" s="727"/>
      <c r="AI811" s="727"/>
      <c r="AJ811" s="727"/>
      <c r="AK811" s="591"/>
      <c r="AL811" s="727"/>
      <c r="AM811" s="727"/>
      <c r="AN811" s="727"/>
      <c r="AO811" s="727"/>
      <c r="AP811" s="727"/>
      <c r="AQ811" s="727"/>
      <c r="AR811" s="727"/>
      <c r="AS811" s="727"/>
      <c r="AT811" s="727"/>
      <c r="AU811" s="727"/>
      <c r="AV811" s="727"/>
      <c r="AW811" s="727"/>
      <c r="AX811" s="727"/>
      <c r="AY811" s="727"/>
      <c r="AZ811" s="727"/>
      <c r="BA811" s="727"/>
      <c r="BB811" s="727"/>
      <c r="BC811" s="821"/>
      <c r="BD811" s="727"/>
      <c r="BE811" s="727"/>
      <c r="BF811" s="727"/>
      <c r="BG811" s="727"/>
      <c r="BH811" s="727"/>
      <c r="BI811" s="727"/>
      <c r="BJ811" s="727"/>
      <c r="BK811" s="727"/>
      <c r="BL811" s="821"/>
      <c r="BM811" s="727"/>
      <c r="BN811" s="727"/>
      <c r="BO811" s="727"/>
      <c r="BP811" s="727"/>
      <c r="BQ811" s="727"/>
      <c r="BR811" s="821"/>
      <c r="BS811" s="727"/>
      <c r="BT811" s="727"/>
      <c r="BU811" s="727"/>
      <c r="BV811" s="591"/>
      <c r="BW811" s="224" t="str">
        <f t="shared" si="790"/>
        <v xml:space="preserve"> </v>
      </c>
      <c r="BX811" s="471">
        <f t="shared" si="779"/>
        <v>720</v>
      </c>
      <c r="BY811" s="117"/>
      <c r="BZ811" s="117"/>
      <c r="CA811" s="117"/>
      <c r="CB811" s="117"/>
      <c r="CC811" s="117"/>
      <c r="CD811" s="461"/>
      <c r="CE811" s="236"/>
      <c r="CF811" s="224" t="str">
        <f t="shared" si="780"/>
        <v xml:space="preserve"> </v>
      </c>
      <c r="CG811" s="116"/>
      <c r="CH811" s="117"/>
      <c r="CI811" s="117"/>
      <c r="CJ811" s="117"/>
      <c r="CK811" s="472"/>
      <c r="CL811" s="472"/>
      <c r="CM811" s="472"/>
      <c r="CN811" s="472"/>
      <c r="CO811" s="117"/>
      <c r="CP811" s="253"/>
      <c r="CQ811" s="120"/>
      <c r="CR811" s="224" t="str" cm="1">
        <f t="array" ref="CR811">IF(AND(SUM(COUNTIF(CG811:CM811,{"*不明*","*その他*"})+COUNTIF(CO811:CP811,{"*不明*","*その他*"}))&gt;0,CQ811=""),"その他・不明の場合,10)具体的内容、理由を記入",IF(OR(AND(CI811=CI$65,COUNTA(CJ811:CM811)&lt;4),AND(OR(CI811=CI$63,CI811=CI$64,CI811=CI$66,CI811=CI$67,CI811=CI$68,CI811=""),COUNTA(CJ811:CM811)&gt;0)),"3)介護保険認定済→要介護度、認知症自立度、寝たきり度、介護保険サービス記入",IF(OR(AND(OR(CM811=CM$63,CM811=CM$64),CN811=""),AND(OR(CM811=CM$65,CM811=CM$66),CN811&lt;&gt;"")),"7)介護保険サービス受けている/過去受けていた→具体的内容記入"," ")))</f>
        <v xml:space="preserve"> </v>
      </c>
      <c r="CS811" s="224" t="str">
        <f t="shared" si="781"/>
        <v xml:space="preserve"> </v>
      </c>
      <c r="CT811" s="116"/>
      <c r="CU811" s="253"/>
      <c r="CV811" s="117"/>
      <c r="CW811" s="117"/>
      <c r="CX811" s="253"/>
      <c r="CY811" s="117"/>
      <c r="CZ811" s="117"/>
      <c r="DA811" s="253"/>
      <c r="DB811" s="117"/>
      <c r="DC811" s="224" t="str">
        <f t="shared" si="782"/>
        <v xml:space="preserve"> </v>
      </c>
      <c r="DD811" s="224" t="str">
        <f t="shared" si="783"/>
        <v xml:space="preserve"> </v>
      </c>
      <c r="DE811" s="224" t="str">
        <f t="shared" si="794"/>
        <v xml:space="preserve"> </v>
      </c>
      <c r="DF811" s="121"/>
      <c r="DG811" s="114"/>
      <c r="DH811" s="704"/>
      <c r="DI811" s="119"/>
      <c r="DJ811" s="187"/>
      <c r="DK811" s="254"/>
      <c r="DL811" s="224" t="str">
        <f t="shared" si="795"/>
        <v xml:space="preserve"> </v>
      </c>
      <c r="DM811" s="224" t="str">
        <f t="shared" si="784"/>
        <v xml:space="preserve"> </v>
      </c>
      <c r="DN811" s="474"/>
      <c r="DO811" s="117"/>
      <c r="DP811" s="117"/>
      <c r="DQ811" s="117"/>
      <c r="DR811" s="117"/>
      <c r="DS811" s="117"/>
      <c r="DT811" s="254"/>
      <c r="DU811" s="476"/>
      <c r="DV811" s="224" t="str">
        <f t="shared" si="796"/>
        <v xml:space="preserve"> </v>
      </c>
      <c r="DW811" s="115"/>
      <c r="DX811" s="470"/>
      <c r="DY811" s="117"/>
      <c r="DZ811" s="704"/>
      <c r="EA811" s="224" t="str">
        <f t="shared" si="797"/>
        <v xml:space="preserve"> </v>
      </c>
      <c r="EB811" s="906"/>
      <c r="EC811" s="904"/>
      <c r="ED811" s="904"/>
      <c r="EE811" s="904"/>
      <c r="EF811" s="904"/>
      <c r="EG811" s="904"/>
      <c r="EH811" s="904"/>
      <c r="EI811" s="904"/>
      <c r="EJ811" s="904"/>
      <c r="EK811" s="905"/>
      <c r="EL811" s="80"/>
      <c r="EM811" s="224" t="str">
        <f t="shared" si="785"/>
        <v xml:space="preserve"> </v>
      </c>
      <c r="EN811" s="224" t="str">
        <f t="shared" si="786"/>
        <v xml:space="preserve"> </v>
      </c>
      <c r="EO811" s="115"/>
      <c r="EP811" s="1050"/>
      <c r="EQ811" s="253"/>
      <c r="ER811" s="117"/>
      <c r="ES811" s="1258">
        <f t="shared" si="787"/>
        <v>720</v>
      </c>
      <c r="ET811" s="224" t="str">
        <f t="shared" si="788"/>
        <v xml:space="preserve"> </v>
      </c>
      <c r="EU811" s="477" t="str">
        <f t="shared" si="789"/>
        <v/>
      </c>
      <c r="EV811" s="1334" t="str">
        <f t="shared" si="792"/>
        <v xml:space="preserve"> </v>
      </c>
      <c r="EW811" s="1332" t="str">
        <f t="shared" si="836"/>
        <v/>
      </c>
      <c r="EX811" s="1275" t="str">
        <f t="shared" si="818"/>
        <v/>
      </c>
      <c r="EY811" s="1275" t="str">
        <f t="shared" si="819"/>
        <v/>
      </c>
      <c r="EZ811" s="1275" t="str">
        <f t="shared" si="820"/>
        <v/>
      </c>
      <c r="FA811" s="1275" t="str">
        <f t="shared" si="821"/>
        <v/>
      </c>
      <c r="FB811" s="1275" t="str">
        <f t="shared" si="822"/>
        <v/>
      </c>
      <c r="FC811" s="1333" t="str">
        <f t="shared" si="823"/>
        <v/>
      </c>
      <c r="FE811" s="1234" t="str">
        <f t="shared" si="824"/>
        <v xml:space="preserve"> </v>
      </c>
      <c r="FF811" s="1234" t="str">
        <f t="shared" si="825"/>
        <v xml:space="preserve"> </v>
      </c>
      <c r="FG811" s="1234" t="str">
        <f t="shared" si="826"/>
        <v xml:space="preserve"> </v>
      </c>
      <c r="FH811" s="1234" t="str">
        <f t="shared" si="827"/>
        <v xml:space="preserve"> </v>
      </c>
      <c r="FI811" s="1234" t="str">
        <f t="shared" si="798"/>
        <v xml:space="preserve"> </v>
      </c>
      <c r="FJ811" s="1234" t="str">
        <f t="shared" si="828"/>
        <v xml:space="preserve"> </v>
      </c>
      <c r="FK811" s="1234">
        <f t="shared" si="799"/>
        <v>0</v>
      </c>
      <c r="FL811" s="1227"/>
      <c r="FM811" s="1234" t="str">
        <f t="shared" si="800"/>
        <v xml:space="preserve"> </v>
      </c>
      <c r="FN811" s="1234" t="str">
        <f t="shared" si="801"/>
        <v xml:space="preserve"> </v>
      </c>
      <c r="FO811" s="1234" t="str">
        <f t="shared" si="829"/>
        <v xml:space="preserve"> </v>
      </c>
      <c r="FP811" s="1234" t="str">
        <f t="shared" si="830"/>
        <v xml:space="preserve"> </v>
      </c>
      <c r="FQ811" s="1234" t="str">
        <f t="shared" si="802"/>
        <v xml:space="preserve"> </v>
      </c>
      <c r="FR811" s="1234" t="str">
        <f t="shared" si="831"/>
        <v xml:space="preserve"> </v>
      </c>
      <c r="FS811" s="1234">
        <f t="shared" si="837"/>
        <v>0</v>
      </c>
      <c r="FT811" s="1227"/>
      <c r="FU811" s="1234" t="str">
        <f t="shared" si="832"/>
        <v xml:space="preserve"> </v>
      </c>
      <c r="FV811" s="1234" t="str">
        <f t="shared" si="833"/>
        <v xml:space="preserve"> </v>
      </c>
      <c r="FW811" s="1234" t="str">
        <f t="shared" si="834"/>
        <v xml:space="preserve"> </v>
      </c>
      <c r="FX811" s="1234" t="str">
        <f t="shared" si="803"/>
        <v xml:space="preserve"> </v>
      </c>
      <c r="FY811" s="1234" t="str">
        <f t="shared" si="804"/>
        <v xml:space="preserve"> </v>
      </c>
      <c r="FZ811" s="1234" t="str">
        <f t="shared" si="835"/>
        <v xml:space="preserve"> </v>
      </c>
      <c r="GA811" s="1234">
        <f t="shared" si="805"/>
        <v>0</v>
      </c>
      <c r="GB811" s="1227"/>
      <c r="GC811" s="1234" t="str">
        <f t="shared" si="806"/>
        <v xml:space="preserve"> </v>
      </c>
      <c r="GD811" s="1234" t="str">
        <f t="shared" si="807"/>
        <v xml:space="preserve"> </v>
      </c>
      <c r="GE811" s="1234" t="str">
        <f t="shared" si="808"/>
        <v xml:space="preserve"> </v>
      </c>
      <c r="GF811" s="1234" t="str">
        <f t="shared" si="809"/>
        <v xml:space="preserve"> </v>
      </c>
      <c r="GG811" s="1234" t="str">
        <f t="shared" si="810"/>
        <v xml:space="preserve"> </v>
      </c>
      <c r="GH811" s="1234" t="str">
        <f t="shared" si="811"/>
        <v xml:space="preserve"> </v>
      </c>
      <c r="GI811" s="1234" t="str">
        <f t="shared" si="812"/>
        <v xml:space="preserve"> </v>
      </c>
      <c r="GJ811" s="1234" t="str">
        <f t="shared" si="813"/>
        <v xml:space="preserve"> </v>
      </c>
      <c r="GK811" s="1234" t="str">
        <f t="shared" si="814"/>
        <v xml:space="preserve"> </v>
      </c>
      <c r="GL811" s="1234" t="str">
        <f t="shared" si="815"/>
        <v xml:space="preserve"> </v>
      </c>
      <c r="GM811" s="1234" t="str">
        <f t="shared" si="816"/>
        <v xml:space="preserve"> </v>
      </c>
      <c r="GN811" s="1234">
        <f t="shared" si="817"/>
        <v>0</v>
      </c>
    </row>
    <row r="812" spans="1:196" s="100" customFormat="1" ht="27" customHeight="1" thickTop="1" thickBot="1">
      <c r="A812" s="1208">
        <f>【A票】【D票】!$D$10</f>
        <v>0</v>
      </c>
      <c r="B812" s="1212">
        <f>【A票】【D票】!$H$10</f>
        <v>0</v>
      </c>
      <c r="C812" s="1213" t="str">
        <f>【A票】【D票】!$K$10</f>
        <v xml:space="preserve"> </v>
      </c>
      <c r="D812" s="1214">
        <f t="shared" si="791"/>
        <v>721</v>
      </c>
      <c r="E812" s="914"/>
      <c r="F812" s="467"/>
      <c r="G812" s="469"/>
      <c r="H812" s="224" t="str">
        <f t="shared" si="777"/>
        <v xml:space="preserve"> </v>
      </c>
      <c r="I812" s="704"/>
      <c r="J812" s="117"/>
      <c r="K812" s="117"/>
      <c r="L812" s="117"/>
      <c r="M812" s="117"/>
      <c r="N812" s="117"/>
      <c r="O812" s="117"/>
      <c r="P812" s="117"/>
      <c r="Q812" s="117"/>
      <c r="R812" s="117"/>
      <c r="S812" s="117"/>
      <c r="T812" s="254"/>
      <c r="U812" s="646"/>
      <c r="V812" s="646"/>
      <c r="W812" s="114"/>
      <c r="X812" s="254"/>
      <c r="Y812" s="224" t="str">
        <f t="shared" si="778"/>
        <v xml:space="preserve"> </v>
      </c>
      <c r="Z812" s="579"/>
      <c r="AA812" s="704"/>
      <c r="AB812" s="119"/>
      <c r="AC812" s="224" t="str">
        <f t="shared" si="793"/>
        <v xml:space="preserve"> </v>
      </c>
      <c r="AD812" s="115"/>
      <c r="AE812" s="253"/>
      <c r="AF812" s="704"/>
      <c r="AG812" s="727"/>
      <c r="AH812" s="727"/>
      <c r="AI812" s="727"/>
      <c r="AJ812" s="727"/>
      <c r="AK812" s="591"/>
      <c r="AL812" s="727"/>
      <c r="AM812" s="727"/>
      <c r="AN812" s="727"/>
      <c r="AO812" s="727"/>
      <c r="AP812" s="727"/>
      <c r="AQ812" s="727"/>
      <c r="AR812" s="727"/>
      <c r="AS812" s="727"/>
      <c r="AT812" s="727"/>
      <c r="AU812" s="727"/>
      <c r="AV812" s="727"/>
      <c r="AW812" s="727"/>
      <c r="AX812" s="727"/>
      <c r="AY812" s="727"/>
      <c r="AZ812" s="727"/>
      <c r="BA812" s="727"/>
      <c r="BB812" s="727"/>
      <c r="BC812" s="821"/>
      <c r="BD812" s="727"/>
      <c r="BE812" s="727"/>
      <c r="BF812" s="727"/>
      <c r="BG812" s="727"/>
      <c r="BH812" s="727"/>
      <c r="BI812" s="727"/>
      <c r="BJ812" s="727"/>
      <c r="BK812" s="727"/>
      <c r="BL812" s="821"/>
      <c r="BM812" s="727"/>
      <c r="BN812" s="727"/>
      <c r="BO812" s="727"/>
      <c r="BP812" s="727"/>
      <c r="BQ812" s="727"/>
      <c r="BR812" s="821"/>
      <c r="BS812" s="727"/>
      <c r="BT812" s="727"/>
      <c r="BU812" s="727"/>
      <c r="BV812" s="591"/>
      <c r="BW812" s="224" t="str">
        <f t="shared" si="790"/>
        <v xml:space="preserve"> </v>
      </c>
      <c r="BX812" s="471">
        <f t="shared" si="779"/>
        <v>721</v>
      </c>
      <c r="BY812" s="117"/>
      <c r="BZ812" s="117"/>
      <c r="CA812" s="117"/>
      <c r="CB812" s="117"/>
      <c r="CC812" s="117"/>
      <c r="CD812" s="461"/>
      <c r="CE812" s="236"/>
      <c r="CF812" s="224" t="str">
        <f t="shared" si="780"/>
        <v xml:space="preserve"> </v>
      </c>
      <c r="CG812" s="116"/>
      <c r="CH812" s="117"/>
      <c r="CI812" s="117"/>
      <c r="CJ812" s="117"/>
      <c r="CK812" s="472"/>
      <c r="CL812" s="472"/>
      <c r="CM812" s="472"/>
      <c r="CN812" s="472"/>
      <c r="CO812" s="117"/>
      <c r="CP812" s="253"/>
      <c r="CQ812" s="120"/>
      <c r="CR812" s="224" t="str" cm="1">
        <f t="array" ref="CR812">IF(AND(SUM(COUNTIF(CG812:CM812,{"*不明*","*その他*"})+COUNTIF(CO812:CP812,{"*不明*","*その他*"}))&gt;0,CQ812=""),"その他・不明の場合,10)具体的内容、理由を記入",IF(OR(AND(CI812=CI$65,COUNTA(CJ812:CM812)&lt;4),AND(OR(CI812=CI$63,CI812=CI$64,CI812=CI$66,CI812=CI$67,CI812=CI$68,CI812=""),COUNTA(CJ812:CM812)&gt;0)),"3)介護保険認定済→要介護度、認知症自立度、寝たきり度、介護保険サービス記入",IF(OR(AND(OR(CM812=CM$63,CM812=CM$64),CN812=""),AND(OR(CM812=CM$65,CM812=CM$66),CN812&lt;&gt;"")),"7)介護保険サービス受けている/過去受けていた→具体的内容記入"," ")))</f>
        <v xml:space="preserve"> </v>
      </c>
      <c r="CS812" s="224" t="str">
        <f t="shared" si="781"/>
        <v xml:space="preserve"> </v>
      </c>
      <c r="CT812" s="116"/>
      <c r="CU812" s="253"/>
      <c r="CV812" s="117"/>
      <c r="CW812" s="117"/>
      <c r="CX812" s="253"/>
      <c r="CY812" s="117"/>
      <c r="CZ812" s="117"/>
      <c r="DA812" s="253"/>
      <c r="DB812" s="117"/>
      <c r="DC812" s="224" t="str">
        <f t="shared" si="782"/>
        <v xml:space="preserve"> </v>
      </c>
      <c r="DD812" s="224" t="str">
        <f t="shared" si="783"/>
        <v xml:space="preserve"> </v>
      </c>
      <c r="DE812" s="224" t="str">
        <f t="shared" si="794"/>
        <v xml:space="preserve"> </v>
      </c>
      <c r="DF812" s="121"/>
      <c r="DG812" s="114"/>
      <c r="DH812" s="704"/>
      <c r="DI812" s="119"/>
      <c r="DJ812" s="187"/>
      <c r="DK812" s="254"/>
      <c r="DL812" s="224" t="str">
        <f t="shared" si="795"/>
        <v xml:space="preserve"> </v>
      </c>
      <c r="DM812" s="224" t="str">
        <f t="shared" si="784"/>
        <v xml:space="preserve"> </v>
      </c>
      <c r="DN812" s="474"/>
      <c r="DO812" s="117"/>
      <c r="DP812" s="117"/>
      <c r="DQ812" s="117"/>
      <c r="DR812" s="117"/>
      <c r="DS812" s="117"/>
      <c r="DT812" s="254"/>
      <c r="DU812" s="476"/>
      <c r="DV812" s="224" t="str">
        <f t="shared" si="796"/>
        <v xml:space="preserve"> </v>
      </c>
      <c r="DW812" s="115"/>
      <c r="DX812" s="470"/>
      <c r="DY812" s="117"/>
      <c r="DZ812" s="704"/>
      <c r="EA812" s="224" t="str">
        <f t="shared" si="797"/>
        <v xml:space="preserve"> </v>
      </c>
      <c r="EB812" s="906"/>
      <c r="EC812" s="904"/>
      <c r="ED812" s="904"/>
      <c r="EE812" s="904"/>
      <c r="EF812" s="904"/>
      <c r="EG812" s="904"/>
      <c r="EH812" s="904"/>
      <c r="EI812" s="904"/>
      <c r="EJ812" s="904"/>
      <c r="EK812" s="905"/>
      <c r="EL812" s="80"/>
      <c r="EM812" s="224" t="str">
        <f t="shared" si="785"/>
        <v xml:space="preserve"> </v>
      </c>
      <c r="EN812" s="224" t="str">
        <f t="shared" si="786"/>
        <v xml:space="preserve"> </v>
      </c>
      <c r="EO812" s="115"/>
      <c r="EP812" s="1050"/>
      <c r="EQ812" s="253"/>
      <c r="ER812" s="117"/>
      <c r="ES812" s="1258">
        <f t="shared" si="787"/>
        <v>721</v>
      </c>
      <c r="ET812" s="224" t="str">
        <f t="shared" si="788"/>
        <v xml:space="preserve"> </v>
      </c>
      <c r="EU812" s="477" t="str">
        <f t="shared" si="789"/>
        <v/>
      </c>
      <c r="EV812" s="1334" t="str">
        <f t="shared" si="792"/>
        <v xml:space="preserve"> </v>
      </c>
      <c r="EW812" s="1332" t="str">
        <f t="shared" si="836"/>
        <v/>
      </c>
      <c r="EX812" s="1275" t="str">
        <f t="shared" si="818"/>
        <v/>
      </c>
      <c r="EY812" s="1275" t="str">
        <f t="shared" si="819"/>
        <v/>
      </c>
      <c r="EZ812" s="1275" t="str">
        <f t="shared" si="820"/>
        <v/>
      </c>
      <c r="FA812" s="1275" t="str">
        <f t="shared" si="821"/>
        <v/>
      </c>
      <c r="FB812" s="1275" t="str">
        <f t="shared" si="822"/>
        <v/>
      </c>
      <c r="FC812" s="1333" t="str">
        <f t="shared" si="823"/>
        <v/>
      </c>
      <c r="FE812" s="1234" t="str">
        <f t="shared" si="824"/>
        <v xml:space="preserve"> </v>
      </c>
      <c r="FF812" s="1234" t="str">
        <f t="shared" si="825"/>
        <v xml:space="preserve"> </v>
      </c>
      <c r="FG812" s="1234" t="str">
        <f t="shared" si="826"/>
        <v xml:space="preserve"> </v>
      </c>
      <c r="FH812" s="1234" t="str">
        <f t="shared" si="827"/>
        <v xml:space="preserve"> </v>
      </c>
      <c r="FI812" s="1234" t="str">
        <f t="shared" si="798"/>
        <v xml:space="preserve"> </v>
      </c>
      <c r="FJ812" s="1234" t="str">
        <f t="shared" si="828"/>
        <v xml:space="preserve"> </v>
      </c>
      <c r="FK812" s="1234">
        <f t="shared" si="799"/>
        <v>0</v>
      </c>
      <c r="FL812" s="1227"/>
      <c r="FM812" s="1234" t="str">
        <f t="shared" si="800"/>
        <v xml:space="preserve"> </v>
      </c>
      <c r="FN812" s="1234" t="str">
        <f t="shared" si="801"/>
        <v xml:space="preserve"> </v>
      </c>
      <c r="FO812" s="1234" t="str">
        <f t="shared" si="829"/>
        <v xml:space="preserve"> </v>
      </c>
      <c r="FP812" s="1234" t="str">
        <f t="shared" si="830"/>
        <v xml:space="preserve"> </v>
      </c>
      <c r="FQ812" s="1234" t="str">
        <f t="shared" si="802"/>
        <v xml:space="preserve"> </v>
      </c>
      <c r="FR812" s="1234" t="str">
        <f t="shared" si="831"/>
        <v xml:space="preserve"> </v>
      </c>
      <c r="FS812" s="1234">
        <f t="shared" si="837"/>
        <v>0</v>
      </c>
      <c r="FT812" s="1227"/>
      <c r="FU812" s="1234" t="str">
        <f t="shared" si="832"/>
        <v xml:space="preserve"> </v>
      </c>
      <c r="FV812" s="1234" t="str">
        <f t="shared" si="833"/>
        <v xml:space="preserve"> </v>
      </c>
      <c r="FW812" s="1234" t="str">
        <f t="shared" si="834"/>
        <v xml:space="preserve"> </v>
      </c>
      <c r="FX812" s="1234" t="str">
        <f t="shared" si="803"/>
        <v xml:space="preserve"> </v>
      </c>
      <c r="FY812" s="1234" t="str">
        <f t="shared" si="804"/>
        <v xml:space="preserve"> </v>
      </c>
      <c r="FZ812" s="1234" t="str">
        <f t="shared" si="835"/>
        <v xml:space="preserve"> </v>
      </c>
      <c r="GA812" s="1234">
        <f t="shared" si="805"/>
        <v>0</v>
      </c>
      <c r="GB812" s="1227"/>
      <c r="GC812" s="1234" t="str">
        <f t="shared" si="806"/>
        <v xml:space="preserve"> </v>
      </c>
      <c r="GD812" s="1234" t="str">
        <f t="shared" si="807"/>
        <v xml:space="preserve"> </v>
      </c>
      <c r="GE812" s="1234" t="str">
        <f t="shared" si="808"/>
        <v xml:space="preserve"> </v>
      </c>
      <c r="GF812" s="1234" t="str">
        <f t="shared" si="809"/>
        <v xml:space="preserve"> </v>
      </c>
      <c r="GG812" s="1234" t="str">
        <f t="shared" si="810"/>
        <v xml:space="preserve"> </v>
      </c>
      <c r="GH812" s="1234" t="str">
        <f t="shared" si="811"/>
        <v xml:space="preserve"> </v>
      </c>
      <c r="GI812" s="1234" t="str">
        <f t="shared" si="812"/>
        <v xml:space="preserve"> </v>
      </c>
      <c r="GJ812" s="1234" t="str">
        <f t="shared" si="813"/>
        <v xml:space="preserve"> </v>
      </c>
      <c r="GK812" s="1234" t="str">
        <f t="shared" si="814"/>
        <v xml:space="preserve"> </v>
      </c>
      <c r="GL812" s="1234" t="str">
        <f t="shared" si="815"/>
        <v xml:space="preserve"> </v>
      </c>
      <c r="GM812" s="1234" t="str">
        <f t="shared" si="816"/>
        <v xml:space="preserve"> </v>
      </c>
      <c r="GN812" s="1234">
        <f t="shared" si="817"/>
        <v>0</v>
      </c>
    </row>
    <row r="813" spans="1:196" s="100" customFormat="1" ht="27" customHeight="1" thickTop="1" thickBot="1">
      <c r="A813" s="1208">
        <f>【A票】【D票】!$D$10</f>
        <v>0</v>
      </c>
      <c r="B813" s="1212">
        <f>【A票】【D票】!$H$10</f>
        <v>0</v>
      </c>
      <c r="C813" s="1213" t="str">
        <f>【A票】【D票】!$K$10</f>
        <v xml:space="preserve"> </v>
      </c>
      <c r="D813" s="1214">
        <f t="shared" si="791"/>
        <v>722</v>
      </c>
      <c r="E813" s="914"/>
      <c r="F813" s="467"/>
      <c r="G813" s="469"/>
      <c r="H813" s="224" t="str">
        <f t="shared" si="777"/>
        <v xml:space="preserve"> </v>
      </c>
      <c r="I813" s="704"/>
      <c r="J813" s="117"/>
      <c r="K813" s="117"/>
      <c r="L813" s="117"/>
      <c r="M813" s="117"/>
      <c r="N813" s="117"/>
      <c r="O813" s="117"/>
      <c r="P813" s="117"/>
      <c r="Q813" s="117"/>
      <c r="R813" s="117"/>
      <c r="S813" s="117"/>
      <c r="T813" s="254"/>
      <c r="U813" s="646"/>
      <c r="V813" s="646"/>
      <c r="W813" s="114"/>
      <c r="X813" s="254"/>
      <c r="Y813" s="224" t="str">
        <f t="shared" si="778"/>
        <v xml:space="preserve"> </v>
      </c>
      <c r="Z813" s="579"/>
      <c r="AA813" s="704"/>
      <c r="AB813" s="119"/>
      <c r="AC813" s="224" t="str">
        <f t="shared" si="793"/>
        <v xml:space="preserve"> </v>
      </c>
      <c r="AD813" s="115"/>
      <c r="AE813" s="253"/>
      <c r="AF813" s="704"/>
      <c r="AG813" s="727"/>
      <c r="AH813" s="727"/>
      <c r="AI813" s="727"/>
      <c r="AJ813" s="727"/>
      <c r="AK813" s="591"/>
      <c r="AL813" s="727"/>
      <c r="AM813" s="727"/>
      <c r="AN813" s="727"/>
      <c r="AO813" s="727"/>
      <c r="AP813" s="727"/>
      <c r="AQ813" s="727"/>
      <c r="AR813" s="727"/>
      <c r="AS813" s="727"/>
      <c r="AT813" s="727"/>
      <c r="AU813" s="727"/>
      <c r="AV813" s="727"/>
      <c r="AW813" s="727"/>
      <c r="AX813" s="727"/>
      <c r="AY813" s="727"/>
      <c r="AZ813" s="727"/>
      <c r="BA813" s="727"/>
      <c r="BB813" s="727"/>
      <c r="BC813" s="821"/>
      <c r="BD813" s="727"/>
      <c r="BE813" s="727"/>
      <c r="BF813" s="727"/>
      <c r="BG813" s="727"/>
      <c r="BH813" s="727"/>
      <c r="BI813" s="727"/>
      <c r="BJ813" s="727"/>
      <c r="BK813" s="727"/>
      <c r="BL813" s="821"/>
      <c r="BM813" s="727"/>
      <c r="BN813" s="727"/>
      <c r="BO813" s="727"/>
      <c r="BP813" s="727"/>
      <c r="BQ813" s="727"/>
      <c r="BR813" s="821"/>
      <c r="BS813" s="727"/>
      <c r="BT813" s="727"/>
      <c r="BU813" s="727"/>
      <c r="BV813" s="591"/>
      <c r="BW813" s="224" t="str">
        <f t="shared" si="790"/>
        <v xml:space="preserve"> </v>
      </c>
      <c r="BX813" s="471">
        <f t="shared" si="779"/>
        <v>722</v>
      </c>
      <c r="BY813" s="117"/>
      <c r="BZ813" s="117"/>
      <c r="CA813" s="117"/>
      <c r="CB813" s="117"/>
      <c r="CC813" s="117"/>
      <c r="CD813" s="461"/>
      <c r="CE813" s="236"/>
      <c r="CF813" s="224" t="str">
        <f t="shared" si="780"/>
        <v xml:space="preserve"> </v>
      </c>
      <c r="CG813" s="116"/>
      <c r="CH813" s="117"/>
      <c r="CI813" s="117"/>
      <c r="CJ813" s="117"/>
      <c r="CK813" s="472"/>
      <c r="CL813" s="472"/>
      <c r="CM813" s="472"/>
      <c r="CN813" s="472"/>
      <c r="CO813" s="117"/>
      <c r="CP813" s="253"/>
      <c r="CQ813" s="120"/>
      <c r="CR813" s="224" t="str" cm="1">
        <f t="array" ref="CR813">IF(AND(SUM(COUNTIF(CG813:CM813,{"*不明*","*その他*"})+COUNTIF(CO813:CP813,{"*不明*","*その他*"}))&gt;0,CQ813=""),"その他・不明の場合,10)具体的内容、理由を記入",IF(OR(AND(CI813=CI$65,COUNTA(CJ813:CM813)&lt;4),AND(OR(CI813=CI$63,CI813=CI$64,CI813=CI$66,CI813=CI$67,CI813=CI$68,CI813=""),COUNTA(CJ813:CM813)&gt;0)),"3)介護保険認定済→要介護度、認知症自立度、寝たきり度、介護保険サービス記入",IF(OR(AND(OR(CM813=CM$63,CM813=CM$64),CN813=""),AND(OR(CM813=CM$65,CM813=CM$66),CN813&lt;&gt;"")),"7)介護保険サービス受けている/過去受けていた→具体的内容記入"," ")))</f>
        <v xml:space="preserve"> </v>
      </c>
      <c r="CS813" s="224" t="str">
        <f t="shared" si="781"/>
        <v xml:space="preserve"> </v>
      </c>
      <c r="CT813" s="116"/>
      <c r="CU813" s="253"/>
      <c r="CV813" s="117"/>
      <c r="CW813" s="117"/>
      <c r="CX813" s="253"/>
      <c r="CY813" s="117"/>
      <c r="CZ813" s="117"/>
      <c r="DA813" s="253"/>
      <c r="DB813" s="117"/>
      <c r="DC813" s="224" t="str">
        <f t="shared" si="782"/>
        <v xml:space="preserve"> </v>
      </c>
      <c r="DD813" s="224" t="str">
        <f t="shared" si="783"/>
        <v xml:space="preserve"> </v>
      </c>
      <c r="DE813" s="224" t="str">
        <f t="shared" si="794"/>
        <v xml:space="preserve"> </v>
      </c>
      <c r="DF813" s="121"/>
      <c r="DG813" s="114"/>
      <c r="DH813" s="704"/>
      <c r="DI813" s="119"/>
      <c r="DJ813" s="187"/>
      <c r="DK813" s="254"/>
      <c r="DL813" s="224" t="str">
        <f t="shared" si="795"/>
        <v xml:space="preserve"> </v>
      </c>
      <c r="DM813" s="224" t="str">
        <f t="shared" si="784"/>
        <v xml:space="preserve"> </v>
      </c>
      <c r="DN813" s="474"/>
      <c r="DO813" s="117"/>
      <c r="DP813" s="117"/>
      <c r="DQ813" s="117"/>
      <c r="DR813" s="117"/>
      <c r="DS813" s="117"/>
      <c r="DT813" s="254"/>
      <c r="DU813" s="476"/>
      <c r="DV813" s="224" t="str">
        <f t="shared" si="796"/>
        <v xml:space="preserve"> </v>
      </c>
      <c r="DW813" s="115"/>
      <c r="DX813" s="470"/>
      <c r="DY813" s="117"/>
      <c r="DZ813" s="704"/>
      <c r="EA813" s="224" t="str">
        <f t="shared" si="797"/>
        <v xml:space="preserve"> </v>
      </c>
      <c r="EB813" s="906"/>
      <c r="EC813" s="904"/>
      <c r="ED813" s="904"/>
      <c r="EE813" s="904"/>
      <c r="EF813" s="904"/>
      <c r="EG813" s="904"/>
      <c r="EH813" s="904"/>
      <c r="EI813" s="904"/>
      <c r="EJ813" s="904"/>
      <c r="EK813" s="905"/>
      <c r="EL813" s="80"/>
      <c r="EM813" s="224" t="str">
        <f t="shared" si="785"/>
        <v xml:space="preserve"> </v>
      </c>
      <c r="EN813" s="224" t="str">
        <f t="shared" si="786"/>
        <v xml:space="preserve"> </v>
      </c>
      <c r="EO813" s="115"/>
      <c r="EP813" s="1050"/>
      <c r="EQ813" s="253"/>
      <c r="ER813" s="117"/>
      <c r="ES813" s="1258">
        <f t="shared" si="787"/>
        <v>722</v>
      </c>
      <c r="ET813" s="224" t="str">
        <f t="shared" si="788"/>
        <v xml:space="preserve"> </v>
      </c>
      <c r="EU813" s="477" t="str">
        <f t="shared" si="789"/>
        <v/>
      </c>
      <c r="EV813" s="1334" t="str">
        <f t="shared" si="792"/>
        <v xml:space="preserve"> </v>
      </c>
      <c r="EW813" s="1332" t="str">
        <f t="shared" si="836"/>
        <v/>
      </c>
      <c r="EX813" s="1275" t="str">
        <f t="shared" si="818"/>
        <v/>
      </c>
      <c r="EY813" s="1275" t="str">
        <f t="shared" si="819"/>
        <v/>
      </c>
      <c r="EZ813" s="1275" t="str">
        <f t="shared" si="820"/>
        <v/>
      </c>
      <c r="FA813" s="1275" t="str">
        <f t="shared" si="821"/>
        <v/>
      </c>
      <c r="FB813" s="1275" t="str">
        <f t="shared" si="822"/>
        <v/>
      </c>
      <c r="FC813" s="1333" t="str">
        <f t="shared" si="823"/>
        <v/>
      </c>
      <c r="FE813" s="1234" t="str">
        <f t="shared" si="824"/>
        <v xml:space="preserve"> </v>
      </c>
      <c r="FF813" s="1234" t="str">
        <f t="shared" si="825"/>
        <v xml:space="preserve"> </v>
      </c>
      <c r="FG813" s="1234" t="str">
        <f t="shared" si="826"/>
        <v xml:space="preserve"> </v>
      </c>
      <c r="FH813" s="1234" t="str">
        <f t="shared" si="827"/>
        <v xml:space="preserve"> </v>
      </c>
      <c r="FI813" s="1234" t="str">
        <f t="shared" si="798"/>
        <v xml:space="preserve"> </v>
      </c>
      <c r="FJ813" s="1234" t="str">
        <f t="shared" si="828"/>
        <v xml:space="preserve"> </v>
      </c>
      <c r="FK813" s="1234">
        <f t="shared" si="799"/>
        <v>0</v>
      </c>
      <c r="FL813" s="1227"/>
      <c r="FM813" s="1234" t="str">
        <f t="shared" si="800"/>
        <v xml:space="preserve"> </v>
      </c>
      <c r="FN813" s="1234" t="str">
        <f t="shared" si="801"/>
        <v xml:space="preserve"> </v>
      </c>
      <c r="FO813" s="1234" t="str">
        <f t="shared" si="829"/>
        <v xml:space="preserve"> </v>
      </c>
      <c r="FP813" s="1234" t="str">
        <f t="shared" si="830"/>
        <v xml:space="preserve"> </v>
      </c>
      <c r="FQ813" s="1234" t="str">
        <f t="shared" si="802"/>
        <v xml:space="preserve"> </v>
      </c>
      <c r="FR813" s="1234" t="str">
        <f t="shared" si="831"/>
        <v xml:space="preserve"> </v>
      </c>
      <c r="FS813" s="1234">
        <f t="shared" si="837"/>
        <v>0</v>
      </c>
      <c r="FT813" s="1227"/>
      <c r="FU813" s="1234" t="str">
        <f t="shared" si="832"/>
        <v xml:space="preserve"> </v>
      </c>
      <c r="FV813" s="1234" t="str">
        <f t="shared" si="833"/>
        <v xml:space="preserve"> </v>
      </c>
      <c r="FW813" s="1234" t="str">
        <f t="shared" si="834"/>
        <v xml:space="preserve"> </v>
      </c>
      <c r="FX813" s="1234" t="str">
        <f t="shared" si="803"/>
        <v xml:space="preserve"> </v>
      </c>
      <c r="FY813" s="1234" t="str">
        <f t="shared" si="804"/>
        <v xml:space="preserve"> </v>
      </c>
      <c r="FZ813" s="1234" t="str">
        <f t="shared" si="835"/>
        <v xml:space="preserve"> </v>
      </c>
      <c r="GA813" s="1234">
        <f t="shared" si="805"/>
        <v>0</v>
      </c>
      <c r="GB813" s="1227"/>
      <c r="GC813" s="1234" t="str">
        <f t="shared" si="806"/>
        <v xml:space="preserve"> </v>
      </c>
      <c r="GD813" s="1234" t="str">
        <f t="shared" si="807"/>
        <v xml:space="preserve"> </v>
      </c>
      <c r="GE813" s="1234" t="str">
        <f t="shared" si="808"/>
        <v xml:space="preserve"> </v>
      </c>
      <c r="GF813" s="1234" t="str">
        <f t="shared" si="809"/>
        <v xml:space="preserve"> </v>
      </c>
      <c r="GG813" s="1234" t="str">
        <f t="shared" si="810"/>
        <v xml:space="preserve"> </v>
      </c>
      <c r="GH813" s="1234" t="str">
        <f t="shared" si="811"/>
        <v xml:space="preserve"> </v>
      </c>
      <c r="GI813" s="1234" t="str">
        <f t="shared" si="812"/>
        <v xml:space="preserve"> </v>
      </c>
      <c r="GJ813" s="1234" t="str">
        <f t="shared" si="813"/>
        <v xml:space="preserve"> </v>
      </c>
      <c r="GK813" s="1234" t="str">
        <f t="shared" si="814"/>
        <v xml:space="preserve"> </v>
      </c>
      <c r="GL813" s="1234" t="str">
        <f t="shared" si="815"/>
        <v xml:space="preserve"> </v>
      </c>
      <c r="GM813" s="1234" t="str">
        <f t="shared" si="816"/>
        <v xml:space="preserve"> </v>
      </c>
      <c r="GN813" s="1234">
        <f t="shared" si="817"/>
        <v>0</v>
      </c>
    </row>
    <row r="814" spans="1:196" s="100" customFormat="1" ht="27" customHeight="1" thickTop="1" thickBot="1">
      <c r="A814" s="1208">
        <f>【A票】【D票】!$D$10</f>
        <v>0</v>
      </c>
      <c r="B814" s="1212">
        <f>【A票】【D票】!$H$10</f>
        <v>0</v>
      </c>
      <c r="C814" s="1213" t="str">
        <f>【A票】【D票】!$K$10</f>
        <v xml:space="preserve"> </v>
      </c>
      <c r="D814" s="1214">
        <f t="shared" si="791"/>
        <v>723</v>
      </c>
      <c r="E814" s="914"/>
      <c r="F814" s="467"/>
      <c r="G814" s="469"/>
      <c r="H814" s="224" t="str">
        <f t="shared" si="777"/>
        <v xml:space="preserve"> </v>
      </c>
      <c r="I814" s="704"/>
      <c r="J814" s="117"/>
      <c r="K814" s="117"/>
      <c r="L814" s="117"/>
      <c r="M814" s="117"/>
      <c r="N814" s="117"/>
      <c r="O814" s="117"/>
      <c r="P814" s="117"/>
      <c r="Q814" s="117"/>
      <c r="R814" s="117"/>
      <c r="S814" s="117"/>
      <c r="T814" s="254"/>
      <c r="U814" s="646"/>
      <c r="V814" s="646"/>
      <c r="W814" s="114"/>
      <c r="X814" s="254"/>
      <c r="Y814" s="224" t="str">
        <f t="shared" si="778"/>
        <v xml:space="preserve"> </v>
      </c>
      <c r="Z814" s="579"/>
      <c r="AA814" s="704"/>
      <c r="AB814" s="119"/>
      <c r="AC814" s="224" t="str">
        <f t="shared" si="793"/>
        <v xml:space="preserve"> </v>
      </c>
      <c r="AD814" s="115"/>
      <c r="AE814" s="253"/>
      <c r="AF814" s="704"/>
      <c r="AG814" s="727"/>
      <c r="AH814" s="727"/>
      <c r="AI814" s="727"/>
      <c r="AJ814" s="727"/>
      <c r="AK814" s="591"/>
      <c r="AL814" s="727"/>
      <c r="AM814" s="727"/>
      <c r="AN814" s="727"/>
      <c r="AO814" s="727"/>
      <c r="AP814" s="727"/>
      <c r="AQ814" s="727"/>
      <c r="AR814" s="727"/>
      <c r="AS814" s="727"/>
      <c r="AT814" s="727"/>
      <c r="AU814" s="727"/>
      <c r="AV814" s="727"/>
      <c r="AW814" s="727"/>
      <c r="AX814" s="727"/>
      <c r="AY814" s="727"/>
      <c r="AZ814" s="727"/>
      <c r="BA814" s="727"/>
      <c r="BB814" s="727"/>
      <c r="BC814" s="821"/>
      <c r="BD814" s="727"/>
      <c r="BE814" s="727"/>
      <c r="BF814" s="727"/>
      <c r="BG814" s="727"/>
      <c r="BH814" s="727"/>
      <c r="BI814" s="727"/>
      <c r="BJ814" s="727"/>
      <c r="BK814" s="727"/>
      <c r="BL814" s="821"/>
      <c r="BM814" s="727"/>
      <c r="BN814" s="727"/>
      <c r="BO814" s="727"/>
      <c r="BP814" s="727"/>
      <c r="BQ814" s="727"/>
      <c r="BR814" s="821"/>
      <c r="BS814" s="727"/>
      <c r="BT814" s="727"/>
      <c r="BU814" s="727"/>
      <c r="BV814" s="591"/>
      <c r="BW814" s="224" t="str">
        <f t="shared" si="790"/>
        <v xml:space="preserve"> </v>
      </c>
      <c r="BX814" s="471">
        <f t="shared" si="779"/>
        <v>723</v>
      </c>
      <c r="BY814" s="117"/>
      <c r="BZ814" s="117"/>
      <c r="CA814" s="117"/>
      <c r="CB814" s="117"/>
      <c r="CC814" s="117"/>
      <c r="CD814" s="461"/>
      <c r="CE814" s="236"/>
      <c r="CF814" s="224" t="str">
        <f t="shared" si="780"/>
        <v xml:space="preserve"> </v>
      </c>
      <c r="CG814" s="116"/>
      <c r="CH814" s="117"/>
      <c r="CI814" s="117"/>
      <c r="CJ814" s="117"/>
      <c r="CK814" s="472"/>
      <c r="CL814" s="472"/>
      <c r="CM814" s="472"/>
      <c r="CN814" s="472"/>
      <c r="CO814" s="117"/>
      <c r="CP814" s="253"/>
      <c r="CQ814" s="120"/>
      <c r="CR814" s="224" t="str" cm="1">
        <f t="array" ref="CR814">IF(AND(SUM(COUNTIF(CG814:CM814,{"*不明*","*その他*"})+COUNTIF(CO814:CP814,{"*不明*","*その他*"}))&gt;0,CQ814=""),"その他・不明の場合,10)具体的内容、理由を記入",IF(OR(AND(CI814=CI$65,COUNTA(CJ814:CM814)&lt;4),AND(OR(CI814=CI$63,CI814=CI$64,CI814=CI$66,CI814=CI$67,CI814=CI$68,CI814=""),COUNTA(CJ814:CM814)&gt;0)),"3)介護保険認定済→要介護度、認知症自立度、寝たきり度、介護保険サービス記入",IF(OR(AND(OR(CM814=CM$63,CM814=CM$64),CN814=""),AND(OR(CM814=CM$65,CM814=CM$66),CN814&lt;&gt;"")),"7)介護保険サービス受けている/過去受けていた→具体的内容記入"," ")))</f>
        <v xml:space="preserve"> </v>
      </c>
      <c r="CS814" s="224" t="str">
        <f t="shared" si="781"/>
        <v xml:space="preserve"> </v>
      </c>
      <c r="CT814" s="116"/>
      <c r="CU814" s="253"/>
      <c r="CV814" s="117"/>
      <c r="CW814" s="117"/>
      <c r="CX814" s="253"/>
      <c r="CY814" s="117"/>
      <c r="CZ814" s="117"/>
      <c r="DA814" s="253"/>
      <c r="DB814" s="117"/>
      <c r="DC814" s="224" t="str">
        <f t="shared" si="782"/>
        <v xml:space="preserve"> </v>
      </c>
      <c r="DD814" s="224" t="str">
        <f t="shared" si="783"/>
        <v xml:space="preserve"> </v>
      </c>
      <c r="DE814" s="224" t="str">
        <f t="shared" si="794"/>
        <v xml:space="preserve"> </v>
      </c>
      <c r="DF814" s="121"/>
      <c r="DG814" s="114"/>
      <c r="DH814" s="704"/>
      <c r="DI814" s="119"/>
      <c r="DJ814" s="187"/>
      <c r="DK814" s="254"/>
      <c r="DL814" s="224" t="str">
        <f t="shared" si="795"/>
        <v xml:space="preserve"> </v>
      </c>
      <c r="DM814" s="224" t="str">
        <f t="shared" si="784"/>
        <v xml:space="preserve"> </v>
      </c>
      <c r="DN814" s="474"/>
      <c r="DO814" s="117"/>
      <c r="DP814" s="117"/>
      <c r="DQ814" s="117"/>
      <c r="DR814" s="117"/>
      <c r="DS814" s="117"/>
      <c r="DT814" s="254"/>
      <c r="DU814" s="476"/>
      <c r="DV814" s="224" t="str">
        <f t="shared" si="796"/>
        <v xml:space="preserve"> </v>
      </c>
      <c r="DW814" s="115"/>
      <c r="DX814" s="470"/>
      <c r="DY814" s="117"/>
      <c r="DZ814" s="704"/>
      <c r="EA814" s="224" t="str">
        <f t="shared" si="797"/>
        <v xml:space="preserve"> </v>
      </c>
      <c r="EB814" s="906"/>
      <c r="EC814" s="904"/>
      <c r="ED814" s="904"/>
      <c r="EE814" s="904"/>
      <c r="EF814" s="904"/>
      <c r="EG814" s="904"/>
      <c r="EH814" s="904"/>
      <c r="EI814" s="904"/>
      <c r="EJ814" s="904"/>
      <c r="EK814" s="905"/>
      <c r="EL814" s="80"/>
      <c r="EM814" s="224" t="str">
        <f t="shared" si="785"/>
        <v xml:space="preserve"> </v>
      </c>
      <c r="EN814" s="224" t="str">
        <f t="shared" si="786"/>
        <v xml:space="preserve"> </v>
      </c>
      <c r="EO814" s="115"/>
      <c r="EP814" s="1050"/>
      <c r="EQ814" s="253"/>
      <c r="ER814" s="117"/>
      <c r="ES814" s="1258">
        <f t="shared" si="787"/>
        <v>723</v>
      </c>
      <c r="ET814" s="224" t="str">
        <f t="shared" si="788"/>
        <v xml:space="preserve"> </v>
      </c>
      <c r="EU814" s="477" t="str">
        <f t="shared" si="789"/>
        <v/>
      </c>
      <c r="EV814" s="1334" t="str">
        <f t="shared" si="792"/>
        <v xml:space="preserve"> </v>
      </c>
      <c r="EW814" s="1332" t="str">
        <f t="shared" si="836"/>
        <v/>
      </c>
      <c r="EX814" s="1275" t="str">
        <f t="shared" si="818"/>
        <v/>
      </c>
      <c r="EY814" s="1275" t="str">
        <f t="shared" si="819"/>
        <v/>
      </c>
      <c r="EZ814" s="1275" t="str">
        <f t="shared" si="820"/>
        <v/>
      </c>
      <c r="FA814" s="1275" t="str">
        <f t="shared" si="821"/>
        <v/>
      </c>
      <c r="FB814" s="1275" t="str">
        <f t="shared" si="822"/>
        <v/>
      </c>
      <c r="FC814" s="1333" t="str">
        <f t="shared" si="823"/>
        <v/>
      </c>
      <c r="FE814" s="1234" t="str">
        <f t="shared" si="824"/>
        <v xml:space="preserve"> </v>
      </c>
      <c r="FF814" s="1234" t="str">
        <f t="shared" si="825"/>
        <v xml:space="preserve"> </v>
      </c>
      <c r="FG814" s="1234" t="str">
        <f t="shared" si="826"/>
        <v xml:space="preserve"> </v>
      </c>
      <c r="FH814" s="1234" t="str">
        <f t="shared" si="827"/>
        <v xml:space="preserve"> </v>
      </c>
      <c r="FI814" s="1234" t="str">
        <f t="shared" si="798"/>
        <v xml:space="preserve"> </v>
      </c>
      <c r="FJ814" s="1234" t="str">
        <f t="shared" si="828"/>
        <v xml:space="preserve"> </v>
      </c>
      <c r="FK814" s="1234">
        <f t="shared" si="799"/>
        <v>0</v>
      </c>
      <c r="FL814" s="1227"/>
      <c r="FM814" s="1234" t="str">
        <f t="shared" si="800"/>
        <v xml:space="preserve"> </v>
      </c>
      <c r="FN814" s="1234" t="str">
        <f t="shared" si="801"/>
        <v xml:space="preserve"> </v>
      </c>
      <c r="FO814" s="1234" t="str">
        <f t="shared" si="829"/>
        <v xml:space="preserve"> </v>
      </c>
      <c r="FP814" s="1234" t="str">
        <f t="shared" si="830"/>
        <v xml:space="preserve"> </v>
      </c>
      <c r="FQ814" s="1234" t="str">
        <f t="shared" si="802"/>
        <v xml:space="preserve"> </v>
      </c>
      <c r="FR814" s="1234" t="str">
        <f t="shared" si="831"/>
        <v xml:space="preserve"> </v>
      </c>
      <c r="FS814" s="1234">
        <f t="shared" si="837"/>
        <v>0</v>
      </c>
      <c r="FT814" s="1227"/>
      <c r="FU814" s="1234" t="str">
        <f t="shared" si="832"/>
        <v xml:space="preserve"> </v>
      </c>
      <c r="FV814" s="1234" t="str">
        <f t="shared" si="833"/>
        <v xml:space="preserve"> </v>
      </c>
      <c r="FW814" s="1234" t="str">
        <f t="shared" si="834"/>
        <v xml:space="preserve"> </v>
      </c>
      <c r="FX814" s="1234" t="str">
        <f t="shared" si="803"/>
        <v xml:space="preserve"> </v>
      </c>
      <c r="FY814" s="1234" t="str">
        <f t="shared" si="804"/>
        <v xml:space="preserve"> </v>
      </c>
      <c r="FZ814" s="1234" t="str">
        <f t="shared" si="835"/>
        <v xml:space="preserve"> </v>
      </c>
      <c r="GA814" s="1234">
        <f t="shared" si="805"/>
        <v>0</v>
      </c>
      <c r="GB814" s="1227"/>
      <c r="GC814" s="1234" t="str">
        <f t="shared" si="806"/>
        <v xml:space="preserve"> </v>
      </c>
      <c r="GD814" s="1234" t="str">
        <f t="shared" si="807"/>
        <v xml:space="preserve"> </v>
      </c>
      <c r="GE814" s="1234" t="str">
        <f t="shared" si="808"/>
        <v xml:space="preserve"> </v>
      </c>
      <c r="GF814" s="1234" t="str">
        <f t="shared" si="809"/>
        <v xml:space="preserve"> </v>
      </c>
      <c r="GG814" s="1234" t="str">
        <f t="shared" si="810"/>
        <v xml:space="preserve"> </v>
      </c>
      <c r="GH814" s="1234" t="str">
        <f t="shared" si="811"/>
        <v xml:space="preserve"> </v>
      </c>
      <c r="GI814" s="1234" t="str">
        <f t="shared" si="812"/>
        <v xml:space="preserve"> </v>
      </c>
      <c r="GJ814" s="1234" t="str">
        <f t="shared" si="813"/>
        <v xml:space="preserve"> </v>
      </c>
      <c r="GK814" s="1234" t="str">
        <f t="shared" si="814"/>
        <v xml:space="preserve"> </v>
      </c>
      <c r="GL814" s="1234" t="str">
        <f t="shared" si="815"/>
        <v xml:space="preserve"> </v>
      </c>
      <c r="GM814" s="1234" t="str">
        <f t="shared" si="816"/>
        <v xml:space="preserve"> </v>
      </c>
      <c r="GN814" s="1234">
        <f t="shared" si="817"/>
        <v>0</v>
      </c>
    </row>
    <row r="815" spans="1:196" s="100" customFormat="1" ht="27" customHeight="1" thickTop="1" thickBot="1">
      <c r="A815" s="1208">
        <f>【A票】【D票】!$D$10</f>
        <v>0</v>
      </c>
      <c r="B815" s="1212">
        <f>【A票】【D票】!$H$10</f>
        <v>0</v>
      </c>
      <c r="C815" s="1213" t="str">
        <f>【A票】【D票】!$K$10</f>
        <v xml:space="preserve"> </v>
      </c>
      <c r="D815" s="1214">
        <f t="shared" si="791"/>
        <v>724</v>
      </c>
      <c r="E815" s="914"/>
      <c r="F815" s="467"/>
      <c r="G815" s="469"/>
      <c r="H815" s="224" t="str">
        <f t="shared" si="777"/>
        <v xml:space="preserve"> </v>
      </c>
      <c r="I815" s="704"/>
      <c r="J815" s="117"/>
      <c r="K815" s="117"/>
      <c r="L815" s="117"/>
      <c r="M815" s="117"/>
      <c r="N815" s="117"/>
      <c r="O815" s="117"/>
      <c r="P815" s="117"/>
      <c r="Q815" s="117"/>
      <c r="R815" s="117"/>
      <c r="S815" s="117"/>
      <c r="T815" s="254"/>
      <c r="U815" s="646"/>
      <c r="V815" s="646"/>
      <c r="W815" s="114"/>
      <c r="X815" s="254"/>
      <c r="Y815" s="224" t="str">
        <f t="shared" si="778"/>
        <v xml:space="preserve"> </v>
      </c>
      <c r="Z815" s="579"/>
      <c r="AA815" s="704"/>
      <c r="AB815" s="119"/>
      <c r="AC815" s="224" t="str">
        <f t="shared" si="793"/>
        <v xml:space="preserve"> </v>
      </c>
      <c r="AD815" s="115"/>
      <c r="AE815" s="253"/>
      <c r="AF815" s="704"/>
      <c r="AG815" s="727"/>
      <c r="AH815" s="727"/>
      <c r="AI815" s="727"/>
      <c r="AJ815" s="727"/>
      <c r="AK815" s="591"/>
      <c r="AL815" s="727"/>
      <c r="AM815" s="727"/>
      <c r="AN815" s="727"/>
      <c r="AO815" s="727"/>
      <c r="AP815" s="727"/>
      <c r="AQ815" s="727"/>
      <c r="AR815" s="727"/>
      <c r="AS815" s="727"/>
      <c r="AT815" s="727"/>
      <c r="AU815" s="727"/>
      <c r="AV815" s="727"/>
      <c r="AW815" s="727"/>
      <c r="AX815" s="727"/>
      <c r="AY815" s="727"/>
      <c r="AZ815" s="727"/>
      <c r="BA815" s="727"/>
      <c r="BB815" s="727"/>
      <c r="BC815" s="821"/>
      <c r="BD815" s="727"/>
      <c r="BE815" s="727"/>
      <c r="BF815" s="727"/>
      <c r="BG815" s="727"/>
      <c r="BH815" s="727"/>
      <c r="BI815" s="727"/>
      <c r="BJ815" s="727"/>
      <c r="BK815" s="727"/>
      <c r="BL815" s="821"/>
      <c r="BM815" s="727"/>
      <c r="BN815" s="727"/>
      <c r="BO815" s="727"/>
      <c r="BP815" s="727"/>
      <c r="BQ815" s="727"/>
      <c r="BR815" s="821"/>
      <c r="BS815" s="727"/>
      <c r="BT815" s="727"/>
      <c r="BU815" s="727"/>
      <c r="BV815" s="591"/>
      <c r="BW815" s="224" t="str">
        <f t="shared" si="790"/>
        <v xml:space="preserve"> </v>
      </c>
      <c r="BX815" s="471">
        <f t="shared" si="779"/>
        <v>724</v>
      </c>
      <c r="BY815" s="117"/>
      <c r="BZ815" s="117"/>
      <c r="CA815" s="117"/>
      <c r="CB815" s="117"/>
      <c r="CC815" s="117"/>
      <c r="CD815" s="461"/>
      <c r="CE815" s="236"/>
      <c r="CF815" s="224" t="str">
        <f t="shared" si="780"/>
        <v xml:space="preserve"> </v>
      </c>
      <c r="CG815" s="116"/>
      <c r="CH815" s="117"/>
      <c r="CI815" s="117"/>
      <c r="CJ815" s="117"/>
      <c r="CK815" s="472"/>
      <c r="CL815" s="472"/>
      <c r="CM815" s="472"/>
      <c r="CN815" s="472"/>
      <c r="CO815" s="117"/>
      <c r="CP815" s="253"/>
      <c r="CQ815" s="120"/>
      <c r="CR815" s="224" t="str" cm="1">
        <f t="array" ref="CR815">IF(AND(SUM(COUNTIF(CG815:CM815,{"*不明*","*その他*"})+COUNTIF(CO815:CP815,{"*不明*","*その他*"}))&gt;0,CQ815=""),"その他・不明の場合,10)具体的内容、理由を記入",IF(OR(AND(CI815=CI$65,COUNTA(CJ815:CM815)&lt;4),AND(OR(CI815=CI$63,CI815=CI$64,CI815=CI$66,CI815=CI$67,CI815=CI$68,CI815=""),COUNTA(CJ815:CM815)&gt;0)),"3)介護保険認定済→要介護度、認知症自立度、寝たきり度、介護保険サービス記入",IF(OR(AND(OR(CM815=CM$63,CM815=CM$64),CN815=""),AND(OR(CM815=CM$65,CM815=CM$66),CN815&lt;&gt;"")),"7)介護保険サービス受けている/過去受けていた→具体的内容記入"," ")))</f>
        <v xml:space="preserve"> </v>
      </c>
      <c r="CS815" s="224" t="str">
        <f t="shared" si="781"/>
        <v xml:space="preserve"> </v>
      </c>
      <c r="CT815" s="116"/>
      <c r="CU815" s="253"/>
      <c r="CV815" s="117"/>
      <c r="CW815" s="117"/>
      <c r="CX815" s="253"/>
      <c r="CY815" s="117"/>
      <c r="CZ815" s="117"/>
      <c r="DA815" s="253"/>
      <c r="DB815" s="117"/>
      <c r="DC815" s="224" t="str">
        <f t="shared" si="782"/>
        <v xml:space="preserve"> </v>
      </c>
      <c r="DD815" s="224" t="str">
        <f t="shared" si="783"/>
        <v xml:space="preserve"> </v>
      </c>
      <c r="DE815" s="224" t="str">
        <f t="shared" si="794"/>
        <v xml:space="preserve"> </v>
      </c>
      <c r="DF815" s="121"/>
      <c r="DG815" s="114"/>
      <c r="DH815" s="704"/>
      <c r="DI815" s="119"/>
      <c r="DJ815" s="187"/>
      <c r="DK815" s="254"/>
      <c r="DL815" s="224" t="str">
        <f t="shared" si="795"/>
        <v xml:space="preserve"> </v>
      </c>
      <c r="DM815" s="224" t="str">
        <f t="shared" si="784"/>
        <v xml:space="preserve"> </v>
      </c>
      <c r="DN815" s="474"/>
      <c r="DO815" s="117"/>
      <c r="DP815" s="117"/>
      <c r="DQ815" s="117"/>
      <c r="DR815" s="117"/>
      <c r="DS815" s="117"/>
      <c r="DT815" s="254"/>
      <c r="DU815" s="476"/>
      <c r="DV815" s="224" t="str">
        <f t="shared" si="796"/>
        <v xml:space="preserve"> </v>
      </c>
      <c r="DW815" s="115"/>
      <c r="DX815" s="470"/>
      <c r="DY815" s="117"/>
      <c r="DZ815" s="704"/>
      <c r="EA815" s="224" t="str">
        <f t="shared" si="797"/>
        <v xml:space="preserve"> </v>
      </c>
      <c r="EB815" s="906"/>
      <c r="EC815" s="904"/>
      <c r="ED815" s="904"/>
      <c r="EE815" s="904"/>
      <c r="EF815" s="904"/>
      <c r="EG815" s="904"/>
      <c r="EH815" s="904"/>
      <c r="EI815" s="904"/>
      <c r="EJ815" s="904"/>
      <c r="EK815" s="905"/>
      <c r="EL815" s="80"/>
      <c r="EM815" s="224" t="str">
        <f t="shared" si="785"/>
        <v xml:space="preserve"> </v>
      </c>
      <c r="EN815" s="224" t="str">
        <f t="shared" si="786"/>
        <v xml:space="preserve"> </v>
      </c>
      <c r="EO815" s="115"/>
      <c r="EP815" s="1050"/>
      <c r="EQ815" s="253"/>
      <c r="ER815" s="117"/>
      <c r="ES815" s="1258">
        <f t="shared" si="787"/>
        <v>724</v>
      </c>
      <c r="ET815" s="224" t="str">
        <f t="shared" si="788"/>
        <v xml:space="preserve"> </v>
      </c>
      <c r="EU815" s="477" t="str">
        <f t="shared" si="789"/>
        <v/>
      </c>
      <c r="EV815" s="1334" t="str">
        <f t="shared" si="792"/>
        <v xml:space="preserve"> </v>
      </c>
      <c r="EW815" s="1332" t="str">
        <f t="shared" si="836"/>
        <v/>
      </c>
      <c r="EX815" s="1275" t="str">
        <f t="shared" si="818"/>
        <v/>
      </c>
      <c r="EY815" s="1275" t="str">
        <f t="shared" si="819"/>
        <v/>
      </c>
      <c r="EZ815" s="1275" t="str">
        <f t="shared" si="820"/>
        <v/>
      </c>
      <c r="FA815" s="1275" t="str">
        <f t="shared" si="821"/>
        <v/>
      </c>
      <c r="FB815" s="1275" t="str">
        <f t="shared" si="822"/>
        <v/>
      </c>
      <c r="FC815" s="1333" t="str">
        <f t="shared" si="823"/>
        <v/>
      </c>
      <c r="FE815" s="1234" t="str">
        <f t="shared" si="824"/>
        <v xml:space="preserve"> </v>
      </c>
      <c r="FF815" s="1234" t="str">
        <f t="shared" si="825"/>
        <v xml:space="preserve"> </v>
      </c>
      <c r="FG815" s="1234" t="str">
        <f t="shared" si="826"/>
        <v xml:space="preserve"> </v>
      </c>
      <c r="FH815" s="1234" t="str">
        <f t="shared" si="827"/>
        <v xml:space="preserve"> </v>
      </c>
      <c r="FI815" s="1234" t="str">
        <f t="shared" si="798"/>
        <v xml:space="preserve"> </v>
      </c>
      <c r="FJ815" s="1234" t="str">
        <f t="shared" si="828"/>
        <v xml:space="preserve"> </v>
      </c>
      <c r="FK815" s="1234">
        <f t="shared" si="799"/>
        <v>0</v>
      </c>
      <c r="FL815" s="1227"/>
      <c r="FM815" s="1234" t="str">
        <f t="shared" si="800"/>
        <v xml:space="preserve"> </v>
      </c>
      <c r="FN815" s="1234" t="str">
        <f t="shared" si="801"/>
        <v xml:space="preserve"> </v>
      </c>
      <c r="FO815" s="1234" t="str">
        <f t="shared" si="829"/>
        <v xml:space="preserve"> </v>
      </c>
      <c r="FP815" s="1234" t="str">
        <f t="shared" si="830"/>
        <v xml:space="preserve"> </v>
      </c>
      <c r="FQ815" s="1234" t="str">
        <f t="shared" si="802"/>
        <v xml:space="preserve"> </v>
      </c>
      <c r="FR815" s="1234" t="str">
        <f t="shared" si="831"/>
        <v xml:space="preserve"> </v>
      </c>
      <c r="FS815" s="1234">
        <f t="shared" si="837"/>
        <v>0</v>
      </c>
      <c r="FT815" s="1227"/>
      <c r="FU815" s="1234" t="str">
        <f t="shared" si="832"/>
        <v xml:space="preserve"> </v>
      </c>
      <c r="FV815" s="1234" t="str">
        <f t="shared" si="833"/>
        <v xml:space="preserve"> </v>
      </c>
      <c r="FW815" s="1234" t="str">
        <f t="shared" si="834"/>
        <v xml:space="preserve"> </v>
      </c>
      <c r="FX815" s="1234" t="str">
        <f t="shared" si="803"/>
        <v xml:space="preserve"> </v>
      </c>
      <c r="FY815" s="1234" t="str">
        <f t="shared" si="804"/>
        <v xml:space="preserve"> </v>
      </c>
      <c r="FZ815" s="1234" t="str">
        <f t="shared" si="835"/>
        <v xml:space="preserve"> </v>
      </c>
      <c r="GA815" s="1234">
        <f t="shared" si="805"/>
        <v>0</v>
      </c>
      <c r="GB815" s="1227"/>
      <c r="GC815" s="1234" t="str">
        <f t="shared" si="806"/>
        <v xml:space="preserve"> </v>
      </c>
      <c r="GD815" s="1234" t="str">
        <f t="shared" si="807"/>
        <v xml:space="preserve"> </v>
      </c>
      <c r="GE815" s="1234" t="str">
        <f t="shared" si="808"/>
        <v xml:space="preserve"> </v>
      </c>
      <c r="GF815" s="1234" t="str">
        <f t="shared" si="809"/>
        <v xml:space="preserve"> </v>
      </c>
      <c r="GG815" s="1234" t="str">
        <f t="shared" si="810"/>
        <v xml:space="preserve"> </v>
      </c>
      <c r="GH815" s="1234" t="str">
        <f t="shared" si="811"/>
        <v xml:space="preserve"> </v>
      </c>
      <c r="GI815" s="1234" t="str">
        <f t="shared" si="812"/>
        <v xml:space="preserve"> </v>
      </c>
      <c r="GJ815" s="1234" t="str">
        <f t="shared" si="813"/>
        <v xml:space="preserve"> </v>
      </c>
      <c r="GK815" s="1234" t="str">
        <f t="shared" si="814"/>
        <v xml:space="preserve"> </v>
      </c>
      <c r="GL815" s="1234" t="str">
        <f t="shared" si="815"/>
        <v xml:space="preserve"> </v>
      </c>
      <c r="GM815" s="1234" t="str">
        <f t="shared" si="816"/>
        <v xml:space="preserve"> </v>
      </c>
      <c r="GN815" s="1234">
        <f t="shared" si="817"/>
        <v>0</v>
      </c>
    </row>
    <row r="816" spans="1:196" s="100" customFormat="1" ht="27" customHeight="1" thickTop="1" thickBot="1">
      <c r="A816" s="1208">
        <f>【A票】【D票】!$D$10</f>
        <v>0</v>
      </c>
      <c r="B816" s="1212">
        <f>【A票】【D票】!$H$10</f>
        <v>0</v>
      </c>
      <c r="C816" s="1213" t="str">
        <f>【A票】【D票】!$K$10</f>
        <v xml:space="preserve"> </v>
      </c>
      <c r="D816" s="1214">
        <f t="shared" si="791"/>
        <v>725</v>
      </c>
      <c r="E816" s="914"/>
      <c r="F816" s="467"/>
      <c r="G816" s="469"/>
      <c r="H816" s="224" t="str">
        <f t="shared" si="777"/>
        <v xml:space="preserve"> </v>
      </c>
      <c r="I816" s="704"/>
      <c r="J816" s="117"/>
      <c r="K816" s="117"/>
      <c r="L816" s="117"/>
      <c r="M816" s="117"/>
      <c r="N816" s="117"/>
      <c r="O816" s="117"/>
      <c r="P816" s="117"/>
      <c r="Q816" s="117"/>
      <c r="R816" s="117"/>
      <c r="S816" s="117"/>
      <c r="T816" s="254"/>
      <c r="U816" s="646"/>
      <c r="V816" s="646"/>
      <c r="W816" s="114"/>
      <c r="X816" s="254"/>
      <c r="Y816" s="224" t="str">
        <f t="shared" si="778"/>
        <v xml:space="preserve"> </v>
      </c>
      <c r="Z816" s="579"/>
      <c r="AA816" s="704"/>
      <c r="AB816" s="119"/>
      <c r="AC816" s="224" t="str">
        <f t="shared" si="793"/>
        <v xml:space="preserve"> </v>
      </c>
      <c r="AD816" s="115"/>
      <c r="AE816" s="253"/>
      <c r="AF816" s="704"/>
      <c r="AG816" s="727"/>
      <c r="AH816" s="727"/>
      <c r="AI816" s="727"/>
      <c r="AJ816" s="727"/>
      <c r="AK816" s="591"/>
      <c r="AL816" s="727"/>
      <c r="AM816" s="727"/>
      <c r="AN816" s="727"/>
      <c r="AO816" s="727"/>
      <c r="AP816" s="727"/>
      <c r="AQ816" s="727"/>
      <c r="AR816" s="727"/>
      <c r="AS816" s="727"/>
      <c r="AT816" s="727"/>
      <c r="AU816" s="727"/>
      <c r="AV816" s="727"/>
      <c r="AW816" s="727"/>
      <c r="AX816" s="727"/>
      <c r="AY816" s="727"/>
      <c r="AZ816" s="727"/>
      <c r="BA816" s="727"/>
      <c r="BB816" s="727"/>
      <c r="BC816" s="821"/>
      <c r="BD816" s="727"/>
      <c r="BE816" s="727"/>
      <c r="BF816" s="727"/>
      <c r="BG816" s="727"/>
      <c r="BH816" s="727"/>
      <c r="BI816" s="727"/>
      <c r="BJ816" s="727"/>
      <c r="BK816" s="727"/>
      <c r="BL816" s="821"/>
      <c r="BM816" s="727"/>
      <c r="BN816" s="727"/>
      <c r="BO816" s="727"/>
      <c r="BP816" s="727"/>
      <c r="BQ816" s="727"/>
      <c r="BR816" s="821"/>
      <c r="BS816" s="727"/>
      <c r="BT816" s="727"/>
      <c r="BU816" s="727"/>
      <c r="BV816" s="591"/>
      <c r="BW816" s="224" t="str">
        <f t="shared" si="790"/>
        <v xml:space="preserve"> </v>
      </c>
      <c r="BX816" s="471">
        <f t="shared" si="779"/>
        <v>725</v>
      </c>
      <c r="BY816" s="117"/>
      <c r="BZ816" s="117"/>
      <c r="CA816" s="117"/>
      <c r="CB816" s="117"/>
      <c r="CC816" s="117"/>
      <c r="CD816" s="461"/>
      <c r="CE816" s="236"/>
      <c r="CF816" s="224" t="str">
        <f t="shared" si="780"/>
        <v xml:space="preserve"> </v>
      </c>
      <c r="CG816" s="116"/>
      <c r="CH816" s="117"/>
      <c r="CI816" s="117"/>
      <c r="CJ816" s="117"/>
      <c r="CK816" s="472"/>
      <c r="CL816" s="472"/>
      <c r="CM816" s="472"/>
      <c r="CN816" s="472"/>
      <c r="CO816" s="117"/>
      <c r="CP816" s="253"/>
      <c r="CQ816" s="120"/>
      <c r="CR816" s="224" t="str" cm="1">
        <f t="array" ref="CR816">IF(AND(SUM(COUNTIF(CG816:CM816,{"*不明*","*その他*"})+COUNTIF(CO816:CP816,{"*不明*","*その他*"}))&gt;0,CQ816=""),"その他・不明の場合,10)具体的内容、理由を記入",IF(OR(AND(CI816=CI$65,COUNTA(CJ816:CM816)&lt;4),AND(OR(CI816=CI$63,CI816=CI$64,CI816=CI$66,CI816=CI$67,CI816=CI$68,CI816=""),COUNTA(CJ816:CM816)&gt;0)),"3)介護保険認定済→要介護度、認知症自立度、寝たきり度、介護保険サービス記入",IF(OR(AND(OR(CM816=CM$63,CM816=CM$64),CN816=""),AND(OR(CM816=CM$65,CM816=CM$66),CN816&lt;&gt;"")),"7)介護保険サービス受けている/過去受けていた→具体的内容記入"," ")))</f>
        <v xml:space="preserve"> </v>
      </c>
      <c r="CS816" s="224" t="str">
        <f t="shared" si="781"/>
        <v xml:space="preserve"> </v>
      </c>
      <c r="CT816" s="116"/>
      <c r="CU816" s="253"/>
      <c r="CV816" s="117"/>
      <c r="CW816" s="117"/>
      <c r="CX816" s="253"/>
      <c r="CY816" s="117"/>
      <c r="CZ816" s="117"/>
      <c r="DA816" s="253"/>
      <c r="DB816" s="117"/>
      <c r="DC816" s="224" t="str">
        <f t="shared" si="782"/>
        <v xml:space="preserve"> </v>
      </c>
      <c r="DD816" s="224" t="str">
        <f t="shared" si="783"/>
        <v xml:space="preserve"> </v>
      </c>
      <c r="DE816" s="224" t="str">
        <f t="shared" si="794"/>
        <v xml:space="preserve"> </v>
      </c>
      <c r="DF816" s="121"/>
      <c r="DG816" s="114"/>
      <c r="DH816" s="704"/>
      <c r="DI816" s="119"/>
      <c r="DJ816" s="187"/>
      <c r="DK816" s="254"/>
      <c r="DL816" s="224" t="str">
        <f t="shared" si="795"/>
        <v xml:space="preserve"> </v>
      </c>
      <c r="DM816" s="224" t="str">
        <f t="shared" si="784"/>
        <v xml:space="preserve"> </v>
      </c>
      <c r="DN816" s="474"/>
      <c r="DO816" s="117"/>
      <c r="DP816" s="117"/>
      <c r="DQ816" s="117"/>
      <c r="DR816" s="117"/>
      <c r="DS816" s="117"/>
      <c r="DT816" s="254"/>
      <c r="DU816" s="476"/>
      <c r="DV816" s="224" t="str">
        <f t="shared" si="796"/>
        <v xml:space="preserve"> </v>
      </c>
      <c r="DW816" s="115"/>
      <c r="DX816" s="470"/>
      <c r="DY816" s="117"/>
      <c r="DZ816" s="704"/>
      <c r="EA816" s="224" t="str">
        <f t="shared" si="797"/>
        <v xml:space="preserve"> </v>
      </c>
      <c r="EB816" s="906"/>
      <c r="EC816" s="904"/>
      <c r="ED816" s="904"/>
      <c r="EE816" s="904"/>
      <c r="EF816" s="904"/>
      <c r="EG816" s="904"/>
      <c r="EH816" s="904"/>
      <c r="EI816" s="904"/>
      <c r="EJ816" s="904"/>
      <c r="EK816" s="905"/>
      <c r="EL816" s="80"/>
      <c r="EM816" s="224" t="str">
        <f t="shared" si="785"/>
        <v xml:space="preserve"> </v>
      </c>
      <c r="EN816" s="224" t="str">
        <f t="shared" si="786"/>
        <v xml:space="preserve"> </v>
      </c>
      <c r="EO816" s="115"/>
      <c r="EP816" s="1050"/>
      <c r="EQ816" s="253"/>
      <c r="ER816" s="117"/>
      <c r="ES816" s="1258">
        <f t="shared" si="787"/>
        <v>725</v>
      </c>
      <c r="ET816" s="224" t="str">
        <f t="shared" si="788"/>
        <v xml:space="preserve"> </v>
      </c>
      <c r="EU816" s="477" t="str">
        <f t="shared" si="789"/>
        <v/>
      </c>
      <c r="EV816" s="1334" t="str">
        <f t="shared" si="792"/>
        <v xml:space="preserve"> </v>
      </c>
      <c r="EW816" s="1332" t="str">
        <f t="shared" si="836"/>
        <v/>
      </c>
      <c r="EX816" s="1275" t="str">
        <f t="shared" si="818"/>
        <v/>
      </c>
      <c r="EY816" s="1275" t="str">
        <f t="shared" si="819"/>
        <v/>
      </c>
      <c r="EZ816" s="1275" t="str">
        <f t="shared" si="820"/>
        <v/>
      </c>
      <c r="FA816" s="1275" t="str">
        <f t="shared" si="821"/>
        <v/>
      </c>
      <c r="FB816" s="1275" t="str">
        <f t="shared" si="822"/>
        <v/>
      </c>
      <c r="FC816" s="1333" t="str">
        <f t="shared" si="823"/>
        <v/>
      </c>
      <c r="FE816" s="1234" t="str">
        <f t="shared" si="824"/>
        <v xml:space="preserve"> </v>
      </c>
      <c r="FF816" s="1234" t="str">
        <f t="shared" si="825"/>
        <v xml:space="preserve"> </v>
      </c>
      <c r="FG816" s="1234" t="str">
        <f t="shared" si="826"/>
        <v xml:space="preserve"> </v>
      </c>
      <c r="FH816" s="1234" t="str">
        <f t="shared" si="827"/>
        <v xml:space="preserve"> </v>
      </c>
      <c r="FI816" s="1234" t="str">
        <f t="shared" si="798"/>
        <v xml:space="preserve"> </v>
      </c>
      <c r="FJ816" s="1234" t="str">
        <f t="shared" si="828"/>
        <v xml:space="preserve"> </v>
      </c>
      <c r="FK816" s="1234">
        <f t="shared" si="799"/>
        <v>0</v>
      </c>
      <c r="FL816" s="1227"/>
      <c r="FM816" s="1234" t="str">
        <f t="shared" si="800"/>
        <v xml:space="preserve"> </v>
      </c>
      <c r="FN816" s="1234" t="str">
        <f t="shared" si="801"/>
        <v xml:space="preserve"> </v>
      </c>
      <c r="FO816" s="1234" t="str">
        <f t="shared" si="829"/>
        <v xml:space="preserve"> </v>
      </c>
      <c r="FP816" s="1234" t="str">
        <f t="shared" si="830"/>
        <v xml:space="preserve"> </v>
      </c>
      <c r="FQ816" s="1234" t="str">
        <f t="shared" si="802"/>
        <v xml:space="preserve"> </v>
      </c>
      <c r="FR816" s="1234" t="str">
        <f t="shared" si="831"/>
        <v xml:space="preserve"> </v>
      </c>
      <c r="FS816" s="1234">
        <f t="shared" si="837"/>
        <v>0</v>
      </c>
      <c r="FT816" s="1227"/>
      <c r="FU816" s="1234" t="str">
        <f t="shared" si="832"/>
        <v xml:space="preserve"> </v>
      </c>
      <c r="FV816" s="1234" t="str">
        <f t="shared" si="833"/>
        <v xml:space="preserve"> </v>
      </c>
      <c r="FW816" s="1234" t="str">
        <f t="shared" si="834"/>
        <v xml:space="preserve"> </v>
      </c>
      <c r="FX816" s="1234" t="str">
        <f t="shared" si="803"/>
        <v xml:space="preserve"> </v>
      </c>
      <c r="FY816" s="1234" t="str">
        <f t="shared" si="804"/>
        <v xml:space="preserve"> </v>
      </c>
      <c r="FZ816" s="1234" t="str">
        <f t="shared" si="835"/>
        <v xml:space="preserve"> </v>
      </c>
      <c r="GA816" s="1234">
        <f t="shared" si="805"/>
        <v>0</v>
      </c>
      <c r="GB816" s="1227"/>
      <c r="GC816" s="1234" t="str">
        <f t="shared" si="806"/>
        <v xml:space="preserve"> </v>
      </c>
      <c r="GD816" s="1234" t="str">
        <f t="shared" si="807"/>
        <v xml:space="preserve"> </v>
      </c>
      <c r="GE816" s="1234" t="str">
        <f t="shared" si="808"/>
        <v xml:space="preserve"> </v>
      </c>
      <c r="GF816" s="1234" t="str">
        <f t="shared" si="809"/>
        <v xml:space="preserve"> </v>
      </c>
      <c r="GG816" s="1234" t="str">
        <f t="shared" si="810"/>
        <v xml:space="preserve"> </v>
      </c>
      <c r="GH816" s="1234" t="str">
        <f t="shared" si="811"/>
        <v xml:space="preserve"> </v>
      </c>
      <c r="GI816" s="1234" t="str">
        <f t="shared" si="812"/>
        <v xml:space="preserve"> </v>
      </c>
      <c r="GJ816" s="1234" t="str">
        <f t="shared" si="813"/>
        <v xml:space="preserve"> </v>
      </c>
      <c r="GK816" s="1234" t="str">
        <f t="shared" si="814"/>
        <v xml:space="preserve"> </v>
      </c>
      <c r="GL816" s="1234" t="str">
        <f t="shared" si="815"/>
        <v xml:space="preserve"> </v>
      </c>
      <c r="GM816" s="1234" t="str">
        <f t="shared" si="816"/>
        <v xml:space="preserve"> </v>
      </c>
      <c r="GN816" s="1234">
        <f t="shared" si="817"/>
        <v>0</v>
      </c>
    </row>
    <row r="817" spans="1:196" s="100" customFormat="1" ht="27" customHeight="1" thickTop="1" thickBot="1">
      <c r="A817" s="1208">
        <f>【A票】【D票】!$D$10</f>
        <v>0</v>
      </c>
      <c r="B817" s="1212">
        <f>【A票】【D票】!$H$10</f>
        <v>0</v>
      </c>
      <c r="C817" s="1213" t="str">
        <f>【A票】【D票】!$K$10</f>
        <v xml:space="preserve"> </v>
      </c>
      <c r="D817" s="1214">
        <f t="shared" si="791"/>
        <v>726</v>
      </c>
      <c r="E817" s="914"/>
      <c r="F817" s="467"/>
      <c r="G817" s="469"/>
      <c r="H817" s="224" t="str">
        <f t="shared" si="777"/>
        <v xml:space="preserve"> </v>
      </c>
      <c r="I817" s="704"/>
      <c r="J817" s="117"/>
      <c r="K817" s="117"/>
      <c r="L817" s="117"/>
      <c r="M817" s="117"/>
      <c r="N817" s="117"/>
      <c r="O817" s="117"/>
      <c r="P817" s="117"/>
      <c r="Q817" s="117"/>
      <c r="R817" s="117"/>
      <c r="S817" s="117"/>
      <c r="T817" s="254"/>
      <c r="U817" s="646"/>
      <c r="V817" s="646"/>
      <c r="W817" s="114"/>
      <c r="X817" s="254"/>
      <c r="Y817" s="224" t="str">
        <f t="shared" si="778"/>
        <v xml:space="preserve"> </v>
      </c>
      <c r="Z817" s="579"/>
      <c r="AA817" s="704"/>
      <c r="AB817" s="119"/>
      <c r="AC817" s="224" t="str">
        <f t="shared" si="793"/>
        <v xml:space="preserve"> </v>
      </c>
      <c r="AD817" s="115"/>
      <c r="AE817" s="253"/>
      <c r="AF817" s="704"/>
      <c r="AG817" s="727"/>
      <c r="AH817" s="727"/>
      <c r="AI817" s="727"/>
      <c r="AJ817" s="727"/>
      <c r="AK817" s="591"/>
      <c r="AL817" s="727"/>
      <c r="AM817" s="727"/>
      <c r="AN817" s="727"/>
      <c r="AO817" s="727"/>
      <c r="AP817" s="727"/>
      <c r="AQ817" s="727"/>
      <c r="AR817" s="727"/>
      <c r="AS817" s="727"/>
      <c r="AT817" s="727"/>
      <c r="AU817" s="727"/>
      <c r="AV817" s="727"/>
      <c r="AW817" s="727"/>
      <c r="AX817" s="727"/>
      <c r="AY817" s="727"/>
      <c r="AZ817" s="727"/>
      <c r="BA817" s="727"/>
      <c r="BB817" s="727"/>
      <c r="BC817" s="821"/>
      <c r="BD817" s="727"/>
      <c r="BE817" s="727"/>
      <c r="BF817" s="727"/>
      <c r="BG817" s="727"/>
      <c r="BH817" s="727"/>
      <c r="BI817" s="727"/>
      <c r="BJ817" s="727"/>
      <c r="BK817" s="727"/>
      <c r="BL817" s="821"/>
      <c r="BM817" s="727"/>
      <c r="BN817" s="727"/>
      <c r="BO817" s="727"/>
      <c r="BP817" s="727"/>
      <c r="BQ817" s="727"/>
      <c r="BR817" s="821"/>
      <c r="BS817" s="727"/>
      <c r="BT817" s="727"/>
      <c r="BU817" s="727"/>
      <c r="BV817" s="591"/>
      <c r="BW817" s="224" t="str">
        <f t="shared" si="790"/>
        <v xml:space="preserve"> </v>
      </c>
      <c r="BX817" s="471">
        <f t="shared" si="779"/>
        <v>726</v>
      </c>
      <c r="BY817" s="117"/>
      <c r="BZ817" s="117"/>
      <c r="CA817" s="117"/>
      <c r="CB817" s="117"/>
      <c r="CC817" s="117"/>
      <c r="CD817" s="461"/>
      <c r="CE817" s="236"/>
      <c r="CF817" s="224" t="str">
        <f t="shared" si="780"/>
        <v xml:space="preserve"> </v>
      </c>
      <c r="CG817" s="116"/>
      <c r="CH817" s="117"/>
      <c r="CI817" s="117"/>
      <c r="CJ817" s="117"/>
      <c r="CK817" s="472"/>
      <c r="CL817" s="472"/>
      <c r="CM817" s="472"/>
      <c r="CN817" s="472"/>
      <c r="CO817" s="117"/>
      <c r="CP817" s="253"/>
      <c r="CQ817" s="120"/>
      <c r="CR817" s="224" t="str" cm="1">
        <f t="array" ref="CR817">IF(AND(SUM(COUNTIF(CG817:CM817,{"*不明*","*その他*"})+COUNTIF(CO817:CP817,{"*不明*","*その他*"}))&gt;0,CQ817=""),"その他・不明の場合,10)具体的内容、理由を記入",IF(OR(AND(CI817=CI$65,COUNTA(CJ817:CM817)&lt;4),AND(OR(CI817=CI$63,CI817=CI$64,CI817=CI$66,CI817=CI$67,CI817=CI$68,CI817=""),COUNTA(CJ817:CM817)&gt;0)),"3)介護保険認定済→要介護度、認知症自立度、寝たきり度、介護保険サービス記入",IF(OR(AND(OR(CM817=CM$63,CM817=CM$64),CN817=""),AND(OR(CM817=CM$65,CM817=CM$66),CN817&lt;&gt;"")),"7)介護保険サービス受けている/過去受けていた→具体的内容記入"," ")))</f>
        <v xml:space="preserve"> </v>
      </c>
      <c r="CS817" s="224" t="str">
        <f t="shared" si="781"/>
        <v xml:space="preserve"> </v>
      </c>
      <c r="CT817" s="116"/>
      <c r="CU817" s="253"/>
      <c r="CV817" s="117"/>
      <c r="CW817" s="117"/>
      <c r="CX817" s="253"/>
      <c r="CY817" s="117"/>
      <c r="CZ817" s="117"/>
      <c r="DA817" s="253"/>
      <c r="DB817" s="117"/>
      <c r="DC817" s="224" t="str">
        <f t="shared" si="782"/>
        <v xml:space="preserve"> </v>
      </c>
      <c r="DD817" s="224" t="str">
        <f t="shared" si="783"/>
        <v xml:space="preserve"> </v>
      </c>
      <c r="DE817" s="224" t="str">
        <f t="shared" si="794"/>
        <v xml:space="preserve"> </v>
      </c>
      <c r="DF817" s="121"/>
      <c r="DG817" s="114"/>
      <c r="DH817" s="704"/>
      <c r="DI817" s="119"/>
      <c r="DJ817" s="187"/>
      <c r="DK817" s="254"/>
      <c r="DL817" s="224" t="str">
        <f t="shared" si="795"/>
        <v xml:space="preserve"> </v>
      </c>
      <c r="DM817" s="224" t="str">
        <f t="shared" si="784"/>
        <v xml:space="preserve"> </v>
      </c>
      <c r="DN817" s="474"/>
      <c r="DO817" s="117"/>
      <c r="DP817" s="117"/>
      <c r="DQ817" s="117"/>
      <c r="DR817" s="117"/>
      <c r="DS817" s="117"/>
      <c r="DT817" s="254"/>
      <c r="DU817" s="476"/>
      <c r="DV817" s="224" t="str">
        <f t="shared" si="796"/>
        <v xml:space="preserve"> </v>
      </c>
      <c r="DW817" s="115"/>
      <c r="DX817" s="470"/>
      <c r="DY817" s="117"/>
      <c r="DZ817" s="704"/>
      <c r="EA817" s="224" t="str">
        <f t="shared" si="797"/>
        <v xml:space="preserve"> </v>
      </c>
      <c r="EB817" s="906"/>
      <c r="EC817" s="904"/>
      <c r="ED817" s="904"/>
      <c r="EE817" s="904"/>
      <c r="EF817" s="904"/>
      <c r="EG817" s="904"/>
      <c r="EH817" s="904"/>
      <c r="EI817" s="904"/>
      <c r="EJ817" s="904"/>
      <c r="EK817" s="905"/>
      <c r="EL817" s="80"/>
      <c r="EM817" s="224" t="str">
        <f t="shared" si="785"/>
        <v xml:space="preserve"> </v>
      </c>
      <c r="EN817" s="224" t="str">
        <f t="shared" si="786"/>
        <v xml:space="preserve"> </v>
      </c>
      <c r="EO817" s="115"/>
      <c r="EP817" s="1050"/>
      <c r="EQ817" s="253"/>
      <c r="ER817" s="117"/>
      <c r="ES817" s="1258">
        <f t="shared" si="787"/>
        <v>726</v>
      </c>
      <c r="ET817" s="224" t="str">
        <f t="shared" si="788"/>
        <v xml:space="preserve"> </v>
      </c>
      <c r="EU817" s="477" t="str">
        <f t="shared" si="789"/>
        <v/>
      </c>
      <c r="EV817" s="1334" t="str">
        <f t="shared" si="792"/>
        <v xml:space="preserve"> </v>
      </c>
      <c r="EW817" s="1332" t="str">
        <f t="shared" si="836"/>
        <v/>
      </c>
      <c r="EX817" s="1275" t="str">
        <f t="shared" si="818"/>
        <v/>
      </c>
      <c r="EY817" s="1275" t="str">
        <f t="shared" si="819"/>
        <v/>
      </c>
      <c r="EZ817" s="1275" t="str">
        <f t="shared" si="820"/>
        <v/>
      </c>
      <c r="FA817" s="1275" t="str">
        <f t="shared" si="821"/>
        <v/>
      </c>
      <c r="FB817" s="1275" t="str">
        <f t="shared" si="822"/>
        <v/>
      </c>
      <c r="FC817" s="1333" t="str">
        <f t="shared" si="823"/>
        <v/>
      </c>
      <c r="FE817" s="1234" t="str">
        <f t="shared" si="824"/>
        <v xml:space="preserve"> </v>
      </c>
      <c r="FF817" s="1234" t="str">
        <f t="shared" si="825"/>
        <v xml:space="preserve"> </v>
      </c>
      <c r="FG817" s="1234" t="str">
        <f t="shared" si="826"/>
        <v xml:space="preserve"> </v>
      </c>
      <c r="FH817" s="1234" t="str">
        <f t="shared" si="827"/>
        <v xml:space="preserve"> </v>
      </c>
      <c r="FI817" s="1234" t="str">
        <f t="shared" si="798"/>
        <v xml:space="preserve"> </v>
      </c>
      <c r="FJ817" s="1234" t="str">
        <f t="shared" si="828"/>
        <v xml:space="preserve"> </v>
      </c>
      <c r="FK817" s="1234">
        <f t="shared" si="799"/>
        <v>0</v>
      </c>
      <c r="FL817" s="1227"/>
      <c r="FM817" s="1234" t="str">
        <f t="shared" si="800"/>
        <v xml:space="preserve"> </v>
      </c>
      <c r="FN817" s="1234" t="str">
        <f t="shared" si="801"/>
        <v xml:space="preserve"> </v>
      </c>
      <c r="FO817" s="1234" t="str">
        <f t="shared" si="829"/>
        <v xml:space="preserve"> </v>
      </c>
      <c r="FP817" s="1234" t="str">
        <f t="shared" si="830"/>
        <v xml:space="preserve"> </v>
      </c>
      <c r="FQ817" s="1234" t="str">
        <f t="shared" si="802"/>
        <v xml:space="preserve"> </v>
      </c>
      <c r="FR817" s="1234" t="str">
        <f t="shared" si="831"/>
        <v xml:space="preserve"> </v>
      </c>
      <c r="FS817" s="1234">
        <f t="shared" si="837"/>
        <v>0</v>
      </c>
      <c r="FT817" s="1227"/>
      <c r="FU817" s="1234" t="str">
        <f t="shared" si="832"/>
        <v xml:space="preserve"> </v>
      </c>
      <c r="FV817" s="1234" t="str">
        <f t="shared" si="833"/>
        <v xml:space="preserve"> </v>
      </c>
      <c r="FW817" s="1234" t="str">
        <f t="shared" si="834"/>
        <v xml:space="preserve"> </v>
      </c>
      <c r="FX817" s="1234" t="str">
        <f t="shared" si="803"/>
        <v xml:space="preserve"> </v>
      </c>
      <c r="FY817" s="1234" t="str">
        <f t="shared" si="804"/>
        <v xml:space="preserve"> </v>
      </c>
      <c r="FZ817" s="1234" t="str">
        <f t="shared" si="835"/>
        <v xml:space="preserve"> </v>
      </c>
      <c r="GA817" s="1234">
        <f t="shared" si="805"/>
        <v>0</v>
      </c>
      <c r="GB817" s="1227"/>
      <c r="GC817" s="1234" t="str">
        <f t="shared" si="806"/>
        <v xml:space="preserve"> </v>
      </c>
      <c r="GD817" s="1234" t="str">
        <f t="shared" si="807"/>
        <v xml:space="preserve"> </v>
      </c>
      <c r="GE817" s="1234" t="str">
        <f t="shared" si="808"/>
        <v xml:space="preserve"> </v>
      </c>
      <c r="GF817" s="1234" t="str">
        <f t="shared" si="809"/>
        <v xml:space="preserve"> </v>
      </c>
      <c r="GG817" s="1234" t="str">
        <f t="shared" si="810"/>
        <v xml:space="preserve"> </v>
      </c>
      <c r="GH817" s="1234" t="str">
        <f t="shared" si="811"/>
        <v xml:space="preserve"> </v>
      </c>
      <c r="GI817" s="1234" t="str">
        <f t="shared" si="812"/>
        <v xml:space="preserve"> </v>
      </c>
      <c r="GJ817" s="1234" t="str">
        <f t="shared" si="813"/>
        <v xml:space="preserve"> </v>
      </c>
      <c r="GK817" s="1234" t="str">
        <f t="shared" si="814"/>
        <v xml:space="preserve"> </v>
      </c>
      <c r="GL817" s="1234" t="str">
        <f t="shared" si="815"/>
        <v xml:space="preserve"> </v>
      </c>
      <c r="GM817" s="1234" t="str">
        <f t="shared" si="816"/>
        <v xml:space="preserve"> </v>
      </c>
      <c r="GN817" s="1234">
        <f t="shared" si="817"/>
        <v>0</v>
      </c>
    </row>
    <row r="818" spans="1:196" s="100" customFormat="1" ht="27" customHeight="1" thickTop="1" thickBot="1">
      <c r="A818" s="1208">
        <f>【A票】【D票】!$D$10</f>
        <v>0</v>
      </c>
      <c r="B818" s="1212">
        <f>【A票】【D票】!$H$10</f>
        <v>0</v>
      </c>
      <c r="C818" s="1213" t="str">
        <f>【A票】【D票】!$K$10</f>
        <v xml:space="preserve"> </v>
      </c>
      <c r="D818" s="1214">
        <f t="shared" si="791"/>
        <v>727</v>
      </c>
      <c r="E818" s="914"/>
      <c r="F818" s="467"/>
      <c r="G818" s="469"/>
      <c r="H818" s="224" t="str">
        <f t="shared" si="777"/>
        <v xml:space="preserve"> </v>
      </c>
      <c r="I818" s="704"/>
      <c r="J818" s="117"/>
      <c r="K818" s="117"/>
      <c r="L818" s="117"/>
      <c r="M818" s="117"/>
      <c r="N818" s="117"/>
      <c r="O818" s="117"/>
      <c r="P818" s="117"/>
      <c r="Q818" s="117"/>
      <c r="R818" s="117"/>
      <c r="S818" s="117"/>
      <c r="T818" s="254"/>
      <c r="U818" s="646"/>
      <c r="V818" s="646"/>
      <c r="W818" s="114"/>
      <c r="X818" s="254"/>
      <c r="Y818" s="224" t="str">
        <f t="shared" si="778"/>
        <v xml:space="preserve"> </v>
      </c>
      <c r="Z818" s="579"/>
      <c r="AA818" s="704"/>
      <c r="AB818" s="119"/>
      <c r="AC818" s="224" t="str">
        <f t="shared" si="793"/>
        <v xml:space="preserve"> </v>
      </c>
      <c r="AD818" s="115"/>
      <c r="AE818" s="253"/>
      <c r="AF818" s="704"/>
      <c r="AG818" s="727"/>
      <c r="AH818" s="727"/>
      <c r="AI818" s="727"/>
      <c r="AJ818" s="727"/>
      <c r="AK818" s="591"/>
      <c r="AL818" s="727"/>
      <c r="AM818" s="727"/>
      <c r="AN818" s="727"/>
      <c r="AO818" s="727"/>
      <c r="AP818" s="727"/>
      <c r="AQ818" s="727"/>
      <c r="AR818" s="727"/>
      <c r="AS818" s="727"/>
      <c r="AT818" s="727"/>
      <c r="AU818" s="727"/>
      <c r="AV818" s="727"/>
      <c r="AW818" s="727"/>
      <c r="AX818" s="727"/>
      <c r="AY818" s="727"/>
      <c r="AZ818" s="727"/>
      <c r="BA818" s="727"/>
      <c r="BB818" s="727"/>
      <c r="BC818" s="821"/>
      <c r="BD818" s="727"/>
      <c r="BE818" s="727"/>
      <c r="BF818" s="727"/>
      <c r="BG818" s="727"/>
      <c r="BH818" s="727"/>
      <c r="BI818" s="727"/>
      <c r="BJ818" s="727"/>
      <c r="BK818" s="727"/>
      <c r="BL818" s="821"/>
      <c r="BM818" s="727"/>
      <c r="BN818" s="727"/>
      <c r="BO818" s="727"/>
      <c r="BP818" s="727"/>
      <c r="BQ818" s="727"/>
      <c r="BR818" s="821"/>
      <c r="BS818" s="727"/>
      <c r="BT818" s="727"/>
      <c r="BU818" s="727"/>
      <c r="BV818" s="591"/>
      <c r="BW818" s="224" t="str">
        <f t="shared" si="790"/>
        <v xml:space="preserve"> </v>
      </c>
      <c r="BX818" s="471">
        <f t="shared" si="779"/>
        <v>727</v>
      </c>
      <c r="BY818" s="117"/>
      <c r="BZ818" s="117"/>
      <c r="CA818" s="117"/>
      <c r="CB818" s="117"/>
      <c r="CC818" s="117"/>
      <c r="CD818" s="461"/>
      <c r="CE818" s="236"/>
      <c r="CF818" s="224" t="str">
        <f t="shared" si="780"/>
        <v xml:space="preserve"> </v>
      </c>
      <c r="CG818" s="116"/>
      <c r="CH818" s="117"/>
      <c r="CI818" s="117"/>
      <c r="CJ818" s="117"/>
      <c r="CK818" s="472"/>
      <c r="CL818" s="472"/>
      <c r="CM818" s="472"/>
      <c r="CN818" s="472"/>
      <c r="CO818" s="117"/>
      <c r="CP818" s="253"/>
      <c r="CQ818" s="120"/>
      <c r="CR818" s="224" t="str" cm="1">
        <f t="array" ref="CR818">IF(AND(SUM(COUNTIF(CG818:CM818,{"*不明*","*その他*"})+COUNTIF(CO818:CP818,{"*不明*","*その他*"}))&gt;0,CQ818=""),"その他・不明の場合,10)具体的内容、理由を記入",IF(OR(AND(CI818=CI$65,COUNTA(CJ818:CM818)&lt;4),AND(OR(CI818=CI$63,CI818=CI$64,CI818=CI$66,CI818=CI$67,CI818=CI$68,CI818=""),COUNTA(CJ818:CM818)&gt;0)),"3)介護保険認定済→要介護度、認知症自立度、寝たきり度、介護保険サービス記入",IF(OR(AND(OR(CM818=CM$63,CM818=CM$64),CN818=""),AND(OR(CM818=CM$65,CM818=CM$66),CN818&lt;&gt;"")),"7)介護保険サービス受けている/過去受けていた→具体的内容記入"," ")))</f>
        <v xml:space="preserve"> </v>
      </c>
      <c r="CS818" s="224" t="str">
        <f t="shared" si="781"/>
        <v xml:space="preserve"> </v>
      </c>
      <c r="CT818" s="116"/>
      <c r="CU818" s="253"/>
      <c r="CV818" s="117"/>
      <c r="CW818" s="117"/>
      <c r="CX818" s="253"/>
      <c r="CY818" s="117"/>
      <c r="CZ818" s="117"/>
      <c r="DA818" s="253"/>
      <c r="DB818" s="117"/>
      <c r="DC818" s="224" t="str">
        <f t="shared" si="782"/>
        <v xml:space="preserve"> </v>
      </c>
      <c r="DD818" s="224" t="str">
        <f t="shared" si="783"/>
        <v xml:space="preserve"> </v>
      </c>
      <c r="DE818" s="224" t="str">
        <f t="shared" si="794"/>
        <v xml:space="preserve"> </v>
      </c>
      <c r="DF818" s="121"/>
      <c r="DG818" s="114"/>
      <c r="DH818" s="704"/>
      <c r="DI818" s="119"/>
      <c r="DJ818" s="187"/>
      <c r="DK818" s="254"/>
      <c r="DL818" s="224" t="str">
        <f t="shared" si="795"/>
        <v xml:space="preserve"> </v>
      </c>
      <c r="DM818" s="224" t="str">
        <f t="shared" si="784"/>
        <v xml:space="preserve"> </v>
      </c>
      <c r="DN818" s="474"/>
      <c r="DO818" s="117"/>
      <c r="DP818" s="117"/>
      <c r="DQ818" s="117"/>
      <c r="DR818" s="117"/>
      <c r="DS818" s="117"/>
      <c r="DT818" s="254"/>
      <c r="DU818" s="476"/>
      <c r="DV818" s="224" t="str">
        <f t="shared" si="796"/>
        <v xml:space="preserve"> </v>
      </c>
      <c r="DW818" s="115"/>
      <c r="DX818" s="470"/>
      <c r="DY818" s="117"/>
      <c r="DZ818" s="704"/>
      <c r="EA818" s="224" t="str">
        <f t="shared" si="797"/>
        <v xml:space="preserve"> </v>
      </c>
      <c r="EB818" s="906"/>
      <c r="EC818" s="904"/>
      <c r="ED818" s="904"/>
      <c r="EE818" s="904"/>
      <c r="EF818" s="904"/>
      <c r="EG818" s="904"/>
      <c r="EH818" s="904"/>
      <c r="EI818" s="904"/>
      <c r="EJ818" s="904"/>
      <c r="EK818" s="905"/>
      <c r="EL818" s="80"/>
      <c r="EM818" s="224" t="str">
        <f t="shared" si="785"/>
        <v xml:space="preserve"> </v>
      </c>
      <c r="EN818" s="224" t="str">
        <f t="shared" si="786"/>
        <v xml:space="preserve"> </v>
      </c>
      <c r="EO818" s="115"/>
      <c r="EP818" s="1050"/>
      <c r="EQ818" s="253"/>
      <c r="ER818" s="117"/>
      <c r="ES818" s="1258">
        <f t="shared" si="787"/>
        <v>727</v>
      </c>
      <c r="ET818" s="224" t="str">
        <f t="shared" si="788"/>
        <v xml:space="preserve"> </v>
      </c>
      <c r="EU818" s="477" t="str">
        <f t="shared" si="789"/>
        <v/>
      </c>
      <c r="EV818" s="1334" t="str">
        <f t="shared" si="792"/>
        <v xml:space="preserve"> </v>
      </c>
      <c r="EW818" s="1332" t="str">
        <f t="shared" si="836"/>
        <v/>
      </c>
      <c r="EX818" s="1275" t="str">
        <f t="shared" si="818"/>
        <v/>
      </c>
      <c r="EY818" s="1275" t="str">
        <f t="shared" si="819"/>
        <v/>
      </c>
      <c r="EZ818" s="1275" t="str">
        <f t="shared" si="820"/>
        <v/>
      </c>
      <c r="FA818" s="1275" t="str">
        <f t="shared" si="821"/>
        <v/>
      </c>
      <c r="FB818" s="1275" t="str">
        <f t="shared" si="822"/>
        <v/>
      </c>
      <c r="FC818" s="1333" t="str">
        <f t="shared" si="823"/>
        <v/>
      </c>
      <c r="FE818" s="1234" t="str">
        <f t="shared" si="824"/>
        <v xml:space="preserve"> </v>
      </c>
      <c r="FF818" s="1234" t="str">
        <f t="shared" si="825"/>
        <v xml:space="preserve"> </v>
      </c>
      <c r="FG818" s="1234" t="str">
        <f t="shared" si="826"/>
        <v xml:space="preserve"> </v>
      </c>
      <c r="FH818" s="1234" t="str">
        <f t="shared" si="827"/>
        <v xml:space="preserve"> </v>
      </c>
      <c r="FI818" s="1234" t="str">
        <f t="shared" si="798"/>
        <v xml:space="preserve"> </v>
      </c>
      <c r="FJ818" s="1234" t="str">
        <f t="shared" si="828"/>
        <v xml:space="preserve"> </v>
      </c>
      <c r="FK818" s="1234">
        <f t="shared" si="799"/>
        <v>0</v>
      </c>
      <c r="FL818" s="1227"/>
      <c r="FM818" s="1234" t="str">
        <f t="shared" si="800"/>
        <v xml:space="preserve"> </v>
      </c>
      <c r="FN818" s="1234" t="str">
        <f t="shared" si="801"/>
        <v xml:space="preserve"> </v>
      </c>
      <c r="FO818" s="1234" t="str">
        <f t="shared" si="829"/>
        <v xml:space="preserve"> </v>
      </c>
      <c r="FP818" s="1234" t="str">
        <f t="shared" si="830"/>
        <v xml:space="preserve"> </v>
      </c>
      <c r="FQ818" s="1234" t="str">
        <f t="shared" si="802"/>
        <v xml:space="preserve"> </v>
      </c>
      <c r="FR818" s="1234" t="str">
        <f t="shared" si="831"/>
        <v xml:space="preserve"> </v>
      </c>
      <c r="FS818" s="1234">
        <f t="shared" si="837"/>
        <v>0</v>
      </c>
      <c r="FT818" s="1227"/>
      <c r="FU818" s="1234" t="str">
        <f t="shared" si="832"/>
        <v xml:space="preserve"> </v>
      </c>
      <c r="FV818" s="1234" t="str">
        <f t="shared" si="833"/>
        <v xml:space="preserve"> </v>
      </c>
      <c r="FW818" s="1234" t="str">
        <f t="shared" si="834"/>
        <v xml:space="preserve"> </v>
      </c>
      <c r="FX818" s="1234" t="str">
        <f t="shared" si="803"/>
        <v xml:space="preserve"> </v>
      </c>
      <c r="FY818" s="1234" t="str">
        <f t="shared" si="804"/>
        <v xml:space="preserve"> </v>
      </c>
      <c r="FZ818" s="1234" t="str">
        <f t="shared" si="835"/>
        <v xml:space="preserve"> </v>
      </c>
      <c r="GA818" s="1234">
        <f t="shared" si="805"/>
        <v>0</v>
      </c>
      <c r="GB818" s="1227"/>
      <c r="GC818" s="1234" t="str">
        <f t="shared" si="806"/>
        <v xml:space="preserve"> </v>
      </c>
      <c r="GD818" s="1234" t="str">
        <f t="shared" si="807"/>
        <v xml:space="preserve"> </v>
      </c>
      <c r="GE818" s="1234" t="str">
        <f t="shared" si="808"/>
        <v xml:space="preserve"> </v>
      </c>
      <c r="GF818" s="1234" t="str">
        <f t="shared" si="809"/>
        <v xml:space="preserve"> </v>
      </c>
      <c r="GG818" s="1234" t="str">
        <f t="shared" si="810"/>
        <v xml:space="preserve"> </v>
      </c>
      <c r="GH818" s="1234" t="str">
        <f t="shared" si="811"/>
        <v xml:space="preserve"> </v>
      </c>
      <c r="GI818" s="1234" t="str">
        <f t="shared" si="812"/>
        <v xml:space="preserve"> </v>
      </c>
      <c r="GJ818" s="1234" t="str">
        <f t="shared" si="813"/>
        <v xml:space="preserve"> </v>
      </c>
      <c r="GK818" s="1234" t="str">
        <f t="shared" si="814"/>
        <v xml:space="preserve"> </v>
      </c>
      <c r="GL818" s="1234" t="str">
        <f t="shared" si="815"/>
        <v xml:space="preserve"> </v>
      </c>
      <c r="GM818" s="1234" t="str">
        <f t="shared" si="816"/>
        <v xml:space="preserve"> </v>
      </c>
      <c r="GN818" s="1234">
        <f t="shared" si="817"/>
        <v>0</v>
      </c>
    </row>
    <row r="819" spans="1:196" s="100" customFormat="1" ht="27" customHeight="1" thickTop="1" thickBot="1">
      <c r="A819" s="1208">
        <f>【A票】【D票】!$D$10</f>
        <v>0</v>
      </c>
      <c r="B819" s="1212">
        <f>【A票】【D票】!$H$10</f>
        <v>0</v>
      </c>
      <c r="C819" s="1213" t="str">
        <f>【A票】【D票】!$K$10</f>
        <v xml:space="preserve"> </v>
      </c>
      <c r="D819" s="1214">
        <f t="shared" si="791"/>
        <v>728</v>
      </c>
      <c r="E819" s="914"/>
      <c r="F819" s="467"/>
      <c r="G819" s="469"/>
      <c r="H819" s="224" t="str">
        <f t="shared" si="777"/>
        <v xml:space="preserve"> </v>
      </c>
      <c r="I819" s="704"/>
      <c r="J819" s="117"/>
      <c r="K819" s="117"/>
      <c r="L819" s="117"/>
      <c r="M819" s="117"/>
      <c r="N819" s="117"/>
      <c r="O819" s="117"/>
      <c r="P819" s="117"/>
      <c r="Q819" s="117"/>
      <c r="R819" s="117"/>
      <c r="S819" s="117"/>
      <c r="T819" s="254"/>
      <c r="U819" s="646"/>
      <c r="V819" s="646"/>
      <c r="W819" s="114"/>
      <c r="X819" s="254"/>
      <c r="Y819" s="224" t="str">
        <f t="shared" si="778"/>
        <v xml:space="preserve"> </v>
      </c>
      <c r="Z819" s="579"/>
      <c r="AA819" s="704"/>
      <c r="AB819" s="119"/>
      <c r="AC819" s="224" t="str">
        <f t="shared" si="793"/>
        <v xml:space="preserve"> </v>
      </c>
      <c r="AD819" s="115"/>
      <c r="AE819" s="253"/>
      <c r="AF819" s="704"/>
      <c r="AG819" s="727"/>
      <c r="AH819" s="727"/>
      <c r="AI819" s="727"/>
      <c r="AJ819" s="727"/>
      <c r="AK819" s="591"/>
      <c r="AL819" s="727"/>
      <c r="AM819" s="727"/>
      <c r="AN819" s="727"/>
      <c r="AO819" s="727"/>
      <c r="AP819" s="727"/>
      <c r="AQ819" s="727"/>
      <c r="AR819" s="727"/>
      <c r="AS819" s="727"/>
      <c r="AT819" s="727"/>
      <c r="AU819" s="727"/>
      <c r="AV819" s="727"/>
      <c r="AW819" s="727"/>
      <c r="AX819" s="727"/>
      <c r="AY819" s="727"/>
      <c r="AZ819" s="727"/>
      <c r="BA819" s="727"/>
      <c r="BB819" s="727"/>
      <c r="BC819" s="821"/>
      <c r="BD819" s="727"/>
      <c r="BE819" s="727"/>
      <c r="BF819" s="727"/>
      <c r="BG819" s="727"/>
      <c r="BH819" s="727"/>
      <c r="BI819" s="727"/>
      <c r="BJ819" s="727"/>
      <c r="BK819" s="727"/>
      <c r="BL819" s="821"/>
      <c r="BM819" s="727"/>
      <c r="BN819" s="727"/>
      <c r="BO819" s="727"/>
      <c r="BP819" s="727"/>
      <c r="BQ819" s="727"/>
      <c r="BR819" s="821"/>
      <c r="BS819" s="727"/>
      <c r="BT819" s="727"/>
      <c r="BU819" s="727"/>
      <c r="BV819" s="591"/>
      <c r="BW819" s="224" t="str">
        <f t="shared" si="790"/>
        <v xml:space="preserve"> </v>
      </c>
      <c r="BX819" s="471">
        <f t="shared" si="779"/>
        <v>728</v>
      </c>
      <c r="BY819" s="117"/>
      <c r="BZ819" s="117"/>
      <c r="CA819" s="117"/>
      <c r="CB819" s="117"/>
      <c r="CC819" s="117"/>
      <c r="CD819" s="461"/>
      <c r="CE819" s="236"/>
      <c r="CF819" s="224" t="str">
        <f t="shared" si="780"/>
        <v xml:space="preserve"> </v>
      </c>
      <c r="CG819" s="116"/>
      <c r="CH819" s="117"/>
      <c r="CI819" s="117"/>
      <c r="CJ819" s="117"/>
      <c r="CK819" s="472"/>
      <c r="CL819" s="472"/>
      <c r="CM819" s="472"/>
      <c r="CN819" s="472"/>
      <c r="CO819" s="117"/>
      <c r="CP819" s="253"/>
      <c r="CQ819" s="120"/>
      <c r="CR819" s="224" t="str" cm="1">
        <f t="array" ref="CR819">IF(AND(SUM(COUNTIF(CG819:CM819,{"*不明*","*その他*"})+COUNTIF(CO819:CP819,{"*不明*","*その他*"}))&gt;0,CQ819=""),"その他・不明の場合,10)具体的内容、理由を記入",IF(OR(AND(CI819=CI$65,COUNTA(CJ819:CM819)&lt;4),AND(OR(CI819=CI$63,CI819=CI$64,CI819=CI$66,CI819=CI$67,CI819=CI$68,CI819=""),COUNTA(CJ819:CM819)&gt;0)),"3)介護保険認定済→要介護度、認知症自立度、寝たきり度、介護保険サービス記入",IF(OR(AND(OR(CM819=CM$63,CM819=CM$64),CN819=""),AND(OR(CM819=CM$65,CM819=CM$66),CN819&lt;&gt;"")),"7)介護保険サービス受けている/過去受けていた→具体的内容記入"," ")))</f>
        <v xml:space="preserve"> </v>
      </c>
      <c r="CS819" s="224" t="str">
        <f t="shared" si="781"/>
        <v xml:space="preserve"> </v>
      </c>
      <c r="CT819" s="116"/>
      <c r="CU819" s="253"/>
      <c r="CV819" s="117"/>
      <c r="CW819" s="117"/>
      <c r="CX819" s="253"/>
      <c r="CY819" s="117"/>
      <c r="CZ819" s="117"/>
      <c r="DA819" s="253"/>
      <c r="DB819" s="117"/>
      <c r="DC819" s="224" t="str">
        <f t="shared" si="782"/>
        <v xml:space="preserve"> </v>
      </c>
      <c r="DD819" s="224" t="str">
        <f t="shared" si="783"/>
        <v xml:space="preserve"> </v>
      </c>
      <c r="DE819" s="224" t="str">
        <f t="shared" si="794"/>
        <v xml:space="preserve"> </v>
      </c>
      <c r="DF819" s="121"/>
      <c r="DG819" s="114"/>
      <c r="DH819" s="704"/>
      <c r="DI819" s="119"/>
      <c r="DJ819" s="187"/>
      <c r="DK819" s="254"/>
      <c r="DL819" s="224" t="str">
        <f t="shared" si="795"/>
        <v xml:space="preserve"> </v>
      </c>
      <c r="DM819" s="224" t="str">
        <f t="shared" si="784"/>
        <v xml:space="preserve"> </v>
      </c>
      <c r="DN819" s="474"/>
      <c r="DO819" s="117"/>
      <c r="DP819" s="117"/>
      <c r="DQ819" s="117"/>
      <c r="DR819" s="117"/>
      <c r="DS819" s="117"/>
      <c r="DT819" s="254"/>
      <c r="DU819" s="476"/>
      <c r="DV819" s="224" t="str">
        <f t="shared" si="796"/>
        <v xml:space="preserve"> </v>
      </c>
      <c r="DW819" s="115"/>
      <c r="DX819" s="470"/>
      <c r="DY819" s="117"/>
      <c r="DZ819" s="704"/>
      <c r="EA819" s="224" t="str">
        <f t="shared" si="797"/>
        <v xml:space="preserve"> </v>
      </c>
      <c r="EB819" s="906"/>
      <c r="EC819" s="904"/>
      <c r="ED819" s="904"/>
      <c r="EE819" s="904"/>
      <c r="EF819" s="904"/>
      <c r="EG819" s="904"/>
      <c r="EH819" s="904"/>
      <c r="EI819" s="904"/>
      <c r="EJ819" s="904"/>
      <c r="EK819" s="905"/>
      <c r="EL819" s="80"/>
      <c r="EM819" s="224" t="str">
        <f t="shared" si="785"/>
        <v xml:space="preserve"> </v>
      </c>
      <c r="EN819" s="224" t="str">
        <f t="shared" si="786"/>
        <v xml:space="preserve"> </v>
      </c>
      <c r="EO819" s="115"/>
      <c r="EP819" s="1050"/>
      <c r="EQ819" s="253"/>
      <c r="ER819" s="117"/>
      <c r="ES819" s="1258">
        <f t="shared" si="787"/>
        <v>728</v>
      </c>
      <c r="ET819" s="224" t="str">
        <f t="shared" si="788"/>
        <v xml:space="preserve"> </v>
      </c>
      <c r="EU819" s="477" t="str">
        <f t="shared" si="789"/>
        <v/>
      </c>
      <c r="EV819" s="1334" t="str">
        <f t="shared" si="792"/>
        <v xml:space="preserve"> </v>
      </c>
      <c r="EW819" s="1332" t="str">
        <f t="shared" si="836"/>
        <v/>
      </c>
      <c r="EX819" s="1275" t="str">
        <f t="shared" si="818"/>
        <v/>
      </c>
      <c r="EY819" s="1275" t="str">
        <f t="shared" si="819"/>
        <v/>
      </c>
      <c r="EZ819" s="1275" t="str">
        <f t="shared" si="820"/>
        <v/>
      </c>
      <c r="FA819" s="1275" t="str">
        <f t="shared" si="821"/>
        <v/>
      </c>
      <c r="FB819" s="1275" t="str">
        <f t="shared" si="822"/>
        <v/>
      </c>
      <c r="FC819" s="1333" t="str">
        <f t="shared" si="823"/>
        <v/>
      </c>
      <c r="FE819" s="1234" t="str">
        <f t="shared" si="824"/>
        <v xml:space="preserve"> </v>
      </c>
      <c r="FF819" s="1234" t="str">
        <f t="shared" si="825"/>
        <v xml:space="preserve"> </v>
      </c>
      <c r="FG819" s="1234" t="str">
        <f t="shared" si="826"/>
        <v xml:space="preserve"> </v>
      </c>
      <c r="FH819" s="1234" t="str">
        <f t="shared" si="827"/>
        <v xml:space="preserve"> </v>
      </c>
      <c r="FI819" s="1234" t="str">
        <f t="shared" si="798"/>
        <v xml:space="preserve"> </v>
      </c>
      <c r="FJ819" s="1234" t="str">
        <f t="shared" si="828"/>
        <v xml:space="preserve"> </v>
      </c>
      <c r="FK819" s="1234">
        <f t="shared" si="799"/>
        <v>0</v>
      </c>
      <c r="FL819" s="1227"/>
      <c r="FM819" s="1234" t="str">
        <f t="shared" si="800"/>
        <v xml:space="preserve"> </v>
      </c>
      <c r="FN819" s="1234" t="str">
        <f t="shared" si="801"/>
        <v xml:space="preserve"> </v>
      </c>
      <c r="FO819" s="1234" t="str">
        <f t="shared" si="829"/>
        <v xml:space="preserve"> </v>
      </c>
      <c r="FP819" s="1234" t="str">
        <f t="shared" si="830"/>
        <v xml:space="preserve"> </v>
      </c>
      <c r="FQ819" s="1234" t="str">
        <f t="shared" si="802"/>
        <v xml:space="preserve"> </v>
      </c>
      <c r="FR819" s="1234" t="str">
        <f t="shared" si="831"/>
        <v xml:space="preserve"> </v>
      </c>
      <c r="FS819" s="1234">
        <f t="shared" si="837"/>
        <v>0</v>
      </c>
      <c r="FT819" s="1227"/>
      <c r="FU819" s="1234" t="str">
        <f t="shared" si="832"/>
        <v xml:space="preserve"> </v>
      </c>
      <c r="FV819" s="1234" t="str">
        <f t="shared" si="833"/>
        <v xml:space="preserve"> </v>
      </c>
      <c r="FW819" s="1234" t="str">
        <f t="shared" si="834"/>
        <v xml:space="preserve"> </v>
      </c>
      <c r="FX819" s="1234" t="str">
        <f t="shared" si="803"/>
        <v xml:space="preserve"> </v>
      </c>
      <c r="FY819" s="1234" t="str">
        <f t="shared" si="804"/>
        <v xml:space="preserve"> </v>
      </c>
      <c r="FZ819" s="1234" t="str">
        <f t="shared" si="835"/>
        <v xml:space="preserve"> </v>
      </c>
      <c r="GA819" s="1234">
        <f t="shared" si="805"/>
        <v>0</v>
      </c>
      <c r="GB819" s="1227"/>
      <c r="GC819" s="1234" t="str">
        <f t="shared" si="806"/>
        <v xml:space="preserve"> </v>
      </c>
      <c r="GD819" s="1234" t="str">
        <f t="shared" si="807"/>
        <v xml:space="preserve"> </v>
      </c>
      <c r="GE819" s="1234" t="str">
        <f t="shared" si="808"/>
        <v xml:space="preserve"> </v>
      </c>
      <c r="GF819" s="1234" t="str">
        <f t="shared" si="809"/>
        <v xml:space="preserve"> </v>
      </c>
      <c r="GG819" s="1234" t="str">
        <f t="shared" si="810"/>
        <v xml:space="preserve"> </v>
      </c>
      <c r="GH819" s="1234" t="str">
        <f t="shared" si="811"/>
        <v xml:space="preserve"> </v>
      </c>
      <c r="GI819" s="1234" t="str">
        <f t="shared" si="812"/>
        <v xml:space="preserve"> </v>
      </c>
      <c r="GJ819" s="1234" t="str">
        <f t="shared" si="813"/>
        <v xml:space="preserve"> </v>
      </c>
      <c r="GK819" s="1234" t="str">
        <f t="shared" si="814"/>
        <v xml:space="preserve"> </v>
      </c>
      <c r="GL819" s="1234" t="str">
        <f t="shared" si="815"/>
        <v xml:space="preserve"> </v>
      </c>
      <c r="GM819" s="1234" t="str">
        <f t="shared" si="816"/>
        <v xml:space="preserve"> </v>
      </c>
      <c r="GN819" s="1234">
        <f t="shared" si="817"/>
        <v>0</v>
      </c>
    </row>
    <row r="820" spans="1:196" s="100" customFormat="1" ht="27" customHeight="1" thickTop="1" thickBot="1">
      <c r="A820" s="1208">
        <f>【A票】【D票】!$D$10</f>
        <v>0</v>
      </c>
      <c r="B820" s="1212">
        <f>【A票】【D票】!$H$10</f>
        <v>0</v>
      </c>
      <c r="C820" s="1213" t="str">
        <f>【A票】【D票】!$K$10</f>
        <v xml:space="preserve"> </v>
      </c>
      <c r="D820" s="1214">
        <f t="shared" si="791"/>
        <v>729</v>
      </c>
      <c r="E820" s="914"/>
      <c r="F820" s="467"/>
      <c r="G820" s="469"/>
      <c r="H820" s="224" t="str">
        <f t="shared" si="777"/>
        <v xml:space="preserve"> </v>
      </c>
      <c r="I820" s="704"/>
      <c r="J820" s="117"/>
      <c r="K820" s="117"/>
      <c r="L820" s="117"/>
      <c r="M820" s="117"/>
      <c r="N820" s="117"/>
      <c r="O820" s="117"/>
      <c r="P820" s="117"/>
      <c r="Q820" s="117"/>
      <c r="R820" s="117"/>
      <c r="S820" s="117"/>
      <c r="T820" s="254"/>
      <c r="U820" s="646"/>
      <c r="V820" s="646"/>
      <c r="W820" s="114"/>
      <c r="X820" s="254"/>
      <c r="Y820" s="224" t="str">
        <f t="shared" si="778"/>
        <v xml:space="preserve"> </v>
      </c>
      <c r="Z820" s="579"/>
      <c r="AA820" s="704"/>
      <c r="AB820" s="119"/>
      <c r="AC820" s="224" t="str">
        <f t="shared" si="793"/>
        <v xml:space="preserve"> </v>
      </c>
      <c r="AD820" s="115"/>
      <c r="AE820" s="253"/>
      <c r="AF820" s="704"/>
      <c r="AG820" s="727"/>
      <c r="AH820" s="727"/>
      <c r="AI820" s="727"/>
      <c r="AJ820" s="727"/>
      <c r="AK820" s="591"/>
      <c r="AL820" s="727"/>
      <c r="AM820" s="727"/>
      <c r="AN820" s="727"/>
      <c r="AO820" s="727"/>
      <c r="AP820" s="727"/>
      <c r="AQ820" s="727"/>
      <c r="AR820" s="727"/>
      <c r="AS820" s="727"/>
      <c r="AT820" s="727"/>
      <c r="AU820" s="727"/>
      <c r="AV820" s="727"/>
      <c r="AW820" s="727"/>
      <c r="AX820" s="727"/>
      <c r="AY820" s="727"/>
      <c r="AZ820" s="727"/>
      <c r="BA820" s="727"/>
      <c r="BB820" s="727"/>
      <c r="BC820" s="821"/>
      <c r="BD820" s="727"/>
      <c r="BE820" s="727"/>
      <c r="BF820" s="727"/>
      <c r="BG820" s="727"/>
      <c r="BH820" s="727"/>
      <c r="BI820" s="727"/>
      <c r="BJ820" s="727"/>
      <c r="BK820" s="727"/>
      <c r="BL820" s="821"/>
      <c r="BM820" s="727"/>
      <c r="BN820" s="727"/>
      <c r="BO820" s="727"/>
      <c r="BP820" s="727"/>
      <c r="BQ820" s="727"/>
      <c r="BR820" s="821"/>
      <c r="BS820" s="727"/>
      <c r="BT820" s="727"/>
      <c r="BU820" s="727"/>
      <c r="BV820" s="591"/>
      <c r="BW820" s="224" t="str">
        <f t="shared" si="790"/>
        <v xml:space="preserve"> </v>
      </c>
      <c r="BX820" s="471">
        <f t="shared" si="779"/>
        <v>729</v>
      </c>
      <c r="BY820" s="117"/>
      <c r="BZ820" s="117"/>
      <c r="CA820" s="117"/>
      <c r="CB820" s="117"/>
      <c r="CC820" s="117"/>
      <c r="CD820" s="461"/>
      <c r="CE820" s="236"/>
      <c r="CF820" s="224" t="str">
        <f t="shared" si="780"/>
        <v xml:space="preserve"> </v>
      </c>
      <c r="CG820" s="116"/>
      <c r="CH820" s="117"/>
      <c r="CI820" s="117"/>
      <c r="CJ820" s="117"/>
      <c r="CK820" s="472"/>
      <c r="CL820" s="472"/>
      <c r="CM820" s="472"/>
      <c r="CN820" s="472"/>
      <c r="CO820" s="117"/>
      <c r="CP820" s="253"/>
      <c r="CQ820" s="120"/>
      <c r="CR820" s="224" t="str" cm="1">
        <f t="array" ref="CR820">IF(AND(SUM(COUNTIF(CG820:CM820,{"*不明*","*その他*"})+COUNTIF(CO820:CP820,{"*不明*","*その他*"}))&gt;0,CQ820=""),"その他・不明の場合,10)具体的内容、理由を記入",IF(OR(AND(CI820=CI$65,COUNTA(CJ820:CM820)&lt;4),AND(OR(CI820=CI$63,CI820=CI$64,CI820=CI$66,CI820=CI$67,CI820=CI$68,CI820=""),COUNTA(CJ820:CM820)&gt;0)),"3)介護保険認定済→要介護度、認知症自立度、寝たきり度、介護保険サービス記入",IF(OR(AND(OR(CM820=CM$63,CM820=CM$64),CN820=""),AND(OR(CM820=CM$65,CM820=CM$66),CN820&lt;&gt;"")),"7)介護保険サービス受けている/過去受けていた→具体的内容記入"," ")))</f>
        <v xml:space="preserve"> </v>
      </c>
      <c r="CS820" s="224" t="str">
        <f t="shared" si="781"/>
        <v xml:space="preserve"> </v>
      </c>
      <c r="CT820" s="116"/>
      <c r="CU820" s="253"/>
      <c r="CV820" s="117"/>
      <c r="CW820" s="117"/>
      <c r="CX820" s="253"/>
      <c r="CY820" s="117"/>
      <c r="CZ820" s="117"/>
      <c r="DA820" s="253"/>
      <c r="DB820" s="117"/>
      <c r="DC820" s="224" t="str">
        <f t="shared" si="782"/>
        <v xml:space="preserve"> </v>
      </c>
      <c r="DD820" s="224" t="str">
        <f t="shared" si="783"/>
        <v xml:space="preserve"> </v>
      </c>
      <c r="DE820" s="224" t="str">
        <f t="shared" si="794"/>
        <v xml:space="preserve"> </v>
      </c>
      <c r="DF820" s="121"/>
      <c r="DG820" s="114"/>
      <c r="DH820" s="704"/>
      <c r="DI820" s="119"/>
      <c r="DJ820" s="187"/>
      <c r="DK820" s="254"/>
      <c r="DL820" s="224" t="str">
        <f t="shared" si="795"/>
        <v xml:space="preserve"> </v>
      </c>
      <c r="DM820" s="224" t="str">
        <f t="shared" si="784"/>
        <v xml:space="preserve"> </v>
      </c>
      <c r="DN820" s="474"/>
      <c r="DO820" s="117"/>
      <c r="DP820" s="117"/>
      <c r="DQ820" s="117"/>
      <c r="DR820" s="117"/>
      <c r="DS820" s="117"/>
      <c r="DT820" s="254"/>
      <c r="DU820" s="476"/>
      <c r="DV820" s="224" t="str">
        <f t="shared" si="796"/>
        <v xml:space="preserve"> </v>
      </c>
      <c r="DW820" s="115"/>
      <c r="DX820" s="470"/>
      <c r="DY820" s="117"/>
      <c r="DZ820" s="704"/>
      <c r="EA820" s="224" t="str">
        <f t="shared" si="797"/>
        <v xml:space="preserve"> </v>
      </c>
      <c r="EB820" s="906"/>
      <c r="EC820" s="904"/>
      <c r="ED820" s="904"/>
      <c r="EE820" s="904"/>
      <c r="EF820" s="904"/>
      <c r="EG820" s="904"/>
      <c r="EH820" s="904"/>
      <c r="EI820" s="904"/>
      <c r="EJ820" s="904"/>
      <c r="EK820" s="905"/>
      <c r="EL820" s="80"/>
      <c r="EM820" s="224" t="str">
        <f t="shared" si="785"/>
        <v xml:space="preserve"> </v>
      </c>
      <c r="EN820" s="224" t="str">
        <f t="shared" si="786"/>
        <v xml:space="preserve"> </v>
      </c>
      <c r="EO820" s="115"/>
      <c r="EP820" s="1050"/>
      <c r="EQ820" s="253"/>
      <c r="ER820" s="117"/>
      <c r="ES820" s="1258">
        <f t="shared" si="787"/>
        <v>729</v>
      </c>
      <c r="ET820" s="224" t="str">
        <f t="shared" si="788"/>
        <v xml:space="preserve"> </v>
      </c>
      <c r="EU820" s="477" t="str">
        <f t="shared" si="789"/>
        <v/>
      </c>
      <c r="EV820" s="1334" t="str">
        <f t="shared" si="792"/>
        <v xml:space="preserve"> </v>
      </c>
      <c r="EW820" s="1332" t="str">
        <f t="shared" si="836"/>
        <v/>
      </c>
      <c r="EX820" s="1275" t="str">
        <f t="shared" si="818"/>
        <v/>
      </c>
      <c r="EY820" s="1275" t="str">
        <f t="shared" si="819"/>
        <v/>
      </c>
      <c r="EZ820" s="1275" t="str">
        <f t="shared" si="820"/>
        <v/>
      </c>
      <c r="FA820" s="1275" t="str">
        <f t="shared" si="821"/>
        <v/>
      </c>
      <c r="FB820" s="1275" t="str">
        <f t="shared" si="822"/>
        <v/>
      </c>
      <c r="FC820" s="1333" t="str">
        <f t="shared" si="823"/>
        <v/>
      </c>
      <c r="FE820" s="1234" t="str">
        <f t="shared" si="824"/>
        <v xml:space="preserve"> </v>
      </c>
      <c r="FF820" s="1234" t="str">
        <f t="shared" si="825"/>
        <v xml:space="preserve"> </v>
      </c>
      <c r="FG820" s="1234" t="str">
        <f t="shared" si="826"/>
        <v xml:space="preserve"> </v>
      </c>
      <c r="FH820" s="1234" t="str">
        <f t="shared" si="827"/>
        <v xml:space="preserve"> </v>
      </c>
      <c r="FI820" s="1234" t="str">
        <f t="shared" si="798"/>
        <v xml:space="preserve"> </v>
      </c>
      <c r="FJ820" s="1234" t="str">
        <f t="shared" si="828"/>
        <v xml:space="preserve"> </v>
      </c>
      <c r="FK820" s="1234">
        <f t="shared" si="799"/>
        <v>0</v>
      </c>
      <c r="FL820" s="1227"/>
      <c r="FM820" s="1234" t="str">
        <f t="shared" si="800"/>
        <v xml:space="preserve"> </v>
      </c>
      <c r="FN820" s="1234" t="str">
        <f t="shared" si="801"/>
        <v xml:space="preserve"> </v>
      </c>
      <c r="FO820" s="1234" t="str">
        <f t="shared" si="829"/>
        <v xml:space="preserve"> </v>
      </c>
      <c r="FP820" s="1234" t="str">
        <f t="shared" si="830"/>
        <v xml:space="preserve"> </v>
      </c>
      <c r="FQ820" s="1234" t="str">
        <f t="shared" si="802"/>
        <v xml:space="preserve"> </v>
      </c>
      <c r="FR820" s="1234" t="str">
        <f t="shared" si="831"/>
        <v xml:space="preserve"> </v>
      </c>
      <c r="FS820" s="1234">
        <f t="shared" si="837"/>
        <v>0</v>
      </c>
      <c r="FT820" s="1227"/>
      <c r="FU820" s="1234" t="str">
        <f t="shared" si="832"/>
        <v xml:space="preserve"> </v>
      </c>
      <c r="FV820" s="1234" t="str">
        <f t="shared" si="833"/>
        <v xml:space="preserve"> </v>
      </c>
      <c r="FW820" s="1234" t="str">
        <f t="shared" si="834"/>
        <v xml:space="preserve"> </v>
      </c>
      <c r="FX820" s="1234" t="str">
        <f t="shared" si="803"/>
        <v xml:space="preserve"> </v>
      </c>
      <c r="FY820" s="1234" t="str">
        <f t="shared" si="804"/>
        <v xml:space="preserve"> </v>
      </c>
      <c r="FZ820" s="1234" t="str">
        <f t="shared" si="835"/>
        <v xml:space="preserve"> </v>
      </c>
      <c r="GA820" s="1234">
        <f t="shared" si="805"/>
        <v>0</v>
      </c>
      <c r="GB820" s="1227"/>
      <c r="GC820" s="1234" t="str">
        <f t="shared" si="806"/>
        <v xml:space="preserve"> </v>
      </c>
      <c r="GD820" s="1234" t="str">
        <f t="shared" si="807"/>
        <v xml:space="preserve"> </v>
      </c>
      <c r="GE820" s="1234" t="str">
        <f t="shared" si="808"/>
        <v xml:space="preserve"> </v>
      </c>
      <c r="GF820" s="1234" t="str">
        <f t="shared" si="809"/>
        <v xml:space="preserve"> </v>
      </c>
      <c r="GG820" s="1234" t="str">
        <f t="shared" si="810"/>
        <v xml:space="preserve"> </v>
      </c>
      <c r="GH820" s="1234" t="str">
        <f t="shared" si="811"/>
        <v xml:space="preserve"> </v>
      </c>
      <c r="GI820" s="1234" t="str">
        <f t="shared" si="812"/>
        <v xml:space="preserve"> </v>
      </c>
      <c r="GJ820" s="1234" t="str">
        <f t="shared" si="813"/>
        <v xml:space="preserve"> </v>
      </c>
      <c r="GK820" s="1234" t="str">
        <f t="shared" si="814"/>
        <v xml:space="preserve"> </v>
      </c>
      <c r="GL820" s="1234" t="str">
        <f t="shared" si="815"/>
        <v xml:space="preserve"> </v>
      </c>
      <c r="GM820" s="1234" t="str">
        <f t="shared" si="816"/>
        <v xml:space="preserve"> </v>
      </c>
      <c r="GN820" s="1234">
        <f t="shared" si="817"/>
        <v>0</v>
      </c>
    </row>
    <row r="821" spans="1:196" s="100" customFormat="1" ht="27" customHeight="1" thickTop="1" thickBot="1">
      <c r="A821" s="1208">
        <f>【A票】【D票】!$D$10</f>
        <v>0</v>
      </c>
      <c r="B821" s="1212">
        <f>【A票】【D票】!$H$10</f>
        <v>0</v>
      </c>
      <c r="C821" s="1213" t="str">
        <f>【A票】【D票】!$K$10</f>
        <v xml:space="preserve"> </v>
      </c>
      <c r="D821" s="1214">
        <f t="shared" si="791"/>
        <v>730</v>
      </c>
      <c r="E821" s="914"/>
      <c r="F821" s="467"/>
      <c r="G821" s="469"/>
      <c r="H821" s="224" t="str">
        <f t="shared" si="777"/>
        <v xml:space="preserve"> </v>
      </c>
      <c r="I821" s="704"/>
      <c r="J821" s="117"/>
      <c r="K821" s="117"/>
      <c r="L821" s="117"/>
      <c r="M821" s="117"/>
      <c r="N821" s="117"/>
      <c r="O821" s="117"/>
      <c r="P821" s="117"/>
      <c r="Q821" s="117"/>
      <c r="R821" s="117"/>
      <c r="S821" s="117"/>
      <c r="T821" s="254"/>
      <c r="U821" s="646"/>
      <c r="V821" s="646"/>
      <c r="W821" s="114"/>
      <c r="X821" s="254"/>
      <c r="Y821" s="224" t="str">
        <f t="shared" si="778"/>
        <v xml:space="preserve"> </v>
      </c>
      <c r="Z821" s="579"/>
      <c r="AA821" s="704"/>
      <c r="AB821" s="119"/>
      <c r="AC821" s="224" t="str">
        <f t="shared" si="793"/>
        <v xml:space="preserve"> </v>
      </c>
      <c r="AD821" s="115"/>
      <c r="AE821" s="253"/>
      <c r="AF821" s="704"/>
      <c r="AG821" s="727"/>
      <c r="AH821" s="727"/>
      <c r="AI821" s="727"/>
      <c r="AJ821" s="727"/>
      <c r="AK821" s="591"/>
      <c r="AL821" s="727"/>
      <c r="AM821" s="727"/>
      <c r="AN821" s="727"/>
      <c r="AO821" s="727"/>
      <c r="AP821" s="727"/>
      <c r="AQ821" s="727"/>
      <c r="AR821" s="727"/>
      <c r="AS821" s="727"/>
      <c r="AT821" s="727"/>
      <c r="AU821" s="727"/>
      <c r="AV821" s="727"/>
      <c r="AW821" s="727"/>
      <c r="AX821" s="727"/>
      <c r="AY821" s="727"/>
      <c r="AZ821" s="727"/>
      <c r="BA821" s="727"/>
      <c r="BB821" s="727"/>
      <c r="BC821" s="821"/>
      <c r="BD821" s="727"/>
      <c r="BE821" s="727"/>
      <c r="BF821" s="727"/>
      <c r="BG821" s="727"/>
      <c r="BH821" s="727"/>
      <c r="BI821" s="727"/>
      <c r="BJ821" s="727"/>
      <c r="BK821" s="727"/>
      <c r="BL821" s="821"/>
      <c r="BM821" s="727"/>
      <c r="BN821" s="727"/>
      <c r="BO821" s="727"/>
      <c r="BP821" s="727"/>
      <c r="BQ821" s="727"/>
      <c r="BR821" s="821"/>
      <c r="BS821" s="727"/>
      <c r="BT821" s="727"/>
      <c r="BU821" s="727"/>
      <c r="BV821" s="591"/>
      <c r="BW821" s="224" t="str">
        <f t="shared" si="790"/>
        <v xml:space="preserve"> </v>
      </c>
      <c r="BX821" s="471">
        <f t="shared" si="779"/>
        <v>730</v>
      </c>
      <c r="BY821" s="117"/>
      <c r="BZ821" s="117"/>
      <c r="CA821" s="117"/>
      <c r="CB821" s="117"/>
      <c r="CC821" s="117"/>
      <c r="CD821" s="461"/>
      <c r="CE821" s="236"/>
      <c r="CF821" s="224" t="str">
        <f t="shared" si="780"/>
        <v xml:space="preserve"> </v>
      </c>
      <c r="CG821" s="116"/>
      <c r="CH821" s="117"/>
      <c r="CI821" s="117"/>
      <c r="CJ821" s="117"/>
      <c r="CK821" s="472"/>
      <c r="CL821" s="472"/>
      <c r="CM821" s="472"/>
      <c r="CN821" s="472"/>
      <c r="CO821" s="117"/>
      <c r="CP821" s="253"/>
      <c r="CQ821" s="120"/>
      <c r="CR821" s="224" t="str" cm="1">
        <f t="array" ref="CR821">IF(AND(SUM(COUNTIF(CG821:CM821,{"*不明*","*その他*"})+COUNTIF(CO821:CP821,{"*不明*","*その他*"}))&gt;0,CQ821=""),"その他・不明の場合,10)具体的内容、理由を記入",IF(OR(AND(CI821=CI$65,COUNTA(CJ821:CM821)&lt;4),AND(OR(CI821=CI$63,CI821=CI$64,CI821=CI$66,CI821=CI$67,CI821=CI$68,CI821=""),COUNTA(CJ821:CM821)&gt;0)),"3)介護保険認定済→要介護度、認知症自立度、寝たきり度、介護保険サービス記入",IF(OR(AND(OR(CM821=CM$63,CM821=CM$64),CN821=""),AND(OR(CM821=CM$65,CM821=CM$66),CN821&lt;&gt;"")),"7)介護保険サービス受けている/過去受けていた→具体的内容記入"," ")))</f>
        <v xml:space="preserve"> </v>
      </c>
      <c r="CS821" s="224" t="str">
        <f t="shared" si="781"/>
        <v xml:space="preserve"> </v>
      </c>
      <c r="CT821" s="116"/>
      <c r="CU821" s="253"/>
      <c r="CV821" s="117"/>
      <c r="CW821" s="117"/>
      <c r="CX821" s="253"/>
      <c r="CY821" s="117"/>
      <c r="CZ821" s="117"/>
      <c r="DA821" s="253"/>
      <c r="DB821" s="117"/>
      <c r="DC821" s="224" t="str">
        <f t="shared" si="782"/>
        <v xml:space="preserve"> </v>
      </c>
      <c r="DD821" s="224" t="str">
        <f t="shared" si="783"/>
        <v xml:space="preserve"> </v>
      </c>
      <c r="DE821" s="224" t="str">
        <f t="shared" si="794"/>
        <v xml:space="preserve"> </v>
      </c>
      <c r="DF821" s="121"/>
      <c r="DG821" s="114"/>
      <c r="DH821" s="704"/>
      <c r="DI821" s="119"/>
      <c r="DJ821" s="187"/>
      <c r="DK821" s="254"/>
      <c r="DL821" s="224" t="str">
        <f t="shared" si="795"/>
        <v xml:space="preserve"> </v>
      </c>
      <c r="DM821" s="224" t="str">
        <f t="shared" si="784"/>
        <v xml:space="preserve"> </v>
      </c>
      <c r="DN821" s="474"/>
      <c r="DO821" s="117"/>
      <c r="DP821" s="117"/>
      <c r="DQ821" s="117"/>
      <c r="DR821" s="117"/>
      <c r="DS821" s="117"/>
      <c r="DT821" s="254"/>
      <c r="DU821" s="476"/>
      <c r="DV821" s="224" t="str">
        <f t="shared" si="796"/>
        <v xml:space="preserve"> </v>
      </c>
      <c r="DW821" s="115"/>
      <c r="DX821" s="470"/>
      <c r="DY821" s="117"/>
      <c r="DZ821" s="704"/>
      <c r="EA821" s="224" t="str">
        <f t="shared" si="797"/>
        <v xml:space="preserve"> </v>
      </c>
      <c r="EB821" s="906"/>
      <c r="EC821" s="904"/>
      <c r="ED821" s="904"/>
      <c r="EE821" s="904"/>
      <c r="EF821" s="904"/>
      <c r="EG821" s="904"/>
      <c r="EH821" s="904"/>
      <c r="EI821" s="904"/>
      <c r="EJ821" s="904"/>
      <c r="EK821" s="905"/>
      <c r="EL821" s="80"/>
      <c r="EM821" s="224" t="str">
        <f t="shared" si="785"/>
        <v xml:space="preserve"> </v>
      </c>
      <c r="EN821" s="224" t="str">
        <f t="shared" si="786"/>
        <v xml:space="preserve"> </v>
      </c>
      <c r="EO821" s="115"/>
      <c r="EP821" s="1050"/>
      <c r="EQ821" s="253"/>
      <c r="ER821" s="117"/>
      <c r="ES821" s="1258">
        <f t="shared" si="787"/>
        <v>730</v>
      </c>
      <c r="ET821" s="224" t="str">
        <f t="shared" si="788"/>
        <v xml:space="preserve"> </v>
      </c>
      <c r="EU821" s="477" t="str">
        <f t="shared" si="789"/>
        <v/>
      </c>
      <c r="EV821" s="1334" t="str">
        <f t="shared" si="792"/>
        <v xml:space="preserve"> </v>
      </c>
      <c r="EW821" s="1332" t="str">
        <f t="shared" si="836"/>
        <v/>
      </c>
      <c r="EX821" s="1275" t="str">
        <f t="shared" si="818"/>
        <v/>
      </c>
      <c r="EY821" s="1275" t="str">
        <f t="shared" si="819"/>
        <v/>
      </c>
      <c r="EZ821" s="1275" t="str">
        <f t="shared" si="820"/>
        <v/>
      </c>
      <c r="FA821" s="1275" t="str">
        <f t="shared" si="821"/>
        <v/>
      </c>
      <c r="FB821" s="1275" t="str">
        <f t="shared" si="822"/>
        <v/>
      </c>
      <c r="FC821" s="1333" t="str">
        <f t="shared" si="823"/>
        <v/>
      </c>
      <c r="FE821" s="1234" t="str">
        <f t="shared" si="824"/>
        <v xml:space="preserve"> </v>
      </c>
      <c r="FF821" s="1234" t="str">
        <f t="shared" si="825"/>
        <v xml:space="preserve"> </v>
      </c>
      <c r="FG821" s="1234" t="str">
        <f t="shared" si="826"/>
        <v xml:space="preserve"> </v>
      </c>
      <c r="FH821" s="1234" t="str">
        <f t="shared" si="827"/>
        <v xml:space="preserve"> </v>
      </c>
      <c r="FI821" s="1234" t="str">
        <f t="shared" si="798"/>
        <v xml:space="preserve"> </v>
      </c>
      <c r="FJ821" s="1234" t="str">
        <f t="shared" si="828"/>
        <v xml:space="preserve"> </v>
      </c>
      <c r="FK821" s="1234">
        <f t="shared" si="799"/>
        <v>0</v>
      </c>
      <c r="FL821" s="1227"/>
      <c r="FM821" s="1234" t="str">
        <f t="shared" si="800"/>
        <v xml:space="preserve"> </v>
      </c>
      <c r="FN821" s="1234" t="str">
        <f t="shared" si="801"/>
        <v xml:space="preserve"> </v>
      </c>
      <c r="FO821" s="1234" t="str">
        <f t="shared" si="829"/>
        <v xml:space="preserve"> </v>
      </c>
      <c r="FP821" s="1234" t="str">
        <f t="shared" si="830"/>
        <v xml:space="preserve"> </v>
      </c>
      <c r="FQ821" s="1234" t="str">
        <f t="shared" si="802"/>
        <v xml:space="preserve"> </v>
      </c>
      <c r="FR821" s="1234" t="str">
        <f t="shared" si="831"/>
        <v xml:space="preserve"> </v>
      </c>
      <c r="FS821" s="1234">
        <f t="shared" si="837"/>
        <v>0</v>
      </c>
      <c r="FT821" s="1227"/>
      <c r="FU821" s="1234" t="str">
        <f t="shared" si="832"/>
        <v xml:space="preserve"> </v>
      </c>
      <c r="FV821" s="1234" t="str">
        <f t="shared" si="833"/>
        <v xml:space="preserve"> </v>
      </c>
      <c r="FW821" s="1234" t="str">
        <f t="shared" si="834"/>
        <v xml:space="preserve"> </v>
      </c>
      <c r="FX821" s="1234" t="str">
        <f t="shared" si="803"/>
        <v xml:space="preserve"> </v>
      </c>
      <c r="FY821" s="1234" t="str">
        <f t="shared" si="804"/>
        <v xml:space="preserve"> </v>
      </c>
      <c r="FZ821" s="1234" t="str">
        <f t="shared" si="835"/>
        <v xml:space="preserve"> </v>
      </c>
      <c r="GA821" s="1234">
        <f t="shared" si="805"/>
        <v>0</v>
      </c>
      <c r="GB821" s="1227"/>
      <c r="GC821" s="1234" t="str">
        <f t="shared" si="806"/>
        <v xml:space="preserve"> </v>
      </c>
      <c r="GD821" s="1234" t="str">
        <f t="shared" si="807"/>
        <v xml:space="preserve"> </v>
      </c>
      <c r="GE821" s="1234" t="str">
        <f t="shared" si="808"/>
        <v xml:space="preserve"> </v>
      </c>
      <c r="GF821" s="1234" t="str">
        <f t="shared" si="809"/>
        <v xml:space="preserve"> </v>
      </c>
      <c r="GG821" s="1234" t="str">
        <f t="shared" si="810"/>
        <v xml:space="preserve"> </v>
      </c>
      <c r="GH821" s="1234" t="str">
        <f t="shared" si="811"/>
        <v xml:space="preserve"> </v>
      </c>
      <c r="GI821" s="1234" t="str">
        <f t="shared" si="812"/>
        <v xml:space="preserve"> </v>
      </c>
      <c r="GJ821" s="1234" t="str">
        <f t="shared" si="813"/>
        <v xml:space="preserve"> </v>
      </c>
      <c r="GK821" s="1234" t="str">
        <f t="shared" si="814"/>
        <v xml:space="preserve"> </v>
      </c>
      <c r="GL821" s="1234" t="str">
        <f t="shared" si="815"/>
        <v xml:space="preserve"> </v>
      </c>
      <c r="GM821" s="1234" t="str">
        <f t="shared" si="816"/>
        <v xml:space="preserve"> </v>
      </c>
      <c r="GN821" s="1234">
        <f t="shared" si="817"/>
        <v>0</v>
      </c>
    </row>
    <row r="822" spans="1:196" s="100" customFormat="1" ht="27" customHeight="1" thickTop="1" thickBot="1">
      <c r="A822" s="1208">
        <f>【A票】【D票】!$D$10</f>
        <v>0</v>
      </c>
      <c r="B822" s="1212">
        <f>【A票】【D票】!$H$10</f>
        <v>0</v>
      </c>
      <c r="C822" s="1213" t="str">
        <f>【A票】【D票】!$K$10</f>
        <v xml:space="preserve"> </v>
      </c>
      <c r="D822" s="1214">
        <f t="shared" si="791"/>
        <v>731</v>
      </c>
      <c r="E822" s="914"/>
      <c r="F822" s="467"/>
      <c r="G822" s="469"/>
      <c r="H822" s="224" t="str">
        <f t="shared" si="777"/>
        <v xml:space="preserve"> </v>
      </c>
      <c r="I822" s="704"/>
      <c r="J822" s="117"/>
      <c r="K822" s="117"/>
      <c r="L822" s="117"/>
      <c r="M822" s="117"/>
      <c r="N822" s="117"/>
      <c r="O822" s="117"/>
      <c r="P822" s="117"/>
      <c r="Q822" s="117"/>
      <c r="R822" s="117"/>
      <c r="S822" s="117"/>
      <c r="T822" s="254"/>
      <c r="U822" s="646"/>
      <c r="V822" s="646"/>
      <c r="W822" s="114"/>
      <c r="X822" s="254"/>
      <c r="Y822" s="224" t="str">
        <f t="shared" si="778"/>
        <v xml:space="preserve"> </v>
      </c>
      <c r="Z822" s="579"/>
      <c r="AA822" s="704"/>
      <c r="AB822" s="119"/>
      <c r="AC822" s="224" t="str">
        <f t="shared" si="793"/>
        <v xml:space="preserve"> </v>
      </c>
      <c r="AD822" s="115"/>
      <c r="AE822" s="253"/>
      <c r="AF822" s="704"/>
      <c r="AG822" s="727"/>
      <c r="AH822" s="727"/>
      <c r="AI822" s="727"/>
      <c r="AJ822" s="727"/>
      <c r="AK822" s="591"/>
      <c r="AL822" s="727"/>
      <c r="AM822" s="727"/>
      <c r="AN822" s="727"/>
      <c r="AO822" s="727"/>
      <c r="AP822" s="727"/>
      <c r="AQ822" s="727"/>
      <c r="AR822" s="727"/>
      <c r="AS822" s="727"/>
      <c r="AT822" s="727"/>
      <c r="AU822" s="727"/>
      <c r="AV822" s="727"/>
      <c r="AW822" s="727"/>
      <c r="AX822" s="727"/>
      <c r="AY822" s="727"/>
      <c r="AZ822" s="727"/>
      <c r="BA822" s="727"/>
      <c r="BB822" s="727"/>
      <c r="BC822" s="821"/>
      <c r="BD822" s="727"/>
      <c r="BE822" s="727"/>
      <c r="BF822" s="727"/>
      <c r="BG822" s="727"/>
      <c r="BH822" s="727"/>
      <c r="BI822" s="727"/>
      <c r="BJ822" s="727"/>
      <c r="BK822" s="727"/>
      <c r="BL822" s="821"/>
      <c r="BM822" s="727"/>
      <c r="BN822" s="727"/>
      <c r="BO822" s="727"/>
      <c r="BP822" s="727"/>
      <c r="BQ822" s="727"/>
      <c r="BR822" s="821"/>
      <c r="BS822" s="727"/>
      <c r="BT822" s="727"/>
      <c r="BU822" s="727"/>
      <c r="BV822" s="591"/>
      <c r="BW822" s="224" t="str">
        <f t="shared" si="790"/>
        <v xml:space="preserve"> </v>
      </c>
      <c r="BX822" s="471">
        <f t="shared" si="779"/>
        <v>731</v>
      </c>
      <c r="BY822" s="117"/>
      <c r="BZ822" s="117"/>
      <c r="CA822" s="117"/>
      <c r="CB822" s="117"/>
      <c r="CC822" s="117"/>
      <c r="CD822" s="461"/>
      <c r="CE822" s="236"/>
      <c r="CF822" s="224" t="str">
        <f t="shared" si="780"/>
        <v xml:space="preserve"> </v>
      </c>
      <c r="CG822" s="116"/>
      <c r="CH822" s="117"/>
      <c r="CI822" s="117"/>
      <c r="CJ822" s="117"/>
      <c r="CK822" s="472"/>
      <c r="CL822" s="472"/>
      <c r="CM822" s="472"/>
      <c r="CN822" s="472"/>
      <c r="CO822" s="117"/>
      <c r="CP822" s="253"/>
      <c r="CQ822" s="120"/>
      <c r="CR822" s="224" t="str" cm="1">
        <f t="array" ref="CR822">IF(AND(SUM(COUNTIF(CG822:CM822,{"*不明*","*その他*"})+COUNTIF(CO822:CP822,{"*不明*","*その他*"}))&gt;0,CQ822=""),"その他・不明の場合,10)具体的内容、理由を記入",IF(OR(AND(CI822=CI$65,COUNTA(CJ822:CM822)&lt;4),AND(OR(CI822=CI$63,CI822=CI$64,CI822=CI$66,CI822=CI$67,CI822=CI$68,CI822=""),COUNTA(CJ822:CM822)&gt;0)),"3)介護保険認定済→要介護度、認知症自立度、寝たきり度、介護保険サービス記入",IF(OR(AND(OR(CM822=CM$63,CM822=CM$64),CN822=""),AND(OR(CM822=CM$65,CM822=CM$66),CN822&lt;&gt;"")),"7)介護保険サービス受けている/過去受けていた→具体的内容記入"," ")))</f>
        <v xml:space="preserve"> </v>
      </c>
      <c r="CS822" s="224" t="str">
        <f t="shared" si="781"/>
        <v xml:space="preserve"> </v>
      </c>
      <c r="CT822" s="116"/>
      <c r="CU822" s="253"/>
      <c r="CV822" s="117"/>
      <c r="CW822" s="117"/>
      <c r="CX822" s="253"/>
      <c r="CY822" s="117"/>
      <c r="CZ822" s="117"/>
      <c r="DA822" s="253"/>
      <c r="DB822" s="117"/>
      <c r="DC822" s="224" t="str">
        <f t="shared" si="782"/>
        <v xml:space="preserve"> </v>
      </c>
      <c r="DD822" s="224" t="str">
        <f t="shared" si="783"/>
        <v xml:space="preserve"> </v>
      </c>
      <c r="DE822" s="224" t="str">
        <f t="shared" si="794"/>
        <v xml:space="preserve"> </v>
      </c>
      <c r="DF822" s="121"/>
      <c r="DG822" s="114"/>
      <c r="DH822" s="704"/>
      <c r="DI822" s="119"/>
      <c r="DJ822" s="187"/>
      <c r="DK822" s="254"/>
      <c r="DL822" s="224" t="str">
        <f t="shared" si="795"/>
        <v xml:space="preserve"> </v>
      </c>
      <c r="DM822" s="224" t="str">
        <f t="shared" si="784"/>
        <v xml:space="preserve"> </v>
      </c>
      <c r="DN822" s="474"/>
      <c r="DO822" s="117"/>
      <c r="DP822" s="117"/>
      <c r="DQ822" s="117"/>
      <c r="DR822" s="117"/>
      <c r="DS822" s="117"/>
      <c r="DT822" s="254"/>
      <c r="DU822" s="476"/>
      <c r="DV822" s="224" t="str">
        <f t="shared" si="796"/>
        <v xml:space="preserve"> </v>
      </c>
      <c r="DW822" s="115"/>
      <c r="DX822" s="470"/>
      <c r="DY822" s="117"/>
      <c r="DZ822" s="704"/>
      <c r="EA822" s="224" t="str">
        <f t="shared" si="797"/>
        <v xml:space="preserve"> </v>
      </c>
      <c r="EB822" s="906"/>
      <c r="EC822" s="904"/>
      <c r="ED822" s="904"/>
      <c r="EE822" s="904"/>
      <c r="EF822" s="904"/>
      <c r="EG822" s="904"/>
      <c r="EH822" s="904"/>
      <c r="EI822" s="904"/>
      <c r="EJ822" s="904"/>
      <c r="EK822" s="905"/>
      <c r="EL822" s="80"/>
      <c r="EM822" s="224" t="str">
        <f t="shared" si="785"/>
        <v xml:space="preserve"> </v>
      </c>
      <c r="EN822" s="224" t="str">
        <f t="shared" si="786"/>
        <v xml:space="preserve"> </v>
      </c>
      <c r="EO822" s="115"/>
      <c r="EP822" s="1050"/>
      <c r="EQ822" s="253"/>
      <c r="ER822" s="117"/>
      <c r="ES822" s="1258">
        <f t="shared" si="787"/>
        <v>731</v>
      </c>
      <c r="ET822" s="224" t="str">
        <f t="shared" si="788"/>
        <v xml:space="preserve"> </v>
      </c>
      <c r="EU822" s="477" t="str">
        <f t="shared" si="789"/>
        <v/>
      </c>
      <c r="EV822" s="1334" t="str">
        <f t="shared" si="792"/>
        <v xml:space="preserve"> </v>
      </c>
      <c r="EW822" s="1332" t="str">
        <f t="shared" si="836"/>
        <v/>
      </c>
      <c r="EX822" s="1275" t="str">
        <f t="shared" si="818"/>
        <v/>
      </c>
      <c r="EY822" s="1275" t="str">
        <f t="shared" si="819"/>
        <v/>
      </c>
      <c r="EZ822" s="1275" t="str">
        <f t="shared" si="820"/>
        <v/>
      </c>
      <c r="FA822" s="1275" t="str">
        <f t="shared" si="821"/>
        <v/>
      </c>
      <c r="FB822" s="1275" t="str">
        <f t="shared" si="822"/>
        <v/>
      </c>
      <c r="FC822" s="1333" t="str">
        <f t="shared" si="823"/>
        <v/>
      </c>
      <c r="FE822" s="1234" t="str">
        <f t="shared" si="824"/>
        <v xml:space="preserve"> </v>
      </c>
      <c r="FF822" s="1234" t="str">
        <f t="shared" si="825"/>
        <v xml:space="preserve"> </v>
      </c>
      <c r="FG822" s="1234" t="str">
        <f t="shared" si="826"/>
        <v xml:space="preserve"> </v>
      </c>
      <c r="FH822" s="1234" t="str">
        <f t="shared" si="827"/>
        <v xml:space="preserve"> </v>
      </c>
      <c r="FI822" s="1234" t="str">
        <f t="shared" si="798"/>
        <v xml:space="preserve"> </v>
      </c>
      <c r="FJ822" s="1234" t="str">
        <f t="shared" si="828"/>
        <v xml:space="preserve"> </v>
      </c>
      <c r="FK822" s="1234">
        <f t="shared" si="799"/>
        <v>0</v>
      </c>
      <c r="FL822" s="1227"/>
      <c r="FM822" s="1234" t="str">
        <f t="shared" si="800"/>
        <v xml:space="preserve"> </v>
      </c>
      <c r="FN822" s="1234" t="str">
        <f t="shared" si="801"/>
        <v xml:space="preserve"> </v>
      </c>
      <c r="FO822" s="1234" t="str">
        <f t="shared" si="829"/>
        <v xml:space="preserve"> </v>
      </c>
      <c r="FP822" s="1234" t="str">
        <f t="shared" si="830"/>
        <v xml:space="preserve"> </v>
      </c>
      <c r="FQ822" s="1234" t="str">
        <f t="shared" si="802"/>
        <v xml:space="preserve"> </v>
      </c>
      <c r="FR822" s="1234" t="str">
        <f t="shared" si="831"/>
        <v xml:space="preserve"> </v>
      </c>
      <c r="FS822" s="1234">
        <f t="shared" si="837"/>
        <v>0</v>
      </c>
      <c r="FT822" s="1227"/>
      <c r="FU822" s="1234" t="str">
        <f t="shared" si="832"/>
        <v xml:space="preserve"> </v>
      </c>
      <c r="FV822" s="1234" t="str">
        <f t="shared" si="833"/>
        <v xml:space="preserve"> </v>
      </c>
      <c r="FW822" s="1234" t="str">
        <f t="shared" si="834"/>
        <v xml:space="preserve"> </v>
      </c>
      <c r="FX822" s="1234" t="str">
        <f t="shared" si="803"/>
        <v xml:space="preserve"> </v>
      </c>
      <c r="FY822" s="1234" t="str">
        <f t="shared" si="804"/>
        <v xml:space="preserve"> </v>
      </c>
      <c r="FZ822" s="1234" t="str">
        <f t="shared" si="835"/>
        <v xml:space="preserve"> </v>
      </c>
      <c r="GA822" s="1234">
        <f t="shared" si="805"/>
        <v>0</v>
      </c>
      <c r="GB822" s="1227"/>
      <c r="GC822" s="1234" t="str">
        <f t="shared" si="806"/>
        <v xml:space="preserve"> </v>
      </c>
      <c r="GD822" s="1234" t="str">
        <f t="shared" si="807"/>
        <v xml:space="preserve"> </v>
      </c>
      <c r="GE822" s="1234" t="str">
        <f t="shared" si="808"/>
        <v xml:space="preserve"> </v>
      </c>
      <c r="GF822" s="1234" t="str">
        <f t="shared" si="809"/>
        <v xml:space="preserve"> </v>
      </c>
      <c r="GG822" s="1234" t="str">
        <f t="shared" si="810"/>
        <v xml:space="preserve"> </v>
      </c>
      <c r="GH822" s="1234" t="str">
        <f t="shared" si="811"/>
        <v xml:space="preserve"> </v>
      </c>
      <c r="GI822" s="1234" t="str">
        <f t="shared" si="812"/>
        <v xml:space="preserve"> </v>
      </c>
      <c r="GJ822" s="1234" t="str">
        <f t="shared" si="813"/>
        <v xml:space="preserve"> </v>
      </c>
      <c r="GK822" s="1234" t="str">
        <f t="shared" si="814"/>
        <v xml:space="preserve"> </v>
      </c>
      <c r="GL822" s="1234" t="str">
        <f t="shared" si="815"/>
        <v xml:space="preserve"> </v>
      </c>
      <c r="GM822" s="1234" t="str">
        <f t="shared" si="816"/>
        <v xml:space="preserve"> </v>
      </c>
      <c r="GN822" s="1234">
        <f t="shared" si="817"/>
        <v>0</v>
      </c>
    </row>
    <row r="823" spans="1:196" s="100" customFormat="1" ht="27" customHeight="1" thickTop="1" thickBot="1">
      <c r="A823" s="1208">
        <f>【A票】【D票】!$D$10</f>
        <v>0</v>
      </c>
      <c r="B823" s="1212">
        <f>【A票】【D票】!$H$10</f>
        <v>0</v>
      </c>
      <c r="C823" s="1213" t="str">
        <f>【A票】【D票】!$K$10</f>
        <v xml:space="preserve"> </v>
      </c>
      <c r="D823" s="1214">
        <f t="shared" si="791"/>
        <v>732</v>
      </c>
      <c r="E823" s="914"/>
      <c r="F823" s="467"/>
      <c r="G823" s="469"/>
      <c r="H823" s="224" t="str">
        <f t="shared" si="777"/>
        <v xml:space="preserve"> </v>
      </c>
      <c r="I823" s="704"/>
      <c r="J823" s="117"/>
      <c r="K823" s="117"/>
      <c r="L823" s="117"/>
      <c r="M823" s="117"/>
      <c r="N823" s="117"/>
      <c r="O823" s="117"/>
      <c r="P823" s="117"/>
      <c r="Q823" s="117"/>
      <c r="R823" s="117"/>
      <c r="S823" s="117"/>
      <c r="T823" s="254"/>
      <c r="U823" s="646"/>
      <c r="V823" s="646"/>
      <c r="W823" s="114"/>
      <c r="X823" s="254"/>
      <c r="Y823" s="224" t="str">
        <f t="shared" si="778"/>
        <v xml:space="preserve"> </v>
      </c>
      <c r="Z823" s="579"/>
      <c r="AA823" s="704"/>
      <c r="AB823" s="119"/>
      <c r="AC823" s="224" t="str">
        <f t="shared" si="793"/>
        <v xml:space="preserve"> </v>
      </c>
      <c r="AD823" s="115"/>
      <c r="AE823" s="253"/>
      <c r="AF823" s="704"/>
      <c r="AG823" s="727"/>
      <c r="AH823" s="727"/>
      <c r="AI823" s="727"/>
      <c r="AJ823" s="727"/>
      <c r="AK823" s="591"/>
      <c r="AL823" s="727"/>
      <c r="AM823" s="727"/>
      <c r="AN823" s="727"/>
      <c r="AO823" s="727"/>
      <c r="AP823" s="727"/>
      <c r="AQ823" s="727"/>
      <c r="AR823" s="727"/>
      <c r="AS823" s="727"/>
      <c r="AT823" s="727"/>
      <c r="AU823" s="727"/>
      <c r="AV823" s="727"/>
      <c r="AW823" s="727"/>
      <c r="AX823" s="727"/>
      <c r="AY823" s="727"/>
      <c r="AZ823" s="727"/>
      <c r="BA823" s="727"/>
      <c r="BB823" s="727"/>
      <c r="BC823" s="821"/>
      <c r="BD823" s="727"/>
      <c r="BE823" s="727"/>
      <c r="BF823" s="727"/>
      <c r="BG823" s="727"/>
      <c r="BH823" s="727"/>
      <c r="BI823" s="727"/>
      <c r="BJ823" s="727"/>
      <c r="BK823" s="727"/>
      <c r="BL823" s="821"/>
      <c r="BM823" s="727"/>
      <c r="BN823" s="727"/>
      <c r="BO823" s="727"/>
      <c r="BP823" s="727"/>
      <c r="BQ823" s="727"/>
      <c r="BR823" s="821"/>
      <c r="BS823" s="727"/>
      <c r="BT823" s="727"/>
      <c r="BU823" s="727"/>
      <c r="BV823" s="591"/>
      <c r="BW823" s="224" t="str">
        <f t="shared" si="790"/>
        <v xml:space="preserve"> </v>
      </c>
      <c r="BX823" s="471">
        <f t="shared" si="779"/>
        <v>732</v>
      </c>
      <c r="BY823" s="117"/>
      <c r="BZ823" s="117"/>
      <c r="CA823" s="117"/>
      <c r="CB823" s="117"/>
      <c r="CC823" s="117"/>
      <c r="CD823" s="461"/>
      <c r="CE823" s="236"/>
      <c r="CF823" s="224" t="str">
        <f t="shared" si="780"/>
        <v xml:space="preserve"> </v>
      </c>
      <c r="CG823" s="116"/>
      <c r="CH823" s="117"/>
      <c r="CI823" s="117"/>
      <c r="CJ823" s="117"/>
      <c r="CK823" s="472"/>
      <c r="CL823" s="472"/>
      <c r="CM823" s="472"/>
      <c r="CN823" s="472"/>
      <c r="CO823" s="117"/>
      <c r="CP823" s="253"/>
      <c r="CQ823" s="120"/>
      <c r="CR823" s="224" t="str" cm="1">
        <f t="array" ref="CR823">IF(AND(SUM(COUNTIF(CG823:CM823,{"*不明*","*その他*"})+COUNTIF(CO823:CP823,{"*不明*","*その他*"}))&gt;0,CQ823=""),"その他・不明の場合,10)具体的内容、理由を記入",IF(OR(AND(CI823=CI$65,COUNTA(CJ823:CM823)&lt;4),AND(OR(CI823=CI$63,CI823=CI$64,CI823=CI$66,CI823=CI$67,CI823=CI$68,CI823=""),COUNTA(CJ823:CM823)&gt;0)),"3)介護保険認定済→要介護度、認知症自立度、寝たきり度、介護保険サービス記入",IF(OR(AND(OR(CM823=CM$63,CM823=CM$64),CN823=""),AND(OR(CM823=CM$65,CM823=CM$66),CN823&lt;&gt;"")),"7)介護保険サービス受けている/過去受けていた→具体的内容記入"," ")))</f>
        <v xml:space="preserve"> </v>
      </c>
      <c r="CS823" s="224" t="str">
        <f t="shared" si="781"/>
        <v xml:space="preserve"> </v>
      </c>
      <c r="CT823" s="116"/>
      <c r="CU823" s="253"/>
      <c r="CV823" s="117"/>
      <c r="CW823" s="117"/>
      <c r="CX823" s="253"/>
      <c r="CY823" s="117"/>
      <c r="CZ823" s="117"/>
      <c r="DA823" s="253"/>
      <c r="DB823" s="117"/>
      <c r="DC823" s="224" t="str">
        <f t="shared" si="782"/>
        <v xml:space="preserve"> </v>
      </c>
      <c r="DD823" s="224" t="str">
        <f t="shared" si="783"/>
        <v xml:space="preserve"> </v>
      </c>
      <c r="DE823" s="224" t="str">
        <f t="shared" si="794"/>
        <v xml:space="preserve"> </v>
      </c>
      <c r="DF823" s="121"/>
      <c r="DG823" s="114"/>
      <c r="DH823" s="704"/>
      <c r="DI823" s="119"/>
      <c r="DJ823" s="187"/>
      <c r="DK823" s="254"/>
      <c r="DL823" s="224" t="str">
        <f t="shared" si="795"/>
        <v xml:space="preserve"> </v>
      </c>
      <c r="DM823" s="224" t="str">
        <f t="shared" si="784"/>
        <v xml:space="preserve"> </v>
      </c>
      <c r="DN823" s="474"/>
      <c r="DO823" s="117"/>
      <c r="DP823" s="117"/>
      <c r="DQ823" s="117"/>
      <c r="DR823" s="117"/>
      <c r="DS823" s="117"/>
      <c r="DT823" s="254"/>
      <c r="DU823" s="476"/>
      <c r="DV823" s="224" t="str">
        <f t="shared" si="796"/>
        <v xml:space="preserve"> </v>
      </c>
      <c r="DW823" s="115"/>
      <c r="DX823" s="470"/>
      <c r="DY823" s="117"/>
      <c r="DZ823" s="704"/>
      <c r="EA823" s="224" t="str">
        <f t="shared" si="797"/>
        <v xml:space="preserve"> </v>
      </c>
      <c r="EB823" s="906"/>
      <c r="EC823" s="904"/>
      <c r="ED823" s="904"/>
      <c r="EE823" s="904"/>
      <c r="EF823" s="904"/>
      <c r="EG823" s="904"/>
      <c r="EH823" s="904"/>
      <c r="EI823" s="904"/>
      <c r="EJ823" s="904"/>
      <c r="EK823" s="905"/>
      <c r="EL823" s="80"/>
      <c r="EM823" s="224" t="str">
        <f t="shared" si="785"/>
        <v xml:space="preserve"> </v>
      </c>
      <c r="EN823" s="224" t="str">
        <f t="shared" si="786"/>
        <v xml:space="preserve"> </v>
      </c>
      <c r="EO823" s="115"/>
      <c r="EP823" s="1050"/>
      <c r="EQ823" s="253"/>
      <c r="ER823" s="117"/>
      <c r="ES823" s="1258">
        <f t="shared" si="787"/>
        <v>732</v>
      </c>
      <c r="ET823" s="224" t="str">
        <f t="shared" si="788"/>
        <v xml:space="preserve"> </v>
      </c>
      <c r="EU823" s="477" t="str">
        <f t="shared" si="789"/>
        <v/>
      </c>
      <c r="EV823" s="1334" t="str">
        <f t="shared" si="792"/>
        <v xml:space="preserve"> </v>
      </c>
      <c r="EW823" s="1332" t="str">
        <f t="shared" si="836"/>
        <v/>
      </c>
      <c r="EX823" s="1275" t="str">
        <f t="shared" si="818"/>
        <v/>
      </c>
      <c r="EY823" s="1275" t="str">
        <f t="shared" si="819"/>
        <v/>
      </c>
      <c r="EZ823" s="1275" t="str">
        <f t="shared" si="820"/>
        <v/>
      </c>
      <c r="FA823" s="1275" t="str">
        <f t="shared" si="821"/>
        <v/>
      </c>
      <c r="FB823" s="1275" t="str">
        <f t="shared" si="822"/>
        <v/>
      </c>
      <c r="FC823" s="1333" t="str">
        <f t="shared" si="823"/>
        <v/>
      </c>
      <c r="FE823" s="1234" t="str">
        <f t="shared" si="824"/>
        <v xml:space="preserve"> </v>
      </c>
      <c r="FF823" s="1234" t="str">
        <f t="shared" si="825"/>
        <v xml:space="preserve"> </v>
      </c>
      <c r="FG823" s="1234" t="str">
        <f t="shared" si="826"/>
        <v xml:space="preserve"> </v>
      </c>
      <c r="FH823" s="1234" t="str">
        <f t="shared" si="827"/>
        <v xml:space="preserve"> </v>
      </c>
      <c r="FI823" s="1234" t="str">
        <f t="shared" si="798"/>
        <v xml:space="preserve"> </v>
      </c>
      <c r="FJ823" s="1234" t="str">
        <f t="shared" si="828"/>
        <v xml:space="preserve"> </v>
      </c>
      <c r="FK823" s="1234">
        <f t="shared" si="799"/>
        <v>0</v>
      </c>
      <c r="FL823" s="1227"/>
      <c r="FM823" s="1234" t="str">
        <f t="shared" si="800"/>
        <v xml:space="preserve"> </v>
      </c>
      <c r="FN823" s="1234" t="str">
        <f t="shared" si="801"/>
        <v xml:space="preserve"> </v>
      </c>
      <c r="FO823" s="1234" t="str">
        <f t="shared" si="829"/>
        <v xml:space="preserve"> </v>
      </c>
      <c r="FP823" s="1234" t="str">
        <f t="shared" si="830"/>
        <v xml:space="preserve"> </v>
      </c>
      <c r="FQ823" s="1234" t="str">
        <f t="shared" si="802"/>
        <v xml:space="preserve"> </v>
      </c>
      <c r="FR823" s="1234" t="str">
        <f t="shared" si="831"/>
        <v xml:space="preserve"> </v>
      </c>
      <c r="FS823" s="1234">
        <f t="shared" si="837"/>
        <v>0</v>
      </c>
      <c r="FT823" s="1227"/>
      <c r="FU823" s="1234" t="str">
        <f t="shared" si="832"/>
        <v xml:space="preserve"> </v>
      </c>
      <c r="FV823" s="1234" t="str">
        <f t="shared" si="833"/>
        <v xml:space="preserve"> </v>
      </c>
      <c r="FW823" s="1234" t="str">
        <f t="shared" si="834"/>
        <v xml:space="preserve"> </v>
      </c>
      <c r="FX823" s="1234" t="str">
        <f t="shared" si="803"/>
        <v xml:space="preserve"> </v>
      </c>
      <c r="FY823" s="1234" t="str">
        <f t="shared" si="804"/>
        <v xml:space="preserve"> </v>
      </c>
      <c r="FZ823" s="1234" t="str">
        <f t="shared" si="835"/>
        <v xml:space="preserve"> </v>
      </c>
      <c r="GA823" s="1234">
        <f t="shared" si="805"/>
        <v>0</v>
      </c>
      <c r="GB823" s="1227"/>
      <c r="GC823" s="1234" t="str">
        <f t="shared" si="806"/>
        <v xml:space="preserve"> </v>
      </c>
      <c r="GD823" s="1234" t="str">
        <f t="shared" si="807"/>
        <v xml:space="preserve"> </v>
      </c>
      <c r="GE823" s="1234" t="str">
        <f t="shared" si="808"/>
        <v xml:space="preserve"> </v>
      </c>
      <c r="GF823" s="1234" t="str">
        <f t="shared" si="809"/>
        <v xml:space="preserve"> </v>
      </c>
      <c r="GG823" s="1234" t="str">
        <f t="shared" si="810"/>
        <v xml:space="preserve"> </v>
      </c>
      <c r="GH823" s="1234" t="str">
        <f t="shared" si="811"/>
        <v xml:space="preserve"> </v>
      </c>
      <c r="GI823" s="1234" t="str">
        <f t="shared" si="812"/>
        <v xml:space="preserve"> </v>
      </c>
      <c r="GJ823" s="1234" t="str">
        <f t="shared" si="813"/>
        <v xml:space="preserve"> </v>
      </c>
      <c r="GK823" s="1234" t="str">
        <f t="shared" si="814"/>
        <v xml:space="preserve"> </v>
      </c>
      <c r="GL823" s="1234" t="str">
        <f t="shared" si="815"/>
        <v xml:space="preserve"> </v>
      </c>
      <c r="GM823" s="1234" t="str">
        <f t="shared" si="816"/>
        <v xml:space="preserve"> </v>
      </c>
      <c r="GN823" s="1234">
        <f t="shared" si="817"/>
        <v>0</v>
      </c>
    </row>
    <row r="824" spans="1:196" s="100" customFormat="1" ht="27" customHeight="1" thickTop="1" thickBot="1">
      <c r="A824" s="1208">
        <f>【A票】【D票】!$D$10</f>
        <v>0</v>
      </c>
      <c r="B824" s="1212">
        <f>【A票】【D票】!$H$10</f>
        <v>0</v>
      </c>
      <c r="C824" s="1213" t="str">
        <f>【A票】【D票】!$K$10</f>
        <v xml:space="preserve"> </v>
      </c>
      <c r="D824" s="1214">
        <f t="shared" si="791"/>
        <v>733</v>
      </c>
      <c r="E824" s="914"/>
      <c r="F824" s="467"/>
      <c r="G824" s="469"/>
      <c r="H824" s="224" t="str">
        <f t="shared" si="777"/>
        <v xml:space="preserve"> </v>
      </c>
      <c r="I824" s="704"/>
      <c r="J824" s="117"/>
      <c r="K824" s="117"/>
      <c r="L824" s="117"/>
      <c r="M824" s="117"/>
      <c r="N824" s="117"/>
      <c r="O824" s="117"/>
      <c r="P824" s="117"/>
      <c r="Q824" s="117"/>
      <c r="R824" s="117"/>
      <c r="S824" s="117"/>
      <c r="T824" s="254"/>
      <c r="U824" s="646"/>
      <c r="V824" s="646"/>
      <c r="W824" s="114"/>
      <c r="X824" s="254"/>
      <c r="Y824" s="224" t="str">
        <f t="shared" si="778"/>
        <v xml:space="preserve"> </v>
      </c>
      <c r="Z824" s="579"/>
      <c r="AA824" s="704"/>
      <c r="AB824" s="119"/>
      <c r="AC824" s="224" t="str">
        <f t="shared" si="793"/>
        <v xml:space="preserve"> </v>
      </c>
      <c r="AD824" s="115"/>
      <c r="AE824" s="253"/>
      <c r="AF824" s="704"/>
      <c r="AG824" s="727"/>
      <c r="AH824" s="727"/>
      <c r="AI824" s="727"/>
      <c r="AJ824" s="727"/>
      <c r="AK824" s="591"/>
      <c r="AL824" s="727"/>
      <c r="AM824" s="727"/>
      <c r="AN824" s="727"/>
      <c r="AO824" s="727"/>
      <c r="AP824" s="727"/>
      <c r="AQ824" s="727"/>
      <c r="AR824" s="727"/>
      <c r="AS824" s="727"/>
      <c r="AT824" s="727"/>
      <c r="AU824" s="727"/>
      <c r="AV824" s="727"/>
      <c r="AW824" s="727"/>
      <c r="AX824" s="727"/>
      <c r="AY824" s="727"/>
      <c r="AZ824" s="727"/>
      <c r="BA824" s="727"/>
      <c r="BB824" s="727"/>
      <c r="BC824" s="821"/>
      <c r="BD824" s="727"/>
      <c r="BE824" s="727"/>
      <c r="BF824" s="727"/>
      <c r="BG824" s="727"/>
      <c r="BH824" s="727"/>
      <c r="BI824" s="727"/>
      <c r="BJ824" s="727"/>
      <c r="BK824" s="727"/>
      <c r="BL824" s="821"/>
      <c r="BM824" s="727"/>
      <c r="BN824" s="727"/>
      <c r="BO824" s="727"/>
      <c r="BP824" s="727"/>
      <c r="BQ824" s="727"/>
      <c r="BR824" s="821"/>
      <c r="BS824" s="727"/>
      <c r="BT824" s="727"/>
      <c r="BU824" s="727"/>
      <c r="BV824" s="591"/>
      <c r="BW824" s="224" t="str">
        <f t="shared" si="790"/>
        <v xml:space="preserve"> </v>
      </c>
      <c r="BX824" s="471">
        <f t="shared" si="779"/>
        <v>733</v>
      </c>
      <c r="BY824" s="117"/>
      <c r="BZ824" s="117"/>
      <c r="CA824" s="117"/>
      <c r="CB824" s="117"/>
      <c r="CC824" s="117"/>
      <c r="CD824" s="461"/>
      <c r="CE824" s="236"/>
      <c r="CF824" s="224" t="str">
        <f t="shared" si="780"/>
        <v xml:space="preserve"> </v>
      </c>
      <c r="CG824" s="116"/>
      <c r="CH824" s="117"/>
      <c r="CI824" s="117"/>
      <c r="CJ824" s="117"/>
      <c r="CK824" s="472"/>
      <c r="CL824" s="472"/>
      <c r="CM824" s="472"/>
      <c r="CN824" s="472"/>
      <c r="CO824" s="117"/>
      <c r="CP824" s="253"/>
      <c r="CQ824" s="120"/>
      <c r="CR824" s="224" t="str" cm="1">
        <f t="array" ref="CR824">IF(AND(SUM(COUNTIF(CG824:CM824,{"*不明*","*その他*"})+COUNTIF(CO824:CP824,{"*不明*","*その他*"}))&gt;0,CQ824=""),"その他・不明の場合,10)具体的内容、理由を記入",IF(OR(AND(CI824=CI$65,COUNTA(CJ824:CM824)&lt;4),AND(OR(CI824=CI$63,CI824=CI$64,CI824=CI$66,CI824=CI$67,CI824=CI$68,CI824=""),COUNTA(CJ824:CM824)&gt;0)),"3)介護保険認定済→要介護度、認知症自立度、寝たきり度、介護保険サービス記入",IF(OR(AND(OR(CM824=CM$63,CM824=CM$64),CN824=""),AND(OR(CM824=CM$65,CM824=CM$66),CN824&lt;&gt;"")),"7)介護保険サービス受けている/過去受けていた→具体的内容記入"," ")))</f>
        <v xml:space="preserve"> </v>
      </c>
      <c r="CS824" s="224" t="str">
        <f t="shared" si="781"/>
        <v xml:space="preserve"> </v>
      </c>
      <c r="CT824" s="116"/>
      <c r="CU824" s="253"/>
      <c r="CV824" s="117"/>
      <c r="CW824" s="117"/>
      <c r="CX824" s="253"/>
      <c r="CY824" s="117"/>
      <c r="CZ824" s="117"/>
      <c r="DA824" s="253"/>
      <c r="DB824" s="117"/>
      <c r="DC824" s="224" t="str">
        <f t="shared" si="782"/>
        <v xml:space="preserve"> </v>
      </c>
      <c r="DD824" s="224" t="str">
        <f t="shared" si="783"/>
        <v xml:space="preserve"> </v>
      </c>
      <c r="DE824" s="224" t="str">
        <f t="shared" si="794"/>
        <v xml:space="preserve"> </v>
      </c>
      <c r="DF824" s="121"/>
      <c r="DG824" s="114"/>
      <c r="DH824" s="704"/>
      <c r="DI824" s="119"/>
      <c r="DJ824" s="187"/>
      <c r="DK824" s="254"/>
      <c r="DL824" s="224" t="str">
        <f t="shared" si="795"/>
        <v xml:space="preserve"> </v>
      </c>
      <c r="DM824" s="224" t="str">
        <f t="shared" si="784"/>
        <v xml:space="preserve"> </v>
      </c>
      <c r="DN824" s="474"/>
      <c r="DO824" s="117"/>
      <c r="DP824" s="117"/>
      <c r="DQ824" s="117"/>
      <c r="DR824" s="117"/>
      <c r="DS824" s="117"/>
      <c r="DT824" s="254"/>
      <c r="DU824" s="476"/>
      <c r="DV824" s="224" t="str">
        <f t="shared" si="796"/>
        <v xml:space="preserve"> </v>
      </c>
      <c r="DW824" s="115"/>
      <c r="DX824" s="470"/>
      <c r="DY824" s="117"/>
      <c r="DZ824" s="704"/>
      <c r="EA824" s="224" t="str">
        <f t="shared" si="797"/>
        <v xml:space="preserve"> </v>
      </c>
      <c r="EB824" s="906"/>
      <c r="EC824" s="904"/>
      <c r="ED824" s="904"/>
      <c r="EE824" s="904"/>
      <c r="EF824" s="904"/>
      <c r="EG824" s="904"/>
      <c r="EH824" s="904"/>
      <c r="EI824" s="904"/>
      <c r="EJ824" s="904"/>
      <c r="EK824" s="905"/>
      <c r="EL824" s="80"/>
      <c r="EM824" s="224" t="str">
        <f t="shared" si="785"/>
        <v xml:space="preserve"> </v>
      </c>
      <c r="EN824" s="224" t="str">
        <f t="shared" si="786"/>
        <v xml:space="preserve"> </v>
      </c>
      <c r="EO824" s="115"/>
      <c r="EP824" s="1050"/>
      <c r="EQ824" s="253"/>
      <c r="ER824" s="117"/>
      <c r="ES824" s="1258">
        <f t="shared" si="787"/>
        <v>733</v>
      </c>
      <c r="ET824" s="224" t="str">
        <f t="shared" si="788"/>
        <v xml:space="preserve"> </v>
      </c>
      <c r="EU824" s="477" t="str">
        <f t="shared" si="789"/>
        <v/>
      </c>
      <c r="EV824" s="1334" t="str">
        <f t="shared" si="792"/>
        <v xml:space="preserve"> </v>
      </c>
      <c r="EW824" s="1332" t="str">
        <f t="shared" si="836"/>
        <v/>
      </c>
      <c r="EX824" s="1275" t="str">
        <f t="shared" si="818"/>
        <v/>
      </c>
      <c r="EY824" s="1275" t="str">
        <f t="shared" si="819"/>
        <v/>
      </c>
      <c r="EZ824" s="1275" t="str">
        <f t="shared" si="820"/>
        <v/>
      </c>
      <c r="FA824" s="1275" t="str">
        <f t="shared" si="821"/>
        <v/>
      </c>
      <c r="FB824" s="1275" t="str">
        <f t="shared" si="822"/>
        <v/>
      </c>
      <c r="FC824" s="1333" t="str">
        <f t="shared" si="823"/>
        <v/>
      </c>
      <c r="FE824" s="1234" t="str">
        <f t="shared" si="824"/>
        <v xml:space="preserve"> </v>
      </c>
      <c r="FF824" s="1234" t="str">
        <f t="shared" si="825"/>
        <v xml:space="preserve"> </v>
      </c>
      <c r="FG824" s="1234" t="str">
        <f t="shared" si="826"/>
        <v xml:space="preserve"> </v>
      </c>
      <c r="FH824" s="1234" t="str">
        <f t="shared" si="827"/>
        <v xml:space="preserve"> </v>
      </c>
      <c r="FI824" s="1234" t="str">
        <f t="shared" si="798"/>
        <v xml:space="preserve"> </v>
      </c>
      <c r="FJ824" s="1234" t="str">
        <f t="shared" si="828"/>
        <v xml:space="preserve"> </v>
      </c>
      <c r="FK824" s="1234">
        <f t="shared" si="799"/>
        <v>0</v>
      </c>
      <c r="FL824" s="1227"/>
      <c r="FM824" s="1234" t="str">
        <f t="shared" si="800"/>
        <v xml:space="preserve"> </v>
      </c>
      <c r="FN824" s="1234" t="str">
        <f t="shared" si="801"/>
        <v xml:space="preserve"> </v>
      </c>
      <c r="FO824" s="1234" t="str">
        <f t="shared" si="829"/>
        <v xml:space="preserve"> </v>
      </c>
      <c r="FP824" s="1234" t="str">
        <f t="shared" si="830"/>
        <v xml:space="preserve"> </v>
      </c>
      <c r="FQ824" s="1234" t="str">
        <f t="shared" si="802"/>
        <v xml:space="preserve"> </v>
      </c>
      <c r="FR824" s="1234" t="str">
        <f t="shared" si="831"/>
        <v xml:space="preserve"> </v>
      </c>
      <c r="FS824" s="1234">
        <f t="shared" si="837"/>
        <v>0</v>
      </c>
      <c r="FT824" s="1227"/>
      <c r="FU824" s="1234" t="str">
        <f t="shared" si="832"/>
        <v xml:space="preserve"> </v>
      </c>
      <c r="FV824" s="1234" t="str">
        <f t="shared" si="833"/>
        <v xml:space="preserve"> </v>
      </c>
      <c r="FW824" s="1234" t="str">
        <f t="shared" si="834"/>
        <v xml:space="preserve"> </v>
      </c>
      <c r="FX824" s="1234" t="str">
        <f t="shared" si="803"/>
        <v xml:space="preserve"> </v>
      </c>
      <c r="FY824" s="1234" t="str">
        <f t="shared" si="804"/>
        <v xml:space="preserve"> </v>
      </c>
      <c r="FZ824" s="1234" t="str">
        <f t="shared" si="835"/>
        <v xml:space="preserve"> </v>
      </c>
      <c r="GA824" s="1234">
        <f t="shared" si="805"/>
        <v>0</v>
      </c>
      <c r="GB824" s="1227"/>
      <c r="GC824" s="1234" t="str">
        <f t="shared" si="806"/>
        <v xml:space="preserve"> </v>
      </c>
      <c r="GD824" s="1234" t="str">
        <f t="shared" si="807"/>
        <v xml:space="preserve"> </v>
      </c>
      <c r="GE824" s="1234" t="str">
        <f t="shared" si="808"/>
        <v xml:space="preserve"> </v>
      </c>
      <c r="GF824" s="1234" t="str">
        <f t="shared" si="809"/>
        <v xml:space="preserve"> </v>
      </c>
      <c r="GG824" s="1234" t="str">
        <f t="shared" si="810"/>
        <v xml:space="preserve"> </v>
      </c>
      <c r="GH824" s="1234" t="str">
        <f t="shared" si="811"/>
        <v xml:space="preserve"> </v>
      </c>
      <c r="GI824" s="1234" t="str">
        <f t="shared" si="812"/>
        <v xml:space="preserve"> </v>
      </c>
      <c r="GJ824" s="1234" t="str">
        <f t="shared" si="813"/>
        <v xml:space="preserve"> </v>
      </c>
      <c r="GK824" s="1234" t="str">
        <f t="shared" si="814"/>
        <v xml:space="preserve"> </v>
      </c>
      <c r="GL824" s="1234" t="str">
        <f t="shared" si="815"/>
        <v xml:space="preserve"> </v>
      </c>
      <c r="GM824" s="1234" t="str">
        <f t="shared" si="816"/>
        <v xml:space="preserve"> </v>
      </c>
      <c r="GN824" s="1234">
        <f t="shared" si="817"/>
        <v>0</v>
      </c>
    </row>
    <row r="825" spans="1:196" s="100" customFormat="1" ht="27" customHeight="1" thickTop="1" thickBot="1">
      <c r="A825" s="1208">
        <f>【A票】【D票】!$D$10</f>
        <v>0</v>
      </c>
      <c r="B825" s="1212">
        <f>【A票】【D票】!$H$10</f>
        <v>0</v>
      </c>
      <c r="C825" s="1213" t="str">
        <f>【A票】【D票】!$K$10</f>
        <v xml:space="preserve"> </v>
      </c>
      <c r="D825" s="1214">
        <f t="shared" si="791"/>
        <v>734</v>
      </c>
      <c r="E825" s="914"/>
      <c r="F825" s="467"/>
      <c r="G825" s="469"/>
      <c r="H825" s="224" t="str">
        <f t="shared" si="777"/>
        <v xml:space="preserve"> </v>
      </c>
      <c r="I825" s="704"/>
      <c r="J825" s="117"/>
      <c r="K825" s="117"/>
      <c r="L825" s="117"/>
      <c r="M825" s="117"/>
      <c r="N825" s="117"/>
      <c r="O825" s="117"/>
      <c r="P825" s="117"/>
      <c r="Q825" s="117"/>
      <c r="R825" s="117"/>
      <c r="S825" s="117"/>
      <c r="T825" s="254"/>
      <c r="U825" s="646"/>
      <c r="V825" s="646"/>
      <c r="W825" s="114"/>
      <c r="X825" s="254"/>
      <c r="Y825" s="224" t="str">
        <f t="shared" si="778"/>
        <v xml:space="preserve"> </v>
      </c>
      <c r="Z825" s="579"/>
      <c r="AA825" s="704"/>
      <c r="AB825" s="119"/>
      <c r="AC825" s="224" t="str">
        <f t="shared" si="793"/>
        <v xml:space="preserve"> </v>
      </c>
      <c r="AD825" s="115"/>
      <c r="AE825" s="253"/>
      <c r="AF825" s="704"/>
      <c r="AG825" s="727"/>
      <c r="AH825" s="727"/>
      <c r="AI825" s="727"/>
      <c r="AJ825" s="727"/>
      <c r="AK825" s="591"/>
      <c r="AL825" s="727"/>
      <c r="AM825" s="727"/>
      <c r="AN825" s="727"/>
      <c r="AO825" s="727"/>
      <c r="AP825" s="727"/>
      <c r="AQ825" s="727"/>
      <c r="AR825" s="727"/>
      <c r="AS825" s="727"/>
      <c r="AT825" s="727"/>
      <c r="AU825" s="727"/>
      <c r="AV825" s="727"/>
      <c r="AW825" s="727"/>
      <c r="AX825" s="727"/>
      <c r="AY825" s="727"/>
      <c r="AZ825" s="727"/>
      <c r="BA825" s="727"/>
      <c r="BB825" s="727"/>
      <c r="BC825" s="821"/>
      <c r="BD825" s="727"/>
      <c r="BE825" s="727"/>
      <c r="BF825" s="727"/>
      <c r="BG825" s="727"/>
      <c r="BH825" s="727"/>
      <c r="BI825" s="727"/>
      <c r="BJ825" s="727"/>
      <c r="BK825" s="727"/>
      <c r="BL825" s="821"/>
      <c r="BM825" s="727"/>
      <c r="BN825" s="727"/>
      <c r="BO825" s="727"/>
      <c r="BP825" s="727"/>
      <c r="BQ825" s="727"/>
      <c r="BR825" s="821"/>
      <c r="BS825" s="727"/>
      <c r="BT825" s="727"/>
      <c r="BU825" s="727"/>
      <c r="BV825" s="591"/>
      <c r="BW825" s="224" t="str">
        <f t="shared" si="790"/>
        <v xml:space="preserve"> </v>
      </c>
      <c r="BX825" s="471">
        <f t="shared" si="779"/>
        <v>734</v>
      </c>
      <c r="BY825" s="117"/>
      <c r="BZ825" s="117"/>
      <c r="CA825" s="117"/>
      <c r="CB825" s="117"/>
      <c r="CC825" s="117"/>
      <c r="CD825" s="461"/>
      <c r="CE825" s="236"/>
      <c r="CF825" s="224" t="str">
        <f t="shared" si="780"/>
        <v xml:space="preserve"> </v>
      </c>
      <c r="CG825" s="116"/>
      <c r="CH825" s="117"/>
      <c r="CI825" s="117"/>
      <c r="CJ825" s="117"/>
      <c r="CK825" s="472"/>
      <c r="CL825" s="472"/>
      <c r="CM825" s="472"/>
      <c r="CN825" s="472"/>
      <c r="CO825" s="117"/>
      <c r="CP825" s="253"/>
      <c r="CQ825" s="120"/>
      <c r="CR825" s="224" t="str" cm="1">
        <f t="array" ref="CR825">IF(AND(SUM(COUNTIF(CG825:CM825,{"*不明*","*その他*"})+COUNTIF(CO825:CP825,{"*不明*","*その他*"}))&gt;0,CQ825=""),"その他・不明の場合,10)具体的内容、理由を記入",IF(OR(AND(CI825=CI$65,COUNTA(CJ825:CM825)&lt;4),AND(OR(CI825=CI$63,CI825=CI$64,CI825=CI$66,CI825=CI$67,CI825=CI$68,CI825=""),COUNTA(CJ825:CM825)&gt;0)),"3)介護保険認定済→要介護度、認知症自立度、寝たきり度、介護保険サービス記入",IF(OR(AND(OR(CM825=CM$63,CM825=CM$64),CN825=""),AND(OR(CM825=CM$65,CM825=CM$66),CN825&lt;&gt;"")),"7)介護保険サービス受けている/過去受けていた→具体的内容記入"," ")))</f>
        <v xml:space="preserve"> </v>
      </c>
      <c r="CS825" s="224" t="str">
        <f t="shared" si="781"/>
        <v xml:space="preserve"> </v>
      </c>
      <c r="CT825" s="116"/>
      <c r="CU825" s="253"/>
      <c r="CV825" s="117"/>
      <c r="CW825" s="117"/>
      <c r="CX825" s="253"/>
      <c r="CY825" s="117"/>
      <c r="CZ825" s="117"/>
      <c r="DA825" s="253"/>
      <c r="DB825" s="117"/>
      <c r="DC825" s="224" t="str">
        <f t="shared" si="782"/>
        <v xml:space="preserve"> </v>
      </c>
      <c r="DD825" s="224" t="str">
        <f t="shared" si="783"/>
        <v xml:space="preserve"> </v>
      </c>
      <c r="DE825" s="224" t="str">
        <f t="shared" si="794"/>
        <v xml:space="preserve"> </v>
      </c>
      <c r="DF825" s="121"/>
      <c r="DG825" s="114"/>
      <c r="DH825" s="704"/>
      <c r="DI825" s="119"/>
      <c r="DJ825" s="187"/>
      <c r="DK825" s="254"/>
      <c r="DL825" s="224" t="str">
        <f t="shared" si="795"/>
        <v xml:space="preserve"> </v>
      </c>
      <c r="DM825" s="224" t="str">
        <f t="shared" si="784"/>
        <v xml:space="preserve"> </v>
      </c>
      <c r="DN825" s="474"/>
      <c r="DO825" s="117"/>
      <c r="DP825" s="117"/>
      <c r="DQ825" s="117"/>
      <c r="DR825" s="117"/>
      <c r="DS825" s="117"/>
      <c r="DT825" s="254"/>
      <c r="DU825" s="476"/>
      <c r="DV825" s="224" t="str">
        <f t="shared" si="796"/>
        <v xml:space="preserve"> </v>
      </c>
      <c r="DW825" s="115"/>
      <c r="DX825" s="470"/>
      <c r="DY825" s="117"/>
      <c r="DZ825" s="704"/>
      <c r="EA825" s="224" t="str">
        <f t="shared" si="797"/>
        <v xml:space="preserve"> </v>
      </c>
      <c r="EB825" s="906"/>
      <c r="EC825" s="904"/>
      <c r="ED825" s="904"/>
      <c r="EE825" s="904"/>
      <c r="EF825" s="904"/>
      <c r="EG825" s="904"/>
      <c r="EH825" s="904"/>
      <c r="EI825" s="904"/>
      <c r="EJ825" s="904"/>
      <c r="EK825" s="905"/>
      <c r="EL825" s="80"/>
      <c r="EM825" s="224" t="str">
        <f t="shared" si="785"/>
        <v xml:space="preserve"> </v>
      </c>
      <c r="EN825" s="224" t="str">
        <f t="shared" si="786"/>
        <v xml:space="preserve"> </v>
      </c>
      <c r="EO825" s="115"/>
      <c r="EP825" s="1050"/>
      <c r="EQ825" s="253"/>
      <c r="ER825" s="117"/>
      <c r="ES825" s="1258">
        <f t="shared" si="787"/>
        <v>734</v>
      </c>
      <c r="ET825" s="224" t="str">
        <f t="shared" si="788"/>
        <v xml:space="preserve"> </v>
      </c>
      <c r="EU825" s="477" t="str">
        <f t="shared" si="789"/>
        <v/>
      </c>
      <c r="EV825" s="1334" t="str">
        <f t="shared" si="792"/>
        <v xml:space="preserve"> </v>
      </c>
      <c r="EW825" s="1332" t="str">
        <f t="shared" si="836"/>
        <v/>
      </c>
      <c r="EX825" s="1275" t="str">
        <f t="shared" si="818"/>
        <v/>
      </c>
      <c r="EY825" s="1275" t="str">
        <f t="shared" si="819"/>
        <v/>
      </c>
      <c r="EZ825" s="1275" t="str">
        <f t="shared" si="820"/>
        <v/>
      </c>
      <c r="FA825" s="1275" t="str">
        <f t="shared" si="821"/>
        <v/>
      </c>
      <c r="FB825" s="1275" t="str">
        <f t="shared" si="822"/>
        <v/>
      </c>
      <c r="FC825" s="1333" t="str">
        <f t="shared" si="823"/>
        <v/>
      </c>
      <c r="FE825" s="1234" t="str">
        <f t="shared" si="824"/>
        <v xml:space="preserve"> </v>
      </c>
      <c r="FF825" s="1234" t="str">
        <f t="shared" si="825"/>
        <v xml:space="preserve"> </v>
      </c>
      <c r="FG825" s="1234" t="str">
        <f t="shared" si="826"/>
        <v xml:space="preserve"> </v>
      </c>
      <c r="FH825" s="1234" t="str">
        <f t="shared" si="827"/>
        <v xml:space="preserve"> </v>
      </c>
      <c r="FI825" s="1234" t="str">
        <f t="shared" si="798"/>
        <v xml:space="preserve"> </v>
      </c>
      <c r="FJ825" s="1234" t="str">
        <f t="shared" si="828"/>
        <v xml:space="preserve"> </v>
      </c>
      <c r="FK825" s="1234">
        <f t="shared" si="799"/>
        <v>0</v>
      </c>
      <c r="FL825" s="1227"/>
      <c r="FM825" s="1234" t="str">
        <f t="shared" si="800"/>
        <v xml:space="preserve"> </v>
      </c>
      <c r="FN825" s="1234" t="str">
        <f t="shared" si="801"/>
        <v xml:space="preserve"> </v>
      </c>
      <c r="FO825" s="1234" t="str">
        <f t="shared" si="829"/>
        <v xml:space="preserve"> </v>
      </c>
      <c r="FP825" s="1234" t="str">
        <f t="shared" si="830"/>
        <v xml:space="preserve"> </v>
      </c>
      <c r="FQ825" s="1234" t="str">
        <f t="shared" si="802"/>
        <v xml:space="preserve"> </v>
      </c>
      <c r="FR825" s="1234" t="str">
        <f t="shared" si="831"/>
        <v xml:space="preserve"> </v>
      </c>
      <c r="FS825" s="1234">
        <f t="shared" si="837"/>
        <v>0</v>
      </c>
      <c r="FT825" s="1227"/>
      <c r="FU825" s="1234" t="str">
        <f t="shared" si="832"/>
        <v xml:space="preserve"> </v>
      </c>
      <c r="FV825" s="1234" t="str">
        <f t="shared" si="833"/>
        <v xml:space="preserve"> </v>
      </c>
      <c r="FW825" s="1234" t="str">
        <f t="shared" si="834"/>
        <v xml:space="preserve"> </v>
      </c>
      <c r="FX825" s="1234" t="str">
        <f t="shared" si="803"/>
        <v xml:space="preserve"> </v>
      </c>
      <c r="FY825" s="1234" t="str">
        <f t="shared" si="804"/>
        <v xml:space="preserve"> </v>
      </c>
      <c r="FZ825" s="1234" t="str">
        <f t="shared" si="835"/>
        <v xml:space="preserve"> </v>
      </c>
      <c r="GA825" s="1234">
        <f t="shared" si="805"/>
        <v>0</v>
      </c>
      <c r="GB825" s="1227"/>
      <c r="GC825" s="1234" t="str">
        <f t="shared" si="806"/>
        <v xml:space="preserve"> </v>
      </c>
      <c r="GD825" s="1234" t="str">
        <f t="shared" si="807"/>
        <v xml:space="preserve"> </v>
      </c>
      <c r="GE825" s="1234" t="str">
        <f t="shared" si="808"/>
        <v xml:space="preserve"> </v>
      </c>
      <c r="GF825" s="1234" t="str">
        <f t="shared" si="809"/>
        <v xml:space="preserve"> </v>
      </c>
      <c r="GG825" s="1234" t="str">
        <f t="shared" si="810"/>
        <v xml:space="preserve"> </v>
      </c>
      <c r="GH825" s="1234" t="str">
        <f t="shared" si="811"/>
        <v xml:space="preserve"> </v>
      </c>
      <c r="GI825" s="1234" t="str">
        <f t="shared" si="812"/>
        <v xml:space="preserve"> </v>
      </c>
      <c r="GJ825" s="1234" t="str">
        <f t="shared" si="813"/>
        <v xml:space="preserve"> </v>
      </c>
      <c r="GK825" s="1234" t="str">
        <f t="shared" si="814"/>
        <v xml:space="preserve"> </v>
      </c>
      <c r="GL825" s="1234" t="str">
        <f t="shared" si="815"/>
        <v xml:space="preserve"> </v>
      </c>
      <c r="GM825" s="1234" t="str">
        <f t="shared" si="816"/>
        <v xml:space="preserve"> </v>
      </c>
      <c r="GN825" s="1234">
        <f t="shared" si="817"/>
        <v>0</v>
      </c>
    </row>
    <row r="826" spans="1:196" s="100" customFormat="1" ht="27" customHeight="1" thickTop="1" thickBot="1">
      <c r="A826" s="1208">
        <f>【A票】【D票】!$D$10</f>
        <v>0</v>
      </c>
      <c r="B826" s="1212">
        <f>【A票】【D票】!$H$10</f>
        <v>0</v>
      </c>
      <c r="C826" s="1213" t="str">
        <f>【A票】【D票】!$K$10</f>
        <v xml:space="preserve"> </v>
      </c>
      <c r="D826" s="1214">
        <f t="shared" si="791"/>
        <v>735</v>
      </c>
      <c r="E826" s="914"/>
      <c r="F826" s="467"/>
      <c r="G826" s="469"/>
      <c r="H826" s="224" t="str">
        <f t="shared" si="777"/>
        <v xml:space="preserve"> </v>
      </c>
      <c r="I826" s="704"/>
      <c r="J826" s="117"/>
      <c r="K826" s="117"/>
      <c r="L826" s="117"/>
      <c r="M826" s="117"/>
      <c r="N826" s="117"/>
      <c r="O826" s="117"/>
      <c r="P826" s="117"/>
      <c r="Q826" s="117"/>
      <c r="R826" s="117"/>
      <c r="S826" s="117"/>
      <c r="T826" s="254"/>
      <c r="U826" s="646"/>
      <c r="V826" s="646"/>
      <c r="W826" s="114"/>
      <c r="X826" s="254"/>
      <c r="Y826" s="224" t="str">
        <f t="shared" si="778"/>
        <v xml:space="preserve"> </v>
      </c>
      <c r="Z826" s="579"/>
      <c r="AA826" s="704"/>
      <c r="AB826" s="119"/>
      <c r="AC826" s="224" t="str">
        <f t="shared" si="793"/>
        <v xml:space="preserve"> </v>
      </c>
      <c r="AD826" s="115"/>
      <c r="AE826" s="253"/>
      <c r="AF826" s="704"/>
      <c r="AG826" s="727"/>
      <c r="AH826" s="727"/>
      <c r="AI826" s="727"/>
      <c r="AJ826" s="727"/>
      <c r="AK826" s="591"/>
      <c r="AL826" s="727"/>
      <c r="AM826" s="727"/>
      <c r="AN826" s="727"/>
      <c r="AO826" s="727"/>
      <c r="AP826" s="727"/>
      <c r="AQ826" s="727"/>
      <c r="AR826" s="727"/>
      <c r="AS826" s="727"/>
      <c r="AT826" s="727"/>
      <c r="AU826" s="727"/>
      <c r="AV826" s="727"/>
      <c r="AW826" s="727"/>
      <c r="AX826" s="727"/>
      <c r="AY826" s="727"/>
      <c r="AZ826" s="727"/>
      <c r="BA826" s="727"/>
      <c r="BB826" s="727"/>
      <c r="BC826" s="821"/>
      <c r="BD826" s="727"/>
      <c r="BE826" s="727"/>
      <c r="BF826" s="727"/>
      <c r="BG826" s="727"/>
      <c r="BH826" s="727"/>
      <c r="BI826" s="727"/>
      <c r="BJ826" s="727"/>
      <c r="BK826" s="727"/>
      <c r="BL826" s="821"/>
      <c r="BM826" s="727"/>
      <c r="BN826" s="727"/>
      <c r="BO826" s="727"/>
      <c r="BP826" s="727"/>
      <c r="BQ826" s="727"/>
      <c r="BR826" s="821"/>
      <c r="BS826" s="727"/>
      <c r="BT826" s="727"/>
      <c r="BU826" s="727"/>
      <c r="BV826" s="591"/>
      <c r="BW826" s="224" t="str">
        <f t="shared" si="790"/>
        <v xml:space="preserve"> </v>
      </c>
      <c r="BX826" s="471">
        <f t="shared" si="779"/>
        <v>735</v>
      </c>
      <c r="BY826" s="117"/>
      <c r="BZ826" s="117"/>
      <c r="CA826" s="117"/>
      <c r="CB826" s="117"/>
      <c r="CC826" s="117"/>
      <c r="CD826" s="461"/>
      <c r="CE826" s="236"/>
      <c r="CF826" s="224" t="str">
        <f t="shared" si="780"/>
        <v xml:space="preserve"> </v>
      </c>
      <c r="CG826" s="116"/>
      <c r="CH826" s="117"/>
      <c r="CI826" s="117"/>
      <c r="CJ826" s="117"/>
      <c r="CK826" s="472"/>
      <c r="CL826" s="472"/>
      <c r="CM826" s="472"/>
      <c r="CN826" s="472"/>
      <c r="CO826" s="117"/>
      <c r="CP826" s="253"/>
      <c r="CQ826" s="120"/>
      <c r="CR826" s="224" t="str" cm="1">
        <f t="array" ref="CR826">IF(AND(SUM(COUNTIF(CG826:CM826,{"*不明*","*その他*"})+COUNTIF(CO826:CP826,{"*不明*","*その他*"}))&gt;0,CQ826=""),"その他・不明の場合,10)具体的内容、理由を記入",IF(OR(AND(CI826=CI$65,COUNTA(CJ826:CM826)&lt;4),AND(OR(CI826=CI$63,CI826=CI$64,CI826=CI$66,CI826=CI$67,CI826=CI$68,CI826=""),COUNTA(CJ826:CM826)&gt;0)),"3)介護保険認定済→要介護度、認知症自立度、寝たきり度、介護保険サービス記入",IF(OR(AND(OR(CM826=CM$63,CM826=CM$64),CN826=""),AND(OR(CM826=CM$65,CM826=CM$66),CN826&lt;&gt;"")),"7)介護保険サービス受けている/過去受けていた→具体的内容記入"," ")))</f>
        <v xml:space="preserve"> </v>
      </c>
      <c r="CS826" s="224" t="str">
        <f t="shared" si="781"/>
        <v xml:space="preserve"> </v>
      </c>
      <c r="CT826" s="116"/>
      <c r="CU826" s="253"/>
      <c r="CV826" s="117"/>
      <c r="CW826" s="117"/>
      <c r="CX826" s="253"/>
      <c r="CY826" s="117"/>
      <c r="CZ826" s="117"/>
      <c r="DA826" s="253"/>
      <c r="DB826" s="117"/>
      <c r="DC826" s="224" t="str">
        <f t="shared" si="782"/>
        <v xml:space="preserve"> </v>
      </c>
      <c r="DD826" s="224" t="str">
        <f t="shared" si="783"/>
        <v xml:space="preserve"> </v>
      </c>
      <c r="DE826" s="224" t="str">
        <f t="shared" si="794"/>
        <v xml:space="preserve"> </v>
      </c>
      <c r="DF826" s="121"/>
      <c r="DG826" s="114"/>
      <c r="DH826" s="704"/>
      <c r="DI826" s="119"/>
      <c r="DJ826" s="187"/>
      <c r="DK826" s="254"/>
      <c r="DL826" s="224" t="str">
        <f t="shared" si="795"/>
        <v xml:space="preserve"> </v>
      </c>
      <c r="DM826" s="224" t="str">
        <f t="shared" si="784"/>
        <v xml:space="preserve"> </v>
      </c>
      <c r="DN826" s="474"/>
      <c r="DO826" s="117"/>
      <c r="DP826" s="117"/>
      <c r="DQ826" s="117"/>
      <c r="DR826" s="117"/>
      <c r="DS826" s="117"/>
      <c r="DT826" s="254"/>
      <c r="DU826" s="476"/>
      <c r="DV826" s="224" t="str">
        <f t="shared" si="796"/>
        <v xml:space="preserve"> </v>
      </c>
      <c r="DW826" s="115"/>
      <c r="DX826" s="470"/>
      <c r="DY826" s="117"/>
      <c r="DZ826" s="704"/>
      <c r="EA826" s="224" t="str">
        <f t="shared" si="797"/>
        <v xml:space="preserve"> </v>
      </c>
      <c r="EB826" s="906"/>
      <c r="EC826" s="904"/>
      <c r="ED826" s="904"/>
      <c r="EE826" s="904"/>
      <c r="EF826" s="904"/>
      <c r="EG826" s="904"/>
      <c r="EH826" s="904"/>
      <c r="EI826" s="904"/>
      <c r="EJ826" s="904"/>
      <c r="EK826" s="905"/>
      <c r="EL826" s="80"/>
      <c r="EM826" s="224" t="str">
        <f t="shared" si="785"/>
        <v xml:space="preserve"> </v>
      </c>
      <c r="EN826" s="224" t="str">
        <f t="shared" si="786"/>
        <v xml:space="preserve"> </v>
      </c>
      <c r="EO826" s="115"/>
      <c r="EP826" s="1050"/>
      <c r="EQ826" s="253"/>
      <c r="ER826" s="117"/>
      <c r="ES826" s="1258">
        <f t="shared" si="787"/>
        <v>735</v>
      </c>
      <c r="ET826" s="224" t="str">
        <f t="shared" si="788"/>
        <v xml:space="preserve"> </v>
      </c>
      <c r="EU826" s="477" t="str">
        <f t="shared" si="789"/>
        <v/>
      </c>
      <c r="EV826" s="1334" t="str">
        <f t="shared" si="792"/>
        <v xml:space="preserve"> </v>
      </c>
      <c r="EW826" s="1332" t="str">
        <f t="shared" si="836"/>
        <v/>
      </c>
      <c r="EX826" s="1275" t="str">
        <f t="shared" si="818"/>
        <v/>
      </c>
      <c r="EY826" s="1275" t="str">
        <f t="shared" si="819"/>
        <v/>
      </c>
      <c r="EZ826" s="1275" t="str">
        <f t="shared" si="820"/>
        <v/>
      </c>
      <c r="FA826" s="1275" t="str">
        <f t="shared" si="821"/>
        <v/>
      </c>
      <c r="FB826" s="1275" t="str">
        <f t="shared" si="822"/>
        <v/>
      </c>
      <c r="FC826" s="1333" t="str">
        <f t="shared" si="823"/>
        <v/>
      </c>
      <c r="FE826" s="1234" t="str">
        <f t="shared" si="824"/>
        <v xml:space="preserve"> </v>
      </c>
      <c r="FF826" s="1234" t="str">
        <f t="shared" si="825"/>
        <v xml:space="preserve"> </v>
      </c>
      <c r="FG826" s="1234" t="str">
        <f t="shared" si="826"/>
        <v xml:space="preserve"> </v>
      </c>
      <c r="FH826" s="1234" t="str">
        <f t="shared" si="827"/>
        <v xml:space="preserve"> </v>
      </c>
      <c r="FI826" s="1234" t="str">
        <f t="shared" si="798"/>
        <v xml:space="preserve"> </v>
      </c>
      <c r="FJ826" s="1234" t="str">
        <f t="shared" si="828"/>
        <v xml:space="preserve"> </v>
      </c>
      <c r="FK826" s="1234">
        <f t="shared" si="799"/>
        <v>0</v>
      </c>
      <c r="FL826" s="1227"/>
      <c r="FM826" s="1234" t="str">
        <f t="shared" si="800"/>
        <v xml:space="preserve"> </v>
      </c>
      <c r="FN826" s="1234" t="str">
        <f t="shared" si="801"/>
        <v xml:space="preserve"> </v>
      </c>
      <c r="FO826" s="1234" t="str">
        <f t="shared" si="829"/>
        <v xml:space="preserve"> </v>
      </c>
      <c r="FP826" s="1234" t="str">
        <f t="shared" si="830"/>
        <v xml:space="preserve"> </v>
      </c>
      <c r="FQ826" s="1234" t="str">
        <f t="shared" si="802"/>
        <v xml:space="preserve"> </v>
      </c>
      <c r="FR826" s="1234" t="str">
        <f t="shared" si="831"/>
        <v xml:space="preserve"> </v>
      </c>
      <c r="FS826" s="1234">
        <f t="shared" si="837"/>
        <v>0</v>
      </c>
      <c r="FT826" s="1227"/>
      <c r="FU826" s="1234" t="str">
        <f t="shared" si="832"/>
        <v xml:space="preserve"> </v>
      </c>
      <c r="FV826" s="1234" t="str">
        <f t="shared" si="833"/>
        <v xml:space="preserve"> </v>
      </c>
      <c r="FW826" s="1234" t="str">
        <f t="shared" si="834"/>
        <v xml:space="preserve"> </v>
      </c>
      <c r="FX826" s="1234" t="str">
        <f t="shared" si="803"/>
        <v xml:space="preserve"> </v>
      </c>
      <c r="FY826" s="1234" t="str">
        <f t="shared" si="804"/>
        <v xml:space="preserve"> </v>
      </c>
      <c r="FZ826" s="1234" t="str">
        <f t="shared" si="835"/>
        <v xml:space="preserve"> </v>
      </c>
      <c r="GA826" s="1234">
        <f t="shared" si="805"/>
        <v>0</v>
      </c>
      <c r="GB826" s="1227"/>
      <c r="GC826" s="1234" t="str">
        <f t="shared" si="806"/>
        <v xml:space="preserve"> </v>
      </c>
      <c r="GD826" s="1234" t="str">
        <f t="shared" si="807"/>
        <v xml:space="preserve"> </v>
      </c>
      <c r="GE826" s="1234" t="str">
        <f t="shared" si="808"/>
        <v xml:space="preserve"> </v>
      </c>
      <c r="GF826" s="1234" t="str">
        <f t="shared" si="809"/>
        <v xml:space="preserve"> </v>
      </c>
      <c r="GG826" s="1234" t="str">
        <f t="shared" si="810"/>
        <v xml:space="preserve"> </v>
      </c>
      <c r="GH826" s="1234" t="str">
        <f t="shared" si="811"/>
        <v xml:space="preserve"> </v>
      </c>
      <c r="GI826" s="1234" t="str">
        <f t="shared" si="812"/>
        <v xml:space="preserve"> </v>
      </c>
      <c r="GJ826" s="1234" t="str">
        <f t="shared" si="813"/>
        <v xml:space="preserve"> </v>
      </c>
      <c r="GK826" s="1234" t="str">
        <f t="shared" si="814"/>
        <v xml:space="preserve"> </v>
      </c>
      <c r="GL826" s="1234" t="str">
        <f t="shared" si="815"/>
        <v xml:space="preserve"> </v>
      </c>
      <c r="GM826" s="1234" t="str">
        <f t="shared" si="816"/>
        <v xml:space="preserve"> </v>
      </c>
      <c r="GN826" s="1234">
        <f t="shared" si="817"/>
        <v>0</v>
      </c>
    </row>
    <row r="827" spans="1:196" s="100" customFormat="1" ht="27" customHeight="1" thickTop="1" thickBot="1">
      <c r="A827" s="1208">
        <f>【A票】【D票】!$D$10</f>
        <v>0</v>
      </c>
      <c r="B827" s="1212">
        <f>【A票】【D票】!$H$10</f>
        <v>0</v>
      </c>
      <c r="C827" s="1213" t="str">
        <f>【A票】【D票】!$K$10</f>
        <v xml:space="preserve"> </v>
      </c>
      <c r="D827" s="1214">
        <f t="shared" si="791"/>
        <v>736</v>
      </c>
      <c r="E827" s="914"/>
      <c r="F827" s="467"/>
      <c r="G827" s="469"/>
      <c r="H827" s="224" t="str">
        <f t="shared" ref="H827:H890" si="838">IF(AND(COUNTA(J827:T827,Z827,AB827,AD827,AG827,AH827,AK827,BY827:CE827,CG827:CQ827,CT827:DB827,DF827:DK827,DN827:DU827,DW827:DZ827,EO827:ER827)&gt;0,COUNTA(F827:G827)&lt;2),"左欄←は必須回答",IF(COUNTA(F827:G827)=1,"左欄←は必須回答",IF(AND(F827=F$65,OR(COUNTA(I827,Z827,AA827,AB827,AD827,AF827,AG827,AH827,AK827)&gt;0,COUNTA(J827:T827,X827)&gt;0)),"2人目以降の被虐待者のため問1～4まで記入不要"," ")))</f>
        <v xml:space="preserve"> </v>
      </c>
      <c r="I827" s="704"/>
      <c r="J827" s="117"/>
      <c r="K827" s="117"/>
      <c r="L827" s="117"/>
      <c r="M827" s="117"/>
      <c r="N827" s="117"/>
      <c r="O827" s="117"/>
      <c r="P827" s="117"/>
      <c r="Q827" s="117"/>
      <c r="R827" s="117"/>
      <c r="S827" s="117"/>
      <c r="T827" s="254"/>
      <c r="U827" s="646"/>
      <c r="V827" s="646"/>
      <c r="W827" s="114"/>
      <c r="X827" s="254"/>
      <c r="Y827" s="224" t="str">
        <f t="shared" ref="Y827:Y890" si="839">IF(OR(AND(AND(OR(F827=F$63,F827=F$64),G827&lt;&gt;""),OR(I827="",COUNTA(J827:T827,X827)&lt;1)),AND(COUNTA(F827:G827)=0,COUNTA(I827:T827,X827)&gt;0)),"問1問2記入漏れ、もしくは不要な回答あり",IF(AND(T827&gt;0,OR(COUNTA(U827:W827)&lt;1,COUNTA(U827:W827)&gt;T827)),"その他に人数→具体的内容記入",IF(AND(T827="",COUNTA(U827:W827)&lt;&gt;0),"具体的内容→その他の人数"," ")))</f>
        <v xml:space="preserve"> </v>
      </c>
      <c r="Z827" s="579"/>
      <c r="AA827" s="704"/>
      <c r="AB827" s="119"/>
      <c r="AC827" s="224" t="str">
        <f t="shared" si="793"/>
        <v xml:space="preserve"> </v>
      </c>
      <c r="AD827" s="115"/>
      <c r="AE827" s="253"/>
      <c r="AF827" s="704"/>
      <c r="AG827" s="727"/>
      <c r="AH827" s="727"/>
      <c r="AI827" s="727"/>
      <c r="AJ827" s="727"/>
      <c r="AK827" s="591"/>
      <c r="AL827" s="727"/>
      <c r="AM827" s="727"/>
      <c r="AN827" s="727"/>
      <c r="AO827" s="727"/>
      <c r="AP827" s="727"/>
      <c r="AQ827" s="727"/>
      <c r="AR827" s="727"/>
      <c r="AS827" s="727"/>
      <c r="AT827" s="727"/>
      <c r="AU827" s="727"/>
      <c r="AV827" s="727"/>
      <c r="AW827" s="727"/>
      <c r="AX827" s="727"/>
      <c r="AY827" s="727"/>
      <c r="AZ827" s="727"/>
      <c r="BA827" s="727"/>
      <c r="BB827" s="727"/>
      <c r="BC827" s="821"/>
      <c r="BD827" s="727"/>
      <c r="BE827" s="727"/>
      <c r="BF827" s="727"/>
      <c r="BG827" s="727"/>
      <c r="BH827" s="727"/>
      <c r="BI827" s="727"/>
      <c r="BJ827" s="727"/>
      <c r="BK827" s="727"/>
      <c r="BL827" s="821"/>
      <c r="BM827" s="727"/>
      <c r="BN827" s="727"/>
      <c r="BO827" s="727"/>
      <c r="BP827" s="727"/>
      <c r="BQ827" s="727"/>
      <c r="BR827" s="821"/>
      <c r="BS827" s="727"/>
      <c r="BT827" s="727"/>
      <c r="BU827" s="727"/>
      <c r="BV827" s="591"/>
      <c r="BW827" s="224" t="str">
        <f t="shared" si="790"/>
        <v xml:space="preserve"> </v>
      </c>
      <c r="BX827" s="471">
        <f t="shared" ref="BX827:BX890" si="840">D827</f>
        <v>736</v>
      </c>
      <c r="BY827" s="117"/>
      <c r="BZ827" s="117"/>
      <c r="CA827" s="117"/>
      <c r="CB827" s="117"/>
      <c r="CC827" s="117"/>
      <c r="CD827" s="461"/>
      <c r="CE827" s="236"/>
      <c r="CF827" s="224" t="str">
        <f t="shared" ref="CF827:CF890" si="841">IF(AND(AD827=AD$63,COUNTA(BY827:CC827)&lt;1),"問4_1)虐待を受けたと判断→問5に記入",IF(AND(OR(AD827=AD$64,AD827=AD$65,AND(OR(F827=F$63,F827=F$64),AD827="")),OR(COUNTA(BY827:CC827)&gt;0,COUNTA(CD827:CE827)&gt;0)),"虐待判断事例のみ回答",IF(AND(F827=F$65,COUNTA(BY827:CC827)&lt;1),"2人目以降の被虐待者につき、記入必要",IF(AND(COUNTA(F827:G827,I827:X827,Z827:AB827,AD827:AK827)=0,COUNTA(BY827:CE827)&gt;0),"虐待判断事例のみ回答"," "))))</f>
        <v xml:space="preserve"> </v>
      </c>
      <c r="CG827" s="116"/>
      <c r="CH827" s="117"/>
      <c r="CI827" s="117"/>
      <c r="CJ827" s="117"/>
      <c r="CK827" s="472"/>
      <c r="CL827" s="472"/>
      <c r="CM827" s="472"/>
      <c r="CN827" s="472"/>
      <c r="CO827" s="117"/>
      <c r="CP827" s="253"/>
      <c r="CQ827" s="120"/>
      <c r="CR827" s="224" t="str" cm="1">
        <f t="array" ref="CR827">IF(AND(SUM(COUNTIF(CG827:CM827,{"*不明*","*その他*"})+COUNTIF(CO827:CP827,{"*不明*","*その他*"}))&gt;0,CQ827=""),"その他・不明の場合,10)具体的内容、理由を記入",IF(OR(AND(CI827=CI$65,COUNTA(CJ827:CM827)&lt;4),AND(OR(CI827=CI$63,CI827=CI$64,CI827=CI$66,CI827=CI$67,CI827=CI$68,CI827=""),COUNTA(CJ827:CM827)&gt;0)),"3)介護保険認定済→要介護度、認知症自立度、寝たきり度、介護保険サービス記入",IF(OR(AND(OR(CM827=CM$63,CM827=CM$64),CN827=""),AND(OR(CM827=CM$65,CM827=CM$66),CN827&lt;&gt;"")),"7)介護保険サービス受けている/過去受けていた→具体的内容記入"," ")))</f>
        <v xml:space="preserve"> </v>
      </c>
      <c r="CS827" s="224" t="str">
        <f t="shared" ref="CS827:CS890" si="842">IF(AND(CO827=CO$63,CP827=CP$63),"8)虐待者とのみ同居で、9)家族形態が単独世帯",IF(AND(CO827=CO$64,CP827=CP$63),"8)虐待者及び他家族と同居で、9)家族形態が単独世帯",IF(AND(CO827=CO$64,CP827=CP$64),"8)虐待者及び他家族と同居で、9)家族形態が夫婦のみ世帯"," ")))</f>
        <v xml:space="preserve"> </v>
      </c>
      <c r="CT827" s="116"/>
      <c r="CU827" s="253"/>
      <c r="CV827" s="117"/>
      <c r="CW827" s="117"/>
      <c r="CX827" s="253"/>
      <c r="CY827" s="117"/>
      <c r="CZ827" s="117"/>
      <c r="DA827" s="253"/>
      <c r="DB827" s="117"/>
      <c r="DC827" s="224" t="str">
        <f t="shared" ref="DC827:DC890" si="843">IF(OR(AND(OR(CT827=CT$71,CT827=CT$72),COUNTA(CU827)&lt;1),AND(OR(CW827=CW$71,CW827=CW$72),COUNTA(CX827)&lt;1),AND(OR(CZ827=CZ$71,CZ827=CZ$72),COUNTA(DA827)&lt;1)),"その他、不明→具体的内容",IF(OR(AND(AND(CT827&lt;&gt;CT$71,CT827&lt;&gt;CT$72),COUNTA(CU827)&gt;0),AND(AND(CW827&lt;&gt;CW$71,CW827&lt;&gt;CW$72),COUNTA(CX827)&gt;0),AND(AND(CZ827&lt;&gt;CZ$71,CZ827&lt;&gt;CZ$72),COUNTA(DA827)&gt;0)),"その他、不明→具体的内容"," "))</f>
        <v xml:space="preserve"> </v>
      </c>
      <c r="DD827" s="224" t="str">
        <f t="shared" ref="DD827:DD890" si="844">IF(AND(CG827=CG$63,OR(CT827=CT$63,CW827=CW$63,CZ827=CZ$63)),"被虐待者が男性で虐待者が夫",IF(AND(CG827=CG$64,OR(CT827=CT$64,CW827=CW$64,CZ827=CZ$64)),"被虐待者が女性で虐待者が妻",IF(AND(COUNTA(CT827)-COUNTA(CV827)=0,COUNTA(CW827)-COUNTA(CY827)=0,COUNTA(CZ827)-COUNTA(DB827)=0)," ","続柄、年齢を記入")))</f>
        <v xml:space="preserve"> </v>
      </c>
      <c r="DE827" s="224" t="str">
        <f t="shared" si="794"/>
        <v xml:space="preserve"> </v>
      </c>
      <c r="DF827" s="121"/>
      <c r="DG827" s="114"/>
      <c r="DH827" s="704"/>
      <c r="DI827" s="119"/>
      <c r="DJ827" s="187"/>
      <c r="DK827" s="254"/>
      <c r="DL827" s="224" t="str">
        <f t="shared" si="795"/>
        <v xml:space="preserve"> </v>
      </c>
      <c r="DM827" s="224" t="str">
        <f t="shared" ref="DM827:DM890" si="845">IF(OR(AND(DF827=DF$64,COUNTA(DN827)&lt;1),AND(OR(DF827=DF$63,DF827=DF$65,DF827=DF$66,DF827=DF$67),COUNTA(DN827)&gt;0)),"問7_1)｢分離をしていない場合｣のみ3)の対応内容を記入",IF(AND(DN827&lt;&gt;"",DF827=""),"問7_1-1)分離の有無を記入"," "))</f>
        <v xml:space="preserve"> </v>
      </c>
      <c r="DN827" s="474"/>
      <c r="DO827" s="117"/>
      <c r="DP827" s="117"/>
      <c r="DQ827" s="117"/>
      <c r="DR827" s="117"/>
      <c r="DS827" s="117"/>
      <c r="DT827" s="254"/>
      <c r="DU827" s="476"/>
      <c r="DV827" s="224" t="str">
        <f t="shared" si="796"/>
        <v xml:space="preserve"> </v>
      </c>
      <c r="DW827" s="115"/>
      <c r="DX827" s="470"/>
      <c r="DY827" s="117"/>
      <c r="DZ827" s="704"/>
      <c r="EA827" s="224" t="str">
        <f t="shared" si="797"/>
        <v xml:space="preserve"> </v>
      </c>
      <c r="EB827" s="906"/>
      <c r="EC827" s="904"/>
      <c r="ED827" s="904"/>
      <c r="EE827" s="904"/>
      <c r="EF827" s="904"/>
      <c r="EG827" s="904"/>
      <c r="EH827" s="904"/>
      <c r="EI827" s="904"/>
      <c r="EJ827" s="904"/>
      <c r="EK827" s="905"/>
      <c r="EL827" s="80"/>
      <c r="EM827" s="224" t="str">
        <f t="shared" ref="EM827:EM890" si="846">IF(AND(AD827=AD$63,COUNTA(EB827:EK827)&lt;10),"問7_5)養護者支援の取組記載漏れ"," ")</f>
        <v xml:space="preserve"> </v>
      </c>
      <c r="EN827" s="224" t="str">
        <f t="shared" ref="EN827:EN890" si="847">IF(OR(AND(AD827=AD$63,COUNTA(DF827,DW827,DY827,EB827:EK827)&lt;13),AND(OR(AD827=AD$64,AD827=AD$65,AND(OR(F827=F$63,F827=F$64),AD827="")),COUNTA(DF827,DW827,DY827,EB827:EK827)&gt;0)),"問4_1)「虐待を受けたと判断」の場合→問7に記入",IF(AND(F827=F$65,COUNTA(DF827,DW827,DY827,EB827:EK827)&lt;13),"2人目以降の被虐待者につき、記入必要",IF(AND(COUNTA(F827:G827,I827:X827,Z827:AB827,AD827:AK827)=0,COUNTA(DF827:DK827,DN827:DU827,DW827:DZ827,EB827:EK827)&gt;0),"虐待事例の場合のみ回答"," ")))</f>
        <v xml:space="preserve"> </v>
      </c>
      <c r="EO827" s="115"/>
      <c r="EP827" s="1050"/>
      <c r="EQ827" s="253"/>
      <c r="ER827" s="117"/>
      <c r="ES827" s="1258">
        <f t="shared" ref="ES827:ES890" si="848">BX827</f>
        <v>736</v>
      </c>
      <c r="ET827" s="224" t="str">
        <f t="shared" ref="ET827:ET890" si="849">IF(OR(AND(AD827=AD$63,COUNTA(EO827)&lt;1),AND(OR(AD827=AD$64,AD827=AD$65,AND(OR(F827=F$63,F827=F$64),AD827="")),COUNTA(EO827)&gt;0),AND(EO827=$EO$64,EP827="")),"問4_1)「虐待を受けたと判断」の場合→問8に記入",IF(AND(F827=F$65,COUNTA(EO827)&lt;1),"2人目以降の被虐待者につき、記入必要",IF(AND(COUNTA(F827:G827,I827:X827,Z827:AB827,AD827:AK827)=0,COUNTA(EO827)&gt;0),"虐待事例の場合のみ回答"," ")))</f>
        <v xml:space="preserve"> </v>
      </c>
      <c r="EU827" s="477" t="str">
        <f t="shared" ref="EU827:EU890" si="850">IF(COUNTIF(H827," ")+COUNTIF(Y827," ")+COUNTIF(AC827," ")+COUNTIF(BW827," ")+COUNTIF(CF827," ")+COUNTIF(CR827," ")+COUNTIF(CS827," ")+COUNTIF(DC827:DE827," ")+COUNTIF(DL827:DM827," ")+COUNTIF(DV827," ")+COUNTIF(EA827," ")+COUNTIF(EM827:EN827," ")+COUNTIF(ET827, " ")&lt;17,"エラーが残っています","")</f>
        <v/>
      </c>
      <c r="EV827" s="1334" t="str">
        <f t="shared" si="792"/>
        <v xml:space="preserve"> </v>
      </c>
      <c r="EW827" s="1332" t="str">
        <f t="shared" si="836"/>
        <v/>
      </c>
      <c r="EX827" s="1275" t="str">
        <f t="shared" si="818"/>
        <v/>
      </c>
      <c r="EY827" s="1275" t="str">
        <f t="shared" si="819"/>
        <v/>
      </c>
      <c r="EZ827" s="1275" t="str">
        <f t="shared" si="820"/>
        <v/>
      </c>
      <c r="FA827" s="1275" t="str">
        <f t="shared" si="821"/>
        <v/>
      </c>
      <c r="FB827" s="1275" t="str">
        <f t="shared" si="822"/>
        <v/>
      </c>
      <c r="FC827" s="1333" t="str">
        <f t="shared" si="823"/>
        <v/>
      </c>
      <c r="FE827" s="1234" t="str">
        <f t="shared" si="824"/>
        <v xml:space="preserve"> </v>
      </c>
      <c r="FF827" s="1234" t="str">
        <f t="shared" si="825"/>
        <v xml:space="preserve"> </v>
      </c>
      <c r="FG827" s="1234" t="str">
        <f t="shared" si="826"/>
        <v xml:space="preserve"> </v>
      </c>
      <c r="FH827" s="1234" t="str">
        <f t="shared" si="827"/>
        <v xml:space="preserve"> </v>
      </c>
      <c r="FI827" s="1234" t="str">
        <f t="shared" si="798"/>
        <v xml:space="preserve"> </v>
      </c>
      <c r="FJ827" s="1234" t="str">
        <f t="shared" si="828"/>
        <v xml:space="preserve"> </v>
      </c>
      <c r="FK827" s="1234">
        <f t="shared" si="799"/>
        <v>0</v>
      </c>
      <c r="FL827" s="1227"/>
      <c r="FM827" s="1234" t="str">
        <f t="shared" si="800"/>
        <v xml:space="preserve"> </v>
      </c>
      <c r="FN827" s="1234" t="str">
        <f t="shared" si="801"/>
        <v xml:space="preserve"> </v>
      </c>
      <c r="FO827" s="1234" t="str">
        <f t="shared" si="829"/>
        <v xml:space="preserve"> </v>
      </c>
      <c r="FP827" s="1234" t="str">
        <f t="shared" si="830"/>
        <v xml:space="preserve"> </v>
      </c>
      <c r="FQ827" s="1234" t="str">
        <f t="shared" si="802"/>
        <v xml:space="preserve"> </v>
      </c>
      <c r="FR827" s="1234" t="str">
        <f t="shared" si="831"/>
        <v xml:space="preserve"> </v>
      </c>
      <c r="FS827" s="1234">
        <f t="shared" si="837"/>
        <v>0</v>
      </c>
      <c r="FT827" s="1227"/>
      <c r="FU827" s="1234" t="str">
        <f t="shared" si="832"/>
        <v xml:space="preserve"> </v>
      </c>
      <c r="FV827" s="1234" t="str">
        <f t="shared" si="833"/>
        <v xml:space="preserve"> </v>
      </c>
      <c r="FW827" s="1234" t="str">
        <f t="shared" si="834"/>
        <v xml:space="preserve"> </v>
      </c>
      <c r="FX827" s="1234" t="str">
        <f t="shared" si="803"/>
        <v xml:space="preserve"> </v>
      </c>
      <c r="FY827" s="1234" t="str">
        <f t="shared" si="804"/>
        <v xml:space="preserve"> </v>
      </c>
      <c r="FZ827" s="1234" t="str">
        <f t="shared" si="835"/>
        <v xml:space="preserve"> </v>
      </c>
      <c r="GA827" s="1234">
        <f t="shared" si="805"/>
        <v>0</v>
      </c>
      <c r="GB827" s="1227"/>
      <c r="GC827" s="1234" t="str">
        <f t="shared" si="806"/>
        <v xml:space="preserve"> </v>
      </c>
      <c r="GD827" s="1234" t="str">
        <f t="shared" si="807"/>
        <v xml:space="preserve"> </v>
      </c>
      <c r="GE827" s="1234" t="str">
        <f t="shared" si="808"/>
        <v xml:space="preserve"> </v>
      </c>
      <c r="GF827" s="1234" t="str">
        <f t="shared" si="809"/>
        <v xml:space="preserve"> </v>
      </c>
      <c r="GG827" s="1234" t="str">
        <f t="shared" si="810"/>
        <v xml:space="preserve"> </v>
      </c>
      <c r="GH827" s="1234" t="str">
        <f t="shared" si="811"/>
        <v xml:space="preserve"> </v>
      </c>
      <c r="GI827" s="1234" t="str">
        <f t="shared" si="812"/>
        <v xml:space="preserve"> </v>
      </c>
      <c r="GJ827" s="1234" t="str">
        <f t="shared" si="813"/>
        <v xml:space="preserve"> </v>
      </c>
      <c r="GK827" s="1234" t="str">
        <f t="shared" si="814"/>
        <v xml:space="preserve"> </v>
      </c>
      <c r="GL827" s="1234" t="str">
        <f t="shared" si="815"/>
        <v xml:space="preserve"> </v>
      </c>
      <c r="GM827" s="1234" t="str">
        <f t="shared" si="816"/>
        <v xml:space="preserve"> </v>
      </c>
      <c r="GN827" s="1234">
        <f t="shared" si="817"/>
        <v>0</v>
      </c>
    </row>
    <row r="828" spans="1:196" s="100" customFormat="1" ht="27" customHeight="1" thickTop="1" thickBot="1">
      <c r="A828" s="1208">
        <f>【A票】【D票】!$D$10</f>
        <v>0</v>
      </c>
      <c r="B828" s="1212">
        <f>【A票】【D票】!$H$10</f>
        <v>0</v>
      </c>
      <c r="C828" s="1213" t="str">
        <f>【A票】【D票】!$K$10</f>
        <v xml:space="preserve"> </v>
      </c>
      <c r="D828" s="1214">
        <f t="shared" si="791"/>
        <v>737</v>
      </c>
      <c r="E828" s="914"/>
      <c r="F828" s="467"/>
      <c r="G828" s="469"/>
      <c r="H828" s="224" t="str">
        <f t="shared" si="838"/>
        <v xml:space="preserve"> </v>
      </c>
      <c r="I828" s="704"/>
      <c r="J828" s="117"/>
      <c r="K828" s="117"/>
      <c r="L828" s="117"/>
      <c r="M828" s="117"/>
      <c r="N828" s="117"/>
      <c r="O828" s="117"/>
      <c r="P828" s="117"/>
      <c r="Q828" s="117"/>
      <c r="R828" s="117"/>
      <c r="S828" s="117"/>
      <c r="T828" s="254"/>
      <c r="U828" s="646"/>
      <c r="V828" s="646"/>
      <c r="W828" s="114"/>
      <c r="X828" s="254"/>
      <c r="Y828" s="224" t="str">
        <f t="shared" si="839"/>
        <v xml:space="preserve"> </v>
      </c>
      <c r="Z828" s="579"/>
      <c r="AA828" s="704"/>
      <c r="AB828" s="119"/>
      <c r="AC828" s="224" t="str">
        <f t="shared" si="793"/>
        <v xml:space="preserve"> </v>
      </c>
      <c r="AD828" s="115"/>
      <c r="AE828" s="253"/>
      <c r="AF828" s="704"/>
      <c r="AG828" s="727"/>
      <c r="AH828" s="727"/>
      <c r="AI828" s="727"/>
      <c r="AJ828" s="727"/>
      <c r="AK828" s="591"/>
      <c r="AL828" s="727"/>
      <c r="AM828" s="727"/>
      <c r="AN828" s="727"/>
      <c r="AO828" s="727"/>
      <c r="AP828" s="727"/>
      <c r="AQ828" s="727"/>
      <c r="AR828" s="727"/>
      <c r="AS828" s="727"/>
      <c r="AT828" s="727"/>
      <c r="AU828" s="727"/>
      <c r="AV828" s="727"/>
      <c r="AW828" s="727"/>
      <c r="AX828" s="727"/>
      <c r="AY828" s="727"/>
      <c r="AZ828" s="727"/>
      <c r="BA828" s="727"/>
      <c r="BB828" s="727"/>
      <c r="BC828" s="821"/>
      <c r="BD828" s="727"/>
      <c r="BE828" s="727"/>
      <c r="BF828" s="727"/>
      <c r="BG828" s="727"/>
      <c r="BH828" s="727"/>
      <c r="BI828" s="727"/>
      <c r="BJ828" s="727"/>
      <c r="BK828" s="727"/>
      <c r="BL828" s="821"/>
      <c r="BM828" s="727"/>
      <c r="BN828" s="727"/>
      <c r="BO828" s="727"/>
      <c r="BP828" s="727"/>
      <c r="BQ828" s="727"/>
      <c r="BR828" s="821"/>
      <c r="BS828" s="727"/>
      <c r="BT828" s="727"/>
      <c r="BU828" s="727"/>
      <c r="BV828" s="591"/>
      <c r="BW828" s="224" t="str">
        <f t="shared" ref="BW828:BW891" si="851">IF(AND(OR(Z828=Z$66,Z828=Z$67,Z828=""),COUNTA(AD828:BV828)&gt;0),"問3事実確認行っていない→記入不要",
IF(AND(OR(Z828=Z$63,Z828=Z$64,Z828=Z$65),AD828=""),"問3事実確認を行った→問4_1)調査の結果に記入",
IF(AND(AD828=AD$63,COUNTA(AF828:AI828,AL828:BB828,BD828:BK828,BM828:BQ828,BS828:BU828)&lt;37),"問4_2)～問4_6)_5の回答漏れがあります",
IF(AND(OR(AD828=AD$64,AD828=AD$65),COUNTA(AF828:BV828)&gt;0),"問4_1)虐待があったといえない→2)～6)記入不要",
IF(AND(G828=G$65,OR(AD828=AD$64,AD828=AD$65)),"要確認事項「対応時期」で選択肢cとした場合、虐待の事実が認められた事例のみ回答",
IF(AND(AD828=AD$65,AE828=""),"虐待の判断に至らなかった理由を記入",
IF(AND(F828=F$64,AG828=1),"被虐待者が複数いる事例を選択中→被虐待者人数確認"," ")))))))</f>
        <v xml:space="preserve"> </v>
      </c>
      <c r="BX828" s="471">
        <f t="shared" si="840"/>
        <v>737</v>
      </c>
      <c r="BY828" s="117"/>
      <c r="BZ828" s="117"/>
      <c r="CA828" s="117"/>
      <c r="CB828" s="117"/>
      <c r="CC828" s="117"/>
      <c r="CD828" s="461"/>
      <c r="CE828" s="236"/>
      <c r="CF828" s="224" t="str">
        <f t="shared" si="841"/>
        <v xml:space="preserve"> </v>
      </c>
      <c r="CG828" s="116"/>
      <c r="CH828" s="117"/>
      <c r="CI828" s="117"/>
      <c r="CJ828" s="117"/>
      <c r="CK828" s="472"/>
      <c r="CL828" s="472"/>
      <c r="CM828" s="472"/>
      <c r="CN828" s="472"/>
      <c r="CO828" s="117"/>
      <c r="CP828" s="253"/>
      <c r="CQ828" s="120"/>
      <c r="CR828" s="224" t="str" cm="1">
        <f t="array" ref="CR828">IF(AND(SUM(COUNTIF(CG828:CM828,{"*不明*","*その他*"})+COUNTIF(CO828:CP828,{"*不明*","*その他*"}))&gt;0,CQ828=""),"その他・不明の場合,10)具体的内容、理由を記入",IF(OR(AND(CI828=CI$65,COUNTA(CJ828:CM828)&lt;4),AND(OR(CI828=CI$63,CI828=CI$64,CI828=CI$66,CI828=CI$67,CI828=CI$68,CI828=""),COUNTA(CJ828:CM828)&gt;0)),"3)介護保険認定済→要介護度、認知症自立度、寝たきり度、介護保険サービス記入",IF(OR(AND(OR(CM828=CM$63,CM828=CM$64),CN828=""),AND(OR(CM828=CM$65,CM828=CM$66),CN828&lt;&gt;"")),"7)介護保険サービス受けている/過去受けていた→具体的内容記入"," ")))</f>
        <v xml:space="preserve"> </v>
      </c>
      <c r="CS828" s="224" t="str">
        <f t="shared" si="842"/>
        <v xml:space="preserve"> </v>
      </c>
      <c r="CT828" s="116"/>
      <c r="CU828" s="253"/>
      <c r="CV828" s="117"/>
      <c r="CW828" s="117"/>
      <c r="CX828" s="253"/>
      <c r="CY828" s="117"/>
      <c r="CZ828" s="117"/>
      <c r="DA828" s="253"/>
      <c r="DB828" s="117"/>
      <c r="DC828" s="224" t="str">
        <f t="shared" si="843"/>
        <v xml:space="preserve"> </v>
      </c>
      <c r="DD828" s="224" t="str">
        <f t="shared" si="844"/>
        <v xml:space="preserve"> </v>
      </c>
      <c r="DE828" s="224" t="str">
        <f t="shared" si="794"/>
        <v xml:space="preserve"> </v>
      </c>
      <c r="DF828" s="121"/>
      <c r="DG828" s="114"/>
      <c r="DH828" s="704"/>
      <c r="DI828" s="119"/>
      <c r="DJ828" s="187"/>
      <c r="DK828" s="254"/>
      <c r="DL828" s="224" t="str">
        <f t="shared" si="795"/>
        <v xml:space="preserve"> </v>
      </c>
      <c r="DM828" s="224" t="str">
        <f t="shared" si="845"/>
        <v xml:space="preserve"> </v>
      </c>
      <c r="DN828" s="474"/>
      <c r="DO828" s="117"/>
      <c r="DP828" s="117"/>
      <c r="DQ828" s="117"/>
      <c r="DR828" s="117"/>
      <c r="DS828" s="117"/>
      <c r="DT828" s="254"/>
      <c r="DU828" s="476"/>
      <c r="DV828" s="224" t="str">
        <f t="shared" si="796"/>
        <v xml:space="preserve"> </v>
      </c>
      <c r="DW828" s="115"/>
      <c r="DX828" s="470"/>
      <c r="DY828" s="117"/>
      <c r="DZ828" s="704"/>
      <c r="EA828" s="224" t="str">
        <f t="shared" si="797"/>
        <v xml:space="preserve"> </v>
      </c>
      <c r="EB828" s="906"/>
      <c r="EC828" s="904"/>
      <c r="ED828" s="904"/>
      <c r="EE828" s="904"/>
      <c r="EF828" s="904"/>
      <c r="EG828" s="904"/>
      <c r="EH828" s="904"/>
      <c r="EI828" s="904"/>
      <c r="EJ828" s="904"/>
      <c r="EK828" s="905"/>
      <c r="EL828" s="80"/>
      <c r="EM828" s="224" t="str">
        <f t="shared" si="846"/>
        <v xml:space="preserve"> </v>
      </c>
      <c r="EN828" s="224" t="str">
        <f t="shared" si="847"/>
        <v xml:space="preserve"> </v>
      </c>
      <c r="EO828" s="115"/>
      <c r="EP828" s="1050"/>
      <c r="EQ828" s="253"/>
      <c r="ER828" s="117"/>
      <c r="ES828" s="1258">
        <f t="shared" si="848"/>
        <v>737</v>
      </c>
      <c r="ET828" s="224" t="str">
        <f t="shared" si="849"/>
        <v xml:space="preserve"> </v>
      </c>
      <c r="EU828" s="477" t="str">
        <f t="shared" si="850"/>
        <v/>
      </c>
      <c r="EV828" s="1334" t="str">
        <f t="shared" si="792"/>
        <v xml:space="preserve"> </v>
      </c>
      <c r="EW828" s="1332" t="str">
        <f t="shared" si="836"/>
        <v/>
      </c>
      <c r="EX828" s="1275" t="str">
        <f t="shared" si="818"/>
        <v/>
      </c>
      <c r="EY828" s="1275" t="str">
        <f t="shared" si="819"/>
        <v/>
      </c>
      <c r="EZ828" s="1275" t="str">
        <f t="shared" si="820"/>
        <v/>
      </c>
      <c r="FA828" s="1275" t="str">
        <f t="shared" si="821"/>
        <v/>
      </c>
      <c r="FB828" s="1275" t="str">
        <f t="shared" si="822"/>
        <v/>
      </c>
      <c r="FC828" s="1333" t="str">
        <f t="shared" si="823"/>
        <v/>
      </c>
      <c r="FE828" s="1234" t="str">
        <f t="shared" si="824"/>
        <v xml:space="preserve"> </v>
      </c>
      <c r="FF828" s="1234" t="str">
        <f t="shared" si="825"/>
        <v xml:space="preserve"> </v>
      </c>
      <c r="FG828" s="1234" t="str">
        <f t="shared" si="826"/>
        <v xml:space="preserve"> </v>
      </c>
      <c r="FH828" s="1234" t="str">
        <f t="shared" si="827"/>
        <v xml:space="preserve"> </v>
      </c>
      <c r="FI828" s="1234" t="str">
        <f t="shared" si="798"/>
        <v xml:space="preserve"> </v>
      </c>
      <c r="FJ828" s="1234" t="str">
        <f t="shared" si="828"/>
        <v xml:space="preserve"> </v>
      </c>
      <c r="FK828" s="1234">
        <f t="shared" si="799"/>
        <v>0</v>
      </c>
      <c r="FL828" s="1227"/>
      <c r="FM828" s="1234" t="str">
        <f t="shared" si="800"/>
        <v xml:space="preserve"> </v>
      </c>
      <c r="FN828" s="1234" t="str">
        <f t="shared" si="801"/>
        <v xml:space="preserve"> </v>
      </c>
      <c r="FO828" s="1234" t="str">
        <f t="shared" si="829"/>
        <v xml:space="preserve"> </v>
      </c>
      <c r="FP828" s="1234" t="str">
        <f t="shared" si="830"/>
        <v xml:space="preserve"> </v>
      </c>
      <c r="FQ828" s="1234" t="str">
        <f t="shared" si="802"/>
        <v xml:space="preserve"> </v>
      </c>
      <c r="FR828" s="1234" t="str">
        <f t="shared" si="831"/>
        <v xml:space="preserve"> </v>
      </c>
      <c r="FS828" s="1234">
        <f t="shared" si="837"/>
        <v>0</v>
      </c>
      <c r="FT828" s="1227"/>
      <c r="FU828" s="1234" t="str">
        <f t="shared" si="832"/>
        <v xml:space="preserve"> </v>
      </c>
      <c r="FV828" s="1234" t="str">
        <f t="shared" si="833"/>
        <v xml:space="preserve"> </v>
      </c>
      <c r="FW828" s="1234" t="str">
        <f t="shared" si="834"/>
        <v xml:space="preserve"> </v>
      </c>
      <c r="FX828" s="1234" t="str">
        <f t="shared" si="803"/>
        <v xml:space="preserve"> </v>
      </c>
      <c r="FY828" s="1234" t="str">
        <f t="shared" si="804"/>
        <v xml:space="preserve"> </v>
      </c>
      <c r="FZ828" s="1234" t="str">
        <f t="shared" si="835"/>
        <v xml:space="preserve"> </v>
      </c>
      <c r="GA828" s="1234">
        <f t="shared" si="805"/>
        <v>0</v>
      </c>
      <c r="GB828" s="1227"/>
      <c r="GC828" s="1234" t="str">
        <f t="shared" si="806"/>
        <v xml:space="preserve"> </v>
      </c>
      <c r="GD828" s="1234" t="str">
        <f t="shared" si="807"/>
        <v xml:space="preserve"> </v>
      </c>
      <c r="GE828" s="1234" t="str">
        <f t="shared" si="808"/>
        <v xml:space="preserve"> </v>
      </c>
      <c r="GF828" s="1234" t="str">
        <f t="shared" si="809"/>
        <v xml:space="preserve"> </v>
      </c>
      <c r="GG828" s="1234" t="str">
        <f t="shared" si="810"/>
        <v xml:space="preserve"> </v>
      </c>
      <c r="GH828" s="1234" t="str">
        <f t="shared" si="811"/>
        <v xml:space="preserve"> </v>
      </c>
      <c r="GI828" s="1234" t="str">
        <f t="shared" si="812"/>
        <v xml:space="preserve"> </v>
      </c>
      <c r="GJ828" s="1234" t="str">
        <f t="shared" si="813"/>
        <v xml:space="preserve"> </v>
      </c>
      <c r="GK828" s="1234" t="str">
        <f t="shared" si="814"/>
        <v xml:space="preserve"> </v>
      </c>
      <c r="GL828" s="1234" t="str">
        <f t="shared" si="815"/>
        <v xml:space="preserve"> </v>
      </c>
      <c r="GM828" s="1234" t="str">
        <f t="shared" si="816"/>
        <v xml:space="preserve"> </v>
      </c>
      <c r="GN828" s="1234">
        <f t="shared" si="817"/>
        <v>0</v>
      </c>
    </row>
    <row r="829" spans="1:196" s="100" customFormat="1" ht="27" customHeight="1" thickTop="1" thickBot="1">
      <c r="A829" s="1208">
        <f>【A票】【D票】!$D$10</f>
        <v>0</v>
      </c>
      <c r="B829" s="1212">
        <f>【A票】【D票】!$H$10</f>
        <v>0</v>
      </c>
      <c r="C829" s="1213" t="str">
        <f>【A票】【D票】!$K$10</f>
        <v xml:space="preserve"> </v>
      </c>
      <c r="D829" s="1214">
        <f t="shared" si="791"/>
        <v>738</v>
      </c>
      <c r="E829" s="914"/>
      <c r="F829" s="467"/>
      <c r="G829" s="469"/>
      <c r="H829" s="224" t="str">
        <f t="shared" si="838"/>
        <v xml:space="preserve"> </v>
      </c>
      <c r="I829" s="704"/>
      <c r="J829" s="117"/>
      <c r="K829" s="117"/>
      <c r="L829" s="117"/>
      <c r="M829" s="117"/>
      <c r="N829" s="117"/>
      <c r="O829" s="117"/>
      <c r="P829" s="117"/>
      <c r="Q829" s="117"/>
      <c r="R829" s="117"/>
      <c r="S829" s="117"/>
      <c r="T829" s="254"/>
      <c r="U829" s="646"/>
      <c r="V829" s="646"/>
      <c r="W829" s="114"/>
      <c r="X829" s="254"/>
      <c r="Y829" s="224" t="str">
        <f t="shared" si="839"/>
        <v xml:space="preserve"> </v>
      </c>
      <c r="Z829" s="579"/>
      <c r="AA829" s="704"/>
      <c r="AB829" s="119"/>
      <c r="AC829" s="224" t="str">
        <f t="shared" si="793"/>
        <v xml:space="preserve"> </v>
      </c>
      <c r="AD829" s="115"/>
      <c r="AE829" s="253"/>
      <c r="AF829" s="704"/>
      <c r="AG829" s="727"/>
      <c r="AH829" s="727"/>
      <c r="AI829" s="727"/>
      <c r="AJ829" s="727"/>
      <c r="AK829" s="591"/>
      <c r="AL829" s="727"/>
      <c r="AM829" s="727"/>
      <c r="AN829" s="727"/>
      <c r="AO829" s="727"/>
      <c r="AP829" s="727"/>
      <c r="AQ829" s="727"/>
      <c r="AR829" s="727"/>
      <c r="AS829" s="727"/>
      <c r="AT829" s="727"/>
      <c r="AU829" s="727"/>
      <c r="AV829" s="727"/>
      <c r="AW829" s="727"/>
      <c r="AX829" s="727"/>
      <c r="AY829" s="727"/>
      <c r="AZ829" s="727"/>
      <c r="BA829" s="727"/>
      <c r="BB829" s="727"/>
      <c r="BC829" s="821"/>
      <c r="BD829" s="727"/>
      <c r="BE829" s="727"/>
      <c r="BF829" s="727"/>
      <c r="BG829" s="727"/>
      <c r="BH829" s="727"/>
      <c r="BI829" s="727"/>
      <c r="BJ829" s="727"/>
      <c r="BK829" s="727"/>
      <c r="BL829" s="821"/>
      <c r="BM829" s="727"/>
      <c r="BN829" s="727"/>
      <c r="BO829" s="727"/>
      <c r="BP829" s="727"/>
      <c r="BQ829" s="727"/>
      <c r="BR829" s="821"/>
      <c r="BS829" s="727"/>
      <c r="BT829" s="727"/>
      <c r="BU829" s="727"/>
      <c r="BV829" s="591"/>
      <c r="BW829" s="224" t="str">
        <f t="shared" si="851"/>
        <v xml:space="preserve"> </v>
      </c>
      <c r="BX829" s="471">
        <f t="shared" si="840"/>
        <v>738</v>
      </c>
      <c r="BY829" s="117"/>
      <c r="BZ829" s="117"/>
      <c r="CA829" s="117"/>
      <c r="CB829" s="117"/>
      <c r="CC829" s="117"/>
      <c r="CD829" s="461"/>
      <c r="CE829" s="236"/>
      <c r="CF829" s="224" t="str">
        <f t="shared" si="841"/>
        <v xml:space="preserve"> </v>
      </c>
      <c r="CG829" s="116"/>
      <c r="CH829" s="117"/>
      <c r="CI829" s="117"/>
      <c r="CJ829" s="117"/>
      <c r="CK829" s="472"/>
      <c r="CL829" s="472"/>
      <c r="CM829" s="472"/>
      <c r="CN829" s="472"/>
      <c r="CO829" s="117"/>
      <c r="CP829" s="253"/>
      <c r="CQ829" s="120"/>
      <c r="CR829" s="224" t="str" cm="1">
        <f t="array" ref="CR829">IF(AND(SUM(COUNTIF(CG829:CM829,{"*不明*","*その他*"})+COUNTIF(CO829:CP829,{"*不明*","*その他*"}))&gt;0,CQ829=""),"その他・不明の場合,10)具体的内容、理由を記入",IF(OR(AND(CI829=CI$65,COUNTA(CJ829:CM829)&lt;4),AND(OR(CI829=CI$63,CI829=CI$64,CI829=CI$66,CI829=CI$67,CI829=CI$68,CI829=""),COUNTA(CJ829:CM829)&gt;0)),"3)介護保険認定済→要介護度、認知症自立度、寝たきり度、介護保険サービス記入",IF(OR(AND(OR(CM829=CM$63,CM829=CM$64),CN829=""),AND(OR(CM829=CM$65,CM829=CM$66),CN829&lt;&gt;"")),"7)介護保険サービス受けている/過去受けていた→具体的内容記入"," ")))</f>
        <v xml:space="preserve"> </v>
      </c>
      <c r="CS829" s="224" t="str">
        <f t="shared" si="842"/>
        <v xml:space="preserve"> </v>
      </c>
      <c r="CT829" s="116"/>
      <c r="CU829" s="253"/>
      <c r="CV829" s="117"/>
      <c r="CW829" s="117"/>
      <c r="CX829" s="253"/>
      <c r="CY829" s="117"/>
      <c r="CZ829" s="117"/>
      <c r="DA829" s="253"/>
      <c r="DB829" s="117"/>
      <c r="DC829" s="224" t="str">
        <f t="shared" si="843"/>
        <v xml:space="preserve"> </v>
      </c>
      <c r="DD829" s="224" t="str">
        <f t="shared" si="844"/>
        <v xml:space="preserve"> </v>
      </c>
      <c r="DE829" s="224" t="str">
        <f t="shared" si="794"/>
        <v xml:space="preserve"> </v>
      </c>
      <c r="DF829" s="121"/>
      <c r="DG829" s="114"/>
      <c r="DH829" s="704"/>
      <c r="DI829" s="119"/>
      <c r="DJ829" s="187"/>
      <c r="DK829" s="254"/>
      <c r="DL829" s="224" t="str">
        <f t="shared" si="795"/>
        <v xml:space="preserve"> </v>
      </c>
      <c r="DM829" s="224" t="str">
        <f t="shared" si="845"/>
        <v xml:space="preserve"> </v>
      </c>
      <c r="DN829" s="474"/>
      <c r="DO829" s="117"/>
      <c r="DP829" s="117"/>
      <c r="DQ829" s="117"/>
      <c r="DR829" s="117"/>
      <c r="DS829" s="117"/>
      <c r="DT829" s="254"/>
      <c r="DU829" s="476"/>
      <c r="DV829" s="224" t="str">
        <f t="shared" si="796"/>
        <v xml:space="preserve"> </v>
      </c>
      <c r="DW829" s="115"/>
      <c r="DX829" s="470"/>
      <c r="DY829" s="117"/>
      <c r="DZ829" s="704"/>
      <c r="EA829" s="224" t="str">
        <f t="shared" si="797"/>
        <v xml:space="preserve"> </v>
      </c>
      <c r="EB829" s="906"/>
      <c r="EC829" s="904"/>
      <c r="ED829" s="904"/>
      <c r="EE829" s="904"/>
      <c r="EF829" s="904"/>
      <c r="EG829" s="904"/>
      <c r="EH829" s="904"/>
      <c r="EI829" s="904"/>
      <c r="EJ829" s="904"/>
      <c r="EK829" s="905"/>
      <c r="EL829" s="80"/>
      <c r="EM829" s="224" t="str">
        <f t="shared" si="846"/>
        <v xml:space="preserve"> </v>
      </c>
      <c r="EN829" s="224" t="str">
        <f t="shared" si="847"/>
        <v xml:space="preserve"> </v>
      </c>
      <c r="EO829" s="115"/>
      <c r="EP829" s="1050"/>
      <c r="EQ829" s="253"/>
      <c r="ER829" s="117"/>
      <c r="ES829" s="1258">
        <f t="shared" si="848"/>
        <v>738</v>
      </c>
      <c r="ET829" s="224" t="str">
        <f t="shared" si="849"/>
        <v xml:space="preserve"> </v>
      </c>
      <c r="EU829" s="477" t="str">
        <f t="shared" si="850"/>
        <v/>
      </c>
      <c r="EV829" s="1334" t="str">
        <f t="shared" si="792"/>
        <v xml:space="preserve"> </v>
      </c>
      <c r="EW829" s="1332" t="str">
        <f t="shared" si="836"/>
        <v/>
      </c>
      <c r="EX829" s="1275" t="str">
        <f t="shared" si="818"/>
        <v/>
      </c>
      <c r="EY829" s="1275" t="str">
        <f t="shared" si="819"/>
        <v/>
      </c>
      <c r="EZ829" s="1275" t="str">
        <f t="shared" si="820"/>
        <v/>
      </c>
      <c r="FA829" s="1275" t="str">
        <f t="shared" si="821"/>
        <v/>
      </c>
      <c r="FB829" s="1275" t="str">
        <f t="shared" si="822"/>
        <v/>
      </c>
      <c r="FC829" s="1333" t="str">
        <f t="shared" si="823"/>
        <v/>
      </c>
      <c r="FE829" s="1234" t="str">
        <f t="shared" si="824"/>
        <v xml:space="preserve"> </v>
      </c>
      <c r="FF829" s="1234" t="str">
        <f t="shared" si="825"/>
        <v xml:space="preserve"> </v>
      </c>
      <c r="FG829" s="1234" t="str">
        <f t="shared" si="826"/>
        <v xml:space="preserve"> </v>
      </c>
      <c r="FH829" s="1234" t="str">
        <f t="shared" si="827"/>
        <v xml:space="preserve"> </v>
      </c>
      <c r="FI829" s="1234" t="str">
        <f t="shared" si="798"/>
        <v xml:space="preserve"> </v>
      </c>
      <c r="FJ829" s="1234" t="str">
        <f t="shared" si="828"/>
        <v xml:space="preserve"> </v>
      </c>
      <c r="FK829" s="1234">
        <f t="shared" si="799"/>
        <v>0</v>
      </c>
      <c r="FL829" s="1227"/>
      <c r="FM829" s="1234" t="str">
        <f t="shared" si="800"/>
        <v xml:space="preserve"> </v>
      </c>
      <c r="FN829" s="1234" t="str">
        <f t="shared" si="801"/>
        <v xml:space="preserve"> </v>
      </c>
      <c r="FO829" s="1234" t="str">
        <f t="shared" si="829"/>
        <v xml:space="preserve"> </v>
      </c>
      <c r="FP829" s="1234" t="str">
        <f t="shared" si="830"/>
        <v xml:space="preserve"> </v>
      </c>
      <c r="FQ829" s="1234" t="str">
        <f t="shared" si="802"/>
        <v xml:space="preserve"> </v>
      </c>
      <c r="FR829" s="1234" t="str">
        <f t="shared" si="831"/>
        <v xml:space="preserve"> </v>
      </c>
      <c r="FS829" s="1234">
        <f t="shared" si="837"/>
        <v>0</v>
      </c>
      <c r="FT829" s="1227"/>
      <c r="FU829" s="1234" t="str">
        <f t="shared" si="832"/>
        <v xml:space="preserve"> </v>
      </c>
      <c r="FV829" s="1234" t="str">
        <f t="shared" si="833"/>
        <v xml:space="preserve"> </v>
      </c>
      <c r="FW829" s="1234" t="str">
        <f t="shared" si="834"/>
        <v xml:space="preserve"> </v>
      </c>
      <c r="FX829" s="1234" t="str">
        <f t="shared" si="803"/>
        <v xml:space="preserve"> </v>
      </c>
      <c r="FY829" s="1234" t="str">
        <f t="shared" si="804"/>
        <v xml:space="preserve"> </v>
      </c>
      <c r="FZ829" s="1234" t="str">
        <f t="shared" si="835"/>
        <v xml:space="preserve"> </v>
      </c>
      <c r="GA829" s="1234">
        <f t="shared" si="805"/>
        <v>0</v>
      </c>
      <c r="GB829" s="1227"/>
      <c r="GC829" s="1234" t="str">
        <f t="shared" si="806"/>
        <v xml:space="preserve"> </v>
      </c>
      <c r="GD829" s="1234" t="str">
        <f t="shared" si="807"/>
        <v xml:space="preserve"> </v>
      </c>
      <c r="GE829" s="1234" t="str">
        <f t="shared" si="808"/>
        <v xml:space="preserve"> </v>
      </c>
      <c r="GF829" s="1234" t="str">
        <f t="shared" si="809"/>
        <v xml:space="preserve"> </v>
      </c>
      <c r="GG829" s="1234" t="str">
        <f t="shared" si="810"/>
        <v xml:space="preserve"> </v>
      </c>
      <c r="GH829" s="1234" t="str">
        <f t="shared" si="811"/>
        <v xml:space="preserve"> </v>
      </c>
      <c r="GI829" s="1234" t="str">
        <f t="shared" si="812"/>
        <v xml:space="preserve"> </v>
      </c>
      <c r="GJ829" s="1234" t="str">
        <f t="shared" si="813"/>
        <v xml:space="preserve"> </v>
      </c>
      <c r="GK829" s="1234" t="str">
        <f t="shared" si="814"/>
        <v xml:space="preserve"> </v>
      </c>
      <c r="GL829" s="1234" t="str">
        <f t="shared" si="815"/>
        <v xml:space="preserve"> </v>
      </c>
      <c r="GM829" s="1234" t="str">
        <f t="shared" si="816"/>
        <v xml:space="preserve"> </v>
      </c>
      <c r="GN829" s="1234">
        <f t="shared" si="817"/>
        <v>0</v>
      </c>
    </row>
    <row r="830" spans="1:196" s="100" customFormat="1" ht="27" customHeight="1" thickTop="1" thickBot="1">
      <c r="A830" s="1208">
        <f>【A票】【D票】!$D$10</f>
        <v>0</v>
      </c>
      <c r="B830" s="1212">
        <f>【A票】【D票】!$H$10</f>
        <v>0</v>
      </c>
      <c r="C830" s="1213" t="str">
        <f>【A票】【D票】!$K$10</f>
        <v xml:space="preserve"> </v>
      </c>
      <c r="D830" s="1214">
        <f t="shared" si="791"/>
        <v>739</v>
      </c>
      <c r="E830" s="914"/>
      <c r="F830" s="467"/>
      <c r="G830" s="469"/>
      <c r="H830" s="224" t="str">
        <f t="shared" si="838"/>
        <v xml:space="preserve"> </v>
      </c>
      <c r="I830" s="704"/>
      <c r="J830" s="117"/>
      <c r="K830" s="117"/>
      <c r="L830" s="117"/>
      <c r="M830" s="117"/>
      <c r="N830" s="117"/>
      <c r="O830" s="117"/>
      <c r="P830" s="117"/>
      <c r="Q830" s="117"/>
      <c r="R830" s="117"/>
      <c r="S830" s="117"/>
      <c r="T830" s="254"/>
      <c r="U830" s="646"/>
      <c r="V830" s="646"/>
      <c r="W830" s="114"/>
      <c r="X830" s="254"/>
      <c r="Y830" s="224" t="str">
        <f t="shared" si="839"/>
        <v xml:space="preserve"> </v>
      </c>
      <c r="Z830" s="579"/>
      <c r="AA830" s="704"/>
      <c r="AB830" s="119"/>
      <c r="AC830" s="224" t="str">
        <f t="shared" si="793"/>
        <v xml:space="preserve"> </v>
      </c>
      <c r="AD830" s="115"/>
      <c r="AE830" s="253"/>
      <c r="AF830" s="704"/>
      <c r="AG830" s="727"/>
      <c r="AH830" s="727"/>
      <c r="AI830" s="727"/>
      <c r="AJ830" s="727"/>
      <c r="AK830" s="591"/>
      <c r="AL830" s="727"/>
      <c r="AM830" s="727"/>
      <c r="AN830" s="727"/>
      <c r="AO830" s="727"/>
      <c r="AP830" s="727"/>
      <c r="AQ830" s="727"/>
      <c r="AR830" s="727"/>
      <c r="AS830" s="727"/>
      <c r="AT830" s="727"/>
      <c r="AU830" s="727"/>
      <c r="AV830" s="727"/>
      <c r="AW830" s="727"/>
      <c r="AX830" s="727"/>
      <c r="AY830" s="727"/>
      <c r="AZ830" s="727"/>
      <c r="BA830" s="727"/>
      <c r="BB830" s="727"/>
      <c r="BC830" s="821"/>
      <c r="BD830" s="727"/>
      <c r="BE830" s="727"/>
      <c r="BF830" s="727"/>
      <c r="BG830" s="727"/>
      <c r="BH830" s="727"/>
      <c r="BI830" s="727"/>
      <c r="BJ830" s="727"/>
      <c r="BK830" s="727"/>
      <c r="BL830" s="821"/>
      <c r="BM830" s="727"/>
      <c r="BN830" s="727"/>
      <c r="BO830" s="727"/>
      <c r="BP830" s="727"/>
      <c r="BQ830" s="727"/>
      <c r="BR830" s="821"/>
      <c r="BS830" s="727"/>
      <c r="BT830" s="727"/>
      <c r="BU830" s="727"/>
      <c r="BV830" s="591"/>
      <c r="BW830" s="224" t="str">
        <f t="shared" si="851"/>
        <v xml:space="preserve"> </v>
      </c>
      <c r="BX830" s="471">
        <f t="shared" si="840"/>
        <v>739</v>
      </c>
      <c r="BY830" s="117"/>
      <c r="BZ830" s="117"/>
      <c r="CA830" s="117"/>
      <c r="CB830" s="117"/>
      <c r="CC830" s="117"/>
      <c r="CD830" s="461"/>
      <c r="CE830" s="236"/>
      <c r="CF830" s="224" t="str">
        <f t="shared" si="841"/>
        <v xml:space="preserve"> </v>
      </c>
      <c r="CG830" s="116"/>
      <c r="CH830" s="117"/>
      <c r="CI830" s="117"/>
      <c r="CJ830" s="117"/>
      <c r="CK830" s="472"/>
      <c r="CL830" s="472"/>
      <c r="CM830" s="472"/>
      <c r="CN830" s="472"/>
      <c r="CO830" s="117"/>
      <c r="CP830" s="253"/>
      <c r="CQ830" s="120"/>
      <c r="CR830" s="224" t="str" cm="1">
        <f t="array" ref="CR830">IF(AND(SUM(COUNTIF(CG830:CM830,{"*不明*","*その他*"})+COUNTIF(CO830:CP830,{"*不明*","*その他*"}))&gt;0,CQ830=""),"その他・不明の場合,10)具体的内容、理由を記入",IF(OR(AND(CI830=CI$65,COUNTA(CJ830:CM830)&lt;4),AND(OR(CI830=CI$63,CI830=CI$64,CI830=CI$66,CI830=CI$67,CI830=CI$68,CI830=""),COUNTA(CJ830:CM830)&gt;0)),"3)介護保険認定済→要介護度、認知症自立度、寝たきり度、介護保険サービス記入",IF(OR(AND(OR(CM830=CM$63,CM830=CM$64),CN830=""),AND(OR(CM830=CM$65,CM830=CM$66),CN830&lt;&gt;"")),"7)介護保険サービス受けている/過去受けていた→具体的内容記入"," ")))</f>
        <v xml:space="preserve"> </v>
      </c>
      <c r="CS830" s="224" t="str">
        <f t="shared" si="842"/>
        <v xml:space="preserve"> </v>
      </c>
      <c r="CT830" s="116"/>
      <c r="CU830" s="253"/>
      <c r="CV830" s="117"/>
      <c r="CW830" s="117"/>
      <c r="CX830" s="253"/>
      <c r="CY830" s="117"/>
      <c r="CZ830" s="117"/>
      <c r="DA830" s="253"/>
      <c r="DB830" s="117"/>
      <c r="DC830" s="224" t="str">
        <f t="shared" si="843"/>
        <v xml:space="preserve"> </v>
      </c>
      <c r="DD830" s="224" t="str">
        <f t="shared" si="844"/>
        <v xml:space="preserve"> </v>
      </c>
      <c r="DE830" s="224" t="str">
        <f t="shared" si="794"/>
        <v xml:space="preserve"> </v>
      </c>
      <c r="DF830" s="121"/>
      <c r="DG830" s="114"/>
      <c r="DH830" s="704"/>
      <c r="DI830" s="119"/>
      <c r="DJ830" s="187"/>
      <c r="DK830" s="254"/>
      <c r="DL830" s="224" t="str">
        <f t="shared" si="795"/>
        <v xml:space="preserve"> </v>
      </c>
      <c r="DM830" s="224" t="str">
        <f t="shared" si="845"/>
        <v xml:space="preserve"> </v>
      </c>
      <c r="DN830" s="474"/>
      <c r="DO830" s="117"/>
      <c r="DP830" s="117"/>
      <c r="DQ830" s="117"/>
      <c r="DR830" s="117"/>
      <c r="DS830" s="117"/>
      <c r="DT830" s="254"/>
      <c r="DU830" s="476"/>
      <c r="DV830" s="224" t="str">
        <f t="shared" si="796"/>
        <v xml:space="preserve"> </v>
      </c>
      <c r="DW830" s="115"/>
      <c r="DX830" s="470"/>
      <c r="DY830" s="117"/>
      <c r="DZ830" s="704"/>
      <c r="EA830" s="224" t="str">
        <f t="shared" si="797"/>
        <v xml:space="preserve"> </v>
      </c>
      <c r="EB830" s="906"/>
      <c r="EC830" s="904"/>
      <c r="ED830" s="904"/>
      <c r="EE830" s="904"/>
      <c r="EF830" s="904"/>
      <c r="EG830" s="904"/>
      <c r="EH830" s="904"/>
      <c r="EI830" s="904"/>
      <c r="EJ830" s="904"/>
      <c r="EK830" s="905"/>
      <c r="EL830" s="80"/>
      <c r="EM830" s="224" t="str">
        <f t="shared" si="846"/>
        <v xml:space="preserve"> </v>
      </c>
      <c r="EN830" s="224" t="str">
        <f t="shared" si="847"/>
        <v xml:space="preserve"> </v>
      </c>
      <c r="EO830" s="115"/>
      <c r="EP830" s="1050"/>
      <c r="EQ830" s="253"/>
      <c r="ER830" s="117"/>
      <c r="ES830" s="1258">
        <f t="shared" si="848"/>
        <v>739</v>
      </c>
      <c r="ET830" s="224" t="str">
        <f t="shared" si="849"/>
        <v xml:space="preserve"> </v>
      </c>
      <c r="EU830" s="477" t="str">
        <f t="shared" si="850"/>
        <v/>
      </c>
      <c r="EV830" s="1334" t="str">
        <f t="shared" si="792"/>
        <v xml:space="preserve"> </v>
      </c>
      <c r="EW830" s="1332" t="str">
        <f t="shared" si="836"/>
        <v/>
      </c>
      <c r="EX830" s="1275" t="str">
        <f t="shared" si="818"/>
        <v/>
      </c>
      <c r="EY830" s="1275" t="str">
        <f t="shared" si="819"/>
        <v/>
      </c>
      <c r="EZ830" s="1275" t="str">
        <f t="shared" si="820"/>
        <v/>
      </c>
      <c r="FA830" s="1275" t="str">
        <f t="shared" si="821"/>
        <v/>
      </c>
      <c r="FB830" s="1275" t="str">
        <f t="shared" si="822"/>
        <v/>
      </c>
      <c r="FC830" s="1333" t="str">
        <f t="shared" si="823"/>
        <v/>
      </c>
      <c r="FE830" s="1234" t="str">
        <f t="shared" si="824"/>
        <v xml:space="preserve"> </v>
      </c>
      <c r="FF830" s="1234" t="str">
        <f t="shared" si="825"/>
        <v xml:space="preserve"> </v>
      </c>
      <c r="FG830" s="1234" t="str">
        <f t="shared" si="826"/>
        <v xml:space="preserve"> </v>
      </c>
      <c r="FH830" s="1234" t="str">
        <f t="shared" si="827"/>
        <v xml:space="preserve"> </v>
      </c>
      <c r="FI830" s="1234" t="str">
        <f t="shared" si="798"/>
        <v xml:space="preserve"> </v>
      </c>
      <c r="FJ830" s="1234" t="str">
        <f t="shared" si="828"/>
        <v xml:space="preserve"> </v>
      </c>
      <c r="FK830" s="1234">
        <f t="shared" si="799"/>
        <v>0</v>
      </c>
      <c r="FL830" s="1227"/>
      <c r="FM830" s="1234" t="str">
        <f t="shared" si="800"/>
        <v xml:space="preserve"> </v>
      </c>
      <c r="FN830" s="1234" t="str">
        <f t="shared" si="801"/>
        <v xml:space="preserve"> </v>
      </c>
      <c r="FO830" s="1234" t="str">
        <f t="shared" si="829"/>
        <v xml:space="preserve"> </v>
      </c>
      <c r="FP830" s="1234" t="str">
        <f t="shared" si="830"/>
        <v xml:space="preserve"> </v>
      </c>
      <c r="FQ830" s="1234" t="str">
        <f t="shared" si="802"/>
        <v xml:space="preserve"> </v>
      </c>
      <c r="FR830" s="1234" t="str">
        <f t="shared" si="831"/>
        <v xml:space="preserve"> </v>
      </c>
      <c r="FS830" s="1234">
        <f t="shared" si="837"/>
        <v>0</v>
      </c>
      <c r="FT830" s="1227"/>
      <c r="FU830" s="1234" t="str">
        <f t="shared" si="832"/>
        <v xml:space="preserve"> </v>
      </c>
      <c r="FV830" s="1234" t="str">
        <f t="shared" si="833"/>
        <v xml:space="preserve"> </v>
      </c>
      <c r="FW830" s="1234" t="str">
        <f t="shared" si="834"/>
        <v xml:space="preserve"> </v>
      </c>
      <c r="FX830" s="1234" t="str">
        <f t="shared" si="803"/>
        <v xml:space="preserve"> </v>
      </c>
      <c r="FY830" s="1234" t="str">
        <f t="shared" si="804"/>
        <v xml:space="preserve"> </v>
      </c>
      <c r="FZ830" s="1234" t="str">
        <f t="shared" si="835"/>
        <v xml:space="preserve"> </v>
      </c>
      <c r="GA830" s="1234">
        <f t="shared" si="805"/>
        <v>0</v>
      </c>
      <c r="GB830" s="1227"/>
      <c r="GC830" s="1234" t="str">
        <f t="shared" si="806"/>
        <v xml:space="preserve"> </v>
      </c>
      <c r="GD830" s="1234" t="str">
        <f t="shared" si="807"/>
        <v xml:space="preserve"> </v>
      </c>
      <c r="GE830" s="1234" t="str">
        <f t="shared" si="808"/>
        <v xml:space="preserve"> </v>
      </c>
      <c r="GF830" s="1234" t="str">
        <f t="shared" si="809"/>
        <v xml:space="preserve"> </v>
      </c>
      <c r="GG830" s="1234" t="str">
        <f t="shared" si="810"/>
        <v xml:space="preserve"> </v>
      </c>
      <c r="GH830" s="1234" t="str">
        <f t="shared" si="811"/>
        <v xml:space="preserve"> </v>
      </c>
      <c r="GI830" s="1234" t="str">
        <f t="shared" si="812"/>
        <v xml:space="preserve"> </v>
      </c>
      <c r="GJ830" s="1234" t="str">
        <f t="shared" si="813"/>
        <v xml:space="preserve"> </v>
      </c>
      <c r="GK830" s="1234" t="str">
        <f t="shared" si="814"/>
        <v xml:space="preserve"> </v>
      </c>
      <c r="GL830" s="1234" t="str">
        <f t="shared" si="815"/>
        <v xml:space="preserve"> </v>
      </c>
      <c r="GM830" s="1234" t="str">
        <f t="shared" si="816"/>
        <v xml:space="preserve"> </v>
      </c>
      <c r="GN830" s="1234">
        <f t="shared" si="817"/>
        <v>0</v>
      </c>
    </row>
    <row r="831" spans="1:196" s="100" customFormat="1" ht="27" customHeight="1" thickTop="1" thickBot="1">
      <c r="A831" s="1208">
        <f>【A票】【D票】!$D$10</f>
        <v>0</v>
      </c>
      <c r="B831" s="1212">
        <f>【A票】【D票】!$H$10</f>
        <v>0</v>
      </c>
      <c r="C831" s="1213" t="str">
        <f>【A票】【D票】!$K$10</f>
        <v xml:space="preserve"> </v>
      </c>
      <c r="D831" s="1214">
        <f t="shared" si="791"/>
        <v>740</v>
      </c>
      <c r="E831" s="914"/>
      <c r="F831" s="467"/>
      <c r="G831" s="469"/>
      <c r="H831" s="224" t="str">
        <f t="shared" si="838"/>
        <v xml:space="preserve"> </v>
      </c>
      <c r="I831" s="704"/>
      <c r="J831" s="117"/>
      <c r="K831" s="117"/>
      <c r="L831" s="117"/>
      <c r="M831" s="117"/>
      <c r="N831" s="117"/>
      <c r="O831" s="117"/>
      <c r="P831" s="117"/>
      <c r="Q831" s="117"/>
      <c r="R831" s="117"/>
      <c r="S831" s="117"/>
      <c r="T831" s="254"/>
      <c r="U831" s="646"/>
      <c r="V831" s="646"/>
      <c r="W831" s="114"/>
      <c r="X831" s="254"/>
      <c r="Y831" s="224" t="str">
        <f t="shared" si="839"/>
        <v xml:space="preserve"> </v>
      </c>
      <c r="Z831" s="579"/>
      <c r="AA831" s="704"/>
      <c r="AB831" s="119"/>
      <c r="AC831" s="224" t="str">
        <f t="shared" si="793"/>
        <v xml:space="preserve"> </v>
      </c>
      <c r="AD831" s="115"/>
      <c r="AE831" s="253"/>
      <c r="AF831" s="704"/>
      <c r="AG831" s="727"/>
      <c r="AH831" s="727"/>
      <c r="AI831" s="727"/>
      <c r="AJ831" s="727"/>
      <c r="AK831" s="591"/>
      <c r="AL831" s="727"/>
      <c r="AM831" s="727"/>
      <c r="AN831" s="727"/>
      <c r="AO831" s="727"/>
      <c r="AP831" s="727"/>
      <c r="AQ831" s="727"/>
      <c r="AR831" s="727"/>
      <c r="AS831" s="727"/>
      <c r="AT831" s="727"/>
      <c r="AU831" s="727"/>
      <c r="AV831" s="727"/>
      <c r="AW831" s="727"/>
      <c r="AX831" s="727"/>
      <c r="AY831" s="727"/>
      <c r="AZ831" s="727"/>
      <c r="BA831" s="727"/>
      <c r="BB831" s="727"/>
      <c r="BC831" s="821"/>
      <c r="BD831" s="727"/>
      <c r="BE831" s="727"/>
      <c r="BF831" s="727"/>
      <c r="BG831" s="727"/>
      <c r="BH831" s="727"/>
      <c r="BI831" s="727"/>
      <c r="BJ831" s="727"/>
      <c r="BK831" s="727"/>
      <c r="BL831" s="821"/>
      <c r="BM831" s="727"/>
      <c r="BN831" s="727"/>
      <c r="BO831" s="727"/>
      <c r="BP831" s="727"/>
      <c r="BQ831" s="727"/>
      <c r="BR831" s="821"/>
      <c r="BS831" s="727"/>
      <c r="BT831" s="727"/>
      <c r="BU831" s="727"/>
      <c r="BV831" s="591"/>
      <c r="BW831" s="224" t="str">
        <f t="shared" si="851"/>
        <v xml:space="preserve"> </v>
      </c>
      <c r="BX831" s="471">
        <f t="shared" si="840"/>
        <v>740</v>
      </c>
      <c r="BY831" s="117"/>
      <c r="BZ831" s="117"/>
      <c r="CA831" s="117"/>
      <c r="CB831" s="117"/>
      <c r="CC831" s="117"/>
      <c r="CD831" s="461"/>
      <c r="CE831" s="236"/>
      <c r="CF831" s="224" t="str">
        <f t="shared" si="841"/>
        <v xml:space="preserve"> </v>
      </c>
      <c r="CG831" s="116"/>
      <c r="CH831" s="117"/>
      <c r="CI831" s="117"/>
      <c r="CJ831" s="117"/>
      <c r="CK831" s="472"/>
      <c r="CL831" s="472"/>
      <c r="CM831" s="472"/>
      <c r="CN831" s="472"/>
      <c r="CO831" s="117"/>
      <c r="CP831" s="253"/>
      <c r="CQ831" s="120"/>
      <c r="CR831" s="224" t="str" cm="1">
        <f t="array" ref="CR831">IF(AND(SUM(COUNTIF(CG831:CM831,{"*不明*","*その他*"})+COUNTIF(CO831:CP831,{"*不明*","*その他*"}))&gt;0,CQ831=""),"その他・不明の場合,10)具体的内容、理由を記入",IF(OR(AND(CI831=CI$65,COUNTA(CJ831:CM831)&lt;4),AND(OR(CI831=CI$63,CI831=CI$64,CI831=CI$66,CI831=CI$67,CI831=CI$68,CI831=""),COUNTA(CJ831:CM831)&gt;0)),"3)介護保険認定済→要介護度、認知症自立度、寝たきり度、介護保険サービス記入",IF(OR(AND(OR(CM831=CM$63,CM831=CM$64),CN831=""),AND(OR(CM831=CM$65,CM831=CM$66),CN831&lt;&gt;"")),"7)介護保険サービス受けている/過去受けていた→具体的内容記入"," ")))</f>
        <v xml:space="preserve"> </v>
      </c>
      <c r="CS831" s="224" t="str">
        <f t="shared" si="842"/>
        <v xml:space="preserve"> </v>
      </c>
      <c r="CT831" s="116"/>
      <c r="CU831" s="253"/>
      <c r="CV831" s="117"/>
      <c r="CW831" s="117"/>
      <c r="CX831" s="253"/>
      <c r="CY831" s="117"/>
      <c r="CZ831" s="117"/>
      <c r="DA831" s="253"/>
      <c r="DB831" s="117"/>
      <c r="DC831" s="224" t="str">
        <f t="shared" si="843"/>
        <v xml:space="preserve"> </v>
      </c>
      <c r="DD831" s="224" t="str">
        <f t="shared" si="844"/>
        <v xml:space="preserve"> </v>
      </c>
      <c r="DE831" s="224" t="str">
        <f t="shared" si="794"/>
        <v xml:space="preserve"> </v>
      </c>
      <c r="DF831" s="121"/>
      <c r="DG831" s="114"/>
      <c r="DH831" s="704"/>
      <c r="DI831" s="119"/>
      <c r="DJ831" s="187"/>
      <c r="DK831" s="254"/>
      <c r="DL831" s="224" t="str">
        <f t="shared" si="795"/>
        <v xml:space="preserve"> </v>
      </c>
      <c r="DM831" s="224" t="str">
        <f t="shared" si="845"/>
        <v xml:space="preserve"> </v>
      </c>
      <c r="DN831" s="474"/>
      <c r="DO831" s="117"/>
      <c r="DP831" s="117"/>
      <c r="DQ831" s="117"/>
      <c r="DR831" s="117"/>
      <c r="DS831" s="117"/>
      <c r="DT831" s="254"/>
      <c r="DU831" s="476"/>
      <c r="DV831" s="224" t="str">
        <f t="shared" si="796"/>
        <v xml:space="preserve"> </v>
      </c>
      <c r="DW831" s="115"/>
      <c r="DX831" s="470"/>
      <c r="DY831" s="117"/>
      <c r="DZ831" s="704"/>
      <c r="EA831" s="224" t="str">
        <f t="shared" si="797"/>
        <v xml:space="preserve"> </v>
      </c>
      <c r="EB831" s="906"/>
      <c r="EC831" s="904"/>
      <c r="ED831" s="904"/>
      <c r="EE831" s="904"/>
      <c r="EF831" s="904"/>
      <c r="EG831" s="904"/>
      <c r="EH831" s="904"/>
      <c r="EI831" s="904"/>
      <c r="EJ831" s="904"/>
      <c r="EK831" s="905"/>
      <c r="EL831" s="80"/>
      <c r="EM831" s="224" t="str">
        <f t="shared" si="846"/>
        <v xml:space="preserve"> </v>
      </c>
      <c r="EN831" s="224" t="str">
        <f t="shared" si="847"/>
        <v xml:space="preserve"> </v>
      </c>
      <c r="EO831" s="115"/>
      <c r="EP831" s="1050"/>
      <c r="EQ831" s="253"/>
      <c r="ER831" s="117"/>
      <c r="ES831" s="1258">
        <f t="shared" si="848"/>
        <v>740</v>
      </c>
      <c r="ET831" s="224" t="str">
        <f t="shared" si="849"/>
        <v xml:space="preserve"> </v>
      </c>
      <c r="EU831" s="477" t="str">
        <f t="shared" si="850"/>
        <v/>
      </c>
      <c r="EV831" s="1334" t="str">
        <f t="shared" si="792"/>
        <v xml:space="preserve"> </v>
      </c>
      <c r="EW831" s="1332" t="str">
        <f t="shared" si="836"/>
        <v/>
      </c>
      <c r="EX831" s="1275" t="str">
        <f t="shared" si="818"/>
        <v/>
      </c>
      <c r="EY831" s="1275" t="str">
        <f t="shared" si="819"/>
        <v/>
      </c>
      <c r="EZ831" s="1275" t="str">
        <f t="shared" si="820"/>
        <v/>
      </c>
      <c r="FA831" s="1275" t="str">
        <f t="shared" si="821"/>
        <v/>
      </c>
      <c r="FB831" s="1275" t="str">
        <f t="shared" si="822"/>
        <v/>
      </c>
      <c r="FC831" s="1333" t="str">
        <f t="shared" si="823"/>
        <v/>
      </c>
      <c r="FE831" s="1234" t="str">
        <f t="shared" si="824"/>
        <v xml:space="preserve"> </v>
      </c>
      <c r="FF831" s="1234" t="str">
        <f t="shared" si="825"/>
        <v xml:space="preserve"> </v>
      </c>
      <c r="FG831" s="1234" t="str">
        <f t="shared" si="826"/>
        <v xml:space="preserve"> </v>
      </c>
      <c r="FH831" s="1234" t="str">
        <f t="shared" si="827"/>
        <v xml:space="preserve"> </v>
      </c>
      <c r="FI831" s="1234" t="str">
        <f t="shared" si="798"/>
        <v xml:space="preserve"> </v>
      </c>
      <c r="FJ831" s="1234" t="str">
        <f t="shared" si="828"/>
        <v xml:space="preserve"> </v>
      </c>
      <c r="FK831" s="1234">
        <f t="shared" si="799"/>
        <v>0</v>
      </c>
      <c r="FL831" s="1227"/>
      <c r="FM831" s="1234" t="str">
        <f t="shared" si="800"/>
        <v xml:space="preserve"> </v>
      </c>
      <c r="FN831" s="1234" t="str">
        <f t="shared" si="801"/>
        <v xml:space="preserve"> </v>
      </c>
      <c r="FO831" s="1234" t="str">
        <f t="shared" si="829"/>
        <v xml:space="preserve"> </v>
      </c>
      <c r="FP831" s="1234" t="str">
        <f t="shared" si="830"/>
        <v xml:space="preserve"> </v>
      </c>
      <c r="FQ831" s="1234" t="str">
        <f t="shared" si="802"/>
        <v xml:space="preserve"> </v>
      </c>
      <c r="FR831" s="1234" t="str">
        <f t="shared" si="831"/>
        <v xml:space="preserve"> </v>
      </c>
      <c r="FS831" s="1234">
        <f t="shared" si="837"/>
        <v>0</v>
      </c>
      <c r="FT831" s="1227"/>
      <c r="FU831" s="1234" t="str">
        <f t="shared" si="832"/>
        <v xml:space="preserve"> </v>
      </c>
      <c r="FV831" s="1234" t="str">
        <f t="shared" si="833"/>
        <v xml:space="preserve"> </v>
      </c>
      <c r="FW831" s="1234" t="str">
        <f t="shared" si="834"/>
        <v xml:space="preserve"> </v>
      </c>
      <c r="FX831" s="1234" t="str">
        <f t="shared" si="803"/>
        <v xml:space="preserve"> </v>
      </c>
      <c r="FY831" s="1234" t="str">
        <f t="shared" si="804"/>
        <v xml:space="preserve"> </v>
      </c>
      <c r="FZ831" s="1234" t="str">
        <f t="shared" si="835"/>
        <v xml:space="preserve"> </v>
      </c>
      <c r="GA831" s="1234">
        <f t="shared" si="805"/>
        <v>0</v>
      </c>
      <c r="GB831" s="1227"/>
      <c r="GC831" s="1234" t="str">
        <f t="shared" si="806"/>
        <v xml:space="preserve"> </v>
      </c>
      <c r="GD831" s="1234" t="str">
        <f t="shared" si="807"/>
        <v xml:space="preserve"> </v>
      </c>
      <c r="GE831" s="1234" t="str">
        <f t="shared" si="808"/>
        <v xml:space="preserve"> </v>
      </c>
      <c r="GF831" s="1234" t="str">
        <f t="shared" si="809"/>
        <v xml:space="preserve"> </v>
      </c>
      <c r="GG831" s="1234" t="str">
        <f t="shared" si="810"/>
        <v xml:space="preserve"> </v>
      </c>
      <c r="GH831" s="1234" t="str">
        <f t="shared" si="811"/>
        <v xml:space="preserve"> </v>
      </c>
      <c r="GI831" s="1234" t="str">
        <f t="shared" si="812"/>
        <v xml:space="preserve"> </v>
      </c>
      <c r="GJ831" s="1234" t="str">
        <f t="shared" si="813"/>
        <v xml:space="preserve"> </v>
      </c>
      <c r="GK831" s="1234" t="str">
        <f t="shared" si="814"/>
        <v xml:space="preserve"> </v>
      </c>
      <c r="GL831" s="1234" t="str">
        <f t="shared" si="815"/>
        <v xml:space="preserve"> </v>
      </c>
      <c r="GM831" s="1234" t="str">
        <f t="shared" si="816"/>
        <v xml:space="preserve"> </v>
      </c>
      <c r="GN831" s="1234">
        <f t="shared" si="817"/>
        <v>0</v>
      </c>
    </row>
    <row r="832" spans="1:196" s="100" customFormat="1" ht="27" customHeight="1" thickTop="1" thickBot="1">
      <c r="A832" s="1208">
        <f>【A票】【D票】!$D$10</f>
        <v>0</v>
      </c>
      <c r="B832" s="1212">
        <f>【A票】【D票】!$H$10</f>
        <v>0</v>
      </c>
      <c r="C832" s="1213" t="str">
        <f>【A票】【D票】!$K$10</f>
        <v xml:space="preserve"> </v>
      </c>
      <c r="D832" s="1214">
        <f t="shared" si="791"/>
        <v>741</v>
      </c>
      <c r="E832" s="914"/>
      <c r="F832" s="467"/>
      <c r="G832" s="469"/>
      <c r="H832" s="224" t="str">
        <f t="shared" si="838"/>
        <v xml:space="preserve"> </v>
      </c>
      <c r="I832" s="704"/>
      <c r="J832" s="117"/>
      <c r="K832" s="117"/>
      <c r="L832" s="117"/>
      <c r="M832" s="117"/>
      <c r="N832" s="117"/>
      <c r="O832" s="117"/>
      <c r="P832" s="117"/>
      <c r="Q832" s="117"/>
      <c r="R832" s="117"/>
      <c r="S832" s="117"/>
      <c r="T832" s="254"/>
      <c r="U832" s="646"/>
      <c r="V832" s="646"/>
      <c r="W832" s="114"/>
      <c r="X832" s="254"/>
      <c r="Y832" s="224" t="str">
        <f t="shared" si="839"/>
        <v xml:space="preserve"> </v>
      </c>
      <c r="Z832" s="579"/>
      <c r="AA832" s="704"/>
      <c r="AB832" s="119"/>
      <c r="AC832" s="224" t="str">
        <f t="shared" si="793"/>
        <v xml:space="preserve"> </v>
      </c>
      <c r="AD832" s="115"/>
      <c r="AE832" s="253"/>
      <c r="AF832" s="704"/>
      <c r="AG832" s="727"/>
      <c r="AH832" s="727"/>
      <c r="AI832" s="727"/>
      <c r="AJ832" s="727"/>
      <c r="AK832" s="591"/>
      <c r="AL832" s="727"/>
      <c r="AM832" s="727"/>
      <c r="AN832" s="727"/>
      <c r="AO832" s="727"/>
      <c r="AP832" s="727"/>
      <c r="AQ832" s="727"/>
      <c r="AR832" s="727"/>
      <c r="AS832" s="727"/>
      <c r="AT832" s="727"/>
      <c r="AU832" s="727"/>
      <c r="AV832" s="727"/>
      <c r="AW832" s="727"/>
      <c r="AX832" s="727"/>
      <c r="AY832" s="727"/>
      <c r="AZ832" s="727"/>
      <c r="BA832" s="727"/>
      <c r="BB832" s="727"/>
      <c r="BC832" s="821"/>
      <c r="BD832" s="727"/>
      <c r="BE832" s="727"/>
      <c r="BF832" s="727"/>
      <c r="BG832" s="727"/>
      <c r="BH832" s="727"/>
      <c r="BI832" s="727"/>
      <c r="BJ832" s="727"/>
      <c r="BK832" s="727"/>
      <c r="BL832" s="821"/>
      <c r="BM832" s="727"/>
      <c r="BN832" s="727"/>
      <c r="BO832" s="727"/>
      <c r="BP832" s="727"/>
      <c r="BQ832" s="727"/>
      <c r="BR832" s="821"/>
      <c r="BS832" s="727"/>
      <c r="BT832" s="727"/>
      <c r="BU832" s="727"/>
      <c r="BV832" s="591"/>
      <c r="BW832" s="224" t="str">
        <f t="shared" si="851"/>
        <v xml:space="preserve"> </v>
      </c>
      <c r="BX832" s="471">
        <f t="shared" si="840"/>
        <v>741</v>
      </c>
      <c r="BY832" s="117"/>
      <c r="BZ832" s="117"/>
      <c r="CA832" s="117"/>
      <c r="CB832" s="117"/>
      <c r="CC832" s="117"/>
      <c r="CD832" s="461"/>
      <c r="CE832" s="236"/>
      <c r="CF832" s="224" t="str">
        <f t="shared" si="841"/>
        <v xml:space="preserve"> </v>
      </c>
      <c r="CG832" s="116"/>
      <c r="CH832" s="117"/>
      <c r="CI832" s="117"/>
      <c r="CJ832" s="117"/>
      <c r="CK832" s="472"/>
      <c r="CL832" s="472"/>
      <c r="CM832" s="472"/>
      <c r="CN832" s="472"/>
      <c r="CO832" s="117"/>
      <c r="CP832" s="253"/>
      <c r="CQ832" s="120"/>
      <c r="CR832" s="224" t="str" cm="1">
        <f t="array" ref="CR832">IF(AND(SUM(COUNTIF(CG832:CM832,{"*不明*","*その他*"})+COUNTIF(CO832:CP832,{"*不明*","*その他*"}))&gt;0,CQ832=""),"その他・不明の場合,10)具体的内容、理由を記入",IF(OR(AND(CI832=CI$65,COUNTA(CJ832:CM832)&lt;4),AND(OR(CI832=CI$63,CI832=CI$64,CI832=CI$66,CI832=CI$67,CI832=CI$68,CI832=""),COUNTA(CJ832:CM832)&gt;0)),"3)介護保険認定済→要介護度、認知症自立度、寝たきり度、介護保険サービス記入",IF(OR(AND(OR(CM832=CM$63,CM832=CM$64),CN832=""),AND(OR(CM832=CM$65,CM832=CM$66),CN832&lt;&gt;"")),"7)介護保険サービス受けている/過去受けていた→具体的内容記入"," ")))</f>
        <v xml:space="preserve"> </v>
      </c>
      <c r="CS832" s="224" t="str">
        <f t="shared" si="842"/>
        <v xml:space="preserve"> </v>
      </c>
      <c r="CT832" s="116"/>
      <c r="CU832" s="253"/>
      <c r="CV832" s="117"/>
      <c r="CW832" s="117"/>
      <c r="CX832" s="253"/>
      <c r="CY832" s="117"/>
      <c r="CZ832" s="117"/>
      <c r="DA832" s="253"/>
      <c r="DB832" s="117"/>
      <c r="DC832" s="224" t="str">
        <f t="shared" si="843"/>
        <v xml:space="preserve"> </v>
      </c>
      <c r="DD832" s="224" t="str">
        <f t="shared" si="844"/>
        <v xml:space="preserve"> </v>
      </c>
      <c r="DE832" s="224" t="str">
        <f t="shared" si="794"/>
        <v xml:space="preserve"> </v>
      </c>
      <c r="DF832" s="121"/>
      <c r="DG832" s="114"/>
      <c r="DH832" s="704"/>
      <c r="DI832" s="119"/>
      <c r="DJ832" s="187"/>
      <c r="DK832" s="254"/>
      <c r="DL832" s="224" t="str">
        <f t="shared" si="795"/>
        <v xml:space="preserve"> </v>
      </c>
      <c r="DM832" s="224" t="str">
        <f t="shared" si="845"/>
        <v xml:space="preserve"> </v>
      </c>
      <c r="DN832" s="474"/>
      <c r="DO832" s="117"/>
      <c r="DP832" s="117"/>
      <c r="DQ832" s="117"/>
      <c r="DR832" s="117"/>
      <c r="DS832" s="117"/>
      <c r="DT832" s="254"/>
      <c r="DU832" s="476"/>
      <c r="DV832" s="224" t="str">
        <f t="shared" si="796"/>
        <v xml:space="preserve"> </v>
      </c>
      <c r="DW832" s="115"/>
      <c r="DX832" s="470"/>
      <c r="DY832" s="117"/>
      <c r="DZ832" s="704"/>
      <c r="EA832" s="224" t="str">
        <f t="shared" si="797"/>
        <v xml:space="preserve"> </v>
      </c>
      <c r="EB832" s="906"/>
      <c r="EC832" s="904"/>
      <c r="ED832" s="904"/>
      <c r="EE832" s="904"/>
      <c r="EF832" s="904"/>
      <c r="EG832" s="904"/>
      <c r="EH832" s="904"/>
      <c r="EI832" s="904"/>
      <c r="EJ832" s="904"/>
      <c r="EK832" s="905"/>
      <c r="EL832" s="80"/>
      <c r="EM832" s="224" t="str">
        <f t="shared" si="846"/>
        <v xml:space="preserve"> </v>
      </c>
      <c r="EN832" s="224" t="str">
        <f t="shared" si="847"/>
        <v xml:space="preserve"> </v>
      </c>
      <c r="EO832" s="115"/>
      <c r="EP832" s="1050"/>
      <c r="EQ832" s="253"/>
      <c r="ER832" s="117"/>
      <c r="ES832" s="1258">
        <f t="shared" si="848"/>
        <v>741</v>
      </c>
      <c r="ET832" s="224" t="str">
        <f t="shared" si="849"/>
        <v xml:space="preserve"> </v>
      </c>
      <c r="EU832" s="477" t="str">
        <f t="shared" si="850"/>
        <v/>
      </c>
      <c r="EV832" s="1334" t="str">
        <f t="shared" si="792"/>
        <v xml:space="preserve"> </v>
      </c>
      <c r="EW832" s="1332" t="str">
        <f t="shared" si="836"/>
        <v/>
      </c>
      <c r="EX832" s="1275" t="str">
        <f t="shared" si="818"/>
        <v/>
      </c>
      <c r="EY832" s="1275" t="str">
        <f t="shared" si="819"/>
        <v/>
      </c>
      <c r="EZ832" s="1275" t="str">
        <f t="shared" si="820"/>
        <v/>
      </c>
      <c r="FA832" s="1275" t="str">
        <f t="shared" si="821"/>
        <v/>
      </c>
      <c r="FB832" s="1275" t="str">
        <f t="shared" si="822"/>
        <v/>
      </c>
      <c r="FC832" s="1333" t="str">
        <f t="shared" si="823"/>
        <v/>
      </c>
      <c r="FE832" s="1234" t="str">
        <f t="shared" si="824"/>
        <v xml:space="preserve"> </v>
      </c>
      <c r="FF832" s="1234" t="str">
        <f t="shared" si="825"/>
        <v xml:space="preserve"> </v>
      </c>
      <c r="FG832" s="1234" t="str">
        <f t="shared" si="826"/>
        <v xml:space="preserve"> </v>
      </c>
      <c r="FH832" s="1234" t="str">
        <f t="shared" si="827"/>
        <v xml:space="preserve"> </v>
      </c>
      <c r="FI832" s="1234" t="str">
        <f t="shared" si="798"/>
        <v xml:space="preserve"> </v>
      </c>
      <c r="FJ832" s="1234" t="str">
        <f t="shared" si="828"/>
        <v xml:space="preserve"> </v>
      </c>
      <c r="FK832" s="1234">
        <f t="shared" si="799"/>
        <v>0</v>
      </c>
      <c r="FL832" s="1227"/>
      <c r="FM832" s="1234" t="str">
        <f t="shared" si="800"/>
        <v xml:space="preserve"> </v>
      </c>
      <c r="FN832" s="1234" t="str">
        <f t="shared" si="801"/>
        <v xml:space="preserve"> </v>
      </c>
      <c r="FO832" s="1234" t="str">
        <f t="shared" si="829"/>
        <v xml:space="preserve"> </v>
      </c>
      <c r="FP832" s="1234" t="str">
        <f t="shared" si="830"/>
        <v xml:space="preserve"> </v>
      </c>
      <c r="FQ832" s="1234" t="str">
        <f t="shared" si="802"/>
        <v xml:space="preserve"> </v>
      </c>
      <c r="FR832" s="1234" t="str">
        <f t="shared" si="831"/>
        <v xml:space="preserve"> </v>
      </c>
      <c r="FS832" s="1234">
        <f t="shared" si="837"/>
        <v>0</v>
      </c>
      <c r="FT832" s="1227"/>
      <c r="FU832" s="1234" t="str">
        <f t="shared" si="832"/>
        <v xml:space="preserve"> </v>
      </c>
      <c r="FV832" s="1234" t="str">
        <f t="shared" si="833"/>
        <v xml:space="preserve"> </v>
      </c>
      <c r="FW832" s="1234" t="str">
        <f t="shared" si="834"/>
        <v xml:space="preserve"> </v>
      </c>
      <c r="FX832" s="1234" t="str">
        <f t="shared" si="803"/>
        <v xml:space="preserve"> </v>
      </c>
      <c r="FY832" s="1234" t="str">
        <f t="shared" si="804"/>
        <v xml:space="preserve"> </v>
      </c>
      <c r="FZ832" s="1234" t="str">
        <f t="shared" si="835"/>
        <v xml:space="preserve"> </v>
      </c>
      <c r="GA832" s="1234">
        <f t="shared" si="805"/>
        <v>0</v>
      </c>
      <c r="GB832" s="1227"/>
      <c r="GC832" s="1234" t="str">
        <f t="shared" si="806"/>
        <v xml:space="preserve"> </v>
      </c>
      <c r="GD832" s="1234" t="str">
        <f t="shared" si="807"/>
        <v xml:space="preserve"> </v>
      </c>
      <c r="GE832" s="1234" t="str">
        <f t="shared" si="808"/>
        <v xml:space="preserve"> </v>
      </c>
      <c r="GF832" s="1234" t="str">
        <f t="shared" si="809"/>
        <v xml:space="preserve"> </v>
      </c>
      <c r="GG832" s="1234" t="str">
        <f t="shared" si="810"/>
        <v xml:space="preserve"> </v>
      </c>
      <c r="GH832" s="1234" t="str">
        <f t="shared" si="811"/>
        <v xml:space="preserve"> </v>
      </c>
      <c r="GI832" s="1234" t="str">
        <f t="shared" si="812"/>
        <v xml:space="preserve"> </v>
      </c>
      <c r="GJ832" s="1234" t="str">
        <f t="shared" si="813"/>
        <v xml:space="preserve"> </v>
      </c>
      <c r="GK832" s="1234" t="str">
        <f t="shared" si="814"/>
        <v xml:space="preserve"> </v>
      </c>
      <c r="GL832" s="1234" t="str">
        <f t="shared" si="815"/>
        <v xml:space="preserve"> </v>
      </c>
      <c r="GM832" s="1234" t="str">
        <f t="shared" si="816"/>
        <v xml:space="preserve"> </v>
      </c>
      <c r="GN832" s="1234">
        <f t="shared" si="817"/>
        <v>0</v>
      </c>
    </row>
    <row r="833" spans="1:196" s="100" customFormat="1" ht="27" customHeight="1" thickTop="1" thickBot="1">
      <c r="A833" s="1208">
        <f>【A票】【D票】!$D$10</f>
        <v>0</v>
      </c>
      <c r="B833" s="1212">
        <f>【A票】【D票】!$H$10</f>
        <v>0</v>
      </c>
      <c r="C833" s="1213" t="str">
        <f>【A票】【D票】!$K$10</f>
        <v xml:space="preserve"> </v>
      </c>
      <c r="D833" s="1214">
        <f t="shared" si="791"/>
        <v>742</v>
      </c>
      <c r="E833" s="914"/>
      <c r="F833" s="467"/>
      <c r="G833" s="469"/>
      <c r="H833" s="224" t="str">
        <f t="shared" si="838"/>
        <v xml:space="preserve"> </v>
      </c>
      <c r="I833" s="704"/>
      <c r="J833" s="117"/>
      <c r="K833" s="117"/>
      <c r="L833" s="117"/>
      <c r="M833" s="117"/>
      <c r="N833" s="117"/>
      <c r="O833" s="117"/>
      <c r="P833" s="117"/>
      <c r="Q833" s="117"/>
      <c r="R833" s="117"/>
      <c r="S833" s="117"/>
      <c r="T833" s="254"/>
      <c r="U833" s="646"/>
      <c r="V833" s="646"/>
      <c r="W833" s="114"/>
      <c r="X833" s="254"/>
      <c r="Y833" s="224" t="str">
        <f t="shared" si="839"/>
        <v xml:space="preserve"> </v>
      </c>
      <c r="Z833" s="579"/>
      <c r="AA833" s="704"/>
      <c r="AB833" s="119"/>
      <c r="AC833" s="224" t="str">
        <f t="shared" si="793"/>
        <v xml:space="preserve"> </v>
      </c>
      <c r="AD833" s="115"/>
      <c r="AE833" s="253"/>
      <c r="AF833" s="704"/>
      <c r="AG833" s="727"/>
      <c r="AH833" s="727"/>
      <c r="AI833" s="727"/>
      <c r="AJ833" s="727"/>
      <c r="AK833" s="591"/>
      <c r="AL833" s="727"/>
      <c r="AM833" s="727"/>
      <c r="AN833" s="727"/>
      <c r="AO833" s="727"/>
      <c r="AP833" s="727"/>
      <c r="AQ833" s="727"/>
      <c r="AR833" s="727"/>
      <c r="AS833" s="727"/>
      <c r="AT833" s="727"/>
      <c r="AU833" s="727"/>
      <c r="AV833" s="727"/>
      <c r="AW833" s="727"/>
      <c r="AX833" s="727"/>
      <c r="AY833" s="727"/>
      <c r="AZ833" s="727"/>
      <c r="BA833" s="727"/>
      <c r="BB833" s="727"/>
      <c r="BC833" s="821"/>
      <c r="BD833" s="727"/>
      <c r="BE833" s="727"/>
      <c r="BF833" s="727"/>
      <c r="BG833" s="727"/>
      <c r="BH833" s="727"/>
      <c r="BI833" s="727"/>
      <c r="BJ833" s="727"/>
      <c r="BK833" s="727"/>
      <c r="BL833" s="821"/>
      <c r="BM833" s="727"/>
      <c r="BN833" s="727"/>
      <c r="BO833" s="727"/>
      <c r="BP833" s="727"/>
      <c r="BQ833" s="727"/>
      <c r="BR833" s="821"/>
      <c r="BS833" s="727"/>
      <c r="BT833" s="727"/>
      <c r="BU833" s="727"/>
      <c r="BV833" s="591"/>
      <c r="BW833" s="224" t="str">
        <f t="shared" si="851"/>
        <v xml:space="preserve"> </v>
      </c>
      <c r="BX833" s="471">
        <f t="shared" si="840"/>
        <v>742</v>
      </c>
      <c r="BY833" s="117"/>
      <c r="BZ833" s="117"/>
      <c r="CA833" s="117"/>
      <c r="CB833" s="117"/>
      <c r="CC833" s="117"/>
      <c r="CD833" s="461"/>
      <c r="CE833" s="236"/>
      <c r="CF833" s="224" t="str">
        <f t="shared" si="841"/>
        <v xml:space="preserve"> </v>
      </c>
      <c r="CG833" s="116"/>
      <c r="CH833" s="117"/>
      <c r="CI833" s="117"/>
      <c r="CJ833" s="117"/>
      <c r="CK833" s="472"/>
      <c r="CL833" s="472"/>
      <c r="CM833" s="472"/>
      <c r="CN833" s="472"/>
      <c r="CO833" s="117"/>
      <c r="CP833" s="253"/>
      <c r="CQ833" s="120"/>
      <c r="CR833" s="224" t="str" cm="1">
        <f t="array" ref="CR833">IF(AND(SUM(COUNTIF(CG833:CM833,{"*不明*","*その他*"})+COUNTIF(CO833:CP833,{"*不明*","*その他*"}))&gt;0,CQ833=""),"その他・不明の場合,10)具体的内容、理由を記入",IF(OR(AND(CI833=CI$65,COUNTA(CJ833:CM833)&lt;4),AND(OR(CI833=CI$63,CI833=CI$64,CI833=CI$66,CI833=CI$67,CI833=CI$68,CI833=""),COUNTA(CJ833:CM833)&gt;0)),"3)介護保険認定済→要介護度、認知症自立度、寝たきり度、介護保険サービス記入",IF(OR(AND(OR(CM833=CM$63,CM833=CM$64),CN833=""),AND(OR(CM833=CM$65,CM833=CM$66),CN833&lt;&gt;"")),"7)介護保険サービス受けている/過去受けていた→具体的内容記入"," ")))</f>
        <v xml:space="preserve"> </v>
      </c>
      <c r="CS833" s="224" t="str">
        <f t="shared" si="842"/>
        <v xml:space="preserve"> </v>
      </c>
      <c r="CT833" s="116"/>
      <c r="CU833" s="253"/>
      <c r="CV833" s="117"/>
      <c r="CW833" s="117"/>
      <c r="CX833" s="253"/>
      <c r="CY833" s="117"/>
      <c r="CZ833" s="117"/>
      <c r="DA833" s="253"/>
      <c r="DB833" s="117"/>
      <c r="DC833" s="224" t="str">
        <f t="shared" si="843"/>
        <v xml:space="preserve"> </v>
      </c>
      <c r="DD833" s="224" t="str">
        <f t="shared" si="844"/>
        <v xml:space="preserve"> </v>
      </c>
      <c r="DE833" s="224" t="str">
        <f t="shared" si="794"/>
        <v xml:space="preserve"> </v>
      </c>
      <c r="DF833" s="121"/>
      <c r="DG833" s="114"/>
      <c r="DH833" s="704"/>
      <c r="DI833" s="119"/>
      <c r="DJ833" s="187"/>
      <c r="DK833" s="254"/>
      <c r="DL833" s="224" t="str">
        <f t="shared" si="795"/>
        <v xml:space="preserve"> </v>
      </c>
      <c r="DM833" s="224" t="str">
        <f t="shared" si="845"/>
        <v xml:space="preserve"> </v>
      </c>
      <c r="DN833" s="474"/>
      <c r="DO833" s="117"/>
      <c r="DP833" s="117"/>
      <c r="DQ833" s="117"/>
      <c r="DR833" s="117"/>
      <c r="DS833" s="117"/>
      <c r="DT833" s="254"/>
      <c r="DU833" s="476"/>
      <c r="DV833" s="224" t="str">
        <f t="shared" si="796"/>
        <v xml:space="preserve"> </v>
      </c>
      <c r="DW833" s="115"/>
      <c r="DX833" s="470"/>
      <c r="DY833" s="117"/>
      <c r="DZ833" s="704"/>
      <c r="EA833" s="224" t="str">
        <f t="shared" si="797"/>
        <v xml:space="preserve"> </v>
      </c>
      <c r="EB833" s="906"/>
      <c r="EC833" s="904"/>
      <c r="ED833" s="904"/>
      <c r="EE833" s="904"/>
      <c r="EF833" s="904"/>
      <c r="EG833" s="904"/>
      <c r="EH833" s="904"/>
      <c r="EI833" s="904"/>
      <c r="EJ833" s="904"/>
      <c r="EK833" s="905"/>
      <c r="EL833" s="80"/>
      <c r="EM833" s="224" t="str">
        <f t="shared" si="846"/>
        <v xml:space="preserve"> </v>
      </c>
      <c r="EN833" s="224" t="str">
        <f t="shared" si="847"/>
        <v xml:space="preserve"> </v>
      </c>
      <c r="EO833" s="115"/>
      <c r="EP833" s="1050"/>
      <c r="EQ833" s="253"/>
      <c r="ER833" s="117"/>
      <c r="ES833" s="1258">
        <f t="shared" si="848"/>
        <v>742</v>
      </c>
      <c r="ET833" s="224" t="str">
        <f t="shared" si="849"/>
        <v xml:space="preserve"> </v>
      </c>
      <c r="EU833" s="477" t="str">
        <f t="shared" si="850"/>
        <v/>
      </c>
      <c r="EV833" s="1334" t="str">
        <f t="shared" si="792"/>
        <v xml:space="preserve"> </v>
      </c>
      <c r="EW833" s="1332" t="str">
        <f t="shared" si="836"/>
        <v/>
      </c>
      <c r="EX833" s="1275" t="str">
        <f t="shared" si="818"/>
        <v/>
      </c>
      <c r="EY833" s="1275" t="str">
        <f t="shared" si="819"/>
        <v/>
      </c>
      <c r="EZ833" s="1275" t="str">
        <f t="shared" si="820"/>
        <v/>
      </c>
      <c r="FA833" s="1275" t="str">
        <f t="shared" si="821"/>
        <v/>
      </c>
      <c r="FB833" s="1275" t="str">
        <f t="shared" si="822"/>
        <v/>
      </c>
      <c r="FC833" s="1333" t="str">
        <f t="shared" si="823"/>
        <v/>
      </c>
      <c r="FE833" s="1234" t="str">
        <f t="shared" si="824"/>
        <v xml:space="preserve"> </v>
      </c>
      <c r="FF833" s="1234" t="str">
        <f t="shared" si="825"/>
        <v xml:space="preserve"> </v>
      </c>
      <c r="FG833" s="1234" t="str">
        <f t="shared" si="826"/>
        <v xml:space="preserve"> </v>
      </c>
      <c r="FH833" s="1234" t="str">
        <f t="shared" si="827"/>
        <v xml:space="preserve"> </v>
      </c>
      <c r="FI833" s="1234" t="str">
        <f t="shared" si="798"/>
        <v xml:space="preserve"> </v>
      </c>
      <c r="FJ833" s="1234" t="str">
        <f t="shared" si="828"/>
        <v xml:space="preserve"> </v>
      </c>
      <c r="FK833" s="1234">
        <f t="shared" si="799"/>
        <v>0</v>
      </c>
      <c r="FL833" s="1227"/>
      <c r="FM833" s="1234" t="str">
        <f t="shared" si="800"/>
        <v xml:space="preserve"> </v>
      </c>
      <c r="FN833" s="1234" t="str">
        <f t="shared" si="801"/>
        <v xml:space="preserve"> </v>
      </c>
      <c r="FO833" s="1234" t="str">
        <f t="shared" si="829"/>
        <v xml:space="preserve"> </v>
      </c>
      <c r="FP833" s="1234" t="str">
        <f t="shared" si="830"/>
        <v xml:space="preserve"> </v>
      </c>
      <c r="FQ833" s="1234" t="str">
        <f t="shared" si="802"/>
        <v xml:space="preserve"> </v>
      </c>
      <c r="FR833" s="1234" t="str">
        <f t="shared" si="831"/>
        <v xml:space="preserve"> </v>
      </c>
      <c r="FS833" s="1234">
        <f t="shared" si="837"/>
        <v>0</v>
      </c>
      <c r="FT833" s="1227"/>
      <c r="FU833" s="1234" t="str">
        <f t="shared" si="832"/>
        <v xml:space="preserve"> </v>
      </c>
      <c r="FV833" s="1234" t="str">
        <f t="shared" si="833"/>
        <v xml:space="preserve"> </v>
      </c>
      <c r="FW833" s="1234" t="str">
        <f t="shared" si="834"/>
        <v xml:space="preserve"> </v>
      </c>
      <c r="FX833" s="1234" t="str">
        <f t="shared" si="803"/>
        <v xml:space="preserve"> </v>
      </c>
      <c r="FY833" s="1234" t="str">
        <f t="shared" si="804"/>
        <v xml:space="preserve"> </v>
      </c>
      <c r="FZ833" s="1234" t="str">
        <f t="shared" si="835"/>
        <v xml:space="preserve"> </v>
      </c>
      <c r="GA833" s="1234">
        <f t="shared" si="805"/>
        <v>0</v>
      </c>
      <c r="GB833" s="1227"/>
      <c r="GC833" s="1234" t="str">
        <f t="shared" si="806"/>
        <v xml:space="preserve"> </v>
      </c>
      <c r="GD833" s="1234" t="str">
        <f t="shared" si="807"/>
        <v xml:space="preserve"> </v>
      </c>
      <c r="GE833" s="1234" t="str">
        <f t="shared" si="808"/>
        <v xml:space="preserve"> </v>
      </c>
      <c r="GF833" s="1234" t="str">
        <f t="shared" si="809"/>
        <v xml:space="preserve"> </v>
      </c>
      <c r="GG833" s="1234" t="str">
        <f t="shared" si="810"/>
        <v xml:space="preserve"> </v>
      </c>
      <c r="GH833" s="1234" t="str">
        <f t="shared" si="811"/>
        <v xml:space="preserve"> </v>
      </c>
      <c r="GI833" s="1234" t="str">
        <f t="shared" si="812"/>
        <v xml:space="preserve"> </v>
      </c>
      <c r="GJ833" s="1234" t="str">
        <f t="shared" si="813"/>
        <v xml:space="preserve"> </v>
      </c>
      <c r="GK833" s="1234" t="str">
        <f t="shared" si="814"/>
        <v xml:space="preserve"> </v>
      </c>
      <c r="GL833" s="1234" t="str">
        <f t="shared" si="815"/>
        <v xml:space="preserve"> </v>
      </c>
      <c r="GM833" s="1234" t="str">
        <f t="shared" si="816"/>
        <v xml:space="preserve"> </v>
      </c>
      <c r="GN833" s="1234">
        <f t="shared" si="817"/>
        <v>0</v>
      </c>
    </row>
    <row r="834" spans="1:196" s="100" customFormat="1" ht="27" customHeight="1" thickTop="1" thickBot="1">
      <c r="A834" s="1208">
        <f>【A票】【D票】!$D$10</f>
        <v>0</v>
      </c>
      <c r="B834" s="1212">
        <f>【A票】【D票】!$H$10</f>
        <v>0</v>
      </c>
      <c r="C834" s="1213" t="str">
        <f>【A票】【D票】!$K$10</f>
        <v xml:space="preserve"> </v>
      </c>
      <c r="D834" s="1214">
        <f t="shared" si="791"/>
        <v>743</v>
      </c>
      <c r="E834" s="914"/>
      <c r="F834" s="467"/>
      <c r="G834" s="469"/>
      <c r="H834" s="224" t="str">
        <f t="shared" si="838"/>
        <v xml:space="preserve"> </v>
      </c>
      <c r="I834" s="704"/>
      <c r="J834" s="117"/>
      <c r="K834" s="117"/>
      <c r="L834" s="117"/>
      <c r="M834" s="117"/>
      <c r="N834" s="117"/>
      <c r="O834" s="117"/>
      <c r="P834" s="117"/>
      <c r="Q834" s="117"/>
      <c r="R834" s="117"/>
      <c r="S834" s="117"/>
      <c r="T834" s="254"/>
      <c r="U834" s="646"/>
      <c r="V834" s="646"/>
      <c r="W834" s="114"/>
      <c r="X834" s="254"/>
      <c r="Y834" s="224" t="str">
        <f t="shared" si="839"/>
        <v xml:space="preserve"> </v>
      </c>
      <c r="Z834" s="579"/>
      <c r="AA834" s="704"/>
      <c r="AB834" s="119"/>
      <c r="AC834" s="224" t="str">
        <f t="shared" si="793"/>
        <v xml:space="preserve"> </v>
      </c>
      <c r="AD834" s="115"/>
      <c r="AE834" s="253"/>
      <c r="AF834" s="704"/>
      <c r="AG834" s="727"/>
      <c r="AH834" s="727"/>
      <c r="AI834" s="727"/>
      <c r="AJ834" s="727"/>
      <c r="AK834" s="591"/>
      <c r="AL834" s="727"/>
      <c r="AM834" s="727"/>
      <c r="AN834" s="727"/>
      <c r="AO834" s="727"/>
      <c r="AP834" s="727"/>
      <c r="AQ834" s="727"/>
      <c r="AR834" s="727"/>
      <c r="AS834" s="727"/>
      <c r="AT834" s="727"/>
      <c r="AU834" s="727"/>
      <c r="AV834" s="727"/>
      <c r="AW834" s="727"/>
      <c r="AX834" s="727"/>
      <c r="AY834" s="727"/>
      <c r="AZ834" s="727"/>
      <c r="BA834" s="727"/>
      <c r="BB834" s="727"/>
      <c r="BC834" s="821"/>
      <c r="BD834" s="727"/>
      <c r="BE834" s="727"/>
      <c r="BF834" s="727"/>
      <c r="BG834" s="727"/>
      <c r="BH834" s="727"/>
      <c r="BI834" s="727"/>
      <c r="BJ834" s="727"/>
      <c r="BK834" s="727"/>
      <c r="BL834" s="821"/>
      <c r="BM834" s="727"/>
      <c r="BN834" s="727"/>
      <c r="BO834" s="727"/>
      <c r="BP834" s="727"/>
      <c r="BQ834" s="727"/>
      <c r="BR834" s="821"/>
      <c r="BS834" s="727"/>
      <c r="BT834" s="727"/>
      <c r="BU834" s="727"/>
      <c r="BV834" s="591"/>
      <c r="BW834" s="224" t="str">
        <f t="shared" si="851"/>
        <v xml:space="preserve"> </v>
      </c>
      <c r="BX834" s="471">
        <f t="shared" si="840"/>
        <v>743</v>
      </c>
      <c r="BY834" s="117"/>
      <c r="BZ834" s="117"/>
      <c r="CA834" s="117"/>
      <c r="CB834" s="117"/>
      <c r="CC834" s="117"/>
      <c r="CD834" s="461"/>
      <c r="CE834" s="236"/>
      <c r="CF834" s="224" t="str">
        <f t="shared" si="841"/>
        <v xml:space="preserve"> </v>
      </c>
      <c r="CG834" s="116"/>
      <c r="CH834" s="117"/>
      <c r="CI834" s="117"/>
      <c r="CJ834" s="117"/>
      <c r="CK834" s="472"/>
      <c r="CL834" s="472"/>
      <c r="CM834" s="472"/>
      <c r="CN834" s="472"/>
      <c r="CO834" s="117"/>
      <c r="CP834" s="253"/>
      <c r="CQ834" s="120"/>
      <c r="CR834" s="224" t="str" cm="1">
        <f t="array" ref="CR834">IF(AND(SUM(COUNTIF(CG834:CM834,{"*不明*","*その他*"})+COUNTIF(CO834:CP834,{"*不明*","*その他*"}))&gt;0,CQ834=""),"その他・不明の場合,10)具体的内容、理由を記入",IF(OR(AND(CI834=CI$65,COUNTA(CJ834:CM834)&lt;4),AND(OR(CI834=CI$63,CI834=CI$64,CI834=CI$66,CI834=CI$67,CI834=CI$68,CI834=""),COUNTA(CJ834:CM834)&gt;0)),"3)介護保険認定済→要介護度、認知症自立度、寝たきり度、介護保険サービス記入",IF(OR(AND(OR(CM834=CM$63,CM834=CM$64),CN834=""),AND(OR(CM834=CM$65,CM834=CM$66),CN834&lt;&gt;"")),"7)介護保険サービス受けている/過去受けていた→具体的内容記入"," ")))</f>
        <v xml:space="preserve"> </v>
      </c>
      <c r="CS834" s="224" t="str">
        <f t="shared" si="842"/>
        <v xml:space="preserve"> </v>
      </c>
      <c r="CT834" s="116"/>
      <c r="CU834" s="253"/>
      <c r="CV834" s="117"/>
      <c r="CW834" s="117"/>
      <c r="CX834" s="253"/>
      <c r="CY834" s="117"/>
      <c r="CZ834" s="117"/>
      <c r="DA834" s="253"/>
      <c r="DB834" s="117"/>
      <c r="DC834" s="224" t="str">
        <f t="shared" si="843"/>
        <v xml:space="preserve"> </v>
      </c>
      <c r="DD834" s="224" t="str">
        <f t="shared" si="844"/>
        <v xml:space="preserve"> </v>
      </c>
      <c r="DE834" s="224" t="str">
        <f t="shared" si="794"/>
        <v xml:space="preserve"> </v>
      </c>
      <c r="DF834" s="121"/>
      <c r="DG834" s="114"/>
      <c r="DH834" s="704"/>
      <c r="DI834" s="119"/>
      <c r="DJ834" s="187"/>
      <c r="DK834" s="254"/>
      <c r="DL834" s="224" t="str">
        <f t="shared" si="795"/>
        <v xml:space="preserve"> </v>
      </c>
      <c r="DM834" s="224" t="str">
        <f t="shared" si="845"/>
        <v xml:space="preserve"> </v>
      </c>
      <c r="DN834" s="474"/>
      <c r="DO834" s="117"/>
      <c r="DP834" s="117"/>
      <c r="DQ834" s="117"/>
      <c r="DR834" s="117"/>
      <c r="DS834" s="117"/>
      <c r="DT834" s="254"/>
      <c r="DU834" s="476"/>
      <c r="DV834" s="224" t="str">
        <f t="shared" si="796"/>
        <v xml:space="preserve"> </v>
      </c>
      <c r="DW834" s="115"/>
      <c r="DX834" s="470"/>
      <c r="DY834" s="117"/>
      <c r="DZ834" s="704"/>
      <c r="EA834" s="224" t="str">
        <f t="shared" si="797"/>
        <v xml:space="preserve"> </v>
      </c>
      <c r="EB834" s="906"/>
      <c r="EC834" s="904"/>
      <c r="ED834" s="904"/>
      <c r="EE834" s="904"/>
      <c r="EF834" s="904"/>
      <c r="EG834" s="904"/>
      <c r="EH834" s="904"/>
      <c r="EI834" s="904"/>
      <c r="EJ834" s="904"/>
      <c r="EK834" s="905"/>
      <c r="EL834" s="80"/>
      <c r="EM834" s="224" t="str">
        <f t="shared" si="846"/>
        <v xml:space="preserve"> </v>
      </c>
      <c r="EN834" s="224" t="str">
        <f t="shared" si="847"/>
        <v xml:space="preserve"> </v>
      </c>
      <c r="EO834" s="115"/>
      <c r="EP834" s="1050"/>
      <c r="EQ834" s="253"/>
      <c r="ER834" s="117"/>
      <c r="ES834" s="1258">
        <f t="shared" si="848"/>
        <v>743</v>
      </c>
      <c r="ET834" s="224" t="str">
        <f t="shared" si="849"/>
        <v xml:space="preserve"> </v>
      </c>
      <c r="EU834" s="477" t="str">
        <f t="shared" si="850"/>
        <v/>
      </c>
      <c r="EV834" s="1334" t="str">
        <f t="shared" si="792"/>
        <v xml:space="preserve"> </v>
      </c>
      <c r="EW834" s="1332" t="str">
        <f t="shared" si="836"/>
        <v/>
      </c>
      <c r="EX834" s="1275" t="str">
        <f t="shared" si="818"/>
        <v/>
      </c>
      <c r="EY834" s="1275" t="str">
        <f t="shared" si="819"/>
        <v/>
      </c>
      <c r="EZ834" s="1275" t="str">
        <f t="shared" si="820"/>
        <v/>
      </c>
      <c r="FA834" s="1275" t="str">
        <f t="shared" si="821"/>
        <v/>
      </c>
      <c r="FB834" s="1275" t="str">
        <f t="shared" si="822"/>
        <v/>
      </c>
      <c r="FC834" s="1333" t="str">
        <f t="shared" si="823"/>
        <v/>
      </c>
      <c r="FE834" s="1234" t="str">
        <f t="shared" si="824"/>
        <v xml:space="preserve"> </v>
      </c>
      <c r="FF834" s="1234" t="str">
        <f t="shared" si="825"/>
        <v xml:space="preserve"> </v>
      </c>
      <c r="FG834" s="1234" t="str">
        <f t="shared" si="826"/>
        <v xml:space="preserve"> </v>
      </c>
      <c r="FH834" s="1234" t="str">
        <f t="shared" si="827"/>
        <v xml:space="preserve"> </v>
      </c>
      <c r="FI834" s="1234" t="str">
        <f t="shared" si="798"/>
        <v xml:space="preserve"> </v>
      </c>
      <c r="FJ834" s="1234" t="str">
        <f t="shared" si="828"/>
        <v xml:space="preserve"> </v>
      </c>
      <c r="FK834" s="1234">
        <f t="shared" si="799"/>
        <v>0</v>
      </c>
      <c r="FL834" s="1227"/>
      <c r="FM834" s="1234" t="str">
        <f t="shared" si="800"/>
        <v xml:space="preserve"> </v>
      </c>
      <c r="FN834" s="1234" t="str">
        <f t="shared" si="801"/>
        <v xml:space="preserve"> </v>
      </c>
      <c r="FO834" s="1234" t="str">
        <f t="shared" si="829"/>
        <v xml:space="preserve"> </v>
      </c>
      <c r="FP834" s="1234" t="str">
        <f t="shared" si="830"/>
        <v xml:space="preserve"> </v>
      </c>
      <c r="FQ834" s="1234" t="str">
        <f t="shared" si="802"/>
        <v xml:space="preserve"> </v>
      </c>
      <c r="FR834" s="1234" t="str">
        <f t="shared" si="831"/>
        <v xml:space="preserve"> </v>
      </c>
      <c r="FS834" s="1234">
        <f t="shared" si="837"/>
        <v>0</v>
      </c>
      <c r="FT834" s="1227"/>
      <c r="FU834" s="1234" t="str">
        <f t="shared" si="832"/>
        <v xml:space="preserve"> </v>
      </c>
      <c r="FV834" s="1234" t="str">
        <f t="shared" si="833"/>
        <v xml:space="preserve"> </v>
      </c>
      <c r="FW834" s="1234" t="str">
        <f t="shared" si="834"/>
        <v xml:space="preserve"> </v>
      </c>
      <c r="FX834" s="1234" t="str">
        <f t="shared" si="803"/>
        <v xml:space="preserve"> </v>
      </c>
      <c r="FY834" s="1234" t="str">
        <f t="shared" si="804"/>
        <v xml:space="preserve"> </v>
      </c>
      <c r="FZ834" s="1234" t="str">
        <f t="shared" si="835"/>
        <v xml:space="preserve"> </v>
      </c>
      <c r="GA834" s="1234">
        <f t="shared" si="805"/>
        <v>0</v>
      </c>
      <c r="GB834" s="1227"/>
      <c r="GC834" s="1234" t="str">
        <f t="shared" si="806"/>
        <v xml:space="preserve"> </v>
      </c>
      <c r="GD834" s="1234" t="str">
        <f t="shared" si="807"/>
        <v xml:space="preserve"> </v>
      </c>
      <c r="GE834" s="1234" t="str">
        <f t="shared" si="808"/>
        <v xml:space="preserve"> </v>
      </c>
      <c r="GF834" s="1234" t="str">
        <f t="shared" si="809"/>
        <v xml:space="preserve"> </v>
      </c>
      <c r="GG834" s="1234" t="str">
        <f t="shared" si="810"/>
        <v xml:space="preserve"> </v>
      </c>
      <c r="GH834" s="1234" t="str">
        <f t="shared" si="811"/>
        <v xml:space="preserve"> </v>
      </c>
      <c r="GI834" s="1234" t="str">
        <f t="shared" si="812"/>
        <v xml:space="preserve"> </v>
      </c>
      <c r="GJ834" s="1234" t="str">
        <f t="shared" si="813"/>
        <v xml:space="preserve"> </v>
      </c>
      <c r="GK834" s="1234" t="str">
        <f t="shared" si="814"/>
        <v xml:space="preserve"> </v>
      </c>
      <c r="GL834" s="1234" t="str">
        <f t="shared" si="815"/>
        <v xml:space="preserve"> </v>
      </c>
      <c r="GM834" s="1234" t="str">
        <f t="shared" si="816"/>
        <v xml:space="preserve"> </v>
      </c>
      <c r="GN834" s="1234">
        <f t="shared" si="817"/>
        <v>0</v>
      </c>
    </row>
    <row r="835" spans="1:196" s="100" customFormat="1" ht="27" customHeight="1" thickTop="1" thickBot="1">
      <c r="A835" s="1208">
        <f>【A票】【D票】!$D$10</f>
        <v>0</v>
      </c>
      <c r="B835" s="1212">
        <f>【A票】【D票】!$H$10</f>
        <v>0</v>
      </c>
      <c r="C835" s="1213" t="str">
        <f>【A票】【D票】!$K$10</f>
        <v xml:space="preserve"> </v>
      </c>
      <c r="D835" s="1214">
        <f t="shared" si="791"/>
        <v>744</v>
      </c>
      <c r="E835" s="914"/>
      <c r="F835" s="467"/>
      <c r="G835" s="469"/>
      <c r="H835" s="224" t="str">
        <f t="shared" si="838"/>
        <v xml:space="preserve"> </v>
      </c>
      <c r="I835" s="704"/>
      <c r="J835" s="117"/>
      <c r="K835" s="117"/>
      <c r="L835" s="117"/>
      <c r="M835" s="117"/>
      <c r="N835" s="117"/>
      <c r="O835" s="117"/>
      <c r="P835" s="117"/>
      <c r="Q835" s="117"/>
      <c r="R835" s="117"/>
      <c r="S835" s="117"/>
      <c r="T835" s="254"/>
      <c r="U835" s="646"/>
      <c r="V835" s="646"/>
      <c r="W835" s="114"/>
      <c r="X835" s="254"/>
      <c r="Y835" s="224" t="str">
        <f t="shared" si="839"/>
        <v xml:space="preserve"> </v>
      </c>
      <c r="Z835" s="579"/>
      <c r="AA835" s="704"/>
      <c r="AB835" s="119"/>
      <c r="AC835" s="224" t="str">
        <f t="shared" si="793"/>
        <v xml:space="preserve"> </v>
      </c>
      <c r="AD835" s="115"/>
      <c r="AE835" s="253"/>
      <c r="AF835" s="704"/>
      <c r="AG835" s="727"/>
      <c r="AH835" s="727"/>
      <c r="AI835" s="727"/>
      <c r="AJ835" s="727"/>
      <c r="AK835" s="591"/>
      <c r="AL835" s="727"/>
      <c r="AM835" s="727"/>
      <c r="AN835" s="727"/>
      <c r="AO835" s="727"/>
      <c r="AP835" s="727"/>
      <c r="AQ835" s="727"/>
      <c r="AR835" s="727"/>
      <c r="AS835" s="727"/>
      <c r="AT835" s="727"/>
      <c r="AU835" s="727"/>
      <c r="AV835" s="727"/>
      <c r="AW835" s="727"/>
      <c r="AX835" s="727"/>
      <c r="AY835" s="727"/>
      <c r="AZ835" s="727"/>
      <c r="BA835" s="727"/>
      <c r="BB835" s="727"/>
      <c r="BC835" s="821"/>
      <c r="BD835" s="727"/>
      <c r="BE835" s="727"/>
      <c r="BF835" s="727"/>
      <c r="BG835" s="727"/>
      <c r="BH835" s="727"/>
      <c r="BI835" s="727"/>
      <c r="BJ835" s="727"/>
      <c r="BK835" s="727"/>
      <c r="BL835" s="821"/>
      <c r="BM835" s="727"/>
      <c r="BN835" s="727"/>
      <c r="BO835" s="727"/>
      <c r="BP835" s="727"/>
      <c r="BQ835" s="727"/>
      <c r="BR835" s="821"/>
      <c r="BS835" s="727"/>
      <c r="BT835" s="727"/>
      <c r="BU835" s="727"/>
      <c r="BV835" s="591"/>
      <c r="BW835" s="224" t="str">
        <f t="shared" si="851"/>
        <v xml:space="preserve"> </v>
      </c>
      <c r="BX835" s="471">
        <f t="shared" si="840"/>
        <v>744</v>
      </c>
      <c r="BY835" s="117"/>
      <c r="BZ835" s="117"/>
      <c r="CA835" s="117"/>
      <c r="CB835" s="117"/>
      <c r="CC835" s="117"/>
      <c r="CD835" s="461"/>
      <c r="CE835" s="236"/>
      <c r="CF835" s="224" t="str">
        <f t="shared" si="841"/>
        <v xml:space="preserve"> </v>
      </c>
      <c r="CG835" s="116"/>
      <c r="CH835" s="117"/>
      <c r="CI835" s="117"/>
      <c r="CJ835" s="117"/>
      <c r="CK835" s="472"/>
      <c r="CL835" s="472"/>
      <c r="CM835" s="472"/>
      <c r="CN835" s="472"/>
      <c r="CO835" s="117"/>
      <c r="CP835" s="253"/>
      <c r="CQ835" s="120"/>
      <c r="CR835" s="224" t="str" cm="1">
        <f t="array" ref="CR835">IF(AND(SUM(COUNTIF(CG835:CM835,{"*不明*","*その他*"})+COUNTIF(CO835:CP835,{"*不明*","*その他*"}))&gt;0,CQ835=""),"その他・不明の場合,10)具体的内容、理由を記入",IF(OR(AND(CI835=CI$65,COUNTA(CJ835:CM835)&lt;4),AND(OR(CI835=CI$63,CI835=CI$64,CI835=CI$66,CI835=CI$67,CI835=CI$68,CI835=""),COUNTA(CJ835:CM835)&gt;0)),"3)介護保険認定済→要介護度、認知症自立度、寝たきり度、介護保険サービス記入",IF(OR(AND(OR(CM835=CM$63,CM835=CM$64),CN835=""),AND(OR(CM835=CM$65,CM835=CM$66),CN835&lt;&gt;"")),"7)介護保険サービス受けている/過去受けていた→具体的内容記入"," ")))</f>
        <v xml:space="preserve"> </v>
      </c>
      <c r="CS835" s="224" t="str">
        <f t="shared" si="842"/>
        <v xml:space="preserve"> </v>
      </c>
      <c r="CT835" s="116"/>
      <c r="CU835" s="253"/>
      <c r="CV835" s="117"/>
      <c r="CW835" s="117"/>
      <c r="CX835" s="253"/>
      <c r="CY835" s="117"/>
      <c r="CZ835" s="117"/>
      <c r="DA835" s="253"/>
      <c r="DB835" s="117"/>
      <c r="DC835" s="224" t="str">
        <f t="shared" si="843"/>
        <v xml:space="preserve"> </v>
      </c>
      <c r="DD835" s="224" t="str">
        <f t="shared" si="844"/>
        <v xml:space="preserve"> </v>
      </c>
      <c r="DE835" s="224" t="str">
        <f t="shared" si="794"/>
        <v xml:space="preserve"> </v>
      </c>
      <c r="DF835" s="121"/>
      <c r="DG835" s="114"/>
      <c r="DH835" s="704"/>
      <c r="DI835" s="119"/>
      <c r="DJ835" s="187"/>
      <c r="DK835" s="254"/>
      <c r="DL835" s="224" t="str">
        <f t="shared" si="795"/>
        <v xml:space="preserve"> </v>
      </c>
      <c r="DM835" s="224" t="str">
        <f t="shared" si="845"/>
        <v xml:space="preserve"> </v>
      </c>
      <c r="DN835" s="474"/>
      <c r="DO835" s="117"/>
      <c r="DP835" s="117"/>
      <c r="DQ835" s="117"/>
      <c r="DR835" s="117"/>
      <c r="DS835" s="117"/>
      <c r="DT835" s="254"/>
      <c r="DU835" s="476"/>
      <c r="DV835" s="224" t="str">
        <f t="shared" si="796"/>
        <v xml:space="preserve"> </v>
      </c>
      <c r="DW835" s="115"/>
      <c r="DX835" s="470"/>
      <c r="DY835" s="117"/>
      <c r="DZ835" s="704"/>
      <c r="EA835" s="224" t="str">
        <f t="shared" si="797"/>
        <v xml:space="preserve"> </v>
      </c>
      <c r="EB835" s="906"/>
      <c r="EC835" s="904"/>
      <c r="ED835" s="904"/>
      <c r="EE835" s="904"/>
      <c r="EF835" s="904"/>
      <c r="EG835" s="904"/>
      <c r="EH835" s="904"/>
      <c r="EI835" s="904"/>
      <c r="EJ835" s="904"/>
      <c r="EK835" s="905"/>
      <c r="EL835" s="80"/>
      <c r="EM835" s="224" t="str">
        <f t="shared" si="846"/>
        <v xml:space="preserve"> </v>
      </c>
      <c r="EN835" s="224" t="str">
        <f t="shared" si="847"/>
        <v xml:space="preserve"> </v>
      </c>
      <c r="EO835" s="115"/>
      <c r="EP835" s="1050"/>
      <c r="EQ835" s="253"/>
      <c r="ER835" s="117"/>
      <c r="ES835" s="1258">
        <f t="shared" si="848"/>
        <v>744</v>
      </c>
      <c r="ET835" s="224" t="str">
        <f t="shared" si="849"/>
        <v xml:space="preserve"> </v>
      </c>
      <c r="EU835" s="477" t="str">
        <f t="shared" si="850"/>
        <v/>
      </c>
      <c r="EV835" s="1334" t="str">
        <f t="shared" si="792"/>
        <v xml:space="preserve"> </v>
      </c>
      <c r="EW835" s="1332" t="str">
        <f t="shared" si="836"/>
        <v/>
      </c>
      <c r="EX835" s="1275" t="str">
        <f t="shared" si="818"/>
        <v/>
      </c>
      <c r="EY835" s="1275" t="str">
        <f t="shared" si="819"/>
        <v/>
      </c>
      <c r="EZ835" s="1275" t="str">
        <f t="shared" si="820"/>
        <v/>
      </c>
      <c r="FA835" s="1275" t="str">
        <f t="shared" si="821"/>
        <v/>
      </c>
      <c r="FB835" s="1275" t="str">
        <f t="shared" si="822"/>
        <v/>
      </c>
      <c r="FC835" s="1333" t="str">
        <f t="shared" si="823"/>
        <v/>
      </c>
      <c r="FE835" s="1234" t="str">
        <f t="shared" si="824"/>
        <v xml:space="preserve"> </v>
      </c>
      <c r="FF835" s="1234" t="str">
        <f t="shared" si="825"/>
        <v xml:space="preserve"> </v>
      </c>
      <c r="FG835" s="1234" t="str">
        <f t="shared" si="826"/>
        <v xml:space="preserve"> </v>
      </c>
      <c r="FH835" s="1234" t="str">
        <f t="shared" si="827"/>
        <v xml:space="preserve"> </v>
      </c>
      <c r="FI835" s="1234" t="str">
        <f t="shared" si="798"/>
        <v xml:space="preserve"> </v>
      </c>
      <c r="FJ835" s="1234" t="str">
        <f t="shared" si="828"/>
        <v xml:space="preserve"> </v>
      </c>
      <c r="FK835" s="1234">
        <f t="shared" si="799"/>
        <v>0</v>
      </c>
      <c r="FL835" s="1227"/>
      <c r="FM835" s="1234" t="str">
        <f t="shared" si="800"/>
        <v xml:space="preserve"> </v>
      </c>
      <c r="FN835" s="1234" t="str">
        <f t="shared" si="801"/>
        <v xml:space="preserve"> </v>
      </c>
      <c r="FO835" s="1234" t="str">
        <f t="shared" si="829"/>
        <v xml:space="preserve"> </v>
      </c>
      <c r="FP835" s="1234" t="str">
        <f t="shared" si="830"/>
        <v xml:space="preserve"> </v>
      </c>
      <c r="FQ835" s="1234" t="str">
        <f t="shared" si="802"/>
        <v xml:space="preserve"> </v>
      </c>
      <c r="FR835" s="1234" t="str">
        <f t="shared" si="831"/>
        <v xml:space="preserve"> </v>
      </c>
      <c r="FS835" s="1234">
        <f t="shared" si="837"/>
        <v>0</v>
      </c>
      <c r="FT835" s="1227"/>
      <c r="FU835" s="1234" t="str">
        <f t="shared" si="832"/>
        <v xml:space="preserve"> </v>
      </c>
      <c r="FV835" s="1234" t="str">
        <f t="shared" si="833"/>
        <v xml:space="preserve"> </v>
      </c>
      <c r="FW835" s="1234" t="str">
        <f t="shared" si="834"/>
        <v xml:space="preserve"> </v>
      </c>
      <c r="FX835" s="1234" t="str">
        <f t="shared" si="803"/>
        <v xml:space="preserve"> </v>
      </c>
      <c r="FY835" s="1234" t="str">
        <f t="shared" si="804"/>
        <v xml:space="preserve"> </v>
      </c>
      <c r="FZ835" s="1234" t="str">
        <f t="shared" si="835"/>
        <v xml:space="preserve"> </v>
      </c>
      <c r="GA835" s="1234">
        <f t="shared" si="805"/>
        <v>0</v>
      </c>
      <c r="GB835" s="1227"/>
      <c r="GC835" s="1234" t="str">
        <f t="shared" si="806"/>
        <v xml:space="preserve"> </v>
      </c>
      <c r="GD835" s="1234" t="str">
        <f t="shared" si="807"/>
        <v xml:space="preserve"> </v>
      </c>
      <c r="GE835" s="1234" t="str">
        <f t="shared" si="808"/>
        <v xml:space="preserve"> </v>
      </c>
      <c r="GF835" s="1234" t="str">
        <f t="shared" si="809"/>
        <v xml:space="preserve"> </v>
      </c>
      <c r="GG835" s="1234" t="str">
        <f t="shared" si="810"/>
        <v xml:space="preserve"> </v>
      </c>
      <c r="GH835" s="1234" t="str">
        <f t="shared" si="811"/>
        <v xml:space="preserve"> </v>
      </c>
      <c r="GI835" s="1234" t="str">
        <f t="shared" si="812"/>
        <v xml:space="preserve"> </v>
      </c>
      <c r="GJ835" s="1234" t="str">
        <f t="shared" si="813"/>
        <v xml:space="preserve"> </v>
      </c>
      <c r="GK835" s="1234" t="str">
        <f t="shared" si="814"/>
        <v xml:space="preserve"> </v>
      </c>
      <c r="GL835" s="1234" t="str">
        <f t="shared" si="815"/>
        <v xml:space="preserve"> </v>
      </c>
      <c r="GM835" s="1234" t="str">
        <f t="shared" si="816"/>
        <v xml:space="preserve"> </v>
      </c>
      <c r="GN835" s="1234">
        <f t="shared" si="817"/>
        <v>0</v>
      </c>
    </row>
    <row r="836" spans="1:196" s="100" customFormat="1" ht="27" customHeight="1" thickTop="1" thickBot="1">
      <c r="A836" s="1208">
        <f>【A票】【D票】!$D$10</f>
        <v>0</v>
      </c>
      <c r="B836" s="1212">
        <f>【A票】【D票】!$H$10</f>
        <v>0</v>
      </c>
      <c r="C836" s="1213" t="str">
        <f>【A票】【D票】!$K$10</f>
        <v xml:space="preserve"> </v>
      </c>
      <c r="D836" s="1214">
        <f t="shared" si="791"/>
        <v>745</v>
      </c>
      <c r="E836" s="914"/>
      <c r="F836" s="467"/>
      <c r="G836" s="469"/>
      <c r="H836" s="224" t="str">
        <f t="shared" si="838"/>
        <v xml:space="preserve"> </v>
      </c>
      <c r="I836" s="704"/>
      <c r="J836" s="117"/>
      <c r="K836" s="117"/>
      <c r="L836" s="117"/>
      <c r="M836" s="117"/>
      <c r="N836" s="117"/>
      <c r="O836" s="117"/>
      <c r="P836" s="117"/>
      <c r="Q836" s="117"/>
      <c r="R836" s="117"/>
      <c r="S836" s="117"/>
      <c r="T836" s="254"/>
      <c r="U836" s="646"/>
      <c r="V836" s="646"/>
      <c r="W836" s="114"/>
      <c r="X836" s="254"/>
      <c r="Y836" s="224" t="str">
        <f t="shared" si="839"/>
        <v xml:space="preserve"> </v>
      </c>
      <c r="Z836" s="579"/>
      <c r="AA836" s="704"/>
      <c r="AB836" s="119"/>
      <c r="AC836" s="224" t="str">
        <f t="shared" si="793"/>
        <v xml:space="preserve"> </v>
      </c>
      <c r="AD836" s="115"/>
      <c r="AE836" s="253"/>
      <c r="AF836" s="704"/>
      <c r="AG836" s="727"/>
      <c r="AH836" s="727"/>
      <c r="AI836" s="727"/>
      <c r="AJ836" s="727"/>
      <c r="AK836" s="591"/>
      <c r="AL836" s="727"/>
      <c r="AM836" s="727"/>
      <c r="AN836" s="727"/>
      <c r="AO836" s="727"/>
      <c r="AP836" s="727"/>
      <c r="AQ836" s="727"/>
      <c r="AR836" s="727"/>
      <c r="AS836" s="727"/>
      <c r="AT836" s="727"/>
      <c r="AU836" s="727"/>
      <c r="AV836" s="727"/>
      <c r="AW836" s="727"/>
      <c r="AX836" s="727"/>
      <c r="AY836" s="727"/>
      <c r="AZ836" s="727"/>
      <c r="BA836" s="727"/>
      <c r="BB836" s="727"/>
      <c r="BC836" s="821"/>
      <c r="BD836" s="727"/>
      <c r="BE836" s="727"/>
      <c r="BF836" s="727"/>
      <c r="BG836" s="727"/>
      <c r="BH836" s="727"/>
      <c r="BI836" s="727"/>
      <c r="BJ836" s="727"/>
      <c r="BK836" s="727"/>
      <c r="BL836" s="821"/>
      <c r="BM836" s="727"/>
      <c r="BN836" s="727"/>
      <c r="BO836" s="727"/>
      <c r="BP836" s="727"/>
      <c r="BQ836" s="727"/>
      <c r="BR836" s="821"/>
      <c r="BS836" s="727"/>
      <c r="BT836" s="727"/>
      <c r="BU836" s="727"/>
      <c r="BV836" s="591"/>
      <c r="BW836" s="224" t="str">
        <f t="shared" si="851"/>
        <v xml:space="preserve"> </v>
      </c>
      <c r="BX836" s="471">
        <f t="shared" si="840"/>
        <v>745</v>
      </c>
      <c r="BY836" s="117"/>
      <c r="BZ836" s="117"/>
      <c r="CA836" s="117"/>
      <c r="CB836" s="117"/>
      <c r="CC836" s="117"/>
      <c r="CD836" s="461"/>
      <c r="CE836" s="236"/>
      <c r="CF836" s="224" t="str">
        <f t="shared" si="841"/>
        <v xml:space="preserve"> </v>
      </c>
      <c r="CG836" s="116"/>
      <c r="CH836" s="117"/>
      <c r="CI836" s="117"/>
      <c r="CJ836" s="117"/>
      <c r="CK836" s="472"/>
      <c r="CL836" s="472"/>
      <c r="CM836" s="472"/>
      <c r="CN836" s="472"/>
      <c r="CO836" s="117"/>
      <c r="CP836" s="253"/>
      <c r="CQ836" s="120"/>
      <c r="CR836" s="224" t="str" cm="1">
        <f t="array" ref="CR836">IF(AND(SUM(COUNTIF(CG836:CM836,{"*不明*","*その他*"})+COUNTIF(CO836:CP836,{"*不明*","*その他*"}))&gt;0,CQ836=""),"その他・不明の場合,10)具体的内容、理由を記入",IF(OR(AND(CI836=CI$65,COUNTA(CJ836:CM836)&lt;4),AND(OR(CI836=CI$63,CI836=CI$64,CI836=CI$66,CI836=CI$67,CI836=CI$68,CI836=""),COUNTA(CJ836:CM836)&gt;0)),"3)介護保険認定済→要介護度、認知症自立度、寝たきり度、介護保険サービス記入",IF(OR(AND(OR(CM836=CM$63,CM836=CM$64),CN836=""),AND(OR(CM836=CM$65,CM836=CM$66),CN836&lt;&gt;"")),"7)介護保険サービス受けている/過去受けていた→具体的内容記入"," ")))</f>
        <v xml:space="preserve"> </v>
      </c>
      <c r="CS836" s="224" t="str">
        <f t="shared" si="842"/>
        <v xml:space="preserve"> </v>
      </c>
      <c r="CT836" s="116"/>
      <c r="CU836" s="253"/>
      <c r="CV836" s="117"/>
      <c r="CW836" s="117"/>
      <c r="CX836" s="253"/>
      <c r="CY836" s="117"/>
      <c r="CZ836" s="117"/>
      <c r="DA836" s="253"/>
      <c r="DB836" s="117"/>
      <c r="DC836" s="224" t="str">
        <f t="shared" si="843"/>
        <v xml:space="preserve"> </v>
      </c>
      <c r="DD836" s="224" t="str">
        <f t="shared" si="844"/>
        <v xml:space="preserve"> </v>
      </c>
      <c r="DE836" s="224" t="str">
        <f t="shared" si="794"/>
        <v xml:space="preserve"> </v>
      </c>
      <c r="DF836" s="121"/>
      <c r="DG836" s="114"/>
      <c r="DH836" s="704"/>
      <c r="DI836" s="119"/>
      <c r="DJ836" s="187"/>
      <c r="DK836" s="254"/>
      <c r="DL836" s="224" t="str">
        <f t="shared" si="795"/>
        <v xml:space="preserve"> </v>
      </c>
      <c r="DM836" s="224" t="str">
        <f t="shared" si="845"/>
        <v xml:space="preserve"> </v>
      </c>
      <c r="DN836" s="474"/>
      <c r="DO836" s="117"/>
      <c r="DP836" s="117"/>
      <c r="DQ836" s="117"/>
      <c r="DR836" s="117"/>
      <c r="DS836" s="117"/>
      <c r="DT836" s="254"/>
      <c r="DU836" s="476"/>
      <c r="DV836" s="224" t="str">
        <f t="shared" si="796"/>
        <v xml:space="preserve"> </v>
      </c>
      <c r="DW836" s="115"/>
      <c r="DX836" s="470"/>
      <c r="DY836" s="117"/>
      <c r="DZ836" s="704"/>
      <c r="EA836" s="224" t="str">
        <f t="shared" si="797"/>
        <v xml:space="preserve"> </v>
      </c>
      <c r="EB836" s="906"/>
      <c r="EC836" s="904"/>
      <c r="ED836" s="904"/>
      <c r="EE836" s="904"/>
      <c r="EF836" s="904"/>
      <c r="EG836" s="904"/>
      <c r="EH836" s="904"/>
      <c r="EI836" s="904"/>
      <c r="EJ836" s="904"/>
      <c r="EK836" s="905"/>
      <c r="EL836" s="80"/>
      <c r="EM836" s="224" t="str">
        <f t="shared" si="846"/>
        <v xml:space="preserve"> </v>
      </c>
      <c r="EN836" s="224" t="str">
        <f t="shared" si="847"/>
        <v xml:space="preserve"> </v>
      </c>
      <c r="EO836" s="115"/>
      <c r="EP836" s="1050"/>
      <c r="EQ836" s="253"/>
      <c r="ER836" s="117"/>
      <c r="ES836" s="1258">
        <f t="shared" si="848"/>
        <v>745</v>
      </c>
      <c r="ET836" s="224" t="str">
        <f t="shared" si="849"/>
        <v xml:space="preserve"> </v>
      </c>
      <c r="EU836" s="477" t="str">
        <f t="shared" si="850"/>
        <v/>
      </c>
      <c r="EV836" s="1334" t="str">
        <f t="shared" si="792"/>
        <v xml:space="preserve"> </v>
      </c>
      <c r="EW836" s="1332" t="str">
        <f t="shared" si="836"/>
        <v/>
      </c>
      <c r="EX836" s="1275" t="str">
        <f t="shared" si="818"/>
        <v/>
      </c>
      <c r="EY836" s="1275" t="str">
        <f t="shared" si="819"/>
        <v/>
      </c>
      <c r="EZ836" s="1275" t="str">
        <f t="shared" si="820"/>
        <v/>
      </c>
      <c r="FA836" s="1275" t="str">
        <f t="shared" si="821"/>
        <v/>
      </c>
      <c r="FB836" s="1275" t="str">
        <f t="shared" si="822"/>
        <v/>
      </c>
      <c r="FC836" s="1333" t="str">
        <f t="shared" si="823"/>
        <v/>
      </c>
      <c r="FE836" s="1234" t="str">
        <f t="shared" si="824"/>
        <v xml:space="preserve"> </v>
      </c>
      <c r="FF836" s="1234" t="str">
        <f t="shared" si="825"/>
        <v xml:space="preserve"> </v>
      </c>
      <c r="FG836" s="1234" t="str">
        <f t="shared" si="826"/>
        <v xml:space="preserve"> </v>
      </c>
      <c r="FH836" s="1234" t="str">
        <f t="shared" si="827"/>
        <v xml:space="preserve"> </v>
      </c>
      <c r="FI836" s="1234" t="str">
        <f t="shared" si="798"/>
        <v xml:space="preserve"> </v>
      </c>
      <c r="FJ836" s="1234" t="str">
        <f t="shared" si="828"/>
        <v xml:space="preserve"> </v>
      </c>
      <c r="FK836" s="1234">
        <f t="shared" si="799"/>
        <v>0</v>
      </c>
      <c r="FL836" s="1227"/>
      <c r="FM836" s="1234" t="str">
        <f t="shared" si="800"/>
        <v xml:space="preserve"> </v>
      </c>
      <c r="FN836" s="1234" t="str">
        <f t="shared" si="801"/>
        <v xml:space="preserve"> </v>
      </c>
      <c r="FO836" s="1234" t="str">
        <f t="shared" si="829"/>
        <v xml:space="preserve"> </v>
      </c>
      <c r="FP836" s="1234" t="str">
        <f t="shared" si="830"/>
        <v xml:space="preserve"> </v>
      </c>
      <c r="FQ836" s="1234" t="str">
        <f t="shared" si="802"/>
        <v xml:space="preserve"> </v>
      </c>
      <c r="FR836" s="1234" t="str">
        <f t="shared" si="831"/>
        <v xml:space="preserve"> </v>
      </c>
      <c r="FS836" s="1234">
        <f t="shared" si="837"/>
        <v>0</v>
      </c>
      <c r="FT836" s="1227"/>
      <c r="FU836" s="1234" t="str">
        <f t="shared" si="832"/>
        <v xml:space="preserve"> </v>
      </c>
      <c r="FV836" s="1234" t="str">
        <f t="shared" si="833"/>
        <v xml:space="preserve"> </v>
      </c>
      <c r="FW836" s="1234" t="str">
        <f t="shared" si="834"/>
        <v xml:space="preserve"> </v>
      </c>
      <c r="FX836" s="1234" t="str">
        <f t="shared" si="803"/>
        <v xml:space="preserve"> </v>
      </c>
      <c r="FY836" s="1234" t="str">
        <f t="shared" si="804"/>
        <v xml:space="preserve"> </v>
      </c>
      <c r="FZ836" s="1234" t="str">
        <f t="shared" si="835"/>
        <v xml:space="preserve"> </v>
      </c>
      <c r="GA836" s="1234">
        <f t="shared" si="805"/>
        <v>0</v>
      </c>
      <c r="GB836" s="1227"/>
      <c r="GC836" s="1234" t="str">
        <f t="shared" si="806"/>
        <v xml:space="preserve"> </v>
      </c>
      <c r="GD836" s="1234" t="str">
        <f t="shared" si="807"/>
        <v xml:space="preserve"> </v>
      </c>
      <c r="GE836" s="1234" t="str">
        <f t="shared" si="808"/>
        <v xml:space="preserve"> </v>
      </c>
      <c r="GF836" s="1234" t="str">
        <f t="shared" si="809"/>
        <v xml:space="preserve"> </v>
      </c>
      <c r="GG836" s="1234" t="str">
        <f t="shared" si="810"/>
        <v xml:space="preserve"> </v>
      </c>
      <c r="GH836" s="1234" t="str">
        <f t="shared" si="811"/>
        <v xml:space="preserve"> </v>
      </c>
      <c r="GI836" s="1234" t="str">
        <f t="shared" si="812"/>
        <v xml:space="preserve"> </v>
      </c>
      <c r="GJ836" s="1234" t="str">
        <f t="shared" si="813"/>
        <v xml:space="preserve"> </v>
      </c>
      <c r="GK836" s="1234" t="str">
        <f t="shared" si="814"/>
        <v xml:space="preserve"> </v>
      </c>
      <c r="GL836" s="1234" t="str">
        <f t="shared" si="815"/>
        <v xml:space="preserve"> </v>
      </c>
      <c r="GM836" s="1234" t="str">
        <f t="shared" si="816"/>
        <v xml:space="preserve"> </v>
      </c>
      <c r="GN836" s="1234">
        <f t="shared" si="817"/>
        <v>0</v>
      </c>
    </row>
    <row r="837" spans="1:196" s="100" customFormat="1" ht="27" customHeight="1" thickTop="1" thickBot="1">
      <c r="A837" s="1208">
        <f>【A票】【D票】!$D$10</f>
        <v>0</v>
      </c>
      <c r="B837" s="1212">
        <f>【A票】【D票】!$H$10</f>
        <v>0</v>
      </c>
      <c r="C837" s="1213" t="str">
        <f>【A票】【D票】!$K$10</f>
        <v xml:space="preserve"> </v>
      </c>
      <c r="D837" s="1214">
        <f t="shared" si="791"/>
        <v>746</v>
      </c>
      <c r="E837" s="914"/>
      <c r="F837" s="467"/>
      <c r="G837" s="469"/>
      <c r="H837" s="224" t="str">
        <f t="shared" si="838"/>
        <v xml:space="preserve"> </v>
      </c>
      <c r="I837" s="704"/>
      <c r="J837" s="117"/>
      <c r="K837" s="117"/>
      <c r="L837" s="117"/>
      <c r="M837" s="117"/>
      <c r="N837" s="117"/>
      <c r="O837" s="117"/>
      <c r="P837" s="117"/>
      <c r="Q837" s="117"/>
      <c r="R837" s="117"/>
      <c r="S837" s="117"/>
      <c r="T837" s="254"/>
      <c r="U837" s="646"/>
      <c r="V837" s="646"/>
      <c r="W837" s="114"/>
      <c r="X837" s="254"/>
      <c r="Y837" s="224" t="str">
        <f t="shared" si="839"/>
        <v xml:space="preserve"> </v>
      </c>
      <c r="Z837" s="579"/>
      <c r="AA837" s="704"/>
      <c r="AB837" s="119"/>
      <c r="AC837" s="224" t="str">
        <f t="shared" si="793"/>
        <v xml:space="preserve"> </v>
      </c>
      <c r="AD837" s="115"/>
      <c r="AE837" s="253"/>
      <c r="AF837" s="704"/>
      <c r="AG837" s="727"/>
      <c r="AH837" s="727"/>
      <c r="AI837" s="727"/>
      <c r="AJ837" s="727"/>
      <c r="AK837" s="591"/>
      <c r="AL837" s="727"/>
      <c r="AM837" s="727"/>
      <c r="AN837" s="727"/>
      <c r="AO837" s="727"/>
      <c r="AP837" s="727"/>
      <c r="AQ837" s="727"/>
      <c r="AR837" s="727"/>
      <c r="AS837" s="727"/>
      <c r="AT837" s="727"/>
      <c r="AU837" s="727"/>
      <c r="AV837" s="727"/>
      <c r="AW837" s="727"/>
      <c r="AX837" s="727"/>
      <c r="AY837" s="727"/>
      <c r="AZ837" s="727"/>
      <c r="BA837" s="727"/>
      <c r="BB837" s="727"/>
      <c r="BC837" s="821"/>
      <c r="BD837" s="727"/>
      <c r="BE837" s="727"/>
      <c r="BF837" s="727"/>
      <c r="BG837" s="727"/>
      <c r="BH837" s="727"/>
      <c r="BI837" s="727"/>
      <c r="BJ837" s="727"/>
      <c r="BK837" s="727"/>
      <c r="BL837" s="821"/>
      <c r="BM837" s="727"/>
      <c r="BN837" s="727"/>
      <c r="BO837" s="727"/>
      <c r="BP837" s="727"/>
      <c r="BQ837" s="727"/>
      <c r="BR837" s="821"/>
      <c r="BS837" s="727"/>
      <c r="BT837" s="727"/>
      <c r="BU837" s="727"/>
      <c r="BV837" s="591"/>
      <c r="BW837" s="224" t="str">
        <f t="shared" si="851"/>
        <v xml:space="preserve"> </v>
      </c>
      <c r="BX837" s="471">
        <f t="shared" si="840"/>
        <v>746</v>
      </c>
      <c r="BY837" s="117"/>
      <c r="BZ837" s="117"/>
      <c r="CA837" s="117"/>
      <c r="CB837" s="117"/>
      <c r="CC837" s="117"/>
      <c r="CD837" s="461"/>
      <c r="CE837" s="236"/>
      <c r="CF837" s="224" t="str">
        <f t="shared" si="841"/>
        <v xml:space="preserve"> </v>
      </c>
      <c r="CG837" s="116"/>
      <c r="CH837" s="117"/>
      <c r="CI837" s="117"/>
      <c r="CJ837" s="117"/>
      <c r="CK837" s="472"/>
      <c r="CL837" s="472"/>
      <c r="CM837" s="472"/>
      <c r="CN837" s="472"/>
      <c r="CO837" s="117"/>
      <c r="CP837" s="253"/>
      <c r="CQ837" s="120"/>
      <c r="CR837" s="224" t="str" cm="1">
        <f t="array" ref="CR837">IF(AND(SUM(COUNTIF(CG837:CM837,{"*不明*","*その他*"})+COUNTIF(CO837:CP837,{"*不明*","*その他*"}))&gt;0,CQ837=""),"その他・不明の場合,10)具体的内容、理由を記入",IF(OR(AND(CI837=CI$65,COUNTA(CJ837:CM837)&lt;4),AND(OR(CI837=CI$63,CI837=CI$64,CI837=CI$66,CI837=CI$67,CI837=CI$68,CI837=""),COUNTA(CJ837:CM837)&gt;0)),"3)介護保険認定済→要介護度、認知症自立度、寝たきり度、介護保険サービス記入",IF(OR(AND(OR(CM837=CM$63,CM837=CM$64),CN837=""),AND(OR(CM837=CM$65,CM837=CM$66),CN837&lt;&gt;"")),"7)介護保険サービス受けている/過去受けていた→具体的内容記入"," ")))</f>
        <v xml:space="preserve"> </v>
      </c>
      <c r="CS837" s="224" t="str">
        <f t="shared" si="842"/>
        <v xml:space="preserve"> </v>
      </c>
      <c r="CT837" s="116"/>
      <c r="CU837" s="253"/>
      <c r="CV837" s="117"/>
      <c r="CW837" s="117"/>
      <c r="CX837" s="253"/>
      <c r="CY837" s="117"/>
      <c r="CZ837" s="117"/>
      <c r="DA837" s="253"/>
      <c r="DB837" s="117"/>
      <c r="DC837" s="224" t="str">
        <f t="shared" si="843"/>
        <v xml:space="preserve"> </v>
      </c>
      <c r="DD837" s="224" t="str">
        <f t="shared" si="844"/>
        <v xml:space="preserve"> </v>
      </c>
      <c r="DE837" s="224" t="str">
        <f t="shared" si="794"/>
        <v xml:space="preserve"> </v>
      </c>
      <c r="DF837" s="121"/>
      <c r="DG837" s="114"/>
      <c r="DH837" s="704"/>
      <c r="DI837" s="119"/>
      <c r="DJ837" s="187"/>
      <c r="DK837" s="254"/>
      <c r="DL837" s="224" t="str">
        <f t="shared" si="795"/>
        <v xml:space="preserve"> </v>
      </c>
      <c r="DM837" s="224" t="str">
        <f t="shared" si="845"/>
        <v xml:space="preserve"> </v>
      </c>
      <c r="DN837" s="474"/>
      <c r="DO837" s="117"/>
      <c r="DP837" s="117"/>
      <c r="DQ837" s="117"/>
      <c r="DR837" s="117"/>
      <c r="DS837" s="117"/>
      <c r="DT837" s="254"/>
      <c r="DU837" s="476"/>
      <c r="DV837" s="224" t="str">
        <f t="shared" si="796"/>
        <v xml:space="preserve"> </v>
      </c>
      <c r="DW837" s="115"/>
      <c r="DX837" s="470"/>
      <c r="DY837" s="117"/>
      <c r="DZ837" s="704"/>
      <c r="EA837" s="224" t="str">
        <f t="shared" si="797"/>
        <v xml:space="preserve"> </v>
      </c>
      <c r="EB837" s="906"/>
      <c r="EC837" s="904"/>
      <c r="ED837" s="904"/>
      <c r="EE837" s="904"/>
      <c r="EF837" s="904"/>
      <c r="EG837" s="904"/>
      <c r="EH837" s="904"/>
      <c r="EI837" s="904"/>
      <c r="EJ837" s="904"/>
      <c r="EK837" s="905"/>
      <c r="EL837" s="80"/>
      <c r="EM837" s="224" t="str">
        <f t="shared" si="846"/>
        <v xml:space="preserve"> </v>
      </c>
      <c r="EN837" s="224" t="str">
        <f t="shared" si="847"/>
        <v xml:space="preserve"> </v>
      </c>
      <c r="EO837" s="115"/>
      <c r="EP837" s="1050"/>
      <c r="EQ837" s="253"/>
      <c r="ER837" s="117"/>
      <c r="ES837" s="1258">
        <f t="shared" si="848"/>
        <v>746</v>
      </c>
      <c r="ET837" s="224" t="str">
        <f t="shared" si="849"/>
        <v xml:space="preserve"> </v>
      </c>
      <c r="EU837" s="477" t="str">
        <f t="shared" si="850"/>
        <v/>
      </c>
      <c r="EV837" s="1334" t="str">
        <f t="shared" si="792"/>
        <v xml:space="preserve"> </v>
      </c>
      <c r="EW837" s="1332" t="str">
        <f t="shared" si="836"/>
        <v/>
      </c>
      <c r="EX837" s="1275" t="str">
        <f t="shared" si="818"/>
        <v/>
      </c>
      <c r="EY837" s="1275" t="str">
        <f t="shared" si="819"/>
        <v/>
      </c>
      <c r="EZ837" s="1275" t="str">
        <f t="shared" si="820"/>
        <v/>
      </c>
      <c r="FA837" s="1275" t="str">
        <f t="shared" si="821"/>
        <v/>
      </c>
      <c r="FB837" s="1275" t="str">
        <f t="shared" si="822"/>
        <v/>
      </c>
      <c r="FC837" s="1333" t="str">
        <f t="shared" si="823"/>
        <v/>
      </c>
      <c r="FE837" s="1234" t="str">
        <f t="shared" si="824"/>
        <v xml:space="preserve"> </v>
      </c>
      <c r="FF837" s="1234" t="str">
        <f t="shared" si="825"/>
        <v xml:space="preserve"> </v>
      </c>
      <c r="FG837" s="1234" t="str">
        <f t="shared" si="826"/>
        <v xml:space="preserve"> </v>
      </c>
      <c r="FH837" s="1234" t="str">
        <f t="shared" si="827"/>
        <v xml:space="preserve"> </v>
      </c>
      <c r="FI837" s="1234" t="str">
        <f t="shared" si="798"/>
        <v xml:space="preserve"> </v>
      </c>
      <c r="FJ837" s="1234" t="str">
        <f t="shared" si="828"/>
        <v xml:space="preserve"> </v>
      </c>
      <c r="FK837" s="1234">
        <f t="shared" si="799"/>
        <v>0</v>
      </c>
      <c r="FL837" s="1227"/>
      <c r="FM837" s="1234" t="str">
        <f t="shared" si="800"/>
        <v xml:space="preserve"> </v>
      </c>
      <c r="FN837" s="1234" t="str">
        <f t="shared" si="801"/>
        <v xml:space="preserve"> </v>
      </c>
      <c r="FO837" s="1234" t="str">
        <f t="shared" si="829"/>
        <v xml:space="preserve"> </v>
      </c>
      <c r="FP837" s="1234" t="str">
        <f t="shared" si="830"/>
        <v xml:space="preserve"> </v>
      </c>
      <c r="FQ837" s="1234" t="str">
        <f t="shared" si="802"/>
        <v xml:space="preserve"> </v>
      </c>
      <c r="FR837" s="1234" t="str">
        <f t="shared" si="831"/>
        <v xml:space="preserve"> </v>
      </c>
      <c r="FS837" s="1234">
        <f t="shared" si="837"/>
        <v>0</v>
      </c>
      <c r="FT837" s="1227"/>
      <c r="FU837" s="1234" t="str">
        <f t="shared" si="832"/>
        <v xml:space="preserve"> </v>
      </c>
      <c r="FV837" s="1234" t="str">
        <f t="shared" si="833"/>
        <v xml:space="preserve"> </v>
      </c>
      <c r="FW837" s="1234" t="str">
        <f t="shared" si="834"/>
        <v xml:space="preserve"> </v>
      </c>
      <c r="FX837" s="1234" t="str">
        <f t="shared" si="803"/>
        <v xml:space="preserve"> </v>
      </c>
      <c r="FY837" s="1234" t="str">
        <f t="shared" si="804"/>
        <v xml:space="preserve"> </v>
      </c>
      <c r="FZ837" s="1234" t="str">
        <f t="shared" si="835"/>
        <v xml:space="preserve"> </v>
      </c>
      <c r="GA837" s="1234">
        <f t="shared" si="805"/>
        <v>0</v>
      </c>
      <c r="GB837" s="1227"/>
      <c r="GC837" s="1234" t="str">
        <f t="shared" si="806"/>
        <v xml:space="preserve"> </v>
      </c>
      <c r="GD837" s="1234" t="str">
        <f t="shared" si="807"/>
        <v xml:space="preserve"> </v>
      </c>
      <c r="GE837" s="1234" t="str">
        <f t="shared" si="808"/>
        <v xml:space="preserve"> </v>
      </c>
      <c r="GF837" s="1234" t="str">
        <f t="shared" si="809"/>
        <v xml:space="preserve"> </v>
      </c>
      <c r="GG837" s="1234" t="str">
        <f t="shared" si="810"/>
        <v xml:space="preserve"> </v>
      </c>
      <c r="GH837" s="1234" t="str">
        <f t="shared" si="811"/>
        <v xml:space="preserve"> </v>
      </c>
      <c r="GI837" s="1234" t="str">
        <f t="shared" si="812"/>
        <v xml:space="preserve"> </v>
      </c>
      <c r="GJ837" s="1234" t="str">
        <f t="shared" si="813"/>
        <v xml:space="preserve"> </v>
      </c>
      <c r="GK837" s="1234" t="str">
        <f t="shared" si="814"/>
        <v xml:space="preserve"> </v>
      </c>
      <c r="GL837" s="1234" t="str">
        <f t="shared" si="815"/>
        <v xml:space="preserve"> </v>
      </c>
      <c r="GM837" s="1234" t="str">
        <f t="shared" si="816"/>
        <v xml:space="preserve"> </v>
      </c>
      <c r="GN837" s="1234">
        <f t="shared" si="817"/>
        <v>0</v>
      </c>
    </row>
    <row r="838" spans="1:196" s="100" customFormat="1" ht="27" customHeight="1" thickTop="1" thickBot="1">
      <c r="A838" s="1208">
        <f>【A票】【D票】!$D$10</f>
        <v>0</v>
      </c>
      <c r="B838" s="1212">
        <f>【A票】【D票】!$H$10</f>
        <v>0</v>
      </c>
      <c r="C838" s="1213" t="str">
        <f>【A票】【D票】!$K$10</f>
        <v xml:space="preserve"> </v>
      </c>
      <c r="D838" s="1214">
        <f t="shared" si="791"/>
        <v>747</v>
      </c>
      <c r="E838" s="914"/>
      <c r="F838" s="467"/>
      <c r="G838" s="469"/>
      <c r="H838" s="224" t="str">
        <f t="shared" si="838"/>
        <v xml:space="preserve"> </v>
      </c>
      <c r="I838" s="704"/>
      <c r="J838" s="117"/>
      <c r="K838" s="117"/>
      <c r="L838" s="117"/>
      <c r="M838" s="117"/>
      <c r="N838" s="117"/>
      <c r="O838" s="117"/>
      <c r="P838" s="117"/>
      <c r="Q838" s="117"/>
      <c r="R838" s="117"/>
      <c r="S838" s="117"/>
      <c r="T838" s="254"/>
      <c r="U838" s="646"/>
      <c r="V838" s="646"/>
      <c r="W838" s="114"/>
      <c r="X838" s="254"/>
      <c r="Y838" s="224" t="str">
        <f t="shared" si="839"/>
        <v xml:space="preserve"> </v>
      </c>
      <c r="Z838" s="579"/>
      <c r="AA838" s="704"/>
      <c r="AB838" s="119"/>
      <c r="AC838" s="224" t="str">
        <f t="shared" si="793"/>
        <v xml:space="preserve"> </v>
      </c>
      <c r="AD838" s="115"/>
      <c r="AE838" s="253"/>
      <c r="AF838" s="704"/>
      <c r="AG838" s="727"/>
      <c r="AH838" s="727"/>
      <c r="AI838" s="727"/>
      <c r="AJ838" s="727"/>
      <c r="AK838" s="591"/>
      <c r="AL838" s="727"/>
      <c r="AM838" s="727"/>
      <c r="AN838" s="727"/>
      <c r="AO838" s="727"/>
      <c r="AP838" s="727"/>
      <c r="AQ838" s="727"/>
      <c r="AR838" s="727"/>
      <c r="AS838" s="727"/>
      <c r="AT838" s="727"/>
      <c r="AU838" s="727"/>
      <c r="AV838" s="727"/>
      <c r="AW838" s="727"/>
      <c r="AX838" s="727"/>
      <c r="AY838" s="727"/>
      <c r="AZ838" s="727"/>
      <c r="BA838" s="727"/>
      <c r="BB838" s="727"/>
      <c r="BC838" s="821"/>
      <c r="BD838" s="727"/>
      <c r="BE838" s="727"/>
      <c r="BF838" s="727"/>
      <c r="BG838" s="727"/>
      <c r="BH838" s="727"/>
      <c r="BI838" s="727"/>
      <c r="BJ838" s="727"/>
      <c r="BK838" s="727"/>
      <c r="BL838" s="821"/>
      <c r="BM838" s="727"/>
      <c r="BN838" s="727"/>
      <c r="BO838" s="727"/>
      <c r="BP838" s="727"/>
      <c r="BQ838" s="727"/>
      <c r="BR838" s="821"/>
      <c r="BS838" s="727"/>
      <c r="BT838" s="727"/>
      <c r="BU838" s="727"/>
      <c r="BV838" s="591"/>
      <c r="BW838" s="224" t="str">
        <f t="shared" si="851"/>
        <v xml:space="preserve"> </v>
      </c>
      <c r="BX838" s="471">
        <f t="shared" si="840"/>
        <v>747</v>
      </c>
      <c r="BY838" s="117"/>
      <c r="BZ838" s="117"/>
      <c r="CA838" s="117"/>
      <c r="CB838" s="117"/>
      <c r="CC838" s="117"/>
      <c r="CD838" s="461"/>
      <c r="CE838" s="236"/>
      <c r="CF838" s="224" t="str">
        <f t="shared" si="841"/>
        <v xml:space="preserve"> </v>
      </c>
      <c r="CG838" s="116"/>
      <c r="CH838" s="117"/>
      <c r="CI838" s="117"/>
      <c r="CJ838" s="117"/>
      <c r="CK838" s="472"/>
      <c r="CL838" s="472"/>
      <c r="CM838" s="472"/>
      <c r="CN838" s="472"/>
      <c r="CO838" s="117"/>
      <c r="CP838" s="253"/>
      <c r="CQ838" s="120"/>
      <c r="CR838" s="224" t="str" cm="1">
        <f t="array" ref="CR838">IF(AND(SUM(COUNTIF(CG838:CM838,{"*不明*","*その他*"})+COUNTIF(CO838:CP838,{"*不明*","*その他*"}))&gt;0,CQ838=""),"その他・不明の場合,10)具体的内容、理由を記入",IF(OR(AND(CI838=CI$65,COUNTA(CJ838:CM838)&lt;4),AND(OR(CI838=CI$63,CI838=CI$64,CI838=CI$66,CI838=CI$67,CI838=CI$68,CI838=""),COUNTA(CJ838:CM838)&gt;0)),"3)介護保険認定済→要介護度、認知症自立度、寝たきり度、介護保険サービス記入",IF(OR(AND(OR(CM838=CM$63,CM838=CM$64),CN838=""),AND(OR(CM838=CM$65,CM838=CM$66),CN838&lt;&gt;"")),"7)介護保険サービス受けている/過去受けていた→具体的内容記入"," ")))</f>
        <v xml:space="preserve"> </v>
      </c>
      <c r="CS838" s="224" t="str">
        <f t="shared" si="842"/>
        <v xml:space="preserve"> </v>
      </c>
      <c r="CT838" s="116"/>
      <c r="CU838" s="253"/>
      <c r="CV838" s="117"/>
      <c r="CW838" s="117"/>
      <c r="CX838" s="253"/>
      <c r="CY838" s="117"/>
      <c r="CZ838" s="117"/>
      <c r="DA838" s="253"/>
      <c r="DB838" s="117"/>
      <c r="DC838" s="224" t="str">
        <f t="shared" si="843"/>
        <v xml:space="preserve"> </v>
      </c>
      <c r="DD838" s="224" t="str">
        <f t="shared" si="844"/>
        <v xml:space="preserve"> </v>
      </c>
      <c r="DE838" s="224" t="str">
        <f t="shared" si="794"/>
        <v xml:space="preserve"> </v>
      </c>
      <c r="DF838" s="121"/>
      <c r="DG838" s="114"/>
      <c r="DH838" s="704"/>
      <c r="DI838" s="119"/>
      <c r="DJ838" s="187"/>
      <c r="DK838" s="254"/>
      <c r="DL838" s="224" t="str">
        <f t="shared" si="795"/>
        <v xml:space="preserve"> </v>
      </c>
      <c r="DM838" s="224" t="str">
        <f t="shared" si="845"/>
        <v xml:space="preserve"> </v>
      </c>
      <c r="DN838" s="474"/>
      <c r="DO838" s="117"/>
      <c r="DP838" s="117"/>
      <c r="DQ838" s="117"/>
      <c r="DR838" s="117"/>
      <c r="DS838" s="117"/>
      <c r="DT838" s="254"/>
      <c r="DU838" s="476"/>
      <c r="DV838" s="224" t="str">
        <f t="shared" si="796"/>
        <v xml:space="preserve"> </v>
      </c>
      <c r="DW838" s="115"/>
      <c r="DX838" s="470"/>
      <c r="DY838" s="117"/>
      <c r="DZ838" s="704"/>
      <c r="EA838" s="224" t="str">
        <f t="shared" si="797"/>
        <v xml:space="preserve"> </v>
      </c>
      <c r="EB838" s="906"/>
      <c r="EC838" s="904"/>
      <c r="ED838" s="904"/>
      <c r="EE838" s="904"/>
      <c r="EF838" s="904"/>
      <c r="EG838" s="904"/>
      <c r="EH838" s="904"/>
      <c r="EI838" s="904"/>
      <c r="EJ838" s="904"/>
      <c r="EK838" s="905"/>
      <c r="EL838" s="80"/>
      <c r="EM838" s="224" t="str">
        <f t="shared" si="846"/>
        <v xml:space="preserve"> </v>
      </c>
      <c r="EN838" s="224" t="str">
        <f t="shared" si="847"/>
        <v xml:space="preserve"> </v>
      </c>
      <c r="EO838" s="115"/>
      <c r="EP838" s="1050"/>
      <c r="EQ838" s="253"/>
      <c r="ER838" s="117"/>
      <c r="ES838" s="1258">
        <f t="shared" si="848"/>
        <v>747</v>
      </c>
      <c r="ET838" s="224" t="str">
        <f t="shared" si="849"/>
        <v xml:space="preserve"> </v>
      </c>
      <c r="EU838" s="477" t="str">
        <f t="shared" si="850"/>
        <v/>
      </c>
      <c r="EV838" s="1334" t="str">
        <f t="shared" si="792"/>
        <v xml:space="preserve"> </v>
      </c>
      <c r="EW838" s="1332" t="str">
        <f t="shared" si="836"/>
        <v/>
      </c>
      <c r="EX838" s="1275" t="str">
        <f t="shared" si="818"/>
        <v/>
      </c>
      <c r="EY838" s="1275" t="str">
        <f t="shared" si="819"/>
        <v/>
      </c>
      <c r="EZ838" s="1275" t="str">
        <f t="shared" si="820"/>
        <v/>
      </c>
      <c r="FA838" s="1275" t="str">
        <f t="shared" si="821"/>
        <v/>
      </c>
      <c r="FB838" s="1275" t="str">
        <f t="shared" si="822"/>
        <v/>
      </c>
      <c r="FC838" s="1333" t="str">
        <f t="shared" si="823"/>
        <v/>
      </c>
      <c r="FE838" s="1234" t="str">
        <f t="shared" si="824"/>
        <v xml:space="preserve"> </v>
      </c>
      <c r="FF838" s="1234" t="str">
        <f t="shared" si="825"/>
        <v xml:space="preserve"> </v>
      </c>
      <c r="FG838" s="1234" t="str">
        <f t="shared" si="826"/>
        <v xml:space="preserve"> </v>
      </c>
      <c r="FH838" s="1234" t="str">
        <f t="shared" si="827"/>
        <v xml:space="preserve"> </v>
      </c>
      <c r="FI838" s="1234" t="str">
        <f t="shared" si="798"/>
        <v xml:space="preserve"> </v>
      </c>
      <c r="FJ838" s="1234" t="str">
        <f t="shared" si="828"/>
        <v xml:space="preserve"> </v>
      </c>
      <c r="FK838" s="1234">
        <f t="shared" si="799"/>
        <v>0</v>
      </c>
      <c r="FL838" s="1227"/>
      <c r="FM838" s="1234" t="str">
        <f t="shared" si="800"/>
        <v xml:space="preserve"> </v>
      </c>
      <c r="FN838" s="1234" t="str">
        <f t="shared" si="801"/>
        <v xml:space="preserve"> </v>
      </c>
      <c r="FO838" s="1234" t="str">
        <f t="shared" si="829"/>
        <v xml:space="preserve"> </v>
      </c>
      <c r="FP838" s="1234" t="str">
        <f t="shared" si="830"/>
        <v xml:space="preserve"> </v>
      </c>
      <c r="FQ838" s="1234" t="str">
        <f t="shared" si="802"/>
        <v xml:space="preserve"> </v>
      </c>
      <c r="FR838" s="1234" t="str">
        <f t="shared" si="831"/>
        <v xml:space="preserve"> </v>
      </c>
      <c r="FS838" s="1234">
        <f t="shared" si="837"/>
        <v>0</v>
      </c>
      <c r="FT838" s="1227"/>
      <c r="FU838" s="1234" t="str">
        <f t="shared" si="832"/>
        <v xml:space="preserve"> </v>
      </c>
      <c r="FV838" s="1234" t="str">
        <f t="shared" si="833"/>
        <v xml:space="preserve"> </v>
      </c>
      <c r="FW838" s="1234" t="str">
        <f t="shared" si="834"/>
        <v xml:space="preserve"> </v>
      </c>
      <c r="FX838" s="1234" t="str">
        <f t="shared" si="803"/>
        <v xml:space="preserve"> </v>
      </c>
      <c r="FY838" s="1234" t="str">
        <f t="shared" si="804"/>
        <v xml:space="preserve"> </v>
      </c>
      <c r="FZ838" s="1234" t="str">
        <f t="shared" si="835"/>
        <v xml:space="preserve"> </v>
      </c>
      <c r="GA838" s="1234">
        <f t="shared" si="805"/>
        <v>0</v>
      </c>
      <c r="GB838" s="1227"/>
      <c r="GC838" s="1234" t="str">
        <f t="shared" si="806"/>
        <v xml:space="preserve"> </v>
      </c>
      <c r="GD838" s="1234" t="str">
        <f t="shared" si="807"/>
        <v xml:space="preserve"> </v>
      </c>
      <c r="GE838" s="1234" t="str">
        <f t="shared" si="808"/>
        <v xml:space="preserve"> </v>
      </c>
      <c r="GF838" s="1234" t="str">
        <f t="shared" si="809"/>
        <v xml:space="preserve"> </v>
      </c>
      <c r="GG838" s="1234" t="str">
        <f t="shared" si="810"/>
        <v xml:space="preserve"> </v>
      </c>
      <c r="GH838" s="1234" t="str">
        <f t="shared" si="811"/>
        <v xml:space="preserve"> </v>
      </c>
      <c r="GI838" s="1234" t="str">
        <f t="shared" si="812"/>
        <v xml:space="preserve"> </v>
      </c>
      <c r="GJ838" s="1234" t="str">
        <f t="shared" si="813"/>
        <v xml:space="preserve"> </v>
      </c>
      <c r="GK838" s="1234" t="str">
        <f t="shared" si="814"/>
        <v xml:space="preserve"> </v>
      </c>
      <c r="GL838" s="1234" t="str">
        <f t="shared" si="815"/>
        <v xml:space="preserve"> </v>
      </c>
      <c r="GM838" s="1234" t="str">
        <f t="shared" si="816"/>
        <v xml:space="preserve"> </v>
      </c>
      <c r="GN838" s="1234">
        <f t="shared" si="817"/>
        <v>0</v>
      </c>
    </row>
    <row r="839" spans="1:196" s="100" customFormat="1" ht="27" customHeight="1" thickTop="1" thickBot="1">
      <c r="A839" s="1208">
        <f>【A票】【D票】!$D$10</f>
        <v>0</v>
      </c>
      <c r="B839" s="1212">
        <f>【A票】【D票】!$H$10</f>
        <v>0</v>
      </c>
      <c r="C839" s="1213" t="str">
        <f>【A票】【D票】!$K$10</f>
        <v xml:space="preserve"> </v>
      </c>
      <c r="D839" s="1214">
        <f t="shared" si="791"/>
        <v>748</v>
      </c>
      <c r="E839" s="914"/>
      <c r="F839" s="467"/>
      <c r="G839" s="469"/>
      <c r="H839" s="224" t="str">
        <f t="shared" si="838"/>
        <v xml:space="preserve"> </v>
      </c>
      <c r="I839" s="704"/>
      <c r="J839" s="117"/>
      <c r="K839" s="117"/>
      <c r="L839" s="117"/>
      <c r="M839" s="117"/>
      <c r="N839" s="117"/>
      <c r="O839" s="117"/>
      <c r="P839" s="117"/>
      <c r="Q839" s="117"/>
      <c r="R839" s="117"/>
      <c r="S839" s="117"/>
      <c r="T839" s="254"/>
      <c r="U839" s="646"/>
      <c r="V839" s="646"/>
      <c r="W839" s="114"/>
      <c r="X839" s="254"/>
      <c r="Y839" s="224" t="str">
        <f t="shared" si="839"/>
        <v xml:space="preserve"> </v>
      </c>
      <c r="Z839" s="579"/>
      <c r="AA839" s="704"/>
      <c r="AB839" s="119"/>
      <c r="AC839" s="224" t="str">
        <f t="shared" si="793"/>
        <v xml:space="preserve"> </v>
      </c>
      <c r="AD839" s="115"/>
      <c r="AE839" s="253"/>
      <c r="AF839" s="704"/>
      <c r="AG839" s="727"/>
      <c r="AH839" s="727"/>
      <c r="AI839" s="727"/>
      <c r="AJ839" s="727"/>
      <c r="AK839" s="591"/>
      <c r="AL839" s="727"/>
      <c r="AM839" s="727"/>
      <c r="AN839" s="727"/>
      <c r="AO839" s="727"/>
      <c r="AP839" s="727"/>
      <c r="AQ839" s="727"/>
      <c r="AR839" s="727"/>
      <c r="AS839" s="727"/>
      <c r="AT839" s="727"/>
      <c r="AU839" s="727"/>
      <c r="AV839" s="727"/>
      <c r="AW839" s="727"/>
      <c r="AX839" s="727"/>
      <c r="AY839" s="727"/>
      <c r="AZ839" s="727"/>
      <c r="BA839" s="727"/>
      <c r="BB839" s="727"/>
      <c r="BC839" s="821"/>
      <c r="BD839" s="727"/>
      <c r="BE839" s="727"/>
      <c r="BF839" s="727"/>
      <c r="BG839" s="727"/>
      <c r="BH839" s="727"/>
      <c r="BI839" s="727"/>
      <c r="BJ839" s="727"/>
      <c r="BK839" s="727"/>
      <c r="BL839" s="821"/>
      <c r="BM839" s="727"/>
      <c r="BN839" s="727"/>
      <c r="BO839" s="727"/>
      <c r="BP839" s="727"/>
      <c r="BQ839" s="727"/>
      <c r="BR839" s="821"/>
      <c r="BS839" s="727"/>
      <c r="BT839" s="727"/>
      <c r="BU839" s="727"/>
      <c r="BV839" s="591"/>
      <c r="BW839" s="224" t="str">
        <f t="shared" si="851"/>
        <v xml:space="preserve"> </v>
      </c>
      <c r="BX839" s="471">
        <f t="shared" si="840"/>
        <v>748</v>
      </c>
      <c r="BY839" s="117"/>
      <c r="BZ839" s="117"/>
      <c r="CA839" s="117"/>
      <c r="CB839" s="117"/>
      <c r="CC839" s="117"/>
      <c r="CD839" s="461"/>
      <c r="CE839" s="236"/>
      <c r="CF839" s="224" t="str">
        <f t="shared" si="841"/>
        <v xml:space="preserve"> </v>
      </c>
      <c r="CG839" s="116"/>
      <c r="CH839" s="117"/>
      <c r="CI839" s="117"/>
      <c r="CJ839" s="117"/>
      <c r="CK839" s="472"/>
      <c r="CL839" s="472"/>
      <c r="CM839" s="472"/>
      <c r="CN839" s="472"/>
      <c r="CO839" s="117"/>
      <c r="CP839" s="253"/>
      <c r="CQ839" s="120"/>
      <c r="CR839" s="224" t="str" cm="1">
        <f t="array" ref="CR839">IF(AND(SUM(COUNTIF(CG839:CM839,{"*不明*","*その他*"})+COUNTIF(CO839:CP839,{"*不明*","*その他*"}))&gt;0,CQ839=""),"その他・不明の場合,10)具体的内容、理由を記入",IF(OR(AND(CI839=CI$65,COUNTA(CJ839:CM839)&lt;4),AND(OR(CI839=CI$63,CI839=CI$64,CI839=CI$66,CI839=CI$67,CI839=CI$68,CI839=""),COUNTA(CJ839:CM839)&gt;0)),"3)介護保険認定済→要介護度、認知症自立度、寝たきり度、介護保険サービス記入",IF(OR(AND(OR(CM839=CM$63,CM839=CM$64),CN839=""),AND(OR(CM839=CM$65,CM839=CM$66),CN839&lt;&gt;"")),"7)介護保険サービス受けている/過去受けていた→具体的内容記入"," ")))</f>
        <v xml:space="preserve"> </v>
      </c>
      <c r="CS839" s="224" t="str">
        <f t="shared" si="842"/>
        <v xml:space="preserve"> </v>
      </c>
      <c r="CT839" s="116"/>
      <c r="CU839" s="253"/>
      <c r="CV839" s="117"/>
      <c r="CW839" s="117"/>
      <c r="CX839" s="253"/>
      <c r="CY839" s="117"/>
      <c r="CZ839" s="117"/>
      <c r="DA839" s="253"/>
      <c r="DB839" s="117"/>
      <c r="DC839" s="224" t="str">
        <f t="shared" si="843"/>
        <v xml:space="preserve"> </v>
      </c>
      <c r="DD839" s="224" t="str">
        <f t="shared" si="844"/>
        <v xml:space="preserve"> </v>
      </c>
      <c r="DE839" s="224" t="str">
        <f t="shared" si="794"/>
        <v xml:space="preserve"> </v>
      </c>
      <c r="DF839" s="121"/>
      <c r="DG839" s="114"/>
      <c r="DH839" s="704"/>
      <c r="DI839" s="119"/>
      <c r="DJ839" s="187"/>
      <c r="DK839" s="254"/>
      <c r="DL839" s="224" t="str">
        <f t="shared" si="795"/>
        <v xml:space="preserve"> </v>
      </c>
      <c r="DM839" s="224" t="str">
        <f t="shared" si="845"/>
        <v xml:space="preserve"> </v>
      </c>
      <c r="DN839" s="474"/>
      <c r="DO839" s="117"/>
      <c r="DP839" s="117"/>
      <c r="DQ839" s="117"/>
      <c r="DR839" s="117"/>
      <c r="DS839" s="117"/>
      <c r="DT839" s="254"/>
      <c r="DU839" s="476"/>
      <c r="DV839" s="224" t="str">
        <f t="shared" si="796"/>
        <v xml:space="preserve"> </v>
      </c>
      <c r="DW839" s="115"/>
      <c r="DX839" s="470"/>
      <c r="DY839" s="117"/>
      <c r="DZ839" s="704"/>
      <c r="EA839" s="224" t="str">
        <f t="shared" si="797"/>
        <v xml:space="preserve"> </v>
      </c>
      <c r="EB839" s="906"/>
      <c r="EC839" s="904"/>
      <c r="ED839" s="904"/>
      <c r="EE839" s="904"/>
      <c r="EF839" s="904"/>
      <c r="EG839" s="904"/>
      <c r="EH839" s="904"/>
      <c r="EI839" s="904"/>
      <c r="EJ839" s="904"/>
      <c r="EK839" s="905"/>
      <c r="EL839" s="80"/>
      <c r="EM839" s="224" t="str">
        <f t="shared" si="846"/>
        <v xml:space="preserve"> </v>
      </c>
      <c r="EN839" s="224" t="str">
        <f t="shared" si="847"/>
        <v xml:space="preserve"> </v>
      </c>
      <c r="EO839" s="115"/>
      <c r="EP839" s="1050"/>
      <c r="EQ839" s="253"/>
      <c r="ER839" s="117"/>
      <c r="ES839" s="1258">
        <f t="shared" si="848"/>
        <v>748</v>
      </c>
      <c r="ET839" s="224" t="str">
        <f t="shared" si="849"/>
        <v xml:space="preserve"> </v>
      </c>
      <c r="EU839" s="477" t="str">
        <f t="shared" si="850"/>
        <v/>
      </c>
      <c r="EV839" s="1334" t="str">
        <f t="shared" si="792"/>
        <v xml:space="preserve"> </v>
      </c>
      <c r="EW839" s="1332" t="str">
        <f t="shared" si="836"/>
        <v/>
      </c>
      <c r="EX839" s="1275" t="str">
        <f t="shared" si="818"/>
        <v/>
      </c>
      <c r="EY839" s="1275" t="str">
        <f t="shared" si="819"/>
        <v/>
      </c>
      <c r="EZ839" s="1275" t="str">
        <f t="shared" si="820"/>
        <v/>
      </c>
      <c r="FA839" s="1275" t="str">
        <f t="shared" si="821"/>
        <v/>
      </c>
      <c r="FB839" s="1275" t="str">
        <f t="shared" si="822"/>
        <v/>
      </c>
      <c r="FC839" s="1333" t="str">
        <f t="shared" si="823"/>
        <v/>
      </c>
      <c r="FE839" s="1234" t="str">
        <f t="shared" si="824"/>
        <v xml:space="preserve"> </v>
      </c>
      <c r="FF839" s="1234" t="str">
        <f t="shared" si="825"/>
        <v xml:space="preserve"> </v>
      </c>
      <c r="FG839" s="1234" t="str">
        <f t="shared" si="826"/>
        <v xml:space="preserve"> </v>
      </c>
      <c r="FH839" s="1234" t="str">
        <f t="shared" si="827"/>
        <v xml:space="preserve"> </v>
      </c>
      <c r="FI839" s="1234" t="str">
        <f t="shared" si="798"/>
        <v xml:space="preserve"> </v>
      </c>
      <c r="FJ839" s="1234" t="str">
        <f t="shared" si="828"/>
        <v xml:space="preserve"> </v>
      </c>
      <c r="FK839" s="1234">
        <f t="shared" si="799"/>
        <v>0</v>
      </c>
      <c r="FL839" s="1227"/>
      <c r="FM839" s="1234" t="str">
        <f t="shared" si="800"/>
        <v xml:space="preserve"> </v>
      </c>
      <c r="FN839" s="1234" t="str">
        <f t="shared" si="801"/>
        <v xml:space="preserve"> </v>
      </c>
      <c r="FO839" s="1234" t="str">
        <f t="shared" si="829"/>
        <v xml:space="preserve"> </v>
      </c>
      <c r="FP839" s="1234" t="str">
        <f t="shared" si="830"/>
        <v xml:space="preserve"> </v>
      </c>
      <c r="FQ839" s="1234" t="str">
        <f t="shared" si="802"/>
        <v xml:space="preserve"> </v>
      </c>
      <c r="FR839" s="1234" t="str">
        <f t="shared" si="831"/>
        <v xml:space="preserve"> </v>
      </c>
      <c r="FS839" s="1234">
        <f t="shared" si="837"/>
        <v>0</v>
      </c>
      <c r="FT839" s="1227"/>
      <c r="FU839" s="1234" t="str">
        <f t="shared" si="832"/>
        <v xml:space="preserve"> </v>
      </c>
      <c r="FV839" s="1234" t="str">
        <f t="shared" si="833"/>
        <v xml:space="preserve"> </v>
      </c>
      <c r="FW839" s="1234" t="str">
        <f t="shared" si="834"/>
        <v xml:space="preserve"> </v>
      </c>
      <c r="FX839" s="1234" t="str">
        <f t="shared" si="803"/>
        <v xml:space="preserve"> </v>
      </c>
      <c r="FY839" s="1234" t="str">
        <f t="shared" si="804"/>
        <v xml:space="preserve"> </v>
      </c>
      <c r="FZ839" s="1234" t="str">
        <f t="shared" si="835"/>
        <v xml:space="preserve"> </v>
      </c>
      <c r="GA839" s="1234">
        <f t="shared" si="805"/>
        <v>0</v>
      </c>
      <c r="GB839" s="1227"/>
      <c r="GC839" s="1234" t="str">
        <f t="shared" si="806"/>
        <v xml:space="preserve"> </v>
      </c>
      <c r="GD839" s="1234" t="str">
        <f t="shared" si="807"/>
        <v xml:space="preserve"> </v>
      </c>
      <c r="GE839" s="1234" t="str">
        <f t="shared" si="808"/>
        <v xml:space="preserve"> </v>
      </c>
      <c r="GF839" s="1234" t="str">
        <f t="shared" si="809"/>
        <v xml:space="preserve"> </v>
      </c>
      <c r="GG839" s="1234" t="str">
        <f t="shared" si="810"/>
        <v xml:space="preserve"> </v>
      </c>
      <c r="GH839" s="1234" t="str">
        <f t="shared" si="811"/>
        <v xml:space="preserve"> </v>
      </c>
      <c r="GI839" s="1234" t="str">
        <f t="shared" si="812"/>
        <v xml:space="preserve"> </v>
      </c>
      <c r="GJ839" s="1234" t="str">
        <f t="shared" si="813"/>
        <v xml:space="preserve"> </v>
      </c>
      <c r="GK839" s="1234" t="str">
        <f t="shared" si="814"/>
        <v xml:space="preserve"> </v>
      </c>
      <c r="GL839" s="1234" t="str">
        <f t="shared" si="815"/>
        <v xml:space="preserve"> </v>
      </c>
      <c r="GM839" s="1234" t="str">
        <f t="shared" si="816"/>
        <v xml:space="preserve"> </v>
      </c>
      <c r="GN839" s="1234">
        <f t="shared" si="817"/>
        <v>0</v>
      </c>
    </row>
    <row r="840" spans="1:196" s="100" customFormat="1" ht="27" customHeight="1" thickTop="1" thickBot="1">
      <c r="A840" s="1208">
        <f>【A票】【D票】!$D$10</f>
        <v>0</v>
      </c>
      <c r="B840" s="1212">
        <f>【A票】【D票】!$H$10</f>
        <v>0</v>
      </c>
      <c r="C840" s="1213" t="str">
        <f>【A票】【D票】!$K$10</f>
        <v xml:space="preserve"> </v>
      </c>
      <c r="D840" s="1214">
        <f t="shared" si="791"/>
        <v>749</v>
      </c>
      <c r="E840" s="914"/>
      <c r="F840" s="467"/>
      <c r="G840" s="469"/>
      <c r="H840" s="224" t="str">
        <f t="shared" si="838"/>
        <v xml:space="preserve"> </v>
      </c>
      <c r="I840" s="704"/>
      <c r="J840" s="117"/>
      <c r="K840" s="117"/>
      <c r="L840" s="117"/>
      <c r="M840" s="117"/>
      <c r="N840" s="117"/>
      <c r="O840" s="117"/>
      <c r="P840" s="117"/>
      <c r="Q840" s="117"/>
      <c r="R840" s="117"/>
      <c r="S840" s="117"/>
      <c r="T840" s="254"/>
      <c r="U840" s="646"/>
      <c r="V840" s="646"/>
      <c r="W840" s="114"/>
      <c r="X840" s="254"/>
      <c r="Y840" s="224" t="str">
        <f t="shared" si="839"/>
        <v xml:space="preserve"> </v>
      </c>
      <c r="Z840" s="579"/>
      <c r="AA840" s="704"/>
      <c r="AB840" s="119"/>
      <c r="AC840" s="224" t="str">
        <f t="shared" si="793"/>
        <v xml:space="preserve"> </v>
      </c>
      <c r="AD840" s="115"/>
      <c r="AE840" s="253"/>
      <c r="AF840" s="704"/>
      <c r="AG840" s="727"/>
      <c r="AH840" s="727"/>
      <c r="AI840" s="727"/>
      <c r="AJ840" s="727"/>
      <c r="AK840" s="591"/>
      <c r="AL840" s="727"/>
      <c r="AM840" s="727"/>
      <c r="AN840" s="727"/>
      <c r="AO840" s="727"/>
      <c r="AP840" s="727"/>
      <c r="AQ840" s="727"/>
      <c r="AR840" s="727"/>
      <c r="AS840" s="727"/>
      <c r="AT840" s="727"/>
      <c r="AU840" s="727"/>
      <c r="AV840" s="727"/>
      <c r="AW840" s="727"/>
      <c r="AX840" s="727"/>
      <c r="AY840" s="727"/>
      <c r="AZ840" s="727"/>
      <c r="BA840" s="727"/>
      <c r="BB840" s="727"/>
      <c r="BC840" s="821"/>
      <c r="BD840" s="727"/>
      <c r="BE840" s="727"/>
      <c r="BF840" s="727"/>
      <c r="BG840" s="727"/>
      <c r="BH840" s="727"/>
      <c r="BI840" s="727"/>
      <c r="BJ840" s="727"/>
      <c r="BK840" s="727"/>
      <c r="BL840" s="821"/>
      <c r="BM840" s="727"/>
      <c r="BN840" s="727"/>
      <c r="BO840" s="727"/>
      <c r="BP840" s="727"/>
      <c r="BQ840" s="727"/>
      <c r="BR840" s="821"/>
      <c r="BS840" s="727"/>
      <c r="BT840" s="727"/>
      <c r="BU840" s="727"/>
      <c r="BV840" s="591"/>
      <c r="BW840" s="224" t="str">
        <f t="shared" si="851"/>
        <v xml:space="preserve"> </v>
      </c>
      <c r="BX840" s="471">
        <f t="shared" si="840"/>
        <v>749</v>
      </c>
      <c r="BY840" s="117"/>
      <c r="BZ840" s="117"/>
      <c r="CA840" s="117"/>
      <c r="CB840" s="117"/>
      <c r="CC840" s="117"/>
      <c r="CD840" s="461"/>
      <c r="CE840" s="236"/>
      <c r="CF840" s="224" t="str">
        <f t="shared" si="841"/>
        <v xml:space="preserve"> </v>
      </c>
      <c r="CG840" s="116"/>
      <c r="CH840" s="117"/>
      <c r="CI840" s="117"/>
      <c r="CJ840" s="117"/>
      <c r="CK840" s="472"/>
      <c r="CL840" s="472"/>
      <c r="CM840" s="472"/>
      <c r="CN840" s="472"/>
      <c r="CO840" s="117"/>
      <c r="CP840" s="253"/>
      <c r="CQ840" s="120"/>
      <c r="CR840" s="224" t="str" cm="1">
        <f t="array" ref="CR840">IF(AND(SUM(COUNTIF(CG840:CM840,{"*不明*","*その他*"})+COUNTIF(CO840:CP840,{"*不明*","*その他*"}))&gt;0,CQ840=""),"その他・不明の場合,10)具体的内容、理由を記入",IF(OR(AND(CI840=CI$65,COUNTA(CJ840:CM840)&lt;4),AND(OR(CI840=CI$63,CI840=CI$64,CI840=CI$66,CI840=CI$67,CI840=CI$68,CI840=""),COUNTA(CJ840:CM840)&gt;0)),"3)介護保険認定済→要介護度、認知症自立度、寝たきり度、介護保険サービス記入",IF(OR(AND(OR(CM840=CM$63,CM840=CM$64),CN840=""),AND(OR(CM840=CM$65,CM840=CM$66),CN840&lt;&gt;"")),"7)介護保険サービス受けている/過去受けていた→具体的内容記入"," ")))</f>
        <v xml:space="preserve"> </v>
      </c>
      <c r="CS840" s="224" t="str">
        <f t="shared" si="842"/>
        <v xml:space="preserve"> </v>
      </c>
      <c r="CT840" s="116"/>
      <c r="CU840" s="253"/>
      <c r="CV840" s="117"/>
      <c r="CW840" s="117"/>
      <c r="CX840" s="253"/>
      <c r="CY840" s="117"/>
      <c r="CZ840" s="117"/>
      <c r="DA840" s="253"/>
      <c r="DB840" s="117"/>
      <c r="DC840" s="224" t="str">
        <f t="shared" si="843"/>
        <v xml:space="preserve"> </v>
      </c>
      <c r="DD840" s="224" t="str">
        <f t="shared" si="844"/>
        <v xml:space="preserve"> </v>
      </c>
      <c r="DE840" s="224" t="str">
        <f t="shared" si="794"/>
        <v xml:space="preserve"> </v>
      </c>
      <c r="DF840" s="121"/>
      <c r="DG840" s="114"/>
      <c r="DH840" s="704"/>
      <c r="DI840" s="119"/>
      <c r="DJ840" s="187"/>
      <c r="DK840" s="254"/>
      <c r="DL840" s="224" t="str">
        <f t="shared" si="795"/>
        <v xml:space="preserve"> </v>
      </c>
      <c r="DM840" s="224" t="str">
        <f t="shared" si="845"/>
        <v xml:space="preserve"> </v>
      </c>
      <c r="DN840" s="474"/>
      <c r="DO840" s="117"/>
      <c r="DP840" s="117"/>
      <c r="DQ840" s="117"/>
      <c r="DR840" s="117"/>
      <c r="DS840" s="117"/>
      <c r="DT840" s="254"/>
      <c r="DU840" s="476"/>
      <c r="DV840" s="224" t="str">
        <f t="shared" si="796"/>
        <v xml:space="preserve"> </v>
      </c>
      <c r="DW840" s="115"/>
      <c r="DX840" s="470"/>
      <c r="DY840" s="117"/>
      <c r="DZ840" s="704"/>
      <c r="EA840" s="224" t="str">
        <f t="shared" si="797"/>
        <v xml:space="preserve"> </v>
      </c>
      <c r="EB840" s="906"/>
      <c r="EC840" s="904"/>
      <c r="ED840" s="904"/>
      <c r="EE840" s="904"/>
      <c r="EF840" s="904"/>
      <c r="EG840" s="904"/>
      <c r="EH840" s="904"/>
      <c r="EI840" s="904"/>
      <c r="EJ840" s="904"/>
      <c r="EK840" s="905"/>
      <c r="EL840" s="80"/>
      <c r="EM840" s="224" t="str">
        <f t="shared" si="846"/>
        <v xml:space="preserve"> </v>
      </c>
      <c r="EN840" s="224" t="str">
        <f t="shared" si="847"/>
        <v xml:space="preserve"> </v>
      </c>
      <c r="EO840" s="115"/>
      <c r="EP840" s="1050"/>
      <c r="EQ840" s="253"/>
      <c r="ER840" s="117"/>
      <c r="ES840" s="1258">
        <f t="shared" si="848"/>
        <v>749</v>
      </c>
      <c r="ET840" s="224" t="str">
        <f t="shared" si="849"/>
        <v xml:space="preserve"> </v>
      </c>
      <c r="EU840" s="477" t="str">
        <f t="shared" si="850"/>
        <v/>
      </c>
      <c r="EV840" s="1334" t="str">
        <f t="shared" si="792"/>
        <v xml:space="preserve"> </v>
      </c>
      <c r="EW840" s="1332" t="str">
        <f t="shared" si="836"/>
        <v/>
      </c>
      <c r="EX840" s="1275" t="str">
        <f t="shared" si="818"/>
        <v/>
      </c>
      <c r="EY840" s="1275" t="str">
        <f t="shared" si="819"/>
        <v/>
      </c>
      <c r="EZ840" s="1275" t="str">
        <f t="shared" si="820"/>
        <v/>
      </c>
      <c r="FA840" s="1275" t="str">
        <f t="shared" si="821"/>
        <v/>
      </c>
      <c r="FB840" s="1275" t="str">
        <f t="shared" si="822"/>
        <v/>
      </c>
      <c r="FC840" s="1333" t="str">
        <f t="shared" si="823"/>
        <v/>
      </c>
      <c r="FE840" s="1234" t="str">
        <f t="shared" si="824"/>
        <v xml:space="preserve"> </v>
      </c>
      <c r="FF840" s="1234" t="str">
        <f t="shared" si="825"/>
        <v xml:space="preserve"> </v>
      </c>
      <c r="FG840" s="1234" t="str">
        <f t="shared" si="826"/>
        <v xml:space="preserve"> </v>
      </c>
      <c r="FH840" s="1234" t="str">
        <f t="shared" si="827"/>
        <v xml:space="preserve"> </v>
      </c>
      <c r="FI840" s="1234" t="str">
        <f t="shared" si="798"/>
        <v xml:space="preserve"> </v>
      </c>
      <c r="FJ840" s="1234" t="str">
        <f t="shared" si="828"/>
        <v xml:space="preserve"> </v>
      </c>
      <c r="FK840" s="1234">
        <f t="shared" si="799"/>
        <v>0</v>
      </c>
      <c r="FL840" s="1227"/>
      <c r="FM840" s="1234" t="str">
        <f t="shared" si="800"/>
        <v xml:space="preserve"> </v>
      </c>
      <c r="FN840" s="1234" t="str">
        <f t="shared" si="801"/>
        <v xml:space="preserve"> </v>
      </c>
      <c r="FO840" s="1234" t="str">
        <f t="shared" si="829"/>
        <v xml:space="preserve"> </v>
      </c>
      <c r="FP840" s="1234" t="str">
        <f t="shared" si="830"/>
        <v xml:space="preserve"> </v>
      </c>
      <c r="FQ840" s="1234" t="str">
        <f t="shared" si="802"/>
        <v xml:space="preserve"> </v>
      </c>
      <c r="FR840" s="1234" t="str">
        <f t="shared" si="831"/>
        <v xml:space="preserve"> </v>
      </c>
      <c r="FS840" s="1234">
        <f t="shared" si="837"/>
        <v>0</v>
      </c>
      <c r="FT840" s="1227"/>
      <c r="FU840" s="1234" t="str">
        <f t="shared" si="832"/>
        <v xml:space="preserve"> </v>
      </c>
      <c r="FV840" s="1234" t="str">
        <f t="shared" si="833"/>
        <v xml:space="preserve"> </v>
      </c>
      <c r="FW840" s="1234" t="str">
        <f t="shared" si="834"/>
        <v xml:space="preserve"> </v>
      </c>
      <c r="FX840" s="1234" t="str">
        <f t="shared" si="803"/>
        <v xml:space="preserve"> </v>
      </c>
      <c r="FY840" s="1234" t="str">
        <f t="shared" si="804"/>
        <v xml:space="preserve"> </v>
      </c>
      <c r="FZ840" s="1234" t="str">
        <f t="shared" si="835"/>
        <v xml:space="preserve"> </v>
      </c>
      <c r="GA840" s="1234">
        <f t="shared" si="805"/>
        <v>0</v>
      </c>
      <c r="GB840" s="1227"/>
      <c r="GC840" s="1234" t="str">
        <f t="shared" si="806"/>
        <v xml:space="preserve"> </v>
      </c>
      <c r="GD840" s="1234" t="str">
        <f t="shared" si="807"/>
        <v xml:space="preserve"> </v>
      </c>
      <c r="GE840" s="1234" t="str">
        <f t="shared" si="808"/>
        <v xml:space="preserve"> </v>
      </c>
      <c r="GF840" s="1234" t="str">
        <f t="shared" si="809"/>
        <v xml:space="preserve"> </v>
      </c>
      <c r="GG840" s="1234" t="str">
        <f t="shared" si="810"/>
        <v xml:space="preserve"> </v>
      </c>
      <c r="GH840" s="1234" t="str">
        <f t="shared" si="811"/>
        <v xml:space="preserve"> </v>
      </c>
      <c r="GI840" s="1234" t="str">
        <f t="shared" si="812"/>
        <v xml:space="preserve"> </v>
      </c>
      <c r="GJ840" s="1234" t="str">
        <f t="shared" si="813"/>
        <v xml:space="preserve"> </v>
      </c>
      <c r="GK840" s="1234" t="str">
        <f t="shared" si="814"/>
        <v xml:space="preserve"> </v>
      </c>
      <c r="GL840" s="1234" t="str">
        <f t="shared" si="815"/>
        <v xml:space="preserve"> </v>
      </c>
      <c r="GM840" s="1234" t="str">
        <f t="shared" si="816"/>
        <v xml:space="preserve"> </v>
      </c>
      <c r="GN840" s="1234">
        <f t="shared" si="817"/>
        <v>0</v>
      </c>
    </row>
    <row r="841" spans="1:196" s="100" customFormat="1" ht="27" customHeight="1" thickTop="1" thickBot="1">
      <c r="A841" s="1208">
        <f>【A票】【D票】!$D$10</f>
        <v>0</v>
      </c>
      <c r="B841" s="1212">
        <f>【A票】【D票】!$H$10</f>
        <v>0</v>
      </c>
      <c r="C841" s="1213" t="str">
        <f>【A票】【D票】!$K$10</f>
        <v xml:space="preserve"> </v>
      </c>
      <c r="D841" s="1214">
        <f t="shared" si="791"/>
        <v>750</v>
      </c>
      <c r="E841" s="914"/>
      <c r="F841" s="467"/>
      <c r="G841" s="469"/>
      <c r="H841" s="224" t="str">
        <f t="shared" si="838"/>
        <v xml:space="preserve"> </v>
      </c>
      <c r="I841" s="704"/>
      <c r="J841" s="117"/>
      <c r="K841" s="117"/>
      <c r="L841" s="117"/>
      <c r="M841" s="117"/>
      <c r="N841" s="117"/>
      <c r="O841" s="117"/>
      <c r="P841" s="117"/>
      <c r="Q841" s="117"/>
      <c r="R841" s="117"/>
      <c r="S841" s="117"/>
      <c r="T841" s="254"/>
      <c r="U841" s="646"/>
      <c r="V841" s="646"/>
      <c r="W841" s="114"/>
      <c r="X841" s="254"/>
      <c r="Y841" s="224" t="str">
        <f t="shared" si="839"/>
        <v xml:space="preserve"> </v>
      </c>
      <c r="Z841" s="579"/>
      <c r="AA841" s="704"/>
      <c r="AB841" s="119"/>
      <c r="AC841" s="224" t="str">
        <f t="shared" si="793"/>
        <v xml:space="preserve"> </v>
      </c>
      <c r="AD841" s="115"/>
      <c r="AE841" s="253"/>
      <c r="AF841" s="704"/>
      <c r="AG841" s="727"/>
      <c r="AH841" s="727"/>
      <c r="AI841" s="727"/>
      <c r="AJ841" s="727"/>
      <c r="AK841" s="591"/>
      <c r="AL841" s="727"/>
      <c r="AM841" s="727"/>
      <c r="AN841" s="727"/>
      <c r="AO841" s="727"/>
      <c r="AP841" s="727"/>
      <c r="AQ841" s="727"/>
      <c r="AR841" s="727"/>
      <c r="AS841" s="727"/>
      <c r="AT841" s="727"/>
      <c r="AU841" s="727"/>
      <c r="AV841" s="727"/>
      <c r="AW841" s="727"/>
      <c r="AX841" s="727"/>
      <c r="AY841" s="727"/>
      <c r="AZ841" s="727"/>
      <c r="BA841" s="727"/>
      <c r="BB841" s="727"/>
      <c r="BC841" s="821"/>
      <c r="BD841" s="727"/>
      <c r="BE841" s="727"/>
      <c r="BF841" s="727"/>
      <c r="BG841" s="727"/>
      <c r="BH841" s="727"/>
      <c r="BI841" s="727"/>
      <c r="BJ841" s="727"/>
      <c r="BK841" s="727"/>
      <c r="BL841" s="821"/>
      <c r="BM841" s="727"/>
      <c r="BN841" s="727"/>
      <c r="BO841" s="727"/>
      <c r="BP841" s="727"/>
      <c r="BQ841" s="727"/>
      <c r="BR841" s="821"/>
      <c r="BS841" s="727"/>
      <c r="BT841" s="727"/>
      <c r="BU841" s="727"/>
      <c r="BV841" s="591"/>
      <c r="BW841" s="224" t="str">
        <f t="shared" si="851"/>
        <v xml:space="preserve"> </v>
      </c>
      <c r="BX841" s="471">
        <f t="shared" si="840"/>
        <v>750</v>
      </c>
      <c r="BY841" s="117"/>
      <c r="BZ841" s="117"/>
      <c r="CA841" s="117"/>
      <c r="CB841" s="117"/>
      <c r="CC841" s="117"/>
      <c r="CD841" s="461"/>
      <c r="CE841" s="236"/>
      <c r="CF841" s="224" t="str">
        <f t="shared" si="841"/>
        <v xml:space="preserve"> </v>
      </c>
      <c r="CG841" s="116"/>
      <c r="CH841" s="117"/>
      <c r="CI841" s="117"/>
      <c r="CJ841" s="117"/>
      <c r="CK841" s="472"/>
      <c r="CL841" s="472"/>
      <c r="CM841" s="472"/>
      <c r="CN841" s="472"/>
      <c r="CO841" s="117"/>
      <c r="CP841" s="253"/>
      <c r="CQ841" s="120"/>
      <c r="CR841" s="224" t="str" cm="1">
        <f t="array" ref="CR841">IF(AND(SUM(COUNTIF(CG841:CM841,{"*不明*","*その他*"})+COUNTIF(CO841:CP841,{"*不明*","*その他*"}))&gt;0,CQ841=""),"その他・不明の場合,10)具体的内容、理由を記入",IF(OR(AND(CI841=CI$65,COUNTA(CJ841:CM841)&lt;4),AND(OR(CI841=CI$63,CI841=CI$64,CI841=CI$66,CI841=CI$67,CI841=CI$68,CI841=""),COUNTA(CJ841:CM841)&gt;0)),"3)介護保険認定済→要介護度、認知症自立度、寝たきり度、介護保険サービス記入",IF(OR(AND(OR(CM841=CM$63,CM841=CM$64),CN841=""),AND(OR(CM841=CM$65,CM841=CM$66),CN841&lt;&gt;"")),"7)介護保険サービス受けている/過去受けていた→具体的内容記入"," ")))</f>
        <v xml:space="preserve"> </v>
      </c>
      <c r="CS841" s="224" t="str">
        <f t="shared" si="842"/>
        <v xml:space="preserve"> </v>
      </c>
      <c r="CT841" s="116"/>
      <c r="CU841" s="253"/>
      <c r="CV841" s="117"/>
      <c r="CW841" s="117"/>
      <c r="CX841" s="253"/>
      <c r="CY841" s="117"/>
      <c r="CZ841" s="117"/>
      <c r="DA841" s="253"/>
      <c r="DB841" s="117"/>
      <c r="DC841" s="224" t="str">
        <f t="shared" si="843"/>
        <v xml:space="preserve"> </v>
      </c>
      <c r="DD841" s="224" t="str">
        <f t="shared" si="844"/>
        <v xml:space="preserve"> </v>
      </c>
      <c r="DE841" s="224" t="str">
        <f t="shared" si="794"/>
        <v xml:space="preserve"> </v>
      </c>
      <c r="DF841" s="121"/>
      <c r="DG841" s="114"/>
      <c r="DH841" s="704"/>
      <c r="DI841" s="119"/>
      <c r="DJ841" s="187"/>
      <c r="DK841" s="254"/>
      <c r="DL841" s="224" t="str">
        <f t="shared" si="795"/>
        <v xml:space="preserve"> </v>
      </c>
      <c r="DM841" s="224" t="str">
        <f t="shared" si="845"/>
        <v xml:space="preserve"> </v>
      </c>
      <c r="DN841" s="474"/>
      <c r="DO841" s="117"/>
      <c r="DP841" s="117"/>
      <c r="DQ841" s="117"/>
      <c r="DR841" s="117"/>
      <c r="DS841" s="117"/>
      <c r="DT841" s="254"/>
      <c r="DU841" s="476"/>
      <c r="DV841" s="224" t="str">
        <f t="shared" si="796"/>
        <v xml:space="preserve"> </v>
      </c>
      <c r="DW841" s="115"/>
      <c r="DX841" s="470"/>
      <c r="DY841" s="117"/>
      <c r="DZ841" s="704"/>
      <c r="EA841" s="224" t="str">
        <f t="shared" si="797"/>
        <v xml:space="preserve"> </v>
      </c>
      <c r="EB841" s="906"/>
      <c r="EC841" s="904"/>
      <c r="ED841" s="904"/>
      <c r="EE841" s="904"/>
      <c r="EF841" s="904"/>
      <c r="EG841" s="904"/>
      <c r="EH841" s="904"/>
      <c r="EI841" s="904"/>
      <c r="EJ841" s="904"/>
      <c r="EK841" s="905"/>
      <c r="EL841" s="80"/>
      <c r="EM841" s="224" t="str">
        <f t="shared" si="846"/>
        <v xml:space="preserve"> </v>
      </c>
      <c r="EN841" s="224" t="str">
        <f t="shared" si="847"/>
        <v xml:space="preserve"> </v>
      </c>
      <c r="EO841" s="115"/>
      <c r="EP841" s="1050"/>
      <c r="EQ841" s="253"/>
      <c r="ER841" s="117"/>
      <c r="ES841" s="1258">
        <f t="shared" si="848"/>
        <v>750</v>
      </c>
      <c r="ET841" s="224" t="str">
        <f t="shared" si="849"/>
        <v xml:space="preserve"> </v>
      </c>
      <c r="EU841" s="477" t="str">
        <f t="shared" si="850"/>
        <v/>
      </c>
      <c r="EV841" s="1334" t="str">
        <f t="shared" si="792"/>
        <v xml:space="preserve"> </v>
      </c>
      <c r="EW841" s="1332" t="str">
        <f t="shared" si="836"/>
        <v/>
      </c>
      <c r="EX841" s="1275" t="str">
        <f t="shared" si="818"/>
        <v/>
      </c>
      <c r="EY841" s="1275" t="str">
        <f t="shared" si="819"/>
        <v/>
      </c>
      <c r="EZ841" s="1275" t="str">
        <f t="shared" si="820"/>
        <v/>
      </c>
      <c r="FA841" s="1275" t="str">
        <f t="shared" si="821"/>
        <v/>
      </c>
      <c r="FB841" s="1275" t="str">
        <f t="shared" si="822"/>
        <v/>
      </c>
      <c r="FC841" s="1333" t="str">
        <f t="shared" si="823"/>
        <v/>
      </c>
      <c r="FE841" s="1234" t="str">
        <f t="shared" si="824"/>
        <v xml:space="preserve"> </v>
      </c>
      <c r="FF841" s="1234" t="str">
        <f t="shared" si="825"/>
        <v xml:space="preserve"> </v>
      </c>
      <c r="FG841" s="1234" t="str">
        <f t="shared" si="826"/>
        <v xml:space="preserve"> </v>
      </c>
      <c r="FH841" s="1234" t="str">
        <f t="shared" si="827"/>
        <v xml:space="preserve"> </v>
      </c>
      <c r="FI841" s="1234" t="str">
        <f t="shared" si="798"/>
        <v xml:space="preserve"> </v>
      </c>
      <c r="FJ841" s="1234" t="str">
        <f t="shared" si="828"/>
        <v xml:space="preserve"> </v>
      </c>
      <c r="FK841" s="1234">
        <f t="shared" si="799"/>
        <v>0</v>
      </c>
      <c r="FL841" s="1227"/>
      <c r="FM841" s="1234" t="str">
        <f t="shared" si="800"/>
        <v xml:space="preserve"> </v>
      </c>
      <c r="FN841" s="1234" t="str">
        <f t="shared" si="801"/>
        <v xml:space="preserve"> </v>
      </c>
      <c r="FO841" s="1234" t="str">
        <f t="shared" si="829"/>
        <v xml:space="preserve"> </v>
      </c>
      <c r="FP841" s="1234" t="str">
        <f t="shared" si="830"/>
        <v xml:space="preserve"> </v>
      </c>
      <c r="FQ841" s="1234" t="str">
        <f t="shared" si="802"/>
        <v xml:space="preserve"> </v>
      </c>
      <c r="FR841" s="1234" t="str">
        <f t="shared" si="831"/>
        <v xml:space="preserve"> </v>
      </c>
      <c r="FS841" s="1234">
        <f t="shared" si="837"/>
        <v>0</v>
      </c>
      <c r="FT841" s="1227"/>
      <c r="FU841" s="1234" t="str">
        <f t="shared" si="832"/>
        <v xml:space="preserve"> </v>
      </c>
      <c r="FV841" s="1234" t="str">
        <f t="shared" si="833"/>
        <v xml:space="preserve"> </v>
      </c>
      <c r="FW841" s="1234" t="str">
        <f t="shared" si="834"/>
        <v xml:space="preserve"> </v>
      </c>
      <c r="FX841" s="1234" t="str">
        <f t="shared" si="803"/>
        <v xml:space="preserve"> </v>
      </c>
      <c r="FY841" s="1234" t="str">
        <f t="shared" si="804"/>
        <v xml:space="preserve"> </v>
      </c>
      <c r="FZ841" s="1234" t="str">
        <f t="shared" si="835"/>
        <v xml:space="preserve"> </v>
      </c>
      <c r="GA841" s="1234">
        <f t="shared" si="805"/>
        <v>0</v>
      </c>
      <c r="GB841" s="1227"/>
      <c r="GC841" s="1234" t="str">
        <f t="shared" si="806"/>
        <v xml:space="preserve"> </v>
      </c>
      <c r="GD841" s="1234" t="str">
        <f t="shared" si="807"/>
        <v xml:space="preserve"> </v>
      </c>
      <c r="GE841" s="1234" t="str">
        <f t="shared" si="808"/>
        <v xml:space="preserve"> </v>
      </c>
      <c r="GF841" s="1234" t="str">
        <f t="shared" si="809"/>
        <v xml:space="preserve"> </v>
      </c>
      <c r="GG841" s="1234" t="str">
        <f t="shared" si="810"/>
        <v xml:space="preserve"> </v>
      </c>
      <c r="GH841" s="1234" t="str">
        <f t="shared" si="811"/>
        <v xml:space="preserve"> </v>
      </c>
      <c r="GI841" s="1234" t="str">
        <f t="shared" si="812"/>
        <v xml:space="preserve"> </v>
      </c>
      <c r="GJ841" s="1234" t="str">
        <f t="shared" si="813"/>
        <v xml:space="preserve"> </v>
      </c>
      <c r="GK841" s="1234" t="str">
        <f t="shared" si="814"/>
        <v xml:space="preserve"> </v>
      </c>
      <c r="GL841" s="1234" t="str">
        <f t="shared" si="815"/>
        <v xml:space="preserve"> </v>
      </c>
      <c r="GM841" s="1234" t="str">
        <f t="shared" si="816"/>
        <v xml:space="preserve"> </v>
      </c>
      <c r="GN841" s="1234">
        <f t="shared" si="817"/>
        <v>0</v>
      </c>
    </row>
    <row r="842" spans="1:196" s="100" customFormat="1" ht="27" customHeight="1" thickTop="1" thickBot="1">
      <c r="A842" s="1208">
        <f>【A票】【D票】!$D$10</f>
        <v>0</v>
      </c>
      <c r="B842" s="1212">
        <f>【A票】【D票】!$H$10</f>
        <v>0</v>
      </c>
      <c r="C842" s="1213" t="str">
        <f>【A票】【D票】!$K$10</f>
        <v xml:space="preserve"> </v>
      </c>
      <c r="D842" s="1214">
        <f t="shared" si="791"/>
        <v>751</v>
      </c>
      <c r="E842" s="914"/>
      <c r="F842" s="467"/>
      <c r="G842" s="469"/>
      <c r="H842" s="224" t="str">
        <f t="shared" si="838"/>
        <v xml:space="preserve"> </v>
      </c>
      <c r="I842" s="704"/>
      <c r="J842" s="117"/>
      <c r="K842" s="117"/>
      <c r="L842" s="117"/>
      <c r="M842" s="117"/>
      <c r="N842" s="117"/>
      <c r="O842" s="117"/>
      <c r="P842" s="117"/>
      <c r="Q842" s="117"/>
      <c r="R842" s="117"/>
      <c r="S842" s="117"/>
      <c r="T842" s="254"/>
      <c r="U842" s="646"/>
      <c r="V842" s="646"/>
      <c r="W842" s="114"/>
      <c r="X842" s="254"/>
      <c r="Y842" s="224" t="str">
        <f t="shared" si="839"/>
        <v xml:space="preserve"> </v>
      </c>
      <c r="Z842" s="579"/>
      <c r="AA842" s="704"/>
      <c r="AB842" s="119"/>
      <c r="AC842" s="224" t="str">
        <f t="shared" si="793"/>
        <v xml:space="preserve"> </v>
      </c>
      <c r="AD842" s="115"/>
      <c r="AE842" s="253"/>
      <c r="AF842" s="704"/>
      <c r="AG842" s="727"/>
      <c r="AH842" s="727"/>
      <c r="AI842" s="727"/>
      <c r="AJ842" s="727"/>
      <c r="AK842" s="591"/>
      <c r="AL842" s="727"/>
      <c r="AM842" s="727"/>
      <c r="AN842" s="727"/>
      <c r="AO842" s="727"/>
      <c r="AP842" s="727"/>
      <c r="AQ842" s="727"/>
      <c r="AR842" s="727"/>
      <c r="AS842" s="727"/>
      <c r="AT842" s="727"/>
      <c r="AU842" s="727"/>
      <c r="AV842" s="727"/>
      <c r="AW842" s="727"/>
      <c r="AX842" s="727"/>
      <c r="AY842" s="727"/>
      <c r="AZ842" s="727"/>
      <c r="BA842" s="727"/>
      <c r="BB842" s="727"/>
      <c r="BC842" s="821"/>
      <c r="BD842" s="727"/>
      <c r="BE842" s="727"/>
      <c r="BF842" s="727"/>
      <c r="BG842" s="727"/>
      <c r="BH842" s="727"/>
      <c r="BI842" s="727"/>
      <c r="BJ842" s="727"/>
      <c r="BK842" s="727"/>
      <c r="BL842" s="821"/>
      <c r="BM842" s="727"/>
      <c r="BN842" s="727"/>
      <c r="BO842" s="727"/>
      <c r="BP842" s="727"/>
      <c r="BQ842" s="727"/>
      <c r="BR842" s="821"/>
      <c r="BS842" s="727"/>
      <c r="BT842" s="727"/>
      <c r="BU842" s="727"/>
      <c r="BV842" s="591"/>
      <c r="BW842" s="224" t="str">
        <f t="shared" si="851"/>
        <v xml:space="preserve"> </v>
      </c>
      <c r="BX842" s="471">
        <f t="shared" si="840"/>
        <v>751</v>
      </c>
      <c r="BY842" s="117"/>
      <c r="BZ842" s="117"/>
      <c r="CA842" s="117"/>
      <c r="CB842" s="117"/>
      <c r="CC842" s="117"/>
      <c r="CD842" s="461"/>
      <c r="CE842" s="236"/>
      <c r="CF842" s="224" t="str">
        <f t="shared" si="841"/>
        <v xml:space="preserve"> </v>
      </c>
      <c r="CG842" s="116"/>
      <c r="CH842" s="117"/>
      <c r="CI842" s="117"/>
      <c r="CJ842" s="117"/>
      <c r="CK842" s="472"/>
      <c r="CL842" s="472"/>
      <c r="CM842" s="472"/>
      <c r="CN842" s="472"/>
      <c r="CO842" s="117"/>
      <c r="CP842" s="253"/>
      <c r="CQ842" s="120"/>
      <c r="CR842" s="224" t="str" cm="1">
        <f t="array" ref="CR842">IF(AND(SUM(COUNTIF(CG842:CM842,{"*不明*","*その他*"})+COUNTIF(CO842:CP842,{"*不明*","*その他*"}))&gt;0,CQ842=""),"その他・不明の場合,10)具体的内容、理由を記入",IF(OR(AND(CI842=CI$65,COUNTA(CJ842:CM842)&lt;4),AND(OR(CI842=CI$63,CI842=CI$64,CI842=CI$66,CI842=CI$67,CI842=CI$68,CI842=""),COUNTA(CJ842:CM842)&gt;0)),"3)介護保険認定済→要介護度、認知症自立度、寝たきり度、介護保険サービス記入",IF(OR(AND(OR(CM842=CM$63,CM842=CM$64),CN842=""),AND(OR(CM842=CM$65,CM842=CM$66),CN842&lt;&gt;"")),"7)介護保険サービス受けている/過去受けていた→具体的内容記入"," ")))</f>
        <v xml:space="preserve"> </v>
      </c>
      <c r="CS842" s="224" t="str">
        <f t="shared" si="842"/>
        <v xml:space="preserve"> </v>
      </c>
      <c r="CT842" s="116"/>
      <c r="CU842" s="253"/>
      <c r="CV842" s="117"/>
      <c r="CW842" s="117"/>
      <c r="CX842" s="253"/>
      <c r="CY842" s="117"/>
      <c r="CZ842" s="117"/>
      <c r="DA842" s="253"/>
      <c r="DB842" s="117"/>
      <c r="DC842" s="224" t="str">
        <f t="shared" si="843"/>
        <v xml:space="preserve"> </v>
      </c>
      <c r="DD842" s="224" t="str">
        <f t="shared" si="844"/>
        <v xml:space="preserve"> </v>
      </c>
      <c r="DE842" s="224" t="str">
        <f t="shared" si="794"/>
        <v xml:space="preserve"> </v>
      </c>
      <c r="DF842" s="121"/>
      <c r="DG842" s="114"/>
      <c r="DH842" s="704"/>
      <c r="DI842" s="119"/>
      <c r="DJ842" s="187"/>
      <c r="DK842" s="254"/>
      <c r="DL842" s="224" t="str">
        <f t="shared" si="795"/>
        <v xml:space="preserve"> </v>
      </c>
      <c r="DM842" s="224" t="str">
        <f t="shared" si="845"/>
        <v xml:space="preserve"> </v>
      </c>
      <c r="DN842" s="474"/>
      <c r="DO842" s="117"/>
      <c r="DP842" s="117"/>
      <c r="DQ842" s="117"/>
      <c r="DR842" s="117"/>
      <c r="DS842" s="117"/>
      <c r="DT842" s="254"/>
      <c r="DU842" s="476"/>
      <c r="DV842" s="224" t="str">
        <f t="shared" si="796"/>
        <v xml:space="preserve"> </v>
      </c>
      <c r="DW842" s="115"/>
      <c r="DX842" s="470"/>
      <c r="DY842" s="117"/>
      <c r="DZ842" s="704"/>
      <c r="EA842" s="224" t="str">
        <f t="shared" si="797"/>
        <v xml:space="preserve"> </v>
      </c>
      <c r="EB842" s="906"/>
      <c r="EC842" s="904"/>
      <c r="ED842" s="904"/>
      <c r="EE842" s="904"/>
      <c r="EF842" s="904"/>
      <c r="EG842" s="904"/>
      <c r="EH842" s="904"/>
      <c r="EI842" s="904"/>
      <c r="EJ842" s="904"/>
      <c r="EK842" s="905"/>
      <c r="EL842" s="80"/>
      <c r="EM842" s="224" t="str">
        <f t="shared" si="846"/>
        <v xml:space="preserve"> </v>
      </c>
      <c r="EN842" s="224" t="str">
        <f t="shared" si="847"/>
        <v xml:space="preserve"> </v>
      </c>
      <c r="EO842" s="115"/>
      <c r="EP842" s="1050"/>
      <c r="EQ842" s="253"/>
      <c r="ER842" s="117"/>
      <c r="ES842" s="1258">
        <f t="shared" si="848"/>
        <v>751</v>
      </c>
      <c r="ET842" s="224" t="str">
        <f t="shared" si="849"/>
        <v xml:space="preserve"> </v>
      </c>
      <c r="EU842" s="477" t="str">
        <f t="shared" si="850"/>
        <v/>
      </c>
      <c r="EV842" s="1334" t="str">
        <f t="shared" si="792"/>
        <v xml:space="preserve"> </v>
      </c>
      <c r="EW842" s="1332" t="str">
        <f t="shared" si="836"/>
        <v/>
      </c>
      <c r="EX842" s="1275" t="str">
        <f t="shared" si="818"/>
        <v/>
      </c>
      <c r="EY842" s="1275" t="str">
        <f t="shared" si="819"/>
        <v/>
      </c>
      <c r="EZ842" s="1275" t="str">
        <f t="shared" si="820"/>
        <v/>
      </c>
      <c r="FA842" s="1275" t="str">
        <f t="shared" si="821"/>
        <v/>
      </c>
      <c r="FB842" s="1275" t="str">
        <f t="shared" si="822"/>
        <v/>
      </c>
      <c r="FC842" s="1333" t="str">
        <f t="shared" si="823"/>
        <v/>
      </c>
      <c r="FE842" s="1234" t="str">
        <f t="shared" si="824"/>
        <v xml:space="preserve"> </v>
      </c>
      <c r="FF842" s="1234" t="str">
        <f t="shared" si="825"/>
        <v xml:space="preserve"> </v>
      </c>
      <c r="FG842" s="1234" t="str">
        <f t="shared" si="826"/>
        <v xml:space="preserve"> </v>
      </c>
      <c r="FH842" s="1234" t="str">
        <f t="shared" si="827"/>
        <v xml:space="preserve"> </v>
      </c>
      <c r="FI842" s="1234" t="str">
        <f t="shared" si="798"/>
        <v xml:space="preserve"> </v>
      </c>
      <c r="FJ842" s="1234" t="str">
        <f t="shared" si="828"/>
        <v xml:space="preserve"> </v>
      </c>
      <c r="FK842" s="1234">
        <f t="shared" si="799"/>
        <v>0</v>
      </c>
      <c r="FL842" s="1227"/>
      <c r="FM842" s="1234" t="str">
        <f t="shared" si="800"/>
        <v xml:space="preserve"> </v>
      </c>
      <c r="FN842" s="1234" t="str">
        <f t="shared" si="801"/>
        <v xml:space="preserve"> </v>
      </c>
      <c r="FO842" s="1234" t="str">
        <f t="shared" si="829"/>
        <v xml:space="preserve"> </v>
      </c>
      <c r="FP842" s="1234" t="str">
        <f t="shared" si="830"/>
        <v xml:space="preserve"> </v>
      </c>
      <c r="FQ842" s="1234" t="str">
        <f t="shared" si="802"/>
        <v xml:space="preserve"> </v>
      </c>
      <c r="FR842" s="1234" t="str">
        <f t="shared" si="831"/>
        <v xml:space="preserve"> </v>
      </c>
      <c r="FS842" s="1234">
        <f t="shared" si="837"/>
        <v>0</v>
      </c>
      <c r="FT842" s="1227"/>
      <c r="FU842" s="1234" t="str">
        <f t="shared" si="832"/>
        <v xml:space="preserve"> </v>
      </c>
      <c r="FV842" s="1234" t="str">
        <f t="shared" si="833"/>
        <v xml:space="preserve"> </v>
      </c>
      <c r="FW842" s="1234" t="str">
        <f t="shared" si="834"/>
        <v xml:space="preserve"> </v>
      </c>
      <c r="FX842" s="1234" t="str">
        <f t="shared" si="803"/>
        <v xml:space="preserve"> </v>
      </c>
      <c r="FY842" s="1234" t="str">
        <f t="shared" si="804"/>
        <v xml:space="preserve"> </v>
      </c>
      <c r="FZ842" s="1234" t="str">
        <f t="shared" si="835"/>
        <v xml:space="preserve"> </v>
      </c>
      <c r="GA842" s="1234">
        <f t="shared" si="805"/>
        <v>0</v>
      </c>
      <c r="GB842" s="1227"/>
      <c r="GC842" s="1234" t="str">
        <f t="shared" si="806"/>
        <v xml:space="preserve"> </v>
      </c>
      <c r="GD842" s="1234" t="str">
        <f t="shared" si="807"/>
        <v xml:space="preserve"> </v>
      </c>
      <c r="GE842" s="1234" t="str">
        <f t="shared" si="808"/>
        <v xml:space="preserve"> </v>
      </c>
      <c r="GF842" s="1234" t="str">
        <f t="shared" si="809"/>
        <v xml:space="preserve"> </v>
      </c>
      <c r="GG842" s="1234" t="str">
        <f t="shared" si="810"/>
        <v xml:space="preserve"> </v>
      </c>
      <c r="GH842" s="1234" t="str">
        <f t="shared" si="811"/>
        <v xml:space="preserve"> </v>
      </c>
      <c r="GI842" s="1234" t="str">
        <f t="shared" si="812"/>
        <v xml:space="preserve"> </v>
      </c>
      <c r="GJ842" s="1234" t="str">
        <f t="shared" si="813"/>
        <v xml:space="preserve"> </v>
      </c>
      <c r="GK842" s="1234" t="str">
        <f t="shared" si="814"/>
        <v xml:space="preserve"> </v>
      </c>
      <c r="GL842" s="1234" t="str">
        <f t="shared" si="815"/>
        <v xml:space="preserve"> </v>
      </c>
      <c r="GM842" s="1234" t="str">
        <f t="shared" si="816"/>
        <v xml:space="preserve"> </v>
      </c>
      <c r="GN842" s="1234">
        <f t="shared" si="817"/>
        <v>0</v>
      </c>
    </row>
    <row r="843" spans="1:196" s="100" customFormat="1" ht="27" customHeight="1" thickTop="1" thickBot="1">
      <c r="A843" s="1208">
        <f>【A票】【D票】!$D$10</f>
        <v>0</v>
      </c>
      <c r="B843" s="1212">
        <f>【A票】【D票】!$H$10</f>
        <v>0</v>
      </c>
      <c r="C843" s="1213" t="str">
        <f>【A票】【D票】!$K$10</f>
        <v xml:space="preserve"> </v>
      </c>
      <c r="D843" s="1214">
        <f t="shared" si="791"/>
        <v>752</v>
      </c>
      <c r="E843" s="914"/>
      <c r="F843" s="467"/>
      <c r="G843" s="469"/>
      <c r="H843" s="224" t="str">
        <f t="shared" si="838"/>
        <v xml:space="preserve"> </v>
      </c>
      <c r="I843" s="704"/>
      <c r="J843" s="117"/>
      <c r="K843" s="117"/>
      <c r="L843" s="117"/>
      <c r="M843" s="117"/>
      <c r="N843" s="117"/>
      <c r="O843" s="117"/>
      <c r="P843" s="117"/>
      <c r="Q843" s="117"/>
      <c r="R843" s="117"/>
      <c r="S843" s="117"/>
      <c r="T843" s="254"/>
      <c r="U843" s="646"/>
      <c r="V843" s="646"/>
      <c r="W843" s="114"/>
      <c r="X843" s="254"/>
      <c r="Y843" s="224" t="str">
        <f t="shared" si="839"/>
        <v xml:space="preserve"> </v>
      </c>
      <c r="Z843" s="579"/>
      <c r="AA843" s="704"/>
      <c r="AB843" s="119"/>
      <c r="AC843" s="224" t="str">
        <f t="shared" si="793"/>
        <v xml:space="preserve"> </v>
      </c>
      <c r="AD843" s="115"/>
      <c r="AE843" s="253"/>
      <c r="AF843" s="704"/>
      <c r="AG843" s="727"/>
      <c r="AH843" s="727"/>
      <c r="AI843" s="727"/>
      <c r="AJ843" s="727"/>
      <c r="AK843" s="591"/>
      <c r="AL843" s="727"/>
      <c r="AM843" s="727"/>
      <c r="AN843" s="727"/>
      <c r="AO843" s="727"/>
      <c r="AP843" s="727"/>
      <c r="AQ843" s="727"/>
      <c r="AR843" s="727"/>
      <c r="AS843" s="727"/>
      <c r="AT843" s="727"/>
      <c r="AU843" s="727"/>
      <c r="AV843" s="727"/>
      <c r="AW843" s="727"/>
      <c r="AX843" s="727"/>
      <c r="AY843" s="727"/>
      <c r="AZ843" s="727"/>
      <c r="BA843" s="727"/>
      <c r="BB843" s="727"/>
      <c r="BC843" s="821"/>
      <c r="BD843" s="727"/>
      <c r="BE843" s="727"/>
      <c r="BF843" s="727"/>
      <c r="BG843" s="727"/>
      <c r="BH843" s="727"/>
      <c r="BI843" s="727"/>
      <c r="BJ843" s="727"/>
      <c r="BK843" s="727"/>
      <c r="BL843" s="821"/>
      <c r="BM843" s="727"/>
      <c r="BN843" s="727"/>
      <c r="BO843" s="727"/>
      <c r="BP843" s="727"/>
      <c r="BQ843" s="727"/>
      <c r="BR843" s="821"/>
      <c r="BS843" s="727"/>
      <c r="BT843" s="727"/>
      <c r="BU843" s="727"/>
      <c r="BV843" s="591"/>
      <c r="BW843" s="224" t="str">
        <f t="shared" si="851"/>
        <v xml:space="preserve"> </v>
      </c>
      <c r="BX843" s="471">
        <f t="shared" si="840"/>
        <v>752</v>
      </c>
      <c r="BY843" s="117"/>
      <c r="BZ843" s="117"/>
      <c r="CA843" s="117"/>
      <c r="CB843" s="117"/>
      <c r="CC843" s="117"/>
      <c r="CD843" s="461"/>
      <c r="CE843" s="236"/>
      <c r="CF843" s="224" t="str">
        <f t="shared" si="841"/>
        <v xml:space="preserve"> </v>
      </c>
      <c r="CG843" s="116"/>
      <c r="CH843" s="117"/>
      <c r="CI843" s="117"/>
      <c r="CJ843" s="117"/>
      <c r="CK843" s="472"/>
      <c r="CL843" s="472"/>
      <c r="CM843" s="472"/>
      <c r="CN843" s="472"/>
      <c r="CO843" s="117"/>
      <c r="CP843" s="253"/>
      <c r="CQ843" s="120"/>
      <c r="CR843" s="224" t="str" cm="1">
        <f t="array" ref="CR843">IF(AND(SUM(COUNTIF(CG843:CM843,{"*不明*","*その他*"})+COUNTIF(CO843:CP843,{"*不明*","*その他*"}))&gt;0,CQ843=""),"その他・不明の場合,10)具体的内容、理由を記入",IF(OR(AND(CI843=CI$65,COUNTA(CJ843:CM843)&lt;4),AND(OR(CI843=CI$63,CI843=CI$64,CI843=CI$66,CI843=CI$67,CI843=CI$68,CI843=""),COUNTA(CJ843:CM843)&gt;0)),"3)介護保険認定済→要介護度、認知症自立度、寝たきり度、介護保険サービス記入",IF(OR(AND(OR(CM843=CM$63,CM843=CM$64),CN843=""),AND(OR(CM843=CM$65,CM843=CM$66),CN843&lt;&gt;"")),"7)介護保険サービス受けている/過去受けていた→具体的内容記入"," ")))</f>
        <v xml:space="preserve"> </v>
      </c>
      <c r="CS843" s="224" t="str">
        <f t="shared" si="842"/>
        <v xml:space="preserve"> </v>
      </c>
      <c r="CT843" s="116"/>
      <c r="CU843" s="253"/>
      <c r="CV843" s="117"/>
      <c r="CW843" s="117"/>
      <c r="CX843" s="253"/>
      <c r="CY843" s="117"/>
      <c r="CZ843" s="117"/>
      <c r="DA843" s="253"/>
      <c r="DB843" s="117"/>
      <c r="DC843" s="224" t="str">
        <f t="shared" si="843"/>
        <v xml:space="preserve"> </v>
      </c>
      <c r="DD843" s="224" t="str">
        <f t="shared" si="844"/>
        <v xml:space="preserve"> </v>
      </c>
      <c r="DE843" s="224" t="str">
        <f t="shared" si="794"/>
        <v xml:space="preserve"> </v>
      </c>
      <c r="DF843" s="121"/>
      <c r="DG843" s="114"/>
      <c r="DH843" s="704"/>
      <c r="DI843" s="119"/>
      <c r="DJ843" s="187"/>
      <c r="DK843" s="254"/>
      <c r="DL843" s="224" t="str">
        <f t="shared" si="795"/>
        <v xml:space="preserve"> </v>
      </c>
      <c r="DM843" s="224" t="str">
        <f t="shared" si="845"/>
        <v xml:space="preserve"> </v>
      </c>
      <c r="DN843" s="474"/>
      <c r="DO843" s="117"/>
      <c r="DP843" s="117"/>
      <c r="DQ843" s="117"/>
      <c r="DR843" s="117"/>
      <c r="DS843" s="117"/>
      <c r="DT843" s="254"/>
      <c r="DU843" s="476"/>
      <c r="DV843" s="224" t="str">
        <f t="shared" si="796"/>
        <v xml:space="preserve"> </v>
      </c>
      <c r="DW843" s="115"/>
      <c r="DX843" s="470"/>
      <c r="DY843" s="117"/>
      <c r="DZ843" s="704"/>
      <c r="EA843" s="224" t="str">
        <f t="shared" si="797"/>
        <v xml:space="preserve"> </v>
      </c>
      <c r="EB843" s="906"/>
      <c r="EC843" s="904"/>
      <c r="ED843" s="904"/>
      <c r="EE843" s="904"/>
      <c r="EF843" s="904"/>
      <c r="EG843" s="904"/>
      <c r="EH843" s="904"/>
      <c r="EI843" s="904"/>
      <c r="EJ843" s="904"/>
      <c r="EK843" s="905"/>
      <c r="EL843" s="80"/>
      <c r="EM843" s="224" t="str">
        <f t="shared" si="846"/>
        <v xml:space="preserve"> </v>
      </c>
      <c r="EN843" s="224" t="str">
        <f t="shared" si="847"/>
        <v xml:space="preserve"> </v>
      </c>
      <c r="EO843" s="115"/>
      <c r="EP843" s="1050"/>
      <c r="EQ843" s="253"/>
      <c r="ER843" s="117"/>
      <c r="ES843" s="1258">
        <f t="shared" si="848"/>
        <v>752</v>
      </c>
      <c r="ET843" s="224" t="str">
        <f t="shared" si="849"/>
        <v xml:space="preserve"> </v>
      </c>
      <c r="EU843" s="477" t="str">
        <f t="shared" si="850"/>
        <v/>
      </c>
      <c r="EV843" s="1334" t="str">
        <f t="shared" si="792"/>
        <v xml:space="preserve"> </v>
      </c>
      <c r="EW843" s="1332" t="str">
        <f t="shared" si="836"/>
        <v/>
      </c>
      <c r="EX843" s="1275" t="str">
        <f t="shared" si="818"/>
        <v/>
      </c>
      <c r="EY843" s="1275" t="str">
        <f t="shared" si="819"/>
        <v/>
      </c>
      <c r="EZ843" s="1275" t="str">
        <f t="shared" si="820"/>
        <v/>
      </c>
      <c r="FA843" s="1275" t="str">
        <f t="shared" si="821"/>
        <v/>
      </c>
      <c r="FB843" s="1275" t="str">
        <f t="shared" si="822"/>
        <v/>
      </c>
      <c r="FC843" s="1333" t="str">
        <f t="shared" si="823"/>
        <v/>
      </c>
      <c r="FE843" s="1234" t="str">
        <f t="shared" si="824"/>
        <v xml:space="preserve"> </v>
      </c>
      <c r="FF843" s="1234" t="str">
        <f t="shared" si="825"/>
        <v xml:space="preserve"> </v>
      </c>
      <c r="FG843" s="1234" t="str">
        <f t="shared" si="826"/>
        <v xml:space="preserve"> </v>
      </c>
      <c r="FH843" s="1234" t="str">
        <f t="shared" si="827"/>
        <v xml:space="preserve"> </v>
      </c>
      <c r="FI843" s="1234" t="str">
        <f t="shared" si="798"/>
        <v xml:space="preserve"> </v>
      </c>
      <c r="FJ843" s="1234" t="str">
        <f t="shared" si="828"/>
        <v xml:space="preserve"> </v>
      </c>
      <c r="FK843" s="1234">
        <f t="shared" si="799"/>
        <v>0</v>
      </c>
      <c r="FL843" s="1227"/>
      <c r="FM843" s="1234" t="str">
        <f t="shared" si="800"/>
        <v xml:space="preserve"> </v>
      </c>
      <c r="FN843" s="1234" t="str">
        <f t="shared" si="801"/>
        <v xml:space="preserve"> </v>
      </c>
      <c r="FO843" s="1234" t="str">
        <f t="shared" si="829"/>
        <v xml:space="preserve"> </v>
      </c>
      <c r="FP843" s="1234" t="str">
        <f t="shared" si="830"/>
        <v xml:space="preserve"> </v>
      </c>
      <c r="FQ843" s="1234" t="str">
        <f t="shared" si="802"/>
        <v xml:space="preserve"> </v>
      </c>
      <c r="FR843" s="1234" t="str">
        <f t="shared" si="831"/>
        <v xml:space="preserve"> </v>
      </c>
      <c r="FS843" s="1234">
        <f t="shared" si="837"/>
        <v>0</v>
      </c>
      <c r="FT843" s="1227"/>
      <c r="FU843" s="1234" t="str">
        <f t="shared" si="832"/>
        <v xml:space="preserve"> </v>
      </c>
      <c r="FV843" s="1234" t="str">
        <f t="shared" si="833"/>
        <v xml:space="preserve"> </v>
      </c>
      <c r="FW843" s="1234" t="str">
        <f t="shared" si="834"/>
        <v xml:space="preserve"> </v>
      </c>
      <c r="FX843" s="1234" t="str">
        <f t="shared" si="803"/>
        <v xml:space="preserve"> </v>
      </c>
      <c r="FY843" s="1234" t="str">
        <f t="shared" si="804"/>
        <v xml:space="preserve"> </v>
      </c>
      <c r="FZ843" s="1234" t="str">
        <f t="shared" si="835"/>
        <v xml:space="preserve"> </v>
      </c>
      <c r="GA843" s="1234">
        <f t="shared" si="805"/>
        <v>0</v>
      </c>
      <c r="GB843" s="1227"/>
      <c r="GC843" s="1234" t="str">
        <f t="shared" si="806"/>
        <v xml:space="preserve"> </v>
      </c>
      <c r="GD843" s="1234" t="str">
        <f t="shared" si="807"/>
        <v xml:space="preserve"> </v>
      </c>
      <c r="GE843" s="1234" t="str">
        <f t="shared" si="808"/>
        <v xml:space="preserve"> </v>
      </c>
      <c r="GF843" s="1234" t="str">
        <f t="shared" si="809"/>
        <v xml:space="preserve"> </v>
      </c>
      <c r="GG843" s="1234" t="str">
        <f t="shared" si="810"/>
        <v xml:space="preserve"> </v>
      </c>
      <c r="GH843" s="1234" t="str">
        <f t="shared" si="811"/>
        <v xml:space="preserve"> </v>
      </c>
      <c r="GI843" s="1234" t="str">
        <f t="shared" si="812"/>
        <v xml:space="preserve"> </v>
      </c>
      <c r="GJ843" s="1234" t="str">
        <f t="shared" si="813"/>
        <v xml:space="preserve"> </v>
      </c>
      <c r="GK843" s="1234" t="str">
        <f t="shared" si="814"/>
        <v xml:space="preserve"> </v>
      </c>
      <c r="GL843" s="1234" t="str">
        <f t="shared" si="815"/>
        <v xml:space="preserve"> </v>
      </c>
      <c r="GM843" s="1234" t="str">
        <f t="shared" si="816"/>
        <v xml:space="preserve"> </v>
      </c>
      <c r="GN843" s="1234">
        <f t="shared" si="817"/>
        <v>0</v>
      </c>
    </row>
    <row r="844" spans="1:196" s="100" customFormat="1" ht="27" customHeight="1" thickTop="1" thickBot="1">
      <c r="A844" s="1208">
        <f>【A票】【D票】!$D$10</f>
        <v>0</v>
      </c>
      <c r="B844" s="1212">
        <f>【A票】【D票】!$H$10</f>
        <v>0</v>
      </c>
      <c r="C844" s="1213" t="str">
        <f>【A票】【D票】!$K$10</f>
        <v xml:space="preserve"> </v>
      </c>
      <c r="D844" s="1214">
        <f t="shared" si="791"/>
        <v>753</v>
      </c>
      <c r="E844" s="914"/>
      <c r="F844" s="467"/>
      <c r="G844" s="469"/>
      <c r="H844" s="224" t="str">
        <f t="shared" si="838"/>
        <v xml:space="preserve"> </v>
      </c>
      <c r="I844" s="704"/>
      <c r="J844" s="117"/>
      <c r="K844" s="117"/>
      <c r="L844" s="117"/>
      <c r="M844" s="117"/>
      <c r="N844" s="117"/>
      <c r="O844" s="117"/>
      <c r="P844" s="117"/>
      <c r="Q844" s="117"/>
      <c r="R844" s="117"/>
      <c r="S844" s="117"/>
      <c r="T844" s="254"/>
      <c r="U844" s="646"/>
      <c r="V844" s="646"/>
      <c r="W844" s="114"/>
      <c r="X844" s="254"/>
      <c r="Y844" s="224" t="str">
        <f t="shared" si="839"/>
        <v xml:space="preserve"> </v>
      </c>
      <c r="Z844" s="579"/>
      <c r="AA844" s="704"/>
      <c r="AB844" s="119"/>
      <c r="AC844" s="224" t="str">
        <f t="shared" si="793"/>
        <v xml:space="preserve"> </v>
      </c>
      <c r="AD844" s="115"/>
      <c r="AE844" s="253"/>
      <c r="AF844" s="704"/>
      <c r="AG844" s="727"/>
      <c r="AH844" s="727"/>
      <c r="AI844" s="727"/>
      <c r="AJ844" s="727"/>
      <c r="AK844" s="591"/>
      <c r="AL844" s="727"/>
      <c r="AM844" s="727"/>
      <c r="AN844" s="727"/>
      <c r="AO844" s="727"/>
      <c r="AP844" s="727"/>
      <c r="AQ844" s="727"/>
      <c r="AR844" s="727"/>
      <c r="AS844" s="727"/>
      <c r="AT844" s="727"/>
      <c r="AU844" s="727"/>
      <c r="AV844" s="727"/>
      <c r="AW844" s="727"/>
      <c r="AX844" s="727"/>
      <c r="AY844" s="727"/>
      <c r="AZ844" s="727"/>
      <c r="BA844" s="727"/>
      <c r="BB844" s="727"/>
      <c r="BC844" s="821"/>
      <c r="BD844" s="727"/>
      <c r="BE844" s="727"/>
      <c r="BF844" s="727"/>
      <c r="BG844" s="727"/>
      <c r="BH844" s="727"/>
      <c r="BI844" s="727"/>
      <c r="BJ844" s="727"/>
      <c r="BK844" s="727"/>
      <c r="BL844" s="821"/>
      <c r="BM844" s="727"/>
      <c r="BN844" s="727"/>
      <c r="BO844" s="727"/>
      <c r="BP844" s="727"/>
      <c r="BQ844" s="727"/>
      <c r="BR844" s="821"/>
      <c r="BS844" s="727"/>
      <c r="BT844" s="727"/>
      <c r="BU844" s="727"/>
      <c r="BV844" s="591"/>
      <c r="BW844" s="224" t="str">
        <f t="shared" si="851"/>
        <v xml:space="preserve"> </v>
      </c>
      <c r="BX844" s="471">
        <f t="shared" si="840"/>
        <v>753</v>
      </c>
      <c r="BY844" s="117"/>
      <c r="BZ844" s="117"/>
      <c r="CA844" s="117"/>
      <c r="CB844" s="117"/>
      <c r="CC844" s="117"/>
      <c r="CD844" s="461"/>
      <c r="CE844" s="236"/>
      <c r="CF844" s="224" t="str">
        <f t="shared" si="841"/>
        <v xml:space="preserve"> </v>
      </c>
      <c r="CG844" s="116"/>
      <c r="CH844" s="117"/>
      <c r="CI844" s="117"/>
      <c r="CJ844" s="117"/>
      <c r="CK844" s="472"/>
      <c r="CL844" s="472"/>
      <c r="CM844" s="472"/>
      <c r="CN844" s="472"/>
      <c r="CO844" s="117"/>
      <c r="CP844" s="253"/>
      <c r="CQ844" s="120"/>
      <c r="CR844" s="224" t="str" cm="1">
        <f t="array" ref="CR844">IF(AND(SUM(COUNTIF(CG844:CM844,{"*不明*","*その他*"})+COUNTIF(CO844:CP844,{"*不明*","*その他*"}))&gt;0,CQ844=""),"その他・不明の場合,10)具体的内容、理由を記入",IF(OR(AND(CI844=CI$65,COUNTA(CJ844:CM844)&lt;4),AND(OR(CI844=CI$63,CI844=CI$64,CI844=CI$66,CI844=CI$67,CI844=CI$68,CI844=""),COUNTA(CJ844:CM844)&gt;0)),"3)介護保険認定済→要介護度、認知症自立度、寝たきり度、介護保険サービス記入",IF(OR(AND(OR(CM844=CM$63,CM844=CM$64),CN844=""),AND(OR(CM844=CM$65,CM844=CM$66),CN844&lt;&gt;"")),"7)介護保険サービス受けている/過去受けていた→具体的内容記入"," ")))</f>
        <v xml:space="preserve"> </v>
      </c>
      <c r="CS844" s="224" t="str">
        <f t="shared" si="842"/>
        <v xml:space="preserve"> </v>
      </c>
      <c r="CT844" s="116"/>
      <c r="CU844" s="253"/>
      <c r="CV844" s="117"/>
      <c r="CW844" s="117"/>
      <c r="CX844" s="253"/>
      <c r="CY844" s="117"/>
      <c r="CZ844" s="117"/>
      <c r="DA844" s="253"/>
      <c r="DB844" s="117"/>
      <c r="DC844" s="224" t="str">
        <f t="shared" si="843"/>
        <v xml:space="preserve"> </v>
      </c>
      <c r="DD844" s="224" t="str">
        <f t="shared" si="844"/>
        <v xml:space="preserve"> </v>
      </c>
      <c r="DE844" s="224" t="str">
        <f t="shared" si="794"/>
        <v xml:space="preserve"> </v>
      </c>
      <c r="DF844" s="121"/>
      <c r="DG844" s="114"/>
      <c r="DH844" s="704"/>
      <c r="DI844" s="119"/>
      <c r="DJ844" s="187"/>
      <c r="DK844" s="254"/>
      <c r="DL844" s="224" t="str">
        <f t="shared" si="795"/>
        <v xml:space="preserve"> </v>
      </c>
      <c r="DM844" s="224" t="str">
        <f t="shared" si="845"/>
        <v xml:space="preserve"> </v>
      </c>
      <c r="DN844" s="474"/>
      <c r="DO844" s="117"/>
      <c r="DP844" s="117"/>
      <c r="DQ844" s="117"/>
      <c r="DR844" s="117"/>
      <c r="DS844" s="117"/>
      <c r="DT844" s="254"/>
      <c r="DU844" s="476"/>
      <c r="DV844" s="224" t="str">
        <f t="shared" si="796"/>
        <v xml:space="preserve"> </v>
      </c>
      <c r="DW844" s="115"/>
      <c r="DX844" s="470"/>
      <c r="DY844" s="117"/>
      <c r="DZ844" s="704"/>
      <c r="EA844" s="224" t="str">
        <f t="shared" si="797"/>
        <v xml:space="preserve"> </v>
      </c>
      <c r="EB844" s="906"/>
      <c r="EC844" s="904"/>
      <c r="ED844" s="904"/>
      <c r="EE844" s="904"/>
      <c r="EF844" s="904"/>
      <c r="EG844" s="904"/>
      <c r="EH844" s="904"/>
      <c r="EI844" s="904"/>
      <c r="EJ844" s="904"/>
      <c r="EK844" s="905"/>
      <c r="EL844" s="80"/>
      <c r="EM844" s="224" t="str">
        <f t="shared" si="846"/>
        <v xml:space="preserve"> </v>
      </c>
      <c r="EN844" s="224" t="str">
        <f t="shared" si="847"/>
        <v xml:space="preserve"> </v>
      </c>
      <c r="EO844" s="115"/>
      <c r="EP844" s="1050"/>
      <c r="EQ844" s="253"/>
      <c r="ER844" s="117"/>
      <c r="ES844" s="1258">
        <f t="shared" si="848"/>
        <v>753</v>
      </c>
      <c r="ET844" s="224" t="str">
        <f t="shared" si="849"/>
        <v xml:space="preserve"> </v>
      </c>
      <c r="EU844" s="477" t="str">
        <f t="shared" si="850"/>
        <v/>
      </c>
      <c r="EV844" s="1334" t="str">
        <f t="shared" si="792"/>
        <v xml:space="preserve"> </v>
      </c>
      <c r="EW844" s="1332" t="str">
        <f t="shared" si="836"/>
        <v/>
      </c>
      <c r="EX844" s="1275" t="str">
        <f t="shared" si="818"/>
        <v/>
      </c>
      <c r="EY844" s="1275" t="str">
        <f t="shared" si="819"/>
        <v/>
      </c>
      <c r="EZ844" s="1275" t="str">
        <f t="shared" si="820"/>
        <v/>
      </c>
      <c r="FA844" s="1275" t="str">
        <f t="shared" si="821"/>
        <v/>
      </c>
      <c r="FB844" s="1275" t="str">
        <f t="shared" si="822"/>
        <v/>
      </c>
      <c r="FC844" s="1333" t="str">
        <f t="shared" si="823"/>
        <v/>
      </c>
      <c r="FE844" s="1234" t="str">
        <f t="shared" si="824"/>
        <v xml:space="preserve"> </v>
      </c>
      <c r="FF844" s="1234" t="str">
        <f t="shared" si="825"/>
        <v xml:space="preserve"> </v>
      </c>
      <c r="FG844" s="1234" t="str">
        <f t="shared" si="826"/>
        <v xml:space="preserve"> </v>
      </c>
      <c r="FH844" s="1234" t="str">
        <f t="shared" si="827"/>
        <v xml:space="preserve"> </v>
      </c>
      <c r="FI844" s="1234" t="str">
        <f t="shared" si="798"/>
        <v xml:space="preserve"> </v>
      </c>
      <c r="FJ844" s="1234" t="str">
        <f t="shared" si="828"/>
        <v xml:space="preserve"> </v>
      </c>
      <c r="FK844" s="1234">
        <f t="shared" si="799"/>
        <v>0</v>
      </c>
      <c r="FL844" s="1227"/>
      <c r="FM844" s="1234" t="str">
        <f t="shared" si="800"/>
        <v xml:space="preserve"> </v>
      </c>
      <c r="FN844" s="1234" t="str">
        <f t="shared" si="801"/>
        <v xml:space="preserve"> </v>
      </c>
      <c r="FO844" s="1234" t="str">
        <f t="shared" si="829"/>
        <v xml:space="preserve"> </v>
      </c>
      <c r="FP844" s="1234" t="str">
        <f t="shared" si="830"/>
        <v xml:space="preserve"> </v>
      </c>
      <c r="FQ844" s="1234" t="str">
        <f t="shared" si="802"/>
        <v xml:space="preserve"> </v>
      </c>
      <c r="FR844" s="1234" t="str">
        <f t="shared" si="831"/>
        <v xml:space="preserve"> </v>
      </c>
      <c r="FS844" s="1234">
        <f t="shared" si="837"/>
        <v>0</v>
      </c>
      <c r="FT844" s="1227"/>
      <c r="FU844" s="1234" t="str">
        <f t="shared" si="832"/>
        <v xml:space="preserve"> </v>
      </c>
      <c r="FV844" s="1234" t="str">
        <f t="shared" si="833"/>
        <v xml:space="preserve"> </v>
      </c>
      <c r="FW844" s="1234" t="str">
        <f t="shared" si="834"/>
        <v xml:space="preserve"> </v>
      </c>
      <c r="FX844" s="1234" t="str">
        <f t="shared" si="803"/>
        <v xml:space="preserve"> </v>
      </c>
      <c r="FY844" s="1234" t="str">
        <f t="shared" si="804"/>
        <v xml:space="preserve"> </v>
      </c>
      <c r="FZ844" s="1234" t="str">
        <f t="shared" si="835"/>
        <v xml:space="preserve"> </v>
      </c>
      <c r="GA844" s="1234">
        <f t="shared" si="805"/>
        <v>0</v>
      </c>
      <c r="GB844" s="1227"/>
      <c r="GC844" s="1234" t="str">
        <f t="shared" si="806"/>
        <v xml:space="preserve"> </v>
      </c>
      <c r="GD844" s="1234" t="str">
        <f t="shared" si="807"/>
        <v xml:space="preserve"> </v>
      </c>
      <c r="GE844" s="1234" t="str">
        <f t="shared" si="808"/>
        <v xml:space="preserve"> </v>
      </c>
      <c r="GF844" s="1234" t="str">
        <f t="shared" si="809"/>
        <v xml:space="preserve"> </v>
      </c>
      <c r="GG844" s="1234" t="str">
        <f t="shared" si="810"/>
        <v xml:space="preserve"> </v>
      </c>
      <c r="GH844" s="1234" t="str">
        <f t="shared" si="811"/>
        <v xml:space="preserve"> </v>
      </c>
      <c r="GI844" s="1234" t="str">
        <f t="shared" si="812"/>
        <v xml:space="preserve"> </v>
      </c>
      <c r="GJ844" s="1234" t="str">
        <f t="shared" si="813"/>
        <v xml:space="preserve"> </v>
      </c>
      <c r="GK844" s="1234" t="str">
        <f t="shared" si="814"/>
        <v xml:space="preserve"> </v>
      </c>
      <c r="GL844" s="1234" t="str">
        <f t="shared" si="815"/>
        <v xml:space="preserve"> </v>
      </c>
      <c r="GM844" s="1234" t="str">
        <f t="shared" si="816"/>
        <v xml:space="preserve"> </v>
      </c>
      <c r="GN844" s="1234">
        <f t="shared" si="817"/>
        <v>0</v>
      </c>
    </row>
    <row r="845" spans="1:196" s="100" customFormat="1" ht="27" customHeight="1" thickTop="1" thickBot="1">
      <c r="A845" s="1208">
        <f>【A票】【D票】!$D$10</f>
        <v>0</v>
      </c>
      <c r="B845" s="1212">
        <f>【A票】【D票】!$H$10</f>
        <v>0</v>
      </c>
      <c r="C845" s="1213" t="str">
        <f>【A票】【D票】!$K$10</f>
        <v xml:space="preserve"> </v>
      </c>
      <c r="D845" s="1214">
        <f t="shared" si="791"/>
        <v>754</v>
      </c>
      <c r="E845" s="914"/>
      <c r="F845" s="467"/>
      <c r="G845" s="469"/>
      <c r="H845" s="224" t="str">
        <f t="shared" si="838"/>
        <v xml:space="preserve"> </v>
      </c>
      <c r="I845" s="704"/>
      <c r="J845" s="117"/>
      <c r="K845" s="117"/>
      <c r="L845" s="117"/>
      <c r="M845" s="117"/>
      <c r="N845" s="117"/>
      <c r="O845" s="117"/>
      <c r="P845" s="117"/>
      <c r="Q845" s="117"/>
      <c r="R845" s="117"/>
      <c r="S845" s="117"/>
      <c r="T845" s="254"/>
      <c r="U845" s="646"/>
      <c r="V845" s="646"/>
      <c r="W845" s="114"/>
      <c r="X845" s="254"/>
      <c r="Y845" s="224" t="str">
        <f t="shared" si="839"/>
        <v xml:space="preserve"> </v>
      </c>
      <c r="Z845" s="579"/>
      <c r="AA845" s="704"/>
      <c r="AB845" s="119"/>
      <c r="AC845" s="224" t="str">
        <f t="shared" si="793"/>
        <v xml:space="preserve"> </v>
      </c>
      <c r="AD845" s="115"/>
      <c r="AE845" s="253"/>
      <c r="AF845" s="704"/>
      <c r="AG845" s="727"/>
      <c r="AH845" s="727"/>
      <c r="AI845" s="727"/>
      <c r="AJ845" s="727"/>
      <c r="AK845" s="591"/>
      <c r="AL845" s="727"/>
      <c r="AM845" s="727"/>
      <c r="AN845" s="727"/>
      <c r="AO845" s="727"/>
      <c r="AP845" s="727"/>
      <c r="AQ845" s="727"/>
      <c r="AR845" s="727"/>
      <c r="AS845" s="727"/>
      <c r="AT845" s="727"/>
      <c r="AU845" s="727"/>
      <c r="AV845" s="727"/>
      <c r="AW845" s="727"/>
      <c r="AX845" s="727"/>
      <c r="AY845" s="727"/>
      <c r="AZ845" s="727"/>
      <c r="BA845" s="727"/>
      <c r="BB845" s="727"/>
      <c r="BC845" s="821"/>
      <c r="BD845" s="727"/>
      <c r="BE845" s="727"/>
      <c r="BF845" s="727"/>
      <c r="BG845" s="727"/>
      <c r="BH845" s="727"/>
      <c r="BI845" s="727"/>
      <c r="BJ845" s="727"/>
      <c r="BK845" s="727"/>
      <c r="BL845" s="821"/>
      <c r="BM845" s="727"/>
      <c r="BN845" s="727"/>
      <c r="BO845" s="727"/>
      <c r="BP845" s="727"/>
      <c r="BQ845" s="727"/>
      <c r="BR845" s="821"/>
      <c r="BS845" s="727"/>
      <c r="BT845" s="727"/>
      <c r="BU845" s="727"/>
      <c r="BV845" s="591"/>
      <c r="BW845" s="224" t="str">
        <f t="shared" si="851"/>
        <v xml:space="preserve"> </v>
      </c>
      <c r="BX845" s="471">
        <f t="shared" si="840"/>
        <v>754</v>
      </c>
      <c r="BY845" s="117"/>
      <c r="BZ845" s="117"/>
      <c r="CA845" s="117"/>
      <c r="CB845" s="117"/>
      <c r="CC845" s="117"/>
      <c r="CD845" s="461"/>
      <c r="CE845" s="236"/>
      <c r="CF845" s="224" t="str">
        <f t="shared" si="841"/>
        <v xml:space="preserve"> </v>
      </c>
      <c r="CG845" s="116"/>
      <c r="CH845" s="117"/>
      <c r="CI845" s="117"/>
      <c r="CJ845" s="117"/>
      <c r="CK845" s="472"/>
      <c r="CL845" s="472"/>
      <c r="CM845" s="472"/>
      <c r="CN845" s="472"/>
      <c r="CO845" s="117"/>
      <c r="CP845" s="253"/>
      <c r="CQ845" s="120"/>
      <c r="CR845" s="224" t="str" cm="1">
        <f t="array" ref="CR845">IF(AND(SUM(COUNTIF(CG845:CM845,{"*不明*","*その他*"})+COUNTIF(CO845:CP845,{"*不明*","*その他*"}))&gt;0,CQ845=""),"その他・不明の場合,10)具体的内容、理由を記入",IF(OR(AND(CI845=CI$65,COUNTA(CJ845:CM845)&lt;4),AND(OR(CI845=CI$63,CI845=CI$64,CI845=CI$66,CI845=CI$67,CI845=CI$68,CI845=""),COUNTA(CJ845:CM845)&gt;0)),"3)介護保険認定済→要介護度、認知症自立度、寝たきり度、介護保険サービス記入",IF(OR(AND(OR(CM845=CM$63,CM845=CM$64),CN845=""),AND(OR(CM845=CM$65,CM845=CM$66),CN845&lt;&gt;"")),"7)介護保険サービス受けている/過去受けていた→具体的内容記入"," ")))</f>
        <v xml:space="preserve"> </v>
      </c>
      <c r="CS845" s="224" t="str">
        <f t="shared" si="842"/>
        <v xml:space="preserve"> </v>
      </c>
      <c r="CT845" s="116"/>
      <c r="CU845" s="253"/>
      <c r="CV845" s="117"/>
      <c r="CW845" s="117"/>
      <c r="CX845" s="253"/>
      <c r="CY845" s="117"/>
      <c r="CZ845" s="117"/>
      <c r="DA845" s="253"/>
      <c r="DB845" s="117"/>
      <c r="DC845" s="224" t="str">
        <f t="shared" si="843"/>
        <v xml:space="preserve"> </v>
      </c>
      <c r="DD845" s="224" t="str">
        <f t="shared" si="844"/>
        <v xml:space="preserve"> </v>
      </c>
      <c r="DE845" s="224" t="str">
        <f t="shared" si="794"/>
        <v xml:space="preserve"> </v>
      </c>
      <c r="DF845" s="121"/>
      <c r="DG845" s="114"/>
      <c r="DH845" s="704"/>
      <c r="DI845" s="119"/>
      <c r="DJ845" s="187"/>
      <c r="DK845" s="254"/>
      <c r="DL845" s="224" t="str">
        <f t="shared" si="795"/>
        <v xml:space="preserve"> </v>
      </c>
      <c r="DM845" s="224" t="str">
        <f t="shared" si="845"/>
        <v xml:space="preserve"> </v>
      </c>
      <c r="DN845" s="474"/>
      <c r="DO845" s="117"/>
      <c r="DP845" s="117"/>
      <c r="DQ845" s="117"/>
      <c r="DR845" s="117"/>
      <c r="DS845" s="117"/>
      <c r="DT845" s="254"/>
      <c r="DU845" s="476"/>
      <c r="DV845" s="224" t="str">
        <f t="shared" si="796"/>
        <v xml:space="preserve"> </v>
      </c>
      <c r="DW845" s="115"/>
      <c r="DX845" s="470"/>
      <c r="DY845" s="117"/>
      <c r="DZ845" s="704"/>
      <c r="EA845" s="224" t="str">
        <f t="shared" si="797"/>
        <v xml:space="preserve"> </v>
      </c>
      <c r="EB845" s="906"/>
      <c r="EC845" s="904"/>
      <c r="ED845" s="904"/>
      <c r="EE845" s="904"/>
      <c r="EF845" s="904"/>
      <c r="EG845" s="904"/>
      <c r="EH845" s="904"/>
      <c r="EI845" s="904"/>
      <c r="EJ845" s="904"/>
      <c r="EK845" s="905"/>
      <c r="EL845" s="80"/>
      <c r="EM845" s="224" t="str">
        <f t="shared" si="846"/>
        <v xml:space="preserve"> </v>
      </c>
      <c r="EN845" s="224" t="str">
        <f t="shared" si="847"/>
        <v xml:space="preserve"> </v>
      </c>
      <c r="EO845" s="115"/>
      <c r="EP845" s="1050"/>
      <c r="EQ845" s="253"/>
      <c r="ER845" s="117"/>
      <c r="ES845" s="1258">
        <f t="shared" si="848"/>
        <v>754</v>
      </c>
      <c r="ET845" s="224" t="str">
        <f t="shared" si="849"/>
        <v xml:space="preserve"> </v>
      </c>
      <c r="EU845" s="477" t="str">
        <f t="shared" si="850"/>
        <v/>
      </c>
      <c r="EV845" s="1334" t="str">
        <f t="shared" si="792"/>
        <v xml:space="preserve"> </v>
      </c>
      <c r="EW845" s="1332" t="str">
        <f t="shared" si="836"/>
        <v/>
      </c>
      <c r="EX845" s="1275" t="str">
        <f t="shared" si="818"/>
        <v/>
      </c>
      <c r="EY845" s="1275" t="str">
        <f t="shared" si="819"/>
        <v/>
      </c>
      <c r="EZ845" s="1275" t="str">
        <f t="shared" si="820"/>
        <v/>
      </c>
      <c r="FA845" s="1275" t="str">
        <f t="shared" si="821"/>
        <v/>
      </c>
      <c r="FB845" s="1275" t="str">
        <f t="shared" si="822"/>
        <v/>
      </c>
      <c r="FC845" s="1333" t="str">
        <f t="shared" si="823"/>
        <v/>
      </c>
      <c r="FE845" s="1234" t="str">
        <f t="shared" si="824"/>
        <v xml:space="preserve"> </v>
      </c>
      <c r="FF845" s="1234" t="str">
        <f t="shared" si="825"/>
        <v xml:space="preserve"> </v>
      </c>
      <c r="FG845" s="1234" t="str">
        <f t="shared" si="826"/>
        <v xml:space="preserve"> </v>
      </c>
      <c r="FH845" s="1234" t="str">
        <f t="shared" si="827"/>
        <v xml:space="preserve"> </v>
      </c>
      <c r="FI845" s="1234" t="str">
        <f t="shared" si="798"/>
        <v xml:space="preserve"> </v>
      </c>
      <c r="FJ845" s="1234" t="str">
        <f t="shared" si="828"/>
        <v xml:space="preserve"> </v>
      </c>
      <c r="FK845" s="1234">
        <f t="shared" si="799"/>
        <v>0</v>
      </c>
      <c r="FL845" s="1227"/>
      <c r="FM845" s="1234" t="str">
        <f t="shared" si="800"/>
        <v xml:space="preserve"> </v>
      </c>
      <c r="FN845" s="1234" t="str">
        <f t="shared" si="801"/>
        <v xml:space="preserve"> </v>
      </c>
      <c r="FO845" s="1234" t="str">
        <f t="shared" si="829"/>
        <v xml:space="preserve"> </v>
      </c>
      <c r="FP845" s="1234" t="str">
        <f t="shared" si="830"/>
        <v xml:space="preserve"> </v>
      </c>
      <c r="FQ845" s="1234" t="str">
        <f t="shared" si="802"/>
        <v xml:space="preserve"> </v>
      </c>
      <c r="FR845" s="1234" t="str">
        <f t="shared" si="831"/>
        <v xml:space="preserve"> </v>
      </c>
      <c r="FS845" s="1234">
        <f t="shared" si="837"/>
        <v>0</v>
      </c>
      <c r="FT845" s="1227"/>
      <c r="FU845" s="1234" t="str">
        <f t="shared" si="832"/>
        <v xml:space="preserve"> </v>
      </c>
      <c r="FV845" s="1234" t="str">
        <f t="shared" si="833"/>
        <v xml:space="preserve"> </v>
      </c>
      <c r="FW845" s="1234" t="str">
        <f t="shared" si="834"/>
        <v xml:space="preserve"> </v>
      </c>
      <c r="FX845" s="1234" t="str">
        <f t="shared" si="803"/>
        <v xml:space="preserve"> </v>
      </c>
      <c r="FY845" s="1234" t="str">
        <f t="shared" si="804"/>
        <v xml:space="preserve"> </v>
      </c>
      <c r="FZ845" s="1234" t="str">
        <f t="shared" si="835"/>
        <v xml:space="preserve"> </v>
      </c>
      <c r="GA845" s="1234">
        <f t="shared" si="805"/>
        <v>0</v>
      </c>
      <c r="GB845" s="1227"/>
      <c r="GC845" s="1234" t="str">
        <f t="shared" si="806"/>
        <v xml:space="preserve"> </v>
      </c>
      <c r="GD845" s="1234" t="str">
        <f t="shared" si="807"/>
        <v xml:space="preserve"> </v>
      </c>
      <c r="GE845" s="1234" t="str">
        <f t="shared" si="808"/>
        <v xml:space="preserve"> </v>
      </c>
      <c r="GF845" s="1234" t="str">
        <f t="shared" si="809"/>
        <v xml:space="preserve"> </v>
      </c>
      <c r="GG845" s="1234" t="str">
        <f t="shared" si="810"/>
        <v xml:space="preserve"> </v>
      </c>
      <c r="GH845" s="1234" t="str">
        <f t="shared" si="811"/>
        <v xml:space="preserve"> </v>
      </c>
      <c r="GI845" s="1234" t="str">
        <f t="shared" si="812"/>
        <v xml:space="preserve"> </v>
      </c>
      <c r="GJ845" s="1234" t="str">
        <f t="shared" si="813"/>
        <v xml:space="preserve"> </v>
      </c>
      <c r="GK845" s="1234" t="str">
        <f t="shared" si="814"/>
        <v xml:space="preserve"> </v>
      </c>
      <c r="GL845" s="1234" t="str">
        <f t="shared" si="815"/>
        <v xml:space="preserve"> </v>
      </c>
      <c r="GM845" s="1234" t="str">
        <f t="shared" si="816"/>
        <v xml:space="preserve"> </v>
      </c>
      <c r="GN845" s="1234">
        <f t="shared" si="817"/>
        <v>0</v>
      </c>
    </row>
    <row r="846" spans="1:196" s="100" customFormat="1" ht="27" customHeight="1" thickTop="1" thickBot="1">
      <c r="A846" s="1208">
        <f>【A票】【D票】!$D$10</f>
        <v>0</v>
      </c>
      <c r="B846" s="1212">
        <f>【A票】【D票】!$H$10</f>
        <v>0</v>
      </c>
      <c r="C846" s="1213" t="str">
        <f>【A票】【D票】!$K$10</f>
        <v xml:space="preserve"> </v>
      </c>
      <c r="D846" s="1214">
        <f t="shared" si="791"/>
        <v>755</v>
      </c>
      <c r="E846" s="914"/>
      <c r="F846" s="467"/>
      <c r="G846" s="469"/>
      <c r="H846" s="224" t="str">
        <f t="shared" si="838"/>
        <v xml:space="preserve"> </v>
      </c>
      <c r="I846" s="704"/>
      <c r="J846" s="117"/>
      <c r="K846" s="117"/>
      <c r="L846" s="117"/>
      <c r="M846" s="117"/>
      <c r="N846" s="117"/>
      <c r="O846" s="117"/>
      <c r="P846" s="117"/>
      <c r="Q846" s="117"/>
      <c r="R846" s="117"/>
      <c r="S846" s="117"/>
      <c r="T846" s="254"/>
      <c r="U846" s="646"/>
      <c r="V846" s="646"/>
      <c r="W846" s="114"/>
      <c r="X846" s="254"/>
      <c r="Y846" s="224" t="str">
        <f t="shared" si="839"/>
        <v xml:space="preserve"> </v>
      </c>
      <c r="Z846" s="579"/>
      <c r="AA846" s="704"/>
      <c r="AB846" s="119"/>
      <c r="AC846" s="224" t="str">
        <f t="shared" si="793"/>
        <v xml:space="preserve"> </v>
      </c>
      <c r="AD846" s="115"/>
      <c r="AE846" s="253"/>
      <c r="AF846" s="704"/>
      <c r="AG846" s="727"/>
      <c r="AH846" s="727"/>
      <c r="AI846" s="727"/>
      <c r="AJ846" s="727"/>
      <c r="AK846" s="591"/>
      <c r="AL846" s="727"/>
      <c r="AM846" s="727"/>
      <c r="AN846" s="727"/>
      <c r="AO846" s="727"/>
      <c r="AP846" s="727"/>
      <c r="AQ846" s="727"/>
      <c r="AR846" s="727"/>
      <c r="AS846" s="727"/>
      <c r="AT846" s="727"/>
      <c r="AU846" s="727"/>
      <c r="AV846" s="727"/>
      <c r="AW846" s="727"/>
      <c r="AX846" s="727"/>
      <c r="AY846" s="727"/>
      <c r="AZ846" s="727"/>
      <c r="BA846" s="727"/>
      <c r="BB846" s="727"/>
      <c r="BC846" s="821"/>
      <c r="BD846" s="727"/>
      <c r="BE846" s="727"/>
      <c r="BF846" s="727"/>
      <c r="BG846" s="727"/>
      <c r="BH846" s="727"/>
      <c r="BI846" s="727"/>
      <c r="BJ846" s="727"/>
      <c r="BK846" s="727"/>
      <c r="BL846" s="821"/>
      <c r="BM846" s="727"/>
      <c r="BN846" s="727"/>
      <c r="BO846" s="727"/>
      <c r="BP846" s="727"/>
      <c r="BQ846" s="727"/>
      <c r="BR846" s="821"/>
      <c r="BS846" s="727"/>
      <c r="BT846" s="727"/>
      <c r="BU846" s="727"/>
      <c r="BV846" s="591"/>
      <c r="BW846" s="224" t="str">
        <f t="shared" si="851"/>
        <v xml:space="preserve"> </v>
      </c>
      <c r="BX846" s="471">
        <f t="shared" si="840"/>
        <v>755</v>
      </c>
      <c r="BY846" s="117"/>
      <c r="BZ846" s="117"/>
      <c r="CA846" s="117"/>
      <c r="CB846" s="117"/>
      <c r="CC846" s="117"/>
      <c r="CD846" s="461"/>
      <c r="CE846" s="236"/>
      <c r="CF846" s="224" t="str">
        <f t="shared" si="841"/>
        <v xml:space="preserve"> </v>
      </c>
      <c r="CG846" s="116"/>
      <c r="CH846" s="117"/>
      <c r="CI846" s="117"/>
      <c r="CJ846" s="117"/>
      <c r="CK846" s="472"/>
      <c r="CL846" s="472"/>
      <c r="CM846" s="472"/>
      <c r="CN846" s="472"/>
      <c r="CO846" s="117"/>
      <c r="CP846" s="253"/>
      <c r="CQ846" s="120"/>
      <c r="CR846" s="224" t="str" cm="1">
        <f t="array" ref="CR846">IF(AND(SUM(COUNTIF(CG846:CM846,{"*不明*","*その他*"})+COUNTIF(CO846:CP846,{"*不明*","*その他*"}))&gt;0,CQ846=""),"その他・不明の場合,10)具体的内容、理由を記入",IF(OR(AND(CI846=CI$65,COUNTA(CJ846:CM846)&lt;4),AND(OR(CI846=CI$63,CI846=CI$64,CI846=CI$66,CI846=CI$67,CI846=CI$68,CI846=""),COUNTA(CJ846:CM846)&gt;0)),"3)介護保険認定済→要介護度、認知症自立度、寝たきり度、介護保険サービス記入",IF(OR(AND(OR(CM846=CM$63,CM846=CM$64),CN846=""),AND(OR(CM846=CM$65,CM846=CM$66),CN846&lt;&gt;"")),"7)介護保険サービス受けている/過去受けていた→具体的内容記入"," ")))</f>
        <v xml:space="preserve"> </v>
      </c>
      <c r="CS846" s="224" t="str">
        <f t="shared" si="842"/>
        <v xml:space="preserve"> </v>
      </c>
      <c r="CT846" s="116"/>
      <c r="CU846" s="253"/>
      <c r="CV846" s="117"/>
      <c r="CW846" s="117"/>
      <c r="CX846" s="253"/>
      <c r="CY846" s="117"/>
      <c r="CZ846" s="117"/>
      <c r="DA846" s="253"/>
      <c r="DB846" s="117"/>
      <c r="DC846" s="224" t="str">
        <f t="shared" si="843"/>
        <v xml:space="preserve"> </v>
      </c>
      <c r="DD846" s="224" t="str">
        <f t="shared" si="844"/>
        <v xml:space="preserve"> </v>
      </c>
      <c r="DE846" s="224" t="str">
        <f t="shared" si="794"/>
        <v xml:space="preserve"> </v>
      </c>
      <c r="DF846" s="121"/>
      <c r="DG846" s="114"/>
      <c r="DH846" s="704"/>
      <c r="DI846" s="119"/>
      <c r="DJ846" s="187"/>
      <c r="DK846" s="254"/>
      <c r="DL846" s="224" t="str">
        <f t="shared" si="795"/>
        <v xml:space="preserve"> </v>
      </c>
      <c r="DM846" s="224" t="str">
        <f t="shared" si="845"/>
        <v xml:space="preserve"> </v>
      </c>
      <c r="DN846" s="474"/>
      <c r="DO846" s="117"/>
      <c r="DP846" s="117"/>
      <c r="DQ846" s="117"/>
      <c r="DR846" s="117"/>
      <c r="DS846" s="117"/>
      <c r="DT846" s="254"/>
      <c r="DU846" s="476"/>
      <c r="DV846" s="224" t="str">
        <f t="shared" si="796"/>
        <v xml:space="preserve"> </v>
      </c>
      <c r="DW846" s="115"/>
      <c r="DX846" s="470"/>
      <c r="DY846" s="117"/>
      <c r="DZ846" s="704"/>
      <c r="EA846" s="224" t="str">
        <f t="shared" si="797"/>
        <v xml:space="preserve"> </v>
      </c>
      <c r="EB846" s="906"/>
      <c r="EC846" s="904"/>
      <c r="ED846" s="904"/>
      <c r="EE846" s="904"/>
      <c r="EF846" s="904"/>
      <c r="EG846" s="904"/>
      <c r="EH846" s="904"/>
      <c r="EI846" s="904"/>
      <c r="EJ846" s="904"/>
      <c r="EK846" s="905"/>
      <c r="EL846" s="80"/>
      <c r="EM846" s="224" t="str">
        <f t="shared" si="846"/>
        <v xml:space="preserve"> </v>
      </c>
      <c r="EN846" s="224" t="str">
        <f t="shared" si="847"/>
        <v xml:space="preserve"> </v>
      </c>
      <c r="EO846" s="115"/>
      <c r="EP846" s="1050"/>
      <c r="EQ846" s="253"/>
      <c r="ER846" s="117"/>
      <c r="ES846" s="1258">
        <f t="shared" si="848"/>
        <v>755</v>
      </c>
      <c r="ET846" s="224" t="str">
        <f t="shared" si="849"/>
        <v xml:space="preserve"> </v>
      </c>
      <c r="EU846" s="477" t="str">
        <f t="shared" si="850"/>
        <v/>
      </c>
      <c r="EV846" s="1334" t="str">
        <f t="shared" si="792"/>
        <v xml:space="preserve"> </v>
      </c>
      <c r="EW846" s="1332" t="str">
        <f t="shared" si="836"/>
        <v/>
      </c>
      <c r="EX846" s="1275" t="str">
        <f t="shared" si="818"/>
        <v/>
      </c>
      <c r="EY846" s="1275" t="str">
        <f t="shared" si="819"/>
        <v/>
      </c>
      <c r="EZ846" s="1275" t="str">
        <f t="shared" si="820"/>
        <v/>
      </c>
      <c r="FA846" s="1275" t="str">
        <f t="shared" si="821"/>
        <v/>
      </c>
      <c r="FB846" s="1275" t="str">
        <f t="shared" si="822"/>
        <v/>
      </c>
      <c r="FC846" s="1333" t="str">
        <f t="shared" si="823"/>
        <v/>
      </c>
      <c r="FE846" s="1234" t="str">
        <f t="shared" si="824"/>
        <v xml:space="preserve"> </v>
      </c>
      <c r="FF846" s="1234" t="str">
        <f t="shared" si="825"/>
        <v xml:space="preserve"> </v>
      </c>
      <c r="FG846" s="1234" t="str">
        <f t="shared" si="826"/>
        <v xml:space="preserve"> </v>
      </c>
      <c r="FH846" s="1234" t="str">
        <f t="shared" si="827"/>
        <v xml:space="preserve"> </v>
      </c>
      <c r="FI846" s="1234" t="str">
        <f t="shared" si="798"/>
        <v xml:space="preserve"> </v>
      </c>
      <c r="FJ846" s="1234" t="str">
        <f t="shared" si="828"/>
        <v xml:space="preserve"> </v>
      </c>
      <c r="FK846" s="1234">
        <f t="shared" si="799"/>
        <v>0</v>
      </c>
      <c r="FL846" s="1227"/>
      <c r="FM846" s="1234" t="str">
        <f t="shared" si="800"/>
        <v xml:space="preserve"> </v>
      </c>
      <c r="FN846" s="1234" t="str">
        <f t="shared" si="801"/>
        <v xml:space="preserve"> </v>
      </c>
      <c r="FO846" s="1234" t="str">
        <f t="shared" si="829"/>
        <v xml:space="preserve"> </v>
      </c>
      <c r="FP846" s="1234" t="str">
        <f t="shared" si="830"/>
        <v xml:space="preserve"> </v>
      </c>
      <c r="FQ846" s="1234" t="str">
        <f t="shared" si="802"/>
        <v xml:space="preserve"> </v>
      </c>
      <c r="FR846" s="1234" t="str">
        <f t="shared" si="831"/>
        <v xml:space="preserve"> </v>
      </c>
      <c r="FS846" s="1234">
        <f t="shared" si="837"/>
        <v>0</v>
      </c>
      <c r="FT846" s="1227"/>
      <c r="FU846" s="1234" t="str">
        <f t="shared" si="832"/>
        <v xml:space="preserve"> </v>
      </c>
      <c r="FV846" s="1234" t="str">
        <f t="shared" si="833"/>
        <v xml:space="preserve"> </v>
      </c>
      <c r="FW846" s="1234" t="str">
        <f t="shared" si="834"/>
        <v xml:space="preserve"> </v>
      </c>
      <c r="FX846" s="1234" t="str">
        <f t="shared" si="803"/>
        <v xml:space="preserve"> </v>
      </c>
      <c r="FY846" s="1234" t="str">
        <f t="shared" si="804"/>
        <v xml:space="preserve"> </v>
      </c>
      <c r="FZ846" s="1234" t="str">
        <f t="shared" si="835"/>
        <v xml:space="preserve"> </v>
      </c>
      <c r="GA846" s="1234">
        <f t="shared" si="805"/>
        <v>0</v>
      </c>
      <c r="GB846" s="1227"/>
      <c r="GC846" s="1234" t="str">
        <f t="shared" si="806"/>
        <v xml:space="preserve"> </v>
      </c>
      <c r="GD846" s="1234" t="str">
        <f t="shared" si="807"/>
        <v xml:space="preserve"> </v>
      </c>
      <c r="GE846" s="1234" t="str">
        <f t="shared" si="808"/>
        <v xml:space="preserve"> </v>
      </c>
      <c r="GF846" s="1234" t="str">
        <f t="shared" si="809"/>
        <v xml:space="preserve"> </v>
      </c>
      <c r="GG846" s="1234" t="str">
        <f t="shared" si="810"/>
        <v xml:space="preserve"> </v>
      </c>
      <c r="GH846" s="1234" t="str">
        <f t="shared" si="811"/>
        <v xml:space="preserve"> </v>
      </c>
      <c r="GI846" s="1234" t="str">
        <f t="shared" si="812"/>
        <v xml:space="preserve"> </v>
      </c>
      <c r="GJ846" s="1234" t="str">
        <f t="shared" si="813"/>
        <v xml:space="preserve"> </v>
      </c>
      <c r="GK846" s="1234" t="str">
        <f t="shared" si="814"/>
        <v xml:space="preserve"> </v>
      </c>
      <c r="GL846" s="1234" t="str">
        <f t="shared" si="815"/>
        <v xml:space="preserve"> </v>
      </c>
      <c r="GM846" s="1234" t="str">
        <f t="shared" si="816"/>
        <v xml:space="preserve"> </v>
      </c>
      <c r="GN846" s="1234">
        <f t="shared" si="817"/>
        <v>0</v>
      </c>
    </row>
    <row r="847" spans="1:196" s="100" customFormat="1" ht="27" customHeight="1" thickTop="1" thickBot="1">
      <c r="A847" s="1208">
        <f>【A票】【D票】!$D$10</f>
        <v>0</v>
      </c>
      <c r="B847" s="1212">
        <f>【A票】【D票】!$H$10</f>
        <v>0</v>
      </c>
      <c r="C847" s="1213" t="str">
        <f>【A票】【D票】!$K$10</f>
        <v xml:space="preserve"> </v>
      </c>
      <c r="D847" s="1214">
        <f t="shared" si="791"/>
        <v>756</v>
      </c>
      <c r="E847" s="914"/>
      <c r="F847" s="467"/>
      <c r="G847" s="469"/>
      <c r="H847" s="224" t="str">
        <f t="shared" si="838"/>
        <v xml:space="preserve"> </v>
      </c>
      <c r="I847" s="704"/>
      <c r="J847" s="117"/>
      <c r="K847" s="117"/>
      <c r="L847" s="117"/>
      <c r="M847" s="117"/>
      <c r="N847" s="117"/>
      <c r="O847" s="117"/>
      <c r="P847" s="117"/>
      <c r="Q847" s="117"/>
      <c r="R847" s="117"/>
      <c r="S847" s="117"/>
      <c r="T847" s="254"/>
      <c r="U847" s="646"/>
      <c r="V847" s="646"/>
      <c r="W847" s="114"/>
      <c r="X847" s="254"/>
      <c r="Y847" s="224" t="str">
        <f t="shared" si="839"/>
        <v xml:space="preserve"> </v>
      </c>
      <c r="Z847" s="579"/>
      <c r="AA847" s="704"/>
      <c r="AB847" s="119"/>
      <c r="AC847" s="224" t="str">
        <f t="shared" si="793"/>
        <v xml:space="preserve"> </v>
      </c>
      <c r="AD847" s="115"/>
      <c r="AE847" s="253"/>
      <c r="AF847" s="704"/>
      <c r="AG847" s="727"/>
      <c r="AH847" s="727"/>
      <c r="AI847" s="727"/>
      <c r="AJ847" s="727"/>
      <c r="AK847" s="591"/>
      <c r="AL847" s="727"/>
      <c r="AM847" s="727"/>
      <c r="AN847" s="727"/>
      <c r="AO847" s="727"/>
      <c r="AP847" s="727"/>
      <c r="AQ847" s="727"/>
      <c r="AR847" s="727"/>
      <c r="AS847" s="727"/>
      <c r="AT847" s="727"/>
      <c r="AU847" s="727"/>
      <c r="AV847" s="727"/>
      <c r="AW847" s="727"/>
      <c r="AX847" s="727"/>
      <c r="AY847" s="727"/>
      <c r="AZ847" s="727"/>
      <c r="BA847" s="727"/>
      <c r="BB847" s="727"/>
      <c r="BC847" s="821"/>
      <c r="BD847" s="727"/>
      <c r="BE847" s="727"/>
      <c r="BF847" s="727"/>
      <c r="BG847" s="727"/>
      <c r="BH847" s="727"/>
      <c r="BI847" s="727"/>
      <c r="BJ847" s="727"/>
      <c r="BK847" s="727"/>
      <c r="BL847" s="821"/>
      <c r="BM847" s="727"/>
      <c r="BN847" s="727"/>
      <c r="BO847" s="727"/>
      <c r="BP847" s="727"/>
      <c r="BQ847" s="727"/>
      <c r="BR847" s="821"/>
      <c r="BS847" s="727"/>
      <c r="BT847" s="727"/>
      <c r="BU847" s="727"/>
      <c r="BV847" s="591"/>
      <c r="BW847" s="224" t="str">
        <f t="shared" si="851"/>
        <v xml:space="preserve"> </v>
      </c>
      <c r="BX847" s="471">
        <f t="shared" si="840"/>
        <v>756</v>
      </c>
      <c r="BY847" s="117"/>
      <c r="BZ847" s="117"/>
      <c r="CA847" s="117"/>
      <c r="CB847" s="117"/>
      <c r="CC847" s="117"/>
      <c r="CD847" s="461"/>
      <c r="CE847" s="236"/>
      <c r="CF847" s="224" t="str">
        <f t="shared" si="841"/>
        <v xml:space="preserve"> </v>
      </c>
      <c r="CG847" s="116"/>
      <c r="CH847" s="117"/>
      <c r="CI847" s="117"/>
      <c r="CJ847" s="117"/>
      <c r="CK847" s="472"/>
      <c r="CL847" s="472"/>
      <c r="CM847" s="472"/>
      <c r="CN847" s="472"/>
      <c r="CO847" s="117"/>
      <c r="CP847" s="253"/>
      <c r="CQ847" s="120"/>
      <c r="CR847" s="224" t="str" cm="1">
        <f t="array" ref="CR847">IF(AND(SUM(COUNTIF(CG847:CM847,{"*不明*","*その他*"})+COUNTIF(CO847:CP847,{"*不明*","*その他*"}))&gt;0,CQ847=""),"その他・不明の場合,10)具体的内容、理由を記入",IF(OR(AND(CI847=CI$65,COUNTA(CJ847:CM847)&lt;4),AND(OR(CI847=CI$63,CI847=CI$64,CI847=CI$66,CI847=CI$67,CI847=CI$68,CI847=""),COUNTA(CJ847:CM847)&gt;0)),"3)介護保険認定済→要介護度、認知症自立度、寝たきり度、介護保険サービス記入",IF(OR(AND(OR(CM847=CM$63,CM847=CM$64),CN847=""),AND(OR(CM847=CM$65,CM847=CM$66),CN847&lt;&gt;"")),"7)介護保険サービス受けている/過去受けていた→具体的内容記入"," ")))</f>
        <v xml:space="preserve"> </v>
      </c>
      <c r="CS847" s="224" t="str">
        <f t="shared" si="842"/>
        <v xml:space="preserve"> </v>
      </c>
      <c r="CT847" s="116"/>
      <c r="CU847" s="253"/>
      <c r="CV847" s="117"/>
      <c r="CW847" s="117"/>
      <c r="CX847" s="253"/>
      <c r="CY847" s="117"/>
      <c r="CZ847" s="117"/>
      <c r="DA847" s="253"/>
      <c r="DB847" s="117"/>
      <c r="DC847" s="224" t="str">
        <f t="shared" si="843"/>
        <v xml:space="preserve"> </v>
      </c>
      <c r="DD847" s="224" t="str">
        <f t="shared" si="844"/>
        <v xml:space="preserve"> </v>
      </c>
      <c r="DE847" s="224" t="str">
        <f t="shared" si="794"/>
        <v xml:space="preserve"> </v>
      </c>
      <c r="DF847" s="121"/>
      <c r="DG847" s="114"/>
      <c r="DH847" s="704"/>
      <c r="DI847" s="119"/>
      <c r="DJ847" s="187"/>
      <c r="DK847" s="254"/>
      <c r="DL847" s="224" t="str">
        <f t="shared" si="795"/>
        <v xml:space="preserve"> </v>
      </c>
      <c r="DM847" s="224" t="str">
        <f t="shared" si="845"/>
        <v xml:space="preserve"> </v>
      </c>
      <c r="DN847" s="474"/>
      <c r="DO847" s="117"/>
      <c r="DP847" s="117"/>
      <c r="DQ847" s="117"/>
      <c r="DR847" s="117"/>
      <c r="DS847" s="117"/>
      <c r="DT847" s="254"/>
      <c r="DU847" s="476"/>
      <c r="DV847" s="224" t="str">
        <f t="shared" si="796"/>
        <v xml:space="preserve"> </v>
      </c>
      <c r="DW847" s="115"/>
      <c r="DX847" s="470"/>
      <c r="DY847" s="117"/>
      <c r="DZ847" s="704"/>
      <c r="EA847" s="224" t="str">
        <f t="shared" si="797"/>
        <v xml:space="preserve"> </v>
      </c>
      <c r="EB847" s="906"/>
      <c r="EC847" s="904"/>
      <c r="ED847" s="904"/>
      <c r="EE847" s="904"/>
      <c r="EF847" s="904"/>
      <c r="EG847" s="904"/>
      <c r="EH847" s="904"/>
      <c r="EI847" s="904"/>
      <c r="EJ847" s="904"/>
      <c r="EK847" s="905"/>
      <c r="EL847" s="80"/>
      <c r="EM847" s="224" t="str">
        <f t="shared" si="846"/>
        <v xml:space="preserve"> </v>
      </c>
      <c r="EN847" s="224" t="str">
        <f t="shared" si="847"/>
        <v xml:space="preserve"> </v>
      </c>
      <c r="EO847" s="115"/>
      <c r="EP847" s="1050"/>
      <c r="EQ847" s="253"/>
      <c r="ER847" s="117"/>
      <c r="ES847" s="1258">
        <f t="shared" si="848"/>
        <v>756</v>
      </c>
      <c r="ET847" s="224" t="str">
        <f t="shared" si="849"/>
        <v xml:space="preserve"> </v>
      </c>
      <c r="EU847" s="477" t="str">
        <f t="shared" si="850"/>
        <v/>
      </c>
      <c r="EV847" s="1334" t="str">
        <f t="shared" si="792"/>
        <v xml:space="preserve"> </v>
      </c>
      <c r="EW847" s="1332" t="str">
        <f t="shared" si="836"/>
        <v/>
      </c>
      <c r="EX847" s="1275" t="str">
        <f t="shared" si="818"/>
        <v/>
      </c>
      <c r="EY847" s="1275" t="str">
        <f t="shared" si="819"/>
        <v/>
      </c>
      <c r="EZ847" s="1275" t="str">
        <f t="shared" si="820"/>
        <v/>
      </c>
      <c r="FA847" s="1275" t="str">
        <f t="shared" si="821"/>
        <v/>
      </c>
      <c r="FB847" s="1275" t="str">
        <f t="shared" si="822"/>
        <v/>
      </c>
      <c r="FC847" s="1333" t="str">
        <f t="shared" si="823"/>
        <v/>
      </c>
      <c r="FE847" s="1234" t="str">
        <f t="shared" si="824"/>
        <v xml:space="preserve"> </v>
      </c>
      <c r="FF847" s="1234" t="str">
        <f t="shared" si="825"/>
        <v xml:space="preserve"> </v>
      </c>
      <c r="FG847" s="1234" t="str">
        <f t="shared" si="826"/>
        <v xml:space="preserve"> </v>
      </c>
      <c r="FH847" s="1234" t="str">
        <f t="shared" si="827"/>
        <v xml:space="preserve"> </v>
      </c>
      <c r="FI847" s="1234" t="str">
        <f t="shared" si="798"/>
        <v xml:space="preserve"> </v>
      </c>
      <c r="FJ847" s="1234" t="str">
        <f t="shared" si="828"/>
        <v xml:space="preserve"> </v>
      </c>
      <c r="FK847" s="1234">
        <f t="shared" si="799"/>
        <v>0</v>
      </c>
      <c r="FL847" s="1227"/>
      <c r="FM847" s="1234" t="str">
        <f t="shared" si="800"/>
        <v xml:space="preserve"> </v>
      </c>
      <c r="FN847" s="1234" t="str">
        <f t="shared" si="801"/>
        <v xml:space="preserve"> </v>
      </c>
      <c r="FO847" s="1234" t="str">
        <f t="shared" si="829"/>
        <v xml:space="preserve"> </v>
      </c>
      <c r="FP847" s="1234" t="str">
        <f t="shared" si="830"/>
        <v xml:space="preserve"> </v>
      </c>
      <c r="FQ847" s="1234" t="str">
        <f t="shared" si="802"/>
        <v xml:space="preserve"> </v>
      </c>
      <c r="FR847" s="1234" t="str">
        <f t="shared" si="831"/>
        <v xml:space="preserve"> </v>
      </c>
      <c r="FS847" s="1234">
        <f t="shared" si="837"/>
        <v>0</v>
      </c>
      <c r="FT847" s="1227"/>
      <c r="FU847" s="1234" t="str">
        <f t="shared" si="832"/>
        <v xml:space="preserve"> </v>
      </c>
      <c r="FV847" s="1234" t="str">
        <f t="shared" si="833"/>
        <v xml:space="preserve"> </v>
      </c>
      <c r="FW847" s="1234" t="str">
        <f t="shared" si="834"/>
        <v xml:space="preserve"> </v>
      </c>
      <c r="FX847" s="1234" t="str">
        <f t="shared" si="803"/>
        <v xml:space="preserve"> </v>
      </c>
      <c r="FY847" s="1234" t="str">
        <f t="shared" si="804"/>
        <v xml:space="preserve"> </v>
      </c>
      <c r="FZ847" s="1234" t="str">
        <f t="shared" si="835"/>
        <v xml:space="preserve"> </v>
      </c>
      <c r="GA847" s="1234">
        <f t="shared" si="805"/>
        <v>0</v>
      </c>
      <c r="GB847" s="1227"/>
      <c r="GC847" s="1234" t="str">
        <f t="shared" si="806"/>
        <v xml:space="preserve"> </v>
      </c>
      <c r="GD847" s="1234" t="str">
        <f t="shared" si="807"/>
        <v xml:space="preserve"> </v>
      </c>
      <c r="GE847" s="1234" t="str">
        <f t="shared" si="808"/>
        <v xml:space="preserve"> </v>
      </c>
      <c r="GF847" s="1234" t="str">
        <f t="shared" si="809"/>
        <v xml:space="preserve"> </v>
      </c>
      <c r="GG847" s="1234" t="str">
        <f t="shared" si="810"/>
        <v xml:space="preserve"> </v>
      </c>
      <c r="GH847" s="1234" t="str">
        <f t="shared" si="811"/>
        <v xml:space="preserve"> </v>
      </c>
      <c r="GI847" s="1234" t="str">
        <f t="shared" si="812"/>
        <v xml:space="preserve"> </v>
      </c>
      <c r="GJ847" s="1234" t="str">
        <f t="shared" si="813"/>
        <v xml:space="preserve"> </v>
      </c>
      <c r="GK847" s="1234" t="str">
        <f t="shared" si="814"/>
        <v xml:space="preserve"> </v>
      </c>
      <c r="GL847" s="1234" t="str">
        <f t="shared" si="815"/>
        <v xml:space="preserve"> </v>
      </c>
      <c r="GM847" s="1234" t="str">
        <f t="shared" si="816"/>
        <v xml:space="preserve"> </v>
      </c>
      <c r="GN847" s="1234">
        <f t="shared" si="817"/>
        <v>0</v>
      </c>
    </row>
    <row r="848" spans="1:196" s="100" customFormat="1" ht="27" customHeight="1" thickTop="1" thickBot="1">
      <c r="A848" s="1208">
        <f>【A票】【D票】!$D$10</f>
        <v>0</v>
      </c>
      <c r="B848" s="1212">
        <f>【A票】【D票】!$H$10</f>
        <v>0</v>
      </c>
      <c r="C848" s="1213" t="str">
        <f>【A票】【D票】!$K$10</f>
        <v xml:space="preserve"> </v>
      </c>
      <c r="D848" s="1214">
        <f t="shared" si="791"/>
        <v>757</v>
      </c>
      <c r="E848" s="914"/>
      <c r="F848" s="467"/>
      <c r="G848" s="469"/>
      <c r="H848" s="224" t="str">
        <f t="shared" si="838"/>
        <v xml:space="preserve"> </v>
      </c>
      <c r="I848" s="704"/>
      <c r="J848" s="117"/>
      <c r="K848" s="117"/>
      <c r="L848" s="117"/>
      <c r="M848" s="117"/>
      <c r="N848" s="117"/>
      <c r="O848" s="117"/>
      <c r="P848" s="117"/>
      <c r="Q848" s="117"/>
      <c r="R848" s="117"/>
      <c r="S848" s="117"/>
      <c r="T848" s="254"/>
      <c r="U848" s="646"/>
      <c r="V848" s="646"/>
      <c r="W848" s="114"/>
      <c r="X848" s="254"/>
      <c r="Y848" s="224" t="str">
        <f t="shared" si="839"/>
        <v xml:space="preserve"> </v>
      </c>
      <c r="Z848" s="579"/>
      <c r="AA848" s="704"/>
      <c r="AB848" s="119"/>
      <c r="AC848" s="224" t="str">
        <f t="shared" si="793"/>
        <v xml:space="preserve"> </v>
      </c>
      <c r="AD848" s="115"/>
      <c r="AE848" s="253"/>
      <c r="AF848" s="704"/>
      <c r="AG848" s="727"/>
      <c r="AH848" s="727"/>
      <c r="AI848" s="727"/>
      <c r="AJ848" s="727"/>
      <c r="AK848" s="591"/>
      <c r="AL848" s="727"/>
      <c r="AM848" s="727"/>
      <c r="AN848" s="727"/>
      <c r="AO848" s="727"/>
      <c r="AP848" s="727"/>
      <c r="AQ848" s="727"/>
      <c r="AR848" s="727"/>
      <c r="AS848" s="727"/>
      <c r="AT848" s="727"/>
      <c r="AU848" s="727"/>
      <c r="AV848" s="727"/>
      <c r="AW848" s="727"/>
      <c r="AX848" s="727"/>
      <c r="AY848" s="727"/>
      <c r="AZ848" s="727"/>
      <c r="BA848" s="727"/>
      <c r="BB848" s="727"/>
      <c r="BC848" s="821"/>
      <c r="BD848" s="727"/>
      <c r="BE848" s="727"/>
      <c r="BF848" s="727"/>
      <c r="BG848" s="727"/>
      <c r="BH848" s="727"/>
      <c r="BI848" s="727"/>
      <c r="BJ848" s="727"/>
      <c r="BK848" s="727"/>
      <c r="BL848" s="821"/>
      <c r="BM848" s="727"/>
      <c r="BN848" s="727"/>
      <c r="BO848" s="727"/>
      <c r="BP848" s="727"/>
      <c r="BQ848" s="727"/>
      <c r="BR848" s="821"/>
      <c r="BS848" s="727"/>
      <c r="BT848" s="727"/>
      <c r="BU848" s="727"/>
      <c r="BV848" s="591"/>
      <c r="BW848" s="224" t="str">
        <f t="shared" si="851"/>
        <v xml:space="preserve"> </v>
      </c>
      <c r="BX848" s="471">
        <f t="shared" si="840"/>
        <v>757</v>
      </c>
      <c r="BY848" s="117"/>
      <c r="BZ848" s="117"/>
      <c r="CA848" s="117"/>
      <c r="CB848" s="117"/>
      <c r="CC848" s="117"/>
      <c r="CD848" s="461"/>
      <c r="CE848" s="236"/>
      <c r="CF848" s="224" t="str">
        <f t="shared" si="841"/>
        <v xml:space="preserve"> </v>
      </c>
      <c r="CG848" s="116"/>
      <c r="CH848" s="117"/>
      <c r="CI848" s="117"/>
      <c r="CJ848" s="117"/>
      <c r="CK848" s="472"/>
      <c r="CL848" s="472"/>
      <c r="CM848" s="472"/>
      <c r="CN848" s="472"/>
      <c r="CO848" s="117"/>
      <c r="CP848" s="253"/>
      <c r="CQ848" s="120"/>
      <c r="CR848" s="224" t="str" cm="1">
        <f t="array" ref="CR848">IF(AND(SUM(COUNTIF(CG848:CM848,{"*不明*","*その他*"})+COUNTIF(CO848:CP848,{"*不明*","*その他*"}))&gt;0,CQ848=""),"その他・不明の場合,10)具体的内容、理由を記入",IF(OR(AND(CI848=CI$65,COUNTA(CJ848:CM848)&lt;4),AND(OR(CI848=CI$63,CI848=CI$64,CI848=CI$66,CI848=CI$67,CI848=CI$68,CI848=""),COUNTA(CJ848:CM848)&gt;0)),"3)介護保険認定済→要介護度、認知症自立度、寝たきり度、介護保険サービス記入",IF(OR(AND(OR(CM848=CM$63,CM848=CM$64),CN848=""),AND(OR(CM848=CM$65,CM848=CM$66),CN848&lt;&gt;"")),"7)介護保険サービス受けている/過去受けていた→具体的内容記入"," ")))</f>
        <v xml:space="preserve"> </v>
      </c>
      <c r="CS848" s="224" t="str">
        <f t="shared" si="842"/>
        <v xml:space="preserve"> </v>
      </c>
      <c r="CT848" s="116"/>
      <c r="CU848" s="253"/>
      <c r="CV848" s="117"/>
      <c r="CW848" s="117"/>
      <c r="CX848" s="253"/>
      <c r="CY848" s="117"/>
      <c r="CZ848" s="117"/>
      <c r="DA848" s="253"/>
      <c r="DB848" s="117"/>
      <c r="DC848" s="224" t="str">
        <f t="shared" si="843"/>
        <v xml:space="preserve"> </v>
      </c>
      <c r="DD848" s="224" t="str">
        <f t="shared" si="844"/>
        <v xml:space="preserve"> </v>
      </c>
      <c r="DE848" s="224" t="str">
        <f t="shared" si="794"/>
        <v xml:space="preserve"> </v>
      </c>
      <c r="DF848" s="121"/>
      <c r="DG848" s="114"/>
      <c r="DH848" s="704"/>
      <c r="DI848" s="119"/>
      <c r="DJ848" s="187"/>
      <c r="DK848" s="254"/>
      <c r="DL848" s="224" t="str">
        <f t="shared" si="795"/>
        <v xml:space="preserve"> </v>
      </c>
      <c r="DM848" s="224" t="str">
        <f t="shared" si="845"/>
        <v xml:space="preserve"> </v>
      </c>
      <c r="DN848" s="474"/>
      <c r="DO848" s="117"/>
      <c r="DP848" s="117"/>
      <c r="DQ848" s="117"/>
      <c r="DR848" s="117"/>
      <c r="DS848" s="117"/>
      <c r="DT848" s="254"/>
      <c r="DU848" s="476"/>
      <c r="DV848" s="224" t="str">
        <f t="shared" si="796"/>
        <v xml:space="preserve"> </v>
      </c>
      <c r="DW848" s="115"/>
      <c r="DX848" s="470"/>
      <c r="DY848" s="117"/>
      <c r="DZ848" s="704"/>
      <c r="EA848" s="224" t="str">
        <f t="shared" si="797"/>
        <v xml:space="preserve"> </v>
      </c>
      <c r="EB848" s="906"/>
      <c r="EC848" s="904"/>
      <c r="ED848" s="904"/>
      <c r="EE848" s="904"/>
      <c r="EF848" s="904"/>
      <c r="EG848" s="904"/>
      <c r="EH848" s="904"/>
      <c r="EI848" s="904"/>
      <c r="EJ848" s="904"/>
      <c r="EK848" s="905"/>
      <c r="EL848" s="80"/>
      <c r="EM848" s="224" t="str">
        <f t="shared" si="846"/>
        <v xml:space="preserve"> </v>
      </c>
      <c r="EN848" s="224" t="str">
        <f t="shared" si="847"/>
        <v xml:space="preserve"> </v>
      </c>
      <c r="EO848" s="115"/>
      <c r="EP848" s="1050"/>
      <c r="EQ848" s="253"/>
      <c r="ER848" s="117"/>
      <c r="ES848" s="1258">
        <f t="shared" si="848"/>
        <v>757</v>
      </c>
      <c r="ET848" s="224" t="str">
        <f t="shared" si="849"/>
        <v xml:space="preserve"> </v>
      </c>
      <c r="EU848" s="477" t="str">
        <f t="shared" si="850"/>
        <v/>
      </c>
      <c r="EV848" s="1334" t="str">
        <f t="shared" si="792"/>
        <v xml:space="preserve"> </v>
      </c>
      <c r="EW848" s="1332" t="str">
        <f t="shared" si="836"/>
        <v/>
      </c>
      <c r="EX848" s="1275" t="str">
        <f t="shared" si="818"/>
        <v/>
      </c>
      <c r="EY848" s="1275" t="str">
        <f t="shared" si="819"/>
        <v/>
      </c>
      <c r="EZ848" s="1275" t="str">
        <f t="shared" si="820"/>
        <v/>
      </c>
      <c r="FA848" s="1275" t="str">
        <f t="shared" si="821"/>
        <v/>
      </c>
      <c r="FB848" s="1275" t="str">
        <f t="shared" si="822"/>
        <v/>
      </c>
      <c r="FC848" s="1333" t="str">
        <f t="shared" si="823"/>
        <v/>
      </c>
      <c r="FE848" s="1234" t="str">
        <f t="shared" si="824"/>
        <v xml:space="preserve"> </v>
      </c>
      <c r="FF848" s="1234" t="str">
        <f t="shared" si="825"/>
        <v xml:space="preserve"> </v>
      </c>
      <c r="FG848" s="1234" t="str">
        <f t="shared" si="826"/>
        <v xml:space="preserve"> </v>
      </c>
      <c r="FH848" s="1234" t="str">
        <f t="shared" si="827"/>
        <v xml:space="preserve"> </v>
      </c>
      <c r="FI848" s="1234" t="str">
        <f t="shared" si="798"/>
        <v xml:space="preserve"> </v>
      </c>
      <c r="FJ848" s="1234" t="str">
        <f t="shared" si="828"/>
        <v xml:space="preserve"> </v>
      </c>
      <c r="FK848" s="1234">
        <f t="shared" si="799"/>
        <v>0</v>
      </c>
      <c r="FL848" s="1227"/>
      <c r="FM848" s="1234" t="str">
        <f t="shared" si="800"/>
        <v xml:space="preserve"> </v>
      </c>
      <c r="FN848" s="1234" t="str">
        <f t="shared" si="801"/>
        <v xml:space="preserve"> </v>
      </c>
      <c r="FO848" s="1234" t="str">
        <f t="shared" si="829"/>
        <v xml:space="preserve"> </v>
      </c>
      <c r="FP848" s="1234" t="str">
        <f t="shared" si="830"/>
        <v xml:space="preserve"> </v>
      </c>
      <c r="FQ848" s="1234" t="str">
        <f t="shared" si="802"/>
        <v xml:space="preserve"> </v>
      </c>
      <c r="FR848" s="1234" t="str">
        <f t="shared" si="831"/>
        <v xml:space="preserve"> </v>
      </c>
      <c r="FS848" s="1234">
        <f t="shared" si="837"/>
        <v>0</v>
      </c>
      <c r="FT848" s="1227"/>
      <c r="FU848" s="1234" t="str">
        <f t="shared" si="832"/>
        <v xml:space="preserve"> </v>
      </c>
      <c r="FV848" s="1234" t="str">
        <f t="shared" si="833"/>
        <v xml:space="preserve"> </v>
      </c>
      <c r="FW848" s="1234" t="str">
        <f t="shared" si="834"/>
        <v xml:space="preserve"> </v>
      </c>
      <c r="FX848" s="1234" t="str">
        <f t="shared" si="803"/>
        <v xml:space="preserve"> </v>
      </c>
      <c r="FY848" s="1234" t="str">
        <f t="shared" si="804"/>
        <v xml:space="preserve"> </v>
      </c>
      <c r="FZ848" s="1234" t="str">
        <f t="shared" si="835"/>
        <v xml:space="preserve"> </v>
      </c>
      <c r="GA848" s="1234">
        <f t="shared" si="805"/>
        <v>0</v>
      </c>
      <c r="GB848" s="1227"/>
      <c r="GC848" s="1234" t="str">
        <f t="shared" si="806"/>
        <v xml:space="preserve"> </v>
      </c>
      <c r="GD848" s="1234" t="str">
        <f t="shared" si="807"/>
        <v xml:space="preserve"> </v>
      </c>
      <c r="GE848" s="1234" t="str">
        <f t="shared" si="808"/>
        <v xml:space="preserve"> </v>
      </c>
      <c r="GF848" s="1234" t="str">
        <f t="shared" si="809"/>
        <v xml:space="preserve"> </v>
      </c>
      <c r="GG848" s="1234" t="str">
        <f t="shared" si="810"/>
        <v xml:space="preserve"> </v>
      </c>
      <c r="GH848" s="1234" t="str">
        <f t="shared" si="811"/>
        <v xml:space="preserve"> </v>
      </c>
      <c r="GI848" s="1234" t="str">
        <f t="shared" si="812"/>
        <v xml:space="preserve"> </v>
      </c>
      <c r="GJ848" s="1234" t="str">
        <f t="shared" si="813"/>
        <v xml:space="preserve"> </v>
      </c>
      <c r="GK848" s="1234" t="str">
        <f t="shared" si="814"/>
        <v xml:space="preserve"> </v>
      </c>
      <c r="GL848" s="1234" t="str">
        <f t="shared" si="815"/>
        <v xml:space="preserve"> </v>
      </c>
      <c r="GM848" s="1234" t="str">
        <f t="shared" si="816"/>
        <v xml:space="preserve"> </v>
      </c>
      <c r="GN848" s="1234">
        <f t="shared" si="817"/>
        <v>0</v>
      </c>
    </row>
    <row r="849" spans="1:196" s="100" customFormat="1" ht="27" customHeight="1" thickTop="1" thickBot="1">
      <c r="A849" s="1208">
        <f>【A票】【D票】!$D$10</f>
        <v>0</v>
      </c>
      <c r="B849" s="1212">
        <f>【A票】【D票】!$H$10</f>
        <v>0</v>
      </c>
      <c r="C849" s="1213" t="str">
        <f>【A票】【D票】!$K$10</f>
        <v xml:space="preserve"> </v>
      </c>
      <c r="D849" s="1214">
        <f t="shared" si="791"/>
        <v>758</v>
      </c>
      <c r="E849" s="914"/>
      <c r="F849" s="467"/>
      <c r="G849" s="469"/>
      <c r="H849" s="224" t="str">
        <f t="shared" si="838"/>
        <v xml:space="preserve"> </v>
      </c>
      <c r="I849" s="704"/>
      <c r="J849" s="117"/>
      <c r="K849" s="117"/>
      <c r="L849" s="117"/>
      <c r="M849" s="117"/>
      <c r="N849" s="117"/>
      <c r="O849" s="117"/>
      <c r="P849" s="117"/>
      <c r="Q849" s="117"/>
      <c r="R849" s="117"/>
      <c r="S849" s="117"/>
      <c r="T849" s="254"/>
      <c r="U849" s="646"/>
      <c r="V849" s="646"/>
      <c r="W849" s="114"/>
      <c r="X849" s="254"/>
      <c r="Y849" s="224" t="str">
        <f t="shared" si="839"/>
        <v xml:space="preserve"> </v>
      </c>
      <c r="Z849" s="579"/>
      <c r="AA849" s="704"/>
      <c r="AB849" s="119"/>
      <c r="AC849" s="224" t="str">
        <f t="shared" si="793"/>
        <v xml:space="preserve"> </v>
      </c>
      <c r="AD849" s="115"/>
      <c r="AE849" s="253"/>
      <c r="AF849" s="704"/>
      <c r="AG849" s="727"/>
      <c r="AH849" s="727"/>
      <c r="AI849" s="727"/>
      <c r="AJ849" s="727"/>
      <c r="AK849" s="591"/>
      <c r="AL849" s="727"/>
      <c r="AM849" s="727"/>
      <c r="AN849" s="727"/>
      <c r="AO849" s="727"/>
      <c r="AP849" s="727"/>
      <c r="AQ849" s="727"/>
      <c r="AR849" s="727"/>
      <c r="AS849" s="727"/>
      <c r="AT849" s="727"/>
      <c r="AU849" s="727"/>
      <c r="AV849" s="727"/>
      <c r="AW849" s="727"/>
      <c r="AX849" s="727"/>
      <c r="AY849" s="727"/>
      <c r="AZ849" s="727"/>
      <c r="BA849" s="727"/>
      <c r="BB849" s="727"/>
      <c r="BC849" s="821"/>
      <c r="BD849" s="727"/>
      <c r="BE849" s="727"/>
      <c r="BF849" s="727"/>
      <c r="BG849" s="727"/>
      <c r="BH849" s="727"/>
      <c r="BI849" s="727"/>
      <c r="BJ849" s="727"/>
      <c r="BK849" s="727"/>
      <c r="BL849" s="821"/>
      <c r="BM849" s="727"/>
      <c r="BN849" s="727"/>
      <c r="BO849" s="727"/>
      <c r="BP849" s="727"/>
      <c r="BQ849" s="727"/>
      <c r="BR849" s="821"/>
      <c r="BS849" s="727"/>
      <c r="BT849" s="727"/>
      <c r="BU849" s="727"/>
      <c r="BV849" s="591"/>
      <c r="BW849" s="224" t="str">
        <f t="shared" si="851"/>
        <v xml:space="preserve"> </v>
      </c>
      <c r="BX849" s="471">
        <f t="shared" si="840"/>
        <v>758</v>
      </c>
      <c r="BY849" s="117"/>
      <c r="BZ849" s="117"/>
      <c r="CA849" s="117"/>
      <c r="CB849" s="117"/>
      <c r="CC849" s="117"/>
      <c r="CD849" s="461"/>
      <c r="CE849" s="236"/>
      <c r="CF849" s="224" t="str">
        <f t="shared" si="841"/>
        <v xml:space="preserve"> </v>
      </c>
      <c r="CG849" s="116"/>
      <c r="CH849" s="117"/>
      <c r="CI849" s="117"/>
      <c r="CJ849" s="117"/>
      <c r="CK849" s="472"/>
      <c r="CL849" s="472"/>
      <c r="CM849" s="472"/>
      <c r="CN849" s="472"/>
      <c r="CO849" s="117"/>
      <c r="CP849" s="253"/>
      <c r="CQ849" s="120"/>
      <c r="CR849" s="224" t="str" cm="1">
        <f t="array" ref="CR849">IF(AND(SUM(COUNTIF(CG849:CM849,{"*不明*","*その他*"})+COUNTIF(CO849:CP849,{"*不明*","*その他*"}))&gt;0,CQ849=""),"その他・不明の場合,10)具体的内容、理由を記入",IF(OR(AND(CI849=CI$65,COUNTA(CJ849:CM849)&lt;4),AND(OR(CI849=CI$63,CI849=CI$64,CI849=CI$66,CI849=CI$67,CI849=CI$68,CI849=""),COUNTA(CJ849:CM849)&gt;0)),"3)介護保険認定済→要介護度、認知症自立度、寝たきり度、介護保険サービス記入",IF(OR(AND(OR(CM849=CM$63,CM849=CM$64),CN849=""),AND(OR(CM849=CM$65,CM849=CM$66),CN849&lt;&gt;"")),"7)介護保険サービス受けている/過去受けていた→具体的内容記入"," ")))</f>
        <v xml:space="preserve"> </v>
      </c>
      <c r="CS849" s="224" t="str">
        <f t="shared" si="842"/>
        <v xml:space="preserve"> </v>
      </c>
      <c r="CT849" s="116"/>
      <c r="CU849" s="253"/>
      <c r="CV849" s="117"/>
      <c r="CW849" s="117"/>
      <c r="CX849" s="253"/>
      <c r="CY849" s="117"/>
      <c r="CZ849" s="117"/>
      <c r="DA849" s="253"/>
      <c r="DB849" s="117"/>
      <c r="DC849" s="224" t="str">
        <f t="shared" si="843"/>
        <v xml:space="preserve"> </v>
      </c>
      <c r="DD849" s="224" t="str">
        <f t="shared" si="844"/>
        <v xml:space="preserve"> </v>
      </c>
      <c r="DE849" s="224" t="str">
        <f t="shared" si="794"/>
        <v xml:space="preserve"> </v>
      </c>
      <c r="DF849" s="121"/>
      <c r="DG849" s="114"/>
      <c r="DH849" s="704"/>
      <c r="DI849" s="119"/>
      <c r="DJ849" s="187"/>
      <c r="DK849" s="254"/>
      <c r="DL849" s="224" t="str">
        <f t="shared" si="795"/>
        <v xml:space="preserve"> </v>
      </c>
      <c r="DM849" s="224" t="str">
        <f t="shared" si="845"/>
        <v xml:space="preserve"> </v>
      </c>
      <c r="DN849" s="474"/>
      <c r="DO849" s="117"/>
      <c r="DP849" s="117"/>
      <c r="DQ849" s="117"/>
      <c r="DR849" s="117"/>
      <c r="DS849" s="117"/>
      <c r="DT849" s="254"/>
      <c r="DU849" s="476"/>
      <c r="DV849" s="224" t="str">
        <f t="shared" si="796"/>
        <v xml:space="preserve"> </v>
      </c>
      <c r="DW849" s="115"/>
      <c r="DX849" s="470"/>
      <c r="DY849" s="117"/>
      <c r="DZ849" s="704"/>
      <c r="EA849" s="224" t="str">
        <f t="shared" si="797"/>
        <v xml:space="preserve"> </v>
      </c>
      <c r="EB849" s="906"/>
      <c r="EC849" s="904"/>
      <c r="ED849" s="904"/>
      <c r="EE849" s="904"/>
      <c r="EF849" s="904"/>
      <c r="EG849" s="904"/>
      <c r="EH849" s="904"/>
      <c r="EI849" s="904"/>
      <c r="EJ849" s="904"/>
      <c r="EK849" s="905"/>
      <c r="EL849" s="80"/>
      <c r="EM849" s="224" t="str">
        <f t="shared" si="846"/>
        <v xml:space="preserve"> </v>
      </c>
      <c r="EN849" s="224" t="str">
        <f t="shared" si="847"/>
        <v xml:space="preserve"> </v>
      </c>
      <c r="EO849" s="115"/>
      <c r="EP849" s="1050"/>
      <c r="EQ849" s="253"/>
      <c r="ER849" s="117"/>
      <c r="ES849" s="1258">
        <f t="shared" si="848"/>
        <v>758</v>
      </c>
      <c r="ET849" s="224" t="str">
        <f t="shared" si="849"/>
        <v xml:space="preserve"> </v>
      </c>
      <c r="EU849" s="477" t="str">
        <f t="shared" si="850"/>
        <v/>
      </c>
      <c r="EV849" s="1334" t="str">
        <f t="shared" si="792"/>
        <v xml:space="preserve"> </v>
      </c>
      <c r="EW849" s="1332" t="str">
        <f t="shared" si="836"/>
        <v/>
      </c>
      <c r="EX849" s="1275" t="str">
        <f t="shared" si="818"/>
        <v/>
      </c>
      <c r="EY849" s="1275" t="str">
        <f t="shared" si="819"/>
        <v/>
      </c>
      <c r="EZ849" s="1275" t="str">
        <f t="shared" si="820"/>
        <v/>
      </c>
      <c r="FA849" s="1275" t="str">
        <f t="shared" si="821"/>
        <v/>
      </c>
      <c r="FB849" s="1275" t="str">
        <f t="shared" si="822"/>
        <v/>
      </c>
      <c r="FC849" s="1333" t="str">
        <f t="shared" si="823"/>
        <v/>
      </c>
      <c r="FE849" s="1234" t="str">
        <f t="shared" si="824"/>
        <v xml:space="preserve"> </v>
      </c>
      <c r="FF849" s="1234" t="str">
        <f t="shared" si="825"/>
        <v xml:space="preserve"> </v>
      </c>
      <c r="FG849" s="1234" t="str">
        <f t="shared" si="826"/>
        <v xml:space="preserve"> </v>
      </c>
      <c r="FH849" s="1234" t="str">
        <f t="shared" si="827"/>
        <v xml:space="preserve"> </v>
      </c>
      <c r="FI849" s="1234" t="str">
        <f t="shared" si="798"/>
        <v xml:space="preserve"> </v>
      </c>
      <c r="FJ849" s="1234" t="str">
        <f t="shared" si="828"/>
        <v xml:space="preserve"> </v>
      </c>
      <c r="FK849" s="1234">
        <f t="shared" si="799"/>
        <v>0</v>
      </c>
      <c r="FL849" s="1227"/>
      <c r="FM849" s="1234" t="str">
        <f t="shared" si="800"/>
        <v xml:space="preserve"> </v>
      </c>
      <c r="FN849" s="1234" t="str">
        <f t="shared" si="801"/>
        <v xml:space="preserve"> </v>
      </c>
      <c r="FO849" s="1234" t="str">
        <f t="shared" si="829"/>
        <v xml:space="preserve"> </v>
      </c>
      <c r="FP849" s="1234" t="str">
        <f t="shared" si="830"/>
        <v xml:space="preserve"> </v>
      </c>
      <c r="FQ849" s="1234" t="str">
        <f t="shared" si="802"/>
        <v xml:space="preserve"> </v>
      </c>
      <c r="FR849" s="1234" t="str">
        <f t="shared" si="831"/>
        <v xml:space="preserve"> </v>
      </c>
      <c r="FS849" s="1234">
        <f t="shared" si="837"/>
        <v>0</v>
      </c>
      <c r="FT849" s="1227"/>
      <c r="FU849" s="1234" t="str">
        <f t="shared" si="832"/>
        <v xml:space="preserve"> </v>
      </c>
      <c r="FV849" s="1234" t="str">
        <f t="shared" si="833"/>
        <v xml:space="preserve"> </v>
      </c>
      <c r="FW849" s="1234" t="str">
        <f t="shared" si="834"/>
        <v xml:space="preserve"> </v>
      </c>
      <c r="FX849" s="1234" t="str">
        <f t="shared" si="803"/>
        <v xml:space="preserve"> </v>
      </c>
      <c r="FY849" s="1234" t="str">
        <f t="shared" si="804"/>
        <v xml:space="preserve"> </v>
      </c>
      <c r="FZ849" s="1234" t="str">
        <f t="shared" si="835"/>
        <v xml:space="preserve"> </v>
      </c>
      <c r="GA849" s="1234">
        <f t="shared" si="805"/>
        <v>0</v>
      </c>
      <c r="GB849" s="1227"/>
      <c r="GC849" s="1234" t="str">
        <f t="shared" si="806"/>
        <v xml:space="preserve"> </v>
      </c>
      <c r="GD849" s="1234" t="str">
        <f t="shared" si="807"/>
        <v xml:space="preserve"> </v>
      </c>
      <c r="GE849" s="1234" t="str">
        <f t="shared" si="808"/>
        <v xml:space="preserve"> </v>
      </c>
      <c r="GF849" s="1234" t="str">
        <f t="shared" si="809"/>
        <v xml:space="preserve"> </v>
      </c>
      <c r="GG849" s="1234" t="str">
        <f t="shared" si="810"/>
        <v xml:space="preserve"> </v>
      </c>
      <c r="GH849" s="1234" t="str">
        <f t="shared" si="811"/>
        <v xml:space="preserve"> </v>
      </c>
      <c r="GI849" s="1234" t="str">
        <f t="shared" si="812"/>
        <v xml:space="preserve"> </v>
      </c>
      <c r="GJ849" s="1234" t="str">
        <f t="shared" si="813"/>
        <v xml:space="preserve"> </v>
      </c>
      <c r="GK849" s="1234" t="str">
        <f t="shared" si="814"/>
        <v xml:space="preserve"> </v>
      </c>
      <c r="GL849" s="1234" t="str">
        <f t="shared" si="815"/>
        <v xml:space="preserve"> </v>
      </c>
      <c r="GM849" s="1234" t="str">
        <f t="shared" si="816"/>
        <v xml:space="preserve"> </v>
      </c>
      <c r="GN849" s="1234">
        <f t="shared" si="817"/>
        <v>0</v>
      </c>
    </row>
    <row r="850" spans="1:196" s="100" customFormat="1" ht="27" customHeight="1" thickTop="1" thickBot="1">
      <c r="A850" s="1208">
        <f>【A票】【D票】!$D$10</f>
        <v>0</v>
      </c>
      <c r="B850" s="1212">
        <f>【A票】【D票】!$H$10</f>
        <v>0</v>
      </c>
      <c r="C850" s="1213" t="str">
        <f>【A票】【D票】!$K$10</f>
        <v xml:space="preserve"> </v>
      </c>
      <c r="D850" s="1214">
        <f t="shared" si="791"/>
        <v>759</v>
      </c>
      <c r="E850" s="914"/>
      <c r="F850" s="467"/>
      <c r="G850" s="469"/>
      <c r="H850" s="224" t="str">
        <f t="shared" si="838"/>
        <v xml:space="preserve"> </v>
      </c>
      <c r="I850" s="704"/>
      <c r="J850" s="117"/>
      <c r="K850" s="117"/>
      <c r="L850" s="117"/>
      <c r="M850" s="117"/>
      <c r="N850" s="117"/>
      <c r="O850" s="117"/>
      <c r="P850" s="117"/>
      <c r="Q850" s="117"/>
      <c r="R850" s="117"/>
      <c r="S850" s="117"/>
      <c r="T850" s="254"/>
      <c r="U850" s="646"/>
      <c r="V850" s="646"/>
      <c r="W850" s="114"/>
      <c r="X850" s="254"/>
      <c r="Y850" s="224" t="str">
        <f t="shared" si="839"/>
        <v xml:space="preserve"> </v>
      </c>
      <c r="Z850" s="579"/>
      <c r="AA850" s="704"/>
      <c r="AB850" s="119"/>
      <c r="AC850" s="224" t="str">
        <f t="shared" si="793"/>
        <v xml:space="preserve"> </v>
      </c>
      <c r="AD850" s="115"/>
      <c r="AE850" s="253"/>
      <c r="AF850" s="704"/>
      <c r="AG850" s="727"/>
      <c r="AH850" s="727"/>
      <c r="AI850" s="727"/>
      <c r="AJ850" s="727"/>
      <c r="AK850" s="591"/>
      <c r="AL850" s="727"/>
      <c r="AM850" s="727"/>
      <c r="AN850" s="727"/>
      <c r="AO850" s="727"/>
      <c r="AP850" s="727"/>
      <c r="AQ850" s="727"/>
      <c r="AR850" s="727"/>
      <c r="AS850" s="727"/>
      <c r="AT850" s="727"/>
      <c r="AU850" s="727"/>
      <c r="AV850" s="727"/>
      <c r="AW850" s="727"/>
      <c r="AX850" s="727"/>
      <c r="AY850" s="727"/>
      <c r="AZ850" s="727"/>
      <c r="BA850" s="727"/>
      <c r="BB850" s="727"/>
      <c r="BC850" s="821"/>
      <c r="BD850" s="727"/>
      <c r="BE850" s="727"/>
      <c r="BF850" s="727"/>
      <c r="BG850" s="727"/>
      <c r="BH850" s="727"/>
      <c r="BI850" s="727"/>
      <c r="BJ850" s="727"/>
      <c r="BK850" s="727"/>
      <c r="BL850" s="821"/>
      <c r="BM850" s="727"/>
      <c r="BN850" s="727"/>
      <c r="BO850" s="727"/>
      <c r="BP850" s="727"/>
      <c r="BQ850" s="727"/>
      <c r="BR850" s="821"/>
      <c r="BS850" s="727"/>
      <c r="BT850" s="727"/>
      <c r="BU850" s="727"/>
      <c r="BV850" s="591"/>
      <c r="BW850" s="224" t="str">
        <f t="shared" si="851"/>
        <v xml:space="preserve"> </v>
      </c>
      <c r="BX850" s="471">
        <f t="shared" si="840"/>
        <v>759</v>
      </c>
      <c r="BY850" s="117"/>
      <c r="BZ850" s="117"/>
      <c r="CA850" s="117"/>
      <c r="CB850" s="117"/>
      <c r="CC850" s="117"/>
      <c r="CD850" s="461"/>
      <c r="CE850" s="236"/>
      <c r="CF850" s="224" t="str">
        <f t="shared" si="841"/>
        <v xml:space="preserve"> </v>
      </c>
      <c r="CG850" s="116"/>
      <c r="CH850" s="117"/>
      <c r="CI850" s="117"/>
      <c r="CJ850" s="117"/>
      <c r="CK850" s="472"/>
      <c r="CL850" s="472"/>
      <c r="CM850" s="472"/>
      <c r="CN850" s="472"/>
      <c r="CO850" s="117"/>
      <c r="CP850" s="253"/>
      <c r="CQ850" s="120"/>
      <c r="CR850" s="224" t="str" cm="1">
        <f t="array" ref="CR850">IF(AND(SUM(COUNTIF(CG850:CM850,{"*不明*","*その他*"})+COUNTIF(CO850:CP850,{"*不明*","*その他*"}))&gt;0,CQ850=""),"その他・不明の場合,10)具体的内容、理由を記入",IF(OR(AND(CI850=CI$65,COUNTA(CJ850:CM850)&lt;4),AND(OR(CI850=CI$63,CI850=CI$64,CI850=CI$66,CI850=CI$67,CI850=CI$68,CI850=""),COUNTA(CJ850:CM850)&gt;0)),"3)介護保険認定済→要介護度、認知症自立度、寝たきり度、介護保険サービス記入",IF(OR(AND(OR(CM850=CM$63,CM850=CM$64),CN850=""),AND(OR(CM850=CM$65,CM850=CM$66),CN850&lt;&gt;"")),"7)介護保険サービス受けている/過去受けていた→具体的内容記入"," ")))</f>
        <v xml:space="preserve"> </v>
      </c>
      <c r="CS850" s="224" t="str">
        <f t="shared" si="842"/>
        <v xml:space="preserve"> </v>
      </c>
      <c r="CT850" s="116"/>
      <c r="CU850" s="253"/>
      <c r="CV850" s="117"/>
      <c r="CW850" s="117"/>
      <c r="CX850" s="253"/>
      <c r="CY850" s="117"/>
      <c r="CZ850" s="117"/>
      <c r="DA850" s="253"/>
      <c r="DB850" s="117"/>
      <c r="DC850" s="224" t="str">
        <f t="shared" si="843"/>
        <v xml:space="preserve"> </v>
      </c>
      <c r="DD850" s="224" t="str">
        <f t="shared" si="844"/>
        <v xml:space="preserve"> </v>
      </c>
      <c r="DE850" s="224" t="str">
        <f t="shared" si="794"/>
        <v xml:space="preserve"> </v>
      </c>
      <c r="DF850" s="121"/>
      <c r="DG850" s="114"/>
      <c r="DH850" s="704"/>
      <c r="DI850" s="119"/>
      <c r="DJ850" s="187"/>
      <c r="DK850" s="254"/>
      <c r="DL850" s="224" t="str">
        <f t="shared" si="795"/>
        <v xml:space="preserve"> </v>
      </c>
      <c r="DM850" s="224" t="str">
        <f t="shared" si="845"/>
        <v xml:space="preserve"> </v>
      </c>
      <c r="DN850" s="474"/>
      <c r="DO850" s="117"/>
      <c r="DP850" s="117"/>
      <c r="DQ850" s="117"/>
      <c r="DR850" s="117"/>
      <c r="DS850" s="117"/>
      <c r="DT850" s="254"/>
      <c r="DU850" s="476"/>
      <c r="DV850" s="224" t="str">
        <f t="shared" si="796"/>
        <v xml:space="preserve"> </v>
      </c>
      <c r="DW850" s="115"/>
      <c r="DX850" s="470"/>
      <c r="DY850" s="117"/>
      <c r="DZ850" s="704"/>
      <c r="EA850" s="224" t="str">
        <f t="shared" si="797"/>
        <v xml:space="preserve"> </v>
      </c>
      <c r="EB850" s="906"/>
      <c r="EC850" s="904"/>
      <c r="ED850" s="904"/>
      <c r="EE850" s="904"/>
      <c r="EF850" s="904"/>
      <c r="EG850" s="904"/>
      <c r="EH850" s="904"/>
      <c r="EI850" s="904"/>
      <c r="EJ850" s="904"/>
      <c r="EK850" s="905"/>
      <c r="EL850" s="80"/>
      <c r="EM850" s="224" t="str">
        <f t="shared" si="846"/>
        <v xml:space="preserve"> </v>
      </c>
      <c r="EN850" s="224" t="str">
        <f t="shared" si="847"/>
        <v xml:space="preserve"> </v>
      </c>
      <c r="EO850" s="115"/>
      <c r="EP850" s="1050"/>
      <c r="EQ850" s="253"/>
      <c r="ER850" s="117"/>
      <c r="ES850" s="1258">
        <f t="shared" si="848"/>
        <v>759</v>
      </c>
      <c r="ET850" s="224" t="str">
        <f t="shared" si="849"/>
        <v xml:space="preserve"> </v>
      </c>
      <c r="EU850" s="477" t="str">
        <f t="shared" si="850"/>
        <v/>
      </c>
      <c r="EV850" s="1334" t="str">
        <f t="shared" si="792"/>
        <v xml:space="preserve"> </v>
      </c>
      <c r="EW850" s="1332" t="str">
        <f t="shared" si="836"/>
        <v/>
      </c>
      <c r="EX850" s="1275" t="str">
        <f t="shared" si="818"/>
        <v/>
      </c>
      <c r="EY850" s="1275" t="str">
        <f t="shared" si="819"/>
        <v/>
      </c>
      <c r="EZ850" s="1275" t="str">
        <f t="shared" si="820"/>
        <v/>
      </c>
      <c r="FA850" s="1275" t="str">
        <f t="shared" si="821"/>
        <v/>
      </c>
      <c r="FB850" s="1275" t="str">
        <f t="shared" si="822"/>
        <v/>
      </c>
      <c r="FC850" s="1333" t="str">
        <f t="shared" si="823"/>
        <v/>
      </c>
      <c r="FE850" s="1234" t="str">
        <f t="shared" si="824"/>
        <v xml:space="preserve"> </v>
      </c>
      <c r="FF850" s="1234" t="str">
        <f t="shared" si="825"/>
        <v xml:space="preserve"> </v>
      </c>
      <c r="FG850" s="1234" t="str">
        <f t="shared" si="826"/>
        <v xml:space="preserve"> </v>
      </c>
      <c r="FH850" s="1234" t="str">
        <f t="shared" si="827"/>
        <v xml:space="preserve"> </v>
      </c>
      <c r="FI850" s="1234" t="str">
        <f t="shared" si="798"/>
        <v xml:space="preserve"> </v>
      </c>
      <c r="FJ850" s="1234" t="str">
        <f t="shared" si="828"/>
        <v xml:space="preserve"> </v>
      </c>
      <c r="FK850" s="1234">
        <f t="shared" si="799"/>
        <v>0</v>
      </c>
      <c r="FL850" s="1227"/>
      <c r="FM850" s="1234" t="str">
        <f t="shared" si="800"/>
        <v xml:space="preserve"> </v>
      </c>
      <c r="FN850" s="1234" t="str">
        <f t="shared" si="801"/>
        <v xml:space="preserve"> </v>
      </c>
      <c r="FO850" s="1234" t="str">
        <f t="shared" si="829"/>
        <v xml:space="preserve"> </v>
      </c>
      <c r="FP850" s="1234" t="str">
        <f t="shared" si="830"/>
        <v xml:space="preserve"> </v>
      </c>
      <c r="FQ850" s="1234" t="str">
        <f t="shared" si="802"/>
        <v xml:space="preserve"> </v>
      </c>
      <c r="FR850" s="1234" t="str">
        <f t="shared" si="831"/>
        <v xml:space="preserve"> </v>
      </c>
      <c r="FS850" s="1234">
        <f t="shared" si="837"/>
        <v>0</v>
      </c>
      <c r="FT850" s="1227"/>
      <c r="FU850" s="1234" t="str">
        <f t="shared" si="832"/>
        <v xml:space="preserve"> </v>
      </c>
      <c r="FV850" s="1234" t="str">
        <f t="shared" si="833"/>
        <v xml:space="preserve"> </v>
      </c>
      <c r="FW850" s="1234" t="str">
        <f t="shared" si="834"/>
        <v xml:space="preserve"> </v>
      </c>
      <c r="FX850" s="1234" t="str">
        <f t="shared" si="803"/>
        <v xml:space="preserve"> </v>
      </c>
      <c r="FY850" s="1234" t="str">
        <f t="shared" si="804"/>
        <v xml:space="preserve"> </v>
      </c>
      <c r="FZ850" s="1234" t="str">
        <f t="shared" si="835"/>
        <v xml:space="preserve"> </v>
      </c>
      <c r="GA850" s="1234">
        <f t="shared" si="805"/>
        <v>0</v>
      </c>
      <c r="GB850" s="1227"/>
      <c r="GC850" s="1234" t="str">
        <f t="shared" si="806"/>
        <v xml:space="preserve"> </v>
      </c>
      <c r="GD850" s="1234" t="str">
        <f t="shared" si="807"/>
        <v xml:space="preserve"> </v>
      </c>
      <c r="GE850" s="1234" t="str">
        <f t="shared" si="808"/>
        <v xml:space="preserve"> </v>
      </c>
      <c r="GF850" s="1234" t="str">
        <f t="shared" si="809"/>
        <v xml:space="preserve"> </v>
      </c>
      <c r="GG850" s="1234" t="str">
        <f t="shared" si="810"/>
        <v xml:space="preserve"> </v>
      </c>
      <c r="GH850" s="1234" t="str">
        <f t="shared" si="811"/>
        <v xml:space="preserve"> </v>
      </c>
      <c r="GI850" s="1234" t="str">
        <f t="shared" si="812"/>
        <v xml:space="preserve"> </v>
      </c>
      <c r="GJ850" s="1234" t="str">
        <f t="shared" si="813"/>
        <v xml:space="preserve"> </v>
      </c>
      <c r="GK850" s="1234" t="str">
        <f t="shared" si="814"/>
        <v xml:space="preserve"> </v>
      </c>
      <c r="GL850" s="1234" t="str">
        <f t="shared" si="815"/>
        <v xml:space="preserve"> </v>
      </c>
      <c r="GM850" s="1234" t="str">
        <f t="shared" si="816"/>
        <v xml:space="preserve"> </v>
      </c>
      <c r="GN850" s="1234">
        <f t="shared" si="817"/>
        <v>0</v>
      </c>
    </row>
    <row r="851" spans="1:196" s="100" customFormat="1" ht="27" customHeight="1" thickTop="1" thickBot="1">
      <c r="A851" s="1208">
        <f>【A票】【D票】!$D$10</f>
        <v>0</v>
      </c>
      <c r="B851" s="1212">
        <f>【A票】【D票】!$H$10</f>
        <v>0</v>
      </c>
      <c r="C851" s="1213" t="str">
        <f>【A票】【D票】!$K$10</f>
        <v xml:space="preserve"> </v>
      </c>
      <c r="D851" s="1214">
        <f t="shared" si="791"/>
        <v>760</v>
      </c>
      <c r="E851" s="914"/>
      <c r="F851" s="467"/>
      <c r="G851" s="469"/>
      <c r="H851" s="224" t="str">
        <f t="shared" si="838"/>
        <v xml:space="preserve"> </v>
      </c>
      <c r="I851" s="704"/>
      <c r="J851" s="117"/>
      <c r="K851" s="117"/>
      <c r="L851" s="117"/>
      <c r="M851" s="117"/>
      <c r="N851" s="117"/>
      <c r="O851" s="117"/>
      <c r="P851" s="117"/>
      <c r="Q851" s="117"/>
      <c r="R851" s="117"/>
      <c r="S851" s="117"/>
      <c r="T851" s="254"/>
      <c r="U851" s="646"/>
      <c r="V851" s="646"/>
      <c r="W851" s="114"/>
      <c r="X851" s="254"/>
      <c r="Y851" s="224" t="str">
        <f t="shared" si="839"/>
        <v xml:space="preserve"> </v>
      </c>
      <c r="Z851" s="579"/>
      <c r="AA851" s="704"/>
      <c r="AB851" s="119"/>
      <c r="AC851" s="224" t="str">
        <f t="shared" si="793"/>
        <v xml:space="preserve"> </v>
      </c>
      <c r="AD851" s="115"/>
      <c r="AE851" s="253"/>
      <c r="AF851" s="704"/>
      <c r="AG851" s="727"/>
      <c r="AH851" s="727"/>
      <c r="AI851" s="727"/>
      <c r="AJ851" s="727"/>
      <c r="AK851" s="591"/>
      <c r="AL851" s="727"/>
      <c r="AM851" s="727"/>
      <c r="AN851" s="727"/>
      <c r="AO851" s="727"/>
      <c r="AP851" s="727"/>
      <c r="AQ851" s="727"/>
      <c r="AR851" s="727"/>
      <c r="AS851" s="727"/>
      <c r="AT851" s="727"/>
      <c r="AU851" s="727"/>
      <c r="AV851" s="727"/>
      <c r="AW851" s="727"/>
      <c r="AX851" s="727"/>
      <c r="AY851" s="727"/>
      <c r="AZ851" s="727"/>
      <c r="BA851" s="727"/>
      <c r="BB851" s="727"/>
      <c r="BC851" s="821"/>
      <c r="BD851" s="727"/>
      <c r="BE851" s="727"/>
      <c r="BF851" s="727"/>
      <c r="BG851" s="727"/>
      <c r="BH851" s="727"/>
      <c r="BI851" s="727"/>
      <c r="BJ851" s="727"/>
      <c r="BK851" s="727"/>
      <c r="BL851" s="821"/>
      <c r="BM851" s="727"/>
      <c r="BN851" s="727"/>
      <c r="BO851" s="727"/>
      <c r="BP851" s="727"/>
      <c r="BQ851" s="727"/>
      <c r="BR851" s="821"/>
      <c r="BS851" s="727"/>
      <c r="BT851" s="727"/>
      <c r="BU851" s="727"/>
      <c r="BV851" s="591"/>
      <c r="BW851" s="224" t="str">
        <f t="shared" si="851"/>
        <v xml:space="preserve"> </v>
      </c>
      <c r="BX851" s="471">
        <f t="shared" si="840"/>
        <v>760</v>
      </c>
      <c r="BY851" s="117"/>
      <c r="BZ851" s="117"/>
      <c r="CA851" s="117"/>
      <c r="CB851" s="117"/>
      <c r="CC851" s="117"/>
      <c r="CD851" s="461"/>
      <c r="CE851" s="236"/>
      <c r="CF851" s="224" t="str">
        <f t="shared" si="841"/>
        <v xml:space="preserve"> </v>
      </c>
      <c r="CG851" s="116"/>
      <c r="CH851" s="117"/>
      <c r="CI851" s="117"/>
      <c r="CJ851" s="117"/>
      <c r="CK851" s="472"/>
      <c r="CL851" s="472"/>
      <c r="CM851" s="472"/>
      <c r="CN851" s="472"/>
      <c r="CO851" s="117"/>
      <c r="CP851" s="253"/>
      <c r="CQ851" s="120"/>
      <c r="CR851" s="224" t="str" cm="1">
        <f t="array" ref="CR851">IF(AND(SUM(COUNTIF(CG851:CM851,{"*不明*","*その他*"})+COUNTIF(CO851:CP851,{"*不明*","*その他*"}))&gt;0,CQ851=""),"その他・不明の場合,10)具体的内容、理由を記入",IF(OR(AND(CI851=CI$65,COUNTA(CJ851:CM851)&lt;4),AND(OR(CI851=CI$63,CI851=CI$64,CI851=CI$66,CI851=CI$67,CI851=CI$68,CI851=""),COUNTA(CJ851:CM851)&gt;0)),"3)介護保険認定済→要介護度、認知症自立度、寝たきり度、介護保険サービス記入",IF(OR(AND(OR(CM851=CM$63,CM851=CM$64),CN851=""),AND(OR(CM851=CM$65,CM851=CM$66),CN851&lt;&gt;"")),"7)介護保険サービス受けている/過去受けていた→具体的内容記入"," ")))</f>
        <v xml:space="preserve"> </v>
      </c>
      <c r="CS851" s="224" t="str">
        <f t="shared" si="842"/>
        <v xml:space="preserve"> </v>
      </c>
      <c r="CT851" s="116"/>
      <c r="CU851" s="253"/>
      <c r="CV851" s="117"/>
      <c r="CW851" s="117"/>
      <c r="CX851" s="253"/>
      <c r="CY851" s="117"/>
      <c r="CZ851" s="117"/>
      <c r="DA851" s="253"/>
      <c r="DB851" s="117"/>
      <c r="DC851" s="224" t="str">
        <f t="shared" si="843"/>
        <v xml:space="preserve"> </v>
      </c>
      <c r="DD851" s="224" t="str">
        <f t="shared" si="844"/>
        <v xml:space="preserve"> </v>
      </c>
      <c r="DE851" s="224" t="str">
        <f t="shared" si="794"/>
        <v xml:space="preserve"> </v>
      </c>
      <c r="DF851" s="121"/>
      <c r="DG851" s="114"/>
      <c r="DH851" s="704"/>
      <c r="DI851" s="119"/>
      <c r="DJ851" s="187"/>
      <c r="DK851" s="254"/>
      <c r="DL851" s="224" t="str">
        <f t="shared" si="795"/>
        <v xml:space="preserve"> </v>
      </c>
      <c r="DM851" s="224" t="str">
        <f t="shared" si="845"/>
        <v xml:space="preserve"> </v>
      </c>
      <c r="DN851" s="474"/>
      <c r="DO851" s="117"/>
      <c r="DP851" s="117"/>
      <c r="DQ851" s="117"/>
      <c r="DR851" s="117"/>
      <c r="DS851" s="117"/>
      <c r="DT851" s="254"/>
      <c r="DU851" s="476"/>
      <c r="DV851" s="224" t="str">
        <f t="shared" si="796"/>
        <v xml:space="preserve"> </v>
      </c>
      <c r="DW851" s="115"/>
      <c r="DX851" s="470"/>
      <c r="DY851" s="117"/>
      <c r="DZ851" s="704"/>
      <c r="EA851" s="224" t="str">
        <f t="shared" si="797"/>
        <v xml:space="preserve"> </v>
      </c>
      <c r="EB851" s="906"/>
      <c r="EC851" s="904"/>
      <c r="ED851" s="904"/>
      <c r="EE851" s="904"/>
      <c r="EF851" s="904"/>
      <c r="EG851" s="904"/>
      <c r="EH851" s="904"/>
      <c r="EI851" s="904"/>
      <c r="EJ851" s="904"/>
      <c r="EK851" s="905"/>
      <c r="EL851" s="80"/>
      <c r="EM851" s="224" t="str">
        <f t="shared" si="846"/>
        <v xml:space="preserve"> </v>
      </c>
      <c r="EN851" s="224" t="str">
        <f t="shared" si="847"/>
        <v xml:space="preserve"> </v>
      </c>
      <c r="EO851" s="115"/>
      <c r="EP851" s="1050"/>
      <c r="EQ851" s="253"/>
      <c r="ER851" s="117"/>
      <c r="ES851" s="1258">
        <f t="shared" si="848"/>
        <v>760</v>
      </c>
      <c r="ET851" s="224" t="str">
        <f t="shared" si="849"/>
        <v xml:space="preserve"> </v>
      </c>
      <c r="EU851" s="477" t="str">
        <f t="shared" si="850"/>
        <v/>
      </c>
      <c r="EV851" s="1334" t="str">
        <f t="shared" si="792"/>
        <v xml:space="preserve"> </v>
      </c>
      <c r="EW851" s="1332" t="str">
        <f t="shared" si="836"/>
        <v/>
      </c>
      <c r="EX851" s="1275" t="str">
        <f t="shared" si="818"/>
        <v/>
      </c>
      <c r="EY851" s="1275" t="str">
        <f t="shared" si="819"/>
        <v/>
      </c>
      <c r="EZ851" s="1275" t="str">
        <f t="shared" si="820"/>
        <v/>
      </c>
      <c r="FA851" s="1275" t="str">
        <f t="shared" si="821"/>
        <v/>
      </c>
      <c r="FB851" s="1275" t="str">
        <f t="shared" si="822"/>
        <v/>
      </c>
      <c r="FC851" s="1333" t="str">
        <f t="shared" si="823"/>
        <v/>
      </c>
      <c r="FE851" s="1234" t="str">
        <f t="shared" si="824"/>
        <v xml:space="preserve"> </v>
      </c>
      <c r="FF851" s="1234" t="str">
        <f t="shared" si="825"/>
        <v xml:space="preserve"> </v>
      </c>
      <c r="FG851" s="1234" t="str">
        <f t="shared" si="826"/>
        <v xml:space="preserve"> </v>
      </c>
      <c r="FH851" s="1234" t="str">
        <f t="shared" si="827"/>
        <v xml:space="preserve"> </v>
      </c>
      <c r="FI851" s="1234" t="str">
        <f t="shared" si="798"/>
        <v xml:space="preserve"> </v>
      </c>
      <c r="FJ851" s="1234" t="str">
        <f t="shared" si="828"/>
        <v xml:space="preserve"> </v>
      </c>
      <c r="FK851" s="1234">
        <f t="shared" si="799"/>
        <v>0</v>
      </c>
      <c r="FL851" s="1227"/>
      <c r="FM851" s="1234" t="str">
        <f t="shared" si="800"/>
        <v xml:space="preserve"> </v>
      </c>
      <c r="FN851" s="1234" t="str">
        <f t="shared" si="801"/>
        <v xml:space="preserve"> </v>
      </c>
      <c r="FO851" s="1234" t="str">
        <f t="shared" si="829"/>
        <v xml:space="preserve"> </v>
      </c>
      <c r="FP851" s="1234" t="str">
        <f t="shared" si="830"/>
        <v xml:space="preserve"> </v>
      </c>
      <c r="FQ851" s="1234" t="str">
        <f t="shared" si="802"/>
        <v xml:space="preserve"> </v>
      </c>
      <c r="FR851" s="1234" t="str">
        <f t="shared" si="831"/>
        <v xml:space="preserve"> </v>
      </c>
      <c r="FS851" s="1234">
        <f t="shared" si="837"/>
        <v>0</v>
      </c>
      <c r="FT851" s="1227"/>
      <c r="FU851" s="1234" t="str">
        <f t="shared" si="832"/>
        <v xml:space="preserve"> </v>
      </c>
      <c r="FV851" s="1234" t="str">
        <f t="shared" si="833"/>
        <v xml:space="preserve"> </v>
      </c>
      <c r="FW851" s="1234" t="str">
        <f t="shared" si="834"/>
        <v xml:space="preserve"> </v>
      </c>
      <c r="FX851" s="1234" t="str">
        <f t="shared" si="803"/>
        <v xml:space="preserve"> </v>
      </c>
      <c r="FY851" s="1234" t="str">
        <f t="shared" si="804"/>
        <v xml:space="preserve"> </v>
      </c>
      <c r="FZ851" s="1234" t="str">
        <f t="shared" si="835"/>
        <v xml:space="preserve"> </v>
      </c>
      <c r="GA851" s="1234">
        <f t="shared" si="805"/>
        <v>0</v>
      </c>
      <c r="GB851" s="1227"/>
      <c r="GC851" s="1234" t="str">
        <f t="shared" si="806"/>
        <v xml:space="preserve"> </v>
      </c>
      <c r="GD851" s="1234" t="str">
        <f t="shared" si="807"/>
        <v xml:space="preserve"> </v>
      </c>
      <c r="GE851" s="1234" t="str">
        <f t="shared" si="808"/>
        <v xml:space="preserve"> </v>
      </c>
      <c r="GF851" s="1234" t="str">
        <f t="shared" si="809"/>
        <v xml:space="preserve"> </v>
      </c>
      <c r="GG851" s="1234" t="str">
        <f t="shared" si="810"/>
        <v xml:space="preserve"> </v>
      </c>
      <c r="GH851" s="1234" t="str">
        <f t="shared" si="811"/>
        <v xml:space="preserve"> </v>
      </c>
      <c r="GI851" s="1234" t="str">
        <f t="shared" si="812"/>
        <v xml:space="preserve"> </v>
      </c>
      <c r="GJ851" s="1234" t="str">
        <f t="shared" si="813"/>
        <v xml:space="preserve"> </v>
      </c>
      <c r="GK851" s="1234" t="str">
        <f t="shared" si="814"/>
        <v xml:space="preserve"> </v>
      </c>
      <c r="GL851" s="1234" t="str">
        <f t="shared" si="815"/>
        <v xml:space="preserve"> </v>
      </c>
      <c r="GM851" s="1234" t="str">
        <f t="shared" si="816"/>
        <v xml:space="preserve"> </v>
      </c>
      <c r="GN851" s="1234">
        <f t="shared" si="817"/>
        <v>0</v>
      </c>
    </row>
    <row r="852" spans="1:196" s="100" customFormat="1" ht="27" customHeight="1" thickTop="1" thickBot="1">
      <c r="A852" s="1208">
        <f>【A票】【D票】!$D$10</f>
        <v>0</v>
      </c>
      <c r="B852" s="1212">
        <f>【A票】【D票】!$H$10</f>
        <v>0</v>
      </c>
      <c r="C852" s="1213" t="str">
        <f>【A票】【D票】!$K$10</f>
        <v xml:space="preserve"> </v>
      </c>
      <c r="D852" s="1214">
        <f t="shared" si="791"/>
        <v>761</v>
      </c>
      <c r="E852" s="914"/>
      <c r="F852" s="467"/>
      <c r="G852" s="469"/>
      <c r="H852" s="224" t="str">
        <f t="shared" si="838"/>
        <v xml:space="preserve"> </v>
      </c>
      <c r="I852" s="704"/>
      <c r="J852" s="117"/>
      <c r="K852" s="117"/>
      <c r="L852" s="117"/>
      <c r="M852" s="117"/>
      <c r="N852" s="117"/>
      <c r="O852" s="117"/>
      <c r="P852" s="117"/>
      <c r="Q852" s="117"/>
      <c r="R852" s="117"/>
      <c r="S852" s="117"/>
      <c r="T852" s="254"/>
      <c r="U852" s="646"/>
      <c r="V852" s="646"/>
      <c r="W852" s="114"/>
      <c r="X852" s="254"/>
      <c r="Y852" s="224" t="str">
        <f t="shared" si="839"/>
        <v xml:space="preserve"> </v>
      </c>
      <c r="Z852" s="579"/>
      <c r="AA852" s="704"/>
      <c r="AB852" s="119"/>
      <c r="AC852" s="224" t="str">
        <f t="shared" si="793"/>
        <v xml:space="preserve"> </v>
      </c>
      <c r="AD852" s="115"/>
      <c r="AE852" s="253"/>
      <c r="AF852" s="704"/>
      <c r="AG852" s="727"/>
      <c r="AH852" s="727"/>
      <c r="AI852" s="727"/>
      <c r="AJ852" s="727"/>
      <c r="AK852" s="591"/>
      <c r="AL852" s="727"/>
      <c r="AM852" s="727"/>
      <c r="AN852" s="727"/>
      <c r="AO852" s="727"/>
      <c r="AP852" s="727"/>
      <c r="AQ852" s="727"/>
      <c r="AR852" s="727"/>
      <c r="AS852" s="727"/>
      <c r="AT852" s="727"/>
      <c r="AU852" s="727"/>
      <c r="AV852" s="727"/>
      <c r="AW852" s="727"/>
      <c r="AX852" s="727"/>
      <c r="AY852" s="727"/>
      <c r="AZ852" s="727"/>
      <c r="BA852" s="727"/>
      <c r="BB852" s="727"/>
      <c r="BC852" s="821"/>
      <c r="BD852" s="727"/>
      <c r="BE852" s="727"/>
      <c r="BF852" s="727"/>
      <c r="BG852" s="727"/>
      <c r="BH852" s="727"/>
      <c r="BI852" s="727"/>
      <c r="BJ852" s="727"/>
      <c r="BK852" s="727"/>
      <c r="BL852" s="821"/>
      <c r="BM852" s="727"/>
      <c r="BN852" s="727"/>
      <c r="BO852" s="727"/>
      <c r="BP852" s="727"/>
      <c r="BQ852" s="727"/>
      <c r="BR852" s="821"/>
      <c r="BS852" s="727"/>
      <c r="BT852" s="727"/>
      <c r="BU852" s="727"/>
      <c r="BV852" s="591"/>
      <c r="BW852" s="224" t="str">
        <f t="shared" si="851"/>
        <v xml:space="preserve"> </v>
      </c>
      <c r="BX852" s="471">
        <f t="shared" si="840"/>
        <v>761</v>
      </c>
      <c r="BY852" s="117"/>
      <c r="BZ852" s="117"/>
      <c r="CA852" s="117"/>
      <c r="CB852" s="117"/>
      <c r="CC852" s="117"/>
      <c r="CD852" s="461"/>
      <c r="CE852" s="236"/>
      <c r="CF852" s="224" t="str">
        <f t="shared" si="841"/>
        <v xml:space="preserve"> </v>
      </c>
      <c r="CG852" s="116"/>
      <c r="CH852" s="117"/>
      <c r="CI852" s="117"/>
      <c r="CJ852" s="117"/>
      <c r="CK852" s="472"/>
      <c r="CL852" s="472"/>
      <c r="CM852" s="472"/>
      <c r="CN852" s="472"/>
      <c r="CO852" s="117"/>
      <c r="CP852" s="253"/>
      <c r="CQ852" s="120"/>
      <c r="CR852" s="224" t="str" cm="1">
        <f t="array" ref="CR852">IF(AND(SUM(COUNTIF(CG852:CM852,{"*不明*","*その他*"})+COUNTIF(CO852:CP852,{"*不明*","*その他*"}))&gt;0,CQ852=""),"その他・不明の場合,10)具体的内容、理由を記入",IF(OR(AND(CI852=CI$65,COUNTA(CJ852:CM852)&lt;4),AND(OR(CI852=CI$63,CI852=CI$64,CI852=CI$66,CI852=CI$67,CI852=CI$68,CI852=""),COUNTA(CJ852:CM852)&gt;0)),"3)介護保険認定済→要介護度、認知症自立度、寝たきり度、介護保険サービス記入",IF(OR(AND(OR(CM852=CM$63,CM852=CM$64),CN852=""),AND(OR(CM852=CM$65,CM852=CM$66),CN852&lt;&gt;"")),"7)介護保険サービス受けている/過去受けていた→具体的内容記入"," ")))</f>
        <v xml:space="preserve"> </v>
      </c>
      <c r="CS852" s="224" t="str">
        <f t="shared" si="842"/>
        <v xml:space="preserve"> </v>
      </c>
      <c r="CT852" s="116"/>
      <c r="CU852" s="253"/>
      <c r="CV852" s="117"/>
      <c r="CW852" s="117"/>
      <c r="CX852" s="253"/>
      <c r="CY852" s="117"/>
      <c r="CZ852" s="117"/>
      <c r="DA852" s="253"/>
      <c r="DB852" s="117"/>
      <c r="DC852" s="224" t="str">
        <f t="shared" si="843"/>
        <v xml:space="preserve"> </v>
      </c>
      <c r="DD852" s="224" t="str">
        <f t="shared" si="844"/>
        <v xml:space="preserve"> </v>
      </c>
      <c r="DE852" s="224" t="str">
        <f t="shared" si="794"/>
        <v xml:space="preserve"> </v>
      </c>
      <c r="DF852" s="121"/>
      <c r="DG852" s="114"/>
      <c r="DH852" s="704"/>
      <c r="DI852" s="119"/>
      <c r="DJ852" s="187"/>
      <c r="DK852" s="254"/>
      <c r="DL852" s="224" t="str">
        <f t="shared" si="795"/>
        <v xml:space="preserve"> </v>
      </c>
      <c r="DM852" s="224" t="str">
        <f t="shared" si="845"/>
        <v xml:space="preserve"> </v>
      </c>
      <c r="DN852" s="474"/>
      <c r="DO852" s="117"/>
      <c r="DP852" s="117"/>
      <c r="DQ852" s="117"/>
      <c r="DR852" s="117"/>
      <c r="DS852" s="117"/>
      <c r="DT852" s="254"/>
      <c r="DU852" s="476"/>
      <c r="DV852" s="224" t="str">
        <f t="shared" si="796"/>
        <v xml:space="preserve"> </v>
      </c>
      <c r="DW852" s="115"/>
      <c r="DX852" s="470"/>
      <c r="DY852" s="117"/>
      <c r="DZ852" s="704"/>
      <c r="EA852" s="224" t="str">
        <f t="shared" si="797"/>
        <v xml:space="preserve"> </v>
      </c>
      <c r="EB852" s="906"/>
      <c r="EC852" s="904"/>
      <c r="ED852" s="904"/>
      <c r="EE852" s="904"/>
      <c r="EF852" s="904"/>
      <c r="EG852" s="904"/>
      <c r="EH852" s="904"/>
      <c r="EI852" s="904"/>
      <c r="EJ852" s="904"/>
      <c r="EK852" s="905"/>
      <c r="EL852" s="80"/>
      <c r="EM852" s="224" t="str">
        <f t="shared" si="846"/>
        <v xml:space="preserve"> </v>
      </c>
      <c r="EN852" s="224" t="str">
        <f t="shared" si="847"/>
        <v xml:space="preserve"> </v>
      </c>
      <c r="EO852" s="115"/>
      <c r="EP852" s="1050"/>
      <c r="EQ852" s="253"/>
      <c r="ER852" s="117"/>
      <c r="ES852" s="1258">
        <f t="shared" si="848"/>
        <v>761</v>
      </c>
      <c r="ET852" s="224" t="str">
        <f t="shared" si="849"/>
        <v xml:space="preserve"> </v>
      </c>
      <c r="EU852" s="477" t="str">
        <f t="shared" si="850"/>
        <v/>
      </c>
      <c r="EV852" s="1334" t="str">
        <f t="shared" si="792"/>
        <v xml:space="preserve"> </v>
      </c>
      <c r="EW852" s="1332" t="str">
        <f t="shared" si="836"/>
        <v/>
      </c>
      <c r="EX852" s="1275" t="str">
        <f t="shared" si="818"/>
        <v/>
      </c>
      <c r="EY852" s="1275" t="str">
        <f t="shared" si="819"/>
        <v/>
      </c>
      <c r="EZ852" s="1275" t="str">
        <f t="shared" si="820"/>
        <v/>
      </c>
      <c r="FA852" s="1275" t="str">
        <f t="shared" si="821"/>
        <v/>
      </c>
      <c r="FB852" s="1275" t="str">
        <f t="shared" si="822"/>
        <v/>
      </c>
      <c r="FC852" s="1333" t="str">
        <f t="shared" si="823"/>
        <v/>
      </c>
      <c r="FE852" s="1234" t="str">
        <f t="shared" si="824"/>
        <v xml:space="preserve"> </v>
      </c>
      <c r="FF852" s="1234" t="str">
        <f t="shared" si="825"/>
        <v xml:space="preserve"> </v>
      </c>
      <c r="FG852" s="1234" t="str">
        <f t="shared" si="826"/>
        <v xml:space="preserve"> </v>
      </c>
      <c r="FH852" s="1234" t="str">
        <f t="shared" si="827"/>
        <v xml:space="preserve"> </v>
      </c>
      <c r="FI852" s="1234" t="str">
        <f t="shared" si="798"/>
        <v xml:space="preserve"> </v>
      </c>
      <c r="FJ852" s="1234" t="str">
        <f t="shared" si="828"/>
        <v xml:space="preserve"> </v>
      </c>
      <c r="FK852" s="1234">
        <f t="shared" si="799"/>
        <v>0</v>
      </c>
      <c r="FL852" s="1227"/>
      <c r="FM852" s="1234" t="str">
        <f t="shared" si="800"/>
        <v xml:space="preserve"> </v>
      </c>
      <c r="FN852" s="1234" t="str">
        <f t="shared" si="801"/>
        <v xml:space="preserve"> </v>
      </c>
      <c r="FO852" s="1234" t="str">
        <f t="shared" si="829"/>
        <v xml:space="preserve"> </v>
      </c>
      <c r="FP852" s="1234" t="str">
        <f t="shared" si="830"/>
        <v xml:space="preserve"> </v>
      </c>
      <c r="FQ852" s="1234" t="str">
        <f t="shared" si="802"/>
        <v xml:space="preserve"> </v>
      </c>
      <c r="FR852" s="1234" t="str">
        <f t="shared" si="831"/>
        <v xml:space="preserve"> </v>
      </c>
      <c r="FS852" s="1234">
        <f t="shared" si="837"/>
        <v>0</v>
      </c>
      <c r="FT852" s="1227"/>
      <c r="FU852" s="1234" t="str">
        <f t="shared" si="832"/>
        <v xml:space="preserve"> </v>
      </c>
      <c r="FV852" s="1234" t="str">
        <f t="shared" si="833"/>
        <v xml:space="preserve"> </v>
      </c>
      <c r="FW852" s="1234" t="str">
        <f t="shared" si="834"/>
        <v xml:space="preserve"> </v>
      </c>
      <c r="FX852" s="1234" t="str">
        <f t="shared" si="803"/>
        <v xml:space="preserve"> </v>
      </c>
      <c r="FY852" s="1234" t="str">
        <f t="shared" si="804"/>
        <v xml:space="preserve"> </v>
      </c>
      <c r="FZ852" s="1234" t="str">
        <f t="shared" si="835"/>
        <v xml:space="preserve"> </v>
      </c>
      <c r="GA852" s="1234">
        <f t="shared" si="805"/>
        <v>0</v>
      </c>
      <c r="GB852" s="1227"/>
      <c r="GC852" s="1234" t="str">
        <f t="shared" si="806"/>
        <v xml:space="preserve"> </v>
      </c>
      <c r="GD852" s="1234" t="str">
        <f t="shared" si="807"/>
        <v xml:space="preserve"> </v>
      </c>
      <c r="GE852" s="1234" t="str">
        <f t="shared" si="808"/>
        <v xml:space="preserve"> </v>
      </c>
      <c r="GF852" s="1234" t="str">
        <f t="shared" si="809"/>
        <v xml:space="preserve"> </v>
      </c>
      <c r="GG852" s="1234" t="str">
        <f t="shared" si="810"/>
        <v xml:space="preserve"> </v>
      </c>
      <c r="GH852" s="1234" t="str">
        <f t="shared" si="811"/>
        <v xml:space="preserve"> </v>
      </c>
      <c r="GI852" s="1234" t="str">
        <f t="shared" si="812"/>
        <v xml:space="preserve"> </v>
      </c>
      <c r="GJ852" s="1234" t="str">
        <f t="shared" si="813"/>
        <v xml:space="preserve"> </v>
      </c>
      <c r="GK852" s="1234" t="str">
        <f t="shared" si="814"/>
        <v xml:space="preserve"> </v>
      </c>
      <c r="GL852" s="1234" t="str">
        <f t="shared" si="815"/>
        <v xml:space="preserve"> </v>
      </c>
      <c r="GM852" s="1234" t="str">
        <f t="shared" si="816"/>
        <v xml:space="preserve"> </v>
      </c>
      <c r="GN852" s="1234">
        <f t="shared" si="817"/>
        <v>0</v>
      </c>
    </row>
    <row r="853" spans="1:196" s="100" customFormat="1" ht="27" customHeight="1" thickTop="1" thickBot="1">
      <c r="A853" s="1208">
        <f>【A票】【D票】!$D$10</f>
        <v>0</v>
      </c>
      <c r="B853" s="1212">
        <f>【A票】【D票】!$H$10</f>
        <v>0</v>
      </c>
      <c r="C853" s="1213" t="str">
        <f>【A票】【D票】!$K$10</f>
        <v xml:space="preserve"> </v>
      </c>
      <c r="D853" s="1214">
        <f t="shared" si="791"/>
        <v>762</v>
      </c>
      <c r="E853" s="914"/>
      <c r="F853" s="467"/>
      <c r="G853" s="469"/>
      <c r="H853" s="224" t="str">
        <f t="shared" si="838"/>
        <v xml:space="preserve"> </v>
      </c>
      <c r="I853" s="704"/>
      <c r="J853" s="117"/>
      <c r="K853" s="117"/>
      <c r="L853" s="117"/>
      <c r="M853" s="117"/>
      <c r="N853" s="117"/>
      <c r="O853" s="117"/>
      <c r="P853" s="117"/>
      <c r="Q853" s="117"/>
      <c r="R853" s="117"/>
      <c r="S853" s="117"/>
      <c r="T853" s="254"/>
      <c r="U853" s="646"/>
      <c r="V853" s="646"/>
      <c r="W853" s="114"/>
      <c r="X853" s="254"/>
      <c r="Y853" s="224" t="str">
        <f t="shared" si="839"/>
        <v xml:space="preserve"> </v>
      </c>
      <c r="Z853" s="579"/>
      <c r="AA853" s="704"/>
      <c r="AB853" s="119"/>
      <c r="AC853" s="224" t="str">
        <f t="shared" si="793"/>
        <v xml:space="preserve"> </v>
      </c>
      <c r="AD853" s="115"/>
      <c r="AE853" s="253"/>
      <c r="AF853" s="704"/>
      <c r="AG853" s="727"/>
      <c r="AH853" s="727"/>
      <c r="AI853" s="727"/>
      <c r="AJ853" s="727"/>
      <c r="AK853" s="591"/>
      <c r="AL853" s="727"/>
      <c r="AM853" s="727"/>
      <c r="AN853" s="727"/>
      <c r="AO853" s="727"/>
      <c r="AP853" s="727"/>
      <c r="AQ853" s="727"/>
      <c r="AR853" s="727"/>
      <c r="AS853" s="727"/>
      <c r="AT853" s="727"/>
      <c r="AU853" s="727"/>
      <c r="AV853" s="727"/>
      <c r="AW853" s="727"/>
      <c r="AX853" s="727"/>
      <c r="AY853" s="727"/>
      <c r="AZ853" s="727"/>
      <c r="BA853" s="727"/>
      <c r="BB853" s="727"/>
      <c r="BC853" s="821"/>
      <c r="BD853" s="727"/>
      <c r="BE853" s="727"/>
      <c r="BF853" s="727"/>
      <c r="BG853" s="727"/>
      <c r="BH853" s="727"/>
      <c r="BI853" s="727"/>
      <c r="BJ853" s="727"/>
      <c r="BK853" s="727"/>
      <c r="BL853" s="821"/>
      <c r="BM853" s="727"/>
      <c r="BN853" s="727"/>
      <c r="BO853" s="727"/>
      <c r="BP853" s="727"/>
      <c r="BQ853" s="727"/>
      <c r="BR853" s="821"/>
      <c r="BS853" s="727"/>
      <c r="BT853" s="727"/>
      <c r="BU853" s="727"/>
      <c r="BV853" s="591"/>
      <c r="BW853" s="224" t="str">
        <f t="shared" si="851"/>
        <v xml:space="preserve"> </v>
      </c>
      <c r="BX853" s="471">
        <f t="shared" si="840"/>
        <v>762</v>
      </c>
      <c r="BY853" s="117"/>
      <c r="BZ853" s="117"/>
      <c r="CA853" s="117"/>
      <c r="CB853" s="117"/>
      <c r="CC853" s="117"/>
      <c r="CD853" s="461"/>
      <c r="CE853" s="236"/>
      <c r="CF853" s="224" t="str">
        <f t="shared" si="841"/>
        <v xml:space="preserve"> </v>
      </c>
      <c r="CG853" s="116"/>
      <c r="CH853" s="117"/>
      <c r="CI853" s="117"/>
      <c r="CJ853" s="117"/>
      <c r="CK853" s="472"/>
      <c r="CL853" s="472"/>
      <c r="CM853" s="472"/>
      <c r="CN853" s="472"/>
      <c r="CO853" s="117"/>
      <c r="CP853" s="253"/>
      <c r="CQ853" s="120"/>
      <c r="CR853" s="224" t="str" cm="1">
        <f t="array" ref="CR853">IF(AND(SUM(COUNTIF(CG853:CM853,{"*不明*","*その他*"})+COUNTIF(CO853:CP853,{"*不明*","*その他*"}))&gt;0,CQ853=""),"その他・不明の場合,10)具体的内容、理由を記入",IF(OR(AND(CI853=CI$65,COUNTA(CJ853:CM853)&lt;4),AND(OR(CI853=CI$63,CI853=CI$64,CI853=CI$66,CI853=CI$67,CI853=CI$68,CI853=""),COUNTA(CJ853:CM853)&gt;0)),"3)介護保険認定済→要介護度、認知症自立度、寝たきり度、介護保険サービス記入",IF(OR(AND(OR(CM853=CM$63,CM853=CM$64),CN853=""),AND(OR(CM853=CM$65,CM853=CM$66),CN853&lt;&gt;"")),"7)介護保険サービス受けている/過去受けていた→具体的内容記入"," ")))</f>
        <v xml:space="preserve"> </v>
      </c>
      <c r="CS853" s="224" t="str">
        <f t="shared" si="842"/>
        <v xml:space="preserve"> </v>
      </c>
      <c r="CT853" s="116"/>
      <c r="CU853" s="253"/>
      <c r="CV853" s="117"/>
      <c r="CW853" s="117"/>
      <c r="CX853" s="253"/>
      <c r="CY853" s="117"/>
      <c r="CZ853" s="117"/>
      <c r="DA853" s="253"/>
      <c r="DB853" s="117"/>
      <c r="DC853" s="224" t="str">
        <f t="shared" si="843"/>
        <v xml:space="preserve"> </v>
      </c>
      <c r="DD853" s="224" t="str">
        <f t="shared" si="844"/>
        <v xml:space="preserve"> </v>
      </c>
      <c r="DE853" s="224" t="str">
        <f t="shared" si="794"/>
        <v xml:space="preserve"> </v>
      </c>
      <c r="DF853" s="121"/>
      <c r="DG853" s="114"/>
      <c r="DH853" s="704"/>
      <c r="DI853" s="119"/>
      <c r="DJ853" s="187"/>
      <c r="DK853" s="254"/>
      <c r="DL853" s="224" t="str">
        <f t="shared" si="795"/>
        <v xml:space="preserve"> </v>
      </c>
      <c r="DM853" s="224" t="str">
        <f t="shared" si="845"/>
        <v xml:space="preserve"> </v>
      </c>
      <c r="DN853" s="474"/>
      <c r="DO853" s="117"/>
      <c r="DP853" s="117"/>
      <c r="DQ853" s="117"/>
      <c r="DR853" s="117"/>
      <c r="DS853" s="117"/>
      <c r="DT853" s="254"/>
      <c r="DU853" s="476"/>
      <c r="DV853" s="224" t="str">
        <f t="shared" si="796"/>
        <v xml:space="preserve"> </v>
      </c>
      <c r="DW853" s="115"/>
      <c r="DX853" s="470"/>
      <c r="DY853" s="117"/>
      <c r="DZ853" s="704"/>
      <c r="EA853" s="224" t="str">
        <f t="shared" si="797"/>
        <v xml:space="preserve"> </v>
      </c>
      <c r="EB853" s="906"/>
      <c r="EC853" s="904"/>
      <c r="ED853" s="904"/>
      <c r="EE853" s="904"/>
      <c r="EF853" s="904"/>
      <c r="EG853" s="904"/>
      <c r="EH853" s="904"/>
      <c r="EI853" s="904"/>
      <c r="EJ853" s="904"/>
      <c r="EK853" s="905"/>
      <c r="EL853" s="80"/>
      <c r="EM853" s="224" t="str">
        <f t="shared" si="846"/>
        <v xml:space="preserve"> </v>
      </c>
      <c r="EN853" s="224" t="str">
        <f t="shared" si="847"/>
        <v xml:space="preserve"> </v>
      </c>
      <c r="EO853" s="115"/>
      <c r="EP853" s="1050"/>
      <c r="EQ853" s="253"/>
      <c r="ER853" s="117"/>
      <c r="ES853" s="1258">
        <f t="shared" si="848"/>
        <v>762</v>
      </c>
      <c r="ET853" s="224" t="str">
        <f t="shared" si="849"/>
        <v xml:space="preserve"> </v>
      </c>
      <c r="EU853" s="477" t="str">
        <f t="shared" si="850"/>
        <v/>
      </c>
      <c r="EV853" s="1334" t="str">
        <f t="shared" si="792"/>
        <v xml:space="preserve"> </v>
      </c>
      <c r="EW853" s="1332" t="str">
        <f t="shared" si="836"/>
        <v/>
      </c>
      <c r="EX853" s="1275" t="str">
        <f t="shared" si="818"/>
        <v/>
      </c>
      <c r="EY853" s="1275" t="str">
        <f t="shared" si="819"/>
        <v/>
      </c>
      <c r="EZ853" s="1275" t="str">
        <f t="shared" si="820"/>
        <v/>
      </c>
      <c r="FA853" s="1275" t="str">
        <f t="shared" si="821"/>
        <v/>
      </c>
      <c r="FB853" s="1275" t="str">
        <f t="shared" si="822"/>
        <v/>
      </c>
      <c r="FC853" s="1333" t="str">
        <f t="shared" si="823"/>
        <v/>
      </c>
      <c r="FE853" s="1234" t="str">
        <f t="shared" si="824"/>
        <v xml:space="preserve"> </v>
      </c>
      <c r="FF853" s="1234" t="str">
        <f t="shared" si="825"/>
        <v xml:space="preserve"> </v>
      </c>
      <c r="FG853" s="1234" t="str">
        <f t="shared" si="826"/>
        <v xml:space="preserve"> </v>
      </c>
      <c r="FH853" s="1234" t="str">
        <f t="shared" si="827"/>
        <v xml:space="preserve"> </v>
      </c>
      <c r="FI853" s="1234" t="str">
        <f t="shared" si="798"/>
        <v xml:space="preserve"> </v>
      </c>
      <c r="FJ853" s="1234" t="str">
        <f t="shared" si="828"/>
        <v xml:space="preserve"> </v>
      </c>
      <c r="FK853" s="1234">
        <f t="shared" si="799"/>
        <v>0</v>
      </c>
      <c r="FL853" s="1227"/>
      <c r="FM853" s="1234" t="str">
        <f t="shared" si="800"/>
        <v xml:space="preserve"> </v>
      </c>
      <c r="FN853" s="1234" t="str">
        <f t="shared" si="801"/>
        <v xml:space="preserve"> </v>
      </c>
      <c r="FO853" s="1234" t="str">
        <f t="shared" si="829"/>
        <v xml:space="preserve"> </v>
      </c>
      <c r="FP853" s="1234" t="str">
        <f t="shared" si="830"/>
        <v xml:space="preserve"> </v>
      </c>
      <c r="FQ853" s="1234" t="str">
        <f t="shared" si="802"/>
        <v xml:space="preserve"> </v>
      </c>
      <c r="FR853" s="1234" t="str">
        <f t="shared" si="831"/>
        <v xml:space="preserve"> </v>
      </c>
      <c r="FS853" s="1234">
        <f t="shared" si="837"/>
        <v>0</v>
      </c>
      <c r="FT853" s="1227"/>
      <c r="FU853" s="1234" t="str">
        <f t="shared" si="832"/>
        <v xml:space="preserve"> </v>
      </c>
      <c r="FV853" s="1234" t="str">
        <f t="shared" si="833"/>
        <v xml:space="preserve"> </v>
      </c>
      <c r="FW853" s="1234" t="str">
        <f t="shared" si="834"/>
        <v xml:space="preserve"> </v>
      </c>
      <c r="FX853" s="1234" t="str">
        <f t="shared" si="803"/>
        <v xml:space="preserve"> </v>
      </c>
      <c r="FY853" s="1234" t="str">
        <f t="shared" si="804"/>
        <v xml:space="preserve"> </v>
      </c>
      <c r="FZ853" s="1234" t="str">
        <f t="shared" si="835"/>
        <v xml:space="preserve"> </v>
      </c>
      <c r="GA853" s="1234">
        <f t="shared" si="805"/>
        <v>0</v>
      </c>
      <c r="GB853" s="1227"/>
      <c r="GC853" s="1234" t="str">
        <f t="shared" si="806"/>
        <v xml:space="preserve"> </v>
      </c>
      <c r="GD853" s="1234" t="str">
        <f t="shared" si="807"/>
        <v xml:space="preserve"> </v>
      </c>
      <c r="GE853" s="1234" t="str">
        <f t="shared" si="808"/>
        <v xml:space="preserve"> </v>
      </c>
      <c r="GF853" s="1234" t="str">
        <f t="shared" si="809"/>
        <v xml:space="preserve"> </v>
      </c>
      <c r="GG853" s="1234" t="str">
        <f t="shared" si="810"/>
        <v xml:space="preserve"> </v>
      </c>
      <c r="GH853" s="1234" t="str">
        <f t="shared" si="811"/>
        <v xml:space="preserve"> </v>
      </c>
      <c r="GI853" s="1234" t="str">
        <f t="shared" si="812"/>
        <v xml:space="preserve"> </v>
      </c>
      <c r="GJ853" s="1234" t="str">
        <f t="shared" si="813"/>
        <v xml:space="preserve"> </v>
      </c>
      <c r="GK853" s="1234" t="str">
        <f t="shared" si="814"/>
        <v xml:space="preserve"> </v>
      </c>
      <c r="GL853" s="1234" t="str">
        <f t="shared" si="815"/>
        <v xml:space="preserve"> </v>
      </c>
      <c r="GM853" s="1234" t="str">
        <f t="shared" si="816"/>
        <v xml:space="preserve"> </v>
      </c>
      <c r="GN853" s="1234">
        <f t="shared" si="817"/>
        <v>0</v>
      </c>
    </row>
    <row r="854" spans="1:196" s="100" customFormat="1" ht="27" customHeight="1" thickTop="1" thickBot="1">
      <c r="A854" s="1208">
        <f>【A票】【D票】!$D$10</f>
        <v>0</v>
      </c>
      <c r="B854" s="1212">
        <f>【A票】【D票】!$H$10</f>
        <v>0</v>
      </c>
      <c r="C854" s="1213" t="str">
        <f>【A票】【D票】!$K$10</f>
        <v xml:space="preserve"> </v>
      </c>
      <c r="D854" s="1214">
        <f t="shared" si="791"/>
        <v>763</v>
      </c>
      <c r="E854" s="914"/>
      <c r="F854" s="467"/>
      <c r="G854" s="469"/>
      <c r="H854" s="224" t="str">
        <f t="shared" si="838"/>
        <v xml:space="preserve"> </v>
      </c>
      <c r="I854" s="704"/>
      <c r="J854" s="117"/>
      <c r="K854" s="117"/>
      <c r="L854" s="117"/>
      <c r="M854" s="117"/>
      <c r="N854" s="117"/>
      <c r="O854" s="117"/>
      <c r="P854" s="117"/>
      <c r="Q854" s="117"/>
      <c r="R854" s="117"/>
      <c r="S854" s="117"/>
      <c r="T854" s="254"/>
      <c r="U854" s="646"/>
      <c r="V854" s="646"/>
      <c r="W854" s="114"/>
      <c r="X854" s="254"/>
      <c r="Y854" s="224" t="str">
        <f t="shared" si="839"/>
        <v xml:space="preserve"> </v>
      </c>
      <c r="Z854" s="579"/>
      <c r="AA854" s="704"/>
      <c r="AB854" s="119"/>
      <c r="AC854" s="224" t="str">
        <f t="shared" si="793"/>
        <v xml:space="preserve"> </v>
      </c>
      <c r="AD854" s="115"/>
      <c r="AE854" s="253"/>
      <c r="AF854" s="704"/>
      <c r="AG854" s="727"/>
      <c r="AH854" s="727"/>
      <c r="AI854" s="727"/>
      <c r="AJ854" s="727"/>
      <c r="AK854" s="591"/>
      <c r="AL854" s="727"/>
      <c r="AM854" s="727"/>
      <c r="AN854" s="727"/>
      <c r="AO854" s="727"/>
      <c r="AP854" s="727"/>
      <c r="AQ854" s="727"/>
      <c r="AR854" s="727"/>
      <c r="AS854" s="727"/>
      <c r="AT854" s="727"/>
      <c r="AU854" s="727"/>
      <c r="AV854" s="727"/>
      <c r="AW854" s="727"/>
      <c r="AX854" s="727"/>
      <c r="AY854" s="727"/>
      <c r="AZ854" s="727"/>
      <c r="BA854" s="727"/>
      <c r="BB854" s="727"/>
      <c r="BC854" s="821"/>
      <c r="BD854" s="727"/>
      <c r="BE854" s="727"/>
      <c r="BF854" s="727"/>
      <c r="BG854" s="727"/>
      <c r="BH854" s="727"/>
      <c r="BI854" s="727"/>
      <c r="BJ854" s="727"/>
      <c r="BK854" s="727"/>
      <c r="BL854" s="821"/>
      <c r="BM854" s="727"/>
      <c r="BN854" s="727"/>
      <c r="BO854" s="727"/>
      <c r="BP854" s="727"/>
      <c r="BQ854" s="727"/>
      <c r="BR854" s="821"/>
      <c r="BS854" s="727"/>
      <c r="BT854" s="727"/>
      <c r="BU854" s="727"/>
      <c r="BV854" s="591"/>
      <c r="BW854" s="224" t="str">
        <f t="shared" si="851"/>
        <v xml:space="preserve"> </v>
      </c>
      <c r="BX854" s="471">
        <f t="shared" si="840"/>
        <v>763</v>
      </c>
      <c r="BY854" s="117"/>
      <c r="BZ854" s="117"/>
      <c r="CA854" s="117"/>
      <c r="CB854" s="117"/>
      <c r="CC854" s="117"/>
      <c r="CD854" s="461"/>
      <c r="CE854" s="236"/>
      <c r="CF854" s="224" t="str">
        <f t="shared" si="841"/>
        <v xml:space="preserve"> </v>
      </c>
      <c r="CG854" s="116"/>
      <c r="CH854" s="117"/>
      <c r="CI854" s="117"/>
      <c r="CJ854" s="117"/>
      <c r="CK854" s="472"/>
      <c r="CL854" s="472"/>
      <c r="CM854" s="472"/>
      <c r="CN854" s="472"/>
      <c r="CO854" s="117"/>
      <c r="CP854" s="253"/>
      <c r="CQ854" s="120"/>
      <c r="CR854" s="224" t="str" cm="1">
        <f t="array" ref="CR854">IF(AND(SUM(COUNTIF(CG854:CM854,{"*不明*","*その他*"})+COUNTIF(CO854:CP854,{"*不明*","*その他*"}))&gt;0,CQ854=""),"その他・不明の場合,10)具体的内容、理由を記入",IF(OR(AND(CI854=CI$65,COUNTA(CJ854:CM854)&lt;4),AND(OR(CI854=CI$63,CI854=CI$64,CI854=CI$66,CI854=CI$67,CI854=CI$68,CI854=""),COUNTA(CJ854:CM854)&gt;0)),"3)介護保険認定済→要介護度、認知症自立度、寝たきり度、介護保険サービス記入",IF(OR(AND(OR(CM854=CM$63,CM854=CM$64),CN854=""),AND(OR(CM854=CM$65,CM854=CM$66),CN854&lt;&gt;"")),"7)介護保険サービス受けている/過去受けていた→具体的内容記入"," ")))</f>
        <v xml:space="preserve"> </v>
      </c>
      <c r="CS854" s="224" t="str">
        <f t="shared" si="842"/>
        <v xml:space="preserve"> </v>
      </c>
      <c r="CT854" s="116"/>
      <c r="CU854" s="253"/>
      <c r="CV854" s="117"/>
      <c r="CW854" s="117"/>
      <c r="CX854" s="253"/>
      <c r="CY854" s="117"/>
      <c r="CZ854" s="117"/>
      <c r="DA854" s="253"/>
      <c r="DB854" s="117"/>
      <c r="DC854" s="224" t="str">
        <f t="shared" si="843"/>
        <v xml:space="preserve"> </v>
      </c>
      <c r="DD854" s="224" t="str">
        <f t="shared" si="844"/>
        <v xml:space="preserve"> </v>
      </c>
      <c r="DE854" s="224" t="str">
        <f t="shared" si="794"/>
        <v xml:space="preserve"> </v>
      </c>
      <c r="DF854" s="121"/>
      <c r="DG854" s="114"/>
      <c r="DH854" s="704"/>
      <c r="DI854" s="119"/>
      <c r="DJ854" s="187"/>
      <c r="DK854" s="254"/>
      <c r="DL854" s="224" t="str">
        <f t="shared" si="795"/>
        <v xml:space="preserve"> </v>
      </c>
      <c r="DM854" s="224" t="str">
        <f t="shared" si="845"/>
        <v xml:space="preserve"> </v>
      </c>
      <c r="DN854" s="474"/>
      <c r="DO854" s="117"/>
      <c r="DP854" s="117"/>
      <c r="DQ854" s="117"/>
      <c r="DR854" s="117"/>
      <c r="DS854" s="117"/>
      <c r="DT854" s="254"/>
      <c r="DU854" s="476"/>
      <c r="DV854" s="224" t="str">
        <f t="shared" si="796"/>
        <v xml:space="preserve"> </v>
      </c>
      <c r="DW854" s="115"/>
      <c r="DX854" s="470"/>
      <c r="DY854" s="117"/>
      <c r="DZ854" s="704"/>
      <c r="EA854" s="224" t="str">
        <f t="shared" si="797"/>
        <v xml:space="preserve"> </v>
      </c>
      <c r="EB854" s="906"/>
      <c r="EC854" s="904"/>
      <c r="ED854" s="904"/>
      <c r="EE854" s="904"/>
      <c r="EF854" s="904"/>
      <c r="EG854" s="904"/>
      <c r="EH854" s="904"/>
      <c r="EI854" s="904"/>
      <c r="EJ854" s="904"/>
      <c r="EK854" s="905"/>
      <c r="EL854" s="80"/>
      <c r="EM854" s="224" t="str">
        <f t="shared" si="846"/>
        <v xml:space="preserve"> </v>
      </c>
      <c r="EN854" s="224" t="str">
        <f t="shared" si="847"/>
        <v xml:space="preserve"> </v>
      </c>
      <c r="EO854" s="115"/>
      <c r="EP854" s="1050"/>
      <c r="EQ854" s="253"/>
      <c r="ER854" s="117"/>
      <c r="ES854" s="1258">
        <f t="shared" si="848"/>
        <v>763</v>
      </c>
      <c r="ET854" s="224" t="str">
        <f t="shared" si="849"/>
        <v xml:space="preserve"> </v>
      </c>
      <c r="EU854" s="477" t="str">
        <f t="shared" si="850"/>
        <v/>
      </c>
      <c r="EV854" s="1334" t="str">
        <f t="shared" si="792"/>
        <v xml:space="preserve"> </v>
      </c>
      <c r="EW854" s="1332" t="str">
        <f t="shared" si="836"/>
        <v/>
      </c>
      <c r="EX854" s="1275" t="str">
        <f t="shared" si="818"/>
        <v/>
      </c>
      <c r="EY854" s="1275" t="str">
        <f t="shared" si="819"/>
        <v/>
      </c>
      <c r="EZ854" s="1275" t="str">
        <f t="shared" si="820"/>
        <v/>
      </c>
      <c r="FA854" s="1275" t="str">
        <f t="shared" si="821"/>
        <v/>
      </c>
      <c r="FB854" s="1275" t="str">
        <f t="shared" si="822"/>
        <v/>
      </c>
      <c r="FC854" s="1333" t="str">
        <f t="shared" si="823"/>
        <v/>
      </c>
      <c r="FE854" s="1234" t="str">
        <f t="shared" si="824"/>
        <v xml:space="preserve"> </v>
      </c>
      <c r="FF854" s="1234" t="str">
        <f t="shared" si="825"/>
        <v xml:space="preserve"> </v>
      </c>
      <c r="FG854" s="1234" t="str">
        <f t="shared" si="826"/>
        <v xml:space="preserve"> </v>
      </c>
      <c r="FH854" s="1234" t="str">
        <f t="shared" si="827"/>
        <v xml:space="preserve"> </v>
      </c>
      <c r="FI854" s="1234" t="str">
        <f t="shared" si="798"/>
        <v xml:space="preserve"> </v>
      </c>
      <c r="FJ854" s="1234" t="str">
        <f t="shared" si="828"/>
        <v xml:space="preserve"> </v>
      </c>
      <c r="FK854" s="1234">
        <f t="shared" si="799"/>
        <v>0</v>
      </c>
      <c r="FL854" s="1227"/>
      <c r="FM854" s="1234" t="str">
        <f t="shared" si="800"/>
        <v xml:space="preserve"> </v>
      </c>
      <c r="FN854" s="1234" t="str">
        <f t="shared" si="801"/>
        <v xml:space="preserve"> </v>
      </c>
      <c r="FO854" s="1234" t="str">
        <f t="shared" si="829"/>
        <v xml:space="preserve"> </v>
      </c>
      <c r="FP854" s="1234" t="str">
        <f t="shared" si="830"/>
        <v xml:space="preserve"> </v>
      </c>
      <c r="FQ854" s="1234" t="str">
        <f t="shared" si="802"/>
        <v xml:space="preserve"> </v>
      </c>
      <c r="FR854" s="1234" t="str">
        <f t="shared" si="831"/>
        <v xml:space="preserve"> </v>
      </c>
      <c r="FS854" s="1234">
        <f t="shared" si="837"/>
        <v>0</v>
      </c>
      <c r="FT854" s="1227"/>
      <c r="FU854" s="1234" t="str">
        <f t="shared" si="832"/>
        <v xml:space="preserve"> </v>
      </c>
      <c r="FV854" s="1234" t="str">
        <f t="shared" si="833"/>
        <v xml:space="preserve"> </v>
      </c>
      <c r="FW854" s="1234" t="str">
        <f t="shared" si="834"/>
        <v xml:space="preserve"> </v>
      </c>
      <c r="FX854" s="1234" t="str">
        <f t="shared" si="803"/>
        <v xml:space="preserve"> </v>
      </c>
      <c r="FY854" s="1234" t="str">
        <f t="shared" si="804"/>
        <v xml:space="preserve"> </v>
      </c>
      <c r="FZ854" s="1234" t="str">
        <f t="shared" si="835"/>
        <v xml:space="preserve"> </v>
      </c>
      <c r="GA854" s="1234">
        <f t="shared" si="805"/>
        <v>0</v>
      </c>
      <c r="GB854" s="1227"/>
      <c r="GC854" s="1234" t="str">
        <f t="shared" si="806"/>
        <v xml:space="preserve"> </v>
      </c>
      <c r="GD854" s="1234" t="str">
        <f t="shared" si="807"/>
        <v xml:space="preserve"> </v>
      </c>
      <c r="GE854" s="1234" t="str">
        <f t="shared" si="808"/>
        <v xml:space="preserve"> </v>
      </c>
      <c r="GF854" s="1234" t="str">
        <f t="shared" si="809"/>
        <v xml:space="preserve"> </v>
      </c>
      <c r="GG854" s="1234" t="str">
        <f t="shared" si="810"/>
        <v xml:space="preserve"> </v>
      </c>
      <c r="GH854" s="1234" t="str">
        <f t="shared" si="811"/>
        <v xml:space="preserve"> </v>
      </c>
      <c r="GI854" s="1234" t="str">
        <f t="shared" si="812"/>
        <v xml:space="preserve"> </v>
      </c>
      <c r="GJ854" s="1234" t="str">
        <f t="shared" si="813"/>
        <v xml:space="preserve"> </v>
      </c>
      <c r="GK854" s="1234" t="str">
        <f t="shared" si="814"/>
        <v xml:space="preserve"> </v>
      </c>
      <c r="GL854" s="1234" t="str">
        <f t="shared" si="815"/>
        <v xml:space="preserve"> </v>
      </c>
      <c r="GM854" s="1234" t="str">
        <f t="shared" si="816"/>
        <v xml:space="preserve"> </v>
      </c>
      <c r="GN854" s="1234">
        <f t="shared" si="817"/>
        <v>0</v>
      </c>
    </row>
    <row r="855" spans="1:196" s="100" customFormat="1" ht="27" customHeight="1" thickTop="1" thickBot="1">
      <c r="A855" s="1208">
        <f>【A票】【D票】!$D$10</f>
        <v>0</v>
      </c>
      <c r="B855" s="1212">
        <f>【A票】【D票】!$H$10</f>
        <v>0</v>
      </c>
      <c r="C855" s="1213" t="str">
        <f>【A票】【D票】!$K$10</f>
        <v xml:space="preserve"> </v>
      </c>
      <c r="D855" s="1214">
        <f t="shared" ref="D855:D918" si="852">ROW()-91</f>
        <v>764</v>
      </c>
      <c r="E855" s="914"/>
      <c r="F855" s="467"/>
      <c r="G855" s="469"/>
      <c r="H855" s="224" t="str">
        <f t="shared" si="838"/>
        <v xml:space="preserve"> </v>
      </c>
      <c r="I855" s="704"/>
      <c r="J855" s="117"/>
      <c r="K855" s="117"/>
      <c r="L855" s="117"/>
      <c r="M855" s="117"/>
      <c r="N855" s="117"/>
      <c r="O855" s="117"/>
      <c r="P855" s="117"/>
      <c r="Q855" s="117"/>
      <c r="R855" s="117"/>
      <c r="S855" s="117"/>
      <c r="T855" s="254"/>
      <c r="U855" s="646"/>
      <c r="V855" s="646"/>
      <c r="W855" s="114"/>
      <c r="X855" s="254"/>
      <c r="Y855" s="224" t="str">
        <f t="shared" si="839"/>
        <v xml:space="preserve"> </v>
      </c>
      <c r="Z855" s="579"/>
      <c r="AA855" s="704"/>
      <c r="AB855" s="119"/>
      <c r="AC855" s="224" t="str">
        <f t="shared" si="793"/>
        <v xml:space="preserve"> </v>
      </c>
      <c r="AD855" s="115"/>
      <c r="AE855" s="253"/>
      <c r="AF855" s="704"/>
      <c r="AG855" s="727"/>
      <c r="AH855" s="727"/>
      <c r="AI855" s="727"/>
      <c r="AJ855" s="727"/>
      <c r="AK855" s="591"/>
      <c r="AL855" s="727"/>
      <c r="AM855" s="727"/>
      <c r="AN855" s="727"/>
      <c r="AO855" s="727"/>
      <c r="AP855" s="727"/>
      <c r="AQ855" s="727"/>
      <c r="AR855" s="727"/>
      <c r="AS855" s="727"/>
      <c r="AT855" s="727"/>
      <c r="AU855" s="727"/>
      <c r="AV855" s="727"/>
      <c r="AW855" s="727"/>
      <c r="AX855" s="727"/>
      <c r="AY855" s="727"/>
      <c r="AZ855" s="727"/>
      <c r="BA855" s="727"/>
      <c r="BB855" s="727"/>
      <c r="BC855" s="821"/>
      <c r="BD855" s="727"/>
      <c r="BE855" s="727"/>
      <c r="BF855" s="727"/>
      <c r="BG855" s="727"/>
      <c r="BH855" s="727"/>
      <c r="BI855" s="727"/>
      <c r="BJ855" s="727"/>
      <c r="BK855" s="727"/>
      <c r="BL855" s="821"/>
      <c r="BM855" s="727"/>
      <c r="BN855" s="727"/>
      <c r="BO855" s="727"/>
      <c r="BP855" s="727"/>
      <c r="BQ855" s="727"/>
      <c r="BR855" s="821"/>
      <c r="BS855" s="727"/>
      <c r="BT855" s="727"/>
      <c r="BU855" s="727"/>
      <c r="BV855" s="591"/>
      <c r="BW855" s="224" t="str">
        <f t="shared" si="851"/>
        <v xml:space="preserve"> </v>
      </c>
      <c r="BX855" s="471">
        <f t="shared" si="840"/>
        <v>764</v>
      </c>
      <c r="BY855" s="117"/>
      <c r="BZ855" s="117"/>
      <c r="CA855" s="117"/>
      <c r="CB855" s="117"/>
      <c r="CC855" s="117"/>
      <c r="CD855" s="461"/>
      <c r="CE855" s="236"/>
      <c r="CF855" s="224" t="str">
        <f t="shared" si="841"/>
        <v xml:space="preserve"> </v>
      </c>
      <c r="CG855" s="116"/>
      <c r="CH855" s="117"/>
      <c r="CI855" s="117"/>
      <c r="CJ855" s="117"/>
      <c r="CK855" s="472"/>
      <c r="CL855" s="472"/>
      <c r="CM855" s="472"/>
      <c r="CN855" s="472"/>
      <c r="CO855" s="117"/>
      <c r="CP855" s="253"/>
      <c r="CQ855" s="120"/>
      <c r="CR855" s="224" t="str" cm="1">
        <f t="array" ref="CR855">IF(AND(SUM(COUNTIF(CG855:CM855,{"*不明*","*その他*"})+COUNTIF(CO855:CP855,{"*不明*","*その他*"}))&gt;0,CQ855=""),"その他・不明の場合,10)具体的内容、理由を記入",IF(OR(AND(CI855=CI$65,COUNTA(CJ855:CM855)&lt;4),AND(OR(CI855=CI$63,CI855=CI$64,CI855=CI$66,CI855=CI$67,CI855=CI$68,CI855=""),COUNTA(CJ855:CM855)&gt;0)),"3)介護保険認定済→要介護度、認知症自立度、寝たきり度、介護保険サービス記入",IF(OR(AND(OR(CM855=CM$63,CM855=CM$64),CN855=""),AND(OR(CM855=CM$65,CM855=CM$66),CN855&lt;&gt;"")),"7)介護保険サービス受けている/過去受けていた→具体的内容記入"," ")))</f>
        <v xml:space="preserve"> </v>
      </c>
      <c r="CS855" s="224" t="str">
        <f t="shared" si="842"/>
        <v xml:space="preserve"> </v>
      </c>
      <c r="CT855" s="116"/>
      <c r="CU855" s="253"/>
      <c r="CV855" s="117"/>
      <c r="CW855" s="117"/>
      <c r="CX855" s="253"/>
      <c r="CY855" s="117"/>
      <c r="CZ855" s="117"/>
      <c r="DA855" s="253"/>
      <c r="DB855" s="117"/>
      <c r="DC855" s="224" t="str">
        <f t="shared" si="843"/>
        <v xml:space="preserve"> </v>
      </c>
      <c r="DD855" s="224" t="str">
        <f t="shared" si="844"/>
        <v xml:space="preserve"> </v>
      </c>
      <c r="DE855" s="224" t="str">
        <f t="shared" si="794"/>
        <v xml:space="preserve"> </v>
      </c>
      <c r="DF855" s="121"/>
      <c r="DG855" s="114"/>
      <c r="DH855" s="704"/>
      <c r="DI855" s="119"/>
      <c r="DJ855" s="187"/>
      <c r="DK855" s="254"/>
      <c r="DL855" s="224" t="str">
        <f t="shared" si="795"/>
        <v xml:space="preserve"> </v>
      </c>
      <c r="DM855" s="224" t="str">
        <f t="shared" si="845"/>
        <v xml:space="preserve"> </v>
      </c>
      <c r="DN855" s="474"/>
      <c r="DO855" s="117"/>
      <c r="DP855" s="117"/>
      <c r="DQ855" s="117"/>
      <c r="DR855" s="117"/>
      <c r="DS855" s="117"/>
      <c r="DT855" s="254"/>
      <c r="DU855" s="476"/>
      <c r="DV855" s="224" t="str">
        <f t="shared" si="796"/>
        <v xml:space="preserve"> </v>
      </c>
      <c r="DW855" s="115"/>
      <c r="DX855" s="470"/>
      <c r="DY855" s="117"/>
      <c r="DZ855" s="704"/>
      <c r="EA855" s="224" t="str">
        <f t="shared" si="797"/>
        <v xml:space="preserve"> </v>
      </c>
      <c r="EB855" s="906"/>
      <c r="EC855" s="904"/>
      <c r="ED855" s="904"/>
      <c r="EE855" s="904"/>
      <c r="EF855" s="904"/>
      <c r="EG855" s="904"/>
      <c r="EH855" s="904"/>
      <c r="EI855" s="904"/>
      <c r="EJ855" s="904"/>
      <c r="EK855" s="905"/>
      <c r="EL855" s="80"/>
      <c r="EM855" s="224" t="str">
        <f t="shared" si="846"/>
        <v xml:space="preserve"> </v>
      </c>
      <c r="EN855" s="224" t="str">
        <f t="shared" si="847"/>
        <v xml:space="preserve"> </v>
      </c>
      <c r="EO855" s="115"/>
      <c r="EP855" s="1050"/>
      <c r="EQ855" s="253"/>
      <c r="ER855" s="117"/>
      <c r="ES855" s="1258">
        <f t="shared" si="848"/>
        <v>764</v>
      </c>
      <c r="ET855" s="224" t="str">
        <f t="shared" si="849"/>
        <v xml:space="preserve"> </v>
      </c>
      <c r="EU855" s="477" t="str">
        <f t="shared" si="850"/>
        <v/>
      </c>
      <c r="EV855" s="1334" t="str">
        <f t="shared" si="792"/>
        <v xml:space="preserve"> </v>
      </c>
      <c r="EW855" s="1332" t="str">
        <f t="shared" si="836"/>
        <v/>
      </c>
      <c r="EX855" s="1275" t="str">
        <f t="shared" si="818"/>
        <v/>
      </c>
      <c r="EY855" s="1275" t="str">
        <f t="shared" si="819"/>
        <v/>
      </c>
      <c r="EZ855" s="1275" t="str">
        <f t="shared" si="820"/>
        <v/>
      </c>
      <c r="FA855" s="1275" t="str">
        <f t="shared" si="821"/>
        <v/>
      </c>
      <c r="FB855" s="1275" t="str">
        <f t="shared" si="822"/>
        <v/>
      </c>
      <c r="FC855" s="1333" t="str">
        <f t="shared" si="823"/>
        <v/>
      </c>
      <c r="FE855" s="1234" t="str">
        <f t="shared" si="824"/>
        <v xml:space="preserve"> </v>
      </c>
      <c r="FF855" s="1234" t="str">
        <f t="shared" si="825"/>
        <v xml:space="preserve"> </v>
      </c>
      <c r="FG855" s="1234" t="str">
        <f t="shared" si="826"/>
        <v xml:space="preserve"> </v>
      </c>
      <c r="FH855" s="1234" t="str">
        <f t="shared" si="827"/>
        <v xml:space="preserve"> </v>
      </c>
      <c r="FI855" s="1234" t="str">
        <f t="shared" si="798"/>
        <v xml:space="preserve"> </v>
      </c>
      <c r="FJ855" s="1234" t="str">
        <f t="shared" si="828"/>
        <v xml:space="preserve"> </v>
      </c>
      <c r="FK855" s="1234">
        <f t="shared" si="799"/>
        <v>0</v>
      </c>
      <c r="FL855" s="1227"/>
      <c r="FM855" s="1234" t="str">
        <f t="shared" si="800"/>
        <v xml:space="preserve"> </v>
      </c>
      <c r="FN855" s="1234" t="str">
        <f t="shared" si="801"/>
        <v xml:space="preserve"> </v>
      </c>
      <c r="FO855" s="1234" t="str">
        <f t="shared" si="829"/>
        <v xml:space="preserve"> </v>
      </c>
      <c r="FP855" s="1234" t="str">
        <f t="shared" si="830"/>
        <v xml:space="preserve"> </v>
      </c>
      <c r="FQ855" s="1234" t="str">
        <f t="shared" si="802"/>
        <v xml:space="preserve"> </v>
      </c>
      <c r="FR855" s="1234" t="str">
        <f t="shared" si="831"/>
        <v xml:space="preserve"> </v>
      </c>
      <c r="FS855" s="1234">
        <f t="shared" si="837"/>
        <v>0</v>
      </c>
      <c r="FT855" s="1227"/>
      <c r="FU855" s="1234" t="str">
        <f t="shared" si="832"/>
        <v xml:space="preserve"> </v>
      </c>
      <c r="FV855" s="1234" t="str">
        <f t="shared" si="833"/>
        <v xml:space="preserve"> </v>
      </c>
      <c r="FW855" s="1234" t="str">
        <f t="shared" si="834"/>
        <v xml:space="preserve"> </v>
      </c>
      <c r="FX855" s="1234" t="str">
        <f t="shared" si="803"/>
        <v xml:space="preserve"> </v>
      </c>
      <c r="FY855" s="1234" t="str">
        <f t="shared" si="804"/>
        <v xml:space="preserve"> </v>
      </c>
      <c r="FZ855" s="1234" t="str">
        <f t="shared" si="835"/>
        <v xml:space="preserve"> </v>
      </c>
      <c r="GA855" s="1234">
        <f t="shared" si="805"/>
        <v>0</v>
      </c>
      <c r="GB855" s="1227"/>
      <c r="GC855" s="1234" t="str">
        <f t="shared" si="806"/>
        <v xml:space="preserve"> </v>
      </c>
      <c r="GD855" s="1234" t="str">
        <f t="shared" si="807"/>
        <v xml:space="preserve"> </v>
      </c>
      <c r="GE855" s="1234" t="str">
        <f t="shared" si="808"/>
        <v xml:space="preserve"> </v>
      </c>
      <c r="GF855" s="1234" t="str">
        <f t="shared" si="809"/>
        <v xml:space="preserve"> </v>
      </c>
      <c r="GG855" s="1234" t="str">
        <f t="shared" si="810"/>
        <v xml:space="preserve"> </v>
      </c>
      <c r="GH855" s="1234" t="str">
        <f t="shared" si="811"/>
        <v xml:space="preserve"> </v>
      </c>
      <c r="GI855" s="1234" t="str">
        <f t="shared" si="812"/>
        <v xml:space="preserve"> </v>
      </c>
      <c r="GJ855" s="1234" t="str">
        <f t="shared" si="813"/>
        <v xml:space="preserve"> </v>
      </c>
      <c r="GK855" s="1234" t="str">
        <f t="shared" si="814"/>
        <v xml:space="preserve"> </v>
      </c>
      <c r="GL855" s="1234" t="str">
        <f t="shared" si="815"/>
        <v xml:space="preserve"> </v>
      </c>
      <c r="GM855" s="1234" t="str">
        <f t="shared" si="816"/>
        <v xml:space="preserve"> </v>
      </c>
      <c r="GN855" s="1234">
        <f t="shared" si="817"/>
        <v>0</v>
      </c>
    </row>
    <row r="856" spans="1:196" s="100" customFormat="1" ht="27" customHeight="1" thickTop="1" thickBot="1">
      <c r="A856" s="1208">
        <f>【A票】【D票】!$D$10</f>
        <v>0</v>
      </c>
      <c r="B856" s="1212">
        <f>【A票】【D票】!$H$10</f>
        <v>0</v>
      </c>
      <c r="C856" s="1213" t="str">
        <f>【A票】【D票】!$K$10</f>
        <v xml:space="preserve"> </v>
      </c>
      <c r="D856" s="1214">
        <f t="shared" si="852"/>
        <v>765</v>
      </c>
      <c r="E856" s="914"/>
      <c r="F856" s="467"/>
      <c r="G856" s="469"/>
      <c r="H856" s="224" t="str">
        <f t="shared" si="838"/>
        <v xml:space="preserve"> </v>
      </c>
      <c r="I856" s="704"/>
      <c r="J856" s="117"/>
      <c r="K856" s="117"/>
      <c r="L856" s="117"/>
      <c r="M856" s="117"/>
      <c r="N856" s="117"/>
      <c r="O856" s="117"/>
      <c r="P856" s="117"/>
      <c r="Q856" s="117"/>
      <c r="R856" s="117"/>
      <c r="S856" s="117"/>
      <c r="T856" s="254"/>
      <c r="U856" s="646"/>
      <c r="V856" s="646"/>
      <c r="W856" s="114"/>
      <c r="X856" s="254"/>
      <c r="Y856" s="224" t="str">
        <f t="shared" si="839"/>
        <v xml:space="preserve"> </v>
      </c>
      <c r="Z856" s="579"/>
      <c r="AA856" s="704"/>
      <c r="AB856" s="119"/>
      <c r="AC856" s="224" t="str">
        <f t="shared" si="793"/>
        <v xml:space="preserve"> </v>
      </c>
      <c r="AD856" s="115"/>
      <c r="AE856" s="253"/>
      <c r="AF856" s="704"/>
      <c r="AG856" s="727"/>
      <c r="AH856" s="727"/>
      <c r="AI856" s="727"/>
      <c r="AJ856" s="727"/>
      <c r="AK856" s="591"/>
      <c r="AL856" s="727"/>
      <c r="AM856" s="727"/>
      <c r="AN856" s="727"/>
      <c r="AO856" s="727"/>
      <c r="AP856" s="727"/>
      <c r="AQ856" s="727"/>
      <c r="AR856" s="727"/>
      <c r="AS856" s="727"/>
      <c r="AT856" s="727"/>
      <c r="AU856" s="727"/>
      <c r="AV856" s="727"/>
      <c r="AW856" s="727"/>
      <c r="AX856" s="727"/>
      <c r="AY856" s="727"/>
      <c r="AZ856" s="727"/>
      <c r="BA856" s="727"/>
      <c r="BB856" s="727"/>
      <c r="BC856" s="821"/>
      <c r="BD856" s="727"/>
      <c r="BE856" s="727"/>
      <c r="BF856" s="727"/>
      <c r="BG856" s="727"/>
      <c r="BH856" s="727"/>
      <c r="BI856" s="727"/>
      <c r="BJ856" s="727"/>
      <c r="BK856" s="727"/>
      <c r="BL856" s="821"/>
      <c r="BM856" s="727"/>
      <c r="BN856" s="727"/>
      <c r="BO856" s="727"/>
      <c r="BP856" s="727"/>
      <c r="BQ856" s="727"/>
      <c r="BR856" s="821"/>
      <c r="BS856" s="727"/>
      <c r="BT856" s="727"/>
      <c r="BU856" s="727"/>
      <c r="BV856" s="591"/>
      <c r="BW856" s="224" t="str">
        <f t="shared" si="851"/>
        <v xml:space="preserve"> </v>
      </c>
      <c r="BX856" s="471">
        <f t="shared" si="840"/>
        <v>765</v>
      </c>
      <c r="BY856" s="117"/>
      <c r="BZ856" s="117"/>
      <c r="CA856" s="117"/>
      <c r="CB856" s="117"/>
      <c r="CC856" s="117"/>
      <c r="CD856" s="461"/>
      <c r="CE856" s="236"/>
      <c r="CF856" s="224" t="str">
        <f t="shared" si="841"/>
        <v xml:space="preserve"> </v>
      </c>
      <c r="CG856" s="116"/>
      <c r="CH856" s="117"/>
      <c r="CI856" s="117"/>
      <c r="CJ856" s="117"/>
      <c r="CK856" s="472"/>
      <c r="CL856" s="472"/>
      <c r="CM856" s="472"/>
      <c r="CN856" s="472"/>
      <c r="CO856" s="117"/>
      <c r="CP856" s="253"/>
      <c r="CQ856" s="120"/>
      <c r="CR856" s="224" t="str" cm="1">
        <f t="array" ref="CR856">IF(AND(SUM(COUNTIF(CG856:CM856,{"*不明*","*その他*"})+COUNTIF(CO856:CP856,{"*不明*","*その他*"}))&gt;0,CQ856=""),"その他・不明の場合,10)具体的内容、理由を記入",IF(OR(AND(CI856=CI$65,COUNTA(CJ856:CM856)&lt;4),AND(OR(CI856=CI$63,CI856=CI$64,CI856=CI$66,CI856=CI$67,CI856=CI$68,CI856=""),COUNTA(CJ856:CM856)&gt;0)),"3)介護保険認定済→要介護度、認知症自立度、寝たきり度、介護保険サービス記入",IF(OR(AND(OR(CM856=CM$63,CM856=CM$64),CN856=""),AND(OR(CM856=CM$65,CM856=CM$66),CN856&lt;&gt;"")),"7)介護保険サービス受けている/過去受けていた→具体的内容記入"," ")))</f>
        <v xml:space="preserve"> </v>
      </c>
      <c r="CS856" s="224" t="str">
        <f t="shared" si="842"/>
        <v xml:space="preserve"> </v>
      </c>
      <c r="CT856" s="116"/>
      <c r="CU856" s="253"/>
      <c r="CV856" s="117"/>
      <c r="CW856" s="117"/>
      <c r="CX856" s="253"/>
      <c r="CY856" s="117"/>
      <c r="CZ856" s="117"/>
      <c r="DA856" s="253"/>
      <c r="DB856" s="117"/>
      <c r="DC856" s="224" t="str">
        <f t="shared" si="843"/>
        <v xml:space="preserve"> </v>
      </c>
      <c r="DD856" s="224" t="str">
        <f t="shared" si="844"/>
        <v xml:space="preserve"> </v>
      </c>
      <c r="DE856" s="224" t="str">
        <f t="shared" si="794"/>
        <v xml:space="preserve"> </v>
      </c>
      <c r="DF856" s="121"/>
      <c r="DG856" s="114"/>
      <c r="DH856" s="704"/>
      <c r="DI856" s="119"/>
      <c r="DJ856" s="187"/>
      <c r="DK856" s="254"/>
      <c r="DL856" s="224" t="str">
        <f t="shared" si="795"/>
        <v xml:space="preserve"> </v>
      </c>
      <c r="DM856" s="224" t="str">
        <f t="shared" si="845"/>
        <v xml:space="preserve"> </v>
      </c>
      <c r="DN856" s="474"/>
      <c r="DO856" s="117"/>
      <c r="DP856" s="117"/>
      <c r="DQ856" s="117"/>
      <c r="DR856" s="117"/>
      <c r="DS856" s="117"/>
      <c r="DT856" s="254"/>
      <c r="DU856" s="476"/>
      <c r="DV856" s="224" t="str">
        <f t="shared" si="796"/>
        <v xml:space="preserve"> </v>
      </c>
      <c r="DW856" s="115"/>
      <c r="DX856" s="470"/>
      <c r="DY856" s="117"/>
      <c r="DZ856" s="704"/>
      <c r="EA856" s="224" t="str">
        <f t="shared" si="797"/>
        <v xml:space="preserve"> </v>
      </c>
      <c r="EB856" s="906"/>
      <c r="EC856" s="904"/>
      <c r="ED856" s="904"/>
      <c r="EE856" s="904"/>
      <c r="EF856" s="904"/>
      <c r="EG856" s="904"/>
      <c r="EH856" s="904"/>
      <c r="EI856" s="904"/>
      <c r="EJ856" s="904"/>
      <c r="EK856" s="905"/>
      <c r="EL856" s="80"/>
      <c r="EM856" s="224" t="str">
        <f t="shared" si="846"/>
        <v xml:space="preserve"> </v>
      </c>
      <c r="EN856" s="224" t="str">
        <f t="shared" si="847"/>
        <v xml:space="preserve"> </v>
      </c>
      <c r="EO856" s="115"/>
      <c r="EP856" s="1050"/>
      <c r="EQ856" s="253"/>
      <c r="ER856" s="117"/>
      <c r="ES856" s="1258">
        <f t="shared" si="848"/>
        <v>765</v>
      </c>
      <c r="ET856" s="224" t="str">
        <f t="shared" si="849"/>
        <v xml:space="preserve"> </v>
      </c>
      <c r="EU856" s="477" t="str">
        <f t="shared" si="850"/>
        <v/>
      </c>
      <c r="EV856" s="1334" t="str">
        <f t="shared" si="792"/>
        <v xml:space="preserve"> </v>
      </c>
      <c r="EW856" s="1332" t="str">
        <f t="shared" si="836"/>
        <v/>
      </c>
      <c r="EX856" s="1275" t="str">
        <f t="shared" si="818"/>
        <v/>
      </c>
      <c r="EY856" s="1275" t="str">
        <f t="shared" si="819"/>
        <v/>
      </c>
      <c r="EZ856" s="1275" t="str">
        <f t="shared" si="820"/>
        <v/>
      </c>
      <c r="FA856" s="1275" t="str">
        <f t="shared" si="821"/>
        <v/>
      </c>
      <c r="FB856" s="1275" t="str">
        <f t="shared" si="822"/>
        <v/>
      </c>
      <c r="FC856" s="1333" t="str">
        <f t="shared" si="823"/>
        <v/>
      </c>
      <c r="FE856" s="1234" t="str">
        <f t="shared" si="824"/>
        <v xml:space="preserve"> </v>
      </c>
      <c r="FF856" s="1234" t="str">
        <f t="shared" si="825"/>
        <v xml:space="preserve"> </v>
      </c>
      <c r="FG856" s="1234" t="str">
        <f t="shared" si="826"/>
        <v xml:space="preserve"> </v>
      </c>
      <c r="FH856" s="1234" t="str">
        <f t="shared" si="827"/>
        <v xml:space="preserve"> </v>
      </c>
      <c r="FI856" s="1234" t="str">
        <f t="shared" si="798"/>
        <v xml:space="preserve"> </v>
      </c>
      <c r="FJ856" s="1234" t="str">
        <f t="shared" si="828"/>
        <v xml:space="preserve"> </v>
      </c>
      <c r="FK856" s="1234">
        <f t="shared" si="799"/>
        <v>0</v>
      </c>
      <c r="FL856" s="1227"/>
      <c r="FM856" s="1234" t="str">
        <f t="shared" si="800"/>
        <v xml:space="preserve"> </v>
      </c>
      <c r="FN856" s="1234" t="str">
        <f t="shared" si="801"/>
        <v xml:space="preserve"> </v>
      </c>
      <c r="FO856" s="1234" t="str">
        <f t="shared" si="829"/>
        <v xml:space="preserve"> </v>
      </c>
      <c r="FP856" s="1234" t="str">
        <f t="shared" si="830"/>
        <v xml:space="preserve"> </v>
      </c>
      <c r="FQ856" s="1234" t="str">
        <f t="shared" si="802"/>
        <v xml:space="preserve"> </v>
      </c>
      <c r="FR856" s="1234" t="str">
        <f t="shared" si="831"/>
        <v xml:space="preserve"> </v>
      </c>
      <c r="FS856" s="1234">
        <f t="shared" si="837"/>
        <v>0</v>
      </c>
      <c r="FT856" s="1227"/>
      <c r="FU856" s="1234" t="str">
        <f t="shared" si="832"/>
        <v xml:space="preserve"> </v>
      </c>
      <c r="FV856" s="1234" t="str">
        <f t="shared" si="833"/>
        <v xml:space="preserve"> </v>
      </c>
      <c r="FW856" s="1234" t="str">
        <f t="shared" si="834"/>
        <v xml:space="preserve"> </v>
      </c>
      <c r="FX856" s="1234" t="str">
        <f t="shared" si="803"/>
        <v xml:space="preserve"> </v>
      </c>
      <c r="FY856" s="1234" t="str">
        <f t="shared" si="804"/>
        <v xml:space="preserve"> </v>
      </c>
      <c r="FZ856" s="1234" t="str">
        <f t="shared" si="835"/>
        <v xml:space="preserve"> </v>
      </c>
      <c r="GA856" s="1234">
        <f t="shared" si="805"/>
        <v>0</v>
      </c>
      <c r="GB856" s="1227"/>
      <c r="GC856" s="1234" t="str">
        <f t="shared" si="806"/>
        <v xml:space="preserve"> </v>
      </c>
      <c r="GD856" s="1234" t="str">
        <f t="shared" si="807"/>
        <v xml:space="preserve"> </v>
      </c>
      <c r="GE856" s="1234" t="str">
        <f t="shared" si="808"/>
        <v xml:space="preserve"> </v>
      </c>
      <c r="GF856" s="1234" t="str">
        <f t="shared" si="809"/>
        <v xml:space="preserve"> </v>
      </c>
      <c r="GG856" s="1234" t="str">
        <f t="shared" si="810"/>
        <v xml:space="preserve"> </v>
      </c>
      <c r="GH856" s="1234" t="str">
        <f t="shared" si="811"/>
        <v xml:space="preserve"> </v>
      </c>
      <c r="GI856" s="1234" t="str">
        <f t="shared" si="812"/>
        <v xml:space="preserve"> </v>
      </c>
      <c r="GJ856" s="1234" t="str">
        <f t="shared" si="813"/>
        <v xml:space="preserve"> </v>
      </c>
      <c r="GK856" s="1234" t="str">
        <f t="shared" si="814"/>
        <v xml:space="preserve"> </v>
      </c>
      <c r="GL856" s="1234" t="str">
        <f t="shared" si="815"/>
        <v xml:space="preserve"> </v>
      </c>
      <c r="GM856" s="1234" t="str">
        <f t="shared" si="816"/>
        <v xml:space="preserve"> </v>
      </c>
      <c r="GN856" s="1234">
        <f t="shared" si="817"/>
        <v>0</v>
      </c>
    </row>
    <row r="857" spans="1:196" s="100" customFormat="1" ht="27" customHeight="1" thickTop="1" thickBot="1">
      <c r="A857" s="1208">
        <f>【A票】【D票】!$D$10</f>
        <v>0</v>
      </c>
      <c r="B857" s="1212">
        <f>【A票】【D票】!$H$10</f>
        <v>0</v>
      </c>
      <c r="C857" s="1213" t="str">
        <f>【A票】【D票】!$K$10</f>
        <v xml:space="preserve"> </v>
      </c>
      <c r="D857" s="1214">
        <f t="shared" si="852"/>
        <v>766</v>
      </c>
      <c r="E857" s="914"/>
      <c r="F857" s="467"/>
      <c r="G857" s="469"/>
      <c r="H857" s="224" t="str">
        <f t="shared" si="838"/>
        <v xml:space="preserve"> </v>
      </c>
      <c r="I857" s="704"/>
      <c r="J857" s="117"/>
      <c r="K857" s="117"/>
      <c r="L857" s="117"/>
      <c r="M857" s="117"/>
      <c r="N857" s="117"/>
      <c r="O857" s="117"/>
      <c r="P857" s="117"/>
      <c r="Q857" s="117"/>
      <c r="R857" s="117"/>
      <c r="S857" s="117"/>
      <c r="T857" s="254"/>
      <c r="U857" s="646"/>
      <c r="V857" s="646"/>
      <c r="W857" s="114"/>
      <c r="X857" s="254"/>
      <c r="Y857" s="224" t="str">
        <f t="shared" si="839"/>
        <v xml:space="preserve"> </v>
      </c>
      <c r="Z857" s="579"/>
      <c r="AA857" s="704"/>
      <c r="AB857" s="119"/>
      <c r="AC857" s="224" t="str">
        <f t="shared" si="793"/>
        <v xml:space="preserve"> </v>
      </c>
      <c r="AD857" s="115"/>
      <c r="AE857" s="253"/>
      <c r="AF857" s="704"/>
      <c r="AG857" s="727"/>
      <c r="AH857" s="727"/>
      <c r="AI857" s="727"/>
      <c r="AJ857" s="727"/>
      <c r="AK857" s="591"/>
      <c r="AL857" s="727"/>
      <c r="AM857" s="727"/>
      <c r="AN857" s="727"/>
      <c r="AO857" s="727"/>
      <c r="AP857" s="727"/>
      <c r="AQ857" s="727"/>
      <c r="AR857" s="727"/>
      <c r="AS857" s="727"/>
      <c r="AT857" s="727"/>
      <c r="AU857" s="727"/>
      <c r="AV857" s="727"/>
      <c r="AW857" s="727"/>
      <c r="AX857" s="727"/>
      <c r="AY857" s="727"/>
      <c r="AZ857" s="727"/>
      <c r="BA857" s="727"/>
      <c r="BB857" s="727"/>
      <c r="BC857" s="821"/>
      <c r="BD857" s="727"/>
      <c r="BE857" s="727"/>
      <c r="BF857" s="727"/>
      <c r="BG857" s="727"/>
      <c r="BH857" s="727"/>
      <c r="BI857" s="727"/>
      <c r="BJ857" s="727"/>
      <c r="BK857" s="727"/>
      <c r="BL857" s="821"/>
      <c r="BM857" s="727"/>
      <c r="BN857" s="727"/>
      <c r="BO857" s="727"/>
      <c r="BP857" s="727"/>
      <c r="BQ857" s="727"/>
      <c r="BR857" s="821"/>
      <c r="BS857" s="727"/>
      <c r="BT857" s="727"/>
      <c r="BU857" s="727"/>
      <c r="BV857" s="591"/>
      <c r="BW857" s="224" t="str">
        <f t="shared" si="851"/>
        <v xml:space="preserve"> </v>
      </c>
      <c r="BX857" s="471">
        <f t="shared" si="840"/>
        <v>766</v>
      </c>
      <c r="BY857" s="117"/>
      <c r="BZ857" s="117"/>
      <c r="CA857" s="117"/>
      <c r="CB857" s="117"/>
      <c r="CC857" s="117"/>
      <c r="CD857" s="461"/>
      <c r="CE857" s="236"/>
      <c r="CF857" s="224" t="str">
        <f t="shared" si="841"/>
        <v xml:space="preserve"> </v>
      </c>
      <c r="CG857" s="116"/>
      <c r="CH857" s="117"/>
      <c r="CI857" s="117"/>
      <c r="CJ857" s="117"/>
      <c r="CK857" s="472"/>
      <c r="CL857" s="472"/>
      <c r="CM857" s="472"/>
      <c r="CN857" s="472"/>
      <c r="CO857" s="117"/>
      <c r="CP857" s="253"/>
      <c r="CQ857" s="120"/>
      <c r="CR857" s="224" t="str" cm="1">
        <f t="array" ref="CR857">IF(AND(SUM(COUNTIF(CG857:CM857,{"*不明*","*その他*"})+COUNTIF(CO857:CP857,{"*不明*","*その他*"}))&gt;0,CQ857=""),"その他・不明の場合,10)具体的内容、理由を記入",IF(OR(AND(CI857=CI$65,COUNTA(CJ857:CM857)&lt;4),AND(OR(CI857=CI$63,CI857=CI$64,CI857=CI$66,CI857=CI$67,CI857=CI$68,CI857=""),COUNTA(CJ857:CM857)&gt;0)),"3)介護保険認定済→要介護度、認知症自立度、寝たきり度、介護保険サービス記入",IF(OR(AND(OR(CM857=CM$63,CM857=CM$64),CN857=""),AND(OR(CM857=CM$65,CM857=CM$66),CN857&lt;&gt;"")),"7)介護保険サービス受けている/過去受けていた→具体的内容記入"," ")))</f>
        <v xml:space="preserve"> </v>
      </c>
      <c r="CS857" s="224" t="str">
        <f t="shared" si="842"/>
        <v xml:space="preserve"> </v>
      </c>
      <c r="CT857" s="116"/>
      <c r="CU857" s="253"/>
      <c r="CV857" s="117"/>
      <c r="CW857" s="117"/>
      <c r="CX857" s="253"/>
      <c r="CY857" s="117"/>
      <c r="CZ857" s="117"/>
      <c r="DA857" s="253"/>
      <c r="DB857" s="117"/>
      <c r="DC857" s="224" t="str">
        <f t="shared" si="843"/>
        <v xml:space="preserve"> </v>
      </c>
      <c r="DD857" s="224" t="str">
        <f t="shared" si="844"/>
        <v xml:space="preserve"> </v>
      </c>
      <c r="DE857" s="224" t="str">
        <f t="shared" si="794"/>
        <v xml:space="preserve"> </v>
      </c>
      <c r="DF857" s="121"/>
      <c r="DG857" s="114"/>
      <c r="DH857" s="704"/>
      <c r="DI857" s="119"/>
      <c r="DJ857" s="187"/>
      <c r="DK857" s="254"/>
      <c r="DL857" s="224" t="str">
        <f t="shared" si="795"/>
        <v xml:space="preserve"> </v>
      </c>
      <c r="DM857" s="224" t="str">
        <f t="shared" si="845"/>
        <v xml:space="preserve"> </v>
      </c>
      <c r="DN857" s="474"/>
      <c r="DO857" s="117"/>
      <c r="DP857" s="117"/>
      <c r="DQ857" s="117"/>
      <c r="DR857" s="117"/>
      <c r="DS857" s="117"/>
      <c r="DT857" s="254"/>
      <c r="DU857" s="476"/>
      <c r="DV857" s="224" t="str">
        <f t="shared" si="796"/>
        <v xml:space="preserve"> </v>
      </c>
      <c r="DW857" s="115"/>
      <c r="DX857" s="470"/>
      <c r="DY857" s="117"/>
      <c r="DZ857" s="704"/>
      <c r="EA857" s="224" t="str">
        <f t="shared" si="797"/>
        <v xml:space="preserve"> </v>
      </c>
      <c r="EB857" s="906"/>
      <c r="EC857" s="904"/>
      <c r="ED857" s="904"/>
      <c r="EE857" s="904"/>
      <c r="EF857" s="904"/>
      <c r="EG857" s="904"/>
      <c r="EH857" s="904"/>
      <c r="EI857" s="904"/>
      <c r="EJ857" s="904"/>
      <c r="EK857" s="905"/>
      <c r="EL857" s="80"/>
      <c r="EM857" s="224" t="str">
        <f t="shared" si="846"/>
        <v xml:space="preserve"> </v>
      </c>
      <c r="EN857" s="224" t="str">
        <f t="shared" si="847"/>
        <v xml:space="preserve"> </v>
      </c>
      <c r="EO857" s="115"/>
      <c r="EP857" s="1050"/>
      <c r="EQ857" s="253"/>
      <c r="ER857" s="117"/>
      <c r="ES857" s="1258">
        <f t="shared" si="848"/>
        <v>766</v>
      </c>
      <c r="ET857" s="224" t="str">
        <f t="shared" si="849"/>
        <v xml:space="preserve"> </v>
      </c>
      <c r="EU857" s="477" t="str">
        <f t="shared" si="850"/>
        <v/>
      </c>
      <c r="EV857" s="1334" t="str">
        <f t="shared" si="792"/>
        <v xml:space="preserve"> </v>
      </c>
      <c r="EW857" s="1332" t="str">
        <f t="shared" si="836"/>
        <v/>
      </c>
      <c r="EX857" s="1275" t="str">
        <f t="shared" si="818"/>
        <v/>
      </c>
      <c r="EY857" s="1275" t="str">
        <f t="shared" si="819"/>
        <v/>
      </c>
      <c r="EZ857" s="1275" t="str">
        <f t="shared" si="820"/>
        <v/>
      </c>
      <c r="FA857" s="1275" t="str">
        <f t="shared" si="821"/>
        <v/>
      </c>
      <c r="FB857" s="1275" t="str">
        <f t="shared" si="822"/>
        <v/>
      </c>
      <c r="FC857" s="1333" t="str">
        <f t="shared" si="823"/>
        <v/>
      </c>
      <c r="FE857" s="1234" t="str">
        <f t="shared" si="824"/>
        <v xml:space="preserve"> </v>
      </c>
      <c r="FF857" s="1234" t="str">
        <f t="shared" si="825"/>
        <v xml:space="preserve"> </v>
      </c>
      <c r="FG857" s="1234" t="str">
        <f t="shared" si="826"/>
        <v xml:space="preserve"> </v>
      </c>
      <c r="FH857" s="1234" t="str">
        <f t="shared" si="827"/>
        <v xml:space="preserve"> </v>
      </c>
      <c r="FI857" s="1234" t="str">
        <f t="shared" si="798"/>
        <v xml:space="preserve"> </v>
      </c>
      <c r="FJ857" s="1234" t="str">
        <f t="shared" si="828"/>
        <v xml:space="preserve"> </v>
      </c>
      <c r="FK857" s="1234">
        <f t="shared" si="799"/>
        <v>0</v>
      </c>
      <c r="FL857" s="1227"/>
      <c r="FM857" s="1234" t="str">
        <f t="shared" si="800"/>
        <v xml:space="preserve"> </v>
      </c>
      <c r="FN857" s="1234" t="str">
        <f t="shared" si="801"/>
        <v xml:space="preserve"> </v>
      </c>
      <c r="FO857" s="1234" t="str">
        <f t="shared" si="829"/>
        <v xml:space="preserve"> </v>
      </c>
      <c r="FP857" s="1234" t="str">
        <f t="shared" si="830"/>
        <v xml:space="preserve"> </v>
      </c>
      <c r="FQ857" s="1234" t="str">
        <f t="shared" si="802"/>
        <v xml:space="preserve"> </v>
      </c>
      <c r="FR857" s="1234" t="str">
        <f t="shared" si="831"/>
        <v xml:space="preserve"> </v>
      </c>
      <c r="FS857" s="1234">
        <f t="shared" si="837"/>
        <v>0</v>
      </c>
      <c r="FT857" s="1227"/>
      <c r="FU857" s="1234" t="str">
        <f t="shared" si="832"/>
        <v xml:space="preserve"> </v>
      </c>
      <c r="FV857" s="1234" t="str">
        <f t="shared" si="833"/>
        <v xml:space="preserve"> </v>
      </c>
      <c r="FW857" s="1234" t="str">
        <f t="shared" si="834"/>
        <v xml:space="preserve"> </v>
      </c>
      <c r="FX857" s="1234" t="str">
        <f t="shared" si="803"/>
        <v xml:space="preserve"> </v>
      </c>
      <c r="FY857" s="1234" t="str">
        <f t="shared" si="804"/>
        <v xml:space="preserve"> </v>
      </c>
      <c r="FZ857" s="1234" t="str">
        <f t="shared" si="835"/>
        <v xml:space="preserve"> </v>
      </c>
      <c r="GA857" s="1234">
        <f t="shared" si="805"/>
        <v>0</v>
      </c>
      <c r="GB857" s="1227"/>
      <c r="GC857" s="1234" t="str">
        <f t="shared" si="806"/>
        <v xml:space="preserve"> </v>
      </c>
      <c r="GD857" s="1234" t="str">
        <f t="shared" si="807"/>
        <v xml:space="preserve"> </v>
      </c>
      <c r="GE857" s="1234" t="str">
        <f t="shared" si="808"/>
        <v xml:space="preserve"> </v>
      </c>
      <c r="GF857" s="1234" t="str">
        <f t="shared" si="809"/>
        <v xml:space="preserve"> </v>
      </c>
      <c r="GG857" s="1234" t="str">
        <f t="shared" si="810"/>
        <v xml:space="preserve"> </v>
      </c>
      <c r="GH857" s="1234" t="str">
        <f t="shared" si="811"/>
        <v xml:space="preserve"> </v>
      </c>
      <c r="GI857" s="1234" t="str">
        <f t="shared" si="812"/>
        <v xml:space="preserve"> </v>
      </c>
      <c r="GJ857" s="1234" t="str">
        <f t="shared" si="813"/>
        <v xml:space="preserve"> </v>
      </c>
      <c r="GK857" s="1234" t="str">
        <f t="shared" si="814"/>
        <v xml:space="preserve"> </v>
      </c>
      <c r="GL857" s="1234" t="str">
        <f t="shared" si="815"/>
        <v xml:space="preserve"> </v>
      </c>
      <c r="GM857" s="1234" t="str">
        <f t="shared" si="816"/>
        <v xml:space="preserve"> </v>
      </c>
      <c r="GN857" s="1234">
        <f t="shared" si="817"/>
        <v>0</v>
      </c>
    </row>
    <row r="858" spans="1:196" s="100" customFormat="1" ht="27" customHeight="1" thickTop="1" thickBot="1">
      <c r="A858" s="1208">
        <f>【A票】【D票】!$D$10</f>
        <v>0</v>
      </c>
      <c r="B858" s="1212">
        <f>【A票】【D票】!$H$10</f>
        <v>0</v>
      </c>
      <c r="C858" s="1213" t="str">
        <f>【A票】【D票】!$K$10</f>
        <v xml:space="preserve"> </v>
      </c>
      <c r="D858" s="1214">
        <f t="shared" si="852"/>
        <v>767</v>
      </c>
      <c r="E858" s="914"/>
      <c r="F858" s="467"/>
      <c r="G858" s="469"/>
      <c r="H858" s="224" t="str">
        <f t="shared" si="838"/>
        <v xml:space="preserve"> </v>
      </c>
      <c r="I858" s="704"/>
      <c r="J858" s="117"/>
      <c r="K858" s="117"/>
      <c r="L858" s="117"/>
      <c r="M858" s="117"/>
      <c r="N858" s="117"/>
      <c r="O858" s="117"/>
      <c r="P858" s="117"/>
      <c r="Q858" s="117"/>
      <c r="R858" s="117"/>
      <c r="S858" s="117"/>
      <c r="T858" s="254"/>
      <c r="U858" s="646"/>
      <c r="V858" s="646"/>
      <c r="W858" s="114"/>
      <c r="X858" s="254"/>
      <c r="Y858" s="224" t="str">
        <f t="shared" si="839"/>
        <v xml:space="preserve"> </v>
      </c>
      <c r="Z858" s="579"/>
      <c r="AA858" s="704"/>
      <c r="AB858" s="119"/>
      <c r="AC858" s="224" t="str">
        <f t="shared" si="793"/>
        <v xml:space="preserve"> </v>
      </c>
      <c r="AD858" s="115"/>
      <c r="AE858" s="253"/>
      <c r="AF858" s="704"/>
      <c r="AG858" s="727"/>
      <c r="AH858" s="727"/>
      <c r="AI858" s="727"/>
      <c r="AJ858" s="727"/>
      <c r="AK858" s="591"/>
      <c r="AL858" s="727"/>
      <c r="AM858" s="727"/>
      <c r="AN858" s="727"/>
      <c r="AO858" s="727"/>
      <c r="AP858" s="727"/>
      <c r="AQ858" s="727"/>
      <c r="AR858" s="727"/>
      <c r="AS858" s="727"/>
      <c r="AT858" s="727"/>
      <c r="AU858" s="727"/>
      <c r="AV858" s="727"/>
      <c r="AW858" s="727"/>
      <c r="AX858" s="727"/>
      <c r="AY858" s="727"/>
      <c r="AZ858" s="727"/>
      <c r="BA858" s="727"/>
      <c r="BB858" s="727"/>
      <c r="BC858" s="821"/>
      <c r="BD858" s="727"/>
      <c r="BE858" s="727"/>
      <c r="BF858" s="727"/>
      <c r="BG858" s="727"/>
      <c r="BH858" s="727"/>
      <c r="BI858" s="727"/>
      <c r="BJ858" s="727"/>
      <c r="BK858" s="727"/>
      <c r="BL858" s="821"/>
      <c r="BM858" s="727"/>
      <c r="BN858" s="727"/>
      <c r="BO858" s="727"/>
      <c r="BP858" s="727"/>
      <c r="BQ858" s="727"/>
      <c r="BR858" s="821"/>
      <c r="BS858" s="727"/>
      <c r="BT858" s="727"/>
      <c r="BU858" s="727"/>
      <c r="BV858" s="591"/>
      <c r="BW858" s="224" t="str">
        <f t="shared" si="851"/>
        <v xml:space="preserve"> </v>
      </c>
      <c r="BX858" s="471">
        <f t="shared" si="840"/>
        <v>767</v>
      </c>
      <c r="BY858" s="117"/>
      <c r="BZ858" s="117"/>
      <c r="CA858" s="117"/>
      <c r="CB858" s="117"/>
      <c r="CC858" s="117"/>
      <c r="CD858" s="461"/>
      <c r="CE858" s="236"/>
      <c r="CF858" s="224" t="str">
        <f t="shared" si="841"/>
        <v xml:space="preserve"> </v>
      </c>
      <c r="CG858" s="116"/>
      <c r="CH858" s="117"/>
      <c r="CI858" s="117"/>
      <c r="CJ858" s="117"/>
      <c r="CK858" s="472"/>
      <c r="CL858" s="472"/>
      <c r="CM858" s="472"/>
      <c r="CN858" s="472"/>
      <c r="CO858" s="117"/>
      <c r="CP858" s="253"/>
      <c r="CQ858" s="120"/>
      <c r="CR858" s="224" t="str" cm="1">
        <f t="array" ref="CR858">IF(AND(SUM(COUNTIF(CG858:CM858,{"*不明*","*その他*"})+COUNTIF(CO858:CP858,{"*不明*","*その他*"}))&gt;0,CQ858=""),"その他・不明の場合,10)具体的内容、理由を記入",IF(OR(AND(CI858=CI$65,COUNTA(CJ858:CM858)&lt;4),AND(OR(CI858=CI$63,CI858=CI$64,CI858=CI$66,CI858=CI$67,CI858=CI$68,CI858=""),COUNTA(CJ858:CM858)&gt;0)),"3)介護保険認定済→要介護度、認知症自立度、寝たきり度、介護保険サービス記入",IF(OR(AND(OR(CM858=CM$63,CM858=CM$64),CN858=""),AND(OR(CM858=CM$65,CM858=CM$66),CN858&lt;&gt;"")),"7)介護保険サービス受けている/過去受けていた→具体的内容記入"," ")))</f>
        <v xml:space="preserve"> </v>
      </c>
      <c r="CS858" s="224" t="str">
        <f t="shared" si="842"/>
        <v xml:space="preserve"> </v>
      </c>
      <c r="CT858" s="116"/>
      <c r="CU858" s="253"/>
      <c r="CV858" s="117"/>
      <c r="CW858" s="117"/>
      <c r="CX858" s="253"/>
      <c r="CY858" s="117"/>
      <c r="CZ858" s="117"/>
      <c r="DA858" s="253"/>
      <c r="DB858" s="117"/>
      <c r="DC858" s="224" t="str">
        <f t="shared" si="843"/>
        <v xml:space="preserve"> </v>
      </c>
      <c r="DD858" s="224" t="str">
        <f t="shared" si="844"/>
        <v xml:space="preserve"> </v>
      </c>
      <c r="DE858" s="224" t="str">
        <f t="shared" si="794"/>
        <v xml:space="preserve"> </v>
      </c>
      <c r="DF858" s="121"/>
      <c r="DG858" s="114"/>
      <c r="DH858" s="704"/>
      <c r="DI858" s="119"/>
      <c r="DJ858" s="187"/>
      <c r="DK858" s="254"/>
      <c r="DL858" s="224" t="str">
        <f t="shared" si="795"/>
        <v xml:space="preserve"> </v>
      </c>
      <c r="DM858" s="224" t="str">
        <f t="shared" si="845"/>
        <v xml:space="preserve"> </v>
      </c>
      <c r="DN858" s="474"/>
      <c r="DO858" s="117"/>
      <c r="DP858" s="117"/>
      <c r="DQ858" s="117"/>
      <c r="DR858" s="117"/>
      <c r="DS858" s="117"/>
      <c r="DT858" s="254"/>
      <c r="DU858" s="476"/>
      <c r="DV858" s="224" t="str">
        <f t="shared" si="796"/>
        <v xml:space="preserve"> </v>
      </c>
      <c r="DW858" s="115"/>
      <c r="DX858" s="470"/>
      <c r="DY858" s="117"/>
      <c r="DZ858" s="704"/>
      <c r="EA858" s="224" t="str">
        <f t="shared" si="797"/>
        <v xml:space="preserve"> </v>
      </c>
      <c r="EB858" s="906"/>
      <c r="EC858" s="904"/>
      <c r="ED858" s="904"/>
      <c r="EE858" s="904"/>
      <c r="EF858" s="904"/>
      <c r="EG858" s="904"/>
      <c r="EH858" s="904"/>
      <c r="EI858" s="904"/>
      <c r="EJ858" s="904"/>
      <c r="EK858" s="905"/>
      <c r="EL858" s="80"/>
      <c r="EM858" s="224" t="str">
        <f t="shared" si="846"/>
        <v xml:space="preserve"> </v>
      </c>
      <c r="EN858" s="224" t="str">
        <f t="shared" si="847"/>
        <v xml:space="preserve"> </v>
      </c>
      <c r="EO858" s="115"/>
      <c r="EP858" s="1050"/>
      <c r="EQ858" s="253"/>
      <c r="ER858" s="117"/>
      <c r="ES858" s="1258">
        <f t="shared" si="848"/>
        <v>767</v>
      </c>
      <c r="ET858" s="224" t="str">
        <f t="shared" si="849"/>
        <v xml:space="preserve"> </v>
      </c>
      <c r="EU858" s="477" t="str">
        <f t="shared" si="850"/>
        <v/>
      </c>
      <c r="EV858" s="1334" t="str">
        <f t="shared" si="792"/>
        <v xml:space="preserve"> </v>
      </c>
      <c r="EW858" s="1332" t="str">
        <f t="shared" si="836"/>
        <v/>
      </c>
      <c r="EX858" s="1275" t="str">
        <f t="shared" si="818"/>
        <v/>
      </c>
      <c r="EY858" s="1275" t="str">
        <f t="shared" si="819"/>
        <v/>
      </c>
      <c r="EZ858" s="1275" t="str">
        <f t="shared" si="820"/>
        <v/>
      </c>
      <c r="FA858" s="1275" t="str">
        <f t="shared" si="821"/>
        <v/>
      </c>
      <c r="FB858" s="1275" t="str">
        <f t="shared" si="822"/>
        <v/>
      </c>
      <c r="FC858" s="1333" t="str">
        <f t="shared" si="823"/>
        <v/>
      </c>
      <c r="FE858" s="1234" t="str">
        <f t="shared" si="824"/>
        <v xml:space="preserve"> </v>
      </c>
      <c r="FF858" s="1234" t="str">
        <f t="shared" si="825"/>
        <v xml:space="preserve"> </v>
      </c>
      <c r="FG858" s="1234" t="str">
        <f t="shared" si="826"/>
        <v xml:space="preserve"> </v>
      </c>
      <c r="FH858" s="1234" t="str">
        <f t="shared" si="827"/>
        <v xml:space="preserve"> </v>
      </c>
      <c r="FI858" s="1234" t="str">
        <f t="shared" si="798"/>
        <v xml:space="preserve"> </v>
      </c>
      <c r="FJ858" s="1234" t="str">
        <f t="shared" si="828"/>
        <v xml:space="preserve"> </v>
      </c>
      <c r="FK858" s="1234">
        <f t="shared" si="799"/>
        <v>0</v>
      </c>
      <c r="FL858" s="1227"/>
      <c r="FM858" s="1234" t="str">
        <f t="shared" si="800"/>
        <v xml:space="preserve"> </v>
      </c>
      <c r="FN858" s="1234" t="str">
        <f t="shared" si="801"/>
        <v xml:space="preserve"> </v>
      </c>
      <c r="FO858" s="1234" t="str">
        <f t="shared" si="829"/>
        <v xml:space="preserve"> </v>
      </c>
      <c r="FP858" s="1234" t="str">
        <f t="shared" si="830"/>
        <v xml:space="preserve"> </v>
      </c>
      <c r="FQ858" s="1234" t="str">
        <f t="shared" si="802"/>
        <v xml:space="preserve"> </v>
      </c>
      <c r="FR858" s="1234" t="str">
        <f t="shared" si="831"/>
        <v xml:space="preserve"> </v>
      </c>
      <c r="FS858" s="1234">
        <f t="shared" si="837"/>
        <v>0</v>
      </c>
      <c r="FT858" s="1227"/>
      <c r="FU858" s="1234" t="str">
        <f t="shared" si="832"/>
        <v xml:space="preserve"> </v>
      </c>
      <c r="FV858" s="1234" t="str">
        <f t="shared" si="833"/>
        <v xml:space="preserve"> </v>
      </c>
      <c r="FW858" s="1234" t="str">
        <f t="shared" si="834"/>
        <v xml:space="preserve"> </v>
      </c>
      <c r="FX858" s="1234" t="str">
        <f t="shared" si="803"/>
        <v xml:space="preserve"> </v>
      </c>
      <c r="FY858" s="1234" t="str">
        <f t="shared" si="804"/>
        <v xml:space="preserve"> </v>
      </c>
      <c r="FZ858" s="1234" t="str">
        <f t="shared" si="835"/>
        <v xml:space="preserve"> </v>
      </c>
      <c r="GA858" s="1234">
        <f t="shared" si="805"/>
        <v>0</v>
      </c>
      <c r="GB858" s="1227"/>
      <c r="GC858" s="1234" t="str">
        <f t="shared" si="806"/>
        <v xml:space="preserve"> </v>
      </c>
      <c r="GD858" s="1234" t="str">
        <f t="shared" si="807"/>
        <v xml:space="preserve"> </v>
      </c>
      <c r="GE858" s="1234" t="str">
        <f t="shared" si="808"/>
        <v xml:space="preserve"> </v>
      </c>
      <c r="GF858" s="1234" t="str">
        <f t="shared" si="809"/>
        <v xml:space="preserve"> </v>
      </c>
      <c r="GG858" s="1234" t="str">
        <f t="shared" si="810"/>
        <v xml:space="preserve"> </v>
      </c>
      <c r="GH858" s="1234" t="str">
        <f t="shared" si="811"/>
        <v xml:space="preserve"> </v>
      </c>
      <c r="GI858" s="1234" t="str">
        <f t="shared" si="812"/>
        <v xml:space="preserve"> </v>
      </c>
      <c r="GJ858" s="1234" t="str">
        <f t="shared" si="813"/>
        <v xml:space="preserve"> </v>
      </c>
      <c r="GK858" s="1234" t="str">
        <f t="shared" si="814"/>
        <v xml:space="preserve"> </v>
      </c>
      <c r="GL858" s="1234" t="str">
        <f t="shared" si="815"/>
        <v xml:space="preserve"> </v>
      </c>
      <c r="GM858" s="1234" t="str">
        <f t="shared" si="816"/>
        <v xml:space="preserve"> </v>
      </c>
      <c r="GN858" s="1234">
        <f t="shared" si="817"/>
        <v>0</v>
      </c>
    </row>
    <row r="859" spans="1:196" s="100" customFormat="1" ht="27" customHeight="1" thickTop="1" thickBot="1">
      <c r="A859" s="1208">
        <f>【A票】【D票】!$D$10</f>
        <v>0</v>
      </c>
      <c r="B859" s="1212">
        <f>【A票】【D票】!$H$10</f>
        <v>0</v>
      </c>
      <c r="C859" s="1213" t="str">
        <f>【A票】【D票】!$K$10</f>
        <v xml:space="preserve"> </v>
      </c>
      <c r="D859" s="1214">
        <f t="shared" si="852"/>
        <v>768</v>
      </c>
      <c r="E859" s="914"/>
      <c r="F859" s="467"/>
      <c r="G859" s="469"/>
      <c r="H859" s="224" t="str">
        <f t="shared" si="838"/>
        <v xml:space="preserve"> </v>
      </c>
      <c r="I859" s="704"/>
      <c r="J859" s="117"/>
      <c r="K859" s="117"/>
      <c r="L859" s="117"/>
      <c r="M859" s="117"/>
      <c r="N859" s="117"/>
      <c r="O859" s="117"/>
      <c r="P859" s="117"/>
      <c r="Q859" s="117"/>
      <c r="R859" s="117"/>
      <c r="S859" s="117"/>
      <c r="T859" s="254"/>
      <c r="U859" s="646"/>
      <c r="V859" s="646"/>
      <c r="W859" s="114"/>
      <c r="X859" s="254"/>
      <c r="Y859" s="224" t="str">
        <f t="shared" si="839"/>
        <v xml:space="preserve"> </v>
      </c>
      <c r="Z859" s="579"/>
      <c r="AA859" s="704"/>
      <c r="AB859" s="119"/>
      <c r="AC859" s="224" t="str">
        <f t="shared" si="793"/>
        <v xml:space="preserve"> </v>
      </c>
      <c r="AD859" s="115"/>
      <c r="AE859" s="253"/>
      <c r="AF859" s="704"/>
      <c r="AG859" s="727"/>
      <c r="AH859" s="727"/>
      <c r="AI859" s="727"/>
      <c r="AJ859" s="727"/>
      <c r="AK859" s="591"/>
      <c r="AL859" s="727"/>
      <c r="AM859" s="727"/>
      <c r="AN859" s="727"/>
      <c r="AO859" s="727"/>
      <c r="AP859" s="727"/>
      <c r="AQ859" s="727"/>
      <c r="AR859" s="727"/>
      <c r="AS859" s="727"/>
      <c r="AT859" s="727"/>
      <c r="AU859" s="727"/>
      <c r="AV859" s="727"/>
      <c r="AW859" s="727"/>
      <c r="AX859" s="727"/>
      <c r="AY859" s="727"/>
      <c r="AZ859" s="727"/>
      <c r="BA859" s="727"/>
      <c r="BB859" s="727"/>
      <c r="BC859" s="821"/>
      <c r="BD859" s="727"/>
      <c r="BE859" s="727"/>
      <c r="BF859" s="727"/>
      <c r="BG859" s="727"/>
      <c r="BH859" s="727"/>
      <c r="BI859" s="727"/>
      <c r="BJ859" s="727"/>
      <c r="BK859" s="727"/>
      <c r="BL859" s="821"/>
      <c r="BM859" s="727"/>
      <c r="BN859" s="727"/>
      <c r="BO859" s="727"/>
      <c r="BP859" s="727"/>
      <c r="BQ859" s="727"/>
      <c r="BR859" s="821"/>
      <c r="BS859" s="727"/>
      <c r="BT859" s="727"/>
      <c r="BU859" s="727"/>
      <c r="BV859" s="591"/>
      <c r="BW859" s="224" t="str">
        <f t="shared" si="851"/>
        <v xml:space="preserve"> </v>
      </c>
      <c r="BX859" s="471">
        <f t="shared" si="840"/>
        <v>768</v>
      </c>
      <c r="BY859" s="117"/>
      <c r="BZ859" s="117"/>
      <c r="CA859" s="117"/>
      <c r="CB859" s="117"/>
      <c r="CC859" s="117"/>
      <c r="CD859" s="461"/>
      <c r="CE859" s="236"/>
      <c r="CF859" s="224" t="str">
        <f t="shared" si="841"/>
        <v xml:space="preserve"> </v>
      </c>
      <c r="CG859" s="116"/>
      <c r="CH859" s="117"/>
      <c r="CI859" s="117"/>
      <c r="CJ859" s="117"/>
      <c r="CK859" s="472"/>
      <c r="CL859" s="472"/>
      <c r="CM859" s="472"/>
      <c r="CN859" s="472"/>
      <c r="CO859" s="117"/>
      <c r="CP859" s="253"/>
      <c r="CQ859" s="120"/>
      <c r="CR859" s="224" t="str" cm="1">
        <f t="array" ref="CR859">IF(AND(SUM(COUNTIF(CG859:CM859,{"*不明*","*その他*"})+COUNTIF(CO859:CP859,{"*不明*","*その他*"}))&gt;0,CQ859=""),"その他・不明の場合,10)具体的内容、理由を記入",IF(OR(AND(CI859=CI$65,COUNTA(CJ859:CM859)&lt;4),AND(OR(CI859=CI$63,CI859=CI$64,CI859=CI$66,CI859=CI$67,CI859=CI$68,CI859=""),COUNTA(CJ859:CM859)&gt;0)),"3)介護保険認定済→要介護度、認知症自立度、寝たきり度、介護保険サービス記入",IF(OR(AND(OR(CM859=CM$63,CM859=CM$64),CN859=""),AND(OR(CM859=CM$65,CM859=CM$66),CN859&lt;&gt;"")),"7)介護保険サービス受けている/過去受けていた→具体的内容記入"," ")))</f>
        <v xml:space="preserve"> </v>
      </c>
      <c r="CS859" s="224" t="str">
        <f t="shared" si="842"/>
        <v xml:space="preserve"> </v>
      </c>
      <c r="CT859" s="116"/>
      <c r="CU859" s="253"/>
      <c r="CV859" s="117"/>
      <c r="CW859" s="117"/>
      <c r="CX859" s="253"/>
      <c r="CY859" s="117"/>
      <c r="CZ859" s="117"/>
      <c r="DA859" s="253"/>
      <c r="DB859" s="117"/>
      <c r="DC859" s="224" t="str">
        <f t="shared" si="843"/>
        <v xml:space="preserve"> </v>
      </c>
      <c r="DD859" s="224" t="str">
        <f t="shared" si="844"/>
        <v xml:space="preserve"> </v>
      </c>
      <c r="DE859" s="224" t="str">
        <f t="shared" si="794"/>
        <v xml:space="preserve"> </v>
      </c>
      <c r="DF859" s="121"/>
      <c r="DG859" s="114"/>
      <c r="DH859" s="704"/>
      <c r="DI859" s="119"/>
      <c r="DJ859" s="187"/>
      <c r="DK859" s="254"/>
      <c r="DL859" s="224" t="str">
        <f t="shared" si="795"/>
        <v xml:space="preserve"> </v>
      </c>
      <c r="DM859" s="224" t="str">
        <f t="shared" si="845"/>
        <v xml:space="preserve"> </v>
      </c>
      <c r="DN859" s="474"/>
      <c r="DO859" s="117"/>
      <c r="DP859" s="117"/>
      <c r="DQ859" s="117"/>
      <c r="DR859" s="117"/>
      <c r="DS859" s="117"/>
      <c r="DT859" s="254"/>
      <c r="DU859" s="476"/>
      <c r="DV859" s="224" t="str">
        <f t="shared" si="796"/>
        <v xml:space="preserve"> </v>
      </c>
      <c r="DW859" s="115"/>
      <c r="DX859" s="470"/>
      <c r="DY859" s="117"/>
      <c r="DZ859" s="704"/>
      <c r="EA859" s="224" t="str">
        <f t="shared" si="797"/>
        <v xml:space="preserve"> </v>
      </c>
      <c r="EB859" s="906"/>
      <c r="EC859" s="904"/>
      <c r="ED859" s="904"/>
      <c r="EE859" s="904"/>
      <c r="EF859" s="904"/>
      <c r="EG859" s="904"/>
      <c r="EH859" s="904"/>
      <c r="EI859" s="904"/>
      <c r="EJ859" s="904"/>
      <c r="EK859" s="905"/>
      <c r="EL859" s="80"/>
      <c r="EM859" s="224" t="str">
        <f t="shared" si="846"/>
        <v xml:space="preserve"> </v>
      </c>
      <c r="EN859" s="224" t="str">
        <f t="shared" si="847"/>
        <v xml:space="preserve"> </v>
      </c>
      <c r="EO859" s="115"/>
      <c r="EP859" s="1050"/>
      <c r="EQ859" s="253"/>
      <c r="ER859" s="117"/>
      <c r="ES859" s="1258">
        <f t="shared" si="848"/>
        <v>768</v>
      </c>
      <c r="ET859" s="224" t="str">
        <f t="shared" si="849"/>
        <v xml:space="preserve"> </v>
      </c>
      <c r="EU859" s="477" t="str">
        <f t="shared" si="850"/>
        <v/>
      </c>
      <c r="EV859" s="1334" t="str">
        <f t="shared" ref="EV859:EV922" si="853">IF(FK859&gt;0,"冒頭の対応時期がa)本調査対象年度内に、通報等を受理した事例ですが、日付（年度）が範囲外の箇所があります。",
IF(FS859&gt;0,"冒頭の対応時期がb)対象年度以前に通報等を受理し、事実確認調査が対象年度となった事例ですが、日付（年度）が範囲外の箇所があります。",
IF(GA859&gt;0,"冒頭の対応時期がc)対象年度以前に通報受理・事実確認調査した虐待事例で、対応が対象年度となった事例ですが、日付（年度）が範囲外の箇所があります。",
IF(GN859&gt;0,"日付の前後関係が整合していません。問1相談通報日➡問3_2)事実確認開始日➡問4_2)虐待の事実が確認された期日➡問7_1-2）分離対応開始日、4-4)権利擁護対応開始日➡問8終結した期日になっているか、確認してください。",
" "))))</f>
        <v xml:space="preserve"> </v>
      </c>
      <c r="EW859" s="1332" t="str">
        <f t="shared" si="836"/>
        <v/>
      </c>
      <c r="EX859" s="1275" t="str">
        <f t="shared" si="818"/>
        <v/>
      </c>
      <c r="EY859" s="1275" t="str">
        <f t="shared" si="819"/>
        <v/>
      </c>
      <c r="EZ859" s="1275" t="str">
        <f t="shared" si="820"/>
        <v/>
      </c>
      <c r="FA859" s="1275" t="str">
        <f t="shared" si="821"/>
        <v/>
      </c>
      <c r="FB859" s="1275" t="str">
        <f t="shared" si="822"/>
        <v/>
      </c>
      <c r="FC859" s="1333" t="str">
        <f t="shared" si="823"/>
        <v/>
      </c>
      <c r="FE859" s="1234" t="str">
        <f t="shared" si="824"/>
        <v xml:space="preserve"> </v>
      </c>
      <c r="FF859" s="1234" t="str">
        <f t="shared" si="825"/>
        <v xml:space="preserve"> </v>
      </c>
      <c r="FG859" s="1234" t="str">
        <f t="shared" si="826"/>
        <v xml:space="preserve"> </v>
      </c>
      <c r="FH859" s="1234" t="str">
        <f t="shared" si="827"/>
        <v xml:space="preserve"> </v>
      </c>
      <c r="FI859" s="1234" t="str">
        <f t="shared" si="798"/>
        <v xml:space="preserve"> </v>
      </c>
      <c r="FJ859" s="1234" t="str">
        <f t="shared" si="828"/>
        <v xml:space="preserve"> </v>
      </c>
      <c r="FK859" s="1234">
        <f t="shared" si="799"/>
        <v>0</v>
      </c>
      <c r="FL859" s="1227"/>
      <c r="FM859" s="1234" t="str">
        <f t="shared" si="800"/>
        <v xml:space="preserve"> </v>
      </c>
      <c r="FN859" s="1234" t="str">
        <f t="shared" si="801"/>
        <v xml:space="preserve"> </v>
      </c>
      <c r="FO859" s="1234" t="str">
        <f t="shared" si="829"/>
        <v xml:space="preserve"> </v>
      </c>
      <c r="FP859" s="1234" t="str">
        <f t="shared" si="830"/>
        <v xml:space="preserve"> </v>
      </c>
      <c r="FQ859" s="1234" t="str">
        <f t="shared" si="802"/>
        <v xml:space="preserve"> </v>
      </c>
      <c r="FR859" s="1234" t="str">
        <f t="shared" si="831"/>
        <v xml:space="preserve"> </v>
      </c>
      <c r="FS859" s="1234">
        <f t="shared" si="837"/>
        <v>0</v>
      </c>
      <c r="FT859" s="1227"/>
      <c r="FU859" s="1234" t="str">
        <f t="shared" si="832"/>
        <v xml:space="preserve"> </v>
      </c>
      <c r="FV859" s="1234" t="str">
        <f t="shared" si="833"/>
        <v xml:space="preserve"> </v>
      </c>
      <c r="FW859" s="1234" t="str">
        <f t="shared" si="834"/>
        <v xml:space="preserve"> </v>
      </c>
      <c r="FX859" s="1234" t="str">
        <f t="shared" si="803"/>
        <v xml:space="preserve"> </v>
      </c>
      <c r="FY859" s="1234" t="str">
        <f t="shared" si="804"/>
        <v xml:space="preserve"> </v>
      </c>
      <c r="FZ859" s="1234" t="str">
        <f t="shared" si="835"/>
        <v xml:space="preserve"> </v>
      </c>
      <c r="GA859" s="1234">
        <f t="shared" si="805"/>
        <v>0</v>
      </c>
      <c r="GB859" s="1227"/>
      <c r="GC859" s="1234" t="str">
        <f t="shared" si="806"/>
        <v xml:space="preserve"> </v>
      </c>
      <c r="GD859" s="1234" t="str">
        <f t="shared" si="807"/>
        <v xml:space="preserve"> </v>
      </c>
      <c r="GE859" s="1234" t="str">
        <f t="shared" si="808"/>
        <v xml:space="preserve"> </v>
      </c>
      <c r="GF859" s="1234" t="str">
        <f t="shared" si="809"/>
        <v xml:space="preserve"> </v>
      </c>
      <c r="GG859" s="1234" t="str">
        <f t="shared" si="810"/>
        <v xml:space="preserve"> </v>
      </c>
      <c r="GH859" s="1234" t="str">
        <f t="shared" si="811"/>
        <v xml:space="preserve"> </v>
      </c>
      <c r="GI859" s="1234" t="str">
        <f t="shared" si="812"/>
        <v xml:space="preserve"> </v>
      </c>
      <c r="GJ859" s="1234" t="str">
        <f t="shared" si="813"/>
        <v xml:space="preserve"> </v>
      </c>
      <c r="GK859" s="1234" t="str">
        <f t="shared" si="814"/>
        <v xml:space="preserve"> </v>
      </c>
      <c r="GL859" s="1234" t="str">
        <f t="shared" si="815"/>
        <v xml:space="preserve"> </v>
      </c>
      <c r="GM859" s="1234" t="str">
        <f t="shared" si="816"/>
        <v xml:space="preserve"> </v>
      </c>
      <c r="GN859" s="1234">
        <f t="shared" si="817"/>
        <v>0</v>
      </c>
    </row>
    <row r="860" spans="1:196" s="100" customFormat="1" ht="27" customHeight="1" thickTop="1" thickBot="1">
      <c r="A860" s="1208">
        <f>【A票】【D票】!$D$10</f>
        <v>0</v>
      </c>
      <c r="B860" s="1212">
        <f>【A票】【D票】!$H$10</f>
        <v>0</v>
      </c>
      <c r="C860" s="1213" t="str">
        <f>【A票】【D票】!$K$10</f>
        <v xml:space="preserve"> </v>
      </c>
      <c r="D860" s="1214">
        <f t="shared" si="852"/>
        <v>769</v>
      </c>
      <c r="E860" s="914"/>
      <c r="F860" s="467"/>
      <c r="G860" s="469"/>
      <c r="H860" s="224" t="str">
        <f t="shared" si="838"/>
        <v xml:space="preserve"> </v>
      </c>
      <c r="I860" s="704"/>
      <c r="J860" s="117"/>
      <c r="K860" s="117"/>
      <c r="L860" s="117"/>
      <c r="M860" s="117"/>
      <c r="N860" s="117"/>
      <c r="O860" s="117"/>
      <c r="P860" s="117"/>
      <c r="Q860" s="117"/>
      <c r="R860" s="117"/>
      <c r="S860" s="117"/>
      <c r="T860" s="254"/>
      <c r="U860" s="646"/>
      <c r="V860" s="646"/>
      <c r="W860" s="114"/>
      <c r="X860" s="254"/>
      <c r="Y860" s="224" t="str">
        <f t="shared" si="839"/>
        <v xml:space="preserve"> </v>
      </c>
      <c r="Z860" s="579"/>
      <c r="AA860" s="704"/>
      <c r="AB860" s="119"/>
      <c r="AC860" s="224" t="str">
        <f t="shared" si="793"/>
        <v xml:space="preserve"> </v>
      </c>
      <c r="AD860" s="115"/>
      <c r="AE860" s="253"/>
      <c r="AF860" s="704"/>
      <c r="AG860" s="727"/>
      <c r="AH860" s="727"/>
      <c r="AI860" s="727"/>
      <c r="AJ860" s="727"/>
      <c r="AK860" s="591"/>
      <c r="AL860" s="727"/>
      <c r="AM860" s="727"/>
      <c r="AN860" s="727"/>
      <c r="AO860" s="727"/>
      <c r="AP860" s="727"/>
      <c r="AQ860" s="727"/>
      <c r="AR860" s="727"/>
      <c r="AS860" s="727"/>
      <c r="AT860" s="727"/>
      <c r="AU860" s="727"/>
      <c r="AV860" s="727"/>
      <c r="AW860" s="727"/>
      <c r="AX860" s="727"/>
      <c r="AY860" s="727"/>
      <c r="AZ860" s="727"/>
      <c r="BA860" s="727"/>
      <c r="BB860" s="727"/>
      <c r="BC860" s="821"/>
      <c r="BD860" s="727"/>
      <c r="BE860" s="727"/>
      <c r="BF860" s="727"/>
      <c r="BG860" s="727"/>
      <c r="BH860" s="727"/>
      <c r="BI860" s="727"/>
      <c r="BJ860" s="727"/>
      <c r="BK860" s="727"/>
      <c r="BL860" s="821"/>
      <c r="BM860" s="727"/>
      <c r="BN860" s="727"/>
      <c r="BO860" s="727"/>
      <c r="BP860" s="727"/>
      <c r="BQ860" s="727"/>
      <c r="BR860" s="821"/>
      <c r="BS860" s="727"/>
      <c r="BT860" s="727"/>
      <c r="BU860" s="727"/>
      <c r="BV860" s="591"/>
      <c r="BW860" s="224" t="str">
        <f t="shared" si="851"/>
        <v xml:space="preserve"> </v>
      </c>
      <c r="BX860" s="471">
        <f t="shared" si="840"/>
        <v>769</v>
      </c>
      <c r="BY860" s="117"/>
      <c r="BZ860" s="117"/>
      <c r="CA860" s="117"/>
      <c r="CB860" s="117"/>
      <c r="CC860" s="117"/>
      <c r="CD860" s="461"/>
      <c r="CE860" s="236"/>
      <c r="CF860" s="224" t="str">
        <f t="shared" si="841"/>
        <v xml:space="preserve"> </v>
      </c>
      <c r="CG860" s="116"/>
      <c r="CH860" s="117"/>
      <c r="CI860" s="117"/>
      <c r="CJ860" s="117"/>
      <c r="CK860" s="472"/>
      <c r="CL860" s="472"/>
      <c r="CM860" s="472"/>
      <c r="CN860" s="472"/>
      <c r="CO860" s="117"/>
      <c r="CP860" s="253"/>
      <c r="CQ860" s="120"/>
      <c r="CR860" s="224" t="str" cm="1">
        <f t="array" ref="CR860">IF(AND(SUM(COUNTIF(CG860:CM860,{"*不明*","*その他*"})+COUNTIF(CO860:CP860,{"*不明*","*その他*"}))&gt;0,CQ860=""),"その他・不明の場合,10)具体的内容、理由を記入",IF(OR(AND(CI860=CI$65,COUNTA(CJ860:CM860)&lt;4),AND(OR(CI860=CI$63,CI860=CI$64,CI860=CI$66,CI860=CI$67,CI860=CI$68,CI860=""),COUNTA(CJ860:CM860)&gt;0)),"3)介護保険認定済→要介護度、認知症自立度、寝たきり度、介護保険サービス記入",IF(OR(AND(OR(CM860=CM$63,CM860=CM$64),CN860=""),AND(OR(CM860=CM$65,CM860=CM$66),CN860&lt;&gt;"")),"7)介護保険サービス受けている/過去受けていた→具体的内容記入"," ")))</f>
        <v xml:space="preserve"> </v>
      </c>
      <c r="CS860" s="224" t="str">
        <f t="shared" si="842"/>
        <v xml:space="preserve"> </v>
      </c>
      <c r="CT860" s="116"/>
      <c r="CU860" s="253"/>
      <c r="CV860" s="117"/>
      <c r="CW860" s="117"/>
      <c r="CX860" s="253"/>
      <c r="CY860" s="117"/>
      <c r="CZ860" s="117"/>
      <c r="DA860" s="253"/>
      <c r="DB860" s="117"/>
      <c r="DC860" s="224" t="str">
        <f t="shared" si="843"/>
        <v xml:space="preserve"> </v>
      </c>
      <c r="DD860" s="224" t="str">
        <f t="shared" si="844"/>
        <v xml:space="preserve"> </v>
      </c>
      <c r="DE860" s="224" t="str">
        <f t="shared" si="794"/>
        <v xml:space="preserve"> </v>
      </c>
      <c r="DF860" s="121"/>
      <c r="DG860" s="114"/>
      <c r="DH860" s="704"/>
      <c r="DI860" s="119"/>
      <c r="DJ860" s="187"/>
      <c r="DK860" s="254"/>
      <c r="DL860" s="224" t="str">
        <f t="shared" si="795"/>
        <v xml:space="preserve"> </v>
      </c>
      <c r="DM860" s="224" t="str">
        <f t="shared" si="845"/>
        <v xml:space="preserve"> </v>
      </c>
      <c r="DN860" s="474"/>
      <c r="DO860" s="117"/>
      <c r="DP860" s="117"/>
      <c r="DQ860" s="117"/>
      <c r="DR860" s="117"/>
      <c r="DS860" s="117"/>
      <c r="DT860" s="254"/>
      <c r="DU860" s="476"/>
      <c r="DV860" s="224" t="str">
        <f t="shared" si="796"/>
        <v xml:space="preserve"> </v>
      </c>
      <c r="DW860" s="115"/>
      <c r="DX860" s="470"/>
      <c r="DY860" s="117"/>
      <c r="DZ860" s="704"/>
      <c r="EA860" s="224" t="str">
        <f t="shared" si="797"/>
        <v xml:space="preserve"> </v>
      </c>
      <c r="EB860" s="906"/>
      <c r="EC860" s="904"/>
      <c r="ED860" s="904"/>
      <c r="EE860" s="904"/>
      <c r="EF860" s="904"/>
      <c r="EG860" s="904"/>
      <c r="EH860" s="904"/>
      <c r="EI860" s="904"/>
      <c r="EJ860" s="904"/>
      <c r="EK860" s="905"/>
      <c r="EL860" s="80"/>
      <c r="EM860" s="224" t="str">
        <f t="shared" si="846"/>
        <v xml:space="preserve"> </v>
      </c>
      <c r="EN860" s="224" t="str">
        <f t="shared" si="847"/>
        <v xml:space="preserve"> </v>
      </c>
      <c r="EO860" s="115"/>
      <c r="EP860" s="1050"/>
      <c r="EQ860" s="253"/>
      <c r="ER860" s="117"/>
      <c r="ES860" s="1258">
        <f t="shared" si="848"/>
        <v>769</v>
      </c>
      <c r="ET860" s="224" t="str">
        <f t="shared" si="849"/>
        <v xml:space="preserve"> </v>
      </c>
      <c r="EU860" s="477" t="str">
        <f t="shared" si="850"/>
        <v/>
      </c>
      <c r="EV860" s="1334" t="str">
        <f t="shared" si="853"/>
        <v xml:space="preserve"> </v>
      </c>
      <c r="EW860" s="1332" t="str">
        <f t="shared" si="836"/>
        <v/>
      </c>
      <c r="EX860" s="1275" t="str">
        <f t="shared" si="818"/>
        <v/>
      </c>
      <c r="EY860" s="1275" t="str">
        <f t="shared" si="819"/>
        <v/>
      </c>
      <c r="EZ860" s="1275" t="str">
        <f t="shared" si="820"/>
        <v/>
      </c>
      <c r="FA860" s="1275" t="str">
        <f t="shared" si="821"/>
        <v/>
      </c>
      <c r="FB860" s="1275" t="str">
        <f t="shared" si="822"/>
        <v/>
      </c>
      <c r="FC860" s="1333" t="str">
        <f t="shared" si="823"/>
        <v/>
      </c>
      <c r="FE860" s="1234" t="str">
        <f t="shared" si="824"/>
        <v xml:space="preserve"> </v>
      </c>
      <c r="FF860" s="1234" t="str">
        <f t="shared" si="825"/>
        <v xml:space="preserve"> </v>
      </c>
      <c r="FG860" s="1234" t="str">
        <f t="shared" si="826"/>
        <v xml:space="preserve"> </v>
      </c>
      <c r="FH860" s="1234" t="str">
        <f t="shared" si="827"/>
        <v xml:space="preserve"> </v>
      </c>
      <c r="FI860" s="1234" t="str">
        <f t="shared" si="798"/>
        <v xml:space="preserve"> </v>
      </c>
      <c r="FJ860" s="1234" t="str">
        <f t="shared" si="828"/>
        <v xml:space="preserve"> </v>
      </c>
      <c r="FK860" s="1234">
        <f t="shared" si="799"/>
        <v>0</v>
      </c>
      <c r="FL860" s="1227"/>
      <c r="FM860" s="1234" t="str">
        <f t="shared" si="800"/>
        <v xml:space="preserve"> </v>
      </c>
      <c r="FN860" s="1234" t="str">
        <f t="shared" si="801"/>
        <v xml:space="preserve"> </v>
      </c>
      <c r="FO860" s="1234" t="str">
        <f t="shared" si="829"/>
        <v xml:space="preserve"> </v>
      </c>
      <c r="FP860" s="1234" t="str">
        <f t="shared" si="830"/>
        <v xml:space="preserve"> </v>
      </c>
      <c r="FQ860" s="1234" t="str">
        <f t="shared" si="802"/>
        <v xml:space="preserve"> </v>
      </c>
      <c r="FR860" s="1234" t="str">
        <f t="shared" si="831"/>
        <v xml:space="preserve"> </v>
      </c>
      <c r="FS860" s="1234">
        <f t="shared" si="837"/>
        <v>0</v>
      </c>
      <c r="FT860" s="1227"/>
      <c r="FU860" s="1234" t="str">
        <f t="shared" si="832"/>
        <v xml:space="preserve"> </v>
      </c>
      <c r="FV860" s="1234" t="str">
        <f t="shared" si="833"/>
        <v xml:space="preserve"> </v>
      </c>
      <c r="FW860" s="1234" t="str">
        <f t="shared" si="834"/>
        <v xml:space="preserve"> </v>
      </c>
      <c r="FX860" s="1234" t="str">
        <f t="shared" si="803"/>
        <v xml:space="preserve"> </v>
      </c>
      <c r="FY860" s="1234" t="str">
        <f t="shared" si="804"/>
        <v xml:space="preserve"> </v>
      </c>
      <c r="FZ860" s="1234" t="str">
        <f t="shared" si="835"/>
        <v xml:space="preserve"> </v>
      </c>
      <c r="GA860" s="1234">
        <f t="shared" si="805"/>
        <v>0</v>
      </c>
      <c r="GB860" s="1227"/>
      <c r="GC860" s="1234" t="str">
        <f t="shared" si="806"/>
        <v xml:space="preserve"> </v>
      </c>
      <c r="GD860" s="1234" t="str">
        <f t="shared" si="807"/>
        <v xml:space="preserve"> </v>
      </c>
      <c r="GE860" s="1234" t="str">
        <f t="shared" si="808"/>
        <v xml:space="preserve"> </v>
      </c>
      <c r="GF860" s="1234" t="str">
        <f t="shared" si="809"/>
        <v xml:space="preserve"> </v>
      </c>
      <c r="GG860" s="1234" t="str">
        <f t="shared" si="810"/>
        <v xml:space="preserve"> </v>
      </c>
      <c r="GH860" s="1234" t="str">
        <f t="shared" si="811"/>
        <v xml:space="preserve"> </v>
      </c>
      <c r="GI860" s="1234" t="str">
        <f t="shared" si="812"/>
        <v xml:space="preserve"> </v>
      </c>
      <c r="GJ860" s="1234" t="str">
        <f t="shared" si="813"/>
        <v xml:space="preserve"> </v>
      </c>
      <c r="GK860" s="1234" t="str">
        <f t="shared" si="814"/>
        <v xml:space="preserve"> </v>
      </c>
      <c r="GL860" s="1234" t="str">
        <f t="shared" si="815"/>
        <v xml:space="preserve"> </v>
      </c>
      <c r="GM860" s="1234" t="str">
        <f t="shared" si="816"/>
        <v xml:space="preserve"> </v>
      </c>
      <c r="GN860" s="1234">
        <f t="shared" si="817"/>
        <v>0</v>
      </c>
    </row>
    <row r="861" spans="1:196" s="100" customFormat="1" ht="27" customHeight="1" thickTop="1" thickBot="1">
      <c r="A861" s="1208">
        <f>【A票】【D票】!$D$10</f>
        <v>0</v>
      </c>
      <c r="B861" s="1212">
        <f>【A票】【D票】!$H$10</f>
        <v>0</v>
      </c>
      <c r="C861" s="1213" t="str">
        <f>【A票】【D票】!$K$10</f>
        <v xml:space="preserve"> </v>
      </c>
      <c r="D861" s="1214">
        <f t="shared" si="852"/>
        <v>770</v>
      </c>
      <c r="E861" s="914"/>
      <c r="F861" s="467"/>
      <c r="G861" s="469"/>
      <c r="H861" s="224" t="str">
        <f t="shared" si="838"/>
        <v xml:space="preserve"> </v>
      </c>
      <c r="I861" s="704"/>
      <c r="J861" s="117"/>
      <c r="K861" s="117"/>
      <c r="L861" s="117"/>
      <c r="M861" s="117"/>
      <c r="N861" s="117"/>
      <c r="O861" s="117"/>
      <c r="P861" s="117"/>
      <c r="Q861" s="117"/>
      <c r="R861" s="117"/>
      <c r="S861" s="117"/>
      <c r="T861" s="254"/>
      <c r="U861" s="646"/>
      <c r="V861" s="646"/>
      <c r="W861" s="114"/>
      <c r="X861" s="254"/>
      <c r="Y861" s="224" t="str">
        <f t="shared" si="839"/>
        <v xml:space="preserve"> </v>
      </c>
      <c r="Z861" s="579"/>
      <c r="AA861" s="704"/>
      <c r="AB861" s="119"/>
      <c r="AC861" s="224" t="str">
        <f t="shared" ref="AC861:AC924" si="854">IF(OR(AND(Z861&lt;&gt;Z$65,COUNTA(AB861)&gt;0),AND(Z861=Z$65,COUNTA(AB861)=0)),"C)立入調査による事実確認→3)警察の同行を記入 ",
IF(AND(OR(F861=F$63,F861=F$64),COUNTA(Z861:Z861)&lt;1),"問3記入漏れ",
IF(AND(OR(F861=F$63,F861=F$64),AND(OR(Z861=$Z$63,Z861=$Z$64,Z861=$Z$65),COUNTA(Z861:AA861)&lt;2)),"問3記入漏れ",
IF(AND(OR(F861=F$63,F861=F$64),AND(OR(Z861=$Z$66,Z861=$Z$67),COUNTA(AA861:AA861)=1)),"1)事実確認行っていない、日付不要",
IF(AND(G861=G$65,OR(Z861=Z$66,Z861=Z$67)),"対象年度以前に事実確認をした虐待事例のみ回答"," ")))))</f>
        <v xml:space="preserve"> </v>
      </c>
      <c r="AD861" s="115"/>
      <c r="AE861" s="253"/>
      <c r="AF861" s="704"/>
      <c r="AG861" s="727"/>
      <c r="AH861" s="727"/>
      <c r="AI861" s="727"/>
      <c r="AJ861" s="727"/>
      <c r="AK861" s="591"/>
      <c r="AL861" s="727"/>
      <c r="AM861" s="727"/>
      <c r="AN861" s="727"/>
      <c r="AO861" s="727"/>
      <c r="AP861" s="727"/>
      <c r="AQ861" s="727"/>
      <c r="AR861" s="727"/>
      <c r="AS861" s="727"/>
      <c r="AT861" s="727"/>
      <c r="AU861" s="727"/>
      <c r="AV861" s="727"/>
      <c r="AW861" s="727"/>
      <c r="AX861" s="727"/>
      <c r="AY861" s="727"/>
      <c r="AZ861" s="727"/>
      <c r="BA861" s="727"/>
      <c r="BB861" s="727"/>
      <c r="BC861" s="821"/>
      <c r="BD861" s="727"/>
      <c r="BE861" s="727"/>
      <c r="BF861" s="727"/>
      <c r="BG861" s="727"/>
      <c r="BH861" s="727"/>
      <c r="BI861" s="727"/>
      <c r="BJ861" s="727"/>
      <c r="BK861" s="727"/>
      <c r="BL861" s="821"/>
      <c r="BM861" s="727"/>
      <c r="BN861" s="727"/>
      <c r="BO861" s="727"/>
      <c r="BP861" s="727"/>
      <c r="BQ861" s="727"/>
      <c r="BR861" s="821"/>
      <c r="BS861" s="727"/>
      <c r="BT861" s="727"/>
      <c r="BU861" s="727"/>
      <c r="BV861" s="591"/>
      <c r="BW861" s="224" t="str">
        <f t="shared" si="851"/>
        <v xml:space="preserve"> </v>
      </c>
      <c r="BX861" s="471">
        <f t="shared" si="840"/>
        <v>770</v>
      </c>
      <c r="BY861" s="117"/>
      <c r="BZ861" s="117"/>
      <c r="CA861" s="117"/>
      <c r="CB861" s="117"/>
      <c r="CC861" s="117"/>
      <c r="CD861" s="461"/>
      <c r="CE861" s="236"/>
      <c r="CF861" s="224" t="str">
        <f t="shared" si="841"/>
        <v xml:space="preserve"> </v>
      </c>
      <c r="CG861" s="116"/>
      <c r="CH861" s="117"/>
      <c r="CI861" s="117"/>
      <c r="CJ861" s="117"/>
      <c r="CK861" s="472"/>
      <c r="CL861" s="472"/>
      <c r="CM861" s="472"/>
      <c r="CN861" s="472"/>
      <c r="CO861" s="117"/>
      <c r="CP861" s="253"/>
      <c r="CQ861" s="120"/>
      <c r="CR861" s="224" t="str" cm="1">
        <f t="array" ref="CR861">IF(AND(SUM(COUNTIF(CG861:CM861,{"*不明*","*その他*"})+COUNTIF(CO861:CP861,{"*不明*","*その他*"}))&gt;0,CQ861=""),"その他・不明の場合,10)具体的内容、理由を記入",IF(OR(AND(CI861=CI$65,COUNTA(CJ861:CM861)&lt;4),AND(OR(CI861=CI$63,CI861=CI$64,CI861=CI$66,CI861=CI$67,CI861=CI$68,CI861=""),COUNTA(CJ861:CM861)&gt;0)),"3)介護保険認定済→要介護度、認知症自立度、寝たきり度、介護保険サービス記入",IF(OR(AND(OR(CM861=CM$63,CM861=CM$64),CN861=""),AND(OR(CM861=CM$65,CM861=CM$66),CN861&lt;&gt;"")),"7)介護保険サービス受けている/過去受けていた→具体的内容記入"," ")))</f>
        <v xml:space="preserve"> </v>
      </c>
      <c r="CS861" s="224" t="str">
        <f t="shared" si="842"/>
        <v xml:space="preserve"> </v>
      </c>
      <c r="CT861" s="116"/>
      <c r="CU861" s="253"/>
      <c r="CV861" s="117"/>
      <c r="CW861" s="117"/>
      <c r="CX861" s="253"/>
      <c r="CY861" s="117"/>
      <c r="CZ861" s="117"/>
      <c r="DA861" s="253"/>
      <c r="DB861" s="117"/>
      <c r="DC861" s="224" t="str">
        <f t="shared" si="843"/>
        <v xml:space="preserve"> </v>
      </c>
      <c r="DD861" s="224" t="str">
        <f t="shared" si="844"/>
        <v xml:space="preserve"> </v>
      </c>
      <c r="DE861" s="224" t="str">
        <f t="shared" ref="DE861:DE924" si="855">IF(OR(AND(AD861=AD$63,COUNTA(CG861,CH861,CI861,CO861,CP861,CT861,CV861)&lt;7),AND(OR(AD861=AD$64,AD861=AD$65,AND(OR(F861=F$63,F861=F$64),AD861="")),COUNTA(CG861,CH861,CI861,CO861,CP861,CT861,CV861,CW861,CY861,CZ861,DB861)&gt;0)),"問4_1)「虐待を受けたと判断」の場合→問6に記入",
IF(AND(F861=F$65,COUNTA(CG861:CI861,CO861:CP861,CT861,CV861)&lt;7),"2人目以降の被虐待者につき、記入必要",
IF(AND(AH861=1,COUNTA(CT861,CV861)&lt;2),"問4_4)虐待者1人で虐待者属性1人分の記入不足",
IF(AND(AH861=1,COUNTA(CW861,CY861)&gt;1),"問4_4)虐待者1人で虐待者属性2人目に記入あり",
IF(AND(AH861&lt;=2,COUNTA(CZ861,DB861)&gt;1),"問4_4)虐待者2人以下で3人目に記入あり",
IF(AND(AH861=2,COUNTA(CT861,CV861,CW861,CY861)&lt;4),"問4_4)虐待者2人で虐待者属性2人分の記入不足",
IF(AND(AH861&gt;=3,COUNTA(CT861,CV861,CW861,CY861,CZ861,DB861)&lt;6),"問4_4)虐待者3人以上で虐待者属性3人分の記入不足",
IF(AND(COUNTA(F861:G861,I861:X861,Z861:AB861,AD861:AK861)=0,COUNTA(CG861:CQ861,CT861:DB861)&gt;0),"虐待事例の場合のみ回答"," "))))))))</f>
        <v xml:space="preserve"> </v>
      </c>
      <c r="DF861" s="121"/>
      <c r="DG861" s="114"/>
      <c r="DH861" s="704"/>
      <c r="DI861" s="119"/>
      <c r="DJ861" s="187"/>
      <c r="DK861" s="254"/>
      <c r="DL861" s="224" t="str">
        <f t="shared" ref="DL861:DL924" si="856">IF(AND(DF861=DF$63,COUNTA(DH861,DI861,DK861)&lt;&gt;3),"問7_1-1)で「a)分離」とした場合は1-2)～2-2)まで回答",
IF(AND(OR(DF861=DF$64,DF861=DF$65,DF861=DF$66,DF861=DF$67),COUNTA(DH861,DI861,DK861)&gt;0),"問7_1-1)で「a)分離」以外を選択した場合は1-2)～2-2)は回答不要",
IF(OR(AND(DF861=DF$67,COUNTA(DG861)=0),AND(DF861&lt;&gt;DF$67,COUNTA(DG861)&gt;0)),"その他→具体的内容",
IF(OR(AND(OR(DI861=DI$65,DI861=DI$69),COUNTA(DJ861)=0),AND(OR(DI861=DI$63,DI861=DI$64,DI861=DI$66,DI861=DI$67,DI861=DI$68),COUNTA(DJ861)&gt;0)),"「緊急一時保護」「その他」の場合、具体的内容を記入（※「緊急一時保護」の場合は保護先及び利用事業・制度等を記入）",
IF(AND(COUNTA(DI861:DK861)&lt;&gt;0,DF861=""),"問7_1-1)分離の有無を記入"," ")))))</f>
        <v xml:space="preserve"> </v>
      </c>
      <c r="DM861" s="224" t="str">
        <f t="shared" si="845"/>
        <v xml:space="preserve"> </v>
      </c>
      <c r="DN861" s="474"/>
      <c r="DO861" s="117"/>
      <c r="DP861" s="117"/>
      <c r="DQ861" s="117"/>
      <c r="DR861" s="117"/>
      <c r="DS861" s="117"/>
      <c r="DT861" s="254"/>
      <c r="DU861" s="476"/>
      <c r="DV861" s="224" t="str">
        <f t="shared" ref="DV861:DV924" si="857">IF(OR(AND(DN861="",COUNTA(DO861:DT861)&gt;0),AND(DN861=DN$64,COUNTA(DO861:DT861)&gt;0),AND(DN861=DN$63,COUNTA(DO861:DT861)&lt;1)),"経過観察以外の対応を行った場合→詳細内容を記入",
IF(AND(COUNTA(DT861)=1,COUNTA(DU861)=0),"その他→具体的内容を記入",
IF(AND(OR(CM861=CM$63,CM861=CM$64),DQ861=DQ$63),"問6_7)で「介護サービスを受けている」、「過去受けていたが判断時点では受けていない」→c）は不可",
IF(AND(CM861=CM$65,DR861=DR$63),"問6_7)で「過去も含めて受けていない」→d)は不可",IF(AND(DQ861=DQ$63,DR861=DR$63),"c)とd)は同時に「有」にできません",
IF(AND(OR(CI861=CI$63,CI861=CI$64,CI861=CI$66,CI861=CI$67,CI861=CI$68),DR861=DR$63),"問6_3)で「認定済み」以外の回答→d)は不可"," "))))))</f>
        <v xml:space="preserve"> </v>
      </c>
      <c r="DW861" s="115"/>
      <c r="DX861" s="470"/>
      <c r="DY861" s="117"/>
      <c r="DZ861" s="704"/>
      <c r="EA861" s="224" t="str">
        <f t="shared" ref="EA861:EA924" si="858">IF(AND(OR(DW861=DW$64,DW861=DW$65),DX861=""),"4-1)で「調査対象年度内に成年後見制度開始済」「利用手続き中」の場合、4-2)を回答",
IF(AND(OR(DW861=DW$63,DW861=DW$66,DW861=""),DX861&lt;&gt;""),"4-1)で「調査年度内に成年後見制度利用開始済」「利用手続き中」の場合のみ、4-2)に回答",
IF(AND(DW861&lt;&gt;"",DY861=""),"4-3)日常生活自立支援事業の開始の有無に記入",
" ")))</f>
        <v xml:space="preserve"> </v>
      </c>
      <c r="EB861" s="906"/>
      <c r="EC861" s="904"/>
      <c r="ED861" s="904"/>
      <c r="EE861" s="904"/>
      <c r="EF861" s="904"/>
      <c r="EG861" s="904"/>
      <c r="EH861" s="904"/>
      <c r="EI861" s="904"/>
      <c r="EJ861" s="904"/>
      <c r="EK861" s="905"/>
      <c r="EL861" s="80"/>
      <c r="EM861" s="224" t="str">
        <f t="shared" si="846"/>
        <v xml:space="preserve"> </v>
      </c>
      <c r="EN861" s="224" t="str">
        <f t="shared" si="847"/>
        <v xml:space="preserve"> </v>
      </c>
      <c r="EO861" s="115"/>
      <c r="EP861" s="1050"/>
      <c r="EQ861" s="253"/>
      <c r="ER861" s="117"/>
      <c r="ES861" s="1258">
        <f t="shared" si="848"/>
        <v>770</v>
      </c>
      <c r="ET861" s="224" t="str">
        <f t="shared" si="849"/>
        <v xml:space="preserve"> </v>
      </c>
      <c r="EU861" s="477" t="str">
        <f t="shared" si="850"/>
        <v/>
      </c>
      <c r="EV861" s="1334" t="str">
        <f t="shared" si="853"/>
        <v xml:space="preserve"> </v>
      </c>
      <c r="EW861" s="1332" t="str">
        <f t="shared" si="836"/>
        <v/>
      </c>
      <c r="EX861" s="1275" t="str">
        <f t="shared" si="818"/>
        <v/>
      </c>
      <c r="EY861" s="1275" t="str">
        <f t="shared" si="819"/>
        <v/>
      </c>
      <c r="EZ861" s="1275" t="str">
        <f t="shared" si="820"/>
        <v/>
      </c>
      <c r="FA861" s="1275" t="str">
        <f t="shared" si="821"/>
        <v/>
      </c>
      <c r="FB861" s="1275" t="str">
        <f t="shared" si="822"/>
        <v/>
      </c>
      <c r="FC861" s="1333" t="str">
        <f t="shared" si="823"/>
        <v/>
      </c>
      <c r="FE861" s="1234" t="str">
        <f t="shared" si="824"/>
        <v xml:space="preserve"> </v>
      </c>
      <c r="FF861" s="1234" t="str">
        <f t="shared" si="825"/>
        <v xml:space="preserve"> </v>
      </c>
      <c r="FG861" s="1234" t="str">
        <f t="shared" si="826"/>
        <v xml:space="preserve"> </v>
      </c>
      <c r="FH861" s="1234" t="str">
        <f t="shared" si="827"/>
        <v xml:space="preserve"> </v>
      </c>
      <c r="FI861" s="1234" t="str">
        <f t="shared" ref="FI861:FI924" si="859">IF(AND(FB861&lt;&gt;"",$EW861=$EW$63,FB861&gt;46112),"●"," ")</f>
        <v xml:space="preserve"> </v>
      </c>
      <c r="FJ861" s="1234" t="str">
        <f t="shared" si="828"/>
        <v xml:space="preserve"> </v>
      </c>
      <c r="FK861" s="1234">
        <f t="shared" ref="FK861:FK924" si="860">COUNTIF(FE861:FJ861,"●")</f>
        <v>0</v>
      </c>
      <c r="FL861" s="1227"/>
      <c r="FM861" s="1234" t="str">
        <f t="shared" ref="FM861:FM924" si="861">IF(AND(EX861&lt;&gt;"",$EW861=$EW$64,EX861&gt;=45748),"●"," ")</f>
        <v xml:space="preserve"> </v>
      </c>
      <c r="FN861" s="1234" t="str">
        <f t="shared" ref="FN861:FN924" si="862">IF(AND(EY861&lt;&gt;"",$EW861=$EW$64,EY861&gt;46112),"●"," ")</f>
        <v xml:space="preserve"> </v>
      </c>
      <c r="FO861" s="1234" t="str">
        <f t="shared" si="829"/>
        <v xml:space="preserve"> </v>
      </c>
      <c r="FP861" s="1234" t="str">
        <f t="shared" si="830"/>
        <v xml:space="preserve"> </v>
      </c>
      <c r="FQ861" s="1234" t="str">
        <f t="shared" ref="FQ861:FQ924" si="863">IF(AND(FB861&lt;&gt;"",$EW861=$EW$64,FB861&gt;46112),"●"," ")</f>
        <v xml:space="preserve"> </v>
      </c>
      <c r="FR861" s="1234" t="str">
        <f t="shared" si="831"/>
        <v xml:space="preserve"> </v>
      </c>
      <c r="FS861" s="1234">
        <f t="shared" si="837"/>
        <v>0</v>
      </c>
      <c r="FT861" s="1227"/>
      <c r="FU861" s="1234" t="str">
        <f t="shared" si="832"/>
        <v xml:space="preserve"> </v>
      </c>
      <c r="FV861" s="1234" t="str">
        <f t="shared" si="833"/>
        <v xml:space="preserve"> </v>
      </c>
      <c r="FW861" s="1234" t="str">
        <f t="shared" si="834"/>
        <v xml:space="preserve"> </v>
      </c>
      <c r="FX861" s="1234" t="str">
        <f t="shared" ref="FX861:FX924" si="864">IF(AND(FA861&lt;&gt;"",$EW861=$EW$65,$DF861=$DF$63,OR(FA861&lt;45748,FA861&gt;46112)),"●"," ")</f>
        <v xml:space="preserve"> </v>
      </c>
      <c r="FY861" s="1234" t="str">
        <f t="shared" ref="FY861:FY924" si="865">IF(AND(FB861&lt;&gt;"",$EW861=$EW$65,DW861=$DW$63,FB861&gt;46112),"●"," ")</f>
        <v xml:space="preserve"> </v>
      </c>
      <c r="FZ861" s="1234" t="str">
        <f t="shared" si="835"/>
        <v xml:space="preserve"> </v>
      </c>
      <c r="GA861" s="1234">
        <f t="shared" ref="GA861:GA924" si="866">COUNTIFS(FU861:FZ861,"●")</f>
        <v>0</v>
      </c>
      <c r="GB861" s="1227"/>
      <c r="GC861" s="1234" t="str">
        <f t="shared" ref="GC861:GC924" si="867">IF(AND(EY861&lt;&gt;"",EX861&lt;&gt;""),IF(EY861-EX861&lt;0,"●"," ")," ")</f>
        <v xml:space="preserve"> </v>
      </c>
      <c r="GD861" s="1234" t="str">
        <f t="shared" ref="GD861:GD924" si="868">IF(AND(EZ861&lt;&gt;"",EX861&lt;&gt;""),IF(EZ861-EX861&lt;0,"●"," ")," ")</f>
        <v xml:space="preserve"> </v>
      </c>
      <c r="GE861" s="1234" t="str">
        <f t="shared" ref="GE861:GE924" si="869">IF(AND(FA861&lt;&gt;"",EX861&lt;&gt;"",$DF861=$DF$63),IF(FA861-EX861&lt;0,"●"," ")," ")</f>
        <v xml:space="preserve"> </v>
      </c>
      <c r="GF861" s="1234" t="str">
        <f t="shared" ref="GF861:GF924" si="870">IF(AND(FC861&lt;&gt;"",EX861&lt;&gt;""),IF(FC861-EX861&lt;0,"●"," ")," ")</f>
        <v xml:space="preserve"> </v>
      </c>
      <c r="GG861" s="1234" t="str">
        <f t="shared" ref="GG861:GG924" si="871">IF(AND(EZ861&lt;&gt;"",EY861&lt;&gt;""),IF(EZ861-EY861&lt;0,"●"," ")," ")</f>
        <v xml:space="preserve"> </v>
      </c>
      <c r="GH861" s="1234" t="str">
        <f t="shared" ref="GH861:GH924" si="872">IF(AND(FA861&lt;&gt;"",EY861&lt;&gt;"",$DF861=$DF$63),IF(FA861-EY861&lt;0,"●"," ")," ")</f>
        <v xml:space="preserve"> </v>
      </c>
      <c r="GI861" s="1234" t="str">
        <f t="shared" ref="GI861:GI924" si="873">IF(AND(FC861&lt;&gt;"",EY861&lt;&gt;""),IF(FC861-EY861&lt;0,"●"," ")," ")</f>
        <v xml:space="preserve"> </v>
      </c>
      <c r="GJ861" s="1234" t="str">
        <f t="shared" ref="GJ861:GJ924" si="874">IF(AND(FA861&lt;&gt;"",EZ861&lt;&gt;"",$DF861=$DF$63),IF(FA861-EZ861&lt;0,"●"," ")," ")</f>
        <v xml:space="preserve"> </v>
      </c>
      <c r="GK861" s="1234" t="str">
        <f t="shared" ref="GK861:GK924" si="875">IF(AND(FC861&lt;&gt;"",EZ861&lt;&gt;""),IF(FC861-EZ861&lt;0,"●"," ")," ")</f>
        <v xml:space="preserve"> </v>
      </c>
      <c r="GL861" s="1234" t="str">
        <f t="shared" ref="GL861:GL924" si="876">IF(AND(FC861&lt;&gt;"",FA861&lt;&gt;"",$DF861=$DF$63),IF(FC861-FA861&lt;0,"●"," ")," ")</f>
        <v xml:space="preserve"> </v>
      </c>
      <c r="GM861" s="1234" t="str">
        <f t="shared" ref="GM861:GM924" si="877">IF(AND(FC861&lt;&gt;"",FB861&lt;&gt;""),IF(FC861-FB861&lt;0,"●"," ")," ")</f>
        <v xml:space="preserve"> </v>
      </c>
      <c r="GN861" s="1234">
        <f t="shared" ref="GN861:GN924" si="878">COUNTIFS(GC861:GM861,"●")</f>
        <v>0</v>
      </c>
    </row>
    <row r="862" spans="1:196" s="100" customFormat="1" ht="27" customHeight="1" thickTop="1" thickBot="1">
      <c r="A862" s="1208">
        <f>【A票】【D票】!$D$10</f>
        <v>0</v>
      </c>
      <c r="B862" s="1212">
        <f>【A票】【D票】!$H$10</f>
        <v>0</v>
      </c>
      <c r="C862" s="1213" t="str">
        <f>【A票】【D票】!$K$10</f>
        <v xml:space="preserve"> </v>
      </c>
      <c r="D862" s="1214">
        <f t="shared" si="852"/>
        <v>771</v>
      </c>
      <c r="E862" s="914"/>
      <c r="F862" s="467"/>
      <c r="G862" s="469"/>
      <c r="H862" s="224" t="str">
        <f t="shared" si="838"/>
        <v xml:space="preserve"> </v>
      </c>
      <c r="I862" s="704"/>
      <c r="J862" s="117"/>
      <c r="K862" s="117"/>
      <c r="L862" s="117"/>
      <c r="M862" s="117"/>
      <c r="N862" s="117"/>
      <c r="O862" s="117"/>
      <c r="P862" s="117"/>
      <c r="Q862" s="117"/>
      <c r="R862" s="117"/>
      <c r="S862" s="117"/>
      <c r="T862" s="254"/>
      <c r="U862" s="646"/>
      <c r="V862" s="646"/>
      <c r="W862" s="114"/>
      <c r="X862" s="254"/>
      <c r="Y862" s="224" t="str">
        <f t="shared" si="839"/>
        <v xml:space="preserve"> </v>
      </c>
      <c r="Z862" s="579"/>
      <c r="AA862" s="704"/>
      <c r="AB862" s="119"/>
      <c r="AC862" s="224" t="str">
        <f t="shared" si="854"/>
        <v xml:space="preserve"> </v>
      </c>
      <c r="AD862" s="115"/>
      <c r="AE862" s="253"/>
      <c r="AF862" s="704"/>
      <c r="AG862" s="727"/>
      <c r="AH862" s="727"/>
      <c r="AI862" s="727"/>
      <c r="AJ862" s="727"/>
      <c r="AK862" s="591"/>
      <c r="AL862" s="727"/>
      <c r="AM862" s="727"/>
      <c r="AN862" s="727"/>
      <c r="AO862" s="727"/>
      <c r="AP862" s="727"/>
      <c r="AQ862" s="727"/>
      <c r="AR862" s="727"/>
      <c r="AS862" s="727"/>
      <c r="AT862" s="727"/>
      <c r="AU862" s="727"/>
      <c r="AV862" s="727"/>
      <c r="AW862" s="727"/>
      <c r="AX862" s="727"/>
      <c r="AY862" s="727"/>
      <c r="AZ862" s="727"/>
      <c r="BA862" s="727"/>
      <c r="BB862" s="727"/>
      <c r="BC862" s="821"/>
      <c r="BD862" s="727"/>
      <c r="BE862" s="727"/>
      <c r="BF862" s="727"/>
      <c r="BG862" s="727"/>
      <c r="BH862" s="727"/>
      <c r="BI862" s="727"/>
      <c r="BJ862" s="727"/>
      <c r="BK862" s="727"/>
      <c r="BL862" s="821"/>
      <c r="BM862" s="727"/>
      <c r="BN862" s="727"/>
      <c r="BO862" s="727"/>
      <c r="BP862" s="727"/>
      <c r="BQ862" s="727"/>
      <c r="BR862" s="821"/>
      <c r="BS862" s="727"/>
      <c r="BT862" s="727"/>
      <c r="BU862" s="727"/>
      <c r="BV862" s="591"/>
      <c r="BW862" s="224" t="str">
        <f t="shared" si="851"/>
        <v xml:space="preserve"> </v>
      </c>
      <c r="BX862" s="471">
        <f t="shared" si="840"/>
        <v>771</v>
      </c>
      <c r="BY862" s="117"/>
      <c r="BZ862" s="117"/>
      <c r="CA862" s="117"/>
      <c r="CB862" s="117"/>
      <c r="CC862" s="117"/>
      <c r="CD862" s="461"/>
      <c r="CE862" s="236"/>
      <c r="CF862" s="224" t="str">
        <f t="shared" si="841"/>
        <v xml:space="preserve"> </v>
      </c>
      <c r="CG862" s="116"/>
      <c r="CH862" s="117"/>
      <c r="CI862" s="117"/>
      <c r="CJ862" s="117"/>
      <c r="CK862" s="472"/>
      <c r="CL862" s="472"/>
      <c r="CM862" s="472"/>
      <c r="CN862" s="472"/>
      <c r="CO862" s="117"/>
      <c r="CP862" s="253"/>
      <c r="CQ862" s="120"/>
      <c r="CR862" s="224" t="str" cm="1">
        <f t="array" ref="CR862">IF(AND(SUM(COUNTIF(CG862:CM862,{"*不明*","*その他*"})+COUNTIF(CO862:CP862,{"*不明*","*その他*"}))&gt;0,CQ862=""),"その他・不明の場合,10)具体的内容、理由を記入",IF(OR(AND(CI862=CI$65,COUNTA(CJ862:CM862)&lt;4),AND(OR(CI862=CI$63,CI862=CI$64,CI862=CI$66,CI862=CI$67,CI862=CI$68,CI862=""),COUNTA(CJ862:CM862)&gt;0)),"3)介護保険認定済→要介護度、認知症自立度、寝たきり度、介護保険サービス記入",IF(OR(AND(OR(CM862=CM$63,CM862=CM$64),CN862=""),AND(OR(CM862=CM$65,CM862=CM$66),CN862&lt;&gt;"")),"7)介護保険サービス受けている/過去受けていた→具体的内容記入"," ")))</f>
        <v xml:space="preserve"> </v>
      </c>
      <c r="CS862" s="224" t="str">
        <f t="shared" si="842"/>
        <v xml:space="preserve"> </v>
      </c>
      <c r="CT862" s="116"/>
      <c r="CU862" s="253"/>
      <c r="CV862" s="117"/>
      <c r="CW862" s="117"/>
      <c r="CX862" s="253"/>
      <c r="CY862" s="117"/>
      <c r="CZ862" s="117"/>
      <c r="DA862" s="253"/>
      <c r="DB862" s="117"/>
      <c r="DC862" s="224" t="str">
        <f t="shared" si="843"/>
        <v xml:space="preserve"> </v>
      </c>
      <c r="DD862" s="224" t="str">
        <f t="shared" si="844"/>
        <v xml:space="preserve"> </v>
      </c>
      <c r="DE862" s="224" t="str">
        <f t="shared" si="855"/>
        <v xml:space="preserve"> </v>
      </c>
      <c r="DF862" s="121"/>
      <c r="DG862" s="114"/>
      <c r="DH862" s="704"/>
      <c r="DI862" s="119"/>
      <c r="DJ862" s="187"/>
      <c r="DK862" s="254"/>
      <c r="DL862" s="224" t="str">
        <f t="shared" si="856"/>
        <v xml:space="preserve"> </v>
      </c>
      <c r="DM862" s="224" t="str">
        <f t="shared" si="845"/>
        <v xml:space="preserve"> </v>
      </c>
      <c r="DN862" s="474"/>
      <c r="DO862" s="117"/>
      <c r="DP862" s="117"/>
      <c r="DQ862" s="117"/>
      <c r="DR862" s="117"/>
      <c r="DS862" s="117"/>
      <c r="DT862" s="254"/>
      <c r="DU862" s="476"/>
      <c r="DV862" s="224" t="str">
        <f t="shared" si="857"/>
        <v xml:space="preserve"> </v>
      </c>
      <c r="DW862" s="115"/>
      <c r="DX862" s="470"/>
      <c r="DY862" s="117"/>
      <c r="DZ862" s="704"/>
      <c r="EA862" s="224" t="str">
        <f t="shared" si="858"/>
        <v xml:space="preserve"> </v>
      </c>
      <c r="EB862" s="906"/>
      <c r="EC862" s="904"/>
      <c r="ED862" s="904"/>
      <c r="EE862" s="904"/>
      <c r="EF862" s="904"/>
      <c r="EG862" s="904"/>
      <c r="EH862" s="904"/>
      <c r="EI862" s="904"/>
      <c r="EJ862" s="904"/>
      <c r="EK862" s="905"/>
      <c r="EL862" s="80"/>
      <c r="EM862" s="224" t="str">
        <f t="shared" si="846"/>
        <v xml:space="preserve"> </v>
      </c>
      <c r="EN862" s="224" t="str">
        <f t="shared" si="847"/>
        <v xml:space="preserve"> </v>
      </c>
      <c r="EO862" s="115"/>
      <c r="EP862" s="1050"/>
      <c r="EQ862" s="253"/>
      <c r="ER862" s="117"/>
      <c r="ES862" s="1258">
        <f t="shared" si="848"/>
        <v>771</v>
      </c>
      <c r="ET862" s="224" t="str">
        <f t="shared" si="849"/>
        <v xml:space="preserve"> </v>
      </c>
      <c r="EU862" s="477" t="str">
        <f t="shared" si="850"/>
        <v/>
      </c>
      <c r="EV862" s="1334" t="str">
        <f t="shared" si="853"/>
        <v xml:space="preserve"> </v>
      </c>
      <c r="EW862" s="1332" t="str">
        <f t="shared" si="836"/>
        <v/>
      </c>
      <c r="EX862" s="1275" t="str">
        <f t="shared" ref="EX862:EX925" si="879">IF(I862&lt;&gt;"",I862,"")</f>
        <v/>
      </c>
      <c r="EY862" s="1275" t="str">
        <f t="shared" ref="EY862:EY925" si="880">IF(AA862&lt;&gt;"",AA862,"")</f>
        <v/>
      </c>
      <c r="EZ862" s="1275" t="str">
        <f t="shared" ref="EZ862:EZ925" si="881">IF(AF862&lt;&gt;"",AF862,"")</f>
        <v/>
      </c>
      <c r="FA862" s="1275" t="str">
        <f t="shared" ref="FA862:FA925" si="882">IF(DH862&lt;&gt;"",DH862,"")</f>
        <v/>
      </c>
      <c r="FB862" s="1275" t="str">
        <f t="shared" ref="FB862:FB925" si="883">IF(DZ862&lt;&gt;"",DZ862,"")</f>
        <v/>
      </c>
      <c r="FC862" s="1333" t="str">
        <f t="shared" ref="FC862:FC925" si="884">IF(EP862&lt;&gt;"",EP862,"")</f>
        <v/>
      </c>
      <c r="FE862" s="1234" t="str">
        <f t="shared" ref="FE862:FE925" si="885">IF(AND(EX862&lt;&gt;"",$EW862=$EW$63,OR(EX862&lt;45748,EX862&gt;46112)),"●"," ")</f>
        <v xml:space="preserve"> </v>
      </c>
      <c r="FF862" s="1234" t="str">
        <f t="shared" ref="FF862:FF925" si="886">IF(AND(EY862&lt;&gt;"",$EW862=$EW$63,OR(EY862&lt;45748,EY862&gt;46112)),"●"," ")</f>
        <v xml:space="preserve"> </v>
      </c>
      <c r="FG862" s="1234" t="str">
        <f t="shared" ref="FG862:FG925" si="887">IF(AND(EZ862&lt;&gt;"",$EW862=$EW$63,OR(EZ862&lt;45748,EZ862&gt;46112)),"●"," ")</f>
        <v xml:space="preserve"> </v>
      </c>
      <c r="FH862" s="1234" t="str">
        <f t="shared" ref="FH862:FH925" si="888">IF(AND(FA862&lt;&gt;"",$EW862=$EW$63,$DF862=$DF$63,OR(FA862&lt;45748,FA862&gt;46112)),"●"," ")</f>
        <v xml:space="preserve"> </v>
      </c>
      <c r="FI862" s="1234" t="str">
        <f t="shared" si="859"/>
        <v xml:space="preserve"> </v>
      </c>
      <c r="FJ862" s="1234" t="str">
        <f t="shared" ref="FJ862:FJ925" si="889">IF(AND(FC862&lt;&gt;"",$EW862=$EW$63,OR(FC862&lt;45748,FC862&gt;46112)),"●"," ")</f>
        <v xml:space="preserve"> </v>
      </c>
      <c r="FK862" s="1234">
        <f t="shared" si="860"/>
        <v>0</v>
      </c>
      <c r="FL862" s="1227"/>
      <c r="FM862" s="1234" t="str">
        <f t="shared" si="861"/>
        <v xml:space="preserve"> </v>
      </c>
      <c r="FN862" s="1234" t="str">
        <f t="shared" si="862"/>
        <v xml:space="preserve"> </v>
      </c>
      <c r="FO862" s="1234" t="str">
        <f t="shared" ref="FO862:FO925" si="890">IF(AND(EZ862&lt;&gt;"",$EW862=$EW$64,OR(EZ862&lt;45748,EZ862&gt;46112)),"●"," ")</f>
        <v xml:space="preserve"> </v>
      </c>
      <c r="FP862" s="1234" t="str">
        <f t="shared" ref="FP862:FP925" si="891">IF(AND(FA862&lt;&gt;"",$EW862=$EW$64,$DF862=$DF$63,OR(FA862&lt;45748,FA862&gt;46112)),"●"," ")</f>
        <v xml:space="preserve"> </v>
      </c>
      <c r="FQ862" s="1234" t="str">
        <f t="shared" si="863"/>
        <v xml:space="preserve"> </v>
      </c>
      <c r="FR862" s="1234" t="str">
        <f t="shared" ref="FR862:FR925" si="892">IF(AND(FC862&lt;&gt;"",$EW862=$EW$64,OR(FC862&lt;45748,FC862&gt;46112)),"●"," ")</f>
        <v xml:space="preserve"> </v>
      </c>
      <c r="FS862" s="1234">
        <f t="shared" si="837"/>
        <v>0</v>
      </c>
      <c r="FT862" s="1227"/>
      <c r="FU862" s="1234" t="str">
        <f t="shared" ref="FU862:FU925" si="893">IF(AND(EX862&lt;&gt;"",$EW862=$EW$65,OR(EX862&gt;=45748)),"●"," ")</f>
        <v xml:space="preserve"> </v>
      </c>
      <c r="FV862" s="1234" t="str">
        <f t="shared" ref="FV862:FV925" si="894">IF(AND(EY862&lt;&gt;"",$EW862=$EW$65,OR(EY862&gt;=45748)),"●"," ")</f>
        <v xml:space="preserve"> </v>
      </c>
      <c r="FW862" s="1234" t="str">
        <f t="shared" ref="FW862:FW925" si="895">IF(AND(EZ862&lt;&gt;"",$EW862=$EW$65,OR(EZ862&gt;=45748)),"●"," ")</f>
        <v xml:space="preserve"> </v>
      </c>
      <c r="FX862" s="1234" t="str">
        <f t="shared" si="864"/>
        <v xml:space="preserve"> </v>
      </c>
      <c r="FY862" s="1234" t="str">
        <f t="shared" si="865"/>
        <v xml:space="preserve"> </v>
      </c>
      <c r="FZ862" s="1234" t="str">
        <f t="shared" ref="FZ862:FZ925" si="896">IF(AND(FC862&lt;&gt;"",$EW862=$EW$65,OR(FC862&lt;45748,FC862&gt;46112)),"●"," ")</f>
        <v xml:space="preserve"> </v>
      </c>
      <c r="GA862" s="1234">
        <f t="shared" si="866"/>
        <v>0</v>
      </c>
      <c r="GB862" s="1227"/>
      <c r="GC862" s="1234" t="str">
        <f t="shared" si="867"/>
        <v xml:space="preserve"> </v>
      </c>
      <c r="GD862" s="1234" t="str">
        <f t="shared" si="868"/>
        <v xml:space="preserve"> </v>
      </c>
      <c r="GE862" s="1234" t="str">
        <f t="shared" si="869"/>
        <v xml:space="preserve"> </v>
      </c>
      <c r="GF862" s="1234" t="str">
        <f t="shared" si="870"/>
        <v xml:space="preserve"> </v>
      </c>
      <c r="GG862" s="1234" t="str">
        <f t="shared" si="871"/>
        <v xml:space="preserve"> </v>
      </c>
      <c r="GH862" s="1234" t="str">
        <f t="shared" si="872"/>
        <v xml:space="preserve"> </v>
      </c>
      <c r="GI862" s="1234" t="str">
        <f t="shared" si="873"/>
        <v xml:space="preserve"> </v>
      </c>
      <c r="GJ862" s="1234" t="str">
        <f t="shared" si="874"/>
        <v xml:space="preserve"> </v>
      </c>
      <c r="GK862" s="1234" t="str">
        <f t="shared" si="875"/>
        <v xml:space="preserve"> </v>
      </c>
      <c r="GL862" s="1234" t="str">
        <f t="shared" si="876"/>
        <v xml:space="preserve"> </v>
      </c>
      <c r="GM862" s="1234" t="str">
        <f t="shared" si="877"/>
        <v xml:space="preserve"> </v>
      </c>
      <c r="GN862" s="1234">
        <f t="shared" si="878"/>
        <v>0</v>
      </c>
    </row>
    <row r="863" spans="1:196" s="100" customFormat="1" ht="27" customHeight="1" thickTop="1" thickBot="1">
      <c r="A863" s="1208">
        <f>【A票】【D票】!$D$10</f>
        <v>0</v>
      </c>
      <c r="B863" s="1212">
        <f>【A票】【D票】!$H$10</f>
        <v>0</v>
      </c>
      <c r="C863" s="1213" t="str">
        <f>【A票】【D票】!$K$10</f>
        <v xml:space="preserve"> </v>
      </c>
      <c r="D863" s="1214">
        <f t="shared" si="852"/>
        <v>772</v>
      </c>
      <c r="E863" s="914"/>
      <c r="F863" s="467"/>
      <c r="G863" s="469"/>
      <c r="H863" s="224" t="str">
        <f t="shared" si="838"/>
        <v xml:space="preserve"> </v>
      </c>
      <c r="I863" s="704"/>
      <c r="J863" s="117"/>
      <c r="K863" s="117"/>
      <c r="L863" s="117"/>
      <c r="M863" s="117"/>
      <c r="N863" s="117"/>
      <c r="O863" s="117"/>
      <c r="P863" s="117"/>
      <c r="Q863" s="117"/>
      <c r="R863" s="117"/>
      <c r="S863" s="117"/>
      <c r="T863" s="254"/>
      <c r="U863" s="646"/>
      <c r="V863" s="646"/>
      <c r="W863" s="114"/>
      <c r="X863" s="254"/>
      <c r="Y863" s="224" t="str">
        <f t="shared" si="839"/>
        <v xml:space="preserve"> </v>
      </c>
      <c r="Z863" s="579"/>
      <c r="AA863" s="704"/>
      <c r="AB863" s="119"/>
      <c r="AC863" s="224" t="str">
        <f t="shared" si="854"/>
        <v xml:space="preserve"> </v>
      </c>
      <c r="AD863" s="115"/>
      <c r="AE863" s="253"/>
      <c r="AF863" s="704"/>
      <c r="AG863" s="727"/>
      <c r="AH863" s="727"/>
      <c r="AI863" s="727"/>
      <c r="AJ863" s="727"/>
      <c r="AK863" s="591"/>
      <c r="AL863" s="727"/>
      <c r="AM863" s="727"/>
      <c r="AN863" s="727"/>
      <c r="AO863" s="727"/>
      <c r="AP863" s="727"/>
      <c r="AQ863" s="727"/>
      <c r="AR863" s="727"/>
      <c r="AS863" s="727"/>
      <c r="AT863" s="727"/>
      <c r="AU863" s="727"/>
      <c r="AV863" s="727"/>
      <c r="AW863" s="727"/>
      <c r="AX863" s="727"/>
      <c r="AY863" s="727"/>
      <c r="AZ863" s="727"/>
      <c r="BA863" s="727"/>
      <c r="BB863" s="727"/>
      <c r="BC863" s="821"/>
      <c r="BD863" s="727"/>
      <c r="BE863" s="727"/>
      <c r="BF863" s="727"/>
      <c r="BG863" s="727"/>
      <c r="BH863" s="727"/>
      <c r="BI863" s="727"/>
      <c r="BJ863" s="727"/>
      <c r="BK863" s="727"/>
      <c r="BL863" s="821"/>
      <c r="BM863" s="727"/>
      <c r="BN863" s="727"/>
      <c r="BO863" s="727"/>
      <c r="BP863" s="727"/>
      <c r="BQ863" s="727"/>
      <c r="BR863" s="821"/>
      <c r="BS863" s="727"/>
      <c r="BT863" s="727"/>
      <c r="BU863" s="727"/>
      <c r="BV863" s="591"/>
      <c r="BW863" s="224" t="str">
        <f t="shared" si="851"/>
        <v xml:space="preserve"> </v>
      </c>
      <c r="BX863" s="471">
        <f t="shared" si="840"/>
        <v>772</v>
      </c>
      <c r="BY863" s="117"/>
      <c r="BZ863" s="117"/>
      <c r="CA863" s="117"/>
      <c r="CB863" s="117"/>
      <c r="CC863" s="117"/>
      <c r="CD863" s="461"/>
      <c r="CE863" s="236"/>
      <c r="CF863" s="224" t="str">
        <f t="shared" si="841"/>
        <v xml:space="preserve"> </v>
      </c>
      <c r="CG863" s="116"/>
      <c r="CH863" s="117"/>
      <c r="CI863" s="117"/>
      <c r="CJ863" s="117"/>
      <c r="CK863" s="472"/>
      <c r="CL863" s="472"/>
      <c r="CM863" s="472"/>
      <c r="CN863" s="472"/>
      <c r="CO863" s="117"/>
      <c r="CP863" s="253"/>
      <c r="CQ863" s="120"/>
      <c r="CR863" s="224" t="str" cm="1">
        <f t="array" ref="CR863">IF(AND(SUM(COUNTIF(CG863:CM863,{"*不明*","*その他*"})+COUNTIF(CO863:CP863,{"*不明*","*その他*"}))&gt;0,CQ863=""),"その他・不明の場合,10)具体的内容、理由を記入",IF(OR(AND(CI863=CI$65,COUNTA(CJ863:CM863)&lt;4),AND(OR(CI863=CI$63,CI863=CI$64,CI863=CI$66,CI863=CI$67,CI863=CI$68,CI863=""),COUNTA(CJ863:CM863)&gt;0)),"3)介護保険認定済→要介護度、認知症自立度、寝たきり度、介護保険サービス記入",IF(OR(AND(OR(CM863=CM$63,CM863=CM$64),CN863=""),AND(OR(CM863=CM$65,CM863=CM$66),CN863&lt;&gt;"")),"7)介護保険サービス受けている/過去受けていた→具体的内容記入"," ")))</f>
        <v xml:space="preserve"> </v>
      </c>
      <c r="CS863" s="224" t="str">
        <f t="shared" si="842"/>
        <v xml:space="preserve"> </v>
      </c>
      <c r="CT863" s="116"/>
      <c r="CU863" s="253"/>
      <c r="CV863" s="117"/>
      <c r="CW863" s="117"/>
      <c r="CX863" s="253"/>
      <c r="CY863" s="117"/>
      <c r="CZ863" s="117"/>
      <c r="DA863" s="253"/>
      <c r="DB863" s="117"/>
      <c r="DC863" s="224" t="str">
        <f t="shared" si="843"/>
        <v xml:space="preserve"> </v>
      </c>
      <c r="DD863" s="224" t="str">
        <f t="shared" si="844"/>
        <v xml:space="preserve"> </v>
      </c>
      <c r="DE863" s="224" t="str">
        <f t="shared" si="855"/>
        <v xml:space="preserve"> </v>
      </c>
      <c r="DF863" s="121"/>
      <c r="DG863" s="114"/>
      <c r="DH863" s="704"/>
      <c r="DI863" s="119"/>
      <c r="DJ863" s="187"/>
      <c r="DK863" s="254"/>
      <c r="DL863" s="224" t="str">
        <f t="shared" si="856"/>
        <v xml:space="preserve"> </v>
      </c>
      <c r="DM863" s="224" t="str">
        <f t="shared" si="845"/>
        <v xml:space="preserve"> </v>
      </c>
      <c r="DN863" s="474"/>
      <c r="DO863" s="117"/>
      <c r="DP863" s="117"/>
      <c r="DQ863" s="117"/>
      <c r="DR863" s="117"/>
      <c r="DS863" s="117"/>
      <c r="DT863" s="254"/>
      <c r="DU863" s="476"/>
      <c r="DV863" s="224" t="str">
        <f t="shared" si="857"/>
        <v xml:space="preserve"> </v>
      </c>
      <c r="DW863" s="115"/>
      <c r="DX863" s="470"/>
      <c r="DY863" s="117"/>
      <c r="DZ863" s="704"/>
      <c r="EA863" s="224" t="str">
        <f t="shared" si="858"/>
        <v xml:space="preserve"> </v>
      </c>
      <c r="EB863" s="906"/>
      <c r="EC863" s="904"/>
      <c r="ED863" s="904"/>
      <c r="EE863" s="904"/>
      <c r="EF863" s="904"/>
      <c r="EG863" s="904"/>
      <c r="EH863" s="904"/>
      <c r="EI863" s="904"/>
      <c r="EJ863" s="904"/>
      <c r="EK863" s="905"/>
      <c r="EL863" s="80"/>
      <c r="EM863" s="224" t="str">
        <f t="shared" si="846"/>
        <v xml:space="preserve"> </v>
      </c>
      <c r="EN863" s="224" t="str">
        <f t="shared" si="847"/>
        <v xml:space="preserve"> </v>
      </c>
      <c r="EO863" s="115"/>
      <c r="EP863" s="1050"/>
      <c r="EQ863" s="253"/>
      <c r="ER863" s="117"/>
      <c r="ES863" s="1258">
        <f t="shared" si="848"/>
        <v>772</v>
      </c>
      <c r="ET863" s="224" t="str">
        <f t="shared" si="849"/>
        <v xml:space="preserve"> </v>
      </c>
      <c r="EU863" s="477" t="str">
        <f t="shared" si="850"/>
        <v/>
      </c>
      <c r="EV863" s="1334" t="str">
        <f t="shared" si="853"/>
        <v xml:space="preserve"> </v>
      </c>
      <c r="EW863" s="1332" t="str">
        <f t="shared" si="836"/>
        <v/>
      </c>
      <c r="EX863" s="1275" t="str">
        <f t="shared" si="879"/>
        <v/>
      </c>
      <c r="EY863" s="1275" t="str">
        <f t="shared" si="880"/>
        <v/>
      </c>
      <c r="EZ863" s="1275" t="str">
        <f t="shared" si="881"/>
        <v/>
      </c>
      <c r="FA863" s="1275" t="str">
        <f t="shared" si="882"/>
        <v/>
      </c>
      <c r="FB863" s="1275" t="str">
        <f t="shared" si="883"/>
        <v/>
      </c>
      <c r="FC863" s="1333" t="str">
        <f t="shared" si="884"/>
        <v/>
      </c>
      <c r="FE863" s="1234" t="str">
        <f t="shared" si="885"/>
        <v xml:space="preserve"> </v>
      </c>
      <c r="FF863" s="1234" t="str">
        <f t="shared" si="886"/>
        <v xml:space="preserve"> </v>
      </c>
      <c r="FG863" s="1234" t="str">
        <f t="shared" si="887"/>
        <v xml:space="preserve"> </v>
      </c>
      <c r="FH863" s="1234" t="str">
        <f t="shared" si="888"/>
        <v xml:space="preserve"> </v>
      </c>
      <c r="FI863" s="1234" t="str">
        <f t="shared" si="859"/>
        <v xml:space="preserve"> </v>
      </c>
      <c r="FJ863" s="1234" t="str">
        <f t="shared" si="889"/>
        <v xml:space="preserve"> </v>
      </c>
      <c r="FK863" s="1234">
        <f t="shared" si="860"/>
        <v>0</v>
      </c>
      <c r="FL863" s="1227"/>
      <c r="FM863" s="1234" t="str">
        <f t="shared" si="861"/>
        <v xml:space="preserve"> </v>
      </c>
      <c r="FN863" s="1234" t="str">
        <f t="shared" si="862"/>
        <v xml:space="preserve"> </v>
      </c>
      <c r="FO863" s="1234" t="str">
        <f t="shared" si="890"/>
        <v xml:space="preserve"> </v>
      </c>
      <c r="FP863" s="1234" t="str">
        <f t="shared" si="891"/>
        <v xml:space="preserve"> </v>
      </c>
      <c r="FQ863" s="1234" t="str">
        <f t="shared" si="863"/>
        <v xml:space="preserve"> </v>
      </c>
      <c r="FR863" s="1234" t="str">
        <f t="shared" si="892"/>
        <v xml:space="preserve"> </v>
      </c>
      <c r="FS863" s="1234">
        <f t="shared" si="837"/>
        <v>0</v>
      </c>
      <c r="FT863" s="1227"/>
      <c r="FU863" s="1234" t="str">
        <f t="shared" si="893"/>
        <v xml:space="preserve"> </v>
      </c>
      <c r="FV863" s="1234" t="str">
        <f t="shared" si="894"/>
        <v xml:space="preserve"> </v>
      </c>
      <c r="FW863" s="1234" t="str">
        <f t="shared" si="895"/>
        <v xml:space="preserve"> </v>
      </c>
      <c r="FX863" s="1234" t="str">
        <f t="shared" si="864"/>
        <v xml:space="preserve"> </v>
      </c>
      <c r="FY863" s="1234" t="str">
        <f t="shared" si="865"/>
        <v xml:space="preserve"> </v>
      </c>
      <c r="FZ863" s="1234" t="str">
        <f t="shared" si="896"/>
        <v xml:space="preserve"> </v>
      </c>
      <c r="GA863" s="1234">
        <f t="shared" si="866"/>
        <v>0</v>
      </c>
      <c r="GB863" s="1227"/>
      <c r="GC863" s="1234" t="str">
        <f t="shared" si="867"/>
        <v xml:space="preserve"> </v>
      </c>
      <c r="GD863" s="1234" t="str">
        <f t="shared" si="868"/>
        <v xml:space="preserve"> </v>
      </c>
      <c r="GE863" s="1234" t="str">
        <f t="shared" si="869"/>
        <v xml:space="preserve"> </v>
      </c>
      <c r="GF863" s="1234" t="str">
        <f t="shared" si="870"/>
        <v xml:space="preserve"> </v>
      </c>
      <c r="GG863" s="1234" t="str">
        <f t="shared" si="871"/>
        <v xml:space="preserve"> </v>
      </c>
      <c r="GH863" s="1234" t="str">
        <f t="shared" si="872"/>
        <v xml:space="preserve"> </v>
      </c>
      <c r="GI863" s="1234" t="str">
        <f t="shared" si="873"/>
        <v xml:space="preserve"> </v>
      </c>
      <c r="GJ863" s="1234" t="str">
        <f t="shared" si="874"/>
        <v xml:space="preserve"> </v>
      </c>
      <c r="GK863" s="1234" t="str">
        <f t="shared" si="875"/>
        <v xml:space="preserve"> </v>
      </c>
      <c r="GL863" s="1234" t="str">
        <f t="shared" si="876"/>
        <v xml:space="preserve"> </v>
      </c>
      <c r="GM863" s="1234" t="str">
        <f t="shared" si="877"/>
        <v xml:space="preserve"> </v>
      </c>
      <c r="GN863" s="1234">
        <f t="shared" si="878"/>
        <v>0</v>
      </c>
    </row>
    <row r="864" spans="1:196" s="100" customFormat="1" ht="27" customHeight="1" thickTop="1" thickBot="1">
      <c r="A864" s="1208">
        <f>【A票】【D票】!$D$10</f>
        <v>0</v>
      </c>
      <c r="B864" s="1212">
        <f>【A票】【D票】!$H$10</f>
        <v>0</v>
      </c>
      <c r="C864" s="1213" t="str">
        <f>【A票】【D票】!$K$10</f>
        <v xml:space="preserve"> </v>
      </c>
      <c r="D864" s="1214">
        <f t="shared" si="852"/>
        <v>773</v>
      </c>
      <c r="E864" s="914"/>
      <c r="F864" s="467"/>
      <c r="G864" s="469"/>
      <c r="H864" s="224" t="str">
        <f t="shared" si="838"/>
        <v xml:space="preserve"> </v>
      </c>
      <c r="I864" s="704"/>
      <c r="J864" s="117"/>
      <c r="K864" s="117"/>
      <c r="L864" s="117"/>
      <c r="M864" s="117"/>
      <c r="N864" s="117"/>
      <c r="O864" s="117"/>
      <c r="P864" s="117"/>
      <c r="Q864" s="117"/>
      <c r="R864" s="117"/>
      <c r="S864" s="117"/>
      <c r="T864" s="254"/>
      <c r="U864" s="646"/>
      <c r="V864" s="646"/>
      <c r="W864" s="114"/>
      <c r="X864" s="254"/>
      <c r="Y864" s="224" t="str">
        <f t="shared" si="839"/>
        <v xml:space="preserve"> </v>
      </c>
      <c r="Z864" s="579"/>
      <c r="AA864" s="704"/>
      <c r="AB864" s="119"/>
      <c r="AC864" s="224" t="str">
        <f t="shared" si="854"/>
        <v xml:space="preserve"> </v>
      </c>
      <c r="AD864" s="115"/>
      <c r="AE864" s="253"/>
      <c r="AF864" s="704"/>
      <c r="AG864" s="727"/>
      <c r="AH864" s="727"/>
      <c r="AI864" s="727"/>
      <c r="AJ864" s="727"/>
      <c r="AK864" s="591"/>
      <c r="AL864" s="727"/>
      <c r="AM864" s="727"/>
      <c r="AN864" s="727"/>
      <c r="AO864" s="727"/>
      <c r="AP864" s="727"/>
      <c r="AQ864" s="727"/>
      <c r="AR864" s="727"/>
      <c r="AS864" s="727"/>
      <c r="AT864" s="727"/>
      <c r="AU864" s="727"/>
      <c r="AV864" s="727"/>
      <c r="AW864" s="727"/>
      <c r="AX864" s="727"/>
      <c r="AY864" s="727"/>
      <c r="AZ864" s="727"/>
      <c r="BA864" s="727"/>
      <c r="BB864" s="727"/>
      <c r="BC864" s="821"/>
      <c r="BD864" s="727"/>
      <c r="BE864" s="727"/>
      <c r="BF864" s="727"/>
      <c r="BG864" s="727"/>
      <c r="BH864" s="727"/>
      <c r="BI864" s="727"/>
      <c r="BJ864" s="727"/>
      <c r="BK864" s="727"/>
      <c r="BL864" s="821"/>
      <c r="BM864" s="727"/>
      <c r="BN864" s="727"/>
      <c r="BO864" s="727"/>
      <c r="BP864" s="727"/>
      <c r="BQ864" s="727"/>
      <c r="BR864" s="821"/>
      <c r="BS864" s="727"/>
      <c r="BT864" s="727"/>
      <c r="BU864" s="727"/>
      <c r="BV864" s="591"/>
      <c r="BW864" s="224" t="str">
        <f t="shared" si="851"/>
        <v xml:space="preserve"> </v>
      </c>
      <c r="BX864" s="471">
        <f t="shared" si="840"/>
        <v>773</v>
      </c>
      <c r="BY864" s="117"/>
      <c r="BZ864" s="117"/>
      <c r="CA864" s="117"/>
      <c r="CB864" s="117"/>
      <c r="CC864" s="117"/>
      <c r="CD864" s="461"/>
      <c r="CE864" s="236"/>
      <c r="CF864" s="224" t="str">
        <f t="shared" si="841"/>
        <v xml:space="preserve"> </v>
      </c>
      <c r="CG864" s="116"/>
      <c r="CH864" s="117"/>
      <c r="CI864" s="117"/>
      <c r="CJ864" s="117"/>
      <c r="CK864" s="472"/>
      <c r="CL864" s="472"/>
      <c r="CM864" s="472"/>
      <c r="CN864" s="472"/>
      <c r="CO864" s="117"/>
      <c r="CP864" s="253"/>
      <c r="CQ864" s="120"/>
      <c r="CR864" s="224" t="str" cm="1">
        <f t="array" ref="CR864">IF(AND(SUM(COUNTIF(CG864:CM864,{"*不明*","*その他*"})+COUNTIF(CO864:CP864,{"*不明*","*その他*"}))&gt;0,CQ864=""),"その他・不明の場合,10)具体的内容、理由を記入",IF(OR(AND(CI864=CI$65,COUNTA(CJ864:CM864)&lt;4),AND(OR(CI864=CI$63,CI864=CI$64,CI864=CI$66,CI864=CI$67,CI864=CI$68,CI864=""),COUNTA(CJ864:CM864)&gt;0)),"3)介護保険認定済→要介護度、認知症自立度、寝たきり度、介護保険サービス記入",IF(OR(AND(OR(CM864=CM$63,CM864=CM$64),CN864=""),AND(OR(CM864=CM$65,CM864=CM$66),CN864&lt;&gt;"")),"7)介護保険サービス受けている/過去受けていた→具体的内容記入"," ")))</f>
        <v xml:space="preserve"> </v>
      </c>
      <c r="CS864" s="224" t="str">
        <f t="shared" si="842"/>
        <v xml:space="preserve"> </v>
      </c>
      <c r="CT864" s="116"/>
      <c r="CU864" s="253"/>
      <c r="CV864" s="117"/>
      <c r="CW864" s="117"/>
      <c r="CX864" s="253"/>
      <c r="CY864" s="117"/>
      <c r="CZ864" s="117"/>
      <c r="DA864" s="253"/>
      <c r="DB864" s="117"/>
      <c r="DC864" s="224" t="str">
        <f t="shared" si="843"/>
        <v xml:space="preserve"> </v>
      </c>
      <c r="DD864" s="224" t="str">
        <f t="shared" si="844"/>
        <v xml:space="preserve"> </v>
      </c>
      <c r="DE864" s="224" t="str">
        <f t="shared" si="855"/>
        <v xml:space="preserve"> </v>
      </c>
      <c r="DF864" s="121"/>
      <c r="DG864" s="114"/>
      <c r="DH864" s="704"/>
      <c r="DI864" s="119"/>
      <c r="DJ864" s="187"/>
      <c r="DK864" s="254"/>
      <c r="DL864" s="224" t="str">
        <f t="shared" si="856"/>
        <v xml:space="preserve"> </v>
      </c>
      <c r="DM864" s="224" t="str">
        <f t="shared" si="845"/>
        <v xml:space="preserve"> </v>
      </c>
      <c r="DN864" s="474"/>
      <c r="DO864" s="117"/>
      <c r="DP864" s="117"/>
      <c r="DQ864" s="117"/>
      <c r="DR864" s="117"/>
      <c r="DS864" s="117"/>
      <c r="DT864" s="254"/>
      <c r="DU864" s="476"/>
      <c r="DV864" s="224" t="str">
        <f t="shared" si="857"/>
        <v xml:space="preserve"> </v>
      </c>
      <c r="DW864" s="115"/>
      <c r="DX864" s="470"/>
      <c r="DY864" s="117"/>
      <c r="DZ864" s="704"/>
      <c r="EA864" s="224" t="str">
        <f t="shared" si="858"/>
        <v xml:space="preserve"> </v>
      </c>
      <c r="EB864" s="906"/>
      <c r="EC864" s="904"/>
      <c r="ED864" s="904"/>
      <c r="EE864" s="904"/>
      <c r="EF864" s="904"/>
      <c r="EG864" s="904"/>
      <c r="EH864" s="904"/>
      <c r="EI864" s="904"/>
      <c r="EJ864" s="904"/>
      <c r="EK864" s="905"/>
      <c r="EL864" s="80"/>
      <c r="EM864" s="224" t="str">
        <f t="shared" si="846"/>
        <v xml:space="preserve"> </v>
      </c>
      <c r="EN864" s="224" t="str">
        <f t="shared" si="847"/>
        <v xml:space="preserve"> </v>
      </c>
      <c r="EO864" s="115"/>
      <c r="EP864" s="1050"/>
      <c r="EQ864" s="253"/>
      <c r="ER864" s="117"/>
      <c r="ES864" s="1258">
        <f t="shared" si="848"/>
        <v>773</v>
      </c>
      <c r="ET864" s="224" t="str">
        <f t="shared" si="849"/>
        <v xml:space="preserve"> </v>
      </c>
      <c r="EU864" s="477" t="str">
        <f t="shared" si="850"/>
        <v/>
      </c>
      <c r="EV864" s="1334" t="str">
        <f t="shared" si="853"/>
        <v xml:space="preserve"> </v>
      </c>
      <c r="EW864" s="1332" t="str">
        <f t="shared" ref="EW864:EW927" si="897">IF(G864&lt;&gt;"",G864,"")</f>
        <v/>
      </c>
      <c r="EX864" s="1275" t="str">
        <f t="shared" si="879"/>
        <v/>
      </c>
      <c r="EY864" s="1275" t="str">
        <f t="shared" si="880"/>
        <v/>
      </c>
      <c r="EZ864" s="1275" t="str">
        <f t="shared" si="881"/>
        <v/>
      </c>
      <c r="FA864" s="1275" t="str">
        <f t="shared" si="882"/>
        <v/>
      </c>
      <c r="FB864" s="1275" t="str">
        <f t="shared" si="883"/>
        <v/>
      </c>
      <c r="FC864" s="1333" t="str">
        <f t="shared" si="884"/>
        <v/>
      </c>
      <c r="FE864" s="1234" t="str">
        <f t="shared" si="885"/>
        <v xml:space="preserve"> </v>
      </c>
      <c r="FF864" s="1234" t="str">
        <f t="shared" si="886"/>
        <v xml:space="preserve"> </v>
      </c>
      <c r="FG864" s="1234" t="str">
        <f t="shared" si="887"/>
        <v xml:space="preserve"> </v>
      </c>
      <c r="FH864" s="1234" t="str">
        <f t="shared" si="888"/>
        <v xml:space="preserve"> </v>
      </c>
      <c r="FI864" s="1234" t="str">
        <f t="shared" si="859"/>
        <v xml:space="preserve"> </v>
      </c>
      <c r="FJ864" s="1234" t="str">
        <f t="shared" si="889"/>
        <v xml:space="preserve"> </v>
      </c>
      <c r="FK864" s="1234">
        <f t="shared" si="860"/>
        <v>0</v>
      </c>
      <c r="FL864" s="1227"/>
      <c r="FM864" s="1234" t="str">
        <f t="shared" si="861"/>
        <v xml:space="preserve"> </v>
      </c>
      <c r="FN864" s="1234" t="str">
        <f t="shared" si="862"/>
        <v xml:space="preserve"> </v>
      </c>
      <c r="FO864" s="1234" t="str">
        <f t="shared" si="890"/>
        <v xml:space="preserve"> </v>
      </c>
      <c r="FP864" s="1234" t="str">
        <f t="shared" si="891"/>
        <v xml:space="preserve"> </v>
      </c>
      <c r="FQ864" s="1234" t="str">
        <f t="shared" si="863"/>
        <v xml:space="preserve"> </v>
      </c>
      <c r="FR864" s="1234" t="str">
        <f t="shared" si="892"/>
        <v xml:space="preserve"> </v>
      </c>
      <c r="FS864" s="1234">
        <f t="shared" si="837"/>
        <v>0</v>
      </c>
      <c r="FT864" s="1227"/>
      <c r="FU864" s="1234" t="str">
        <f t="shared" si="893"/>
        <v xml:space="preserve"> </v>
      </c>
      <c r="FV864" s="1234" t="str">
        <f t="shared" si="894"/>
        <v xml:space="preserve"> </v>
      </c>
      <c r="FW864" s="1234" t="str">
        <f t="shared" si="895"/>
        <v xml:space="preserve"> </v>
      </c>
      <c r="FX864" s="1234" t="str">
        <f t="shared" si="864"/>
        <v xml:space="preserve"> </v>
      </c>
      <c r="FY864" s="1234" t="str">
        <f t="shared" si="865"/>
        <v xml:space="preserve"> </v>
      </c>
      <c r="FZ864" s="1234" t="str">
        <f t="shared" si="896"/>
        <v xml:space="preserve"> </v>
      </c>
      <c r="GA864" s="1234">
        <f t="shared" si="866"/>
        <v>0</v>
      </c>
      <c r="GB864" s="1227"/>
      <c r="GC864" s="1234" t="str">
        <f t="shared" si="867"/>
        <v xml:space="preserve"> </v>
      </c>
      <c r="GD864" s="1234" t="str">
        <f t="shared" si="868"/>
        <v xml:space="preserve"> </v>
      </c>
      <c r="GE864" s="1234" t="str">
        <f t="shared" si="869"/>
        <v xml:space="preserve"> </v>
      </c>
      <c r="GF864" s="1234" t="str">
        <f t="shared" si="870"/>
        <v xml:space="preserve"> </v>
      </c>
      <c r="GG864" s="1234" t="str">
        <f t="shared" si="871"/>
        <v xml:space="preserve"> </v>
      </c>
      <c r="GH864" s="1234" t="str">
        <f t="shared" si="872"/>
        <v xml:space="preserve"> </v>
      </c>
      <c r="GI864" s="1234" t="str">
        <f t="shared" si="873"/>
        <v xml:space="preserve"> </v>
      </c>
      <c r="GJ864" s="1234" t="str">
        <f t="shared" si="874"/>
        <v xml:space="preserve"> </v>
      </c>
      <c r="GK864" s="1234" t="str">
        <f t="shared" si="875"/>
        <v xml:space="preserve"> </v>
      </c>
      <c r="GL864" s="1234" t="str">
        <f t="shared" si="876"/>
        <v xml:space="preserve"> </v>
      </c>
      <c r="GM864" s="1234" t="str">
        <f t="shared" si="877"/>
        <v xml:space="preserve"> </v>
      </c>
      <c r="GN864" s="1234">
        <f t="shared" si="878"/>
        <v>0</v>
      </c>
    </row>
    <row r="865" spans="1:196" s="100" customFormat="1" ht="27" customHeight="1" thickTop="1" thickBot="1">
      <c r="A865" s="1208">
        <f>【A票】【D票】!$D$10</f>
        <v>0</v>
      </c>
      <c r="B865" s="1212">
        <f>【A票】【D票】!$H$10</f>
        <v>0</v>
      </c>
      <c r="C865" s="1213" t="str">
        <f>【A票】【D票】!$K$10</f>
        <v xml:space="preserve"> </v>
      </c>
      <c r="D865" s="1214">
        <f t="shared" si="852"/>
        <v>774</v>
      </c>
      <c r="E865" s="914"/>
      <c r="F865" s="467"/>
      <c r="G865" s="469"/>
      <c r="H865" s="224" t="str">
        <f t="shared" si="838"/>
        <v xml:space="preserve"> </v>
      </c>
      <c r="I865" s="704"/>
      <c r="J865" s="117"/>
      <c r="K865" s="117"/>
      <c r="L865" s="117"/>
      <c r="M865" s="117"/>
      <c r="N865" s="117"/>
      <c r="O865" s="117"/>
      <c r="P865" s="117"/>
      <c r="Q865" s="117"/>
      <c r="R865" s="117"/>
      <c r="S865" s="117"/>
      <c r="T865" s="254"/>
      <c r="U865" s="646"/>
      <c r="V865" s="646"/>
      <c r="W865" s="114"/>
      <c r="X865" s="254"/>
      <c r="Y865" s="224" t="str">
        <f t="shared" si="839"/>
        <v xml:space="preserve"> </v>
      </c>
      <c r="Z865" s="579"/>
      <c r="AA865" s="704"/>
      <c r="AB865" s="119"/>
      <c r="AC865" s="224" t="str">
        <f t="shared" si="854"/>
        <v xml:space="preserve"> </v>
      </c>
      <c r="AD865" s="115"/>
      <c r="AE865" s="253"/>
      <c r="AF865" s="704"/>
      <c r="AG865" s="727"/>
      <c r="AH865" s="727"/>
      <c r="AI865" s="727"/>
      <c r="AJ865" s="727"/>
      <c r="AK865" s="591"/>
      <c r="AL865" s="727"/>
      <c r="AM865" s="727"/>
      <c r="AN865" s="727"/>
      <c r="AO865" s="727"/>
      <c r="AP865" s="727"/>
      <c r="AQ865" s="727"/>
      <c r="AR865" s="727"/>
      <c r="AS865" s="727"/>
      <c r="AT865" s="727"/>
      <c r="AU865" s="727"/>
      <c r="AV865" s="727"/>
      <c r="AW865" s="727"/>
      <c r="AX865" s="727"/>
      <c r="AY865" s="727"/>
      <c r="AZ865" s="727"/>
      <c r="BA865" s="727"/>
      <c r="BB865" s="727"/>
      <c r="BC865" s="821"/>
      <c r="BD865" s="727"/>
      <c r="BE865" s="727"/>
      <c r="BF865" s="727"/>
      <c r="BG865" s="727"/>
      <c r="BH865" s="727"/>
      <c r="BI865" s="727"/>
      <c r="BJ865" s="727"/>
      <c r="BK865" s="727"/>
      <c r="BL865" s="821"/>
      <c r="BM865" s="727"/>
      <c r="BN865" s="727"/>
      <c r="BO865" s="727"/>
      <c r="BP865" s="727"/>
      <c r="BQ865" s="727"/>
      <c r="BR865" s="821"/>
      <c r="BS865" s="727"/>
      <c r="BT865" s="727"/>
      <c r="BU865" s="727"/>
      <c r="BV865" s="591"/>
      <c r="BW865" s="224" t="str">
        <f t="shared" si="851"/>
        <v xml:space="preserve"> </v>
      </c>
      <c r="BX865" s="471">
        <f t="shared" si="840"/>
        <v>774</v>
      </c>
      <c r="BY865" s="117"/>
      <c r="BZ865" s="117"/>
      <c r="CA865" s="117"/>
      <c r="CB865" s="117"/>
      <c r="CC865" s="117"/>
      <c r="CD865" s="461"/>
      <c r="CE865" s="236"/>
      <c r="CF865" s="224" t="str">
        <f t="shared" si="841"/>
        <v xml:space="preserve"> </v>
      </c>
      <c r="CG865" s="116"/>
      <c r="CH865" s="117"/>
      <c r="CI865" s="117"/>
      <c r="CJ865" s="117"/>
      <c r="CK865" s="472"/>
      <c r="CL865" s="472"/>
      <c r="CM865" s="472"/>
      <c r="CN865" s="472"/>
      <c r="CO865" s="117"/>
      <c r="CP865" s="253"/>
      <c r="CQ865" s="120"/>
      <c r="CR865" s="224" t="str" cm="1">
        <f t="array" ref="CR865">IF(AND(SUM(COUNTIF(CG865:CM865,{"*不明*","*その他*"})+COUNTIF(CO865:CP865,{"*不明*","*その他*"}))&gt;0,CQ865=""),"その他・不明の場合,10)具体的内容、理由を記入",IF(OR(AND(CI865=CI$65,COUNTA(CJ865:CM865)&lt;4),AND(OR(CI865=CI$63,CI865=CI$64,CI865=CI$66,CI865=CI$67,CI865=CI$68,CI865=""),COUNTA(CJ865:CM865)&gt;0)),"3)介護保険認定済→要介護度、認知症自立度、寝たきり度、介護保険サービス記入",IF(OR(AND(OR(CM865=CM$63,CM865=CM$64),CN865=""),AND(OR(CM865=CM$65,CM865=CM$66),CN865&lt;&gt;"")),"7)介護保険サービス受けている/過去受けていた→具体的内容記入"," ")))</f>
        <v xml:space="preserve"> </v>
      </c>
      <c r="CS865" s="224" t="str">
        <f t="shared" si="842"/>
        <v xml:space="preserve"> </v>
      </c>
      <c r="CT865" s="116"/>
      <c r="CU865" s="253"/>
      <c r="CV865" s="117"/>
      <c r="CW865" s="117"/>
      <c r="CX865" s="253"/>
      <c r="CY865" s="117"/>
      <c r="CZ865" s="117"/>
      <c r="DA865" s="253"/>
      <c r="DB865" s="117"/>
      <c r="DC865" s="224" t="str">
        <f t="shared" si="843"/>
        <v xml:space="preserve"> </v>
      </c>
      <c r="DD865" s="224" t="str">
        <f t="shared" si="844"/>
        <v xml:space="preserve"> </v>
      </c>
      <c r="DE865" s="224" t="str">
        <f t="shared" si="855"/>
        <v xml:space="preserve"> </v>
      </c>
      <c r="DF865" s="121"/>
      <c r="DG865" s="114"/>
      <c r="DH865" s="704"/>
      <c r="DI865" s="119"/>
      <c r="DJ865" s="187"/>
      <c r="DK865" s="254"/>
      <c r="DL865" s="224" t="str">
        <f t="shared" si="856"/>
        <v xml:space="preserve"> </v>
      </c>
      <c r="DM865" s="224" t="str">
        <f t="shared" si="845"/>
        <v xml:space="preserve"> </v>
      </c>
      <c r="DN865" s="474"/>
      <c r="DO865" s="117"/>
      <c r="DP865" s="117"/>
      <c r="DQ865" s="117"/>
      <c r="DR865" s="117"/>
      <c r="DS865" s="117"/>
      <c r="DT865" s="254"/>
      <c r="DU865" s="476"/>
      <c r="DV865" s="224" t="str">
        <f t="shared" si="857"/>
        <v xml:space="preserve"> </v>
      </c>
      <c r="DW865" s="115"/>
      <c r="DX865" s="470"/>
      <c r="DY865" s="117"/>
      <c r="DZ865" s="704"/>
      <c r="EA865" s="224" t="str">
        <f t="shared" si="858"/>
        <v xml:space="preserve"> </v>
      </c>
      <c r="EB865" s="906"/>
      <c r="EC865" s="904"/>
      <c r="ED865" s="904"/>
      <c r="EE865" s="904"/>
      <c r="EF865" s="904"/>
      <c r="EG865" s="904"/>
      <c r="EH865" s="904"/>
      <c r="EI865" s="904"/>
      <c r="EJ865" s="904"/>
      <c r="EK865" s="905"/>
      <c r="EL865" s="80"/>
      <c r="EM865" s="224" t="str">
        <f t="shared" si="846"/>
        <v xml:space="preserve"> </v>
      </c>
      <c r="EN865" s="224" t="str">
        <f t="shared" si="847"/>
        <v xml:space="preserve"> </v>
      </c>
      <c r="EO865" s="115"/>
      <c r="EP865" s="1050"/>
      <c r="EQ865" s="253"/>
      <c r="ER865" s="117"/>
      <c r="ES865" s="1258">
        <f t="shared" si="848"/>
        <v>774</v>
      </c>
      <c r="ET865" s="224" t="str">
        <f t="shared" si="849"/>
        <v xml:space="preserve"> </v>
      </c>
      <c r="EU865" s="477" t="str">
        <f t="shared" si="850"/>
        <v/>
      </c>
      <c r="EV865" s="1334" t="str">
        <f t="shared" si="853"/>
        <v xml:space="preserve"> </v>
      </c>
      <c r="EW865" s="1332" t="str">
        <f t="shared" si="897"/>
        <v/>
      </c>
      <c r="EX865" s="1275" t="str">
        <f t="shared" si="879"/>
        <v/>
      </c>
      <c r="EY865" s="1275" t="str">
        <f t="shared" si="880"/>
        <v/>
      </c>
      <c r="EZ865" s="1275" t="str">
        <f t="shared" si="881"/>
        <v/>
      </c>
      <c r="FA865" s="1275" t="str">
        <f t="shared" si="882"/>
        <v/>
      </c>
      <c r="FB865" s="1275" t="str">
        <f t="shared" si="883"/>
        <v/>
      </c>
      <c r="FC865" s="1333" t="str">
        <f t="shared" si="884"/>
        <v/>
      </c>
      <c r="FE865" s="1234" t="str">
        <f t="shared" si="885"/>
        <v xml:space="preserve"> </v>
      </c>
      <c r="FF865" s="1234" t="str">
        <f t="shared" si="886"/>
        <v xml:space="preserve"> </v>
      </c>
      <c r="FG865" s="1234" t="str">
        <f t="shared" si="887"/>
        <v xml:space="preserve"> </v>
      </c>
      <c r="FH865" s="1234" t="str">
        <f t="shared" si="888"/>
        <v xml:space="preserve"> </v>
      </c>
      <c r="FI865" s="1234" t="str">
        <f t="shared" si="859"/>
        <v xml:space="preserve"> </v>
      </c>
      <c r="FJ865" s="1234" t="str">
        <f t="shared" si="889"/>
        <v xml:space="preserve"> </v>
      </c>
      <c r="FK865" s="1234">
        <f t="shared" si="860"/>
        <v>0</v>
      </c>
      <c r="FL865" s="1227"/>
      <c r="FM865" s="1234" t="str">
        <f t="shared" si="861"/>
        <v xml:space="preserve"> </v>
      </c>
      <c r="FN865" s="1234" t="str">
        <f t="shared" si="862"/>
        <v xml:space="preserve"> </v>
      </c>
      <c r="FO865" s="1234" t="str">
        <f t="shared" si="890"/>
        <v xml:space="preserve"> </v>
      </c>
      <c r="FP865" s="1234" t="str">
        <f t="shared" si="891"/>
        <v xml:space="preserve"> </v>
      </c>
      <c r="FQ865" s="1234" t="str">
        <f t="shared" si="863"/>
        <v xml:space="preserve"> </v>
      </c>
      <c r="FR865" s="1234" t="str">
        <f t="shared" si="892"/>
        <v xml:space="preserve"> </v>
      </c>
      <c r="FS865" s="1234">
        <f t="shared" ref="FS865:FS928" si="898">COUNTIFS(FM865:FR865,"●")</f>
        <v>0</v>
      </c>
      <c r="FT865" s="1227"/>
      <c r="FU865" s="1234" t="str">
        <f t="shared" si="893"/>
        <v xml:space="preserve"> </v>
      </c>
      <c r="FV865" s="1234" t="str">
        <f t="shared" si="894"/>
        <v xml:space="preserve"> </v>
      </c>
      <c r="FW865" s="1234" t="str">
        <f t="shared" si="895"/>
        <v xml:space="preserve"> </v>
      </c>
      <c r="FX865" s="1234" t="str">
        <f t="shared" si="864"/>
        <v xml:space="preserve"> </v>
      </c>
      <c r="FY865" s="1234" t="str">
        <f t="shared" si="865"/>
        <v xml:space="preserve"> </v>
      </c>
      <c r="FZ865" s="1234" t="str">
        <f t="shared" si="896"/>
        <v xml:space="preserve"> </v>
      </c>
      <c r="GA865" s="1234">
        <f t="shared" si="866"/>
        <v>0</v>
      </c>
      <c r="GB865" s="1227"/>
      <c r="GC865" s="1234" t="str">
        <f t="shared" si="867"/>
        <v xml:space="preserve"> </v>
      </c>
      <c r="GD865" s="1234" t="str">
        <f t="shared" si="868"/>
        <v xml:space="preserve"> </v>
      </c>
      <c r="GE865" s="1234" t="str">
        <f t="shared" si="869"/>
        <v xml:space="preserve"> </v>
      </c>
      <c r="GF865" s="1234" t="str">
        <f t="shared" si="870"/>
        <v xml:space="preserve"> </v>
      </c>
      <c r="GG865" s="1234" t="str">
        <f t="shared" si="871"/>
        <v xml:space="preserve"> </v>
      </c>
      <c r="GH865" s="1234" t="str">
        <f t="shared" si="872"/>
        <v xml:space="preserve"> </v>
      </c>
      <c r="GI865" s="1234" t="str">
        <f t="shared" si="873"/>
        <v xml:space="preserve"> </v>
      </c>
      <c r="GJ865" s="1234" t="str">
        <f t="shared" si="874"/>
        <v xml:space="preserve"> </v>
      </c>
      <c r="GK865" s="1234" t="str">
        <f t="shared" si="875"/>
        <v xml:space="preserve"> </v>
      </c>
      <c r="GL865" s="1234" t="str">
        <f t="shared" si="876"/>
        <v xml:space="preserve"> </v>
      </c>
      <c r="GM865" s="1234" t="str">
        <f t="shared" si="877"/>
        <v xml:space="preserve"> </v>
      </c>
      <c r="GN865" s="1234">
        <f t="shared" si="878"/>
        <v>0</v>
      </c>
    </row>
    <row r="866" spans="1:196" s="100" customFormat="1" ht="27" customHeight="1" thickTop="1" thickBot="1">
      <c r="A866" s="1208">
        <f>【A票】【D票】!$D$10</f>
        <v>0</v>
      </c>
      <c r="B866" s="1212">
        <f>【A票】【D票】!$H$10</f>
        <v>0</v>
      </c>
      <c r="C866" s="1213" t="str">
        <f>【A票】【D票】!$K$10</f>
        <v xml:space="preserve"> </v>
      </c>
      <c r="D866" s="1214">
        <f t="shared" si="852"/>
        <v>775</v>
      </c>
      <c r="E866" s="914"/>
      <c r="F866" s="467"/>
      <c r="G866" s="469"/>
      <c r="H866" s="224" t="str">
        <f t="shared" si="838"/>
        <v xml:space="preserve"> </v>
      </c>
      <c r="I866" s="704"/>
      <c r="J866" s="117"/>
      <c r="K866" s="117"/>
      <c r="L866" s="117"/>
      <c r="M866" s="117"/>
      <c r="N866" s="117"/>
      <c r="O866" s="117"/>
      <c r="P866" s="117"/>
      <c r="Q866" s="117"/>
      <c r="R866" s="117"/>
      <c r="S866" s="117"/>
      <c r="T866" s="254"/>
      <c r="U866" s="646"/>
      <c r="V866" s="646"/>
      <c r="W866" s="114"/>
      <c r="X866" s="254"/>
      <c r="Y866" s="224" t="str">
        <f t="shared" si="839"/>
        <v xml:space="preserve"> </v>
      </c>
      <c r="Z866" s="579"/>
      <c r="AA866" s="704"/>
      <c r="AB866" s="119"/>
      <c r="AC866" s="224" t="str">
        <f t="shared" si="854"/>
        <v xml:space="preserve"> </v>
      </c>
      <c r="AD866" s="115"/>
      <c r="AE866" s="253"/>
      <c r="AF866" s="704"/>
      <c r="AG866" s="727"/>
      <c r="AH866" s="727"/>
      <c r="AI866" s="727"/>
      <c r="AJ866" s="727"/>
      <c r="AK866" s="591"/>
      <c r="AL866" s="727"/>
      <c r="AM866" s="727"/>
      <c r="AN866" s="727"/>
      <c r="AO866" s="727"/>
      <c r="AP866" s="727"/>
      <c r="AQ866" s="727"/>
      <c r="AR866" s="727"/>
      <c r="AS866" s="727"/>
      <c r="AT866" s="727"/>
      <c r="AU866" s="727"/>
      <c r="AV866" s="727"/>
      <c r="AW866" s="727"/>
      <c r="AX866" s="727"/>
      <c r="AY866" s="727"/>
      <c r="AZ866" s="727"/>
      <c r="BA866" s="727"/>
      <c r="BB866" s="727"/>
      <c r="BC866" s="821"/>
      <c r="BD866" s="727"/>
      <c r="BE866" s="727"/>
      <c r="BF866" s="727"/>
      <c r="BG866" s="727"/>
      <c r="BH866" s="727"/>
      <c r="BI866" s="727"/>
      <c r="BJ866" s="727"/>
      <c r="BK866" s="727"/>
      <c r="BL866" s="821"/>
      <c r="BM866" s="727"/>
      <c r="BN866" s="727"/>
      <c r="BO866" s="727"/>
      <c r="BP866" s="727"/>
      <c r="BQ866" s="727"/>
      <c r="BR866" s="821"/>
      <c r="BS866" s="727"/>
      <c r="BT866" s="727"/>
      <c r="BU866" s="727"/>
      <c r="BV866" s="591"/>
      <c r="BW866" s="224" t="str">
        <f t="shared" si="851"/>
        <v xml:space="preserve"> </v>
      </c>
      <c r="BX866" s="471">
        <f t="shared" si="840"/>
        <v>775</v>
      </c>
      <c r="BY866" s="117"/>
      <c r="BZ866" s="117"/>
      <c r="CA866" s="117"/>
      <c r="CB866" s="117"/>
      <c r="CC866" s="117"/>
      <c r="CD866" s="461"/>
      <c r="CE866" s="236"/>
      <c r="CF866" s="224" t="str">
        <f t="shared" si="841"/>
        <v xml:space="preserve"> </v>
      </c>
      <c r="CG866" s="116"/>
      <c r="CH866" s="117"/>
      <c r="CI866" s="117"/>
      <c r="CJ866" s="117"/>
      <c r="CK866" s="472"/>
      <c r="CL866" s="472"/>
      <c r="CM866" s="472"/>
      <c r="CN866" s="472"/>
      <c r="CO866" s="117"/>
      <c r="CP866" s="253"/>
      <c r="CQ866" s="120"/>
      <c r="CR866" s="224" t="str" cm="1">
        <f t="array" ref="CR866">IF(AND(SUM(COUNTIF(CG866:CM866,{"*不明*","*その他*"})+COUNTIF(CO866:CP866,{"*不明*","*その他*"}))&gt;0,CQ866=""),"その他・不明の場合,10)具体的内容、理由を記入",IF(OR(AND(CI866=CI$65,COUNTA(CJ866:CM866)&lt;4),AND(OR(CI866=CI$63,CI866=CI$64,CI866=CI$66,CI866=CI$67,CI866=CI$68,CI866=""),COUNTA(CJ866:CM866)&gt;0)),"3)介護保険認定済→要介護度、認知症自立度、寝たきり度、介護保険サービス記入",IF(OR(AND(OR(CM866=CM$63,CM866=CM$64),CN866=""),AND(OR(CM866=CM$65,CM866=CM$66),CN866&lt;&gt;"")),"7)介護保険サービス受けている/過去受けていた→具体的内容記入"," ")))</f>
        <v xml:space="preserve"> </v>
      </c>
      <c r="CS866" s="224" t="str">
        <f t="shared" si="842"/>
        <v xml:space="preserve"> </v>
      </c>
      <c r="CT866" s="116"/>
      <c r="CU866" s="253"/>
      <c r="CV866" s="117"/>
      <c r="CW866" s="117"/>
      <c r="CX866" s="253"/>
      <c r="CY866" s="117"/>
      <c r="CZ866" s="117"/>
      <c r="DA866" s="253"/>
      <c r="DB866" s="117"/>
      <c r="DC866" s="224" t="str">
        <f t="shared" si="843"/>
        <v xml:space="preserve"> </v>
      </c>
      <c r="DD866" s="224" t="str">
        <f t="shared" si="844"/>
        <v xml:space="preserve"> </v>
      </c>
      <c r="DE866" s="224" t="str">
        <f t="shared" si="855"/>
        <v xml:space="preserve"> </v>
      </c>
      <c r="DF866" s="121"/>
      <c r="DG866" s="114"/>
      <c r="DH866" s="704"/>
      <c r="DI866" s="119"/>
      <c r="DJ866" s="187"/>
      <c r="DK866" s="254"/>
      <c r="DL866" s="224" t="str">
        <f t="shared" si="856"/>
        <v xml:space="preserve"> </v>
      </c>
      <c r="DM866" s="224" t="str">
        <f t="shared" si="845"/>
        <v xml:space="preserve"> </v>
      </c>
      <c r="DN866" s="474"/>
      <c r="DO866" s="117"/>
      <c r="DP866" s="117"/>
      <c r="DQ866" s="117"/>
      <c r="DR866" s="117"/>
      <c r="DS866" s="117"/>
      <c r="DT866" s="254"/>
      <c r="DU866" s="476"/>
      <c r="DV866" s="224" t="str">
        <f t="shared" si="857"/>
        <v xml:space="preserve"> </v>
      </c>
      <c r="DW866" s="115"/>
      <c r="DX866" s="470"/>
      <c r="DY866" s="117"/>
      <c r="DZ866" s="704"/>
      <c r="EA866" s="224" t="str">
        <f t="shared" si="858"/>
        <v xml:space="preserve"> </v>
      </c>
      <c r="EB866" s="906"/>
      <c r="EC866" s="904"/>
      <c r="ED866" s="904"/>
      <c r="EE866" s="904"/>
      <c r="EF866" s="904"/>
      <c r="EG866" s="904"/>
      <c r="EH866" s="904"/>
      <c r="EI866" s="904"/>
      <c r="EJ866" s="904"/>
      <c r="EK866" s="905"/>
      <c r="EL866" s="80"/>
      <c r="EM866" s="224" t="str">
        <f t="shared" si="846"/>
        <v xml:space="preserve"> </v>
      </c>
      <c r="EN866" s="224" t="str">
        <f t="shared" si="847"/>
        <v xml:space="preserve"> </v>
      </c>
      <c r="EO866" s="115"/>
      <c r="EP866" s="1050"/>
      <c r="EQ866" s="253"/>
      <c r="ER866" s="117"/>
      <c r="ES866" s="1258">
        <f t="shared" si="848"/>
        <v>775</v>
      </c>
      <c r="ET866" s="224" t="str">
        <f t="shared" si="849"/>
        <v xml:space="preserve"> </v>
      </c>
      <c r="EU866" s="477" t="str">
        <f t="shared" si="850"/>
        <v/>
      </c>
      <c r="EV866" s="1334" t="str">
        <f t="shared" si="853"/>
        <v xml:space="preserve"> </v>
      </c>
      <c r="EW866" s="1332" t="str">
        <f t="shared" si="897"/>
        <v/>
      </c>
      <c r="EX866" s="1275" t="str">
        <f t="shared" si="879"/>
        <v/>
      </c>
      <c r="EY866" s="1275" t="str">
        <f t="shared" si="880"/>
        <v/>
      </c>
      <c r="EZ866" s="1275" t="str">
        <f t="shared" si="881"/>
        <v/>
      </c>
      <c r="FA866" s="1275" t="str">
        <f t="shared" si="882"/>
        <v/>
      </c>
      <c r="FB866" s="1275" t="str">
        <f t="shared" si="883"/>
        <v/>
      </c>
      <c r="FC866" s="1333" t="str">
        <f t="shared" si="884"/>
        <v/>
      </c>
      <c r="FE866" s="1234" t="str">
        <f t="shared" si="885"/>
        <v xml:space="preserve"> </v>
      </c>
      <c r="FF866" s="1234" t="str">
        <f t="shared" si="886"/>
        <v xml:space="preserve"> </v>
      </c>
      <c r="FG866" s="1234" t="str">
        <f t="shared" si="887"/>
        <v xml:space="preserve"> </v>
      </c>
      <c r="FH866" s="1234" t="str">
        <f t="shared" si="888"/>
        <v xml:space="preserve"> </v>
      </c>
      <c r="FI866" s="1234" t="str">
        <f t="shared" si="859"/>
        <v xml:space="preserve"> </v>
      </c>
      <c r="FJ866" s="1234" t="str">
        <f t="shared" si="889"/>
        <v xml:space="preserve"> </v>
      </c>
      <c r="FK866" s="1234">
        <f t="shared" si="860"/>
        <v>0</v>
      </c>
      <c r="FL866" s="1227"/>
      <c r="FM866" s="1234" t="str">
        <f t="shared" si="861"/>
        <v xml:space="preserve"> </v>
      </c>
      <c r="FN866" s="1234" t="str">
        <f t="shared" si="862"/>
        <v xml:space="preserve"> </v>
      </c>
      <c r="FO866" s="1234" t="str">
        <f t="shared" si="890"/>
        <v xml:space="preserve"> </v>
      </c>
      <c r="FP866" s="1234" t="str">
        <f t="shared" si="891"/>
        <v xml:space="preserve"> </v>
      </c>
      <c r="FQ866" s="1234" t="str">
        <f t="shared" si="863"/>
        <v xml:space="preserve"> </v>
      </c>
      <c r="FR866" s="1234" t="str">
        <f t="shared" si="892"/>
        <v xml:space="preserve"> </v>
      </c>
      <c r="FS866" s="1234">
        <f t="shared" si="898"/>
        <v>0</v>
      </c>
      <c r="FT866" s="1227"/>
      <c r="FU866" s="1234" t="str">
        <f t="shared" si="893"/>
        <v xml:space="preserve"> </v>
      </c>
      <c r="FV866" s="1234" t="str">
        <f t="shared" si="894"/>
        <v xml:space="preserve"> </v>
      </c>
      <c r="FW866" s="1234" t="str">
        <f t="shared" si="895"/>
        <v xml:space="preserve"> </v>
      </c>
      <c r="FX866" s="1234" t="str">
        <f t="shared" si="864"/>
        <v xml:space="preserve"> </v>
      </c>
      <c r="FY866" s="1234" t="str">
        <f t="shared" si="865"/>
        <v xml:space="preserve"> </v>
      </c>
      <c r="FZ866" s="1234" t="str">
        <f t="shared" si="896"/>
        <v xml:space="preserve"> </v>
      </c>
      <c r="GA866" s="1234">
        <f t="shared" si="866"/>
        <v>0</v>
      </c>
      <c r="GB866" s="1227"/>
      <c r="GC866" s="1234" t="str">
        <f t="shared" si="867"/>
        <v xml:space="preserve"> </v>
      </c>
      <c r="GD866" s="1234" t="str">
        <f t="shared" si="868"/>
        <v xml:space="preserve"> </v>
      </c>
      <c r="GE866" s="1234" t="str">
        <f t="shared" si="869"/>
        <v xml:space="preserve"> </v>
      </c>
      <c r="GF866" s="1234" t="str">
        <f t="shared" si="870"/>
        <v xml:space="preserve"> </v>
      </c>
      <c r="GG866" s="1234" t="str">
        <f t="shared" si="871"/>
        <v xml:space="preserve"> </v>
      </c>
      <c r="GH866" s="1234" t="str">
        <f t="shared" si="872"/>
        <v xml:space="preserve"> </v>
      </c>
      <c r="GI866" s="1234" t="str">
        <f t="shared" si="873"/>
        <v xml:space="preserve"> </v>
      </c>
      <c r="GJ866" s="1234" t="str">
        <f t="shared" si="874"/>
        <v xml:space="preserve"> </v>
      </c>
      <c r="GK866" s="1234" t="str">
        <f t="shared" si="875"/>
        <v xml:space="preserve"> </v>
      </c>
      <c r="GL866" s="1234" t="str">
        <f t="shared" si="876"/>
        <v xml:space="preserve"> </v>
      </c>
      <c r="GM866" s="1234" t="str">
        <f t="shared" si="877"/>
        <v xml:space="preserve"> </v>
      </c>
      <c r="GN866" s="1234">
        <f t="shared" si="878"/>
        <v>0</v>
      </c>
    </row>
    <row r="867" spans="1:196" s="100" customFormat="1" ht="27" customHeight="1" thickTop="1" thickBot="1">
      <c r="A867" s="1208">
        <f>【A票】【D票】!$D$10</f>
        <v>0</v>
      </c>
      <c r="B867" s="1212">
        <f>【A票】【D票】!$H$10</f>
        <v>0</v>
      </c>
      <c r="C867" s="1213" t="str">
        <f>【A票】【D票】!$K$10</f>
        <v xml:space="preserve"> </v>
      </c>
      <c r="D867" s="1214">
        <f t="shared" si="852"/>
        <v>776</v>
      </c>
      <c r="E867" s="914"/>
      <c r="F867" s="467"/>
      <c r="G867" s="469"/>
      <c r="H867" s="224" t="str">
        <f t="shared" si="838"/>
        <v xml:space="preserve"> </v>
      </c>
      <c r="I867" s="704"/>
      <c r="J867" s="117"/>
      <c r="K867" s="117"/>
      <c r="L867" s="117"/>
      <c r="M867" s="117"/>
      <c r="N867" s="117"/>
      <c r="O867" s="117"/>
      <c r="P867" s="117"/>
      <c r="Q867" s="117"/>
      <c r="R867" s="117"/>
      <c r="S867" s="117"/>
      <c r="T867" s="254"/>
      <c r="U867" s="646"/>
      <c r="V867" s="646"/>
      <c r="W867" s="114"/>
      <c r="X867" s="254"/>
      <c r="Y867" s="224" t="str">
        <f t="shared" si="839"/>
        <v xml:space="preserve"> </v>
      </c>
      <c r="Z867" s="579"/>
      <c r="AA867" s="704"/>
      <c r="AB867" s="119"/>
      <c r="AC867" s="224" t="str">
        <f t="shared" si="854"/>
        <v xml:space="preserve"> </v>
      </c>
      <c r="AD867" s="115"/>
      <c r="AE867" s="253"/>
      <c r="AF867" s="704"/>
      <c r="AG867" s="727"/>
      <c r="AH867" s="727"/>
      <c r="AI867" s="727"/>
      <c r="AJ867" s="727"/>
      <c r="AK867" s="591"/>
      <c r="AL867" s="727"/>
      <c r="AM867" s="727"/>
      <c r="AN867" s="727"/>
      <c r="AO867" s="727"/>
      <c r="AP867" s="727"/>
      <c r="AQ867" s="727"/>
      <c r="AR867" s="727"/>
      <c r="AS867" s="727"/>
      <c r="AT867" s="727"/>
      <c r="AU867" s="727"/>
      <c r="AV867" s="727"/>
      <c r="AW867" s="727"/>
      <c r="AX867" s="727"/>
      <c r="AY867" s="727"/>
      <c r="AZ867" s="727"/>
      <c r="BA867" s="727"/>
      <c r="BB867" s="727"/>
      <c r="BC867" s="821"/>
      <c r="BD867" s="727"/>
      <c r="BE867" s="727"/>
      <c r="BF867" s="727"/>
      <c r="BG867" s="727"/>
      <c r="BH867" s="727"/>
      <c r="BI867" s="727"/>
      <c r="BJ867" s="727"/>
      <c r="BK867" s="727"/>
      <c r="BL867" s="821"/>
      <c r="BM867" s="727"/>
      <c r="BN867" s="727"/>
      <c r="BO867" s="727"/>
      <c r="BP867" s="727"/>
      <c r="BQ867" s="727"/>
      <c r="BR867" s="821"/>
      <c r="BS867" s="727"/>
      <c r="BT867" s="727"/>
      <c r="BU867" s="727"/>
      <c r="BV867" s="591"/>
      <c r="BW867" s="224" t="str">
        <f t="shared" si="851"/>
        <v xml:space="preserve"> </v>
      </c>
      <c r="BX867" s="471">
        <f t="shared" si="840"/>
        <v>776</v>
      </c>
      <c r="BY867" s="117"/>
      <c r="BZ867" s="117"/>
      <c r="CA867" s="117"/>
      <c r="CB867" s="117"/>
      <c r="CC867" s="117"/>
      <c r="CD867" s="461"/>
      <c r="CE867" s="236"/>
      <c r="CF867" s="224" t="str">
        <f t="shared" si="841"/>
        <v xml:space="preserve"> </v>
      </c>
      <c r="CG867" s="116"/>
      <c r="CH867" s="117"/>
      <c r="CI867" s="117"/>
      <c r="CJ867" s="117"/>
      <c r="CK867" s="472"/>
      <c r="CL867" s="472"/>
      <c r="CM867" s="472"/>
      <c r="CN867" s="472"/>
      <c r="CO867" s="117"/>
      <c r="CP867" s="253"/>
      <c r="CQ867" s="120"/>
      <c r="CR867" s="224" t="str" cm="1">
        <f t="array" ref="CR867">IF(AND(SUM(COUNTIF(CG867:CM867,{"*不明*","*その他*"})+COUNTIF(CO867:CP867,{"*不明*","*その他*"}))&gt;0,CQ867=""),"その他・不明の場合,10)具体的内容、理由を記入",IF(OR(AND(CI867=CI$65,COUNTA(CJ867:CM867)&lt;4),AND(OR(CI867=CI$63,CI867=CI$64,CI867=CI$66,CI867=CI$67,CI867=CI$68,CI867=""),COUNTA(CJ867:CM867)&gt;0)),"3)介護保険認定済→要介護度、認知症自立度、寝たきり度、介護保険サービス記入",IF(OR(AND(OR(CM867=CM$63,CM867=CM$64),CN867=""),AND(OR(CM867=CM$65,CM867=CM$66),CN867&lt;&gt;"")),"7)介護保険サービス受けている/過去受けていた→具体的内容記入"," ")))</f>
        <v xml:space="preserve"> </v>
      </c>
      <c r="CS867" s="224" t="str">
        <f t="shared" si="842"/>
        <v xml:space="preserve"> </v>
      </c>
      <c r="CT867" s="116"/>
      <c r="CU867" s="253"/>
      <c r="CV867" s="117"/>
      <c r="CW867" s="117"/>
      <c r="CX867" s="253"/>
      <c r="CY867" s="117"/>
      <c r="CZ867" s="117"/>
      <c r="DA867" s="253"/>
      <c r="DB867" s="117"/>
      <c r="DC867" s="224" t="str">
        <f t="shared" si="843"/>
        <v xml:space="preserve"> </v>
      </c>
      <c r="DD867" s="224" t="str">
        <f t="shared" si="844"/>
        <v xml:space="preserve"> </v>
      </c>
      <c r="DE867" s="224" t="str">
        <f t="shared" si="855"/>
        <v xml:space="preserve"> </v>
      </c>
      <c r="DF867" s="121"/>
      <c r="DG867" s="114"/>
      <c r="DH867" s="704"/>
      <c r="DI867" s="119"/>
      <c r="DJ867" s="187"/>
      <c r="DK867" s="254"/>
      <c r="DL867" s="224" t="str">
        <f t="shared" si="856"/>
        <v xml:space="preserve"> </v>
      </c>
      <c r="DM867" s="224" t="str">
        <f t="shared" si="845"/>
        <v xml:space="preserve"> </v>
      </c>
      <c r="DN867" s="474"/>
      <c r="DO867" s="117"/>
      <c r="DP867" s="117"/>
      <c r="DQ867" s="117"/>
      <c r="DR867" s="117"/>
      <c r="DS867" s="117"/>
      <c r="DT867" s="254"/>
      <c r="DU867" s="476"/>
      <c r="DV867" s="224" t="str">
        <f t="shared" si="857"/>
        <v xml:space="preserve"> </v>
      </c>
      <c r="DW867" s="115"/>
      <c r="DX867" s="470"/>
      <c r="DY867" s="117"/>
      <c r="DZ867" s="704"/>
      <c r="EA867" s="224" t="str">
        <f t="shared" si="858"/>
        <v xml:space="preserve"> </v>
      </c>
      <c r="EB867" s="906"/>
      <c r="EC867" s="904"/>
      <c r="ED867" s="904"/>
      <c r="EE867" s="904"/>
      <c r="EF867" s="904"/>
      <c r="EG867" s="904"/>
      <c r="EH867" s="904"/>
      <c r="EI867" s="904"/>
      <c r="EJ867" s="904"/>
      <c r="EK867" s="905"/>
      <c r="EL867" s="80"/>
      <c r="EM867" s="224" t="str">
        <f t="shared" si="846"/>
        <v xml:space="preserve"> </v>
      </c>
      <c r="EN867" s="224" t="str">
        <f t="shared" si="847"/>
        <v xml:space="preserve"> </v>
      </c>
      <c r="EO867" s="115"/>
      <c r="EP867" s="1050"/>
      <c r="EQ867" s="253"/>
      <c r="ER867" s="117"/>
      <c r="ES867" s="1258">
        <f t="shared" si="848"/>
        <v>776</v>
      </c>
      <c r="ET867" s="224" t="str">
        <f t="shared" si="849"/>
        <v xml:space="preserve"> </v>
      </c>
      <c r="EU867" s="477" t="str">
        <f t="shared" si="850"/>
        <v/>
      </c>
      <c r="EV867" s="1334" t="str">
        <f t="shared" si="853"/>
        <v xml:space="preserve"> </v>
      </c>
      <c r="EW867" s="1332" t="str">
        <f t="shared" si="897"/>
        <v/>
      </c>
      <c r="EX867" s="1275" t="str">
        <f t="shared" si="879"/>
        <v/>
      </c>
      <c r="EY867" s="1275" t="str">
        <f t="shared" si="880"/>
        <v/>
      </c>
      <c r="EZ867" s="1275" t="str">
        <f t="shared" si="881"/>
        <v/>
      </c>
      <c r="FA867" s="1275" t="str">
        <f t="shared" si="882"/>
        <v/>
      </c>
      <c r="FB867" s="1275" t="str">
        <f t="shared" si="883"/>
        <v/>
      </c>
      <c r="FC867" s="1333" t="str">
        <f t="shared" si="884"/>
        <v/>
      </c>
      <c r="FE867" s="1234" t="str">
        <f t="shared" si="885"/>
        <v xml:space="preserve"> </v>
      </c>
      <c r="FF867" s="1234" t="str">
        <f t="shared" si="886"/>
        <v xml:space="preserve"> </v>
      </c>
      <c r="FG867" s="1234" t="str">
        <f t="shared" si="887"/>
        <v xml:space="preserve"> </v>
      </c>
      <c r="FH867" s="1234" t="str">
        <f t="shared" si="888"/>
        <v xml:space="preserve"> </v>
      </c>
      <c r="FI867" s="1234" t="str">
        <f t="shared" si="859"/>
        <v xml:space="preserve"> </v>
      </c>
      <c r="FJ867" s="1234" t="str">
        <f t="shared" si="889"/>
        <v xml:space="preserve"> </v>
      </c>
      <c r="FK867" s="1234">
        <f t="shared" si="860"/>
        <v>0</v>
      </c>
      <c r="FL867" s="1227"/>
      <c r="FM867" s="1234" t="str">
        <f t="shared" si="861"/>
        <v xml:space="preserve"> </v>
      </c>
      <c r="FN867" s="1234" t="str">
        <f t="shared" si="862"/>
        <v xml:space="preserve"> </v>
      </c>
      <c r="FO867" s="1234" t="str">
        <f t="shared" si="890"/>
        <v xml:space="preserve"> </v>
      </c>
      <c r="FP867" s="1234" t="str">
        <f t="shared" si="891"/>
        <v xml:space="preserve"> </v>
      </c>
      <c r="FQ867" s="1234" t="str">
        <f t="shared" si="863"/>
        <v xml:space="preserve"> </v>
      </c>
      <c r="FR867" s="1234" t="str">
        <f t="shared" si="892"/>
        <v xml:space="preserve"> </v>
      </c>
      <c r="FS867" s="1234">
        <f t="shared" si="898"/>
        <v>0</v>
      </c>
      <c r="FT867" s="1227"/>
      <c r="FU867" s="1234" t="str">
        <f t="shared" si="893"/>
        <v xml:space="preserve"> </v>
      </c>
      <c r="FV867" s="1234" t="str">
        <f t="shared" si="894"/>
        <v xml:space="preserve"> </v>
      </c>
      <c r="FW867" s="1234" t="str">
        <f t="shared" si="895"/>
        <v xml:space="preserve"> </v>
      </c>
      <c r="FX867" s="1234" t="str">
        <f t="shared" si="864"/>
        <v xml:space="preserve"> </v>
      </c>
      <c r="FY867" s="1234" t="str">
        <f t="shared" si="865"/>
        <v xml:space="preserve"> </v>
      </c>
      <c r="FZ867" s="1234" t="str">
        <f t="shared" si="896"/>
        <v xml:space="preserve"> </v>
      </c>
      <c r="GA867" s="1234">
        <f t="shared" si="866"/>
        <v>0</v>
      </c>
      <c r="GB867" s="1227"/>
      <c r="GC867" s="1234" t="str">
        <f t="shared" si="867"/>
        <v xml:space="preserve"> </v>
      </c>
      <c r="GD867" s="1234" t="str">
        <f t="shared" si="868"/>
        <v xml:space="preserve"> </v>
      </c>
      <c r="GE867" s="1234" t="str">
        <f t="shared" si="869"/>
        <v xml:space="preserve"> </v>
      </c>
      <c r="GF867" s="1234" t="str">
        <f t="shared" si="870"/>
        <v xml:space="preserve"> </v>
      </c>
      <c r="GG867" s="1234" t="str">
        <f t="shared" si="871"/>
        <v xml:space="preserve"> </v>
      </c>
      <c r="GH867" s="1234" t="str">
        <f t="shared" si="872"/>
        <v xml:space="preserve"> </v>
      </c>
      <c r="GI867" s="1234" t="str">
        <f t="shared" si="873"/>
        <v xml:space="preserve"> </v>
      </c>
      <c r="GJ867" s="1234" t="str">
        <f t="shared" si="874"/>
        <v xml:space="preserve"> </v>
      </c>
      <c r="GK867" s="1234" t="str">
        <f t="shared" si="875"/>
        <v xml:space="preserve"> </v>
      </c>
      <c r="GL867" s="1234" t="str">
        <f t="shared" si="876"/>
        <v xml:space="preserve"> </v>
      </c>
      <c r="GM867" s="1234" t="str">
        <f t="shared" si="877"/>
        <v xml:space="preserve"> </v>
      </c>
      <c r="GN867" s="1234">
        <f t="shared" si="878"/>
        <v>0</v>
      </c>
    </row>
    <row r="868" spans="1:196" s="100" customFormat="1" ht="27" customHeight="1" thickTop="1" thickBot="1">
      <c r="A868" s="1208">
        <f>【A票】【D票】!$D$10</f>
        <v>0</v>
      </c>
      <c r="B868" s="1212">
        <f>【A票】【D票】!$H$10</f>
        <v>0</v>
      </c>
      <c r="C868" s="1213" t="str">
        <f>【A票】【D票】!$K$10</f>
        <v xml:space="preserve"> </v>
      </c>
      <c r="D868" s="1214">
        <f t="shared" si="852"/>
        <v>777</v>
      </c>
      <c r="E868" s="914"/>
      <c r="F868" s="467"/>
      <c r="G868" s="469"/>
      <c r="H868" s="224" t="str">
        <f t="shared" si="838"/>
        <v xml:space="preserve"> </v>
      </c>
      <c r="I868" s="704"/>
      <c r="J868" s="117"/>
      <c r="K868" s="117"/>
      <c r="L868" s="117"/>
      <c r="M868" s="117"/>
      <c r="N868" s="117"/>
      <c r="O868" s="117"/>
      <c r="P868" s="117"/>
      <c r="Q868" s="117"/>
      <c r="R868" s="117"/>
      <c r="S868" s="117"/>
      <c r="T868" s="254"/>
      <c r="U868" s="646"/>
      <c r="V868" s="646"/>
      <c r="W868" s="114"/>
      <c r="X868" s="254"/>
      <c r="Y868" s="224" t="str">
        <f t="shared" si="839"/>
        <v xml:space="preserve"> </v>
      </c>
      <c r="Z868" s="579"/>
      <c r="AA868" s="704"/>
      <c r="AB868" s="119"/>
      <c r="AC868" s="224" t="str">
        <f t="shared" si="854"/>
        <v xml:space="preserve"> </v>
      </c>
      <c r="AD868" s="115"/>
      <c r="AE868" s="253"/>
      <c r="AF868" s="704"/>
      <c r="AG868" s="727"/>
      <c r="AH868" s="727"/>
      <c r="AI868" s="727"/>
      <c r="AJ868" s="727"/>
      <c r="AK868" s="591"/>
      <c r="AL868" s="727"/>
      <c r="AM868" s="727"/>
      <c r="AN868" s="727"/>
      <c r="AO868" s="727"/>
      <c r="AP868" s="727"/>
      <c r="AQ868" s="727"/>
      <c r="AR868" s="727"/>
      <c r="AS868" s="727"/>
      <c r="AT868" s="727"/>
      <c r="AU868" s="727"/>
      <c r="AV868" s="727"/>
      <c r="AW868" s="727"/>
      <c r="AX868" s="727"/>
      <c r="AY868" s="727"/>
      <c r="AZ868" s="727"/>
      <c r="BA868" s="727"/>
      <c r="BB868" s="727"/>
      <c r="BC868" s="821"/>
      <c r="BD868" s="727"/>
      <c r="BE868" s="727"/>
      <c r="BF868" s="727"/>
      <c r="BG868" s="727"/>
      <c r="BH868" s="727"/>
      <c r="BI868" s="727"/>
      <c r="BJ868" s="727"/>
      <c r="BK868" s="727"/>
      <c r="BL868" s="821"/>
      <c r="BM868" s="727"/>
      <c r="BN868" s="727"/>
      <c r="BO868" s="727"/>
      <c r="BP868" s="727"/>
      <c r="BQ868" s="727"/>
      <c r="BR868" s="821"/>
      <c r="BS868" s="727"/>
      <c r="BT868" s="727"/>
      <c r="BU868" s="727"/>
      <c r="BV868" s="591"/>
      <c r="BW868" s="224" t="str">
        <f t="shared" si="851"/>
        <v xml:space="preserve"> </v>
      </c>
      <c r="BX868" s="471">
        <f t="shared" si="840"/>
        <v>777</v>
      </c>
      <c r="BY868" s="117"/>
      <c r="BZ868" s="117"/>
      <c r="CA868" s="117"/>
      <c r="CB868" s="117"/>
      <c r="CC868" s="117"/>
      <c r="CD868" s="461"/>
      <c r="CE868" s="236"/>
      <c r="CF868" s="224" t="str">
        <f t="shared" si="841"/>
        <v xml:space="preserve"> </v>
      </c>
      <c r="CG868" s="116"/>
      <c r="CH868" s="117"/>
      <c r="CI868" s="117"/>
      <c r="CJ868" s="117"/>
      <c r="CK868" s="472"/>
      <c r="CL868" s="472"/>
      <c r="CM868" s="472"/>
      <c r="CN868" s="472"/>
      <c r="CO868" s="117"/>
      <c r="CP868" s="253"/>
      <c r="CQ868" s="120"/>
      <c r="CR868" s="224" t="str" cm="1">
        <f t="array" ref="CR868">IF(AND(SUM(COUNTIF(CG868:CM868,{"*不明*","*その他*"})+COUNTIF(CO868:CP868,{"*不明*","*その他*"}))&gt;0,CQ868=""),"その他・不明の場合,10)具体的内容、理由を記入",IF(OR(AND(CI868=CI$65,COUNTA(CJ868:CM868)&lt;4),AND(OR(CI868=CI$63,CI868=CI$64,CI868=CI$66,CI868=CI$67,CI868=CI$68,CI868=""),COUNTA(CJ868:CM868)&gt;0)),"3)介護保険認定済→要介護度、認知症自立度、寝たきり度、介護保険サービス記入",IF(OR(AND(OR(CM868=CM$63,CM868=CM$64),CN868=""),AND(OR(CM868=CM$65,CM868=CM$66),CN868&lt;&gt;"")),"7)介護保険サービス受けている/過去受けていた→具体的内容記入"," ")))</f>
        <v xml:space="preserve"> </v>
      </c>
      <c r="CS868" s="224" t="str">
        <f t="shared" si="842"/>
        <v xml:space="preserve"> </v>
      </c>
      <c r="CT868" s="116"/>
      <c r="CU868" s="253"/>
      <c r="CV868" s="117"/>
      <c r="CW868" s="117"/>
      <c r="CX868" s="253"/>
      <c r="CY868" s="117"/>
      <c r="CZ868" s="117"/>
      <c r="DA868" s="253"/>
      <c r="DB868" s="117"/>
      <c r="DC868" s="224" t="str">
        <f t="shared" si="843"/>
        <v xml:space="preserve"> </v>
      </c>
      <c r="DD868" s="224" t="str">
        <f t="shared" si="844"/>
        <v xml:space="preserve"> </v>
      </c>
      <c r="DE868" s="224" t="str">
        <f t="shared" si="855"/>
        <v xml:space="preserve"> </v>
      </c>
      <c r="DF868" s="121"/>
      <c r="DG868" s="114"/>
      <c r="DH868" s="704"/>
      <c r="DI868" s="119"/>
      <c r="DJ868" s="187"/>
      <c r="DK868" s="254"/>
      <c r="DL868" s="224" t="str">
        <f t="shared" si="856"/>
        <v xml:space="preserve"> </v>
      </c>
      <c r="DM868" s="224" t="str">
        <f t="shared" si="845"/>
        <v xml:space="preserve"> </v>
      </c>
      <c r="DN868" s="474"/>
      <c r="DO868" s="117"/>
      <c r="DP868" s="117"/>
      <c r="DQ868" s="117"/>
      <c r="DR868" s="117"/>
      <c r="DS868" s="117"/>
      <c r="DT868" s="254"/>
      <c r="DU868" s="476"/>
      <c r="DV868" s="224" t="str">
        <f t="shared" si="857"/>
        <v xml:space="preserve"> </v>
      </c>
      <c r="DW868" s="115"/>
      <c r="DX868" s="470"/>
      <c r="DY868" s="117"/>
      <c r="DZ868" s="704"/>
      <c r="EA868" s="224" t="str">
        <f t="shared" si="858"/>
        <v xml:space="preserve"> </v>
      </c>
      <c r="EB868" s="906"/>
      <c r="EC868" s="904"/>
      <c r="ED868" s="904"/>
      <c r="EE868" s="904"/>
      <c r="EF868" s="904"/>
      <c r="EG868" s="904"/>
      <c r="EH868" s="904"/>
      <c r="EI868" s="904"/>
      <c r="EJ868" s="904"/>
      <c r="EK868" s="905"/>
      <c r="EL868" s="80"/>
      <c r="EM868" s="224" t="str">
        <f t="shared" si="846"/>
        <v xml:space="preserve"> </v>
      </c>
      <c r="EN868" s="224" t="str">
        <f t="shared" si="847"/>
        <v xml:space="preserve"> </v>
      </c>
      <c r="EO868" s="115"/>
      <c r="EP868" s="1050"/>
      <c r="EQ868" s="253"/>
      <c r="ER868" s="117"/>
      <c r="ES868" s="1258">
        <f t="shared" si="848"/>
        <v>777</v>
      </c>
      <c r="ET868" s="224" t="str">
        <f t="shared" si="849"/>
        <v xml:space="preserve"> </v>
      </c>
      <c r="EU868" s="477" t="str">
        <f t="shared" si="850"/>
        <v/>
      </c>
      <c r="EV868" s="1334" t="str">
        <f t="shared" si="853"/>
        <v xml:space="preserve"> </v>
      </c>
      <c r="EW868" s="1332" t="str">
        <f t="shared" si="897"/>
        <v/>
      </c>
      <c r="EX868" s="1275" t="str">
        <f t="shared" si="879"/>
        <v/>
      </c>
      <c r="EY868" s="1275" t="str">
        <f t="shared" si="880"/>
        <v/>
      </c>
      <c r="EZ868" s="1275" t="str">
        <f t="shared" si="881"/>
        <v/>
      </c>
      <c r="FA868" s="1275" t="str">
        <f t="shared" si="882"/>
        <v/>
      </c>
      <c r="FB868" s="1275" t="str">
        <f t="shared" si="883"/>
        <v/>
      </c>
      <c r="FC868" s="1333" t="str">
        <f t="shared" si="884"/>
        <v/>
      </c>
      <c r="FE868" s="1234" t="str">
        <f t="shared" si="885"/>
        <v xml:space="preserve"> </v>
      </c>
      <c r="FF868" s="1234" t="str">
        <f t="shared" si="886"/>
        <v xml:space="preserve"> </v>
      </c>
      <c r="FG868" s="1234" t="str">
        <f t="shared" si="887"/>
        <v xml:space="preserve"> </v>
      </c>
      <c r="FH868" s="1234" t="str">
        <f t="shared" si="888"/>
        <v xml:space="preserve"> </v>
      </c>
      <c r="FI868" s="1234" t="str">
        <f t="shared" si="859"/>
        <v xml:space="preserve"> </v>
      </c>
      <c r="FJ868" s="1234" t="str">
        <f t="shared" si="889"/>
        <v xml:space="preserve"> </v>
      </c>
      <c r="FK868" s="1234">
        <f t="shared" si="860"/>
        <v>0</v>
      </c>
      <c r="FL868" s="1227"/>
      <c r="FM868" s="1234" t="str">
        <f t="shared" si="861"/>
        <v xml:space="preserve"> </v>
      </c>
      <c r="FN868" s="1234" t="str">
        <f t="shared" si="862"/>
        <v xml:space="preserve"> </v>
      </c>
      <c r="FO868" s="1234" t="str">
        <f t="shared" si="890"/>
        <v xml:space="preserve"> </v>
      </c>
      <c r="FP868" s="1234" t="str">
        <f t="shared" si="891"/>
        <v xml:space="preserve"> </v>
      </c>
      <c r="FQ868" s="1234" t="str">
        <f t="shared" si="863"/>
        <v xml:space="preserve"> </v>
      </c>
      <c r="FR868" s="1234" t="str">
        <f t="shared" si="892"/>
        <v xml:space="preserve"> </v>
      </c>
      <c r="FS868" s="1234">
        <f t="shared" si="898"/>
        <v>0</v>
      </c>
      <c r="FT868" s="1227"/>
      <c r="FU868" s="1234" t="str">
        <f t="shared" si="893"/>
        <v xml:space="preserve"> </v>
      </c>
      <c r="FV868" s="1234" t="str">
        <f t="shared" si="894"/>
        <v xml:space="preserve"> </v>
      </c>
      <c r="FW868" s="1234" t="str">
        <f t="shared" si="895"/>
        <v xml:space="preserve"> </v>
      </c>
      <c r="FX868" s="1234" t="str">
        <f t="shared" si="864"/>
        <v xml:space="preserve"> </v>
      </c>
      <c r="FY868" s="1234" t="str">
        <f t="shared" si="865"/>
        <v xml:space="preserve"> </v>
      </c>
      <c r="FZ868" s="1234" t="str">
        <f t="shared" si="896"/>
        <v xml:space="preserve"> </v>
      </c>
      <c r="GA868" s="1234">
        <f t="shared" si="866"/>
        <v>0</v>
      </c>
      <c r="GB868" s="1227"/>
      <c r="GC868" s="1234" t="str">
        <f t="shared" si="867"/>
        <v xml:space="preserve"> </v>
      </c>
      <c r="GD868" s="1234" t="str">
        <f t="shared" si="868"/>
        <v xml:space="preserve"> </v>
      </c>
      <c r="GE868" s="1234" t="str">
        <f t="shared" si="869"/>
        <v xml:space="preserve"> </v>
      </c>
      <c r="GF868" s="1234" t="str">
        <f t="shared" si="870"/>
        <v xml:space="preserve"> </v>
      </c>
      <c r="GG868" s="1234" t="str">
        <f t="shared" si="871"/>
        <v xml:space="preserve"> </v>
      </c>
      <c r="GH868" s="1234" t="str">
        <f t="shared" si="872"/>
        <v xml:space="preserve"> </v>
      </c>
      <c r="GI868" s="1234" t="str">
        <f t="shared" si="873"/>
        <v xml:space="preserve"> </v>
      </c>
      <c r="GJ868" s="1234" t="str">
        <f t="shared" si="874"/>
        <v xml:space="preserve"> </v>
      </c>
      <c r="GK868" s="1234" t="str">
        <f t="shared" si="875"/>
        <v xml:space="preserve"> </v>
      </c>
      <c r="GL868" s="1234" t="str">
        <f t="shared" si="876"/>
        <v xml:space="preserve"> </v>
      </c>
      <c r="GM868" s="1234" t="str">
        <f t="shared" si="877"/>
        <v xml:space="preserve"> </v>
      </c>
      <c r="GN868" s="1234">
        <f t="shared" si="878"/>
        <v>0</v>
      </c>
    </row>
    <row r="869" spans="1:196" s="100" customFormat="1" ht="27" customHeight="1" thickTop="1" thickBot="1">
      <c r="A869" s="1208">
        <f>【A票】【D票】!$D$10</f>
        <v>0</v>
      </c>
      <c r="B869" s="1212">
        <f>【A票】【D票】!$H$10</f>
        <v>0</v>
      </c>
      <c r="C869" s="1213" t="str">
        <f>【A票】【D票】!$K$10</f>
        <v xml:space="preserve"> </v>
      </c>
      <c r="D869" s="1214">
        <f t="shared" si="852"/>
        <v>778</v>
      </c>
      <c r="E869" s="914"/>
      <c r="F869" s="467"/>
      <c r="G869" s="469"/>
      <c r="H869" s="224" t="str">
        <f t="shared" si="838"/>
        <v xml:space="preserve"> </v>
      </c>
      <c r="I869" s="704"/>
      <c r="J869" s="117"/>
      <c r="K869" s="117"/>
      <c r="L869" s="117"/>
      <c r="M869" s="117"/>
      <c r="N869" s="117"/>
      <c r="O869" s="117"/>
      <c r="P869" s="117"/>
      <c r="Q869" s="117"/>
      <c r="R869" s="117"/>
      <c r="S869" s="117"/>
      <c r="T869" s="254"/>
      <c r="U869" s="646"/>
      <c r="V869" s="646"/>
      <c r="W869" s="114"/>
      <c r="X869" s="254"/>
      <c r="Y869" s="224" t="str">
        <f t="shared" si="839"/>
        <v xml:space="preserve"> </v>
      </c>
      <c r="Z869" s="579"/>
      <c r="AA869" s="704"/>
      <c r="AB869" s="119"/>
      <c r="AC869" s="224" t="str">
        <f t="shared" si="854"/>
        <v xml:space="preserve"> </v>
      </c>
      <c r="AD869" s="115"/>
      <c r="AE869" s="253"/>
      <c r="AF869" s="704"/>
      <c r="AG869" s="727"/>
      <c r="AH869" s="727"/>
      <c r="AI869" s="727"/>
      <c r="AJ869" s="727"/>
      <c r="AK869" s="591"/>
      <c r="AL869" s="727"/>
      <c r="AM869" s="727"/>
      <c r="AN869" s="727"/>
      <c r="AO869" s="727"/>
      <c r="AP869" s="727"/>
      <c r="AQ869" s="727"/>
      <c r="AR869" s="727"/>
      <c r="AS869" s="727"/>
      <c r="AT869" s="727"/>
      <c r="AU869" s="727"/>
      <c r="AV869" s="727"/>
      <c r="AW869" s="727"/>
      <c r="AX869" s="727"/>
      <c r="AY869" s="727"/>
      <c r="AZ869" s="727"/>
      <c r="BA869" s="727"/>
      <c r="BB869" s="727"/>
      <c r="BC869" s="821"/>
      <c r="BD869" s="727"/>
      <c r="BE869" s="727"/>
      <c r="BF869" s="727"/>
      <c r="BG869" s="727"/>
      <c r="BH869" s="727"/>
      <c r="BI869" s="727"/>
      <c r="BJ869" s="727"/>
      <c r="BK869" s="727"/>
      <c r="BL869" s="821"/>
      <c r="BM869" s="727"/>
      <c r="BN869" s="727"/>
      <c r="BO869" s="727"/>
      <c r="BP869" s="727"/>
      <c r="BQ869" s="727"/>
      <c r="BR869" s="821"/>
      <c r="BS869" s="727"/>
      <c r="BT869" s="727"/>
      <c r="BU869" s="727"/>
      <c r="BV869" s="591"/>
      <c r="BW869" s="224" t="str">
        <f t="shared" si="851"/>
        <v xml:space="preserve"> </v>
      </c>
      <c r="BX869" s="471">
        <f t="shared" si="840"/>
        <v>778</v>
      </c>
      <c r="BY869" s="117"/>
      <c r="BZ869" s="117"/>
      <c r="CA869" s="117"/>
      <c r="CB869" s="117"/>
      <c r="CC869" s="117"/>
      <c r="CD869" s="461"/>
      <c r="CE869" s="236"/>
      <c r="CF869" s="224" t="str">
        <f t="shared" si="841"/>
        <v xml:space="preserve"> </v>
      </c>
      <c r="CG869" s="116"/>
      <c r="CH869" s="117"/>
      <c r="CI869" s="117"/>
      <c r="CJ869" s="117"/>
      <c r="CK869" s="472"/>
      <c r="CL869" s="472"/>
      <c r="CM869" s="472"/>
      <c r="CN869" s="472"/>
      <c r="CO869" s="117"/>
      <c r="CP869" s="253"/>
      <c r="CQ869" s="120"/>
      <c r="CR869" s="224" t="str" cm="1">
        <f t="array" ref="CR869">IF(AND(SUM(COUNTIF(CG869:CM869,{"*不明*","*その他*"})+COUNTIF(CO869:CP869,{"*不明*","*その他*"}))&gt;0,CQ869=""),"その他・不明の場合,10)具体的内容、理由を記入",IF(OR(AND(CI869=CI$65,COUNTA(CJ869:CM869)&lt;4),AND(OR(CI869=CI$63,CI869=CI$64,CI869=CI$66,CI869=CI$67,CI869=CI$68,CI869=""),COUNTA(CJ869:CM869)&gt;0)),"3)介護保険認定済→要介護度、認知症自立度、寝たきり度、介護保険サービス記入",IF(OR(AND(OR(CM869=CM$63,CM869=CM$64),CN869=""),AND(OR(CM869=CM$65,CM869=CM$66),CN869&lt;&gt;"")),"7)介護保険サービス受けている/過去受けていた→具体的内容記入"," ")))</f>
        <v xml:space="preserve"> </v>
      </c>
      <c r="CS869" s="224" t="str">
        <f t="shared" si="842"/>
        <v xml:space="preserve"> </v>
      </c>
      <c r="CT869" s="116"/>
      <c r="CU869" s="253"/>
      <c r="CV869" s="117"/>
      <c r="CW869" s="117"/>
      <c r="CX869" s="253"/>
      <c r="CY869" s="117"/>
      <c r="CZ869" s="117"/>
      <c r="DA869" s="253"/>
      <c r="DB869" s="117"/>
      <c r="DC869" s="224" t="str">
        <f t="shared" si="843"/>
        <v xml:space="preserve"> </v>
      </c>
      <c r="DD869" s="224" t="str">
        <f t="shared" si="844"/>
        <v xml:space="preserve"> </v>
      </c>
      <c r="DE869" s="224" t="str">
        <f t="shared" si="855"/>
        <v xml:space="preserve"> </v>
      </c>
      <c r="DF869" s="121"/>
      <c r="DG869" s="114"/>
      <c r="DH869" s="704"/>
      <c r="DI869" s="119"/>
      <c r="DJ869" s="187"/>
      <c r="DK869" s="254"/>
      <c r="DL869" s="224" t="str">
        <f t="shared" si="856"/>
        <v xml:space="preserve"> </v>
      </c>
      <c r="DM869" s="224" t="str">
        <f t="shared" si="845"/>
        <v xml:space="preserve"> </v>
      </c>
      <c r="DN869" s="474"/>
      <c r="DO869" s="117"/>
      <c r="DP869" s="117"/>
      <c r="DQ869" s="117"/>
      <c r="DR869" s="117"/>
      <c r="DS869" s="117"/>
      <c r="DT869" s="254"/>
      <c r="DU869" s="476"/>
      <c r="DV869" s="224" t="str">
        <f t="shared" si="857"/>
        <v xml:space="preserve"> </v>
      </c>
      <c r="DW869" s="115"/>
      <c r="DX869" s="470"/>
      <c r="DY869" s="117"/>
      <c r="DZ869" s="704"/>
      <c r="EA869" s="224" t="str">
        <f t="shared" si="858"/>
        <v xml:space="preserve"> </v>
      </c>
      <c r="EB869" s="906"/>
      <c r="EC869" s="904"/>
      <c r="ED869" s="904"/>
      <c r="EE869" s="904"/>
      <c r="EF869" s="904"/>
      <c r="EG869" s="904"/>
      <c r="EH869" s="904"/>
      <c r="EI869" s="904"/>
      <c r="EJ869" s="904"/>
      <c r="EK869" s="905"/>
      <c r="EL869" s="80"/>
      <c r="EM869" s="224" t="str">
        <f t="shared" si="846"/>
        <v xml:space="preserve"> </v>
      </c>
      <c r="EN869" s="224" t="str">
        <f t="shared" si="847"/>
        <v xml:space="preserve"> </v>
      </c>
      <c r="EO869" s="115"/>
      <c r="EP869" s="1050"/>
      <c r="EQ869" s="253"/>
      <c r="ER869" s="117"/>
      <c r="ES869" s="1258">
        <f t="shared" si="848"/>
        <v>778</v>
      </c>
      <c r="ET869" s="224" t="str">
        <f t="shared" si="849"/>
        <v xml:space="preserve"> </v>
      </c>
      <c r="EU869" s="477" t="str">
        <f t="shared" si="850"/>
        <v/>
      </c>
      <c r="EV869" s="1334" t="str">
        <f t="shared" si="853"/>
        <v xml:space="preserve"> </v>
      </c>
      <c r="EW869" s="1332" t="str">
        <f t="shared" si="897"/>
        <v/>
      </c>
      <c r="EX869" s="1275" t="str">
        <f t="shared" si="879"/>
        <v/>
      </c>
      <c r="EY869" s="1275" t="str">
        <f t="shared" si="880"/>
        <v/>
      </c>
      <c r="EZ869" s="1275" t="str">
        <f t="shared" si="881"/>
        <v/>
      </c>
      <c r="FA869" s="1275" t="str">
        <f t="shared" si="882"/>
        <v/>
      </c>
      <c r="FB869" s="1275" t="str">
        <f t="shared" si="883"/>
        <v/>
      </c>
      <c r="FC869" s="1333" t="str">
        <f t="shared" si="884"/>
        <v/>
      </c>
      <c r="FE869" s="1234" t="str">
        <f t="shared" si="885"/>
        <v xml:space="preserve"> </v>
      </c>
      <c r="FF869" s="1234" t="str">
        <f t="shared" si="886"/>
        <v xml:space="preserve"> </v>
      </c>
      <c r="FG869" s="1234" t="str">
        <f t="shared" si="887"/>
        <v xml:space="preserve"> </v>
      </c>
      <c r="FH869" s="1234" t="str">
        <f t="shared" si="888"/>
        <v xml:space="preserve"> </v>
      </c>
      <c r="FI869" s="1234" t="str">
        <f t="shared" si="859"/>
        <v xml:space="preserve"> </v>
      </c>
      <c r="FJ869" s="1234" t="str">
        <f t="shared" si="889"/>
        <v xml:space="preserve"> </v>
      </c>
      <c r="FK869" s="1234">
        <f t="shared" si="860"/>
        <v>0</v>
      </c>
      <c r="FL869" s="1227"/>
      <c r="FM869" s="1234" t="str">
        <f t="shared" si="861"/>
        <v xml:space="preserve"> </v>
      </c>
      <c r="FN869" s="1234" t="str">
        <f t="shared" si="862"/>
        <v xml:space="preserve"> </v>
      </c>
      <c r="FO869" s="1234" t="str">
        <f t="shared" si="890"/>
        <v xml:space="preserve"> </v>
      </c>
      <c r="FP869" s="1234" t="str">
        <f t="shared" si="891"/>
        <v xml:space="preserve"> </v>
      </c>
      <c r="FQ869" s="1234" t="str">
        <f t="shared" si="863"/>
        <v xml:space="preserve"> </v>
      </c>
      <c r="FR869" s="1234" t="str">
        <f t="shared" si="892"/>
        <v xml:space="preserve"> </v>
      </c>
      <c r="FS869" s="1234">
        <f t="shared" si="898"/>
        <v>0</v>
      </c>
      <c r="FT869" s="1227"/>
      <c r="FU869" s="1234" t="str">
        <f t="shared" si="893"/>
        <v xml:space="preserve"> </v>
      </c>
      <c r="FV869" s="1234" t="str">
        <f t="shared" si="894"/>
        <v xml:space="preserve"> </v>
      </c>
      <c r="FW869" s="1234" t="str">
        <f t="shared" si="895"/>
        <v xml:space="preserve"> </v>
      </c>
      <c r="FX869" s="1234" t="str">
        <f t="shared" si="864"/>
        <v xml:space="preserve"> </v>
      </c>
      <c r="FY869" s="1234" t="str">
        <f t="shared" si="865"/>
        <v xml:space="preserve"> </v>
      </c>
      <c r="FZ869" s="1234" t="str">
        <f t="shared" si="896"/>
        <v xml:space="preserve"> </v>
      </c>
      <c r="GA869" s="1234">
        <f t="shared" si="866"/>
        <v>0</v>
      </c>
      <c r="GB869" s="1227"/>
      <c r="GC869" s="1234" t="str">
        <f t="shared" si="867"/>
        <v xml:space="preserve"> </v>
      </c>
      <c r="GD869" s="1234" t="str">
        <f t="shared" si="868"/>
        <v xml:space="preserve"> </v>
      </c>
      <c r="GE869" s="1234" t="str">
        <f t="shared" si="869"/>
        <v xml:space="preserve"> </v>
      </c>
      <c r="GF869" s="1234" t="str">
        <f t="shared" si="870"/>
        <v xml:space="preserve"> </v>
      </c>
      <c r="GG869" s="1234" t="str">
        <f t="shared" si="871"/>
        <v xml:space="preserve"> </v>
      </c>
      <c r="GH869" s="1234" t="str">
        <f t="shared" si="872"/>
        <v xml:space="preserve"> </v>
      </c>
      <c r="GI869" s="1234" t="str">
        <f t="shared" si="873"/>
        <v xml:space="preserve"> </v>
      </c>
      <c r="GJ869" s="1234" t="str">
        <f t="shared" si="874"/>
        <v xml:space="preserve"> </v>
      </c>
      <c r="GK869" s="1234" t="str">
        <f t="shared" si="875"/>
        <v xml:space="preserve"> </v>
      </c>
      <c r="GL869" s="1234" t="str">
        <f t="shared" si="876"/>
        <v xml:space="preserve"> </v>
      </c>
      <c r="GM869" s="1234" t="str">
        <f t="shared" si="877"/>
        <v xml:space="preserve"> </v>
      </c>
      <c r="GN869" s="1234">
        <f t="shared" si="878"/>
        <v>0</v>
      </c>
    </row>
    <row r="870" spans="1:196" s="100" customFormat="1" ht="27" customHeight="1" thickTop="1" thickBot="1">
      <c r="A870" s="1208">
        <f>【A票】【D票】!$D$10</f>
        <v>0</v>
      </c>
      <c r="B870" s="1212">
        <f>【A票】【D票】!$H$10</f>
        <v>0</v>
      </c>
      <c r="C870" s="1213" t="str">
        <f>【A票】【D票】!$K$10</f>
        <v xml:space="preserve"> </v>
      </c>
      <c r="D870" s="1214">
        <f t="shared" si="852"/>
        <v>779</v>
      </c>
      <c r="E870" s="914"/>
      <c r="F870" s="467"/>
      <c r="G870" s="469"/>
      <c r="H870" s="224" t="str">
        <f t="shared" si="838"/>
        <v xml:space="preserve"> </v>
      </c>
      <c r="I870" s="704"/>
      <c r="J870" s="117"/>
      <c r="K870" s="117"/>
      <c r="L870" s="117"/>
      <c r="M870" s="117"/>
      <c r="N870" s="117"/>
      <c r="O870" s="117"/>
      <c r="P870" s="117"/>
      <c r="Q870" s="117"/>
      <c r="R870" s="117"/>
      <c r="S870" s="117"/>
      <c r="T870" s="254"/>
      <c r="U870" s="646"/>
      <c r="V870" s="646"/>
      <c r="W870" s="114"/>
      <c r="X870" s="254"/>
      <c r="Y870" s="224" t="str">
        <f t="shared" si="839"/>
        <v xml:space="preserve"> </v>
      </c>
      <c r="Z870" s="579"/>
      <c r="AA870" s="704"/>
      <c r="AB870" s="119"/>
      <c r="AC870" s="224" t="str">
        <f t="shared" si="854"/>
        <v xml:space="preserve"> </v>
      </c>
      <c r="AD870" s="115"/>
      <c r="AE870" s="253"/>
      <c r="AF870" s="704"/>
      <c r="AG870" s="727"/>
      <c r="AH870" s="727"/>
      <c r="AI870" s="727"/>
      <c r="AJ870" s="727"/>
      <c r="AK870" s="591"/>
      <c r="AL870" s="727"/>
      <c r="AM870" s="727"/>
      <c r="AN870" s="727"/>
      <c r="AO870" s="727"/>
      <c r="AP870" s="727"/>
      <c r="AQ870" s="727"/>
      <c r="AR870" s="727"/>
      <c r="AS870" s="727"/>
      <c r="AT870" s="727"/>
      <c r="AU870" s="727"/>
      <c r="AV870" s="727"/>
      <c r="AW870" s="727"/>
      <c r="AX870" s="727"/>
      <c r="AY870" s="727"/>
      <c r="AZ870" s="727"/>
      <c r="BA870" s="727"/>
      <c r="BB870" s="727"/>
      <c r="BC870" s="821"/>
      <c r="BD870" s="727"/>
      <c r="BE870" s="727"/>
      <c r="BF870" s="727"/>
      <c r="BG870" s="727"/>
      <c r="BH870" s="727"/>
      <c r="BI870" s="727"/>
      <c r="BJ870" s="727"/>
      <c r="BK870" s="727"/>
      <c r="BL870" s="821"/>
      <c r="BM870" s="727"/>
      <c r="BN870" s="727"/>
      <c r="BO870" s="727"/>
      <c r="BP870" s="727"/>
      <c r="BQ870" s="727"/>
      <c r="BR870" s="821"/>
      <c r="BS870" s="727"/>
      <c r="BT870" s="727"/>
      <c r="BU870" s="727"/>
      <c r="BV870" s="591"/>
      <c r="BW870" s="224" t="str">
        <f t="shared" si="851"/>
        <v xml:space="preserve"> </v>
      </c>
      <c r="BX870" s="471">
        <f t="shared" si="840"/>
        <v>779</v>
      </c>
      <c r="BY870" s="117"/>
      <c r="BZ870" s="117"/>
      <c r="CA870" s="117"/>
      <c r="CB870" s="117"/>
      <c r="CC870" s="117"/>
      <c r="CD870" s="461"/>
      <c r="CE870" s="236"/>
      <c r="CF870" s="224" t="str">
        <f t="shared" si="841"/>
        <v xml:space="preserve"> </v>
      </c>
      <c r="CG870" s="116"/>
      <c r="CH870" s="117"/>
      <c r="CI870" s="117"/>
      <c r="CJ870" s="117"/>
      <c r="CK870" s="472"/>
      <c r="CL870" s="472"/>
      <c r="CM870" s="472"/>
      <c r="CN870" s="472"/>
      <c r="CO870" s="117"/>
      <c r="CP870" s="253"/>
      <c r="CQ870" s="120"/>
      <c r="CR870" s="224" t="str" cm="1">
        <f t="array" ref="CR870">IF(AND(SUM(COUNTIF(CG870:CM870,{"*不明*","*その他*"})+COUNTIF(CO870:CP870,{"*不明*","*その他*"}))&gt;0,CQ870=""),"その他・不明の場合,10)具体的内容、理由を記入",IF(OR(AND(CI870=CI$65,COUNTA(CJ870:CM870)&lt;4),AND(OR(CI870=CI$63,CI870=CI$64,CI870=CI$66,CI870=CI$67,CI870=CI$68,CI870=""),COUNTA(CJ870:CM870)&gt;0)),"3)介護保険認定済→要介護度、認知症自立度、寝たきり度、介護保険サービス記入",IF(OR(AND(OR(CM870=CM$63,CM870=CM$64),CN870=""),AND(OR(CM870=CM$65,CM870=CM$66),CN870&lt;&gt;"")),"7)介護保険サービス受けている/過去受けていた→具体的内容記入"," ")))</f>
        <v xml:space="preserve"> </v>
      </c>
      <c r="CS870" s="224" t="str">
        <f t="shared" si="842"/>
        <v xml:space="preserve"> </v>
      </c>
      <c r="CT870" s="116"/>
      <c r="CU870" s="253"/>
      <c r="CV870" s="117"/>
      <c r="CW870" s="117"/>
      <c r="CX870" s="253"/>
      <c r="CY870" s="117"/>
      <c r="CZ870" s="117"/>
      <c r="DA870" s="253"/>
      <c r="DB870" s="117"/>
      <c r="DC870" s="224" t="str">
        <f t="shared" si="843"/>
        <v xml:space="preserve"> </v>
      </c>
      <c r="DD870" s="224" t="str">
        <f t="shared" si="844"/>
        <v xml:space="preserve"> </v>
      </c>
      <c r="DE870" s="224" t="str">
        <f t="shared" si="855"/>
        <v xml:space="preserve"> </v>
      </c>
      <c r="DF870" s="121"/>
      <c r="DG870" s="114"/>
      <c r="DH870" s="704"/>
      <c r="DI870" s="119"/>
      <c r="DJ870" s="187"/>
      <c r="DK870" s="254"/>
      <c r="DL870" s="224" t="str">
        <f t="shared" si="856"/>
        <v xml:space="preserve"> </v>
      </c>
      <c r="DM870" s="224" t="str">
        <f t="shared" si="845"/>
        <v xml:space="preserve"> </v>
      </c>
      <c r="DN870" s="474"/>
      <c r="DO870" s="117"/>
      <c r="DP870" s="117"/>
      <c r="DQ870" s="117"/>
      <c r="DR870" s="117"/>
      <c r="DS870" s="117"/>
      <c r="DT870" s="254"/>
      <c r="DU870" s="476"/>
      <c r="DV870" s="224" t="str">
        <f t="shared" si="857"/>
        <v xml:space="preserve"> </v>
      </c>
      <c r="DW870" s="115"/>
      <c r="DX870" s="470"/>
      <c r="DY870" s="117"/>
      <c r="DZ870" s="704"/>
      <c r="EA870" s="224" t="str">
        <f t="shared" si="858"/>
        <v xml:space="preserve"> </v>
      </c>
      <c r="EB870" s="906"/>
      <c r="EC870" s="904"/>
      <c r="ED870" s="904"/>
      <c r="EE870" s="904"/>
      <c r="EF870" s="904"/>
      <c r="EG870" s="904"/>
      <c r="EH870" s="904"/>
      <c r="EI870" s="904"/>
      <c r="EJ870" s="904"/>
      <c r="EK870" s="905"/>
      <c r="EL870" s="80"/>
      <c r="EM870" s="224" t="str">
        <f t="shared" si="846"/>
        <v xml:space="preserve"> </v>
      </c>
      <c r="EN870" s="224" t="str">
        <f t="shared" si="847"/>
        <v xml:space="preserve"> </v>
      </c>
      <c r="EO870" s="115"/>
      <c r="EP870" s="1050"/>
      <c r="EQ870" s="253"/>
      <c r="ER870" s="117"/>
      <c r="ES870" s="1258">
        <f t="shared" si="848"/>
        <v>779</v>
      </c>
      <c r="ET870" s="224" t="str">
        <f t="shared" si="849"/>
        <v xml:space="preserve"> </v>
      </c>
      <c r="EU870" s="477" t="str">
        <f t="shared" si="850"/>
        <v/>
      </c>
      <c r="EV870" s="1334" t="str">
        <f t="shared" si="853"/>
        <v xml:space="preserve"> </v>
      </c>
      <c r="EW870" s="1332" t="str">
        <f t="shared" si="897"/>
        <v/>
      </c>
      <c r="EX870" s="1275" t="str">
        <f t="shared" si="879"/>
        <v/>
      </c>
      <c r="EY870" s="1275" t="str">
        <f t="shared" si="880"/>
        <v/>
      </c>
      <c r="EZ870" s="1275" t="str">
        <f t="shared" si="881"/>
        <v/>
      </c>
      <c r="FA870" s="1275" t="str">
        <f t="shared" si="882"/>
        <v/>
      </c>
      <c r="FB870" s="1275" t="str">
        <f t="shared" si="883"/>
        <v/>
      </c>
      <c r="FC870" s="1333" t="str">
        <f t="shared" si="884"/>
        <v/>
      </c>
      <c r="FE870" s="1234" t="str">
        <f t="shared" si="885"/>
        <v xml:space="preserve"> </v>
      </c>
      <c r="FF870" s="1234" t="str">
        <f t="shared" si="886"/>
        <v xml:space="preserve"> </v>
      </c>
      <c r="FG870" s="1234" t="str">
        <f t="shared" si="887"/>
        <v xml:space="preserve"> </v>
      </c>
      <c r="FH870" s="1234" t="str">
        <f t="shared" si="888"/>
        <v xml:space="preserve"> </v>
      </c>
      <c r="FI870" s="1234" t="str">
        <f t="shared" si="859"/>
        <v xml:space="preserve"> </v>
      </c>
      <c r="FJ870" s="1234" t="str">
        <f t="shared" si="889"/>
        <v xml:space="preserve"> </v>
      </c>
      <c r="FK870" s="1234">
        <f t="shared" si="860"/>
        <v>0</v>
      </c>
      <c r="FL870" s="1227"/>
      <c r="FM870" s="1234" t="str">
        <f t="shared" si="861"/>
        <v xml:space="preserve"> </v>
      </c>
      <c r="FN870" s="1234" t="str">
        <f t="shared" si="862"/>
        <v xml:space="preserve"> </v>
      </c>
      <c r="FO870" s="1234" t="str">
        <f t="shared" si="890"/>
        <v xml:space="preserve"> </v>
      </c>
      <c r="FP870" s="1234" t="str">
        <f t="shared" si="891"/>
        <v xml:space="preserve"> </v>
      </c>
      <c r="FQ870" s="1234" t="str">
        <f t="shared" si="863"/>
        <v xml:space="preserve"> </v>
      </c>
      <c r="FR870" s="1234" t="str">
        <f t="shared" si="892"/>
        <v xml:space="preserve"> </v>
      </c>
      <c r="FS870" s="1234">
        <f t="shared" si="898"/>
        <v>0</v>
      </c>
      <c r="FT870" s="1227"/>
      <c r="FU870" s="1234" t="str">
        <f t="shared" si="893"/>
        <v xml:space="preserve"> </v>
      </c>
      <c r="FV870" s="1234" t="str">
        <f t="shared" si="894"/>
        <v xml:space="preserve"> </v>
      </c>
      <c r="FW870" s="1234" t="str">
        <f t="shared" si="895"/>
        <v xml:space="preserve"> </v>
      </c>
      <c r="FX870" s="1234" t="str">
        <f t="shared" si="864"/>
        <v xml:space="preserve"> </v>
      </c>
      <c r="FY870" s="1234" t="str">
        <f t="shared" si="865"/>
        <v xml:space="preserve"> </v>
      </c>
      <c r="FZ870" s="1234" t="str">
        <f t="shared" si="896"/>
        <v xml:space="preserve"> </v>
      </c>
      <c r="GA870" s="1234">
        <f t="shared" si="866"/>
        <v>0</v>
      </c>
      <c r="GB870" s="1227"/>
      <c r="GC870" s="1234" t="str">
        <f t="shared" si="867"/>
        <v xml:space="preserve"> </v>
      </c>
      <c r="GD870" s="1234" t="str">
        <f t="shared" si="868"/>
        <v xml:space="preserve"> </v>
      </c>
      <c r="GE870" s="1234" t="str">
        <f t="shared" si="869"/>
        <v xml:space="preserve"> </v>
      </c>
      <c r="GF870" s="1234" t="str">
        <f t="shared" si="870"/>
        <v xml:space="preserve"> </v>
      </c>
      <c r="GG870" s="1234" t="str">
        <f t="shared" si="871"/>
        <v xml:space="preserve"> </v>
      </c>
      <c r="GH870" s="1234" t="str">
        <f t="shared" si="872"/>
        <v xml:space="preserve"> </v>
      </c>
      <c r="GI870" s="1234" t="str">
        <f t="shared" si="873"/>
        <v xml:space="preserve"> </v>
      </c>
      <c r="GJ870" s="1234" t="str">
        <f t="shared" si="874"/>
        <v xml:space="preserve"> </v>
      </c>
      <c r="GK870" s="1234" t="str">
        <f t="shared" si="875"/>
        <v xml:space="preserve"> </v>
      </c>
      <c r="GL870" s="1234" t="str">
        <f t="shared" si="876"/>
        <v xml:space="preserve"> </v>
      </c>
      <c r="GM870" s="1234" t="str">
        <f t="shared" si="877"/>
        <v xml:space="preserve"> </v>
      </c>
      <c r="GN870" s="1234">
        <f t="shared" si="878"/>
        <v>0</v>
      </c>
    </row>
    <row r="871" spans="1:196" s="100" customFormat="1" ht="27" customHeight="1" thickTop="1" thickBot="1">
      <c r="A871" s="1208">
        <f>【A票】【D票】!$D$10</f>
        <v>0</v>
      </c>
      <c r="B871" s="1212">
        <f>【A票】【D票】!$H$10</f>
        <v>0</v>
      </c>
      <c r="C871" s="1213" t="str">
        <f>【A票】【D票】!$K$10</f>
        <v xml:space="preserve"> </v>
      </c>
      <c r="D871" s="1214">
        <f t="shared" si="852"/>
        <v>780</v>
      </c>
      <c r="E871" s="914"/>
      <c r="F871" s="467"/>
      <c r="G871" s="469"/>
      <c r="H871" s="224" t="str">
        <f t="shared" si="838"/>
        <v xml:space="preserve"> </v>
      </c>
      <c r="I871" s="704"/>
      <c r="J871" s="117"/>
      <c r="K871" s="117"/>
      <c r="L871" s="117"/>
      <c r="M871" s="117"/>
      <c r="N871" s="117"/>
      <c r="O871" s="117"/>
      <c r="P871" s="117"/>
      <c r="Q871" s="117"/>
      <c r="R871" s="117"/>
      <c r="S871" s="117"/>
      <c r="T871" s="254"/>
      <c r="U871" s="646"/>
      <c r="V871" s="646"/>
      <c r="W871" s="114"/>
      <c r="X871" s="254"/>
      <c r="Y871" s="224" t="str">
        <f t="shared" si="839"/>
        <v xml:space="preserve"> </v>
      </c>
      <c r="Z871" s="579"/>
      <c r="AA871" s="704"/>
      <c r="AB871" s="119"/>
      <c r="AC871" s="224" t="str">
        <f t="shared" si="854"/>
        <v xml:space="preserve"> </v>
      </c>
      <c r="AD871" s="115"/>
      <c r="AE871" s="253"/>
      <c r="AF871" s="704"/>
      <c r="AG871" s="727"/>
      <c r="AH871" s="727"/>
      <c r="AI871" s="727"/>
      <c r="AJ871" s="727"/>
      <c r="AK871" s="591"/>
      <c r="AL871" s="727"/>
      <c r="AM871" s="727"/>
      <c r="AN871" s="727"/>
      <c r="AO871" s="727"/>
      <c r="AP871" s="727"/>
      <c r="AQ871" s="727"/>
      <c r="AR871" s="727"/>
      <c r="AS871" s="727"/>
      <c r="AT871" s="727"/>
      <c r="AU871" s="727"/>
      <c r="AV871" s="727"/>
      <c r="AW871" s="727"/>
      <c r="AX871" s="727"/>
      <c r="AY871" s="727"/>
      <c r="AZ871" s="727"/>
      <c r="BA871" s="727"/>
      <c r="BB871" s="727"/>
      <c r="BC871" s="821"/>
      <c r="BD871" s="727"/>
      <c r="BE871" s="727"/>
      <c r="BF871" s="727"/>
      <c r="BG871" s="727"/>
      <c r="BH871" s="727"/>
      <c r="BI871" s="727"/>
      <c r="BJ871" s="727"/>
      <c r="BK871" s="727"/>
      <c r="BL871" s="821"/>
      <c r="BM871" s="727"/>
      <c r="BN871" s="727"/>
      <c r="BO871" s="727"/>
      <c r="BP871" s="727"/>
      <c r="BQ871" s="727"/>
      <c r="BR871" s="821"/>
      <c r="BS871" s="727"/>
      <c r="BT871" s="727"/>
      <c r="BU871" s="727"/>
      <c r="BV871" s="591"/>
      <c r="BW871" s="224" t="str">
        <f t="shared" si="851"/>
        <v xml:space="preserve"> </v>
      </c>
      <c r="BX871" s="471">
        <f t="shared" si="840"/>
        <v>780</v>
      </c>
      <c r="BY871" s="117"/>
      <c r="BZ871" s="117"/>
      <c r="CA871" s="117"/>
      <c r="CB871" s="117"/>
      <c r="CC871" s="117"/>
      <c r="CD871" s="461"/>
      <c r="CE871" s="236"/>
      <c r="CF871" s="224" t="str">
        <f t="shared" si="841"/>
        <v xml:space="preserve"> </v>
      </c>
      <c r="CG871" s="116"/>
      <c r="CH871" s="117"/>
      <c r="CI871" s="117"/>
      <c r="CJ871" s="117"/>
      <c r="CK871" s="472"/>
      <c r="CL871" s="472"/>
      <c r="CM871" s="472"/>
      <c r="CN871" s="472"/>
      <c r="CO871" s="117"/>
      <c r="CP871" s="253"/>
      <c r="CQ871" s="120"/>
      <c r="CR871" s="224" t="str" cm="1">
        <f t="array" ref="CR871">IF(AND(SUM(COUNTIF(CG871:CM871,{"*不明*","*その他*"})+COUNTIF(CO871:CP871,{"*不明*","*その他*"}))&gt;0,CQ871=""),"その他・不明の場合,10)具体的内容、理由を記入",IF(OR(AND(CI871=CI$65,COUNTA(CJ871:CM871)&lt;4),AND(OR(CI871=CI$63,CI871=CI$64,CI871=CI$66,CI871=CI$67,CI871=CI$68,CI871=""),COUNTA(CJ871:CM871)&gt;0)),"3)介護保険認定済→要介護度、認知症自立度、寝たきり度、介護保険サービス記入",IF(OR(AND(OR(CM871=CM$63,CM871=CM$64),CN871=""),AND(OR(CM871=CM$65,CM871=CM$66),CN871&lt;&gt;"")),"7)介護保険サービス受けている/過去受けていた→具体的内容記入"," ")))</f>
        <v xml:space="preserve"> </v>
      </c>
      <c r="CS871" s="224" t="str">
        <f t="shared" si="842"/>
        <v xml:space="preserve"> </v>
      </c>
      <c r="CT871" s="116"/>
      <c r="CU871" s="253"/>
      <c r="CV871" s="117"/>
      <c r="CW871" s="117"/>
      <c r="CX871" s="253"/>
      <c r="CY871" s="117"/>
      <c r="CZ871" s="117"/>
      <c r="DA871" s="253"/>
      <c r="DB871" s="117"/>
      <c r="DC871" s="224" t="str">
        <f t="shared" si="843"/>
        <v xml:space="preserve"> </v>
      </c>
      <c r="DD871" s="224" t="str">
        <f t="shared" si="844"/>
        <v xml:space="preserve"> </v>
      </c>
      <c r="DE871" s="224" t="str">
        <f t="shared" si="855"/>
        <v xml:space="preserve"> </v>
      </c>
      <c r="DF871" s="121"/>
      <c r="DG871" s="114"/>
      <c r="DH871" s="704"/>
      <c r="DI871" s="119"/>
      <c r="DJ871" s="187"/>
      <c r="DK871" s="254"/>
      <c r="DL871" s="224" t="str">
        <f t="shared" si="856"/>
        <v xml:space="preserve"> </v>
      </c>
      <c r="DM871" s="224" t="str">
        <f t="shared" si="845"/>
        <v xml:space="preserve"> </v>
      </c>
      <c r="DN871" s="474"/>
      <c r="DO871" s="117"/>
      <c r="DP871" s="117"/>
      <c r="DQ871" s="117"/>
      <c r="DR871" s="117"/>
      <c r="DS871" s="117"/>
      <c r="DT871" s="254"/>
      <c r="DU871" s="476"/>
      <c r="DV871" s="224" t="str">
        <f t="shared" si="857"/>
        <v xml:space="preserve"> </v>
      </c>
      <c r="DW871" s="115"/>
      <c r="DX871" s="470"/>
      <c r="DY871" s="117"/>
      <c r="DZ871" s="704"/>
      <c r="EA871" s="224" t="str">
        <f t="shared" si="858"/>
        <v xml:space="preserve"> </v>
      </c>
      <c r="EB871" s="906"/>
      <c r="EC871" s="904"/>
      <c r="ED871" s="904"/>
      <c r="EE871" s="904"/>
      <c r="EF871" s="904"/>
      <c r="EG871" s="904"/>
      <c r="EH871" s="904"/>
      <c r="EI871" s="904"/>
      <c r="EJ871" s="904"/>
      <c r="EK871" s="905"/>
      <c r="EL871" s="80"/>
      <c r="EM871" s="224" t="str">
        <f t="shared" si="846"/>
        <v xml:space="preserve"> </v>
      </c>
      <c r="EN871" s="224" t="str">
        <f t="shared" si="847"/>
        <v xml:space="preserve"> </v>
      </c>
      <c r="EO871" s="115"/>
      <c r="EP871" s="1050"/>
      <c r="EQ871" s="253"/>
      <c r="ER871" s="117"/>
      <c r="ES871" s="1258">
        <f t="shared" si="848"/>
        <v>780</v>
      </c>
      <c r="ET871" s="224" t="str">
        <f t="shared" si="849"/>
        <v xml:space="preserve"> </v>
      </c>
      <c r="EU871" s="477" t="str">
        <f t="shared" si="850"/>
        <v/>
      </c>
      <c r="EV871" s="1334" t="str">
        <f t="shared" si="853"/>
        <v xml:space="preserve"> </v>
      </c>
      <c r="EW871" s="1332" t="str">
        <f t="shared" si="897"/>
        <v/>
      </c>
      <c r="EX871" s="1275" t="str">
        <f t="shared" si="879"/>
        <v/>
      </c>
      <c r="EY871" s="1275" t="str">
        <f t="shared" si="880"/>
        <v/>
      </c>
      <c r="EZ871" s="1275" t="str">
        <f t="shared" si="881"/>
        <v/>
      </c>
      <c r="FA871" s="1275" t="str">
        <f t="shared" si="882"/>
        <v/>
      </c>
      <c r="FB871" s="1275" t="str">
        <f t="shared" si="883"/>
        <v/>
      </c>
      <c r="FC871" s="1333" t="str">
        <f t="shared" si="884"/>
        <v/>
      </c>
      <c r="FE871" s="1234" t="str">
        <f t="shared" si="885"/>
        <v xml:space="preserve"> </v>
      </c>
      <c r="FF871" s="1234" t="str">
        <f t="shared" si="886"/>
        <v xml:space="preserve"> </v>
      </c>
      <c r="FG871" s="1234" t="str">
        <f t="shared" si="887"/>
        <v xml:space="preserve"> </v>
      </c>
      <c r="FH871" s="1234" t="str">
        <f t="shared" si="888"/>
        <v xml:space="preserve"> </v>
      </c>
      <c r="FI871" s="1234" t="str">
        <f t="shared" si="859"/>
        <v xml:space="preserve"> </v>
      </c>
      <c r="FJ871" s="1234" t="str">
        <f t="shared" si="889"/>
        <v xml:space="preserve"> </v>
      </c>
      <c r="FK871" s="1234">
        <f t="shared" si="860"/>
        <v>0</v>
      </c>
      <c r="FL871" s="1227"/>
      <c r="FM871" s="1234" t="str">
        <f t="shared" si="861"/>
        <v xml:space="preserve"> </v>
      </c>
      <c r="FN871" s="1234" t="str">
        <f t="shared" si="862"/>
        <v xml:space="preserve"> </v>
      </c>
      <c r="FO871" s="1234" t="str">
        <f t="shared" si="890"/>
        <v xml:space="preserve"> </v>
      </c>
      <c r="FP871" s="1234" t="str">
        <f t="shared" si="891"/>
        <v xml:space="preserve"> </v>
      </c>
      <c r="FQ871" s="1234" t="str">
        <f t="shared" si="863"/>
        <v xml:space="preserve"> </v>
      </c>
      <c r="FR871" s="1234" t="str">
        <f t="shared" si="892"/>
        <v xml:space="preserve"> </v>
      </c>
      <c r="FS871" s="1234">
        <f t="shared" si="898"/>
        <v>0</v>
      </c>
      <c r="FT871" s="1227"/>
      <c r="FU871" s="1234" t="str">
        <f t="shared" si="893"/>
        <v xml:space="preserve"> </v>
      </c>
      <c r="FV871" s="1234" t="str">
        <f t="shared" si="894"/>
        <v xml:space="preserve"> </v>
      </c>
      <c r="FW871" s="1234" t="str">
        <f t="shared" si="895"/>
        <v xml:space="preserve"> </v>
      </c>
      <c r="FX871" s="1234" t="str">
        <f t="shared" si="864"/>
        <v xml:space="preserve"> </v>
      </c>
      <c r="FY871" s="1234" t="str">
        <f t="shared" si="865"/>
        <v xml:space="preserve"> </v>
      </c>
      <c r="FZ871" s="1234" t="str">
        <f t="shared" si="896"/>
        <v xml:space="preserve"> </v>
      </c>
      <c r="GA871" s="1234">
        <f t="shared" si="866"/>
        <v>0</v>
      </c>
      <c r="GB871" s="1227"/>
      <c r="GC871" s="1234" t="str">
        <f t="shared" si="867"/>
        <v xml:space="preserve"> </v>
      </c>
      <c r="GD871" s="1234" t="str">
        <f t="shared" si="868"/>
        <v xml:space="preserve"> </v>
      </c>
      <c r="GE871" s="1234" t="str">
        <f t="shared" si="869"/>
        <v xml:space="preserve"> </v>
      </c>
      <c r="GF871" s="1234" t="str">
        <f t="shared" si="870"/>
        <v xml:space="preserve"> </v>
      </c>
      <c r="GG871" s="1234" t="str">
        <f t="shared" si="871"/>
        <v xml:space="preserve"> </v>
      </c>
      <c r="GH871" s="1234" t="str">
        <f t="shared" si="872"/>
        <v xml:space="preserve"> </v>
      </c>
      <c r="GI871" s="1234" t="str">
        <f t="shared" si="873"/>
        <v xml:space="preserve"> </v>
      </c>
      <c r="GJ871" s="1234" t="str">
        <f t="shared" si="874"/>
        <v xml:space="preserve"> </v>
      </c>
      <c r="GK871" s="1234" t="str">
        <f t="shared" si="875"/>
        <v xml:space="preserve"> </v>
      </c>
      <c r="GL871" s="1234" t="str">
        <f t="shared" si="876"/>
        <v xml:space="preserve"> </v>
      </c>
      <c r="GM871" s="1234" t="str">
        <f t="shared" si="877"/>
        <v xml:space="preserve"> </v>
      </c>
      <c r="GN871" s="1234">
        <f t="shared" si="878"/>
        <v>0</v>
      </c>
    </row>
    <row r="872" spans="1:196" s="100" customFormat="1" ht="27" customHeight="1" thickTop="1" thickBot="1">
      <c r="A872" s="1208">
        <f>【A票】【D票】!$D$10</f>
        <v>0</v>
      </c>
      <c r="B872" s="1212">
        <f>【A票】【D票】!$H$10</f>
        <v>0</v>
      </c>
      <c r="C872" s="1213" t="str">
        <f>【A票】【D票】!$K$10</f>
        <v xml:space="preserve"> </v>
      </c>
      <c r="D872" s="1214">
        <f t="shared" si="852"/>
        <v>781</v>
      </c>
      <c r="E872" s="914"/>
      <c r="F872" s="467"/>
      <c r="G872" s="469"/>
      <c r="H872" s="224" t="str">
        <f t="shared" si="838"/>
        <v xml:space="preserve"> </v>
      </c>
      <c r="I872" s="704"/>
      <c r="J872" s="117"/>
      <c r="K872" s="117"/>
      <c r="L872" s="117"/>
      <c r="M872" s="117"/>
      <c r="N872" s="117"/>
      <c r="O872" s="117"/>
      <c r="P872" s="117"/>
      <c r="Q872" s="117"/>
      <c r="R872" s="117"/>
      <c r="S872" s="117"/>
      <c r="T872" s="254"/>
      <c r="U872" s="646"/>
      <c r="V872" s="646"/>
      <c r="W872" s="114"/>
      <c r="X872" s="254"/>
      <c r="Y872" s="224" t="str">
        <f t="shared" si="839"/>
        <v xml:space="preserve"> </v>
      </c>
      <c r="Z872" s="579"/>
      <c r="AA872" s="704"/>
      <c r="AB872" s="119"/>
      <c r="AC872" s="224" t="str">
        <f t="shared" si="854"/>
        <v xml:space="preserve"> </v>
      </c>
      <c r="AD872" s="115"/>
      <c r="AE872" s="253"/>
      <c r="AF872" s="704"/>
      <c r="AG872" s="727"/>
      <c r="AH872" s="727"/>
      <c r="AI872" s="727"/>
      <c r="AJ872" s="727"/>
      <c r="AK872" s="591"/>
      <c r="AL872" s="727"/>
      <c r="AM872" s="727"/>
      <c r="AN872" s="727"/>
      <c r="AO872" s="727"/>
      <c r="AP872" s="727"/>
      <c r="AQ872" s="727"/>
      <c r="AR872" s="727"/>
      <c r="AS872" s="727"/>
      <c r="AT872" s="727"/>
      <c r="AU872" s="727"/>
      <c r="AV872" s="727"/>
      <c r="AW872" s="727"/>
      <c r="AX872" s="727"/>
      <c r="AY872" s="727"/>
      <c r="AZ872" s="727"/>
      <c r="BA872" s="727"/>
      <c r="BB872" s="727"/>
      <c r="BC872" s="821"/>
      <c r="BD872" s="727"/>
      <c r="BE872" s="727"/>
      <c r="BF872" s="727"/>
      <c r="BG872" s="727"/>
      <c r="BH872" s="727"/>
      <c r="BI872" s="727"/>
      <c r="BJ872" s="727"/>
      <c r="BK872" s="727"/>
      <c r="BL872" s="821"/>
      <c r="BM872" s="727"/>
      <c r="BN872" s="727"/>
      <c r="BO872" s="727"/>
      <c r="BP872" s="727"/>
      <c r="BQ872" s="727"/>
      <c r="BR872" s="821"/>
      <c r="BS872" s="727"/>
      <c r="BT872" s="727"/>
      <c r="BU872" s="727"/>
      <c r="BV872" s="591"/>
      <c r="BW872" s="224" t="str">
        <f t="shared" si="851"/>
        <v xml:space="preserve"> </v>
      </c>
      <c r="BX872" s="471">
        <f t="shared" si="840"/>
        <v>781</v>
      </c>
      <c r="BY872" s="117"/>
      <c r="BZ872" s="117"/>
      <c r="CA872" s="117"/>
      <c r="CB872" s="117"/>
      <c r="CC872" s="117"/>
      <c r="CD872" s="461"/>
      <c r="CE872" s="236"/>
      <c r="CF872" s="224" t="str">
        <f t="shared" si="841"/>
        <v xml:space="preserve"> </v>
      </c>
      <c r="CG872" s="116"/>
      <c r="CH872" s="117"/>
      <c r="CI872" s="117"/>
      <c r="CJ872" s="117"/>
      <c r="CK872" s="472"/>
      <c r="CL872" s="472"/>
      <c r="CM872" s="472"/>
      <c r="CN872" s="472"/>
      <c r="CO872" s="117"/>
      <c r="CP872" s="253"/>
      <c r="CQ872" s="120"/>
      <c r="CR872" s="224" t="str" cm="1">
        <f t="array" ref="CR872">IF(AND(SUM(COUNTIF(CG872:CM872,{"*不明*","*その他*"})+COUNTIF(CO872:CP872,{"*不明*","*その他*"}))&gt;0,CQ872=""),"その他・不明の場合,10)具体的内容、理由を記入",IF(OR(AND(CI872=CI$65,COUNTA(CJ872:CM872)&lt;4),AND(OR(CI872=CI$63,CI872=CI$64,CI872=CI$66,CI872=CI$67,CI872=CI$68,CI872=""),COUNTA(CJ872:CM872)&gt;0)),"3)介護保険認定済→要介護度、認知症自立度、寝たきり度、介護保険サービス記入",IF(OR(AND(OR(CM872=CM$63,CM872=CM$64),CN872=""),AND(OR(CM872=CM$65,CM872=CM$66),CN872&lt;&gt;"")),"7)介護保険サービス受けている/過去受けていた→具体的内容記入"," ")))</f>
        <v xml:space="preserve"> </v>
      </c>
      <c r="CS872" s="224" t="str">
        <f t="shared" si="842"/>
        <v xml:space="preserve"> </v>
      </c>
      <c r="CT872" s="116"/>
      <c r="CU872" s="253"/>
      <c r="CV872" s="117"/>
      <c r="CW872" s="117"/>
      <c r="CX872" s="253"/>
      <c r="CY872" s="117"/>
      <c r="CZ872" s="117"/>
      <c r="DA872" s="253"/>
      <c r="DB872" s="117"/>
      <c r="DC872" s="224" t="str">
        <f t="shared" si="843"/>
        <v xml:space="preserve"> </v>
      </c>
      <c r="DD872" s="224" t="str">
        <f t="shared" si="844"/>
        <v xml:space="preserve"> </v>
      </c>
      <c r="DE872" s="224" t="str">
        <f t="shared" si="855"/>
        <v xml:space="preserve"> </v>
      </c>
      <c r="DF872" s="121"/>
      <c r="DG872" s="114"/>
      <c r="DH872" s="704"/>
      <c r="DI872" s="119"/>
      <c r="DJ872" s="187"/>
      <c r="DK872" s="254"/>
      <c r="DL872" s="224" t="str">
        <f t="shared" si="856"/>
        <v xml:space="preserve"> </v>
      </c>
      <c r="DM872" s="224" t="str">
        <f t="shared" si="845"/>
        <v xml:space="preserve"> </v>
      </c>
      <c r="DN872" s="474"/>
      <c r="DO872" s="117"/>
      <c r="DP872" s="117"/>
      <c r="DQ872" s="117"/>
      <c r="DR872" s="117"/>
      <c r="DS872" s="117"/>
      <c r="DT872" s="254"/>
      <c r="DU872" s="476"/>
      <c r="DV872" s="224" t="str">
        <f t="shared" si="857"/>
        <v xml:space="preserve"> </v>
      </c>
      <c r="DW872" s="115"/>
      <c r="DX872" s="470"/>
      <c r="DY872" s="117"/>
      <c r="DZ872" s="704"/>
      <c r="EA872" s="224" t="str">
        <f t="shared" si="858"/>
        <v xml:space="preserve"> </v>
      </c>
      <c r="EB872" s="906"/>
      <c r="EC872" s="904"/>
      <c r="ED872" s="904"/>
      <c r="EE872" s="904"/>
      <c r="EF872" s="904"/>
      <c r="EG872" s="904"/>
      <c r="EH872" s="904"/>
      <c r="EI872" s="904"/>
      <c r="EJ872" s="904"/>
      <c r="EK872" s="905"/>
      <c r="EL872" s="80"/>
      <c r="EM872" s="224" t="str">
        <f t="shared" si="846"/>
        <v xml:space="preserve"> </v>
      </c>
      <c r="EN872" s="224" t="str">
        <f t="shared" si="847"/>
        <v xml:space="preserve"> </v>
      </c>
      <c r="EO872" s="115"/>
      <c r="EP872" s="1050"/>
      <c r="EQ872" s="253"/>
      <c r="ER872" s="117"/>
      <c r="ES872" s="1258">
        <f t="shared" si="848"/>
        <v>781</v>
      </c>
      <c r="ET872" s="224" t="str">
        <f t="shared" si="849"/>
        <v xml:space="preserve"> </v>
      </c>
      <c r="EU872" s="477" t="str">
        <f t="shared" si="850"/>
        <v/>
      </c>
      <c r="EV872" s="1334" t="str">
        <f t="shared" si="853"/>
        <v xml:space="preserve"> </v>
      </c>
      <c r="EW872" s="1332" t="str">
        <f t="shared" si="897"/>
        <v/>
      </c>
      <c r="EX872" s="1275" t="str">
        <f t="shared" si="879"/>
        <v/>
      </c>
      <c r="EY872" s="1275" t="str">
        <f t="shared" si="880"/>
        <v/>
      </c>
      <c r="EZ872" s="1275" t="str">
        <f t="shared" si="881"/>
        <v/>
      </c>
      <c r="FA872" s="1275" t="str">
        <f t="shared" si="882"/>
        <v/>
      </c>
      <c r="FB872" s="1275" t="str">
        <f t="shared" si="883"/>
        <v/>
      </c>
      <c r="FC872" s="1333" t="str">
        <f t="shared" si="884"/>
        <v/>
      </c>
      <c r="FE872" s="1234" t="str">
        <f t="shared" si="885"/>
        <v xml:space="preserve"> </v>
      </c>
      <c r="FF872" s="1234" t="str">
        <f t="shared" si="886"/>
        <v xml:space="preserve"> </v>
      </c>
      <c r="FG872" s="1234" t="str">
        <f t="shared" si="887"/>
        <v xml:space="preserve"> </v>
      </c>
      <c r="FH872" s="1234" t="str">
        <f t="shared" si="888"/>
        <v xml:space="preserve"> </v>
      </c>
      <c r="FI872" s="1234" t="str">
        <f t="shared" si="859"/>
        <v xml:space="preserve"> </v>
      </c>
      <c r="FJ872" s="1234" t="str">
        <f t="shared" si="889"/>
        <v xml:space="preserve"> </v>
      </c>
      <c r="FK872" s="1234">
        <f t="shared" si="860"/>
        <v>0</v>
      </c>
      <c r="FL872" s="1227"/>
      <c r="FM872" s="1234" t="str">
        <f t="shared" si="861"/>
        <v xml:space="preserve"> </v>
      </c>
      <c r="FN872" s="1234" t="str">
        <f t="shared" si="862"/>
        <v xml:space="preserve"> </v>
      </c>
      <c r="FO872" s="1234" t="str">
        <f t="shared" si="890"/>
        <v xml:space="preserve"> </v>
      </c>
      <c r="FP872" s="1234" t="str">
        <f t="shared" si="891"/>
        <v xml:space="preserve"> </v>
      </c>
      <c r="FQ872" s="1234" t="str">
        <f t="shared" si="863"/>
        <v xml:space="preserve"> </v>
      </c>
      <c r="FR872" s="1234" t="str">
        <f t="shared" si="892"/>
        <v xml:space="preserve"> </v>
      </c>
      <c r="FS872" s="1234">
        <f t="shared" si="898"/>
        <v>0</v>
      </c>
      <c r="FT872" s="1227"/>
      <c r="FU872" s="1234" t="str">
        <f t="shared" si="893"/>
        <v xml:space="preserve"> </v>
      </c>
      <c r="FV872" s="1234" t="str">
        <f t="shared" si="894"/>
        <v xml:space="preserve"> </v>
      </c>
      <c r="FW872" s="1234" t="str">
        <f t="shared" si="895"/>
        <v xml:space="preserve"> </v>
      </c>
      <c r="FX872" s="1234" t="str">
        <f t="shared" si="864"/>
        <v xml:space="preserve"> </v>
      </c>
      <c r="FY872" s="1234" t="str">
        <f t="shared" si="865"/>
        <v xml:space="preserve"> </v>
      </c>
      <c r="FZ872" s="1234" t="str">
        <f t="shared" si="896"/>
        <v xml:space="preserve"> </v>
      </c>
      <c r="GA872" s="1234">
        <f t="shared" si="866"/>
        <v>0</v>
      </c>
      <c r="GB872" s="1227"/>
      <c r="GC872" s="1234" t="str">
        <f t="shared" si="867"/>
        <v xml:space="preserve"> </v>
      </c>
      <c r="GD872" s="1234" t="str">
        <f t="shared" si="868"/>
        <v xml:space="preserve"> </v>
      </c>
      <c r="GE872" s="1234" t="str">
        <f t="shared" si="869"/>
        <v xml:space="preserve"> </v>
      </c>
      <c r="GF872" s="1234" t="str">
        <f t="shared" si="870"/>
        <v xml:space="preserve"> </v>
      </c>
      <c r="GG872" s="1234" t="str">
        <f t="shared" si="871"/>
        <v xml:space="preserve"> </v>
      </c>
      <c r="GH872" s="1234" t="str">
        <f t="shared" si="872"/>
        <v xml:space="preserve"> </v>
      </c>
      <c r="GI872" s="1234" t="str">
        <f t="shared" si="873"/>
        <v xml:space="preserve"> </v>
      </c>
      <c r="GJ872" s="1234" t="str">
        <f t="shared" si="874"/>
        <v xml:space="preserve"> </v>
      </c>
      <c r="GK872" s="1234" t="str">
        <f t="shared" si="875"/>
        <v xml:space="preserve"> </v>
      </c>
      <c r="GL872" s="1234" t="str">
        <f t="shared" si="876"/>
        <v xml:space="preserve"> </v>
      </c>
      <c r="GM872" s="1234" t="str">
        <f t="shared" si="877"/>
        <v xml:space="preserve"> </v>
      </c>
      <c r="GN872" s="1234">
        <f t="shared" si="878"/>
        <v>0</v>
      </c>
    </row>
    <row r="873" spans="1:196" s="100" customFormat="1" ht="27" customHeight="1" thickTop="1" thickBot="1">
      <c r="A873" s="1208">
        <f>【A票】【D票】!$D$10</f>
        <v>0</v>
      </c>
      <c r="B873" s="1212">
        <f>【A票】【D票】!$H$10</f>
        <v>0</v>
      </c>
      <c r="C873" s="1213" t="str">
        <f>【A票】【D票】!$K$10</f>
        <v xml:space="preserve"> </v>
      </c>
      <c r="D873" s="1214">
        <f t="shared" si="852"/>
        <v>782</v>
      </c>
      <c r="E873" s="914"/>
      <c r="F873" s="467"/>
      <c r="G873" s="469"/>
      <c r="H873" s="224" t="str">
        <f t="shared" si="838"/>
        <v xml:space="preserve"> </v>
      </c>
      <c r="I873" s="704"/>
      <c r="J873" s="117"/>
      <c r="K873" s="117"/>
      <c r="L873" s="117"/>
      <c r="M873" s="117"/>
      <c r="N873" s="117"/>
      <c r="O873" s="117"/>
      <c r="P873" s="117"/>
      <c r="Q873" s="117"/>
      <c r="R873" s="117"/>
      <c r="S873" s="117"/>
      <c r="T873" s="254"/>
      <c r="U873" s="646"/>
      <c r="V873" s="646"/>
      <c r="W873" s="114"/>
      <c r="X873" s="254"/>
      <c r="Y873" s="224" t="str">
        <f t="shared" si="839"/>
        <v xml:space="preserve"> </v>
      </c>
      <c r="Z873" s="579"/>
      <c r="AA873" s="704"/>
      <c r="AB873" s="119"/>
      <c r="AC873" s="224" t="str">
        <f t="shared" si="854"/>
        <v xml:space="preserve"> </v>
      </c>
      <c r="AD873" s="115"/>
      <c r="AE873" s="253"/>
      <c r="AF873" s="704"/>
      <c r="AG873" s="727"/>
      <c r="AH873" s="727"/>
      <c r="AI873" s="727"/>
      <c r="AJ873" s="727"/>
      <c r="AK873" s="591"/>
      <c r="AL873" s="727"/>
      <c r="AM873" s="727"/>
      <c r="AN873" s="727"/>
      <c r="AO873" s="727"/>
      <c r="AP873" s="727"/>
      <c r="AQ873" s="727"/>
      <c r="AR873" s="727"/>
      <c r="AS873" s="727"/>
      <c r="AT873" s="727"/>
      <c r="AU873" s="727"/>
      <c r="AV873" s="727"/>
      <c r="AW873" s="727"/>
      <c r="AX873" s="727"/>
      <c r="AY873" s="727"/>
      <c r="AZ873" s="727"/>
      <c r="BA873" s="727"/>
      <c r="BB873" s="727"/>
      <c r="BC873" s="821"/>
      <c r="BD873" s="727"/>
      <c r="BE873" s="727"/>
      <c r="BF873" s="727"/>
      <c r="BG873" s="727"/>
      <c r="BH873" s="727"/>
      <c r="BI873" s="727"/>
      <c r="BJ873" s="727"/>
      <c r="BK873" s="727"/>
      <c r="BL873" s="821"/>
      <c r="BM873" s="727"/>
      <c r="BN873" s="727"/>
      <c r="BO873" s="727"/>
      <c r="BP873" s="727"/>
      <c r="BQ873" s="727"/>
      <c r="BR873" s="821"/>
      <c r="BS873" s="727"/>
      <c r="BT873" s="727"/>
      <c r="BU873" s="727"/>
      <c r="BV873" s="591"/>
      <c r="BW873" s="224" t="str">
        <f t="shared" si="851"/>
        <v xml:space="preserve"> </v>
      </c>
      <c r="BX873" s="471">
        <f t="shared" si="840"/>
        <v>782</v>
      </c>
      <c r="BY873" s="117"/>
      <c r="BZ873" s="117"/>
      <c r="CA873" s="117"/>
      <c r="CB873" s="117"/>
      <c r="CC873" s="117"/>
      <c r="CD873" s="461"/>
      <c r="CE873" s="236"/>
      <c r="CF873" s="224" t="str">
        <f t="shared" si="841"/>
        <v xml:space="preserve"> </v>
      </c>
      <c r="CG873" s="116"/>
      <c r="CH873" s="117"/>
      <c r="CI873" s="117"/>
      <c r="CJ873" s="117"/>
      <c r="CK873" s="472"/>
      <c r="CL873" s="472"/>
      <c r="CM873" s="472"/>
      <c r="CN873" s="472"/>
      <c r="CO873" s="117"/>
      <c r="CP873" s="253"/>
      <c r="CQ873" s="120"/>
      <c r="CR873" s="224" t="str" cm="1">
        <f t="array" ref="CR873">IF(AND(SUM(COUNTIF(CG873:CM873,{"*不明*","*その他*"})+COUNTIF(CO873:CP873,{"*不明*","*その他*"}))&gt;0,CQ873=""),"その他・不明の場合,10)具体的内容、理由を記入",IF(OR(AND(CI873=CI$65,COUNTA(CJ873:CM873)&lt;4),AND(OR(CI873=CI$63,CI873=CI$64,CI873=CI$66,CI873=CI$67,CI873=CI$68,CI873=""),COUNTA(CJ873:CM873)&gt;0)),"3)介護保険認定済→要介護度、認知症自立度、寝たきり度、介護保険サービス記入",IF(OR(AND(OR(CM873=CM$63,CM873=CM$64),CN873=""),AND(OR(CM873=CM$65,CM873=CM$66),CN873&lt;&gt;"")),"7)介護保険サービス受けている/過去受けていた→具体的内容記入"," ")))</f>
        <v xml:space="preserve"> </v>
      </c>
      <c r="CS873" s="224" t="str">
        <f t="shared" si="842"/>
        <v xml:space="preserve"> </v>
      </c>
      <c r="CT873" s="116"/>
      <c r="CU873" s="253"/>
      <c r="CV873" s="117"/>
      <c r="CW873" s="117"/>
      <c r="CX873" s="253"/>
      <c r="CY873" s="117"/>
      <c r="CZ873" s="117"/>
      <c r="DA873" s="253"/>
      <c r="DB873" s="117"/>
      <c r="DC873" s="224" t="str">
        <f t="shared" si="843"/>
        <v xml:space="preserve"> </v>
      </c>
      <c r="DD873" s="224" t="str">
        <f t="shared" si="844"/>
        <v xml:space="preserve"> </v>
      </c>
      <c r="DE873" s="224" t="str">
        <f t="shared" si="855"/>
        <v xml:space="preserve"> </v>
      </c>
      <c r="DF873" s="121"/>
      <c r="DG873" s="114"/>
      <c r="DH873" s="704"/>
      <c r="DI873" s="119"/>
      <c r="DJ873" s="187"/>
      <c r="DK873" s="254"/>
      <c r="DL873" s="224" t="str">
        <f t="shared" si="856"/>
        <v xml:space="preserve"> </v>
      </c>
      <c r="DM873" s="224" t="str">
        <f t="shared" si="845"/>
        <v xml:space="preserve"> </v>
      </c>
      <c r="DN873" s="474"/>
      <c r="DO873" s="117"/>
      <c r="DP873" s="117"/>
      <c r="DQ873" s="117"/>
      <c r="DR873" s="117"/>
      <c r="DS873" s="117"/>
      <c r="DT873" s="254"/>
      <c r="DU873" s="476"/>
      <c r="DV873" s="224" t="str">
        <f t="shared" si="857"/>
        <v xml:space="preserve"> </v>
      </c>
      <c r="DW873" s="115"/>
      <c r="DX873" s="470"/>
      <c r="DY873" s="117"/>
      <c r="DZ873" s="704"/>
      <c r="EA873" s="224" t="str">
        <f t="shared" si="858"/>
        <v xml:space="preserve"> </v>
      </c>
      <c r="EB873" s="906"/>
      <c r="EC873" s="904"/>
      <c r="ED873" s="904"/>
      <c r="EE873" s="904"/>
      <c r="EF873" s="904"/>
      <c r="EG873" s="904"/>
      <c r="EH873" s="904"/>
      <c r="EI873" s="904"/>
      <c r="EJ873" s="904"/>
      <c r="EK873" s="905"/>
      <c r="EL873" s="80"/>
      <c r="EM873" s="224" t="str">
        <f t="shared" si="846"/>
        <v xml:space="preserve"> </v>
      </c>
      <c r="EN873" s="224" t="str">
        <f t="shared" si="847"/>
        <v xml:space="preserve"> </v>
      </c>
      <c r="EO873" s="115"/>
      <c r="EP873" s="1050"/>
      <c r="EQ873" s="253"/>
      <c r="ER873" s="117"/>
      <c r="ES873" s="1258">
        <f t="shared" si="848"/>
        <v>782</v>
      </c>
      <c r="ET873" s="224" t="str">
        <f t="shared" si="849"/>
        <v xml:space="preserve"> </v>
      </c>
      <c r="EU873" s="477" t="str">
        <f t="shared" si="850"/>
        <v/>
      </c>
      <c r="EV873" s="1334" t="str">
        <f t="shared" si="853"/>
        <v xml:space="preserve"> </v>
      </c>
      <c r="EW873" s="1332" t="str">
        <f t="shared" si="897"/>
        <v/>
      </c>
      <c r="EX873" s="1275" t="str">
        <f t="shared" si="879"/>
        <v/>
      </c>
      <c r="EY873" s="1275" t="str">
        <f t="shared" si="880"/>
        <v/>
      </c>
      <c r="EZ873" s="1275" t="str">
        <f t="shared" si="881"/>
        <v/>
      </c>
      <c r="FA873" s="1275" t="str">
        <f t="shared" si="882"/>
        <v/>
      </c>
      <c r="FB873" s="1275" t="str">
        <f t="shared" si="883"/>
        <v/>
      </c>
      <c r="FC873" s="1333" t="str">
        <f t="shared" si="884"/>
        <v/>
      </c>
      <c r="FE873" s="1234" t="str">
        <f t="shared" si="885"/>
        <v xml:space="preserve"> </v>
      </c>
      <c r="FF873" s="1234" t="str">
        <f t="shared" si="886"/>
        <v xml:space="preserve"> </v>
      </c>
      <c r="FG873" s="1234" t="str">
        <f t="shared" si="887"/>
        <v xml:space="preserve"> </v>
      </c>
      <c r="FH873" s="1234" t="str">
        <f t="shared" si="888"/>
        <v xml:space="preserve"> </v>
      </c>
      <c r="FI873" s="1234" t="str">
        <f t="shared" si="859"/>
        <v xml:space="preserve"> </v>
      </c>
      <c r="FJ873" s="1234" t="str">
        <f t="shared" si="889"/>
        <v xml:space="preserve"> </v>
      </c>
      <c r="FK873" s="1234">
        <f t="shared" si="860"/>
        <v>0</v>
      </c>
      <c r="FL873" s="1227"/>
      <c r="FM873" s="1234" t="str">
        <f t="shared" si="861"/>
        <v xml:space="preserve"> </v>
      </c>
      <c r="FN873" s="1234" t="str">
        <f t="shared" si="862"/>
        <v xml:space="preserve"> </v>
      </c>
      <c r="FO873" s="1234" t="str">
        <f t="shared" si="890"/>
        <v xml:space="preserve"> </v>
      </c>
      <c r="FP873" s="1234" t="str">
        <f t="shared" si="891"/>
        <v xml:space="preserve"> </v>
      </c>
      <c r="FQ873" s="1234" t="str">
        <f t="shared" si="863"/>
        <v xml:space="preserve"> </v>
      </c>
      <c r="FR873" s="1234" t="str">
        <f t="shared" si="892"/>
        <v xml:space="preserve"> </v>
      </c>
      <c r="FS873" s="1234">
        <f t="shared" si="898"/>
        <v>0</v>
      </c>
      <c r="FT873" s="1227"/>
      <c r="FU873" s="1234" t="str">
        <f t="shared" si="893"/>
        <v xml:space="preserve"> </v>
      </c>
      <c r="FV873" s="1234" t="str">
        <f t="shared" si="894"/>
        <v xml:space="preserve"> </v>
      </c>
      <c r="FW873" s="1234" t="str">
        <f t="shared" si="895"/>
        <v xml:space="preserve"> </v>
      </c>
      <c r="FX873" s="1234" t="str">
        <f t="shared" si="864"/>
        <v xml:space="preserve"> </v>
      </c>
      <c r="FY873" s="1234" t="str">
        <f t="shared" si="865"/>
        <v xml:space="preserve"> </v>
      </c>
      <c r="FZ873" s="1234" t="str">
        <f t="shared" si="896"/>
        <v xml:space="preserve"> </v>
      </c>
      <c r="GA873" s="1234">
        <f t="shared" si="866"/>
        <v>0</v>
      </c>
      <c r="GB873" s="1227"/>
      <c r="GC873" s="1234" t="str">
        <f t="shared" si="867"/>
        <v xml:space="preserve"> </v>
      </c>
      <c r="GD873" s="1234" t="str">
        <f t="shared" si="868"/>
        <v xml:space="preserve"> </v>
      </c>
      <c r="GE873" s="1234" t="str">
        <f t="shared" si="869"/>
        <v xml:space="preserve"> </v>
      </c>
      <c r="GF873" s="1234" t="str">
        <f t="shared" si="870"/>
        <v xml:space="preserve"> </v>
      </c>
      <c r="GG873" s="1234" t="str">
        <f t="shared" si="871"/>
        <v xml:space="preserve"> </v>
      </c>
      <c r="GH873" s="1234" t="str">
        <f t="shared" si="872"/>
        <v xml:space="preserve"> </v>
      </c>
      <c r="GI873" s="1234" t="str">
        <f t="shared" si="873"/>
        <v xml:space="preserve"> </v>
      </c>
      <c r="GJ873" s="1234" t="str">
        <f t="shared" si="874"/>
        <v xml:space="preserve"> </v>
      </c>
      <c r="GK873" s="1234" t="str">
        <f t="shared" si="875"/>
        <v xml:space="preserve"> </v>
      </c>
      <c r="GL873" s="1234" t="str">
        <f t="shared" si="876"/>
        <v xml:space="preserve"> </v>
      </c>
      <c r="GM873" s="1234" t="str">
        <f t="shared" si="877"/>
        <v xml:space="preserve"> </v>
      </c>
      <c r="GN873" s="1234">
        <f t="shared" si="878"/>
        <v>0</v>
      </c>
    </row>
    <row r="874" spans="1:196" s="100" customFormat="1" ht="27" customHeight="1" thickTop="1" thickBot="1">
      <c r="A874" s="1208">
        <f>【A票】【D票】!$D$10</f>
        <v>0</v>
      </c>
      <c r="B874" s="1212">
        <f>【A票】【D票】!$H$10</f>
        <v>0</v>
      </c>
      <c r="C874" s="1213" t="str">
        <f>【A票】【D票】!$K$10</f>
        <v xml:space="preserve"> </v>
      </c>
      <c r="D874" s="1214">
        <f t="shared" si="852"/>
        <v>783</v>
      </c>
      <c r="E874" s="914"/>
      <c r="F874" s="467"/>
      <c r="G874" s="469"/>
      <c r="H874" s="224" t="str">
        <f t="shared" si="838"/>
        <v xml:space="preserve"> </v>
      </c>
      <c r="I874" s="704"/>
      <c r="J874" s="117"/>
      <c r="K874" s="117"/>
      <c r="L874" s="117"/>
      <c r="M874" s="117"/>
      <c r="N874" s="117"/>
      <c r="O874" s="117"/>
      <c r="P874" s="117"/>
      <c r="Q874" s="117"/>
      <c r="R874" s="117"/>
      <c r="S874" s="117"/>
      <c r="T874" s="254"/>
      <c r="U874" s="646"/>
      <c r="V874" s="646"/>
      <c r="W874" s="114"/>
      <c r="X874" s="254"/>
      <c r="Y874" s="224" t="str">
        <f t="shared" si="839"/>
        <v xml:space="preserve"> </v>
      </c>
      <c r="Z874" s="579"/>
      <c r="AA874" s="704"/>
      <c r="AB874" s="119"/>
      <c r="AC874" s="224" t="str">
        <f t="shared" si="854"/>
        <v xml:space="preserve"> </v>
      </c>
      <c r="AD874" s="115"/>
      <c r="AE874" s="253"/>
      <c r="AF874" s="704"/>
      <c r="AG874" s="727"/>
      <c r="AH874" s="727"/>
      <c r="AI874" s="727"/>
      <c r="AJ874" s="727"/>
      <c r="AK874" s="591"/>
      <c r="AL874" s="727"/>
      <c r="AM874" s="727"/>
      <c r="AN874" s="727"/>
      <c r="AO874" s="727"/>
      <c r="AP874" s="727"/>
      <c r="AQ874" s="727"/>
      <c r="AR874" s="727"/>
      <c r="AS874" s="727"/>
      <c r="AT874" s="727"/>
      <c r="AU874" s="727"/>
      <c r="AV874" s="727"/>
      <c r="AW874" s="727"/>
      <c r="AX874" s="727"/>
      <c r="AY874" s="727"/>
      <c r="AZ874" s="727"/>
      <c r="BA874" s="727"/>
      <c r="BB874" s="727"/>
      <c r="BC874" s="821"/>
      <c r="BD874" s="727"/>
      <c r="BE874" s="727"/>
      <c r="BF874" s="727"/>
      <c r="BG874" s="727"/>
      <c r="BH874" s="727"/>
      <c r="BI874" s="727"/>
      <c r="BJ874" s="727"/>
      <c r="BK874" s="727"/>
      <c r="BL874" s="821"/>
      <c r="BM874" s="727"/>
      <c r="BN874" s="727"/>
      <c r="BO874" s="727"/>
      <c r="BP874" s="727"/>
      <c r="BQ874" s="727"/>
      <c r="BR874" s="821"/>
      <c r="BS874" s="727"/>
      <c r="BT874" s="727"/>
      <c r="BU874" s="727"/>
      <c r="BV874" s="591"/>
      <c r="BW874" s="224" t="str">
        <f t="shared" si="851"/>
        <v xml:space="preserve"> </v>
      </c>
      <c r="BX874" s="471">
        <f t="shared" si="840"/>
        <v>783</v>
      </c>
      <c r="BY874" s="117"/>
      <c r="BZ874" s="117"/>
      <c r="CA874" s="117"/>
      <c r="CB874" s="117"/>
      <c r="CC874" s="117"/>
      <c r="CD874" s="461"/>
      <c r="CE874" s="236"/>
      <c r="CF874" s="224" t="str">
        <f t="shared" si="841"/>
        <v xml:space="preserve"> </v>
      </c>
      <c r="CG874" s="116"/>
      <c r="CH874" s="117"/>
      <c r="CI874" s="117"/>
      <c r="CJ874" s="117"/>
      <c r="CK874" s="472"/>
      <c r="CL874" s="472"/>
      <c r="CM874" s="472"/>
      <c r="CN874" s="472"/>
      <c r="CO874" s="117"/>
      <c r="CP874" s="253"/>
      <c r="CQ874" s="120"/>
      <c r="CR874" s="224" t="str" cm="1">
        <f t="array" ref="CR874">IF(AND(SUM(COUNTIF(CG874:CM874,{"*不明*","*その他*"})+COUNTIF(CO874:CP874,{"*不明*","*その他*"}))&gt;0,CQ874=""),"その他・不明の場合,10)具体的内容、理由を記入",IF(OR(AND(CI874=CI$65,COUNTA(CJ874:CM874)&lt;4),AND(OR(CI874=CI$63,CI874=CI$64,CI874=CI$66,CI874=CI$67,CI874=CI$68,CI874=""),COUNTA(CJ874:CM874)&gt;0)),"3)介護保険認定済→要介護度、認知症自立度、寝たきり度、介護保険サービス記入",IF(OR(AND(OR(CM874=CM$63,CM874=CM$64),CN874=""),AND(OR(CM874=CM$65,CM874=CM$66),CN874&lt;&gt;"")),"7)介護保険サービス受けている/過去受けていた→具体的内容記入"," ")))</f>
        <v xml:space="preserve"> </v>
      </c>
      <c r="CS874" s="224" t="str">
        <f t="shared" si="842"/>
        <v xml:space="preserve"> </v>
      </c>
      <c r="CT874" s="116"/>
      <c r="CU874" s="253"/>
      <c r="CV874" s="117"/>
      <c r="CW874" s="117"/>
      <c r="CX874" s="253"/>
      <c r="CY874" s="117"/>
      <c r="CZ874" s="117"/>
      <c r="DA874" s="253"/>
      <c r="DB874" s="117"/>
      <c r="DC874" s="224" t="str">
        <f t="shared" si="843"/>
        <v xml:space="preserve"> </v>
      </c>
      <c r="DD874" s="224" t="str">
        <f t="shared" si="844"/>
        <v xml:space="preserve"> </v>
      </c>
      <c r="DE874" s="224" t="str">
        <f t="shared" si="855"/>
        <v xml:space="preserve"> </v>
      </c>
      <c r="DF874" s="121"/>
      <c r="DG874" s="114"/>
      <c r="DH874" s="704"/>
      <c r="DI874" s="119"/>
      <c r="DJ874" s="187"/>
      <c r="DK874" s="254"/>
      <c r="DL874" s="224" t="str">
        <f t="shared" si="856"/>
        <v xml:space="preserve"> </v>
      </c>
      <c r="DM874" s="224" t="str">
        <f t="shared" si="845"/>
        <v xml:space="preserve"> </v>
      </c>
      <c r="DN874" s="474"/>
      <c r="DO874" s="117"/>
      <c r="DP874" s="117"/>
      <c r="DQ874" s="117"/>
      <c r="DR874" s="117"/>
      <c r="DS874" s="117"/>
      <c r="DT874" s="254"/>
      <c r="DU874" s="476"/>
      <c r="DV874" s="224" t="str">
        <f t="shared" si="857"/>
        <v xml:space="preserve"> </v>
      </c>
      <c r="DW874" s="115"/>
      <c r="DX874" s="470"/>
      <c r="DY874" s="117"/>
      <c r="DZ874" s="704"/>
      <c r="EA874" s="224" t="str">
        <f t="shared" si="858"/>
        <v xml:space="preserve"> </v>
      </c>
      <c r="EB874" s="906"/>
      <c r="EC874" s="904"/>
      <c r="ED874" s="904"/>
      <c r="EE874" s="904"/>
      <c r="EF874" s="904"/>
      <c r="EG874" s="904"/>
      <c r="EH874" s="904"/>
      <c r="EI874" s="904"/>
      <c r="EJ874" s="904"/>
      <c r="EK874" s="905"/>
      <c r="EL874" s="80"/>
      <c r="EM874" s="224" t="str">
        <f t="shared" si="846"/>
        <v xml:space="preserve"> </v>
      </c>
      <c r="EN874" s="224" t="str">
        <f t="shared" si="847"/>
        <v xml:space="preserve"> </v>
      </c>
      <c r="EO874" s="115"/>
      <c r="EP874" s="1050"/>
      <c r="EQ874" s="253"/>
      <c r="ER874" s="117"/>
      <c r="ES874" s="1258">
        <f t="shared" si="848"/>
        <v>783</v>
      </c>
      <c r="ET874" s="224" t="str">
        <f t="shared" si="849"/>
        <v xml:space="preserve"> </v>
      </c>
      <c r="EU874" s="477" t="str">
        <f t="shared" si="850"/>
        <v/>
      </c>
      <c r="EV874" s="1334" t="str">
        <f t="shared" si="853"/>
        <v xml:space="preserve"> </v>
      </c>
      <c r="EW874" s="1332" t="str">
        <f t="shared" si="897"/>
        <v/>
      </c>
      <c r="EX874" s="1275" t="str">
        <f t="shared" si="879"/>
        <v/>
      </c>
      <c r="EY874" s="1275" t="str">
        <f t="shared" si="880"/>
        <v/>
      </c>
      <c r="EZ874" s="1275" t="str">
        <f t="shared" si="881"/>
        <v/>
      </c>
      <c r="FA874" s="1275" t="str">
        <f t="shared" si="882"/>
        <v/>
      </c>
      <c r="FB874" s="1275" t="str">
        <f t="shared" si="883"/>
        <v/>
      </c>
      <c r="FC874" s="1333" t="str">
        <f t="shared" si="884"/>
        <v/>
      </c>
      <c r="FE874" s="1234" t="str">
        <f t="shared" si="885"/>
        <v xml:space="preserve"> </v>
      </c>
      <c r="FF874" s="1234" t="str">
        <f t="shared" si="886"/>
        <v xml:space="preserve"> </v>
      </c>
      <c r="FG874" s="1234" t="str">
        <f t="shared" si="887"/>
        <v xml:space="preserve"> </v>
      </c>
      <c r="FH874" s="1234" t="str">
        <f t="shared" si="888"/>
        <v xml:space="preserve"> </v>
      </c>
      <c r="FI874" s="1234" t="str">
        <f t="shared" si="859"/>
        <v xml:space="preserve"> </v>
      </c>
      <c r="FJ874" s="1234" t="str">
        <f t="shared" si="889"/>
        <v xml:space="preserve"> </v>
      </c>
      <c r="FK874" s="1234">
        <f t="shared" si="860"/>
        <v>0</v>
      </c>
      <c r="FL874" s="1227"/>
      <c r="FM874" s="1234" t="str">
        <f t="shared" si="861"/>
        <v xml:space="preserve"> </v>
      </c>
      <c r="FN874" s="1234" t="str">
        <f t="shared" si="862"/>
        <v xml:space="preserve"> </v>
      </c>
      <c r="FO874" s="1234" t="str">
        <f t="shared" si="890"/>
        <v xml:space="preserve"> </v>
      </c>
      <c r="FP874" s="1234" t="str">
        <f t="shared" si="891"/>
        <v xml:space="preserve"> </v>
      </c>
      <c r="FQ874" s="1234" t="str">
        <f t="shared" si="863"/>
        <v xml:space="preserve"> </v>
      </c>
      <c r="FR874" s="1234" t="str">
        <f t="shared" si="892"/>
        <v xml:space="preserve"> </v>
      </c>
      <c r="FS874" s="1234">
        <f t="shared" si="898"/>
        <v>0</v>
      </c>
      <c r="FT874" s="1227"/>
      <c r="FU874" s="1234" t="str">
        <f t="shared" si="893"/>
        <v xml:space="preserve"> </v>
      </c>
      <c r="FV874" s="1234" t="str">
        <f t="shared" si="894"/>
        <v xml:space="preserve"> </v>
      </c>
      <c r="FW874" s="1234" t="str">
        <f t="shared" si="895"/>
        <v xml:space="preserve"> </v>
      </c>
      <c r="FX874" s="1234" t="str">
        <f t="shared" si="864"/>
        <v xml:space="preserve"> </v>
      </c>
      <c r="FY874" s="1234" t="str">
        <f t="shared" si="865"/>
        <v xml:space="preserve"> </v>
      </c>
      <c r="FZ874" s="1234" t="str">
        <f t="shared" si="896"/>
        <v xml:space="preserve"> </v>
      </c>
      <c r="GA874" s="1234">
        <f t="shared" si="866"/>
        <v>0</v>
      </c>
      <c r="GB874" s="1227"/>
      <c r="GC874" s="1234" t="str">
        <f t="shared" si="867"/>
        <v xml:space="preserve"> </v>
      </c>
      <c r="GD874" s="1234" t="str">
        <f t="shared" si="868"/>
        <v xml:space="preserve"> </v>
      </c>
      <c r="GE874" s="1234" t="str">
        <f t="shared" si="869"/>
        <v xml:space="preserve"> </v>
      </c>
      <c r="GF874" s="1234" t="str">
        <f t="shared" si="870"/>
        <v xml:space="preserve"> </v>
      </c>
      <c r="GG874" s="1234" t="str">
        <f t="shared" si="871"/>
        <v xml:space="preserve"> </v>
      </c>
      <c r="GH874" s="1234" t="str">
        <f t="shared" si="872"/>
        <v xml:space="preserve"> </v>
      </c>
      <c r="GI874" s="1234" t="str">
        <f t="shared" si="873"/>
        <v xml:space="preserve"> </v>
      </c>
      <c r="GJ874" s="1234" t="str">
        <f t="shared" si="874"/>
        <v xml:space="preserve"> </v>
      </c>
      <c r="GK874" s="1234" t="str">
        <f t="shared" si="875"/>
        <v xml:space="preserve"> </v>
      </c>
      <c r="GL874" s="1234" t="str">
        <f t="shared" si="876"/>
        <v xml:space="preserve"> </v>
      </c>
      <c r="GM874" s="1234" t="str">
        <f t="shared" si="877"/>
        <v xml:space="preserve"> </v>
      </c>
      <c r="GN874" s="1234">
        <f t="shared" si="878"/>
        <v>0</v>
      </c>
    </row>
    <row r="875" spans="1:196" s="100" customFormat="1" ht="27" customHeight="1" thickTop="1" thickBot="1">
      <c r="A875" s="1208">
        <f>【A票】【D票】!$D$10</f>
        <v>0</v>
      </c>
      <c r="B875" s="1212">
        <f>【A票】【D票】!$H$10</f>
        <v>0</v>
      </c>
      <c r="C875" s="1213" t="str">
        <f>【A票】【D票】!$K$10</f>
        <v xml:space="preserve"> </v>
      </c>
      <c r="D875" s="1214">
        <f t="shared" si="852"/>
        <v>784</v>
      </c>
      <c r="E875" s="914"/>
      <c r="F875" s="467"/>
      <c r="G875" s="469"/>
      <c r="H875" s="224" t="str">
        <f t="shared" si="838"/>
        <v xml:space="preserve"> </v>
      </c>
      <c r="I875" s="704"/>
      <c r="J875" s="117"/>
      <c r="K875" s="117"/>
      <c r="L875" s="117"/>
      <c r="M875" s="117"/>
      <c r="N875" s="117"/>
      <c r="O875" s="117"/>
      <c r="P875" s="117"/>
      <c r="Q875" s="117"/>
      <c r="R875" s="117"/>
      <c r="S875" s="117"/>
      <c r="T875" s="254"/>
      <c r="U875" s="646"/>
      <c r="V875" s="646"/>
      <c r="W875" s="114"/>
      <c r="X875" s="254"/>
      <c r="Y875" s="224" t="str">
        <f t="shared" si="839"/>
        <v xml:space="preserve"> </v>
      </c>
      <c r="Z875" s="579"/>
      <c r="AA875" s="704"/>
      <c r="AB875" s="119"/>
      <c r="AC875" s="224" t="str">
        <f t="shared" si="854"/>
        <v xml:space="preserve"> </v>
      </c>
      <c r="AD875" s="115"/>
      <c r="AE875" s="253"/>
      <c r="AF875" s="704"/>
      <c r="AG875" s="727"/>
      <c r="AH875" s="727"/>
      <c r="AI875" s="727"/>
      <c r="AJ875" s="727"/>
      <c r="AK875" s="591"/>
      <c r="AL875" s="727"/>
      <c r="AM875" s="727"/>
      <c r="AN875" s="727"/>
      <c r="AO875" s="727"/>
      <c r="AP875" s="727"/>
      <c r="AQ875" s="727"/>
      <c r="AR875" s="727"/>
      <c r="AS875" s="727"/>
      <c r="AT875" s="727"/>
      <c r="AU875" s="727"/>
      <c r="AV875" s="727"/>
      <c r="AW875" s="727"/>
      <c r="AX875" s="727"/>
      <c r="AY875" s="727"/>
      <c r="AZ875" s="727"/>
      <c r="BA875" s="727"/>
      <c r="BB875" s="727"/>
      <c r="BC875" s="821"/>
      <c r="BD875" s="727"/>
      <c r="BE875" s="727"/>
      <c r="BF875" s="727"/>
      <c r="BG875" s="727"/>
      <c r="BH875" s="727"/>
      <c r="BI875" s="727"/>
      <c r="BJ875" s="727"/>
      <c r="BK875" s="727"/>
      <c r="BL875" s="821"/>
      <c r="BM875" s="727"/>
      <c r="BN875" s="727"/>
      <c r="BO875" s="727"/>
      <c r="BP875" s="727"/>
      <c r="BQ875" s="727"/>
      <c r="BR875" s="821"/>
      <c r="BS875" s="727"/>
      <c r="BT875" s="727"/>
      <c r="BU875" s="727"/>
      <c r="BV875" s="591"/>
      <c r="BW875" s="224" t="str">
        <f t="shared" si="851"/>
        <v xml:space="preserve"> </v>
      </c>
      <c r="BX875" s="471">
        <f t="shared" si="840"/>
        <v>784</v>
      </c>
      <c r="BY875" s="117"/>
      <c r="BZ875" s="117"/>
      <c r="CA875" s="117"/>
      <c r="CB875" s="117"/>
      <c r="CC875" s="117"/>
      <c r="CD875" s="461"/>
      <c r="CE875" s="236"/>
      <c r="CF875" s="224" t="str">
        <f t="shared" si="841"/>
        <v xml:space="preserve"> </v>
      </c>
      <c r="CG875" s="116"/>
      <c r="CH875" s="117"/>
      <c r="CI875" s="117"/>
      <c r="CJ875" s="117"/>
      <c r="CK875" s="472"/>
      <c r="CL875" s="472"/>
      <c r="CM875" s="472"/>
      <c r="CN875" s="472"/>
      <c r="CO875" s="117"/>
      <c r="CP875" s="253"/>
      <c r="CQ875" s="120"/>
      <c r="CR875" s="224" t="str" cm="1">
        <f t="array" ref="CR875">IF(AND(SUM(COUNTIF(CG875:CM875,{"*不明*","*その他*"})+COUNTIF(CO875:CP875,{"*不明*","*その他*"}))&gt;0,CQ875=""),"その他・不明の場合,10)具体的内容、理由を記入",IF(OR(AND(CI875=CI$65,COUNTA(CJ875:CM875)&lt;4),AND(OR(CI875=CI$63,CI875=CI$64,CI875=CI$66,CI875=CI$67,CI875=CI$68,CI875=""),COUNTA(CJ875:CM875)&gt;0)),"3)介護保険認定済→要介護度、認知症自立度、寝たきり度、介護保険サービス記入",IF(OR(AND(OR(CM875=CM$63,CM875=CM$64),CN875=""),AND(OR(CM875=CM$65,CM875=CM$66),CN875&lt;&gt;"")),"7)介護保険サービス受けている/過去受けていた→具体的内容記入"," ")))</f>
        <v xml:space="preserve"> </v>
      </c>
      <c r="CS875" s="224" t="str">
        <f t="shared" si="842"/>
        <v xml:space="preserve"> </v>
      </c>
      <c r="CT875" s="116"/>
      <c r="CU875" s="253"/>
      <c r="CV875" s="117"/>
      <c r="CW875" s="117"/>
      <c r="CX875" s="253"/>
      <c r="CY875" s="117"/>
      <c r="CZ875" s="117"/>
      <c r="DA875" s="253"/>
      <c r="DB875" s="117"/>
      <c r="DC875" s="224" t="str">
        <f t="shared" si="843"/>
        <v xml:space="preserve"> </v>
      </c>
      <c r="DD875" s="224" t="str">
        <f t="shared" si="844"/>
        <v xml:space="preserve"> </v>
      </c>
      <c r="DE875" s="224" t="str">
        <f t="shared" si="855"/>
        <v xml:space="preserve"> </v>
      </c>
      <c r="DF875" s="121"/>
      <c r="DG875" s="114"/>
      <c r="DH875" s="704"/>
      <c r="DI875" s="119"/>
      <c r="DJ875" s="187"/>
      <c r="DK875" s="254"/>
      <c r="DL875" s="224" t="str">
        <f t="shared" si="856"/>
        <v xml:space="preserve"> </v>
      </c>
      <c r="DM875" s="224" t="str">
        <f t="shared" si="845"/>
        <v xml:space="preserve"> </v>
      </c>
      <c r="DN875" s="474"/>
      <c r="DO875" s="117"/>
      <c r="DP875" s="117"/>
      <c r="DQ875" s="117"/>
      <c r="DR875" s="117"/>
      <c r="DS875" s="117"/>
      <c r="DT875" s="254"/>
      <c r="DU875" s="476"/>
      <c r="DV875" s="224" t="str">
        <f t="shared" si="857"/>
        <v xml:space="preserve"> </v>
      </c>
      <c r="DW875" s="115"/>
      <c r="DX875" s="470"/>
      <c r="DY875" s="117"/>
      <c r="DZ875" s="704"/>
      <c r="EA875" s="224" t="str">
        <f t="shared" si="858"/>
        <v xml:space="preserve"> </v>
      </c>
      <c r="EB875" s="906"/>
      <c r="EC875" s="904"/>
      <c r="ED875" s="904"/>
      <c r="EE875" s="904"/>
      <c r="EF875" s="904"/>
      <c r="EG875" s="904"/>
      <c r="EH875" s="904"/>
      <c r="EI875" s="904"/>
      <c r="EJ875" s="904"/>
      <c r="EK875" s="905"/>
      <c r="EL875" s="80"/>
      <c r="EM875" s="224" t="str">
        <f t="shared" si="846"/>
        <v xml:space="preserve"> </v>
      </c>
      <c r="EN875" s="224" t="str">
        <f t="shared" si="847"/>
        <v xml:space="preserve"> </v>
      </c>
      <c r="EO875" s="115"/>
      <c r="EP875" s="1050"/>
      <c r="EQ875" s="253"/>
      <c r="ER875" s="117"/>
      <c r="ES875" s="1258">
        <f t="shared" si="848"/>
        <v>784</v>
      </c>
      <c r="ET875" s="224" t="str">
        <f t="shared" si="849"/>
        <v xml:space="preserve"> </v>
      </c>
      <c r="EU875" s="477" t="str">
        <f t="shared" si="850"/>
        <v/>
      </c>
      <c r="EV875" s="1334" t="str">
        <f t="shared" si="853"/>
        <v xml:space="preserve"> </v>
      </c>
      <c r="EW875" s="1332" t="str">
        <f t="shared" si="897"/>
        <v/>
      </c>
      <c r="EX875" s="1275" t="str">
        <f t="shared" si="879"/>
        <v/>
      </c>
      <c r="EY875" s="1275" t="str">
        <f t="shared" si="880"/>
        <v/>
      </c>
      <c r="EZ875" s="1275" t="str">
        <f t="shared" si="881"/>
        <v/>
      </c>
      <c r="FA875" s="1275" t="str">
        <f t="shared" si="882"/>
        <v/>
      </c>
      <c r="FB875" s="1275" t="str">
        <f t="shared" si="883"/>
        <v/>
      </c>
      <c r="FC875" s="1333" t="str">
        <f t="shared" si="884"/>
        <v/>
      </c>
      <c r="FE875" s="1234" t="str">
        <f t="shared" si="885"/>
        <v xml:space="preserve"> </v>
      </c>
      <c r="FF875" s="1234" t="str">
        <f t="shared" si="886"/>
        <v xml:space="preserve"> </v>
      </c>
      <c r="FG875" s="1234" t="str">
        <f t="shared" si="887"/>
        <v xml:space="preserve"> </v>
      </c>
      <c r="FH875" s="1234" t="str">
        <f t="shared" si="888"/>
        <v xml:space="preserve"> </v>
      </c>
      <c r="FI875" s="1234" t="str">
        <f t="shared" si="859"/>
        <v xml:space="preserve"> </v>
      </c>
      <c r="FJ875" s="1234" t="str">
        <f t="shared" si="889"/>
        <v xml:space="preserve"> </v>
      </c>
      <c r="FK875" s="1234">
        <f t="shared" si="860"/>
        <v>0</v>
      </c>
      <c r="FL875" s="1227"/>
      <c r="FM875" s="1234" t="str">
        <f t="shared" si="861"/>
        <v xml:space="preserve"> </v>
      </c>
      <c r="FN875" s="1234" t="str">
        <f t="shared" si="862"/>
        <v xml:space="preserve"> </v>
      </c>
      <c r="FO875" s="1234" t="str">
        <f t="shared" si="890"/>
        <v xml:space="preserve"> </v>
      </c>
      <c r="FP875" s="1234" t="str">
        <f t="shared" si="891"/>
        <v xml:space="preserve"> </v>
      </c>
      <c r="FQ875" s="1234" t="str">
        <f t="shared" si="863"/>
        <v xml:space="preserve"> </v>
      </c>
      <c r="FR875" s="1234" t="str">
        <f t="shared" si="892"/>
        <v xml:space="preserve"> </v>
      </c>
      <c r="FS875" s="1234">
        <f t="shared" si="898"/>
        <v>0</v>
      </c>
      <c r="FT875" s="1227"/>
      <c r="FU875" s="1234" t="str">
        <f t="shared" si="893"/>
        <v xml:space="preserve"> </v>
      </c>
      <c r="FV875" s="1234" t="str">
        <f t="shared" si="894"/>
        <v xml:space="preserve"> </v>
      </c>
      <c r="FW875" s="1234" t="str">
        <f t="shared" si="895"/>
        <v xml:space="preserve"> </v>
      </c>
      <c r="FX875" s="1234" t="str">
        <f t="shared" si="864"/>
        <v xml:space="preserve"> </v>
      </c>
      <c r="FY875" s="1234" t="str">
        <f t="shared" si="865"/>
        <v xml:space="preserve"> </v>
      </c>
      <c r="FZ875" s="1234" t="str">
        <f t="shared" si="896"/>
        <v xml:space="preserve"> </v>
      </c>
      <c r="GA875" s="1234">
        <f t="shared" si="866"/>
        <v>0</v>
      </c>
      <c r="GB875" s="1227"/>
      <c r="GC875" s="1234" t="str">
        <f t="shared" si="867"/>
        <v xml:space="preserve"> </v>
      </c>
      <c r="GD875" s="1234" t="str">
        <f t="shared" si="868"/>
        <v xml:space="preserve"> </v>
      </c>
      <c r="GE875" s="1234" t="str">
        <f t="shared" si="869"/>
        <v xml:space="preserve"> </v>
      </c>
      <c r="GF875" s="1234" t="str">
        <f t="shared" si="870"/>
        <v xml:space="preserve"> </v>
      </c>
      <c r="GG875" s="1234" t="str">
        <f t="shared" si="871"/>
        <v xml:space="preserve"> </v>
      </c>
      <c r="GH875" s="1234" t="str">
        <f t="shared" si="872"/>
        <v xml:space="preserve"> </v>
      </c>
      <c r="GI875" s="1234" t="str">
        <f t="shared" si="873"/>
        <v xml:space="preserve"> </v>
      </c>
      <c r="GJ875" s="1234" t="str">
        <f t="shared" si="874"/>
        <v xml:space="preserve"> </v>
      </c>
      <c r="GK875" s="1234" t="str">
        <f t="shared" si="875"/>
        <v xml:space="preserve"> </v>
      </c>
      <c r="GL875" s="1234" t="str">
        <f t="shared" si="876"/>
        <v xml:space="preserve"> </v>
      </c>
      <c r="GM875" s="1234" t="str">
        <f t="shared" si="877"/>
        <v xml:space="preserve"> </v>
      </c>
      <c r="GN875" s="1234">
        <f t="shared" si="878"/>
        <v>0</v>
      </c>
    </row>
    <row r="876" spans="1:196" s="100" customFormat="1" ht="27" customHeight="1" thickTop="1" thickBot="1">
      <c r="A876" s="1208">
        <f>【A票】【D票】!$D$10</f>
        <v>0</v>
      </c>
      <c r="B876" s="1212">
        <f>【A票】【D票】!$H$10</f>
        <v>0</v>
      </c>
      <c r="C876" s="1213" t="str">
        <f>【A票】【D票】!$K$10</f>
        <v xml:space="preserve"> </v>
      </c>
      <c r="D876" s="1214">
        <f t="shared" si="852"/>
        <v>785</v>
      </c>
      <c r="E876" s="914"/>
      <c r="F876" s="467"/>
      <c r="G876" s="469"/>
      <c r="H876" s="224" t="str">
        <f t="shared" si="838"/>
        <v xml:space="preserve"> </v>
      </c>
      <c r="I876" s="704"/>
      <c r="J876" s="117"/>
      <c r="K876" s="117"/>
      <c r="L876" s="117"/>
      <c r="M876" s="117"/>
      <c r="N876" s="117"/>
      <c r="O876" s="117"/>
      <c r="P876" s="117"/>
      <c r="Q876" s="117"/>
      <c r="R876" s="117"/>
      <c r="S876" s="117"/>
      <c r="T876" s="254"/>
      <c r="U876" s="646"/>
      <c r="V876" s="646"/>
      <c r="W876" s="114"/>
      <c r="X876" s="254"/>
      <c r="Y876" s="224" t="str">
        <f t="shared" si="839"/>
        <v xml:space="preserve"> </v>
      </c>
      <c r="Z876" s="579"/>
      <c r="AA876" s="704"/>
      <c r="AB876" s="119"/>
      <c r="AC876" s="224" t="str">
        <f t="shared" si="854"/>
        <v xml:space="preserve"> </v>
      </c>
      <c r="AD876" s="115"/>
      <c r="AE876" s="253"/>
      <c r="AF876" s="704"/>
      <c r="AG876" s="727"/>
      <c r="AH876" s="727"/>
      <c r="AI876" s="727"/>
      <c r="AJ876" s="727"/>
      <c r="AK876" s="591"/>
      <c r="AL876" s="727"/>
      <c r="AM876" s="727"/>
      <c r="AN876" s="727"/>
      <c r="AO876" s="727"/>
      <c r="AP876" s="727"/>
      <c r="AQ876" s="727"/>
      <c r="AR876" s="727"/>
      <c r="AS876" s="727"/>
      <c r="AT876" s="727"/>
      <c r="AU876" s="727"/>
      <c r="AV876" s="727"/>
      <c r="AW876" s="727"/>
      <c r="AX876" s="727"/>
      <c r="AY876" s="727"/>
      <c r="AZ876" s="727"/>
      <c r="BA876" s="727"/>
      <c r="BB876" s="727"/>
      <c r="BC876" s="821"/>
      <c r="BD876" s="727"/>
      <c r="BE876" s="727"/>
      <c r="BF876" s="727"/>
      <c r="BG876" s="727"/>
      <c r="BH876" s="727"/>
      <c r="BI876" s="727"/>
      <c r="BJ876" s="727"/>
      <c r="BK876" s="727"/>
      <c r="BL876" s="821"/>
      <c r="BM876" s="727"/>
      <c r="BN876" s="727"/>
      <c r="BO876" s="727"/>
      <c r="BP876" s="727"/>
      <c r="BQ876" s="727"/>
      <c r="BR876" s="821"/>
      <c r="BS876" s="727"/>
      <c r="BT876" s="727"/>
      <c r="BU876" s="727"/>
      <c r="BV876" s="591"/>
      <c r="BW876" s="224" t="str">
        <f t="shared" si="851"/>
        <v xml:space="preserve"> </v>
      </c>
      <c r="BX876" s="471">
        <f t="shared" si="840"/>
        <v>785</v>
      </c>
      <c r="BY876" s="117"/>
      <c r="BZ876" s="117"/>
      <c r="CA876" s="117"/>
      <c r="CB876" s="117"/>
      <c r="CC876" s="117"/>
      <c r="CD876" s="461"/>
      <c r="CE876" s="236"/>
      <c r="CF876" s="224" t="str">
        <f t="shared" si="841"/>
        <v xml:space="preserve"> </v>
      </c>
      <c r="CG876" s="116"/>
      <c r="CH876" s="117"/>
      <c r="CI876" s="117"/>
      <c r="CJ876" s="117"/>
      <c r="CK876" s="472"/>
      <c r="CL876" s="472"/>
      <c r="CM876" s="472"/>
      <c r="CN876" s="472"/>
      <c r="CO876" s="117"/>
      <c r="CP876" s="253"/>
      <c r="CQ876" s="120"/>
      <c r="CR876" s="224" t="str" cm="1">
        <f t="array" ref="CR876">IF(AND(SUM(COUNTIF(CG876:CM876,{"*不明*","*その他*"})+COUNTIF(CO876:CP876,{"*不明*","*その他*"}))&gt;0,CQ876=""),"その他・不明の場合,10)具体的内容、理由を記入",IF(OR(AND(CI876=CI$65,COUNTA(CJ876:CM876)&lt;4),AND(OR(CI876=CI$63,CI876=CI$64,CI876=CI$66,CI876=CI$67,CI876=CI$68,CI876=""),COUNTA(CJ876:CM876)&gt;0)),"3)介護保険認定済→要介護度、認知症自立度、寝たきり度、介護保険サービス記入",IF(OR(AND(OR(CM876=CM$63,CM876=CM$64),CN876=""),AND(OR(CM876=CM$65,CM876=CM$66),CN876&lt;&gt;"")),"7)介護保険サービス受けている/過去受けていた→具体的内容記入"," ")))</f>
        <v xml:space="preserve"> </v>
      </c>
      <c r="CS876" s="224" t="str">
        <f t="shared" si="842"/>
        <v xml:space="preserve"> </v>
      </c>
      <c r="CT876" s="116"/>
      <c r="CU876" s="253"/>
      <c r="CV876" s="117"/>
      <c r="CW876" s="117"/>
      <c r="CX876" s="253"/>
      <c r="CY876" s="117"/>
      <c r="CZ876" s="117"/>
      <c r="DA876" s="253"/>
      <c r="DB876" s="117"/>
      <c r="DC876" s="224" t="str">
        <f t="shared" si="843"/>
        <v xml:space="preserve"> </v>
      </c>
      <c r="DD876" s="224" t="str">
        <f t="shared" si="844"/>
        <v xml:space="preserve"> </v>
      </c>
      <c r="DE876" s="224" t="str">
        <f t="shared" si="855"/>
        <v xml:space="preserve"> </v>
      </c>
      <c r="DF876" s="121"/>
      <c r="DG876" s="114"/>
      <c r="DH876" s="704"/>
      <c r="DI876" s="119"/>
      <c r="DJ876" s="187"/>
      <c r="DK876" s="254"/>
      <c r="DL876" s="224" t="str">
        <f t="shared" si="856"/>
        <v xml:space="preserve"> </v>
      </c>
      <c r="DM876" s="224" t="str">
        <f t="shared" si="845"/>
        <v xml:space="preserve"> </v>
      </c>
      <c r="DN876" s="474"/>
      <c r="DO876" s="117"/>
      <c r="DP876" s="117"/>
      <c r="DQ876" s="117"/>
      <c r="DR876" s="117"/>
      <c r="DS876" s="117"/>
      <c r="DT876" s="254"/>
      <c r="DU876" s="476"/>
      <c r="DV876" s="224" t="str">
        <f t="shared" si="857"/>
        <v xml:space="preserve"> </v>
      </c>
      <c r="DW876" s="115"/>
      <c r="DX876" s="470"/>
      <c r="DY876" s="117"/>
      <c r="DZ876" s="704"/>
      <c r="EA876" s="224" t="str">
        <f t="shared" si="858"/>
        <v xml:space="preserve"> </v>
      </c>
      <c r="EB876" s="906"/>
      <c r="EC876" s="904"/>
      <c r="ED876" s="904"/>
      <c r="EE876" s="904"/>
      <c r="EF876" s="904"/>
      <c r="EG876" s="904"/>
      <c r="EH876" s="904"/>
      <c r="EI876" s="904"/>
      <c r="EJ876" s="904"/>
      <c r="EK876" s="905"/>
      <c r="EL876" s="80"/>
      <c r="EM876" s="224" t="str">
        <f t="shared" si="846"/>
        <v xml:space="preserve"> </v>
      </c>
      <c r="EN876" s="224" t="str">
        <f t="shared" si="847"/>
        <v xml:space="preserve"> </v>
      </c>
      <c r="EO876" s="115"/>
      <c r="EP876" s="1050"/>
      <c r="EQ876" s="253"/>
      <c r="ER876" s="117"/>
      <c r="ES876" s="1258">
        <f t="shared" si="848"/>
        <v>785</v>
      </c>
      <c r="ET876" s="224" t="str">
        <f t="shared" si="849"/>
        <v xml:space="preserve"> </v>
      </c>
      <c r="EU876" s="477" t="str">
        <f t="shared" si="850"/>
        <v/>
      </c>
      <c r="EV876" s="1334" t="str">
        <f t="shared" si="853"/>
        <v xml:space="preserve"> </v>
      </c>
      <c r="EW876" s="1332" t="str">
        <f t="shared" si="897"/>
        <v/>
      </c>
      <c r="EX876" s="1275" t="str">
        <f t="shared" si="879"/>
        <v/>
      </c>
      <c r="EY876" s="1275" t="str">
        <f t="shared" si="880"/>
        <v/>
      </c>
      <c r="EZ876" s="1275" t="str">
        <f t="shared" si="881"/>
        <v/>
      </c>
      <c r="FA876" s="1275" t="str">
        <f t="shared" si="882"/>
        <v/>
      </c>
      <c r="FB876" s="1275" t="str">
        <f t="shared" si="883"/>
        <v/>
      </c>
      <c r="FC876" s="1333" t="str">
        <f t="shared" si="884"/>
        <v/>
      </c>
      <c r="FE876" s="1234" t="str">
        <f t="shared" si="885"/>
        <v xml:space="preserve"> </v>
      </c>
      <c r="FF876" s="1234" t="str">
        <f t="shared" si="886"/>
        <v xml:space="preserve"> </v>
      </c>
      <c r="FG876" s="1234" t="str">
        <f t="shared" si="887"/>
        <v xml:space="preserve"> </v>
      </c>
      <c r="FH876" s="1234" t="str">
        <f t="shared" si="888"/>
        <v xml:space="preserve"> </v>
      </c>
      <c r="FI876" s="1234" t="str">
        <f t="shared" si="859"/>
        <v xml:space="preserve"> </v>
      </c>
      <c r="FJ876" s="1234" t="str">
        <f t="shared" si="889"/>
        <v xml:space="preserve"> </v>
      </c>
      <c r="FK876" s="1234">
        <f t="shared" si="860"/>
        <v>0</v>
      </c>
      <c r="FL876" s="1227"/>
      <c r="FM876" s="1234" t="str">
        <f t="shared" si="861"/>
        <v xml:space="preserve"> </v>
      </c>
      <c r="FN876" s="1234" t="str">
        <f t="shared" si="862"/>
        <v xml:space="preserve"> </v>
      </c>
      <c r="FO876" s="1234" t="str">
        <f t="shared" si="890"/>
        <v xml:space="preserve"> </v>
      </c>
      <c r="FP876" s="1234" t="str">
        <f t="shared" si="891"/>
        <v xml:space="preserve"> </v>
      </c>
      <c r="FQ876" s="1234" t="str">
        <f t="shared" si="863"/>
        <v xml:space="preserve"> </v>
      </c>
      <c r="FR876" s="1234" t="str">
        <f t="shared" si="892"/>
        <v xml:space="preserve"> </v>
      </c>
      <c r="FS876" s="1234">
        <f t="shared" si="898"/>
        <v>0</v>
      </c>
      <c r="FT876" s="1227"/>
      <c r="FU876" s="1234" t="str">
        <f t="shared" si="893"/>
        <v xml:space="preserve"> </v>
      </c>
      <c r="FV876" s="1234" t="str">
        <f t="shared" si="894"/>
        <v xml:space="preserve"> </v>
      </c>
      <c r="FW876" s="1234" t="str">
        <f t="shared" si="895"/>
        <v xml:space="preserve"> </v>
      </c>
      <c r="FX876" s="1234" t="str">
        <f t="shared" si="864"/>
        <v xml:space="preserve"> </v>
      </c>
      <c r="FY876" s="1234" t="str">
        <f t="shared" si="865"/>
        <v xml:space="preserve"> </v>
      </c>
      <c r="FZ876" s="1234" t="str">
        <f t="shared" si="896"/>
        <v xml:space="preserve"> </v>
      </c>
      <c r="GA876" s="1234">
        <f t="shared" si="866"/>
        <v>0</v>
      </c>
      <c r="GB876" s="1227"/>
      <c r="GC876" s="1234" t="str">
        <f t="shared" si="867"/>
        <v xml:space="preserve"> </v>
      </c>
      <c r="GD876" s="1234" t="str">
        <f t="shared" si="868"/>
        <v xml:space="preserve"> </v>
      </c>
      <c r="GE876" s="1234" t="str">
        <f t="shared" si="869"/>
        <v xml:space="preserve"> </v>
      </c>
      <c r="GF876" s="1234" t="str">
        <f t="shared" si="870"/>
        <v xml:space="preserve"> </v>
      </c>
      <c r="GG876" s="1234" t="str">
        <f t="shared" si="871"/>
        <v xml:space="preserve"> </v>
      </c>
      <c r="GH876" s="1234" t="str">
        <f t="shared" si="872"/>
        <v xml:space="preserve"> </v>
      </c>
      <c r="GI876" s="1234" t="str">
        <f t="shared" si="873"/>
        <v xml:space="preserve"> </v>
      </c>
      <c r="GJ876" s="1234" t="str">
        <f t="shared" si="874"/>
        <v xml:space="preserve"> </v>
      </c>
      <c r="GK876" s="1234" t="str">
        <f t="shared" si="875"/>
        <v xml:space="preserve"> </v>
      </c>
      <c r="GL876" s="1234" t="str">
        <f t="shared" si="876"/>
        <v xml:space="preserve"> </v>
      </c>
      <c r="GM876" s="1234" t="str">
        <f t="shared" si="877"/>
        <v xml:space="preserve"> </v>
      </c>
      <c r="GN876" s="1234">
        <f t="shared" si="878"/>
        <v>0</v>
      </c>
    </row>
    <row r="877" spans="1:196" s="100" customFormat="1" ht="27" customHeight="1" thickTop="1" thickBot="1">
      <c r="A877" s="1208">
        <f>【A票】【D票】!$D$10</f>
        <v>0</v>
      </c>
      <c r="B877" s="1212">
        <f>【A票】【D票】!$H$10</f>
        <v>0</v>
      </c>
      <c r="C877" s="1213" t="str">
        <f>【A票】【D票】!$K$10</f>
        <v xml:space="preserve"> </v>
      </c>
      <c r="D877" s="1214">
        <f t="shared" si="852"/>
        <v>786</v>
      </c>
      <c r="E877" s="914"/>
      <c r="F877" s="467"/>
      <c r="G877" s="469"/>
      <c r="H877" s="224" t="str">
        <f t="shared" si="838"/>
        <v xml:space="preserve"> </v>
      </c>
      <c r="I877" s="704"/>
      <c r="J877" s="117"/>
      <c r="K877" s="117"/>
      <c r="L877" s="117"/>
      <c r="M877" s="117"/>
      <c r="N877" s="117"/>
      <c r="O877" s="117"/>
      <c r="P877" s="117"/>
      <c r="Q877" s="117"/>
      <c r="R877" s="117"/>
      <c r="S877" s="117"/>
      <c r="T877" s="254"/>
      <c r="U877" s="646"/>
      <c r="V877" s="646"/>
      <c r="W877" s="114"/>
      <c r="X877" s="254"/>
      <c r="Y877" s="224" t="str">
        <f t="shared" si="839"/>
        <v xml:space="preserve"> </v>
      </c>
      <c r="Z877" s="579"/>
      <c r="AA877" s="704"/>
      <c r="AB877" s="119"/>
      <c r="AC877" s="224" t="str">
        <f t="shared" si="854"/>
        <v xml:space="preserve"> </v>
      </c>
      <c r="AD877" s="115"/>
      <c r="AE877" s="253"/>
      <c r="AF877" s="704"/>
      <c r="AG877" s="727"/>
      <c r="AH877" s="727"/>
      <c r="AI877" s="727"/>
      <c r="AJ877" s="727"/>
      <c r="AK877" s="591"/>
      <c r="AL877" s="727"/>
      <c r="AM877" s="727"/>
      <c r="AN877" s="727"/>
      <c r="AO877" s="727"/>
      <c r="AP877" s="727"/>
      <c r="AQ877" s="727"/>
      <c r="AR877" s="727"/>
      <c r="AS877" s="727"/>
      <c r="AT877" s="727"/>
      <c r="AU877" s="727"/>
      <c r="AV877" s="727"/>
      <c r="AW877" s="727"/>
      <c r="AX877" s="727"/>
      <c r="AY877" s="727"/>
      <c r="AZ877" s="727"/>
      <c r="BA877" s="727"/>
      <c r="BB877" s="727"/>
      <c r="BC877" s="821"/>
      <c r="BD877" s="727"/>
      <c r="BE877" s="727"/>
      <c r="BF877" s="727"/>
      <c r="BG877" s="727"/>
      <c r="BH877" s="727"/>
      <c r="BI877" s="727"/>
      <c r="BJ877" s="727"/>
      <c r="BK877" s="727"/>
      <c r="BL877" s="821"/>
      <c r="BM877" s="727"/>
      <c r="BN877" s="727"/>
      <c r="BO877" s="727"/>
      <c r="BP877" s="727"/>
      <c r="BQ877" s="727"/>
      <c r="BR877" s="821"/>
      <c r="BS877" s="727"/>
      <c r="BT877" s="727"/>
      <c r="BU877" s="727"/>
      <c r="BV877" s="591"/>
      <c r="BW877" s="224" t="str">
        <f t="shared" si="851"/>
        <v xml:space="preserve"> </v>
      </c>
      <c r="BX877" s="471">
        <f t="shared" si="840"/>
        <v>786</v>
      </c>
      <c r="BY877" s="117"/>
      <c r="BZ877" s="117"/>
      <c r="CA877" s="117"/>
      <c r="CB877" s="117"/>
      <c r="CC877" s="117"/>
      <c r="CD877" s="461"/>
      <c r="CE877" s="236"/>
      <c r="CF877" s="224" t="str">
        <f t="shared" si="841"/>
        <v xml:space="preserve"> </v>
      </c>
      <c r="CG877" s="116"/>
      <c r="CH877" s="117"/>
      <c r="CI877" s="117"/>
      <c r="CJ877" s="117"/>
      <c r="CK877" s="472"/>
      <c r="CL877" s="472"/>
      <c r="CM877" s="472"/>
      <c r="CN877" s="472"/>
      <c r="CO877" s="117"/>
      <c r="CP877" s="253"/>
      <c r="CQ877" s="120"/>
      <c r="CR877" s="224" t="str" cm="1">
        <f t="array" ref="CR877">IF(AND(SUM(COUNTIF(CG877:CM877,{"*不明*","*その他*"})+COUNTIF(CO877:CP877,{"*不明*","*その他*"}))&gt;0,CQ877=""),"その他・不明の場合,10)具体的内容、理由を記入",IF(OR(AND(CI877=CI$65,COUNTA(CJ877:CM877)&lt;4),AND(OR(CI877=CI$63,CI877=CI$64,CI877=CI$66,CI877=CI$67,CI877=CI$68,CI877=""),COUNTA(CJ877:CM877)&gt;0)),"3)介護保険認定済→要介護度、認知症自立度、寝たきり度、介護保険サービス記入",IF(OR(AND(OR(CM877=CM$63,CM877=CM$64),CN877=""),AND(OR(CM877=CM$65,CM877=CM$66),CN877&lt;&gt;"")),"7)介護保険サービス受けている/過去受けていた→具体的内容記入"," ")))</f>
        <v xml:space="preserve"> </v>
      </c>
      <c r="CS877" s="224" t="str">
        <f t="shared" si="842"/>
        <v xml:space="preserve"> </v>
      </c>
      <c r="CT877" s="116"/>
      <c r="CU877" s="253"/>
      <c r="CV877" s="117"/>
      <c r="CW877" s="117"/>
      <c r="CX877" s="253"/>
      <c r="CY877" s="117"/>
      <c r="CZ877" s="117"/>
      <c r="DA877" s="253"/>
      <c r="DB877" s="117"/>
      <c r="DC877" s="224" t="str">
        <f t="shared" si="843"/>
        <v xml:space="preserve"> </v>
      </c>
      <c r="DD877" s="224" t="str">
        <f t="shared" si="844"/>
        <v xml:space="preserve"> </v>
      </c>
      <c r="DE877" s="224" t="str">
        <f t="shared" si="855"/>
        <v xml:space="preserve"> </v>
      </c>
      <c r="DF877" s="121"/>
      <c r="DG877" s="114"/>
      <c r="DH877" s="704"/>
      <c r="DI877" s="119"/>
      <c r="DJ877" s="187"/>
      <c r="DK877" s="254"/>
      <c r="DL877" s="224" t="str">
        <f t="shared" si="856"/>
        <v xml:space="preserve"> </v>
      </c>
      <c r="DM877" s="224" t="str">
        <f t="shared" si="845"/>
        <v xml:space="preserve"> </v>
      </c>
      <c r="DN877" s="474"/>
      <c r="DO877" s="117"/>
      <c r="DP877" s="117"/>
      <c r="DQ877" s="117"/>
      <c r="DR877" s="117"/>
      <c r="DS877" s="117"/>
      <c r="DT877" s="254"/>
      <c r="DU877" s="476"/>
      <c r="DV877" s="224" t="str">
        <f t="shared" si="857"/>
        <v xml:space="preserve"> </v>
      </c>
      <c r="DW877" s="115"/>
      <c r="DX877" s="470"/>
      <c r="DY877" s="117"/>
      <c r="DZ877" s="704"/>
      <c r="EA877" s="224" t="str">
        <f t="shared" si="858"/>
        <v xml:space="preserve"> </v>
      </c>
      <c r="EB877" s="906"/>
      <c r="EC877" s="904"/>
      <c r="ED877" s="904"/>
      <c r="EE877" s="904"/>
      <c r="EF877" s="904"/>
      <c r="EG877" s="904"/>
      <c r="EH877" s="904"/>
      <c r="EI877" s="904"/>
      <c r="EJ877" s="904"/>
      <c r="EK877" s="905"/>
      <c r="EL877" s="80"/>
      <c r="EM877" s="224" t="str">
        <f t="shared" si="846"/>
        <v xml:space="preserve"> </v>
      </c>
      <c r="EN877" s="224" t="str">
        <f t="shared" si="847"/>
        <v xml:space="preserve"> </v>
      </c>
      <c r="EO877" s="115"/>
      <c r="EP877" s="1050"/>
      <c r="EQ877" s="253"/>
      <c r="ER877" s="117"/>
      <c r="ES877" s="1258">
        <f t="shared" si="848"/>
        <v>786</v>
      </c>
      <c r="ET877" s="224" t="str">
        <f t="shared" si="849"/>
        <v xml:space="preserve"> </v>
      </c>
      <c r="EU877" s="477" t="str">
        <f t="shared" si="850"/>
        <v/>
      </c>
      <c r="EV877" s="1334" t="str">
        <f t="shared" si="853"/>
        <v xml:space="preserve"> </v>
      </c>
      <c r="EW877" s="1332" t="str">
        <f t="shared" si="897"/>
        <v/>
      </c>
      <c r="EX877" s="1275" t="str">
        <f t="shared" si="879"/>
        <v/>
      </c>
      <c r="EY877" s="1275" t="str">
        <f t="shared" si="880"/>
        <v/>
      </c>
      <c r="EZ877" s="1275" t="str">
        <f t="shared" si="881"/>
        <v/>
      </c>
      <c r="FA877" s="1275" t="str">
        <f t="shared" si="882"/>
        <v/>
      </c>
      <c r="FB877" s="1275" t="str">
        <f t="shared" si="883"/>
        <v/>
      </c>
      <c r="FC877" s="1333" t="str">
        <f t="shared" si="884"/>
        <v/>
      </c>
      <c r="FE877" s="1234" t="str">
        <f t="shared" si="885"/>
        <v xml:space="preserve"> </v>
      </c>
      <c r="FF877" s="1234" t="str">
        <f t="shared" si="886"/>
        <v xml:space="preserve"> </v>
      </c>
      <c r="FG877" s="1234" t="str">
        <f t="shared" si="887"/>
        <v xml:space="preserve"> </v>
      </c>
      <c r="FH877" s="1234" t="str">
        <f t="shared" si="888"/>
        <v xml:space="preserve"> </v>
      </c>
      <c r="FI877" s="1234" t="str">
        <f t="shared" si="859"/>
        <v xml:space="preserve"> </v>
      </c>
      <c r="FJ877" s="1234" t="str">
        <f t="shared" si="889"/>
        <v xml:space="preserve"> </v>
      </c>
      <c r="FK877" s="1234">
        <f t="shared" si="860"/>
        <v>0</v>
      </c>
      <c r="FL877" s="1227"/>
      <c r="FM877" s="1234" t="str">
        <f t="shared" si="861"/>
        <v xml:space="preserve"> </v>
      </c>
      <c r="FN877" s="1234" t="str">
        <f t="shared" si="862"/>
        <v xml:space="preserve"> </v>
      </c>
      <c r="FO877" s="1234" t="str">
        <f t="shared" si="890"/>
        <v xml:space="preserve"> </v>
      </c>
      <c r="FP877" s="1234" t="str">
        <f t="shared" si="891"/>
        <v xml:space="preserve"> </v>
      </c>
      <c r="FQ877" s="1234" t="str">
        <f t="shared" si="863"/>
        <v xml:space="preserve"> </v>
      </c>
      <c r="FR877" s="1234" t="str">
        <f t="shared" si="892"/>
        <v xml:space="preserve"> </v>
      </c>
      <c r="FS877" s="1234">
        <f t="shared" si="898"/>
        <v>0</v>
      </c>
      <c r="FT877" s="1227"/>
      <c r="FU877" s="1234" t="str">
        <f t="shared" si="893"/>
        <v xml:space="preserve"> </v>
      </c>
      <c r="FV877" s="1234" t="str">
        <f t="shared" si="894"/>
        <v xml:space="preserve"> </v>
      </c>
      <c r="FW877" s="1234" t="str">
        <f t="shared" si="895"/>
        <v xml:space="preserve"> </v>
      </c>
      <c r="FX877" s="1234" t="str">
        <f t="shared" si="864"/>
        <v xml:space="preserve"> </v>
      </c>
      <c r="FY877" s="1234" t="str">
        <f t="shared" si="865"/>
        <v xml:space="preserve"> </v>
      </c>
      <c r="FZ877" s="1234" t="str">
        <f t="shared" si="896"/>
        <v xml:space="preserve"> </v>
      </c>
      <c r="GA877" s="1234">
        <f t="shared" si="866"/>
        <v>0</v>
      </c>
      <c r="GB877" s="1227"/>
      <c r="GC877" s="1234" t="str">
        <f t="shared" si="867"/>
        <v xml:space="preserve"> </v>
      </c>
      <c r="GD877" s="1234" t="str">
        <f t="shared" si="868"/>
        <v xml:space="preserve"> </v>
      </c>
      <c r="GE877" s="1234" t="str">
        <f t="shared" si="869"/>
        <v xml:space="preserve"> </v>
      </c>
      <c r="GF877" s="1234" t="str">
        <f t="shared" si="870"/>
        <v xml:space="preserve"> </v>
      </c>
      <c r="GG877" s="1234" t="str">
        <f t="shared" si="871"/>
        <v xml:space="preserve"> </v>
      </c>
      <c r="GH877" s="1234" t="str">
        <f t="shared" si="872"/>
        <v xml:space="preserve"> </v>
      </c>
      <c r="GI877" s="1234" t="str">
        <f t="shared" si="873"/>
        <v xml:space="preserve"> </v>
      </c>
      <c r="GJ877" s="1234" t="str">
        <f t="shared" si="874"/>
        <v xml:space="preserve"> </v>
      </c>
      <c r="GK877" s="1234" t="str">
        <f t="shared" si="875"/>
        <v xml:space="preserve"> </v>
      </c>
      <c r="GL877" s="1234" t="str">
        <f t="shared" si="876"/>
        <v xml:space="preserve"> </v>
      </c>
      <c r="GM877" s="1234" t="str">
        <f t="shared" si="877"/>
        <v xml:space="preserve"> </v>
      </c>
      <c r="GN877" s="1234">
        <f t="shared" si="878"/>
        <v>0</v>
      </c>
    </row>
    <row r="878" spans="1:196" s="100" customFormat="1" ht="27" customHeight="1" thickTop="1" thickBot="1">
      <c r="A878" s="1208">
        <f>【A票】【D票】!$D$10</f>
        <v>0</v>
      </c>
      <c r="B878" s="1212">
        <f>【A票】【D票】!$H$10</f>
        <v>0</v>
      </c>
      <c r="C878" s="1213" t="str">
        <f>【A票】【D票】!$K$10</f>
        <v xml:space="preserve"> </v>
      </c>
      <c r="D878" s="1214">
        <f t="shared" si="852"/>
        <v>787</v>
      </c>
      <c r="E878" s="914"/>
      <c r="F878" s="467"/>
      <c r="G878" s="469"/>
      <c r="H878" s="224" t="str">
        <f t="shared" si="838"/>
        <v xml:space="preserve"> </v>
      </c>
      <c r="I878" s="704"/>
      <c r="J878" s="117"/>
      <c r="K878" s="117"/>
      <c r="L878" s="117"/>
      <c r="M878" s="117"/>
      <c r="N878" s="117"/>
      <c r="O878" s="117"/>
      <c r="P878" s="117"/>
      <c r="Q878" s="117"/>
      <c r="R878" s="117"/>
      <c r="S878" s="117"/>
      <c r="T878" s="254"/>
      <c r="U878" s="646"/>
      <c r="V878" s="646"/>
      <c r="W878" s="114"/>
      <c r="X878" s="254"/>
      <c r="Y878" s="224" t="str">
        <f t="shared" si="839"/>
        <v xml:space="preserve"> </v>
      </c>
      <c r="Z878" s="579"/>
      <c r="AA878" s="704"/>
      <c r="AB878" s="119"/>
      <c r="AC878" s="224" t="str">
        <f t="shared" si="854"/>
        <v xml:space="preserve"> </v>
      </c>
      <c r="AD878" s="115"/>
      <c r="AE878" s="253"/>
      <c r="AF878" s="704"/>
      <c r="AG878" s="727"/>
      <c r="AH878" s="727"/>
      <c r="AI878" s="727"/>
      <c r="AJ878" s="727"/>
      <c r="AK878" s="591"/>
      <c r="AL878" s="727"/>
      <c r="AM878" s="727"/>
      <c r="AN878" s="727"/>
      <c r="AO878" s="727"/>
      <c r="AP878" s="727"/>
      <c r="AQ878" s="727"/>
      <c r="AR878" s="727"/>
      <c r="AS878" s="727"/>
      <c r="AT878" s="727"/>
      <c r="AU878" s="727"/>
      <c r="AV878" s="727"/>
      <c r="AW878" s="727"/>
      <c r="AX878" s="727"/>
      <c r="AY878" s="727"/>
      <c r="AZ878" s="727"/>
      <c r="BA878" s="727"/>
      <c r="BB878" s="727"/>
      <c r="BC878" s="821"/>
      <c r="BD878" s="727"/>
      <c r="BE878" s="727"/>
      <c r="BF878" s="727"/>
      <c r="BG878" s="727"/>
      <c r="BH878" s="727"/>
      <c r="BI878" s="727"/>
      <c r="BJ878" s="727"/>
      <c r="BK878" s="727"/>
      <c r="BL878" s="821"/>
      <c r="BM878" s="727"/>
      <c r="BN878" s="727"/>
      <c r="BO878" s="727"/>
      <c r="BP878" s="727"/>
      <c r="BQ878" s="727"/>
      <c r="BR878" s="821"/>
      <c r="BS878" s="727"/>
      <c r="BT878" s="727"/>
      <c r="BU878" s="727"/>
      <c r="BV878" s="591"/>
      <c r="BW878" s="224" t="str">
        <f t="shared" si="851"/>
        <v xml:space="preserve"> </v>
      </c>
      <c r="BX878" s="471">
        <f t="shared" si="840"/>
        <v>787</v>
      </c>
      <c r="BY878" s="117"/>
      <c r="BZ878" s="117"/>
      <c r="CA878" s="117"/>
      <c r="CB878" s="117"/>
      <c r="CC878" s="117"/>
      <c r="CD878" s="461"/>
      <c r="CE878" s="236"/>
      <c r="CF878" s="224" t="str">
        <f t="shared" si="841"/>
        <v xml:space="preserve"> </v>
      </c>
      <c r="CG878" s="116"/>
      <c r="CH878" s="117"/>
      <c r="CI878" s="117"/>
      <c r="CJ878" s="117"/>
      <c r="CK878" s="472"/>
      <c r="CL878" s="472"/>
      <c r="CM878" s="472"/>
      <c r="CN878" s="472"/>
      <c r="CO878" s="117"/>
      <c r="CP878" s="253"/>
      <c r="CQ878" s="120"/>
      <c r="CR878" s="224" t="str" cm="1">
        <f t="array" ref="CR878">IF(AND(SUM(COUNTIF(CG878:CM878,{"*不明*","*その他*"})+COUNTIF(CO878:CP878,{"*不明*","*その他*"}))&gt;0,CQ878=""),"その他・不明の場合,10)具体的内容、理由を記入",IF(OR(AND(CI878=CI$65,COUNTA(CJ878:CM878)&lt;4),AND(OR(CI878=CI$63,CI878=CI$64,CI878=CI$66,CI878=CI$67,CI878=CI$68,CI878=""),COUNTA(CJ878:CM878)&gt;0)),"3)介護保険認定済→要介護度、認知症自立度、寝たきり度、介護保険サービス記入",IF(OR(AND(OR(CM878=CM$63,CM878=CM$64),CN878=""),AND(OR(CM878=CM$65,CM878=CM$66),CN878&lt;&gt;"")),"7)介護保険サービス受けている/過去受けていた→具体的内容記入"," ")))</f>
        <v xml:space="preserve"> </v>
      </c>
      <c r="CS878" s="224" t="str">
        <f t="shared" si="842"/>
        <v xml:space="preserve"> </v>
      </c>
      <c r="CT878" s="116"/>
      <c r="CU878" s="253"/>
      <c r="CV878" s="117"/>
      <c r="CW878" s="117"/>
      <c r="CX878" s="253"/>
      <c r="CY878" s="117"/>
      <c r="CZ878" s="117"/>
      <c r="DA878" s="253"/>
      <c r="DB878" s="117"/>
      <c r="DC878" s="224" t="str">
        <f t="shared" si="843"/>
        <v xml:space="preserve"> </v>
      </c>
      <c r="DD878" s="224" t="str">
        <f t="shared" si="844"/>
        <v xml:space="preserve"> </v>
      </c>
      <c r="DE878" s="224" t="str">
        <f t="shared" si="855"/>
        <v xml:space="preserve"> </v>
      </c>
      <c r="DF878" s="121"/>
      <c r="DG878" s="114"/>
      <c r="DH878" s="704"/>
      <c r="DI878" s="119"/>
      <c r="DJ878" s="187"/>
      <c r="DK878" s="254"/>
      <c r="DL878" s="224" t="str">
        <f t="shared" si="856"/>
        <v xml:space="preserve"> </v>
      </c>
      <c r="DM878" s="224" t="str">
        <f t="shared" si="845"/>
        <v xml:space="preserve"> </v>
      </c>
      <c r="DN878" s="474"/>
      <c r="DO878" s="117"/>
      <c r="DP878" s="117"/>
      <c r="DQ878" s="117"/>
      <c r="DR878" s="117"/>
      <c r="DS878" s="117"/>
      <c r="DT878" s="254"/>
      <c r="DU878" s="476"/>
      <c r="DV878" s="224" t="str">
        <f t="shared" si="857"/>
        <v xml:space="preserve"> </v>
      </c>
      <c r="DW878" s="115"/>
      <c r="DX878" s="470"/>
      <c r="DY878" s="117"/>
      <c r="DZ878" s="704"/>
      <c r="EA878" s="224" t="str">
        <f t="shared" si="858"/>
        <v xml:space="preserve"> </v>
      </c>
      <c r="EB878" s="906"/>
      <c r="EC878" s="904"/>
      <c r="ED878" s="904"/>
      <c r="EE878" s="904"/>
      <c r="EF878" s="904"/>
      <c r="EG878" s="904"/>
      <c r="EH878" s="904"/>
      <c r="EI878" s="904"/>
      <c r="EJ878" s="904"/>
      <c r="EK878" s="905"/>
      <c r="EL878" s="80"/>
      <c r="EM878" s="224" t="str">
        <f t="shared" si="846"/>
        <v xml:space="preserve"> </v>
      </c>
      <c r="EN878" s="224" t="str">
        <f t="shared" si="847"/>
        <v xml:space="preserve"> </v>
      </c>
      <c r="EO878" s="115"/>
      <c r="EP878" s="1050"/>
      <c r="EQ878" s="253"/>
      <c r="ER878" s="117"/>
      <c r="ES878" s="1258">
        <f t="shared" si="848"/>
        <v>787</v>
      </c>
      <c r="ET878" s="224" t="str">
        <f t="shared" si="849"/>
        <v xml:space="preserve"> </v>
      </c>
      <c r="EU878" s="477" t="str">
        <f t="shared" si="850"/>
        <v/>
      </c>
      <c r="EV878" s="1334" t="str">
        <f t="shared" si="853"/>
        <v xml:space="preserve"> </v>
      </c>
      <c r="EW878" s="1332" t="str">
        <f t="shared" si="897"/>
        <v/>
      </c>
      <c r="EX878" s="1275" t="str">
        <f t="shared" si="879"/>
        <v/>
      </c>
      <c r="EY878" s="1275" t="str">
        <f t="shared" si="880"/>
        <v/>
      </c>
      <c r="EZ878" s="1275" t="str">
        <f t="shared" si="881"/>
        <v/>
      </c>
      <c r="FA878" s="1275" t="str">
        <f t="shared" si="882"/>
        <v/>
      </c>
      <c r="FB878" s="1275" t="str">
        <f t="shared" si="883"/>
        <v/>
      </c>
      <c r="FC878" s="1333" t="str">
        <f t="shared" si="884"/>
        <v/>
      </c>
      <c r="FE878" s="1234" t="str">
        <f t="shared" si="885"/>
        <v xml:space="preserve"> </v>
      </c>
      <c r="FF878" s="1234" t="str">
        <f t="shared" si="886"/>
        <v xml:space="preserve"> </v>
      </c>
      <c r="FG878" s="1234" t="str">
        <f t="shared" si="887"/>
        <v xml:space="preserve"> </v>
      </c>
      <c r="FH878" s="1234" t="str">
        <f t="shared" si="888"/>
        <v xml:space="preserve"> </v>
      </c>
      <c r="FI878" s="1234" t="str">
        <f t="shared" si="859"/>
        <v xml:space="preserve"> </v>
      </c>
      <c r="FJ878" s="1234" t="str">
        <f t="shared" si="889"/>
        <v xml:space="preserve"> </v>
      </c>
      <c r="FK878" s="1234">
        <f t="shared" si="860"/>
        <v>0</v>
      </c>
      <c r="FL878" s="1227"/>
      <c r="FM878" s="1234" t="str">
        <f t="shared" si="861"/>
        <v xml:space="preserve"> </v>
      </c>
      <c r="FN878" s="1234" t="str">
        <f t="shared" si="862"/>
        <v xml:space="preserve"> </v>
      </c>
      <c r="FO878" s="1234" t="str">
        <f t="shared" si="890"/>
        <v xml:space="preserve"> </v>
      </c>
      <c r="FP878" s="1234" t="str">
        <f t="shared" si="891"/>
        <v xml:space="preserve"> </v>
      </c>
      <c r="FQ878" s="1234" t="str">
        <f t="shared" si="863"/>
        <v xml:space="preserve"> </v>
      </c>
      <c r="FR878" s="1234" t="str">
        <f t="shared" si="892"/>
        <v xml:space="preserve"> </v>
      </c>
      <c r="FS878" s="1234">
        <f t="shared" si="898"/>
        <v>0</v>
      </c>
      <c r="FT878" s="1227"/>
      <c r="FU878" s="1234" t="str">
        <f t="shared" si="893"/>
        <v xml:space="preserve"> </v>
      </c>
      <c r="FV878" s="1234" t="str">
        <f t="shared" si="894"/>
        <v xml:space="preserve"> </v>
      </c>
      <c r="FW878" s="1234" t="str">
        <f t="shared" si="895"/>
        <v xml:space="preserve"> </v>
      </c>
      <c r="FX878" s="1234" t="str">
        <f t="shared" si="864"/>
        <v xml:space="preserve"> </v>
      </c>
      <c r="FY878" s="1234" t="str">
        <f t="shared" si="865"/>
        <v xml:space="preserve"> </v>
      </c>
      <c r="FZ878" s="1234" t="str">
        <f t="shared" si="896"/>
        <v xml:space="preserve"> </v>
      </c>
      <c r="GA878" s="1234">
        <f t="shared" si="866"/>
        <v>0</v>
      </c>
      <c r="GB878" s="1227"/>
      <c r="GC878" s="1234" t="str">
        <f t="shared" si="867"/>
        <v xml:space="preserve"> </v>
      </c>
      <c r="GD878" s="1234" t="str">
        <f t="shared" si="868"/>
        <v xml:space="preserve"> </v>
      </c>
      <c r="GE878" s="1234" t="str">
        <f t="shared" si="869"/>
        <v xml:space="preserve"> </v>
      </c>
      <c r="GF878" s="1234" t="str">
        <f t="shared" si="870"/>
        <v xml:space="preserve"> </v>
      </c>
      <c r="GG878" s="1234" t="str">
        <f t="shared" si="871"/>
        <v xml:space="preserve"> </v>
      </c>
      <c r="GH878" s="1234" t="str">
        <f t="shared" si="872"/>
        <v xml:space="preserve"> </v>
      </c>
      <c r="GI878" s="1234" t="str">
        <f t="shared" si="873"/>
        <v xml:space="preserve"> </v>
      </c>
      <c r="GJ878" s="1234" t="str">
        <f t="shared" si="874"/>
        <v xml:space="preserve"> </v>
      </c>
      <c r="GK878" s="1234" t="str">
        <f t="shared" si="875"/>
        <v xml:space="preserve"> </v>
      </c>
      <c r="GL878" s="1234" t="str">
        <f t="shared" si="876"/>
        <v xml:space="preserve"> </v>
      </c>
      <c r="GM878" s="1234" t="str">
        <f t="shared" si="877"/>
        <v xml:space="preserve"> </v>
      </c>
      <c r="GN878" s="1234">
        <f t="shared" si="878"/>
        <v>0</v>
      </c>
    </row>
    <row r="879" spans="1:196" s="100" customFormat="1" ht="27" customHeight="1" thickTop="1" thickBot="1">
      <c r="A879" s="1208">
        <f>【A票】【D票】!$D$10</f>
        <v>0</v>
      </c>
      <c r="B879" s="1212">
        <f>【A票】【D票】!$H$10</f>
        <v>0</v>
      </c>
      <c r="C879" s="1213" t="str">
        <f>【A票】【D票】!$K$10</f>
        <v xml:space="preserve"> </v>
      </c>
      <c r="D879" s="1214">
        <f t="shared" si="852"/>
        <v>788</v>
      </c>
      <c r="E879" s="914"/>
      <c r="F879" s="467"/>
      <c r="G879" s="469"/>
      <c r="H879" s="224" t="str">
        <f t="shared" si="838"/>
        <v xml:space="preserve"> </v>
      </c>
      <c r="I879" s="704"/>
      <c r="J879" s="117"/>
      <c r="K879" s="117"/>
      <c r="L879" s="117"/>
      <c r="M879" s="117"/>
      <c r="N879" s="117"/>
      <c r="O879" s="117"/>
      <c r="P879" s="117"/>
      <c r="Q879" s="117"/>
      <c r="R879" s="117"/>
      <c r="S879" s="117"/>
      <c r="T879" s="254"/>
      <c r="U879" s="646"/>
      <c r="V879" s="646"/>
      <c r="W879" s="114"/>
      <c r="X879" s="254"/>
      <c r="Y879" s="224" t="str">
        <f t="shared" si="839"/>
        <v xml:space="preserve"> </v>
      </c>
      <c r="Z879" s="579"/>
      <c r="AA879" s="704"/>
      <c r="AB879" s="119"/>
      <c r="AC879" s="224" t="str">
        <f t="shared" si="854"/>
        <v xml:space="preserve"> </v>
      </c>
      <c r="AD879" s="115"/>
      <c r="AE879" s="253"/>
      <c r="AF879" s="704"/>
      <c r="AG879" s="727"/>
      <c r="AH879" s="727"/>
      <c r="AI879" s="727"/>
      <c r="AJ879" s="727"/>
      <c r="AK879" s="591"/>
      <c r="AL879" s="727"/>
      <c r="AM879" s="727"/>
      <c r="AN879" s="727"/>
      <c r="AO879" s="727"/>
      <c r="AP879" s="727"/>
      <c r="AQ879" s="727"/>
      <c r="AR879" s="727"/>
      <c r="AS879" s="727"/>
      <c r="AT879" s="727"/>
      <c r="AU879" s="727"/>
      <c r="AV879" s="727"/>
      <c r="AW879" s="727"/>
      <c r="AX879" s="727"/>
      <c r="AY879" s="727"/>
      <c r="AZ879" s="727"/>
      <c r="BA879" s="727"/>
      <c r="BB879" s="727"/>
      <c r="BC879" s="821"/>
      <c r="BD879" s="727"/>
      <c r="BE879" s="727"/>
      <c r="BF879" s="727"/>
      <c r="BG879" s="727"/>
      <c r="BH879" s="727"/>
      <c r="BI879" s="727"/>
      <c r="BJ879" s="727"/>
      <c r="BK879" s="727"/>
      <c r="BL879" s="821"/>
      <c r="BM879" s="727"/>
      <c r="BN879" s="727"/>
      <c r="BO879" s="727"/>
      <c r="BP879" s="727"/>
      <c r="BQ879" s="727"/>
      <c r="BR879" s="821"/>
      <c r="BS879" s="727"/>
      <c r="BT879" s="727"/>
      <c r="BU879" s="727"/>
      <c r="BV879" s="591"/>
      <c r="BW879" s="224" t="str">
        <f t="shared" si="851"/>
        <v xml:space="preserve"> </v>
      </c>
      <c r="BX879" s="471">
        <f t="shared" si="840"/>
        <v>788</v>
      </c>
      <c r="BY879" s="117"/>
      <c r="BZ879" s="117"/>
      <c r="CA879" s="117"/>
      <c r="CB879" s="117"/>
      <c r="CC879" s="117"/>
      <c r="CD879" s="461"/>
      <c r="CE879" s="236"/>
      <c r="CF879" s="224" t="str">
        <f t="shared" si="841"/>
        <v xml:space="preserve"> </v>
      </c>
      <c r="CG879" s="116"/>
      <c r="CH879" s="117"/>
      <c r="CI879" s="117"/>
      <c r="CJ879" s="117"/>
      <c r="CK879" s="472"/>
      <c r="CL879" s="472"/>
      <c r="CM879" s="472"/>
      <c r="CN879" s="472"/>
      <c r="CO879" s="117"/>
      <c r="CP879" s="253"/>
      <c r="CQ879" s="120"/>
      <c r="CR879" s="224" t="str" cm="1">
        <f t="array" ref="CR879">IF(AND(SUM(COUNTIF(CG879:CM879,{"*不明*","*その他*"})+COUNTIF(CO879:CP879,{"*不明*","*その他*"}))&gt;0,CQ879=""),"その他・不明の場合,10)具体的内容、理由を記入",IF(OR(AND(CI879=CI$65,COUNTA(CJ879:CM879)&lt;4),AND(OR(CI879=CI$63,CI879=CI$64,CI879=CI$66,CI879=CI$67,CI879=CI$68,CI879=""),COUNTA(CJ879:CM879)&gt;0)),"3)介護保険認定済→要介護度、認知症自立度、寝たきり度、介護保険サービス記入",IF(OR(AND(OR(CM879=CM$63,CM879=CM$64),CN879=""),AND(OR(CM879=CM$65,CM879=CM$66),CN879&lt;&gt;"")),"7)介護保険サービス受けている/過去受けていた→具体的内容記入"," ")))</f>
        <v xml:space="preserve"> </v>
      </c>
      <c r="CS879" s="224" t="str">
        <f t="shared" si="842"/>
        <v xml:space="preserve"> </v>
      </c>
      <c r="CT879" s="116"/>
      <c r="CU879" s="253"/>
      <c r="CV879" s="117"/>
      <c r="CW879" s="117"/>
      <c r="CX879" s="253"/>
      <c r="CY879" s="117"/>
      <c r="CZ879" s="117"/>
      <c r="DA879" s="253"/>
      <c r="DB879" s="117"/>
      <c r="DC879" s="224" t="str">
        <f t="shared" si="843"/>
        <v xml:space="preserve"> </v>
      </c>
      <c r="DD879" s="224" t="str">
        <f t="shared" si="844"/>
        <v xml:space="preserve"> </v>
      </c>
      <c r="DE879" s="224" t="str">
        <f t="shared" si="855"/>
        <v xml:space="preserve"> </v>
      </c>
      <c r="DF879" s="121"/>
      <c r="DG879" s="114"/>
      <c r="DH879" s="704"/>
      <c r="DI879" s="119"/>
      <c r="DJ879" s="187"/>
      <c r="DK879" s="254"/>
      <c r="DL879" s="224" t="str">
        <f t="shared" si="856"/>
        <v xml:space="preserve"> </v>
      </c>
      <c r="DM879" s="224" t="str">
        <f t="shared" si="845"/>
        <v xml:space="preserve"> </v>
      </c>
      <c r="DN879" s="474"/>
      <c r="DO879" s="117"/>
      <c r="DP879" s="117"/>
      <c r="DQ879" s="117"/>
      <c r="DR879" s="117"/>
      <c r="DS879" s="117"/>
      <c r="DT879" s="254"/>
      <c r="DU879" s="476"/>
      <c r="DV879" s="224" t="str">
        <f t="shared" si="857"/>
        <v xml:space="preserve"> </v>
      </c>
      <c r="DW879" s="115"/>
      <c r="DX879" s="470"/>
      <c r="DY879" s="117"/>
      <c r="DZ879" s="704"/>
      <c r="EA879" s="224" t="str">
        <f t="shared" si="858"/>
        <v xml:space="preserve"> </v>
      </c>
      <c r="EB879" s="906"/>
      <c r="EC879" s="904"/>
      <c r="ED879" s="904"/>
      <c r="EE879" s="904"/>
      <c r="EF879" s="904"/>
      <c r="EG879" s="904"/>
      <c r="EH879" s="904"/>
      <c r="EI879" s="904"/>
      <c r="EJ879" s="904"/>
      <c r="EK879" s="905"/>
      <c r="EL879" s="80"/>
      <c r="EM879" s="224" t="str">
        <f t="shared" si="846"/>
        <v xml:space="preserve"> </v>
      </c>
      <c r="EN879" s="224" t="str">
        <f t="shared" si="847"/>
        <v xml:space="preserve"> </v>
      </c>
      <c r="EO879" s="115"/>
      <c r="EP879" s="1050"/>
      <c r="EQ879" s="253"/>
      <c r="ER879" s="117"/>
      <c r="ES879" s="1258">
        <f t="shared" si="848"/>
        <v>788</v>
      </c>
      <c r="ET879" s="224" t="str">
        <f t="shared" si="849"/>
        <v xml:space="preserve"> </v>
      </c>
      <c r="EU879" s="477" t="str">
        <f t="shared" si="850"/>
        <v/>
      </c>
      <c r="EV879" s="1334" t="str">
        <f t="shared" si="853"/>
        <v xml:space="preserve"> </v>
      </c>
      <c r="EW879" s="1332" t="str">
        <f t="shared" si="897"/>
        <v/>
      </c>
      <c r="EX879" s="1275" t="str">
        <f t="shared" si="879"/>
        <v/>
      </c>
      <c r="EY879" s="1275" t="str">
        <f t="shared" si="880"/>
        <v/>
      </c>
      <c r="EZ879" s="1275" t="str">
        <f t="shared" si="881"/>
        <v/>
      </c>
      <c r="FA879" s="1275" t="str">
        <f t="shared" si="882"/>
        <v/>
      </c>
      <c r="FB879" s="1275" t="str">
        <f t="shared" si="883"/>
        <v/>
      </c>
      <c r="FC879" s="1333" t="str">
        <f t="shared" si="884"/>
        <v/>
      </c>
      <c r="FE879" s="1234" t="str">
        <f t="shared" si="885"/>
        <v xml:space="preserve"> </v>
      </c>
      <c r="FF879" s="1234" t="str">
        <f t="shared" si="886"/>
        <v xml:space="preserve"> </v>
      </c>
      <c r="FG879" s="1234" t="str">
        <f t="shared" si="887"/>
        <v xml:space="preserve"> </v>
      </c>
      <c r="FH879" s="1234" t="str">
        <f t="shared" si="888"/>
        <v xml:space="preserve"> </v>
      </c>
      <c r="FI879" s="1234" t="str">
        <f t="shared" si="859"/>
        <v xml:space="preserve"> </v>
      </c>
      <c r="FJ879" s="1234" t="str">
        <f t="shared" si="889"/>
        <v xml:space="preserve"> </v>
      </c>
      <c r="FK879" s="1234">
        <f t="shared" si="860"/>
        <v>0</v>
      </c>
      <c r="FL879" s="1227"/>
      <c r="FM879" s="1234" t="str">
        <f t="shared" si="861"/>
        <v xml:space="preserve"> </v>
      </c>
      <c r="FN879" s="1234" t="str">
        <f t="shared" si="862"/>
        <v xml:space="preserve"> </v>
      </c>
      <c r="FO879" s="1234" t="str">
        <f t="shared" si="890"/>
        <v xml:space="preserve"> </v>
      </c>
      <c r="FP879" s="1234" t="str">
        <f t="shared" si="891"/>
        <v xml:space="preserve"> </v>
      </c>
      <c r="FQ879" s="1234" t="str">
        <f t="shared" si="863"/>
        <v xml:space="preserve"> </v>
      </c>
      <c r="FR879" s="1234" t="str">
        <f t="shared" si="892"/>
        <v xml:space="preserve"> </v>
      </c>
      <c r="FS879" s="1234">
        <f t="shared" si="898"/>
        <v>0</v>
      </c>
      <c r="FT879" s="1227"/>
      <c r="FU879" s="1234" t="str">
        <f t="shared" si="893"/>
        <v xml:space="preserve"> </v>
      </c>
      <c r="FV879" s="1234" t="str">
        <f t="shared" si="894"/>
        <v xml:space="preserve"> </v>
      </c>
      <c r="FW879" s="1234" t="str">
        <f t="shared" si="895"/>
        <v xml:space="preserve"> </v>
      </c>
      <c r="FX879" s="1234" t="str">
        <f t="shared" si="864"/>
        <v xml:space="preserve"> </v>
      </c>
      <c r="FY879" s="1234" t="str">
        <f t="shared" si="865"/>
        <v xml:space="preserve"> </v>
      </c>
      <c r="FZ879" s="1234" t="str">
        <f t="shared" si="896"/>
        <v xml:space="preserve"> </v>
      </c>
      <c r="GA879" s="1234">
        <f t="shared" si="866"/>
        <v>0</v>
      </c>
      <c r="GB879" s="1227"/>
      <c r="GC879" s="1234" t="str">
        <f t="shared" si="867"/>
        <v xml:space="preserve"> </v>
      </c>
      <c r="GD879" s="1234" t="str">
        <f t="shared" si="868"/>
        <v xml:space="preserve"> </v>
      </c>
      <c r="GE879" s="1234" t="str">
        <f t="shared" si="869"/>
        <v xml:space="preserve"> </v>
      </c>
      <c r="GF879" s="1234" t="str">
        <f t="shared" si="870"/>
        <v xml:space="preserve"> </v>
      </c>
      <c r="GG879" s="1234" t="str">
        <f t="shared" si="871"/>
        <v xml:space="preserve"> </v>
      </c>
      <c r="GH879" s="1234" t="str">
        <f t="shared" si="872"/>
        <v xml:space="preserve"> </v>
      </c>
      <c r="GI879" s="1234" t="str">
        <f t="shared" si="873"/>
        <v xml:space="preserve"> </v>
      </c>
      <c r="GJ879" s="1234" t="str">
        <f t="shared" si="874"/>
        <v xml:space="preserve"> </v>
      </c>
      <c r="GK879" s="1234" t="str">
        <f t="shared" si="875"/>
        <v xml:space="preserve"> </v>
      </c>
      <c r="GL879" s="1234" t="str">
        <f t="shared" si="876"/>
        <v xml:space="preserve"> </v>
      </c>
      <c r="GM879" s="1234" t="str">
        <f t="shared" si="877"/>
        <v xml:space="preserve"> </v>
      </c>
      <c r="GN879" s="1234">
        <f t="shared" si="878"/>
        <v>0</v>
      </c>
    </row>
    <row r="880" spans="1:196" s="100" customFormat="1" ht="27" customHeight="1" thickTop="1" thickBot="1">
      <c r="A880" s="1208">
        <f>【A票】【D票】!$D$10</f>
        <v>0</v>
      </c>
      <c r="B880" s="1212">
        <f>【A票】【D票】!$H$10</f>
        <v>0</v>
      </c>
      <c r="C880" s="1213" t="str">
        <f>【A票】【D票】!$K$10</f>
        <v xml:space="preserve"> </v>
      </c>
      <c r="D880" s="1214">
        <f t="shared" si="852"/>
        <v>789</v>
      </c>
      <c r="E880" s="914"/>
      <c r="F880" s="467"/>
      <c r="G880" s="469"/>
      <c r="H880" s="224" t="str">
        <f t="shared" si="838"/>
        <v xml:space="preserve"> </v>
      </c>
      <c r="I880" s="704"/>
      <c r="J880" s="117"/>
      <c r="K880" s="117"/>
      <c r="L880" s="117"/>
      <c r="M880" s="117"/>
      <c r="N880" s="117"/>
      <c r="O880" s="117"/>
      <c r="P880" s="117"/>
      <c r="Q880" s="117"/>
      <c r="R880" s="117"/>
      <c r="S880" s="117"/>
      <c r="T880" s="254"/>
      <c r="U880" s="646"/>
      <c r="V880" s="646"/>
      <c r="W880" s="114"/>
      <c r="X880" s="254"/>
      <c r="Y880" s="224" t="str">
        <f t="shared" si="839"/>
        <v xml:space="preserve"> </v>
      </c>
      <c r="Z880" s="579"/>
      <c r="AA880" s="704"/>
      <c r="AB880" s="119"/>
      <c r="AC880" s="224" t="str">
        <f t="shared" si="854"/>
        <v xml:space="preserve"> </v>
      </c>
      <c r="AD880" s="115"/>
      <c r="AE880" s="253"/>
      <c r="AF880" s="704"/>
      <c r="AG880" s="727"/>
      <c r="AH880" s="727"/>
      <c r="AI880" s="727"/>
      <c r="AJ880" s="727"/>
      <c r="AK880" s="591"/>
      <c r="AL880" s="727"/>
      <c r="AM880" s="727"/>
      <c r="AN880" s="727"/>
      <c r="AO880" s="727"/>
      <c r="AP880" s="727"/>
      <c r="AQ880" s="727"/>
      <c r="AR880" s="727"/>
      <c r="AS880" s="727"/>
      <c r="AT880" s="727"/>
      <c r="AU880" s="727"/>
      <c r="AV880" s="727"/>
      <c r="AW880" s="727"/>
      <c r="AX880" s="727"/>
      <c r="AY880" s="727"/>
      <c r="AZ880" s="727"/>
      <c r="BA880" s="727"/>
      <c r="BB880" s="727"/>
      <c r="BC880" s="821"/>
      <c r="BD880" s="727"/>
      <c r="BE880" s="727"/>
      <c r="BF880" s="727"/>
      <c r="BG880" s="727"/>
      <c r="BH880" s="727"/>
      <c r="BI880" s="727"/>
      <c r="BJ880" s="727"/>
      <c r="BK880" s="727"/>
      <c r="BL880" s="821"/>
      <c r="BM880" s="727"/>
      <c r="BN880" s="727"/>
      <c r="BO880" s="727"/>
      <c r="BP880" s="727"/>
      <c r="BQ880" s="727"/>
      <c r="BR880" s="821"/>
      <c r="BS880" s="727"/>
      <c r="BT880" s="727"/>
      <c r="BU880" s="727"/>
      <c r="BV880" s="591"/>
      <c r="BW880" s="224" t="str">
        <f t="shared" si="851"/>
        <v xml:space="preserve"> </v>
      </c>
      <c r="BX880" s="471">
        <f t="shared" si="840"/>
        <v>789</v>
      </c>
      <c r="BY880" s="117"/>
      <c r="BZ880" s="117"/>
      <c r="CA880" s="117"/>
      <c r="CB880" s="117"/>
      <c r="CC880" s="117"/>
      <c r="CD880" s="461"/>
      <c r="CE880" s="236"/>
      <c r="CF880" s="224" t="str">
        <f t="shared" si="841"/>
        <v xml:space="preserve"> </v>
      </c>
      <c r="CG880" s="116"/>
      <c r="CH880" s="117"/>
      <c r="CI880" s="117"/>
      <c r="CJ880" s="117"/>
      <c r="CK880" s="472"/>
      <c r="CL880" s="472"/>
      <c r="CM880" s="472"/>
      <c r="CN880" s="472"/>
      <c r="CO880" s="117"/>
      <c r="CP880" s="253"/>
      <c r="CQ880" s="120"/>
      <c r="CR880" s="224" t="str" cm="1">
        <f t="array" ref="CR880">IF(AND(SUM(COUNTIF(CG880:CM880,{"*不明*","*その他*"})+COUNTIF(CO880:CP880,{"*不明*","*その他*"}))&gt;0,CQ880=""),"その他・不明の場合,10)具体的内容、理由を記入",IF(OR(AND(CI880=CI$65,COUNTA(CJ880:CM880)&lt;4),AND(OR(CI880=CI$63,CI880=CI$64,CI880=CI$66,CI880=CI$67,CI880=CI$68,CI880=""),COUNTA(CJ880:CM880)&gt;0)),"3)介護保険認定済→要介護度、認知症自立度、寝たきり度、介護保険サービス記入",IF(OR(AND(OR(CM880=CM$63,CM880=CM$64),CN880=""),AND(OR(CM880=CM$65,CM880=CM$66),CN880&lt;&gt;"")),"7)介護保険サービス受けている/過去受けていた→具体的内容記入"," ")))</f>
        <v xml:space="preserve"> </v>
      </c>
      <c r="CS880" s="224" t="str">
        <f t="shared" si="842"/>
        <v xml:space="preserve"> </v>
      </c>
      <c r="CT880" s="116"/>
      <c r="CU880" s="253"/>
      <c r="CV880" s="117"/>
      <c r="CW880" s="117"/>
      <c r="CX880" s="253"/>
      <c r="CY880" s="117"/>
      <c r="CZ880" s="117"/>
      <c r="DA880" s="253"/>
      <c r="DB880" s="117"/>
      <c r="DC880" s="224" t="str">
        <f t="shared" si="843"/>
        <v xml:space="preserve"> </v>
      </c>
      <c r="DD880" s="224" t="str">
        <f t="shared" si="844"/>
        <v xml:space="preserve"> </v>
      </c>
      <c r="DE880" s="224" t="str">
        <f t="shared" si="855"/>
        <v xml:space="preserve"> </v>
      </c>
      <c r="DF880" s="121"/>
      <c r="DG880" s="114"/>
      <c r="DH880" s="704"/>
      <c r="DI880" s="119"/>
      <c r="DJ880" s="187"/>
      <c r="DK880" s="254"/>
      <c r="DL880" s="224" t="str">
        <f t="shared" si="856"/>
        <v xml:space="preserve"> </v>
      </c>
      <c r="DM880" s="224" t="str">
        <f t="shared" si="845"/>
        <v xml:space="preserve"> </v>
      </c>
      <c r="DN880" s="474"/>
      <c r="DO880" s="117"/>
      <c r="DP880" s="117"/>
      <c r="DQ880" s="117"/>
      <c r="DR880" s="117"/>
      <c r="DS880" s="117"/>
      <c r="DT880" s="254"/>
      <c r="DU880" s="476"/>
      <c r="DV880" s="224" t="str">
        <f t="shared" si="857"/>
        <v xml:space="preserve"> </v>
      </c>
      <c r="DW880" s="115"/>
      <c r="DX880" s="470"/>
      <c r="DY880" s="117"/>
      <c r="DZ880" s="704"/>
      <c r="EA880" s="224" t="str">
        <f t="shared" si="858"/>
        <v xml:space="preserve"> </v>
      </c>
      <c r="EB880" s="906"/>
      <c r="EC880" s="904"/>
      <c r="ED880" s="904"/>
      <c r="EE880" s="904"/>
      <c r="EF880" s="904"/>
      <c r="EG880" s="904"/>
      <c r="EH880" s="904"/>
      <c r="EI880" s="904"/>
      <c r="EJ880" s="904"/>
      <c r="EK880" s="905"/>
      <c r="EL880" s="80"/>
      <c r="EM880" s="224" t="str">
        <f t="shared" si="846"/>
        <v xml:space="preserve"> </v>
      </c>
      <c r="EN880" s="224" t="str">
        <f t="shared" si="847"/>
        <v xml:space="preserve"> </v>
      </c>
      <c r="EO880" s="115"/>
      <c r="EP880" s="1050"/>
      <c r="EQ880" s="253"/>
      <c r="ER880" s="117"/>
      <c r="ES880" s="1258">
        <f t="shared" si="848"/>
        <v>789</v>
      </c>
      <c r="ET880" s="224" t="str">
        <f t="shared" si="849"/>
        <v xml:space="preserve"> </v>
      </c>
      <c r="EU880" s="477" t="str">
        <f t="shared" si="850"/>
        <v/>
      </c>
      <c r="EV880" s="1334" t="str">
        <f t="shared" si="853"/>
        <v xml:space="preserve"> </v>
      </c>
      <c r="EW880" s="1332" t="str">
        <f t="shared" si="897"/>
        <v/>
      </c>
      <c r="EX880" s="1275" t="str">
        <f t="shared" si="879"/>
        <v/>
      </c>
      <c r="EY880" s="1275" t="str">
        <f t="shared" si="880"/>
        <v/>
      </c>
      <c r="EZ880" s="1275" t="str">
        <f t="shared" si="881"/>
        <v/>
      </c>
      <c r="FA880" s="1275" t="str">
        <f t="shared" si="882"/>
        <v/>
      </c>
      <c r="FB880" s="1275" t="str">
        <f t="shared" si="883"/>
        <v/>
      </c>
      <c r="FC880" s="1333" t="str">
        <f t="shared" si="884"/>
        <v/>
      </c>
      <c r="FE880" s="1234" t="str">
        <f t="shared" si="885"/>
        <v xml:space="preserve"> </v>
      </c>
      <c r="FF880" s="1234" t="str">
        <f t="shared" si="886"/>
        <v xml:space="preserve"> </v>
      </c>
      <c r="FG880" s="1234" t="str">
        <f t="shared" si="887"/>
        <v xml:space="preserve"> </v>
      </c>
      <c r="FH880" s="1234" t="str">
        <f t="shared" si="888"/>
        <v xml:space="preserve"> </v>
      </c>
      <c r="FI880" s="1234" t="str">
        <f t="shared" si="859"/>
        <v xml:space="preserve"> </v>
      </c>
      <c r="FJ880" s="1234" t="str">
        <f t="shared" si="889"/>
        <v xml:space="preserve"> </v>
      </c>
      <c r="FK880" s="1234">
        <f t="shared" si="860"/>
        <v>0</v>
      </c>
      <c r="FL880" s="1227"/>
      <c r="FM880" s="1234" t="str">
        <f t="shared" si="861"/>
        <v xml:space="preserve"> </v>
      </c>
      <c r="FN880" s="1234" t="str">
        <f t="shared" si="862"/>
        <v xml:space="preserve"> </v>
      </c>
      <c r="FO880" s="1234" t="str">
        <f t="shared" si="890"/>
        <v xml:space="preserve"> </v>
      </c>
      <c r="FP880" s="1234" t="str">
        <f t="shared" si="891"/>
        <v xml:space="preserve"> </v>
      </c>
      <c r="FQ880" s="1234" t="str">
        <f t="shared" si="863"/>
        <v xml:space="preserve"> </v>
      </c>
      <c r="FR880" s="1234" t="str">
        <f t="shared" si="892"/>
        <v xml:space="preserve"> </v>
      </c>
      <c r="FS880" s="1234">
        <f t="shared" si="898"/>
        <v>0</v>
      </c>
      <c r="FT880" s="1227"/>
      <c r="FU880" s="1234" t="str">
        <f t="shared" si="893"/>
        <v xml:space="preserve"> </v>
      </c>
      <c r="FV880" s="1234" t="str">
        <f t="shared" si="894"/>
        <v xml:space="preserve"> </v>
      </c>
      <c r="FW880" s="1234" t="str">
        <f t="shared" si="895"/>
        <v xml:space="preserve"> </v>
      </c>
      <c r="FX880" s="1234" t="str">
        <f t="shared" si="864"/>
        <v xml:space="preserve"> </v>
      </c>
      <c r="FY880" s="1234" t="str">
        <f t="shared" si="865"/>
        <v xml:space="preserve"> </v>
      </c>
      <c r="FZ880" s="1234" t="str">
        <f t="shared" si="896"/>
        <v xml:space="preserve"> </v>
      </c>
      <c r="GA880" s="1234">
        <f t="shared" si="866"/>
        <v>0</v>
      </c>
      <c r="GB880" s="1227"/>
      <c r="GC880" s="1234" t="str">
        <f t="shared" si="867"/>
        <v xml:space="preserve"> </v>
      </c>
      <c r="GD880" s="1234" t="str">
        <f t="shared" si="868"/>
        <v xml:space="preserve"> </v>
      </c>
      <c r="GE880" s="1234" t="str">
        <f t="shared" si="869"/>
        <v xml:space="preserve"> </v>
      </c>
      <c r="GF880" s="1234" t="str">
        <f t="shared" si="870"/>
        <v xml:space="preserve"> </v>
      </c>
      <c r="GG880" s="1234" t="str">
        <f t="shared" si="871"/>
        <v xml:space="preserve"> </v>
      </c>
      <c r="GH880" s="1234" t="str">
        <f t="shared" si="872"/>
        <v xml:space="preserve"> </v>
      </c>
      <c r="GI880" s="1234" t="str">
        <f t="shared" si="873"/>
        <v xml:space="preserve"> </v>
      </c>
      <c r="GJ880" s="1234" t="str">
        <f t="shared" si="874"/>
        <v xml:space="preserve"> </v>
      </c>
      <c r="GK880" s="1234" t="str">
        <f t="shared" si="875"/>
        <v xml:space="preserve"> </v>
      </c>
      <c r="GL880" s="1234" t="str">
        <f t="shared" si="876"/>
        <v xml:space="preserve"> </v>
      </c>
      <c r="GM880" s="1234" t="str">
        <f t="shared" si="877"/>
        <v xml:space="preserve"> </v>
      </c>
      <c r="GN880" s="1234">
        <f t="shared" si="878"/>
        <v>0</v>
      </c>
    </row>
    <row r="881" spans="1:196" s="100" customFormat="1" ht="27" customHeight="1" thickTop="1" thickBot="1">
      <c r="A881" s="1208">
        <f>【A票】【D票】!$D$10</f>
        <v>0</v>
      </c>
      <c r="B881" s="1212">
        <f>【A票】【D票】!$H$10</f>
        <v>0</v>
      </c>
      <c r="C881" s="1213" t="str">
        <f>【A票】【D票】!$K$10</f>
        <v xml:space="preserve"> </v>
      </c>
      <c r="D881" s="1214">
        <f t="shared" si="852"/>
        <v>790</v>
      </c>
      <c r="E881" s="914"/>
      <c r="F881" s="467"/>
      <c r="G881" s="469"/>
      <c r="H881" s="224" t="str">
        <f t="shared" si="838"/>
        <v xml:space="preserve"> </v>
      </c>
      <c r="I881" s="704"/>
      <c r="J881" s="117"/>
      <c r="K881" s="117"/>
      <c r="L881" s="117"/>
      <c r="M881" s="117"/>
      <c r="N881" s="117"/>
      <c r="O881" s="117"/>
      <c r="P881" s="117"/>
      <c r="Q881" s="117"/>
      <c r="R881" s="117"/>
      <c r="S881" s="117"/>
      <c r="T881" s="254"/>
      <c r="U881" s="646"/>
      <c r="V881" s="646"/>
      <c r="W881" s="114"/>
      <c r="X881" s="254"/>
      <c r="Y881" s="224" t="str">
        <f t="shared" si="839"/>
        <v xml:space="preserve"> </v>
      </c>
      <c r="Z881" s="579"/>
      <c r="AA881" s="704"/>
      <c r="AB881" s="119"/>
      <c r="AC881" s="224" t="str">
        <f t="shared" si="854"/>
        <v xml:space="preserve"> </v>
      </c>
      <c r="AD881" s="115"/>
      <c r="AE881" s="253"/>
      <c r="AF881" s="704"/>
      <c r="AG881" s="727"/>
      <c r="AH881" s="727"/>
      <c r="AI881" s="727"/>
      <c r="AJ881" s="727"/>
      <c r="AK881" s="591"/>
      <c r="AL881" s="727"/>
      <c r="AM881" s="727"/>
      <c r="AN881" s="727"/>
      <c r="AO881" s="727"/>
      <c r="AP881" s="727"/>
      <c r="AQ881" s="727"/>
      <c r="AR881" s="727"/>
      <c r="AS881" s="727"/>
      <c r="AT881" s="727"/>
      <c r="AU881" s="727"/>
      <c r="AV881" s="727"/>
      <c r="AW881" s="727"/>
      <c r="AX881" s="727"/>
      <c r="AY881" s="727"/>
      <c r="AZ881" s="727"/>
      <c r="BA881" s="727"/>
      <c r="BB881" s="727"/>
      <c r="BC881" s="821"/>
      <c r="BD881" s="727"/>
      <c r="BE881" s="727"/>
      <c r="BF881" s="727"/>
      <c r="BG881" s="727"/>
      <c r="BH881" s="727"/>
      <c r="BI881" s="727"/>
      <c r="BJ881" s="727"/>
      <c r="BK881" s="727"/>
      <c r="BL881" s="821"/>
      <c r="BM881" s="727"/>
      <c r="BN881" s="727"/>
      <c r="BO881" s="727"/>
      <c r="BP881" s="727"/>
      <c r="BQ881" s="727"/>
      <c r="BR881" s="821"/>
      <c r="BS881" s="727"/>
      <c r="BT881" s="727"/>
      <c r="BU881" s="727"/>
      <c r="BV881" s="591"/>
      <c r="BW881" s="224" t="str">
        <f t="shared" si="851"/>
        <v xml:space="preserve"> </v>
      </c>
      <c r="BX881" s="471">
        <f t="shared" si="840"/>
        <v>790</v>
      </c>
      <c r="BY881" s="117"/>
      <c r="BZ881" s="117"/>
      <c r="CA881" s="117"/>
      <c r="CB881" s="117"/>
      <c r="CC881" s="117"/>
      <c r="CD881" s="461"/>
      <c r="CE881" s="236"/>
      <c r="CF881" s="224" t="str">
        <f t="shared" si="841"/>
        <v xml:space="preserve"> </v>
      </c>
      <c r="CG881" s="116"/>
      <c r="CH881" s="117"/>
      <c r="CI881" s="117"/>
      <c r="CJ881" s="117"/>
      <c r="CK881" s="472"/>
      <c r="CL881" s="472"/>
      <c r="CM881" s="472"/>
      <c r="CN881" s="472"/>
      <c r="CO881" s="117"/>
      <c r="CP881" s="253"/>
      <c r="CQ881" s="120"/>
      <c r="CR881" s="224" t="str" cm="1">
        <f t="array" ref="CR881">IF(AND(SUM(COUNTIF(CG881:CM881,{"*不明*","*その他*"})+COUNTIF(CO881:CP881,{"*不明*","*その他*"}))&gt;0,CQ881=""),"その他・不明の場合,10)具体的内容、理由を記入",IF(OR(AND(CI881=CI$65,COUNTA(CJ881:CM881)&lt;4),AND(OR(CI881=CI$63,CI881=CI$64,CI881=CI$66,CI881=CI$67,CI881=CI$68,CI881=""),COUNTA(CJ881:CM881)&gt;0)),"3)介護保険認定済→要介護度、認知症自立度、寝たきり度、介護保険サービス記入",IF(OR(AND(OR(CM881=CM$63,CM881=CM$64),CN881=""),AND(OR(CM881=CM$65,CM881=CM$66),CN881&lt;&gt;"")),"7)介護保険サービス受けている/過去受けていた→具体的内容記入"," ")))</f>
        <v xml:space="preserve"> </v>
      </c>
      <c r="CS881" s="224" t="str">
        <f t="shared" si="842"/>
        <v xml:space="preserve"> </v>
      </c>
      <c r="CT881" s="116"/>
      <c r="CU881" s="253"/>
      <c r="CV881" s="117"/>
      <c r="CW881" s="117"/>
      <c r="CX881" s="253"/>
      <c r="CY881" s="117"/>
      <c r="CZ881" s="117"/>
      <c r="DA881" s="253"/>
      <c r="DB881" s="117"/>
      <c r="DC881" s="224" t="str">
        <f t="shared" si="843"/>
        <v xml:space="preserve"> </v>
      </c>
      <c r="DD881" s="224" t="str">
        <f t="shared" si="844"/>
        <v xml:space="preserve"> </v>
      </c>
      <c r="DE881" s="224" t="str">
        <f t="shared" si="855"/>
        <v xml:space="preserve"> </v>
      </c>
      <c r="DF881" s="121"/>
      <c r="DG881" s="114"/>
      <c r="DH881" s="704"/>
      <c r="DI881" s="119"/>
      <c r="DJ881" s="187"/>
      <c r="DK881" s="254"/>
      <c r="DL881" s="224" t="str">
        <f t="shared" si="856"/>
        <v xml:space="preserve"> </v>
      </c>
      <c r="DM881" s="224" t="str">
        <f t="shared" si="845"/>
        <v xml:space="preserve"> </v>
      </c>
      <c r="DN881" s="474"/>
      <c r="DO881" s="117"/>
      <c r="DP881" s="117"/>
      <c r="DQ881" s="117"/>
      <c r="DR881" s="117"/>
      <c r="DS881" s="117"/>
      <c r="DT881" s="254"/>
      <c r="DU881" s="476"/>
      <c r="DV881" s="224" t="str">
        <f t="shared" si="857"/>
        <v xml:space="preserve"> </v>
      </c>
      <c r="DW881" s="115"/>
      <c r="DX881" s="470"/>
      <c r="DY881" s="117"/>
      <c r="DZ881" s="704"/>
      <c r="EA881" s="224" t="str">
        <f t="shared" si="858"/>
        <v xml:space="preserve"> </v>
      </c>
      <c r="EB881" s="906"/>
      <c r="EC881" s="904"/>
      <c r="ED881" s="904"/>
      <c r="EE881" s="904"/>
      <c r="EF881" s="904"/>
      <c r="EG881" s="904"/>
      <c r="EH881" s="904"/>
      <c r="EI881" s="904"/>
      <c r="EJ881" s="904"/>
      <c r="EK881" s="905"/>
      <c r="EL881" s="80"/>
      <c r="EM881" s="224" t="str">
        <f t="shared" si="846"/>
        <v xml:space="preserve"> </v>
      </c>
      <c r="EN881" s="224" t="str">
        <f t="shared" si="847"/>
        <v xml:space="preserve"> </v>
      </c>
      <c r="EO881" s="115"/>
      <c r="EP881" s="1050"/>
      <c r="EQ881" s="253"/>
      <c r="ER881" s="117"/>
      <c r="ES881" s="1258">
        <f t="shared" si="848"/>
        <v>790</v>
      </c>
      <c r="ET881" s="224" t="str">
        <f t="shared" si="849"/>
        <v xml:space="preserve"> </v>
      </c>
      <c r="EU881" s="477" t="str">
        <f t="shared" si="850"/>
        <v/>
      </c>
      <c r="EV881" s="1334" t="str">
        <f t="shared" si="853"/>
        <v xml:space="preserve"> </v>
      </c>
      <c r="EW881" s="1332" t="str">
        <f t="shared" si="897"/>
        <v/>
      </c>
      <c r="EX881" s="1275" t="str">
        <f t="shared" si="879"/>
        <v/>
      </c>
      <c r="EY881" s="1275" t="str">
        <f t="shared" si="880"/>
        <v/>
      </c>
      <c r="EZ881" s="1275" t="str">
        <f t="shared" si="881"/>
        <v/>
      </c>
      <c r="FA881" s="1275" t="str">
        <f t="shared" si="882"/>
        <v/>
      </c>
      <c r="FB881" s="1275" t="str">
        <f t="shared" si="883"/>
        <v/>
      </c>
      <c r="FC881" s="1333" t="str">
        <f t="shared" si="884"/>
        <v/>
      </c>
      <c r="FE881" s="1234" t="str">
        <f t="shared" si="885"/>
        <v xml:space="preserve"> </v>
      </c>
      <c r="FF881" s="1234" t="str">
        <f t="shared" si="886"/>
        <v xml:space="preserve"> </v>
      </c>
      <c r="FG881" s="1234" t="str">
        <f t="shared" si="887"/>
        <v xml:space="preserve"> </v>
      </c>
      <c r="FH881" s="1234" t="str">
        <f t="shared" si="888"/>
        <v xml:space="preserve"> </v>
      </c>
      <c r="FI881" s="1234" t="str">
        <f t="shared" si="859"/>
        <v xml:space="preserve"> </v>
      </c>
      <c r="FJ881" s="1234" t="str">
        <f t="shared" si="889"/>
        <v xml:space="preserve"> </v>
      </c>
      <c r="FK881" s="1234">
        <f t="shared" si="860"/>
        <v>0</v>
      </c>
      <c r="FL881" s="1227"/>
      <c r="FM881" s="1234" t="str">
        <f t="shared" si="861"/>
        <v xml:space="preserve"> </v>
      </c>
      <c r="FN881" s="1234" t="str">
        <f t="shared" si="862"/>
        <v xml:space="preserve"> </v>
      </c>
      <c r="FO881" s="1234" t="str">
        <f t="shared" si="890"/>
        <v xml:space="preserve"> </v>
      </c>
      <c r="FP881" s="1234" t="str">
        <f t="shared" si="891"/>
        <v xml:space="preserve"> </v>
      </c>
      <c r="FQ881" s="1234" t="str">
        <f t="shared" si="863"/>
        <v xml:space="preserve"> </v>
      </c>
      <c r="FR881" s="1234" t="str">
        <f t="shared" si="892"/>
        <v xml:space="preserve"> </v>
      </c>
      <c r="FS881" s="1234">
        <f t="shared" si="898"/>
        <v>0</v>
      </c>
      <c r="FT881" s="1227"/>
      <c r="FU881" s="1234" t="str">
        <f t="shared" si="893"/>
        <v xml:space="preserve"> </v>
      </c>
      <c r="FV881" s="1234" t="str">
        <f t="shared" si="894"/>
        <v xml:space="preserve"> </v>
      </c>
      <c r="FW881" s="1234" t="str">
        <f t="shared" si="895"/>
        <v xml:space="preserve"> </v>
      </c>
      <c r="FX881" s="1234" t="str">
        <f t="shared" si="864"/>
        <v xml:space="preserve"> </v>
      </c>
      <c r="FY881" s="1234" t="str">
        <f t="shared" si="865"/>
        <v xml:space="preserve"> </v>
      </c>
      <c r="FZ881" s="1234" t="str">
        <f t="shared" si="896"/>
        <v xml:space="preserve"> </v>
      </c>
      <c r="GA881" s="1234">
        <f t="shared" si="866"/>
        <v>0</v>
      </c>
      <c r="GB881" s="1227"/>
      <c r="GC881" s="1234" t="str">
        <f t="shared" si="867"/>
        <v xml:space="preserve"> </v>
      </c>
      <c r="GD881" s="1234" t="str">
        <f t="shared" si="868"/>
        <v xml:space="preserve"> </v>
      </c>
      <c r="GE881" s="1234" t="str">
        <f t="shared" si="869"/>
        <v xml:space="preserve"> </v>
      </c>
      <c r="GF881" s="1234" t="str">
        <f t="shared" si="870"/>
        <v xml:space="preserve"> </v>
      </c>
      <c r="GG881" s="1234" t="str">
        <f t="shared" si="871"/>
        <v xml:space="preserve"> </v>
      </c>
      <c r="GH881" s="1234" t="str">
        <f t="shared" si="872"/>
        <v xml:space="preserve"> </v>
      </c>
      <c r="GI881" s="1234" t="str">
        <f t="shared" si="873"/>
        <v xml:space="preserve"> </v>
      </c>
      <c r="GJ881" s="1234" t="str">
        <f t="shared" si="874"/>
        <v xml:space="preserve"> </v>
      </c>
      <c r="GK881" s="1234" t="str">
        <f t="shared" si="875"/>
        <v xml:space="preserve"> </v>
      </c>
      <c r="GL881" s="1234" t="str">
        <f t="shared" si="876"/>
        <v xml:space="preserve"> </v>
      </c>
      <c r="GM881" s="1234" t="str">
        <f t="shared" si="877"/>
        <v xml:space="preserve"> </v>
      </c>
      <c r="GN881" s="1234">
        <f t="shared" si="878"/>
        <v>0</v>
      </c>
    </row>
    <row r="882" spans="1:196" s="100" customFormat="1" ht="27" customHeight="1" thickTop="1" thickBot="1">
      <c r="A882" s="1208">
        <f>【A票】【D票】!$D$10</f>
        <v>0</v>
      </c>
      <c r="B882" s="1212">
        <f>【A票】【D票】!$H$10</f>
        <v>0</v>
      </c>
      <c r="C882" s="1213" t="str">
        <f>【A票】【D票】!$K$10</f>
        <v xml:space="preserve"> </v>
      </c>
      <c r="D882" s="1214">
        <f t="shared" si="852"/>
        <v>791</v>
      </c>
      <c r="E882" s="914"/>
      <c r="F882" s="467"/>
      <c r="G882" s="469"/>
      <c r="H882" s="224" t="str">
        <f t="shared" si="838"/>
        <v xml:space="preserve"> </v>
      </c>
      <c r="I882" s="704"/>
      <c r="J882" s="117"/>
      <c r="K882" s="117"/>
      <c r="L882" s="117"/>
      <c r="M882" s="117"/>
      <c r="N882" s="117"/>
      <c r="O882" s="117"/>
      <c r="P882" s="117"/>
      <c r="Q882" s="117"/>
      <c r="R882" s="117"/>
      <c r="S882" s="117"/>
      <c r="T882" s="254"/>
      <c r="U882" s="646"/>
      <c r="V882" s="646"/>
      <c r="W882" s="114"/>
      <c r="X882" s="254"/>
      <c r="Y882" s="224" t="str">
        <f t="shared" si="839"/>
        <v xml:space="preserve"> </v>
      </c>
      <c r="Z882" s="579"/>
      <c r="AA882" s="704"/>
      <c r="AB882" s="119"/>
      <c r="AC882" s="224" t="str">
        <f t="shared" si="854"/>
        <v xml:space="preserve"> </v>
      </c>
      <c r="AD882" s="115"/>
      <c r="AE882" s="253"/>
      <c r="AF882" s="704"/>
      <c r="AG882" s="727"/>
      <c r="AH882" s="727"/>
      <c r="AI882" s="727"/>
      <c r="AJ882" s="727"/>
      <c r="AK882" s="591"/>
      <c r="AL882" s="727"/>
      <c r="AM882" s="727"/>
      <c r="AN882" s="727"/>
      <c r="AO882" s="727"/>
      <c r="AP882" s="727"/>
      <c r="AQ882" s="727"/>
      <c r="AR882" s="727"/>
      <c r="AS882" s="727"/>
      <c r="AT882" s="727"/>
      <c r="AU882" s="727"/>
      <c r="AV882" s="727"/>
      <c r="AW882" s="727"/>
      <c r="AX882" s="727"/>
      <c r="AY882" s="727"/>
      <c r="AZ882" s="727"/>
      <c r="BA882" s="727"/>
      <c r="BB882" s="727"/>
      <c r="BC882" s="821"/>
      <c r="BD882" s="727"/>
      <c r="BE882" s="727"/>
      <c r="BF882" s="727"/>
      <c r="BG882" s="727"/>
      <c r="BH882" s="727"/>
      <c r="BI882" s="727"/>
      <c r="BJ882" s="727"/>
      <c r="BK882" s="727"/>
      <c r="BL882" s="821"/>
      <c r="BM882" s="727"/>
      <c r="BN882" s="727"/>
      <c r="BO882" s="727"/>
      <c r="BP882" s="727"/>
      <c r="BQ882" s="727"/>
      <c r="BR882" s="821"/>
      <c r="BS882" s="727"/>
      <c r="BT882" s="727"/>
      <c r="BU882" s="727"/>
      <c r="BV882" s="591"/>
      <c r="BW882" s="224" t="str">
        <f t="shared" si="851"/>
        <v xml:space="preserve"> </v>
      </c>
      <c r="BX882" s="471">
        <f t="shared" si="840"/>
        <v>791</v>
      </c>
      <c r="BY882" s="117"/>
      <c r="BZ882" s="117"/>
      <c r="CA882" s="117"/>
      <c r="CB882" s="117"/>
      <c r="CC882" s="117"/>
      <c r="CD882" s="461"/>
      <c r="CE882" s="236"/>
      <c r="CF882" s="224" t="str">
        <f t="shared" si="841"/>
        <v xml:space="preserve"> </v>
      </c>
      <c r="CG882" s="116"/>
      <c r="CH882" s="117"/>
      <c r="CI882" s="117"/>
      <c r="CJ882" s="117"/>
      <c r="CK882" s="472"/>
      <c r="CL882" s="472"/>
      <c r="CM882" s="472"/>
      <c r="CN882" s="472"/>
      <c r="CO882" s="117"/>
      <c r="CP882" s="253"/>
      <c r="CQ882" s="120"/>
      <c r="CR882" s="224" t="str" cm="1">
        <f t="array" ref="CR882">IF(AND(SUM(COUNTIF(CG882:CM882,{"*不明*","*その他*"})+COUNTIF(CO882:CP882,{"*不明*","*その他*"}))&gt;0,CQ882=""),"その他・不明の場合,10)具体的内容、理由を記入",IF(OR(AND(CI882=CI$65,COUNTA(CJ882:CM882)&lt;4),AND(OR(CI882=CI$63,CI882=CI$64,CI882=CI$66,CI882=CI$67,CI882=CI$68,CI882=""),COUNTA(CJ882:CM882)&gt;0)),"3)介護保険認定済→要介護度、認知症自立度、寝たきり度、介護保険サービス記入",IF(OR(AND(OR(CM882=CM$63,CM882=CM$64),CN882=""),AND(OR(CM882=CM$65,CM882=CM$66),CN882&lt;&gt;"")),"7)介護保険サービス受けている/過去受けていた→具体的内容記入"," ")))</f>
        <v xml:space="preserve"> </v>
      </c>
      <c r="CS882" s="224" t="str">
        <f t="shared" si="842"/>
        <v xml:space="preserve"> </v>
      </c>
      <c r="CT882" s="116"/>
      <c r="CU882" s="253"/>
      <c r="CV882" s="117"/>
      <c r="CW882" s="117"/>
      <c r="CX882" s="253"/>
      <c r="CY882" s="117"/>
      <c r="CZ882" s="117"/>
      <c r="DA882" s="253"/>
      <c r="DB882" s="117"/>
      <c r="DC882" s="224" t="str">
        <f t="shared" si="843"/>
        <v xml:space="preserve"> </v>
      </c>
      <c r="DD882" s="224" t="str">
        <f t="shared" si="844"/>
        <v xml:space="preserve"> </v>
      </c>
      <c r="DE882" s="224" t="str">
        <f t="shared" si="855"/>
        <v xml:space="preserve"> </v>
      </c>
      <c r="DF882" s="121"/>
      <c r="DG882" s="114"/>
      <c r="DH882" s="704"/>
      <c r="DI882" s="119"/>
      <c r="DJ882" s="187"/>
      <c r="DK882" s="254"/>
      <c r="DL882" s="224" t="str">
        <f t="shared" si="856"/>
        <v xml:space="preserve"> </v>
      </c>
      <c r="DM882" s="224" t="str">
        <f t="shared" si="845"/>
        <v xml:space="preserve"> </v>
      </c>
      <c r="DN882" s="474"/>
      <c r="DO882" s="117"/>
      <c r="DP882" s="117"/>
      <c r="DQ882" s="117"/>
      <c r="DR882" s="117"/>
      <c r="DS882" s="117"/>
      <c r="DT882" s="254"/>
      <c r="DU882" s="476"/>
      <c r="DV882" s="224" t="str">
        <f t="shared" si="857"/>
        <v xml:space="preserve"> </v>
      </c>
      <c r="DW882" s="115"/>
      <c r="DX882" s="470"/>
      <c r="DY882" s="117"/>
      <c r="DZ882" s="704"/>
      <c r="EA882" s="224" t="str">
        <f t="shared" si="858"/>
        <v xml:space="preserve"> </v>
      </c>
      <c r="EB882" s="906"/>
      <c r="EC882" s="904"/>
      <c r="ED882" s="904"/>
      <c r="EE882" s="904"/>
      <c r="EF882" s="904"/>
      <c r="EG882" s="904"/>
      <c r="EH882" s="904"/>
      <c r="EI882" s="904"/>
      <c r="EJ882" s="904"/>
      <c r="EK882" s="905"/>
      <c r="EL882" s="80"/>
      <c r="EM882" s="224" t="str">
        <f t="shared" si="846"/>
        <v xml:space="preserve"> </v>
      </c>
      <c r="EN882" s="224" t="str">
        <f t="shared" si="847"/>
        <v xml:space="preserve"> </v>
      </c>
      <c r="EO882" s="115"/>
      <c r="EP882" s="1050"/>
      <c r="EQ882" s="253"/>
      <c r="ER882" s="117"/>
      <c r="ES882" s="1258">
        <f t="shared" si="848"/>
        <v>791</v>
      </c>
      <c r="ET882" s="224" t="str">
        <f t="shared" si="849"/>
        <v xml:space="preserve"> </v>
      </c>
      <c r="EU882" s="477" t="str">
        <f t="shared" si="850"/>
        <v/>
      </c>
      <c r="EV882" s="1334" t="str">
        <f t="shared" si="853"/>
        <v xml:space="preserve"> </v>
      </c>
      <c r="EW882" s="1332" t="str">
        <f t="shared" si="897"/>
        <v/>
      </c>
      <c r="EX882" s="1275" t="str">
        <f t="shared" si="879"/>
        <v/>
      </c>
      <c r="EY882" s="1275" t="str">
        <f t="shared" si="880"/>
        <v/>
      </c>
      <c r="EZ882" s="1275" t="str">
        <f t="shared" si="881"/>
        <v/>
      </c>
      <c r="FA882" s="1275" t="str">
        <f t="shared" si="882"/>
        <v/>
      </c>
      <c r="FB882" s="1275" t="str">
        <f t="shared" si="883"/>
        <v/>
      </c>
      <c r="FC882" s="1333" t="str">
        <f t="shared" si="884"/>
        <v/>
      </c>
      <c r="FE882" s="1234" t="str">
        <f t="shared" si="885"/>
        <v xml:space="preserve"> </v>
      </c>
      <c r="FF882" s="1234" t="str">
        <f t="shared" si="886"/>
        <v xml:space="preserve"> </v>
      </c>
      <c r="FG882" s="1234" t="str">
        <f t="shared" si="887"/>
        <v xml:space="preserve"> </v>
      </c>
      <c r="FH882" s="1234" t="str">
        <f t="shared" si="888"/>
        <v xml:space="preserve"> </v>
      </c>
      <c r="FI882" s="1234" t="str">
        <f t="shared" si="859"/>
        <v xml:space="preserve"> </v>
      </c>
      <c r="FJ882" s="1234" t="str">
        <f t="shared" si="889"/>
        <v xml:space="preserve"> </v>
      </c>
      <c r="FK882" s="1234">
        <f t="shared" si="860"/>
        <v>0</v>
      </c>
      <c r="FL882" s="1227"/>
      <c r="FM882" s="1234" t="str">
        <f t="shared" si="861"/>
        <v xml:space="preserve"> </v>
      </c>
      <c r="FN882" s="1234" t="str">
        <f t="shared" si="862"/>
        <v xml:space="preserve"> </v>
      </c>
      <c r="FO882" s="1234" t="str">
        <f t="shared" si="890"/>
        <v xml:space="preserve"> </v>
      </c>
      <c r="FP882" s="1234" t="str">
        <f t="shared" si="891"/>
        <v xml:space="preserve"> </v>
      </c>
      <c r="FQ882" s="1234" t="str">
        <f t="shared" si="863"/>
        <v xml:space="preserve"> </v>
      </c>
      <c r="FR882" s="1234" t="str">
        <f t="shared" si="892"/>
        <v xml:space="preserve"> </v>
      </c>
      <c r="FS882" s="1234">
        <f t="shared" si="898"/>
        <v>0</v>
      </c>
      <c r="FT882" s="1227"/>
      <c r="FU882" s="1234" t="str">
        <f t="shared" si="893"/>
        <v xml:space="preserve"> </v>
      </c>
      <c r="FV882" s="1234" t="str">
        <f t="shared" si="894"/>
        <v xml:space="preserve"> </v>
      </c>
      <c r="FW882" s="1234" t="str">
        <f t="shared" si="895"/>
        <v xml:space="preserve"> </v>
      </c>
      <c r="FX882" s="1234" t="str">
        <f t="shared" si="864"/>
        <v xml:space="preserve"> </v>
      </c>
      <c r="FY882" s="1234" t="str">
        <f t="shared" si="865"/>
        <v xml:space="preserve"> </v>
      </c>
      <c r="FZ882" s="1234" t="str">
        <f t="shared" si="896"/>
        <v xml:space="preserve"> </v>
      </c>
      <c r="GA882" s="1234">
        <f t="shared" si="866"/>
        <v>0</v>
      </c>
      <c r="GB882" s="1227"/>
      <c r="GC882" s="1234" t="str">
        <f t="shared" si="867"/>
        <v xml:space="preserve"> </v>
      </c>
      <c r="GD882" s="1234" t="str">
        <f t="shared" si="868"/>
        <v xml:space="preserve"> </v>
      </c>
      <c r="GE882" s="1234" t="str">
        <f t="shared" si="869"/>
        <v xml:space="preserve"> </v>
      </c>
      <c r="GF882" s="1234" t="str">
        <f t="shared" si="870"/>
        <v xml:space="preserve"> </v>
      </c>
      <c r="GG882" s="1234" t="str">
        <f t="shared" si="871"/>
        <v xml:space="preserve"> </v>
      </c>
      <c r="GH882" s="1234" t="str">
        <f t="shared" si="872"/>
        <v xml:space="preserve"> </v>
      </c>
      <c r="GI882" s="1234" t="str">
        <f t="shared" si="873"/>
        <v xml:space="preserve"> </v>
      </c>
      <c r="GJ882" s="1234" t="str">
        <f t="shared" si="874"/>
        <v xml:space="preserve"> </v>
      </c>
      <c r="GK882" s="1234" t="str">
        <f t="shared" si="875"/>
        <v xml:space="preserve"> </v>
      </c>
      <c r="GL882" s="1234" t="str">
        <f t="shared" si="876"/>
        <v xml:space="preserve"> </v>
      </c>
      <c r="GM882" s="1234" t="str">
        <f t="shared" si="877"/>
        <v xml:space="preserve"> </v>
      </c>
      <c r="GN882" s="1234">
        <f t="shared" si="878"/>
        <v>0</v>
      </c>
    </row>
    <row r="883" spans="1:196" s="100" customFormat="1" ht="27" customHeight="1" thickTop="1" thickBot="1">
      <c r="A883" s="1208">
        <f>【A票】【D票】!$D$10</f>
        <v>0</v>
      </c>
      <c r="B883" s="1212">
        <f>【A票】【D票】!$H$10</f>
        <v>0</v>
      </c>
      <c r="C883" s="1213" t="str">
        <f>【A票】【D票】!$K$10</f>
        <v xml:space="preserve"> </v>
      </c>
      <c r="D883" s="1214">
        <f t="shared" si="852"/>
        <v>792</v>
      </c>
      <c r="E883" s="914"/>
      <c r="F883" s="467"/>
      <c r="G883" s="469"/>
      <c r="H883" s="224" t="str">
        <f t="shared" si="838"/>
        <v xml:space="preserve"> </v>
      </c>
      <c r="I883" s="704"/>
      <c r="J883" s="117"/>
      <c r="K883" s="117"/>
      <c r="L883" s="117"/>
      <c r="M883" s="117"/>
      <c r="N883" s="117"/>
      <c r="O883" s="117"/>
      <c r="P883" s="117"/>
      <c r="Q883" s="117"/>
      <c r="R883" s="117"/>
      <c r="S883" s="117"/>
      <c r="T883" s="254"/>
      <c r="U883" s="646"/>
      <c r="V883" s="646"/>
      <c r="W883" s="114"/>
      <c r="X883" s="254"/>
      <c r="Y883" s="224" t="str">
        <f t="shared" si="839"/>
        <v xml:space="preserve"> </v>
      </c>
      <c r="Z883" s="579"/>
      <c r="AA883" s="704"/>
      <c r="AB883" s="119"/>
      <c r="AC883" s="224" t="str">
        <f t="shared" si="854"/>
        <v xml:space="preserve"> </v>
      </c>
      <c r="AD883" s="115"/>
      <c r="AE883" s="253"/>
      <c r="AF883" s="704"/>
      <c r="AG883" s="727"/>
      <c r="AH883" s="727"/>
      <c r="AI883" s="727"/>
      <c r="AJ883" s="727"/>
      <c r="AK883" s="591"/>
      <c r="AL883" s="727"/>
      <c r="AM883" s="727"/>
      <c r="AN883" s="727"/>
      <c r="AO883" s="727"/>
      <c r="AP883" s="727"/>
      <c r="AQ883" s="727"/>
      <c r="AR883" s="727"/>
      <c r="AS883" s="727"/>
      <c r="AT883" s="727"/>
      <c r="AU883" s="727"/>
      <c r="AV883" s="727"/>
      <c r="AW883" s="727"/>
      <c r="AX883" s="727"/>
      <c r="AY883" s="727"/>
      <c r="AZ883" s="727"/>
      <c r="BA883" s="727"/>
      <c r="BB883" s="727"/>
      <c r="BC883" s="821"/>
      <c r="BD883" s="727"/>
      <c r="BE883" s="727"/>
      <c r="BF883" s="727"/>
      <c r="BG883" s="727"/>
      <c r="BH883" s="727"/>
      <c r="BI883" s="727"/>
      <c r="BJ883" s="727"/>
      <c r="BK883" s="727"/>
      <c r="BL883" s="821"/>
      <c r="BM883" s="727"/>
      <c r="BN883" s="727"/>
      <c r="BO883" s="727"/>
      <c r="BP883" s="727"/>
      <c r="BQ883" s="727"/>
      <c r="BR883" s="821"/>
      <c r="BS883" s="727"/>
      <c r="BT883" s="727"/>
      <c r="BU883" s="727"/>
      <c r="BV883" s="591"/>
      <c r="BW883" s="224" t="str">
        <f t="shared" si="851"/>
        <v xml:space="preserve"> </v>
      </c>
      <c r="BX883" s="471">
        <f t="shared" si="840"/>
        <v>792</v>
      </c>
      <c r="BY883" s="117"/>
      <c r="BZ883" s="117"/>
      <c r="CA883" s="117"/>
      <c r="CB883" s="117"/>
      <c r="CC883" s="117"/>
      <c r="CD883" s="461"/>
      <c r="CE883" s="236"/>
      <c r="CF883" s="224" t="str">
        <f t="shared" si="841"/>
        <v xml:space="preserve"> </v>
      </c>
      <c r="CG883" s="116"/>
      <c r="CH883" s="117"/>
      <c r="CI883" s="117"/>
      <c r="CJ883" s="117"/>
      <c r="CK883" s="472"/>
      <c r="CL883" s="472"/>
      <c r="CM883" s="472"/>
      <c r="CN883" s="472"/>
      <c r="CO883" s="117"/>
      <c r="CP883" s="253"/>
      <c r="CQ883" s="120"/>
      <c r="CR883" s="224" t="str" cm="1">
        <f t="array" ref="CR883">IF(AND(SUM(COUNTIF(CG883:CM883,{"*不明*","*その他*"})+COUNTIF(CO883:CP883,{"*不明*","*その他*"}))&gt;0,CQ883=""),"その他・不明の場合,10)具体的内容、理由を記入",IF(OR(AND(CI883=CI$65,COUNTA(CJ883:CM883)&lt;4),AND(OR(CI883=CI$63,CI883=CI$64,CI883=CI$66,CI883=CI$67,CI883=CI$68,CI883=""),COUNTA(CJ883:CM883)&gt;0)),"3)介護保険認定済→要介護度、認知症自立度、寝たきり度、介護保険サービス記入",IF(OR(AND(OR(CM883=CM$63,CM883=CM$64),CN883=""),AND(OR(CM883=CM$65,CM883=CM$66),CN883&lt;&gt;"")),"7)介護保険サービス受けている/過去受けていた→具体的内容記入"," ")))</f>
        <v xml:space="preserve"> </v>
      </c>
      <c r="CS883" s="224" t="str">
        <f t="shared" si="842"/>
        <v xml:space="preserve"> </v>
      </c>
      <c r="CT883" s="116"/>
      <c r="CU883" s="253"/>
      <c r="CV883" s="117"/>
      <c r="CW883" s="117"/>
      <c r="CX883" s="253"/>
      <c r="CY883" s="117"/>
      <c r="CZ883" s="117"/>
      <c r="DA883" s="253"/>
      <c r="DB883" s="117"/>
      <c r="DC883" s="224" t="str">
        <f t="shared" si="843"/>
        <v xml:space="preserve"> </v>
      </c>
      <c r="DD883" s="224" t="str">
        <f t="shared" si="844"/>
        <v xml:space="preserve"> </v>
      </c>
      <c r="DE883" s="224" t="str">
        <f t="shared" si="855"/>
        <v xml:space="preserve"> </v>
      </c>
      <c r="DF883" s="121"/>
      <c r="DG883" s="114"/>
      <c r="DH883" s="704"/>
      <c r="DI883" s="119"/>
      <c r="DJ883" s="187"/>
      <c r="DK883" s="254"/>
      <c r="DL883" s="224" t="str">
        <f t="shared" si="856"/>
        <v xml:space="preserve"> </v>
      </c>
      <c r="DM883" s="224" t="str">
        <f t="shared" si="845"/>
        <v xml:space="preserve"> </v>
      </c>
      <c r="DN883" s="474"/>
      <c r="DO883" s="117"/>
      <c r="DP883" s="117"/>
      <c r="DQ883" s="117"/>
      <c r="DR883" s="117"/>
      <c r="DS883" s="117"/>
      <c r="DT883" s="254"/>
      <c r="DU883" s="476"/>
      <c r="DV883" s="224" t="str">
        <f t="shared" si="857"/>
        <v xml:space="preserve"> </v>
      </c>
      <c r="DW883" s="115"/>
      <c r="DX883" s="470"/>
      <c r="DY883" s="117"/>
      <c r="DZ883" s="704"/>
      <c r="EA883" s="224" t="str">
        <f t="shared" si="858"/>
        <v xml:space="preserve"> </v>
      </c>
      <c r="EB883" s="906"/>
      <c r="EC883" s="904"/>
      <c r="ED883" s="904"/>
      <c r="EE883" s="904"/>
      <c r="EF883" s="904"/>
      <c r="EG883" s="904"/>
      <c r="EH883" s="904"/>
      <c r="EI883" s="904"/>
      <c r="EJ883" s="904"/>
      <c r="EK883" s="905"/>
      <c r="EL883" s="80"/>
      <c r="EM883" s="224" t="str">
        <f t="shared" si="846"/>
        <v xml:space="preserve"> </v>
      </c>
      <c r="EN883" s="224" t="str">
        <f t="shared" si="847"/>
        <v xml:space="preserve"> </v>
      </c>
      <c r="EO883" s="115"/>
      <c r="EP883" s="1050"/>
      <c r="EQ883" s="253"/>
      <c r="ER883" s="117"/>
      <c r="ES883" s="1258">
        <f t="shared" si="848"/>
        <v>792</v>
      </c>
      <c r="ET883" s="224" t="str">
        <f t="shared" si="849"/>
        <v xml:space="preserve"> </v>
      </c>
      <c r="EU883" s="477" t="str">
        <f t="shared" si="850"/>
        <v/>
      </c>
      <c r="EV883" s="1334" t="str">
        <f t="shared" si="853"/>
        <v xml:space="preserve"> </v>
      </c>
      <c r="EW883" s="1332" t="str">
        <f t="shared" si="897"/>
        <v/>
      </c>
      <c r="EX883" s="1275" t="str">
        <f t="shared" si="879"/>
        <v/>
      </c>
      <c r="EY883" s="1275" t="str">
        <f t="shared" si="880"/>
        <v/>
      </c>
      <c r="EZ883" s="1275" t="str">
        <f t="shared" si="881"/>
        <v/>
      </c>
      <c r="FA883" s="1275" t="str">
        <f t="shared" si="882"/>
        <v/>
      </c>
      <c r="FB883" s="1275" t="str">
        <f t="shared" si="883"/>
        <v/>
      </c>
      <c r="FC883" s="1333" t="str">
        <f t="shared" si="884"/>
        <v/>
      </c>
      <c r="FE883" s="1234" t="str">
        <f t="shared" si="885"/>
        <v xml:space="preserve"> </v>
      </c>
      <c r="FF883" s="1234" t="str">
        <f t="shared" si="886"/>
        <v xml:space="preserve"> </v>
      </c>
      <c r="FG883" s="1234" t="str">
        <f t="shared" si="887"/>
        <v xml:space="preserve"> </v>
      </c>
      <c r="FH883" s="1234" t="str">
        <f t="shared" si="888"/>
        <v xml:space="preserve"> </v>
      </c>
      <c r="FI883" s="1234" t="str">
        <f t="shared" si="859"/>
        <v xml:space="preserve"> </v>
      </c>
      <c r="FJ883" s="1234" t="str">
        <f t="shared" si="889"/>
        <v xml:space="preserve"> </v>
      </c>
      <c r="FK883" s="1234">
        <f t="shared" si="860"/>
        <v>0</v>
      </c>
      <c r="FL883" s="1227"/>
      <c r="FM883" s="1234" t="str">
        <f t="shared" si="861"/>
        <v xml:space="preserve"> </v>
      </c>
      <c r="FN883" s="1234" t="str">
        <f t="shared" si="862"/>
        <v xml:space="preserve"> </v>
      </c>
      <c r="FO883" s="1234" t="str">
        <f t="shared" si="890"/>
        <v xml:space="preserve"> </v>
      </c>
      <c r="FP883" s="1234" t="str">
        <f t="shared" si="891"/>
        <v xml:space="preserve"> </v>
      </c>
      <c r="FQ883" s="1234" t="str">
        <f t="shared" si="863"/>
        <v xml:space="preserve"> </v>
      </c>
      <c r="FR883" s="1234" t="str">
        <f t="shared" si="892"/>
        <v xml:space="preserve"> </v>
      </c>
      <c r="FS883" s="1234">
        <f t="shared" si="898"/>
        <v>0</v>
      </c>
      <c r="FT883" s="1227"/>
      <c r="FU883" s="1234" t="str">
        <f t="shared" si="893"/>
        <v xml:space="preserve"> </v>
      </c>
      <c r="FV883" s="1234" t="str">
        <f t="shared" si="894"/>
        <v xml:space="preserve"> </v>
      </c>
      <c r="FW883" s="1234" t="str">
        <f t="shared" si="895"/>
        <v xml:space="preserve"> </v>
      </c>
      <c r="FX883" s="1234" t="str">
        <f t="shared" si="864"/>
        <v xml:space="preserve"> </v>
      </c>
      <c r="FY883" s="1234" t="str">
        <f t="shared" si="865"/>
        <v xml:space="preserve"> </v>
      </c>
      <c r="FZ883" s="1234" t="str">
        <f t="shared" si="896"/>
        <v xml:space="preserve"> </v>
      </c>
      <c r="GA883" s="1234">
        <f t="shared" si="866"/>
        <v>0</v>
      </c>
      <c r="GB883" s="1227"/>
      <c r="GC883" s="1234" t="str">
        <f t="shared" si="867"/>
        <v xml:space="preserve"> </v>
      </c>
      <c r="GD883" s="1234" t="str">
        <f t="shared" si="868"/>
        <v xml:space="preserve"> </v>
      </c>
      <c r="GE883" s="1234" t="str">
        <f t="shared" si="869"/>
        <v xml:space="preserve"> </v>
      </c>
      <c r="GF883" s="1234" t="str">
        <f t="shared" si="870"/>
        <v xml:space="preserve"> </v>
      </c>
      <c r="GG883" s="1234" t="str">
        <f t="shared" si="871"/>
        <v xml:space="preserve"> </v>
      </c>
      <c r="GH883" s="1234" t="str">
        <f t="shared" si="872"/>
        <v xml:space="preserve"> </v>
      </c>
      <c r="GI883" s="1234" t="str">
        <f t="shared" si="873"/>
        <v xml:space="preserve"> </v>
      </c>
      <c r="GJ883" s="1234" t="str">
        <f t="shared" si="874"/>
        <v xml:space="preserve"> </v>
      </c>
      <c r="GK883" s="1234" t="str">
        <f t="shared" si="875"/>
        <v xml:space="preserve"> </v>
      </c>
      <c r="GL883" s="1234" t="str">
        <f t="shared" si="876"/>
        <v xml:space="preserve"> </v>
      </c>
      <c r="GM883" s="1234" t="str">
        <f t="shared" si="877"/>
        <v xml:space="preserve"> </v>
      </c>
      <c r="GN883" s="1234">
        <f t="shared" si="878"/>
        <v>0</v>
      </c>
    </row>
    <row r="884" spans="1:196" s="100" customFormat="1" ht="27" customHeight="1" thickTop="1" thickBot="1">
      <c r="A884" s="1208">
        <f>【A票】【D票】!$D$10</f>
        <v>0</v>
      </c>
      <c r="B884" s="1212">
        <f>【A票】【D票】!$H$10</f>
        <v>0</v>
      </c>
      <c r="C884" s="1213" t="str">
        <f>【A票】【D票】!$K$10</f>
        <v xml:space="preserve"> </v>
      </c>
      <c r="D884" s="1214">
        <f t="shared" si="852"/>
        <v>793</v>
      </c>
      <c r="E884" s="914"/>
      <c r="F884" s="467"/>
      <c r="G884" s="469"/>
      <c r="H884" s="224" t="str">
        <f t="shared" si="838"/>
        <v xml:space="preserve"> </v>
      </c>
      <c r="I884" s="704"/>
      <c r="J884" s="117"/>
      <c r="K884" s="117"/>
      <c r="L884" s="117"/>
      <c r="M884" s="117"/>
      <c r="N884" s="117"/>
      <c r="O884" s="117"/>
      <c r="P884" s="117"/>
      <c r="Q884" s="117"/>
      <c r="R884" s="117"/>
      <c r="S884" s="117"/>
      <c r="T884" s="254"/>
      <c r="U884" s="646"/>
      <c r="V884" s="646"/>
      <c r="W884" s="114"/>
      <c r="X884" s="254"/>
      <c r="Y884" s="224" t="str">
        <f t="shared" si="839"/>
        <v xml:space="preserve"> </v>
      </c>
      <c r="Z884" s="579"/>
      <c r="AA884" s="704"/>
      <c r="AB884" s="119"/>
      <c r="AC884" s="224" t="str">
        <f t="shared" si="854"/>
        <v xml:space="preserve"> </v>
      </c>
      <c r="AD884" s="115"/>
      <c r="AE884" s="253"/>
      <c r="AF884" s="704"/>
      <c r="AG884" s="727"/>
      <c r="AH884" s="727"/>
      <c r="AI884" s="727"/>
      <c r="AJ884" s="727"/>
      <c r="AK884" s="591"/>
      <c r="AL884" s="727"/>
      <c r="AM884" s="727"/>
      <c r="AN884" s="727"/>
      <c r="AO884" s="727"/>
      <c r="AP884" s="727"/>
      <c r="AQ884" s="727"/>
      <c r="AR884" s="727"/>
      <c r="AS884" s="727"/>
      <c r="AT884" s="727"/>
      <c r="AU884" s="727"/>
      <c r="AV884" s="727"/>
      <c r="AW884" s="727"/>
      <c r="AX884" s="727"/>
      <c r="AY884" s="727"/>
      <c r="AZ884" s="727"/>
      <c r="BA884" s="727"/>
      <c r="BB884" s="727"/>
      <c r="BC884" s="821"/>
      <c r="BD884" s="727"/>
      <c r="BE884" s="727"/>
      <c r="BF884" s="727"/>
      <c r="BG884" s="727"/>
      <c r="BH884" s="727"/>
      <c r="BI884" s="727"/>
      <c r="BJ884" s="727"/>
      <c r="BK884" s="727"/>
      <c r="BL884" s="821"/>
      <c r="BM884" s="727"/>
      <c r="BN884" s="727"/>
      <c r="BO884" s="727"/>
      <c r="BP884" s="727"/>
      <c r="BQ884" s="727"/>
      <c r="BR884" s="821"/>
      <c r="BS884" s="727"/>
      <c r="BT884" s="727"/>
      <c r="BU884" s="727"/>
      <c r="BV884" s="591"/>
      <c r="BW884" s="224" t="str">
        <f t="shared" si="851"/>
        <v xml:space="preserve"> </v>
      </c>
      <c r="BX884" s="471">
        <f t="shared" si="840"/>
        <v>793</v>
      </c>
      <c r="BY884" s="117"/>
      <c r="BZ884" s="117"/>
      <c r="CA884" s="117"/>
      <c r="CB884" s="117"/>
      <c r="CC884" s="117"/>
      <c r="CD884" s="461"/>
      <c r="CE884" s="236"/>
      <c r="CF884" s="224" t="str">
        <f t="shared" si="841"/>
        <v xml:space="preserve"> </v>
      </c>
      <c r="CG884" s="116"/>
      <c r="CH884" s="117"/>
      <c r="CI884" s="117"/>
      <c r="CJ884" s="117"/>
      <c r="CK884" s="472"/>
      <c r="CL884" s="472"/>
      <c r="CM884" s="472"/>
      <c r="CN884" s="472"/>
      <c r="CO884" s="117"/>
      <c r="CP884" s="253"/>
      <c r="CQ884" s="120"/>
      <c r="CR884" s="224" t="str" cm="1">
        <f t="array" ref="CR884">IF(AND(SUM(COUNTIF(CG884:CM884,{"*不明*","*その他*"})+COUNTIF(CO884:CP884,{"*不明*","*その他*"}))&gt;0,CQ884=""),"その他・不明の場合,10)具体的内容、理由を記入",IF(OR(AND(CI884=CI$65,COUNTA(CJ884:CM884)&lt;4),AND(OR(CI884=CI$63,CI884=CI$64,CI884=CI$66,CI884=CI$67,CI884=CI$68,CI884=""),COUNTA(CJ884:CM884)&gt;0)),"3)介護保険認定済→要介護度、認知症自立度、寝たきり度、介護保険サービス記入",IF(OR(AND(OR(CM884=CM$63,CM884=CM$64),CN884=""),AND(OR(CM884=CM$65,CM884=CM$66),CN884&lt;&gt;"")),"7)介護保険サービス受けている/過去受けていた→具体的内容記入"," ")))</f>
        <v xml:space="preserve"> </v>
      </c>
      <c r="CS884" s="224" t="str">
        <f t="shared" si="842"/>
        <v xml:space="preserve"> </v>
      </c>
      <c r="CT884" s="116"/>
      <c r="CU884" s="253"/>
      <c r="CV884" s="117"/>
      <c r="CW884" s="117"/>
      <c r="CX884" s="253"/>
      <c r="CY884" s="117"/>
      <c r="CZ884" s="117"/>
      <c r="DA884" s="253"/>
      <c r="DB884" s="117"/>
      <c r="DC884" s="224" t="str">
        <f t="shared" si="843"/>
        <v xml:space="preserve"> </v>
      </c>
      <c r="DD884" s="224" t="str">
        <f t="shared" si="844"/>
        <v xml:space="preserve"> </v>
      </c>
      <c r="DE884" s="224" t="str">
        <f t="shared" si="855"/>
        <v xml:space="preserve"> </v>
      </c>
      <c r="DF884" s="121"/>
      <c r="DG884" s="114"/>
      <c r="DH884" s="704"/>
      <c r="DI884" s="119"/>
      <c r="DJ884" s="187"/>
      <c r="DK884" s="254"/>
      <c r="DL884" s="224" t="str">
        <f t="shared" si="856"/>
        <v xml:space="preserve"> </v>
      </c>
      <c r="DM884" s="224" t="str">
        <f t="shared" si="845"/>
        <v xml:space="preserve"> </v>
      </c>
      <c r="DN884" s="474"/>
      <c r="DO884" s="117"/>
      <c r="DP884" s="117"/>
      <c r="DQ884" s="117"/>
      <c r="DR884" s="117"/>
      <c r="DS884" s="117"/>
      <c r="DT884" s="254"/>
      <c r="DU884" s="476"/>
      <c r="DV884" s="224" t="str">
        <f t="shared" si="857"/>
        <v xml:space="preserve"> </v>
      </c>
      <c r="DW884" s="115"/>
      <c r="DX884" s="470"/>
      <c r="DY884" s="117"/>
      <c r="DZ884" s="704"/>
      <c r="EA884" s="224" t="str">
        <f t="shared" si="858"/>
        <v xml:space="preserve"> </v>
      </c>
      <c r="EB884" s="906"/>
      <c r="EC884" s="904"/>
      <c r="ED884" s="904"/>
      <c r="EE884" s="904"/>
      <c r="EF884" s="904"/>
      <c r="EG884" s="904"/>
      <c r="EH884" s="904"/>
      <c r="EI884" s="904"/>
      <c r="EJ884" s="904"/>
      <c r="EK884" s="905"/>
      <c r="EL884" s="80"/>
      <c r="EM884" s="224" t="str">
        <f t="shared" si="846"/>
        <v xml:space="preserve"> </v>
      </c>
      <c r="EN884" s="224" t="str">
        <f t="shared" si="847"/>
        <v xml:space="preserve"> </v>
      </c>
      <c r="EO884" s="115"/>
      <c r="EP884" s="1050"/>
      <c r="EQ884" s="253"/>
      <c r="ER884" s="117"/>
      <c r="ES884" s="1258">
        <f t="shared" si="848"/>
        <v>793</v>
      </c>
      <c r="ET884" s="224" t="str">
        <f t="shared" si="849"/>
        <v xml:space="preserve"> </v>
      </c>
      <c r="EU884" s="477" t="str">
        <f t="shared" si="850"/>
        <v/>
      </c>
      <c r="EV884" s="1334" t="str">
        <f t="shared" si="853"/>
        <v xml:space="preserve"> </v>
      </c>
      <c r="EW884" s="1332" t="str">
        <f t="shared" si="897"/>
        <v/>
      </c>
      <c r="EX884" s="1275" t="str">
        <f t="shared" si="879"/>
        <v/>
      </c>
      <c r="EY884" s="1275" t="str">
        <f t="shared" si="880"/>
        <v/>
      </c>
      <c r="EZ884" s="1275" t="str">
        <f t="shared" si="881"/>
        <v/>
      </c>
      <c r="FA884" s="1275" t="str">
        <f t="shared" si="882"/>
        <v/>
      </c>
      <c r="FB884" s="1275" t="str">
        <f t="shared" si="883"/>
        <v/>
      </c>
      <c r="FC884" s="1333" t="str">
        <f t="shared" si="884"/>
        <v/>
      </c>
      <c r="FE884" s="1234" t="str">
        <f t="shared" si="885"/>
        <v xml:space="preserve"> </v>
      </c>
      <c r="FF884" s="1234" t="str">
        <f t="shared" si="886"/>
        <v xml:space="preserve"> </v>
      </c>
      <c r="FG884" s="1234" t="str">
        <f t="shared" si="887"/>
        <v xml:space="preserve"> </v>
      </c>
      <c r="FH884" s="1234" t="str">
        <f t="shared" si="888"/>
        <v xml:space="preserve"> </v>
      </c>
      <c r="FI884" s="1234" t="str">
        <f t="shared" si="859"/>
        <v xml:space="preserve"> </v>
      </c>
      <c r="FJ884" s="1234" t="str">
        <f t="shared" si="889"/>
        <v xml:space="preserve"> </v>
      </c>
      <c r="FK884" s="1234">
        <f t="shared" si="860"/>
        <v>0</v>
      </c>
      <c r="FL884" s="1227"/>
      <c r="FM884" s="1234" t="str">
        <f t="shared" si="861"/>
        <v xml:space="preserve"> </v>
      </c>
      <c r="FN884" s="1234" t="str">
        <f t="shared" si="862"/>
        <v xml:space="preserve"> </v>
      </c>
      <c r="FO884" s="1234" t="str">
        <f t="shared" si="890"/>
        <v xml:space="preserve"> </v>
      </c>
      <c r="FP884" s="1234" t="str">
        <f t="shared" si="891"/>
        <v xml:space="preserve"> </v>
      </c>
      <c r="FQ884" s="1234" t="str">
        <f t="shared" si="863"/>
        <v xml:space="preserve"> </v>
      </c>
      <c r="FR884" s="1234" t="str">
        <f t="shared" si="892"/>
        <v xml:space="preserve"> </v>
      </c>
      <c r="FS884" s="1234">
        <f t="shared" si="898"/>
        <v>0</v>
      </c>
      <c r="FT884" s="1227"/>
      <c r="FU884" s="1234" t="str">
        <f t="shared" si="893"/>
        <v xml:space="preserve"> </v>
      </c>
      <c r="FV884" s="1234" t="str">
        <f t="shared" si="894"/>
        <v xml:space="preserve"> </v>
      </c>
      <c r="FW884" s="1234" t="str">
        <f t="shared" si="895"/>
        <v xml:space="preserve"> </v>
      </c>
      <c r="FX884" s="1234" t="str">
        <f t="shared" si="864"/>
        <v xml:space="preserve"> </v>
      </c>
      <c r="FY884" s="1234" t="str">
        <f t="shared" si="865"/>
        <v xml:space="preserve"> </v>
      </c>
      <c r="FZ884" s="1234" t="str">
        <f t="shared" si="896"/>
        <v xml:space="preserve"> </v>
      </c>
      <c r="GA884" s="1234">
        <f t="shared" si="866"/>
        <v>0</v>
      </c>
      <c r="GB884" s="1227"/>
      <c r="GC884" s="1234" t="str">
        <f t="shared" si="867"/>
        <v xml:space="preserve"> </v>
      </c>
      <c r="GD884" s="1234" t="str">
        <f t="shared" si="868"/>
        <v xml:space="preserve"> </v>
      </c>
      <c r="GE884" s="1234" t="str">
        <f t="shared" si="869"/>
        <v xml:space="preserve"> </v>
      </c>
      <c r="GF884" s="1234" t="str">
        <f t="shared" si="870"/>
        <v xml:space="preserve"> </v>
      </c>
      <c r="GG884" s="1234" t="str">
        <f t="shared" si="871"/>
        <v xml:space="preserve"> </v>
      </c>
      <c r="GH884" s="1234" t="str">
        <f t="shared" si="872"/>
        <v xml:space="preserve"> </v>
      </c>
      <c r="GI884" s="1234" t="str">
        <f t="shared" si="873"/>
        <v xml:space="preserve"> </v>
      </c>
      <c r="GJ884" s="1234" t="str">
        <f t="shared" si="874"/>
        <v xml:space="preserve"> </v>
      </c>
      <c r="GK884" s="1234" t="str">
        <f t="shared" si="875"/>
        <v xml:space="preserve"> </v>
      </c>
      <c r="GL884" s="1234" t="str">
        <f t="shared" si="876"/>
        <v xml:space="preserve"> </v>
      </c>
      <c r="GM884" s="1234" t="str">
        <f t="shared" si="877"/>
        <v xml:space="preserve"> </v>
      </c>
      <c r="GN884" s="1234">
        <f t="shared" si="878"/>
        <v>0</v>
      </c>
    </row>
    <row r="885" spans="1:196" s="100" customFormat="1" ht="27" customHeight="1" thickTop="1" thickBot="1">
      <c r="A885" s="1208">
        <f>【A票】【D票】!$D$10</f>
        <v>0</v>
      </c>
      <c r="B885" s="1212">
        <f>【A票】【D票】!$H$10</f>
        <v>0</v>
      </c>
      <c r="C885" s="1213" t="str">
        <f>【A票】【D票】!$K$10</f>
        <v xml:space="preserve"> </v>
      </c>
      <c r="D885" s="1214">
        <f t="shared" si="852"/>
        <v>794</v>
      </c>
      <c r="E885" s="914"/>
      <c r="F885" s="467"/>
      <c r="G885" s="469"/>
      <c r="H885" s="224" t="str">
        <f t="shared" si="838"/>
        <v xml:space="preserve"> </v>
      </c>
      <c r="I885" s="704"/>
      <c r="J885" s="117"/>
      <c r="K885" s="117"/>
      <c r="L885" s="117"/>
      <c r="M885" s="117"/>
      <c r="N885" s="117"/>
      <c r="O885" s="117"/>
      <c r="P885" s="117"/>
      <c r="Q885" s="117"/>
      <c r="R885" s="117"/>
      <c r="S885" s="117"/>
      <c r="T885" s="254"/>
      <c r="U885" s="646"/>
      <c r="V885" s="646"/>
      <c r="W885" s="114"/>
      <c r="X885" s="254"/>
      <c r="Y885" s="224" t="str">
        <f t="shared" si="839"/>
        <v xml:space="preserve"> </v>
      </c>
      <c r="Z885" s="579"/>
      <c r="AA885" s="704"/>
      <c r="AB885" s="119"/>
      <c r="AC885" s="224" t="str">
        <f t="shared" si="854"/>
        <v xml:space="preserve"> </v>
      </c>
      <c r="AD885" s="115"/>
      <c r="AE885" s="253"/>
      <c r="AF885" s="704"/>
      <c r="AG885" s="727"/>
      <c r="AH885" s="727"/>
      <c r="AI885" s="727"/>
      <c r="AJ885" s="727"/>
      <c r="AK885" s="591"/>
      <c r="AL885" s="727"/>
      <c r="AM885" s="727"/>
      <c r="AN885" s="727"/>
      <c r="AO885" s="727"/>
      <c r="AP885" s="727"/>
      <c r="AQ885" s="727"/>
      <c r="AR885" s="727"/>
      <c r="AS885" s="727"/>
      <c r="AT885" s="727"/>
      <c r="AU885" s="727"/>
      <c r="AV885" s="727"/>
      <c r="AW885" s="727"/>
      <c r="AX885" s="727"/>
      <c r="AY885" s="727"/>
      <c r="AZ885" s="727"/>
      <c r="BA885" s="727"/>
      <c r="BB885" s="727"/>
      <c r="BC885" s="821"/>
      <c r="BD885" s="727"/>
      <c r="BE885" s="727"/>
      <c r="BF885" s="727"/>
      <c r="BG885" s="727"/>
      <c r="BH885" s="727"/>
      <c r="BI885" s="727"/>
      <c r="BJ885" s="727"/>
      <c r="BK885" s="727"/>
      <c r="BL885" s="821"/>
      <c r="BM885" s="727"/>
      <c r="BN885" s="727"/>
      <c r="BO885" s="727"/>
      <c r="BP885" s="727"/>
      <c r="BQ885" s="727"/>
      <c r="BR885" s="821"/>
      <c r="BS885" s="727"/>
      <c r="BT885" s="727"/>
      <c r="BU885" s="727"/>
      <c r="BV885" s="591"/>
      <c r="BW885" s="224" t="str">
        <f t="shared" si="851"/>
        <v xml:space="preserve"> </v>
      </c>
      <c r="BX885" s="471">
        <f t="shared" si="840"/>
        <v>794</v>
      </c>
      <c r="BY885" s="117"/>
      <c r="BZ885" s="117"/>
      <c r="CA885" s="117"/>
      <c r="CB885" s="117"/>
      <c r="CC885" s="117"/>
      <c r="CD885" s="461"/>
      <c r="CE885" s="236"/>
      <c r="CF885" s="224" t="str">
        <f t="shared" si="841"/>
        <v xml:space="preserve"> </v>
      </c>
      <c r="CG885" s="116"/>
      <c r="CH885" s="117"/>
      <c r="CI885" s="117"/>
      <c r="CJ885" s="117"/>
      <c r="CK885" s="472"/>
      <c r="CL885" s="472"/>
      <c r="CM885" s="472"/>
      <c r="CN885" s="472"/>
      <c r="CO885" s="117"/>
      <c r="CP885" s="253"/>
      <c r="CQ885" s="120"/>
      <c r="CR885" s="224" t="str" cm="1">
        <f t="array" ref="CR885">IF(AND(SUM(COUNTIF(CG885:CM885,{"*不明*","*その他*"})+COUNTIF(CO885:CP885,{"*不明*","*その他*"}))&gt;0,CQ885=""),"その他・不明の場合,10)具体的内容、理由を記入",IF(OR(AND(CI885=CI$65,COUNTA(CJ885:CM885)&lt;4),AND(OR(CI885=CI$63,CI885=CI$64,CI885=CI$66,CI885=CI$67,CI885=CI$68,CI885=""),COUNTA(CJ885:CM885)&gt;0)),"3)介護保険認定済→要介護度、認知症自立度、寝たきり度、介護保険サービス記入",IF(OR(AND(OR(CM885=CM$63,CM885=CM$64),CN885=""),AND(OR(CM885=CM$65,CM885=CM$66),CN885&lt;&gt;"")),"7)介護保険サービス受けている/過去受けていた→具体的内容記入"," ")))</f>
        <v xml:space="preserve"> </v>
      </c>
      <c r="CS885" s="224" t="str">
        <f t="shared" si="842"/>
        <v xml:space="preserve"> </v>
      </c>
      <c r="CT885" s="116"/>
      <c r="CU885" s="253"/>
      <c r="CV885" s="117"/>
      <c r="CW885" s="117"/>
      <c r="CX885" s="253"/>
      <c r="CY885" s="117"/>
      <c r="CZ885" s="117"/>
      <c r="DA885" s="253"/>
      <c r="DB885" s="117"/>
      <c r="DC885" s="224" t="str">
        <f t="shared" si="843"/>
        <v xml:space="preserve"> </v>
      </c>
      <c r="DD885" s="224" t="str">
        <f t="shared" si="844"/>
        <v xml:space="preserve"> </v>
      </c>
      <c r="DE885" s="224" t="str">
        <f t="shared" si="855"/>
        <v xml:space="preserve"> </v>
      </c>
      <c r="DF885" s="121"/>
      <c r="DG885" s="114"/>
      <c r="DH885" s="704"/>
      <c r="DI885" s="119"/>
      <c r="DJ885" s="187"/>
      <c r="DK885" s="254"/>
      <c r="DL885" s="224" t="str">
        <f t="shared" si="856"/>
        <v xml:space="preserve"> </v>
      </c>
      <c r="DM885" s="224" t="str">
        <f t="shared" si="845"/>
        <v xml:space="preserve"> </v>
      </c>
      <c r="DN885" s="474"/>
      <c r="DO885" s="117"/>
      <c r="DP885" s="117"/>
      <c r="DQ885" s="117"/>
      <c r="DR885" s="117"/>
      <c r="DS885" s="117"/>
      <c r="DT885" s="254"/>
      <c r="DU885" s="476"/>
      <c r="DV885" s="224" t="str">
        <f t="shared" si="857"/>
        <v xml:space="preserve"> </v>
      </c>
      <c r="DW885" s="115"/>
      <c r="DX885" s="470"/>
      <c r="DY885" s="117"/>
      <c r="DZ885" s="704"/>
      <c r="EA885" s="224" t="str">
        <f t="shared" si="858"/>
        <v xml:space="preserve"> </v>
      </c>
      <c r="EB885" s="906"/>
      <c r="EC885" s="904"/>
      <c r="ED885" s="904"/>
      <c r="EE885" s="904"/>
      <c r="EF885" s="904"/>
      <c r="EG885" s="904"/>
      <c r="EH885" s="904"/>
      <c r="EI885" s="904"/>
      <c r="EJ885" s="904"/>
      <c r="EK885" s="905"/>
      <c r="EL885" s="80"/>
      <c r="EM885" s="224" t="str">
        <f t="shared" si="846"/>
        <v xml:space="preserve"> </v>
      </c>
      <c r="EN885" s="224" t="str">
        <f t="shared" si="847"/>
        <v xml:space="preserve"> </v>
      </c>
      <c r="EO885" s="115"/>
      <c r="EP885" s="1050"/>
      <c r="EQ885" s="253"/>
      <c r="ER885" s="117"/>
      <c r="ES885" s="1258">
        <f t="shared" si="848"/>
        <v>794</v>
      </c>
      <c r="ET885" s="224" t="str">
        <f t="shared" si="849"/>
        <v xml:space="preserve"> </v>
      </c>
      <c r="EU885" s="477" t="str">
        <f t="shared" si="850"/>
        <v/>
      </c>
      <c r="EV885" s="1334" t="str">
        <f t="shared" si="853"/>
        <v xml:space="preserve"> </v>
      </c>
      <c r="EW885" s="1332" t="str">
        <f t="shared" si="897"/>
        <v/>
      </c>
      <c r="EX885" s="1275" t="str">
        <f t="shared" si="879"/>
        <v/>
      </c>
      <c r="EY885" s="1275" t="str">
        <f t="shared" si="880"/>
        <v/>
      </c>
      <c r="EZ885" s="1275" t="str">
        <f t="shared" si="881"/>
        <v/>
      </c>
      <c r="FA885" s="1275" t="str">
        <f t="shared" si="882"/>
        <v/>
      </c>
      <c r="FB885" s="1275" t="str">
        <f t="shared" si="883"/>
        <v/>
      </c>
      <c r="FC885" s="1333" t="str">
        <f t="shared" si="884"/>
        <v/>
      </c>
      <c r="FE885" s="1234" t="str">
        <f t="shared" si="885"/>
        <v xml:space="preserve"> </v>
      </c>
      <c r="FF885" s="1234" t="str">
        <f t="shared" si="886"/>
        <v xml:space="preserve"> </v>
      </c>
      <c r="FG885" s="1234" t="str">
        <f t="shared" si="887"/>
        <v xml:space="preserve"> </v>
      </c>
      <c r="FH885" s="1234" t="str">
        <f t="shared" si="888"/>
        <v xml:space="preserve"> </v>
      </c>
      <c r="FI885" s="1234" t="str">
        <f t="shared" si="859"/>
        <v xml:space="preserve"> </v>
      </c>
      <c r="FJ885" s="1234" t="str">
        <f t="shared" si="889"/>
        <v xml:space="preserve"> </v>
      </c>
      <c r="FK885" s="1234">
        <f t="shared" si="860"/>
        <v>0</v>
      </c>
      <c r="FL885" s="1227"/>
      <c r="FM885" s="1234" t="str">
        <f t="shared" si="861"/>
        <v xml:space="preserve"> </v>
      </c>
      <c r="FN885" s="1234" t="str">
        <f t="shared" si="862"/>
        <v xml:space="preserve"> </v>
      </c>
      <c r="FO885" s="1234" t="str">
        <f t="shared" si="890"/>
        <v xml:space="preserve"> </v>
      </c>
      <c r="FP885" s="1234" t="str">
        <f t="shared" si="891"/>
        <v xml:space="preserve"> </v>
      </c>
      <c r="FQ885" s="1234" t="str">
        <f t="shared" si="863"/>
        <v xml:space="preserve"> </v>
      </c>
      <c r="FR885" s="1234" t="str">
        <f t="shared" si="892"/>
        <v xml:space="preserve"> </v>
      </c>
      <c r="FS885" s="1234">
        <f t="shared" si="898"/>
        <v>0</v>
      </c>
      <c r="FT885" s="1227"/>
      <c r="FU885" s="1234" t="str">
        <f t="shared" si="893"/>
        <v xml:space="preserve"> </v>
      </c>
      <c r="FV885" s="1234" t="str">
        <f t="shared" si="894"/>
        <v xml:space="preserve"> </v>
      </c>
      <c r="FW885" s="1234" t="str">
        <f t="shared" si="895"/>
        <v xml:space="preserve"> </v>
      </c>
      <c r="FX885" s="1234" t="str">
        <f t="shared" si="864"/>
        <v xml:space="preserve"> </v>
      </c>
      <c r="FY885" s="1234" t="str">
        <f t="shared" si="865"/>
        <v xml:space="preserve"> </v>
      </c>
      <c r="FZ885" s="1234" t="str">
        <f t="shared" si="896"/>
        <v xml:space="preserve"> </v>
      </c>
      <c r="GA885" s="1234">
        <f t="shared" si="866"/>
        <v>0</v>
      </c>
      <c r="GB885" s="1227"/>
      <c r="GC885" s="1234" t="str">
        <f t="shared" si="867"/>
        <v xml:space="preserve"> </v>
      </c>
      <c r="GD885" s="1234" t="str">
        <f t="shared" si="868"/>
        <v xml:space="preserve"> </v>
      </c>
      <c r="GE885" s="1234" t="str">
        <f t="shared" si="869"/>
        <v xml:space="preserve"> </v>
      </c>
      <c r="GF885" s="1234" t="str">
        <f t="shared" si="870"/>
        <v xml:space="preserve"> </v>
      </c>
      <c r="GG885" s="1234" t="str">
        <f t="shared" si="871"/>
        <v xml:space="preserve"> </v>
      </c>
      <c r="GH885" s="1234" t="str">
        <f t="shared" si="872"/>
        <v xml:space="preserve"> </v>
      </c>
      <c r="GI885" s="1234" t="str">
        <f t="shared" si="873"/>
        <v xml:space="preserve"> </v>
      </c>
      <c r="GJ885" s="1234" t="str">
        <f t="shared" si="874"/>
        <v xml:space="preserve"> </v>
      </c>
      <c r="GK885" s="1234" t="str">
        <f t="shared" si="875"/>
        <v xml:space="preserve"> </v>
      </c>
      <c r="GL885" s="1234" t="str">
        <f t="shared" si="876"/>
        <v xml:space="preserve"> </v>
      </c>
      <c r="GM885" s="1234" t="str">
        <f t="shared" si="877"/>
        <v xml:space="preserve"> </v>
      </c>
      <c r="GN885" s="1234">
        <f t="shared" si="878"/>
        <v>0</v>
      </c>
    </row>
    <row r="886" spans="1:196" s="100" customFormat="1" ht="27" customHeight="1" thickTop="1" thickBot="1">
      <c r="A886" s="1208">
        <f>【A票】【D票】!$D$10</f>
        <v>0</v>
      </c>
      <c r="B886" s="1212">
        <f>【A票】【D票】!$H$10</f>
        <v>0</v>
      </c>
      <c r="C886" s="1213" t="str">
        <f>【A票】【D票】!$K$10</f>
        <v xml:space="preserve"> </v>
      </c>
      <c r="D886" s="1214">
        <f t="shared" si="852"/>
        <v>795</v>
      </c>
      <c r="E886" s="914"/>
      <c r="F886" s="467"/>
      <c r="G886" s="469"/>
      <c r="H886" s="224" t="str">
        <f t="shared" si="838"/>
        <v xml:space="preserve"> </v>
      </c>
      <c r="I886" s="704"/>
      <c r="J886" s="117"/>
      <c r="K886" s="117"/>
      <c r="L886" s="117"/>
      <c r="M886" s="117"/>
      <c r="N886" s="117"/>
      <c r="O886" s="117"/>
      <c r="P886" s="117"/>
      <c r="Q886" s="117"/>
      <c r="R886" s="117"/>
      <c r="S886" s="117"/>
      <c r="T886" s="254"/>
      <c r="U886" s="646"/>
      <c r="V886" s="646"/>
      <c r="W886" s="114"/>
      <c r="X886" s="254"/>
      <c r="Y886" s="224" t="str">
        <f t="shared" si="839"/>
        <v xml:space="preserve"> </v>
      </c>
      <c r="Z886" s="579"/>
      <c r="AA886" s="704"/>
      <c r="AB886" s="119"/>
      <c r="AC886" s="224" t="str">
        <f t="shared" si="854"/>
        <v xml:space="preserve"> </v>
      </c>
      <c r="AD886" s="115"/>
      <c r="AE886" s="253"/>
      <c r="AF886" s="704"/>
      <c r="AG886" s="727"/>
      <c r="AH886" s="727"/>
      <c r="AI886" s="727"/>
      <c r="AJ886" s="727"/>
      <c r="AK886" s="591"/>
      <c r="AL886" s="727"/>
      <c r="AM886" s="727"/>
      <c r="AN886" s="727"/>
      <c r="AO886" s="727"/>
      <c r="AP886" s="727"/>
      <c r="AQ886" s="727"/>
      <c r="AR886" s="727"/>
      <c r="AS886" s="727"/>
      <c r="AT886" s="727"/>
      <c r="AU886" s="727"/>
      <c r="AV886" s="727"/>
      <c r="AW886" s="727"/>
      <c r="AX886" s="727"/>
      <c r="AY886" s="727"/>
      <c r="AZ886" s="727"/>
      <c r="BA886" s="727"/>
      <c r="BB886" s="727"/>
      <c r="BC886" s="821"/>
      <c r="BD886" s="727"/>
      <c r="BE886" s="727"/>
      <c r="BF886" s="727"/>
      <c r="BG886" s="727"/>
      <c r="BH886" s="727"/>
      <c r="BI886" s="727"/>
      <c r="BJ886" s="727"/>
      <c r="BK886" s="727"/>
      <c r="BL886" s="821"/>
      <c r="BM886" s="727"/>
      <c r="BN886" s="727"/>
      <c r="BO886" s="727"/>
      <c r="BP886" s="727"/>
      <c r="BQ886" s="727"/>
      <c r="BR886" s="821"/>
      <c r="BS886" s="727"/>
      <c r="BT886" s="727"/>
      <c r="BU886" s="727"/>
      <c r="BV886" s="591"/>
      <c r="BW886" s="224" t="str">
        <f t="shared" si="851"/>
        <v xml:space="preserve"> </v>
      </c>
      <c r="BX886" s="471">
        <f t="shared" si="840"/>
        <v>795</v>
      </c>
      <c r="BY886" s="117"/>
      <c r="BZ886" s="117"/>
      <c r="CA886" s="117"/>
      <c r="CB886" s="117"/>
      <c r="CC886" s="117"/>
      <c r="CD886" s="461"/>
      <c r="CE886" s="236"/>
      <c r="CF886" s="224" t="str">
        <f t="shared" si="841"/>
        <v xml:space="preserve"> </v>
      </c>
      <c r="CG886" s="116"/>
      <c r="CH886" s="117"/>
      <c r="CI886" s="117"/>
      <c r="CJ886" s="117"/>
      <c r="CK886" s="472"/>
      <c r="CL886" s="472"/>
      <c r="CM886" s="472"/>
      <c r="CN886" s="472"/>
      <c r="CO886" s="117"/>
      <c r="CP886" s="253"/>
      <c r="CQ886" s="120"/>
      <c r="CR886" s="224" t="str" cm="1">
        <f t="array" ref="CR886">IF(AND(SUM(COUNTIF(CG886:CM886,{"*不明*","*その他*"})+COUNTIF(CO886:CP886,{"*不明*","*その他*"}))&gt;0,CQ886=""),"その他・不明の場合,10)具体的内容、理由を記入",IF(OR(AND(CI886=CI$65,COUNTA(CJ886:CM886)&lt;4),AND(OR(CI886=CI$63,CI886=CI$64,CI886=CI$66,CI886=CI$67,CI886=CI$68,CI886=""),COUNTA(CJ886:CM886)&gt;0)),"3)介護保険認定済→要介護度、認知症自立度、寝たきり度、介護保険サービス記入",IF(OR(AND(OR(CM886=CM$63,CM886=CM$64),CN886=""),AND(OR(CM886=CM$65,CM886=CM$66),CN886&lt;&gt;"")),"7)介護保険サービス受けている/過去受けていた→具体的内容記入"," ")))</f>
        <v xml:space="preserve"> </v>
      </c>
      <c r="CS886" s="224" t="str">
        <f t="shared" si="842"/>
        <v xml:space="preserve"> </v>
      </c>
      <c r="CT886" s="116"/>
      <c r="CU886" s="253"/>
      <c r="CV886" s="117"/>
      <c r="CW886" s="117"/>
      <c r="CX886" s="253"/>
      <c r="CY886" s="117"/>
      <c r="CZ886" s="117"/>
      <c r="DA886" s="253"/>
      <c r="DB886" s="117"/>
      <c r="DC886" s="224" t="str">
        <f t="shared" si="843"/>
        <v xml:space="preserve"> </v>
      </c>
      <c r="DD886" s="224" t="str">
        <f t="shared" si="844"/>
        <v xml:space="preserve"> </v>
      </c>
      <c r="DE886" s="224" t="str">
        <f t="shared" si="855"/>
        <v xml:space="preserve"> </v>
      </c>
      <c r="DF886" s="121"/>
      <c r="DG886" s="114"/>
      <c r="DH886" s="704"/>
      <c r="DI886" s="119"/>
      <c r="DJ886" s="187"/>
      <c r="DK886" s="254"/>
      <c r="DL886" s="224" t="str">
        <f t="shared" si="856"/>
        <v xml:space="preserve"> </v>
      </c>
      <c r="DM886" s="224" t="str">
        <f t="shared" si="845"/>
        <v xml:space="preserve"> </v>
      </c>
      <c r="DN886" s="474"/>
      <c r="DO886" s="117"/>
      <c r="DP886" s="117"/>
      <c r="DQ886" s="117"/>
      <c r="DR886" s="117"/>
      <c r="DS886" s="117"/>
      <c r="DT886" s="254"/>
      <c r="DU886" s="476"/>
      <c r="DV886" s="224" t="str">
        <f t="shared" si="857"/>
        <v xml:space="preserve"> </v>
      </c>
      <c r="DW886" s="115"/>
      <c r="DX886" s="470"/>
      <c r="DY886" s="117"/>
      <c r="DZ886" s="704"/>
      <c r="EA886" s="224" t="str">
        <f t="shared" si="858"/>
        <v xml:space="preserve"> </v>
      </c>
      <c r="EB886" s="906"/>
      <c r="EC886" s="904"/>
      <c r="ED886" s="904"/>
      <c r="EE886" s="904"/>
      <c r="EF886" s="904"/>
      <c r="EG886" s="904"/>
      <c r="EH886" s="904"/>
      <c r="EI886" s="904"/>
      <c r="EJ886" s="904"/>
      <c r="EK886" s="905"/>
      <c r="EL886" s="80"/>
      <c r="EM886" s="224" t="str">
        <f t="shared" si="846"/>
        <v xml:space="preserve"> </v>
      </c>
      <c r="EN886" s="224" t="str">
        <f t="shared" si="847"/>
        <v xml:space="preserve"> </v>
      </c>
      <c r="EO886" s="115"/>
      <c r="EP886" s="1050"/>
      <c r="EQ886" s="253"/>
      <c r="ER886" s="117"/>
      <c r="ES886" s="1258">
        <f t="shared" si="848"/>
        <v>795</v>
      </c>
      <c r="ET886" s="224" t="str">
        <f t="shared" si="849"/>
        <v xml:space="preserve"> </v>
      </c>
      <c r="EU886" s="477" t="str">
        <f t="shared" si="850"/>
        <v/>
      </c>
      <c r="EV886" s="1334" t="str">
        <f t="shared" si="853"/>
        <v xml:space="preserve"> </v>
      </c>
      <c r="EW886" s="1332" t="str">
        <f t="shared" si="897"/>
        <v/>
      </c>
      <c r="EX886" s="1275" t="str">
        <f t="shared" si="879"/>
        <v/>
      </c>
      <c r="EY886" s="1275" t="str">
        <f t="shared" si="880"/>
        <v/>
      </c>
      <c r="EZ886" s="1275" t="str">
        <f t="shared" si="881"/>
        <v/>
      </c>
      <c r="FA886" s="1275" t="str">
        <f t="shared" si="882"/>
        <v/>
      </c>
      <c r="FB886" s="1275" t="str">
        <f t="shared" si="883"/>
        <v/>
      </c>
      <c r="FC886" s="1333" t="str">
        <f t="shared" si="884"/>
        <v/>
      </c>
      <c r="FE886" s="1234" t="str">
        <f t="shared" si="885"/>
        <v xml:space="preserve"> </v>
      </c>
      <c r="FF886" s="1234" t="str">
        <f t="shared" si="886"/>
        <v xml:space="preserve"> </v>
      </c>
      <c r="FG886" s="1234" t="str">
        <f t="shared" si="887"/>
        <v xml:space="preserve"> </v>
      </c>
      <c r="FH886" s="1234" t="str">
        <f t="shared" si="888"/>
        <v xml:space="preserve"> </v>
      </c>
      <c r="FI886" s="1234" t="str">
        <f t="shared" si="859"/>
        <v xml:space="preserve"> </v>
      </c>
      <c r="FJ886" s="1234" t="str">
        <f t="shared" si="889"/>
        <v xml:space="preserve"> </v>
      </c>
      <c r="FK886" s="1234">
        <f t="shared" si="860"/>
        <v>0</v>
      </c>
      <c r="FL886" s="1227"/>
      <c r="FM886" s="1234" t="str">
        <f t="shared" si="861"/>
        <v xml:space="preserve"> </v>
      </c>
      <c r="FN886" s="1234" t="str">
        <f t="shared" si="862"/>
        <v xml:space="preserve"> </v>
      </c>
      <c r="FO886" s="1234" t="str">
        <f t="shared" si="890"/>
        <v xml:space="preserve"> </v>
      </c>
      <c r="FP886" s="1234" t="str">
        <f t="shared" si="891"/>
        <v xml:space="preserve"> </v>
      </c>
      <c r="FQ886" s="1234" t="str">
        <f t="shared" si="863"/>
        <v xml:space="preserve"> </v>
      </c>
      <c r="FR886" s="1234" t="str">
        <f t="shared" si="892"/>
        <v xml:space="preserve"> </v>
      </c>
      <c r="FS886" s="1234">
        <f t="shared" si="898"/>
        <v>0</v>
      </c>
      <c r="FT886" s="1227"/>
      <c r="FU886" s="1234" t="str">
        <f t="shared" si="893"/>
        <v xml:space="preserve"> </v>
      </c>
      <c r="FV886" s="1234" t="str">
        <f t="shared" si="894"/>
        <v xml:space="preserve"> </v>
      </c>
      <c r="FW886" s="1234" t="str">
        <f t="shared" si="895"/>
        <v xml:space="preserve"> </v>
      </c>
      <c r="FX886" s="1234" t="str">
        <f t="shared" si="864"/>
        <v xml:space="preserve"> </v>
      </c>
      <c r="FY886" s="1234" t="str">
        <f t="shared" si="865"/>
        <v xml:space="preserve"> </v>
      </c>
      <c r="FZ886" s="1234" t="str">
        <f t="shared" si="896"/>
        <v xml:space="preserve"> </v>
      </c>
      <c r="GA886" s="1234">
        <f t="shared" si="866"/>
        <v>0</v>
      </c>
      <c r="GB886" s="1227"/>
      <c r="GC886" s="1234" t="str">
        <f t="shared" si="867"/>
        <v xml:space="preserve"> </v>
      </c>
      <c r="GD886" s="1234" t="str">
        <f t="shared" si="868"/>
        <v xml:space="preserve"> </v>
      </c>
      <c r="GE886" s="1234" t="str">
        <f t="shared" si="869"/>
        <v xml:space="preserve"> </v>
      </c>
      <c r="GF886" s="1234" t="str">
        <f t="shared" si="870"/>
        <v xml:space="preserve"> </v>
      </c>
      <c r="GG886" s="1234" t="str">
        <f t="shared" si="871"/>
        <v xml:space="preserve"> </v>
      </c>
      <c r="GH886" s="1234" t="str">
        <f t="shared" si="872"/>
        <v xml:space="preserve"> </v>
      </c>
      <c r="GI886" s="1234" t="str">
        <f t="shared" si="873"/>
        <v xml:space="preserve"> </v>
      </c>
      <c r="GJ886" s="1234" t="str">
        <f t="shared" si="874"/>
        <v xml:space="preserve"> </v>
      </c>
      <c r="GK886" s="1234" t="str">
        <f t="shared" si="875"/>
        <v xml:space="preserve"> </v>
      </c>
      <c r="GL886" s="1234" t="str">
        <f t="shared" si="876"/>
        <v xml:space="preserve"> </v>
      </c>
      <c r="GM886" s="1234" t="str">
        <f t="shared" si="877"/>
        <v xml:space="preserve"> </v>
      </c>
      <c r="GN886" s="1234">
        <f t="shared" si="878"/>
        <v>0</v>
      </c>
    </row>
    <row r="887" spans="1:196" s="100" customFormat="1" ht="27" customHeight="1" thickTop="1" thickBot="1">
      <c r="A887" s="1208">
        <f>【A票】【D票】!$D$10</f>
        <v>0</v>
      </c>
      <c r="B887" s="1212">
        <f>【A票】【D票】!$H$10</f>
        <v>0</v>
      </c>
      <c r="C887" s="1213" t="str">
        <f>【A票】【D票】!$K$10</f>
        <v xml:space="preserve"> </v>
      </c>
      <c r="D887" s="1214">
        <f t="shared" si="852"/>
        <v>796</v>
      </c>
      <c r="E887" s="914"/>
      <c r="F887" s="467"/>
      <c r="G887" s="469"/>
      <c r="H887" s="224" t="str">
        <f t="shared" si="838"/>
        <v xml:space="preserve"> </v>
      </c>
      <c r="I887" s="704"/>
      <c r="J887" s="117"/>
      <c r="K887" s="117"/>
      <c r="L887" s="117"/>
      <c r="M887" s="117"/>
      <c r="N887" s="117"/>
      <c r="O887" s="117"/>
      <c r="P887" s="117"/>
      <c r="Q887" s="117"/>
      <c r="R887" s="117"/>
      <c r="S887" s="117"/>
      <c r="T887" s="254"/>
      <c r="U887" s="646"/>
      <c r="V887" s="646"/>
      <c r="W887" s="114"/>
      <c r="X887" s="254"/>
      <c r="Y887" s="224" t="str">
        <f t="shared" si="839"/>
        <v xml:space="preserve"> </v>
      </c>
      <c r="Z887" s="579"/>
      <c r="AA887" s="704"/>
      <c r="AB887" s="119"/>
      <c r="AC887" s="224" t="str">
        <f t="shared" si="854"/>
        <v xml:space="preserve"> </v>
      </c>
      <c r="AD887" s="115"/>
      <c r="AE887" s="253"/>
      <c r="AF887" s="704"/>
      <c r="AG887" s="727"/>
      <c r="AH887" s="727"/>
      <c r="AI887" s="727"/>
      <c r="AJ887" s="727"/>
      <c r="AK887" s="591"/>
      <c r="AL887" s="727"/>
      <c r="AM887" s="727"/>
      <c r="AN887" s="727"/>
      <c r="AO887" s="727"/>
      <c r="AP887" s="727"/>
      <c r="AQ887" s="727"/>
      <c r="AR887" s="727"/>
      <c r="AS887" s="727"/>
      <c r="AT887" s="727"/>
      <c r="AU887" s="727"/>
      <c r="AV887" s="727"/>
      <c r="AW887" s="727"/>
      <c r="AX887" s="727"/>
      <c r="AY887" s="727"/>
      <c r="AZ887" s="727"/>
      <c r="BA887" s="727"/>
      <c r="BB887" s="727"/>
      <c r="BC887" s="821"/>
      <c r="BD887" s="727"/>
      <c r="BE887" s="727"/>
      <c r="BF887" s="727"/>
      <c r="BG887" s="727"/>
      <c r="BH887" s="727"/>
      <c r="BI887" s="727"/>
      <c r="BJ887" s="727"/>
      <c r="BK887" s="727"/>
      <c r="BL887" s="821"/>
      <c r="BM887" s="727"/>
      <c r="BN887" s="727"/>
      <c r="BO887" s="727"/>
      <c r="BP887" s="727"/>
      <c r="BQ887" s="727"/>
      <c r="BR887" s="821"/>
      <c r="BS887" s="727"/>
      <c r="BT887" s="727"/>
      <c r="BU887" s="727"/>
      <c r="BV887" s="591"/>
      <c r="BW887" s="224" t="str">
        <f t="shared" si="851"/>
        <v xml:space="preserve"> </v>
      </c>
      <c r="BX887" s="471">
        <f t="shared" si="840"/>
        <v>796</v>
      </c>
      <c r="BY887" s="117"/>
      <c r="BZ887" s="117"/>
      <c r="CA887" s="117"/>
      <c r="CB887" s="117"/>
      <c r="CC887" s="117"/>
      <c r="CD887" s="461"/>
      <c r="CE887" s="236"/>
      <c r="CF887" s="224" t="str">
        <f t="shared" si="841"/>
        <v xml:space="preserve"> </v>
      </c>
      <c r="CG887" s="116"/>
      <c r="CH887" s="117"/>
      <c r="CI887" s="117"/>
      <c r="CJ887" s="117"/>
      <c r="CK887" s="472"/>
      <c r="CL887" s="472"/>
      <c r="CM887" s="472"/>
      <c r="CN887" s="472"/>
      <c r="CO887" s="117"/>
      <c r="CP887" s="253"/>
      <c r="CQ887" s="120"/>
      <c r="CR887" s="224" t="str" cm="1">
        <f t="array" ref="CR887">IF(AND(SUM(COUNTIF(CG887:CM887,{"*不明*","*その他*"})+COUNTIF(CO887:CP887,{"*不明*","*その他*"}))&gt;0,CQ887=""),"その他・不明の場合,10)具体的内容、理由を記入",IF(OR(AND(CI887=CI$65,COUNTA(CJ887:CM887)&lt;4),AND(OR(CI887=CI$63,CI887=CI$64,CI887=CI$66,CI887=CI$67,CI887=CI$68,CI887=""),COUNTA(CJ887:CM887)&gt;0)),"3)介護保険認定済→要介護度、認知症自立度、寝たきり度、介護保険サービス記入",IF(OR(AND(OR(CM887=CM$63,CM887=CM$64),CN887=""),AND(OR(CM887=CM$65,CM887=CM$66),CN887&lt;&gt;"")),"7)介護保険サービス受けている/過去受けていた→具体的内容記入"," ")))</f>
        <v xml:space="preserve"> </v>
      </c>
      <c r="CS887" s="224" t="str">
        <f t="shared" si="842"/>
        <v xml:space="preserve"> </v>
      </c>
      <c r="CT887" s="116"/>
      <c r="CU887" s="253"/>
      <c r="CV887" s="117"/>
      <c r="CW887" s="117"/>
      <c r="CX887" s="253"/>
      <c r="CY887" s="117"/>
      <c r="CZ887" s="117"/>
      <c r="DA887" s="253"/>
      <c r="DB887" s="117"/>
      <c r="DC887" s="224" t="str">
        <f t="shared" si="843"/>
        <v xml:space="preserve"> </v>
      </c>
      <c r="DD887" s="224" t="str">
        <f t="shared" si="844"/>
        <v xml:space="preserve"> </v>
      </c>
      <c r="DE887" s="224" t="str">
        <f t="shared" si="855"/>
        <v xml:space="preserve"> </v>
      </c>
      <c r="DF887" s="121"/>
      <c r="DG887" s="114"/>
      <c r="DH887" s="704"/>
      <c r="DI887" s="119"/>
      <c r="DJ887" s="187"/>
      <c r="DK887" s="254"/>
      <c r="DL887" s="224" t="str">
        <f t="shared" si="856"/>
        <v xml:space="preserve"> </v>
      </c>
      <c r="DM887" s="224" t="str">
        <f t="shared" si="845"/>
        <v xml:space="preserve"> </v>
      </c>
      <c r="DN887" s="474"/>
      <c r="DO887" s="117"/>
      <c r="DP887" s="117"/>
      <c r="DQ887" s="117"/>
      <c r="DR887" s="117"/>
      <c r="DS887" s="117"/>
      <c r="DT887" s="254"/>
      <c r="DU887" s="476"/>
      <c r="DV887" s="224" t="str">
        <f t="shared" si="857"/>
        <v xml:space="preserve"> </v>
      </c>
      <c r="DW887" s="115"/>
      <c r="DX887" s="470"/>
      <c r="DY887" s="117"/>
      <c r="DZ887" s="704"/>
      <c r="EA887" s="224" t="str">
        <f t="shared" si="858"/>
        <v xml:space="preserve"> </v>
      </c>
      <c r="EB887" s="906"/>
      <c r="EC887" s="904"/>
      <c r="ED887" s="904"/>
      <c r="EE887" s="904"/>
      <c r="EF887" s="904"/>
      <c r="EG887" s="904"/>
      <c r="EH887" s="904"/>
      <c r="EI887" s="904"/>
      <c r="EJ887" s="904"/>
      <c r="EK887" s="905"/>
      <c r="EL887" s="80"/>
      <c r="EM887" s="224" t="str">
        <f t="shared" si="846"/>
        <v xml:space="preserve"> </v>
      </c>
      <c r="EN887" s="224" t="str">
        <f t="shared" si="847"/>
        <v xml:space="preserve"> </v>
      </c>
      <c r="EO887" s="115"/>
      <c r="EP887" s="1050"/>
      <c r="EQ887" s="253"/>
      <c r="ER887" s="117"/>
      <c r="ES887" s="1258">
        <f t="shared" si="848"/>
        <v>796</v>
      </c>
      <c r="ET887" s="224" t="str">
        <f t="shared" si="849"/>
        <v xml:space="preserve"> </v>
      </c>
      <c r="EU887" s="477" t="str">
        <f t="shared" si="850"/>
        <v/>
      </c>
      <c r="EV887" s="1334" t="str">
        <f t="shared" si="853"/>
        <v xml:space="preserve"> </v>
      </c>
      <c r="EW887" s="1332" t="str">
        <f t="shared" si="897"/>
        <v/>
      </c>
      <c r="EX887" s="1275" t="str">
        <f t="shared" si="879"/>
        <v/>
      </c>
      <c r="EY887" s="1275" t="str">
        <f t="shared" si="880"/>
        <v/>
      </c>
      <c r="EZ887" s="1275" t="str">
        <f t="shared" si="881"/>
        <v/>
      </c>
      <c r="FA887" s="1275" t="str">
        <f t="shared" si="882"/>
        <v/>
      </c>
      <c r="FB887" s="1275" t="str">
        <f t="shared" si="883"/>
        <v/>
      </c>
      <c r="FC887" s="1333" t="str">
        <f t="shared" si="884"/>
        <v/>
      </c>
      <c r="FE887" s="1234" t="str">
        <f t="shared" si="885"/>
        <v xml:space="preserve"> </v>
      </c>
      <c r="FF887" s="1234" t="str">
        <f t="shared" si="886"/>
        <v xml:space="preserve"> </v>
      </c>
      <c r="FG887" s="1234" t="str">
        <f t="shared" si="887"/>
        <v xml:space="preserve"> </v>
      </c>
      <c r="FH887" s="1234" t="str">
        <f t="shared" si="888"/>
        <v xml:space="preserve"> </v>
      </c>
      <c r="FI887" s="1234" t="str">
        <f t="shared" si="859"/>
        <v xml:space="preserve"> </v>
      </c>
      <c r="FJ887" s="1234" t="str">
        <f t="shared" si="889"/>
        <v xml:space="preserve"> </v>
      </c>
      <c r="FK887" s="1234">
        <f t="shared" si="860"/>
        <v>0</v>
      </c>
      <c r="FL887" s="1227"/>
      <c r="FM887" s="1234" t="str">
        <f t="shared" si="861"/>
        <v xml:space="preserve"> </v>
      </c>
      <c r="FN887" s="1234" t="str">
        <f t="shared" si="862"/>
        <v xml:space="preserve"> </v>
      </c>
      <c r="FO887" s="1234" t="str">
        <f t="shared" si="890"/>
        <v xml:space="preserve"> </v>
      </c>
      <c r="FP887" s="1234" t="str">
        <f t="shared" si="891"/>
        <v xml:space="preserve"> </v>
      </c>
      <c r="FQ887" s="1234" t="str">
        <f t="shared" si="863"/>
        <v xml:space="preserve"> </v>
      </c>
      <c r="FR887" s="1234" t="str">
        <f t="shared" si="892"/>
        <v xml:space="preserve"> </v>
      </c>
      <c r="FS887" s="1234">
        <f t="shared" si="898"/>
        <v>0</v>
      </c>
      <c r="FT887" s="1227"/>
      <c r="FU887" s="1234" t="str">
        <f t="shared" si="893"/>
        <v xml:space="preserve"> </v>
      </c>
      <c r="FV887" s="1234" t="str">
        <f t="shared" si="894"/>
        <v xml:space="preserve"> </v>
      </c>
      <c r="FW887" s="1234" t="str">
        <f t="shared" si="895"/>
        <v xml:space="preserve"> </v>
      </c>
      <c r="FX887" s="1234" t="str">
        <f t="shared" si="864"/>
        <v xml:space="preserve"> </v>
      </c>
      <c r="FY887" s="1234" t="str">
        <f t="shared" si="865"/>
        <v xml:space="preserve"> </v>
      </c>
      <c r="FZ887" s="1234" t="str">
        <f t="shared" si="896"/>
        <v xml:space="preserve"> </v>
      </c>
      <c r="GA887" s="1234">
        <f t="shared" si="866"/>
        <v>0</v>
      </c>
      <c r="GB887" s="1227"/>
      <c r="GC887" s="1234" t="str">
        <f t="shared" si="867"/>
        <v xml:space="preserve"> </v>
      </c>
      <c r="GD887" s="1234" t="str">
        <f t="shared" si="868"/>
        <v xml:space="preserve"> </v>
      </c>
      <c r="GE887" s="1234" t="str">
        <f t="shared" si="869"/>
        <v xml:space="preserve"> </v>
      </c>
      <c r="GF887" s="1234" t="str">
        <f t="shared" si="870"/>
        <v xml:space="preserve"> </v>
      </c>
      <c r="GG887" s="1234" t="str">
        <f t="shared" si="871"/>
        <v xml:space="preserve"> </v>
      </c>
      <c r="GH887" s="1234" t="str">
        <f t="shared" si="872"/>
        <v xml:space="preserve"> </v>
      </c>
      <c r="GI887" s="1234" t="str">
        <f t="shared" si="873"/>
        <v xml:space="preserve"> </v>
      </c>
      <c r="GJ887" s="1234" t="str">
        <f t="shared" si="874"/>
        <v xml:space="preserve"> </v>
      </c>
      <c r="GK887" s="1234" t="str">
        <f t="shared" si="875"/>
        <v xml:space="preserve"> </v>
      </c>
      <c r="GL887" s="1234" t="str">
        <f t="shared" si="876"/>
        <v xml:space="preserve"> </v>
      </c>
      <c r="GM887" s="1234" t="str">
        <f t="shared" si="877"/>
        <v xml:space="preserve"> </v>
      </c>
      <c r="GN887" s="1234">
        <f t="shared" si="878"/>
        <v>0</v>
      </c>
    </row>
    <row r="888" spans="1:196" s="100" customFormat="1" ht="27" customHeight="1" thickTop="1" thickBot="1">
      <c r="A888" s="1208">
        <f>【A票】【D票】!$D$10</f>
        <v>0</v>
      </c>
      <c r="B888" s="1212">
        <f>【A票】【D票】!$H$10</f>
        <v>0</v>
      </c>
      <c r="C888" s="1213" t="str">
        <f>【A票】【D票】!$K$10</f>
        <v xml:space="preserve"> </v>
      </c>
      <c r="D888" s="1214">
        <f t="shared" si="852"/>
        <v>797</v>
      </c>
      <c r="E888" s="914"/>
      <c r="F888" s="467"/>
      <c r="G888" s="469"/>
      <c r="H888" s="224" t="str">
        <f t="shared" si="838"/>
        <v xml:space="preserve"> </v>
      </c>
      <c r="I888" s="704"/>
      <c r="J888" s="117"/>
      <c r="K888" s="117"/>
      <c r="L888" s="117"/>
      <c r="M888" s="117"/>
      <c r="N888" s="117"/>
      <c r="O888" s="117"/>
      <c r="P888" s="117"/>
      <c r="Q888" s="117"/>
      <c r="R888" s="117"/>
      <c r="S888" s="117"/>
      <c r="T888" s="254"/>
      <c r="U888" s="646"/>
      <c r="V888" s="646"/>
      <c r="W888" s="114"/>
      <c r="X888" s="254"/>
      <c r="Y888" s="224" t="str">
        <f t="shared" si="839"/>
        <v xml:space="preserve"> </v>
      </c>
      <c r="Z888" s="579"/>
      <c r="AA888" s="704"/>
      <c r="AB888" s="119"/>
      <c r="AC888" s="224" t="str">
        <f t="shared" si="854"/>
        <v xml:space="preserve"> </v>
      </c>
      <c r="AD888" s="115"/>
      <c r="AE888" s="253"/>
      <c r="AF888" s="704"/>
      <c r="AG888" s="727"/>
      <c r="AH888" s="727"/>
      <c r="AI888" s="727"/>
      <c r="AJ888" s="727"/>
      <c r="AK888" s="591"/>
      <c r="AL888" s="727"/>
      <c r="AM888" s="727"/>
      <c r="AN888" s="727"/>
      <c r="AO888" s="727"/>
      <c r="AP888" s="727"/>
      <c r="AQ888" s="727"/>
      <c r="AR888" s="727"/>
      <c r="AS888" s="727"/>
      <c r="AT888" s="727"/>
      <c r="AU888" s="727"/>
      <c r="AV888" s="727"/>
      <c r="AW888" s="727"/>
      <c r="AX888" s="727"/>
      <c r="AY888" s="727"/>
      <c r="AZ888" s="727"/>
      <c r="BA888" s="727"/>
      <c r="BB888" s="727"/>
      <c r="BC888" s="821"/>
      <c r="BD888" s="727"/>
      <c r="BE888" s="727"/>
      <c r="BF888" s="727"/>
      <c r="BG888" s="727"/>
      <c r="BH888" s="727"/>
      <c r="BI888" s="727"/>
      <c r="BJ888" s="727"/>
      <c r="BK888" s="727"/>
      <c r="BL888" s="821"/>
      <c r="BM888" s="727"/>
      <c r="BN888" s="727"/>
      <c r="BO888" s="727"/>
      <c r="BP888" s="727"/>
      <c r="BQ888" s="727"/>
      <c r="BR888" s="821"/>
      <c r="BS888" s="727"/>
      <c r="BT888" s="727"/>
      <c r="BU888" s="727"/>
      <c r="BV888" s="591"/>
      <c r="BW888" s="224" t="str">
        <f t="shared" si="851"/>
        <v xml:space="preserve"> </v>
      </c>
      <c r="BX888" s="471">
        <f t="shared" si="840"/>
        <v>797</v>
      </c>
      <c r="BY888" s="117"/>
      <c r="BZ888" s="117"/>
      <c r="CA888" s="117"/>
      <c r="CB888" s="117"/>
      <c r="CC888" s="117"/>
      <c r="CD888" s="461"/>
      <c r="CE888" s="236"/>
      <c r="CF888" s="224" t="str">
        <f t="shared" si="841"/>
        <v xml:space="preserve"> </v>
      </c>
      <c r="CG888" s="116"/>
      <c r="CH888" s="117"/>
      <c r="CI888" s="117"/>
      <c r="CJ888" s="117"/>
      <c r="CK888" s="472"/>
      <c r="CL888" s="472"/>
      <c r="CM888" s="472"/>
      <c r="CN888" s="472"/>
      <c r="CO888" s="117"/>
      <c r="CP888" s="253"/>
      <c r="CQ888" s="120"/>
      <c r="CR888" s="224" t="str" cm="1">
        <f t="array" ref="CR888">IF(AND(SUM(COUNTIF(CG888:CM888,{"*不明*","*その他*"})+COUNTIF(CO888:CP888,{"*不明*","*その他*"}))&gt;0,CQ888=""),"その他・不明の場合,10)具体的内容、理由を記入",IF(OR(AND(CI888=CI$65,COUNTA(CJ888:CM888)&lt;4),AND(OR(CI888=CI$63,CI888=CI$64,CI888=CI$66,CI888=CI$67,CI888=CI$68,CI888=""),COUNTA(CJ888:CM888)&gt;0)),"3)介護保険認定済→要介護度、認知症自立度、寝たきり度、介護保険サービス記入",IF(OR(AND(OR(CM888=CM$63,CM888=CM$64),CN888=""),AND(OR(CM888=CM$65,CM888=CM$66),CN888&lt;&gt;"")),"7)介護保険サービス受けている/過去受けていた→具体的内容記入"," ")))</f>
        <v xml:space="preserve"> </v>
      </c>
      <c r="CS888" s="224" t="str">
        <f t="shared" si="842"/>
        <v xml:space="preserve"> </v>
      </c>
      <c r="CT888" s="116"/>
      <c r="CU888" s="253"/>
      <c r="CV888" s="117"/>
      <c r="CW888" s="117"/>
      <c r="CX888" s="253"/>
      <c r="CY888" s="117"/>
      <c r="CZ888" s="117"/>
      <c r="DA888" s="253"/>
      <c r="DB888" s="117"/>
      <c r="DC888" s="224" t="str">
        <f t="shared" si="843"/>
        <v xml:space="preserve"> </v>
      </c>
      <c r="DD888" s="224" t="str">
        <f t="shared" si="844"/>
        <v xml:space="preserve"> </v>
      </c>
      <c r="DE888" s="224" t="str">
        <f t="shared" si="855"/>
        <v xml:space="preserve"> </v>
      </c>
      <c r="DF888" s="121"/>
      <c r="DG888" s="114"/>
      <c r="DH888" s="704"/>
      <c r="DI888" s="119"/>
      <c r="DJ888" s="187"/>
      <c r="DK888" s="254"/>
      <c r="DL888" s="224" t="str">
        <f t="shared" si="856"/>
        <v xml:space="preserve"> </v>
      </c>
      <c r="DM888" s="224" t="str">
        <f t="shared" si="845"/>
        <v xml:space="preserve"> </v>
      </c>
      <c r="DN888" s="474"/>
      <c r="DO888" s="117"/>
      <c r="DP888" s="117"/>
      <c r="DQ888" s="117"/>
      <c r="DR888" s="117"/>
      <c r="DS888" s="117"/>
      <c r="DT888" s="254"/>
      <c r="DU888" s="476"/>
      <c r="DV888" s="224" t="str">
        <f t="shared" si="857"/>
        <v xml:space="preserve"> </v>
      </c>
      <c r="DW888" s="115"/>
      <c r="DX888" s="470"/>
      <c r="DY888" s="117"/>
      <c r="DZ888" s="704"/>
      <c r="EA888" s="224" t="str">
        <f t="shared" si="858"/>
        <v xml:space="preserve"> </v>
      </c>
      <c r="EB888" s="906"/>
      <c r="EC888" s="904"/>
      <c r="ED888" s="904"/>
      <c r="EE888" s="904"/>
      <c r="EF888" s="904"/>
      <c r="EG888" s="904"/>
      <c r="EH888" s="904"/>
      <c r="EI888" s="904"/>
      <c r="EJ888" s="904"/>
      <c r="EK888" s="905"/>
      <c r="EL888" s="80"/>
      <c r="EM888" s="224" t="str">
        <f t="shared" si="846"/>
        <v xml:space="preserve"> </v>
      </c>
      <c r="EN888" s="224" t="str">
        <f t="shared" si="847"/>
        <v xml:space="preserve"> </v>
      </c>
      <c r="EO888" s="115"/>
      <c r="EP888" s="1050"/>
      <c r="EQ888" s="253"/>
      <c r="ER888" s="117"/>
      <c r="ES888" s="1258">
        <f t="shared" si="848"/>
        <v>797</v>
      </c>
      <c r="ET888" s="224" t="str">
        <f t="shared" si="849"/>
        <v xml:space="preserve"> </v>
      </c>
      <c r="EU888" s="477" t="str">
        <f t="shared" si="850"/>
        <v/>
      </c>
      <c r="EV888" s="1334" t="str">
        <f t="shared" si="853"/>
        <v xml:space="preserve"> </v>
      </c>
      <c r="EW888" s="1332" t="str">
        <f t="shared" si="897"/>
        <v/>
      </c>
      <c r="EX888" s="1275" t="str">
        <f t="shared" si="879"/>
        <v/>
      </c>
      <c r="EY888" s="1275" t="str">
        <f t="shared" si="880"/>
        <v/>
      </c>
      <c r="EZ888" s="1275" t="str">
        <f t="shared" si="881"/>
        <v/>
      </c>
      <c r="FA888" s="1275" t="str">
        <f t="shared" si="882"/>
        <v/>
      </c>
      <c r="FB888" s="1275" t="str">
        <f t="shared" si="883"/>
        <v/>
      </c>
      <c r="FC888" s="1333" t="str">
        <f t="shared" si="884"/>
        <v/>
      </c>
      <c r="FE888" s="1234" t="str">
        <f t="shared" si="885"/>
        <v xml:space="preserve"> </v>
      </c>
      <c r="FF888" s="1234" t="str">
        <f t="shared" si="886"/>
        <v xml:space="preserve"> </v>
      </c>
      <c r="FG888" s="1234" t="str">
        <f t="shared" si="887"/>
        <v xml:space="preserve"> </v>
      </c>
      <c r="FH888" s="1234" t="str">
        <f t="shared" si="888"/>
        <v xml:space="preserve"> </v>
      </c>
      <c r="FI888" s="1234" t="str">
        <f t="shared" si="859"/>
        <v xml:space="preserve"> </v>
      </c>
      <c r="FJ888" s="1234" t="str">
        <f t="shared" si="889"/>
        <v xml:space="preserve"> </v>
      </c>
      <c r="FK888" s="1234">
        <f t="shared" si="860"/>
        <v>0</v>
      </c>
      <c r="FL888" s="1227"/>
      <c r="FM888" s="1234" t="str">
        <f t="shared" si="861"/>
        <v xml:space="preserve"> </v>
      </c>
      <c r="FN888" s="1234" t="str">
        <f t="shared" si="862"/>
        <v xml:space="preserve"> </v>
      </c>
      <c r="FO888" s="1234" t="str">
        <f t="shared" si="890"/>
        <v xml:space="preserve"> </v>
      </c>
      <c r="FP888" s="1234" t="str">
        <f t="shared" si="891"/>
        <v xml:space="preserve"> </v>
      </c>
      <c r="FQ888" s="1234" t="str">
        <f t="shared" si="863"/>
        <v xml:space="preserve"> </v>
      </c>
      <c r="FR888" s="1234" t="str">
        <f t="shared" si="892"/>
        <v xml:space="preserve"> </v>
      </c>
      <c r="FS888" s="1234">
        <f t="shared" si="898"/>
        <v>0</v>
      </c>
      <c r="FT888" s="1227"/>
      <c r="FU888" s="1234" t="str">
        <f t="shared" si="893"/>
        <v xml:space="preserve"> </v>
      </c>
      <c r="FV888" s="1234" t="str">
        <f t="shared" si="894"/>
        <v xml:space="preserve"> </v>
      </c>
      <c r="FW888" s="1234" t="str">
        <f t="shared" si="895"/>
        <v xml:space="preserve"> </v>
      </c>
      <c r="FX888" s="1234" t="str">
        <f t="shared" si="864"/>
        <v xml:space="preserve"> </v>
      </c>
      <c r="FY888" s="1234" t="str">
        <f t="shared" si="865"/>
        <v xml:space="preserve"> </v>
      </c>
      <c r="FZ888" s="1234" t="str">
        <f t="shared" si="896"/>
        <v xml:space="preserve"> </v>
      </c>
      <c r="GA888" s="1234">
        <f t="shared" si="866"/>
        <v>0</v>
      </c>
      <c r="GB888" s="1227"/>
      <c r="GC888" s="1234" t="str">
        <f t="shared" si="867"/>
        <v xml:space="preserve"> </v>
      </c>
      <c r="GD888" s="1234" t="str">
        <f t="shared" si="868"/>
        <v xml:space="preserve"> </v>
      </c>
      <c r="GE888" s="1234" t="str">
        <f t="shared" si="869"/>
        <v xml:space="preserve"> </v>
      </c>
      <c r="GF888" s="1234" t="str">
        <f t="shared" si="870"/>
        <v xml:space="preserve"> </v>
      </c>
      <c r="GG888" s="1234" t="str">
        <f t="shared" si="871"/>
        <v xml:space="preserve"> </v>
      </c>
      <c r="GH888" s="1234" t="str">
        <f t="shared" si="872"/>
        <v xml:space="preserve"> </v>
      </c>
      <c r="GI888" s="1234" t="str">
        <f t="shared" si="873"/>
        <v xml:space="preserve"> </v>
      </c>
      <c r="GJ888" s="1234" t="str">
        <f t="shared" si="874"/>
        <v xml:space="preserve"> </v>
      </c>
      <c r="GK888" s="1234" t="str">
        <f t="shared" si="875"/>
        <v xml:space="preserve"> </v>
      </c>
      <c r="GL888" s="1234" t="str">
        <f t="shared" si="876"/>
        <v xml:space="preserve"> </v>
      </c>
      <c r="GM888" s="1234" t="str">
        <f t="shared" si="877"/>
        <v xml:space="preserve"> </v>
      </c>
      <c r="GN888" s="1234">
        <f t="shared" si="878"/>
        <v>0</v>
      </c>
    </row>
    <row r="889" spans="1:196" s="100" customFormat="1" ht="27" customHeight="1" thickTop="1" thickBot="1">
      <c r="A889" s="1208">
        <f>【A票】【D票】!$D$10</f>
        <v>0</v>
      </c>
      <c r="B889" s="1212">
        <f>【A票】【D票】!$H$10</f>
        <v>0</v>
      </c>
      <c r="C889" s="1213" t="str">
        <f>【A票】【D票】!$K$10</f>
        <v xml:space="preserve"> </v>
      </c>
      <c r="D889" s="1214">
        <f t="shared" si="852"/>
        <v>798</v>
      </c>
      <c r="E889" s="914"/>
      <c r="F889" s="467"/>
      <c r="G889" s="469"/>
      <c r="H889" s="224" t="str">
        <f t="shared" si="838"/>
        <v xml:space="preserve"> </v>
      </c>
      <c r="I889" s="704"/>
      <c r="J889" s="117"/>
      <c r="K889" s="117"/>
      <c r="L889" s="117"/>
      <c r="M889" s="117"/>
      <c r="N889" s="117"/>
      <c r="O889" s="117"/>
      <c r="P889" s="117"/>
      <c r="Q889" s="117"/>
      <c r="R889" s="117"/>
      <c r="S889" s="117"/>
      <c r="T889" s="254"/>
      <c r="U889" s="646"/>
      <c r="V889" s="646"/>
      <c r="W889" s="114"/>
      <c r="X889" s="254"/>
      <c r="Y889" s="224" t="str">
        <f t="shared" si="839"/>
        <v xml:space="preserve"> </v>
      </c>
      <c r="Z889" s="579"/>
      <c r="AA889" s="704"/>
      <c r="AB889" s="119"/>
      <c r="AC889" s="224" t="str">
        <f t="shared" si="854"/>
        <v xml:space="preserve"> </v>
      </c>
      <c r="AD889" s="115"/>
      <c r="AE889" s="253"/>
      <c r="AF889" s="704"/>
      <c r="AG889" s="727"/>
      <c r="AH889" s="727"/>
      <c r="AI889" s="727"/>
      <c r="AJ889" s="727"/>
      <c r="AK889" s="591"/>
      <c r="AL889" s="727"/>
      <c r="AM889" s="727"/>
      <c r="AN889" s="727"/>
      <c r="AO889" s="727"/>
      <c r="AP889" s="727"/>
      <c r="AQ889" s="727"/>
      <c r="AR889" s="727"/>
      <c r="AS889" s="727"/>
      <c r="AT889" s="727"/>
      <c r="AU889" s="727"/>
      <c r="AV889" s="727"/>
      <c r="AW889" s="727"/>
      <c r="AX889" s="727"/>
      <c r="AY889" s="727"/>
      <c r="AZ889" s="727"/>
      <c r="BA889" s="727"/>
      <c r="BB889" s="727"/>
      <c r="BC889" s="821"/>
      <c r="BD889" s="727"/>
      <c r="BE889" s="727"/>
      <c r="BF889" s="727"/>
      <c r="BG889" s="727"/>
      <c r="BH889" s="727"/>
      <c r="BI889" s="727"/>
      <c r="BJ889" s="727"/>
      <c r="BK889" s="727"/>
      <c r="BL889" s="821"/>
      <c r="BM889" s="727"/>
      <c r="BN889" s="727"/>
      <c r="BO889" s="727"/>
      <c r="BP889" s="727"/>
      <c r="BQ889" s="727"/>
      <c r="BR889" s="821"/>
      <c r="BS889" s="727"/>
      <c r="BT889" s="727"/>
      <c r="BU889" s="727"/>
      <c r="BV889" s="591"/>
      <c r="BW889" s="224" t="str">
        <f t="shared" si="851"/>
        <v xml:space="preserve"> </v>
      </c>
      <c r="BX889" s="471">
        <f t="shared" si="840"/>
        <v>798</v>
      </c>
      <c r="BY889" s="117"/>
      <c r="BZ889" s="117"/>
      <c r="CA889" s="117"/>
      <c r="CB889" s="117"/>
      <c r="CC889" s="117"/>
      <c r="CD889" s="461"/>
      <c r="CE889" s="236"/>
      <c r="CF889" s="224" t="str">
        <f t="shared" si="841"/>
        <v xml:space="preserve"> </v>
      </c>
      <c r="CG889" s="116"/>
      <c r="CH889" s="117"/>
      <c r="CI889" s="117"/>
      <c r="CJ889" s="117"/>
      <c r="CK889" s="472"/>
      <c r="CL889" s="472"/>
      <c r="CM889" s="472"/>
      <c r="CN889" s="472"/>
      <c r="CO889" s="117"/>
      <c r="CP889" s="253"/>
      <c r="CQ889" s="120"/>
      <c r="CR889" s="224" t="str" cm="1">
        <f t="array" ref="CR889">IF(AND(SUM(COUNTIF(CG889:CM889,{"*不明*","*その他*"})+COUNTIF(CO889:CP889,{"*不明*","*その他*"}))&gt;0,CQ889=""),"その他・不明の場合,10)具体的内容、理由を記入",IF(OR(AND(CI889=CI$65,COUNTA(CJ889:CM889)&lt;4),AND(OR(CI889=CI$63,CI889=CI$64,CI889=CI$66,CI889=CI$67,CI889=CI$68,CI889=""),COUNTA(CJ889:CM889)&gt;0)),"3)介護保険認定済→要介護度、認知症自立度、寝たきり度、介護保険サービス記入",IF(OR(AND(OR(CM889=CM$63,CM889=CM$64),CN889=""),AND(OR(CM889=CM$65,CM889=CM$66),CN889&lt;&gt;"")),"7)介護保険サービス受けている/過去受けていた→具体的内容記入"," ")))</f>
        <v xml:space="preserve"> </v>
      </c>
      <c r="CS889" s="224" t="str">
        <f t="shared" si="842"/>
        <v xml:space="preserve"> </v>
      </c>
      <c r="CT889" s="116"/>
      <c r="CU889" s="253"/>
      <c r="CV889" s="117"/>
      <c r="CW889" s="117"/>
      <c r="CX889" s="253"/>
      <c r="CY889" s="117"/>
      <c r="CZ889" s="117"/>
      <c r="DA889" s="253"/>
      <c r="DB889" s="117"/>
      <c r="DC889" s="224" t="str">
        <f t="shared" si="843"/>
        <v xml:space="preserve"> </v>
      </c>
      <c r="DD889" s="224" t="str">
        <f t="shared" si="844"/>
        <v xml:space="preserve"> </v>
      </c>
      <c r="DE889" s="224" t="str">
        <f t="shared" si="855"/>
        <v xml:space="preserve"> </v>
      </c>
      <c r="DF889" s="121"/>
      <c r="DG889" s="114"/>
      <c r="DH889" s="704"/>
      <c r="DI889" s="119"/>
      <c r="DJ889" s="187"/>
      <c r="DK889" s="254"/>
      <c r="DL889" s="224" t="str">
        <f t="shared" si="856"/>
        <v xml:space="preserve"> </v>
      </c>
      <c r="DM889" s="224" t="str">
        <f t="shared" si="845"/>
        <v xml:space="preserve"> </v>
      </c>
      <c r="DN889" s="474"/>
      <c r="DO889" s="117"/>
      <c r="DP889" s="117"/>
      <c r="DQ889" s="117"/>
      <c r="DR889" s="117"/>
      <c r="DS889" s="117"/>
      <c r="DT889" s="254"/>
      <c r="DU889" s="476"/>
      <c r="DV889" s="224" t="str">
        <f t="shared" si="857"/>
        <v xml:space="preserve"> </v>
      </c>
      <c r="DW889" s="115"/>
      <c r="DX889" s="470"/>
      <c r="DY889" s="117"/>
      <c r="DZ889" s="704"/>
      <c r="EA889" s="224" t="str">
        <f t="shared" si="858"/>
        <v xml:space="preserve"> </v>
      </c>
      <c r="EB889" s="906"/>
      <c r="EC889" s="904"/>
      <c r="ED889" s="904"/>
      <c r="EE889" s="904"/>
      <c r="EF889" s="904"/>
      <c r="EG889" s="904"/>
      <c r="EH889" s="904"/>
      <c r="EI889" s="904"/>
      <c r="EJ889" s="904"/>
      <c r="EK889" s="905"/>
      <c r="EL889" s="80"/>
      <c r="EM889" s="224" t="str">
        <f t="shared" si="846"/>
        <v xml:space="preserve"> </v>
      </c>
      <c r="EN889" s="224" t="str">
        <f t="shared" si="847"/>
        <v xml:space="preserve"> </v>
      </c>
      <c r="EO889" s="115"/>
      <c r="EP889" s="1050"/>
      <c r="EQ889" s="253"/>
      <c r="ER889" s="117"/>
      <c r="ES889" s="1258">
        <f t="shared" si="848"/>
        <v>798</v>
      </c>
      <c r="ET889" s="224" t="str">
        <f t="shared" si="849"/>
        <v xml:space="preserve"> </v>
      </c>
      <c r="EU889" s="477" t="str">
        <f t="shared" si="850"/>
        <v/>
      </c>
      <c r="EV889" s="1334" t="str">
        <f t="shared" si="853"/>
        <v xml:space="preserve"> </v>
      </c>
      <c r="EW889" s="1332" t="str">
        <f t="shared" si="897"/>
        <v/>
      </c>
      <c r="EX889" s="1275" t="str">
        <f t="shared" si="879"/>
        <v/>
      </c>
      <c r="EY889" s="1275" t="str">
        <f t="shared" si="880"/>
        <v/>
      </c>
      <c r="EZ889" s="1275" t="str">
        <f t="shared" si="881"/>
        <v/>
      </c>
      <c r="FA889" s="1275" t="str">
        <f t="shared" si="882"/>
        <v/>
      </c>
      <c r="FB889" s="1275" t="str">
        <f t="shared" si="883"/>
        <v/>
      </c>
      <c r="FC889" s="1333" t="str">
        <f t="shared" si="884"/>
        <v/>
      </c>
      <c r="FE889" s="1234" t="str">
        <f t="shared" si="885"/>
        <v xml:space="preserve"> </v>
      </c>
      <c r="FF889" s="1234" t="str">
        <f t="shared" si="886"/>
        <v xml:space="preserve"> </v>
      </c>
      <c r="FG889" s="1234" t="str">
        <f t="shared" si="887"/>
        <v xml:space="preserve"> </v>
      </c>
      <c r="FH889" s="1234" t="str">
        <f t="shared" si="888"/>
        <v xml:space="preserve"> </v>
      </c>
      <c r="FI889" s="1234" t="str">
        <f t="shared" si="859"/>
        <v xml:space="preserve"> </v>
      </c>
      <c r="FJ889" s="1234" t="str">
        <f t="shared" si="889"/>
        <v xml:space="preserve"> </v>
      </c>
      <c r="FK889" s="1234">
        <f t="shared" si="860"/>
        <v>0</v>
      </c>
      <c r="FL889" s="1227"/>
      <c r="FM889" s="1234" t="str">
        <f t="shared" si="861"/>
        <v xml:space="preserve"> </v>
      </c>
      <c r="FN889" s="1234" t="str">
        <f t="shared" si="862"/>
        <v xml:space="preserve"> </v>
      </c>
      <c r="FO889" s="1234" t="str">
        <f t="shared" si="890"/>
        <v xml:space="preserve"> </v>
      </c>
      <c r="FP889" s="1234" t="str">
        <f t="shared" si="891"/>
        <v xml:space="preserve"> </v>
      </c>
      <c r="FQ889" s="1234" t="str">
        <f t="shared" si="863"/>
        <v xml:space="preserve"> </v>
      </c>
      <c r="FR889" s="1234" t="str">
        <f t="shared" si="892"/>
        <v xml:space="preserve"> </v>
      </c>
      <c r="FS889" s="1234">
        <f t="shared" si="898"/>
        <v>0</v>
      </c>
      <c r="FT889" s="1227"/>
      <c r="FU889" s="1234" t="str">
        <f t="shared" si="893"/>
        <v xml:space="preserve"> </v>
      </c>
      <c r="FV889" s="1234" t="str">
        <f t="shared" si="894"/>
        <v xml:space="preserve"> </v>
      </c>
      <c r="FW889" s="1234" t="str">
        <f t="shared" si="895"/>
        <v xml:space="preserve"> </v>
      </c>
      <c r="FX889" s="1234" t="str">
        <f t="shared" si="864"/>
        <v xml:space="preserve"> </v>
      </c>
      <c r="FY889" s="1234" t="str">
        <f t="shared" si="865"/>
        <v xml:space="preserve"> </v>
      </c>
      <c r="FZ889" s="1234" t="str">
        <f t="shared" si="896"/>
        <v xml:space="preserve"> </v>
      </c>
      <c r="GA889" s="1234">
        <f t="shared" si="866"/>
        <v>0</v>
      </c>
      <c r="GB889" s="1227"/>
      <c r="GC889" s="1234" t="str">
        <f t="shared" si="867"/>
        <v xml:space="preserve"> </v>
      </c>
      <c r="GD889" s="1234" t="str">
        <f t="shared" si="868"/>
        <v xml:space="preserve"> </v>
      </c>
      <c r="GE889" s="1234" t="str">
        <f t="shared" si="869"/>
        <v xml:space="preserve"> </v>
      </c>
      <c r="GF889" s="1234" t="str">
        <f t="shared" si="870"/>
        <v xml:space="preserve"> </v>
      </c>
      <c r="GG889" s="1234" t="str">
        <f t="shared" si="871"/>
        <v xml:space="preserve"> </v>
      </c>
      <c r="GH889" s="1234" t="str">
        <f t="shared" si="872"/>
        <v xml:space="preserve"> </v>
      </c>
      <c r="GI889" s="1234" t="str">
        <f t="shared" si="873"/>
        <v xml:space="preserve"> </v>
      </c>
      <c r="GJ889" s="1234" t="str">
        <f t="shared" si="874"/>
        <v xml:space="preserve"> </v>
      </c>
      <c r="GK889" s="1234" t="str">
        <f t="shared" si="875"/>
        <v xml:space="preserve"> </v>
      </c>
      <c r="GL889" s="1234" t="str">
        <f t="shared" si="876"/>
        <v xml:space="preserve"> </v>
      </c>
      <c r="GM889" s="1234" t="str">
        <f t="shared" si="877"/>
        <v xml:space="preserve"> </v>
      </c>
      <c r="GN889" s="1234">
        <f t="shared" si="878"/>
        <v>0</v>
      </c>
    </row>
    <row r="890" spans="1:196" s="100" customFormat="1" ht="27" customHeight="1" thickTop="1" thickBot="1">
      <c r="A890" s="1208">
        <f>【A票】【D票】!$D$10</f>
        <v>0</v>
      </c>
      <c r="B890" s="1212">
        <f>【A票】【D票】!$H$10</f>
        <v>0</v>
      </c>
      <c r="C890" s="1213" t="str">
        <f>【A票】【D票】!$K$10</f>
        <v xml:space="preserve"> </v>
      </c>
      <c r="D890" s="1214">
        <f t="shared" si="852"/>
        <v>799</v>
      </c>
      <c r="E890" s="914"/>
      <c r="F890" s="467"/>
      <c r="G890" s="469"/>
      <c r="H890" s="224" t="str">
        <f t="shared" si="838"/>
        <v xml:space="preserve"> </v>
      </c>
      <c r="I890" s="704"/>
      <c r="J890" s="117"/>
      <c r="K890" s="117"/>
      <c r="L890" s="117"/>
      <c r="M890" s="117"/>
      <c r="N890" s="117"/>
      <c r="O890" s="117"/>
      <c r="P890" s="117"/>
      <c r="Q890" s="117"/>
      <c r="R890" s="117"/>
      <c r="S890" s="117"/>
      <c r="T890" s="254"/>
      <c r="U890" s="646"/>
      <c r="V890" s="646"/>
      <c r="W890" s="114"/>
      <c r="X890" s="254"/>
      <c r="Y890" s="224" t="str">
        <f t="shared" si="839"/>
        <v xml:space="preserve"> </v>
      </c>
      <c r="Z890" s="579"/>
      <c r="AA890" s="704"/>
      <c r="AB890" s="119"/>
      <c r="AC890" s="224" t="str">
        <f t="shared" si="854"/>
        <v xml:space="preserve"> </v>
      </c>
      <c r="AD890" s="115"/>
      <c r="AE890" s="253"/>
      <c r="AF890" s="704"/>
      <c r="AG890" s="727"/>
      <c r="AH890" s="727"/>
      <c r="AI890" s="727"/>
      <c r="AJ890" s="727"/>
      <c r="AK890" s="591"/>
      <c r="AL890" s="727"/>
      <c r="AM890" s="727"/>
      <c r="AN890" s="727"/>
      <c r="AO890" s="727"/>
      <c r="AP890" s="727"/>
      <c r="AQ890" s="727"/>
      <c r="AR890" s="727"/>
      <c r="AS890" s="727"/>
      <c r="AT890" s="727"/>
      <c r="AU890" s="727"/>
      <c r="AV890" s="727"/>
      <c r="AW890" s="727"/>
      <c r="AX890" s="727"/>
      <c r="AY890" s="727"/>
      <c r="AZ890" s="727"/>
      <c r="BA890" s="727"/>
      <c r="BB890" s="727"/>
      <c r="BC890" s="821"/>
      <c r="BD890" s="727"/>
      <c r="BE890" s="727"/>
      <c r="BF890" s="727"/>
      <c r="BG890" s="727"/>
      <c r="BH890" s="727"/>
      <c r="BI890" s="727"/>
      <c r="BJ890" s="727"/>
      <c r="BK890" s="727"/>
      <c r="BL890" s="821"/>
      <c r="BM890" s="727"/>
      <c r="BN890" s="727"/>
      <c r="BO890" s="727"/>
      <c r="BP890" s="727"/>
      <c r="BQ890" s="727"/>
      <c r="BR890" s="821"/>
      <c r="BS890" s="727"/>
      <c r="BT890" s="727"/>
      <c r="BU890" s="727"/>
      <c r="BV890" s="591"/>
      <c r="BW890" s="224" t="str">
        <f t="shared" si="851"/>
        <v xml:space="preserve"> </v>
      </c>
      <c r="BX890" s="471">
        <f t="shared" si="840"/>
        <v>799</v>
      </c>
      <c r="BY890" s="117"/>
      <c r="BZ890" s="117"/>
      <c r="CA890" s="117"/>
      <c r="CB890" s="117"/>
      <c r="CC890" s="117"/>
      <c r="CD890" s="461"/>
      <c r="CE890" s="236"/>
      <c r="CF890" s="224" t="str">
        <f t="shared" si="841"/>
        <v xml:space="preserve"> </v>
      </c>
      <c r="CG890" s="116"/>
      <c r="CH890" s="117"/>
      <c r="CI890" s="117"/>
      <c r="CJ890" s="117"/>
      <c r="CK890" s="472"/>
      <c r="CL890" s="472"/>
      <c r="CM890" s="472"/>
      <c r="CN890" s="472"/>
      <c r="CO890" s="117"/>
      <c r="CP890" s="253"/>
      <c r="CQ890" s="120"/>
      <c r="CR890" s="224" t="str" cm="1">
        <f t="array" ref="CR890">IF(AND(SUM(COUNTIF(CG890:CM890,{"*不明*","*その他*"})+COUNTIF(CO890:CP890,{"*不明*","*その他*"}))&gt;0,CQ890=""),"その他・不明の場合,10)具体的内容、理由を記入",IF(OR(AND(CI890=CI$65,COUNTA(CJ890:CM890)&lt;4),AND(OR(CI890=CI$63,CI890=CI$64,CI890=CI$66,CI890=CI$67,CI890=CI$68,CI890=""),COUNTA(CJ890:CM890)&gt;0)),"3)介護保険認定済→要介護度、認知症自立度、寝たきり度、介護保険サービス記入",IF(OR(AND(OR(CM890=CM$63,CM890=CM$64),CN890=""),AND(OR(CM890=CM$65,CM890=CM$66),CN890&lt;&gt;"")),"7)介護保険サービス受けている/過去受けていた→具体的内容記入"," ")))</f>
        <v xml:space="preserve"> </v>
      </c>
      <c r="CS890" s="224" t="str">
        <f t="shared" si="842"/>
        <v xml:space="preserve"> </v>
      </c>
      <c r="CT890" s="116"/>
      <c r="CU890" s="253"/>
      <c r="CV890" s="117"/>
      <c r="CW890" s="117"/>
      <c r="CX890" s="253"/>
      <c r="CY890" s="117"/>
      <c r="CZ890" s="117"/>
      <c r="DA890" s="253"/>
      <c r="DB890" s="117"/>
      <c r="DC890" s="224" t="str">
        <f t="shared" si="843"/>
        <v xml:space="preserve"> </v>
      </c>
      <c r="DD890" s="224" t="str">
        <f t="shared" si="844"/>
        <v xml:space="preserve"> </v>
      </c>
      <c r="DE890" s="224" t="str">
        <f t="shared" si="855"/>
        <v xml:space="preserve"> </v>
      </c>
      <c r="DF890" s="121"/>
      <c r="DG890" s="114"/>
      <c r="DH890" s="704"/>
      <c r="DI890" s="119"/>
      <c r="DJ890" s="187"/>
      <c r="DK890" s="254"/>
      <c r="DL890" s="224" t="str">
        <f t="shared" si="856"/>
        <v xml:space="preserve"> </v>
      </c>
      <c r="DM890" s="224" t="str">
        <f t="shared" si="845"/>
        <v xml:space="preserve"> </v>
      </c>
      <c r="DN890" s="474"/>
      <c r="DO890" s="117"/>
      <c r="DP890" s="117"/>
      <c r="DQ890" s="117"/>
      <c r="DR890" s="117"/>
      <c r="DS890" s="117"/>
      <c r="DT890" s="254"/>
      <c r="DU890" s="476"/>
      <c r="DV890" s="224" t="str">
        <f t="shared" si="857"/>
        <v xml:space="preserve"> </v>
      </c>
      <c r="DW890" s="115"/>
      <c r="DX890" s="470"/>
      <c r="DY890" s="117"/>
      <c r="DZ890" s="704"/>
      <c r="EA890" s="224" t="str">
        <f t="shared" si="858"/>
        <v xml:space="preserve"> </v>
      </c>
      <c r="EB890" s="906"/>
      <c r="EC890" s="904"/>
      <c r="ED890" s="904"/>
      <c r="EE890" s="904"/>
      <c r="EF890" s="904"/>
      <c r="EG890" s="904"/>
      <c r="EH890" s="904"/>
      <c r="EI890" s="904"/>
      <c r="EJ890" s="904"/>
      <c r="EK890" s="905"/>
      <c r="EL890" s="80"/>
      <c r="EM890" s="224" t="str">
        <f t="shared" si="846"/>
        <v xml:space="preserve"> </v>
      </c>
      <c r="EN890" s="224" t="str">
        <f t="shared" si="847"/>
        <v xml:space="preserve"> </v>
      </c>
      <c r="EO890" s="115"/>
      <c r="EP890" s="1050"/>
      <c r="EQ890" s="253"/>
      <c r="ER890" s="117"/>
      <c r="ES890" s="1258">
        <f t="shared" si="848"/>
        <v>799</v>
      </c>
      <c r="ET890" s="224" t="str">
        <f t="shared" si="849"/>
        <v xml:space="preserve"> </v>
      </c>
      <c r="EU890" s="477" t="str">
        <f t="shared" si="850"/>
        <v/>
      </c>
      <c r="EV890" s="1334" t="str">
        <f t="shared" si="853"/>
        <v xml:space="preserve"> </v>
      </c>
      <c r="EW890" s="1332" t="str">
        <f t="shared" si="897"/>
        <v/>
      </c>
      <c r="EX890" s="1275" t="str">
        <f t="shared" si="879"/>
        <v/>
      </c>
      <c r="EY890" s="1275" t="str">
        <f t="shared" si="880"/>
        <v/>
      </c>
      <c r="EZ890" s="1275" t="str">
        <f t="shared" si="881"/>
        <v/>
      </c>
      <c r="FA890" s="1275" t="str">
        <f t="shared" si="882"/>
        <v/>
      </c>
      <c r="FB890" s="1275" t="str">
        <f t="shared" si="883"/>
        <v/>
      </c>
      <c r="FC890" s="1333" t="str">
        <f t="shared" si="884"/>
        <v/>
      </c>
      <c r="FE890" s="1234" t="str">
        <f t="shared" si="885"/>
        <v xml:space="preserve"> </v>
      </c>
      <c r="FF890" s="1234" t="str">
        <f t="shared" si="886"/>
        <v xml:space="preserve"> </v>
      </c>
      <c r="FG890" s="1234" t="str">
        <f t="shared" si="887"/>
        <v xml:space="preserve"> </v>
      </c>
      <c r="FH890" s="1234" t="str">
        <f t="shared" si="888"/>
        <v xml:space="preserve"> </v>
      </c>
      <c r="FI890" s="1234" t="str">
        <f t="shared" si="859"/>
        <v xml:space="preserve"> </v>
      </c>
      <c r="FJ890" s="1234" t="str">
        <f t="shared" si="889"/>
        <v xml:space="preserve"> </v>
      </c>
      <c r="FK890" s="1234">
        <f t="shared" si="860"/>
        <v>0</v>
      </c>
      <c r="FL890" s="1227"/>
      <c r="FM890" s="1234" t="str">
        <f t="shared" si="861"/>
        <v xml:space="preserve"> </v>
      </c>
      <c r="FN890" s="1234" t="str">
        <f t="shared" si="862"/>
        <v xml:space="preserve"> </v>
      </c>
      <c r="FO890" s="1234" t="str">
        <f t="shared" si="890"/>
        <v xml:space="preserve"> </v>
      </c>
      <c r="FP890" s="1234" t="str">
        <f t="shared" si="891"/>
        <v xml:space="preserve"> </v>
      </c>
      <c r="FQ890" s="1234" t="str">
        <f t="shared" si="863"/>
        <v xml:space="preserve"> </v>
      </c>
      <c r="FR890" s="1234" t="str">
        <f t="shared" si="892"/>
        <v xml:space="preserve"> </v>
      </c>
      <c r="FS890" s="1234">
        <f t="shared" si="898"/>
        <v>0</v>
      </c>
      <c r="FT890" s="1227"/>
      <c r="FU890" s="1234" t="str">
        <f t="shared" si="893"/>
        <v xml:space="preserve"> </v>
      </c>
      <c r="FV890" s="1234" t="str">
        <f t="shared" si="894"/>
        <v xml:space="preserve"> </v>
      </c>
      <c r="FW890" s="1234" t="str">
        <f t="shared" si="895"/>
        <v xml:space="preserve"> </v>
      </c>
      <c r="FX890" s="1234" t="str">
        <f t="shared" si="864"/>
        <v xml:space="preserve"> </v>
      </c>
      <c r="FY890" s="1234" t="str">
        <f t="shared" si="865"/>
        <v xml:space="preserve"> </v>
      </c>
      <c r="FZ890" s="1234" t="str">
        <f t="shared" si="896"/>
        <v xml:space="preserve"> </v>
      </c>
      <c r="GA890" s="1234">
        <f t="shared" si="866"/>
        <v>0</v>
      </c>
      <c r="GB890" s="1227"/>
      <c r="GC890" s="1234" t="str">
        <f t="shared" si="867"/>
        <v xml:space="preserve"> </v>
      </c>
      <c r="GD890" s="1234" t="str">
        <f t="shared" si="868"/>
        <v xml:space="preserve"> </v>
      </c>
      <c r="GE890" s="1234" t="str">
        <f t="shared" si="869"/>
        <v xml:space="preserve"> </v>
      </c>
      <c r="GF890" s="1234" t="str">
        <f t="shared" si="870"/>
        <v xml:space="preserve"> </v>
      </c>
      <c r="GG890" s="1234" t="str">
        <f t="shared" si="871"/>
        <v xml:space="preserve"> </v>
      </c>
      <c r="GH890" s="1234" t="str">
        <f t="shared" si="872"/>
        <v xml:space="preserve"> </v>
      </c>
      <c r="GI890" s="1234" t="str">
        <f t="shared" si="873"/>
        <v xml:space="preserve"> </v>
      </c>
      <c r="GJ890" s="1234" t="str">
        <f t="shared" si="874"/>
        <v xml:space="preserve"> </v>
      </c>
      <c r="GK890" s="1234" t="str">
        <f t="shared" si="875"/>
        <v xml:space="preserve"> </v>
      </c>
      <c r="GL890" s="1234" t="str">
        <f t="shared" si="876"/>
        <v xml:space="preserve"> </v>
      </c>
      <c r="GM890" s="1234" t="str">
        <f t="shared" si="877"/>
        <v xml:space="preserve"> </v>
      </c>
      <c r="GN890" s="1234">
        <f t="shared" si="878"/>
        <v>0</v>
      </c>
    </row>
    <row r="891" spans="1:196" s="100" customFormat="1" ht="27" customHeight="1" thickTop="1" thickBot="1">
      <c r="A891" s="1208">
        <f>【A票】【D票】!$D$10</f>
        <v>0</v>
      </c>
      <c r="B891" s="1212">
        <f>【A票】【D票】!$H$10</f>
        <v>0</v>
      </c>
      <c r="C891" s="1213" t="str">
        <f>【A票】【D票】!$K$10</f>
        <v xml:space="preserve"> </v>
      </c>
      <c r="D891" s="1214">
        <f t="shared" si="852"/>
        <v>800</v>
      </c>
      <c r="E891" s="914"/>
      <c r="F891" s="467"/>
      <c r="G891" s="469"/>
      <c r="H891" s="224" t="str">
        <f t="shared" ref="H891:H954" si="899">IF(AND(COUNTA(J891:T891,Z891,AB891,AD891,AG891,AH891,AK891,BY891:CE891,CG891:CQ891,CT891:DB891,DF891:DK891,DN891:DU891,DW891:DZ891,EO891:ER891)&gt;0,COUNTA(F891:G891)&lt;2),"左欄←は必須回答",IF(COUNTA(F891:G891)=1,"左欄←は必須回答",IF(AND(F891=F$65,OR(COUNTA(I891,Z891,AA891,AB891,AD891,AF891,AG891,AH891,AK891)&gt;0,COUNTA(J891:T891,X891)&gt;0)),"2人目以降の被虐待者のため問1～4まで記入不要"," ")))</f>
        <v xml:space="preserve"> </v>
      </c>
      <c r="I891" s="704"/>
      <c r="J891" s="117"/>
      <c r="K891" s="117"/>
      <c r="L891" s="117"/>
      <c r="M891" s="117"/>
      <c r="N891" s="117"/>
      <c r="O891" s="117"/>
      <c r="P891" s="117"/>
      <c r="Q891" s="117"/>
      <c r="R891" s="117"/>
      <c r="S891" s="117"/>
      <c r="T891" s="254"/>
      <c r="U891" s="646"/>
      <c r="V891" s="646"/>
      <c r="W891" s="114"/>
      <c r="X891" s="254"/>
      <c r="Y891" s="224" t="str">
        <f t="shared" ref="Y891:Y954" si="900">IF(OR(AND(AND(OR(F891=F$63,F891=F$64),G891&lt;&gt;""),OR(I891="",COUNTA(J891:T891,X891)&lt;1)),AND(COUNTA(F891:G891)=0,COUNTA(I891:T891,X891)&gt;0)),"問1問2記入漏れ、もしくは不要な回答あり",IF(AND(T891&gt;0,OR(COUNTA(U891:W891)&lt;1,COUNTA(U891:W891)&gt;T891)),"その他に人数→具体的内容記入",IF(AND(T891="",COUNTA(U891:W891)&lt;&gt;0),"具体的内容→その他の人数"," ")))</f>
        <v xml:space="preserve"> </v>
      </c>
      <c r="Z891" s="579"/>
      <c r="AA891" s="704"/>
      <c r="AB891" s="119"/>
      <c r="AC891" s="224" t="str">
        <f t="shared" si="854"/>
        <v xml:space="preserve"> </v>
      </c>
      <c r="AD891" s="115"/>
      <c r="AE891" s="253"/>
      <c r="AF891" s="704"/>
      <c r="AG891" s="727"/>
      <c r="AH891" s="727"/>
      <c r="AI891" s="727"/>
      <c r="AJ891" s="727"/>
      <c r="AK891" s="591"/>
      <c r="AL891" s="727"/>
      <c r="AM891" s="727"/>
      <c r="AN891" s="727"/>
      <c r="AO891" s="727"/>
      <c r="AP891" s="727"/>
      <c r="AQ891" s="727"/>
      <c r="AR891" s="727"/>
      <c r="AS891" s="727"/>
      <c r="AT891" s="727"/>
      <c r="AU891" s="727"/>
      <c r="AV891" s="727"/>
      <c r="AW891" s="727"/>
      <c r="AX891" s="727"/>
      <c r="AY891" s="727"/>
      <c r="AZ891" s="727"/>
      <c r="BA891" s="727"/>
      <c r="BB891" s="727"/>
      <c r="BC891" s="821"/>
      <c r="BD891" s="727"/>
      <c r="BE891" s="727"/>
      <c r="BF891" s="727"/>
      <c r="BG891" s="727"/>
      <c r="BH891" s="727"/>
      <c r="BI891" s="727"/>
      <c r="BJ891" s="727"/>
      <c r="BK891" s="727"/>
      <c r="BL891" s="821"/>
      <c r="BM891" s="727"/>
      <c r="BN891" s="727"/>
      <c r="BO891" s="727"/>
      <c r="BP891" s="727"/>
      <c r="BQ891" s="727"/>
      <c r="BR891" s="821"/>
      <c r="BS891" s="727"/>
      <c r="BT891" s="727"/>
      <c r="BU891" s="727"/>
      <c r="BV891" s="591"/>
      <c r="BW891" s="224" t="str">
        <f t="shared" si="851"/>
        <v xml:space="preserve"> </v>
      </c>
      <c r="BX891" s="471">
        <f t="shared" ref="BX891:BX954" si="901">D891</f>
        <v>800</v>
      </c>
      <c r="BY891" s="117"/>
      <c r="BZ891" s="117"/>
      <c r="CA891" s="117"/>
      <c r="CB891" s="117"/>
      <c r="CC891" s="117"/>
      <c r="CD891" s="461"/>
      <c r="CE891" s="236"/>
      <c r="CF891" s="224" t="str">
        <f t="shared" ref="CF891:CF954" si="902">IF(AND(AD891=AD$63,COUNTA(BY891:CC891)&lt;1),"問4_1)虐待を受けたと判断→問5に記入",IF(AND(OR(AD891=AD$64,AD891=AD$65,AND(OR(F891=F$63,F891=F$64),AD891="")),OR(COUNTA(BY891:CC891)&gt;0,COUNTA(CD891:CE891)&gt;0)),"虐待判断事例のみ回答",IF(AND(F891=F$65,COUNTA(BY891:CC891)&lt;1),"2人目以降の被虐待者につき、記入必要",IF(AND(COUNTA(F891:G891,I891:X891,Z891:AB891,AD891:AK891)=0,COUNTA(BY891:CE891)&gt;0),"虐待判断事例のみ回答"," "))))</f>
        <v xml:space="preserve"> </v>
      </c>
      <c r="CG891" s="116"/>
      <c r="CH891" s="117"/>
      <c r="CI891" s="117"/>
      <c r="CJ891" s="117"/>
      <c r="CK891" s="472"/>
      <c r="CL891" s="472"/>
      <c r="CM891" s="472"/>
      <c r="CN891" s="472"/>
      <c r="CO891" s="117"/>
      <c r="CP891" s="253"/>
      <c r="CQ891" s="120"/>
      <c r="CR891" s="224" t="str" cm="1">
        <f t="array" ref="CR891">IF(AND(SUM(COUNTIF(CG891:CM891,{"*不明*","*その他*"})+COUNTIF(CO891:CP891,{"*不明*","*その他*"}))&gt;0,CQ891=""),"その他・不明の場合,10)具体的内容、理由を記入",IF(OR(AND(CI891=CI$65,COUNTA(CJ891:CM891)&lt;4),AND(OR(CI891=CI$63,CI891=CI$64,CI891=CI$66,CI891=CI$67,CI891=CI$68,CI891=""),COUNTA(CJ891:CM891)&gt;0)),"3)介護保険認定済→要介護度、認知症自立度、寝たきり度、介護保険サービス記入",IF(OR(AND(OR(CM891=CM$63,CM891=CM$64),CN891=""),AND(OR(CM891=CM$65,CM891=CM$66),CN891&lt;&gt;"")),"7)介護保険サービス受けている/過去受けていた→具体的内容記入"," ")))</f>
        <v xml:space="preserve"> </v>
      </c>
      <c r="CS891" s="224" t="str">
        <f t="shared" ref="CS891:CS954" si="903">IF(AND(CO891=CO$63,CP891=CP$63),"8)虐待者とのみ同居で、9)家族形態が単独世帯",IF(AND(CO891=CO$64,CP891=CP$63),"8)虐待者及び他家族と同居で、9)家族形態が単独世帯",IF(AND(CO891=CO$64,CP891=CP$64),"8)虐待者及び他家族と同居で、9)家族形態が夫婦のみ世帯"," ")))</f>
        <v xml:space="preserve"> </v>
      </c>
      <c r="CT891" s="116"/>
      <c r="CU891" s="253"/>
      <c r="CV891" s="117"/>
      <c r="CW891" s="117"/>
      <c r="CX891" s="253"/>
      <c r="CY891" s="117"/>
      <c r="CZ891" s="117"/>
      <c r="DA891" s="253"/>
      <c r="DB891" s="117"/>
      <c r="DC891" s="224" t="str">
        <f t="shared" ref="DC891:DC954" si="904">IF(OR(AND(OR(CT891=CT$71,CT891=CT$72),COUNTA(CU891)&lt;1),AND(OR(CW891=CW$71,CW891=CW$72),COUNTA(CX891)&lt;1),AND(OR(CZ891=CZ$71,CZ891=CZ$72),COUNTA(DA891)&lt;1)),"その他、不明→具体的内容",IF(OR(AND(AND(CT891&lt;&gt;CT$71,CT891&lt;&gt;CT$72),COUNTA(CU891)&gt;0),AND(AND(CW891&lt;&gt;CW$71,CW891&lt;&gt;CW$72),COUNTA(CX891)&gt;0),AND(AND(CZ891&lt;&gt;CZ$71,CZ891&lt;&gt;CZ$72),COUNTA(DA891)&gt;0)),"その他、不明→具体的内容"," "))</f>
        <v xml:space="preserve"> </v>
      </c>
      <c r="DD891" s="224" t="str">
        <f t="shared" ref="DD891:DD954" si="905">IF(AND(CG891=CG$63,OR(CT891=CT$63,CW891=CW$63,CZ891=CZ$63)),"被虐待者が男性で虐待者が夫",IF(AND(CG891=CG$64,OR(CT891=CT$64,CW891=CW$64,CZ891=CZ$64)),"被虐待者が女性で虐待者が妻",IF(AND(COUNTA(CT891)-COUNTA(CV891)=0,COUNTA(CW891)-COUNTA(CY891)=0,COUNTA(CZ891)-COUNTA(DB891)=0)," ","続柄、年齢を記入")))</f>
        <v xml:space="preserve"> </v>
      </c>
      <c r="DE891" s="224" t="str">
        <f t="shared" si="855"/>
        <v xml:space="preserve"> </v>
      </c>
      <c r="DF891" s="121"/>
      <c r="DG891" s="114"/>
      <c r="DH891" s="704"/>
      <c r="DI891" s="119"/>
      <c r="DJ891" s="187"/>
      <c r="DK891" s="254"/>
      <c r="DL891" s="224" t="str">
        <f t="shared" si="856"/>
        <v xml:space="preserve"> </v>
      </c>
      <c r="DM891" s="224" t="str">
        <f t="shared" ref="DM891:DM954" si="906">IF(OR(AND(DF891=DF$64,COUNTA(DN891)&lt;1),AND(OR(DF891=DF$63,DF891=DF$65,DF891=DF$66,DF891=DF$67),COUNTA(DN891)&gt;0)),"問7_1)｢分離をしていない場合｣のみ3)の対応内容を記入",IF(AND(DN891&lt;&gt;"",DF891=""),"問7_1-1)分離の有無を記入"," "))</f>
        <v xml:space="preserve"> </v>
      </c>
      <c r="DN891" s="474"/>
      <c r="DO891" s="117"/>
      <c r="DP891" s="117"/>
      <c r="DQ891" s="117"/>
      <c r="DR891" s="117"/>
      <c r="DS891" s="117"/>
      <c r="DT891" s="254"/>
      <c r="DU891" s="476"/>
      <c r="DV891" s="224" t="str">
        <f t="shared" si="857"/>
        <v xml:space="preserve"> </v>
      </c>
      <c r="DW891" s="115"/>
      <c r="DX891" s="470"/>
      <c r="DY891" s="117"/>
      <c r="DZ891" s="704"/>
      <c r="EA891" s="224" t="str">
        <f t="shared" si="858"/>
        <v xml:space="preserve"> </v>
      </c>
      <c r="EB891" s="906"/>
      <c r="EC891" s="904"/>
      <c r="ED891" s="904"/>
      <c r="EE891" s="904"/>
      <c r="EF891" s="904"/>
      <c r="EG891" s="904"/>
      <c r="EH891" s="904"/>
      <c r="EI891" s="904"/>
      <c r="EJ891" s="904"/>
      <c r="EK891" s="905"/>
      <c r="EL891" s="80"/>
      <c r="EM891" s="224" t="str">
        <f t="shared" ref="EM891:EM954" si="907">IF(AND(AD891=AD$63,COUNTA(EB891:EK891)&lt;10),"問7_5)養護者支援の取組記載漏れ"," ")</f>
        <v xml:space="preserve"> </v>
      </c>
      <c r="EN891" s="224" t="str">
        <f t="shared" ref="EN891:EN954" si="908">IF(OR(AND(AD891=AD$63,COUNTA(DF891,DW891,DY891,EB891:EK891)&lt;13),AND(OR(AD891=AD$64,AD891=AD$65,AND(OR(F891=F$63,F891=F$64),AD891="")),COUNTA(DF891,DW891,DY891,EB891:EK891)&gt;0)),"問4_1)「虐待を受けたと判断」の場合→問7に記入",IF(AND(F891=F$65,COUNTA(DF891,DW891,DY891,EB891:EK891)&lt;13),"2人目以降の被虐待者につき、記入必要",IF(AND(COUNTA(F891:G891,I891:X891,Z891:AB891,AD891:AK891)=0,COUNTA(DF891:DK891,DN891:DU891,DW891:DZ891,EB891:EK891)&gt;0),"虐待事例の場合のみ回答"," ")))</f>
        <v xml:space="preserve"> </v>
      </c>
      <c r="EO891" s="115"/>
      <c r="EP891" s="1050"/>
      <c r="EQ891" s="253"/>
      <c r="ER891" s="117"/>
      <c r="ES891" s="1258">
        <f t="shared" ref="ES891:ES954" si="909">BX891</f>
        <v>800</v>
      </c>
      <c r="ET891" s="224" t="str">
        <f t="shared" ref="ET891:ET954" si="910">IF(OR(AND(AD891=AD$63,COUNTA(EO891)&lt;1),AND(OR(AD891=AD$64,AD891=AD$65,AND(OR(F891=F$63,F891=F$64),AD891="")),COUNTA(EO891)&gt;0),AND(EO891=$EO$64,EP891="")),"問4_1)「虐待を受けたと判断」の場合→問8に記入",IF(AND(F891=F$65,COUNTA(EO891)&lt;1),"2人目以降の被虐待者につき、記入必要",IF(AND(COUNTA(F891:G891,I891:X891,Z891:AB891,AD891:AK891)=0,COUNTA(EO891)&gt;0),"虐待事例の場合のみ回答"," ")))</f>
        <v xml:space="preserve"> </v>
      </c>
      <c r="EU891" s="477" t="str">
        <f t="shared" ref="EU891:EU954" si="911">IF(COUNTIF(H891," ")+COUNTIF(Y891," ")+COUNTIF(AC891," ")+COUNTIF(BW891," ")+COUNTIF(CF891," ")+COUNTIF(CR891," ")+COUNTIF(CS891," ")+COUNTIF(DC891:DE891," ")+COUNTIF(DL891:DM891," ")+COUNTIF(DV891," ")+COUNTIF(EA891," ")+COUNTIF(EM891:EN891," ")+COUNTIF(ET891, " ")&lt;17,"エラーが残っています","")</f>
        <v/>
      </c>
      <c r="EV891" s="1334" t="str">
        <f t="shared" si="853"/>
        <v xml:space="preserve"> </v>
      </c>
      <c r="EW891" s="1332" t="str">
        <f t="shared" si="897"/>
        <v/>
      </c>
      <c r="EX891" s="1275" t="str">
        <f t="shared" si="879"/>
        <v/>
      </c>
      <c r="EY891" s="1275" t="str">
        <f t="shared" si="880"/>
        <v/>
      </c>
      <c r="EZ891" s="1275" t="str">
        <f t="shared" si="881"/>
        <v/>
      </c>
      <c r="FA891" s="1275" t="str">
        <f t="shared" si="882"/>
        <v/>
      </c>
      <c r="FB891" s="1275" t="str">
        <f t="shared" si="883"/>
        <v/>
      </c>
      <c r="FC891" s="1333" t="str">
        <f t="shared" si="884"/>
        <v/>
      </c>
      <c r="FE891" s="1234" t="str">
        <f t="shared" si="885"/>
        <v xml:space="preserve"> </v>
      </c>
      <c r="FF891" s="1234" t="str">
        <f t="shared" si="886"/>
        <v xml:space="preserve"> </v>
      </c>
      <c r="FG891" s="1234" t="str">
        <f t="shared" si="887"/>
        <v xml:space="preserve"> </v>
      </c>
      <c r="FH891" s="1234" t="str">
        <f t="shared" si="888"/>
        <v xml:space="preserve"> </v>
      </c>
      <c r="FI891" s="1234" t="str">
        <f t="shared" si="859"/>
        <v xml:space="preserve"> </v>
      </c>
      <c r="FJ891" s="1234" t="str">
        <f t="shared" si="889"/>
        <v xml:space="preserve"> </v>
      </c>
      <c r="FK891" s="1234">
        <f t="shared" si="860"/>
        <v>0</v>
      </c>
      <c r="FL891" s="1227"/>
      <c r="FM891" s="1234" t="str">
        <f t="shared" si="861"/>
        <v xml:space="preserve"> </v>
      </c>
      <c r="FN891" s="1234" t="str">
        <f t="shared" si="862"/>
        <v xml:space="preserve"> </v>
      </c>
      <c r="FO891" s="1234" t="str">
        <f t="shared" si="890"/>
        <v xml:space="preserve"> </v>
      </c>
      <c r="FP891" s="1234" t="str">
        <f t="shared" si="891"/>
        <v xml:space="preserve"> </v>
      </c>
      <c r="FQ891" s="1234" t="str">
        <f t="shared" si="863"/>
        <v xml:space="preserve"> </v>
      </c>
      <c r="FR891" s="1234" t="str">
        <f t="shared" si="892"/>
        <v xml:space="preserve"> </v>
      </c>
      <c r="FS891" s="1234">
        <f t="shared" si="898"/>
        <v>0</v>
      </c>
      <c r="FT891" s="1227"/>
      <c r="FU891" s="1234" t="str">
        <f t="shared" si="893"/>
        <v xml:space="preserve"> </v>
      </c>
      <c r="FV891" s="1234" t="str">
        <f t="shared" si="894"/>
        <v xml:space="preserve"> </v>
      </c>
      <c r="FW891" s="1234" t="str">
        <f t="shared" si="895"/>
        <v xml:space="preserve"> </v>
      </c>
      <c r="FX891" s="1234" t="str">
        <f t="shared" si="864"/>
        <v xml:space="preserve"> </v>
      </c>
      <c r="FY891" s="1234" t="str">
        <f t="shared" si="865"/>
        <v xml:space="preserve"> </v>
      </c>
      <c r="FZ891" s="1234" t="str">
        <f t="shared" si="896"/>
        <v xml:space="preserve"> </v>
      </c>
      <c r="GA891" s="1234">
        <f t="shared" si="866"/>
        <v>0</v>
      </c>
      <c r="GB891" s="1227"/>
      <c r="GC891" s="1234" t="str">
        <f t="shared" si="867"/>
        <v xml:space="preserve"> </v>
      </c>
      <c r="GD891" s="1234" t="str">
        <f t="shared" si="868"/>
        <v xml:space="preserve"> </v>
      </c>
      <c r="GE891" s="1234" t="str">
        <f t="shared" si="869"/>
        <v xml:space="preserve"> </v>
      </c>
      <c r="GF891" s="1234" t="str">
        <f t="shared" si="870"/>
        <v xml:space="preserve"> </v>
      </c>
      <c r="GG891" s="1234" t="str">
        <f t="shared" si="871"/>
        <v xml:space="preserve"> </v>
      </c>
      <c r="GH891" s="1234" t="str">
        <f t="shared" si="872"/>
        <v xml:space="preserve"> </v>
      </c>
      <c r="GI891" s="1234" t="str">
        <f t="shared" si="873"/>
        <v xml:space="preserve"> </v>
      </c>
      <c r="GJ891" s="1234" t="str">
        <f t="shared" si="874"/>
        <v xml:space="preserve"> </v>
      </c>
      <c r="GK891" s="1234" t="str">
        <f t="shared" si="875"/>
        <v xml:space="preserve"> </v>
      </c>
      <c r="GL891" s="1234" t="str">
        <f t="shared" si="876"/>
        <v xml:space="preserve"> </v>
      </c>
      <c r="GM891" s="1234" t="str">
        <f t="shared" si="877"/>
        <v xml:space="preserve"> </v>
      </c>
      <c r="GN891" s="1234">
        <f t="shared" si="878"/>
        <v>0</v>
      </c>
    </row>
    <row r="892" spans="1:196" s="100" customFormat="1" ht="27" customHeight="1" thickTop="1" thickBot="1">
      <c r="A892" s="1208">
        <f>【A票】【D票】!$D$10</f>
        <v>0</v>
      </c>
      <c r="B892" s="1212">
        <f>【A票】【D票】!$H$10</f>
        <v>0</v>
      </c>
      <c r="C892" s="1213" t="str">
        <f>【A票】【D票】!$K$10</f>
        <v xml:space="preserve"> </v>
      </c>
      <c r="D892" s="1214">
        <f t="shared" si="852"/>
        <v>801</v>
      </c>
      <c r="E892" s="914"/>
      <c r="F892" s="467"/>
      <c r="G892" s="469"/>
      <c r="H892" s="224" t="str">
        <f t="shared" si="899"/>
        <v xml:space="preserve"> </v>
      </c>
      <c r="I892" s="704"/>
      <c r="J892" s="117"/>
      <c r="K892" s="117"/>
      <c r="L892" s="117"/>
      <c r="M892" s="117"/>
      <c r="N892" s="117"/>
      <c r="O892" s="117"/>
      <c r="P892" s="117"/>
      <c r="Q892" s="117"/>
      <c r="R892" s="117"/>
      <c r="S892" s="117"/>
      <c r="T892" s="254"/>
      <c r="U892" s="646"/>
      <c r="V892" s="646"/>
      <c r="W892" s="114"/>
      <c r="X892" s="254"/>
      <c r="Y892" s="224" t="str">
        <f t="shared" si="900"/>
        <v xml:space="preserve"> </v>
      </c>
      <c r="Z892" s="579"/>
      <c r="AA892" s="704"/>
      <c r="AB892" s="119"/>
      <c r="AC892" s="224" t="str">
        <f t="shared" si="854"/>
        <v xml:space="preserve"> </v>
      </c>
      <c r="AD892" s="115"/>
      <c r="AE892" s="253"/>
      <c r="AF892" s="704"/>
      <c r="AG892" s="727"/>
      <c r="AH892" s="727"/>
      <c r="AI892" s="727"/>
      <c r="AJ892" s="727"/>
      <c r="AK892" s="591"/>
      <c r="AL892" s="727"/>
      <c r="AM892" s="727"/>
      <c r="AN892" s="727"/>
      <c r="AO892" s="727"/>
      <c r="AP892" s="727"/>
      <c r="AQ892" s="727"/>
      <c r="AR892" s="727"/>
      <c r="AS892" s="727"/>
      <c r="AT892" s="727"/>
      <c r="AU892" s="727"/>
      <c r="AV892" s="727"/>
      <c r="AW892" s="727"/>
      <c r="AX892" s="727"/>
      <c r="AY892" s="727"/>
      <c r="AZ892" s="727"/>
      <c r="BA892" s="727"/>
      <c r="BB892" s="727"/>
      <c r="BC892" s="821"/>
      <c r="BD892" s="727"/>
      <c r="BE892" s="727"/>
      <c r="BF892" s="727"/>
      <c r="BG892" s="727"/>
      <c r="BH892" s="727"/>
      <c r="BI892" s="727"/>
      <c r="BJ892" s="727"/>
      <c r="BK892" s="727"/>
      <c r="BL892" s="821"/>
      <c r="BM892" s="727"/>
      <c r="BN892" s="727"/>
      <c r="BO892" s="727"/>
      <c r="BP892" s="727"/>
      <c r="BQ892" s="727"/>
      <c r="BR892" s="821"/>
      <c r="BS892" s="727"/>
      <c r="BT892" s="727"/>
      <c r="BU892" s="727"/>
      <c r="BV892" s="591"/>
      <c r="BW892" s="224" t="str">
        <f t="shared" ref="BW892:BW955" si="912">IF(AND(OR(Z892=Z$66,Z892=Z$67,Z892=""),COUNTA(AD892:BV892)&gt;0),"問3事実確認行っていない→記入不要",
IF(AND(OR(Z892=Z$63,Z892=Z$64,Z892=Z$65),AD892=""),"問3事実確認を行った→問4_1)調査の結果に記入",
IF(AND(AD892=AD$63,COUNTA(AF892:AI892,AL892:BB892,BD892:BK892,BM892:BQ892,BS892:BU892)&lt;37),"問4_2)～問4_6)_5の回答漏れがあります",
IF(AND(OR(AD892=AD$64,AD892=AD$65),COUNTA(AF892:BV892)&gt;0),"問4_1)虐待があったといえない→2)～6)記入不要",
IF(AND(G892=G$65,OR(AD892=AD$64,AD892=AD$65)),"要確認事項「対応時期」で選択肢cとした場合、虐待の事実が認められた事例のみ回答",
IF(AND(AD892=AD$65,AE892=""),"虐待の判断に至らなかった理由を記入",
IF(AND(F892=F$64,AG892=1),"被虐待者が複数いる事例を選択中→被虐待者人数確認"," ")))))))</f>
        <v xml:space="preserve"> </v>
      </c>
      <c r="BX892" s="471">
        <f t="shared" si="901"/>
        <v>801</v>
      </c>
      <c r="BY892" s="117"/>
      <c r="BZ892" s="117"/>
      <c r="CA892" s="117"/>
      <c r="CB892" s="117"/>
      <c r="CC892" s="117"/>
      <c r="CD892" s="461"/>
      <c r="CE892" s="236"/>
      <c r="CF892" s="224" t="str">
        <f t="shared" si="902"/>
        <v xml:space="preserve"> </v>
      </c>
      <c r="CG892" s="116"/>
      <c r="CH892" s="117"/>
      <c r="CI892" s="117"/>
      <c r="CJ892" s="117"/>
      <c r="CK892" s="472"/>
      <c r="CL892" s="472"/>
      <c r="CM892" s="472"/>
      <c r="CN892" s="472"/>
      <c r="CO892" s="117"/>
      <c r="CP892" s="253"/>
      <c r="CQ892" s="120"/>
      <c r="CR892" s="224" t="str" cm="1">
        <f t="array" ref="CR892">IF(AND(SUM(COUNTIF(CG892:CM892,{"*不明*","*その他*"})+COUNTIF(CO892:CP892,{"*不明*","*その他*"}))&gt;0,CQ892=""),"その他・不明の場合,10)具体的内容、理由を記入",IF(OR(AND(CI892=CI$65,COUNTA(CJ892:CM892)&lt;4),AND(OR(CI892=CI$63,CI892=CI$64,CI892=CI$66,CI892=CI$67,CI892=CI$68,CI892=""),COUNTA(CJ892:CM892)&gt;0)),"3)介護保険認定済→要介護度、認知症自立度、寝たきり度、介護保険サービス記入",IF(OR(AND(OR(CM892=CM$63,CM892=CM$64),CN892=""),AND(OR(CM892=CM$65,CM892=CM$66),CN892&lt;&gt;"")),"7)介護保険サービス受けている/過去受けていた→具体的内容記入"," ")))</f>
        <v xml:space="preserve"> </v>
      </c>
      <c r="CS892" s="224" t="str">
        <f t="shared" si="903"/>
        <v xml:space="preserve"> </v>
      </c>
      <c r="CT892" s="116"/>
      <c r="CU892" s="253"/>
      <c r="CV892" s="117"/>
      <c r="CW892" s="117"/>
      <c r="CX892" s="253"/>
      <c r="CY892" s="117"/>
      <c r="CZ892" s="117"/>
      <c r="DA892" s="253"/>
      <c r="DB892" s="117"/>
      <c r="DC892" s="224" t="str">
        <f t="shared" si="904"/>
        <v xml:space="preserve"> </v>
      </c>
      <c r="DD892" s="224" t="str">
        <f t="shared" si="905"/>
        <v xml:space="preserve"> </v>
      </c>
      <c r="DE892" s="224" t="str">
        <f t="shared" si="855"/>
        <v xml:space="preserve"> </v>
      </c>
      <c r="DF892" s="121"/>
      <c r="DG892" s="114"/>
      <c r="DH892" s="704"/>
      <c r="DI892" s="119"/>
      <c r="DJ892" s="187"/>
      <c r="DK892" s="254"/>
      <c r="DL892" s="224" t="str">
        <f t="shared" si="856"/>
        <v xml:space="preserve"> </v>
      </c>
      <c r="DM892" s="224" t="str">
        <f t="shared" si="906"/>
        <v xml:space="preserve"> </v>
      </c>
      <c r="DN892" s="474"/>
      <c r="DO892" s="117"/>
      <c r="DP892" s="117"/>
      <c r="DQ892" s="117"/>
      <c r="DR892" s="117"/>
      <c r="DS892" s="117"/>
      <c r="DT892" s="254"/>
      <c r="DU892" s="476"/>
      <c r="DV892" s="224" t="str">
        <f t="shared" si="857"/>
        <v xml:space="preserve"> </v>
      </c>
      <c r="DW892" s="115"/>
      <c r="DX892" s="470"/>
      <c r="DY892" s="117"/>
      <c r="DZ892" s="704"/>
      <c r="EA892" s="224" t="str">
        <f t="shared" si="858"/>
        <v xml:space="preserve"> </v>
      </c>
      <c r="EB892" s="906"/>
      <c r="EC892" s="904"/>
      <c r="ED892" s="904"/>
      <c r="EE892" s="904"/>
      <c r="EF892" s="904"/>
      <c r="EG892" s="904"/>
      <c r="EH892" s="904"/>
      <c r="EI892" s="904"/>
      <c r="EJ892" s="904"/>
      <c r="EK892" s="905"/>
      <c r="EL892" s="80"/>
      <c r="EM892" s="224" t="str">
        <f t="shared" si="907"/>
        <v xml:space="preserve"> </v>
      </c>
      <c r="EN892" s="224" t="str">
        <f t="shared" si="908"/>
        <v xml:space="preserve"> </v>
      </c>
      <c r="EO892" s="115"/>
      <c r="EP892" s="1050"/>
      <c r="EQ892" s="253"/>
      <c r="ER892" s="117"/>
      <c r="ES892" s="1258">
        <f t="shared" si="909"/>
        <v>801</v>
      </c>
      <c r="ET892" s="224" t="str">
        <f t="shared" si="910"/>
        <v xml:space="preserve"> </v>
      </c>
      <c r="EU892" s="477" t="str">
        <f t="shared" si="911"/>
        <v/>
      </c>
      <c r="EV892" s="1334" t="str">
        <f t="shared" si="853"/>
        <v xml:space="preserve"> </v>
      </c>
      <c r="EW892" s="1332" t="str">
        <f t="shared" si="897"/>
        <v/>
      </c>
      <c r="EX892" s="1275" t="str">
        <f t="shared" si="879"/>
        <v/>
      </c>
      <c r="EY892" s="1275" t="str">
        <f t="shared" si="880"/>
        <v/>
      </c>
      <c r="EZ892" s="1275" t="str">
        <f t="shared" si="881"/>
        <v/>
      </c>
      <c r="FA892" s="1275" t="str">
        <f t="shared" si="882"/>
        <v/>
      </c>
      <c r="FB892" s="1275" t="str">
        <f t="shared" si="883"/>
        <v/>
      </c>
      <c r="FC892" s="1333" t="str">
        <f t="shared" si="884"/>
        <v/>
      </c>
      <c r="FE892" s="1234" t="str">
        <f t="shared" si="885"/>
        <v xml:space="preserve"> </v>
      </c>
      <c r="FF892" s="1234" t="str">
        <f t="shared" si="886"/>
        <v xml:space="preserve"> </v>
      </c>
      <c r="FG892" s="1234" t="str">
        <f t="shared" si="887"/>
        <v xml:space="preserve"> </v>
      </c>
      <c r="FH892" s="1234" t="str">
        <f t="shared" si="888"/>
        <v xml:space="preserve"> </v>
      </c>
      <c r="FI892" s="1234" t="str">
        <f t="shared" si="859"/>
        <v xml:space="preserve"> </v>
      </c>
      <c r="FJ892" s="1234" t="str">
        <f t="shared" si="889"/>
        <v xml:space="preserve"> </v>
      </c>
      <c r="FK892" s="1234">
        <f t="shared" si="860"/>
        <v>0</v>
      </c>
      <c r="FL892" s="1227"/>
      <c r="FM892" s="1234" t="str">
        <f t="shared" si="861"/>
        <v xml:space="preserve"> </v>
      </c>
      <c r="FN892" s="1234" t="str">
        <f t="shared" si="862"/>
        <v xml:space="preserve"> </v>
      </c>
      <c r="FO892" s="1234" t="str">
        <f t="shared" si="890"/>
        <v xml:space="preserve"> </v>
      </c>
      <c r="FP892" s="1234" t="str">
        <f t="shared" si="891"/>
        <v xml:space="preserve"> </v>
      </c>
      <c r="FQ892" s="1234" t="str">
        <f t="shared" si="863"/>
        <v xml:space="preserve"> </v>
      </c>
      <c r="FR892" s="1234" t="str">
        <f t="shared" si="892"/>
        <v xml:space="preserve"> </v>
      </c>
      <c r="FS892" s="1234">
        <f t="shared" si="898"/>
        <v>0</v>
      </c>
      <c r="FT892" s="1227"/>
      <c r="FU892" s="1234" t="str">
        <f t="shared" si="893"/>
        <v xml:space="preserve"> </v>
      </c>
      <c r="FV892" s="1234" t="str">
        <f t="shared" si="894"/>
        <v xml:space="preserve"> </v>
      </c>
      <c r="FW892" s="1234" t="str">
        <f t="shared" si="895"/>
        <v xml:space="preserve"> </v>
      </c>
      <c r="FX892" s="1234" t="str">
        <f t="shared" si="864"/>
        <v xml:space="preserve"> </v>
      </c>
      <c r="FY892" s="1234" t="str">
        <f t="shared" si="865"/>
        <v xml:space="preserve"> </v>
      </c>
      <c r="FZ892" s="1234" t="str">
        <f t="shared" si="896"/>
        <v xml:space="preserve"> </v>
      </c>
      <c r="GA892" s="1234">
        <f t="shared" si="866"/>
        <v>0</v>
      </c>
      <c r="GB892" s="1227"/>
      <c r="GC892" s="1234" t="str">
        <f t="shared" si="867"/>
        <v xml:space="preserve"> </v>
      </c>
      <c r="GD892" s="1234" t="str">
        <f t="shared" si="868"/>
        <v xml:space="preserve"> </v>
      </c>
      <c r="GE892" s="1234" t="str">
        <f t="shared" si="869"/>
        <v xml:space="preserve"> </v>
      </c>
      <c r="GF892" s="1234" t="str">
        <f t="shared" si="870"/>
        <v xml:space="preserve"> </v>
      </c>
      <c r="GG892" s="1234" t="str">
        <f t="shared" si="871"/>
        <v xml:space="preserve"> </v>
      </c>
      <c r="GH892" s="1234" t="str">
        <f t="shared" si="872"/>
        <v xml:space="preserve"> </v>
      </c>
      <c r="GI892" s="1234" t="str">
        <f t="shared" si="873"/>
        <v xml:space="preserve"> </v>
      </c>
      <c r="GJ892" s="1234" t="str">
        <f t="shared" si="874"/>
        <v xml:space="preserve"> </v>
      </c>
      <c r="GK892" s="1234" t="str">
        <f t="shared" si="875"/>
        <v xml:space="preserve"> </v>
      </c>
      <c r="GL892" s="1234" t="str">
        <f t="shared" si="876"/>
        <v xml:space="preserve"> </v>
      </c>
      <c r="GM892" s="1234" t="str">
        <f t="shared" si="877"/>
        <v xml:space="preserve"> </v>
      </c>
      <c r="GN892" s="1234">
        <f t="shared" si="878"/>
        <v>0</v>
      </c>
    </row>
    <row r="893" spans="1:196" s="100" customFormat="1" ht="27" customHeight="1" thickTop="1" thickBot="1">
      <c r="A893" s="1208">
        <f>【A票】【D票】!$D$10</f>
        <v>0</v>
      </c>
      <c r="B893" s="1212">
        <f>【A票】【D票】!$H$10</f>
        <v>0</v>
      </c>
      <c r="C893" s="1213" t="str">
        <f>【A票】【D票】!$K$10</f>
        <v xml:space="preserve"> </v>
      </c>
      <c r="D893" s="1214">
        <f t="shared" si="852"/>
        <v>802</v>
      </c>
      <c r="E893" s="914"/>
      <c r="F893" s="467"/>
      <c r="G893" s="469"/>
      <c r="H893" s="224" t="str">
        <f t="shared" si="899"/>
        <v xml:space="preserve"> </v>
      </c>
      <c r="I893" s="704"/>
      <c r="J893" s="117"/>
      <c r="K893" s="117"/>
      <c r="L893" s="117"/>
      <c r="M893" s="117"/>
      <c r="N893" s="117"/>
      <c r="O893" s="117"/>
      <c r="P893" s="117"/>
      <c r="Q893" s="117"/>
      <c r="R893" s="117"/>
      <c r="S893" s="117"/>
      <c r="T893" s="254"/>
      <c r="U893" s="646"/>
      <c r="V893" s="646"/>
      <c r="W893" s="114"/>
      <c r="X893" s="254"/>
      <c r="Y893" s="224" t="str">
        <f t="shared" si="900"/>
        <v xml:space="preserve"> </v>
      </c>
      <c r="Z893" s="579"/>
      <c r="AA893" s="704"/>
      <c r="AB893" s="119"/>
      <c r="AC893" s="224" t="str">
        <f t="shared" si="854"/>
        <v xml:space="preserve"> </v>
      </c>
      <c r="AD893" s="115"/>
      <c r="AE893" s="253"/>
      <c r="AF893" s="704"/>
      <c r="AG893" s="727"/>
      <c r="AH893" s="727"/>
      <c r="AI893" s="727"/>
      <c r="AJ893" s="727"/>
      <c r="AK893" s="591"/>
      <c r="AL893" s="727"/>
      <c r="AM893" s="727"/>
      <c r="AN893" s="727"/>
      <c r="AO893" s="727"/>
      <c r="AP893" s="727"/>
      <c r="AQ893" s="727"/>
      <c r="AR893" s="727"/>
      <c r="AS893" s="727"/>
      <c r="AT893" s="727"/>
      <c r="AU893" s="727"/>
      <c r="AV893" s="727"/>
      <c r="AW893" s="727"/>
      <c r="AX893" s="727"/>
      <c r="AY893" s="727"/>
      <c r="AZ893" s="727"/>
      <c r="BA893" s="727"/>
      <c r="BB893" s="727"/>
      <c r="BC893" s="821"/>
      <c r="BD893" s="727"/>
      <c r="BE893" s="727"/>
      <c r="BF893" s="727"/>
      <c r="BG893" s="727"/>
      <c r="BH893" s="727"/>
      <c r="BI893" s="727"/>
      <c r="BJ893" s="727"/>
      <c r="BK893" s="727"/>
      <c r="BL893" s="821"/>
      <c r="BM893" s="727"/>
      <c r="BN893" s="727"/>
      <c r="BO893" s="727"/>
      <c r="BP893" s="727"/>
      <c r="BQ893" s="727"/>
      <c r="BR893" s="821"/>
      <c r="BS893" s="727"/>
      <c r="BT893" s="727"/>
      <c r="BU893" s="727"/>
      <c r="BV893" s="591"/>
      <c r="BW893" s="224" t="str">
        <f t="shared" si="912"/>
        <v xml:space="preserve"> </v>
      </c>
      <c r="BX893" s="471">
        <f t="shared" si="901"/>
        <v>802</v>
      </c>
      <c r="BY893" s="117"/>
      <c r="BZ893" s="117"/>
      <c r="CA893" s="117"/>
      <c r="CB893" s="117"/>
      <c r="CC893" s="117"/>
      <c r="CD893" s="461"/>
      <c r="CE893" s="236"/>
      <c r="CF893" s="224" t="str">
        <f t="shared" si="902"/>
        <v xml:space="preserve"> </v>
      </c>
      <c r="CG893" s="116"/>
      <c r="CH893" s="117"/>
      <c r="CI893" s="117"/>
      <c r="CJ893" s="117"/>
      <c r="CK893" s="472"/>
      <c r="CL893" s="472"/>
      <c r="CM893" s="472"/>
      <c r="CN893" s="472"/>
      <c r="CO893" s="117"/>
      <c r="CP893" s="253"/>
      <c r="CQ893" s="120"/>
      <c r="CR893" s="224" t="str" cm="1">
        <f t="array" ref="CR893">IF(AND(SUM(COUNTIF(CG893:CM893,{"*不明*","*その他*"})+COUNTIF(CO893:CP893,{"*不明*","*その他*"}))&gt;0,CQ893=""),"その他・不明の場合,10)具体的内容、理由を記入",IF(OR(AND(CI893=CI$65,COUNTA(CJ893:CM893)&lt;4),AND(OR(CI893=CI$63,CI893=CI$64,CI893=CI$66,CI893=CI$67,CI893=CI$68,CI893=""),COUNTA(CJ893:CM893)&gt;0)),"3)介護保険認定済→要介護度、認知症自立度、寝たきり度、介護保険サービス記入",IF(OR(AND(OR(CM893=CM$63,CM893=CM$64),CN893=""),AND(OR(CM893=CM$65,CM893=CM$66),CN893&lt;&gt;"")),"7)介護保険サービス受けている/過去受けていた→具体的内容記入"," ")))</f>
        <v xml:space="preserve"> </v>
      </c>
      <c r="CS893" s="224" t="str">
        <f t="shared" si="903"/>
        <v xml:space="preserve"> </v>
      </c>
      <c r="CT893" s="116"/>
      <c r="CU893" s="253"/>
      <c r="CV893" s="117"/>
      <c r="CW893" s="117"/>
      <c r="CX893" s="253"/>
      <c r="CY893" s="117"/>
      <c r="CZ893" s="117"/>
      <c r="DA893" s="253"/>
      <c r="DB893" s="117"/>
      <c r="DC893" s="224" t="str">
        <f t="shared" si="904"/>
        <v xml:space="preserve"> </v>
      </c>
      <c r="DD893" s="224" t="str">
        <f t="shared" si="905"/>
        <v xml:space="preserve"> </v>
      </c>
      <c r="DE893" s="224" t="str">
        <f t="shared" si="855"/>
        <v xml:space="preserve"> </v>
      </c>
      <c r="DF893" s="121"/>
      <c r="DG893" s="114"/>
      <c r="DH893" s="704"/>
      <c r="DI893" s="119"/>
      <c r="DJ893" s="187"/>
      <c r="DK893" s="254"/>
      <c r="DL893" s="224" t="str">
        <f t="shared" si="856"/>
        <v xml:space="preserve"> </v>
      </c>
      <c r="DM893" s="224" t="str">
        <f t="shared" si="906"/>
        <v xml:space="preserve"> </v>
      </c>
      <c r="DN893" s="474"/>
      <c r="DO893" s="117"/>
      <c r="DP893" s="117"/>
      <c r="DQ893" s="117"/>
      <c r="DR893" s="117"/>
      <c r="DS893" s="117"/>
      <c r="DT893" s="254"/>
      <c r="DU893" s="476"/>
      <c r="DV893" s="224" t="str">
        <f t="shared" si="857"/>
        <v xml:space="preserve"> </v>
      </c>
      <c r="DW893" s="115"/>
      <c r="DX893" s="470"/>
      <c r="DY893" s="117"/>
      <c r="DZ893" s="704"/>
      <c r="EA893" s="224" t="str">
        <f t="shared" si="858"/>
        <v xml:space="preserve"> </v>
      </c>
      <c r="EB893" s="906"/>
      <c r="EC893" s="904"/>
      <c r="ED893" s="904"/>
      <c r="EE893" s="904"/>
      <c r="EF893" s="904"/>
      <c r="EG893" s="904"/>
      <c r="EH893" s="904"/>
      <c r="EI893" s="904"/>
      <c r="EJ893" s="904"/>
      <c r="EK893" s="905"/>
      <c r="EL893" s="80"/>
      <c r="EM893" s="224" t="str">
        <f t="shared" si="907"/>
        <v xml:space="preserve"> </v>
      </c>
      <c r="EN893" s="224" t="str">
        <f t="shared" si="908"/>
        <v xml:space="preserve"> </v>
      </c>
      <c r="EO893" s="115"/>
      <c r="EP893" s="1050"/>
      <c r="EQ893" s="253"/>
      <c r="ER893" s="117"/>
      <c r="ES893" s="1258">
        <f t="shared" si="909"/>
        <v>802</v>
      </c>
      <c r="ET893" s="224" t="str">
        <f t="shared" si="910"/>
        <v xml:space="preserve"> </v>
      </c>
      <c r="EU893" s="477" t="str">
        <f t="shared" si="911"/>
        <v/>
      </c>
      <c r="EV893" s="1334" t="str">
        <f t="shared" si="853"/>
        <v xml:space="preserve"> </v>
      </c>
      <c r="EW893" s="1332" t="str">
        <f t="shared" si="897"/>
        <v/>
      </c>
      <c r="EX893" s="1275" t="str">
        <f t="shared" si="879"/>
        <v/>
      </c>
      <c r="EY893" s="1275" t="str">
        <f t="shared" si="880"/>
        <v/>
      </c>
      <c r="EZ893" s="1275" t="str">
        <f t="shared" si="881"/>
        <v/>
      </c>
      <c r="FA893" s="1275" t="str">
        <f t="shared" si="882"/>
        <v/>
      </c>
      <c r="FB893" s="1275" t="str">
        <f t="shared" si="883"/>
        <v/>
      </c>
      <c r="FC893" s="1333" t="str">
        <f t="shared" si="884"/>
        <v/>
      </c>
      <c r="FE893" s="1234" t="str">
        <f t="shared" si="885"/>
        <v xml:space="preserve"> </v>
      </c>
      <c r="FF893" s="1234" t="str">
        <f t="shared" si="886"/>
        <v xml:space="preserve"> </v>
      </c>
      <c r="FG893" s="1234" t="str">
        <f t="shared" si="887"/>
        <v xml:space="preserve"> </v>
      </c>
      <c r="FH893" s="1234" t="str">
        <f t="shared" si="888"/>
        <v xml:space="preserve"> </v>
      </c>
      <c r="FI893" s="1234" t="str">
        <f t="shared" si="859"/>
        <v xml:space="preserve"> </v>
      </c>
      <c r="FJ893" s="1234" t="str">
        <f t="shared" si="889"/>
        <v xml:space="preserve"> </v>
      </c>
      <c r="FK893" s="1234">
        <f t="shared" si="860"/>
        <v>0</v>
      </c>
      <c r="FL893" s="1227"/>
      <c r="FM893" s="1234" t="str">
        <f t="shared" si="861"/>
        <v xml:space="preserve"> </v>
      </c>
      <c r="FN893" s="1234" t="str">
        <f t="shared" si="862"/>
        <v xml:space="preserve"> </v>
      </c>
      <c r="FO893" s="1234" t="str">
        <f t="shared" si="890"/>
        <v xml:space="preserve"> </v>
      </c>
      <c r="FP893" s="1234" t="str">
        <f t="shared" si="891"/>
        <v xml:space="preserve"> </v>
      </c>
      <c r="FQ893" s="1234" t="str">
        <f t="shared" si="863"/>
        <v xml:space="preserve"> </v>
      </c>
      <c r="FR893" s="1234" t="str">
        <f t="shared" si="892"/>
        <v xml:space="preserve"> </v>
      </c>
      <c r="FS893" s="1234">
        <f t="shared" si="898"/>
        <v>0</v>
      </c>
      <c r="FT893" s="1227"/>
      <c r="FU893" s="1234" t="str">
        <f t="shared" si="893"/>
        <v xml:space="preserve"> </v>
      </c>
      <c r="FV893" s="1234" t="str">
        <f t="shared" si="894"/>
        <v xml:space="preserve"> </v>
      </c>
      <c r="FW893" s="1234" t="str">
        <f t="shared" si="895"/>
        <v xml:space="preserve"> </v>
      </c>
      <c r="FX893" s="1234" t="str">
        <f t="shared" si="864"/>
        <v xml:space="preserve"> </v>
      </c>
      <c r="FY893" s="1234" t="str">
        <f t="shared" si="865"/>
        <v xml:space="preserve"> </v>
      </c>
      <c r="FZ893" s="1234" t="str">
        <f t="shared" si="896"/>
        <v xml:space="preserve"> </v>
      </c>
      <c r="GA893" s="1234">
        <f t="shared" si="866"/>
        <v>0</v>
      </c>
      <c r="GB893" s="1227"/>
      <c r="GC893" s="1234" t="str">
        <f t="shared" si="867"/>
        <v xml:space="preserve"> </v>
      </c>
      <c r="GD893" s="1234" t="str">
        <f t="shared" si="868"/>
        <v xml:space="preserve"> </v>
      </c>
      <c r="GE893" s="1234" t="str">
        <f t="shared" si="869"/>
        <v xml:space="preserve"> </v>
      </c>
      <c r="GF893" s="1234" t="str">
        <f t="shared" si="870"/>
        <v xml:space="preserve"> </v>
      </c>
      <c r="GG893" s="1234" t="str">
        <f t="shared" si="871"/>
        <v xml:space="preserve"> </v>
      </c>
      <c r="GH893" s="1234" t="str">
        <f t="shared" si="872"/>
        <v xml:space="preserve"> </v>
      </c>
      <c r="GI893" s="1234" t="str">
        <f t="shared" si="873"/>
        <v xml:space="preserve"> </v>
      </c>
      <c r="GJ893" s="1234" t="str">
        <f t="shared" si="874"/>
        <v xml:space="preserve"> </v>
      </c>
      <c r="GK893" s="1234" t="str">
        <f t="shared" si="875"/>
        <v xml:space="preserve"> </v>
      </c>
      <c r="GL893" s="1234" t="str">
        <f t="shared" si="876"/>
        <v xml:space="preserve"> </v>
      </c>
      <c r="GM893" s="1234" t="str">
        <f t="shared" si="877"/>
        <v xml:space="preserve"> </v>
      </c>
      <c r="GN893" s="1234">
        <f t="shared" si="878"/>
        <v>0</v>
      </c>
    </row>
    <row r="894" spans="1:196" s="100" customFormat="1" ht="27" customHeight="1" thickTop="1" thickBot="1">
      <c r="A894" s="1208">
        <f>【A票】【D票】!$D$10</f>
        <v>0</v>
      </c>
      <c r="B894" s="1212">
        <f>【A票】【D票】!$H$10</f>
        <v>0</v>
      </c>
      <c r="C894" s="1213" t="str">
        <f>【A票】【D票】!$K$10</f>
        <v xml:space="preserve"> </v>
      </c>
      <c r="D894" s="1214">
        <f t="shared" si="852"/>
        <v>803</v>
      </c>
      <c r="E894" s="914"/>
      <c r="F894" s="467"/>
      <c r="G894" s="469"/>
      <c r="H894" s="224" t="str">
        <f t="shared" si="899"/>
        <v xml:space="preserve"> </v>
      </c>
      <c r="I894" s="704"/>
      <c r="J894" s="117"/>
      <c r="K894" s="117"/>
      <c r="L894" s="117"/>
      <c r="M894" s="117"/>
      <c r="N894" s="117"/>
      <c r="O894" s="117"/>
      <c r="P894" s="117"/>
      <c r="Q894" s="117"/>
      <c r="R894" s="117"/>
      <c r="S894" s="117"/>
      <c r="T894" s="254"/>
      <c r="U894" s="646"/>
      <c r="V894" s="646"/>
      <c r="W894" s="114"/>
      <c r="X894" s="254"/>
      <c r="Y894" s="224" t="str">
        <f t="shared" si="900"/>
        <v xml:space="preserve"> </v>
      </c>
      <c r="Z894" s="579"/>
      <c r="AA894" s="704"/>
      <c r="AB894" s="119"/>
      <c r="AC894" s="224" t="str">
        <f t="shared" si="854"/>
        <v xml:space="preserve"> </v>
      </c>
      <c r="AD894" s="115"/>
      <c r="AE894" s="253"/>
      <c r="AF894" s="704"/>
      <c r="AG894" s="727"/>
      <c r="AH894" s="727"/>
      <c r="AI894" s="727"/>
      <c r="AJ894" s="727"/>
      <c r="AK894" s="591"/>
      <c r="AL894" s="727"/>
      <c r="AM894" s="727"/>
      <c r="AN894" s="727"/>
      <c r="AO894" s="727"/>
      <c r="AP894" s="727"/>
      <c r="AQ894" s="727"/>
      <c r="AR894" s="727"/>
      <c r="AS894" s="727"/>
      <c r="AT894" s="727"/>
      <c r="AU894" s="727"/>
      <c r="AV894" s="727"/>
      <c r="AW894" s="727"/>
      <c r="AX894" s="727"/>
      <c r="AY894" s="727"/>
      <c r="AZ894" s="727"/>
      <c r="BA894" s="727"/>
      <c r="BB894" s="727"/>
      <c r="BC894" s="821"/>
      <c r="BD894" s="727"/>
      <c r="BE894" s="727"/>
      <c r="BF894" s="727"/>
      <c r="BG894" s="727"/>
      <c r="BH894" s="727"/>
      <c r="BI894" s="727"/>
      <c r="BJ894" s="727"/>
      <c r="BK894" s="727"/>
      <c r="BL894" s="821"/>
      <c r="BM894" s="727"/>
      <c r="BN894" s="727"/>
      <c r="BO894" s="727"/>
      <c r="BP894" s="727"/>
      <c r="BQ894" s="727"/>
      <c r="BR894" s="821"/>
      <c r="BS894" s="727"/>
      <c r="BT894" s="727"/>
      <c r="BU894" s="727"/>
      <c r="BV894" s="591"/>
      <c r="BW894" s="224" t="str">
        <f t="shared" si="912"/>
        <v xml:space="preserve"> </v>
      </c>
      <c r="BX894" s="471">
        <f t="shared" si="901"/>
        <v>803</v>
      </c>
      <c r="BY894" s="117"/>
      <c r="BZ894" s="117"/>
      <c r="CA894" s="117"/>
      <c r="CB894" s="117"/>
      <c r="CC894" s="117"/>
      <c r="CD894" s="461"/>
      <c r="CE894" s="236"/>
      <c r="CF894" s="224" t="str">
        <f t="shared" si="902"/>
        <v xml:space="preserve"> </v>
      </c>
      <c r="CG894" s="116"/>
      <c r="CH894" s="117"/>
      <c r="CI894" s="117"/>
      <c r="CJ894" s="117"/>
      <c r="CK894" s="472"/>
      <c r="CL894" s="472"/>
      <c r="CM894" s="472"/>
      <c r="CN894" s="472"/>
      <c r="CO894" s="117"/>
      <c r="CP894" s="253"/>
      <c r="CQ894" s="120"/>
      <c r="CR894" s="224" t="str" cm="1">
        <f t="array" ref="CR894">IF(AND(SUM(COUNTIF(CG894:CM894,{"*不明*","*その他*"})+COUNTIF(CO894:CP894,{"*不明*","*その他*"}))&gt;0,CQ894=""),"その他・不明の場合,10)具体的内容、理由を記入",IF(OR(AND(CI894=CI$65,COUNTA(CJ894:CM894)&lt;4),AND(OR(CI894=CI$63,CI894=CI$64,CI894=CI$66,CI894=CI$67,CI894=CI$68,CI894=""),COUNTA(CJ894:CM894)&gt;0)),"3)介護保険認定済→要介護度、認知症自立度、寝たきり度、介護保険サービス記入",IF(OR(AND(OR(CM894=CM$63,CM894=CM$64),CN894=""),AND(OR(CM894=CM$65,CM894=CM$66),CN894&lt;&gt;"")),"7)介護保険サービス受けている/過去受けていた→具体的内容記入"," ")))</f>
        <v xml:space="preserve"> </v>
      </c>
      <c r="CS894" s="224" t="str">
        <f t="shared" si="903"/>
        <v xml:space="preserve"> </v>
      </c>
      <c r="CT894" s="116"/>
      <c r="CU894" s="253"/>
      <c r="CV894" s="117"/>
      <c r="CW894" s="117"/>
      <c r="CX894" s="253"/>
      <c r="CY894" s="117"/>
      <c r="CZ894" s="117"/>
      <c r="DA894" s="253"/>
      <c r="DB894" s="117"/>
      <c r="DC894" s="224" t="str">
        <f t="shared" si="904"/>
        <v xml:space="preserve"> </v>
      </c>
      <c r="DD894" s="224" t="str">
        <f t="shared" si="905"/>
        <v xml:space="preserve"> </v>
      </c>
      <c r="DE894" s="224" t="str">
        <f t="shared" si="855"/>
        <v xml:space="preserve"> </v>
      </c>
      <c r="DF894" s="121"/>
      <c r="DG894" s="114"/>
      <c r="DH894" s="704"/>
      <c r="DI894" s="119"/>
      <c r="DJ894" s="187"/>
      <c r="DK894" s="254"/>
      <c r="DL894" s="224" t="str">
        <f t="shared" si="856"/>
        <v xml:space="preserve"> </v>
      </c>
      <c r="DM894" s="224" t="str">
        <f t="shared" si="906"/>
        <v xml:space="preserve"> </v>
      </c>
      <c r="DN894" s="474"/>
      <c r="DO894" s="117"/>
      <c r="DP894" s="117"/>
      <c r="DQ894" s="117"/>
      <c r="DR894" s="117"/>
      <c r="DS894" s="117"/>
      <c r="DT894" s="254"/>
      <c r="DU894" s="476"/>
      <c r="DV894" s="224" t="str">
        <f t="shared" si="857"/>
        <v xml:space="preserve"> </v>
      </c>
      <c r="DW894" s="115"/>
      <c r="DX894" s="470"/>
      <c r="DY894" s="117"/>
      <c r="DZ894" s="704"/>
      <c r="EA894" s="224" t="str">
        <f t="shared" si="858"/>
        <v xml:space="preserve"> </v>
      </c>
      <c r="EB894" s="906"/>
      <c r="EC894" s="904"/>
      <c r="ED894" s="904"/>
      <c r="EE894" s="904"/>
      <c r="EF894" s="904"/>
      <c r="EG894" s="904"/>
      <c r="EH894" s="904"/>
      <c r="EI894" s="904"/>
      <c r="EJ894" s="904"/>
      <c r="EK894" s="905"/>
      <c r="EL894" s="80"/>
      <c r="EM894" s="224" t="str">
        <f t="shared" si="907"/>
        <v xml:space="preserve"> </v>
      </c>
      <c r="EN894" s="224" t="str">
        <f t="shared" si="908"/>
        <v xml:space="preserve"> </v>
      </c>
      <c r="EO894" s="115"/>
      <c r="EP894" s="1050"/>
      <c r="EQ894" s="253"/>
      <c r="ER894" s="117"/>
      <c r="ES894" s="1258">
        <f t="shared" si="909"/>
        <v>803</v>
      </c>
      <c r="ET894" s="224" t="str">
        <f t="shared" si="910"/>
        <v xml:space="preserve"> </v>
      </c>
      <c r="EU894" s="477" t="str">
        <f t="shared" si="911"/>
        <v/>
      </c>
      <c r="EV894" s="1334" t="str">
        <f t="shared" si="853"/>
        <v xml:space="preserve"> </v>
      </c>
      <c r="EW894" s="1332" t="str">
        <f t="shared" si="897"/>
        <v/>
      </c>
      <c r="EX894" s="1275" t="str">
        <f t="shared" si="879"/>
        <v/>
      </c>
      <c r="EY894" s="1275" t="str">
        <f t="shared" si="880"/>
        <v/>
      </c>
      <c r="EZ894" s="1275" t="str">
        <f t="shared" si="881"/>
        <v/>
      </c>
      <c r="FA894" s="1275" t="str">
        <f t="shared" si="882"/>
        <v/>
      </c>
      <c r="FB894" s="1275" t="str">
        <f t="shared" si="883"/>
        <v/>
      </c>
      <c r="FC894" s="1333" t="str">
        <f t="shared" si="884"/>
        <v/>
      </c>
      <c r="FE894" s="1234" t="str">
        <f t="shared" si="885"/>
        <v xml:space="preserve"> </v>
      </c>
      <c r="FF894" s="1234" t="str">
        <f t="shared" si="886"/>
        <v xml:space="preserve"> </v>
      </c>
      <c r="FG894" s="1234" t="str">
        <f t="shared" si="887"/>
        <v xml:space="preserve"> </v>
      </c>
      <c r="FH894" s="1234" t="str">
        <f t="shared" si="888"/>
        <v xml:space="preserve"> </v>
      </c>
      <c r="FI894" s="1234" t="str">
        <f t="shared" si="859"/>
        <v xml:space="preserve"> </v>
      </c>
      <c r="FJ894" s="1234" t="str">
        <f t="shared" si="889"/>
        <v xml:space="preserve"> </v>
      </c>
      <c r="FK894" s="1234">
        <f t="shared" si="860"/>
        <v>0</v>
      </c>
      <c r="FL894" s="1227"/>
      <c r="FM894" s="1234" t="str">
        <f t="shared" si="861"/>
        <v xml:space="preserve"> </v>
      </c>
      <c r="FN894" s="1234" t="str">
        <f t="shared" si="862"/>
        <v xml:space="preserve"> </v>
      </c>
      <c r="FO894" s="1234" t="str">
        <f t="shared" si="890"/>
        <v xml:space="preserve"> </v>
      </c>
      <c r="FP894" s="1234" t="str">
        <f t="shared" si="891"/>
        <v xml:space="preserve"> </v>
      </c>
      <c r="FQ894" s="1234" t="str">
        <f t="shared" si="863"/>
        <v xml:space="preserve"> </v>
      </c>
      <c r="FR894" s="1234" t="str">
        <f t="shared" si="892"/>
        <v xml:space="preserve"> </v>
      </c>
      <c r="FS894" s="1234">
        <f t="shared" si="898"/>
        <v>0</v>
      </c>
      <c r="FT894" s="1227"/>
      <c r="FU894" s="1234" t="str">
        <f t="shared" si="893"/>
        <v xml:space="preserve"> </v>
      </c>
      <c r="FV894" s="1234" t="str">
        <f t="shared" si="894"/>
        <v xml:space="preserve"> </v>
      </c>
      <c r="FW894" s="1234" t="str">
        <f t="shared" si="895"/>
        <v xml:space="preserve"> </v>
      </c>
      <c r="FX894" s="1234" t="str">
        <f t="shared" si="864"/>
        <v xml:space="preserve"> </v>
      </c>
      <c r="FY894" s="1234" t="str">
        <f t="shared" si="865"/>
        <v xml:space="preserve"> </v>
      </c>
      <c r="FZ894" s="1234" t="str">
        <f t="shared" si="896"/>
        <v xml:space="preserve"> </v>
      </c>
      <c r="GA894" s="1234">
        <f t="shared" si="866"/>
        <v>0</v>
      </c>
      <c r="GB894" s="1227"/>
      <c r="GC894" s="1234" t="str">
        <f t="shared" si="867"/>
        <v xml:space="preserve"> </v>
      </c>
      <c r="GD894" s="1234" t="str">
        <f t="shared" si="868"/>
        <v xml:space="preserve"> </v>
      </c>
      <c r="GE894" s="1234" t="str">
        <f t="shared" si="869"/>
        <v xml:space="preserve"> </v>
      </c>
      <c r="GF894" s="1234" t="str">
        <f t="shared" si="870"/>
        <v xml:space="preserve"> </v>
      </c>
      <c r="GG894" s="1234" t="str">
        <f t="shared" si="871"/>
        <v xml:space="preserve"> </v>
      </c>
      <c r="GH894" s="1234" t="str">
        <f t="shared" si="872"/>
        <v xml:space="preserve"> </v>
      </c>
      <c r="GI894" s="1234" t="str">
        <f t="shared" si="873"/>
        <v xml:space="preserve"> </v>
      </c>
      <c r="GJ894" s="1234" t="str">
        <f t="shared" si="874"/>
        <v xml:space="preserve"> </v>
      </c>
      <c r="GK894" s="1234" t="str">
        <f t="shared" si="875"/>
        <v xml:space="preserve"> </v>
      </c>
      <c r="GL894" s="1234" t="str">
        <f t="shared" si="876"/>
        <v xml:space="preserve"> </v>
      </c>
      <c r="GM894" s="1234" t="str">
        <f t="shared" si="877"/>
        <v xml:space="preserve"> </v>
      </c>
      <c r="GN894" s="1234">
        <f t="shared" si="878"/>
        <v>0</v>
      </c>
    </row>
    <row r="895" spans="1:196" s="100" customFormat="1" ht="27" customHeight="1" thickTop="1" thickBot="1">
      <c r="A895" s="1208">
        <f>【A票】【D票】!$D$10</f>
        <v>0</v>
      </c>
      <c r="B895" s="1212">
        <f>【A票】【D票】!$H$10</f>
        <v>0</v>
      </c>
      <c r="C895" s="1213" t="str">
        <f>【A票】【D票】!$K$10</f>
        <v xml:space="preserve"> </v>
      </c>
      <c r="D895" s="1214">
        <f t="shared" si="852"/>
        <v>804</v>
      </c>
      <c r="E895" s="914"/>
      <c r="F895" s="467"/>
      <c r="G895" s="469"/>
      <c r="H895" s="224" t="str">
        <f t="shared" si="899"/>
        <v xml:space="preserve"> </v>
      </c>
      <c r="I895" s="704"/>
      <c r="J895" s="117"/>
      <c r="K895" s="117"/>
      <c r="L895" s="117"/>
      <c r="M895" s="117"/>
      <c r="N895" s="117"/>
      <c r="O895" s="117"/>
      <c r="P895" s="117"/>
      <c r="Q895" s="117"/>
      <c r="R895" s="117"/>
      <c r="S895" s="117"/>
      <c r="T895" s="254"/>
      <c r="U895" s="646"/>
      <c r="V895" s="646"/>
      <c r="W895" s="114"/>
      <c r="X895" s="254"/>
      <c r="Y895" s="224" t="str">
        <f t="shared" si="900"/>
        <v xml:space="preserve"> </v>
      </c>
      <c r="Z895" s="579"/>
      <c r="AA895" s="704"/>
      <c r="AB895" s="119"/>
      <c r="AC895" s="224" t="str">
        <f t="shared" si="854"/>
        <v xml:space="preserve"> </v>
      </c>
      <c r="AD895" s="115"/>
      <c r="AE895" s="253"/>
      <c r="AF895" s="704"/>
      <c r="AG895" s="727"/>
      <c r="AH895" s="727"/>
      <c r="AI895" s="727"/>
      <c r="AJ895" s="727"/>
      <c r="AK895" s="591"/>
      <c r="AL895" s="727"/>
      <c r="AM895" s="727"/>
      <c r="AN895" s="727"/>
      <c r="AO895" s="727"/>
      <c r="AP895" s="727"/>
      <c r="AQ895" s="727"/>
      <c r="AR895" s="727"/>
      <c r="AS895" s="727"/>
      <c r="AT895" s="727"/>
      <c r="AU895" s="727"/>
      <c r="AV895" s="727"/>
      <c r="AW895" s="727"/>
      <c r="AX895" s="727"/>
      <c r="AY895" s="727"/>
      <c r="AZ895" s="727"/>
      <c r="BA895" s="727"/>
      <c r="BB895" s="727"/>
      <c r="BC895" s="821"/>
      <c r="BD895" s="727"/>
      <c r="BE895" s="727"/>
      <c r="BF895" s="727"/>
      <c r="BG895" s="727"/>
      <c r="BH895" s="727"/>
      <c r="BI895" s="727"/>
      <c r="BJ895" s="727"/>
      <c r="BK895" s="727"/>
      <c r="BL895" s="821"/>
      <c r="BM895" s="727"/>
      <c r="BN895" s="727"/>
      <c r="BO895" s="727"/>
      <c r="BP895" s="727"/>
      <c r="BQ895" s="727"/>
      <c r="BR895" s="821"/>
      <c r="BS895" s="727"/>
      <c r="BT895" s="727"/>
      <c r="BU895" s="727"/>
      <c r="BV895" s="591"/>
      <c r="BW895" s="224" t="str">
        <f t="shared" si="912"/>
        <v xml:space="preserve"> </v>
      </c>
      <c r="BX895" s="471">
        <f t="shared" si="901"/>
        <v>804</v>
      </c>
      <c r="BY895" s="117"/>
      <c r="BZ895" s="117"/>
      <c r="CA895" s="117"/>
      <c r="CB895" s="117"/>
      <c r="CC895" s="117"/>
      <c r="CD895" s="461"/>
      <c r="CE895" s="236"/>
      <c r="CF895" s="224" t="str">
        <f t="shared" si="902"/>
        <v xml:space="preserve"> </v>
      </c>
      <c r="CG895" s="116"/>
      <c r="CH895" s="117"/>
      <c r="CI895" s="117"/>
      <c r="CJ895" s="117"/>
      <c r="CK895" s="472"/>
      <c r="CL895" s="472"/>
      <c r="CM895" s="472"/>
      <c r="CN895" s="472"/>
      <c r="CO895" s="117"/>
      <c r="CP895" s="253"/>
      <c r="CQ895" s="120"/>
      <c r="CR895" s="224" t="str" cm="1">
        <f t="array" ref="CR895">IF(AND(SUM(COUNTIF(CG895:CM895,{"*不明*","*その他*"})+COUNTIF(CO895:CP895,{"*不明*","*その他*"}))&gt;0,CQ895=""),"その他・不明の場合,10)具体的内容、理由を記入",IF(OR(AND(CI895=CI$65,COUNTA(CJ895:CM895)&lt;4),AND(OR(CI895=CI$63,CI895=CI$64,CI895=CI$66,CI895=CI$67,CI895=CI$68,CI895=""),COUNTA(CJ895:CM895)&gt;0)),"3)介護保険認定済→要介護度、認知症自立度、寝たきり度、介護保険サービス記入",IF(OR(AND(OR(CM895=CM$63,CM895=CM$64),CN895=""),AND(OR(CM895=CM$65,CM895=CM$66),CN895&lt;&gt;"")),"7)介護保険サービス受けている/過去受けていた→具体的内容記入"," ")))</f>
        <v xml:space="preserve"> </v>
      </c>
      <c r="CS895" s="224" t="str">
        <f t="shared" si="903"/>
        <v xml:space="preserve"> </v>
      </c>
      <c r="CT895" s="116"/>
      <c r="CU895" s="253"/>
      <c r="CV895" s="117"/>
      <c r="CW895" s="117"/>
      <c r="CX895" s="253"/>
      <c r="CY895" s="117"/>
      <c r="CZ895" s="117"/>
      <c r="DA895" s="253"/>
      <c r="DB895" s="117"/>
      <c r="DC895" s="224" t="str">
        <f t="shared" si="904"/>
        <v xml:space="preserve"> </v>
      </c>
      <c r="DD895" s="224" t="str">
        <f t="shared" si="905"/>
        <v xml:space="preserve"> </v>
      </c>
      <c r="DE895" s="224" t="str">
        <f t="shared" si="855"/>
        <v xml:space="preserve"> </v>
      </c>
      <c r="DF895" s="121"/>
      <c r="DG895" s="114"/>
      <c r="DH895" s="704"/>
      <c r="DI895" s="119"/>
      <c r="DJ895" s="187"/>
      <c r="DK895" s="254"/>
      <c r="DL895" s="224" t="str">
        <f t="shared" si="856"/>
        <v xml:space="preserve"> </v>
      </c>
      <c r="DM895" s="224" t="str">
        <f t="shared" si="906"/>
        <v xml:space="preserve"> </v>
      </c>
      <c r="DN895" s="474"/>
      <c r="DO895" s="117"/>
      <c r="DP895" s="117"/>
      <c r="DQ895" s="117"/>
      <c r="DR895" s="117"/>
      <c r="DS895" s="117"/>
      <c r="DT895" s="254"/>
      <c r="DU895" s="476"/>
      <c r="DV895" s="224" t="str">
        <f t="shared" si="857"/>
        <v xml:space="preserve"> </v>
      </c>
      <c r="DW895" s="115"/>
      <c r="DX895" s="470"/>
      <c r="DY895" s="117"/>
      <c r="DZ895" s="704"/>
      <c r="EA895" s="224" t="str">
        <f t="shared" si="858"/>
        <v xml:space="preserve"> </v>
      </c>
      <c r="EB895" s="906"/>
      <c r="EC895" s="904"/>
      <c r="ED895" s="904"/>
      <c r="EE895" s="904"/>
      <c r="EF895" s="904"/>
      <c r="EG895" s="904"/>
      <c r="EH895" s="904"/>
      <c r="EI895" s="904"/>
      <c r="EJ895" s="904"/>
      <c r="EK895" s="905"/>
      <c r="EL895" s="80"/>
      <c r="EM895" s="224" t="str">
        <f t="shared" si="907"/>
        <v xml:space="preserve"> </v>
      </c>
      <c r="EN895" s="224" t="str">
        <f t="shared" si="908"/>
        <v xml:space="preserve"> </v>
      </c>
      <c r="EO895" s="115"/>
      <c r="EP895" s="1050"/>
      <c r="EQ895" s="253"/>
      <c r="ER895" s="117"/>
      <c r="ES895" s="1258">
        <f t="shared" si="909"/>
        <v>804</v>
      </c>
      <c r="ET895" s="224" t="str">
        <f t="shared" si="910"/>
        <v xml:space="preserve"> </v>
      </c>
      <c r="EU895" s="477" t="str">
        <f t="shared" si="911"/>
        <v/>
      </c>
      <c r="EV895" s="1334" t="str">
        <f t="shared" si="853"/>
        <v xml:space="preserve"> </v>
      </c>
      <c r="EW895" s="1332" t="str">
        <f t="shared" si="897"/>
        <v/>
      </c>
      <c r="EX895" s="1275" t="str">
        <f t="shared" si="879"/>
        <v/>
      </c>
      <c r="EY895" s="1275" t="str">
        <f t="shared" si="880"/>
        <v/>
      </c>
      <c r="EZ895" s="1275" t="str">
        <f t="shared" si="881"/>
        <v/>
      </c>
      <c r="FA895" s="1275" t="str">
        <f t="shared" si="882"/>
        <v/>
      </c>
      <c r="FB895" s="1275" t="str">
        <f t="shared" si="883"/>
        <v/>
      </c>
      <c r="FC895" s="1333" t="str">
        <f t="shared" si="884"/>
        <v/>
      </c>
      <c r="FE895" s="1234" t="str">
        <f t="shared" si="885"/>
        <v xml:space="preserve"> </v>
      </c>
      <c r="FF895" s="1234" t="str">
        <f t="shared" si="886"/>
        <v xml:space="preserve"> </v>
      </c>
      <c r="FG895" s="1234" t="str">
        <f t="shared" si="887"/>
        <v xml:space="preserve"> </v>
      </c>
      <c r="FH895" s="1234" t="str">
        <f t="shared" si="888"/>
        <v xml:space="preserve"> </v>
      </c>
      <c r="FI895" s="1234" t="str">
        <f t="shared" si="859"/>
        <v xml:space="preserve"> </v>
      </c>
      <c r="FJ895" s="1234" t="str">
        <f t="shared" si="889"/>
        <v xml:space="preserve"> </v>
      </c>
      <c r="FK895" s="1234">
        <f t="shared" si="860"/>
        <v>0</v>
      </c>
      <c r="FL895" s="1227"/>
      <c r="FM895" s="1234" t="str">
        <f t="shared" si="861"/>
        <v xml:space="preserve"> </v>
      </c>
      <c r="FN895" s="1234" t="str">
        <f t="shared" si="862"/>
        <v xml:space="preserve"> </v>
      </c>
      <c r="FO895" s="1234" t="str">
        <f t="shared" si="890"/>
        <v xml:space="preserve"> </v>
      </c>
      <c r="FP895" s="1234" t="str">
        <f t="shared" si="891"/>
        <v xml:space="preserve"> </v>
      </c>
      <c r="FQ895" s="1234" t="str">
        <f t="shared" si="863"/>
        <v xml:space="preserve"> </v>
      </c>
      <c r="FR895" s="1234" t="str">
        <f t="shared" si="892"/>
        <v xml:space="preserve"> </v>
      </c>
      <c r="FS895" s="1234">
        <f t="shared" si="898"/>
        <v>0</v>
      </c>
      <c r="FT895" s="1227"/>
      <c r="FU895" s="1234" t="str">
        <f t="shared" si="893"/>
        <v xml:space="preserve"> </v>
      </c>
      <c r="FV895" s="1234" t="str">
        <f t="shared" si="894"/>
        <v xml:space="preserve"> </v>
      </c>
      <c r="FW895" s="1234" t="str">
        <f t="shared" si="895"/>
        <v xml:space="preserve"> </v>
      </c>
      <c r="FX895" s="1234" t="str">
        <f t="shared" si="864"/>
        <v xml:space="preserve"> </v>
      </c>
      <c r="FY895" s="1234" t="str">
        <f t="shared" si="865"/>
        <v xml:space="preserve"> </v>
      </c>
      <c r="FZ895" s="1234" t="str">
        <f t="shared" si="896"/>
        <v xml:space="preserve"> </v>
      </c>
      <c r="GA895" s="1234">
        <f t="shared" si="866"/>
        <v>0</v>
      </c>
      <c r="GB895" s="1227"/>
      <c r="GC895" s="1234" t="str">
        <f t="shared" si="867"/>
        <v xml:space="preserve"> </v>
      </c>
      <c r="GD895" s="1234" t="str">
        <f t="shared" si="868"/>
        <v xml:space="preserve"> </v>
      </c>
      <c r="GE895" s="1234" t="str">
        <f t="shared" si="869"/>
        <v xml:space="preserve"> </v>
      </c>
      <c r="GF895" s="1234" t="str">
        <f t="shared" si="870"/>
        <v xml:space="preserve"> </v>
      </c>
      <c r="GG895" s="1234" t="str">
        <f t="shared" si="871"/>
        <v xml:space="preserve"> </v>
      </c>
      <c r="GH895" s="1234" t="str">
        <f t="shared" si="872"/>
        <v xml:space="preserve"> </v>
      </c>
      <c r="GI895" s="1234" t="str">
        <f t="shared" si="873"/>
        <v xml:space="preserve"> </v>
      </c>
      <c r="GJ895" s="1234" t="str">
        <f t="shared" si="874"/>
        <v xml:space="preserve"> </v>
      </c>
      <c r="GK895" s="1234" t="str">
        <f t="shared" si="875"/>
        <v xml:space="preserve"> </v>
      </c>
      <c r="GL895" s="1234" t="str">
        <f t="shared" si="876"/>
        <v xml:space="preserve"> </v>
      </c>
      <c r="GM895" s="1234" t="str">
        <f t="shared" si="877"/>
        <v xml:space="preserve"> </v>
      </c>
      <c r="GN895" s="1234">
        <f t="shared" si="878"/>
        <v>0</v>
      </c>
    </row>
    <row r="896" spans="1:196" s="100" customFormat="1" ht="27" customHeight="1" thickTop="1" thickBot="1">
      <c r="A896" s="1208">
        <f>【A票】【D票】!$D$10</f>
        <v>0</v>
      </c>
      <c r="B896" s="1212">
        <f>【A票】【D票】!$H$10</f>
        <v>0</v>
      </c>
      <c r="C896" s="1213" t="str">
        <f>【A票】【D票】!$K$10</f>
        <v xml:space="preserve"> </v>
      </c>
      <c r="D896" s="1214">
        <f t="shared" si="852"/>
        <v>805</v>
      </c>
      <c r="E896" s="914"/>
      <c r="F896" s="467"/>
      <c r="G896" s="469"/>
      <c r="H896" s="224" t="str">
        <f t="shared" si="899"/>
        <v xml:space="preserve"> </v>
      </c>
      <c r="I896" s="704"/>
      <c r="J896" s="117"/>
      <c r="K896" s="117"/>
      <c r="L896" s="117"/>
      <c r="M896" s="117"/>
      <c r="N896" s="117"/>
      <c r="O896" s="117"/>
      <c r="P896" s="117"/>
      <c r="Q896" s="117"/>
      <c r="R896" s="117"/>
      <c r="S896" s="117"/>
      <c r="T896" s="254"/>
      <c r="U896" s="646"/>
      <c r="V896" s="646"/>
      <c r="W896" s="114"/>
      <c r="X896" s="254"/>
      <c r="Y896" s="224" t="str">
        <f t="shared" si="900"/>
        <v xml:space="preserve"> </v>
      </c>
      <c r="Z896" s="579"/>
      <c r="AA896" s="704"/>
      <c r="AB896" s="119"/>
      <c r="AC896" s="224" t="str">
        <f t="shared" si="854"/>
        <v xml:space="preserve"> </v>
      </c>
      <c r="AD896" s="115"/>
      <c r="AE896" s="253"/>
      <c r="AF896" s="704"/>
      <c r="AG896" s="727"/>
      <c r="AH896" s="727"/>
      <c r="AI896" s="727"/>
      <c r="AJ896" s="727"/>
      <c r="AK896" s="591"/>
      <c r="AL896" s="727"/>
      <c r="AM896" s="727"/>
      <c r="AN896" s="727"/>
      <c r="AO896" s="727"/>
      <c r="AP896" s="727"/>
      <c r="AQ896" s="727"/>
      <c r="AR896" s="727"/>
      <c r="AS896" s="727"/>
      <c r="AT896" s="727"/>
      <c r="AU896" s="727"/>
      <c r="AV896" s="727"/>
      <c r="AW896" s="727"/>
      <c r="AX896" s="727"/>
      <c r="AY896" s="727"/>
      <c r="AZ896" s="727"/>
      <c r="BA896" s="727"/>
      <c r="BB896" s="727"/>
      <c r="BC896" s="821"/>
      <c r="BD896" s="727"/>
      <c r="BE896" s="727"/>
      <c r="BF896" s="727"/>
      <c r="BG896" s="727"/>
      <c r="BH896" s="727"/>
      <c r="BI896" s="727"/>
      <c r="BJ896" s="727"/>
      <c r="BK896" s="727"/>
      <c r="BL896" s="821"/>
      <c r="BM896" s="727"/>
      <c r="BN896" s="727"/>
      <c r="BO896" s="727"/>
      <c r="BP896" s="727"/>
      <c r="BQ896" s="727"/>
      <c r="BR896" s="821"/>
      <c r="BS896" s="727"/>
      <c r="BT896" s="727"/>
      <c r="BU896" s="727"/>
      <c r="BV896" s="591"/>
      <c r="BW896" s="224" t="str">
        <f t="shared" si="912"/>
        <v xml:space="preserve"> </v>
      </c>
      <c r="BX896" s="471">
        <f t="shared" si="901"/>
        <v>805</v>
      </c>
      <c r="BY896" s="117"/>
      <c r="BZ896" s="117"/>
      <c r="CA896" s="117"/>
      <c r="CB896" s="117"/>
      <c r="CC896" s="117"/>
      <c r="CD896" s="461"/>
      <c r="CE896" s="236"/>
      <c r="CF896" s="224" t="str">
        <f t="shared" si="902"/>
        <v xml:space="preserve"> </v>
      </c>
      <c r="CG896" s="116"/>
      <c r="CH896" s="117"/>
      <c r="CI896" s="117"/>
      <c r="CJ896" s="117"/>
      <c r="CK896" s="472"/>
      <c r="CL896" s="472"/>
      <c r="CM896" s="472"/>
      <c r="CN896" s="472"/>
      <c r="CO896" s="117"/>
      <c r="CP896" s="253"/>
      <c r="CQ896" s="120"/>
      <c r="CR896" s="224" t="str" cm="1">
        <f t="array" ref="CR896">IF(AND(SUM(COUNTIF(CG896:CM896,{"*不明*","*その他*"})+COUNTIF(CO896:CP896,{"*不明*","*その他*"}))&gt;0,CQ896=""),"その他・不明の場合,10)具体的内容、理由を記入",IF(OR(AND(CI896=CI$65,COUNTA(CJ896:CM896)&lt;4),AND(OR(CI896=CI$63,CI896=CI$64,CI896=CI$66,CI896=CI$67,CI896=CI$68,CI896=""),COUNTA(CJ896:CM896)&gt;0)),"3)介護保険認定済→要介護度、認知症自立度、寝たきり度、介護保険サービス記入",IF(OR(AND(OR(CM896=CM$63,CM896=CM$64),CN896=""),AND(OR(CM896=CM$65,CM896=CM$66),CN896&lt;&gt;"")),"7)介護保険サービス受けている/過去受けていた→具体的内容記入"," ")))</f>
        <v xml:space="preserve"> </v>
      </c>
      <c r="CS896" s="224" t="str">
        <f t="shared" si="903"/>
        <v xml:space="preserve"> </v>
      </c>
      <c r="CT896" s="116"/>
      <c r="CU896" s="253"/>
      <c r="CV896" s="117"/>
      <c r="CW896" s="117"/>
      <c r="CX896" s="253"/>
      <c r="CY896" s="117"/>
      <c r="CZ896" s="117"/>
      <c r="DA896" s="253"/>
      <c r="DB896" s="117"/>
      <c r="DC896" s="224" t="str">
        <f t="shared" si="904"/>
        <v xml:space="preserve"> </v>
      </c>
      <c r="DD896" s="224" t="str">
        <f t="shared" si="905"/>
        <v xml:space="preserve"> </v>
      </c>
      <c r="DE896" s="224" t="str">
        <f t="shared" si="855"/>
        <v xml:space="preserve"> </v>
      </c>
      <c r="DF896" s="121"/>
      <c r="DG896" s="114"/>
      <c r="DH896" s="704"/>
      <c r="DI896" s="119"/>
      <c r="DJ896" s="187"/>
      <c r="DK896" s="254"/>
      <c r="DL896" s="224" t="str">
        <f t="shared" si="856"/>
        <v xml:space="preserve"> </v>
      </c>
      <c r="DM896" s="224" t="str">
        <f t="shared" si="906"/>
        <v xml:space="preserve"> </v>
      </c>
      <c r="DN896" s="474"/>
      <c r="DO896" s="117"/>
      <c r="DP896" s="117"/>
      <c r="DQ896" s="117"/>
      <c r="DR896" s="117"/>
      <c r="DS896" s="117"/>
      <c r="DT896" s="254"/>
      <c r="DU896" s="476"/>
      <c r="DV896" s="224" t="str">
        <f t="shared" si="857"/>
        <v xml:space="preserve"> </v>
      </c>
      <c r="DW896" s="115"/>
      <c r="DX896" s="470"/>
      <c r="DY896" s="117"/>
      <c r="DZ896" s="704"/>
      <c r="EA896" s="224" t="str">
        <f t="shared" si="858"/>
        <v xml:space="preserve"> </v>
      </c>
      <c r="EB896" s="906"/>
      <c r="EC896" s="904"/>
      <c r="ED896" s="904"/>
      <c r="EE896" s="904"/>
      <c r="EF896" s="904"/>
      <c r="EG896" s="904"/>
      <c r="EH896" s="904"/>
      <c r="EI896" s="904"/>
      <c r="EJ896" s="904"/>
      <c r="EK896" s="905"/>
      <c r="EL896" s="80"/>
      <c r="EM896" s="224" t="str">
        <f t="shared" si="907"/>
        <v xml:space="preserve"> </v>
      </c>
      <c r="EN896" s="224" t="str">
        <f t="shared" si="908"/>
        <v xml:space="preserve"> </v>
      </c>
      <c r="EO896" s="115"/>
      <c r="EP896" s="1050"/>
      <c r="EQ896" s="253"/>
      <c r="ER896" s="117"/>
      <c r="ES896" s="1258">
        <f t="shared" si="909"/>
        <v>805</v>
      </c>
      <c r="ET896" s="224" t="str">
        <f t="shared" si="910"/>
        <v xml:space="preserve"> </v>
      </c>
      <c r="EU896" s="477" t="str">
        <f t="shared" si="911"/>
        <v/>
      </c>
      <c r="EV896" s="1334" t="str">
        <f t="shared" si="853"/>
        <v xml:space="preserve"> </v>
      </c>
      <c r="EW896" s="1332" t="str">
        <f t="shared" si="897"/>
        <v/>
      </c>
      <c r="EX896" s="1275" t="str">
        <f t="shared" si="879"/>
        <v/>
      </c>
      <c r="EY896" s="1275" t="str">
        <f t="shared" si="880"/>
        <v/>
      </c>
      <c r="EZ896" s="1275" t="str">
        <f t="shared" si="881"/>
        <v/>
      </c>
      <c r="FA896" s="1275" t="str">
        <f t="shared" si="882"/>
        <v/>
      </c>
      <c r="FB896" s="1275" t="str">
        <f t="shared" si="883"/>
        <v/>
      </c>
      <c r="FC896" s="1333" t="str">
        <f t="shared" si="884"/>
        <v/>
      </c>
      <c r="FE896" s="1234" t="str">
        <f t="shared" si="885"/>
        <v xml:space="preserve"> </v>
      </c>
      <c r="FF896" s="1234" t="str">
        <f t="shared" si="886"/>
        <v xml:space="preserve"> </v>
      </c>
      <c r="FG896" s="1234" t="str">
        <f t="shared" si="887"/>
        <v xml:space="preserve"> </v>
      </c>
      <c r="FH896" s="1234" t="str">
        <f t="shared" si="888"/>
        <v xml:space="preserve"> </v>
      </c>
      <c r="FI896" s="1234" t="str">
        <f t="shared" si="859"/>
        <v xml:space="preserve"> </v>
      </c>
      <c r="FJ896" s="1234" t="str">
        <f t="shared" si="889"/>
        <v xml:space="preserve"> </v>
      </c>
      <c r="FK896" s="1234">
        <f t="shared" si="860"/>
        <v>0</v>
      </c>
      <c r="FL896" s="1227"/>
      <c r="FM896" s="1234" t="str">
        <f t="shared" si="861"/>
        <v xml:space="preserve"> </v>
      </c>
      <c r="FN896" s="1234" t="str">
        <f t="shared" si="862"/>
        <v xml:space="preserve"> </v>
      </c>
      <c r="FO896" s="1234" t="str">
        <f t="shared" si="890"/>
        <v xml:space="preserve"> </v>
      </c>
      <c r="FP896" s="1234" t="str">
        <f t="shared" si="891"/>
        <v xml:space="preserve"> </v>
      </c>
      <c r="FQ896" s="1234" t="str">
        <f t="shared" si="863"/>
        <v xml:space="preserve"> </v>
      </c>
      <c r="FR896" s="1234" t="str">
        <f t="shared" si="892"/>
        <v xml:space="preserve"> </v>
      </c>
      <c r="FS896" s="1234">
        <f t="shared" si="898"/>
        <v>0</v>
      </c>
      <c r="FT896" s="1227"/>
      <c r="FU896" s="1234" t="str">
        <f t="shared" si="893"/>
        <v xml:space="preserve"> </v>
      </c>
      <c r="FV896" s="1234" t="str">
        <f t="shared" si="894"/>
        <v xml:space="preserve"> </v>
      </c>
      <c r="FW896" s="1234" t="str">
        <f t="shared" si="895"/>
        <v xml:space="preserve"> </v>
      </c>
      <c r="FX896" s="1234" t="str">
        <f t="shared" si="864"/>
        <v xml:space="preserve"> </v>
      </c>
      <c r="FY896" s="1234" t="str">
        <f t="shared" si="865"/>
        <v xml:space="preserve"> </v>
      </c>
      <c r="FZ896" s="1234" t="str">
        <f t="shared" si="896"/>
        <v xml:space="preserve"> </v>
      </c>
      <c r="GA896" s="1234">
        <f t="shared" si="866"/>
        <v>0</v>
      </c>
      <c r="GB896" s="1227"/>
      <c r="GC896" s="1234" t="str">
        <f t="shared" si="867"/>
        <v xml:space="preserve"> </v>
      </c>
      <c r="GD896" s="1234" t="str">
        <f t="shared" si="868"/>
        <v xml:space="preserve"> </v>
      </c>
      <c r="GE896" s="1234" t="str">
        <f t="shared" si="869"/>
        <v xml:space="preserve"> </v>
      </c>
      <c r="GF896" s="1234" t="str">
        <f t="shared" si="870"/>
        <v xml:space="preserve"> </v>
      </c>
      <c r="GG896" s="1234" t="str">
        <f t="shared" si="871"/>
        <v xml:space="preserve"> </v>
      </c>
      <c r="GH896" s="1234" t="str">
        <f t="shared" si="872"/>
        <v xml:space="preserve"> </v>
      </c>
      <c r="GI896" s="1234" t="str">
        <f t="shared" si="873"/>
        <v xml:space="preserve"> </v>
      </c>
      <c r="GJ896" s="1234" t="str">
        <f t="shared" si="874"/>
        <v xml:space="preserve"> </v>
      </c>
      <c r="GK896" s="1234" t="str">
        <f t="shared" si="875"/>
        <v xml:space="preserve"> </v>
      </c>
      <c r="GL896" s="1234" t="str">
        <f t="shared" si="876"/>
        <v xml:space="preserve"> </v>
      </c>
      <c r="GM896" s="1234" t="str">
        <f t="shared" si="877"/>
        <v xml:space="preserve"> </v>
      </c>
      <c r="GN896" s="1234">
        <f t="shared" si="878"/>
        <v>0</v>
      </c>
    </row>
    <row r="897" spans="1:196" s="100" customFormat="1" ht="27" customHeight="1" thickTop="1" thickBot="1">
      <c r="A897" s="1208">
        <f>【A票】【D票】!$D$10</f>
        <v>0</v>
      </c>
      <c r="B897" s="1212">
        <f>【A票】【D票】!$H$10</f>
        <v>0</v>
      </c>
      <c r="C897" s="1213" t="str">
        <f>【A票】【D票】!$K$10</f>
        <v xml:space="preserve"> </v>
      </c>
      <c r="D897" s="1214">
        <f t="shared" si="852"/>
        <v>806</v>
      </c>
      <c r="E897" s="914"/>
      <c r="F897" s="467"/>
      <c r="G897" s="469"/>
      <c r="H897" s="224" t="str">
        <f t="shared" si="899"/>
        <v xml:space="preserve"> </v>
      </c>
      <c r="I897" s="704"/>
      <c r="J897" s="117"/>
      <c r="K897" s="117"/>
      <c r="L897" s="117"/>
      <c r="M897" s="117"/>
      <c r="N897" s="117"/>
      <c r="O897" s="117"/>
      <c r="P897" s="117"/>
      <c r="Q897" s="117"/>
      <c r="R897" s="117"/>
      <c r="S897" s="117"/>
      <c r="T897" s="254"/>
      <c r="U897" s="646"/>
      <c r="V897" s="646"/>
      <c r="W897" s="114"/>
      <c r="X897" s="254"/>
      <c r="Y897" s="224" t="str">
        <f t="shared" si="900"/>
        <v xml:space="preserve"> </v>
      </c>
      <c r="Z897" s="579"/>
      <c r="AA897" s="704"/>
      <c r="AB897" s="119"/>
      <c r="AC897" s="224" t="str">
        <f t="shared" si="854"/>
        <v xml:space="preserve"> </v>
      </c>
      <c r="AD897" s="115"/>
      <c r="AE897" s="253"/>
      <c r="AF897" s="704"/>
      <c r="AG897" s="727"/>
      <c r="AH897" s="727"/>
      <c r="AI897" s="727"/>
      <c r="AJ897" s="727"/>
      <c r="AK897" s="591"/>
      <c r="AL897" s="727"/>
      <c r="AM897" s="727"/>
      <c r="AN897" s="727"/>
      <c r="AO897" s="727"/>
      <c r="AP897" s="727"/>
      <c r="AQ897" s="727"/>
      <c r="AR897" s="727"/>
      <c r="AS897" s="727"/>
      <c r="AT897" s="727"/>
      <c r="AU897" s="727"/>
      <c r="AV897" s="727"/>
      <c r="AW897" s="727"/>
      <c r="AX897" s="727"/>
      <c r="AY897" s="727"/>
      <c r="AZ897" s="727"/>
      <c r="BA897" s="727"/>
      <c r="BB897" s="727"/>
      <c r="BC897" s="821"/>
      <c r="BD897" s="727"/>
      <c r="BE897" s="727"/>
      <c r="BF897" s="727"/>
      <c r="BG897" s="727"/>
      <c r="BH897" s="727"/>
      <c r="BI897" s="727"/>
      <c r="BJ897" s="727"/>
      <c r="BK897" s="727"/>
      <c r="BL897" s="821"/>
      <c r="BM897" s="727"/>
      <c r="BN897" s="727"/>
      <c r="BO897" s="727"/>
      <c r="BP897" s="727"/>
      <c r="BQ897" s="727"/>
      <c r="BR897" s="821"/>
      <c r="BS897" s="727"/>
      <c r="BT897" s="727"/>
      <c r="BU897" s="727"/>
      <c r="BV897" s="591"/>
      <c r="BW897" s="224" t="str">
        <f t="shared" si="912"/>
        <v xml:space="preserve"> </v>
      </c>
      <c r="BX897" s="471">
        <f t="shared" si="901"/>
        <v>806</v>
      </c>
      <c r="BY897" s="117"/>
      <c r="BZ897" s="117"/>
      <c r="CA897" s="117"/>
      <c r="CB897" s="117"/>
      <c r="CC897" s="117"/>
      <c r="CD897" s="461"/>
      <c r="CE897" s="236"/>
      <c r="CF897" s="224" t="str">
        <f t="shared" si="902"/>
        <v xml:space="preserve"> </v>
      </c>
      <c r="CG897" s="116"/>
      <c r="CH897" s="117"/>
      <c r="CI897" s="117"/>
      <c r="CJ897" s="117"/>
      <c r="CK897" s="472"/>
      <c r="CL897" s="472"/>
      <c r="CM897" s="472"/>
      <c r="CN897" s="472"/>
      <c r="CO897" s="117"/>
      <c r="CP897" s="253"/>
      <c r="CQ897" s="120"/>
      <c r="CR897" s="224" t="str" cm="1">
        <f t="array" ref="CR897">IF(AND(SUM(COUNTIF(CG897:CM897,{"*不明*","*その他*"})+COUNTIF(CO897:CP897,{"*不明*","*その他*"}))&gt;0,CQ897=""),"その他・不明の場合,10)具体的内容、理由を記入",IF(OR(AND(CI897=CI$65,COUNTA(CJ897:CM897)&lt;4),AND(OR(CI897=CI$63,CI897=CI$64,CI897=CI$66,CI897=CI$67,CI897=CI$68,CI897=""),COUNTA(CJ897:CM897)&gt;0)),"3)介護保険認定済→要介護度、認知症自立度、寝たきり度、介護保険サービス記入",IF(OR(AND(OR(CM897=CM$63,CM897=CM$64),CN897=""),AND(OR(CM897=CM$65,CM897=CM$66),CN897&lt;&gt;"")),"7)介護保険サービス受けている/過去受けていた→具体的内容記入"," ")))</f>
        <v xml:space="preserve"> </v>
      </c>
      <c r="CS897" s="224" t="str">
        <f t="shared" si="903"/>
        <v xml:space="preserve"> </v>
      </c>
      <c r="CT897" s="116"/>
      <c r="CU897" s="253"/>
      <c r="CV897" s="117"/>
      <c r="CW897" s="117"/>
      <c r="CX897" s="253"/>
      <c r="CY897" s="117"/>
      <c r="CZ897" s="117"/>
      <c r="DA897" s="253"/>
      <c r="DB897" s="117"/>
      <c r="DC897" s="224" t="str">
        <f t="shared" si="904"/>
        <v xml:space="preserve"> </v>
      </c>
      <c r="DD897" s="224" t="str">
        <f t="shared" si="905"/>
        <v xml:space="preserve"> </v>
      </c>
      <c r="DE897" s="224" t="str">
        <f t="shared" si="855"/>
        <v xml:space="preserve"> </v>
      </c>
      <c r="DF897" s="121"/>
      <c r="DG897" s="114"/>
      <c r="DH897" s="704"/>
      <c r="DI897" s="119"/>
      <c r="DJ897" s="187"/>
      <c r="DK897" s="254"/>
      <c r="DL897" s="224" t="str">
        <f t="shared" si="856"/>
        <v xml:space="preserve"> </v>
      </c>
      <c r="DM897" s="224" t="str">
        <f t="shared" si="906"/>
        <v xml:space="preserve"> </v>
      </c>
      <c r="DN897" s="474"/>
      <c r="DO897" s="117"/>
      <c r="DP897" s="117"/>
      <c r="DQ897" s="117"/>
      <c r="DR897" s="117"/>
      <c r="DS897" s="117"/>
      <c r="DT897" s="254"/>
      <c r="DU897" s="476"/>
      <c r="DV897" s="224" t="str">
        <f t="shared" si="857"/>
        <v xml:space="preserve"> </v>
      </c>
      <c r="DW897" s="115"/>
      <c r="DX897" s="470"/>
      <c r="DY897" s="117"/>
      <c r="DZ897" s="704"/>
      <c r="EA897" s="224" t="str">
        <f t="shared" si="858"/>
        <v xml:space="preserve"> </v>
      </c>
      <c r="EB897" s="906"/>
      <c r="EC897" s="904"/>
      <c r="ED897" s="904"/>
      <c r="EE897" s="904"/>
      <c r="EF897" s="904"/>
      <c r="EG897" s="904"/>
      <c r="EH897" s="904"/>
      <c r="EI897" s="904"/>
      <c r="EJ897" s="904"/>
      <c r="EK897" s="905"/>
      <c r="EL897" s="80"/>
      <c r="EM897" s="224" t="str">
        <f t="shared" si="907"/>
        <v xml:space="preserve"> </v>
      </c>
      <c r="EN897" s="224" t="str">
        <f t="shared" si="908"/>
        <v xml:space="preserve"> </v>
      </c>
      <c r="EO897" s="115"/>
      <c r="EP897" s="1050"/>
      <c r="EQ897" s="253"/>
      <c r="ER897" s="117"/>
      <c r="ES897" s="1258">
        <f t="shared" si="909"/>
        <v>806</v>
      </c>
      <c r="ET897" s="224" t="str">
        <f t="shared" si="910"/>
        <v xml:space="preserve"> </v>
      </c>
      <c r="EU897" s="477" t="str">
        <f t="shared" si="911"/>
        <v/>
      </c>
      <c r="EV897" s="1334" t="str">
        <f t="shared" si="853"/>
        <v xml:space="preserve"> </v>
      </c>
      <c r="EW897" s="1332" t="str">
        <f t="shared" si="897"/>
        <v/>
      </c>
      <c r="EX897" s="1275" t="str">
        <f t="shared" si="879"/>
        <v/>
      </c>
      <c r="EY897" s="1275" t="str">
        <f t="shared" si="880"/>
        <v/>
      </c>
      <c r="EZ897" s="1275" t="str">
        <f t="shared" si="881"/>
        <v/>
      </c>
      <c r="FA897" s="1275" t="str">
        <f t="shared" si="882"/>
        <v/>
      </c>
      <c r="FB897" s="1275" t="str">
        <f t="shared" si="883"/>
        <v/>
      </c>
      <c r="FC897" s="1333" t="str">
        <f t="shared" si="884"/>
        <v/>
      </c>
      <c r="FE897" s="1234" t="str">
        <f t="shared" si="885"/>
        <v xml:space="preserve"> </v>
      </c>
      <c r="FF897" s="1234" t="str">
        <f t="shared" si="886"/>
        <v xml:space="preserve"> </v>
      </c>
      <c r="FG897" s="1234" t="str">
        <f t="shared" si="887"/>
        <v xml:space="preserve"> </v>
      </c>
      <c r="FH897" s="1234" t="str">
        <f t="shared" si="888"/>
        <v xml:space="preserve"> </v>
      </c>
      <c r="FI897" s="1234" t="str">
        <f t="shared" si="859"/>
        <v xml:space="preserve"> </v>
      </c>
      <c r="FJ897" s="1234" t="str">
        <f t="shared" si="889"/>
        <v xml:space="preserve"> </v>
      </c>
      <c r="FK897" s="1234">
        <f t="shared" si="860"/>
        <v>0</v>
      </c>
      <c r="FL897" s="1227"/>
      <c r="FM897" s="1234" t="str">
        <f t="shared" si="861"/>
        <v xml:space="preserve"> </v>
      </c>
      <c r="FN897" s="1234" t="str">
        <f t="shared" si="862"/>
        <v xml:space="preserve"> </v>
      </c>
      <c r="FO897" s="1234" t="str">
        <f t="shared" si="890"/>
        <v xml:space="preserve"> </v>
      </c>
      <c r="FP897" s="1234" t="str">
        <f t="shared" si="891"/>
        <v xml:space="preserve"> </v>
      </c>
      <c r="FQ897" s="1234" t="str">
        <f t="shared" si="863"/>
        <v xml:space="preserve"> </v>
      </c>
      <c r="FR897" s="1234" t="str">
        <f t="shared" si="892"/>
        <v xml:space="preserve"> </v>
      </c>
      <c r="FS897" s="1234">
        <f t="shared" si="898"/>
        <v>0</v>
      </c>
      <c r="FT897" s="1227"/>
      <c r="FU897" s="1234" t="str">
        <f t="shared" si="893"/>
        <v xml:space="preserve"> </v>
      </c>
      <c r="FV897" s="1234" t="str">
        <f t="shared" si="894"/>
        <v xml:space="preserve"> </v>
      </c>
      <c r="FW897" s="1234" t="str">
        <f t="shared" si="895"/>
        <v xml:space="preserve"> </v>
      </c>
      <c r="FX897" s="1234" t="str">
        <f t="shared" si="864"/>
        <v xml:space="preserve"> </v>
      </c>
      <c r="FY897" s="1234" t="str">
        <f t="shared" si="865"/>
        <v xml:space="preserve"> </v>
      </c>
      <c r="FZ897" s="1234" t="str">
        <f t="shared" si="896"/>
        <v xml:space="preserve"> </v>
      </c>
      <c r="GA897" s="1234">
        <f t="shared" si="866"/>
        <v>0</v>
      </c>
      <c r="GB897" s="1227"/>
      <c r="GC897" s="1234" t="str">
        <f t="shared" si="867"/>
        <v xml:space="preserve"> </v>
      </c>
      <c r="GD897" s="1234" t="str">
        <f t="shared" si="868"/>
        <v xml:space="preserve"> </v>
      </c>
      <c r="GE897" s="1234" t="str">
        <f t="shared" si="869"/>
        <v xml:space="preserve"> </v>
      </c>
      <c r="GF897" s="1234" t="str">
        <f t="shared" si="870"/>
        <v xml:space="preserve"> </v>
      </c>
      <c r="GG897" s="1234" t="str">
        <f t="shared" si="871"/>
        <v xml:space="preserve"> </v>
      </c>
      <c r="GH897" s="1234" t="str">
        <f t="shared" si="872"/>
        <v xml:space="preserve"> </v>
      </c>
      <c r="GI897" s="1234" t="str">
        <f t="shared" si="873"/>
        <v xml:space="preserve"> </v>
      </c>
      <c r="GJ897" s="1234" t="str">
        <f t="shared" si="874"/>
        <v xml:space="preserve"> </v>
      </c>
      <c r="GK897" s="1234" t="str">
        <f t="shared" si="875"/>
        <v xml:space="preserve"> </v>
      </c>
      <c r="GL897" s="1234" t="str">
        <f t="shared" si="876"/>
        <v xml:space="preserve"> </v>
      </c>
      <c r="GM897" s="1234" t="str">
        <f t="shared" si="877"/>
        <v xml:space="preserve"> </v>
      </c>
      <c r="GN897" s="1234">
        <f t="shared" si="878"/>
        <v>0</v>
      </c>
    </row>
    <row r="898" spans="1:196" s="100" customFormat="1" ht="27" customHeight="1" thickTop="1" thickBot="1">
      <c r="A898" s="1208">
        <f>【A票】【D票】!$D$10</f>
        <v>0</v>
      </c>
      <c r="B898" s="1212">
        <f>【A票】【D票】!$H$10</f>
        <v>0</v>
      </c>
      <c r="C898" s="1213" t="str">
        <f>【A票】【D票】!$K$10</f>
        <v xml:space="preserve"> </v>
      </c>
      <c r="D898" s="1214">
        <f t="shared" si="852"/>
        <v>807</v>
      </c>
      <c r="E898" s="914"/>
      <c r="F898" s="467"/>
      <c r="G898" s="469"/>
      <c r="H898" s="224" t="str">
        <f t="shared" si="899"/>
        <v xml:space="preserve"> </v>
      </c>
      <c r="I898" s="704"/>
      <c r="J898" s="117"/>
      <c r="K898" s="117"/>
      <c r="L898" s="117"/>
      <c r="M898" s="117"/>
      <c r="N898" s="117"/>
      <c r="O898" s="117"/>
      <c r="P898" s="117"/>
      <c r="Q898" s="117"/>
      <c r="R898" s="117"/>
      <c r="S898" s="117"/>
      <c r="T898" s="254"/>
      <c r="U898" s="646"/>
      <c r="V898" s="646"/>
      <c r="W898" s="114"/>
      <c r="X898" s="254"/>
      <c r="Y898" s="224" t="str">
        <f t="shared" si="900"/>
        <v xml:space="preserve"> </v>
      </c>
      <c r="Z898" s="579"/>
      <c r="AA898" s="704"/>
      <c r="AB898" s="119"/>
      <c r="AC898" s="224" t="str">
        <f t="shared" si="854"/>
        <v xml:space="preserve"> </v>
      </c>
      <c r="AD898" s="115"/>
      <c r="AE898" s="253"/>
      <c r="AF898" s="704"/>
      <c r="AG898" s="727"/>
      <c r="AH898" s="727"/>
      <c r="AI898" s="727"/>
      <c r="AJ898" s="727"/>
      <c r="AK898" s="591"/>
      <c r="AL898" s="727"/>
      <c r="AM898" s="727"/>
      <c r="AN898" s="727"/>
      <c r="AO898" s="727"/>
      <c r="AP898" s="727"/>
      <c r="AQ898" s="727"/>
      <c r="AR898" s="727"/>
      <c r="AS898" s="727"/>
      <c r="AT898" s="727"/>
      <c r="AU898" s="727"/>
      <c r="AV898" s="727"/>
      <c r="AW898" s="727"/>
      <c r="AX898" s="727"/>
      <c r="AY898" s="727"/>
      <c r="AZ898" s="727"/>
      <c r="BA898" s="727"/>
      <c r="BB898" s="727"/>
      <c r="BC898" s="821"/>
      <c r="BD898" s="727"/>
      <c r="BE898" s="727"/>
      <c r="BF898" s="727"/>
      <c r="BG898" s="727"/>
      <c r="BH898" s="727"/>
      <c r="BI898" s="727"/>
      <c r="BJ898" s="727"/>
      <c r="BK898" s="727"/>
      <c r="BL898" s="821"/>
      <c r="BM898" s="727"/>
      <c r="BN898" s="727"/>
      <c r="BO898" s="727"/>
      <c r="BP898" s="727"/>
      <c r="BQ898" s="727"/>
      <c r="BR898" s="821"/>
      <c r="BS898" s="727"/>
      <c r="BT898" s="727"/>
      <c r="BU898" s="727"/>
      <c r="BV898" s="591"/>
      <c r="BW898" s="224" t="str">
        <f t="shared" si="912"/>
        <v xml:space="preserve"> </v>
      </c>
      <c r="BX898" s="471">
        <f t="shared" si="901"/>
        <v>807</v>
      </c>
      <c r="BY898" s="117"/>
      <c r="BZ898" s="117"/>
      <c r="CA898" s="117"/>
      <c r="CB898" s="117"/>
      <c r="CC898" s="117"/>
      <c r="CD898" s="461"/>
      <c r="CE898" s="236"/>
      <c r="CF898" s="224" t="str">
        <f t="shared" si="902"/>
        <v xml:space="preserve"> </v>
      </c>
      <c r="CG898" s="116"/>
      <c r="CH898" s="117"/>
      <c r="CI898" s="117"/>
      <c r="CJ898" s="117"/>
      <c r="CK898" s="472"/>
      <c r="CL898" s="472"/>
      <c r="CM898" s="472"/>
      <c r="CN898" s="472"/>
      <c r="CO898" s="117"/>
      <c r="CP898" s="253"/>
      <c r="CQ898" s="120"/>
      <c r="CR898" s="224" t="str" cm="1">
        <f t="array" ref="CR898">IF(AND(SUM(COUNTIF(CG898:CM898,{"*不明*","*その他*"})+COUNTIF(CO898:CP898,{"*不明*","*その他*"}))&gt;0,CQ898=""),"その他・不明の場合,10)具体的内容、理由を記入",IF(OR(AND(CI898=CI$65,COUNTA(CJ898:CM898)&lt;4),AND(OR(CI898=CI$63,CI898=CI$64,CI898=CI$66,CI898=CI$67,CI898=CI$68,CI898=""),COUNTA(CJ898:CM898)&gt;0)),"3)介護保険認定済→要介護度、認知症自立度、寝たきり度、介護保険サービス記入",IF(OR(AND(OR(CM898=CM$63,CM898=CM$64),CN898=""),AND(OR(CM898=CM$65,CM898=CM$66),CN898&lt;&gt;"")),"7)介護保険サービス受けている/過去受けていた→具体的内容記入"," ")))</f>
        <v xml:space="preserve"> </v>
      </c>
      <c r="CS898" s="224" t="str">
        <f t="shared" si="903"/>
        <v xml:space="preserve"> </v>
      </c>
      <c r="CT898" s="116"/>
      <c r="CU898" s="253"/>
      <c r="CV898" s="117"/>
      <c r="CW898" s="117"/>
      <c r="CX898" s="253"/>
      <c r="CY898" s="117"/>
      <c r="CZ898" s="117"/>
      <c r="DA898" s="253"/>
      <c r="DB898" s="117"/>
      <c r="DC898" s="224" t="str">
        <f t="shared" si="904"/>
        <v xml:space="preserve"> </v>
      </c>
      <c r="DD898" s="224" t="str">
        <f t="shared" si="905"/>
        <v xml:space="preserve"> </v>
      </c>
      <c r="DE898" s="224" t="str">
        <f t="shared" si="855"/>
        <v xml:space="preserve"> </v>
      </c>
      <c r="DF898" s="121"/>
      <c r="DG898" s="114"/>
      <c r="DH898" s="704"/>
      <c r="DI898" s="119"/>
      <c r="DJ898" s="187"/>
      <c r="DK898" s="254"/>
      <c r="DL898" s="224" t="str">
        <f t="shared" si="856"/>
        <v xml:space="preserve"> </v>
      </c>
      <c r="DM898" s="224" t="str">
        <f t="shared" si="906"/>
        <v xml:space="preserve"> </v>
      </c>
      <c r="DN898" s="474"/>
      <c r="DO898" s="117"/>
      <c r="DP898" s="117"/>
      <c r="DQ898" s="117"/>
      <c r="DR898" s="117"/>
      <c r="DS898" s="117"/>
      <c r="DT898" s="254"/>
      <c r="DU898" s="476"/>
      <c r="DV898" s="224" t="str">
        <f t="shared" si="857"/>
        <v xml:space="preserve"> </v>
      </c>
      <c r="DW898" s="115"/>
      <c r="DX898" s="470"/>
      <c r="DY898" s="117"/>
      <c r="DZ898" s="704"/>
      <c r="EA898" s="224" t="str">
        <f t="shared" si="858"/>
        <v xml:space="preserve"> </v>
      </c>
      <c r="EB898" s="906"/>
      <c r="EC898" s="904"/>
      <c r="ED898" s="904"/>
      <c r="EE898" s="904"/>
      <c r="EF898" s="904"/>
      <c r="EG898" s="904"/>
      <c r="EH898" s="904"/>
      <c r="EI898" s="904"/>
      <c r="EJ898" s="904"/>
      <c r="EK898" s="905"/>
      <c r="EL898" s="80"/>
      <c r="EM898" s="224" t="str">
        <f t="shared" si="907"/>
        <v xml:space="preserve"> </v>
      </c>
      <c r="EN898" s="224" t="str">
        <f t="shared" si="908"/>
        <v xml:space="preserve"> </v>
      </c>
      <c r="EO898" s="115"/>
      <c r="EP898" s="1050"/>
      <c r="EQ898" s="253"/>
      <c r="ER898" s="117"/>
      <c r="ES898" s="1258">
        <f t="shared" si="909"/>
        <v>807</v>
      </c>
      <c r="ET898" s="224" t="str">
        <f t="shared" si="910"/>
        <v xml:space="preserve"> </v>
      </c>
      <c r="EU898" s="477" t="str">
        <f t="shared" si="911"/>
        <v/>
      </c>
      <c r="EV898" s="1334" t="str">
        <f t="shared" si="853"/>
        <v xml:space="preserve"> </v>
      </c>
      <c r="EW898" s="1332" t="str">
        <f t="shared" si="897"/>
        <v/>
      </c>
      <c r="EX898" s="1275" t="str">
        <f t="shared" si="879"/>
        <v/>
      </c>
      <c r="EY898" s="1275" t="str">
        <f t="shared" si="880"/>
        <v/>
      </c>
      <c r="EZ898" s="1275" t="str">
        <f t="shared" si="881"/>
        <v/>
      </c>
      <c r="FA898" s="1275" t="str">
        <f t="shared" si="882"/>
        <v/>
      </c>
      <c r="FB898" s="1275" t="str">
        <f t="shared" si="883"/>
        <v/>
      </c>
      <c r="FC898" s="1333" t="str">
        <f t="shared" si="884"/>
        <v/>
      </c>
      <c r="FE898" s="1234" t="str">
        <f t="shared" si="885"/>
        <v xml:space="preserve"> </v>
      </c>
      <c r="FF898" s="1234" t="str">
        <f t="shared" si="886"/>
        <v xml:space="preserve"> </v>
      </c>
      <c r="FG898" s="1234" t="str">
        <f t="shared" si="887"/>
        <v xml:space="preserve"> </v>
      </c>
      <c r="FH898" s="1234" t="str">
        <f t="shared" si="888"/>
        <v xml:space="preserve"> </v>
      </c>
      <c r="FI898" s="1234" t="str">
        <f t="shared" si="859"/>
        <v xml:space="preserve"> </v>
      </c>
      <c r="FJ898" s="1234" t="str">
        <f t="shared" si="889"/>
        <v xml:space="preserve"> </v>
      </c>
      <c r="FK898" s="1234">
        <f t="shared" si="860"/>
        <v>0</v>
      </c>
      <c r="FL898" s="1227"/>
      <c r="FM898" s="1234" t="str">
        <f t="shared" si="861"/>
        <v xml:space="preserve"> </v>
      </c>
      <c r="FN898" s="1234" t="str">
        <f t="shared" si="862"/>
        <v xml:space="preserve"> </v>
      </c>
      <c r="FO898" s="1234" t="str">
        <f t="shared" si="890"/>
        <v xml:space="preserve"> </v>
      </c>
      <c r="FP898" s="1234" t="str">
        <f t="shared" si="891"/>
        <v xml:space="preserve"> </v>
      </c>
      <c r="FQ898" s="1234" t="str">
        <f t="shared" si="863"/>
        <v xml:space="preserve"> </v>
      </c>
      <c r="FR898" s="1234" t="str">
        <f t="shared" si="892"/>
        <v xml:space="preserve"> </v>
      </c>
      <c r="FS898" s="1234">
        <f t="shared" si="898"/>
        <v>0</v>
      </c>
      <c r="FT898" s="1227"/>
      <c r="FU898" s="1234" t="str">
        <f t="shared" si="893"/>
        <v xml:space="preserve"> </v>
      </c>
      <c r="FV898" s="1234" t="str">
        <f t="shared" si="894"/>
        <v xml:space="preserve"> </v>
      </c>
      <c r="FW898" s="1234" t="str">
        <f t="shared" si="895"/>
        <v xml:space="preserve"> </v>
      </c>
      <c r="FX898" s="1234" t="str">
        <f t="shared" si="864"/>
        <v xml:space="preserve"> </v>
      </c>
      <c r="FY898" s="1234" t="str">
        <f t="shared" si="865"/>
        <v xml:space="preserve"> </v>
      </c>
      <c r="FZ898" s="1234" t="str">
        <f t="shared" si="896"/>
        <v xml:space="preserve"> </v>
      </c>
      <c r="GA898" s="1234">
        <f t="shared" si="866"/>
        <v>0</v>
      </c>
      <c r="GB898" s="1227"/>
      <c r="GC898" s="1234" t="str">
        <f t="shared" si="867"/>
        <v xml:space="preserve"> </v>
      </c>
      <c r="GD898" s="1234" t="str">
        <f t="shared" si="868"/>
        <v xml:space="preserve"> </v>
      </c>
      <c r="GE898" s="1234" t="str">
        <f t="shared" si="869"/>
        <v xml:space="preserve"> </v>
      </c>
      <c r="GF898" s="1234" t="str">
        <f t="shared" si="870"/>
        <v xml:space="preserve"> </v>
      </c>
      <c r="GG898" s="1234" t="str">
        <f t="shared" si="871"/>
        <v xml:space="preserve"> </v>
      </c>
      <c r="GH898" s="1234" t="str">
        <f t="shared" si="872"/>
        <v xml:space="preserve"> </v>
      </c>
      <c r="GI898" s="1234" t="str">
        <f t="shared" si="873"/>
        <v xml:space="preserve"> </v>
      </c>
      <c r="GJ898" s="1234" t="str">
        <f t="shared" si="874"/>
        <v xml:space="preserve"> </v>
      </c>
      <c r="GK898" s="1234" t="str">
        <f t="shared" si="875"/>
        <v xml:space="preserve"> </v>
      </c>
      <c r="GL898" s="1234" t="str">
        <f t="shared" si="876"/>
        <v xml:space="preserve"> </v>
      </c>
      <c r="GM898" s="1234" t="str">
        <f t="shared" si="877"/>
        <v xml:space="preserve"> </v>
      </c>
      <c r="GN898" s="1234">
        <f t="shared" si="878"/>
        <v>0</v>
      </c>
    </row>
    <row r="899" spans="1:196" s="100" customFormat="1" ht="27" customHeight="1" thickTop="1" thickBot="1">
      <c r="A899" s="1208">
        <f>【A票】【D票】!$D$10</f>
        <v>0</v>
      </c>
      <c r="B899" s="1212">
        <f>【A票】【D票】!$H$10</f>
        <v>0</v>
      </c>
      <c r="C899" s="1213" t="str">
        <f>【A票】【D票】!$K$10</f>
        <v xml:space="preserve"> </v>
      </c>
      <c r="D899" s="1214">
        <f t="shared" si="852"/>
        <v>808</v>
      </c>
      <c r="E899" s="914"/>
      <c r="F899" s="467"/>
      <c r="G899" s="469"/>
      <c r="H899" s="224" t="str">
        <f t="shared" si="899"/>
        <v xml:space="preserve"> </v>
      </c>
      <c r="I899" s="704"/>
      <c r="J899" s="117"/>
      <c r="K899" s="117"/>
      <c r="L899" s="117"/>
      <c r="M899" s="117"/>
      <c r="N899" s="117"/>
      <c r="O899" s="117"/>
      <c r="P899" s="117"/>
      <c r="Q899" s="117"/>
      <c r="R899" s="117"/>
      <c r="S899" s="117"/>
      <c r="T899" s="254"/>
      <c r="U899" s="646"/>
      <c r="V899" s="646"/>
      <c r="W899" s="114"/>
      <c r="X899" s="254"/>
      <c r="Y899" s="224" t="str">
        <f t="shared" si="900"/>
        <v xml:space="preserve"> </v>
      </c>
      <c r="Z899" s="579"/>
      <c r="AA899" s="704"/>
      <c r="AB899" s="119"/>
      <c r="AC899" s="224" t="str">
        <f t="shared" si="854"/>
        <v xml:space="preserve"> </v>
      </c>
      <c r="AD899" s="115"/>
      <c r="AE899" s="253"/>
      <c r="AF899" s="704"/>
      <c r="AG899" s="727"/>
      <c r="AH899" s="727"/>
      <c r="AI899" s="727"/>
      <c r="AJ899" s="727"/>
      <c r="AK899" s="591"/>
      <c r="AL899" s="727"/>
      <c r="AM899" s="727"/>
      <c r="AN899" s="727"/>
      <c r="AO899" s="727"/>
      <c r="AP899" s="727"/>
      <c r="AQ899" s="727"/>
      <c r="AR899" s="727"/>
      <c r="AS899" s="727"/>
      <c r="AT899" s="727"/>
      <c r="AU899" s="727"/>
      <c r="AV899" s="727"/>
      <c r="AW899" s="727"/>
      <c r="AX899" s="727"/>
      <c r="AY899" s="727"/>
      <c r="AZ899" s="727"/>
      <c r="BA899" s="727"/>
      <c r="BB899" s="727"/>
      <c r="BC899" s="821"/>
      <c r="BD899" s="727"/>
      <c r="BE899" s="727"/>
      <c r="BF899" s="727"/>
      <c r="BG899" s="727"/>
      <c r="BH899" s="727"/>
      <c r="BI899" s="727"/>
      <c r="BJ899" s="727"/>
      <c r="BK899" s="727"/>
      <c r="BL899" s="821"/>
      <c r="BM899" s="727"/>
      <c r="BN899" s="727"/>
      <c r="BO899" s="727"/>
      <c r="BP899" s="727"/>
      <c r="BQ899" s="727"/>
      <c r="BR899" s="821"/>
      <c r="BS899" s="727"/>
      <c r="BT899" s="727"/>
      <c r="BU899" s="727"/>
      <c r="BV899" s="591"/>
      <c r="BW899" s="224" t="str">
        <f t="shared" si="912"/>
        <v xml:space="preserve"> </v>
      </c>
      <c r="BX899" s="471">
        <f t="shared" si="901"/>
        <v>808</v>
      </c>
      <c r="BY899" s="117"/>
      <c r="BZ899" s="117"/>
      <c r="CA899" s="117"/>
      <c r="CB899" s="117"/>
      <c r="CC899" s="117"/>
      <c r="CD899" s="461"/>
      <c r="CE899" s="236"/>
      <c r="CF899" s="224" t="str">
        <f t="shared" si="902"/>
        <v xml:space="preserve"> </v>
      </c>
      <c r="CG899" s="116"/>
      <c r="CH899" s="117"/>
      <c r="CI899" s="117"/>
      <c r="CJ899" s="117"/>
      <c r="CK899" s="472"/>
      <c r="CL899" s="472"/>
      <c r="CM899" s="472"/>
      <c r="CN899" s="472"/>
      <c r="CO899" s="117"/>
      <c r="CP899" s="253"/>
      <c r="CQ899" s="120"/>
      <c r="CR899" s="224" t="str" cm="1">
        <f t="array" ref="CR899">IF(AND(SUM(COUNTIF(CG899:CM899,{"*不明*","*その他*"})+COUNTIF(CO899:CP899,{"*不明*","*その他*"}))&gt;0,CQ899=""),"その他・不明の場合,10)具体的内容、理由を記入",IF(OR(AND(CI899=CI$65,COUNTA(CJ899:CM899)&lt;4),AND(OR(CI899=CI$63,CI899=CI$64,CI899=CI$66,CI899=CI$67,CI899=CI$68,CI899=""),COUNTA(CJ899:CM899)&gt;0)),"3)介護保険認定済→要介護度、認知症自立度、寝たきり度、介護保険サービス記入",IF(OR(AND(OR(CM899=CM$63,CM899=CM$64),CN899=""),AND(OR(CM899=CM$65,CM899=CM$66),CN899&lt;&gt;"")),"7)介護保険サービス受けている/過去受けていた→具体的内容記入"," ")))</f>
        <v xml:space="preserve"> </v>
      </c>
      <c r="CS899" s="224" t="str">
        <f t="shared" si="903"/>
        <v xml:space="preserve"> </v>
      </c>
      <c r="CT899" s="116"/>
      <c r="CU899" s="253"/>
      <c r="CV899" s="117"/>
      <c r="CW899" s="117"/>
      <c r="CX899" s="253"/>
      <c r="CY899" s="117"/>
      <c r="CZ899" s="117"/>
      <c r="DA899" s="253"/>
      <c r="DB899" s="117"/>
      <c r="DC899" s="224" t="str">
        <f t="shared" si="904"/>
        <v xml:space="preserve"> </v>
      </c>
      <c r="DD899" s="224" t="str">
        <f t="shared" si="905"/>
        <v xml:space="preserve"> </v>
      </c>
      <c r="DE899" s="224" t="str">
        <f t="shared" si="855"/>
        <v xml:space="preserve"> </v>
      </c>
      <c r="DF899" s="121"/>
      <c r="DG899" s="114"/>
      <c r="DH899" s="704"/>
      <c r="DI899" s="119"/>
      <c r="DJ899" s="187"/>
      <c r="DK899" s="254"/>
      <c r="DL899" s="224" t="str">
        <f t="shared" si="856"/>
        <v xml:space="preserve"> </v>
      </c>
      <c r="DM899" s="224" t="str">
        <f t="shared" si="906"/>
        <v xml:space="preserve"> </v>
      </c>
      <c r="DN899" s="474"/>
      <c r="DO899" s="117"/>
      <c r="DP899" s="117"/>
      <c r="DQ899" s="117"/>
      <c r="DR899" s="117"/>
      <c r="DS899" s="117"/>
      <c r="DT899" s="254"/>
      <c r="DU899" s="476"/>
      <c r="DV899" s="224" t="str">
        <f t="shared" si="857"/>
        <v xml:space="preserve"> </v>
      </c>
      <c r="DW899" s="115"/>
      <c r="DX899" s="470"/>
      <c r="DY899" s="117"/>
      <c r="DZ899" s="704"/>
      <c r="EA899" s="224" t="str">
        <f t="shared" si="858"/>
        <v xml:space="preserve"> </v>
      </c>
      <c r="EB899" s="906"/>
      <c r="EC899" s="904"/>
      <c r="ED899" s="904"/>
      <c r="EE899" s="904"/>
      <c r="EF899" s="904"/>
      <c r="EG899" s="904"/>
      <c r="EH899" s="904"/>
      <c r="EI899" s="904"/>
      <c r="EJ899" s="904"/>
      <c r="EK899" s="905"/>
      <c r="EL899" s="80"/>
      <c r="EM899" s="224" t="str">
        <f t="shared" si="907"/>
        <v xml:space="preserve"> </v>
      </c>
      <c r="EN899" s="224" t="str">
        <f t="shared" si="908"/>
        <v xml:space="preserve"> </v>
      </c>
      <c r="EO899" s="115"/>
      <c r="EP899" s="1050"/>
      <c r="EQ899" s="253"/>
      <c r="ER899" s="117"/>
      <c r="ES899" s="1258">
        <f t="shared" si="909"/>
        <v>808</v>
      </c>
      <c r="ET899" s="224" t="str">
        <f t="shared" si="910"/>
        <v xml:space="preserve"> </v>
      </c>
      <c r="EU899" s="477" t="str">
        <f t="shared" si="911"/>
        <v/>
      </c>
      <c r="EV899" s="1334" t="str">
        <f t="shared" si="853"/>
        <v xml:space="preserve"> </v>
      </c>
      <c r="EW899" s="1332" t="str">
        <f t="shared" si="897"/>
        <v/>
      </c>
      <c r="EX899" s="1275" t="str">
        <f t="shared" si="879"/>
        <v/>
      </c>
      <c r="EY899" s="1275" t="str">
        <f t="shared" si="880"/>
        <v/>
      </c>
      <c r="EZ899" s="1275" t="str">
        <f t="shared" si="881"/>
        <v/>
      </c>
      <c r="FA899" s="1275" t="str">
        <f t="shared" si="882"/>
        <v/>
      </c>
      <c r="FB899" s="1275" t="str">
        <f t="shared" si="883"/>
        <v/>
      </c>
      <c r="FC899" s="1333" t="str">
        <f t="shared" si="884"/>
        <v/>
      </c>
      <c r="FE899" s="1234" t="str">
        <f t="shared" si="885"/>
        <v xml:space="preserve"> </v>
      </c>
      <c r="FF899" s="1234" t="str">
        <f t="shared" si="886"/>
        <v xml:space="preserve"> </v>
      </c>
      <c r="FG899" s="1234" t="str">
        <f t="shared" si="887"/>
        <v xml:space="preserve"> </v>
      </c>
      <c r="FH899" s="1234" t="str">
        <f t="shared" si="888"/>
        <v xml:space="preserve"> </v>
      </c>
      <c r="FI899" s="1234" t="str">
        <f t="shared" si="859"/>
        <v xml:space="preserve"> </v>
      </c>
      <c r="FJ899" s="1234" t="str">
        <f t="shared" si="889"/>
        <v xml:space="preserve"> </v>
      </c>
      <c r="FK899" s="1234">
        <f t="shared" si="860"/>
        <v>0</v>
      </c>
      <c r="FL899" s="1227"/>
      <c r="FM899" s="1234" t="str">
        <f t="shared" si="861"/>
        <v xml:space="preserve"> </v>
      </c>
      <c r="FN899" s="1234" t="str">
        <f t="shared" si="862"/>
        <v xml:space="preserve"> </v>
      </c>
      <c r="FO899" s="1234" t="str">
        <f t="shared" si="890"/>
        <v xml:space="preserve"> </v>
      </c>
      <c r="FP899" s="1234" t="str">
        <f t="shared" si="891"/>
        <v xml:space="preserve"> </v>
      </c>
      <c r="FQ899" s="1234" t="str">
        <f t="shared" si="863"/>
        <v xml:space="preserve"> </v>
      </c>
      <c r="FR899" s="1234" t="str">
        <f t="shared" si="892"/>
        <v xml:space="preserve"> </v>
      </c>
      <c r="FS899" s="1234">
        <f t="shared" si="898"/>
        <v>0</v>
      </c>
      <c r="FT899" s="1227"/>
      <c r="FU899" s="1234" t="str">
        <f t="shared" si="893"/>
        <v xml:space="preserve"> </v>
      </c>
      <c r="FV899" s="1234" t="str">
        <f t="shared" si="894"/>
        <v xml:space="preserve"> </v>
      </c>
      <c r="FW899" s="1234" t="str">
        <f t="shared" si="895"/>
        <v xml:space="preserve"> </v>
      </c>
      <c r="FX899" s="1234" t="str">
        <f t="shared" si="864"/>
        <v xml:space="preserve"> </v>
      </c>
      <c r="FY899" s="1234" t="str">
        <f t="shared" si="865"/>
        <v xml:space="preserve"> </v>
      </c>
      <c r="FZ899" s="1234" t="str">
        <f t="shared" si="896"/>
        <v xml:space="preserve"> </v>
      </c>
      <c r="GA899" s="1234">
        <f t="shared" si="866"/>
        <v>0</v>
      </c>
      <c r="GB899" s="1227"/>
      <c r="GC899" s="1234" t="str">
        <f t="shared" si="867"/>
        <v xml:space="preserve"> </v>
      </c>
      <c r="GD899" s="1234" t="str">
        <f t="shared" si="868"/>
        <v xml:space="preserve"> </v>
      </c>
      <c r="GE899" s="1234" t="str">
        <f t="shared" si="869"/>
        <v xml:space="preserve"> </v>
      </c>
      <c r="GF899" s="1234" t="str">
        <f t="shared" si="870"/>
        <v xml:space="preserve"> </v>
      </c>
      <c r="GG899" s="1234" t="str">
        <f t="shared" si="871"/>
        <v xml:space="preserve"> </v>
      </c>
      <c r="GH899" s="1234" t="str">
        <f t="shared" si="872"/>
        <v xml:space="preserve"> </v>
      </c>
      <c r="GI899" s="1234" t="str">
        <f t="shared" si="873"/>
        <v xml:space="preserve"> </v>
      </c>
      <c r="GJ899" s="1234" t="str">
        <f t="shared" si="874"/>
        <v xml:space="preserve"> </v>
      </c>
      <c r="GK899" s="1234" t="str">
        <f t="shared" si="875"/>
        <v xml:space="preserve"> </v>
      </c>
      <c r="GL899" s="1234" t="str">
        <f t="shared" si="876"/>
        <v xml:space="preserve"> </v>
      </c>
      <c r="GM899" s="1234" t="str">
        <f t="shared" si="877"/>
        <v xml:space="preserve"> </v>
      </c>
      <c r="GN899" s="1234">
        <f t="shared" si="878"/>
        <v>0</v>
      </c>
    </row>
    <row r="900" spans="1:196" s="100" customFormat="1" ht="27" customHeight="1" thickTop="1" thickBot="1">
      <c r="A900" s="1208">
        <f>【A票】【D票】!$D$10</f>
        <v>0</v>
      </c>
      <c r="B900" s="1212">
        <f>【A票】【D票】!$H$10</f>
        <v>0</v>
      </c>
      <c r="C900" s="1213" t="str">
        <f>【A票】【D票】!$K$10</f>
        <v xml:space="preserve"> </v>
      </c>
      <c r="D900" s="1214">
        <f t="shared" si="852"/>
        <v>809</v>
      </c>
      <c r="E900" s="914"/>
      <c r="F900" s="467"/>
      <c r="G900" s="469"/>
      <c r="H900" s="224" t="str">
        <f t="shared" si="899"/>
        <v xml:space="preserve"> </v>
      </c>
      <c r="I900" s="704"/>
      <c r="J900" s="117"/>
      <c r="K900" s="117"/>
      <c r="L900" s="117"/>
      <c r="M900" s="117"/>
      <c r="N900" s="117"/>
      <c r="O900" s="117"/>
      <c r="P900" s="117"/>
      <c r="Q900" s="117"/>
      <c r="R900" s="117"/>
      <c r="S900" s="117"/>
      <c r="T900" s="254"/>
      <c r="U900" s="646"/>
      <c r="V900" s="646"/>
      <c r="W900" s="114"/>
      <c r="X900" s="254"/>
      <c r="Y900" s="224" t="str">
        <f t="shared" si="900"/>
        <v xml:space="preserve"> </v>
      </c>
      <c r="Z900" s="579"/>
      <c r="AA900" s="704"/>
      <c r="AB900" s="119"/>
      <c r="AC900" s="224" t="str">
        <f t="shared" si="854"/>
        <v xml:space="preserve"> </v>
      </c>
      <c r="AD900" s="115"/>
      <c r="AE900" s="253"/>
      <c r="AF900" s="704"/>
      <c r="AG900" s="727"/>
      <c r="AH900" s="727"/>
      <c r="AI900" s="727"/>
      <c r="AJ900" s="727"/>
      <c r="AK900" s="591"/>
      <c r="AL900" s="727"/>
      <c r="AM900" s="727"/>
      <c r="AN900" s="727"/>
      <c r="AO900" s="727"/>
      <c r="AP900" s="727"/>
      <c r="AQ900" s="727"/>
      <c r="AR900" s="727"/>
      <c r="AS900" s="727"/>
      <c r="AT900" s="727"/>
      <c r="AU900" s="727"/>
      <c r="AV900" s="727"/>
      <c r="AW900" s="727"/>
      <c r="AX900" s="727"/>
      <c r="AY900" s="727"/>
      <c r="AZ900" s="727"/>
      <c r="BA900" s="727"/>
      <c r="BB900" s="727"/>
      <c r="BC900" s="821"/>
      <c r="BD900" s="727"/>
      <c r="BE900" s="727"/>
      <c r="BF900" s="727"/>
      <c r="BG900" s="727"/>
      <c r="BH900" s="727"/>
      <c r="BI900" s="727"/>
      <c r="BJ900" s="727"/>
      <c r="BK900" s="727"/>
      <c r="BL900" s="821"/>
      <c r="BM900" s="727"/>
      <c r="BN900" s="727"/>
      <c r="BO900" s="727"/>
      <c r="BP900" s="727"/>
      <c r="BQ900" s="727"/>
      <c r="BR900" s="821"/>
      <c r="BS900" s="727"/>
      <c r="BT900" s="727"/>
      <c r="BU900" s="727"/>
      <c r="BV900" s="591"/>
      <c r="BW900" s="224" t="str">
        <f t="shared" si="912"/>
        <v xml:space="preserve"> </v>
      </c>
      <c r="BX900" s="471">
        <f t="shared" si="901"/>
        <v>809</v>
      </c>
      <c r="BY900" s="117"/>
      <c r="BZ900" s="117"/>
      <c r="CA900" s="117"/>
      <c r="CB900" s="117"/>
      <c r="CC900" s="117"/>
      <c r="CD900" s="461"/>
      <c r="CE900" s="236"/>
      <c r="CF900" s="224" t="str">
        <f t="shared" si="902"/>
        <v xml:space="preserve"> </v>
      </c>
      <c r="CG900" s="116"/>
      <c r="CH900" s="117"/>
      <c r="CI900" s="117"/>
      <c r="CJ900" s="117"/>
      <c r="CK900" s="472"/>
      <c r="CL900" s="472"/>
      <c r="CM900" s="472"/>
      <c r="CN900" s="472"/>
      <c r="CO900" s="117"/>
      <c r="CP900" s="253"/>
      <c r="CQ900" s="120"/>
      <c r="CR900" s="224" t="str" cm="1">
        <f t="array" ref="CR900">IF(AND(SUM(COUNTIF(CG900:CM900,{"*不明*","*その他*"})+COUNTIF(CO900:CP900,{"*不明*","*その他*"}))&gt;0,CQ900=""),"その他・不明の場合,10)具体的内容、理由を記入",IF(OR(AND(CI900=CI$65,COUNTA(CJ900:CM900)&lt;4),AND(OR(CI900=CI$63,CI900=CI$64,CI900=CI$66,CI900=CI$67,CI900=CI$68,CI900=""),COUNTA(CJ900:CM900)&gt;0)),"3)介護保険認定済→要介護度、認知症自立度、寝たきり度、介護保険サービス記入",IF(OR(AND(OR(CM900=CM$63,CM900=CM$64),CN900=""),AND(OR(CM900=CM$65,CM900=CM$66),CN900&lt;&gt;"")),"7)介護保険サービス受けている/過去受けていた→具体的内容記入"," ")))</f>
        <v xml:space="preserve"> </v>
      </c>
      <c r="CS900" s="224" t="str">
        <f t="shared" si="903"/>
        <v xml:space="preserve"> </v>
      </c>
      <c r="CT900" s="116"/>
      <c r="CU900" s="253"/>
      <c r="CV900" s="117"/>
      <c r="CW900" s="117"/>
      <c r="CX900" s="253"/>
      <c r="CY900" s="117"/>
      <c r="CZ900" s="117"/>
      <c r="DA900" s="253"/>
      <c r="DB900" s="117"/>
      <c r="DC900" s="224" t="str">
        <f t="shared" si="904"/>
        <v xml:space="preserve"> </v>
      </c>
      <c r="DD900" s="224" t="str">
        <f t="shared" si="905"/>
        <v xml:space="preserve"> </v>
      </c>
      <c r="DE900" s="224" t="str">
        <f t="shared" si="855"/>
        <v xml:space="preserve"> </v>
      </c>
      <c r="DF900" s="121"/>
      <c r="DG900" s="114"/>
      <c r="DH900" s="704"/>
      <c r="DI900" s="119"/>
      <c r="DJ900" s="187"/>
      <c r="DK900" s="254"/>
      <c r="DL900" s="224" t="str">
        <f t="shared" si="856"/>
        <v xml:space="preserve"> </v>
      </c>
      <c r="DM900" s="224" t="str">
        <f t="shared" si="906"/>
        <v xml:space="preserve"> </v>
      </c>
      <c r="DN900" s="474"/>
      <c r="DO900" s="117"/>
      <c r="DP900" s="117"/>
      <c r="DQ900" s="117"/>
      <c r="DR900" s="117"/>
      <c r="DS900" s="117"/>
      <c r="DT900" s="254"/>
      <c r="DU900" s="476"/>
      <c r="DV900" s="224" t="str">
        <f t="shared" si="857"/>
        <v xml:space="preserve"> </v>
      </c>
      <c r="DW900" s="115"/>
      <c r="DX900" s="470"/>
      <c r="DY900" s="117"/>
      <c r="DZ900" s="704"/>
      <c r="EA900" s="224" t="str">
        <f t="shared" si="858"/>
        <v xml:space="preserve"> </v>
      </c>
      <c r="EB900" s="906"/>
      <c r="EC900" s="904"/>
      <c r="ED900" s="904"/>
      <c r="EE900" s="904"/>
      <c r="EF900" s="904"/>
      <c r="EG900" s="904"/>
      <c r="EH900" s="904"/>
      <c r="EI900" s="904"/>
      <c r="EJ900" s="904"/>
      <c r="EK900" s="905"/>
      <c r="EL900" s="80"/>
      <c r="EM900" s="224" t="str">
        <f t="shared" si="907"/>
        <v xml:space="preserve"> </v>
      </c>
      <c r="EN900" s="224" t="str">
        <f t="shared" si="908"/>
        <v xml:space="preserve"> </v>
      </c>
      <c r="EO900" s="115"/>
      <c r="EP900" s="1050"/>
      <c r="EQ900" s="253"/>
      <c r="ER900" s="117"/>
      <c r="ES900" s="1258">
        <f t="shared" si="909"/>
        <v>809</v>
      </c>
      <c r="ET900" s="224" t="str">
        <f t="shared" si="910"/>
        <v xml:space="preserve"> </v>
      </c>
      <c r="EU900" s="477" t="str">
        <f t="shared" si="911"/>
        <v/>
      </c>
      <c r="EV900" s="1334" t="str">
        <f t="shared" si="853"/>
        <v xml:space="preserve"> </v>
      </c>
      <c r="EW900" s="1332" t="str">
        <f t="shared" si="897"/>
        <v/>
      </c>
      <c r="EX900" s="1275" t="str">
        <f t="shared" si="879"/>
        <v/>
      </c>
      <c r="EY900" s="1275" t="str">
        <f t="shared" si="880"/>
        <v/>
      </c>
      <c r="EZ900" s="1275" t="str">
        <f t="shared" si="881"/>
        <v/>
      </c>
      <c r="FA900" s="1275" t="str">
        <f t="shared" si="882"/>
        <v/>
      </c>
      <c r="FB900" s="1275" t="str">
        <f t="shared" si="883"/>
        <v/>
      </c>
      <c r="FC900" s="1333" t="str">
        <f t="shared" si="884"/>
        <v/>
      </c>
      <c r="FE900" s="1234" t="str">
        <f t="shared" si="885"/>
        <v xml:space="preserve"> </v>
      </c>
      <c r="FF900" s="1234" t="str">
        <f t="shared" si="886"/>
        <v xml:space="preserve"> </v>
      </c>
      <c r="FG900" s="1234" t="str">
        <f t="shared" si="887"/>
        <v xml:space="preserve"> </v>
      </c>
      <c r="FH900" s="1234" t="str">
        <f t="shared" si="888"/>
        <v xml:space="preserve"> </v>
      </c>
      <c r="FI900" s="1234" t="str">
        <f t="shared" si="859"/>
        <v xml:space="preserve"> </v>
      </c>
      <c r="FJ900" s="1234" t="str">
        <f t="shared" si="889"/>
        <v xml:space="preserve"> </v>
      </c>
      <c r="FK900" s="1234">
        <f t="shared" si="860"/>
        <v>0</v>
      </c>
      <c r="FL900" s="1227"/>
      <c r="FM900" s="1234" t="str">
        <f t="shared" si="861"/>
        <v xml:space="preserve"> </v>
      </c>
      <c r="FN900" s="1234" t="str">
        <f t="shared" si="862"/>
        <v xml:space="preserve"> </v>
      </c>
      <c r="FO900" s="1234" t="str">
        <f t="shared" si="890"/>
        <v xml:space="preserve"> </v>
      </c>
      <c r="FP900" s="1234" t="str">
        <f t="shared" si="891"/>
        <v xml:space="preserve"> </v>
      </c>
      <c r="FQ900" s="1234" t="str">
        <f t="shared" si="863"/>
        <v xml:space="preserve"> </v>
      </c>
      <c r="FR900" s="1234" t="str">
        <f t="shared" si="892"/>
        <v xml:space="preserve"> </v>
      </c>
      <c r="FS900" s="1234">
        <f t="shared" si="898"/>
        <v>0</v>
      </c>
      <c r="FT900" s="1227"/>
      <c r="FU900" s="1234" t="str">
        <f t="shared" si="893"/>
        <v xml:space="preserve"> </v>
      </c>
      <c r="FV900" s="1234" t="str">
        <f t="shared" si="894"/>
        <v xml:space="preserve"> </v>
      </c>
      <c r="FW900" s="1234" t="str">
        <f t="shared" si="895"/>
        <v xml:space="preserve"> </v>
      </c>
      <c r="FX900" s="1234" t="str">
        <f t="shared" si="864"/>
        <v xml:space="preserve"> </v>
      </c>
      <c r="FY900" s="1234" t="str">
        <f t="shared" si="865"/>
        <v xml:space="preserve"> </v>
      </c>
      <c r="FZ900" s="1234" t="str">
        <f t="shared" si="896"/>
        <v xml:space="preserve"> </v>
      </c>
      <c r="GA900" s="1234">
        <f t="shared" si="866"/>
        <v>0</v>
      </c>
      <c r="GB900" s="1227"/>
      <c r="GC900" s="1234" t="str">
        <f t="shared" si="867"/>
        <v xml:space="preserve"> </v>
      </c>
      <c r="GD900" s="1234" t="str">
        <f t="shared" si="868"/>
        <v xml:space="preserve"> </v>
      </c>
      <c r="GE900" s="1234" t="str">
        <f t="shared" si="869"/>
        <v xml:space="preserve"> </v>
      </c>
      <c r="GF900" s="1234" t="str">
        <f t="shared" si="870"/>
        <v xml:space="preserve"> </v>
      </c>
      <c r="GG900" s="1234" t="str">
        <f t="shared" si="871"/>
        <v xml:space="preserve"> </v>
      </c>
      <c r="GH900" s="1234" t="str">
        <f t="shared" si="872"/>
        <v xml:space="preserve"> </v>
      </c>
      <c r="GI900" s="1234" t="str">
        <f t="shared" si="873"/>
        <v xml:space="preserve"> </v>
      </c>
      <c r="GJ900" s="1234" t="str">
        <f t="shared" si="874"/>
        <v xml:space="preserve"> </v>
      </c>
      <c r="GK900" s="1234" t="str">
        <f t="shared" si="875"/>
        <v xml:space="preserve"> </v>
      </c>
      <c r="GL900" s="1234" t="str">
        <f t="shared" si="876"/>
        <v xml:space="preserve"> </v>
      </c>
      <c r="GM900" s="1234" t="str">
        <f t="shared" si="877"/>
        <v xml:space="preserve"> </v>
      </c>
      <c r="GN900" s="1234">
        <f t="shared" si="878"/>
        <v>0</v>
      </c>
    </row>
    <row r="901" spans="1:196" s="100" customFormat="1" ht="27" customHeight="1" thickTop="1" thickBot="1">
      <c r="A901" s="1208">
        <f>【A票】【D票】!$D$10</f>
        <v>0</v>
      </c>
      <c r="B901" s="1212">
        <f>【A票】【D票】!$H$10</f>
        <v>0</v>
      </c>
      <c r="C901" s="1213" t="str">
        <f>【A票】【D票】!$K$10</f>
        <v xml:space="preserve"> </v>
      </c>
      <c r="D901" s="1214">
        <f t="shared" si="852"/>
        <v>810</v>
      </c>
      <c r="E901" s="914"/>
      <c r="F901" s="467"/>
      <c r="G901" s="469"/>
      <c r="H901" s="224" t="str">
        <f t="shared" si="899"/>
        <v xml:space="preserve"> </v>
      </c>
      <c r="I901" s="704"/>
      <c r="J901" s="117"/>
      <c r="K901" s="117"/>
      <c r="L901" s="117"/>
      <c r="M901" s="117"/>
      <c r="N901" s="117"/>
      <c r="O901" s="117"/>
      <c r="P901" s="117"/>
      <c r="Q901" s="117"/>
      <c r="R901" s="117"/>
      <c r="S901" s="117"/>
      <c r="T901" s="254"/>
      <c r="U901" s="646"/>
      <c r="V901" s="646"/>
      <c r="W901" s="114"/>
      <c r="X901" s="254"/>
      <c r="Y901" s="224" t="str">
        <f t="shared" si="900"/>
        <v xml:space="preserve"> </v>
      </c>
      <c r="Z901" s="579"/>
      <c r="AA901" s="704"/>
      <c r="AB901" s="119"/>
      <c r="AC901" s="224" t="str">
        <f t="shared" si="854"/>
        <v xml:space="preserve"> </v>
      </c>
      <c r="AD901" s="115"/>
      <c r="AE901" s="253"/>
      <c r="AF901" s="704"/>
      <c r="AG901" s="727"/>
      <c r="AH901" s="727"/>
      <c r="AI901" s="727"/>
      <c r="AJ901" s="727"/>
      <c r="AK901" s="591"/>
      <c r="AL901" s="727"/>
      <c r="AM901" s="727"/>
      <c r="AN901" s="727"/>
      <c r="AO901" s="727"/>
      <c r="AP901" s="727"/>
      <c r="AQ901" s="727"/>
      <c r="AR901" s="727"/>
      <c r="AS901" s="727"/>
      <c r="AT901" s="727"/>
      <c r="AU901" s="727"/>
      <c r="AV901" s="727"/>
      <c r="AW901" s="727"/>
      <c r="AX901" s="727"/>
      <c r="AY901" s="727"/>
      <c r="AZ901" s="727"/>
      <c r="BA901" s="727"/>
      <c r="BB901" s="727"/>
      <c r="BC901" s="821"/>
      <c r="BD901" s="727"/>
      <c r="BE901" s="727"/>
      <c r="BF901" s="727"/>
      <c r="BG901" s="727"/>
      <c r="BH901" s="727"/>
      <c r="BI901" s="727"/>
      <c r="BJ901" s="727"/>
      <c r="BK901" s="727"/>
      <c r="BL901" s="821"/>
      <c r="BM901" s="727"/>
      <c r="BN901" s="727"/>
      <c r="BO901" s="727"/>
      <c r="BP901" s="727"/>
      <c r="BQ901" s="727"/>
      <c r="BR901" s="821"/>
      <c r="BS901" s="727"/>
      <c r="BT901" s="727"/>
      <c r="BU901" s="727"/>
      <c r="BV901" s="591"/>
      <c r="BW901" s="224" t="str">
        <f t="shared" si="912"/>
        <v xml:space="preserve"> </v>
      </c>
      <c r="BX901" s="471">
        <f t="shared" si="901"/>
        <v>810</v>
      </c>
      <c r="BY901" s="117"/>
      <c r="BZ901" s="117"/>
      <c r="CA901" s="117"/>
      <c r="CB901" s="117"/>
      <c r="CC901" s="117"/>
      <c r="CD901" s="461"/>
      <c r="CE901" s="236"/>
      <c r="CF901" s="224" t="str">
        <f t="shared" si="902"/>
        <v xml:space="preserve"> </v>
      </c>
      <c r="CG901" s="116"/>
      <c r="CH901" s="117"/>
      <c r="CI901" s="117"/>
      <c r="CJ901" s="117"/>
      <c r="CK901" s="472"/>
      <c r="CL901" s="472"/>
      <c r="CM901" s="472"/>
      <c r="CN901" s="472"/>
      <c r="CO901" s="117"/>
      <c r="CP901" s="253"/>
      <c r="CQ901" s="120"/>
      <c r="CR901" s="224" t="str" cm="1">
        <f t="array" ref="CR901">IF(AND(SUM(COUNTIF(CG901:CM901,{"*不明*","*その他*"})+COUNTIF(CO901:CP901,{"*不明*","*その他*"}))&gt;0,CQ901=""),"その他・不明の場合,10)具体的内容、理由を記入",IF(OR(AND(CI901=CI$65,COUNTA(CJ901:CM901)&lt;4),AND(OR(CI901=CI$63,CI901=CI$64,CI901=CI$66,CI901=CI$67,CI901=CI$68,CI901=""),COUNTA(CJ901:CM901)&gt;0)),"3)介護保険認定済→要介護度、認知症自立度、寝たきり度、介護保険サービス記入",IF(OR(AND(OR(CM901=CM$63,CM901=CM$64),CN901=""),AND(OR(CM901=CM$65,CM901=CM$66),CN901&lt;&gt;"")),"7)介護保険サービス受けている/過去受けていた→具体的内容記入"," ")))</f>
        <v xml:space="preserve"> </v>
      </c>
      <c r="CS901" s="224" t="str">
        <f t="shared" si="903"/>
        <v xml:space="preserve"> </v>
      </c>
      <c r="CT901" s="116"/>
      <c r="CU901" s="253"/>
      <c r="CV901" s="117"/>
      <c r="CW901" s="117"/>
      <c r="CX901" s="253"/>
      <c r="CY901" s="117"/>
      <c r="CZ901" s="117"/>
      <c r="DA901" s="253"/>
      <c r="DB901" s="117"/>
      <c r="DC901" s="224" t="str">
        <f t="shared" si="904"/>
        <v xml:space="preserve"> </v>
      </c>
      <c r="DD901" s="224" t="str">
        <f t="shared" si="905"/>
        <v xml:space="preserve"> </v>
      </c>
      <c r="DE901" s="224" t="str">
        <f t="shared" si="855"/>
        <v xml:space="preserve"> </v>
      </c>
      <c r="DF901" s="121"/>
      <c r="DG901" s="114"/>
      <c r="DH901" s="704"/>
      <c r="DI901" s="119"/>
      <c r="DJ901" s="187"/>
      <c r="DK901" s="254"/>
      <c r="DL901" s="224" t="str">
        <f t="shared" si="856"/>
        <v xml:space="preserve"> </v>
      </c>
      <c r="DM901" s="224" t="str">
        <f t="shared" si="906"/>
        <v xml:space="preserve"> </v>
      </c>
      <c r="DN901" s="474"/>
      <c r="DO901" s="117"/>
      <c r="DP901" s="117"/>
      <c r="DQ901" s="117"/>
      <c r="DR901" s="117"/>
      <c r="DS901" s="117"/>
      <c r="DT901" s="254"/>
      <c r="DU901" s="476"/>
      <c r="DV901" s="224" t="str">
        <f t="shared" si="857"/>
        <v xml:space="preserve"> </v>
      </c>
      <c r="DW901" s="115"/>
      <c r="DX901" s="470"/>
      <c r="DY901" s="117"/>
      <c r="DZ901" s="704"/>
      <c r="EA901" s="224" t="str">
        <f t="shared" si="858"/>
        <v xml:space="preserve"> </v>
      </c>
      <c r="EB901" s="906"/>
      <c r="EC901" s="904"/>
      <c r="ED901" s="904"/>
      <c r="EE901" s="904"/>
      <c r="EF901" s="904"/>
      <c r="EG901" s="904"/>
      <c r="EH901" s="904"/>
      <c r="EI901" s="904"/>
      <c r="EJ901" s="904"/>
      <c r="EK901" s="905"/>
      <c r="EL901" s="80"/>
      <c r="EM901" s="224" t="str">
        <f t="shared" si="907"/>
        <v xml:space="preserve"> </v>
      </c>
      <c r="EN901" s="224" t="str">
        <f t="shared" si="908"/>
        <v xml:space="preserve"> </v>
      </c>
      <c r="EO901" s="115"/>
      <c r="EP901" s="1050"/>
      <c r="EQ901" s="253"/>
      <c r="ER901" s="117"/>
      <c r="ES901" s="1258">
        <f t="shared" si="909"/>
        <v>810</v>
      </c>
      <c r="ET901" s="224" t="str">
        <f t="shared" si="910"/>
        <v xml:space="preserve"> </v>
      </c>
      <c r="EU901" s="477" t="str">
        <f t="shared" si="911"/>
        <v/>
      </c>
      <c r="EV901" s="1334" t="str">
        <f t="shared" si="853"/>
        <v xml:space="preserve"> </v>
      </c>
      <c r="EW901" s="1332" t="str">
        <f t="shared" si="897"/>
        <v/>
      </c>
      <c r="EX901" s="1275" t="str">
        <f t="shared" si="879"/>
        <v/>
      </c>
      <c r="EY901" s="1275" t="str">
        <f t="shared" si="880"/>
        <v/>
      </c>
      <c r="EZ901" s="1275" t="str">
        <f t="shared" si="881"/>
        <v/>
      </c>
      <c r="FA901" s="1275" t="str">
        <f t="shared" si="882"/>
        <v/>
      </c>
      <c r="FB901" s="1275" t="str">
        <f t="shared" si="883"/>
        <v/>
      </c>
      <c r="FC901" s="1333" t="str">
        <f t="shared" si="884"/>
        <v/>
      </c>
      <c r="FE901" s="1234" t="str">
        <f t="shared" si="885"/>
        <v xml:space="preserve"> </v>
      </c>
      <c r="FF901" s="1234" t="str">
        <f t="shared" si="886"/>
        <v xml:space="preserve"> </v>
      </c>
      <c r="FG901" s="1234" t="str">
        <f t="shared" si="887"/>
        <v xml:space="preserve"> </v>
      </c>
      <c r="FH901" s="1234" t="str">
        <f t="shared" si="888"/>
        <v xml:space="preserve"> </v>
      </c>
      <c r="FI901" s="1234" t="str">
        <f t="shared" si="859"/>
        <v xml:space="preserve"> </v>
      </c>
      <c r="FJ901" s="1234" t="str">
        <f t="shared" si="889"/>
        <v xml:space="preserve"> </v>
      </c>
      <c r="FK901" s="1234">
        <f t="shared" si="860"/>
        <v>0</v>
      </c>
      <c r="FL901" s="1227"/>
      <c r="FM901" s="1234" t="str">
        <f t="shared" si="861"/>
        <v xml:space="preserve"> </v>
      </c>
      <c r="FN901" s="1234" t="str">
        <f t="shared" si="862"/>
        <v xml:space="preserve"> </v>
      </c>
      <c r="FO901" s="1234" t="str">
        <f t="shared" si="890"/>
        <v xml:space="preserve"> </v>
      </c>
      <c r="FP901" s="1234" t="str">
        <f t="shared" si="891"/>
        <v xml:space="preserve"> </v>
      </c>
      <c r="FQ901" s="1234" t="str">
        <f t="shared" si="863"/>
        <v xml:space="preserve"> </v>
      </c>
      <c r="FR901" s="1234" t="str">
        <f t="shared" si="892"/>
        <v xml:space="preserve"> </v>
      </c>
      <c r="FS901" s="1234">
        <f t="shared" si="898"/>
        <v>0</v>
      </c>
      <c r="FT901" s="1227"/>
      <c r="FU901" s="1234" t="str">
        <f t="shared" si="893"/>
        <v xml:space="preserve"> </v>
      </c>
      <c r="FV901" s="1234" t="str">
        <f t="shared" si="894"/>
        <v xml:space="preserve"> </v>
      </c>
      <c r="FW901" s="1234" t="str">
        <f t="shared" si="895"/>
        <v xml:space="preserve"> </v>
      </c>
      <c r="FX901" s="1234" t="str">
        <f t="shared" si="864"/>
        <v xml:space="preserve"> </v>
      </c>
      <c r="FY901" s="1234" t="str">
        <f t="shared" si="865"/>
        <v xml:space="preserve"> </v>
      </c>
      <c r="FZ901" s="1234" t="str">
        <f t="shared" si="896"/>
        <v xml:space="preserve"> </v>
      </c>
      <c r="GA901" s="1234">
        <f t="shared" si="866"/>
        <v>0</v>
      </c>
      <c r="GB901" s="1227"/>
      <c r="GC901" s="1234" t="str">
        <f t="shared" si="867"/>
        <v xml:space="preserve"> </v>
      </c>
      <c r="GD901" s="1234" t="str">
        <f t="shared" si="868"/>
        <v xml:space="preserve"> </v>
      </c>
      <c r="GE901" s="1234" t="str">
        <f t="shared" si="869"/>
        <v xml:space="preserve"> </v>
      </c>
      <c r="GF901" s="1234" t="str">
        <f t="shared" si="870"/>
        <v xml:space="preserve"> </v>
      </c>
      <c r="GG901" s="1234" t="str">
        <f t="shared" si="871"/>
        <v xml:space="preserve"> </v>
      </c>
      <c r="GH901" s="1234" t="str">
        <f t="shared" si="872"/>
        <v xml:space="preserve"> </v>
      </c>
      <c r="GI901" s="1234" t="str">
        <f t="shared" si="873"/>
        <v xml:space="preserve"> </v>
      </c>
      <c r="GJ901" s="1234" t="str">
        <f t="shared" si="874"/>
        <v xml:space="preserve"> </v>
      </c>
      <c r="GK901" s="1234" t="str">
        <f t="shared" si="875"/>
        <v xml:space="preserve"> </v>
      </c>
      <c r="GL901" s="1234" t="str">
        <f t="shared" si="876"/>
        <v xml:space="preserve"> </v>
      </c>
      <c r="GM901" s="1234" t="str">
        <f t="shared" si="877"/>
        <v xml:space="preserve"> </v>
      </c>
      <c r="GN901" s="1234">
        <f t="shared" si="878"/>
        <v>0</v>
      </c>
    </row>
    <row r="902" spans="1:196" s="100" customFormat="1" ht="27" customHeight="1" thickTop="1" thickBot="1">
      <c r="A902" s="1208">
        <f>【A票】【D票】!$D$10</f>
        <v>0</v>
      </c>
      <c r="B902" s="1212">
        <f>【A票】【D票】!$H$10</f>
        <v>0</v>
      </c>
      <c r="C902" s="1213" t="str">
        <f>【A票】【D票】!$K$10</f>
        <v xml:space="preserve"> </v>
      </c>
      <c r="D902" s="1214">
        <f t="shared" si="852"/>
        <v>811</v>
      </c>
      <c r="E902" s="914"/>
      <c r="F902" s="467"/>
      <c r="G902" s="469"/>
      <c r="H902" s="224" t="str">
        <f t="shared" si="899"/>
        <v xml:space="preserve"> </v>
      </c>
      <c r="I902" s="704"/>
      <c r="J902" s="117"/>
      <c r="K902" s="117"/>
      <c r="L902" s="117"/>
      <c r="M902" s="117"/>
      <c r="N902" s="117"/>
      <c r="O902" s="117"/>
      <c r="P902" s="117"/>
      <c r="Q902" s="117"/>
      <c r="R902" s="117"/>
      <c r="S902" s="117"/>
      <c r="T902" s="254"/>
      <c r="U902" s="646"/>
      <c r="V902" s="646"/>
      <c r="W902" s="114"/>
      <c r="X902" s="254"/>
      <c r="Y902" s="224" t="str">
        <f t="shared" si="900"/>
        <v xml:space="preserve"> </v>
      </c>
      <c r="Z902" s="579"/>
      <c r="AA902" s="704"/>
      <c r="AB902" s="119"/>
      <c r="AC902" s="224" t="str">
        <f t="shared" si="854"/>
        <v xml:space="preserve"> </v>
      </c>
      <c r="AD902" s="115"/>
      <c r="AE902" s="253"/>
      <c r="AF902" s="704"/>
      <c r="AG902" s="727"/>
      <c r="AH902" s="727"/>
      <c r="AI902" s="727"/>
      <c r="AJ902" s="727"/>
      <c r="AK902" s="591"/>
      <c r="AL902" s="727"/>
      <c r="AM902" s="727"/>
      <c r="AN902" s="727"/>
      <c r="AO902" s="727"/>
      <c r="AP902" s="727"/>
      <c r="AQ902" s="727"/>
      <c r="AR902" s="727"/>
      <c r="AS902" s="727"/>
      <c r="AT902" s="727"/>
      <c r="AU902" s="727"/>
      <c r="AV902" s="727"/>
      <c r="AW902" s="727"/>
      <c r="AX902" s="727"/>
      <c r="AY902" s="727"/>
      <c r="AZ902" s="727"/>
      <c r="BA902" s="727"/>
      <c r="BB902" s="727"/>
      <c r="BC902" s="821"/>
      <c r="BD902" s="727"/>
      <c r="BE902" s="727"/>
      <c r="BF902" s="727"/>
      <c r="BG902" s="727"/>
      <c r="BH902" s="727"/>
      <c r="BI902" s="727"/>
      <c r="BJ902" s="727"/>
      <c r="BK902" s="727"/>
      <c r="BL902" s="821"/>
      <c r="BM902" s="727"/>
      <c r="BN902" s="727"/>
      <c r="BO902" s="727"/>
      <c r="BP902" s="727"/>
      <c r="BQ902" s="727"/>
      <c r="BR902" s="821"/>
      <c r="BS902" s="727"/>
      <c r="BT902" s="727"/>
      <c r="BU902" s="727"/>
      <c r="BV902" s="591"/>
      <c r="BW902" s="224" t="str">
        <f t="shared" si="912"/>
        <v xml:space="preserve"> </v>
      </c>
      <c r="BX902" s="471">
        <f t="shared" si="901"/>
        <v>811</v>
      </c>
      <c r="BY902" s="117"/>
      <c r="BZ902" s="117"/>
      <c r="CA902" s="117"/>
      <c r="CB902" s="117"/>
      <c r="CC902" s="117"/>
      <c r="CD902" s="461"/>
      <c r="CE902" s="236"/>
      <c r="CF902" s="224" t="str">
        <f t="shared" si="902"/>
        <v xml:space="preserve"> </v>
      </c>
      <c r="CG902" s="116"/>
      <c r="CH902" s="117"/>
      <c r="CI902" s="117"/>
      <c r="CJ902" s="117"/>
      <c r="CK902" s="472"/>
      <c r="CL902" s="472"/>
      <c r="CM902" s="472"/>
      <c r="CN902" s="472"/>
      <c r="CO902" s="117"/>
      <c r="CP902" s="253"/>
      <c r="CQ902" s="120"/>
      <c r="CR902" s="224" t="str" cm="1">
        <f t="array" ref="CR902">IF(AND(SUM(COUNTIF(CG902:CM902,{"*不明*","*その他*"})+COUNTIF(CO902:CP902,{"*不明*","*その他*"}))&gt;0,CQ902=""),"その他・不明の場合,10)具体的内容、理由を記入",IF(OR(AND(CI902=CI$65,COUNTA(CJ902:CM902)&lt;4),AND(OR(CI902=CI$63,CI902=CI$64,CI902=CI$66,CI902=CI$67,CI902=CI$68,CI902=""),COUNTA(CJ902:CM902)&gt;0)),"3)介護保険認定済→要介護度、認知症自立度、寝たきり度、介護保険サービス記入",IF(OR(AND(OR(CM902=CM$63,CM902=CM$64),CN902=""),AND(OR(CM902=CM$65,CM902=CM$66),CN902&lt;&gt;"")),"7)介護保険サービス受けている/過去受けていた→具体的内容記入"," ")))</f>
        <v xml:space="preserve"> </v>
      </c>
      <c r="CS902" s="224" t="str">
        <f t="shared" si="903"/>
        <v xml:space="preserve"> </v>
      </c>
      <c r="CT902" s="116"/>
      <c r="CU902" s="253"/>
      <c r="CV902" s="117"/>
      <c r="CW902" s="117"/>
      <c r="CX902" s="253"/>
      <c r="CY902" s="117"/>
      <c r="CZ902" s="117"/>
      <c r="DA902" s="253"/>
      <c r="DB902" s="117"/>
      <c r="DC902" s="224" t="str">
        <f t="shared" si="904"/>
        <v xml:space="preserve"> </v>
      </c>
      <c r="DD902" s="224" t="str">
        <f t="shared" si="905"/>
        <v xml:space="preserve"> </v>
      </c>
      <c r="DE902" s="224" t="str">
        <f t="shared" si="855"/>
        <v xml:space="preserve"> </v>
      </c>
      <c r="DF902" s="121"/>
      <c r="DG902" s="114"/>
      <c r="DH902" s="704"/>
      <c r="DI902" s="119"/>
      <c r="DJ902" s="187"/>
      <c r="DK902" s="254"/>
      <c r="DL902" s="224" t="str">
        <f t="shared" si="856"/>
        <v xml:space="preserve"> </v>
      </c>
      <c r="DM902" s="224" t="str">
        <f t="shared" si="906"/>
        <v xml:space="preserve"> </v>
      </c>
      <c r="DN902" s="474"/>
      <c r="DO902" s="117"/>
      <c r="DP902" s="117"/>
      <c r="DQ902" s="117"/>
      <c r="DR902" s="117"/>
      <c r="DS902" s="117"/>
      <c r="DT902" s="254"/>
      <c r="DU902" s="476"/>
      <c r="DV902" s="224" t="str">
        <f t="shared" si="857"/>
        <v xml:space="preserve"> </v>
      </c>
      <c r="DW902" s="115"/>
      <c r="DX902" s="470"/>
      <c r="DY902" s="117"/>
      <c r="DZ902" s="704"/>
      <c r="EA902" s="224" t="str">
        <f t="shared" si="858"/>
        <v xml:space="preserve"> </v>
      </c>
      <c r="EB902" s="906"/>
      <c r="EC902" s="904"/>
      <c r="ED902" s="904"/>
      <c r="EE902" s="904"/>
      <c r="EF902" s="904"/>
      <c r="EG902" s="904"/>
      <c r="EH902" s="904"/>
      <c r="EI902" s="904"/>
      <c r="EJ902" s="904"/>
      <c r="EK902" s="905"/>
      <c r="EL902" s="80"/>
      <c r="EM902" s="224" t="str">
        <f t="shared" si="907"/>
        <v xml:space="preserve"> </v>
      </c>
      <c r="EN902" s="224" t="str">
        <f t="shared" si="908"/>
        <v xml:space="preserve"> </v>
      </c>
      <c r="EO902" s="115"/>
      <c r="EP902" s="1050"/>
      <c r="EQ902" s="253"/>
      <c r="ER902" s="117"/>
      <c r="ES902" s="1258">
        <f t="shared" si="909"/>
        <v>811</v>
      </c>
      <c r="ET902" s="224" t="str">
        <f t="shared" si="910"/>
        <v xml:space="preserve"> </v>
      </c>
      <c r="EU902" s="477" t="str">
        <f t="shared" si="911"/>
        <v/>
      </c>
      <c r="EV902" s="1334" t="str">
        <f t="shared" si="853"/>
        <v xml:space="preserve"> </v>
      </c>
      <c r="EW902" s="1332" t="str">
        <f t="shared" si="897"/>
        <v/>
      </c>
      <c r="EX902" s="1275" t="str">
        <f t="shared" si="879"/>
        <v/>
      </c>
      <c r="EY902" s="1275" t="str">
        <f t="shared" si="880"/>
        <v/>
      </c>
      <c r="EZ902" s="1275" t="str">
        <f t="shared" si="881"/>
        <v/>
      </c>
      <c r="FA902" s="1275" t="str">
        <f t="shared" si="882"/>
        <v/>
      </c>
      <c r="FB902" s="1275" t="str">
        <f t="shared" si="883"/>
        <v/>
      </c>
      <c r="FC902" s="1333" t="str">
        <f t="shared" si="884"/>
        <v/>
      </c>
      <c r="FE902" s="1234" t="str">
        <f t="shared" si="885"/>
        <v xml:space="preserve"> </v>
      </c>
      <c r="FF902" s="1234" t="str">
        <f t="shared" si="886"/>
        <v xml:space="preserve"> </v>
      </c>
      <c r="FG902" s="1234" t="str">
        <f t="shared" si="887"/>
        <v xml:space="preserve"> </v>
      </c>
      <c r="FH902" s="1234" t="str">
        <f t="shared" si="888"/>
        <v xml:space="preserve"> </v>
      </c>
      <c r="FI902" s="1234" t="str">
        <f t="shared" si="859"/>
        <v xml:space="preserve"> </v>
      </c>
      <c r="FJ902" s="1234" t="str">
        <f t="shared" si="889"/>
        <v xml:space="preserve"> </v>
      </c>
      <c r="FK902" s="1234">
        <f t="shared" si="860"/>
        <v>0</v>
      </c>
      <c r="FL902" s="1227"/>
      <c r="FM902" s="1234" t="str">
        <f t="shared" si="861"/>
        <v xml:space="preserve"> </v>
      </c>
      <c r="FN902" s="1234" t="str">
        <f t="shared" si="862"/>
        <v xml:space="preserve"> </v>
      </c>
      <c r="FO902" s="1234" t="str">
        <f t="shared" si="890"/>
        <v xml:space="preserve"> </v>
      </c>
      <c r="FP902" s="1234" t="str">
        <f t="shared" si="891"/>
        <v xml:space="preserve"> </v>
      </c>
      <c r="FQ902" s="1234" t="str">
        <f t="shared" si="863"/>
        <v xml:space="preserve"> </v>
      </c>
      <c r="FR902" s="1234" t="str">
        <f t="shared" si="892"/>
        <v xml:space="preserve"> </v>
      </c>
      <c r="FS902" s="1234">
        <f t="shared" si="898"/>
        <v>0</v>
      </c>
      <c r="FT902" s="1227"/>
      <c r="FU902" s="1234" t="str">
        <f t="shared" si="893"/>
        <v xml:space="preserve"> </v>
      </c>
      <c r="FV902" s="1234" t="str">
        <f t="shared" si="894"/>
        <v xml:space="preserve"> </v>
      </c>
      <c r="FW902" s="1234" t="str">
        <f t="shared" si="895"/>
        <v xml:space="preserve"> </v>
      </c>
      <c r="FX902" s="1234" t="str">
        <f t="shared" si="864"/>
        <v xml:space="preserve"> </v>
      </c>
      <c r="FY902" s="1234" t="str">
        <f t="shared" si="865"/>
        <v xml:space="preserve"> </v>
      </c>
      <c r="FZ902" s="1234" t="str">
        <f t="shared" si="896"/>
        <v xml:space="preserve"> </v>
      </c>
      <c r="GA902" s="1234">
        <f t="shared" si="866"/>
        <v>0</v>
      </c>
      <c r="GB902" s="1227"/>
      <c r="GC902" s="1234" t="str">
        <f t="shared" si="867"/>
        <v xml:space="preserve"> </v>
      </c>
      <c r="GD902" s="1234" t="str">
        <f t="shared" si="868"/>
        <v xml:space="preserve"> </v>
      </c>
      <c r="GE902" s="1234" t="str">
        <f t="shared" si="869"/>
        <v xml:space="preserve"> </v>
      </c>
      <c r="GF902" s="1234" t="str">
        <f t="shared" si="870"/>
        <v xml:space="preserve"> </v>
      </c>
      <c r="GG902" s="1234" t="str">
        <f t="shared" si="871"/>
        <v xml:space="preserve"> </v>
      </c>
      <c r="GH902" s="1234" t="str">
        <f t="shared" si="872"/>
        <v xml:space="preserve"> </v>
      </c>
      <c r="GI902" s="1234" t="str">
        <f t="shared" si="873"/>
        <v xml:space="preserve"> </v>
      </c>
      <c r="GJ902" s="1234" t="str">
        <f t="shared" si="874"/>
        <v xml:space="preserve"> </v>
      </c>
      <c r="GK902" s="1234" t="str">
        <f t="shared" si="875"/>
        <v xml:space="preserve"> </v>
      </c>
      <c r="GL902" s="1234" t="str">
        <f t="shared" si="876"/>
        <v xml:space="preserve"> </v>
      </c>
      <c r="GM902" s="1234" t="str">
        <f t="shared" si="877"/>
        <v xml:space="preserve"> </v>
      </c>
      <c r="GN902" s="1234">
        <f t="shared" si="878"/>
        <v>0</v>
      </c>
    </row>
    <row r="903" spans="1:196" s="100" customFormat="1" ht="27" customHeight="1" thickTop="1" thickBot="1">
      <c r="A903" s="1208">
        <f>【A票】【D票】!$D$10</f>
        <v>0</v>
      </c>
      <c r="B903" s="1212">
        <f>【A票】【D票】!$H$10</f>
        <v>0</v>
      </c>
      <c r="C903" s="1213" t="str">
        <f>【A票】【D票】!$K$10</f>
        <v xml:space="preserve"> </v>
      </c>
      <c r="D903" s="1214">
        <f t="shared" si="852"/>
        <v>812</v>
      </c>
      <c r="E903" s="914"/>
      <c r="F903" s="467"/>
      <c r="G903" s="469"/>
      <c r="H903" s="224" t="str">
        <f t="shared" si="899"/>
        <v xml:space="preserve"> </v>
      </c>
      <c r="I903" s="704"/>
      <c r="J903" s="117"/>
      <c r="K903" s="117"/>
      <c r="L903" s="117"/>
      <c r="M903" s="117"/>
      <c r="N903" s="117"/>
      <c r="O903" s="117"/>
      <c r="P903" s="117"/>
      <c r="Q903" s="117"/>
      <c r="R903" s="117"/>
      <c r="S903" s="117"/>
      <c r="T903" s="254"/>
      <c r="U903" s="646"/>
      <c r="V903" s="646"/>
      <c r="W903" s="114"/>
      <c r="X903" s="254"/>
      <c r="Y903" s="224" t="str">
        <f t="shared" si="900"/>
        <v xml:space="preserve"> </v>
      </c>
      <c r="Z903" s="579"/>
      <c r="AA903" s="704"/>
      <c r="AB903" s="119"/>
      <c r="AC903" s="224" t="str">
        <f t="shared" si="854"/>
        <v xml:space="preserve"> </v>
      </c>
      <c r="AD903" s="115"/>
      <c r="AE903" s="253"/>
      <c r="AF903" s="704"/>
      <c r="AG903" s="727"/>
      <c r="AH903" s="727"/>
      <c r="AI903" s="727"/>
      <c r="AJ903" s="727"/>
      <c r="AK903" s="591"/>
      <c r="AL903" s="727"/>
      <c r="AM903" s="727"/>
      <c r="AN903" s="727"/>
      <c r="AO903" s="727"/>
      <c r="AP903" s="727"/>
      <c r="AQ903" s="727"/>
      <c r="AR903" s="727"/>
      <c r="AS903" s="727"/>
      <c r="AT903" s="727"/>
      <c r="AU903" s="727"/>
      <c r="AV903" s="727"/>
      <c r="AW903" s="727"/>
      <c r="AX903" s="727"/>
      <c r="AY903" s="727"/>
      <c r="AZ903" s="727"/>
      <c r="BA903" s="727"/>
      <c r="BB903" s="727"/>
      <c r="BC903" s="821"/>
      <c r="BD903" s="727"/>
      <c r="BE903" s="727"/>
      <c r="BF903" s="727"/>
      <c r="BG903" s="727"/>
      <c r="BH903" s="727"/>
      <c r="BI903" s="727"/>
      <c r="BJ903" s="727"/>
      <c r="BK903" s="727"/>
      <c r="BL903" s="821"/>
      <c r="BM903" s="727"/>
      <c r="BN903" s="727"/>
      <c r="BO903" s="727"/>
      <c r="BP903" s="727"/>
      <c r="BQ903" s="727"/>
      <c r="BR903" s="821"/>
      <c r="BS903" s="727"/>
      <c r="BT903" s="727"/>
      <c r="BU903" s="727"/>
      <c r="BV903" s="591"/>
      <c r="BW903" s="224" t="str">
        <f t="shared" si="912"/>
        <v xml:space="preserve"> </v>
      </c>
      <c r="BX903" s="471">
        <f t="shared" si="901"/>
        <v>812</v>
      </c>
      <c r="BY903" s="117"/>
      <c r="BZ903" s="117"/>
      <c r="CA903" s="117"/>
      <c r="CB903" s="117"/>
      <c r="CC903" s="117"/>
      <c r="CD903" s="461"/>
      <c r="CE903" s="236"/>
      <c r="CF903" s="224" t="str">
        <f t="shared" si="902"/>
        <v xml:space="preserve"> </v>
      </c>
      <c r="CG903" s="116"/>
      <c r="CH903" s="117"/>
      <c r="CI903" s="117"/>
      <c r="CJ903" s="117"/>
      <c r="CK903" s="472"/>
      <c r="CL903" s="472"/>
      <c r="CM903" s="472"/>
      <c r="CN903" s="472"/>
      <c r="CO903" s="117"/>
      <c r="CP903" s="253"/>
      <c r="CQ903" s="120"/>
      <c r="CR903" s="224" t="str" cm="1">
        <f t="array" ref="CR903">IF(AND(SUM(COUNTIF(CG903:CM903,{"*不明*","*その他*"})+COUNTIF(CO903:CP903,{"*不明*","*その他*"}))&gt;0,CQ903=""),"その他・不明の場合,10)具体的内容、理由を記入",IF(OR(AND(CI903=CI$65,COUNTA(CJ903:CM903)&lt;4),AND(OR(CI903=CI$63,CI903=CI$64,CI903=CI$66,CI903=CI$67,CI903=CI$68,CI903=""),COUNTA(CJ903:CM903)&gt;0)),"3)介護保険認定済→要介護度、認知症自立度、寝たきり度、介護保険サービス記入",IF(OR(AND(OR(CM903=CM$63,CM903=CM$64),CN903=""),AND(OR(CM903=CM$65,CM903=CM$66),CN903&lt;&gt;"")),"7)介護保険サービス受けている/過去受けていた→具体的内容記入"," ")))</f>
        <v xml:space="preserve"> </v>
      </c>
      <c r="CS903" s="224" t="str">
        <f t="shared" si="903"/>
        <v xml:space="preserve"> </v>
      </c>
      <c r="CT903" s="116"/>
      <c r="CU903" s="253"/>
      <c r="CV903" s="117"/>
      <c r="CW903" s="117"/>
      <c r="CX903" s="253"/>
      <c r="CY903" s="117"/>
      <c r="CZ903" s="117"/>
      <c r="DA903" s="253"/>
      <c r="DB903" s="117"/>
      <c r="DC903" s="224" t="str">
        <f t="shared" si="904"/>
        <v xml:space="preserve"> </v>
      </c>
      <c r="DD903" s="224" t="str">
        <f t="shared" si="905"/>
        <v xml:space="preserve"> </v>
      </c>
      <c r="DE903" s="224" t="str">
        <f t="shared" si="855"/>
        <v xml:space="preserve"> </v>
      </c>
      <c r="DF903" s="121"/>
      <c r="DG903" s="114"/>
      <c r="DH903" s="704"/>
      <c r="DI903" s="119"/>
      <c r="DJ903" s="187"/>
      <c r="DK903" s="254"/>
      <c r="DL903" s="224" t="str">
        <f t="shared" si="856"/>
        <v xml:space="preserve"> </v>
      </c>
      <c r="DM903" s="224" t="str">
        <f t="shared" si="906"/>
        <v xml:space="preserve"> </v>
      </c>
      <c r="DN903" s="474"/>
      <c r="DO903" s="117"/>
      <c r="DP903" s="117"/>
      <c r="DQ903" s="117"/>
      <c r="DR903" s="117"/>
      <c r="DS903" s="117"/>
      <c r="DT903" s="254"/>
      <c r="DU903" s="476"/>
      <c r="DV903" s="224" t="str">
        <f t="shared" si="857"/>
        <v xml:space="preserve"> </v>
      </c>
      <c r="DW903" s="115"/>
      <c r="DX903" s="470"/>
      <c r="DY903" s="117"/>
      <c r="DZ903" s="704"/>
      <c r="EA903" s="224" t="str">
        <f t="shared" si="858"/>
        <v xml:space="preserve"> </v>
      </c>
      <c r="EB903" s="906"/>
      <c r="EC903" s="904"/>
      <c r="ED903" s="904"/>
      <c r="EE903" s="904"/>
      <c r="EF903" s="904"/>
      <c r="EG903" s="904"/>
      <c r="EH903" s="904"/>
      <c r="EI903" s="904"/>
      <c r="EJ903" s="904"/>
      <c r="EK903" s="905"/>
      <c r="EL903" s="80"/>
      <c r="EM903" s="224" t="str">
        <f t="shared" si="907"/>
        <v xml:space="preserve"> </v>
      </c>
      <c r="EN903" s="224" t="str">
        <f t="shared" si="908"/>
        <v xml:space="preserve"> </v>
      </c>
      <c r="EO903" s="115"/>
      <c r="EP903" s="1050"/>
      <c r="EQ903" s="253"/>
      <c r="ER903" s="117"/>
      <c r="ES903" s="1258">
        <f t="shared" si="909"/>
        <v>812</v>
      </c>
      <c r="ET903" s="224" t="str">
        <f t="shared" si="910"/>
        <v xml:space="preserve"> </v>
      </c>
      <c r="EU903" s="477" t="str">
        <f t="shared" si="911"/>
        <v/>
      </c>
      <c r="EV903" s="1334" t="str">
        <f t="shared" si="853"/>
        <v xml:space="preserve"> </v>
      </c>
      <c r="EW903" s="1332" t="str">
        <f t="shared" si="897"/>
        <v/>
      </c>
      <c r="EX903" s="1275" t="str">
        <f t="shared" si="879"/>
        <v/>
      </c>
      <c r="EY903" s="1275" t="str">
        <f t="shared" si="880"/>
        <v/>
      </c>
      <c r="EZ903" s="1275" t="str">
        <f t="shared" si="881"/>
        <v/>
      </c>
      <c r="FA903" s="1275" t="str">
        <f t="shared" si="882"/>
        <v/>
      </c>
      <c r="FB903" s="1275" t="str">
        <f t="shared" si="883"/>
        <v/>
      </c>
      <c r="FC903" s="1333" t="str">
        <f t="shared" si="884"/>
        <v/>
      </c>
      <c r="FE903" s="1234" t="str">
        <f t="shared" si="885"/>
        <v xml:space="preserve"> </v>
      </c>
      <c r="FF903" s="1234" t="str">
        <f t="shared" si="886"/>
        <v xml:space="preserve"> </v>
      </c>
      <c r="FG903" s="1234" t="str">
        <f t="shared" si="887"/>
        <v xml:space="preserve"> </v>
      </c>
      <c r="FH903" s="1234" t="str">
        <f t="shared" si="888"/>
        <v xml:space="preserve"> </v>
      </c>
      <c r="FI903" s="1234" t="str">
        <f t="shared" si="859"/>
        <v xml:space="preserve"> </v>
      </c>
      <c r="FJ903" s="1234" t="str">
        <f t="shared" si="889"/>
        <v xml:space="preserve"> </v>
      </c>
      <c r="FK903" s="1234">
        <f t="shared" si="860"/>
        <v>0</v>
      </c>
      <c r="FL903" s="1227"/>
      <c r="FM903" s="1234" t="str">
        <f t="shared" si="861"/>
        <v xml:space="preserve"> </v>
      </c>
      <c r="FN903" s="1234" t="str">
        <f t="shared" si="862"/>
        <v xml:space="preserve"> </v>
      </c>
      <c r="FO903" s="1234" t="str">
        <f t="shared" si="890"/>
        <v xml:space="preserve"> </v>
      </c>
      <c r="FP903" s="1234" t="str">
        <f t="shared" si="891"/>
        <v xml:space="preserve"> </v>
      </c>
      <c r="FQ903" s="1234" t="str">
        <f t="shared" si="863"/>
        <v xml:space="preserve"> </v>
      </c>
      <c r="FR903" s="1234" t="str">
        <f t="shared" si="892"/>
        <v xml:space="preserve"> </v>
      </c>
      <c r="FS903" s="1234">
        <f t="shared" si="898"/>
        <v>0</v>
      </c>
      <c r="FT903" s="1227"/>
      <c r="FU903" s="1234" t="str">
        <f t="shared" si="893"/>
        <v xml:space="preserve"> </v>
      </c>
      <c r="FV903" s="1234" t="str">
        <f t="shared" si="894"/>
        <v xml:space="preserve"> </v>
      </c>
      <c r="FW903" s="1234" t="str">
        <f t="shared" si="895"/>
        <v xml:space="preserve"> </v>
      </c>
      <c r="FX903" s="1234" t="str">
        <f t="shared" si="864"/>
        <v xml:space="preserve"> </v>
      </c>
      <c r="FY903" s="1234" t="str">
        <f t="shared" si="865"/>
        <v xml:space="preserve"> </v>
      </c>
      <c r="FZ903" s="1234" t="str">
        <f t="shared" si="896"/>
        <v xml:space="preserve"> </v>
      </c>
      <c r="GA903" s="1234">
        <f t="shared" si="866"/>
        <v>0</v>
      </c>
      <c r="GB903" s="1227"/>
      <c r="GC903" s="1234" t="str">
        <f t="shared" si="867"/>
        <v xml:space="preserve"> </v>
      </c>
      <c r="GD903" s="1234" t="str">
        <f t="shared" si="868"/>
        <v xml:space="preserve"> </v>
      </c>
      <c r="GE903" s="1234" t="str">
        <f t="shared" si="869"/>
        <v xml:space="preserve"> </v>
      </c>
      <c r="GF903" s="1234" t="str">
        <f t="shared" si="870"/>
        <v xml:space="preserve"> </v>
      </c>
      <c r="GG903" s="1234" t="str">
        <f t="shared" si="871"/>
        <v xml:space="preserve"> </v>
      </c>
      <c r="GH903" s="1234" t="str">
        <f t="shared" si="872"/>
        <v xml:space="preserve"> </v>
      </c>
      <c r="GI903" s="1234" t="str">
        <f t="shared" si="873"/>
        <v xml:space="preserve"> </v>
      </c>
      <c r="GJ903" s="1234" t="str">
        <f t="shared" si="874"/>
        <v xml:space="preserve"> </v>
      </c>
      <c r="GK903" s="1234" t="str">
        <f t="shared" si="875"/>
        <v xml:space="preserve"> </v>
      </c>
      <c r="GL903" s="1234" t="str">
        <f t="shared" si="876"/>
        <v xml:space="preserve"> </v>
      </c>
      <c r="GM903" s="1234" t="str">
        <f t="shared" si="877"/>
        <v xml:space="preserve"> </v>
      </c>
      <c r="GN903" s="1234">
        <f t="shared" si="878"/>
        <v>0</v>
      </c>
    </row>
    <row r="904" spans="1:196" s="100" customFormat="1" ht="27" customHeight="1" thickTop="1" thickBot="1">
      <c r="A904" s="1208">
        <f>【A票】【D票】!$D$10</f>
        <v>0</v>
      </c>
      <c r="B904" s="1212">
        <f>【A票】【D票】!$H$10</f>
        <v>0</v>
      </c>
      <c r="C904" s="1213" t="str">
        <f>【A票】【D票】!$K$10</f>
        <v xml:space="preserve"> </v>
      </c>
      <c r="D904" s="1214">
        <f t="shared" si="852"/>
        <v>813</v>
      </c>
      <c r="E904" s="914"/>
      <c r="F904" s="467"/>
      <c r="G904" s="469"/>
      <c r="H904" s="224" t="str">
        <f t="shared" si="899"/>
        <v xml:space="preserve"> </v>
      </c>
      <c r="I904" s="704"/>
      <c r="J904" s="117"/>
      <c r="K904" s="117"/>
      <c r="L904" s="117"/>
      <c r="M904" s="117"/>
      <c r="N904" s="117"/>
      <c r="O904" s="117"/>
      <c r="P904" s="117"/>
      <c r="Q904" s="117"/>
      <c r="R904" s="117"/>
      <c r="S904" s="117"/>
      <c r="T904" s="254"/>
      <c r="U904" s="646"/>
      <c r="V904" s="646"/>
      <c r="W904" s="114"/>
      <c r="X904" s="254"/>
      <c r="Y904" s="224" t="str">
        <f t="shared" si="900"/>
        <v xml:space="preserve"> </v>
      </c>
      <c r="Z904" s="579"/>
      <c r="AA904" s="704"/>
      <c r="AB904" s="119"/>
      <c r="AC904" s="224" t="str">
        <f t="shared" si="854"/>
        <v xml:space="preserve"> </v>
      </c>
      <c r="AD904" s="115"/>
      <c r="AE904" s="253"/>
      <c r="AF904" s="704"/>
      <c r="AG904" s="727"/>
      <c r="AH904" s="727"/>
      <c r="AI904" s="727"/>
      <c r="AJ904" s="727"/>
      <c r="AK904" s="591"/>
      <c r="AL904" s="727"/>
      <c r="AM904" s="727"/>
      <c r="AN904" s="727"/>
      <c r="AO904" s="727"/>
      <c r="AP904" s="727"/>
      <c r="AQ904" s="727"/>
      <c r="AR904" s="727"/>
      <c r="AS904" s="727"/>
      <c r="AT904" s="727"/>
      <c r="AU904" s="727"/>
      <c r="AV904" s="727"/>
      <c r="AW904" s="727"/>
      <c r="AX904" s="727"/>
      <c r="AY904" s="727"/>
      <c r="AZ904" s="727"/>
      <c r="BA904" s="727"/>
      <c r="BB904" s="727"/>
      <c r="BC904" s="821"/>
      <c r="BD904" s="727"/>
      <c r="BE904" s="727"/>
      <c r="BF904" s="727"/>
      <c r="BG904" s="727"/>
      <c r="BH904" s="727"/>
      <c r="BI904" s="727"/>
      <c r="BJ904" s="727"/>
      <c r="BK904" s="727"/>
      <c r="BL904" s="821"/>
      <c r="BM904" s="727"/>
      <c r="BN904" s="727"/>
      <c r="BO904" s="727"/>
      <c r="BP904" s="727"/>
      <c r="BQ904" s="727"/>
      <c r="BR904" s="821"/>
      <c r="BS904" s="727"/>
      <c r="BT904" s="727"/>
      <c r="BU904" s="727"/>
      <c r="BV904" s="591"/>
      <c r="BW904" s="224" t="str">
        <f t="shared" si="912"/>
        <v xml:space="preserve"> </v>
      </c>
      <c r="BX904" s="471">
        <f t="shared" si="901"/>
        <v>813</v>
      </c>
      <c r="BY904" s="117"/>
      <c r="BZ904" s="117"/>
      <c r="CA904" s="117"/>
      <c r="CB904" s="117"/>
      <c r="CC904" s="117"/>
      <c r="CD904" s="461"/>
      <c r="CE904" s="236"/>
      <c r="CF904" s="224" t="str">
        <f t="shared" si="902"/>
        <v xml:space="preserve"> </v>
      </c>
      <c r="CG904" s="116"/>
      <c r="CH904" s="117"/>
      <c r="CI904" s="117"/>
      <c r="CJ904" s="117"/>
      <c r="CK904" s="472"/>
      <c r="CL904" s="472"/>
      <c r="CM904" s="472"/>
      <c r="CN904" s="472"/>
      <c r="CO904" s="117"/>
      <c r="CP904" s="253"/>
      <c r="CQ904" s="120"/>
      <c r="CR904" s="224" t="str" cm="1">
        <f t="array" ref="CR904">IF(AND(SUM(COUNTIF(CG904:CM904,{"*不明*","*その他*"})+COUNTIF(CO904:CP904,{"*不明*","*その他*"}))&gt;0,CQ904=""),"その他・不明の場合,10)具体的内容、理由を記入",IF(OR(AND(CI904=CI$65,COUNTA(CJ904:CM904)&lt;4),AND(OR(CI904=CI$63,CI904=CI$64,CI904=CI$66,CI904=CI$67,CI904=CI$68,CI904=""),COUNTA(CJ904:CM904)&gt;0)),"3)介護保険認定済→要介護度、認知症自立度、寝たきり度、介護保険サービス記入",IF(OR(AND(OR(CM904=CM$63,CM904=CM$64),CN904=""),AND(OR(CM904=CM$65,CM904=CM$66),CN904&lt;&gt;"")),"7)介護保険サービス受けている/過去受けていた→具体的内容記入"," ")))</f>
        <v xml:space="preserve"> </v>
      </c>
      <c r="CS904" s="224" t="str">
        <f t="shared" si="903"/>
        <v xml:space="preserve"> </v>
      </c>
      <c r="CT904" s="116"/>
      <c r="CU904" s="253"/>
      <c r="CV904" s="117"/>
      <c r="CW904" s="117"/>
      <c r="CX904" s="253"/>
      <c r="CY904" s="117"/>
      <c r="CZ904" s="117"/>
      <c r="DA904" s="253"/>
      <c r="DB904" s="117"/>
      <c r="DC904" s="224" t="str">
        <f t="shared" si="904"/>
        <v xml:space="preserve"> </v>
      </c>
      <c r="DD904" s="224" t="str">
        <f t="shared" si="905"/>
        <v xml:space="preserve"> </v>
      </c>
      <c r="DE904" s="224" t="str">
        <f t="shared" si="855"/>
        <v xml:space="preserve"> </v>
      </c>
      <c r="DF904" s="121"/>
      <c r="DG904" s="114"/>
      <c r="DH904" s="704"/>
      <c r="DI904" s="119"/>
      <c r="DJ904" s="187"/>
      <c r="DK904" s="254"/>
      <c r="DL904" s="224" t="str">
        <f t="shared" si="856"/>
        <v xml:space="preserve"> </v>
      </c>
      <c r="DM904" s="224" t="str">
        <f t="shared" si="906"/>
        <v xml:space="preserve"> </v>
      </c>
      <c r="DN904" s="474"/>
      <c r="DO904" s="117"/>
      <c r="DP904" s="117"/>
      <c r="DQ904" s="117"/>
      <c r="DR904" s="117"/>
      <c r="DS904" s="117"/>
      <c r="DT904" s="254"/>
      <c r="DU904" s="476"/>
      <c r="DV904" s="224" t="str">
        <f t="shared" si="857"/>
        <v xml:space="preserve"> </v>
      </c>
      <c r="DW904" s="115"/>
      <c r="DX904" s="470"/>
      <c r="DY904" s="117"/>
      <c r="DZ904" s="704"/>
      <c r="EA904" s="224" t="str">
        <f t="shared" si="858"/>
        <v xml:space="preserve"> </v>
      </c>
      <c r="EB904" s="906"/>
      <c r="EC904" s="904"/>
      <c r="ED904" s="904"/>
      <c r="EE904" s="904"/>
      <c r="EF904" s="904"/>
      <c r="EG904" s="904"/>
      <c r="EH904" s="904"/>
      <c r="EI904" s="904"/>
      <c r="EJ904" s="904"/>
      <c r="EK904" s="905"/>
      <c r="EL904" s="80"/>
      <c r="EM904" s="224" t="str">
        <f t="shared" si="907"/>
        <v xml:space="preserve"> </v>
      </c>
      <c r="EN904" s="224" t="str">
        <f t="shared" si="908"/>
        <v xml:space="preserve"> </v>
      </c>
      <c r="EO904" s="115"/>
      <c r="EP904" s="1050"/>
      <c r="EQ904" s="253"/>
      <c r="ER904" s="117"/>
      <c r="ES904" s="1258">
        <f t="shared" si="909"/>
        <v>813</v>
      </c>
      <c r="ET904" s="224" t="str">
        <f t="shared" si="910"/>
        <v xml:space="preserve"> </v>
      </c>
      <c r="EU904" s="477" t="str">
        <f t="shared" si="911"/>
        <v/>
      </c>
      <c r="EV904" s="1334" t="str">
        <f t="shared" si="853"/>
        <v xml:space="preserve"> </v>
      </c>
      <c r="EW904" s="1332" t="str">
        <f t="shared" si="897"/>
        <v/>
      </c>
      <c r="EX904" s="1275" t="str">
        <f t="shared" si="879"/>
        <v/>
      </c>
      <c r="EY904" s="1275" t="str">
        <f t="shared" si="880"/>
        <v/>
      </c>
      <c r="EZ904" s="1275" t="str">
        <f t="shared" si="881"/>
        <v/>
      </c>
      <c r="FA904" s="1275" t="str">
        <f t="shared" si="882"/>
        <v/>
      </c>
      <c r="FB904" s="1275" t="str">
        <f t="shared" si="883"/>
        <v/>
      </c>
      <c r="FC904" s="1333" t="str">
        <f t="shared" si="884"/>
        <v/>
      </c>
      <c r="FE904" s="1234" t="str">
        <f t="shared" si="885"/>
        <v xml:space="preserve"> </v>
      </c>
      <c r="FF904" s="1234" t="str">
        <f t="shared" si="886"/>
        <v xml:space="preserve"> </v>
      </c>
      <c r="FG904" s="1234" t="str">
        <f t="shared" si="887"/>
        <v xml:space="preserve"> </v>
      </c>
      <c r="FH904" s="1234" t="str">
        <f t="shared" si="888"/>
        <v xml:space="preserve"> </v>
      </c>
      <c r="FI904" s="1234" t="str">
        <f t="shared" si="859"/>
        <v xml:space="preserve"> </v>
      </c>
      <c r="FJ904" s="1234" t="str">
        <f t="shared" si="889"/>
        <v xml:space="preserve"> </v>
      </c>
      <c r="FK904" s="1234">
        <f t="shared" si="860"/>
        <v>0</v>
      </c>
      <c r="FL904" s="1227"/>
      <c r="FM904" s="1234" t="str">
        <f t="shared" si="861"/>
        <v xml:space="preserve"> </v>
      </c>
      <c r="FN904" s="1234" t="str">
        <f t="shared" si="862"/>
        <v xml:space="preserve"> </v>
      </c>
      <c r="FO904" s="1234" t="str">
        <f t="shared" si="890"/>
        <v xml:space="preserve"> </v>
      </c>
      <c r="FP904" s="1234" t="str">
        <f t="shared" si="891"/>
        <v xml:space="preserve"> </v>
      </c>
      <c r="FQ904" s="1234" t="str">
        <f t="shared" si="863"/>
        <v xml:space="preserve"> </v>
      </c>
      <c r="FR904" s="1234" t="str">
        <f t="shared" si="892"/>
        <v xml:space="preserve"> </v>
      </c>
      <c r="FS904" s="1234">
        <f t="shared" si="898"/>
        <v>0</v>
      </c>
      <c r="FT904" s="1227"/>
      <c r="FU904" s="1234" t="str">
        <f t="shared" si="893"/>
        <v xml:space="preserve"> </v>
      </c>
      <c r="FV904" s="1234" t="str">
        <f t="shared" si="894"/>
        <v xml:space="preserve"> </v>
      </c>
      <c r="FW904" s="1234" t="str">
        <f t="shared" si="895"/>
        <v xml:space="preserve"> </v>
      </c>
      <c r="FX904" s="1234" t="str">
        <f t="shared" si="864"/>
        <v xml:space="preserve"> </v>
      </c>
      <c r="FY904" s="1234" t="str">
        <f t="shared" si="865"/>
        <v xml:space="preserve"> </v>
      </c>
      <c r="FZ904" s="1234" t="str">
        <f t="shared" si="896"/>
        <v xml:space="preserve"> </v>
      </c>
      <c r="GA904" s="1234">
        <f t="shared" si="866"/>
        <v>0</v>
      </c>
      <c r="GB904" s="1227"/>
      <c r="GC904" s="1234" t="str">
        <f t="shared" si="867"/>
        <v xml:space="preserve"> </v>
      </c>
      <c r="GD904" s="1234" t="str">
        <f t="shared" si="868"/>
        <v xml:space="preserve"> </v>
      </c>
      <c r="GE904" s="1234" t="str">
        <f t="shared" si="869"/>
        <v xml:space="preserve"> </v>
      </c>
      <c r="GF904" s="1234" t="str">
        <f t="shared" si="870"/>
        <v xml:space="preserve"> </v>
      </c>
      <c r="GG904" s="1234" t="str">
        <f t="shared" si="871"/>
        <v xml:space="preserve"> </v>
      </c>
      <c r="GH904" s="1234" t="str">
        <f t="shared" si="872"/>
        <v xml:space="preserve"> </v>
      </c>
      <c r="GI904" s="1234" t="str">
        <f t="shared" si="873"/>
        <v xml:space="preserve"> </v>
      </c>
      <c r="GJ904" s="1234" t="str">
        <f t="shared" si="874"/>
        <v xml:space="preserve"> </v>
      </c>
      <c r="GK904" s="1234" t="str">
        <f t="shared" si="875"/>
        <v xml:space="preserve"> </v>
      </c>
      <c r="GL904" s="1234" t="str">
        <f t="shared" si="876"/>
        <v xml:space="preserve"> </v>
      </c>
      <c r="GM904" s="1234" t="str">
        <f t="shared" si="877"/>
        <v xml:space="preserve"> </v>
      </c>
      <c r="GN904" s="1234">
        <f t="shared" si="878"/>
        <v>0</v>
      </c>
    </row>
    <row r="905" spans="1:196" s="100" customFormat="1" ht="27" customHeight="1" thickTop="1" thickBot="1">
      <c r="A905" s="1208">
        <f>【A票】【D票】!$D$10</f>
        <v>0</v>
      </c>
      <c r="B905" s="1212">
        <f>【A票】【D票】!$H$10</f>
        <v>0</v>
      </c>
      <c r="C905" s="1213" t="str">
        <f>【A票】【D票】!$K$10</f>
        <v xml:space="preserve"> </v>
      </c>
      <c r="D905" s="1214">
        <f t="shared" si="852"/>
        <v>814</v>
      </c>
      <c r="E905" s="914"/>
      <c r="F905" s="467"/>
      <c r="G905" s="469"/>
      <c r="H905" s="224" t="str">
        <f t="shared" si="899"/>
        <v xml:space="preserve"> </v>
      </c>
      <c r="I905" s="704"/>
      <c r="J905" s="117"/>
      <c r="K905" s="117"/>
      <c r="L905" s="117"/>
      <c r="M905" s="117"/>
      <c r="N905" s="117"/>
      <c r="O905" s="117"/>
      <c r="P905" s="117"/>
      <c r="Q905" s="117"/>
      <c r="R905" s="117"/>
      <c r="S905" s="117"/>
      <c r="T905" s="254"/>
      <c r="U905" s="646"/>
      <c r="V905" s="646"/>
      <c r="W905" s="114"/>
      <c r="X905" s="254"/>
      <c r="Y905" s="224" t="str">
        <f t="shared" si="900"/>
        <v xml:space="preserve"> </v>
      </c>
      <c r="Z905" s="579"/>
      <c r="AA905" s="704"/>
      <c r="AB905" s="119"/>
      <c r="AC905" s="224" t="str">
        <f t="shared" si="854"/>
        <v xml:space="preserve"> </v>
      </c>
      <c r="AD905" s="115"/>
      <c r="AE905" s="253"/>
      <c r="AF905" s="704"/>
      <c r="AG905" s="727"/>
      <c r="AH905" s="727"/>
      <c r="AI905" s="727"/>
      <c r="AJ905" s="727"/>
      <c r="AK905" s="591"/>
      <c r="AL905" s="727"/>
      <c r="AM905" s="727"/>
      <c r="AN905" s="727"/>
      <c r="AO905" s="727"/>
      <c r="AP905" s="727"/>
      <c r="AQ905" s="727"/>
      <c r="AR905" s="727"/>
      <c r="AS905" s="727"/>
      <c r="AT905" s="727"/>
      <c r="AU905" s="727"/>
      <c r="AV905" s="727"/>
      <c r="AW905" s="727"/>
      <c r="AX905" s="727"/>
      <c r="AY905" s="727"/>
      <c r="AZ905" s="727"/>
      <c r="BA905" s="727"/>
      <c r="BB905" s="727"/>
      <c r="BC905" s="821"/>
      <c r="BD905" s="727"/>
      <c r="BE905" s="727"/>
      <c r="BF905" s="727"/>
      <c r="BG905" s="727"/>
      <c r="BH905" s="727"/>
      <c r="BI905" s="727"/>
      <c r="BJ905" s="727"/>
      <c r="BK905" s="727"/>
      <c r="BL905" s="821"/>
      <c r="BM905" s="727"/>
      <c r="BN905" s="727"/>
      <c r="BO905" s="727"/>
      <c r="BP905" s="727"/>
      <c r="BQ905" s="727"/>
      <c r="BR905" s="821"/>
      <c r="BS905" s="727"/>
      <c r="BT905" s="727"/>
      <c r="BU905" s="727"/>
      <c r="BV905" s="591"/>
      <c r="BW905" s="224" t="str">
        <f t="shared" si="912"/>
        <v xml:space="preserve"> </v>
      </c>
      <c r="BX905" s="471">
        <f t="shared" si="901"/>
        <v>814</v>
      </c>
      <c r="BY905" s="117"/>
      <c r="BZ905" s="117"/>
      <c r="CA905" s="117"/>
      <c r="CB905" s="117"/>
      <c r="CC905" s="117"/>
      <c r="CD905" s="461"/>
      <c r="CE905" s="236"/>
      <c r="CF905" s="224" t="str">
        <f t="shared" si="902"/>
        <v xml:space="preserve"> </v>
      </c>
      <c r="CG905" s="116"/>
      <c r="CH905" s="117"/>
      <c r="CI905" s="117"/>
      <c r="CJ905" s="117"/>
      <c r="CK905" s="472"/>
      <c r="CL905" s="472"/>
      <c r="CM905" s="472"/>
      <c r="CN905" s="472"/>
      <c r="CO905" s="117"/>
      <c r="CP905" s="253"/>
      <c r="CQ905" s="120"/>
      <c r="CR905" s="224" t="str" cm="1">
        <f t="array" ref="CR905">IF(AND(SUM(COUNTIF(CG905:CM905,{"*不明*","*その他*"})+COUNTIF(CO905:CP905,{"*不明*","*その他*"}))&gt;0,CQ905=""),"その他・不明の場合,10)具体的内容、理由を記入",IF(OR(AND(CI905=CI$65,COUNTA(CJ905:CM905)&lt;4),AND(OR(CI905=CI$63,CI905=CI$64,CI905=CI$66,CI905=CI$67,CI905=CI$68,CI905=""),COUNTA(CJ905:CM905)&gt;0)),"3)介護保険認定済→要介護度、認知症自立度、寝たきり度、介護保険サービス記入",IF(OR(AND(OR(CM905=CM$63,CM905=CM$64),CN905=""),AND(OR(CM905=CM$65,CM905=CM$66),CN905&lt;&gt;"")),"7)介護保険サービス受けている/過去受けていた→具体的内容記入"," ")))</f>
        <v xml:space="preserve"> </v>
      </c>
      <c r="CS905" s="224" t="str">
        <f t="shared" si="903"/>
        <v xml:space="preserve"> </v>
      </c>
      <c r="CT905" s="116"/>
      <c r="CU905" s="253"/>
      <c r="CV905" s="117"/>
      <c r="CW905" s="117"/>
      <c r="CX905" s="253"/>
      <c r="CY905" s="117"/>
      <c r="CZ905" s="117"/>
      <c r="DA905" s="253"/>
      <c r="DB905" s="117"/>
      <c r="DC905" s="224" t="str">
        <f t="shared" si="904"/>
        <v xml:space="preserve"> </v>
      </c>
      <c r="DD905" s="224" t="str">
        <f t="shared" si="905"/>
        <v xml:space="preserve"> </v>
      </c>
      <c r="DE905" s="224" t="str">
        <f t="shared" si="855"/>
        <v xml:space="preserve"> </v>
      </c>
      <c r="DF905" s="121"/>
      <c r="DG905" s="114"/>
      <c r="DH905" s="704"/>
      <c r="DI905" s="119"/>
      <c r="DJ905" s="187"/>
      <c r="DK905" s="254"/>
      <c r="DL905" s="224" t="str">
        <f t="shared" si="856"/>
        <v xml:space="preserve"> </v>
      </c>
      <c r="DM905" s="224" t="str">
        <f t="shared" si="906"/>
        <v xml:space="preserve"> </v>
      </c>
      <c r="DN905" s="474"/>
      <c r="DO905" s="117"/>
      <c r="DP905" s="117"/>
      <c r="DQ905" s="117"/>
      <c r="DR905" s="117"/>
      <c r="DS905" s="117"/>
      <c r="DT905" s="254"/>
      <c r="DU905" s="476"/>
      <c r="DV905" s="224" t="str">
        <f t="shared" si="857"/>
        <v xml:space="preserve"> </v>
      </c>
      <c r="DW905" s="115"/>
      <c r="DX905" s="470"/>
      <c r="DY905" s="117"/>
      <c r="DZ905" s="704"/>
      <c r="EA905" s="224" t="str">
        <f t="shared" si="858"/>
        <v xml:space="preserve"> </v>
      </c>
      <c r="EB905" s="906"/>
      <c r="EC905" s="904"/>
      <c r="ED905" s="904"/>
      <c r="EE905" s="904"/>
      <c r="EF905" s="904"/>
      <c r="EG905" s="904"/>
      <c r="EH905" s="904"/>
      <c r="EI905" s="904"/>
      <c r="EJ905" s="904"/>
      <c r="EK905" s="905"/>
      <c r="EL905" s="80"/>
      <c r="EM905" s="224" t="str">
        <f t="shared" si="907"/>
        <v xml:space="preserve"> </v>
      </c>
      <c r="EN905" s="224" t="str">
        <f t="shared" si="908"/>
        <v xml:space="preserve"> </v>
      </c>
      <c r="EO905" s="115"/>
      <c r="EP905" s="1050"/>
      <c r="EQ905" s="253"/>
      <c r="ER905" s="117"/>
      <c r="ES905" s="1258">
        <f t="shared" si="909"/>
        <v>814</v>
      </c>
      <c r="ET905" s="224" t="str">
        <f t="shared" si="910"/>
        <v xml:space="preserve"> </v>
      </c>
      <c r="EU905" s="477" t="str">
        <f t="shared" si="911"/>
        <v/>
      </c>
      <c r="EV905" s="1334" t="str">
        <f t="shared" si="853"/>
        <v xml:space="preserve"> </v>
      </c>
      <c r="EW905" s="1332" t="str">
        <f t="shared" si="897"/>
        <v/>
      </c>
      <c r="EX905" s="1275" t="str">
        <f t="shared" si="879"/>
        <v/>
      </c>
      <c r="EY905" s="1275" t="str">
        <f t="shared" si="880"/>
        <v/>
      </c>
      <c r="EZ905" s="1275" t="str">
        <f t="shared" si="881"/>
        <v/>
      </c>
      <c r="FA905" s="1275" t="str">
        <f t="shared" si="882"/>
        <v/>
      </c>
      <c r="FB905" s="1275" t="str">
        <f t="shared" si="883"/>
        <v/>
      </c>
      <c r="FC905" s="1333" t="str">
        <f t="shared" si="884"/>
        <v/>
      </c>
      <c r="FE905" s="1234" t="str">
        <f t="shared" si="885"/>
        <v xml:space="preserve"> </v>
      </c>
      <c r="FF905" s="1234" t="str">
        <f t="shared" si="886"/>
        <v xml:space="preserve"> </v>
      </c>
      <c r="FG905" s="1234" t="str">
        <f t="shared" si="887"/>
        <v xml:space="preserve"> </v>
      </c>
      <c r="FH905" s="1234" t="str">
        <f t="shared" si="888"/>
        <v xml:space="preserve"> </v>
      </c>
      <c r="FI905" s="1234" t="str">
        <f t="shared" si="859"/>
        <v xml:space="preserve"> </v>
      </c>
      <c r="FJ905" s="1234" t="str">
        <f t="shared" si="889"/>
        <v xml:space="preserve"> </v>
      </c>
      <c r="FK905" s="1234">
        <f t="shared" si="860"/>
        <v>0</v>
      </c>
      <c r="FL905" s="1227"/>
      <c r="FM905" s="1234" t="str">
        <f t="shared" si="861"/>
        <v xml:space="preserve"> </v>
      </c>
      <c r="FN905" s="1234" t="str">
        <f t="shared" si="862"/>
        <v xml:space="preserve"> </v>
      </c>
      <c r="FO905" s="1234" t="str">
        <f t="shared" si="890"/>
        <v xml:space="preserve"> </v>
      </c>
      <c r="FP905" s="1234" t="str">
        <f t="shared" si="891"/>
        <v xml:space="preserve"> </v>
      </c>
      <c r="FQ905" s="1234" t="str">
        <f t="shared" si="863"/>
        <v xml:space="preserve"> </v>
      </c>
      <c r="FR905" s="1234" t="str">
        <f t="shared" si="892"/>
        <v xml:space="preserve"> </v>
      </c>
      <c r="FS905" s="1234">
        <f t="shared" si="898"/>
        <v>0</v>
      </c>
      <c r="FT905" s="1227"/>
      <c r="FU905" s="1234" t="str">
        <f t="shared" si="893"/>
        <v xml:space="preserve"> </v>
      </c>
      <c r="FV905" s="1234" t="str">
        <f t="shared" si="894"/>
        <v xml:space="preserve"> </v>
      </c>
      <c r="FW905" s="1234" t="str">
        <f t="shared" si="895"/>
        <v xml:space="preserve"> </v>
      </c>
      <c r="FX905" s="1234" t="str">
        <f t="shared" si="864"/>
        <v xml:space="preserve"> </v>
      </c>
      <c r="FY905" s="1234" t="str">
        <f t="shared" si="865"/>
        <v xml:space="preserve"> </v>
      </c>
      <c r="FZ905" s="1234" t="str">
        <f t="shared" si="896"/>
        <v xml:space="preserve"> </v>
      </c>
      <c r="GA905" s="1234">
        <f t="shared" si="866"/>
        <v>0</v>
      </c>
      <c r="GB905" s="1227"/>
      <c r="GC905" s="1234" t="str">
        <f t="shared" si="867"/>
        <v xml:space="preserve"> </v>
      </c>
      <c r="GD905" s="1234" t="str">
        <f t="shared" si="868"/>
        <v xml:space="preserve"> </v>
      </c>
      <c r="GE905" s="1234" t="str">
        <f t="shared" si="869"/>
        <v xml:space="preserve"> </v>
      </c>
      <c r="GF905" s="1234" t="str">
        <f t="shared" si="870"/>
        <v xml:space="preserve"> </v>
      </c>
      <c r="GG905" s="1234" t="str">
        <f t="shared" si="871"/>
        <v xml:space="preserve"> </v>
      </c>
      <c r="GH905" s="1234" t="str">
        <f t="shared" si="872"/>
        <v xml:space="preserve"> </v>
      </c>
      <c r="GI905" s="1234" t="str">
        <f t="shared" si="873"/>
        <v xml:space="preserve"> </v>
      </c>
      <c r="GJ905" s="1234" t="str">
        <f t="shared" si="874"/>
        <v xml:space="preserve"> </v>
      </c>
      <c r="GK905" s="1234" t="str">
        <f t="shared" si="875"/>
        <v xml:space="preserve"> </v>
      </c>
      <c r="GL905" s="1234" t="str">
        <f t="shared" si="876"/>
        <v xml:space="preserve"> </v>
      </c>
      <c r="GM905" s="1234" t="str">
        <f t="shared" si="877"/>
        <v xml:space="preserve"> </v>
      </c>
      <c r="GN905" s="1234">
        <f t="shared" si="878"/>
        <v>0</v>
      </c>
    </row>
    <row r="906" spans="1:196" s="100" customFormat="1" ht="27" customHeight="1" thickTop="1" thickBot="1">
      <c r="A906" s="1208">
        <f>【A票】【D票】!$D$10</f>
        <v>0</v>
      </c>
      <c r="B906" s="1212">
        <f>【A票】【D票】!$H$10</f>
        <v>0</v>
      </c>
      <c r="C906" s="1213" t="str">
        <f>【A票】【D票】!$K$10</f>
        <v xml:space="preserve"> </v>
      </c>
      <c r="D906" s="1214">
        <f t="shared" si="852"/>
        <v>815</v>
      </c>
      <c r="E906" s="914"/>
      <c r="F906" s="467"/>
      <c r="G906" s="469"/>
      <c r="H906" s="224" t="str">
        <f t="shared" si="899"/>
        <v xml:space="preserve"> </v>
      </c>
      <c r="I906" s="704"/>
      <c r="J906" s="117"/>
      <c r="K906" s="117"/>
      <c r="L906" s="117"/>
      <c r="M906" s="117"/>
      <c r="N906" s="117"/>
      <c r="O906" s="117"/>
      <c r="P906" s="117"/>
      <c r="Q906" s="117"/>
      <c r="R906" s="117"/>
      <c r="S906" s="117"/>
      <c r="T906" s="254"/>
      <c r="U906" s="646"/>
      <c r="V906" s="646"/>
      <c r="W906" s="114"/>
      <c r="X906" s="254"/>
      <c r="Y906" s="224" t="str">
        <f t="shared" si="900"/>
        <v xml:space="preserve"> </v>
      </c>
      <c r="Z906" s="579"/>
      <c r="AA906" s="704"/>
      <c r="AB906" s="119"/>
      <c r="AC906" s="224" t="str">
        <f t="shared" si="854"/>
        <v xml:space="preserve"> </v>
      </c>
      <c r="AD906" s="115"/>
      <c r="AE906" s="253"/>
      <c r="AF906" s="704"/>
      <c r="AG906" s="727"/>
      <c r="AH906" s="727"/>
      <c r="AI906" s="727"/>
      <c r="AJ906" s="727"/>
      <c r="AK906" s="591"/>
      <c r="AL906" s="727"/>
      <c r="AM906" s="727"/>
      <c r="AN906" s="727"/>
      <c r="AO906" s="727"/>
      <c r="AP906" s="727"/>
      <c r="AQ906" s="727"/>
      <c r="AR906" s="727"/>
      <c r="AS906" s="727"/>
      <c r="AT906" s="727"/>
      <c r="AU906" s="727"/>
      <c r="AV906" s="727"/>
      <c r="AW906" s="727"/>
      <c r="AX906" s="727"/>
      <c r="AY906" s="727"/>
      <c r="AZ906" s="727"/>
      <c r="BA906" s="727"/>
      <c r="BB906" s="727"/>
      <c r="BC906" s="821"/>
      <c r="BD906" s="727"/>
      <c r="BE906" s="727"/>
      <c r="BF906" s="727"/>
      <c r="BG906" s="727"/>
      <c r="BH906" s="727"/>
      <c r="BI906" s="727"/>
      <c r="BJ906" s="727"/>
      <c r="BK906" s="727"/>
      <c r="BL906" s="821"/>
      <c r="BM906" s="727"/>
      <c r="BN906" s="727"/>
      <c r="BO906" s="727"/>
      <c r="BP906" s="727"/>
      <c r="BQ906" s="727"/>
      <c r="BR906" s="821"/>
      <c r="BS906" s="727"/>
      <c r="BT906" s="727"/>
      <c r="BU906" s="727"/>
      <c r="BV906" s="591"/>
      <c r="BW906" s="224" t="str">
        <f t="shared" si="912"/>
        <v xml:space="preserve"> </v>
      </c>
      <c r="BX906" s="471">
        <f t="shared" si="901"/>
        <v>815</v>
      </c>
      <c r="BY906" s="117"/>
      <c r="BZ906" s="117"/>
      <c r="CA906" s="117"/>
      <c r="CB906" s="117"/>
      <c r="CC906" s="117"/>
      <c r="CD906" s="461"/>
      <c r="CE906" s="236"/>
      <c r="CF906" s="224" t="str">
        <f t="shared" si="902"/>
        <v xml:space="preserve"> </v>
      </c>
      <c r="CG906" s="116"/>
      <c r="CH906" s="117"/>
      <c r="CI906" s="117"/>
      <c r="CJ906" s="117"/>
      <c r="CK906" s="472"/>
      <c r="CL906" s="472"/>
      <c r="CM906" s="472"/>
      <c r="CN906" s="472"/>
      <c r="CO906" s="117"/>
      <c r="CP906" s="253"/>
      <c r="CQ906" s="120"/>
      <c r="CR906" s="224" t="str" cm="1">
        <f t="array" ref="CR906">IF(AND(SUM(COUNTIF(CG906:CM906,{"*不明*","*その他*"})+COUNTIF(CO906:CP906,{"*不明*","*その他*"}))&gt;0,CQ906=""),"その他・不明の場合,10)具体的内容、理由を記入",IF(OR(AND(CI906=CI$65,COUNTA(CJ906:CM906)&lt;4),AND(OR(CI906=CI$63,CI906=CI$64,CI906=CI$66,CI906=CI$67,CI906=CI$68,CI906=""),COUNTA(CJ906:CM906)&gt;0)),"3)介護保険認定済→要介護度、認知症自立度、寝たきり度、介護保険サービス記入",IF(OR(AND(OR(CM906=CM$63,CM906=CM$64),CN906=""),AND(OR(CM906=CM$65,CM906=CM$66),CN906&lt;&gt;"")),"7)介護保険サービス受けている/過去受けていた→具体的内容記入"," ")))</f>
        <v xml:space="preserve"> </v>
      </c>
      <c r="CS906" s="224" t="str">
        <f t="shared" si="903"/>
        <v xml:space="preserve"> </v>
      </c>
      <c r="CT906" s="116"/>
      <c r="CU906" s="253"/>
      <c r="CV906" s="117"/>
      <c r="CW906" s="117"/>
      <c r="CX906" s="253"/>
      <c r="CY906" s="117"/>
      <c r="CZ906" s="117"/>
      <c r="DA906" s="253"/>
      <c r="DB906" s="117"/>
      <c r="DC906" s="224" t="str">
        <f t="shared" si="904"/>
        <v xml:space="preserve"> </v>
      </c>
      <c r="DD906" s="224" t="str">
        <f t="shared" si="905"/>
        <v xml:space="preserve"> </v>
      </c>
      <c r="DE906" s="224" t="str">
        <f t="shared" si="855"/>
        <v xml:space="preserve"> </v>
      </c>
      <c r="DF906" s="121"/>
      <c r="DG906" s="114"/>
      <c r="DH906" s="704"/>
      <c r="DI906" s="119"/>
      <c r="DJ906" s="187"/>
      <c r="DK906" s="254"/>
      <c r="DL906" s="224" t="str">
        <f t="shared" si="856"/>
        <v xml:space="preserve"> </v>
      </c>
      <c r="DM906" s="224" t="str">
        <f t="shared" si="906"/>
        <v xml:space="preserve"> </v>
      </c>
      <c r="DN906" s="474"/>
      <c r="DO906" s="117"/>
      <c r="DP906" s="117"/>
      <c r="DQ906" s="117"/>
      <c r="DR906" s="117"/>
      <c r="DS906" s="117"/>
      <c r="DT906" s="254"/>
      <c r="DU906" s="476"/>
      <c r="DV906" s="224" t="str">
        <f t="shared" si="857"/>
        <v xml:space="preserve"> </v>
      </c>
      <c r="DW906" s="115"/>
      <c r="DX906" s="470"/>
      <c r="DY906" s="117"/>
      <c r="DZ906" s="704"/>
      <c r="EA906" s="224" t="str">
        <f t="shared" si="858"/>
        <v xml:space="preserve"> </v>
      </c>
      <c r="EB906" s="906"/>
      <c r="EC906" s="904"/>
      <c r="ED906" s="904"/>
      <c r="EE906" s="904"/>
      <c r="EF906" s="904"/>
      <c r="EG906" s="904"/>
      <c r="EH906" s="904"/>
      <c r="EI906" s="904"/>
      <c r="EJ906" s="904"/>
      <c r="EK906" s="905"/>
      <c r="EL906" s="80"/>
      <c r="EM906" s="224" t="str">
        <f t="shared" si="907"/>
        <v xml:space="preserve"> </v>
      </c>
      <c r="EN906" s="224" t="str">
        <f t="shared" si="908"/>
        <v xml:space="preserve"> </v>
      </c>
      <c r="EO906" s="115"/>
      <c r="EP906" s="1050"/>
      <c r="EQ906" s="253"/>
      <c r="ER906" s="117"/>
      <c r="ES906" s="1258">
        <f t="shared" si="909"/>
        <v>815</v>
      </c>
      <c r="ET906" s="224" t="str">
        <f t="shared" si="910"/>
        <v xml:space="preserve"> </v>
      </c>
      <c r="EU906" s="477" t="str">
        <f t="shared" si="911"/>
        <v/>
      </c>
      <c r="EV906" s="1334" t="str">
        <f t="shared" si="853"/>
        <v xml:space="preserve"> </v>
      </c>
      <c r="EW906" s="1332" t="str">
        <f t="shared" si="897"/>
        <v/>
      </c>
      <c r="EX906" s="1275" t="str">
        <f t="shared" si="879"/>
        <v/>
      </c>
      <c r="EY906" s="1275" t="str">
        <f t="shared" si="880"/>
        <v/>
      </c>
      <c r="EZ906" s="1275" t="str">
        <f t="shared" si="881"/>
        <v/>
      </c>
      <c r="FA906" s="1275" t="str">
        <f t="shared" si="882"/>
        <v/>
      </c>
      <c r="FB906" s="1275" t="str">
        <f t="shared" si="883"/>
        <v/>
      </c>
      <c r="FC906" s="1333" t="str">
        <f t="shared" si="884"/>
        <v/>
      </c>
      <c r="FE906" s="1234" t="str">
        <f t="shared" si="885"/>
        <v xml:space="preserve"> </v>
      </c>
      <c r="FF906" s="1234" t="str">
        <f t="shared" si="886"/>
        <v xml:space="preserve"> </v>
      </c>
      <c r="FG906" s="1234" t="str">
        <f t="shared" si="887"/>
        <v xml:space="preserve"> </v>
      </c>
      <c r="FH906" s="1234" t="str">
        <f t="shared" si="888"/>
        <v xml:space="preserve"> </v>
      </c>
      <c r="FI906" s="1234" t="str">
        <f t="shared" si="859"/>
        <v xml:space="preserve"> </v>
      </c>
      <c r="FJ906" s="1234" t="str">
        <f t="shared" si="889"/>
        <v xml:space="preserve"> </v>
      </c>
      <c r="FK906" s="1234">
        <f t="shared" si="860"/>
        <v>0</v>
      </c>
      <c r="FL906" s="1227"/>
      <c r="FM906" s="1234" t="str">
        <f t="shared" si="861"/>
        <v xml:space="preserve"> </v>
      </c>
      <c r="FN906" s="1234" t="str">
        <f t="shared" si="862"/>
        <v xml:space="preserve"> </v>
      </c>
      <c r="FO906" s="1234" t="str">
        <f t="shared" si="890"/>
        <v xml:space="preserve"> </v>
      </c>
      <c r="FP906" s="1234" t="str">
        <f t="shared" si="891"/>
        <v xml:space="preserve"> </v>
      </c>
      <c r="FQ906" s="1234" t="str">
        <f t="shared" si="863"/>
        <v xml:space="preserve"> </v>
      </c>
      <c r="FR906" s="1234" t="str">
        <f t="shared" si="892"/>
        <v xml:space="preserve"> </v>
      </c>
      <c r="FS906" s="1234">
        <f t="shared" si="898"/>
        <v>0</v>
      </c>
      <c r="FT906" s="1227"/>
      <c r="FU906" s="1234" t="str">
        <f t="shared" si="893"/>
        <v xml:space="preserve"> </v>
      </c>
      <c r="FV906" s="1234" t="str">
        <f t="shared" si="894"/>
        <v xml:space="preserve"> </v>
      </c>
      <c r="FW906" s="1234" t="str">
        <f t="shared" si="895"/>
        <v xml:space="preserve"> </v>
      </c>
      <c r="FX906" s="1234" t="str">
        <f t="shared" si="864"/>
        <v xml:space="preserve"> </v>
      </c>
      <c r="FY906" s="1234" t="str">
        <f t="shared" si="865"/>
        <v xml:space="preserve"> </v>
      </c>
      <c r="FZ906" s="1234" t="str">
        <f t="shared" si="896"/>
        <v xml:space="preserve"> </v>
      </c>
      <c r="GA906" s="1234">
        <f t="shared" si="866"/>
        <v>0</v>
      </c>
      <c r="GB906" s="1227"/>
      <c r="GC906" s="1234" t="str">
        <f t="shared" si="867"/>
        <v xml:space="preserve"> </v>
      </c>
      <c r="GD906" s="1234" t="str">
        <f t="shared" si="868"/>
        <v xml:space="preserve"> </v>
      </c>
      <c r="GE906" s="1234" t="str">
        <f t="shared" si="869"/>
        <v xml:space="preserve"> </v>
      </c>
      <c r="GF906" s="1234" t="str">
        <f t="shared" si="870"/>
        <v xml:space="preserve"> </v>
      </c>
      <c r="GG906" s="1234" t="str">
        <f t="shared" si="871"/>
        <v xml:space="preserve"> </v>
      </c>
      <c r="GH906" s="1234" t="str">
        <f t="shared" si="872"/>
        <v xml:space="preserve"> </v>
      </c>
      <c r="GI906" s="1234" t="str">
        <f t="shared" si="873"/>
        <v xml:space="preserve"> </v>
      </c>
      <c r="GJ906" s="1234" t="str">
        <f t="shared" si="874"/>
        <v xml:space="preserve"> </v>
      </c>
      <c r="GK906" s="1234" t="str">
        <f t="shared" si="875"/>
        <v xml:space="preserve"> </v>
      </c>
      <c r="GL906" s="1234" t="str">
        <f t="shared" si="876"/>
        <v xml:space="preserve"> </v>
      </c>
      <c r="GM906" s="1234" t="str">
        <f t="shared" si="877"/>
        <v xml:space="preserve"> </v>
      </c>
      <c r="GN906" s="1234">
        <f t="shared" si="878"/>
        <v>0</v>
      </c>
    </row>
    <row r="907" spans="1:196" s="100" customFormat="1" ht="27" customHeight="1" thickTop="1" thickBot="1">
      <c r="A907" s="1208">
        <f>【A票】【D票】!$D$10</f>
        <v>0</v>
      </c>
      <c r="B907" s="1212">
        <f>【A票】【D票】!$H$10</f>
        <v>0</v>
      </c>
      <c r="C907" s="1213" t="str">
        <f>【A票】【D票】!$K$10</f>
        <v xml:space="preserve"> </v>
      </c>
      <c r="D907" s="1214">
        <f t="shared" si="852"/>
        <v>816</v>
      </c>
      <c r="E907" s="914"/>
      <c r="F907" s="467"/>
      <c r="G907" s="469"/>
      <c r="H907" s="224" t="str">
        <f t="shared" si="899"/>
        <v xml:space="preserve"> </v>
      </c>
      <c r="I907" s="704"/>
      <c r="J907" s="117"/>
      <c r="K907" s="117"/>
      <c r="L907" s="117"/>
      <c r="M907" s="117"/>
      <c r="N907" s="117"/>
      <c r="O907" s="117"/>
      <c r="P907" s="117"/>
      <c r="Q907" s="117"/>
      <c r="R907" s="117"/>
      <c r="S907" s="117"/>
      <c r="T907" s="254"/>
      <c r="U907" s="646"/>
      <c r="V907" s="646"/>
      <c r="W907" s="114"/>
      <c r="X907" s="254"/>
      <c r="Y907" s="224" t="str">
        <f t="shared" si="900"/>
        <v xml:space="preserve"> </v>
      </c>
      <c r="Z907" s="579"/>
      <c r="AA907" s="704"/>
      <c r="AB907" s="119"/>
      <c r="AC907" s="224" t="str">
        <f t="shared" si="854"/>
        <v xml:space="preserve"> </v>
      </c>
      <c r="AD907" s="115"/>
      <c r="AE907" s="253"/>
      <c r="AF907" s="704"/>
      <c r="AG907" s="727"/>
      <c r="AH907" s="727"/>
      <c r="AI907" s="727"/>
      <c r="AJ907" s="727"/>
      <c r="AK907" s="591"/>
      <c r="AL907" s="727"/>
      <c r="AM907" s="727"/>
      <c r="AN907" s="727"/>
      <c r="AO907" s="727"/>
      <c r="AP907" s="727"/>
      <c r="AQ907" s="727"/>
      <c r="AR907" s="727"/>
      <c r="AS907" s="727"/>
      <c r="AT907" s="727"/>
      <c r="AU907" s="727"/>
      <c r="AV907" s="727"/>
      <c r="AW907" s="727"/>
      <c r="AX907" s="727"/>
      <c r="AY907" s="727"/>
      <c r="AZ907" s="727"/>
      <c r="BA907" s="727"/>
      <c r="BB907" s="727"/>
      <c r="BC907" s="821"/>
      <c r="BD907" s="727"/>
      <c r="BE907" s="727"/>
      <c r="BF907" s="727"/>
      <c r="BG907" s="727"/>
      <c r="BH907" s="727"/>
      <c r="BI907" s="727"/>
      <c r="BJ907" s="727"/>
      <c r="BK907" s="727"/>
      <c r="BL907" s="821"/>
      <c r="BM907" s="727"/>
      <c r="BN907" s="727"/>
      <c r="BO907" s="727"/>
      <c r="BP907" s="727"/>
      <c r="BQ907" s="727"/>
      <c r="BR907" s="821"/>
      <c r="BS907" s="727"/>
      <c r="BT907" s="727"/>
      <c r="BU907" s="727"/>
      <c r="BV907" s="591"/>
      <c r="BW907" s="224" t="str">
        <f t="shared" si="912"/>
        <v xml:space="preserve"> </v>
      </c>
      <c r="BX907" s="471">
        <f t="shared" si="901"/>
        <v>816</v>
      </c>
      <c r="BY907" s="117"/>
      <c r="BZ907" s="117"/>
      <c r="CA907" s="117"/>
      <c r="CB907" s="117"/>
      <c r="CC907" s="117"/>
      <c r="CD907" s="461"/>
      <c r="CE907" s="236"/>
      <c r="CF907" s="224" t="str">
        <f t="shared" si="902"/>
        <v xml:space="preserve"> </v>
      </c>
      <c r="CG907" s="116"/>
      <c r="CH907" s="117"/>
      <c r="CI907" s="117"/>
      <c r="CJ907" s="117"/>
      <c r="CK907" s="472"/>
      <c r="CL907" s="472"/>
      <c r="CM907" s="472"/>
      <c r="CN907" s="472"/>
      <c r="CO907" s="117"/>
      <c r="CP907" s="253"/>
      <c r="CQ907" s="120"/>
      <c r="CR907" s="224" t="str" cm="1">
        <f t="array" ref="CR907">IF(AND(SUM(COUNTIF(CG907:CM907,{"*不明*","*その他*"})+COUNTIF(CO907:CP907,{"*不明*","*その他*"}))&gt;0,CQ907=""),"その他・不明の場合,10)具体的内容、理由を記入",IF(OR(AND(CI907=CI$65,COUNTA(CJ907:CM907)&lt;4),AND(OR(CI907=CI$63,CI907=CI$64,CI907=CI$66,CI907=CI$67,CI907=CI$68,CI907=""),COUNTA(CJ907:CM907)&gt;0)),"3)介護保険認定済→要介護度、認知症自立度、寝たきり度、介護保険サービス記入",IF(OR(AND(OR(CM907=CM$63,CM907=CM$64),CN907=""),AND(OR(CM907=CM$65,CM907=CM$66),CN907&lt;&gt;"")),"7)介護保険サービス受けている/過去受けていた→具体的内容記入"," ")))</f>
        <v xml:space="preserve"> </v>
      </c>
      <c r="CS907" s="224" t="str">
        <f t="shared" si="903"/>
        <v xml:space="preserve"> </v>
      </c>
      <c r="CT907" s="116"/>
      <c r="CU907" s="253"/>
      <c r="CV907" s="117"/>
      <c r="CW907" s="117"/>
      <c r="CX907" s="253"/>
      <c r="CY907" s="117"/>
      <c r="CZ907" s="117"/>
      <c r="DA907" s="253"/>
      <c r="DB907" s="117"/>
      <c r="DC907" s="224" t="str">
        <f t="shared" si="904"/>
        <v xml:space="preserve"> </v>
      </c>
      <c r="DD907" s="224" t="str">
        <f t="shared" si="905"/>
        <v xml:space="preserve"> </v>
      </c>
      <c r="DE907" s="224" t="str">
        <f t="shared" si="855"/>
        <v xml:space="preserve"> </v>
      </c>
      <c r="DF907" s="121"/>
      <c r="DG907" s="114"/>
      <c r="DH907" s="704"/>
      <c r="DI907" s="119"/>
      <c r="DJ907" s="187"/>
      <c r="DK907" s="254"/>
      <c r="DL907" s="224" t="str">
        <f t="shared" si="856"/>
        <v xml:space="preserve"> </v>
      </c>
      <c r="DM907" s="224" t="str">
        <f t="shared" si="906"/>
        <v xml:space="preserve"> </v>
      </c>
      <c r="DN907" s="474"/>
      <c r="DO907" s="117"/>
      <c r="DP907" s="117"/>
      <c r="DQ907" s="117"/>
      <c r="DR907" s="117"/>
      <c r="DS907" s="117"/>
      <c r="DT907" s="254"/>
      <c r="DU907" s="476"/>
      <c r="DV907" s="224" t="str">
        <f t="shared" si="857"/>
        <v xml:space="preserve"> </v>
      </c>
      <c r="DW907" s="115"/>
      <c r="DX907" s="470"/>
      <c r="DY907" s="117"/>
      <c r="DZ907" s="704"/>
      <c r="EA907" s="224" t="str">
        <f t="shared" si="858"/>
        <v xml:space="preserve"> </v>
      </c>
      <c r="EB907" s="906"/>
      <c r="EC907" s="904"/>
      <c r="ED907" s="904"/>
      <c r="EE907" s="904"/>
      <c r="EF907" s="904"/>
      <c r="EG907" s="904"/>
      <c r="EH907" s="904"/>
      <c r="EI907" s="904"/>
      <c r="EJ907" s="904"/>
      <c r="EK907" s="905"/>
      <c r="EL907" s="80"/>
      <c r="EM907" s="224" t="str">
        <f t="shared" si="907"/>
        <v xml:space="preserve"> </v>
      </c>
      <c r="EN907" s="224" t="str">
        <f t="shared" si="908"/>
        <v xml:space="preserve"> </v>
      </c>
      <c r="EO907" s="115"/>
      <c r="EP907" s="1050"/>
      <c r="EQ907" s="253"/>
      <c r="ER907" s="117"/>
      <c r="ES907" s="1258">
        <f t="shared" si="909"/>
        <v>816</v>
      </c>
      <c r="ET907" s="224" t="str">
        <f t="shared" si="910"/>
        <v xml:space="preserve"> </v>
      </c>
      <c r="EU907" s="477" t="str">
        <f t="shared" si="911"/>
        <v/>
      </c>
      <c r="EV907" s="1334" t="str">
        <f t="shared" si="853"/>
        <v xml:space="preserve"> </v>
      </c>
      <c r="EW907" s="1332" t="str">
        <f t="shared" si="897"/>
        <v/>
      </c>
      <c r="EX907" s="1275" t="str">
        <f t="shared" si="879"/>
        <v/>
      </c>
      <c r="EY907" s="1275" t="str">
        <f t="shared" si="880"/>
        <v/>
      </c>
      <c r="EZ907" s="1275" t="str">
        <f t="shared" si="881"/>
        <v/>
      </c>
      <c r="FA907" s="1275" t="str">
        <f t="shared" si="882"/>
        <v/>
      </c>
      <c r="FB907" s="1275" t="str">
        <f t="shared" si="883"/>
        <v/>
      </c>
      <c r="FC907" s="1333" t="str">
        <f t="shared" si="884"/>
        <v/>
      </c>
      <c r="FE907" s="1234" t="str">
        <f t="shared" si="885"/>
        <v xml:space="preserve"> </v>
      </c>
      <c r="FF907" s="1234" t="str">
        <f t="shared" si="886"/>
        <v xml:space="preserve"> </v>
      </c>
      <c r="FG907" s="1234" t="str">
        <f t="shared" si="887"/>
        <v xml:space="preserve"> </v>
      </c>
      <c r="FH907" s="1234" t="str">
        <f t="shared" si="888"/>
        <v xml:space="preserve"> </v>
      </c>
      <c r="FI907" s="1234" t="str">
        <f t="shared" si="859"/>
        <v xml:space="preserve"> </v>
      </c>
      <c r="FJ907" s="1234" t="str">
        <f t="shared" si="889"/>
        <v xml:space="preserve"> </v>
      </c>
      <c r="FK907" s="1234">
        <f t="shared" si="860"/>
        <v>0</v>
      </c>
      <c r="FL907" s="1227"/>
      <c r="FM907" s="1234" t="str">
        <f t="shared" si="861"/>
        <v xml:space="preserve"> </v>
      </c>
      <c r="FN907" s="1234" t="str">
        <f t="shared" si="862"/>
        <v xml:space="preserve"> </v>
      </c>
      <c r="FO907" s="1234" t="str">
        <f t="shared" si="890"/>
        <v xml:space="preserve"> </v>
      </c>
      <c r="FP907" s="1234" t="str">
        <f t="shared" si="891"/>
        <v xml:space="preserve"> </v>
      </c>
      <c r="FQ907" s="1234" t="str">
        <f t="shared" si="863"/>
        <v xml:space="preserve"> </v>
      </c>
      <c r="FR907" s="1234" t="str">
        <f t="shared" si="892"/>
        <v xml:space="preserve"> </v>
      </c>
      <c r="FS907" s="1234">
        <f t="shared" si="898"/>
        <v>0</v>
      </c>
      <c r="FT907" s="1227"/>
      <c r="FU907" s="1234" t="str">
        <f t="shared" si="893"/>
        <v xml:space="preserve"> </v>
      </c>
      <c r="FV907" s="1234" t="str">
        <f t="shared" si="894"/>
        <v xml:space="preserve"> </v>
      </c>
      <c r="FW907" s="1234" t="str">
        <f t="shared" si="895"/>
        <v xml:space="preserve"> </v>
      </c>
      <c r="FX907" s="1234" t="str">
        <f t="shared" si="864"/>
        <v xml:space="preserve"> </v>
      </c>
      <c r="FY907" s="1234" t="str">
        <f t="shared" si="865"/>
        <v xml:space="preserve"> </v>
      </c>
      <c r="FZ907" s="1234" t="str">
        <f t="shared" si="896"/>
        <v xml:space="preserve"> </v>
      </c>
      <c r="GA907" s="1234">
        <f t="shared" si="866"/>
        <v>0</v>
      </c>
      <c r="GB907" s="1227"/>
      <c r="GC907" s="1234" t="str">
        <f t="shared" si="867"/>
        <v xml:space="preserve"> </v>
      </c>
      <c r="GD907" s="1234" t="str">
        <f t="shared" si="868"/>
        <v xml:space="preserve"> </v>
      </c>
      <c r="GE907" s="1234" t="str">
        <f t="shared" si="869"/>
        <v xml:space="preserve"> </v>
      </c>
      <c r="GF907" s="1234" t="str">
        <f t="shared" si="870"/>
        <v xml:space="preserve"> </v>
      </c>
      <c r="GG907" s="1234" t="str">
        <f t="shared" si="871"/>
        <v xml:space="preserve"> </v>
      </c>
      <c r="GH907" s="1234" t="str">
        <f t="shared" si="872"/>
        <v xml:space="preserve"> </v>
      </c>
      <c r="GI907" s="1234" t="str">
        <f t="shared" si="873"/>
        <v xml:space="preserve"> </v>
      </c>
      <c r="GJ907" s="1234" t="str">
        <f t="shared" si="874"/>
        <v xml:space="preserve"> </v>
      </c>
      <c r="GK907" s="1234" t="str">
        <f t="shared" si="875"/>
        <v xml:space="preserve"> </v>
      </c>
      <c r="GL907" s="1234" t="str">
        <f t="shared" si="876"/>
        <v xml:space="preserve"> </v>
      </c>
      <c r="GM907" s="1234" t="str">
        <f t="shared" si="877"/>
        <v xml:space="preserve"> </v>
      </c>
      <c r="GN907" s="1234">
        <f t="shared" si="878"/>
        <v>0</v>
      </c>
    </row>
    <row r="908" spans="1:196" s="100" customFormat="1" ht="27" customHeight="1" thickTop="1" thickBot="1">
      <c r="A908" s="1208">
        <f>【A票】【D票】!$D$10</f>
        <v>0</v>
      </c>
      <c r="B908" s="1212">
        <f>【A票】【D票】!$H$10</f>
        <v>0</v>
      </c>
      <c r="C908" s="1213" t="str">
        <f>【A票】【D票】!$K$10</f>
        <v xml:space="preserve"> </v>
      </c>
      <c r="D908" s="1214">
        <f t="shared" si="852"/>
        <v>817</v>
      </c>
      <c r="E908" s="914"/>
      <c r="F908" s="467"/>
      <c r="G908" s="469"/>
      <c r="H908" s="224" t="str">
        <f t="shared" si="899"/>
        <v xml:space="preserve"> </v>
      </c>
      <c r="I908" s="704"/>
      <c r="J908" s="117"/>
      <c r="K908" s="117"/>
      <c r="L908" s="117"/>
      <c r="M908" s="117"/>
      <c r="N908" s="117"/>
      <c r="O908" s="117"/>
      <c r="P908" s="117"/>
      <c r="Q908" s="117"/>
      <c r="R908" s="117"/>
      <c r="S908" s="117"/>
      <c r="T908" s="254"/>
      <c r="U908" s="646"/>
      <c r="V908" s="646"/>
      <c r="W908" s="114"/>
      <c r="X908" s="254"/>
      <c r="Y908" s="224" t="str">
        <f t="shared" si="900"/>
        <v xml:space="preserve"> </v>
      </c>
      <c r="Z908" s="579"/>
      <c r="AA908" s="704"/>
      <c r="AB908" s="119"/>
      <c r="AC908" s="224" t="str">
        <f t="shared" si="854"/>
        <v xml:space="preserve"> </v>
      </c>
      <c r="AD908" s="115"/>
      <c r="AE908" s="253"/>
      <c r="AF908" s="704"/>
      <c r="AG908" s="727"/>
      <c r="AH908" s="727"/>
      <c r="AI908" s="727"/>
      <c r="AJ908" s="727"/>
      <c r="AK908" s="591"/>
      <c r="AL908" s="727"/>
      <c r="AM908" s="727"/>
      <c r="AN908" s="727"/>
      <c r="AO908" s="727"/>
      <c r="AP908" s="727"/>
      <c r="AQ908" s="727"/>
      <c r="AR908" s="727"/>
      <c r="AS908" s="727"/>
      <c r="AT908" s="727"/>
      <c r="AU908" s="727"/>
      <c r="AV908" s="727"/>
      <c r="AW908" s="727"/>
      <c r="AX908" s="727"/>
      <c r="AY908" s="727"/>
      <c r="AZ908" s="727"/>
      <c r="BA908" s="727"/>
      <c r="BB908" s="727"/>
      <c r="BC908" s="821"/>
      <c r="BD908" s="727"/>
      <c r="BE908" s="727"/>
      <c r="BF908" s="727"/>
      <c r="BG908" s="727"/>
      <c r="BH908" s="727"/>
      <c r="BI908" s="727"/>
      <c r="BJ908" s="727"/>
      <c r="BK908" s="727"/>
      <c r="BL908" s="821"/>
      <c r="BM908" s="727"/>
      <c r="BN908" s="727"/>
      <c r="BO908" s="727"/>
      <c r="BP908" s="727"/>
      <c r="BQ908" s="727"/>
      <c r="BR908" s="821"/>
      <c r="BS908" s="727"/>
      <c r="BT908" s="727"/>
      <c r="BU908" s="727"/>
      <c r="BV908" s="591"/>
      <c r="BW908" s="224" t="str">
        <f t="shared" si="912"/>
        <v xml:space="preserve"> </v>
      </c>
      <c r="BX908" s="471">
        <f t="shared" si="901"/>
        <v>817</v>
      </c>
      <c r="BY908" s="117"/>
      <c r="BZ908" s="117"/>
      <c r="CA908" s="117"/>
      <c r="CB908" s="117"/>
      <c r="CC908" s="117"/>
      <c r="CD908" s="461"/>
      <c r="CE908" s="236"/>
      <c r="CF908" s="224" t="str">
        <f t="shared" si="902"/>
        <v xml:space="preserve"> </v>
      </c>
      <c r="CG908" s="116"/>
      <c r="CH908" s="117"/>
      <c r="CI908" s="117"/>
      <c r="CJ908" s="117"/>
      <c r="CK908" s="472"/>
      <c r="CL908" s="472"/>
      <c r="CM908" s="472"/>
      <c r="CN908" s="472"/>
      <c r="CO908" s="117"/>
      <c r="CP908" s="253"/>
      <c r="CQ908" s="120"/>
      <c r="CR908" s="224" t="str" cm="1">
        <f t="array" ref="CR908">IF(AND(SUM(COUNTIF(CG908:CM908,{"*不明*","*その他*"})+COUNTIF(CO908:CP908,{"*不明*","*その他*"}))&gt;0,CQ908=""),"その他・不明の場合,10)具体的内容、理由を記入",IF(OR(AND(CI908=CI$65,COUNTA(CJ908:CM908)&lt;4),AND(OR(CI908=CI$63,CI908=CI$64,CI908=CI$66,CI908=CI$67,CI908=CI$68,CI908=""),COUNTA(CJ908:CM908)&gt;0)),"3)介護保険認定済→要介護度、認知症自立度、寝たきり度、介護保険サービス記入",IF(OR(AND(OR(CM908=CM$63,CM908=CM$64),CN908=""),AND(OR(CM908=CM$65,CM908=CM$66),CN908&lt;&gt;"")),"7)介護保険サービス受けている/過去受けていた→具体的内容記入"," ")))</f>
        <v xml:space="preserve"> </v>
      </c>
      <c r="CS908" s="224" t="str">
        <f t="shared" si="903"/>
        <v xml:space="preserve"> </v>
      </c>
      <c r="CT908" s="116"/>
      <c r="CU908" s="253"/>
      <c r="CV908" s="117"/>
      <c r="CW908" s="117"/>
      <c r="CX908" s="253"/>
      <c r="CY908" s="117"/>
      <c r="CZ908" s="117"/>
      <c r="DA908" s="253"/>
      <c r="DB908" s="117"/>
      <c r="DC908" s="224" t="str">
        <f t="shared" si="904"/>
        <v xml:space="preserve"> </v>
      </c>
      <c r="DD908" s="224" t="str">
        <f t="shared" si="905"/>
        <v xml:space="preserve"> </v>
      </c>
      <c r="DE908" s="224" t="str">
        <f t="shared" si="855"/>
        <v xml:space="preserve"> </v>
      </c>
      <c r="DF908" s="121"/>
      <c r="DG908" s="114"/>
      <c r="DH908" s="704"/>
      <c r="DI908" s="119"/>
      <c r="DJ908" s="187"/>
      <c r="DK908" s="254"/>
      <c r="DL908" s="224" t="str">
        <f t="shared" si="856"/>
        <v xml:space="preserve"> </v>
      </c>
      <c r="DM908" s="224" t="str">
        <f t="shared" si="906"/>
        <v xml:space="preserve"> </v>
      </c>
      <c r="DN908" s="474"/>
      <c r="DO908" s="117"/>
      <c r="DP908" s="117"/>
      <c r="DQ908" s="117"/>
      <c r="DR908" s="117"/>
      <c r="DS908" s="117"/>
      <c r="DT908" s="254"/>
      <c r="DU908" s="476"/>
      <c r="DV908" s="224" t="str">
        <f t="shared" si="857"/>
        <v xml:space="preserve"> </v>
      </c>
      <c r="DW908" s="115"/>
      <c r="DX908" s="470"/>
      <c r="DY908" s="117"/>
      <c r="DZ908" s="704"/>
      <c r="EA908" s="224" t="str">
        <f t="shared" si="858"/>
        <v xml:space="preserve"> </v>
      </c>
      <c r="EB908" s="906"/>
      <c r="EC908" s="904"/>
      <c r="ED908" s="904"/>
      <c r="EE908" s="904"/>
      <c r="EF908" s="904"/>
      <c r="EG908" s="904"/>
      <c r="EH908" s="904"/>
      <c r="EI908" s="904"/>
      <c r="EJ908" s="904"/>
      <c r="EK908" s="905"/>
      <c r="EL908" s="80"/>
      <c r="EM908" s="224" t="str">
        <f t="shared" si="907"/>
        <v xml:space="preserve"> </v>
      </c>
      <c r="EN908" s="224" t="str">
        <f t="shared" si="908"/>
        <v xml:space="preserve"> </v>
      </c>
      <c r="EO908" s="115"/>
      <c r="EP908" s="1050"/>
      <c r="EQ908" s="253"/>
      <c r="ER908" s="117"/>
      <c r="ES908" s="1258">
        <f t="shared" si="909"/>
        <v>817</v>
      </c>
      <c r="ET908" s="224" t="str">
        <f t="shared" si="910"/>
        <v xml:space="preserve"> </v>
      </c>
      <c r="EU908" s="477" t="str">
        <f t="shared" si="911"/>
        <v/>
      </c>
      <c r="EV908" s="1334" t="str">
        <f t="shared" si="853"/>
        <v xml:space="preserve"> </v>
      </c>
      <c r="EW908" s="1332" t="str">
        <f t="shared" si="897"/>
        <v/>
      </c>
      <c r="EX908" s="1275" t="str">
        <f t="shared" si="879"/>
        <v/>
      </c>
      <c r="EY908" s="1275" t="str">
        <f t="shared" si="880"/>
        <v/>
      </c>
      <c r="EZ908" s="1275" t="str">
        <f t="shared" si="881"/>
        <v/>
      </c>
      <c r="FA908" s="1275" t="str">
        <f t="shared" si="882"/>
        <v/>
      </c>
      <c r="FB908" s="1275" t="str">
        <f t="shared" si="883"/>
        <v/>
      </c>
      <c r="FC908" s="1333" t="str">
        <f t="shared" si="884"/>
        <v/>
      </c>
      <c r="FE908" s="1234" t="str">
        <f t="shared" si="885"/>
        <v xml:space="preserve"> </v>
      </c>
      <c r="FF908" s="1234" t="str">
        <f t="shared" si="886"/>
        <v xml:space="preserve"> </v>
      </c>
      <c r="FG908" s="1234" t="str">
        <f t="shared" si="887"/>
        <v xml:space="preserve"> </v>
      </c>
      <c r="FH908" s="1234" t="str">
        <f t="shared" si="888"/>
        <v xml:space="preserve"> </v>
      </c>
      <c r="FI908" s="1234" t="str">
        <f t="shared" si="859"/>
        <v xml:space="preserve"> </v>
      </c>
      <c r="FJ908" s="1234" t="str">
        <f t="shared" si="889"/>
        <v xml:space="preserve"> </v>
      </c>
      <c r="FK908" s="1234">
        <f t="shared" si="860"/>
        <v>0</v>
      </c>
      <c r="FL908" s="1227"/>
      <c r="FM908" s="1234" t="str">
        <f t="shared" si="861"/>
        <v xml:space="preserve"> </v>
      </c>
      <c r="FN908" s="1234" t="str">
        <f t="shared" si="862"/>
        <v xml:space="preserve"> </v>
      </c>
      <c r="FO908" s="1234" t="str">
        <f t="shared" si="890"/>
        <v xml:space="preserve"> </v>
      </c>
      <c r="FP908" s="1234" t="str">
        <f t="shared" si="891"/>
        <v xml:space="preserve"> </v>
      </c>
      <c r="FQ908" s="1234" t="str">
        <f t="shared" si="863"/>
        <v xml:space="preserve"> </v>
      </c>
      <c r="FR908" s="1234" t="str">
        <f t="shared" si="892"/>
        <v xml:space="preserve"> </v>
      </c>
      <c r="FS908" s="1234">
        <f t="shared" si="898"/>
        <v>0</v>
      </c>
      <c r="FT908" s="1227"/>
      <c r="FU908" s="1234" t="str">
        <f t="shared" si="893"/>
        <v xml:space="preserve"> </v>
      </c>
      <c r="FV908" s="1234" t="str">
        <f t="shared" si="894"/>
        <v xml:space="preserve"> </v>
      </c>
      <c r="FW908" s="1234" t="str">
        <f t="shared" si="895"/>
        <v xml:space="preserve"> </v>
      </c>
      <c r="FX908" s="1234" t="str">
        <f t="shared" si="864"/>
        <v xml:space="preserve"> </v>
      </c>
      <c r="FY908" s="1234" t="str">
        <f t="shared" si="865"/>
        <v xml:space="preserve"> </v>
      </c>
      <c r="FZ908" s="1234" t="str">
        <f t="shared" si="896"/>
        <v xml:space="preserve"> </v>
      </c>
      <c r="GA908" s="1234">
        <f t="shared" si="866"/>
        <v>0</v>
      </c>
      <c r="GB908" s="1227"/>
      <c r="GC908" s="1234" t="str">
        <f t="shared" si="867"/>
        <v xml:space="preserve"> </v>
      </c>
      <c r="GD908" s="1234" t="str">
        <f t="shared" si="868"/>
        <v xml:space="preserve"> </v>
      </c>
      <c r="GE908" s="1234" t="str">
        <f t="shared" si="869"/>
        <v xml:space="preserve"> </v>
      </c>
      <c r="GF908" s="1234" t="str">
        <f t="shared" si="870"/>
        <v xml:space="preserve"> </v>
      </c>
      <c r="GG908" s="1234" t="str">
        <f t="shared" si="871"/>
        <v xml:space="preserve"> </v>
      </c>
      <c r="GH908" s="1234" t="str">
        <f t="shared" si="872"/>
        <v xml:space="preserve"> </v>
      </c>
      <c r="GI908" s="1234" t="str">
        <f t="shared" si="873"/>
        <v xml:space="preserve"> </v>
      </c>
      <c r="GJ908" s="1234" t="str">
        <f t="shared" si="874"/>
        <v xml:space="preserve"> </v>
      </c>
      <c r="GK908" s="1234" t="str">
        <f t="shared" si="875"/>
        <v xml:space="preserve"> </v>
      </c>
      <c r="GL908" s="1234" t="str">
        <f t="shared" si="876"/>
        <v xml:space="preserve"> </v>
      </c>
      <c r="GM908" s="1234" t="str">
        <f t="shared" si="877"/>
        <v xml:space="preserve"> </v>
      </c>
      <c r="GN908" s="1234">
        <f t="shared" si="878"/>
        <v>0</v>
      </c>
    </row>
    <row r="909" spans="1:196" s="100" customFormat="1" ht="27" customHeight="1" thickTop="1" thickBot="1">
      <c r="A909" s="1208">
        <f>【A票】【D票】!$D$10</f>
        <v>0</v>
      </c>
      <c r="B909" s="1212">
        <f>【A票】【D票】!$H$10</f>
        <v>0</v>
      </c>
      <c r="C909" s="1213" t="str">
        <f>【A票】【D票】!$K$10</f>
        <v xml:space="preserve"> </v>
      </c>
      <c r="D909" s="1214">
        <f t="shared" si="852"/>
        <v>818</v>
      </c>
      <c r="E909" s="914"/>
      <c r="F909" s="467"/>
      <c r="G909" s="469"/>
      <c r="H909" s="224" t="str">
        <f t="shared" si="899"/>
        <v xml:space="preserve"> </v>
      </c>
      <c r="I909" s="704"/>
      <c r="J909" s="117"/>
      <c r="K909" s="117"/>
      <c r="L909" s="117"/>
      <c r="M909" s="117"/>
      <c r="N909" s="117"/>
      <c r="O909" s="117"/>
      <c r="P909" s="117"/>
      <c r="Q909" s="117"/>
      <c r="R909" s="117"/>
      <c r="S909" s="117"/>
      <c r="T909" s="254"/>
      <c r="U909" s="646"/>
      <c r="V909" s="646"/>
      <c r="W909" s="114"/>
      <c r="X909" s="254"/>
      <c r="Y909" s="224" t="str">
        <f t="shared" si="900"/>
        <v xml:space="preserve"> </v>
      </c>
      <c r="Z909" s="579"/>
      <c r="AA909" s="704"/>
      <c r="AB909" s="119"/>
      <c r="AC909" s="224" t="str">
        <f t="shared" si="854"/>
        <v xml:space="preserve"> </v>
      </c>
      <c r="AD909" s="115"/>
      <c r="AE909" s="253"/>
      <c r="AF909" s="704"/>
      <c r="AG909" s="727"/>
      <c r="AH909" s="727"/>
      <c r="AI909" s="727"/>
      <c r="AJ909" s="727"/>
      <c r="AK909" s="591"/>
      <c r="AL909" s="727"/>
      <c r="AM909" s="727"/>
      <c r="AN909" s="727"/>
      <c r="AO909" s="727"/>
      <c r="AP909" s="727"/>
      <c r="AQ909" s="727"/>
      <c r="AR909" s="727"/>
      <c r="AS909" s="727"/>
      <c r="AT909" s="727"/>
      <c r="AU909" s="727"/>
      <c r="AV909" s="727"/>
      <c r="AW909" s="727"/>
      <c r="AX909" s="727"/>
      <c r="AY909" s="727"/>
      <c r="AZ909" s="727"/>
      <c r="BA909" s="727"/>
      <c r="BB909" s="727"/>
      <c r="BC909" s="821"/>
      <c r="BD909" s="727"/>
      <c r="BE909" s="727"/>
      <c r="BF909" s="727"/>
      <c r="BG909" s="727"/>
      <c r="BH909" s="727"/>
      <c r="BI909" s="727"/>
      <c r="BJ909" s="727"/>
      <c r="BK909" s="727"/>
      <c r="BL909" s="821"/>
      <c r="BM909" s="727"/>
      <c r="BN909" s="727"/>
      <c r="BO909" s="727"/>
      <c r="BP909" s="727"/>
      <c r="BQ909" s="727"/>
      <c r="BR909" s="821"/>
      <c r="BS909" s="727"/>
      <c r="BT909" s="727"/>
      <c r="BU909" s="727"/>
      <c r="BV909" s="591"/>
      <c r="BW909" s="224" t="str">
        <f t="shared" si="912"/>
        <v xml:space="preserve"> </v>
      </c>
      <c r="BX909" s="471">
        <f t="shared" si="901"/>
        <v>818</v>
      </c>
      <c r="BY909" s="117"/>
      <c r="BZ909" s="117"/>
      <c r="CA909" s="117"/>
      <c r="CB909" s="117"/>
      <c r="CC909" s="117"/>
      <c r="CD909" s="461"/>
      <c r="CE909" s="236"/>
      <c r="CF909" s="224" t="str">
        <f t="shared" si="902"/>
        <v xml:space="preserve"> </v>
      </c>
      <c r="CG909" s="116"/>
      <c r="CH909" s="117"/>
      <c r="CI909" s="117"/>
      <c r="CJ909" s="117"/>
      <c r="CK909" s="472"/>
      <c r="CL909" s="472"/>
      <c r="CM909" s="472"/>
      <c r="CN909" s="472"/>
      <c r="CO909" s="117"/>
      <c r="CP909" s="253"/>
      <c r="CQ909" s="120"/>
      <c r="CR909" s="224" t="str" cm="1">
        <f t="array" ref="CR909">IF(AND(SUM(COUNTIF(CG909:CM909,{"*不明*","*その他*"})+COUNTIF(CO909:CP909,{"*不明*","*その他*"}))&gt;0,CQ909=""),"その他・不明の場合,10)具体的内容、理由を記入",IF(OR(AND(CI909=CI$65,COUNTA(CJ909:CM909)&lt;4),AND(OR(CI909=CI$63,CI909=CI$64,CI909=CI$66,CI909=CI$67,CI909=CI$68,CI909=""),COUNTA(CJ909:CM909)&gt;0)),"3)介護保険認定済→要介護度、認知症自立度、寝たきり度、介護保険サービス記入",IF(OR(AND(OR(CM909=CM$63,CM909=CM$64),CN909=""),AND(OR(CM909=CM$65,CM909=CM$66),CN909&lt;&gt;"")),"7)介護保険サービス受けている/過去受けていた→具体的内容記入"," ")))</f>
        <v xml:space="preserve"> </v>
      </c>
      <c r="CS909" s="224" t="str">
        <f t="shared" si="903"/>
        <v xml:space="preserve"> </v>
      </c>
      <c r="CT909" s="116"/>
      <c r="CU909" s="253"/>
      <c r="CV909" s="117"/>
      <c r="CW909" s="117"/>
      <c r="CX909" s="253"/>
      <c r="CY909" s="117"/>
      <c r="CZ909" s="117"/>
      <c r="DA909" s="253"/>
      <c r="DB909" s="117"/>
      <c r="DC909" s="224" t="str">
        <f t="shared" si="904"/>
        <v xml:space="preserve"> </v>
      </c>
      <c r="DD909" s="224" t="str">
        <f t="shared" si="905"/>
        <v xml:space="preserve"> </v>
      </c>
      <c r="DE909" s="224" t="str">
        <f t="shared" si="855"/>
        <v xml:space="preserve"> </v>
      </c>
      <c r="DF909" s="121"/>
      <c r="DG909" s="114"/>
      <c r="DH909" s="704"/>
      <c r="DI909" s="119"/>
      <c r="DJ909" s="187"/>
      <c r="DK909" s="254"/>
      <c r="DL909" s="224" t="str">
        <f t="shared" si="856"/>
        <v xml:space="preserve"> </v>
      </c>
      <c r="DM909" s="224" t="str">
        <f t="shared" si="906"/>
        <v xml:space="preserve"> </v>
      </c>
      <c r="DN909" s="474"/>
      <c r="DO909" s="117"/>
      <c r="DP909" s="117"/>
      <c r="DQ909" s="117"/>
      <c r="DR909" s="117"/>
      <c r="DS909" s="117"/>
      <c r="DT909" s="254"/>
      <c r="DU909" s="476"/>
      <c r="DV909" s="224" t="str">
        <f t="shared" si="857"/>
        <v xml:space="preserve"> </v>
      </c>
      <c r="DW909" s="115"/>
      <c r="DX909" s="470"/>
      <c r="DY909" s="117"/>
      <c r="DZ909" s="704"/>
      <c r="EA909" s="224" t="str">
        <f t="shared" si="858"/>
        <v xml:space="preserve"> </v>
      </c>
      <c r="EB909" s="906"/>
      <c r="EC909" s="904"/>
      <c r="ED909" s="904"/>
      <c r="EE909" s="904"/>
      <c r="EF909" s="904"/>
      <c r="EG909" s="904"/>
      <c r="EH909" s="904"/>
      <c r="EI909" s="904"/>
      <c r="EJ909" s="904"/>
      <c r="EK909" s="905"/>
      <c r="EL909" s="80"/>
      <c r="EM909" s="224" t="str">
        <f t="shared" si="907"/>
        <v xml:space="preserve"> </v>
      </c>
      <c r="EN909" s="224" t="str">
        <f t="shared" si="908"/>
        <v xml:space="preserve"> </v>
      </c>
      <c r="EO909" s="115"/>
      <c r="EP909" s="1050"/>
      <c r="EQ909" s="253"/>
      <c r="ER909" s="117"/>
      <c r="ES909" s="1258">
        <f t="shared" si="909"/>
        <v>818</v>
      </c>
      <c r="ET909" s="224" t="str">
        <f t="shared" si="910"/>
        <v xml:space="preserve"> </v>
      </c>
      <c r="EU909" s="477" t="str">
        <f t="shared" si="911"/>
        <v/>
      </c>
      <c r="EV909" s="1334" t="str">
        <f t="shared" si="853"/>
        <v xml:space="preserve"> </v>
      </c>
      <c r="EW909" s="1332" t="str">
        <f t="shared" si="897"/>
        <v/>
      </c>
      <c r="EX909" s="1275" t="str">
        <f t="shared" si="879"/>
        <v/>
      </c>
      <c r="EY909" s="1275" t="str">
        <f t="shared" si="880"/>
        <v/>
      </c>
      <c r="EZ909" s="1275" t="str">
        <f t="shared" si="881"/>
        <v/>
      </c>
      <c r="FA909" s="1275" t="str">
        <f t="shared" si="882"/>
        <v/>
      </c>
      <c r="FB909" s="1275" t="str">
        <f t="shared" si="883"/>
        <v/>
      </c>
      <c r="FC909" s="1333" t="str">
        <f t="shared" si="884"/>
        <v/>
      </c>
      <c r="FE909" s="1234" t="str">
        <f t="shared" si="885"/>
        <v xml:space="preserve"> </v>
      </c>
      <c r="FF909" s="1234" t="str">
        <f t="shared" si="886"/>
        <v xml:space="preserve"> </v>
      </c>
      <c r="FG909" s="1234" t="str">
        <f t="shared" si="887"/>
        <v xml:space="preserve"> </v>
      </c>
      <c r="FH909" s="1234" t="str">
        <f t="shared" si="888"/>
        <v xml:space="preserve"> </v>
      </c>
      <c r="FI909" s="1234" t="str">
        <f t="shared" si="859"/>
        <v xml:space="preserve"> </v>
      </c>
      <c r="FJ909" s="1234" t="str">
        <f t="shared" si="889"/>
        <v xml:space="preserve"> </v>
      </c>
      <c r="FK909" s="1234">
        <f t="shared" si="860"/>
        <v>0</v>
      </c>
      <c r="FL909" s="1227"/>
      <c r="FM909" s="1234" t="str">
        <f t="shared" si="861"/>
        <v xml:space="preserve"> </v>
      </c>
      <c r="FN909" s="1234" t="str">
        <f t="shared" si="862"/>
        <v xml:space="preserve"> </v>
      </c>
      <c r="FO909" s="1234" t="str">
        <f t="shared" si="890"/>
        <v xml:space="preserve"> </v>
      </c>
      <c r="FP909" s="1234" t="str">
        <f t="shared" si="891"/>
        <v xml:space="preserve"> </v>
      </c>
      <c r="FQ909" s="1234" t="str">
        <f t="shared" si="863"/>
        <v xml:space="preserve"> </v>
      </c>
      <c r="FR909" s="1234" t="str">
        <f t="shared" si="892"/>
        <v xml:space="preserve"> </v>
      </c>
      <c r="FS909" s="1234">
        <f t="shared" si="898"/>
        <v>0</v>
      </c>
      <c r="FT909" s="1227"/>
      <c r="FU909" s="1234" t="str">
        <f t="shared" si="893"/>
        <v xml:space="preserve"> </v>
      </c>
      <c r="FV909" s="1234" t="str">
        <f t="shared" si="894"/>
        <v xml:space="preserve"> </v>
      </c>
      <c r="FW909" s="1234" t="str">
        <f t="shared" si="895"/>
        <v xml:space="preserve"> </v>
      </c>
      <c r="FX909" s="1234" t="str">
        <f t="shared" si="864"/>
        <v xml:space="preserve"> </v>
      </c>
      <c r="FY909" s="1234" t="str">
        <f t="shared" si="865"/>
        <v xml:space="preserve"> </v>
      </c>
      <c r="FZ909" s="1234" t="str">
        <f t="shared" si="896"/>
        <v xml:space="preserve"> </v>
      </c>
      <c r="GA909" s="1234">
        <f t="shared" si="866"/>
        <v>0</v>
      </c>
      <c r="GB909" s="1227"/>
      <c r="GC909" s="1234" t="str">
        <f t="shared" si="867"/>
        <v xml:space="preserve"> </v>
      </c>
      <c r="GD909" s="1234" t="str">
        <f t="shared" si="868"/>
        <v xml:space="preserve"> </v>
      </c>
      <c r="GE909" s="1234" t="str">
        <f t="shared" si="869"/>
        <v xml:space="preserve"> </v>
      </c>
      <c r="GF909" s="1234" t="str">
        <f t="shared" si="870"/>
        <v xml:space="preserve"> </v>
      </c>
      <c r="GG909" s="1234" t="str">
        <f t="shared" si="871"/>
        <v xml:space="preserve"> </v>
      </c>
      <c r="GH909" s="1234" t="str">
        <f t="shared" si="872"/>
        <v xml:space="preserve"> </v>
      </c>
      <c r="GI909" s="1234" t="str">
        <f t="shared" si="873"/>
        <v xml:space="preserve"> </v>
      </c>
      <c r="GJ909" s="1234" t="str">
        <f t="shared" si="874"/>
        <v xml:space="preserve"> </v>
      </c>
      <c r="GK909" s="1234" t="str">
        <f t="shared" si="875"/>
        <v xml:space="preserve"> </v>
      </c>
      <c r="GL909" s="1234" t="str">
        <f t="shared" si="876"/>
        <v xml:space="preserve"> </v>
      </c>
      <c r="GM909" s="1234" t="str">
        <f t="shared" si="877"/>
        <v xml:space="preserve"> </v>
      </c>
      <c r="GN909" s="1234">
        <f t="shared" si="878"/>
        <v>0</v>
      </c>
    </row>
    <row r="910" spans="1:196" s="100" customFormat="1" ht="27" customHeight="1" thickTop="1" thickBot="1">
      <c r="A910" s="1208">
        <f>【A票】【D票】!$D$10</f>
        <v>0</v>
      </c>
      <c r="B910" s="1212">
        <f>【A票】【D票】!$H$10</f>
        <v>0</v>
      </c>
      <c r="C910" s="1213" t="str">
        <f>【A票】【D票】!$K$10</f>
        <v xml:space="preserve"> </v>
      </c>
      <c r="D910" s="1214">
        <f t="shared" si="852"/>
        <v>819</v>
      </c>
      <c r="E910" s="914"/>
      <c r="F910" s="467"/>
      <c r="G910" s="469"/>
      <c r="H910" s="224" t="str">
        <f t="shared" si="899"/>
        <v xml:space="preserve"> </v>
      </c>
      <c r="I910" s="704"/>
      <c r="J910" s="117"/>
      <c r="K910" s="117"/>
      <c r="L910" s="117"/>
      <c r="M910" s="117"/>
      <c r="N910" s="117"/>
      <c r="O910" s="117"/>
      <c r="P910" s="117"/>
      <c r="Q910" s="117"/>
      <c r="R910" s="117"/>
      <c r="S910" s="117"/>
      <c r="T910" s="254"/>
      <c r="U910" s="646"/>
      <c r="V910" s="646"/>
      <c r="W910" s="114"/>
      <c r="X910" s="254"/>
      <c r="Y910" s="224" t="str">
        <f t="shared" si="900"/>
        <v xml:space="preserve"> </v>
      </c>
      <c r="Z910" s="579"/>
      <c r="AA910" s="704"/>
      <c r="AB910" s="119"/>
      <c r="AC910" s="224" t="str">
        <f t="shared" si="854"/>
        <v xml:space="preserve"> </v>
      </c>
      <c r="AD910" s="115"/>
      <c r="AE910" s="253"/>
      <c r="AF910" s="704"/>
      <c r="AG910" s="727"/>
      <c r="AH910" s="727"/>
      <c r="AI910" s="727"/>
      <c r="AJ910" s="727"/>
      <c r="AK910" s="591"/>
      <c r="AL910" s="727"/>
      <c r="AM910" s="727"/>
      <c r="AN910" s="727"/>
      <c r="AO910" s="727"/>
      <c r="AP910" s="727"/>
      <c r="AQ910" s="727"/>
      <c r="AR910" s="727"/>
      <c r="AS910" s="727"/>
      <c r="AT910" s="727"/>
      <c r="AU910" s="727"/>
      <c r="AV910" s="727"/>
      <c r="AW910" s="727"/>
      <c r="AX910" s="727"/>
      <c r="AY910" s="727"/>
      <c r="AZ910" s="727"/>
      <c r="BA910" s="727"/>
      <c r="BB910" s="727"/>
      <c r="BC910" s="821"/>
      <c r="BD910" s="727"/>
      <c r="BE910" s="727"/>
      <c r="BF910" s="727"/>
      <c r="BG910" s="727"/>
      <c r="BH910" s="727"/>
      <c r="BI910" s="727"/>
      <c r="BJ910" s="727"/>
      <c r="BK910" s="727"/>
      <c r="BL910" s="821"/>
      <c r="BM910" s="727"/>
      <c r="BN910" s="727"/>
      <c r="BO910" s="727"/>
      <c r="BP910" s="727"/>
      <c r="BQ910" s="727"/>
      <c r="BR910" s="821"/>
      <c r="BS910" s="727"/>
      <c r="BT910" s="727"/>
      <c r="BU910" s="727"/>
      <c r="BV910" s="591"/>
      <c r="BW910" s="224" t="str">
        <f t="shared" si="912"/>
        <v xml:space="preserve"> </v>
      </c>
      <c r="BX910" s="471">
        <f t="shared" si="901"/>
        <v>819</v>
      </c>
      <c r="BY910" s="117"/>
      <c r="BZ910" s="117"/>
      <c r="CA910" s="117"/>
      <c r="CB910" s="117"/>
      <c r="CC910" s="117"/>
      <c r="CD910" s="461"/>
      <c r="CE910" s="236"/>
      <c r="CF910" s="224" t="str">
        <f t="shared" si="902"/>
        <v xml:space="preserve"> </v>
      </c>
      <c r="CG910" s="116"/>
      <c r="CH910" s="117"/>
      <c r="CI910" s="117"/>
      <c r="CJ910" s="117"/>
      <c r="CK910" s="472"/>
      <c r="CL910" s="472"/>
      <c r="CM910" s="472"/>
      <c r="CN910" s="472"/>
      <c r="CO910" s="117"/>
      <c r="CP910" s="253"/>
      <c r="CQ910" s="120"/>
      <c r="CR910" s="224" t="str" cm="1">
        <f t="array" ref="CR910">IF(AND(SUM(COUNTIF(CG910:CM910,{"*不明*","*その他*"})+COUNTIF(CO910:CP910,{"*不明*","*その他*"}))&gt;0,CQ910=""),"その他・不明の場合,10)具体的内容、理由を記入",IF(OR(AND(CI910=CI$65,COUNTA(CJ910:CM910)&lt;4),AND(OR(CI910=CI$63,CI910=CI$64,CI910=CI$66,CI910=CI$67,CI910=CI$68,CI910=""),COUNTA(CJ910:CM910)&gt;0)),"3)介護保険認定済→要介護度、認知症自立度、寝たきり度、介護保険サービス記入",IF(OR(AND(OR(CM910=CM$63,CM910=CM$64),CN910=""),AND(OR(CM910=CM$65,CM910=CM$66),CN910&lt;&gt;"")),"7)介護保険サービス受けている/過去受けていた→具体的内容記入"," ")))</f>
        <v xml:space="preserve"> </v>
      </c>
      <c r="CS910" s="224" t="str">
        <f t="shared" si="903"/>
        <v xml:space="preserve"> </v>
      </c>
      <c r="CT910" s="116"/>
      <c r="CU910" s="253"/>
      <c r="CV910" s="117"/>
      <c r="CW910" s="117"/>
      <c r="CX910" s="253"/>
      <c r="CY910" s="117"/>
      <c r="CZ910" s="117"/>
      <c r="DA910" s="253"/>
      <c r="DB910" s="117"/>
      <c r="DC910" s="224" t="str">
        <f t="shared" si="904"/>
        <v xml:space="preserve"> </v>
      </c>
      <c r="DD910" s="224" t="str">
        <f t="shared" si="905"/>
        <v xml:space="preserve"> </v>
      </c>
      <c r="DE910" s="224" t="str">
        <f t="shared" si="855"/>
        <v xml:space="preserve"> </v>
      </c>
      <c r="DF910" s="121"/>
      <c r="DG910" s="114"/>
      <c r="DH910" s="704"/>
      <c r="DI910" s="119"/>
      <c r="DJ910" s="187"/>
      <c r="DK910" s="254"/>
      <c r="DL910" s="224" t="str">
        <f t="shared" si="856"/>
        <v xml:space="preserve"> </v>
      </c>
      <c r="DM910" s="224" t="str">
        <f t="shared" si="906"/>
        <v xml:space="preserve"> </v>
      </c>
      <c r="DN910" s="474"/>
      <c r="DO910" s="117"/>
      <c r="DP910" s="117"/>
      <c r="DQ910" s="117"/>
      <c r="DR910" s="117"/>
      <c r="DS910" s="117"/>
      <c r="DT910" s="254"/>
      <c r="DU910" s="476"/>
      <c r="DV910" s="224" t="str">
        <f t="shared" si="857"/>
        <v xml:space="preserve"> </v>
      </c>
      <c r="DW910" s="115"/>
      <c r="DX910" s="470"/>
      <c r="DY910" s="117"/>
      <c r="DZ910" s="704"/>
      <c r="EA910" s="224" t="str">
        <f t="shared" si="858"/>
        <v xml:space="preserve"> </v>
      </c>
      <c r="EB910" s="906"/>
      <c r="EC910" s="904"/>
      <c r="ED910" s="904"/>
      <c r="EE910" s="904"/>
      <c r="EF910" s="904"/>
      <c r="EG910" s="904"/>
      <c r="EH910" s="904"/>
      <c r="EI910" s="904"/>
      <c r="EJ910" s="904"/>
      <c r="EK910" s="905"/>
      <c r="EL910" s="80"/>
      <c r="EM910" s="224" t="str">
        <f t="shared" si="907"/>
        <v xml:space="preserve"> </v>
      </c>
      <c r="EN910" s="224" t="str">
        <f t="shared" si="908"/>
        <v xml:space="preserve"> </v>
      </c>
      <c r="EO910" s="115"/>
      <c r="EP910" s="1050"/>
      <c r="EQ910" s="253"/>
      <c r="ER910" s="117"/>
      <c r="ES910" s="1258">
        <f t="shared" si="909"/>
        <v>819</v>
      </c>
      <c r="ET910" s="224" t="str">
        <f t="shared" si="910"/>
        <v xml:space="preserve"> </v>
      </c>
      <c r="EU910" s="477" t="str">
        <f t="shared" si="911"/>
        <v/>
      </c>
      <c r="EV910" s="1334" t="str">
        <f t="shared" si="853"/>
        <v xml:space="preserve"> </v>
      </c>
      <c r="EW910" s="1332" t="str">
        <f t="shared" si="897"/>
        <v/>
      </c>
      <c r="EX910" s="1275" t="str">
        <f t="shared" si="879"/>
        <v/>
      </c>
      <c r="EY910" s="1275" t="str">
        <f t="shared" si="880"/>
        <v/>
      </c>
      <c r="EZ910" s="1275" t="str">
        <f t="shared" si="881"/>
        <v/>
      </c>
      <c r="FA910" s="1275" t="str">
        <f t="shared" si="882"/>
        <v/>
      </c>
      <c r="FB910" s="1275" t="str">
        <f t="shared" si="883"/>
        <v/>
      </c>
      <c r="FC910" s="1333" t="str">
        <f t="shared" si="884"/>
        <v/>
      </c>
      <c r="FE910" s="1234" t="str">
        <f t="shared" si="885"/>
        <v xml:space="preserve"> </v>
      </c>
      <c r="FF910" s="1234" t="str">
        <f t="shared" si="886"/>
        <v xml:space="preserve"> </v>
      </c>
      <c r="FG910" s="1234" t="str">
        <f t="shared" si="887"/>
        <v xml:space="preserve"> </v>
      </c>
      <c r="FH910" s="1234" t="str">
        <f t="shared" si="888"/>
        <v xml:space="preserve"> </v>
      </c>
      <c r="FI910" s="1234" t="str">
        <f t="shared" si="859"/>
        <v xml:space="preserve"> </v>
      </c>
      <c r="FJ910" s="1234" t="str">
        <f t="shared" si="889"/>
        <v xml:space="preserve"> </v>
      </c>
      <c r="FK910" s="1234">
        <f t="shared" si="860"/>
        <v>0</v>
      </c>
      <c r="FL910" s="1227"/>
      <c r="FM910" s="1234" t="str">
        <f t="shared" si="861"/>
        <v xml:space="preserve"> </v>
      </c>
      <c r="FN910" s="1234" t="str">
        <f t="shared" si="862"/>
        <v xml:space="preserve"> </v>
      </c>
      <c r="FO910" s="1234" t="str">
        <f t="shared" si="890"/>
        <v xml:space="preserve"> </v>
      </c>
      <c r="FP910" s="1234" t="str">
        <f t="shared" si="891"/>
        <v xml:space="preserve"> </v>
      </c>
      <c r="FQ910" s="1234" t="str">
        <f t="shared" si="863"/>
        <v xml:space="preserve"> </v>
      </c>
      <c r="FR910" s="1234" t="str">
        <f t="shared" si="892"/>
        <v xml:space="preserve"> </v>
      </c>
      <c r="FS910" s="1234">
        <f t="shared" si="898"/>
        <v>0</v>
      </c>
      <c r="FT910" s="1227"/>
      <c r="FU910" s="1234" t="str">
        <f t="shared" si="893"/>
        <v xml:space="preserve"> </v>
      </c>
      <c r="FV910" s="1234" t="str">
        <f t="shared" si="894"/>
        <v xml:space="preserve"> </v>
      </c>
      <c r="FW910" s="1234" t="str">
        <f t="shared" si="895"/>
        <v xml:space="preserve"> </v>
      </c>
      <c r="FX910" s="1234" t="str">
        <f t="shared" si="864"/>
        <v xml:space="preserve"> </v>
      </c>
      <c r="FY910" s="1234" t="str">
        <f t="shared" si="865"/>
        <v xml:space="preserve"> </v>
      </c>
      <c r="FZ910" s="1234" t="str">
        <f t="shared" si="896"/>
        <v xml:space="preserve"> </v>
      </c>
      <c r="GA910" s="1234">
        <f t="shared" si="866"/>
        <v>0</v>
      </c>
      <c r="GB910" s="1227"/>
      <c r="GC910" s="1234" t="str">
        <f t="shared" si="867"/>
        <v xml:space="preserve"> </v>
      </c>
      <c r="GD910" s="1234" t="str">
        <f t="shared" si="868"/>
        <v xml:space="preserve"> </v>
      </c>
      <c r="GE910" s="1234" t="str">
        <f t="shared" si="869"/>
        <v xml:space="preserve"> </v>
      </c>
      <c r="GF910" s="1234" t="str">
        <f t="shared" si="870"/>
        <v xml:space="preserve"> </v>
      </c>
      <c r="GG910" s="1234" t="str">
        <f t="shared" si="871"/>
        <v xml:space="preserve"> </v>
      </c>
      <c r="GH910" s="1234" t="str">
        <f t="shared" si="872"/>
        <v xml:space="preserve"> </v>
      </c>
      <c r="GI910" s="1234" t="str">
        <f t="shared" si="873"/>
        <v xml:space="preserve"> </v>
      </c>
      <c r="GJ910" s="1234" t="str">
        <f t="shared" si="874"/>
        <v xml:space="preserve"> </v>
      </c>
      <c r="GK910" s="1234" t="str">
        <f t="shared" si="875"/>
        <v xml:space="preserve"> </v>
      </c>
      <c r="GL910" s="1234" t="str">
        <f t="shared" si="876"/>
        <v xml:space="preserve"> </v>
      </c>
      <c r="GM910" s="1234" t="str">
        <f t="shared" si="877"/>
        <v xml:space="preserve"> </v>
      </c>
      <c r="GN910" s="1234">
        <f t="shared" si="878"/>
        <v>0</v>
      </c>
    </row>
    <row r="911" spans="1:196" s="100" customFormat="1" ht="27" customHeight="1" thickTop="1" thickBot="1">
      <c r="A911" s="1208">
        <f>【A票】【D票】!$D$10</f>
        <v>0</v>
      </c>
      <c r="B911" s="1212">
        <f>【A票】【D票】!$H$10</f>
        <v>0</v>
      </c>
      <c r="C911" s="1213" t="str">
        <f>【A票】【D票】!$K$10</f>
        <v xml:space="preserve"> </v>
      </c>
      <c r="D911" s="1214">
        <f t="shared" si="852"/>
        <v>820</v>
      </c>
      <c r="E911" s="914"/>
      <c r="F911" s="467"/>
      <c r="G911" s="469"/>
      <c r="H911" s="224" t="str">
        <f t="shared" si="899"/>
        <v xml:space="preserve"> </v>
      </c>
      <c r="I911" s="704"/>
      <c r="J911" s="117"/>
      <c r="K911" s="117"/>
      <c r="L911" s="117"/>
      <c r="M911" s="117"/>
      <c r="N911" s="117"/>
      <c r="O911" s="117"/>
      <c r="P911" s="117"/>
      <c r="Q911" s="117"/>
      <c r="R911" s="117"/>
      <c r="S911" s="117"/>
      <c r="T911" s="254"/>
      <c r="U911" s="646"/>
      <c r="V911" s="646"/>
      <c r="W911" s="114"/>
      <c r="X911" s="254"/>
      <c r="Y911" s="224" t="str">
        <f t="shared" si="900"/>
        <v xml:space="preserve"> </v>
      </c>
      <c r="Z911" s="579"/>
      <c r="AA911" s="704"/>
      <c r="AB911" s="119"/>
      <c r="AC911" s="224" t="str">
        <f t="shared" si="854"/>
        <v xml:space="preserve"> </v>
      </c>
      <c r="AD911" s="115"/>
      <c r="AE911" s="253"/>
      <c r="AF911" s="704"/>
      <c r="AG911" s="727"/>
      <c r="AH911" s="727"/>
      <c r="AI911" s="727"/>
      <c r="AJ911" s="727"/>
      <c r="AK911" s="591"/>
      <c r="AL911" s="727"/>
      <c r="AM911" s="727"/>
      <c r="AN911" s="727"/>
      <c r="AO911" s="727"/>
      <c r="AP911" s="727"/>
      <c r="AQ911" s="727"/>
      <c r="AR911" s="727"/>
      <c r="AS911" s="727"/>
      <c r="AT911" s="727"/>
      <c r="AU911" s="727"/>
      <c r="AV911" s="727"/>
      <c r="AW911" s="727"/>
      <c r="AX911" s="727"/>
      <c r="AY911" s="727"/>
      <c r="AZ911" s="727"/>
      <c r="BA911" s="727"/>
      <c r="BB911" s="727"/>
      <c r="BC911" s="821"/>
      <c r="BD911" s="727"/>
      <c r="BE911" s="727"/>
      <c r="BF911" s="727"/>
      <c r="BG911" s="727"/>
      <c r="BH911" s="727"/>
      <c r="BI911" s="727"/>
      <c r="BJ911" s="727"/>
      <c r="BK911" s="727"/>
      <c r="BL911" s="821"/>
      <c r="BM911" s="727"/>
      <c r="BN911" s="727"/>
      <c r="BO911" s="727"/>
      <c r="BP911" s="727"/>
      <c r="BQ911" s="727"/>
      <c r="BR911" s="821"/>
      <c r="BS911" s="727"/>
      <c r="BT911" s="727"/>
      <c r="BU911" s="727"/>
      <c r="BV911" s="591"/>
      <c r="BW911" s="224" t="str">
        <f t="shared" si="912"/>
        <v xml:space="preserve"> </v>
      </c>
      <c r="BX911" s="471">
        <f t="shared" si="901"/>
        <v>820</v>
      </c>
      <c r="BY911" s="117"/>
      <c r="BZ911" s="117"/>
      <c r="CA911" s="117"/>
      <c r="CB911" s="117"/>
      <c r="CC911" s="117"/>
      <c r="CD911" s="461"/>
      <c r="CE911" s="236"/>
      <c r="CF911" s="224" t="str">
        <f t="shared" si="902"/>
        <v xml:space="preserve"> </v>
      </c>
      <c r="CG911" s="116"/>
      <c r="CH911" s="117"/>
      <c r="CI911" s="117"/>
      <c r="CJ911" s="117"/>
      <c r="CK911" s="472"/>
      <c r="CL911" s="472"/>
      <c r="CM911" s="472"/>
      <c r="CN911" s="472"/>
      <c r="CO911" s="117"/>
      <c r="CP911" s="253"/>
      <c r="CQ911" s="120"/>
      <c r="CR911" s="224" t="str" cm="1">
        <f t="array" ref="CR911">IF(AND(SUM(COUNTIF(CG911:CM911,{"*不明*","*その他*"})+COUNTIF(CO911:CP911,{"*不明*","*その他*"}))&gt;0,CQ911=""),"その他・不明の場合,10)具体的内容、理由を記入",IF(OR(AND(CI911=CI$65,COUNTA(CJ911:CM911)&lt;4),AND(OR(CI911=CI$63,CI911=CI$64,CI911=CI$66,CI911=CI$67,CI911=CI$68,CI911=""),COUNTA(CJ911:CM911)&gt;0)),"3)介護保険認定済→要介護度、認知症自立度、寝たきり度、介護保険サービス記入",IF(OR(AND(OR(CM911=CM$63,CM911=CM$64),CN911=""),AND(OR(CM911=CM$65,CM911=CM$66),CN911&lt;&gt;"")),"7)介護保険サービス受けている/過去受けていた→具体的内容記入"," ")))</f>
        <v xml:space="preserve"> </v>
      </c>
      <c r="CS911" s="224" t="str">
        <f t="shared" si="903"/>
        <v xml:space="preserve"> </v>
      </c>
      <c r="CT911" s="116"/>
      <c r="CU911" s="253"/>
      <c r="CV911" s="117"/>
      <c r="CW911" s="117"/>
      <c r="CX911" s="253"/>
      <c r="CY911" s="117"/>
      <c r="CZ911" s="117"/>
      <c r="DA911" s="253"/>
      <c r="DB911" s="117"/>
      <c r="DC911" s="224" t="str">
        <f t="shared" si="904"/>
        <v xml:space="preserve"> </v>
      </c>
      <c r="DD911" s="224" t="str">
        <f t="shared" si="905"/>
        <v xml:space="preserve"> </v>
      </c>
      <c r="DE911" s="224" t="str">
        <f t="shared" si="855"/>
        <v xml:space="preserve"> </v>
      </c>
      <c r="DF911" s="121"/>
      <c r="DG911" s="114"/>
      <c r="DH911" s="704"/>
      <c r="DI911" s="119"/>
      <c r="DJ911" s="187"/>
      <c r="DK911" s="254"/>
      <c r="DL911" s="224" t="str">
        <f t="shared" si="856"/>
        <v xml:space="preserve"> </v>
      </c>
      <c r="DM911" s="224" t="str">
        <f t="shared" si="906"/>
        <v xml:space="preserve"> </v>
      </c>
      <c r="DN911" s="474"/>
      <c r="DO911" s="117"/>
      <c r="DP911" s="117"/>
      <c r="DQ911" s="117"/>
      <c r="DR911" s="117"/>
      <c r="DS911" s="117"/>
      <c r="DT911" s="254"/>
      <c r="DU911" s="476"/>
      <c r="DV911" s="224" t="str">
        <f t="shared" si="857"/>
        <v xml:space="preserve"> </v>
      </c>
      <c r="DW911" s="115"/>
      <c r="DX911" s="470"/>
      <c r="DY911" s="117"/>
      <c r="DZ911" s="704"/>
      <c r="EA911" s="224" t="str">
        <f t="shared" si="858"/>
        <v xml:space="preserve"> </v>
      </c>
      <c r="EB911" s="906"/>
      <c r="EC911" s="904"/>
      <c r="ED911" s="904"/>
      <c r="EE911" s="904"/>
      <c r="EF911" s="904"/>
      <c r="EG911" s="904"/>
      <c r="EH911" s="904"/>
      <c r="EI911" s="904"/>
      <c r="EJ911" s="904"/>
      <c r="EK911" s="905"/>
      <c r="EL911" s="80"/>
      <c r="EM911" s="224" t="str">
        <f t="shared" si="907"/>
        <v xml:space="preserve"> </v>
      </c>
      <c r="EN911" s="224" t="str">
        <f t="shared" si="908"/>
        <v xml:space="preserve"> </v>
      </c>
      <c r="EO911" s="115"/>
      <c r="EP911" s="1050"/>
      <c r="EQ911" s="253"/>
      <c r="ER911" s="117"/>
      <c r="ES911" s="1258">
        <f t="shared" si="909"/>
        <v>820</v>
      </c>
      <c r="ET911" s="224" t="str">
        <f t="shared" si="910"/>
        <v xml:space="preserve"> </v>
      </c>
      <c r="EU911" s="477" t="str">
        <f t="shared" si="911"/>
        <v/>
      </c>
      <c r="EV911" s="1334" t="str">
        <f t="shared" si="853"/>
        <v xml:space="preserve"> </v>
      </c>
      <c r="EW911" s="1332" t="str">
        <f t="shared" si="897"/>
        <v/>
      </c>
      <c r="EX911" s="1275" t="str">
        <f t="shared" si="879"/>
        <v/>
      </c>
      <c r="EY911" s="1275" t="str">
        <f t="shared" si="880"/>
        <v/>
      </c>
      <c r="EZ911" s="1275" t="str">
        <f t="shared" si="881"/>
        <v/>
      </c>
      <c r="FA911" s="1275" t="str">
        <f t="shared" si="882"/>
        <v/>
      </c>
      <c r="FB911" s="1275" t="str">
        <f t="shared" si="883"/>
        <v/>
      </c>
      <c r="FC911" s="1333" t="str">
        <f t="shared" si="884"/>
        <v/>
      </c>
      <c r="FE911" s="1234" t="str">
        <f t="shared" si="885"/>
        <v xml:space="preserve"> </v>
      </c>
      <c r="FF911" s="1234" t="str">
        <f t="shared" si="886"/>
        <v xml:space="preserve"> </v>
      </c>
      <c r="FG911" s="1234" t="str">
        <f t="shared" si="887"/>
        <v xml:space="preserve"> </v>
      </c>
      <c r="FH911" s="1234" t="str">
        <f t="shared" si="888"/>
        <v xml:space="preserve"> </v>
      </c>
      <c r="FI911" s="1234" t="str">
        <f t="shared" si="859"/>
        <v xml:space="preserve"> </v>
      </c>
      <c r="FJ911" s="1234" t="str">
        <f t="shared" si="889"/>
        <v xml:space="preserve"> </v>
      </c>
      <c r="FK911" s="1234">
        <f t="shared" si="860"/>
        <v>0</v>
      </c>
      <c r="FL911" s="1227"/>
      <c r="FM911" s="1234" t="str">
        <f t="shared" si="861"/>
        <v xml:space="preserve"> </v>
      </c>
      <c r="FN911" s="1234" t="str">
        <f t="shared" si="862"/>
        <v xml:space="preserve"> </v>
      </c>
      <c r="FO911" s="1234" t="str">
        <f t="shared" si="890"/>
        <v xml:space="preserve"> </v>
      </c>
      <c r="FP911" s="1234" t="str">
        <f t="shared" si="891"/>
        <v xml:space="preserve"> </v>
      </c>
      <c r="FQ911" s="1234" t="str">
        <f t="shared" si="863"/>
        <v xml:space="preserve"> </v>
      </c>
      <c r="FR911" s="1234" t="str">
        <f t="shared" si="892"/>
        <v xml:space="preserve"> </v>
      </c>
      <c r="FS911" s="1234">
        <f t="shared" si="898"/>
        <v>0</v>
      </c>
      <c r="FT911" s="1227"/>
      <c r="FU911" s="1234" t="str">
        <f t="shared" si="893"/>
        <v xml:space="preserve"> </v>
      </c>
      <c r="FV911" s="1234" t="str">
        <f t="shared" si="894"/>
        <v xml:space="preserve"> </v>
      </c>
      <c r="FW911" s="1234" t="str">
        <f t="shared" si="895"/>
        <v xml:space="preserve"> </v>
      </c>
      <c r="FX911" s="1234" t="str">
        <f t="shared" si="864"/>
        <v xml:space="preserve"> </v>
      </c>
      <c r="FY911" s="1234" t="str">
        <f t="shared" si="865"/>
        <v xml:space="preserve"> </v>
      </c>
      <c r="FZ911" s="1234" t="str">
        <f t="shared" si="896"/>
        <v xml:space="preserve"> </v>
      </c>
      <c r="GA911" s="1234">
        <f t="shared" si="866"/>
        <v>0</v>
      </c>
      <c r="GB911" s="1227"/>
      <c r="GC911" s="1234" t="str">
        <f t="shared" si="867"/>
        <v xml:space="preserve"> </v>
      </c>
      <c r="GD911" s="1234" t="str">
        <f t="shared" si="868"/>
        <v xml:space="preserve"> </v>
      </c>
      <c r="GE911" s="1234" t="str">
        <f t="shared" si="869"/>
        <v xml:space="preserve"> </v>
      </c>
      <c r="GF911" s="1234" t="str">
        <f t="shared" si="870"/>
        <v xml:space="preserve"> </v>
      </c>
      <c r="GG911" s="1234" t="str">
        <f t="shared" si="871"/>
        <v xml:space="preserve"> </v>
      </c>
      <c r="GH911" s="1234" t="str">
        <f t="shared" si="872"/>
        <v xml:space="preserve"> </v>
      </c>
      <c r="GI911" s="1234" t="str">
        <f t="shared" si="873"/>
        <v xml:space="preserve"> </v>
      </c>
      <c r="GJ911" s="1234" t="str">
        <f t="shared" si="874"/>
        <v xml:space="preserve"> </v>
      </c>
      <c r="GK911" s="1234" t="str">
        <f t="shared" si="875"/>
        <v xml:space="preserve"> </v>
      </c>
      <c r="GL911" s="1234" t="str">
        <f t="shared" si="876"/>
        <v xml:space="preserve"> </v>
      </c>
      <c r="GM911" s="1234" t="str">
        <f t="shared" si="877"/>
        <v xml:space="preserve"> </v>
      </c>
      <c r="GN911" s="1234">
        <f t="shared" si="878"/>
        <v>0</v>
      </c>
    </row>
    <row r="912" spans="1:196" s="100" customFormat="1" ht="27" customHeight="1" thickTop="1" thickBot="1">
      <c r="A912" s="1208">
        <f>【A票】【D票】!$D$10</f>
        <v>0</v>
      </c>
      <c r="B912" s="1212">
        <f>【A票】【D票】!$H$10</f>
        <v>0</v>
      </c>
      <c r="C912" s="1213" t="str">
        <f>【A票】【D票】!$K$10</f>
        <v xml:space="preserve"> </v>
      </c>
      <c r="D912" s="1214">
        <f t="shared" si="852"/>
        <v>821</v>
      </c>
      <c r="E912" s="914"/>
      <c r="F912" s="467"/>
      <c r="G912" s="469"/>
      <c r="H912" s="224" t="str">
        <f t="shared" si="899"/>
        <v xml:space="preserve"> </v>
      </c>
      <c r="I912" s="704"/>
      <c r="J912" s="117"/>
      <c r="K912" s="117"/>
      <c r="L912" s="117"/>
      <c r="M912" s="117"/>
      <c r="N912" s="117"/>
      <c r="O912" s="117"/>
      <c r="P912" s="117"/>
      <c r="Q912" s="117"/>
      <c r="R912" s="117"/>
      <c r="S912" s="117"/>
      <c r="T912" s="254"/>
      <c r="U912" s="646"/>
      <c r="V912" s="646"/>
      <c r="W912" s="114"/>
      <c r="X912" s="254"/>
      <c r="Y912" s="224" t="str">
        <f t="shared" si="900"/>
        <v xml:space="preserve"> </v>
      </c>
      <c r="Z912" s="579"/>
      <c r="AA912" s="704"/>
      <c r="AB912" s="119"/>
      <c r="AC912" s="224" t="str">
        <f t="shared" si="854"/>
        <v xml:space="preserve"> </v>
      </c>
      <c r="AD912" s="115"/>
      <c r="AE912" s="253"/>
      <c r="AF912" s="704"/>
      <c r="AG912" s="727"/>
      <c r="AH912" s="727"/>
      <c r="AI912" s="727"/>
      <c r="AJ912" s="727"/>
      <c r="AK912" s="591"/>
      <c r="AL912" s="727"/>
      <c r="AM912" s="727"/>
      <c r="AN912" s="727"/>
      <c r="AO912" s="727"/>
      <c r="AP912" s="727"/>
      <c r="AQ912" s="727"/>
      <c r="AR912" s="727"/>
      <c r="AS912" s="727"/>
      <c r="AT912" s="727"/>
      <c r="AU912" s="727"/>
      <c r="AV912" s="727"/>
      <c r="AW912" s="727"/>
      <c r="AX912" s="727"/>
      <c r="AY912" s="727"/>
      <c r="AZ912" s="727"/>
      <c r="BA912" s="727"/>
      <c r="BB912" s="727"/>
      <c r="BC912" s="821"/>
      <c r="BD912" s="727"/>
      <c r="BE912" s="727"/>
      <c r="BF912" s="727"/>
      <c r="BG912" s="727"/>
      <c r="BH912" s="727"/>
      <c r="BI912" s="727"/>
      <c r="BJ912" s="727"/>
      <c r="BK912" s="727"/>
      <c r="BL912" s="821"/>
      <c r="BM912" s="727"/>
      <c r="BN912" s="727"/>
      <c r="BO912" s="727"/>
      <c r="BP912" s="727"/>
      <c r="BQ912" s="727"/>
      <c r="BR912" s="821"/>
      <c r="BS912" s="727"/>
      <c r="BT912" s="727"/>
      <c r="BU912" s="727"/>
      <c r="BV912" s="591"/>
      <c r="BW912" s="224" t="str">
        <f t="shared" si="912"/>
        <v xml:space="preserve"> </v>
      </c>
      <c r="BX912" s="471">
        <f t="shared" si="901"/>
        <v>821</v>
      </c>
      <c r="BY912" s="117"/>
      <c r="BZ912" s="117"/>
      <c r="CA912" s="117"/>
      <c r="CB912" s="117"/>
      <c r="CC912" s="117"/>
      <c r="CD912" s="461"/>
      <c r="CE912" s="236"/>
      <c r="CF912" s="224" t="str">
        <f t="shared" si="902"/>
        <v xml:space="preserve"> </v>
      </c>
      <c r="CG912" s="116"/>
      <c r="CH912" s="117"/>
      <c r="CI912" s="117"/>
      <c r="CJ912" s="117"/>
      <c r="CK912" s="472"/>
      <c r="CL912" s="472"/>
      <c r="CM912" s="472"/>
      <c r="CN912" s="472"/>
      <c r="CO912" s="117"/>
      <c r="CP912" s="253"/>
      <c r="CQ912" s="120"/>
      <c r="CR912" s="224" t="str" cm="1">
        <f t="array" ref="CR912">IF(AND(SUM(COUNTIF(CG912:CM912,{"*不明*","*その他*"})+COUNTIF(CO912:CP912,{"*不明*","*その他*"}))&gt;0,CQ912=""),"その他・不明の場合,10)具体的内容、理由を記入",IF(OR(AND(CI912=CI$65,COUNTA(CJ912:CM912)&lt;4),AND(OR(CI912=CI$63,CI912=CI$64,CI912=CI$66,CI912=CI$67,CI912=CI$68,CI912=""),COUNTA(CJ912:CM912)&gt;0)),"3)介護保険認定済→要介護度、認知症自立度、寝たきり度、介護保険サービス記入",IF(OR(AND(OR(CM912=CM$63,CM912=CM$64),CN912=""),AND(OR(CM912=CM$65,CM912=CM$66),CN912&lt;&gt;"")),"7)介護保険サービス受けている/過去受けていた→具体的内容記入"," ")))</f>
        <v xml:space="preserve"> </v>
      </c>
      <c r="CS912" s="224" t="str">
        <f t="shared" si="903"/>
        <v xml:space="preserve"> </v>
      </c>
      <c r="CT912" s="116"/>
      <c r="CU912" s="253"/>
      <c r="CV912" s="117"/>
      <c r="CW912" s="117"/>
      <c r="CX912" s="253"/>
      <c r="CY912" s="117"/>
      <c r="CZ912" s="117"/>
      <c r="DA912" s="253"/>
      <c r="DB912" s="117"/>
      <c r="DC912" s="224" t="str">
        <f t="shared" si="904"/>
        <v xml:space="preserve"> </v>
      </c>
      <c r="DD912" s="224" t="str">
        <f t="shared" si="905"/>
        <v xml:space="preserve"> </v>
      </c>
      <c r="DE912" s="224" t="str">
        <f t="shared" si="855"/>
        <v xml:space="preserve"> </v>
      </c>
      <c r="DF912" s="121"/>
      <c r="DG912" s="114"/>
      <c r="DH912" s="704"/>
      <c r="DI912" s="119"/>
      <c r="DJ912" s="187"/>
      <c r="DK912" s="254"/>
      <c r="DL912" s="224" t="str">
        <f t="shared" si="856"/>
        <v xml:space="preserve"> </v>
      </c>
      <c r="DM912" s="224" t="str">
        <f t="shared" si="906"/>
        <v xml:space="preserve"> </v>
      </c>
      <c r="DN912" s="474"/>
      <c r="DO912" s="117"/>
      <c r="DP912" s="117"/>
      <c r="DQ912" s="117"/>
      <c r="DR912" s="117"/>
      <c r="DS912" s="117"/>
      <c r="DT912" s="254"/>
      <c r="DU912" s="476"/>
      <c r="DV912" s="224" t="str">
        <f t="shared" si="857"/>
        <v xml:space="preserve"> </v>
      </c>
      <c r="DW912" s="115"/>
      <c r="DX912" s="470"/>
      <c r="DY912" s="117"/>
      <c r="DZ912" s="704"/>
      <c r="EA912" s="224" t="str">
        <f t="shared" si="858"/>
        <v xml:space="preserve"> </v>
      </c>
      <c r="EB912" s="906"/>
      <c r="EC912" s="904"/>
      <c r="ED912" s="904"/>
      <c r="EE912" s="904"/>
      <c r="EF912" s="904"/>
      <c r="EG912" s="904"/>
      <c r="EH912" s="904"/>
      <c r="EI912" s="904"/>
      <c r="EJ912" s="904"/>
      <c r="EK912" s="905"/>
      <c r="EL912" s="80"/>
      <c r="EM912" s="224" t="str">
        <f t="shared" si="907"/>
        <v xml:space="preserve"> </v>
      </c>
      <c r="EN912" s="224" t="str">
        <f t="shared" si="908"/>
        <v xml:space="preserve"> </v>
      </c>
      <c r="EO912" s="115"/>
      <c r="EP912" s="1050"/>
      <c r="EQ912" s="253"/>
      <c r="ER912" s="117"/>
      <c r="ES912" s="1258">
        <f t="shared" si="909"/>
        <v>821</v>
      </c>
      <c r="ET912" s="224" t="str">
        <f t="shared" si="910"/>
        <v xml:space="preserve"> </v>
      </c>
      <c r="EU912" s="477" t="str">
        <f t="shared" si="911"/>
        <v/>
      </c>
      <c r="EV912" s="1334" t="str">
        <f t="shared" si="853"/>
        <v xml:space="preserve"> </v>
      </c>
      <c r="EW912" s="1332" t="str">
        <f t="shared" si="897"/>
        <v/>
      </c>
      <c r="EX912" s="1275" t="str">
        <f t="shared" si="879"/>
        <v/>
      </c>
      <c r="EY912" s="1275" t="str">
        <f t="shared" si="880"/>
        <v/>
      </c>
      <c r="EZ912" s="1275" t="str">
        <f t="shared" si="881"/>
        <v/>
      </c>
      <c r="FA912" s="1275" t="str">
        <f t="shared" si="882"/>
        <v/>
      </c>
      <c r="FB912" s="1275" t="str">
        <f t="shared" si="883"/>
        <v/>
      </c>
      <c r="FC912" s="1333" t="str">
        <f t="shared" si="884"/>
        <v/>
      </c>
      <c r="FE912" s="1234" t="str">
        <f t="shared" si="885"/>
        <v xml:space="preserve"> </v>
      </c>
      <c r="FF912" s="1234" t="str">
        <f t="shared" si="886"/>
        <v xml:space="preserve"> </v>
      </c>
      <c r="FG912" s="1234" t="str">
        <f t="shared" si="887"/>
        <v xml:space="preserve"> </v>
      </c>
      <c r="FH912" s="1234" t="str">
        <f t="shared" si="888"/>
        <v xml:space="preserve"> </v>
      </c>
      <c r="FI912" s="1234" t="str">
        <f t="shared" si="859"/>
        <v xml:space="preserve"> </v>
      </c>
      <c r="FJ912" s="1234" t="str">
        <f t="shared" si="889"/>
        <v xml:space="preserve"> </v>
      </c>
      <c r="FK912" s="1234">
        <f t="shared" si="860"/>
        <v>0</v>
      </c>
      <c r="FL912" s="1227"/>
      <c r="FM912" s="1234" t="str">
        <f t="shared" si="861"/>
        <v xml:space="preserve"> </v>
      </c>
      <c r="FN912" s="1234" t="str">
        <f t="shared" si="862"/>
        <v xml:space="preserve"> </v>
      </c>
      <c r="FO912" s="1234" t="str">
        <f t="shared" si="890"/>
        <v xml:space="preserve"> </v>
      </c>
      <c r="FP912" s="1234" t="str">
        <f t="shared" si="891"/>
        <v xml:space="preserve"> </v>
      </c>
      <c r="FQ912" s="1234" t="str">
        <f t="shared" si="863"/>
        <v xml:space="preserve"> </v>
      </c>
      <c r="FR912" s="1234" t="str">
        <f t="shared" si="892"/>
        <v xml:space="preserve"> </v>
      </c>
      <c r="FS912" s="1234">
        <f t="shared" si="898"/>
        <v>0</v>
      </c>
      <c r="FT912" s="1227"/>
      <c r="FU912" s="1234" t="str">
        <f t="shared" si="893"/>
        <v xml:space="preserve"> </v>
      </c>
      <c r="FV912" s="1234" t="str">
        <f t="shared" si="894"/>
        <v xml:space="preserve"> </v>
      </c>
      <c r="FW912" s="1234" t="str">
        <f t="shared" si="895"/>
        <v xml:space="preserve"> </v>
      </c>
      <c r="FX912" s="1234" t="str">
        <f t="shared" si="864"/>
        <v xml:space="preserve"> </v>
      </c>
      <c r="FY912" s="1234" t="str">
        <f t="shared" si="865"/>
        <v xml:space="preserve"> </v>
      </c>
      <c r="FZ912" s="1234" t="str">
        <f t="shared" si="896"/>
        <v xml:space="preserve"> </v>
      </c>
      <c r="GA912" s="1234">
        <f t="shared" si="866"/>
        <v>0</v>
      </c>
      <c r="GB912" s="1227"/>
      <c r="GC912" s="1234" t="str">
        <f t="shared" si="867"/>
        <v xml:space="preserve"> </v>
      </c>
      <c r="GD912" s="1234" t="str">
        <f t="shared" si="868"/>
        <v xml:space="preserve"> </v>
      </c>
      <c r="GE912" s="1234" t="str">
        <f t="shared" si="869"/>
        <v xml:space="preserve"> </v>
      </c>
      <c r="GF912" s="1234" t="str">
        <f t="shared" si="870"/>
        <v xml:space="preserve"> </v>
      </c>
      <c r="GG912" s="1234" t="str">
        <f t="shared" si="871"/>
        <v xml:space="preserve"> </v>
      </c>
      <c r="GH912" s="1234" t="str">
        <f t="shared" si="872"/>
        <v xml:space="preserve"> </v>
      </c>
      <c r="GI912" s="1234" t="str">
        <f t="shared" si="873"/>
        <v xml:space="preserve"> </v>
      </c>
      <c r="GJ912" s="1234" t="str">
        <f t="shared" si="874"/>
        <v xml:space="preserve"> </v>
      </c>
      <c r="GK912" s="1234" t="str">
        <f t="shared" si="875"/>
        <v xml:space="preserve"> </v>
      </c>
      <c r="GL912" s="1234" t="str">
        <f t="shared" si="876"/>
        <v xml:space="preserve"> </v>
      </c>
      <c r="GM912" s="1234" t="str">
        <f t="shared" si="877"/>
        <v xml:space="preserve"> </v>
      </c>
      <c r="GN912" s="1234">
        <f t="shared" si="878"/>
        <v>0</v>
      </c>
    </row>
    <row r="913" spans="1:196" s="100" customFormat="1" ht="27" customHeight="1" thickTop="1" thickBot="1">
      <c r="A913" s="1208">
        <f>【A票】【D票】!$D$10</f>
        <v>0</v>
      </c>
      <c r="B913" s="1212">
        <f>【A票】【D票】!$H$10</f>
        <v>0</v>
      </c>
      <c r="C913" s="1213" t="str">
        <f>【A票】【D票】!$K$10</f>
        <v xml:space="preserve"> </v>
      </c>
      <c r="D913" s="1214">
        <f t="shared" si="852"/>
        <v>822</v>
      </c>
      <c r="E913" s="914"/>
      <c r="F913" s="467"/>
      <c r="G913" s="469"/>
      <c r="H913" s="224" t="str">
        <f t="shared" si="899"/>
        <v xml:space="preserve"> </v>
      </c>
      <c r="I913" s="704"/>
      <c r="J913" s="117"/>
      <c r="K913" s="117"/>
      <c r="L913" s="117"/>
      <c r="M913" s="117"/>
      <c r="N913" s="117"/>
      <c r="O913" s="117"/>
      <c r="P913" s="117"/>
      <c r="Q913" s="117"/>
      <c r="R913" s="117"/>
      <c r="S913" s="117"/>
      <c r="T913" s="254"/>
      <c r="U913" s="646"/>
      <c r="V913" s="646"/>
      <c r="W913" s="114"/>
      <c r="X913" s="254"/>
      <c r="Y913" s="224" t="str">
        <f t="shared" si="900"/>
        <v xml:space="preserve"> </v>
      </c>
      <c r="Z913" s="579"/>
      <c r="AA913" s="704"/>
      <c r="AB913" s="119"/>
      <c r="AC913" s="224" t="str">
        <f t="shared" si="854"/>
        <v xml:space="preserve"> </v>
      </c>
      <c r="AD913" s="115"/>
      <c r="AE913" s="253"/>
      <c r="AF913" s="704"/>
      <c r="AG913" s="727"/>
      <c r="AH913" s="727"/>
      <c r="AI913" s="727"/>
      <c r="AJ913" s="727"/>
      <c r="AK913" s="591"/>
      <c r="AL913" s="727"/>
      <c r="AM913" s="727"/>
      <c r="AN913" s="727"/>
      <c r="AO913" s="727"/>
      <c r="AP913" s="727"/>
      <c r="AQ913" s="727"/>
      <c r="AR913" s="727"/>
      <c r="AS913" s="727"/>
      <c r="AT913" s="727"/>
      <c r="AU913" s="727"/>
      <c r="AV913" s="727"/>
      <c r="AW913" s="727"/>
      <c r="AX913" s="727"/>
      <c r="AY913" s="727"/>
      <c r="AZ913" s="727"/>
      <c r="BA913" s="727"/>
      <c r="BB913" s="727"/>
      <c r="BC913" s="821"/>
      <c r="BD913" s="727"/>
      <c r="BE913" s="727"/>
      <c r="BF913" s="727"/>
      <c r="BG913" s="727"/>
      <c r="BH913" s="727"/>
      <c r="BI913" s="727"/>
      <c r="BJ913" s="727"/>
      <c r="BK913" s="727"/>
      <c r="BL913" s="821"/>
      <c r="BM913" s="727"/>
      <c r="BN913" s="727"/>
      <c r="BO913" s="727"/>
      <c r="BP913" s="727"/>
      <c r="BQ913" s="727"/>
      <c r="BR913" s="821"/>
      <c r="BS913" s="727"/>
      <c r="BT913" s="727"/>
      <c r="BU913" s="727"/>
      <c r="BV913" s="591"/>
      <c r="BW913" s="224" t="str">
        <f t="shared" si="912"/>
        <v xml:space="preserve"> </v>
      </c>
      <c r="BX913" s="471">
        <f t="shared" si="901"/>
        <v>822</v>
      </c>
      <c r="BY913" s="117"/>
      <c r="BZ913" s="117"/>
      <c r="CA913" s="117"/>
      <c r="CB913" s="117"/>
      <c r="CC913" s="117"/>
      <c r="CD913" s="461"/>
      <c r="CE913" s="236"/>
      <c r="CF913" s="224" t="str">
        <f t="shared" si="902"/>
        <v xml:space="preserve"> </v>
      </c>
      <c r="CG913" s="116"/>
      <c r="CH913" s="117"/>
      <c r="CI913" s="117"/>
      <c r="CJ913" s="117"/>
      <c r="CK913" s="472"/>
      <c r="CL913" s="472"/>
      <c r="CM913" s="472"/>
      <c r="CN913" s="472"/>
      <c r="CO913" s="117"/>
      <c r="CP913" s="253"/>
      <c r="CQ913" s="120"/>
      <c r="CR913" s="224" t="str" cm="1">
        <f t="array" ref="CR913">IF(AND(SUM(COUNTIF(CG913:CM913,{"*不明*","*その他*"})+COUNTIF(CO913:CP913,{"*不明*","*その他*"}))&gt;0,CQ913=""),"その他・不明の場合,10)具体的内容、理由を記入",IF(OR(AND(CI913=CI$65,COUNTA(CJ913:CM913)&lt;4),AND(OR(CI913=CI$63,CI913=CI$64,CI913=CI$66,CI913=CI$67,CI913=CI$68,CI913=""),COUNTA(CJ913:CM913)&gt;0)),"3)介護保険認定済→要介護度、認知症自立度、寝たきり度、介護保険サービス記入",IF(OR(AND(OR(CM913=CM$63,CM913=CM$64),CN913=""),AND(OR(CM913=CM$65,CM913=CM$66),CN913&lt;&gt;"")),"7)介護保険サービス受けている/過去受けていた→具体的内容記入"," ")))</f>
        <v xml:space="preserve"> </v>
      </c>
      <c r="CS913" s="224" t="str">
        <f t="shared" si="903"/>
        <v xml:space="preserve"> </v>
      </c>
      <c r="CT913" s="116"/>
      <c r="CU913" s="253"/>
      <c r="CV913" s="117"/>
      <c r="CW913" s="117"/>
      <c r="CX913" s="253"/>
      <c r="CY913" s="117"/>
      <c r="CZ913" s="117"/>
      <c r="DA913" s="253"/>
      <c r="DB913" s="117"/>
      <c r="DC913" s="224" t="str">
        <f t="shared" si="904"/>
        <v xml:space="preserve"> </v>
      </c>
      <c r="DD913" s="224" t="str">
        <f t="shared" si="905"/>
        <v xml:space="preserve"> </v>
      </c>
      <c r="DE913" s="224" t="str">
        <f t="shared" si="855"/>
        <v xml:space="preserve"> </v>
      </c>
      <c r="DF913" s="121"/>
      <c r="DG913" s="114"/>
      <c r="DH913" s="704"/>
      <c r="DI913" s="119"/>
      <c r="DJ913" s="187"/>
      <c r="DK913" s="254"/>
      <c r="DL913" s="224" t="str">
        <f t="shared" si="856"/>
        <v xml:space="preserve"> </v>
      </c>
      <c r="DM913" s="224" t="str">
        <f t="shared" si="906"/>
        <v xml:space="preserve"> </v>
      </c>
      <c r="DN913" s="474"/>
      <c r="DO913" s="117"/>
      <c r="DP913" s="117"/>
      <c r="DQ913" s="117"/>
      <c r="DR913" s="117"/>
      <c r="DS913" s="117"/>
      <c r="DT913" s="254"/>
      <c r="DU913" s="476"/>
      <c r="DV913" s="224" t="str">
        <f t="shared" si="857"/>
        <v xml:space="preserve"> </v>
      </c>
      <c r="DW913" s="115"/>
      <c r="DX913" s="470"/>
      <c r="DY913" s="117"/>
      <c r="DZ913" s="704"/>
      <c r="EA913" s="224" t="str">
        <f t="shared" si="858"/>
        <v xml:space="preserve"> </v>
      </c>
      <c r="EB913" s="906"/>
      <c r="EC913" s="904"/>
      <c r="ED913" s="904"/>
      <c r="EE913" s="904"/>
      <c r="EF913" s="904"/>
      <c r="EG913" s="904"/>
      <c r="EH913" s="904"/>
      <c r="EI913" s="904"/>
      <c r="EJ913" s="904"/>
      <c r="EK913" s="905"/>
      <c r="EL913" s="80"/>
      <c r="EM913" s="224" t="str">
        <f t="shared" si="907"/>
        <v xml:space="preserve"> </v>
      </c>
      <c r="EN913" s="224" t="str">
        <f t="shared" si="908"/>
        <v xml:space="preserve"> </v>
      </c>
      <c r="EO913" s="115"/>
      <c r="EP913" s="1050"/>
      <c r="EQ913" s="253"/>
      <c r="ER913" s="117"/>
      <c r="ES913" s="1258">
        <f t="shared" si="909"/>
        <v>822</v>
      </c>
      <c r="ET913" s="224" t="str">
        <f t="shared" si="910"/>
        <v xml:space="preserve"> </v>
      </c>
      <c r="EU913" s="477" t="str">
        <f t="shared" si="911"/>
        <v/>
      </c>
      <c r="EV913" s="1334" t="str">
        <f t="shared" si="853"/>
        <v xml:space="preserve"> </v>
      </c>
      <c r="EW913" s="1332" t="str">
        <f t="shared" si="897"/>
        <v/>
      </c>
      <c r="EX913" s="1275" t="str">
        <f t="shared" si="879"/>
        <v/>
      </c>
      <c r="EY913" s="1275" t="str">
        <f t="shared" si="880"/>
        <v/>
      </c>
      <c r="EZ913" s="1275" t="str">
        <f t="shared" si="881"/>
        <v/>
      </c>
      <c r="FA913" s="1275" t="str">
        <f t="shared" si="882"/>
        <v/>
      </c>
      <c r="FB913" s="1275" t="str">
        <f t="shared" si="883"/>
        <v/>
      </c>
      <c r="FC913" s="1333" t="str">
        <f t="shared" si="884"/>
        <v/>
      </c>
      <c r="FE913" s="1234" t="str">
        <f t="shared" si="885"/>
        <v xml:space="preserve"> </v>
      </c>
      <c r="FF913" s="1234" t="str">
        <f t="shared" si="886"/>
        <v xml:space="preserve"> </v>
      </c>
      <c r="FG913" s="1234" t="str">
        <f t="shared" si="887"/>
        <v xml:space="preserve"> </v>
      </c>
      <c r="FH913" s="1234" t="str">
        <f t="shared" si="888"/>
        <v xml:space="preserve"> </v>
      </c>
      <c r="FI913" s="1234" t="str">
        <f t="shared" si="859"/>
        <v xml:space="preserve"> </v>
      </c>
      <c r="FJ913" s="1234" t="str">
        <f t="shared" si="889"/>
        <v xml:space="preserve"> </v>
      </c>
      <c r="FK913" s="1234">
        <f t="shared" si="860"/>
        <v>0</v>
      </c>
      <c r="FL913" s="1227"/>
      <c r="FM913" s="1234" t="str">
        <f t="shared" si="861"/>
        <v xml:space="preserve"> </v>
      </c>
      <c r="FN913" s="1234" t="str">
        <f t="shared" si="862"/>
        <v xml:space="preserve"> </v>
      </c>
      <c r="FO913" s="1234" t="str">
        <f t="shared" si="890"/>
        <v xml:space="preserve"> </v>
      </c>
      <c r="FP913" s="1234" t="str">
        <f t="shared" si="891"/>
        <v xml:space="preserve"> </v>
      </c>
      <c r="FQ913" s="1234" t="str">
        <f t="shared" si="863"/>
        <v xml:space="preserve"> </v>
      </c>
      <c r="FR913" s="1234" t="str">
        <f t="shared" si="892"/>
        <v xml:space="preserve"> </v>
      </c>
      <c r="FS913" s="1234">
        <f t="shared" si="898"/>
        <v>0</v>
      </c>
      <c r="FT913" s="1227"/>
      <c r="FU913" s="1234" t="str">
        <f t="shared" si="893"/>
        <v xml:space="preserve"> </v>
      </c>
      <c r="FV913" s="1234" t="str">
        <f t="shared" si="894"/>
        <v xml:space="preserve"> </v>
      </c>
      <c r="FW913" s="1234" t="str">
        <f t="shared" si="895"/>
        <v xml:space="preserve"> </v>
      </c>
      <c r="FX913" s="1234" t="str">
        <f t="shared" si="864"/>
        <v xml:space="preserve"> </v>
      </c>
      <c r="FY913" s="1234" t="str">
        <f t="shared" si="865"/>
        <v xml:space="preserve"> </v>
      </c>
      <c r="FZ913" s="1234" t="str">
        <f t="shared" si="896"/>
        <v xml:space="preserve"> </v>
      </c>
      <c r="GA913" s="1234">
        <f t="shared" si="866"/>
        <v>0</v>
      </c>
      <c r="GB913" s="1227"/>
      <c r="GC913" s="1234" t="str">
        <f t="shared" si="867"/>
        <v xml:space="preserve"> </v>
      </c>
      <c r="GD913" s="1234" t="str">
        <f t="shared" si="868"/>
        <v xml:space="preserve"> </v>
      </c>
      <c r="GE913" s="1234" t="str">
        <f t="shared" si="869"/>
        <v xml:space="preserve"> </v>
      </c>
      <c r="GF913" s="1234" t="str">
        <f t="shared" si="870"/>
        <v xml:space="preserve"> </v>
      </c>
      <c r="GG913" s="1234" t="str">
        <f t="shared" si="871"/>
        <v xml:space="preserve"> </v>
      </c>
      <c r="GH913" s="1234" t="str">
        <f t="shared" si="872"/>
        <v xml:space="preserve"> </v>
      </c>
      <c r="GI913" s="1234" t="str">
        <f t="shared" si="873"/>
        <v xml:space="preserve"> </v>
      </c>
      <c r="GJ913" s="1234" t="str">
        <f t="shared" si="874"/>
        <v xml:space="preserve"> </v>
      </c>
      <c r="GK913" s="1234" t="str">
        <f t="shared" si="875"/>
        <v xml:space="preserve"> </v>
      </c>
      <c r="GL913" s="1234" t="str">
        <f t="shared" si="876"/>
        <v xml:space="preserve"> </v>
      </c>
      <c r="GM913" s="1234" t="str">
        <f t="shared" si="877"/>
        <v xml:space="preserve"> </v>
      </c>
      <c r="GN913" s="1234">
        <f t="shared" si="878"/>
        <v>0</v>
      </c>
    </row>
    <row r="914" spans="1:196" s="100" customFormat="1" ht="27" customHeight="1" thickTop="1" thickBot="1">
      <c r="A914" s="1208">
        <f>【A票】【D票】!$D$10</f>
        <v>0</v>
      </c>
      <c r="B914" s="1212">
        <f>【A票】【D票】!$H$10</f>
        <v>0</v>
      </c>
      <c r="C914" s="1213" t="str">
        <f>【A票】【D票】!$K$10</f>
        <v xml:space="preserve"> </v>
      </c>
      <c r="D914" s="1214">
        <f t="shared" si="852"/>
        <v>823</v>
      </c>
      <c r="E914" s="914"/>
      <c r="F914" s="467"/>
      <c r="G914" s="469"/>
      <c r="H914" s="224" t="str">
        <f t="shared" si="899"/>
        <v xml:space="preserve"> </v>
      </c>
      <c r="I914" s="704"/>
      <c r="J914" s="117"/>
      <c r="K914" s="117"/>
      <c r="L914" s="117"/>
      <c r="M914" s="117"/>
      <c r="N914" s="117"/>
      <c r="O914" s="117"/>
      <c r="P914" s="117"/>
      <c r="Q914" s="117"/>
      <c r="R914" s="117"/>
      <c r="S914" s="117"/>
      <c r="T914" s="254"/>
      <c r="U914" s="646"/>
      <c r="V914" s="646"/>
      <c r="W914" s="114"/>
      <c r="X914" s="254"/>
      <c r="Y914" s="224" t="str">
        <f t="shared" si="900"/>
        <v xml:space="preserve"> </v>
      </c>
      <c r="Z914" s="579"/>
      <c r="AA914" s="704"/>
      <c r="AB914" s="119"/>
      <c r="AC914" s="224" t="str">
        <f t="shared" si="854"/>
        <v xml:space="preserve"> </v>
      </c>
      <c r="AD914" s="115"/>
      <c r="AE914" s="253"/>
      <c r="AF914" s="704"/>
      <c r="AG914" s="727"/>
      <c r="AH914" s="727"/>
      <c r="AI914" s="727"/>
      <c r="AJ914" s="727"/>
      <c r="AK914" s="591"/>
      <c r="AL914" s="727"/>
      <c r="AM914" s="727"/>
      <c r="AN914" s="727"/>
      <c r="AO914" s="727"/>
      <c r="AP914" s="727"/>
      <c r="AQ914" s="727"/>
      <c r="AR914" s="727"/>
      <c r="AS914" s="727"/>
      <c r="AT914" s="727"/>
      <c r="AU914" s="727"/>
      <c r="AV914" s="727"/>
      <c r="AW914" s="727"/>
      <c r="AX914" s="727"/>
      <c r="AY914" s="727"/>
      <c r="AZ914" s="727"/>
      <c r="BA914" s="727"/>
      <c r="BB914" s="727"/>
      <c r="BC914" s="821"/>
      <c r="BD914" s="727"/>
      <c r="BE914" s="727"/>
      <c r="BF914" s="727"/>
      <c r="BG914" s="727"/>
      <c r="BH914" s="727"/>
      <c r="BI914" s="727"/>
      <c r="BJ914" s="727"/>
      <c r="BK914" s="727"/>
      <c r="BL914" s="821"/>
      <c r="BM914" s="727"/>
      <c r="BN914" s="727"/>
      <c r="BO914" s="727"/>
      <c r="BP914" s="727"/>
      <c r="BQ914" s="727"/>
      <c r="BR914" s="821"/>
      <c r="BS914" s="727"/>
      <c r="BT914" s="727"/>
      <c r="BU914" s="727"/>
      <c r="BV914" s="591"/>
      <c r="BW914" s="224" t="str">
        <f t="shared" si="912"/>
        <v xml:space="preserve"> </v>
      </c>
      <c r="BX914" s="471">
        <f t="shared" si="901"/>
        <v>823</v>
      </c>
      <c r="BY914" s="117"/>
      <c r="BZ914" s="117"/>
      <c r="CA914" s="117"/>
      <c r="CB914" s="117"/>
      <c r="CC914" s="117"/>
      <c r="CD914" s="461"/>
      <c r="CE914" s="236"/>
      <c r="CF914" s="224" t="str">
        <f t="shared" si="902"/>
        <v xml:space="preserve"> </v>
      </c>
      <c r="CG914" s="116"/>
      <c r="CH914" s="117"/>
      <c r="CI914" s="117"/>
      <c r="CJ914" s="117"/>
      <c r="CK914" s="472"/>
      <c r="CL914" s="472"/>
      <c r="CM914" s="472"/>
      <c r="CN914" s="472"/>
      <c r="CO914" s="117"/>
      <c r="CP914" s="253"/>
      <c r="CQ914" s="120"/>
      <c r="CR914" s="224" t="str" cm="1">
        <f t="array" ref="CR914">IF(AND(SUM(COUNTIF(CG914:CM914,{"*不明*","*その他*"})+COUNTIF(CO914:CP914,{"*不明*","*その他*"}))&gt;0,CQ914=""),"その他・不明の場合,10)具体的内容、理由を記入",IF(OR(AND(CI914=CI$65,COUNTA(CJ914:CM914)&lt;4),AND(OR(CI914=CI$63,CI914=CI$64,CI914=CI$66,CI914=CI$67,CI914=CI$68,CI914=""),COUNTA(CJ914:CM914)&gt;0)),"3)介護保険認定済→要介護度、認知症自立度、寝たきり度、介護保険サービス記入",IF(OR(AND(OR(CM914=CM$63,CM914=CM$64),CN914=""),AND(OR(CM914=CM$65,CM914=CM$66),CN914&lt;&gt;"")),"7)介護保険サービス受けている/過去受けていた→具体的内容記入"," ")))</f>
        <v xml:space="preserve"> </v>
      </c>
      <c r="CS914" s="224" t="str">
        <f t="shared" si="903"/>
        <v xml:space="preserve"> </v>
      </c>
      <c r="CT914" s="116"/>
      <c r="CU914" s="253"/>
      <c r="CV914" s="117"/>
      <c r="CW914" s="117"/>
      <c r="CX914" s="253"/>
      <c r="CY914" s="117"/>
      <c r="CZ914" s="117"/>
      <c r="DA914" s="253"/>
      <c r="DB914" s="117"/>
      <c r="DC914" s="224" t="str">
        <f t="shared" si="904"/>
        <v xml:space="preserve"> </v>
      </c>
      <c r="DD914" s="224" t="str">
        <f t="shared" si="905"/>
        <v xml:space="preserve"> </v>
      </c>
      <c r="DE914" s="224" t="str">
        <f t="shared" si="855"/>
        <v xml:space="preserve"> </v>
      </c>
      <c r="DF914" s="121"/>
      <c r="DG914" s="114"/>
      <c r="DH914" s="704"/>
      <c r="DI914" s="119"/>
      <c r="DJ914" s="187"/>
      <c r="DK914" s="254"/>
      <c r="DL914" s="224" t="str">
        <f t="shared" si="856"/>
        <v xml:space="preserve"> </v>
      </c>
      <c r="DM914" s="224" t="str">
        <f t="shared" si="906"/>
        <v xml:space="preserve"> </v>
      </c>
      <c r="DN914" s="474"/>
      <c r="DO914" s="117"/>
      <c r="DP914" s="117"/>
      <c r="DQ914" s="117"/>
      <c r="DR914" s="117"/>
      <c r="DS914" s="117"/>
      <c r="DT914" s="254"/>
      <c r="DU914" s="476"/>
      <c r="DV914" s="224" t="str">
        <f t="shared" si="857"/>
        <v xml:space="preserve"> </v>
      </c>
      <c r="DW914" s="115"/>
      <c r="DX914" s="470"/>
      <c r="DY914" s="117"/>
      <c r="DZ914" s="704"/>
      <c r="EA914" s="224" t="str">
        <f t="shared" si="858"/>
        <v xml:space="preserve"> </v>
      </c>
      <c r="EB914" s="906"/>
      <c r="EC914" s="904"/>
      <c r="ED914" s="904"/>
      <c r="EE914" s="904"/>
      <c r="EF914" s="904"/>
      <c r="EG914" s="904"/>
      <c r="EH914" s="904"/>
      <c r="EI914" s="904"/>
      <c r="EJ914" s="904"/>
      <c r="EK914" s="905"/>
      <c r="EL914" s="80"/>
      <c r="EM914" s="224" t="str">
        <f t="shared" si="907"/>
        <v xml:space="preserve"> </v>
      </c>
      <c r="EN914" s="224" t="str">
        <f t="shared" si="908"/>
        <v xml:space="preserve"> </v>
      </c>
      <c r="EO914" s="115"/>
      <c r="EP914" s="1050"/>
      <c r="EQ914" s="253"/>
      <c r="ER914" s="117"/>
      <c r="ES914" s="1258">
        <f t="shared" si="909"/>
        <v>823</v>
      </c>
      <c r="ET914" s="224" t="str">
        <f t="shared" si="910"/>
        <v xml:space="preserve"> </v>
      </c>
      <c r="EU914" s="477" t="str">
        <f t="shared" si="911"/>
        <v/>
      </c>
      <c r="EV914" s="1334" t="str">
        <f t="shared" si="853"/>
        <v xml:space="preserve"> </v>
      </c>
      <c r="EW914" s="1332" t="str">
        <f t="shared" si="897"/>
        <v/>
      </c>
      <c r="EX914" s="1275" t="str">
        <f t="shared" si="879"/>
        <v/>
      </c>
      <c r="EY914" s="1275" t="str">
        <f t="shared" si="880"/>
        <v/>
      </c>
      <c r="EZ914" s="1275" t="str">
        <f t="shared" si="881"/>
        <v/>
      </c>
      <c r="FA914" s="1275" t="str">
        <f t="shared" si="882"/>
        <v/>
      </c>
      <c r="FB914" s="1275" t="str">
        <f t="shared" si="883"/>
        <v/>
      </c>
      <c r="FC914" s="1333" t="str">
        <f t="shared" si="884"/>
        <v/>
      </c>
      <c r="FE914" s="1234" t="str">
        <f t="shared" si="885"/>
        <v xml:space="preserve"> </v>
      </c>
      <c r="FF914" s="1234" t="str">
        <f t="shared" si="886"/>
        <v xml:space="preserve"> </v>
      </c>
      <c r="FG914" s="1234" t="str">
        <f t="shared" si="887"/>
        <v xml:space="preserve"> </v>
      </c>
      <c r="FH914" s="1234" t="str">
        <f t="shared" si="888"/>
        <v xml:space="preserve"> </v>
      </c>
      <c r="FI914" s="1234" t="str">
        <f t="shared" si="859"/>
        <v xml:space="preserve"> </v>
      </c>
      <c r="FJ914" s="1234" t="str">
        <f t="shared" si="889"/>
        <v xml:space="preserve"> </v>
      </c>
      <c r="FK914" s="1234">
        <f t="shared" si="860"/>
        <v>0</v>
      </c>
      <c r="FL914" s="1227"/>
      <c r="FM914" s="1234" t="str">
        <f t="shared" si="861"/>
        <v xml:space="preserve"> </v>
      </c>
      <c r="FN914" s="1234" t="str">
        <f t="shared" si="862"/>
        <v xml:space="preserve"> </v>
      </c>
      <c r="FO914" s="1234" t="str">
        <f t="shared" si="890"/>
        <v xml:space="preserve"> </v>
      </c>
      <c r="FP914" s="1234" t="str">
        <f t="shared" si="891"/>
        <v xml:space="preserve"> </v>
      </c>
      <c r="FQ914" s="1234" t="str">
        <f t="shared" si="863"/>
        <v xml:space="preserve"> </v>
      </c>
      <c r="FR914" s="1234" t="str">
        <f t="shared" si="892"/>
        <v xml:space="preserve"> </v>
      </c>
      <c r="FS914" s="1234">
        <f t="shared" si="898"/>
        <v>0</v>
      </c>
      <c r="FT914" s="1227"/>
      <c r="FU914" s="1234" t="str">
        <f t="shared" si="893"/>
        <v xml:space="preserve"> </v>
      </c>
      <c r="FV914" s="1234" t="str">
        <f t="shared" si="894"/>
        <v xml:space="preserve"> </v>
      </c>
      <c r="FW914" s="1234" t="str">
        <f t="shared" si="895"/>
        <v xml:space="preserve"> </v>
      </c>
      <c r="FX914" s="1234" t="str">
        <f t="shared" si="864"/>
        <v xml:space="preserve"> </v>
      </c>
      <c r="FY914" s="1234" t="str">
        <f t="shared" si="865"/>
        <v xml:space="preserve"> </v>
      </c>
      <c r="FZ914" s="1234" t="str">
        <f t="shared" si="896"/>
        <v xml:space="preserve"> </v>
      </c>
      <c r="GA914" s="1234">
        <f t="shared" si="866"/>
        <v>0</v>
      </c>
      <c r="GB914" s="1227"/>
      <c r="GC914" s="1234" t="str">
        <f t="shared" si="867"/>
        <v xml:space="preserve"> </v>
      </c>
      <c r="GD914" s="1234" t="str">
        <f t="shared" si="868"/>
        <v xml:space="preserve"> </v>
      </c>
      <c r="GE914" s="1234" t="str">
        <f t="shared" si="869"/>
        <v xml:space="preserve"> </v>
      </c>
      <c r="GF914" s="1234" t="str">
        <f t="shared" si="870"/>
        <v xml:space="preserve"> </v>
      </c>
      <c r="GG914" s="1234" t="str">
        <f t="shared" si="871"/>
        <v xml:space="preserve"> </v>
      </c>
      <c r="GH914" s="1234" t="str">
        <f t="shared" si="872"/>
        <v xml:space="preserve"> </v>
      </c>
      <c r="GI914" s="1234" t="str">
        <f t="shared" si="873"/>
        <v xml:space="preserve"> </v>
      </c>
      <c r="GJ914" s="1234" t="str">
        <f t="shared" si="874"/>
        <v xml:space="preserve"> </v>
      </c>
      <c r="GK914" s="1234" t="str">
        <f t="shared" si="875"/>
        <v xml:space="preserve"> </v>
      </c>
      <c r="GL914" s="1234" t="str">
        <f t="shared" si="876"/>
        <v xml:space="preserve"> </v>
      </c>
      <c r="GM914" s="1234" t="str">
        <f t="shared" si="877"/>
        <v xml:space="preserve"> </v>
      </c>
      <c r="GN914" s="1234">
        <f t="shared" si="878"/>
        <v>0</v>
      </c>
    </row>
    <row r="915" spans="1:196" s="100" customFormat="1" ht="27" customHeight="1" thickTop="1" thickBot="1">
      <c r="A915" s="1208">
        <f>【A票】【D票】!$D$10</f>
        <v>0</v>
      </c>
      <c r="B915" s="1212">
        <f>【A票】【D票】!$H$10</f>
        <v>0</v>
      </c>
      <c r="C915" s="1213" t="str">
        <f>【A票】【D票】!$K$10</f>
        <v xml:space="preserve"> </v>
      </c>
      <c r="D915" s="1214">
        <f t="shared" si="852"/>
        <v>824</v>
      </c>
      <c r="E915" s="914"/>
      <c r="F915" s="467"/>
      <c r="G915" s="469"/>
      <c r="H915" s="224" t="str">
        <f t="shared" si="899"/>
        <v xml:space="preserve"> </v>
      </c>
      <c r="I915" s="704"/>
      <c r="J915" s="117"/>
      <c r="K915" s="117"/>
      <c r="L915" s="117"/>
      <c r="M915" s="117"/>
      <c r="N915" s="117"/>
      <c r="O915" s="117"/>
      <c r="P915" s="117"/>
      <c r="Q915" s="117"/>
      <c r="R915" s="117"/>
      <c r="S915" s="117"/>
      <c r="T915" s="254"/>
      <c r="U915" s="646"/>
      <c r="V915" s="646"/>
      <c r="W915" s="114"/>
      <c r="X915" s="254"/>
      <c r="Y915" s="224" t="str">
        <f t="shared" si="900"/>
        <v xml:space="preserve"> </v>
      </c>
      <c r="Z915" s="579"/>
      <c r="AA915" s="704"/>
      <c r="AB915" s="119"/>
      <c r="AC915" s="224" t="str">
        <f t="shared" si="854"/>
        <v xml:space="preserve"> </v>
      </c>
      <c r="AD915" s="115"/>
      <c r="AE915" s="253"/>
      <c r="AF915" s="704"/>
      <c r="AG915" s="727"/>
      <c r="AH915" s="727"/>
      <c r="AI915" s="727"/>
      <c r="AJ915" s="727"/>
      <c r="AK915" s="591"/>
      <c r="AL915" s="727"/>
      <c r="AM915" s="727"/>
      <c r="AN915" s="727"/>
      <c r="AO915" s="727"/>
      <c r="AP915" s="727"/>
      <c r="AQ915" s="727"/>
      <c r="AR915" s="727"/>
      <c r="AS915" s="727"/>
      <c r="AT915" s="727"/>
      <c r="AU915" s="727"/>
      <c r="AV915" s="727"/>
      <c r="AW915" s="727"/>
      <c r="AX915" s="727"/>
      <c r="AY915" s="727"/>
      <c r="AZ915" s="727"/>
      <c r="BA915" s="727"/>
      <c r="BB915" s="727"/>
      <c r="BC915" s="821"/>
      <c r="BD915" s="727"/>
      <c r="BE915" s="727"/>
      <c r="BF915" s="727"/>
      <c r="BG915" s="727"/>
      <c r="BH915" s="727"/>
      <c r="BI915" s="727"/>
      <c r="BJ915" s="727"/>
      <c r="BK915" s="727"/>
      <c r="BL915" s="821"/>
      <c r="BM915" s="727"/>
      <c r="BN915" s="727"/>
      <c r="BO915" s="727"/>
      <c r="BP915" s="727"/>
      <c r="BQ915" s="727"/>
      <c r="BR915" s="821"/>
      <c r="BS915" s="727"/>
      <c r="BT915" s="727"/>
      <c r="BU915" s="727"/>
      <c r="BV915" s="591"/>
      <c r="BW915" s="224" t="str">
        <f t="shared" si="912"/>
        <v xml:space="preserve"> </v>
      </c>
      <c r="BX915" s="471">
        <f t="shared" si="901"/>
        <v>824</v>
      </c>
      <c r="BY915" s="117"/>
      <c r="BZ915" s="117"/>
      <c r="CA915" s="117"/>
      <c r="CB915" s="117"/>
      <c r="CC915" s="117"/>
      <c r="CD915" s="461"/>
      <c r="CE915" s="236"/>
      <c r="CF915" s="224" t="str">
        <f t="shared" si="902"/>
        <v xml:space="preserve"> </v>
      </c>
      <c r="CG915" s="116"/>
      <c r="CH915" s="117"/>
      <c r="CI915" s="117"/>
      <c r="CJ915" s="117"/>
      <c r="CK915" s="472"/>
      <c r="CL915" s="472"/>
      <c r="CM915" s="472"/>
      <c r="CN915" s="472"/>
      <c r="CO915" s="117"/>
      <c r="CP915" s="253"/>
      <c r="CQ915" s="120"/>
      <c r="CR915" s="224" t="str" cm="1">
        <f t="array" ref="CR915">IF(AND(SUM(COUNTIF(CG915:CM915,{"*不明*","*その他*"})+COUNTIF(CO915:CP915,{"*不明*","*その他*"}))&gt;0,CQ915=""),"その他・不明の場合,10)具体的内容、理由を記入",IF(OR(AND(CI915=CI$65,COUNTA(CJ915:CM915)&lt;4),AND(OR(CI915=CI$63,CI915=CI$64,CI915=CI$66,CI915=CI$67,CI915=CI$68,CI915=""),COUNTA(CJ915:CM915)&gt;0)),"3)介護保険認定済→要介護度、認知症自立度、寝たきり度、介護保険サービス記入",IF(OR(AND(OR(CM915=CM$63,CM915=CM$64),CN915=""),AND(OR(CM915=CM$65,CM915=CM$66),CN915&lt;&gt;"")),"7)介護保険サービス受けている/過去受けていた→具体的内容記入"," ")))</f>
        <v xml:space="preserve"> </v>
      </c>
      <c r="CS915" s="224" t="str">
        <f t="shared" si="903"/>
        <v xml:space="preserve"> </v>
      </c>
      <c r="CT915" s="116"/>
      <c r="CU915" s="253"/>
      <c r="CV915" s="117"/>
      <c r="CW915" s="117"/>
      <c r="CX915" s="253"/>
      <c r="CY915" s="117"/>
      <c r="CZ915" s="117"/>
      <c r="DA915" s="253"/>
      <c r="DB915" s="117"/>
      <c r="DC915" s="224" t="str">
        <f t="shared" si="904"/>
        <v xml:space="preserve"> </v>
      </c>
      <c r="DD915" s="224" t="str">
        <f t="shared" si="905"/>
        <v xml:space="preserve"> </v>
      </c>
      <c r="DE915" s="224" t="str">
        <f t="shared" si="855"/>
        <v xml:space="preserve"> </v>
      </c>
      <c r="DF915" s="121"/>
      <c r="DG915" s="114"/>
      <c r="DH915" s="704"/>
      <c r="DI915" s="119"/>
      <c r="DJ915" s="187"/>
      <c r="DK915" s="254"/>
      <c r="DL915" s="224" t="str">
        <f t="shared" si="856"/>
        <v xml:space="preserve"> </v>
      </c>
      <c r="DM915" s="224" t="str">
        <f t="shared" si="906"/>
        <v xml:space="preserve"> </v>
      </c>
      <c r="DN915" s="474"/>
      <c r="DO915" s="117"/>
      <c r="DP915" s="117"/>
      <c r="DQ915" s="117"/>
      <c r="DR915" s="117"/>
      <c r="DS915" s="117"/>
      <c r="DT915" s="254"/>
      <c r="DU915" s="476"/>
      <c r="DV915" s="224" t="str">
        <f t="shared" si="857"/>
        <v xml:space="preserve"> </v>
      </c>
      <c r="DW915" s="115"/>
      <c r="DX915" s="470"/>
      <c r="DY915" s="117"/>
      <c r="DZ915" s="704"/>
      <c r="EA915" s="224" t="str">
        <f t="shared" si="858"/>
        <v xml:space="preserve"> </v>
      </c>
      <c r="EB915" s="906"/>
      <c r="EC915" s="904"/>
      <c r="ED915" s="904"/>
      <c r="EE915" s="904"/>
      <c r="EF915" s="904"/>
      <c r="EG915" s="904"/>
      <c r="EH915" s="904"/>
      <c r="EI915" s="904"/>
      <c r="EJ915" s="904"/>
      <c r="EK915" s="905"/>
      <c r="EL915" s="80"/>
      <c r="EM915" s="224" t="str">
        <f t="shared" si="907"/>
        <v xml:space="preserve"> </v>
      </c>
      <c r="EN915" s="224" t="str">
        <f t="shared" si="908"/>
        <v xml:space="preserve"> </v>
      </c>
      <c r="EO915" s="115"/>
      <c r="EP915" s="1050"/>
      <c r="EQ915" s="253"/>
      <c r="ER915" s="117"/>
      <c r="ES915" s="1258">
        <f t="shared" si="909"/>
        <v>824</v>
      </c>
      <c r="ET915" s="224" t="str">
        <f t="shared" si="910"/>
        <v xml:space="preserve"> </v>
      </c>
      <c r="EU915" s="477" t="str">
        <f t="shared" si="911"/>
        <v/>
      </c>
      <c r="EV915" s="1334" t="str">
        <f t="shared" si="853"/>
        <v xml:space="preserve"> </v>
      </c>
      <c r="EW915" s="1332" t="str">
        <f t="shared" si="897"/>
        <v/>
      </c>
      <c r="EX915" s="1275" t="str">
        <f t="shared" si="879"/>
        <v/>
      </c>
      <c r="EY915" s="1275" t="str">
        <f t="shared" si="880"/>
        <v/>
      </c>
      <c r="EZ915" s="1275" t="str">
        <f t="shared" si="881"/>
        <v/>
      </c>
      <c r="FA915" s="1275" t="str">
        <f t="shared" si="882"/>
        <v/>
      </c>
      <c r="FB915" s="1275" t="str">
        <f t="shared" si="883"/>
        <v/>
      </c>
      <c r="FC915" s="1333" t="str">
        <f t="shared" si="884"/>
        <v/>
      </c>
      <c r="FE915" s="1234" t="str">
        <f t="shared" si="885"/>
        <v xml:space="preserve"> </v>
      </c>
      <c r="FF915" s="1234" t="str">
        <f t="shared" si="886"/>
        <v xml:space="preserve"> </v>
      </c>
      <c r="FG915" s="1234" t="str">
        <f t="shared" si="887"/>
        <v xml:space="preserve"> </v>
      </c>
      <c r="FH915" s="1234" t="str">
        <f t="shared" si="888"/>
        <v xml:space="preserve"> </v>
      </c>
      <c r="FI915" s="1234" t="str">
        <f t="shared" si="859"/>
        <v xml:space="preserve"> </v>
      </c>
      <c r="FJ915" s="1234" t="str">
        <f t="shared" si="889"/>
        <v xml:space="preserve"> </v>
      </c>
      <c r="FK915" s="1234">
        <f t="shared" si="860"/>
        <v>0</v>
      </c>
      <c r="FL915" s="1227"/>
      <c r="FM915" s="1234" t="str">
        <f t="shared" si="861"/>
        <v xml:space="preserve"> </v>
      </c>
      <c r="FN915" s="1234" t="str">
        <f t="shared" si="862"/>
        <v xml:space="preserve"> </v>
      </c>
      <c r="FO915" s="1234" t="str">
        <f t="shared" si="890"/>
        <v xml:space="preserve"> </v>
      </c>
      <c r="FP915" s="1234" t="str">
        <f t="shared" si="891"/>
        <v xml:space="preserve"> </v>
      </c>
      <c r="FQ915" s="1234" t="str">
        <f t="shared" si="863"/>
        <v xml:space="preserve"> </v>
      </c>
      <c r="FR915" s="1234" t="str">
        <f t="shared" si="892"/>
        <v xml:space="preserve"> </v>
      </c>
      <c r="FS915" s="1234">
        <f t="shared" si="898"/>
        <v>0</v>
      </c>
      <c r="FT915" s="1227"/>
      <c r="FU915" s="1234" t="str">
        <f t="shared" si="893"/>
        <v xml:space="preserve"> </v>
      </c>
      <c r="FV915" s="1234" t="str">
        <f t="shared" si="894"/>
        <v xml:space="preserve"> </v>
      </c>
      <c r="FW915" s="1234" t="str">
        <f t="shared" si="895"/>
        <v xml:space="preserve"> </v>
      </c>
      <c r="FX915" s="1234" t="str">
        <f t="shared" si="864"/>
        <v xml:space="preserve"> </v>
      </c>
      <c r="FY915" s="1234" t="str">
        <f t="shared" si="865"/>
        <v xml:space="preserve"> </v>
      </c>
      <c r="FZ915" s="1234" t="str">
        <f t="shared" si="896"/>
        <v xml:space="preserve"> </v>
      </c>
      <c r="GA915" s="1234">
        <f t="shared" si="866"/>
        <v>0</v>
      </c>
      <c r="GB915" s="1227"/>
      <c r="GC915" s="1234" t="str">
        <f t="shared" si="867"/>
        <v xml:space="preserve"> </v>
      </c>
      <c r="GD915" s="1234" t="str">
        <f t="shared" si="868"/>
        <v xml:space="preserve"> </v>
      </c>
      <c r="GE915" s="1234" t="str">
        <f t="shared" si="869"/>
        <v xml:space="preserve"> </v>
      </c>
      <c r="GF915" s="1234" t="str">
        <f t="shared" si="870"/>
        <v xml:space="preserve"> </v>
      </c>
      <c r="GG915" s="1234" t="str">
        <f t="shared" si="871"/>
        <v xml:space="preserve"> </v>
      </c>
      <c r="GH915" s="1234" t="str">
        <f t="shared" si="872"/>
        <v xml:space="preserve"> </v>
      </c>
      <c r="GI915" s="1234" t="str">
        <f t="shared" si="873"/>
        <v xml:space="preserve"> </v>
      </c>
      <c r="GJ915" s="1234" t="str">
        <f t="shared" si="874"/>
        <v xml:space="preserve"> </v>
      </c>
      <c r="GK915" s="1234" t="str">
        <f t="shared" si="875"/>
        <v xml:space="preserve"> </v>
      </c>
      <c r="GL915" s="1234" t="str">
        <f t="shared" si="876"/>
        <v xml:space="preserve"> </v>
      </c>
      <c r="GM915" s="1234" t="str">
        <f t="shared" si="877"/>
        <v xml:space="preserve"> </v>
      </c>
      <c r="GN915" s="1234">
        <f t="shared" si="878"/>
        <v>0</v>
      </c>
    </row>
    <row r="916" spans="1:196" s="100" customFormat="1" ht="27" customHeight="1" thickTop="1" thickBot="1">
      <c r="A916" s="1208">
        <f>【A票】【D票】!$D$10</f>
        <v>0</v>
      </c>
      <c r="B916" s="1212">
        <f>【A票】【D票】!$H$10</f>
        <v>0</v>
      </c>
      <c r="C916" s="1213" t="str">
        <f>【A票】【D票】!$K$10</f>
        <v xml:space="preserve"> </v>
      </c>
      <c r="D916" s="1214">
        <f t="shared" si="852"/>
        <v>825</v>
      </c>
      <c r="E916" s="914"/>
      <c r="F916" s="467"/>
      <c r="G916" s="469"/>
      <c r="H916" s="224" t="str">
        <f t="shared" si="899"/>
        <v xml:space="preserve"> </v>
      </c>
      <c r="I916" s="704"/>
      <c r="J916" s="117"/>
      <c r="K916" s="117"/>
      <c r="L916" s="117"/>
      <c r="M916" s="117"/>
      <c r="N916" s="117"/>
      <c r="O916" s="117"/>
      <c r="P916" s="117"/>
      <c r="Q916" s="117"/>
      <c r="R916" s="117"/>
      <c r="S916" s="117"/>
      <c r="T916" s="254"/>
      <c r="U916" s="646"/>
      <c r="V916" s="646"/>
      <c r="W916" s="114"/>
      <c r="X916" s="254"/>
      <c r="Y916" s="224" t="str">
        <f t="shared" si="900"/>
        <v xml:space="preserve"> </v>
      </c>
      <c r="Z916" s="579"/>
      <c r="AA916" s="704"/>
      <c r="AB916" s="119"/>
      <c r="AC916" s="224" t="str">
        <f t="shared" si="854"/>
        <v xml:space="preserve"> </v>
      </c>
      <c r="AD916" s="115"/>
      <c r="AE916" s="253"/>
      <c r="AF916" s="704"/>
      <c r="AG916" s="727"/>
      <c r="AH916" s="727"/>
      <c r="AI916" s="727"/>
      <c r="AJ916" s="727"/>
      <c r="AK916" s="591"/>
      <c r="AL916" s="727"/>
      <c r="AM916" s="727"/>
      <c r="AN916" s="727"/>
      <c r="AO916" s="727"/>
      <c r="AP916" s="727"/>
      <c r="AQ916" s="727"/>
      <c r="AR916" s="727"/>
      <c r="AS916" s="727"/>
      <c r="AT916" s="727"/>
      <c r="AU916" s="727"/>
      <c r="AV916" s="727"/>
      <c r="AW916" s="727"/>
      <c r="AX916" s="727"/>
      <c r="AY916" s="727"/>
      <c r="AZ916" s="727"/>
      <c r="BA916" s="727"/>
      <c r="BB916" s="727"/>
      <c r="BC916" s="821"/>
      <c r="BD916" s="727"/>
      <c r="BE916" s="727"/>
      <c r="BF916" s="727"/>
      <c r="BG916" s="727"/>
      <c r="BH916" s="727"/>
      <c r="BI916" s="727"/>
      <c r="BJ916" s="727"/>
      <c r="BK916" s="727"/>
      <c r="BL916" s="821"/>
      <c r="BM916" s="727"/>
      <c r="BN916" s="727"/>
      <c r="BO916" s="727"/>
      <c r="BP916" s="727"/>
      <c r="BQ916" s="727"/>
      <c r="BR916" s="821"/>
      <c r="BS916" s="727"/>
      <c r="BT916" s="727"/>
      <c r="BU916" s="727"/>
      <c r="BV916" s="591"/>
      <c r="BW916" s="224" t="str">
        <f t="shared" si="912"/>
        <v xml:space="preserve"> </v>
      </c>
      <c r="BX916" s="471">
        <f t="shared" si="901"/>
        <v>825</v>
      </c>
      <c r="BY916" s="117"/>
      <c r="BZ916" s="117"/>
      <c r="CA916" s="117"/>
      <c r="CB916" s="117"/>
      <c r="CC916" s="117"/>
      <c r="CD916" s="461"/>
      <c r="CE916" s="236"/>
      <c r="CF916" s="224" t="str">
        <f t="shared" si="902"/>
        <v xml:space="preserve"> </v>
      </c>
      <c r="CG916" s="116"/>
      <c r="CH916" s="117"/>
      <c r="CI916" s="117"/>
      <c r="CJ916" s="117"/>
      <c r="CK916" s="472"/>
      <c r="CL916" s="472"/>
      <c r="CM916" s="472"/>
      <c r="CN916" s="472"/>
      <c r="CO916" s="117"/>
      <c r="CP916" s="253"/>
      <c r="CQ916" s="120"/>
      <c r="CR916" s="224" t="str" cm="1">
        <f t="array" ref="CR916">IF(AND(SUM(COUNTIF(CG916:CM916,{"*不明*","*その他*"})+COUNTIF(CO916:CP916,{"*不明*","*その他*"}))&gt;0,CQ916=""),"その他・不明の場合,10)具体的内容、理由を記入",IF(OR(AND(CI916=CI$65,COUNTA(CJ916:CM916)&lt;4),AND(OR(CI916=CI$63,CI916=CI$64,CI916=CI$66,CI916=CI$67,CI916=CI$68,CI916=""),COUNTA(CJ916:CM916)&gt;0)),"3)介護保険認定済→要介護度、認知症自立度、寝たきり度、介護保険サービス記入",IF(OR(AND(OR(CM916=CM$63,CM916=CM$64),CN916=""),AND(OR(CM916=CM$65,CM916=CM$66),CN916&lt;&gt;"")),"7)介護保険サービス受けている/過去受けていた→具体的内容記入"," ")))</f>
        <v xml:space="preserve"> </v>
      </c>
      <c r="CS916" s="224" t="str">
        <f t="shared" si="903"/>
        <v xml:space="preserve"> </v>
      </c>
      <c r="CT916" s="116"/>
      <c r="CU916" s="253"/>
      <c r="CV916" s="117"/>
      <c r="CW916" s="117"/>
      <c r="CX916" s="253"/>
      <c r="CY916" s="117"/>
      <c r="CZ916" s="117"/>
      <c r="DA916" s="253"/>
      <c r="DB916" s="117"/>
      <c r="DC916" s="224" t="str">
        <f t="shared" si="904"/>
        <v xml:space="preserve"> </v>
      </c>
      <c r="DD916" s="224" t="str">
        <f t="shared" si="905"/>
        <v xml:space="preserve"> </v>
      </c>
      <c r="DE916" s="224" t="str">
        <f t="shared" si="855"/>
        <v xml:space="preserve"> </v>
      </c>
      <c r="DF916" s="121"/>
      <c r="DG916" s="114"/>
      <c r="DH916" s="704"/>
      <c r="DI916" s="119"/>
      <c r="DJ916" s="187"/>
      <c r="DK916" s="254"/>
      <c r="DL916" s="224" t="str">
        <f t="shared" si="856"/>
        <v xml:space="preserve"> </v>
      </c>
      <c r="DM916" s="224" t="str">
        <f t="shared" si="906"/>
        <v xml:space="preserve"> </v>
      </c>
      <c r="DN916" s="474"/>
      <c r="DO916" s="117"/>
      <c r="DP916" s="117"/>
      <c r="DQ916" s="117"/>
      <c r="DR916" s="117"/>
      <c r="DS916" s="117"/>
      <c r="DT916" s="254"/>
      <c r="DU916" s="476"/>
      <c r="DV916" s="224" t="str">
        <f t="shared" si="857"/>
        <v xml:space="preserve"> </v>
      </c>
      <c r="DW916" s="115"/>
      <c r="DX916" s="470"/>
      <c r="DY916" s="117"/>
      <c r="DZ916" s="704"/>
      <c r="EA916" s="224" t="str">
        <f t="shared" si="858"/>
        <v xml:space="preserve"> </v>
      </c>
      <c r="EB916" s="906"/>
      <c r="EC916" s="904"/>
      <c r="ED916" s="904"/>
      <c r="EE916" s="904"/>
      <c r="EF916" s="904"/>
      <c r="EG916" s="904"/>
      <c r="EH916" s="904"/>
      <c r="EI916" s="904"/>
      <c r="EJ916" s="904"/>
      <c r="EK916" s="905"/>
      <c r="EL916" s="80"/>
      <c r="EM916" s="224" t="str">
        <f t="shared" si="907"/>
        <v xml:space="preserve"> </v>
      </c>
      <c r="EN916" s="224" t="str">
        <f t="shared" si="908"/>
        <v xml:space="preserve"> </v>
      </c>
      <c r="EO916" s="115"/>
      <c r="EP916" s="1050"/>
      <c r="EQ916" s="253"/>
      <c r="ER916" s="117"/>
      <c r="ES916" s="1258">
        <f t="shared" si="909"/>
        <v>825</v>
      </c>
      <c r="ET916" s="224" t="str">
        <f t="shared" si="910"/>
        <v xml:space="preserve"> </v>
      </c>
      <c r="EU916" s="477" t="str">
        <f t="shared" si="911"/>
        <v/>
      </c>
      <c r="EV916" s="1334" t="str">
        <f t="shared" si="853"/>
        <v xml:space="preserve"> </v>
      </c>
      <c r="EW916" s="1332" t="str">
        <f t="shared" si="897"/>
        <v/>
      </c>
      <c r="EX916" s="1275" t="str">
        <f t="shared" si="879"/>
        <v/>
      </c>
      <c r="EY916" s="1275" t="str">
        <f t="shared" si="880"/>
        <v/>
      </c>
      <c r="EZ916" s="1275" t="str">
        <f t="shared" si="881"/>
        <v/>
      </c>
      <c r="FA916" s="1275" t="str">
        <f t="shared" si="882"/>
        <v/>
      </c>
      <c r="FB916" s="1275" t="str">
        <f t="shared" si="883"/>
        <v/>
      </c>
      <c r="FC916" s="1333" t="str">
        <f t="shared" si="884"/>
        <v/>
      </c>
      <c r="FE916" s="1234" t="str">
        <f t="shared" si="885"/>
        <v xml:space="preserve"> </v>
      </c>
      <c r="FF916" s="1234" t="str">
        <f t="shared" si="886"/>
        <v xml:space="preserve"> </v>
      </c>
      <c r="FG916" s="1234" t="str">
        <f t="shared" si="887"/>
        <v xml:space="preserve"> </v>
      </c>
      <c r="FH916" s="1234" t="str">
        <f t="shared" si="888"/>
        <v xml:space="preserve"> </v>
      </c>
      <c r="FI916" s="1234" t="str">
        <f t="shared" si="859"/>
        <v xml:space="preserve"> </v>
      </c>
      <c r="FJ916" s="1234" t="str">
        <f t="shared" si="889"/>
        <v xml:space="preserve"> </v>
      </c>
      <c r="FK916" s="1234">
        <f t="shared" si="860"/>
        <v>0</v>
      </c>
      <c r="FL916" s="1227"/>
      <c r="FM916" s="1234" t="str">
        <f t="shared" si="861"/>
        <v xml:space="preserve"> </v>
      </c>
      <c r="FN916" s="1234" t="str">
        <f t="shared" si="862"/>
        <v xml:space="preserve"> </v>
      </c>
      <c r="FO916" s="1234" t="str">
        <f t="shared" si="890"/>
        <v xml:space="preserve"> </v>
      </c>
      <c r="FP916" s="1234" t="str">
        <f t="shared" si="891"/>
        <v xml:space="preserve"> </v>
      </c>
      <c r="FQ916" s="1234" t="str">
        <f t="shared" si="863"/>
        <v xml:space="preserve"> </v>
      </c>
      <c r="FR916" s="1234" t="str">
        <f t="shared" si="892"/>
        <v xml:space="preserve"> </v>
      </c>
      <c r="FS916" s="1234">
        <f t="shared" si="898"/>
        <v>0</v>
      </c>
      <c r="FT916" s="1227"/>
      <c r="FU916" s="1234" t="str">
        <f t="shared" si="893"/>
        <v xml:space="preserve"> </v>
      </c>
      <c r="FV916" s="1234" t="str">
        <f t="shared" si="894"/>
        <v xml:space="preserve"> </v>
      </c>
      <c r="FW916" s="1234" t="str">
        <f t="shared" si="895"/>
        <v xml:space="preserve"> </v>
      </c>
      <c r="FX916" s="1234" t="str">
        <f t="shared" si="864"/>
        <v xml:space="preserve"> </v>
      </c>
      <c r="FY916" s="1234" t="str">
        <f t="shared" si="865"/>
        <v xml:space="preserve"> </v>
      </c>
      <c r="FZ916" s="1234" t="str">
        <f t="shared" si="896"/>
        <v xml:space="preserve"> </v>
      </c>
      <c r="GA916" s="1234">
        <f t="shared" si="866"/>
        <v>0</v>
      </c>
      <c r="GB916" s="1227"/>
      <c r="GC916" s="1234" t="str">
        <f t="shared" si="867"/>
        <v xml:space="preserve"> </v>
      </c>
      <c r="GD916" s="1234" t="str">
        <f t="shared" si="868"/>
        <v xml:space="preserve"> </v>
      </c>
      <c r="GE916" s="1234" t="str">
        <f t="shared" si="869"/>
        <v xml:space="preserve"> </v>
      </c>
      <c r="GF916" s="1234" t="str">
        <f t="shared" si="870"/>
        <v xml:space="preserve"> </v>
      </c>
      <c r="GG916" s="1234" t="str">
        <f t="shared" si="871"/>
        <v xml:space="preserve"> </v>
      </c>
      <c r="GH916" s="1234" t="str">
        <f t="shared" si="872"/>
        <v xml:space="preserve"> </v>
      </c>
      <c r="GI916" s="1234" t="str">
        <f t="shared" si="873"/>
        <v xml:space="preserve"> </v>
      </c>
      <c r="GJ916" s="1234" t="str">
        <f t="shared" si="874"/>
        <v xml:space="preserve"> </v>
      </c>
      <c r="GK916" s="1234" t="str">
        <f t="shared" si="875"/>
        <v xml:space="preserve"> </v>
      </c>
      <c r="GL916" s="1234" t="str">
        <f t="shared" si="876"/>
        <v xml:space="preserve"> </v>
      </c>
      <c r="GM916" s="1234" t="str">
        <f t="shared" si="877"/>
        <v xml:space="preserve"> </v>
      </c>
      <c r="GN916" s="1234">
        <f t="shared" si="878"/>
        <v>0</v>
      </c>
    </row>
    <row r="917" spans="1:196" s="100" customFormat="1" ht="27" customHeight="1" thickTop="1" thickBot="1">
      <c r="A917" s="1208">
        <f>【A票】【D票】!$D$10</f>
        <v>0</v>
      </c>
      <c r="B917" s="1212">
        <f>【A票】【D票】!$H$10</f>
        <v>0</v>
      </c>
      <c r="C917" s="1213" t="str">
        <f>【A票】【D票】!$K$10</f>
        <v xml:space="preserve"> </v>
      </c>
      <c r="D917" s="1214">
        <f t="shared" si="852"/>
        <v>826</v>
      </c>
      <c r="E917" s="914"/>
      <c r="F917" s="467"/>
      <c r="G917" s="469"/>
      <c r="H917" s="224" t="str">
        <f t="shared" si="899"/>
        <v xml:space="preserve"> </v>
      </c>
      <c r="I917" s="704"/>
      <c r="J917" s="117"/>
      <c r="K917" s="117"/>
      <c r="L917" s="117"/>
      <c r="M917" s="117"/>
      <c r="N917" s="117"/>
      <c r="O917" s="117"/>
      <c r="P917" s="117"/>
      <c r="Q917" s="117"/>
      <c r="R917" s="117"/>
      <c r="S917" s="117"/>
      <c r="T917" s="254"/>
      <c r="U917" s="646"/>
      <c r="V917" s="646"/>
      <c r="W917" s="114"/>
      <c r="X917" s="254"/>
      <c r="Y917" s="224" t="str">
        <f t="shared" si="900"/>
        <v xml:space="preserve"> </v>
      </c>
      <c r="Z917" s="579"/>
      <c r="AA917" s="704"/>
      <c r="AB917" s="119"/>
      <c r="AC917" s="224" t="str">
        <f t="shared" si="854"/>
        <v xml:space="preserve"> </v>
      </c>
      <c r="AD917" s="115"/>
      <c r="AE917" s="253"/>
      <c r="AF917" s="704"/>
      <c r="AG917" s="727"/>
      <c r="AH917" s="727"/>
      <c r="AI917" s="727"/>
      <c r="AJ917" s="727"/>
      <c r="AK917" s="591"/>
      <c r="AL917" s="727"/>
      <c r="AM917" s="727"/>
      <c r="AN917" s="727"/>
      <c r="AO917" s="727"/>
      <c r="AP917" s="727"/>
      <c r="AQ917" s="727"/>
      <c r="AR917" s="727"/>
      <c r="AS917" s="727"/>
      <c r="AT917" s="727"/>
      <c r="AU917" s="727"/>
      <c r="AV917" s="727"/>
      <c r="AW917" s="727"/>
      <c r="AX917" s="727"/>
      <c r="AY917" s="727"/>
      <c r="AZ917" s="727"/>
      <c r="BA917" s="727"/>
      <c r="BB917" s="727"/>
      <c r="BC917" s="821"/>
      <c r="BD917" s="727"/>
      <c r="BE917" s="727"/>
      <c r="BF917" s="727"/>
      <c r="BG917" s="727"/>
      <c r="BH917" s="727"/>
      <c r="BI917" s="727"/>
      <c r="BJ917" s="727"/>
      <c r="BK917" s="727"/>
      <c r="BL917" s="821"/>
      <c r="BM917" s="727"/>
      <c r="BN917" s="727"/>
      <c r="BO917" s="727"/>
      <c r="BP917" s="727"/>
      <c r="BQ917" s="727"/>
      <c r="BR917" s="821"/>
      <c r="BS917" s="727"/>
      <c r="BT917" s="727"/>
      <c r="BU917" s="727"/>
      <c r="BV917" s="591"/>
      <c r="BW917" s="224" t="str">
        <f t="shared" si="912"/>
        <v xml:space="preserve"> </v>
      </c>
      <c r="BX917" s="471">
        <f t="shared" si="901"/>
        <v>826</v>
      </c>
      <c r="BY917" s="117"/>
      <c r="BZ917" s="117"/>
      <c r="CA917" s="117"/>
      <c r="CB917" s="117"/>
      <c r="CC917" s="117"/>
      <c r="CD917" s="461"/>
      <c r="CE917" s="236"/>
      <c r="CF917" s="224" t="str">
        <f t="shared" si="902"/>
        <v xml:space="preserve"> </v>
      </c>
      <c r="CG917" s="116"/>
      <c r="CH917" s="117"/>
      <c r="CI917" s="117"/>
      <c r="CJ917" s="117"/>
      <c r="CK917" s="472"/>
      <c r="CL917" s="472"/>
      <c r="CM917" s="472"/>
      <c r="CN917" s="472"/>
      <c r="CO917" s="117"/>
      <c r="CP917" s="253"/>
      <c r="CQ917" s="120"/>
      <c r="CR917" s="224" t="str" cm="1">
        <f t="array" ref="CR917">IF(AND(SUM(COUNTIF(CG917:CM917,{"*不明*","*その他*"})+COUNTIF(CO917:CP917,{"*不明*","*その他*"}))&gt;0,CQ917=""),"その他・不明の場合,10)具体的内容、理由を記入",IF(OR(AND(CI917=CI$65,COUNTA(CJ917:CM917)&lt;4),AND(OR(CI917=CI$63,CI917=CI$64,CI917=CI$66,CI917=CI$67,CI917=CI$68,CI917=""),COUNTA(CJ917:CM917)&gt;0)),"3)介護保険認定済→要介護度、認知症自立度、寝たきり度、介護保険サービス記入",IF(OR(AND(OR(CM917=CM$63,CM917=CM$64),CN917=""),AND(OR(CM917=CM$65,CM917=CM$66),CN917&lt;&gt;"")),"7)介護保険サービス受けている/過去受けていた→具体的内容記入"," ")))</f>
        <v xml:space="preserve"> </v>
      </c>
      <c r="CS917" s="224" t="str">
        <f t="shared" si="903"/>
        <v xml:space="preserve"> </v>
      </c>
      <c r="CT917" s="116"/>
      <c r="CU917" s="253"/>
      <c r="CV917" s="117"/>
      <c r="CW917" s="117"/>
      <c r="CX917" s="253"/>
      <c r="CY917" s="117"/>
      <c r="CZ917" s="117"/>
      <c r="DA917" s="253"/>
      <c r="DB917" s="117"/>
      <c r="DC917" s="224" t="str">
        <f t="shared" si="904"/>
        <v xml:space="preserve"> </v>
      </c>
      <c r="DD917" s="224" t="str">
        <f t="shared" si="905"/>
        <v xml:space="preserve"> </v>
      </c>
      <c r="DE917" s="224" t="str">
        <f t="shared" si="855"/>
        <v xml:space="preserve"> </v>
      </c>
      <c r="DF917" s="121"/>
      <c r="DG917" s="114"/>
      <c r="DH917" s="704"/>
      <c r="DI917" s="119"/>
      <c r="DJ917" s="187"/>
      <c r="DK917" s="254"/>
      <c r="DL917" s="224" t="str">
        <f t="shared" si="856"/>
        <v xml:space="preserve"> </v>
      </c>
      <c r="DM917" s="224" t="str">
        <f t="shared" si="906"/>
        <v xml:space="preserve"> </v>
      </c>
      <c r="DN917" s="474"/>
      <c r="DO917" s="117"/>
      <c r="DP917" s="117"/>
      <c r="DQ917" s="117"/>
      <c r="DR917" s="117"/>
      <c r="DS917" s="117"/>
      <c r="DT917" s="254"/>
      <c r="DU917" s="476"/>
      <c r="DV917" s="224" t="str">
        <f t="shared" si="857"/>
        <v xml:space="preserve"> </v>
      </c>
      <c r="DW917" s="115"/>
      <c r="DX917" s="470"/>
      <c r="DY917" s="117"/>
      <c r="DZ917" s="704"/>
      <c r="EA917" s="224" t="str">
        <f t="shared" si="858"/>
        <v xml:space="preserve"> </v>
      </c>
      <c r="EB917" s="906"/>
      <c r="EC917" s="904"/>
      <c r="ED917" s="904"/>
      <c r="EE917" s="904"/>
      <c r="EF917" s="904"/>
      <c r="EG917" s="904"/>
      <c r="EH917" s="904"/>
      <c r="EI917" s="904"/>
      <c r="EJ917" s="904"/>
      <c r="EK917" s="905"/>
      <c r="EL917" s="80"/>
      <c r="EM917" s="224" t="str">
        <f t="shared" si="907"/>
        <v xml:space="preserve"> </v>
      </c>
      <c r="EN917" s="224" t="str">
        <f t="shared" si="908"/>
        <v xml:space="preserve"> </v>
      </c>
      <c r="EO917" s="115"/>
      <c r="EP917" s="1050"/>
      <c r="EQ917" s="253"/>
      <c r="ER917" s="117"/>
      <c r="ES917" s="1258">
        <f t="shared" si="909"/>
        <v>826</v>
      </c>
      <c r="ET917" s="224" t="str">
        <f t="shared" si="910"/>
        <v xml:space="preserve"> </v>
      </c>
      <c r="EU917" s="477" t="str">
        <f t="shared" si="911"/>
        <v/>
      </c>
      <c r="EV917" s="1334" t="str">
        <f t="shared" si="853"/>
        <v xml:space="preserve"> </v>
      </c>
      <c r="EW917" s="1332" t="str">
        <f t="shared" si="897"/>
        <v/>
      </c>
      <c r="EX917" s="1275" t="str">
        <f t="shared" si="879"/>
        <v/>
      </c>
      <c r="EY917" s="1275" t="str">
        <f t="shared" si="880"/>
        <v/>
      </c>
      <c r="EZ917" s="1275" t="str">
        <f t="shared" si="881"/>
        <v/>
      </c>
      <c r="FA917" s="1275" t="str">
        <f t="shared" si="882"/>
        <v/>
      </c>
      <c r="FB917" s="1275" t="str">
        <f t="shared" si="883"/>
        <v/>
      </c>
      <c r="FC917" s="1333" t="str">
        <f t="shared" si="884"/>
        <v/>
      </c>
      <c r="FE917" s="1234" t="str">
        <f t="shared" si="885"/>
        <v xml:space="preserve"> </v>
      </c>
      <c r="FF917" s="1234" t="str">
        <f t="shared" si="886"/>
        <v xml:space="preserve"> </v>
      </c>
      <c r="FG917" s="1234" t="str">
        <f t="shared" si="887"/>
        <v xml:space="preserve"> </v>
      </c>
      <c r="FH917" s="1234" t="str">
        <f t="shared" si="888"/>
        <v xml:space="preserve"> </v>
      </c>
      <c r="FI917" s="1234" t="str">
        <f t="shared" si="859"/>
        <v xml:space="preserve"> </v>
      </c>
      <c r="FJ917" s="1234" t="str">
        <f t="shared" si="889"/>
        <v xml:space="preserve"> </v>
      </c>
      <c r="FK917" s="1234">
        <f t="shared" si="860"/>
        <v>0</v>
      </c>
      <c r="FL917" s="1227"/>
      <c r="FM917" s="1234" t="str">
        <f t="shared" si="861"/>
        <v xml:space="preserve"> </v>
      </c>
      <c r="FN917" s="1234" t="str">
        <f t="shared" si="862"/>
        <v xml:space="preserve"> </v>
      </c>
      <c r="FO917" s="1234" t="str">
        <f t="shared" si="890"/>
        <v xml:space="preserve"> </v>
      </c>
      <c r="FP917" s="1234" t="str">
        <f t="shared" si="891"/>
        <v xml:space="preserve"> </v>
      </c>
      <c r="FQ917" s="1234" t="str">
        <f t="shared" si="863"/>
        <v xml:space="preserve"> </v>
      </c>
      <c r="FR917" s="1234" t="str">
        <f t="shared" si="892"/>
        <v xml:space="preserve"> </v>
      </c>
      <c r="FS917" s="1234">
        <f t="shared" si="898"/>
        <v>0</v>
      </c>
      <c r="FT917" s="1227"/>
      <c r="FU917" s="1234" t="str">
        <f t="shared" si="893"/>
        <v xml:space="preserve"> </v>
      </c>
      <c r="FV917" s="1234" t="str">
        <f t="shared" si="894"/>
        <v xml:space="preserve"> </v>
      </c>
      <c r="FW917" s="1234" t="str">
        <f t="shared" si="895"/>
        <v xml:space="preserve"> </v>
      </c>
      <c r="FX917" s="1234" t="str">
        <f t="shared" si="864"/>
        <v xml:space="preserve"> </v>
      </c>
      <c r="FY917" s="1234" t="str">
        <f t="shared" si="865"/>
        <v xml:space="preserve"> </v>
      </c>
      <c r="FZ917" s="1234" t="str">
        <f t="shared" si="896"/>
        <v xml:space="preserve"> </v>
      </c>
      <c r="GA917" s="1234">
        <f t="shared" si="866"/>
        <v>0</v>
      </c>
      <c r="GB917" s="1227"/>
      <c r="GC917" s="1234" t="str">
        <f t="shared" si="867"/>
        <v xml:space="preserve"> </v>
      </c>
      <c r="GD917" s="1234" t="str">
        <f t="shared" si="868"/>
        <v xml:space="preserve"> </v>
      </c>
      <c r="GE917" s="1234" t="str">
        <f t="shared" si="869"/>
        <v xml:space="preserve"> </v>
      </c>
      <c r="GF917" s="1234" t="str">
        <f t="shared" si="870"/>
        <v xml:space="preserve"> </v>
      </c>
      <c r="GG917" s="1234" t="str">
        <f t="shared" si="871"/>
        <v xml:space="preserve"> </v>
      </c>
      <c r="GH917" s="1234" t="str">
        <f t="shared" si="872"/>
        <v xml:space="preserve"> </v>
      </c>
      <c r="GI917" s="1234" t="str">
        <f t="shared" si="873"/>
        <v xml:space="preserve"> </v>
      </c>
      <c r="GJ917" s="1234" t="str">
        <f t="shared" si="874"/>
        <v xml:space="preserve"> </v>
      </c>
      <c r="GK917" s="1234" t="str">
        <f t="shared" si="875"/>
        <v xml:space="preserve"> </v>
      </c>
      <c r="GL917" s="1234" t="str">
        <f t="shared" si="876"/>
        <v xml:space="preserve"> </v>
      </c>
      <c r="GM917" s="1234" t="str">
        <f t="shared" si="877"/>
        <v xml:space="preserve"> </v>
      </c>
      <c r="GN917" s="1234">
        <f t="shared" si="878"/>
        <v>0</v>
      </c>
    </row>
    <row r="918" spans="1:196" s="100" customFormat="1" ht="27" customHeight="1" thickTop="1" thickBot="1">
      <c r="A918" s="1208">
        <f>【A票】【D票】!$D$10</f>
        <v>0</v>
      </c>
      <c r="B918" s="1212">
        <f>【A票】【D票】!$H$10</f>
        <v>0</v>
      </c>
      <c r="C918" s="1213" t="str">
        <f>【A票】【D票】!$K$10</f>
        <v xml:space="preserve"> </v>
      </c>
      <c r="D918" s="1214">
        <f t="shared" si="852"/>
        <v>827</v>
      </c>
      <c r="E918" s="914"/>
      <c r="F918" s="467"/>
      <c r="G918" s="469"/>
      <c r="H918" s="224" t="str">
        <f t="shared" si="899"/>
        <v xml:space="preserve"> </v>
      </c>
      <c r="I918" s="704"/>
      <c r="J918" s="117"/>
      <c r="K918" s="117"/>
      <c r="L918" s="117"/>
      <c r="M918" s="117"/>
      <c r="N918" s="117"/>
      <c r="O918" s="117"/>
      <c r="P918" s="117"/>
      <c r="Q918" s="117"/>
      <c r="R918" s="117"/>
      <c r="S918" s="117"/>
      <c r="T918" s="254"/>
      <c r="U918" s="646"/>
      <c r="V918" s="646"/>
      <c r="W918" s="114"/>
      <c r="X918" s="254"/>
      <c r="Y918" s="224" t="str">
        <f t="shared" si="900"/>
        <v xml:space="preserve"> </v>
      </c>
      <c r="Z918" s="579"/>
      <c r="AA918" s="704"/>
      <c r="AB918" s="119"/>
      <c r="AC918" s="224" t="str">
        <f t="shared" si="854"/>
        <v xml:space="preserve"> </v>
      </c>
      <c r="AD918" s="115"/>
      <c r="AE918" s="253"/>
      <c r="AF918" s="704"/>
      <c r="AG918" s="727"/>
      <c r="AH918" s="727"/>
      <c r="AI918" s="727"/>
      <c r="AJ918" s="727"/>
      <c r="AK918" s="591"/>
      <c r="AL918" s="727"/>
      <c r="AM918" s="727"/>
      <c r="AN918" s="727"/>
      <c r="AO918" s="727"/>
      <c r="AP918" s="727"/>
      <c r="AQ918" s="727"/>
      <c r="AR918" s="727"/>
      <c r="AS918" s="727"/>
      <c r="AT918" s="727"/>
      <c r="AU918" s="727"/>
      <c r="AV918" s="727"/>
      <c r="AW918" s="727"/>
      <c r="AX918" s="727"/>
      <c r="AY918" s="727"/>
      <c r="AZ918" s="727"/>
      <c r="BA918" s="727"/>
      <c r="BB918" s="727"/>
      <c r="BC918" s="821"/>
      <c r="BD918" s="727"/>
      <c r="BE918" s="727"/>
      <c r="BF918" s="727"/>
      <c r="BG918" s="727"/>
      <c r="BH918" s="727"/>
      <c r="BI918" s="727"/>
      <c r="BJ918" s="727"/>
      <c r="BK918" s="727"/>
      <c r="BL918" s="821"/>
      <c r="BM918" s="727"/>
      <c r="BN918" s="727"/>
      <c r="BO918" s="727"/>
      <c r="BP918" s="727"/>
      <c r="BQ918" s="727"/>
      <c r="BR918" s="821"/>
      <c r="BS918" s="727"/>
      <c r="BT918" s="727"/>
      <c r="BU918" s="727"/>
      <c r="BV918" s="591"/>
      <c r="BW918" s="224" t="str">
        <f t="shared" si="912"/>
        <v xml:space="preserve"> </v>
      </c>
      <c r="BX918" s="471">
        <f t="shared" si="901"/>
        <v>827</v>
      </c>
      <c r="BY918" s="117"/>
      <c r="BZ918" s="117"/>
      <c r="CA918" s="117"/>
      <c r="CB918" s="117"/>
      <c r="CC918" s="117"/>
      <c r="CD918" s="461"/>
      <c r="CE918" s="236"/>
      <c r="CF918" s="224" t="str">
        <f t="shared" si="902"/>
        <v xml:space="preserve"> </v>
      </c>
      <c r="CG918" s="116"/>
      <c r="CH918" s="117"/>
      <c r="CI918" s="117"/>
      <c r="CJ918" s="117"/>
      <c r="CK918" s="472"/>
      <c r="CL918" s="472"/>
      <c r="CM918" s="472"/>
      <c r="CN918" s="472"/>
      <c r="CO918" s="117"/>
      <c r="CP918" s="253"/>
      <c r="CQ918" s="120"/>
      <c r="CR918" s="224" t="str" cm="1">
        <f t="array" ref="CR918">IF(AND(SUM(COUNTIF(CG918:CM918,{"*不明*","*その他*"})+COUNTIF(CO918:CP918,{"*不明*","*その他*"}))&gt;0,CQ918=""),"その他・不明の場合,10)具体的内容、理由を記入",IF(OR(AND(CI918=CI$65,COUNTA(CJ918:CM918)&lt;4),AND(OR(CI918=CI$63,CI918=CI$64,CI918=CI$66,CI918=CI$67,CI918=CI$68,CI918=""),COUNTA(CJ918:CM918)&gt;0)),"3)介護保険認定済→要介護度、認知症自立度、寝たきり度、介護保険サービス記入",IF(OR(AND(OR(CM918=CM$63,CM918=CM$64),CN918=""),AND(OR(CM918=CM$65,CM918=CM$66),CN918&lt;&gt;"")),"7)介護保険サービス受けている/過去受けていた→具体的内容記入"," ")))</f>
        <v xml:space="preserve"> </v>
      </c>
      <c r="CS918" s="224" t="str">
        <f t="shared" si="903"/>
        <v xml:space="preserve"> </v>
      </c>
      <c r="CT918" s="116"/>
      <c r="CU918" s="253"/>
      <c r="CV918" s="117"/>
      <c r="CW918" s="117"/>
      <c r="CX918" s="253"/>
      <c r="CY918" s="117"/>
      <c r="CZ918" s="117"/>
      <c r="DA918" s="253"/>
      <c r="DB918" s="117"/>
      <c r="DC918" s="224" t="str">
        <f t="shared" si="904"/>
        <v xml:space="preserve"> </v>
      </c>
      <c r="DD918" s="224" t="str">
        <f t="shared" si="905"/>
        <v xml:space="preserve"> </v>
      </c>
      <c r="DE918" s="224" t="str">
        <f t="shared" si="855"/>
        <v xml:space="preserve"> </v>
      </c>
      <c r="DF918" s="121"/>
      <c r="DG918" s="114"/>
      <c r="DH918" s="704"/>
      <c r="DI918" s="119"/>
      <c r="DJ918" s="187"/>
      <c r="DK918" s="254"/>
      <c r="DL918" s="224" t="str">
        <f t="shared" si="856"/>
        <v xml:space="preserve"> </v>
      </c>
      <c r="DM918" s="224" t="str">
        <f t="shared" si="906"/>
        <v xml:space="preserve"> </v>
      </c>
      <c r="DN918" s="474"/>
      <c r="DO918" s="117"/>
      <c r="DP918" s="117"/>
      <c r="DQ918" s="117"/>
      <c r="DR918" s="117"/>
      <c r="DS918" s="117"/>
      <c r="DT918" s="254"/>
      <c r="DU918" s="476"/>
      <c r="DV918" s="224" t="str">
        <f t="shared" si="857"/>
        <v xml:space="preserve"> </v>
      </c>
      <c r="DW918" s="115"/>
      <c r="DX918" s="470"/>
      <c r="DY918" s="117"/>
      <c r="DZ918" s="704"/>
      <c r="EA918" s="224" t="str">
        <f t="shared" si="858"/>
        <v xml:space="preserve"> </v>
      </c>
      <c r="EB918" s="906"/>
      <c r="EC918" s="904"/>
      <c r="ED918" s="904"/>
      <c r="EE918" s="904"/>
      <c r="EF918" s="904"/>
      <c r="EG918" s="904"/>
      <c r="EH918" s="904"/>
      <c r="EI918" s="904"/>
      <c r="EJ918" s="904"/>
      <c r="EK918" s="905"/>
      <c r="EL918" s="80"/>
      <c r="EM918" s="224" t="str">
        <f t="shared" si="907"/>
        <v xml:space="preserve"> </v>
      </c>
      <c r="EN918" s="224" t="str">
        <f t="shared" si="908"/>
        <v xml:space="preserve"> </v>
      </c>
      <c r="EO918" s="115"/>
      <c r="EP918" s="1050"/>
      <c r="EQ918" s="253"/>
      <c r="ER918" s="117"/>
      <c r="ES918" s="1258">
        <f t="shared" si="909"/>
        <v>827</v>
      </c>
      <c r="ET918" s="224" t="str">
        <f t="shared" si="910"/>
        <v xml:space="preserve"> </v>
      </c>
      <c r="EU918" s="477" t="str">
        <f t="shared" si="911"/>
        <v/>
      </c>
      <c r="EV918" s="1334" t="str">
        <f t="shared" si="853"/>
        <v xml:space="preserve"> </v>
      </c>
      <c r="EW918" s="1332" t="str">
        <f t="shared" si="897"/>
        <v/>
      </c>
      <c r="EX918" s="1275" t="str">
        <f t="shared" si="879"/>
        <v/>
      </c>
      <c r="EY918" s="1275" t="str">
        <f t="shared" si="880"/>
        <v/>
      </c>
      <c r="EZ918" s="1275" t="str">
        <f t="shared" si="881"/>
        <v/>
      </c>
      <c r="FA918" s="1275" t="str">
        <f t="shared" si="882"/>
        <v/>
      </c>
      <c r="FB918" s="1275" t="str">
        <f t="shared" si="883"/>
        <v/>
      </c>
      <c r="FC918" s="1333" t="str">
        <f t="shared" si="884"/>
        <v/>
      </c>
      <c r="FE918" s="1234" t="str">
        <f t="shared" si="885"/>
        <v xml:space="preserve"> </v>
      </c>
      <c r="FF918" s="1234" t="str">
        <f t="shared" si="886"/>
        <v xml:space="preserve"> </v>
      </c>
      <c r="FG918" s="1234" t="str">
        <f t="shared" si="887"/>
        <v xml:space="preserve"> </v>
      </c>
      <c r="FH918" s="1234" t="str">
        <f t="shared" si="888"/>
        <v xml:space="preserve"> </v>
      </c>
      <c r="FI918" s="1234" t="str">
        <f t="shared" si="859"/>
        <v xml:space="preserve"> </v>
      </c>
      <c r="FJ918" s="1234" t="str">
        <f t="shared" si="889"/>
        <v xml:space="preserve"> </v>
      </c>
      <c r="FK918" s="1234">
        <f t="shared" si="860"/>
        <v>0</v>
      </c>
      <c r="FL918" s="1227"/>
      <c r="FM918" s="1234" t="str">
        <f t="shared" si="861"/>
        <v xml:space="preserve"> </v>
      </c>
      <c r="FN918" s="1234" t="str">
        <f t="shared" si="862"/>
        <v xml:space="preserve"> </v>
      </c>
      <c r="FO918" s="1234" t="str">
        <f t="shared" si="890"/>
        <v xml:space="preserve"> </v>
      </c>
      <c r="FP918" s="1234" t="str">
        <f t="shared" si="891"/>
        <v xml:space="preserve"> </v>
      </c>
      <c r="FQ918" s="1234" t="str">
        <f t="shared" si="863"/>
        <v xml:space="preserve"> </v>
      </c>
      <c r="FR918" s="1234" t="str">
        <f t="shared" si="892"/>
        <v xml:space="preserve"> </v>
      </c>
      <c r="FS918" s="1234">
        <f t="shared" si="898"/>
        <v>0</v>
      </c>
      <c r="FT918" s="1227"/>
      <c r="FU918" s="1234" t="str">
        <f t="shared" si="893"/>
        <v xml:space="preserve"> </v>
      </c>
      <c r="FV918" s="1234" t="str">
        <f t="shared" si="894"/>
        <v xml:space="preserve"> </v>
      </c>
      <c r="FW918" s="1234" t="str">
        <f t="shared" si="895"/>
        <v xml:space="preserve"> </v>
      </c>
      <c r="FX918" s="1234" t="str">
        <f t="shared" si="864"/>
        <v xml:space="preserve"> </v>
      </c>
      <c r="FY918" s="1234" t="str">
        <f t="shared" si="865"/>
        <v xml:space="preserve"> </v>
      </c>
      <c r="FZ918" s="1234" t="str">
        <f t="shared" si="896"/>
        <v xml:space="preserve"> </v>
      </c>
      <c r="GA918" s="1234">
        <f t="shared" si="866"/>
        <v>0</v>
      </c>
      <c r="GB918" s="1227"/>
      <c r="GC918" s="1234" t="str">
        <f t="shared" si="867"/>
        <v xml:space="preserve"> </v>
      </c>
      <c r="GD918" s="1234" t="str">
        <f t="shared" si="868"/>
        <v xml:space="preserve"> </v>
      </c>
      <c r="GE918" s="1234" t="str">
        <f t="shared" si="869"/>
        <v xml:space="preserve"> </v>
      </c>
      <c r="GF918" s="1234" t="str">
        <f t="shared" si="870"/>
        <v xml:space="preserve"> </v>
      </c>
      <c r="GG918" s="1234" t="str">
        <f t="shared" si="871"/>
        <v xml:space="preserve"> </v>
      </c>
      <c r="GH918" s="1234" t="str">
        <f t="shared" si="872"/>
        <v xml:space="preserve"> </v>
      </c>
      <c r="GI918" s="1234" t="str">
        <f t="shared" si="873"/>
        <v xml:space="preserve"> </v>
      </c>
      <c r="GJ918" s="1234" t="str">
        <f t="shared" si="874"/>
        <v xml:space="preserve"> </v>
      </c>
      <c r="GK918" s="1234" t="str">
        <f t="shared" si="875"/>
        <v xml:space="preserve"> </v>
      </c>
      <c r="GL918" s="1234" t="str">
        <f t="shared" si="876"/>
        <v xml:space="preserve"> </v>
      </c>
      <c r="GM918" s="1234" t="str">
        <f t="shared" si="877"/>
        <v xml:space="preserve"> </v>
      </c>
      <c r="GN918" s="1234">
        <f t="shared" si="878"/>
        <v>0</v>
      </c>
    </row>
    <row r="919" spans="1:196" s="100" customFormat="1" ht="27" customHeight="1" thickTop="1" thickBot="1">
      <c r="A919" s="1208">
        <f>【A票】【D票】!$D$10</f>
        <v>0</v>
      </c>
      <c r="B919" s="1212">
        <f>【A票】【D票】!$H$10</f>
        <v>0</v>
      </c>
      <c r="C919" s="1213" t="str">
        <f>【A票】【D票】!$K$10</f>
        <v xml:space="preserve"> </v>
      </c>
      <c r="D919" s="1214">
        <f t="shared" ref="D919:D982" si="913">ROW()-91</f>
        <v>828</v>
      </c>
      <c r="E919" s="914"/>
      <c r="F919" s="467"/>
      <c r="G919" s="469"/>
      <c r="H919" s="224" t="str">
        <f t="shared" si="899"/>
        <v xml:space="preserve"> </v>
      </c>
      <c r="I919" s="704"/>
      <c r="J919" s="117"/>
      <c r="K919" s="117"/>
      <c r="L919" s="117"/>
      <c r="M919" s="117"/>
      <c r="N919" s="117"/>
      <c r="O919" s="117"/>
      <c r="P919" s="117"/>
      <c r="Q919" s="117"/>
      <c r="R919" s="117"/>
      <c r="S919" s="117"/>
      <c r="T919" s="254"/>
      <c r="U919" s="646"/>
      <c r="V919" s="646"/>
      <c r="W919" s="114"/>
      <c r="X919" s="254"/>
      <c r="Y919" s="224" t="str">
        <f t="shared" si="900"/>
        <v xml:space="preserve"> </v>
      </c>
      <c r="Z919" s="579"/>
      <c r="AA919" s="704"/>
      <c r="AB919" s="119"/>
      <c r="AC919" s="224" t="str">
        <f t="shared" si="854"/>
        <v xml:space="preserve"> </v>
      </c>
      <c r="AD919" s="115"/>
      <c r="AE919" s="253"/>
      <c r="AF919" s="704"/>
      <c r="AG919" s="727"/>
      <c r="AH919" s="727"/>
      <c r="AI919" s="727"/>
      <c r="AJ919" s="727"/>
      <c r="AK919" s="591"/>
      <c r="AL919" s="727"/>
      <c r="AM919" s="727"/>
      <c r="AN919" s="727"/>
      <c r="AO919" s="727"/>
      <c r="AP919" s="727"/>
      <c r="AQ919" s="727"/>
      <c r="AR919" s="727"/>
      <c r="AS919" s="727"/>
      <c r="AT919" s="727"/>
      <c r="AU919" s="727"/>
      <c r="AV919" s="727"/>
      <c r="AW919" s="727"/>
      <c r="AX919" s="727"/>
      <c r="AY919" s="727"/>
      <c r="AZ919" s="727"/>
      <c r="BA919" s="727"/>
      <c r="BB919" s="727"/>
      <c r="BC919" s="821"/>
      <c r="BD919" s="727"/>
      <c r="BE919" s="727"/>
      <c r="BF919" s="727"/>
      <c r="BG919" s="727"/>
      <c r="BH919" s="727"/>
      <c r="BI919" s="727"/>
      <c r="BJ919" s="727"/>
      <c r="BK919" s="727"/>
      <c r="BL919" s="821"/>
      <c r="BM919" s="727"/>
      <c r="BN919" s="727"/>
      <c r="BO919" s="727"/>
      <c r="BP919" s="727"/>
      <c r="BQ919" s="727"/>
      <c r="BR919" s="821"/>
      <c r="BS919" s="727"/>
      <c r="BT919" s="727"/>
      <c r="BU919" s="727"/>
      <c r="BV919" s="591"/>
      <c r="BW919" s="224" t="str">
        <f t="shared" si="912"/>
        <v xml:space="preserve"> </v>
      </c>
      <c r="BX919" s="471">
        <f t="shared" si="901"/>
        <v>828</v>
      </c>
      <c r="BY919" s="117"/>
      <c r="BZ919" s="117"/>
      <c r="CA919" s="117"/>
      <c r="CB919" s="117"/>
      <c r="CC919" s="117"/>
      <c r="CD919" s="461"/>
      <c r="CE919" s="236"/>
      <c r="CF919" s="224" t="str">
        <f t="shared" si="902"/>
        <v xml:space="preserve"> </v>
      </c>
      <c r="CG919" s="116"/>
      <c r="CH919" s="117"/>
      <c r="CI919" s="117"/>
      <c r="CJ919" s="117"/>
      <c r="CK919" s="472"/>
      <c r="CL919" s="472"/>
      <c r="CM919" s="472"/>
      <c r="CN919" s="472"/>
      <c r="CO919" s="117"/>
      <c r="CP919" s="253"/>
      <c r="CQ919" s="120"/>
      <c r="CR919" s="224" t="str" cm="1">
        <f t="array" ref="CR919">IF(AND(SUM(COUNTIF(CG919:CM919,{"*不明*","*その他*"})+COUNTIF(CO919:CP919,{"*不明*","*その他*"}))&gt;0,CQ919=""),"その他・不明の場合,10)具体的内容、理由を記入",IF(OR(AND(CI919=CI$65,COUNTA(CJ919:CM919)&lt;4),AND(OR(CI919=CI$63,CI919=CI$64,CI919=CI$66,CI919=CI$67,CI919=CI$68,CI919=""),COUNTA(CJ919:CM919)&gt;0)),"3)介護保険認定済→要介護度、認知症自立度、寝たきり度、介護保険サービス記入",IF(OR(AND(OR(CM919=CM$63,CM919=CM$64),CN919=""),AND(OR(CM919=CM$65,CM919=CM$66),CN919&lt;&gt;"")),"7)介護保険サービス受けている/過去受けていた→具体的内容記入"," ")))</f>
        <v xml:space="preserve"> </v>
      </c>
      <c r="CS919" s="224" t="str">
        <f t="shared" si="903"/>
        <v xml:space="preserve"> </v>
      </c>
      <c r="CT919" s="116"/>
      <c r="CU919" s="253"/>
      <c r="CV919" s="117"/>
      <c r="CW919" s="117"/>
      <c r="CX919" s="253"/>
      <c r="CY919" s="117"/>
      <c r="CZ919" s="117"/>
      <c r="DA919" s="253"/>
      <c r="DB919" s="117"/>
      <c r="DC919" s="224" t="str">
        <f t="shared" si="904"/>
        <v xml:space="preserve"> </v>
      </c>
      <c r="DD919" s="224" t="str">
        <f t="shared" si="905"/>
        <v xml:space="preserve"> </v>
      </c>
      <c r="DE919" s="224" t="str">
        <f t="shared" si="855"/>
        <v xml:space="preserve"> </v>
      </c>
      <c r="DF919" s="121"/>
      <c r="DG919" s="114"/>
      <c r="DH919" s="704"/>
      <c r="DI919" s="119"/>
      <c r="DJ919" s="187"/>
      <c r="DK919" s="254"/>
      <c r="DL919" s="224" t="str">
        <f t="shared" si="856"/>
        <v xml:space="preserve"> </v>
      </c>
      <c r="DM919" s="224" t="str">
        <f t="shared" si="906"/>
        <v xml:space="preserve"> </v>
      </c>
      <c r="DN919" s="474"/>
      <c r="DO919" s="117"/>
      <c r="DP919" s="117"/>
      <c r="DQ919" s="117"/>
      <c r="DR919" s="117"/>
      <c r="DS919" s="117"/>
      <c r="DT919" s="254"/>
      <c r="DU919" s="476"/>
      <c r="DV919" s="224" t="str">
        <f t="shared" si="857"/>
        <v xml:space="preserve"> </v>
      </c>
      <c r="DW919" s="115"/>
      <c r="DX919" s="470"/>
      <c r="DY919" s="117"/>
      <c r="DZ919" s="704"/>
      <c r="EA919" s="224" t="str">
        <f t="shared" si="858"/>
        <v xml:space="preserve"> </v>
      </c>
      <c r="EB919" s="906"/>
      <c r="EC919" s="904"/>
      <c r="ED919" s="904"/>
      <c r="EE919" s="904"/>
      <c r="EF919" s="904"/>
      <c r="EG919" s="904"/>
      <c r="EH919" s="904"/>
      <c r="EI919" s="904"/>
      <c r="EJ919" s="904"/>
      <c r="EK919" s="905"/>
      <c r="EL919" s="80"/>
      <c r="EM919" s="224" t="str">
        <f t="shared" si="907"/>
        <v xml:space="preserve"> </v>
      </c>
      <c r="EN919" s="224" t="str">
        <f t="shared" si="908"/>
        <v xml:space="preserve"> </v>
      </c>
      <c r="EO919" s="115"/>
      <c r="EP919" s="1050"/>
      <c r="EQ919" s="253"/>
      <c r="ER919" s="117"/>
      <c r="ES919" s="1258">
        <f t="shared" si="909"/>
        <v>828</v>
      </c>
      <c r="ET919" s="224" t="str">
        <f t="shared" si="910"/>
        <v xml:space="preserve"> </v>
      </c>
      <c r="EU919" s="477" t="str">
        <f t="shared" si="911"/>
        <v/>
      </c>
      <c r="EV919" s="1334" t="str">
        <f t="shared" si="853"/>
        <v xml:space="preserve"> </v>
      </c>
      <c r="EW919" s="1332" t="str">
        <f t="shared" si="897"/>
        <v/>
      </c>
      <c r="EX919" s="1275" t="str">
        <f t="shared" si="879"/>
        <v/>
      </c>
      <c r="EY919" s="1275" t="str">
        <f t="shared" si="880"/>
        <v/>
      </c>
      <c r="EZ919" s="1275" t="str">
        <f t="shared" si="881"/>
        <v/>
      </c>
      <c r="FA919" s="1275" t="str">
        <f t="shared" si="882"/>
        <v/>
      </c>
      <c r="FB919" s="1275" t="str">
        <f t="shared" si="883"/>
        <v/>
      </c>
      <c r="FC919" s="1333" t="str">
        <f t="shared" si="884"/>
        <v/>
      </c>
      <c r="FE919" s="1234" t="str">
        <f t="shared" si="885"/>
        <v xml:space="preserve"> </v>
      </c>
      <c r="FF919" s="1234" t="str">
        <f t="shared" si="886"/>
        <v xml:space="preserve"> </v>
      </c>
      <c r="FG919" s="1234" t="str">
        <f t="shared" si="887"/>
        <v xml:space="preserve"> </v>
      </c>
      <c r="FH919" s="1234" t="str">
        <f t="shared" si="888"/>
        <v xml:space="preserve"> </v>
      </c>
      <c r="FI919" s="1234" t="str">
        <f t="shared" si="859"/>
        <v xml:space="preserve"> </v>
      </c>
      <c r="FJ919" s="1234" t="str">
        <f t="shared" si="889"/>
        <v xml:space="preserve"> </v>
      </c>
      <c r="FK919" s="1234">
        <f t="shared" si="860"/>
        <v>0</v>
      </c>
      <c r="FL919" s="1227"/>
      <c r="FM919" s="1234" t="str">
        <f t="shared" si="861"/>
        <v xml:space="preserve"> </v>
      </c>
      <c r="FN919" s="1234" t="str">
        <f t="shared" si="862"/>
        <v xml:space="preserve"> </v>
      </c>
      <c r="FO919" s="1234" t="str">
        <f t="shared" si="890"/>
        <v xml:space="preserve"> </v>
      </c>
      <c r="FP919" s="1234" t="str">
        <f t="shared" si="891"/>
        <v xml:space="preserve"> </v>
      </c>
      <c r="FQ919" s="1234" t="str">
        <f t="shared" si="863"/>
        <v xml:space="preserve"> </v>
      </c>
      <c r="FR919" s="1234" t="str">
        <f t="shared" si="892"/>
        <v xml:space="preserve"> </v>
      </c>
      <c r="FS919" s="1234">
        <f t="shared" si="898"/>
        <v>0</v>
      </c>
      <c r="FT919" s="1227"/>
      <c r="FU919" s="1234" t="str">
        <f t="shared" si="893"/>
        <v xml:space="preserve"> </v>
      </c>
      <c r="FV919" s="1234" t="str">
        <f t="shared" si="894"/>
        <v xml:space="preserve"> </v>
      </c>
      <c r="FW919" s="1234" t="str">
        <f t="shared" si="895"/>
        <v xml:space="preserve"> </v>
      </c>
      <c r="FX919" s="1234" t="str">
        <f t="shared" si="864"/>
        <v xml:space="preserve"> </v>
      </c>
      <c r="FY919" s="1234" t="str">
        <f t="shared" si="865"/>
        <v xml:space="preserve"> </v>
      </c>
      <c r="FZ919" s="1234" t="str">
        <f t="shared" si="896"/>
        <v xml:space="preserve"> </v>
      </c>
      <c r="GA919" s="1234">
        <f t="shared" si="866"/>
        <v>0</v>
      </c>
      <c r="GB919" s="1227"/>
      <c r="GC919" s="1234" t="str">
        <f t="shared" si="867"/>
        <v xml:space="preserve"> </v>
      </c>
      <c r="GD919" s="1234" t="str">
        <f t="shared" si="868"/>
        <v xml:space="preserve"> </v>
      </c>
      <c r="GE919" s="1234" t="str">
        <f t="shared" si="869"/>
        <v xml:space="preserve"> </v>
      </c>
      <c r="GF919" s="1234" t="str">
        <f t="shared" si="870"/>
        <v xml:space="preserve"> </v>
      </c>
      <c r="GG919" s="1234" t="str">
        <f t="shared" si="871"/>
        <v xml:space="preserve"> </v>
      </c>
      <c r="GH919" s="1234" t="str">
        <f t="shared" si="872"/>
        <v xml:space="preserve"> </v>
      </c>
      <c r="GI919" s="1234" t="str">
        <f t="shared" si="873"/>
        <v xml:space="preserve"> </v>
      </c>
      <c r="GJ919" s="1234" t="str">
        <f t="shared" si="874"/>
        <v xml:space="preserve"> </v>
      </c>
      <c r="GK919" s="1234" t="str">
        <f t="shared" si="875"/>
        <v xml:space="preserve"> </v>
      </c>
      <c r="GL919" s="1234" t="str">
        <f t="shared" si="876"/>
        <v xml:space="preserve"> </v>
      </c>
      <c r="GM919" s="1234" t="str">
        <f t="shared" si="877"/>
        <v xml:space="preserve"> </v>
      </c>
      <c r="GN919" s="1234">
        <f t="shared" si="878"/>
        <v>0</v>
      </c>
    </row>
    <row r="920" spans="1:196" s="100" customFormat="1" ht="27" customHeight="1" thickTop="1" thickBot="1">
      <c r="A920" s="1208">
        <f>【A票】【D票】!$D$10</f>
        <v>0</v>
      </c>
      <c r="B920" s="1212">
        <f>【A票】【D票】!$H$10</f>
        <v>0</v>
      </c>
      <c r="C920" s="1213" t="str">
        <f>【A票】【D票】!$K$10</f>
        <v xml:space="preserve"> </v>
      </c>
      <c r="D920" s="1214">
        <f t="shared" si="913"/>
        <v>829</v>
      </c>
      <c r="E920" s="914"/>
      <c r="F920" s="467"/>
      <c r="G920" s="469"/>
      <c r="H920" s="224" t="str">
        <f t="shared" si="899"/>
        <v xml:space="preserve"> </v>
      </c>
      <c r="I920" s="704"/>
      <c r="J920" s="117"/>
      <c r="K920" s="117"/>
      <c r="L920" s="117"/>
      <c r="M920" s="117"/>
      <c r="N920" s="117"/>
      <c r="O920" s="117"/>
      <c r="P920" s="117"/>
      <c r="Q920" s="117"/>
      <c r="R920" s="117"/>
      <c r="S920" s="117"/>
      <c r="T920" s="254"/>
      <c r="U920" s="646"/>
      <c r="V920" s="646"/>
      <c r="W920" s="114"/>
      <c r="X920" s="254"/>
      <c r="Y920" s="224" t="str">
        <f t="shared" si="900"/>
        <v xml:space="preserve"> </v>
      </c>
      <c r="Z920" s="579"/>
      <c r="AA920" s="704"/>
      <c r="AB920" s="119"/>
      <c r="AC920" s="224" t="str">
        <f t="shared" si="854"/>
        <v xml:space="preserve"> </v>
      </c>
      <c r="AD920" s="115"/>
      <c r="AE920" s="253"/>
      <c r="AF920" s="704"/>
      <c r="AG920" s="727"/>
      <c r="AH920" s="727"/>
      <c r="AI920" s="727"/>
      <c r="AJ920" s="727"/>
      <c r="AK920" s="591"/>
      <c r="AL920" s="727"/>
      <c r="AM920" s="727"/>
      <c r="AN920" s="727"/>
      <c r="AO920" s="727"/>
      <c r="AP920" s="727"/>
      <c r="AQ920" s="727"/>
      <c r="AR920" s="727"/>
      <c r="AS920" s="727"/>
      <c r="AT920" s="727"/>
      <c r="AU920" s="727"/>
      <c r="AV920" s="727"/>
      <c r="AW920" s="727"/>
      <c r="AX920" s="727"/>
      <c r="AY920" s="727"/>
      <c r="AZ920" s="727"/>
      <c r="BA920" s="727"/>
      <c r="BB920" s="727"/>
      <c r="BC920" s="821"/>
      <c r="BD920" s="727"/>
      <c r="BE920" s="727"/>
      <c r="BF920" s="727"/>
      <c r="BG920" s="727"/>
      <c r="BH920" s="727"/>
      <c r="BI920" s="727"/>
      <c r="BJ920" s="727"/>
      <c r="BK920" s="727"/>
      <c r="BL920" s="821"/>
      <c r="BM920" s="727"/>
      <c r="BN920" s="727"/>
      <c r="BO920" s="727"/>
      <c r="BP920" s="727"/>
      <c r="BQ920" s="727"/>
      <c r="BR920" s="821"/>
      <c r="BS920" s="727"/>
      <c r="BT920" s="727"/>
      <c r="BU920" s="727"/>
      <c r="BV920" s="591"/>
      <c r="BW920" s="224" t="str">
        <f t="shared" si="912"/>
        <v xml:space="preserve"> </v>
      </c>
      <c r="BX920" s="471">
        <f t="shared" si="901"/>
        <v>829</v>
      </c>
      <c r="BY920" s="117"/>
      <c r="BZ920" s="117"/>
      <c r="CA920" s="117"/>
      <c r="CB920" s="117"/>
      <c r="CC920" s="117"/>
      <c r="CD920" s="461"/>
      <c r="CE920" s="236"/>
      <c r="CF920" s="224" t="str">
        <f t="shared" si="902"/>
        <v xml:space="preserve"> </v>
      </c>
      <c r="CG920" s="116"/>
      <c r="CH920" s="117"/>
      <c r="CI920" s="117"/>
      <c r="CJ920" s="117"/>
      <c r="CK920" s="472"/>
      <c r="CL920" s="472"/>
      <c r="CM920" s="472"/>
      <c r="CN920" s="472"/>
      <c r="CO920" s="117"/>
      <c r="CP920" s="253"/>
      <c r="CQ920" s="120"/>
      <c r="CR920" s="224" t="str" cm="1">
        <f t="array" ref="CR920">IF(AND(SUM(COUNTIF(CG920:CM920,{"*不明*","*その他*"})+COUNTIF(CO920:CP920,{"*不明*","*その他*"}))&gt;0,CQ920=""),"その他・不明の場合,10)具体的内容、理由を記入",IF(OR(AND(CI920=CI$65,COUNTA(CJ920:CM920)&lt;4),AND(OR(CI920=CI$63,CI920=CI$64,CI920=CI$66,CI920=CI$67,CI920=CI$68,CI920=""),COUNTA(CJ920:CM920)&gt;0)),"3)介護保険認定済→要介護度、認知症自立度、寝たきり度、介護保険サービス記入",IF(OR(AND(OR(CM920=CM$63,CM920=CM$64),CN920=""),AND(OR(CM920=CM$65,CM920=CM$66),CN920&lt;&gt;"")),"7)介護保険サービス受けている/過去受けていた→具体的内容記入"," ")))</f>
        <v xml:space="preserve"> </v>
      </c>
      <c r="CS920" s="224" t="str">
        <f t="shared" si="903"/>
        <v xml:space="preserve"> </v>
      </c>
      <c r="CT920" s="116"/>
      <c r="CU920" s="253"/>
      <c r="CV920" s="117"/>
      <c r="CW920" s="117"/>
      <c r="CX920" s="253"/>
      <c r="CY920" s="117"/>
      <c r="CZ920" s="117"/>
      <c r="DA920" s="253"/>
      <c r="DB920" s="117"/>
      <c r="DC920" s="224" t="str">
        <f t="shared" si="904"/>
        <v xml:space="preserve"> </v>
      </c>
      <c r="DD920" s="224" t="str">
        <f t="shared" si="905"/>
        <v xml:space="preserve"> </v>
      </c>
      <c r="DE920" s="224" t="str">
        <f t="shared" si="855"/>
        <v xml:space="preserve"> </v>
      </c>
      <c r="DF920" s="121"/>
      <c r="DG920" s="114"/>
      <c r="DH920" s="704"/>
      <c r="DI920" s="119"/>
      <c r="DJ920" s="187"/>
      <c r="DK920" s="254"/>
      <c r="DL920" s="224" t="str">
        <f t="shared" si="856"/>
        <v xml:space="preserve"> </v>
      </c>
      <c r="DM920" s="224" t="str">
        <f t="shared" si="906"/>
        <v xml:space="preserve"> </v>
      </c>
      <c r="DN920" s="474"/>
      <c r="DO920" s="117"/>
      <c r="DP920" s="117"/>
      <c r="DQ920" s="117"/>
      <c r="DR920" s="117"/>
      <c r="DS920" s="117"/>
      <c r="DT920" s="254"/>
      <c r="DU920" s="476"/>
      <c r="DV920" s="224" t="str">
        <f t="shared" si="857"/>
        <v xml:space="preserve"> </v>
      </c>
      <c r="DW920" s="115"/>
      <c r="DX920" s="470"/>
      <c r="DY920" s="117"/>
      <c r="DZ920" s="704"/>
      <c r="EA920" s="224" t="str">
        <f t="shared" si="858"/>
        <v xml:space="preserve"> </v>
      </c>
      <c r="EB920" s="906"/>
      <c r="EC920" s="904"/>
      <c r="ED920" s="904"/>
      <c r="EE920" s="904"/>
      <c r="EF920" s="904"/>
      <c r="EG920" s="904"/>
      <c r="EH920" s="904"/>
      <c r="EI920" s="904"/>
      <c r="EJ920" s="904"/>
      <c r="EK920" s="905"/>
      <c r="EL920" s="80"/>
      <c r="EM920" s="224" t="str">
        <f t="shared" si="907"/>
        <v xml:space="preserve"> </v>
      </c>
      <c r="EN920" s="224" t="str">
        <f t="shared" si="908"/>
        <v xml:space="preserve"> </v>
      </c>
      <c r="EO920" s="115"/>
      <c r="EP920" s="1050"/>
      <c r="EQ920" s="253"/>
      <c r="ER920" s="117"/>
      <c r="ES920" s="1258">
        <f t="shared" si="909"/>
        <v>829</v>
      </c>
      <c r="ET920" s="224" t="str">
        <f t="shared" si="910"/>
        <v xml:space="preserve"> </v>
      </c>
      <c r="EU920" s="477" t="str">
        <f t="shared" si="911"/>
        <v/>
      </c>
      <c r="EV920" s="1334" t="str">
        <f t="shared" si="853"/>
        <v xml:space="preserve"> </v>
      </c>
      <c r="EW920" s="1332" t="str">
        <f t="shared" si="897"/>
        <v/>
      </c>
      <c r="EX920" s="1275" t="str">
        <f t="shared" si="879"/>
        <v/>
      </c>
      <c r="EY920" s="1275" t="str">
        <f t="shared" si="880"/>
        <v/>
      </c>
      <c r="EZ920" s="1275" t="str">
        <f t="shared" si="881"/>
        <v/>
      </c>
      <c r="FA920" s="1275" t="str">
        <f t="shared" si="882"/>
        <v/>
      </c>
      <c r="FB920" s="1275" t="str">
        <f t="shared" si="883"/>
        <v/>
      </c>
      <c r="FC920" s="1333" t="str">
        <f t="shared" si="884"/>
        <v/>
      </c>
      <c r="FE920" s="1234" t="str">
        <f t="shared" si="885"/>
        <v xml:space="preserve"> </v>
      </c>
      <c r="FF920" s="1234" t="str">
        <f t="shared" si="886"/>
        <v xml:space="preserve"> </v>
      </c>
      <c r="FG920" s="1234" t="str">
        <f t="shared" si="887"/>
        <v xml:space="preserve"> </v>
      </c>
      <c r="FH920" s="1234" t="str">
        <f t="shared" si="888"/>
        <v xml:space="preserve"> </v>
      </c>
      <c r="FI920" s="1234" t="str">
        <f t="shared" si="859"/>
        <v xml:space="preserve"> </v>
      </c>
      <c r="FJ920" s="1234" t="str">
        <f t="shared" si="889"/>
        <v xml:space="preserve"> </v>
      </c>
      <c r="FK920" s="1234">
        <f t="shared" si="860"/>
        <v>0</v>
      </c>
      <c r="FL920" s="1227"/>
      <c r="FM920" s="1234" t="str">
        <f t="shared" si="861"/>
        <v xml:space="preserve"> </v>
      </c>
      <c r="FN920" s="1234" t="str">
        <f t="shared" si="862"/>
        <v xml:space="preserve"> </v>
      </c>
      <c r="FO920" s="1234" t="str">
        <f t="shared" si="890"/>
        <v xml:space="preserve"> </v>
      </c>
      <c r="FP920" s="1234" t="str">
        <f t="shared" si="891"/>
        <v xml:space="preserve"> </v>
      </c>
      <c r="FQ920" s="1234" t="str">
        <f t="shared" si="863"/>
        <v xml:space="preserve"> </v>
      </c>
      <c r="FR920" s="1234" t="str">
        <f t="shared" si="892"/>
        <v xml:space="preserve"> </v>
      </c>
      <c r="FS920" s="1234">
        <f t="shared" si="898"/>
        <v>0</v>
      </c>
      <c r="FT920" s="1227"/>
      <c r="FU920" s="1234" t="str">
        <f t="shared" si="893"/>
        <v xml:space="preserve"> </v>
      </c>
      <c r="FV920" s="1234" t="str">
        <f t="shared" si="894"/>
        <v xml:space="preserve"> </v>
      </c>
      <c r="FW920" s="1234" t="str">
        <f t="shared" si="895"/>
        <v xml:space="preserve"> </v>
      </c>
      <c r="FX920" s="1234" t="str">
        <f t="shared" si="864"/>
        <v xml:space="preserve"> </v>
      </c>
      <c r="FY920" s="1234" t="str">
        <f t="shared" si="865"/>
        <v xml:space="preserve"> </v>
      </c>
      <c r="FZ920" s="1234" t="str">
        <f t="shared" si="896"/>
        <v xml:space="preserve"> </v>
      </c>
      <c r="GA920" s="1234">
        <f t="shared" si="866"/>
        <v>0</v>
      </c>
      <c r="GB920" s="1227"/>
      <c r="GC920" s="1234" t="str">
        <f t="shared" si="867"/>
        <v xml:space="preserve"> </v>
      </c>
      <c r="GD920" s="1234" t="str">
        <f t="shared" si="868"/>
        <v xml:space="preserve"> </v>
      </c>
      <c r="GE920" s="1234" t="str">
        <f t="shared" si="869"/>
        <v xml:space="preserve"> </v>
      </c>
      <c r="GF920" s="1234" t="str">
        <f t="shared" si="870"/>
        <v xml:space="preserve"> </v>
      </c>
      <c r="GG920" s="1234" t="str">
        <f t="shared" si="871"/>
        <v xml:space="preserve"> </v>
      </c>
      <c r="GH920" s="1234" t="str">
        <f t="shared" si="872"/>
        <v xml:space="preserve"> </v>
      </c>
      <c r="GI920" s="1234" t="str">
        <f t="shared" si="873"/>
        <v xml:space="preserve"> </v>
      </c>
      <c r="GJ920" s="1234" t="str">
        <f t="shared" si="874"/>
        <v xml:space="preserve"> </v>
      </c>
      <c r="GK920" s="1234" t="str">
        <f t="shared" si="875"/>
        <v xml:space="preserve"> </v>
      </c>
      <c r="GL920" s="1234" t="str">
        <f t="shared" si="876"/>
        <v xml:space="preserve"> </v>
      </c>
      <c r="GM920" s="1234" t="str">
        <f t="shared" si="877"/>
        <v xml:space="preserve"> </v>
      </c>
      <c r="GN920" s="1234">
        <f t="shared" si="878"/>
        <v>0</v>
      </c>
    </row>
    <row r="921" spans="1:196" s="100" customFormat="1" ht="27" customHeight="1" thickTop="1" thickBot="1">
      <c r="A921" s="1208">
        <f>【A票】【D票】!$D$10</f>
        <v>0</v>
      </c>
      <c r="B921" s="1212">
        <f>【A票】【D票】!$H$10</f>
        <v>0</v>
      </c>
      <c r="C921" s="1213" t="str">
        <f>【A票】【D票】!$K$10</f>
        <v xml:space="preserve"> </v>
      </c>
      <c r="D921" s="1214">
        <f t="shared" si="913"/>
        <v>830</v>
      </c>
      <c r="E921" s="914"/>
      <c r="F921" s="467"/>
      <c r="G921" s="469"/>
      <c r="H921" s="224" t="str">
        <f t="shared" si="899"/>
        <v xml:space="preserve"> </v>
      </c>
      <c r="I921" s="704"/>
      <c r="J921" s="117"/>
      <c r="K921" s="117"/>
      <c r="L921" s="117"/>
      <c r="M921" s="117"/>
      <c r="N921" s="117"/>
      <c r="O921" s="117"/>
      <c r="P921" s="117"/>
      <c r="Q921" s="117"/>
      <c r="R921" s="117"/>
      <c r="S921" s="117"/>
      <c r="T921" s="254"/>
      <c r="U921" s="646"/>
      <c r="V921" s="646"/>
      <c r="W921" s="114"/>
      <c r="X921" s="254"/>
      <c r="Y921" s="224" t="str">
        <f t="shared" si="900"/>
        <v xml:space="preserve"> </v>
      </c>
      <c r="Z921" s="579"/>
      <c r="AA921" s="704"/>
      <c r="AB921" s="119"/>
      <c r="AC921" s="224" t="str">
        <f t="shared" si="854"/>
        <v xml:space="preserve"> </v>
      </c>
      <c r="AD921" s="115"/>
      <c r="AE921" s="253"/>
      <c r="AF921" s="704"/>
      <c r="AG921" s="727"/>
      <c r="AH921" s="727"/>
      <c r="AI921" s="727"/>
      <c r="AJ921" s="727"/>
      <c r="AK921" s="591"/>
      <c r="AL921" s="727"/>
      <c r="AM921" s="727"/>
      <c r="AN921" s="727"/>
      <c r="AO921" s="727"/>
      <c r="AP921" s="727"/>
      <c r="AQ921" s="727"/>
      <c r="AR921" s="727"/>
      <c r="AS921" s="727"/>
      <c r="AT921" s="727"/>
      <c r="AU921" s="727"/>
      <c r="AV921" s="727"/>
      <c r="AW921" s="727"/>
      <c r="AX921" s="727"/>
      <c r="AY921" s="727"/>
      <c r="AZ921" s="727"/>
      <c r="BA921" s="727"/>
      <c r="BB921" s="727"/>
      <c r="BC921" s="821"/>
      <c r="BD921" s="727"/>
      <c r="BE921" s="727"/>
      <c r="BF921" s="727"/>
      <c r="BG921" s="727"/>
      <c r="BH921" s="727"/>
      <c r="BI921" s="727"/>
      <c r="BJ921" s="727"/>
      <c r="BK921" s="727"/>
      <c r="BL921" s="821"/>
      <c r="BM921" s="727"/>
      <c r="BN921" s="727"/>
      <c r="BO921" s="727"/>
      <c r="BP921" s="727"/>
      <c r="BQ921" s="727"/>
      <c r="BR921" s="821"/>
      <c r="BS921" s="727"/>
      <c r="BT921" s="727"/>
      <c r="BU921" s="727"/>
      <c r="BV921" s="591"/>
      <c r="BW921" s="224" t="str">
        <f t="shared" si="912"/>
        <v xml:space="preserve"> </v>
      </c>
      <c r="BX921" s="471">
        <f t="shared" si="901"/>
        <v>830</v>
      </c>
      <c r="BY921" s="117"/>
      <c r="BZ921" s="117"/>
      <c r="CA921" s="117"/>
      <c r="CB921" s="117"/>
      <c r="CC921" s="117"/>
      <c r="CD921" s="461"/>
      <c r="CE921" s="236"/>
      <c r="CF921" s="224" t="str">
        <f t="shared" si="902"/>
        <v xml:space="preserve"> </v>
      </c>
      <c r="CG921" s="116"/>
      <c r="CH921" s="117"/>
      <c r="CI921" s="117"/>
      <c r="CJ921" s="117"/>
      <c r="CK921" s="472"/>
      <c r="CL921" s="472"/>
      <c r="CM921" s="472"/>
      <c r="CN921" s="472"/>
      <c r="CO921" s="117"/>
      <c r="CP921" s="253"/>
      <c r="CQ921" s="120"/>
      <c r="CR921" s="224" t="str" cm="1">
        <f t="array" ref="CR921">IF(AND(SUM(COUNTIF(CG921:CM921,{"*不明*","*その他*"})+COUNTIF(CO921:CP921,{"*不明*","*その他*"}))&gt;0,CQ921=""),"その他・不明の場合,10)具体的内容、理由を記入",IF(OR(AND(CI921=CI$65,COUNTA(CJ921:CM921)&lt;4),AND(OR(CI921=CI$63,CI921=CI$64,CI921=CI$66,CI921=CI$67,CI921=CI$68,CI921=""),COUNTA(CJ921:CM921)&gt;0)),"3)介護保険認定済→要介護度、認知症自立度、寝たきり度、介護保険サービス記入",IF(OR(AND(OR(CM921=CM$63,CM921=CM$64),CN921=""),AND(OR(CM921=CM$65,CM921=CM$66),CN921&lt;&gt;"")),"7)介護保険サービス受けている/過去受けていた→具体的内容記入"," ")))</f>
        <v xml:space="preserve"> </v>
      </c>
      <c r="CS921" s="224" t="str">
        <f t="shared" si="903"/>
        <v xml:space="preserve"> </v>
      </c>
      <c r="CT921" s="116"/>
      <c r="CU921" s="253"/>
      <c r="CV921" s="117"/>
      <c r="CW921" s="117"/>
      <c r="CX921" s="253"/>
      <c r="CY921" s="117"/>
      <c r="CZ921" s="117"/>
      <c r="DA921" s="253"/>
      <c r="DB921" s="117"/>
      <c r="DC921" s="224" t="str">
        <f t="shared" si="904"/>
        <v xml:space="preserve"> </v>
      </c>
      <c r="DD921" s="224" t="str">
        <f t="shared" si="905"/>
        <v xml:space="preserve"> </v>
      </c>
      <c r="DE921" s="224" t="str">
        <f t="shared" si="855"/>
        <v xml:space="preserve"> </v>
      </c>
      <c r="DF921" s="121"/>
      <c r="DG921" s="114"/>
      <c r="DH921" s="704"/>
      <c r="DI921" s="119"/>
      <c r="DJ921" s="187"/>
      <c r="DK921" s="254"/>
      <c r="DL921" s="224" t="str">
        <f t="shared" si="856"/>
        <v xml:space="preserve"> </v>
      </c>
      <c r="DM921" s="224" t="str">
        <f t="shared" si="906"/>
        <v xml:space="preserve"> </v>
      </c>
      <c r="DN921" s="474"/>
      <c r="DO921" s="117"/>
      <c r="DP921" s="117"/>
      <c r="DQ921" s="117"/>
      <c r="DR921" s="117"/>
      <c r="DS921" s="117"/>
      <c r="DT921" s="254"/>
      <c r="DU921" s="476"/>
      <c r="DV921" s="224" t="str">
        <f t="shared" si="857"/>
        <v xml:space="preserve"> </v>
      </c>
      <c r="DW921" s="115"/>
      <c r="DX921" s="470"/>
      <c r="DY921" s="117"/>
      <c r="DZ921" s="704"/>
      <c r="EA921" s="224" t="str">
        <f t="shared" si="858"/>
        <v xml:space="preserve"> </v>
      </c>
      <c r="EB921" s="906"/>
      <c r="EC921" s="904"/>
      <c r="ED921" s="904"/>
      <c r="EE921" s="904"/>
      <c r="EF921" s="904"/>
      <c r="EG921" s="904"/>
      <c r="EH921" s="904"/>
      <c r="EI921" s="904"/>
      <c r="EJ921" s="904"/>
      <c r="EK921" s="905"/>
      <c r="EL921" s="80"/>
      <c r="EM921" s="224" t="str">
        <f t="shared" si="907"/>
        <v xml:space="preserve"> </v>
      </c>
      <c r="EN921" s="224" t="str">
        <f t="shared" si="908"/>
        <v xml:space="preserve"> </v>
      </c>
      <c r="EO921" s="115"/>
      <c r="EP921" s="1050"/>
      <c r="EQ921" s="253"/>
      <c r="ER921" s="117"/>
      <c r="ES921" s="1258">
        <f t="shared" si="909"/>
        <v>830</v>
      </c>
      <c r="ET921" s="224" t="str">
        <f t="shared" si="910"/>
        <v xml:space="preserve"> </v>
      </c>
      <c r="EU921" s="477" t="str">
        <f t="shared" si="911"/>
        <v/>
      </c>
      <c r="EV921" s="1334" t="str">
        <f t="shared" si="853"/>
        <v xml:space="preserve"> </v>
      </c>
      <c r="EW921" s="1332" t="str">
        <f t="shared" si="897"/>
        <v/>
      </c>
      <c r="EX921" s="1275" t="str">
        <f t="shared" si="879"/>
        <v/>
      </c>
      <c r="EY921" s="1275" t="str">
        <f t="shared" si="880"/>
        <v/>
      </c>
      <c r="EZ921" s="1275" t="str">
        <f t="shared" si="881"/>
        <v/>
      </c>
      <c r="FA921" s="1275" t="str">
        <f t="shared" si="882"/>
        <v/>
      </c>
      <c r="FB921" s="1275" t="str">
        <f t="shared" si="883"/>
        <v/>
      </c>
      <c r="FC921" s="1333" t="str">
        <f t="shared" si="884"/>
        <v/>
      </c>
      <c r="FE921" s="1234" t="str">
        <f t="shared" si="885"/>
        <v xml:space="preserve"> </v>
      </c>
      <c r="FF921" s="1234" t="str">
        <f t="shared" si="886"/>
        <v xml:space="preserve"> </v>
      </c>
      <c r="FG921" s="1234" t="str">
        <f t="shared" si="887"/>
        <v xml:space="preserve"> </v>
      </c>
      <c r="FH921" s="1234" t="str">
        <f t="shared" si="888"/>
        <v xml:space="preserve"> </v>
      </c>
      <c r="FI921" s="1234" t="str">
        <f t="shared" si="859"/>
        <v xml:space="preserve"> </v>
      </c>
      <c r="FJ921" s="1234" t="str">
        <f t="shared" si="889"/>
        <v xml:space="preserve"> </v>
      </c>
      <c r="FK921" s="1234">
        <f t="shared" si="860"/>
        <v>0</v>
      </c>
      <c r="FL921" s="1227"/>
      <c r="FM921" s="1234" t="str">
        <f t="shared" si="861"/>
        <v xml:space="preserve"> </v>
      </c>
      <c r="FN921" s="1234" t="str">
        <f t="shared" si="862"/>
        <v xml:space="preserve"> </v>
      </c>
      <c r="FO921" s="1234" t="str">
        <f t="shared" si="890"/>
        <v xml:space="preserve"> </v>
      </c>
      <c r="FP921" s="1234" t="str">
        <f t="shared" si="891"/>
        <v xml:space="preserve"> </v>
      </c>
      <c r="FQ921" s="1234" t="str">
        <f t="shared" si="863"/>
        <v xml:space="preserve"> </v>
      </c>
      <c r="FR921" s="1234" t="str">
        <f t="shared" si="892"/>
        <v xml:space="preserve"> </v>
      </c>
      <c r="FS921" s="1234">
        <f t="shared" si="898"/>
        <v>0</v>
      </c>
      <c r="FT921" s="1227"/>
      <c r="FU921" s="1234" t="str">
        <f t="shared" si="893"/>
        <v xml:space="preserve"> </v>
      </c>
      <c r="FV921" s="1234" t="str">
        <f t="shared" si="894"/>
        <v xml:space="preserve"> </v>
      </c>
      <c r="FW921" s="1234" t="str">
        <f t="shared" si="895"/>
        <v xml:space="preserve"> </v>
      </c>
      <c r="FX921" s="1234" t="str">
        <f t="shared" si="864"/>
        <v xml:space="preserve"> </v>
      </c>
      <c r="FY921" s="1234" t="str">
        <f t="shared" si="865"/>
        <v xml:space="preserve"> </v>
      </c>
      <c r="FZ921" s="1234" t="str">
        <f t="shared" si="896"/>
        <v xml:space="preserve"> </v>
      </c>
      <c r="GA921" s="1234">
        <f t="shared" si="866"/>
        <v>0</v>
      </c>
      <c r="GB921" s="1227"/>
      <c r="GC921" s="1234" t="str">
        <f t="shared" si="867"/>
        <v xml:space="preserve"> </v>
      </c>
      <c r="GD921" s="1234" t="str">
        <f t="shared" si="868"/>
        <v xml:space="preserve"> </v>
      </c>
      <c r="GE921" s="1234" t="str">
        <f t="shared" si="869"/>
        <v xml:space="preserve"> </v>
      </c>
      <c r="GF921" s="1234" t="str">
        <f t="shared" si="870"/>
        <v xml:space="preserve"> </v>
      </c>
      <c r="GG921" s="1234" t="str">
        <f t="shared" si="871"/>
        <v xml:space="preserve"> </v>
      </c>
      <c r="GH921" s="1234" t="str">
        <f t="shared" si="872"/>
        <v xml:space="preserve"> </v>
      </c>
      <c r="GI921" s="1234" t="str">
        <f t="shared" si="873"/>
        <v xml:space="preserve"> </v>
      </c>
      <c r="GJ921" s="1234" t="str">
        <f t="shared" si="874"/>
        <v xml:space="preserve"> </v>
      </c>
      <c r="GK921" s="1234" t="str">
        <f t="shared" si="875"/>
        <v xml:space="preserve"> </v>
      </c>
      <c r="GL921" s="1234" t="str">
        <f t="shared" si="876"/>
        <v xml:space="preserve"> </v>
      </c>
      <c r="GM921" s="1234" t="str">
        <f t="shared" si="877"/>
        <v xml:space="preserve"> </v>
      </c>
      <c r="GN921" s="1234">
        <f t="shared" si="878"/>
        <v>0</v>
      </c>
    </row>
    <row r="922" spans="1:196" s="100" customFormat="1" ht="27" customHeight="1" thickTop="1" thickBot="1">
      <c r="A922" s="1208">
        <f>【A票】【D票】!$D$10</f>
        <v>0</v>
      </c>
      <c r="B922" s="1212">
        <f>【A票】【D票】!$H$10</f>
        <v>0</v>
      </c>
      <c r="C922" s="1213" t="str">
        <f>【A票】【D票】!$K$10</f>
        <v xml:space="preserve"> </v>
      </c>
      <c r="D922" s="1214">
        <f t="shared" si="913"/>
        <v>831</v>
      </c>
      <c r="E922" s="914"/>
      <c r="F922" s="467"/>
      <c r="G922" s="469"/>
      <c r="H922" s="224" t="str">
        <f t="shared" si="899"/>
        <v xml:space="preserve"> </v>
      </c>
      <c r="I922" s="704"/>
      <c r="J922" s="117"/>
      <c r="K922" s="117"/>
      <c r="L922" s="117"/>
      <c r="M922" s="117"/>
      <c r="N922" s="117"/>
      <c r="O922" s="117"/>
      <c r="P922" s="117"/>
      <c r="Q922" s="117"/>
      <c r="R922" s="117"/>
      <c r="S922" s="117"/>
      <c r="T922" s="254"/>
      <c r="U922" s="646"/>
      <c r="V922" s="646"/>
      <c r="W922" s="114"/>
      <c r="X922" s="254"/>
      <c r="Y922" s="224" t="str">
        <f t="shared" si="900"/>
        <v xml:space="preserve"> </v>
      </c>
      <c r="Z922" s="579"/>
      <c r="AA922" s="704"/>
      <c r="AB922" s="119"/>
      <c r="AC922" s="224" t="str">
        <f t="shared" si="854"/>
        <v xml:space="preserve"> </v>
      </c>
      <c r="AD922" s="115"/>
      <c r="AE922" s="253"/>
      <c r="AF922" s="704"/>
      <c r="AG922" s="727"/>
      <c r="AH922" s="727"/>
      <c r="AI922" s="727"/>
      <c r="AJ922" s="727"/>
      <c r="AK922" s="591"/>
      <c r="AL922" s="727"/>
      <c r="AM922" s="727"/>
      <c r="AN922" s="727"/>
      <c r="AO922" s="727"/>
      <c r="AP922" s="727"/>
      <c r="AQ922" s="727"/>
      <c r="AR922" s="727"/>
      <c r="AS922" s="727"/>
      <c r="AT922" s="727"/>
      <c r="AU922" s="727"/>
      <c r="AV922" s="727"/>
      <c r="AW922" s="727"/>
      <c r="AX922" s="727"/>
      <c r="AY922" s="727"/>
      <c r="AZ922" s="727"/>
      <c r="BA922" s="727"/>
      <c r="BB922" s="727"/>
      <c r="BC922" s="821"/>
      <c r="BD922" s="727"/>
      <c r="BE922" s="727"/>
      <c r="BF922" s="727"/>
      <c r="BG922" s="727"/>
      <c r="BH922" s="727"/>
      <c r="BI922" s="727"/>
      <c r="BJ922" s="727"/>
      <c r="BK922" s="727"/>
      <c r="BL922" s="821"/>
      <c r="BM922" s="727"/>
      <c r="BN922" s="727"/>
      <c r="BO922" s="727"/>
      <c r="BP922" s="727"/>
      <c r="BQ922" s="727"/>
      <c r="BR922" s="821"/>
      <c r="BS922" s="727"/>
      <c r="BT922" s="727"/>
      <c r="BU922" s="727"/>
      <c r="BV922" s="591"/>
      <c r="BW922" s="224" t="str">
        <f t="shared" si="912"/>
        <v xml:space="preserve"> </v>
      </c>
      <c r="BX922" s="471">
        <f t="shared" si="901"/>
        <v>831</v>
      </c>
      <c r="BY922" s="117"/>
      <c r="BZ922" s="117"/>
      <c r="CA922" s="117"/>
      <c r="CB922" s="117"/>
      <c r="CC922" s="117"/>
      <c r="CD922" s="461"/>
      <c r="CE922" s="236"/>
      <c r="CF922" s="224" t="str">
        <f t="shared" si="902"/>
        <v xml:space="preserve"> </v>
      </c>
      <c r="CG922" s="116"/>
      <c r="CH922" s="117"/>
      <c r="CI922" s="117"/>
      <c r="CJ922" s="117"/>
      <c r="CK922" s="472"/>
      <c r="CL922" s="472"/>
      <c r="CM922" s="472"/>
      <c r="CN922" s="472"/>
      <c r="CO922" s="117"/>
      <c r="CP922" s="253"/>
      <c r="CQ922" s="120"/>
      <c r="CR922" s="224" t="str" cm="1">
        <f t="array" ref="CR922">IF(AND(SUM(COUNTIF(CG922:CM922,{"*不明*","*その他*"})+COUNTIF(CO922:CP922,{"*不明*","*その他*"}))&gt;0,CQ922=""),"その他・不明の場合,10)具体的内容、理由を記入",IF(OR(AND(CI922=CI$65,COUNTA(CJ922:CM922)&lt;4),AND(OR(CI922=CI$63,CI922=CI$64,CI922=CI$66,CI922=CI$67,CI922=CI$68,CI922=""),COUNTA(CJ922:CM922)&gt;0)),"3)介護保険認定済→要介護度、認知症自立度、寝たきり度、介護保険サービス記入",IF(OR(AND(OR(CM922=CM$63,CM922=CM$64),CN922=""),AND(OR(CM922=CM$65,CM922=CM$66),CN922&lt;&gt;"")),"7)介護保険サービス受けている/過去受けていた→具体的内容記入"," ")))</f>
        <v xml:space="preserve"> </v>
      </c>
      <c r="CS922" s="224" t="str">
        <f t="shared" si="903"/>
        <v xml:space="preserve"> </v>
      </c>
      <c r="CT922" s="116"/>
      <c r="CU922" s="253"/>
      <c r="CV922" s="117"/>
      <c r="CW922" s="117"/>
      <c r="CX922" s="253"/>
      <c r="CY922" s="117"/>
      <c r="CZ922" s="117"/>
      <c r="DA922" s="253"/>
      <c r="DB922" s="117"/>
      <c r="DC922" s="224" t="str">
        <f t="shared" si="904"/>
        <v xml:space="preserve"> </v>
      </c>
      <c r="DD922" s="224" t="str">
        <f t="shared" si="905"/>
        <v xml:space="preserve"> </v>
      </c>
      <c r="DE922" s="224" t="str">
        <f t="shared" si="855"/>
        <v xml:space="preserve"> </v>
      </c>
      <c r="DF922" s="121"/>
      <c r="DG922" s="114"/>
      <c r="DH922" s="704"/>
      <c r="DI922" s="119"/>
      <c r="DJ922" s="187"/>
      <c r="DK922" s="254"/>
      <c r="DL922" s="224" t="str">
        <f t="shared" si="856"/>
        <v xml:space="preserve"> </v>
      </c>
      <c r="DM922" s="224" t="str">
        <f t="shared" si="906"/>
        <v xml:space="preserve"> </v>
      </c>
      <c r="DN922" s="474"/>
      <c r="DO922" s="117"/>
      <c r="DP922" s="117"/>
      <c r="DQ922" s="117"/>
      <c r="DR922" s="117"/>
      <c r="DS922" s="117"/>
      <c r="DT922" s="254"/>
      <c r="DU922" s="476"/>
      <c r="DV922" s="224" t="str">
        <f t="shared" si="857"/>
        <v xml:space="preserve"> </v>
      </c>
      <c r="DW922" s="115"/>
      <c r="DX922" s="470"/>
      <c r="DY922" s="117"/>
      <c r="DZ922" s="704"/>
      <c r="EA922" s="224" t="str">
        <f t="shared" si="858"/>
        <v xml:space="preserve"> </v>
      </c>
      <c r="EB922" s="906"/>
      <c r="EC922" s="904"/>
      <c r="ED922" s="904"/>
      <c r="EE922" s="904"/>
      <c r="EF922" s="904"/>
      <c r="EG922" s="904"/>
      <c r="EH922" s="904"/>
      <c r="EI922" s="904"/>
      <c r="EJ922" s="904"/>
      <c r="EK922" s="905"/>
      <c r="EL922" s="80"/>
      <c r="EM922" s="224" t="str">
        <f t="shared" si="907"/>
        <v xml:space="preserve"> </v>
      </c>
      <c r="EN922" s="224" t="str">
        <f t="shared" si="908"/>
        <v xml:space="preserve"> </v>
      </c>
      <c r="EO922" s="115"/>
      <c r="EP922" s="1050"/>
      <c r="EQ922" s="253"/>
      <c r="ER922" s="117"/>
      <c r="ES922" s="1258">
        <f t="shared" si="909"/>
        <v>831</v>
      </c>
      <c r="ET922" s="224" t="str">
        <f t="shared" si="910"/>
        <v xml:space="preserve"> </v>
      </c>
      <c r="EU922" s="477" t="str">
        <f t="shared" si="911"/>
        <v/>
      </c>
      <c r="EV922" s="1334" t="str">
        <f t="shared" si="853"/>
        <v xml:space="preserve"> </v>
      </c>
      <c r="EW922" s="1332" t="str">
        <f t="shared" si="897"/>
        <v/>
      </c>
      <c r="EX922" s="1275" t="str">
        <f t="shared" si="879"/>
        <v/>
      </c>
      <c r="EY922" s="1275" t="str">
        <f t="shared" si="880"/>
        <v/>
      </c>
      <c r="EZ922" s="1275" t="str">
        <f t="shared" si="881"/>
        <v/>
      </c>
      <c r="FA922" s="1275" t="str">
        <f t="shared" si="882"/>
        <v/>
      </c>
      <c r="FB922" s="1275" t="str">
        <f t="shared" si="883"/>
        <v/>
      </c>
      <c r="FC922" s="1333" t="str">
        <f t="shared" si="884"/>
        <v/>
      </c>
      <c r="FE922" s="1234" t="str">
        <f t="shared" si="885"/>
        <v xml:space="preserve"> </v>
      </c>
      <c r="FF922" s="1234" t="str">
        <f t="shared" si="886"/>
        <v xml:space="preserve"> </v>
      </c>
      <c r="FG922" s="1234" t="str">
        <f t="shared" si="887"/>
        <v xml:space="preserve"> </v>
      </c>
      <c r="FH922" s="1234" t="str">
        <f t="shared" si="888"/>
        <v xml:space="preserve"> </v>
      </c>
      <c r="FI922" s="1234" t="str">
        <f t="shared" si="859"/>
        <v xml:space="preserve"> </v>
      </c>
      <c r="FJ922" s="1234" t="str">
        <f t="shared" si="889"/>
        <v xml:space="preserve"> </v>
      </c>
      <c r="FK922" s="1234">
        <f t="shared" si="860"/>
        <v>0</v>
      </c>
      <c r="FL922" s="1227"/>
      <c r="FM922" s="1234" t="str">
        <f t="shared" si="861"/>
        <v xml:space="preserve"> </v>
      </c>
      <c r="FN922" s="1234" t="str">
        <f t="shared" si="862"/>
        <v xml:space="preserve"> </v>
      </c>
      <c r="FO922" s="1234" t="str">
        <f t="shared" si="890"/>
        <v xml:space="preserve"> </v>
      </c>
      <c r="FP922" s="1234" t="str">
        <f t="shared" si="891"/>
        <v xml:space="preserve"> </v>
      </c>
      <c r="FQ922" s="1234" t="str">
        <f t="shared" si="863"/>
        <v xml:space="preserve"> </v>
      </c>
      <c r="FR922" s="1234" t="str">
        <f t="shared" si="892"/>
        <v xml:space="preserve"> </v>
      </c>
      <c r="FS922" s="1234">
        <f t="shared" si="898"/>
        <v>0</v>
      </c>
      <c r="FT922" s="1227"/>
      <c r="FU922" s="1234" t="str">
        <f t="shared" si="893"/>
        <v xml:space="preserve"> </v>
      </c>
      <c r="FV922" s="1234" t="str">
        <f t="shared" si="894"/>
        <v xml:space="preserve"> </v>
      </c>
      <c r="FW922" s="1234" t="str">
        <f t="shared" si="895"/>
        <v xml:space="preserve"> </v>
      </c>
      <c r="FX922" s="1234" t="str">
        <f t="shared" si="864"/>
        <v xml:space="preserve"> </v>
      </c>
      <c r="FY922" s="1234" t="str">
        <f t="shared" si="865"/>
        <v xml:space="preserve"> </v>
      </c>
      <c r="FZ922" s="1234" t="str">
        <f t="shared" si="896"/>
        <v xml:space="preserve"> </v>
      </c>
      <c r="GA922" s="1234">
        <f t="shared" si="866"/>
        <v>0</v>
      </c>
      <c r="GB922" s="1227"/>
      <c r="GC922" s="1234" t="str">
        <f t="shared" si="867"/>
        <v xml:space="preserve"> </v>
      </c>
      <c r="GD922" s="1234" t="str">
        <f t="shared" si="868"/>
        <v xml:space="preserve"> </v>
      </c>
      <c r="GE922" s="1234" t="str">
        <f t="shared" si="869"/>
        <v xml:space="preserve"> </v>
      </c>
      <c r="GF922" s="1234" t="str">
        <f t="shared" si="870"/>
        <v xml:space="preserve"> </v>
      </c>
      <c r="GG922" s="1234" t="str">
        <f t="shared" si="871"/>
        <v xml:space="preserve"> </v>
      </c>
      <c r="GH922" s="1234" t="str">
        <f t="shared" si="872"/>
        <v xml:space="preserve"> </v>
      </c>
      <c r="GI922" s="1234" t="str">
        <f t="shared" si="873"/>
        <v xml:space="preserve"> </v>
      </c>
      <c r="GJ922" s="1234" t="str">
        <f t="shared" si="874"/>
        <v xml:space="preserve"> </v>
      </c>
      <c r="GK922" s="1234" t="str">
        <f t="shared" si="875"/>
        <v xml:space="preserve"> </v>
      </c>
      <c r="GL922" s="1234" t="str">
        <f t="shared" si="876"/>
        <v xml:space="preserve"> </v>
      </c>
      <c r="GM922" s="1234" t="str">
        <f t="shared" si="877"/>
        <v xml:space="preserve"> </v>
      </c>
      <c r="GN922" s="1234">
        <f t="shared" si="878"/>
        <v>0</v>
      </c>
    </row>
    <row r="923" spans="1:196" s="100" customFormat="1" ht="27" customHeight="1" thickTop="1" thickBot="1">
      <c r="A923" s="1208">
        <f>【A票】【D票】!$D$10</f>
        <v>0</v>
      </c>
      <c r="B923" s="1212">
        <f>【A票】【D票】!$H$10</f>
        <v>0</v>
      </c>
      <c r="C923" s="1213" t="str">
        <f>【A票】【D票】!$K$10</f>
        <v xml:space="preserve"> </v>
      </c>
      <c r="D923" s="1214">
        <f t="shared" si="913"/>
        <v>832</v>
      </c>
      <c r="E923" s="914"/>
      <c r="F923" s="467"/>
      <c r="G923" s="469"/>
      <c r="H923" s="224" t="str">
        <f t="shared" si="899"/>
        <v xml:space="preserve"> </v>
      </c>
      <c r="I923" s="704"/>
      <c r="J923" s="117"/>
      <c r="K923" s="117"/>
      <c r="L923" s="117"/>
      <c r="M923" s="117"/>
      <c r="N923" s="117"/>
      <c r="O923" s="117"/>
      <c r="P923" s="117"/>
      <c r="Q923" s="117"/>
      <c r="R923" s="117"/>
      <c r="S923" s="117"/>
      <c r="T923" s="254"/>
      <c r="U923" s="646"/>
      <c r="V923" s="646"/>
      <c r="W923" s="114"/>
      <c r="X923" s="254"/>
      <c r="Y923" s="224" t="str">
        <f t="shared" si="900"/>
        <v xml:space="preserve"> </v>
      </c>
      <c r="Z923" s="579"/>
      <c r="AA923" s="704"/>
      <c r="AB923" s="119"/>
      <c r="AC923" s="224" t="str">
        <f t="shared" si="854"/>
        <v xml:space="preserve"> </v>
      </c>
      <c r="AD923" s="115"/>
      <c r="AE923" s="253"/>
      <c r="AF923" s="704"/>
      <c r="AG923" s="727"/>
      <c r="AH923" s="727"/>
      <c r="AI923" s="727"/>
      <c r="AJ923" s="727"/>
      <c r="AK923" s="591"/>
      <c r="AL923" s="727"/>
      <c r="AM923" s="727"/>
      <c r="AN923" s="727"/>
      <c r="AO923" s="727"/>
      <c r="AP923" s="727"/>
      <c r="AQ923" s="727"/>
      <c r="AR923" s="727"/>
      <c r="AS923" s="727"/>
      <c r="AT923" s="727"/>
      <c r="AU923" s="727"/>
      <c r="AV923" s="727"/>
      <c r="AW923" s="727"/>
      <c r="AX923" s="727"/>
      <c r="AY923" s="727"/>
      <c r="AZ923" s="727"/>
      <c r="BA923" s="727"/>
      <c r="BB923" s="727"/>
      <c r="BC923" s="821"/>
      <c r="BD923" s="727"/>
      <c r="BE923" s="727"/>
      <c r="BF923" s="727"/>
      <c r="BG923" s="727"/>
      <c r="BH923" s="727"/>
      <c r="BI923" s="727"/>
      <c r="BJ923" s="727"/>
      <c r="BK923" s="727"/>
      <c r="BL923" s="821"/>
      <c r="BM923" s="727"/>
      <c r="BN923" s="727"/>
      <c r="BO923" s="727"/>
      <c r="BP923" s="727"/>
      <c r="BQ923" s="727"/>
      <c r="BR923" s="821"/>
      <c r="BS923" s="727"/>
      <c r="BT923" s="727"/>
      <c r="BU923" s="727"/>
      <c r="BV923" s="591"/>
      <c r="BW923" s="224" t="str">
        <f t="shared" si="912"/>
        <v xml:space="preserve"> </v>
      </c>
      <c r="BX923" s="471">
        <f t="shared" si="901"/>
        <v>832</v>
      </c>
      <c r="BY923" s="117"/>
      <c r="BZ923" s="117"/>
      <c r="CA923" s="117"/>
      <c r="CB923" s="117"/>
      <c r="CC923" s="117"/>
      <c r="CD923" s="461"/>
      <c r="CE923" s="236"/>
      <c r="CF923" s="224" t="str">
        <f t="shared" si="902"/>
        <v xml:space="preserve"> </v>
      </c>
      <c r="CG923" s="116"/>
      <c r="CH923" s="117"/>
      <c r="CI923" s="117"/>
      <c r="CJ923" s="117"/>
      <c r="CK923" s="472"/>
      <c r="CL923" s="472"/>
      <c r="CM923" s="472"/>
      <c r="CN923" s="472"/>
      <c r="CO923" s="117"/>
      <c r="CP923" s="253"/>
      <c r="CQ923" s="120"/>
      <c r="CR923" s="224" t="str" cm="1">
        <f t="array" ref="CR923">IF(AND(SUM(COUNTIF(CG923:CM923,{"*不明*","*その他*"})+COUNTIF(CO923:CP923,{"*不明*","*その他*"}))&gt;0,CQ923=""),"その他・不明の場合,10)具体的内容、理由を記入",IF(OR(AND(CI923=CI$65,COUNTA(CJ923:CM923)&lt;4),AND(OR(CI923=CI$63,CI923=CI$64,CI923=CI$66,CI923=CI$67,CI923=CI$68,CI923=""),COUNTA(CJ923:CM923)&gt;0)),"3)介護保険認定済→要介護度、認知症自立度、寝たきり度、介護保険サービス記入",IF(OR(AND(OR(CM923=CM$63,CM923=CM$64),CN923=""),AND(OR(CM923=CM$65,CM923=CM$66),CN923&lt;&gt;"")),"7)介護保険サービス受けている/過去受けていた→具体的内容記入"," ")))</f>
        <v xml:space="preserve"> </v>
      </c>
      <c r="CS923" s="224" t="str">
        <f t="shared" si="903"/>
        <v xml:space="preserve"> </v>
      </c>
      <c r="CT923" s="116"/>
      <c r="CU923" s="253"/>
      <c r="CV923" s="117"/>
      <c r="CW923" s="117"/>
      <c r="CX923" s="253"/>
      <c r="CY923" s="117"/>
      <c r="CZ923" s="117"/>
      <c r="DA923" s="253"/>
      <c r="DB923" s="117"/>
      <c r="DC923" s="224" t="str">
        <f t="shared" si="904"/>
        <v xml:space="preserve"> </v>
      </c>
      <c r="DD923" s="224" t="str">
        <f t="shared" si="905"/>
        <v xml:space="preserve"> </v>
      </c>
      <c r="DE923" s="224" t="str">
        <f t="shared" si="855"/>
        <v xml:space="preserve"> </v>
      </c>
      <c r="DF923" s="121"/>
      <c r="DG923" s="114"/>
      <c r="DH923" s="704"/>
      <c r="DI923" s="119"/>
      <c r="DJ923" s="187"/>
      <c r="DK923" s="254"/>
      <c r="DL923" s="224" t="str">
        <f t="shared" si="856"/>
        <v xml:space="preserve"> </v>
      </c>
      <c r="DM923" s="224" t="str">
        <f t="shared" si="906"/>
        <v xml:space="preserve"> </v>
      </c>
      <c r="DN923" s="474"/>
      <c r="DO923" s="117"/>
      <c r="DP923" s="117"/>
      <c r="DQ923" s="117"/>
      <c r="DR923" s="117"/>
      <c r="DS923" s="117"/>
      <c r="DT923" s="254"/>
      <c r="DU923" s="476"/>
      <c r="DV923" s="224" t="str">
        <f t="shared" si="857"/>
        <v xml:space="preserve"> </v>
      </c>
      <c r="DW923" s="115"/>
      <c r="DX923" s="470"/>
      <c r="DY923" s="117"/>
      <c r="DZ923" s="704"/>
      <c r="EA923" s="224" t="str">
        <f t="shared" si="858"/>
        <v xml:space="preserve"> </v>
      </c>
      <c r="EB923" s="906"/>
      <c r="EC923" s="904"/>
      <c r="ED923" s="904"/>
      <c r="EE923" s="904"/>
      <c r="EF923" s="904"/>
      <c r="EG923" s="904"/>
      <c r="EH923" s="904"/>
      <c r="EI923" s="904"/>
      <c r="EJ923" s="904"/>
      <c r="EK923" s="905"/>
      <c r="EL923" s="80"/>
      <c r="EM923" s="224" t="str">
        <f t="shared" si="907"/>
        <v xml:space="preserve"> </v>
      </c>
      <c r="EN923" s="224" t="str">
        <f t="shared" si="908"/>
        <v xml:space="preserve"> </v>
      </c>
      <c r="EO923" s="115"/>
      <c r="EP923" s="1050"/>
      <c r="EQ923" s="253"/>
      <c r="ER923" s="117"/>
      <c r="ES923" s="1258">
        <f t="shared" si="909"/>
        <v>832</v>
      </c>
      <c r="ET923" s="224" t="str">
        <f t="shared" si="910"/>
        <v xml:space="preserve"> </v>
      </c>
      <c r="EU923" s="477" t="str">
        <f t="shared" si="911"/>
        <v/>
      </c>
      <c r="EV923" s="1334" t="str">
        <f t="shared" ref="EV923:EV986" si="914">IF(FK923&gt;0,"冒頭の対応時期がa)本調査対象年度内に、通報等を受理した事例ですが、日付（年度）が範囲外の箇所があります。",
IF(FS923&gt;0,"冒頭の対応時期がb)対象年度以前に通報等を受理し、事実確認調査が対象年度となった事例ですが、日付（年度）が範囲外の箇所があります。",
IF(GA923&gt;0,"冒頭の対応時期がc)対象年度以前に通報受理・事実確認調査した虐待事例で、対応が対象年度となった事例ですが、日付（年度）が範囲外の箇所があります。",
IF(GN923&gt;0,"日付の前後関係が整合していません。問1相談通報日➡問3_2)事実確認開始日➡問4_2)虐待の事実が確認された期日➡問7_1-2）分離対応開始日、4-4)権利擁護対応開始日➡問8終結した期日になっているか、確認してください。",
" "))))</f>
        <v xml:space="preserve"> </v>
      </c>
      <c r="EW923" s="1332" t="str">
        <f t="shared" si="897"/>
        <v/>
      </c>
      <c r="EX923" s="1275" t="str">
        <f t="shared" si="879"/>
        <v/>
      </c>
      <c r="EY923" s="1275" t="str">
        <f t="shared" si="880"/>
        <v/>
      </c>
      <c r="EZ923" s="1275" t="str">
        <f t="shared" si="881"/>
        <v/>
      </c>
      <c r="FA923" s="1275" t="str">
        <f t="shared" si="882"/>
        <v/>
      </c>
      <c r="FB923" s="1275" t="str">
        <f t="shared" si="883"/>
        <v/>
      </c>
      <c r="FC923" s="1333" t="str">
        <f t="shared" si="884"/>
        <v/>
      </c>
      <c r="FE923" s="1234" t="str">
        <f t="shared" si="885"/>
        <v xml:space="preserve"> </v>
      </c>
      <c r="FF923" s="1234" t="str">
        <f t="shared" si="886"/>
        <v xml:space="preserve"> </v>
      </c>
      <c r="FG923" s="1234" t="str">
        <f t="shared" si="887"/>
        <v xml:space="preserve"> </v>
      </c>
      <c r="FH923" s="1234" t="str">
        <f t="shared" si="888"/>
        <v xml:space="preserve"> </v>
      </c>
      <c r="FI923" s="1234" t="str">
        <f t="shared" si="859"/>
        <v xml:space="preserve"> </v>
      </c>
      <c r="FJ923" s="1234" t="str">
        <f t="shared" si="889"/>
        <v xml:space="preserve"> </v>
      </c>
      <c r="FK923" s="1234">
        <f t="shared" si="860"/>
        <v>0</v>
      </c>
      <c r="FL923" s="1227"/>
      <c r="FM923" s="1234" t="str">
        <f t="shared" si="861"/>
        <v xml:space="preserve"> </v>
      </c>
      <c r="FN923" s="1234" t="str">
        <f t="shared" si="862"/>
        <v xml:space="preserve"> </v>
      </c>
      <c r="FO923" s="1234" t="str">
        <f t="shared" si="890"/>
        <v xml:space="preserve"> </v>
      </c>
      <c r="FP923" s="1234" t="str">
        <f t="shared" si="891"/>
        <v xml:space="preserve"> </v>
      </c>
      <c r="FQ923" s="1234" t="str">
        <f t="shared" si="863"/>
        <v xml:space="preserve"> </v>
      </c>
      <c r="FR923" s="1234" t="str">
        <f t="shared" si="892"/>
        <v xml:space="preserve"> </v>
      </c>
      <c r="FS923" s="1234">
        <f t="shared" si="898"/>
        <v>0</v>
      </c>
      <c r="FT923" s="1227"/>
      <c r="FU923" s="1234" t="str">
        <f t="shared" si="893"/>
        <v xml:space="preserve"> </v>
      </c>
      <c r="FV923" s="1234" t="str">
        <f t="shared" si="894"/>
        <v xml:space="preserve"> </v>
      </c>
      <c r="FW923" s="1234" t="str">
        <f t="shared" si="895"/>
        <v xml:space="preserve"> </v>
      </c>
      <c r="FX923" s="1234" t="str">
        <f t="shared" si="864"/>
        <v xml:space="preserve"> </v>
      </c>
      <c r="FY923" s="1234" t="str">
        <f t="shared" si="865"/>
        <v xml:space="preserve"> </v>
      </c>
      <c r="FZ923" s="1234" t="str">
        <f t="shared" si="896"/>
        <v xml:space="preserve"> </v>
      </c>
      <c r="GA923" s="1234">
        <f t="shared" si="866"/>
        <v>0</v>
      </c>
      <c r="GB923" s="1227"/>
      <c r="GC923" s="1234" t="str">
        <f t="shared" si="867"/>
        <v xml:space="preserve"> </v>
      </c>
      <c r="GD923" s="1234" t="str">
        <f t="shared" si="868"/>
        <v xml:space="preserve"> </v>
      </c>
      <c r="GE923" s="1234" t="str">
        <f t="shared" si="869"/>
        <v xml:space="preserve"> </v>
      </c>
      <c r="GF923" s="1234" t="str">
        <f t="shared" si="870"/>
        <v xml:space="preserve"> </v>
      </c>
      <c r="GG923" s="1234" t="str">
        <f t="shared" si="871"/>
        <v xml:space="preserve"> </v>
      </c>
      <c r="GH923" s="1234" t="str">
        <f t="shared" si="872"/>
        <v xml:space="preserve"> </v>
      </c>
      <c r="GI923" s="1234" t="str">
        <f t="shared" si="873"/>
        <v xml:space="preserve"> </v>
      </c>
      <c r="GJ923" s="1234" t="str">
        <f t="shared" si="874"/>
        <v xml:space="preserve"> </v>
      </c>
      <c r="GK923" s="1234" t="str">
        <f t="shared" si="875"/>
        <v xml:space="preserve"> </v>
      </c>
      <c r="GL923" s="1234" t="str">
        <f t="shared" si="876"/>
        <v xml:space="preserve"> </v>
      </c>
      <c r="GM923" s="1234" t="str">
        <f t="shared" si="877"/>
        <v xml:space="preserve"> </v>
      </c>
      <c r="GN923" s="1234">
        <f t="shared" si="878"/>
        <v>0</v>
      </c>
    </row>
    <row r="924" spans="1:196" s="100" customFormat="1" ht="27" customHeight="1" thickTop="1" thickBot="1">
      <c r="A924" s="1208">
        <f>【A票】【D票】!$D$10</f>
        <v>0</v>
      </c>
      <c r="B924" s="1212">
        <f>【A票】【D票】!$H$10</f>
        <v>0</v>
      </c>
      <c r="C924" s="1213" t="str">
        <f>【A票】【D票】!$K$10</f>
        <v xml:space="preserve"> </v>
      </c>
      <c r="D924" s="1214">
        <f t="shared" si="913"/>
        <v>833</v>
      </c>
      <c r="E924" s="914"/>
      <c r="F924" s="467"/>
      <c r="G924" s="469"/>
      <c r="H924" s="224" t="str">
        <f t="shared" si="899"/>
        <v xml:space="preserve"> </v>
      </c>
      <c r="I924" s="704"/>
      <c r="J924" s="117"/>
      <c r="K924" s="117"/>
      <c r="L924" s="117"/>
      <c r="M924" s="117"/>
      <c r="N924" s="117"/>
      <c r="O924" s="117"/>
      <c r="P924" s="117"/>
      <c r="Q924" s="117"/>
      <c r="R924" s="117"/>
      <c r="S924" s="117"/>
      <c r="T924" s="254"/>
      <c r="U924" s="646"/>
      <c r="V924" s="646"/>
      <c r="W924" s="114"/>
      <c r="X924" s="254"/>
      <c r="Y924" s="224" t="str">
        <f t="shared" si="900"/>
        <v xml:space="preserve"> </v>
      </c>
      <c r="Z924" s="579"/>
      <c r="AA924" s="704"/>
      <c r="AB924" s="119"/>
      <c r="AC924" s="224" t="str">
        <f t="shared" si="854"/>
        <v xml:space="preserve"> </v>
      </c>
      <c r="AD924" s="115"/>
      <c r="AE924" s="253"/>
      <c r="AF924" s="704"/>
      <c r="AG924" s="727"/>
      <c r="AH924" s="727"/>
      <c r="AI924" s="727"/>
      <c r="AJ924" s="727"/>
      <c r="AK924" s="591"/>
      <c r="AL924" s="727"/>
      <c r="AM924" s="727"/>
      <c r="AN924" s="727"/>
      <c r="AO924" s="727"/>
      <c r="AP924" s="727"/>
      <c r="AQ924" s="727"/>
      <c r="AR924" s="727"/>
      <c r="AS924" s="727"/>
      <c r="AT924" s="727"/>
      <c r="AU924" s="727"/>
      <c r="AV924" s="727"/>
      <c r="AW924" s="727"/>
      <c r="AX924" s="727"/>
      <c r="AY924" s="727"/>
      <c r="AZ924" s="727"/>
      <c r="BA924" s="727"/>
      <c r="BB924" s="727"/>
      <c r="BC924" s="821"/>
      <c r="BD924" s="727"/>
      <c r="BE924" s="727"/>
      <c r="BF924" s="727"/>
      <c r="BG924" s="727"/>
      <c r="BH924" s="727"/>
      <c r="BI924" s="727"/>
      <c r="BJ924" s="727"/>
      <c r="BK924" s="727"/>
      <c r="BL924" s="821"/>
      <c r="BM924" s="727"/>
      <c r="BN924" s="727"/>
      <c r="BO924" s="727"/>
      <c r="BP924" s="727"/>
      <c r="BQ924" s="727"/>
      <c r="BR924" s="821"/>
      <c r="BS924" s="727"/>
      <c r="BT924" s="727"/>
      <c r="BU924" s="727"/>
      <c r="BV924" s="591"/>
      <c r="BW924" s="224" t="str">
        <f t="shared" si="912"/>
        <v xml:space="preserve"> </v>
      </c>
      <c r="BX924" s="471">
        <f t="shared" si="901"/>
        <v>833</v>
      </c>
      <c r="BY924" s="117"/>
      <c r="BZ924" s="117"/>
      <c r="CA924" s="117"/>
      <c r="CB924" s="117"/>
      <c r="CC924" s="117"/>
      <c r="CD924" s="461"/>
      <c r="CE924" s="236"/>
      <c r="CF924" s="224" t="str">
        <f t="shared" si="902"/>
        <v xml:space="preserve"> </v>
      </c>
      <c r="CG924" s="116"/>
      <c r="CH924" s="117"/>
      <c r="CI924" s="117"/>
      <c r="CJ924" s="117"/>
      <c r="CK924" s="472"/>
      <c r="CL924" s="472"/>
      <c r="CM924" s="472"/>
      <c r="CN924" s="472"/>
      <c r="CO924" s="117"/>
      <c r="CP924" s="253"/>
      <c r="CQ924" s="120"/>
      <c r="CR924" s="224" t="str" cm="1">
        <f t="array" ref="CR924">IF(AND(SUM(COUNTIF(CG924:CM924,{"*不明*","*その他*"})+COUNTIF(CO924:CP924,{"*不明*","*その他*"}))&gt;0,CQ924=""),"その他・不明の場合,10)具体的内容、理由を記入",IF(OR(AND(CI924=CI$65,COUNTA(CJ924:CM924)&lt;4),AND(OR(CI924=CI$63,CI924=CI$64,CI924=CI$66,CI924=CI$67,CI924=CI$68,CI924=""),COUNTA(CJ924:CM924)&gt;0)),"3)介護保険認定済→要介護度、認知症自立度、寝たきり度、介護保険サービス記入",IF(OR(AND(OR(CM924=CM$63,CM924=CM$64),CN924=""),AND(OR(CM924=CM$65,CM924=CM$66),CN924&lt;&gt;"")),"7)介護保険サービス受けている/過去受けていた→具体的内容記入"," ")))</f>
        <v xml:space="preserve"> </v>
      </c>
      <c r="CS924" s="224" t="str">
        <f t="shared" si="903"/>
        <v xml:space="preserve"> </v>
      </c>
      <c r="CT924" s="116"/>
      <c r="CU924" s="253"/>
      <c r="CV924" s="117"/>
      <c r="CW924" s="117"/>
      <c r="CX924" s="253"/>
      <c r="CY924" s="117"/>
      <c r="CZ924" s="117"/>
      <c r="DA924" s="253"/>
      <c r="DB924" s="117"/>
      <c r="DC924" s="224" t="str">
        <f t="shared" si="904"/>
        <v xml:space="preserve"> </v>
      </c>
      <c r="DD924" s="224" t="str">
        <f t="shared" si="905"/>
        <v xml:space="preserve"> </v>
      </c>
      <c r="DE924" s="224" t="str">
        <f t="shared" si="855"/>
        <v xml:space="preserve"> </v>
      </c>
      <c r="DF924" s="121"/>
      <c r="DG924" s="114"/>
      <c r="DH924" s="704"/>
      <c r="DI924" s="119"/>
      <c r="DJ924" s="187"/>
      <c r="DK924" s="254"/>
      <c r="DL924" s="224" t="str">
        <f t="shared" si="856"/>
        <v xml:space="preserve"> </v>
      </c>
      <c r="DM924" s="224" t="str">
        <f t="shared" si="906"/>
        <v xml:space="preserve"> </v>
      </c>
      <c r="DN924" s="474"/>
      <c r="DO924" s="117"/>
      <c r="DP924" s="117"/>
      <c r="DQ924" s="117"/>
      <c r="DR924" s="117"/>
      <c r="DS924" s="117"/>
      <c r="DT924" s="254"/>
      <c r="DU924" s="476"/>
      <c r="DV924" s="224" t="str">
        <f t="shared" si="857"/>
        <v xml:space="preserve"> </v>
      </c>
      <c r="DW924" s="115"/>
      <c r="DX924" s="470"/>
      <c r="DY924" s="117"/>
      <c r="DZ924" s="704"/>
      <c r="EA924" s="224" t="str">
        <f t="shared" si="858"/>
        <v xml:space="preserve"> </v>
      </c>
      <c r="EB924" s="906"/>
      <c r="EC924" s="904"/>
      <c r="ED924" s="904"/>
      <c r="EE924" s="904"/>
      <c r="EF924" s="904"/>
      <c r="EG924" s="904"/>
      <c r="EH924" s="904"/>
      <c r="EI924" s="904"/>
      <c r="EJ924" s="904"/>
      <c r="EK924" s="905"/>
      <c r="EL924" s="80"/>
      <c r="EM924" s="224" t="str">
        <f t="shared" si="907"/>
        <v xml:space="preserve"> </v>
      </c>
      <c r="EN924" s="224" t="str">
        <f t="shared" si="908"/>
        <v xml:space="preserve"> </v>
      </c>
      <c r="EO924" s="115"/>
      <c r="EP924" s="1050"/>
      <c r="EQ924" s="253"/>
      <c r="ER924" s="117"/>
      <c r="ES924" s="1258">
        <f t="shared" si="909"/>
        <v>833</v>
      </c>
      <c r="ET924" s="224" t="str">
        <f t="shared" si="910"/>
        <v xml:space="preserve"> </v>
      </c>
      <c r="EU924" s="477" t="str">
        <f t="shared" si="911"/>
        <v/>
      </c>
      <c r="EV924" s="1334" t="str">
        <f t="shared" si="914"/>
        <v xml:space="preserve"> </v>
      </c>
      <c r="EW924" s="1332" t="str">
        <f t="shared" si="897"/>
        <v/>
      </c>
      <c r="EX924" s="1275" t="str">
        <f t="shared" si="879"/>
        <v/>
      </c>
      <c r="EY924" s="1275" t="str">
        <f t="shared" si="880"/>
        <v/>
      </c>
      <c r="EZ924" s="1275" t="str">
        <f t="shared" si="881"/>
        <v/>
      </c>
      <c r="FA924" s="1275" t="str">
        <f t="shared" si="882"/>
        <v/>
      </c>
      <c r="FB924" s="1275" t="str">
        <f t="shared" si="883"/>
        <v/>
      </c>
      <c r="FC924" s="1333" t="str">
        <f t="shared" si="884"/>
        <v/>
      </c>
      <c r="FE924" s="1234" t="str">
        <f t="shared" si="885"/>
        <v xml:space="preserve"> </v>
      </c>
      <c r="FF924" s="1234" t="str">
        <f t="shared" si="886"/>
        <v xml:space="preserve"> </v>
      </c>
      <c r="FG924" s="1234" t="str">
        <f t="shared" si="887"/>
        <v xml:space="preserve"> </v>
      </c>
      <c r="FH924" s="1234" t="str">
        <f t="shared" si="888"/>
        <v xml:space="preserve"> </v>
      </c>
      <c r="FI924" s="1234" t="str">
        <f t="shared" si="859"/>
        <v xml:space="preserve"> </v>
      </c>
      <c r="FJ924" s="1234" t="str">
        <f t="shared" si="889"/>
        <v xml:space="preserve"> </v>
      </c>
      <c r="FK924" s="1234">
        <f t="shared" si="860"/>
        <v>0</v>
      </c>
      <c r="FL924" s="1227"/>
      <c r="FM924" s="1234" t="str">
        <f t="shared" si="861"/>
        <v xml:space="preserve"> </v>
      </c>
      <c r="FN924" s="1234" t="str">
        <f t="shared" si="862"/>
        <v xml:space="preserve"> </v>
      </c>
      <c r="FO924" s="1234" t="str">
        <f t="shared" si="890"/>
        <v xml:space="preserve"> </v>
      </c>
      <c r="FP924" s="1234" t="str">
        <f t="shared" si="891"/>
        <v xml:space="preserve"> </v>
      </c>
      <c r="FQ924" s="1234" t="str">
        <f t="shared" si="863"/>
        <v xml:space="preserve"> </v>
      </c>
      <c r="FR924" s="1234" t="str">
        <f t="shared" si="892"/>
        <v xml:space="preserve"> </v>
      </c>
      <c r="FS924" s="1234">
        <f t="shared" si="898"/>
        <v>0</v>
      </c>
      <c r="FT924" s="1227"/>
      <c r="FU924" s="1234" t="str">
        <f t="shared" si="893"/>
        <v xml:space="preserve"> </v>
      </c>
      <c r="FV924" s="1234" t="str">
        <f t="shared" si="894"/>
        <v xml:space="preserve"> </v>
      </c>
      <c r="FW924" s="1234" t="str">
        <f t="shared" si="895"/>
        <v xml:space="preserve"> </v>
      </c>
      <c r="FX924" s="1234" t="str">
        <f t="shared" si="864"/>
        <v xml:space="preserve"> </v>
      </c>
      <c r="FY924" s="1234" t="str">
        <f t="shared" si="865"/>
        <v xml:space="preserve"> </v>
      </c>
      <c r="FZ924" s="1234" t="str">
        <f t="shared" si="896"/>
        <v xml:space="preserve"> </v>
      </c>
      <c r="GA924" s="1234">
        <f t="shared" si="866"/>
        <v>0</v>
      </c>
      <c r="GB924" s="1227"/>
      <c r="GC924" s="1234" t="str">
        <f t="shared" si="867"/>
        <v xml:space="preserve"> </v>
      </c>
      <c r="GD924" s="1234" t="str">
        <f t="shared" si="868"/>
        <v xml:space="preserve"> </v>
      </c>
      <c r="GE924" s="1234" t="str">
        <f t="shared" si="869"/>
        <v xml:space="preserve"> </v>
      </c>
      <c r="GF924" s="1234" t="str">
        <f t="shared" si="870"/>
        <v xml:space="preserve"> </v>
      </c>
      <c r="GG924" s="1234" t="str">
        <f t="shared" si="871"/>
        <v xml:space="preserve"> </v>
      </c>
      <c r="GH924" s="1234" t="str">
        <f t="shared" si="872"/>
        <v xml:space="preserve"> </v>
      </c>
      <c r="GI924" s="1234" t="str">
        <f t="shared" si="873"/>
        <v xml:space="preserve"> </v>
      </c>
      <c r="GJ924" s="1234" t="str">
        <f t="shared" si="874"/>
        <v xml:space="preserve"> </v>
      </c>
      <c r="GK924" s="1234" t="str">
        <f t="shared" si="875"/>
        <v xml:space="preserve"> </v>
      </c>
      <c r="GL924" s="1234" t="str">
        <f t="shared" si="876"/>
        <v xml:space="preserve"> </v>
      </c>
      <c r="GM924" s="1234" t="str">
        <f t="shared" si="877"/>
        <v xml:space="preserve"> </v>
      </c>
      <c r="GN924" s="1234">
        <f t="shared" si="878"/>
        <v>0</v>
      </c>
    </row>
    <row r="925" spans="1:196" s="100" customFormat="1" ht="27" customHeight="1" thickTop="1" thickBot="1">
      <c r="A925" s="1208">
        <f>【A票】【D票】!$D$10</f>
        <v>0</v>
      </c>
      <c r="B925" s="1212">
        <f>【A票】【D票】!$H$10</f>
        <v>0</v>
      </c>
      <c r="C925" s="1213" t="str">
        <f>【A票】【D票】!$K$10</f>
        <v xml:space="preserve"> </v>
      </c>
      <c r="D925" s="1214">
        <f t="shared" si="913"/>
        <v>834</v>
      </c>
      <c r="E925" s="914"/>
      <c r="F925" s="467"/>
      <c r="G925" s="469"/>
      <c r="H925" s="224" t="str">
        <f t="shared" si="899"/>
        <v xml:space="preserve"> </v>
      </c>
      <c r="I925" s="704"/>
      <c r="J925" s="117"/>
      <c r="K925" s="117"/>
      <c r="L925" s="117"/>
      <c r="M925" s="117"/>
      <c r="N925" s="117"/>
      <c r="O925" s="117"/>
      <c r="P925" s="117"/>
      <c r="Q925" s="117"/>
      <c r="R925" s="117"/>
      <c r="S925" s="117"/>
      <c r="T925" s="254"/>
      <c r="U925" s="646"/>
      <c r="V925" s="646"/>
      <c r="W925" s="114"/>
      <c r="X925" s="254"/>
      <c r="Y925" s="224" t="str">
        <f t="shared" si="900"/>
        <v xml:space="preserve"> </v>
      </c>
      <c r="Z925" s="579"/>
      <c r="AA925" s="704"/>
      <c r="AB925" s="119"/>
      <c r="AC925" s="224" t="str">
        <f t="shared" ref="AC925:AC988" si="915">IF(OR(AND(Z925&lt;&gt;Z$65,COUNTA(AB925)&gt;0),AND(Z925=Z$65,COUNTA(AB925)=0)),"C)立入調査による事実確認→3)警察の同行を記入 ",
IF(AND(OR(F925=F$63,F925=F$64),COUNTA(Z925:Z925)&lt;1),"問3記入漏れ",
IF(AND(OR(F925=F$63,F925=F$64),AND(OR(Z925=$Z$63,Z925=$Z$64,Z925=$Z$65),COUNTA(Z925:AA925)&lt;2)),"問3記入漏れ",
IF(AND(OR(F925=F$63,F925=F$64),AND(OR(Z925=$Z$66,Z925=$Z$67),COUNTA(AA925:AA925)=1)),"1)事実確認行っていない、日付不要",
IF(AND(G925=G$65,OR(Z925=Z$66,Z925=Z$67)),"対象年度以前に事実確認をした虐待事例のみ回答"," ")))))</f>
        <v xml:space="preserve"> </v>
      </c>
      <c r="AD925" s="115"/>
      <c r="AE925" s="253"/>
      <c r="AF925" s="704"/>
      <c r="AG925" s="727"/>
      <c r="AH925" s="727"/>
      <c r="AI925" s="727"/>
      <c r="AJ925" s="727"/>
      <c r="AK925" s="591"/>
      <c r="AL925" s="727"/>
      <c r="AM925" s="727"/>
      <c r="AN925" s="727"/>
      <c r="AO925" s="727"/>
      <c r="AP925" s="727"/>
      <c r="AQ925" s="727"/>
      <c r="AR925" s="727"/>
      <c r="AS925" s="727"/>
      <c r="AT925" s="727"/>
      <c r="AU925" s="727"/>
      <c r="AV925" s="727"/>
      <c r="AW925" s="727"/>
      <c r="AX925" s="727"/>
      <c r="AY925" s="727"/>
      <c r="AZ925" s="727"/>
      <c r="BA925" s="727"/>
      <c r="BB925" s="727"/>
      <c r="BC925" s="821"/>
      <c r="BD925" s="727"/>
      <c r="BE925" s="727"/>
      <c r="BF925" s="727"/>
      <c r="BG925" s="727"/>
      <c r="BH925" s="727"/>
      <c r="BI925" s="727"/>
      <c r="BJ925" s="727"/>
      <c r="BK925" s="727"/>
      <c r="BL925" s="821"/>
      <c r="BM925" s="727"/>
      <c r="BN925" s="727"/>
      <c r="BO925" s="727"/>
      <c r="BP925" s="727"/>
      <c r="BQ925" s="727"/>
      <c r="BR925" s="821"/>
      <c r="BS925" s="727"/>
      <c r="BT925" s="727"/>
      <c r="BU925" s="727"/>
      <c r="BV925" s="591"/>
      <c r="BW925" s="224" t="str">
        <f t="shared" si="912"/>
        <v xml:space="preserve"> </v>
      </c>
      <c r="BX925" s="471">
        <f t="shared" si="901"/>
        <v>834</v>
      </c>
      <c r="BY925" s="117"/>
      <c r="BZ925" s="117"/>
      <c r="CA925" s="117"/>
      <c r="CB925" s="117"/>
      <c r="CC925" s="117"/>
      <c r="CD925" s="461"/>
      <c r="CE925" s="236"/>
      <c r="CF925" s="224" t="str">
        <f t="shared" si="902"/>
        <v xml:space="preserve"> </v>
      </c>
      <c r="CG925" s="116"/>
      <c r="CH925" s="117"/>
      <c r="CI925" s="117"/>
      <c r="CJ925" s="117"/>
      <c r="CK925" s="472"/>
      <c r="CL925" s="472"/>
      <c r="CM925" s="472"/>
      <c r="CN925" s="472"/>
      <c r="CO925" s="117"/>
      <c r="CP925" s="253"/>
      <c r="CQ925" s="120"/>
      <c r="CR925" s="224" t="str" cm="1">
        <f t="array" ref="CR925">IF(AND(SUM(COUNTIF(CG925:CM925,{"*不明*","*その他*"})+COUNTIF(CO925:CP925,{"*不明*","*その他*"}))&gt;0,CQ925=""),"その他・不明の場合,10)具体的内容、理由を記入",IF(OR(AND(CI925=CI$65,COUNTA(CJ925:CM925)&lt;4),AND(OR(CI925=CI$63,CI925=CI$64,CI925=CI$66,CI925=CI$67,CI925=CI$68,CI925=""),COUNTA(CJ925:CM925)&gt;0)),"3)介護保険認定済→要介護度、認知症自立度、寝たきり度、介護保険サービス記入",IF(OR(AND(OR(CM925=CM$63,CM925=CM$64),CN925=""),AND(OR(CM925=CM$65,CM925=CM$66),CN925&lt;&gt;"")),"7)介護保険サービス受けている/過去受けていた→具体的内容記入"," ")))</f>
        <v xml:space="preserve"> </v>
      </c>
      <c r="CS925" s="224" t="str">
        <f t="shared" si="903"/>
        <v xml:space="preserve"> </v>
      </c>
      <c r="CT925" s="116"/>
      <c r="CU925" s="253"/>
      <c r="CV925" s="117"/>
      <c r="CW925" s="117"/>
      <c r="CX925" s="253"/>
      <c r="CY925" s="117"/>
      <c r="CZ925" s="117"/>
      <c r="DA925" s="253"/>
      <c r="DB925" s="117"/>
      <c r="DC925" s="224" t="str">
        <f t="shared" si="904"/>
        <v xml:space="preserve"> </v>
      </c>
      <c r="DD925" s="224" t="str">
        <f t="shared" si="905"/>
        <v xml:space="preserve"> </v>
      </c>
      <c r="DE925" s="224" t="str">
        <f t="shared" ref="DE925:DE988" si="916">IF(OR(AND(AD925=AD$63,COUNTA(CG925,CH925,CI925,CO925,CP925,CT925,CV925)&lt;7),AND(OR(AD925=AD$64,AD925=AD$65,AND(OR(F925=F$63,F925=F$64),AD925="")),COUNTA(CG925,CH925,CI925,CO925,CP925,CT925,CV925,CW925,CY925,CZ925,DB925)&gt;0)),"問4_1)「虐待を受けたと判断」の場合→問6に記入",
IF(AND(F925=F$65,COUNTA(CG925:CI925,CO925:CP925,CT925,CV925)&lt;7),"2人目以降の被虐待者につき、記入必要",
IF(AND(AH925=1,COUNTA(CT925,CV925)&lt;2),"問4_4)虐待者1人で虐待者属性1人分の記入不足",
IF(AND(AH925=1,COUNTA(CW925,CY925)&gt;1),"問4_4)虐待者1人で虐待者属性2人目に記入あり",
IF(AND(AH925&lt;=2,COUNTA(CZ925,DB925)&gt;1),"問4_4)虐待者2人以下で3人目に記入あり",
IF(AND(AH925=2,COUNTA(CT925,CV925,CW925,CY925)&lt;4),"問4_4)虐待者2人で虐待者属性2人分の記入不足",
IF(AND(AH925&gt;=3,COUNTA(CT925,CV925,CW925,CY925,CZ925,DB925)&lt;6),"問4_4)虐待者3人以上で虐待者属性3人分の記入不足",
IF(AND(COUNTA(F925:G925,I925:X925,Z925:AB925,AD925:AK925)=0,COUNTA(CG925:CQ925,CT925:DB925)&gt;0),"虐待事例の場合のみ回答"," "))))))))</f>
        <v xml:space="preserve"> </v>
      </c>
      <c r="DF925" s="121"/>
      <c r="DG925" s="114"/>
      <c r="DH925" s="704"/>
      <c r="DI925" s="119"/>
      <c r="DJ925" s="187"/>
      <c r="DK925" s="254"/>
      <c r="DL925" s="224" t="str">
        <f t="shared" ref="DL925:DL988" si="917">IF(AND(DF925=DF$63,COUNTA(DH925,DI925,DK925)&lt;&gt;3),"問7_1-1)で「a)分離」とした場合は1-2)～2-2)まで回答",
IF(AND(OR(DF925=DF$64,DF925=DF$65,DF925=DF$66,DF925=DF$67),COUNTA(DH925,DI925,DK925)&gt;0),"問7_1-1)で「a)分離」以外を選択した場合は1-2)～2-2)は回答不要",
IF(OR(AND(DF925=DF$67,COUNTA(DG925)=0),AND(DF925&lt;&gt;DF$67,COUNTA(DG925)&gt;0)),"その他→具体的内容",
IF(OR(AND(OR(DI925=DI$65,DI925=DI$69),COUNTA(DJ925)=0),AND(OR(DI925=DI$63,DI925=DI$64,DI925=DI$66,DI925=DI$67,DI925=DI$68),COUNTA(DJ925)&gt;0)),"「緊急一時保護」「その他」の場合、具体的内容を記入（※「緊急一時保護」の場合は保護先及び利用事業・制度等を記入）",
IF(AND(COUNTA(DI925:DK925)&lt;&gt;0,DF925=""),"問7_1-1)分離の有無を記入"," ")))))</f>
        <v xml:space="preserve"> </v>
      </c>
      <c r="DM925" s="224" t="str">
        <f t="shared" si="906"/>
        <v xml:space="preserve"> </v>
      </c>
      <c r="DN925" s="474"/>
      <c r="DO925" s="117"/>
      <c r="DP925" s="117"/>
      <c r="DQ925" s="117"/>
      <c r="DR925" s="117"/>
      <c r="DS925" s="117"/>
      <c r="DT925" s="254"/>
      <c r="DU925" s="476"/>
      <c r="DV925" s="224" t="str">
        <f t="shared" ref="DV925:DV988" si="918">IF(OR(AND(DN925="",COUNTA(DO925:DT925)&gt;0),AND(DN925=DN$64,COUNTA(DO925:DT925)&gt;0),AND(DN925=DN$63,COUNTA(DO925:DT925)&lt;1)),"経過観察以外の対応を行った場合→詳細内容を記入",
IF(AND(COUNTA(DT925)=1,COUNTA(DU925)=0),"その他→具体的内容を記入",
IF(AND(OR(CM925=CM$63,CM925=CM$64),DQ925=DQ$63),"問6_7)で「介護サービスを受けている」、「過去受けていたが判断時点では受けていない」→c）は不可",
IF(AND(CM925=CM$65,DR925=DR$63),"問6_7)で「過去も含めて受けていない」→d)は不可",IF(AND(DQ925=DQ$63,DR925=DR$63),"c)とd)は同時に「有」にできません",
IF(AND(OR(CI925=CI$63,CI925=CI$64,CI925=CI$66,CI925=CI$67,CI925=CI$68),DR925=DR$63),"問6_3)で「認定済み」以外の回答→d)は不可"," "))))))</f>
        <v xml:space="preserve"> </v>
      </c>
      <c r="DW925" s="115"/>
      <c r="DX925" s="470"/>
      <c r="DY925" s="117"/>
      <c r="DZ925" s="704"/>
      <c r="EA925" s="224" t="str">
        <f t="shared" ref="EA925:EA988" si="919">IF(AND(OR(DW925=DW$64,DW925=DW$65),DX925=""),"4-1)で「調査対象年度内に成年後見制度開始済」「利用手続き中」の場合、4-2)を回答",
IF(AND(OR(DW925=DW$63,DW925=DW$66,DW925=""),DX925&lt;&gt;""),"4-1)で「調査年度内に成年後見制度利用開始済」「利用手続き中」の場合のみ、4-2)に回答",
IF(AND(DW925&lt;&gt;"",DY925=""),"4-3)日常生活自立支援事業の開始の有無に記入",
" ")))</f>
        <v xml:space="preserve"> </v>
      </c>
      <c r="EB925" s="906"/>
      <c r="EC925" s="904"/>
      <c r="ED925" s="904"/>
      <c r="EE925" s="904"/>
      <c r="EF925" s="904"/>
      <c r="EG925" s="904"/>
      <c r="EH925" s="904"/>
      <c r="EI925" s="904"/>
      <c r="EJ925" s="904"/>
      <c r="EK925" s="905"/>
      <c r="EL925" s="80"/>
      <c r="EM925" s="224" t="str">
        <f t="shared" si="907"/>
        <v xml:space="preserve"> </v>
      </c>
      <c r="EN925" s="224" t="str">
        <f t="shared" si="908"/>
        <v xml:space="preserve"> </v>
      </c>
      <c r="EO925" s="115"/>
      <c r="EP925" s="1050"/>
      <c r="EQ925" s="253"/>
      <c r="ER925" s="117"/>
      <c r="ES925" s="1258">
        <f t="shared" si="909"/>
        <v>834</v>
      </c>
      <c r="ET925" s="224" t="str">
        <f t="shared" si="910"/>
        <v xml:space="preserve"> </v>
      </c>
      <c r="EU925" s="477" t="str">
        <f t="shared" si="911"/>
        <v/>
      </c>
      <c r="EV925" s="1334" t="str">
        <f t="shared" si="914"/>
        <v xml:space="preserve"> </v>
      </c>
      <c r="EW925" s="1332" t="str">
        <f t="shared" si="897"/>
        <v/>
      </c>
      <c r="EX925" s="1275" t="str">
        <f t="shared" si="879"/>
        <v/>
      </c>
      <c r="EY925" s="1275" t="str">
        <f t="shared" si="880"/>
        <v/>
      </c>
      <c r="EZ925" s="1275" t="str">
        <f t="shared" si="881"/>
        <v/>
      </c>
      <c r="FA925" s="1275" t="str">
        <f t="shared" si="882"/>
        <v/>
      </c>
      <c r="FB925" s="1275" t="str">
        <f t="shared" si="883"/>
        <v/>
      </c>
      <c r="FC925" s="1333" t="str">
        <f t="shared" si="884"/>
        <v/>
      </c>
      <c r="FE925" s="1234" t="str">
        <f t="shared" si="885"/>
        <v xml:space="preserve"> </v>
      </c>
      <c r="FF925" s="1234" t="str">
        <f t="shared" si="886"/>
        <v xml:space="preserve"> </v>
      </c>
      <c r="FG925" s="1234" t="str">
        <f t="shared" si="887"/>
        <v xml:space="preserve"> </v>
      </c>
      <c r="FH925" s="1234" t="str">
        <f t="shared" si="888"/>
        <v xml:space="preserve"> </v>
      </c>
      <c r="FI925" s="1234" t="str">
        <f t="shared" ref="FI925:FI988" si="920">IF(AND(FB925&lt;&gt;"",$EW925=$EW$63,FB925&gt;46112),"●"," ")</f>
        <v xml:space="preserve"> </v>
      </c>
      <c r="FJ925" s="1234" t="str">
        <f t="shared" si="889"/>
        <v xml:space="preserve"> </v>
      </c>
      <c r="FK925" s="1234">
        <f t="shared" ref="FK925:FK988" si="921">COUNTIF(FE925:FJ925,"●")</f>
        <v>0</v>
      </c>
      <c r="FL925" s="1227"/>
      <c r="FM925" s="1234" t="str">
        <f t="shared" ref="FM925:FM988" si="922">IF(AND(EX925&lt;&gt;"",$EW925=$EW$64,EX925&gt;=45748),"●"," ")</f>
        <v xml:space="preserve"> </v>
      </c>
      <c r="FN925" s="1234" t="str">
        <f t="shared" ref="FN925:FN988" si="923">IF(AND(EY925&lt;&gt;"",$EW925=$EW$64,EY925&gt;46112),"●"," ")</f>
        <v xml:space="preserve"> </v>
      </c>
      <c r="FO925" s="1234" t="str">
        <f t="shared" si="890"/>
        <v xml:space="preserve"> </v>
      </c>
      <c r="FP925" s="1234" t="str">
        <f t="shared" si="891"/>
        <v xml:space="preserve"> </v>
      </c>
      <c r="FQ925" s="1234" t="str">
        <f t="shared" ref="FQ925:FQ988" si="924">IF(AND(FB925&lt;&gt;"",$EW925=$EW$64,FB925&gt;46112),"●"," ")</f>
        <v xml:space="preserve"> </v>
      </c>
      <c r="FR925" s="1234" t="str">
        <f t="shared" si="892"/>
        <v xml:space="preserve"> </v>
      </c>
      <c r="FS925" s="1234">
        <f t="shared" si="898"/>
        <v>0</v>
      </c>
      <c r="FT925" s="1227"/>
      <c r="FU925" s="1234" t="str">
        <f t="shared" si="893"/>
        <v xml:space="preserve"> </v>
      </c>
      <c r="FV925" s="1234" t="str">
        <f t="shared" si="894"/>
        <v xml:space="preserve"> </v>
      </c>
      <c r="FW925" s="1234" t="str">
        <f t="shared" si="895"/>
        <v xml:space="preserve"> </v>
      </c>
      <c r="FX925" s="1234" t="str">
        <f t="shared" ref="FX925:FX988" si="925">IF(AND(FA925&lt;&gt;"",$EW925=$EW$65,$DF925=$DF$63,OR(FA925&lt;45748,FA925&gt;46112)),"●"," ")</f>
        <v xml:space="preserve"> </v>
      </c>
      <c r="FY925" s="1234" t="str">
        <f t="shared" ref="FY925:FY988" si="926">IF(AND(FB925&lt;&gt;"",$EW925=$EW$65,DW925=$DW$63,FB925&gt;46112),"●"," ")</f>
        <v xml:space="preserve"> </v>
      </c>
      <c r="FZ925" s="1234" t="str">
        <f t="shared" si="896"/>
        <v xml:space="preserve"> </v>
      </c>
      <c r="GA925" s="1234">
        <f t="shared" ref="GA925:GA988" si="927">COUNTIFS(FU925:FZ925,"●")</f>
        <v>0</v>
      </c>
      <c r="GB925" s="1227"/>
      <c r="GC925" s="1234" t="str">
        <f t="shared" ref="GC925:GC988" si="928">IF(AND(EY925&lt;&gt;"",EX925&lt;&gt;""),IF(EY925-EX925&lt;0,"●"," ")," ")</f>
        <v xml:space="preserve"> </v>
      </c>
      <c r="GD925" s="1234" t="str">
        <f t="shared" ref="GD925:GD988" si="929">IF(AND(EZ925&lt;&gt;"",EX925&lt;&gt;""),IF(EZ925-EX925&lt;0,"●"," ")," ")</f>
        <v xml:space="preserve"> </v>
      </c>
      <c r="GE925" s="1234" t="str">
        <f t="shared" ref="GE925:GE988" si="930">IF(AND(FA925&lt;&gt;"",EX925&lt;&gt;"",$DF925=$DF$63),IF(FA925-EX925&lt;0,"●"," ")," ")</f>
        <v xml:space="preserve"> </v>
      </c>
      <c r="GF925" s="1234" t="str">
        <f t="shared" ref="GF925:GF988" si="931">IF(AND(FC925&lt;&gt;"",EX925&lt;&gt;""),IF(FC925-EX925&lt;0,"●"," ")," ")</f>
        <v xml:space="preserve"> </v>
      </c>
      <c r="GG925" s="1234" t="str">
        <f t="shared" ref="GG925:GG988" si="932">IF(AND(EZ925&lt;&gt;"",EY925&lt;&gt;""),IF(EZ925-EY925&lt;0,"●"," ")," ")</f>
        <v xml:space="preserve"> </v>
      </c>
      <c r="GH925" s="1234" t="str">
        <f t="shared" ref="GH925:GH988" si="933">IF(AND(FA925&lt;&gt;"",EY925&lt;&gt;"",$DF925=$DF$63),IF(FA925-EY925&lt;0,"●"," ")," ")</f>
        <v xml:space="preserve"> </v>
      </c>
      <c r="GI925" s="1234" t="str">
        <f t="shared" ref="GI925:GI988" si="934">IF(AND(FC925&lt;&gt;"",EY925&lt;&gt;""),IF(FC925-EY925&lt;0,"●"," ")," ")</f>
        <v xml:space="preserve"> </v>
      </c>
      <c r="GJ925" s="1234" t="str">
        <f t="shared" ref="GJ925:GJ988" si="935">IF(AND(FA925&lt;&gt;"",EZ925&lt;&gt;"",$DF925=$DF$63),IF(FA925-EZ925&lt;0,"●"," ")," ")</f>
        <v xml:space="preserve"> </v>
      </c>
      <c r="GK925" s="1234" t="str">
        <f t="shared" ref="GK925:GK988" si="936">IF(AND(FC925&lt;&gt;"",EZ925&lt;&gt;""),IF(FC925-EZ925&lt;0,"●"," ")," ")</f>
        <v xml:space="preserve"> </v>
      </c>
      <c r="GL925" s="1234" t="str">
        <f t="shared" ref="GL925:GL988" si="937">IF(AND(FC925&lt;&gt;"",FA925&lt;&gt;"",$DF925=$DF$63),IF(FC925-FA925&lt;0,"●"," ")," ")</f>
        <v xml:space="preserve"> </v>
      </c>
      <c r="GM925" s="1234" t="str">
        <f t="shared" ref="GM925:GM988" si="938">IF(AND(FC925&lt;&gt;"",FB925&lt;&gt;""),IF(FC925-FB925&lt;0,"●"," ")," ")</f>
        <v xml:space="preserve"> </v>
      </c>
      <c r="GN925" s="1234">
        <f t="shared" ref="GN925:GN988" si="939">COUNTIFS(GC925:GM925,"●")</f>
        <v>0</v>
      </c>
    </row>
    <row r="926" spans="1:196" s="100" customFormat="1" ht="27" customHeight="1" thickTop="1" thickBot="1">
      <c r="A926" s="1208">
        <f>【A票】【D票】!$D$10</f>
        <v>0</v>
      </c>
      <c r="B926" s="1212">
        <f>【A票】【D票】!$H$10</f>
        <v>0</v>
      </c>
      <c r="C926" s="1213" t="str">
        <f>【A票】【D票】!$K$10</f>
        <v xml:space="preserve"> </v>
      </c>
      <c r="D926" s="1214">
        <f t="shared" si="913"/>
        <v>835</v>
      </c>
      <c r="E926" s="914"/>
      <c r="F926" s="467"/>
      <c r="G926" s="469"/>
      <c r="H926" s="224" t="str">
        <f t="shared" si="899"/>
        <v xml:space="preserve"> </v>
      </c>
      <c r="I926" s="704"/>
      <c r="J926" s="117"/>
      <c r="K926" s="117"/>
      <c r="L926" s="117"/>
      <c r="M926" s="117"/>
      <c r="N926" s="117"/>
      <c r="O926" s="117"/>
      <c r="P926" s="117"/>
      <c r="Q926" s="117"/>
      <c r="R926" s="117"/>
      <c r="S926" s="117"/>
      <c r="T926" s="254"/>
      <c r="U926" s="646"/>
      <c r="V926" s="646"/>
      <c r="W926" s="114"/>
      <c r="X926" s="254"/>
      <c r="Y926" s="224" t="str">
        <f t="shared" si="900"/>
        <v xml:space="preserve"> </v>
      </c>
      <c r="Z926" s="579"/>
      <c r="AA926" s="704"/>
      <c r="AB926" s="119"/>
      <c r="AC926" s="224" t="str">
        <f t="shared" si="915"/>
        <v xml:space="preserve"> </v>
      </c>
      <c r="AD926" s="115"/>
      <c r="AE926" s="253"/>
      <c r="AF926" s="704"/>
      <c r="AG926" s="727"/>
      <c r="AH926" s="727"/>
      <c r="AI926" s="727"/>
      <c r="AJ926" s="727"/>
      <c r="AK926" s="591"/>
      <c r="AL926" s="727"/>
      <c r="AM926" s="727"/>
      <c r="AN926" s="727"/>
      <c r="AO926" s="727"/>
      <c r="AP926" s="727"/>
      <c r="AQ926" s="727"/>
      <c r="AR926" s="727"/>
      <c r="AS926" s="727"/>
      <c r="AT926" s="727"/>
      <c r="AU926" s="727"/>
      <c r="AV926" s="727"/>
      <c r="AW926" s="727"/>
      <c r="AX926" s="727"/>
      <c r="AY926" s="727"/>
      <c r="AZ926" s="727"/>
      <c r="BA926" s="727"/>
      <c r="BB926" s="727"/>
      <c r="BC926" s="821"/>
      <c r="BD926" s="727"/>
      <c r="BE926" s="727"/>
      <c r="BF926" s="727"/>
      <c r="BG926" s="727"/>
      <c r="BH926" s="727"/>
      <c r="BI926" s="727"/>
      <c r="BJ926" s="727"/>
      <c r="BK926" s="727"/>
      <c r="BL926" s="821"/>
      <c r="BM926" s="727"/>
      <c r="BN926" s="727"/>
      <c r="BO926" s="727"/>
      <c r="BP926" s="727"/>
      <c r="BQ926" s="727"/>
      <c r="BR926" s="821"/>
      <c r="BS926" s="727"/>
      <c r="BT926" s="727"/>
      <c r="BU926" s="727"/>
      <c r="BV926" s="591"/>
      <c r="BW926" s="224" t="str">
        <f t="shared" si="912"/>
        <v xml:space="preserve"> </v>
      </c>
      <c r="BX926" s="471">
        <f t="shared" si="901"/>
        <v>835</v>
      </c>
      <c r="BY926" s="117"/>
      <c r="BZ926" s="117"/>
      <c r="CA926" s="117"/>
      <c r="CB926" s="117"/>
      <c r="CC926" s="117"/>
      <c r="CD926" s="461"/>
      <c r="CE926" s="236"/>
      <c r="CF926" s="224" t="str">
        <f t="shared" si="902"/>
        <v xml:space="preserve"> </v>
      </c>
      <c r="CG926" s="116"/>
      <c r="CH926" s="117"/>
      <c r="CI926" s="117"/>
      <c r="CJ926" s="117"/>
      <c r="CK926" s="472"/>
      <c r="CL926" s="472"/>
      <c r="CM926" s="472"/>
      <c r="CN926" s="472"/>
      <c r="CO926" s="117"/>
      <c r="CP926" s="253"/>
      <c r="CQ926" s="120"/>
      <c r="CR926" s="224" t="str" cm="1">
        <f t="array" ref="CR926">IF(AND(SUM(COUNTIF(CG926:CM926,{"*不明*","*その他*"})+COUNTIF(CO926:CP926,{"*不明*","*その他*"}))&gt;0,CQ926=""),"その他・不明の場合,10)具体的内容、理由を記入",IF(OR(AND(CI926=CI$65,COUNTA(CJ926:CM926)&lt;4),AND(OR(CI926=CI$63,CI926=CI$64,CI926=CI$66,CI926=CI$67,CI926=CI$68,CI926=""),COUNTA(CJ926:CM926)&gt;0)),"3)介護保険認定済→要介護度、認知症自立度、寝たきり度、介護保険サービス記入",IF(OR(AND(OR(CM926=CM$63,CM926=CM$64),CN926=""),AND(OR(CM926=CM$65,CM926=CM$66),CN926&lt;&gt;"")),"7)介護保険サービス受けている/過去受けていた→具体的内容記入"," ")))</f>
        <v xml:space="preserve"> </v>
      </c>
      <c r="CS926" s="224" t="str">
        <f t="shared" si="903"/>
        <v xml:space="preserve"> </v>
      </c>
      <c r="CT926" s="116"/>
      <c r="CU926" s="253"/>
      <c r="CV926" s="117"/>
      <c r="CW926" s="117"/>
      <c r="CX926" s="253"/>
      <c r="CY926" s="117"/>
      <c r="CZ926" s="117"/>
      <c r="DA926" s="253"/>
      <c r="DB926" s="117"/>
      <c r="DC926" s="224" t="str">
        <f t="shared" si="904"/>
        <v xml:space="preserve"> </v>
      </c>
      <c r="DD926" s="224" t="str">
        <f t="shared" si="905"/>
        <v xml:space="preserve"> </v>
      </c>
      <c r="DE926" s="224" t="str">
        <f t="shared" si="916"/>
        <v xml:space="preserve"> </v>
      </c>
      <c r="DF926" s="121"/>
      <c r="DG926" s="114"/>
      <c r="DH926" s="704"/>
      <c r="DI926" s="119"/>
      <c r="DJ926" s="187"/>
      <c r="DK926" s="254"/>
      <c r="DL926" s="224" t="str">
        <f t="shared" si="917"/>
        <v xml:space="preserve"> </v>
      </c>
      <c r="DM926" s="224" t="str">
        <f t="shared" si="906"/>
        <v xml:space="preserve"> </v>
      </c>
      <c r="DN926" s="474"/>
      <c r="DO926" s="117"/>
      <c r="DP926" s="117"/>
      <c r="DQ926" s="117"/>
      <c r="DR926" s="117"/>
      <c r="DS926" s="117"/>
      <c r="DT926" s="254"/>
      <c r="DU926" s="476"/>
      <c r="DV926" s="224" t="str">
        <f t="shared" si="918"/>
        <v xml:space="preserve"> </v>
      </c>
      <c r="DW926" s="115"/>
      <c r="DX926" s="470"/>
      <c r="DY926" s="117"/>
      <c r="DZ926" s="704"/>
      <c r="EA926" s="224" t="str">
        <f t="shared" si="919"/>
        <v xml:space="preserve"> </v>
      </c>
      <c r="EB926" s="906"/>
      <c r="EC926" s="904"/>
      <c r="ED926" s="904"/>
      <c r="EE926" s="904"/>
      <c r="EF926" s="904"/>
      <c r="EG926" s="904"/>
      <c r="EH926" s="904"/>
      <c r="EI926" s="904"/>
      <c r="EJ926" s="904"/>
      <c r="EK926" s="905"/>
      <c r="EL926" s="80"/>
      <c r="EM926" s="224" t="str">
        <f t="shared" si="907"/>
        <v xml:space="preserve"> </v>
      </c>
      <c r="EN926" s="224" t="str">
        <f t="shared" si="908"/>
        <v xml:space="preserve"> </v>
      </c>
      <c r="EO926" s="115"/>
      <c r="EP926" s="1050"/>
      <c r="EQ926" s="253"/>
      <c r="ER926" s="117"/>
      <c r="ES926" s="1258">
        <f t="shared" si="909"/>
        <v>835</v>
      </c>
      <c r="ET926" s="224" t="str">
        <f t="shared" si="910"/>
        <v xml:space="preserve"> </v>
      </c>
      <c r="EU926" s="477" t="str">
        <f t="shared" si="911"/>
        <v/>
      </c>
      <c r="EV926" s="1334" t="str">
        <f t="shared" si="914"/>
        <v xml:space="preserve"> </v>
      </c>
      <c r="EW926" s="1332" t="str">
        <f t="shared" si="897"/>
        <v/>
      </c>
      <c r="EX926" s="1275" t="str">
        <f t="shared" ref="EX926:EX989" si="940">IF(I926&lt;&gt;"",I926,"")</f>
        <v/>
      </c>
      <c r="EY926" s="1275" t="str">
        <f t="shared" ref="EY926:EY989" si="941">IF(AA926&lt;&gt;"",AA926,"")</f>
        <v/>
      </c>
      <c r="EZ926" s="1275" t="str">
        <f t="shared" ref="EZ926:EZ989" si="942">IF(AF926&lt;&gt;"",AF926,"")</f>
        <v/>
      </c>
      <c r="FA926" s="1275" t="str">
        <f t="shared" ref="FA926:FA989" si="943">IF(DH926&lt;&gt;"",DH926,"")</f>
        <v/>
      </c>
      <c r="FB926" s="1275" t="str">
        <f t="shared" ref="FB926:FB989" si="944">IF(DZ926&lt;&gt;"",DZ926,"")</f>
        <v/>
      </c>
      <c r="FC926" s="1333" t="str">
        <f t="shared" ref="FC926:FC989" si="945">IF(EP926&lt;&gt;"",EP926,"")</f>
        <v/>
      </c>
      <c r="FE926" s="1234" t="str">
        <f t="shared" ref="FE926:FE989" si="946">IF(AND(EX926&lt;&gt;"",$EW926=$EW$63,OR(EX926&lt;45748,EX926&gt;46112)),"●"," ")</f>
        <v xml:space="preserve"> </v>
      </c>
      <c r="FF926" s="1234" t="str">
        <f t="shared" ref="FF926:FF989" si="947">IF(AND(EY926&lt;&gt;"",$EW926=$EW$63,OR(EY926&lt;45748,EY926&gt;46112)),"●"," ")</f>
        <v xml:space="preserve"> </v>
      </c>
      <c r="FG926" s="1234" t="str">
        <f t="shared" ref="FG926:FG989" si="948">IF(AND(EZ926&lt;&gt;"",$EW926=$EW$63,OR(EZ926&lt;45748,EZ926&gt;46112)),"●"," ")</f>
        <v xml:space="preserve"> </v>
      </c>
      <c r="FH926" s="1234" t="str">
        <f t="shared" ref="FH926:FH989" si="949">IF(AND(FA926&lt;&gt;"",$EW926=$EW$63,$DF926=$DF$63,OR(FA926&lt;45748,FA926&gt;46112)),"●"," ")</f>
        <v xml:space="preserve"> </v>
      </c>
      <c r="FI926" s="1234" t="str">
        <f t="shared" si="920"/>
        <v xml:space="preserve"> </v>
      </c>
      <c r="FJ926" s="1234" t="str">
        <f t="shared" ref="FJ926:FJ989" si="950">IF(AND(FC926&lt;&gt;"",$EW926=$EW$63,OR(FC926&lt;45748,FC926&gt;46112)),"●"," ")</f>
        <v xml:space="preserve"> </v>
      </c>
      <c r="FK926" s="1234">
        <f t="shared" si="921"/>
        <v>0</v>
      </c>
      <c r="FL926" s="1227"/>
      <c r="FM926" s="1234" t="str">
        <f t="shared" si="922"/>
        <v xml:space="preserve"> </v>
      </c>
      <c r="FN926" s="1234" t="str">
        <f t="shared" si="923"/>
        <v xml:space="preserve"> </v>
      </c>
      <c r="FO926" s="1234" t="str">
        <f t="shared" ref="FO926:FO989" si="951">IF(AND(EZ926&lt;&gt;"",$EW926=$EW$64,OR(EZ926&lt;45748,EZ926&gt;46112)),"●"," ")</f>
        <v xml:space="preserve"> </v>
      </c>
      <c r="FP926" s="1234" t="str">
        <f t="shared" ref="FP926:FP989" si="952">IF(AND(FA926&lt;&gt;"",$EW926=$EW$64,$DF926=$DF$63,OR(FA926&lt;45748,FA926&gt;46112)),"●"," ")</f>
        <v xml:space="preserve"> </v>
      </c>
      <c r="FQ926" s="1234" t="str">
        <f t="shared" si="924"/>
        <v xml:space="preserve"> </v>
      </c>
      <c r="FR926" s="1234" t="str">
        <f t="shared" ref="FR926:FR989" si="953">IF(AND(FC926&lt;&gt;"",$EW926=$EW$64,OR(FC926&lt;45748,FC926&gt;46112)),"●"," ")</f>
        <v xml:space="preserve"> </v>
      </c>
      <c r="FS926" s="1234">
        <f t="shared" si="898"/>
        <v>0</v>
      </c>
      <c r="FT926" s="1227"/>
      <c r="FU926" s="1234" t="str">
        <f t="shared" ref="FU926:FU989" si="954">IF(AND(EX926&lt;&gt;"",$EW926=$EW$65,OR(EX926&gt;=45748)),"●"," ")</f>
        <v xml:space="preserve"> </v>
      </c>
      <c r="FV926" s="1234" t="str">
        <f t="shared" ref="FV926:FV989" si="955">IF(AND(EY926&lt;&gt;"",$EW926=$EW$65,OR(EY926&gt;=45748)),"●"," ")</f>
        <v xml:space="preserve"> </v>
      </c>
      <c r="FW926" s="1234" t="str">
        <f t="shared" ref="FW926:FW989" si="956">IF(AND(EZ926&lt;&gt;"",$EW926=$EW$65,OR(EZ926&gt;=45748)),"●"," ")</f>
        <v xml:space="preserve"> </v>
      </c>
      <c r="FX926" s="1234" t="str">
        <f t="shared" si="925"/>
        <v xml:space="preserve"> </v>
      </c>
      <c r="FY926" s="1234" t="str">
        <f t="shared" si="926"/>
        <v xml:space="preserve"> </v>
      </c>
      <c r="FZ926" s="1234" t="str">
        <f t="shared" ref="FZ926:FZ989" si="957">IF(AND(FC926&lt;&gt;"",$EW926=$EW$65,OR(FC926&lt;45748,FC926&gt;46112)),"●"," ")</f>
        <v xml:space="preserve"> </v>
      </c>
      <c r="GA926" s="1234">
        <f t="shared" si="927"/>
        <v>0</v>
      </c>
      <c r="GB926" s="1227"/>
      <c r="GC926" s="1234" t="str">
        <f t="shared" si="928"/>
        <v xml:space="preserve"> </v>
      </c>
      <c r="GD926" s="1234" t="str">
        <f t="shared" si="929"/>
        <v xml:space="preserve"> </v>
      </c>
      <c r="GE926" s="1234" t="str">
        <f t="shared" si="930"/>
        <v xml:space="preserve"> </v>
      </c>
      <c r="GF926" s="1234" t="str">
        <f t="shared" si="931"/>
        <v xml:space="preserve"> </v>
      </c>
      <c r="GG926" s="1234" t="str">
        <f t="shared" si="932"/>
        <v xml:space="preserve"> </v>
      </c>
      <c r="GH926" s="1234" t="str">
        <f t="shared" si="933"/>
        <v xml:space="preserve"> </v>
      </c>
      <c r="GI926" s="1234" t="str">
        <f t="shared" si="934"/>
        <v xml:space="preserve"> </v>
      </c>
      <c r="GJ926" s="1234" t="str">
        <f t="shared" si="935"/>
        <v xml:space="preserve"> </v>
      </c>
      <c r="GK926" s="1234" t="str">
        <f t="shared" si="936"/>
        <v xml:space="preserve"> </v>
      </c>
      <c r="GL926" s="1234" t="str">
        <f t="shared" si="937"/>
        <v xml:space="preserve"> </v>
      </c>
      <c r="GM926" s="1234" t="str">
        <f t="shared" si="938"/>
        <v xml:space="preserve"> </v>
      </c>
      <c r="GN926" s="1234">
        <f t="shared" si="939"/>
        <v>0</v>
      </c>
    </row>
    <row r="927" spans="1:196" s="100" customFormat="1" ht="27" customHeight="1" thickTop="1" thickBot="1">
      <c r="A927" s="1208">
        <f>【A票】【D票】!$D$10</f>
        <v>0</v>
      </c>
      <c r="B927" s="1212">
        <f>【A票】【D票】!$H$10</f>
        <v>0</v>
      </c>
      <c r="C927" s="1213" t="str">
        <f>【A票】【D票】!$K$10</f>
        <v xml:space="preserve"> </v>
      </c>
      <c r="D927" s="1214">
        <f t="shared" si="913"/>
        <v>836</v>
      </c>
      <c r="E927" s="914"/>
      <c r="F927" s="467"/>
      <c r="G927" s="469"/>
      <c r="H927" s="224" t="str">
        <f t="shared" si="899"/>
        <v xml:space="preserve"> </v>
      </c>
      <c r="I927" s="704"/>
      <c r="J927" s="117"/>
      <c r="K927" s="117"/>
      <c r="L927" s="117"/>
      <c r="M927" s="117"/>
      <c r="N927" s="117"/>
      <c r="O927" s="117"/>
      <c r="P927" s="117"/>
      <c r="Q927" s="117"/>
      <c r="R927" s="117"/>
      <c r="S927" s="117"/>
      <c r="T927" s="254"/>
      <c r="U927" s="646"/>
      <c r="V927" s="646"/>
      <c r="W927" s="114"/>
      <c r="X927" s="254"/>
      <c r="Y927" s="224" t="str">
        <f t="shared" si="900"/>
        <v xml:space="preserve"> </v>
      </c>
      <c r="Z927" s="579"/>
      <c r="AA927" s="704"/>
      <c r="AB927" s="119"/>
      <c r="AC927" s="224" t="str">
        <f t="shared" si="915"/>
        <v xml:space="preserve"> </v>
      </c>
      <c r="AD927" s="115"/>
      <c r="AE927" s="253"/>
      <c r="AF927" s="704"/>
      <c r="AG927" s="727"/>
      <c r="AH927" s="727"/>
      <c r="AI927" s="727"/>
      <c r="AJ927" s="727"/>
      <c r="AK927" s="591"/>
      <c r="AL927" s="727"/>
      <c r="AM927" s="727"/>
      <c r="AN927" s="727"/>
      <c r="AO927" s="727"/>
      <c r="AP927" s="727"/>
      <c r="AQ927" s="727"/>
      <c r="AR927" s="727"/>
      <c r="AS927" s="727"/>
      <c r="AT927" s="727"/>
      <c r="AU927" s="727"/>
      <c r="AV927" s="727"/>
      <c r="AW927" s="727"/>
      <c r="AX927" s="727"/>
      <c r="AY927" s="727"/>
      <c r="AZ927" s="727"/>
      <c r="BA927" s="727"/>
      <c r="BB927" s="727"/>
      <c r="BC927" s="821"/>
      <c r="BD927" s="727"/>
      <c r="BE927" s="727"/>
      <c r="BF927" s="727"/>
      <c r="BG927" s="727"/>
      <c r="BH927" s="727"/>
      <c r="BI927" s="727"/>
      <c r="BJ927" s="727"/>
      <c r="BK927" s="727"/>
      <c r="BL927" s="821"/>
      <c r="BM927" s="727"/>
      <c r="BN927" s="727"/>
      <c r="BO927" s="727"/>
      <c r="BP927" s="727"/>
      <c r="BQ927" s="727"/>
      <c r="BR927" s="821"/>
      <c r="BS927" s="727"/>
      <c r="BT927" s="727"/>
      <c r="BU927" s="727"/>
      <c r="BV927" s="591"/>
      <c r="BW927" s="224" t="str">
        <f t="shared" si="912"/>
        <v xml:space="preserve"> </v>
      </c>
      <c r="BX927" s="471">
        <f t="shared" si="901"/>
        <v>836</v>
      </c>
      <c r="BY927" s="117"/>
      <c r="BZ927" s="117"/>
      <c r="CA927" s="117"/>
      <c r="CB927" s="117"/>
      <c r="CC927" s="117"/>
      <c r="CD927" s="461"/>
      <c r="CE927" s="236"/>
      <c r="CF927" s="224" t="str">
        <f t="shared" si="902"/>
        <v xml:space="preserve"> </v>
      </c>
      <c r="CG927" s="116"/>
      <c r="CH927" s="117"/>
      <c r="CI927" s="117"/>
      <c r="CJ927" s="117"/>
      <c r="CK927" s="472"/>
      <c r="CL927" s="472"/>
      <c r="CM927" s="472"/>
      <c r="CN927" s="472"/>
      <c r="CO927" s="117"/>
      <c r="CP927" s="253"/>
      <c r="CQ927" s="120"/>
      <c r="CR927" s="224" t="str" cm="1">
        <f t="array" ref="CR927">IF(AND(SUM(COUNTIF(CG927:CM927,{"*不明*","*その他*"})+COUNTIF(CO927:CP927,{"*不明*","*その他*"}))&gt;0,CQ927=""),"その他・不明の場合,10)具体的内容、理由を記入",IF(OR(AND(CI927=CI$65,COUNTA(CJ927:CM927)&lt;4),AND(OR(CI927=CI$63,CI927=CI$64,CI927=CI$66,CI927=CI$67,CI927=CI$68,CI927=""),COUNTA(CJ927:CM927)&gt;0)),"3)介護保険認定済→要介護度、認知症自立度、寝たきり度、介護保険サービス記入",IF(OR(AND(OR(CM927=CM$63,CM927=CM$64),CN927=""),AND(OR(CM927=CM$65,CM927=CM$66),CN927&lt;&gt;"")),"7)介護保険サービス受けている/過去受けていた→具体的内容記入"," ")))</f>
        <v xml:space="preserve"> </v>
      </c>
      <c r="CS927" s="224" t="str">
        <f t="shared" si="903"/>
        <v xml:space="preserve"> </v>
      </c>
      <c r="CT927" s="116"/>
      <c r="CU927" s="253"/>
      <c r="CV927" s="117"/>
      <c r="CW927" s="117"/>
      <c r="CX927" s="253"/>
      <c r="CY927" s="117"/>
      <c r="CZ927" s="117"/>
      <c r="DA927" s="253"/>
      <c r="DB927" s="117"/>
      <c r="DC927" s="224" t="str">
        <f t="shared" si="904"/>
        <v xml:space="preserve"> </v>
      </c>
      <c r="DD927" s="224" t="str">
        <f t="shared" si="905"/>
        <v xml:space="preserve"> </v>
      </c>
      <c r="DE927" s="224" t="str">
        <f t="shared" si="916"/>
        <v xml:space="preserve"> </v>
      </c>
      <c r="DF927" s="121"/>
      <c r="DG927" s="114"/>
      <c r="DH927" s="704"/>
      <c r="DI927" s="119"/>
      <c r="DJ927" s="187"/>
      <c r="DK927" s="254"/>
      <c r="DL927" s="224" t="str">
        <f t="shared" si="917"/>
        <v xml:space="preserve"> </v>
      </c>
      <c r="DM927" s="224" t="str">
        <f t="shared" si="906"/>
        <v xml:space="preserve"> </v>
      </c>
      <c r="DN927" s="474"/>
      <c r="DO927" s="117"/>
      <c r="DP927" s="117"/>
      <c r="DQ927" s="117"/>
      <c r="DR927" s="117"/>
      <c r="DS927" s="117"/>
      <c r="DT927" s="254"/>
      <c r="DU927" s="476"/>
      <c r="DV927" s="224" t="str">
        <f t="shared" si="918"/>
        <v xml:space="preserve"> </v>
      </c>
      <c r="DW927" s="115"/>
      <c r="DX927" s="470"/>
      <c r="DY927" s="117"/>
      <c r="DZ927" s="704"/>
      <c r="EA927" s="224" t="str">
        <f t="shared" si="919"/>
        <v xml:space="preserve"> </v>
      </c>
      <c r="EB927" s="906"/>
      <c r="EC927" s="904"/>
      <c r="ED927" s="904"/>
      <c r="EE927" s="904"/>
      <c r="EF927" s="904"/>
      <c r="EG927" s="904"/>
      <c r="EH927" s="904"/>
      <c r="EI927" s="904"/>
      <c r="EJ927" s="904"/>
      <c r="EK927" s="905"/>
      <c r="EL927" s="80"/>
      <c r="EM927" s="224" t="str">
        <f t="shared" si="907"/>
        <v xml:space="preserve"> </v>
      </c>
      <c r="EN927" s="224" t="str">
        <f t="shared" si="908"/>
        <v xml:space="preserve"> </v>
      </c>
      <c r="EO927" s="115"/>
      <c r="EP927" s="1050"/>
      <c r="EQ927" s="253"/>
      <c r="ER927" s="117"/>
      <c r="ES927" s="1258">
        <f t="shared" si="909"/>
        <v>836</v>
      </c>
      <c r="ET927" s="224" t="str">
        <f t="shared" si="910"/>
        <v xml:space="preserve"> </v>
      </c>
      <c r="EU927" s="477" t="str">
        <f t="shared" si="911"/>
        <v/>
      </c>
      <c r="EV927" s="1334" t="str">
        <f t="shared" si="914"/>
        <v xml:space="preserve"> </v>
      </c>
      <c r="EW927" s="1332" t="str">
        <f t="shared" si="897"/>
        <v/>
      </c>
      <c r="EX927" s="1275" t="str">
        <f t="shared" si="940"/>
        <v/>
      </c>
      <c r="EY927" s="1275" t="str">
        <f t="shared" si="941"/>
        <v/>
      </c>
      <c r="EZ927" s="1275" t="str">
        <f t="shared" si="942"/>
        <v/>
      </c>
      <c r="FA927" s="1275" t="str">
        <f t="shared" si="943"/>
        <v/>
      </c>
      <c r="FB927" s="1275" t="str">
        <f t="shared" si="944"/>
        <v/>
      </c>
      <c r="FC927" s="1333" t="str">
        <f t="shared" si="945"/>
        <v/>
      </c>
      <c r="FE927" s="1234" t="str">
        <f t="shared" si="946"/>
        <v xml:space="preserve"> </v>
      </c>
      <c r="FF927" s="1234" t="str">
        <f t="shared" si="947"/>
        <v xml:space="preserve"> </v>
      </c>
      <c r="FG927" s="1234" t="str">
        <f t="shared" si="948"/>
        <v xml:space="preserve"> </v>
      </c>
      <c r="FH927" s="1234" t="str">
        <f t="shared" si="949"/>
        <v xml:space="preserve"> </v>
      </c>
      <c r="FI927" s="1234" t="str">
        <f t="shared" si="920"/>
        <v xml:space="preserve"> </v>
      </c>
      <c r="FJ927" s="1234" t="str">
        <f t="shared" si="950"/>
        <v xml:space="preserve"> </v>
      </c>
      <c r="FK927" s="1234">
        <f t="shared" si="921"/>
        <v>0</v>
      </c>
      <c r="FL927" s="1227"/>
      <c r="FM927" s="1234" t="str">
        <f t="shared" si="922"/>
        <v xml:space="preserve"> </v>
      </c>
      <c r="FN927" s="1234" t="str">
        <f t="shared" si="923"/>
        <v xml:space="preserve"> </v>
      </c>
      <c r="FO927" s="1234" t="str">
        <f t="shared" si="951"/>
        <v xml:space="preserve"> </v>
      </c>
      <c r="FP927" s="1234" t="str">
        <f t="shared" si="952"/>
        <v xml:space="preserve"> </v>
      </c>
      <c r="FQ927" s="1234" t="str">
        <f t="shared" si="924"/>
        <v xml:space="preserve"> </v>
      </c>
      <c r="FR927" s="1234" t="str">
        <f t="shared" si="953"/>
        <v xml:space="preserve"> </v>
      </c>
      <c r="FS927" s="1234">
        <f t="shared" si="898"/>
        <v>0</v>
      </c>
      <c r="FT927" s="1227"/>
      <c r="FU927" s="1234" t="str">
        <f t="shared" si="954"/>
        <v xml:space="preserve"> </v>
      </c>
      <c r="FV927" s="1234" t="str">
        <f t="shared" si="955"/>
        <v xml:space="preserve"> </v>
      </c>
      <c r="FW927" s="1234" t="str">
        <f t="shared" si="956"/>
        <v xml:space="preserve"> </v>
      </c>
      <c r="FX927" s="1234" t="str">
        <f t="shared" si="925"/>
        <v xml:space="preserve"> </v>
      </c>
      <c r="FY927" s="1234" t="str">
        <f t="shared" si="926"/>
        <v xml:space="preserve"> </v>
      </c>
      <c r="FZ927" s="1234" t="str">
        <f t="shared" si="957"/>
        <v xml:space="preserve"> </v>
      </c>
      <c r="GA927" s="1234">
        <f t="shared" si="927"/>
        <v>0</v>
      </c>
      <c r="GB927" s="1227"/>
      <c r="GC927" s="1234" t="str">
        <f t="shared" si="928"/>
        <v xml:space="preserve"> </v>
      </c>
      <c r="GD927" s="1234" t="str">
        <f t="shared" si="929"/>
        <v xml:space="preserve"> </v>
      </c>
      <c r="GE927" s="1234" t="str">
        <f t="shared" si="930"/>
        <v xml:space="preserve"> </v>
      </c>
      <c r="GF927" s="1234" t="str">
        <f t="shared" si="931"/>
        <v xml:space="preserve"> </v>
      </c>
      <c r="GG927" s="1234" t="str">
        <f t="shared" si="932"/>
        <v xml:space="preserve"> </v>
      </c>
      <c r="GH927" s="1234" t="str">
        <f t="shared" si="933"/>
        <v xml:space="preserve"> </v>
      </c>
      <c r="GI927" s="1234" t="str">
        <f t="shared" si="934"/>
        <v xml:space="preserve"> </v>
      </c>
      <c r="GJ927" s="1234" t="str">
        <f t="shared" si="935"/>
        <v xml:space="preserve"> </v>
      </c>
      <c r="GK927" s="1234" t="str">
        <f t="shared" si="936"/>
        <v xml:space="preserve"> </v>
      </c>
      <c r="GL927" s="1234" t="str">
        <f t="shared" si="937"/>
        <v xml:space="preserve"> </v>
      </c>
      <c r="GM927" s="1234" t="str">
        <f t="shared" si="938"/>
        <v xml:space="preserve"> </v>
      </c>
      <c r="GN927" s="1234">
        <f t="shared" si="939"/>
        <v>0</v>
      </c>
    </row>
    <row r="928" spans="1:196" s="100" customFormat="1" ht="27" customHeight="1" thickTop="1" thickBot="1">
      <c r="A928" s="1208">
        <f>【A票】【D票】!$D$10</f>
        <v>0</v>
      </c>
      <c r="B928" s="1212">
        <f>【A票】【D票】!$H$10</f>
        <v>0</v>
      </c>
      <c r="C928" s="1213" t="str">
        <f>【A票】【D票】!$K$10</f>
        <v xml:space="preserve"> </v>
      </c>
      <c r="D928" s="1214">
        <f t="shared" si="913"/>
        <v>837</v>
      </c>
      <c r="E928" s="914"/>
      <c r="F928" s="467"/>
      <c r="G928" s="469"/>
      <c r="H928" s="224" t="str">
        <f t="shared" si="899"/>
        <v xml:space="preserve"> </v>
      </c>
      <c r="I928" s="704"/>
      <c r="J928" s="117"/>
      <c r="K928" s="117"/>
      <c r="L928" s="117"/>
      <c r="M928" s="117"/>
      <c r="N928" s="117"/>
      <c r="O928" s="117"/>
      <c r="P928" s="117"/>
      <c r="Q928" s="117"/>
      <c r="R928" s="117"/>
      <c r="S928" s="117"/>
      <c r="T928" s="254"/>
      <c r="U928" s="646"/>
      <c r="V928" s="646"/>
      <c r="W928" s="114"/>
      <c r="X928" s="254"/>
      <c r="Y928" s="224" t="str">
        <f t="shared" si="900"/>
        <v xml:space="preserve"> </v>
      </c>
      <c r="Z928" s="579"/>
      <c r="AA928" s="704"/>
      <c r="AB928" s="119"/>
      <c r="AC928" s="224" t="str">
        <f t="shared" si="915"/>
        <v xml:space="preserve"> </v>
      </c>
      <c r="AD928" s="115"/>
      <c r="AE928" s="253"/>
      <c r="AF928" s="704"/>
      <c r="AG928" s="727"/>
      <c r="AH928" s="727"/>
      <c r="AI928" s="727"/>
      <c r="AJ928" s="727"/>
      <c r="AK928" s="591"/>
      <c r="AL928" s="727"/>
      <c r="AM928" s="727"/>
      <c r="AN928" s="727"/>
      <c r="AO928" s="727"/>
      <c r="AP928" s="727"/>
      <c r="AQ928" s="727"/>
      <c r="AR928" s="727"/>
      <c r="AS928" s="727"/>
      <c r="AT928" s="727"/>
      <c r="AU928" s="727"/>
      <c r="AV928" s="727"/>
      <c r="AW928" s="727"/>
      <c r="AX928" s="727"/>
      <c r="AY928" s="727"/>
      <c r="AZ928" s="727"/>
      <c r="BA928" s="727"/>
      <c r="BB928" s="727"/>
      <c r="BC928" s="821"/>
      <c r="BD928" s="727"/>
      <c r="BE928" s="727"/>
      <c r="BF928" s="727"/>
      <c r="BG928" s="727"/>
      <c r="BH928" s="727"/>
      <c r="BI928" s="727"/>
      <c r="BJ928" s="727"/>
      <c r="BK928" s="727"/>
      <c r="BL928" s="821"/>
      <c r="BM928" s="727"/>
      <c r="BN928" s="727"/>
      <c r="BO928" s="727"/>
      <c r="BP928" s="727"/>
      <c r="BQ928" s="727"/>
      <c r="BR928" s="821"/>
      <c r="BS928" s="727"/>
      <c r="BT928" s="727"/>
      <c r="BU928" s="727"/>
      <c r="BV928" s="591"/>
      <c r="BW928" s="224" t="str">
        <f t="shared" si="912"/>
        <v xml:space="preserve"> </v>
      </c>
      <c r="BX928" s="471">
        <f t="shared" si="901"/>
        <v>837</v>
      </c>
      <c r="BY928" s="117"/>
      <c r="BZ928" s="117"/>
      <c r="CA928" s="117"/>
      <c r="CB928" s="117"/>
      <c r="CC928" s="117"/>
      <c r="CD928" s="461"/>
      <c r="CE928" s="236"/>
      <c r="CF928" s="224" t="str">
        <f t="shared" si="902"/>
        <v xml:space="preserve"> </v>
      </c>
      <c r="CG928" s="116"/>
      <c r="CH928" s="117"/>
      <c r="CI928" s="117"/>
      <c r="CJ928" s="117"/>
      <c r="CK928" s="472"/>
      <c r="CL928" s="472"/>
      <c r="CM928" s="472"/>
      <c r="CN928" s="472"/>
      <c r="CO928" s="117"/>
      <c r="CP928" s="253"/>
      <c r="CQ928" s="120"/>
      <c r="CR928" s="224" t="str" cm="1">
        <f t="array" ref="CR928">IF(AND(SUM(COUNTIF(CG928:CM928,{"*不明*","*その他*"})+COUNTIF(CO928:CP928,{"*不明*","*その他*"}))&gt;0,CQ928=""),"その他・不明の場合,10)具体的内容、理由を記入",IF(OR(AND(CI928=CI$65,COUNTA(CJ928:CM928)&lt;4),AND(OR(CI928=CI$63,CI928=CI$64,CI928=CI$66,CI928=CI$67,CI928=CI$68,CI928=""),COUNTA(CJ928:CM928)&gt;0)),"3)介護保険認定済→要介護度、認知症自立度、寝たきり度、介護保険サービス記入",IF(OR(AND(OR(CM928=CM$63,CM928=CM$64),CN928=""),AND(OR(CM928=CM$65,CM928=CM$66),CN928&lt;&gt;"")),"7)介護保険サービス受けている/過去受けていた→具体的内容記入"," ")))</f>
        <v xml:space="preserve"> </v>
      </c>
      <c r="CS928" s="224" t="str">
        <f t="shared" si="903"/>
        <v xml:space="preserve"> </v>
      </c>
      <c r="CT928" s="116"/>
      <c r="CU928" s="253"/>
      <c r="CV928" s="117"/>
      <c r="CW928" s="117"/>
      <c r="CX928" s="253"/>
      <c r="CY928" s="117"/>
      <c r="CZ928" s="117"/>
      <c r="DA928" s="253"/>
      <c r="DB928" s="117"/>
      <c r="DC928" s="224" t="str">
        <f t="shared" si="904"/>
        <v xml:space="preserve"> </v>
      </c>
      <c r="DD928" s="224" t="str">
        <f t="shared" si="905"/>
        <v xml:space="preserve"> </v>
      </c>
      <c r="DE928" s="224" t="str">
        <f t="shared" si="916"/>
        <v xml:space="preserve"> </v>
      </c>
      <c r="DF928" s="121"/>
      <c r="DG928" s="114"/>
      <c r="DH928" s="704"/>
      <c r="DI928" s="119"/>
      <c r="DJ928" s="187"/>
      <c r="DK928" s="254"/>
      <c r="DL928" s="224" t="str">
        <f t="shared" si="917"/>
        <v xml:space="preserve"> </v>
      </c>
      <c r="DM928" s="224" t="str">
        <f t="shared" si="906"/>
        <v xml:space="preserve"> </v>
      </c>
      <c r="DN928" s="474"/>
      <c r="DO928" s="117"/>
      <c r="DP928" s="117"/>
      <c r="DQ928" s="117"/>
      <c r="DR928" s="117"/>
      <c r="DS928" s="117"/>
      <c r="DT928" s="254"/>
      <c r="DU928" s="476"/>
      <c r="DV928" s="224" t="str">
        <f t="shared" si="918"/>
        <v xml:space="preserve"> </v>
      </c>
      <c r="DW928" s="115"/>
      <c r="DX928" s="470"/>
      <c r="DY928" s="117"/>
      <c r="DZ928" s="704"/>
      <c r="EA928" s="224" t="str">
        <f t="shared" si="919"/>
        <v xml:space="preserve"> </v>
      </c>
      <c r="EB928" s="906"/>
      <c r="EC928" s="904"/>
      <c r="ED928" s="904"/>
      <c r="EE928" s="904"/>
      <c r="EF928" s="904"/>
      <c r="EG928" s="904"/>
      <c r="EH928" s="904"/>
      <c r="EI928" s="904"/>
      <c r="EJ928" s="904"/>
      <c r="EK928" s="905"/>
      <c r="EL928" s="80"/>
      <c r="EM928" s="224" t="str">
        <f t="shared" si="907"/>
        <v xml:space="preserve"> </v>
      </c>
      <c r="EN928" s="224" t="str">
        <f t="shared" si="908"/>
        <v xml:space="preserve"> </v>
      </c>
      <c r="EO928" s="115"/>
      <c r="EP928" s="1050"/>
      <c r="EQ928" s="253"/>
      <c r="ER928" s="117"/>
      <c r="ES928" s="1258">
        <f t="shared" si="909"/>
        <v>837</v>
      </c>
      <c r="ET928" s="224" t="str">
        <f t="shared" si="910"/>
        <v xml:space="preserve"> </v>
      </c>
      <c r="EU928" s="477" t="str">
        <f t="shared" si="911"/>
        <v/>
      </c>
      <c r="EV928" s="1334" t="str">
        <f t="shared" si="914"/>
        <v xml:space="preserve"> </v>
      </c>
      <c r="EW928" s="1332" t="str">
        <f t="shared" ref="EW928:EW991" si="958">IF(G928&lt;&gt;"",G928,"")</f>
        <v/>
      </c>
      <c r="EX928" s="1275" t="str">
        <f t="shared" si="940"/>
        <v/>
      </c>
      <c r="EY928" s="1275" t="str">
        <f t="shared" si="941"/>
        <v/>
      </c>
      <c r="EZ928" s="1275" t="str">
        <f t="shared" si="942"/>
        <v/>
      </c>
      <c r="FA928" s="1275" t="str">
        <f t="shared" si="943"/>
        <v/>
      </c>
      <c r="FB928" s="1275" t="str">
        <f t="shared" si="944"/>
        <v/>
      </c>
      <c r="FC928" s="1333" t="str">
        <f t="shared" si="945"/>
        <v/>
      </c>
      <c r="FE928" s="1234" t="str">
        <f t="shared" si="946"/>
        <v xml:space="preserve"> </v>
      </c>
      <c r="FF928" s="1234" t="str">
        <f t="shared" si="947"/>
        <v xml:space="preserve"> </v>
      </c>
      <c r="FG928" s="1234" t="str">
        <f t="shared" si="948"/>
        <v xml:space="preserve"> </v>
      </c>
      <c r="FH928" s="1234" t="str">
        <f t="shared" si="949"/>
        <v xml:space="preserve"> </v>
      </c>
      <c r="FI928" s="1234" t="str">
        <f t="shared" si="920"/>
        <v xml:space="preserve"> </v>
      </c>
      <c r="FJ928" s="1234" t="str">
        <f t="shared" si="950"/>
        <v xml:space="preserve"> </v>
      </c>
      <c r="FK928" s="1234">
        <f t="shared" si="921"/>
        <v>0</v>
      </c>
      <c r="FL928" s="1227"/>
      <c r="FM928" s="1234" t="str">
        <f t="shared" si="922"/>
        <v xml:space="preserve"> </v>
      </c>
      <c r="FN928" s="1234" t="str">
        <f t="shared" si="923"/>
        <v xml:space="preserve"> </v>
      </c>
      <c r="FO928" s="1234" t="str">
        <f t="shared" si="951"/>
        <v xml:space="preserve"> </v>
      </c>
      <c r="FP928" s="1234" t="str">
        <f t="shared" si="952"/>
        <v xml:space="preserve"> </v>
      </c>
      <c r="FQ928" s="1234" t="str">
        <f t="shared" si="924"/>
        <v xml:space="preserve"> </v>
      </c>
      <c r="FR928" s="1234" t="str">
        <f t="shared" si="953"/>
        <v xml:space="preserve"> </v>
      </c>
      <c r="FS928" s="1234">
        <f t="shared" si="898"/>
        <v>0</v>
      </c>
      <c r="FT928" s="1227"/>
      <c r="FU928" s="1234" t="str">
        <f t="shared" si="954"/>
        <v xml:space="preserve"> </v>
      </c>
      <c r="FV928" s="1234" t="str">
        <f t="shared" si="955"/>
        <v xml:space="preserve"> </v>
      </c>
      <c r="FW928" s="1234" t="str">
        <f t="shared" si="956"/>
        <v xml:space="preserve"> </v>
      </c>
      <c r="FX928" s="1234" t="str">
        <f t="shared" si="925"/>
        <v xml:space="preserve"> </v>
      </c>
      <c r="FY928" s="1234" t="str">
        <f t="shared" si="926"/>
        <v xml:space="preserve"> </v>
      </c>
      <c r="FZ928" s="1234" t="str">
        <f t="shared" si="957"/>
        <v xml:space="preserve"> </v>
      </c>
      <c r="GA928" s="1234">
        <f t="shared" si="927"/>
        <v>0</v>
      </c>
      <c r="GB928" s="1227"/>
      <c r="GC928" s="1234" t="str">
        <f t="shared" si="928"/>
        <v xml:space="preserve"> </v>
      </c>
      <c r="GD928" s="1234" t="str">
        <f t="shared" si="929"/>
        <v xml:space="preserve"> </v>
      </c>
      <c r="GE928" s="1234" t="str">
        <f t="shared" si="930"/>
        <v xml:space="preserve"> </v>
      </c>
      <c r="GF928" s="1234" t="str">
        <f t="shared" si="931"/>
        <v xml:space="preserve"> </v>
      </c>
      <c r="GG928" s="1234" t="str">
        <f t="shared" si="932"/>
        <v xml:space="preserve"> </v>
      </c>
      <c r="GH928" s="1234" t="str">
        <f t="shared" si="933"/>
        <v xml:space="preserve"> </v>
      </c>
      <c r="GI928" s="1234" t="str">
        <f t="shared" si="934"/>
        <v xml:space="preserve"> </v>
      </c>
      <c r="GJ928" s="1234" t="str">
        <f t="shared" si="935"/>
        <v xml:space="preserve"> </v>
      </c>
      <c r="GK928" s="1234" t="str">
        <f t="shared" si="936"/>
        <v xml:space="preserve"> </v>
      </c>
      <c r="GL928" s="1234" t="str">
        <f t="shared" si="937"/>
        <v xml:space="preserve"> </v>
      </c>
      <c r="GM928" s="1234" t="str">
        <f t="shared" si="938"/>
        <v xml:space="preserve"> </v>
      </c>
      <c r="GN928" s="1234">
        <f t="shared" si="939"/>
        <v>0</v>
      </c>
    </row>
    <row r="929" spans="1:196" s="100" customFormat="1" ht="27" customHeight="1" thickTop="1" thickBot="1">
      <c r="A929" s="1208">
        <f>【A票】【D票】!$D$10</f>
        <v>0</v>
      </c>
      <c r="B929" s="1212">
        <f>【A票】【D票】!$H$10</f>
        <v>0</v>
      </c>
      <c r="C929" s="1213" t="str">
        <f>【A票】【D票】!$K$10</f>
        <v xml:space="preserve"> </v>
      </c>
      <c r="D929" s="1214">
        <f t="shared" si="913"/>
        <v>838</v>
      </c>
      <c r="E929" s="914"/>
      <c r="F929" s="467"/>
      <c r="G929" s="469"/>
      <c r="H929" s="224" t="str">
        <f t="shared" si="899"/>
        <v xml:space="preserve"> </v>
      </c>
      <c r="I929" s="704"/>
      <c r="J929" s="117"/>
      <c r="K929" s="117"/>
      <c r="L929" s="117"/>
      <c r="M929" s="117"/>
      <c r="N929" s="117"/>
      <c r="O929" s="117"/>
      <c r="P929" s="117"/>
      <c r="Q929" s="117"/>
      <c r="R929" s="117"/>
      <c r="S929" s="117"/>
      <c r="T929" s="254"/>
      <c r="U929" s="646"/>
      <c r="V929" s="646"/>
      <c r="W929" s="114"/>
      <c r="X929" s="254"/>
      <c r="Y929" s="224" t="str">
        <f t="shared" si="900"/>
        <v xml:space="preserve"> </v>
      </c>
      <c r="Z929" s="579"/>
      <c r="AA929" s="704"/>
      <c r="AB929" s="119"/>
      <c r="AC929" s="224" t="str">
        <f t="shared" si="915"/>
        <v xml:space="preserve"> </v>
      </c>
      <c r="AD929" s="115"/>
      <c r="AE929" s="253"/>
      <c r="AF929" s="704"/>
      <c r="AG929" s="727"/>
      <c r="AH929" s="727"/>
      <c r="AI929" s="727"/>
      <c r="AJ929" s="727"/>
      <c r="AK929" s="591"/>
      <c r="AL929" s="727"/>
      <c r="AM929" s="727"/>
      <c r="AN929" s="727"/>
      <c r="AO929" s="727"/>
      <c r="AP929" s="727"/>
      <c r="AQ929" s="727"/>
      <c r="AR929" s="727"/>
      <c r="AS929" s="727"/>
      <c r="AT929" s="727"/>
      <c r="AU929" s="727"/>
      <c r="AV929" s="727"/>
      <c r="AW929" s="727"/>
      <c r="AX929" s="727"/>
      <c r="AY929" s="727"/>
      <c r="AZ929" s="727"/>
      <c r="BA929" s="727"/>
      <c r="BB929" s="727"/>
      <c r="BC929" s="821"/>
      <c r="BD929" s="727"/>
      <c r="BE929" s="727"/>
      <c r="BF929" s="727"/>
      <c r="BG929" s="727"/>
      <c r="BH929" s="727"/>
      <c r="BI929" s="727"/>
      <c r="BJ929" s="727"/>
      <c r="BK929" s="727"/>
      <c r="BL929" s="821"/>
      <c r="BM929" s="727"/>
      <c r="BN929" s="727"/>
      <c r="BO929" s="727"/>
      <c r="BP929" s="727"/>
      <c r="BQ929" s="727"/>
      <c r="BR929" s="821"/>
      <c r="BS929" s="727"/>
      <c r="BT929" s="727"/>
      <c r="BU929" s="727"/>
      <c r="BV929" s="591"/>
      <c r="BW929" s="224" t="str">
        <f t="shared" si="912"/>
        <v xml:space="preserve"> </v>
      </c>
      <c r="BX929" s="471">
        <f t="shared" si="901"/>
        <v>838</v>
      </c>
      <c r="BY929" s="117"/>
      <c r="BZ929" s="117"/>
      <c r="CA929" s="117"/>
      <c r="CB929" s="117"/>
      <c r="CC929" s="117"/>
      <c r="CD929" s="461"/>
      <c r="CE929" s="236"/>
      <c r="CF929" s="224" t="str">
        <f t="shared" si="902"/>
        <v xml:space="preserve"> </v>
      </c>
      <c r="CG929" s="116"/>
      <c r="CH929" s="117"/>
      <c r="CI929" s="117"/>
      <c r="CJ929" s="117"/>
      <c r="CK929" s="472"/>
      <c r="CL929" s="472"/>
      <c r="CM929" s="472"/>
      <c r="CN929" s="472"/>
      <c r="CO929" s="117"/>
      <c r="CP929" s="253"/>
      <c r="CQ929" s="120"/>
      <c r="CR929" s="224" t="str" cm="1">
        <f t="array" ref="CR929">IF(AND(SUM(COUNTIF(CG929:CM929,{"*不明*","*その他*"})+COUNTIF(CO929:CP929,{"*不明*","*その他*"}))&gt;0,CQ929=""),"その他・不明の場合,10)具体的内容、理由を記入",IF(OR(AND(CI929=CI$65,COUNTA(CJ929:CM929)&lt;4),AND(OR(CI929=CI$63,CI929=CI$64,CI929=CI$66,CI929=CI$67,CI929=CI$68,CI929=""),COUNTA(CJ929:CM929)&gt;0)),"3)介護保険認定済→要介護度、認知症自立度、寝たきり度、介護保険サービス記入",IF(OR(AND(OR(CM929=CM$63,CM929=CM$64),CN929=""),AND(OR(CM929=CM$65,CM929=CM$66),CN929&lt;&gt;"")),"7)介護保険サービス受けている/過去受けていた→具体的内容記入"," ")))</f>
        <v xml:space="preserve"> </v>
      </c>
      <c r="CS929" s="224" t="str">
        <f t="shared" si="903"/>
        <v xml:space="preserve"> </v>
      </c>
      <c r="CT929" s="116"/>
      <c r="CU929" s="253"/>
      <c r="CV929" s="117"/>
      <c r="CW929" s="117"/>
      <c r="CX929" s="253"/>
      <c r="CY929" s="117"/>
      <c r="CZ929" s="117"/>
      <c r="DA929" s="253"/>
      <c r="DB929" s="117"/>
      <c r="DC929" s="224" t="str">
        <f t="shared" si="904"/>
        <v xml:space="preserve"> </v>
      </c>
      <c r="DD929" s="224" t="str">
        <f t="shared" si="905"/>
        <v xml:space="preserve"> </v>
      </c>
      <c r="DE929" s="224" t="str">
        <f t="shared" si="916"/>
        <v xml:space="preserve"> </v>
      </c>
      <c r="DF929" s="121"/>
      <c r="DG929" s="114"/>
      <c r="DH929" s="704"/>
      <c r="DI929" s="119"/>
      <c r="DJ929" s="187"/>
      <c r="DK929" s="254"/>
      <c r="DL929" s="224" t="str">
        <f t="shared" si="917"/>
        <v xml:space="preserve"> </v>
      </c>
      <c r="DM929" s="224" t="str">
        <f t="shared" si="906"/>
        <v xml:space="preserve"> </v>
      </c>
      <c r="DN929" s="474"/>
      <c r="DO929" s="117"/>
      <c r="DP929" s="117"/>
      <c r="DQ929" s="117"/>
      <c r="DR929" s="117"/>
      <c r="DS929" s="117"/>
      <c r="DT929" s="254"/>
      <c r="DU929" s="476"/>
      <c r="DV929" s="224" t="str">
        <f t="shared" si="918"/>
        <v xml:space="preserve"> </v>
      </c>
      <c r="DW929" s="115"/>
      <c r="DX929" s="470"/>
      <c r="DY929" s="117"/>
      <c r="DZ929" s="704"/>
      <c r="EA929" s="224" t="str">
        <f t="shared" si="919"/>
        <v xml:space="preserve"> </v>
      </c>
      <c r="EB929" s="906"/>
      <c r="EC929" s="904"/>
      <c r="ED929" s="904"/>
      <c r="EE929" s="904"/>
      <c r="EF929" s="904"/>
      <c r="EG929" s="904"/>
      <c r="EH929" s="904"/>
      <c r="EI929" s="904"/>
      <c r="EJ929" s="904"/>
      <c r="EK929" s="905"/>
      <c r="EL929" s="80"/>
      <c r="EM929" s="224" t="str">
        <f t="shared" si="907"/>
        <v xml:space="preserve"> </v>
      </c>
      <c r="EN929" s="224" t="str">
        <f t="shared" si="908"/>
        <v xml:space="preserve"> </v>
      </c>
      <c r="EO929" s="115"/>
      <c r="EP929" s="1050"/>
      <c r="EQ929" s="253"/>
      <c r="ER929" s="117"/>
      <c r="ES929" s="1258">
        <f t="shared" si="909"/>
        <v>838</v>
      </c>
      <c r="ET929" s="224" t="str">
        <f t="shared" si="910"/>
        <v xml:space="preserve"> </v>
      </c>
      <c r="EU929" s="477" t="str">
        <f t="shared" si="911"/>
        <v/>
      </c>
      <c r="EV929" s="1334" t="str">
        <f t="shared" si="914"/>
        <v xml:space="preserve"> </v>
      </c>
      <c r="EW929" s="1332" t="str">
        <f t="shared" si="958"/>
        <v/>
      </c>
      <c r="EX929" s="1275" t="str">
        <f t="shared" si="940"/>
        <v/>
      </c>
      <c r="EY929" s="1275" t="str">
        <f t="shared" si="941"/>
        <v/>
      </c>
      <c r="EZ929" s="1275" t="str">
        <f t="shared" si="942"/>
        <v/>
      </c>
      <c r="FA929" s="1275" t="str">
        <f t="shared" si="943"/>
        <v/>
      </c>
      <c r="FB929" s="1275" t="str">
        <f t="shared" si="944"/>
        <v/>
      </c>
      <c r="FC929" s="1333" t="str">
        <f t="shared" si="945"/>
        <v/>
      </c>
      <c r="FE929" s="1234" t="str">
        <f t="shared" si="946"/>
        <v xml:space="preserve"> </v>
      </c>
      <c r="FF929" s="1234" t="str">
        <f t="shared" si="947"/>
        <v xml:space="preserve"> </v>
      </c>
      <c r="FG929" s="1234" t="str">
        <f t="shared" si="948"/>
        <v xml:space="preserve"> </v>
      </c>
      <c r="FH929" s="1234" t="str">
        <f t="shared" si="949"/>
        <v xml:space="preserve"> </v>
      </c>
      <c r="FI929" s="1234" t="str">
        <f t="shared" si="920"/>
        <v xml:space="preserve"> </v>
      </c>
      <c r="FJ929" s="1234" t="str">
        <f t="shared" si="950"/>
        <v xml:space="preserve"> </v>
      </c>
      <c r="FK929" s="1234">
        <f t="shared" si="921"/>
        <v>0</v>
      </c>
      <c r="FL929" s="1227"/>
      <c r="FM929" s="1234" t="str">
        <f t="shared" si="922"/>
        <v xml:space="preserve"> </v>
      </c>
      <c r="FN929" s="1234" t="str">
        <f t="shared" si="923"/>
        <v xml:space="preserve"> </v>
      </c>
      <c r="FO929" s="1234" t="str">
        <f t="shared" si="951"/>
        <v xml:space="preserve"> </v>
      </c>
      <c r="FP929" s="1234" t="str">
        <f t="shared" si="952"/>
        <v xml:space="preserve"> </v>
      </c>
      <c r="FQ929" s="1234" t="str">
        <f t="shared" si="924"/>
        <v xml:space="preserve"> </v>
      </c>
      <c r="FR929" s="1234" t="str">
        <f t="shared" si="953"/>
        <v xml:space="preserve"> </v>
      </c>
      <c r="FS929" s="1234">
        <f t="shared" ref="FS929:FS992" si="959">COUNTIFS(FM929:FR929,"●")</f>
        <v>0</v>
      </c>
      <c r="FT929" s="1227"/>
      <c r="FU929" s="1234" t="str">
        <f t="shared" si="954"/>
        <v xml:space="preserve"> </v>
      </c>
      <c r="FV929" s="1234" t="str">
        <f t="shared" si="955"/>
        <v xml:space="preserve"> </v>
      </c>
      <c r="FW929" s="1234" t="str">
        <f t="shared" si="956"/>
        <v xml:space="preserve"> </v>
      </c>
      <c r="FX929" s="1234" t="str">
        <f t="shared" si="925"/>
        <v xml:space="preserve"> </v>
      </c>
      <c r="FY929" s="1234" t="str">
        <f t="shared" si="926"/>
        <v xml:space="preserve"> </v>
      </c>
      <c r="FZ929" s="1234" t="str">
        <f t="shared" si="957"/>
        <v xml:space="preserve"> </v>
      </c>
      <c r="GA929" s="1234">
        <f t="shared" si="927"/>
        <v>0</v>
      </c>
      <c r="GB929" s="1227"/>
      <c r="GC929" s="1234" t="str">
        <f t="shared" si="928"/>
        <v xml:space="preserve"> </v>
      </c>
      <c r="GD929" s="1234" t="str">
        <f t="shared" si="929"/>
        <v xml:space="preserve"> </v>
      </c>
      <c r="GE929" s="1234" t="str">
        <f t="shared" si="930"/>
        <v xml:space="preserve"> </v>
      </c>
      <c r="GF929" s="1234" t="str">
        <f t="shared" si="931"/>
        <v xml:space="preserve"> </v>
      </c>
      <c r="GG929" s="1234" t="str">
        <f t="shared" si="932"/>
        <v xml:space="preserve"> </v>
      </c>
      <c r="GH929" s="1234" t="str">
        <f t="shared" si="933"/>
        <v xml:space="preserve"> </v>
      </c>
      <c r="GI929" s="1234" t="str">
        <f t="shared" si="934"/>
        <v xml:space="preserve"> </v>
      </c>
      <c r="GJ929" s="1234" t="str">
        <f t="shared" si="935"/>
        <v xml:space="preserve"> </v>
      </c>
      <c r="GK929" s="1234" t="str">
        <f t="shared" si="936"/>
        <v xml:space="preserve"> </v>
      </c>
      <c r="GL929" s="1234" t="str">
        <f t="shared" si="937"/>
        <v xml:space="preserve"> </v>
      </c>
      <c r="GM929" s="1234" t="str">
        <f t="shared" si="938"/>
        <v xml:space="preserve"> </v>
      </c>
      <c r="GN929" s="1234">
        <f t="shared" si="939"/>
        <v>0</v>
      </c>
    </row>
    <row r="930" spans="1:196" s="100" customFormat="1" ht="27" customHeight="1" thickTop="1" thickBot="1">
      <c r="A930" s="1208">
        <f>【A票】【D票】!$D$10</f>
        <v>0</v>
      </c>
      <c r="B930" s="1212">
        <f>【A票】【D票】!$H$10</f>
        <v>0</v>
      </c>
      <c r="C930" s="1213" t="str">
        <f>【A票】【D票】!$K$10</f>
        <v xml:space="preserve"> </v>
      </c>
      <c r="D930" s="1214">
        <f t="shared" si="913"/>
        <v>839</v>
      </c>
      <c r="E930" s="914"/>
      <c r="F930" s="467"/>
      <c r="G930" s="469"/>
      <c r="H930" s="224" t="str">
        <f t="shared" si="899"/>
        <v xml:space="preserve"> </v>
      </c>
      <c r="I930" s="704"/>
      <c r="J930" s="117"/>
      <c r="K930" s="117"/>
      <c r="L930" s="117"/>
      <c r="M930" s="117"/>
      <c r="N930" s="117"/>
      <c r="O930" s="117"/>
      <c r="P930" s="117"/>
      <c r="Q930" s="117"/>
      <c r="R930" s="117"/>
      <c r="S930" s="117"/>
      <c r="T930" s="254"/>
      <c r="U930" s="646"/>
      <c r="V930" s="646"/>
      <c r="W930" s="114"/>
      <c r="X930" s="254"/>
      <c r="Y930" s="224" t="str">
        <f t="shared" si="900"/>
        <v xml:space="preserve"> </v>
      </c>
      <c r="Z930" s="579"/>
      <c r="AA930" s="704"/>
      <c r="AB930" s="119"/>
      <c r="AC930" s="224" t="str">
        <f t="shared" si="915"/>
        <v xml:space="preserve"> </v>
      </c>
      <c r="AD930" s="115"/>
      <c r="AE930" s="253"/>
      <c r="AF930" s="704"/>
      <c r="AG930" s="727"/>
      <c r="AH930" s="727"/>
      <c r="AI930" s="727"/>
      <c r="AJ930" s="727"/>
      <c r="AK930" s="591"/>
      <c r="AL930" s="727"/>
      <c r="AM930" s="727"/>
      <c r="AN930" s="727"/>
      <c r="AO930" s="727"/>
      <c r="AP930" s="727"/>
      <c r="AQ930" s="727"/>
      <c r="AR930" s="727"/>
      <c r="AS930" s="727"/>
      <c r="AT930" s="727"/>
      <c r="AU930" s="727"/>
      <c r="AV930" s="727"/>
      <c r="AW930" s="727"/>
      <c r="AX930" s="727"/>
      <c r="AY930" s="727"/>
      <c r="AZ930" s="727"/>
      <c r="BA930" s="727"/>
      <c r="BB930" s="727"/>
      <c r="BC930" s="821"/>
      <c r="BD930" s="727"/>
      <c r="BE930" s="727"/>
      <c r="BF930" s="727"/>
      <c r="BG930" s="727"/>
      <c r="BH930" s="727"/>
      <c r="BI930" s="727"/>
      <c r="BJ930" s="727"/>
      <c r="BK930" s="727"/>
      <c r="BL930" s="821"/>
      <c r="BM930" s="727"/>
      <c r="BN930" s="727"/>
      <c r="BO930" s="727"/>
      <c r="BP930" s="727"/>
      <c r="BQ930" s="727"/>
      <c r="BR930" s="821"/>
      <c r="BS930" s="727"/>
      <c r="BT930" s="727"/>
      <c r="BU930" s="727"/>
      <c r="BV930" s="591"/>
      <c r="BW930" s="224" t="str">
        <f t="shared" si="912"/>
        <v xml:space="preserve"> </v>
      </c>
      <c r="BX930" s="471">
        <f t="shared" si="901"/>
        <v>839</v>
      </c>
      <c r="BY930" s="117"/>
      <c r="BZ930" s="117"/>
      <c r="CA930" s="117"/>
      <c r="CB930" s="117"/>
      <c r="CC930" s="117"/>
      <c r="CD930" s="461"/>
      <c r="CE930" s="236"/>
      <c r="CF930" s="224" t="str">
        <f t="shared" si="902"/>
        <v xml:space="preserve"> </v>
      </c>
      <c r="CG930" s="116"/>
      <c r="CH930" s="117"/>
      <c r="CI930" s="117"/>
      <c r="CJ930" s="117"/>
      <c r="CK930" s="472"/>
      <c r="CL930" s="472"/>
      <c r="CM930" s="472"/>
      <c r="CN930" s="472"/>
      <c r="CO930" s="117"/>
      <c r="CP930" s="253"/>
      <c r="CQ930" s="120"/>
      <c r="CR930" s="224" t="str" cm="1">
        <f t="array" ref="CR930">IF(AND(SUM(COUNTIF(CG930:CM930,{"*不明*","*その他*"})+COUNTIF(CO930:CP930,{"*不明*","*その他*"}))&gt;0,CQ930=""),"その他・不明の場合,10)具体的内容、理由を記入",IF(OR(AND(CI930=CI$65,COUNTA(CJ930:CM930)&lt;4),AND(OR(CI930=CI$63,CI930=CI$64,CI930=CI$66,CI930=CI$67,CI930=CI$68,CI930=""),COUNTA(CJ930:CM930)&gt;0)),"3)介護保険認定済→要介護度、認知症自立度、寝たきり度、介護保険サービス記入",IF(OR(AND(OR(CM930=CM$63,CM930=CM$64),CN930=""),AND(OR(CM930=CM$65,CM930=CM$66),CN930&lt;&gt;"")),"7)介護保険サービス受けている/過去受けていた→具体的内容記入"," ")))</f>
        <v xml:space="preserve"> </v>
      </c>
      <c r="CS930" s="224" t="str">
        <f t="shared" si="903"/>
        <v xml:space="preserve"> </v>
      </c>
      <c r="CT930" s="116"/>
      <c r="CU930" s="253"/>
      <c r="CV930" s="117"/>
      <c r="CW930" s="117"/>
      <c r="CX930" s="253"/>
      <c r="CY930" s="117"/>
      <c r="CZ930" s="117"/>
      <c r="DA930" s="253"/>
      <c r="DB930" s="117"/>
      <c r="DC930" s="224" t="str">
        <f t="shared" si="904"/>
        <v xml:space="preserve"> </v>
      </c>
      <c r="DD930" s="224" t="str">
        <f t="shared" si="905"/>
        <v xml:space="preserve"> </v>
      </c>
      <c r="DE930" s="224" t="str">
        <f t="shared" si="916"/>
        <v xml:space="preserve"> </v>
      </c>
      <c r="DF930" s="121"/>
      <c r="DG930" s="114"/>
      <c r="DH930" s="704"/>
      <c r="DI930" s="119"/>
      <c r="DJ930" s="187"/>
      <c r="DK930" s="254"/>
      <c r="DL930" s="224" t="str">
        <f t="shared" si="917"/>
        <v xml:space="preserve"> </v>
      </c>
      <c r="DM930" s="224" t="str">
        <f t="shared" si="906"/>
        <v xml:space="preserve"> </v>
      </c>
      <c r="DN930" s="474"/>
      <c r="DO930" s="117"/>
      <c r="DP930" s="117"/>
      <c r="DQ930" s="117"/>
      <c r="DR930" s="117"/>
      <c r="DS930" s="117"/>
      <c r="DT930" s="254"/>
      <c r="DU930" s="476"/>
      <c r="DV930" s="224" t="str">
        <f t="shared" si="918"/>
        <v xml:space="preserve"> </v>
      </c>
      <c r="DW930" s="115"/>
      <c r="DX930" s="470"/>
      <c r="DY930" s="117"/>
      <c r="DZ930" s="704"/>
      <c r="EA930" s="224" t="str">
        <f t="shared" si="919"/>
        <v xml:space="preserve"> </v>
      </c>
      <c r="EB930" s="906"/>
      <c r="EC930" s="904"/>
      <c r="ED930" s="904"/>
      <c r="EE930" s="904"/>
      <c r="EF930" s="904"/>
      <c r="EG930" s="904"/>
      <c r="EH930" s="904"/>
      <c r="EI930" s="904"/>
      <c r="EJ930" s="904"/>
      <c r="EK930" s="905"/>
      <c r="EL930" s="80"/>
      <c r="EM930" s="224" t="str">
        <f t="shared" si="907"/>
        <v xml:space="preserve"> </v>
      </c>
      <c r="EN930" s="224" t="str">
        <f t="shared" si="908"/>
        <v xml:space="preserve"> </v>
      </c>
      <c r="EO930" s="115"/>
      <c r="EP930" s="1050"/>
      <c r="EQ930" s="253"/>
      <c r="ER930" s="117"/>
      <c r="ES930" s="1258">
        <f t="shared" si="909"/>
        <v>839</v>
      </c>
      <c r="ET930" s="224" t="str">
        <f t="shared" si="910"/>
        <v xml:space="preserve"> </v>
      </c>
      <c r="EU930" s="477" t="str">
        <f t="shared" si="911"/>
        <v/>
      </c>
      <c r="EV930" s="1334" t="str">
        <f t="shared" si="914"/>
        <v xml:space="preserve"> </v>
      </c>
      <c r="EW930" s="1332" t="str">
        <f t="shared" si="958"/>
        <v/>
      </c>
      <c r="EX930" s="1275" t="str">
        <f t="shared" si="940"/>
        <v/>
      </c>
      <c r="EY930" s="1275" t="str">
        <f t="shared" si="941"/>
        <v/>
      </c>
      <c r="EZ930" s="1275" t="str">
        <f t="shared" si="942"/>
        <v/>
      </c>
      <c r="FA930" s="1275" t="str">
        <f t="shared" si="943"/>
        <v/>
      </c>
      <c r="FB930" s="1275" t="str">
        <f t="shared" si="944"/>
        <v/>
      </c>
      <c r="FC930" s="1333" t="str">
        <f t="shared" si="945"/>
        <v/>
      </c>
      <c r="FE930" s="1234" t="str">
        <f t="shared" si="946"/>
        <v xml:space="preserve"> </v>
      </c>
      <c r="FF930" s="1234" t="str">
        <f t="shared" si="947"/>
        <v xml:space="preserve"> </v>
      </c>
      <c r="FG930" s="1234" t="str">
        <f t="shared" si="948"/>
        <v xml:space="preserve"> </v>
      </c>
      <c r="FH930" s="1234" t="str">
        <f t="shared" si="949"/>
        <v xml:space="preserve"> </v>
      </c>
      <c r="FI930" s="1234" t="str">
        <f t="shared" si="920"/>
        <v xml:space="preserve"> </v>
      </c>
      <c r="FJ930" s="1234" t="str">
        <f t="shared" si="950"/>
        <v xml:space="preserve"> </v>
      </c>
      <c r="FK930" s="1234">
        <f t="shared" si="921"/>
        <v>0</v>
      </c>
      <c r="FL930" s="1227"/>
      <c r="FM930" s="1234" t="str">
        <f t="shared" si="922"/>
        <v xml:space="preserve"> </v>
      </c>
      <c r="FN930" s="1234" t="str">
        <f t="shared" si="923"/>
        <v xml:space="preserve"> </v>
      </c>
      <c r="FO930" s="1234" t="str">
        <f t="shared" si="951"/>
        <v xml:space="preserve"> </v>
      </c>
      <c r="FP930" s="1234" t="str">
        <f t="shared" si="952"/>
        <v xml:space="preserve"> </v>
      </c>
      <c r="FQ930" s="1234" t="str">
        <f t="shared" si="924"/>
        <v xml:space="preserve"> </v>
      </c>
      <c r="FR930" s="1234" t="str">
        <f t="shared" si="953"/>
        <v xml:space="preserve"> </v>
      </c>
      <c r="FS930" s="1234">
        <f t="shared" si="959"/>
        <v>0</v>
      </c>
      <c r="FT930" s="1227"/>
      <c r="FU930" s="1234" t="str">
        <f t="shared" si="954"/>
        <v xml:space="preserve"> </v>
      </c>
      <c r="FV930" s="1234" t="str">
        <f t="shared" si="955"/>
        <v xml:space="preserve"> </v>
      </c>
      <c r="FW930" s="1234" t="str">
        <f t="shared" si="956"/>
        <v xml:space="preserve"> </v>
      </c>
      <c r="FX930" s="1234" t="str">
        <f t="shared" si="925"/>
        <v xml:space="preserve"> </v>
      </c>
      <c r="FY930" s="1234" t="str">
        <f t="shared" si="926"/>
        <v xml:space="preserve"> </v>
      </c>
      <c r="FZ930" s="1234" t="str">
        <f t="shared" si="957"/>
        <v xml:space="preserve"> </v>
      </c>
      <c r="GA930" s="1234">
        <f t="shared" si="927"/>
        <v>0</v>
      </c>
      <c r="GB930" s="1227"/>
      <c r="GC930" s="1234" t="str">
        <f t="shared" si="928"/>
        <v xml:space="preserve"> </v>
      </c>
      <c r="GD930" s="1234" t="str">
        <f t="shared" si="929"/>
        <v xml:space="preserve"> </v>
      </c>
      <c r="GE930" s="1234" t="str">
        <f t="shared" si="930"/>
        <v xml:space="preserve"> </v>
      </c>
      <c r="GF930" s="1234" t="str">
        <f t="shared" si="931"/>
        <v xml:space="preserve"> </v>
      </c>
      <c r="GG930" s="1234" t="str">
        <f t="shared" si="932"/>
        <v xml:space="preserve"> </v>
      </c>
      <c r="GH930" s="1234" t="str">
        <f t="shared" si="933"/>
        <v xml:space="preserve"> </v>
      </c>
      <c r="GI930" s="1234" t="str">
        <f t="shared" si="934"/>
        <v xml:space="preserve"> </v>
      </c>
      <c r="GJ930" s="1234" t="str">
        <f t="shared" si="935"/>
        <v xml:space="preserve"> </v>
      </c>
      <c r="GK930" s="1234" t="str">
        <f t="shared" si="936"/>
        <v xml:space="preserve"> </v>
      </c>
      <c r="GL930" s="1234" t="str">
        <f t="shared" si="937"/>
        <v xml:space="preserve"> </v>
      </c>
      <c r="GM930" s="1234" t="str">
        <f t="shared" si="938"/>
        <v xml:space="preserve"> </v>
      </c>
      <c r="GN930" s="1234">
        <f t="shared" si="939"/>
        <v>0</v>
      </c>
    </row>
    <row r="931" spans="1:196" s="100" customFormat="1" ht="27" customHeight="1" thickTop="1" thickBot="1">
      <c r="A931" s="1208">
        <f>【A票】【D票】!$D$10</f>
        <v>0</v>
      </c>
      <c r="B931" s="1212">
        <f>【A票】【D票】!$H$10</f>
        <v>0</v>
      </c>
      <c r="C931" s="1213" t="str">
        <f>【A票】【D票】!$K$10</f>
        <v xml:space="preserve"> </v>
      </c>
      <c r="D931" s="1214">
        <f t="shared" si="913"/>
        <v>840</v>
      </c>
      <c r="E931" s="914"/>
      <c r="F931" s="467"/>
      <c r="G931" s="469"/>
      <c r="H931" s="224" t="str">
        <f t="shared" si="899"/>
        <v xml:space="preserve"> </v>
      </c>
      <c r="I931" s="704"/>
      <c r="J931" s="117"/>
      <c r="K931" s="117"/>
      <c r="L931" s="117"/>
      <c r="M931" s="117"/>
      <c r="N931" s="117"/>
      <c r="O931" s="117"/>
      <c r="P931" s="117"/>
      <c r="Q931" s="117"/>
      <c r="R931" s="117"/>
      <c r="S931" s="117"/>
      <c r="T931" s="254"/>
      <c r="U931" s="646"/>
      <c r="V931" s="646"/>
      <c r="W931" s="114"/>
      <c r="X931" s="254"/>
      <c r="Y931" s="224" t="str">
        <f t="shared" si="900"/>
        <v xml:space="preserve"> </v>
      </c>
      <c r="Z931" s="579"/>
      <c r="AA931" s="704"/>
      <c r="AB931" s="119"/>
      <c r="AC931" s="224" t="str">
        <f t="shared" si="915"/>
        <v xml:space="preserve"> </v>
      </c>
      <c r="AD931" s="115"/>
      <c r="AE931" s="253"/>
      <c r="AF931" s="704"/>
      <c r="AG931" s="727"/>
      <c r="AH931" s="727"/>
      <c r="AI931" s="727"/>
      <c r="AJ931" s="727"/>
      <c r="AK931" s="591"/>
      <c r="AL931" s="727"/>
      <c r="AM931" s="727"/>
      <c r="AN931" s="727"/>
      <c r="AO931" s="727"/>
      <c r="AP931" s="727"/>
      <c r="AQ931" s="727"/>
      <c r="AR931" s="727"/>
      <c r="AS931" s="727"/>
      <c r="AT931" s="727"/>
      <c r="AU931" s="727"/>
      <c r="AV931" s="727"/>
      <c r="AW931" s="727"/>
      <c r="AX931" s="727"/>
      <c r="AY931" s="727"/>
      <c r="AZ931" s="727"/>
      <c r="BA931" s="727"/>
      <c r="BB931" s="727"/>
      <c r="BC931" s="821"/>
      <c r="BD931" s="727"/>
      <c r="BE931" s="727"/>
      <c r="BF931" s="727"/>
      <c r="BG931" s="727"/>
      <c r="BH931" s="727"/>
      <c r="BI931" s="727"/>
      <c r="BJ931" s="727"/>
      <c r="BK931" s="727"/>
      <c r="BL931" s="821"/>
      <c r="BM931" s="727"/>
      <c r="BN931" s="727"/>
      <c r="BO931" s="727"/>
      <c r="BP931" s="727"/>
      <c r="BQ931" s="727"/>
      <c r="BR931" s="821"/>
      <c r="BS931" s="727"/>
      <c r="BT931" s="727"/>
      <c r="BU931" s="727"/>
      <c r="BV931" s="591"/>
      <c r="BW931" s="224" t="str">
        <f t="shared" si="912"/>
        <v xml:space="preserve"> </v>
      </c>
      <c r="BX931" s="471">
        <f t="shared" si="901"/>
        <v>840</v>
      </c>
      <c r="BY931" s="117"/>
      <c r="BZ931" s="117"/>
      <c r="CA931" s="117"/>
      <c r="CB931" s="117"/>
      <c r="CC931" s="117"/>
      <c r="CD931" s="461"/>
      <c r="CE931" s="236"/>
      <c r="CF931" s="224" t="str">
        <f t="shared" si="902"/>
        <v xml:space="preserve"> </v>
      </c>
      <c r="CG931" s="116"/>
      <c r="CH931" s="117"/>
      <c r="CI931" s="117"/>
      <c r="CJ931" s="117"/>
      <c r="CK931" s="472"/>
      <c r="CL931" s="472"/>
      <c r="CM931" s="472"/>
      <c r="CN931" s="472"/>
      <c r="CO931" s="117"/>
      <c r="CP931" s="253"/>
      <c r="CQ931" s="120"/>
      <c r="CR931" s="224" t="str" cm="1">
        <f t="array" ref="CR931">IF(AND(SUM(COUNTIF(CG931:CM931,{"*不明*","*その他*"})+COUNTIF(CO931:CP931,{"*不明*","*その他*"}))&gt;0,CQ931=""),"その他・不明の場合,10)具体的内容、理由を記入",IF(OR(AND(CI931=CI$65,COUNTA(CJ931:CM931)&lt;4),AND(OR(CI931=CI$63,CI931=CI$64,CI931=CI$66,CI931=CI$67,CI931=CI$68,CI931=""),COUNTA(CJ931:CM931)&gt;0)),"3)介護保険認定済→要介護度、認知症自立度、寝たきり度、介護保険サービス記入",IF(OR(AND(OR(CM931=CM$63,CM931=CM$64),CN931=""),AND(OR(CM931=CM$65,CM931=CM$66),CN931&lt;&gt;"")),"7)介護保険サービス受けている/過去受けていた→具体的内容記入"," ")))</f>
        <v xml:space="preserve"> </v>
      </c>
      <c r="CS931" s="224" t="str">
        <f t="shared" si="903"/>
        <v xml:space="preserve"> </v>
      </c>
      <c r="CT931" s="116"/>
      <c r="CU931" s="253"/>
      <c r="CV931" s="117"/>
      <c r="CW931" s="117"/>
      <c r="CX931" s="253"/>
      <c r="CY931" s="117"/>
      <c r="CZ931" s="117"/>
      <c r="DA931" s="253"/>
      <c r="DB931" s="117"/>
      <c r="DC931" s="224" t="str">
        <f t="shared" si="904"/>
        <v xml:space="preserve"> </v>
      </c>
      <c r="DD931" s="224" t="str">
        <f t="shared" si="905"/>
        <v xml:space="preserve"> </v>
      </c>
      <c r="DE931" s="224" t="str">
        <f t="shared" si="916"/>
        <v xml:space="preserve"> </v>
      </c>
      <c r="DF931" s="121"/>
      <c r="DG931" s="114"/>
      <c r="DH931" s="704"/>
      <c r="DI931" s="119"/>
      <c r="DJ931" s="187"/>
      <c r="DK931" s="254"/>
      <c r="DL931" s="224" t="str">
        <f t="shared" si="917"/>
        <v xml:space="preserve"> </v>
      </c>
      <c r="DM931" s="224" t="str">
        <f t="shared" si="906"/>
        <v xml:space="preserve"> </v>
      </c>
      <c r="DN931" s="474"/>
      <c r="DO931" s="117"/>
      <c r="DP931" s="117"/>
      <c r="DQ931" s="117"/>
      <c r="DR931" s="117"/>
      <c r="DS931" s="117"/>
      <c r="DT931" s="254"/>
      <c r="DU931" s="476"/>
      <c r="DV931" s="224" t="str">
        <f t="shared" si="918"/>
        <v xml:space="preserve"> </v>
      </c>
      <c r="DW931" s="115"/>
      <c r="DX931" s="470"/>
      <c r="DY931" s="117"/>
      <c r="DZ931" s="704"/>
      <c r="EA931" s="224" t="str">
        <f t="shared" si="919"/>
        <v xml:space="preserve"> </v>
      </c>
      <c r="EB931" s="906"/>
      <c r="EC931" s="904"/>
      <c r="ED931" s="904"/>
      <c r="EE931" s="904"/>
      <c r="EF931" s="904"/>
      <c r="EG931" s="904"/>
      <c r="EH931" s="904"/>
      <c r="EI931" s="904"/>
      <c r="EJ931" s="904"/>
      <c r="EK931" s="905"/>
      <c r="EL931" s="80"/>
      <c r="EM931" s="224" t="str">
        <f t="shared" si="907"/>
        <v xml:space="preserve"> </v>
      </c>
      <c r="EN931" s="224" t="str">
        <f t="shared" si="908"/>
        <v xml:space="preserve"> </v>
      </c>
      <c r="EO931" s="115"/>
      <c r="EP931" s="1050"/>
      <c r="EQ931" s="253"/>
      <c r="ER931" s="117"/>
      <c r="ES931" s="1258">
        <f t="shared" si="909"/>
        <v>840</v>
      </c>
      <c r="ET931" s="224" t="str">
        <f t="shared" si="910"/>
        <v xml:space="preserve"> </v>
      </c>
      <c r="EU931" s="477" t="str">
        <f t="shared" si="911"/>
        <v/>
      </c>
      <c r="EV931" s="1334" t="str">
        <f t="shared" si="914"/>
        <v xml:space="preserve"> </v>
      </c>
      <c r="EW931" s="1332" t="str">
        <f t="shared" si="958"/>
        <v/>
      </c>
      <c r="EX931" s="1275" t="str">
        <f t="shared" si="940"/>
        <v/>
      </c>
      <c r="EY931" s="1275" t="str">
        <f t="shared" si="941"/>
        <v/>
      </c>
      <c r="EZ931" s="1275" t="str">
        <f t="shared" si="942"/>
        <v/>
      </c>
      <c r="FA931" s="1275" t="str">
        <f t="shared" si="943"/>
        <v/>
      </c>
      <c r="FB931" s="1275" t="str">
        <f t="shared" si="944"/>
        <v/>
      </c>
      <c r="FC931" s="1333" t="str">
        <f t="shared" si="945"/>
        <v/>
      </c>
      <c r="FE931" s="1234" t="str">
        <f t="shared" si="946"/>
        <v xml:space="preserve"> </v>
      </c>
      <c r="FF931" s="1234" t="str">
        <f t="shared" si="947"/>
        <v xml:space="preserve"> </v>
      </c>
      <c r="FG931" s="1234" t="str">
        <f t="shared" si="948"/>
        <v xml:space="preserve"> </v>
      </c>
      <c r="FH931" s="1234" t="str">
        <f t="shared" si="949"/>
        <v xml:space="preserve"> </v>
      </c>
      <c r="FI931" s="1234" t="str">
        <f t="shared" si="920"/>
        <v xml:space="preserve"> </v>
      </c>
      <c r="FJ931" s="1234" t="str">
        <f t="shared" si="950"/>
        <v xml:space="preserve"> </v>
      </c>
      <c r="FK931" s="1234">
        <f t="shared" si="921"/>
        <v>0</v>
      </c>
      <c r="FL931" s="1227"/>
      <c r="FM931" s="1234" t="str">
        <f t="shared" si="922"/>
        <v xml:space="preserve"> </v>
      </c>
      <c r="FN931" s="1234" t="str">
        <f t="shared" si="923"/>
        <v xml:space="preserve"> </v>
      </c>
      <c r="FO931" s="1234" t="str">
        <f t="shared" si="951"/>
        <v xml:space="preserve"> </v>
      </c>
      <c r="FP931" s="1234" t="str">
        <f t="shared" si="952"/>
        <v xml:space="preserve"> </v>
      </c>
      <c r="FQ931" s="1234" t="str">
        <f t="shared" si="924"/>
        <v xml:space="preserve"> </v>
      </c>
      <c r="FR931" s="1234" t="str">
        <f t="shared" si="953"/>
        <v xml:space="preserve"> </v>
      </c>
      <c r="FS931" s="1234">
        <f t="shared" si="959"/>
        <v>0</v>
      </c>
      <c r="FT931" s="1227"/>
      <c r="FU931" s="1234" t="str">
        <f t="shared" si="954"/>
        <v xml:space="preserve"> </v>
      </c>
      <c r="FV931" s="1234" t="str">
        <f t="shared" si="955"/>
        <v xml:space="preserve"> </v>
      </c>
      <c r="FW931" s="1234" t="str">
        <f t="shared" si="956"/>
        <v xml:space="preserve"> </v>
      </c>
      <c r="FX931" s="1234" t="str">
        <f t="shared" si="925"/>
        <v xml:space="preserve"> </v>
      </c>
      <c r="FY931" s="1234" t="str">
        <f t="shared" si="926"/>
        <v xml:space="preserve"> </v>
      </c>
      <c r="FZ931" s="1234" t="str">
        <f t="shared" si="957"/>
        <v xml:space="preserve"> </v>
      </c>
      <c r="GA931" s="1234">
        <f t="shared" si="927"/>
        <v>0</v>
      </c>
      <c r="GB931" s="1227"/>
      <c r="GC931" s="1234" t="str">
        <f t="shared" si="928"/>
        <v xml:space="preserve"> </v>
      </c>
      <c r="GD931" s="1234" t="str">
        <f t="shared" si="929"/>
        <v xml:space="preserve"> </v>
      </c>
      <c r="GE931" s="1234" t="str">
        <f t="shared" si="930"/>
        <v xml:space="preserve"> </v>
      </c>
      <c r="GF931" s="1234" t="str">
        <f t="shared" si="931"/>
        <v xml:space="preserve"> </v>
      </c>
      <c r="GG931" s="1234" t="str">
        <f t="shared" si="932"/>
        <v xml:space="preserve"> </v>
      </c>
      <c r="GH931" s="1234" t="str">
        <f t="shared" si="933"/>
        <v xml:space="preserve"> </v>
      </c>
      <c r="GI931" s="1234" t="str">
        <f t="shared" si="934"/>
        <v xml:space="preserve"> </v>
      </c>
      <c r="GJ931" s="1234" t="str">
        <f t="shared" si="935"/>
        <v xml:space="preserve"> </v>
      </c>
      <c r="GK931" s="1234" t="str">
        <f t="shared" si="936"/>
        <v xml:space="preserve"> </v>
      </c>
      <c r="GL931" s="1234" t="str">
        <f t="shared" si="937"/>
        <v xml:space="preserve"> </v>
      </c>
      <c r="GM931" s="1234" t="str">
        <f t="shared" si="938"/>
        <v xml:space="preserve"> </v>
      </c>
      <c r="GN931" s="1234">
        <f t="shared" si="939"/>
        <v>0</v>
      </c>
    </row>
    <row r="932" spans="1:196" s="100" customFormat="1" ht="27" customHeight="1" thickTop="1" thickBot="1">
      <c r="A932" s="1208">
        <f>【A票】【D票】!$D$10</f>
        <v>0</v>
      </c>
      <c r="B932" s="1212">
        <f>【A票】【D票】!$H$10</f>
        <v>0</v>
      </c>
      <c r="C932" s="1213" t="str">
        <f>【A票】【D票】!$K$10</f>
        <v xml:space="preserve"> </v>
      </c>
      <c r="D932" s="1214">
        <f t="shared" si="913"/>
        <v>841</v>
      </c>
      <c r="E932" s="914"/>
      <c r="F932" s="467"/>
      <c r="G932" s="469"/>
      <c r="H932" s="224" t="str">
        <f t="shared" si="899"/>
        <v xml:space="preserve"> </v>
      </c>
      <c r="I932" s="704"/>
      <c r="J932" s="117"/>
      <c r="K932" s="117"/>
      <c r="L932" s="117"/>
      <c r="M932" s="117"/>
      <c r="N932" s="117"/>
      <c r="O932" s="117"/>
      <c r="P932" s="117"/>
      <c r="Q932" s="117"/>
      <c r="R932" s="117"/>
      <c r="S932" s="117"/>
      <c r="T932" s="254"/>
      <c r="U932" s="646"/>
      <c r="V932" s="646"/>
      <c r="W932" s="114"/>
      <c r="X932" s="254"/>
      <c r="Y932" s="224" t="str">
        <f t="shared" si="900"/>
        <v xml:space="preserve"> </v>
      </c>
      <c r="Z932" s="579"/>
      <c r="AA932" s="704"/>
      <c r="AB932" s="119"/>
      <c r="AC932" s="224" t="str">
        <f t="shared" si="915"/>
        <v xml:space="preserve"> </v>
      </c>
      <c r="AD932" s="115"/>
      <c r="AE932" s="253"/>
      <c r="AF932" s="704"/>
      <c r="AG932" s="727"/>
      <c r="AH932" s="727"/>
      <c r="AI932" s="727"/>
      <c r="AJ932" s="727"/>
      <c r="AK932" s="591"/>
      <c r="AL932" s="727"/>
      <c r="AM932" s="727"/>
      <c r="AN932" s="727"/>
      <c r="AO932" s="727"/>
      <c r="AP932" s="727"/>
      <c r="AQ932" s="727"/>
      <c r="AR932" s="727"/>
      <c r="AS932" s="727"/>
      <c r="AT932" s="727"/>
      <c r="AU932" s="727"/>
      <c r="AV932" s="727"/>
      <c r="AW932" s="727"/>
      <c r="AX932" s="727"/>
      <c r="AY932" s="727"/>
      <c r="AZ932" s="727"/>
      <c r="BA932" s="727"/>
      <c r="BB932" s="727"/>
      <c r="BC932" s="821"/>
      <c r="BD932" s="727"/>
      <c r="BE932" s="727"/>
      <c r="BF932" s="727"/>
      <c r="BG932" s="727"/>
      <c r="BH932" s="727"/>
      <c r="BI932" s="727"/>
      <c r="BJ932" s="727"/>
      <c r="BK932" s="727"/>
      <c r="BL932" s="821"/>
      <c r="BM932" s="727"/>
      <c r="BN932" s="727"/>
      <c r="BO932" s="727"/>
      <c r="BP932" s="727"/>
      <c r="BQ932" s="727"/>
      <c r="BR932" s="821"/>
      <c r="BS932" s="727"/>
      <c r="BT932" s="727"/>
      <c r="BU932" s="727"/>
      <c r="BV932" s="591"/>
      <c r="BW932" s="224" t="str">
        <f t="shared" si="912"/>
        <v xml:space="preserve"> </v>
      </c>
      <c r="BX932" s="471">
        <f t="shared" si="901"/>
        <v>841</v>
      </c>
      <c r="BY932" s="117"/>
      <c r="BZ932" s="117"/>
      <c r="CA932" s="117"/>
      <c r="CB932" s="117"/>
      <c r="CC932" s="117"/>
      <c r="CD932" s="461"/>
      <c r="CE932" s="236"/>
      <c r="CF932" s="224" t="str">
        <f t="shared" si="902"/>
        <v xml:space="preserve"> </v>
      </c>
      <c r="CG932" s="116"/>
      <c r="CH932" s="117"/>
      <c r="CI932" s="117"/>
      <c r="CJ932" s="117"/>
      <c r="CK932" s="472"/>
      <c r="CL932" s="472"/>
      <c r="CM932" s="472"/>
      <c r="CN932" s="472"/>
      <c r="CO932" s="117"/>
      <c r="CP932" s="253"/>
      <c r="CQ932" s="120"/>
      <c r="CR932" s="224" t="str" cm="1">
        <f t="array" ref="CR932">IF(AND(SUM(COUNTIF(CG932:CM932,{"*不明*","*その他*"})+COUNTIF(CO932:CP932,{"*不明*","*その他*"}))&gt;0,CQ932=""),"その他・不明の場合,10)具体的内容、理由を記入",IF(OR(AND(CI932=CI$65,COUNTA(CJ932:CM932)&lt;4),AND(OR(CI932=CI$63,CI932=CI$64,CI932=CI$66,CI932=CI$67,CI932=CI$68,CI932=""),COUNTA(CJ932:CM932)&gt;0)),"3)介護保険認定済→要介護度、認知症自立度、寝たきり度、介護保険サービス記入",IF(OR(AND(OR(CM932=CM$63,CM932=CM$64),CN932=""),AND(OR(CM932=CM$65,CM932=CM$66),CN932&lt;&gt;"")),"7)介護保険サービス受けている/過去受けていた→具体的内容記入"," ")))</f>
        <v xml:space="preserve"> </v>
      </c>
      <c r="CS932" s="224" t="str">
        <f t="shared" si="903"/>
        <v xml:space="preserve"> </v>
      </c>
      <c r="CT932" s="116"/>
      <c r="CU932" s="253"/>
      <c r="CV932" s="117"/>
      <c r="CW932" s="117"/>
      <c r="CX932" s="253"/>
      <c r="CY932" s="117"/>
      <c r="CZ932" s="117"/>
      <c r="DA932" s="253"/>
      <c r="DB932" s="117"/>
      <c r="DC932" s="224" t="str">
        <f t="shared" si="904"/>
        <v xml:space="preserve"> </v>
      </c>
      <c r="DD932" s="224" t="str">
        <f t="shared" si="905"/>
        <v xml:space="preserve"> </v>
      </c>
      <c r="DE932" s="224" t="str">
        <f t="shared" si="916"/>
        <v xml:space="preserve"> </v>
      </c>
      <c r="DF932" s="121"/>
      <c r="DG932" s="114"/>
      <c r="DH932" s="704"/>
      <c r="DI932" s="119"/>
      <c r="DJ932" s="187"/>
      <c r="DK932" s="254"/>
      <c r="DL932" s="224" t="str">
        <f t="shared" si="917"/>
        <v xml:space="preserve"> </v>
      </c>
      <c r="DM932" s="224" t="str">
        <f t="shared" si="906"/>
        <v xml:space="preserve"> </v>
      </c>
      <c r="DN932" s="474"/>
      <c r="DO932" s="117"/>
      <c r="DP932" s="117"/>
      <c r="DQ932" s="117"/>
      <c r="DR932" s="117"/>
      <c r="DS932" s="117"/>
      <c r="DT932" s="254"/>
      <c r="DU932" s="476"/>
      <c r="DV932" s="224" t="str">
        <f t="shared" si="918"/>
        <v xml:space="preserve"> </v>
      </c>
      <c r="DW932" s="115"/>
      <c r="DX932" s="470"/>
      <c r="DY932" s="117"/>
      <c r="DZ932" s="704"/>
      <c r="EA932" s="224" t="str">
        <f t="shared" si="919"/>
        <v xml:space="preserve"> </v>
      </c>
      <c r="EB932" s="906"/>
      <c r="EC932" s="904"/>
      <c r="ED932" s="904"/>
      <c r="EE932" s="904"/>
      <c r="EF932" s="904"/>
      <c r="EG932" s="904"/>
      <c r="EH932" s="904"/>
      <c r="EI932" s="904"/>
      <c r="EJ932" s="904"/>
      <c r="EK932" s="905"/>
      <c r="EL932" s="80"/>
      <c r="EM932" s="224" t="str">
        <f t="shared" si="907"/>
        <v xml:space="preserve"> </v>
      </c>
      <c r="EN932" s="224" t="str">
        <f t="shared" si="908"/>
        <v xml:space="preserve"> </v>
      </c>
      <c r="EO932" s="115"/>
      <c r="EP932" s="1050"/>
      <c r="EQ932" s="253"/>
      <c r="ER932" s="117"/>
      <c r="ES932" s="1258">
        <f t="shared" si="909"/>
        <v>841</v>
      </c>
      <c r="ET932" s="224" t="str">
        <f t="shared" si="910"/>
        <v xml:space="preserve"> </v>
      </c>
      <c r="EU932" s="477" t="str">
        <f t="shared" si="911"/>
        <v/>
      </c>
      <c r="EV932" s="1334" t="str">
        <f t="shared" si="914"/>
        <v xml:space="preserve"> </v>
      </c>
      <c r="EW932" s="1332" t="str">
        <f t="shared" si="958"/>
        <v/>
      </c>
      <c r="EX932" s="1275" t="str">
        <f t="shared" si="940"/>
        <v/>
      </c>
      <c r="EY932" s="1275" t="str">
        <f t="shared" si="941"/>
        <v/>
      </c>
      <c r="EZ932" s="1275" t="str">
        <f t="shared" si="942"/>
        <v/>
      </c>
      <c r="FA932" s="1275" t="str">
        <f t="shared" si="943"/>
        <v/>
      </c>
      <c r="FB932" s="1275" t="str">
        <f t="shared" si="944"/>
        <v/>
      </c>
      <c r="FC932" s="1333" t="str">
        <f t="shared" si="945"/>
        <v/>
      </c>
      <c r="FE932" s="1234" t="str">
        <f t="shared" si="946"/>
        <v xml:space="preserve"> </v>
      </c>
      <c r="FF932" s="1234" t="str">
        <f t="shared" si="947"/>
        <v xml:space="preserve"> </v>
      </c>
      <c r="FG932" s="1234" t="str">
        <f t="shared" si="948"/>
        <v xml:space="preserve"> </v>
      </c>
      <c r="FH932" s="1234" t="str">
        <f t="shared" si="949"/>
        <v xml:space="preserve"> </v>
      </c>
      <c r="FI932" s="1234" t="str">
        <f t="shared" si="920"/>
        <v xml:space="preserve"> </v>
      </c>
      <c r="FJ932" s="1234" t="str">
        <f t="shared" si="950"/>
        <v xml:space="preserve"> </v>
      </c>
      <c r="FK932" s="1234">
        <f t="shared" si="921"/>
        <v>0</v>
      </c>
      <c r="FL932" s="1227"/>
      <c r="FM932" s="1234" t="str">
        <f t="shared" si="922"/>
        <v xml:space="preserve"> </v>
      </c>
      <c r="FN932" s="1234" t="str">
        <f t="shared" si="923"/>
        <v xml:space="preserve"> </v>
      </c>
      <c r="FO932" s="1234" t="str">
        <f t="shared" si="951"/>
        <v xml:space="preserve"> </v>
      </c>
      <c r="FP932" s="1234" t="str">
        <f t="shared" si="952"/>
        <v xml:space="preserve"> </v>
      </c>
      <c r="FQ932" s="1234" t="str">
        <f t="shared" si="924"/>
        <v xml:space="preserve"> </v>
      </c>
      <c r="FR932" s="1234" t="str">
        <f t="shared" si="953"/>
        <v xml:space="preserve"> </v>
      </c>
      <c r="FS932" s="1234">
        <f t="shared" si="959"/>
        <v>0</v>
      </c>
      <c r="FT932" s="1227"/>
      <c r="FU932" s="1234" t="str">
        <f t="shared" si="954"/>
        <v xml:space="preserve"> </v>
      </c>
      <c r="FV932" s="1234" t="str">
        <f t="shared" si="955"/>
        <v xml:space="preserve"> </v>
      </c>
      <c r="FW932" s="1234" t="str">
        <f t="shared" si="956"/>
        <v xml:space="preserve"> </v>
      </c>
      <c r="FX932" s="1234" t="str">
        <f t="shared" si="925"/>
        <v xml:space="preserve"> </v>
      </c>
      <c r="FY932" s="1234" t="str">
        <f t="shared" si="926"/>
        <v xml:space="preserve"> </v>
      </c>
      <c r="FZ932" s="1234" t="str">
        <f t="shared" si="957"/>
        <v xml:space="preserve"> </v>
      </c>
      <c r="GA932" s="1234">
        <f t="shared" si="927"/>
        <v>0</v>
      </c>
      <c r="GB932" s="1227"/>
      <c r="GC932" s="1234" t="str">
        <f t="shared" si="928"/>
        <v xml:space="preserve"> </v>
      </c>
      <c r="GD932" s="1234" t="str">
        <f t="shared" si="929"/>
        <v xml:space="preserve"> </v>
      </c>
      <c r="GE932" s="1234" t="str">
        <f t="shared" si="930"/>
        <v xml:space="preserve"> </v>
      </c>
      <c r="GF932" s="1234" t="str">
        <f t="shared" si="931"/>
        <v xml:space="preserve"> </v>
      </c>
      <c r="GG932" s="1234" t="str">
        <f t="shared" si="932"/>
        <v xml:space="preserve"> </v>
      </c>
      <c r="GH932" s="1234" t="str">
        <f t="shared" si="933"/>
        <v xml:space="preserve"> </v>
      </c>
      <c r="GI932" s="1234" t="str">
        <f t="shared" si="934"/>
        <v xml:space="preserve"> </v>
      </c>
      <c r="GJ932" s="1234" t="str">
        <f t="shared" si="935"/>
        <v xml:space="preserve"> </v>
      </c>
      <c r="GK932" s="1234" t="str">
        <f t="shared" si="936"/>
        <v xml:space="preserve"> </v>
      </c>
      <c r="GL932" s="1234" t="str">
        <f t="shared" si="937"/>
        <v xml:space="preserve"> </v>
      </c>
      <c r="GM932" s="1234" t="str">
        <f t="shared" si="938"/>
        <v xml:space="preserve"> </v>
      </c>
      <c r="GN932" s="1234">
        <f t="shared" si="939"/>
        <v>0</v>
      </c>
    </row>
    <row r="933" spans="1:196" s="100" customFormat="1" ht="27" customHeight="1" thickTop="1" thickBot="1">
      <c r="A933" s="1208">
        <f>【A票】【D票】!$D$10</f>
        <v>0</v>
      </c>
      <c r="B933" s="1212">
        <f>【A票】【D票】!$H$10</f>
        <v>0</v>
      </c>
      <c r="C933" s="1213" t="str">
        <f>【A票】【D票】!$K$10</f>
        <v xml:space="preserve"> </v>
      </c>
      <c r="D933" s="1214">
        <f t="shared" si="913"/>
        <v>842</v>
      </c>
      <c r="E933" s="914"/>
      <c r="F933" s="467"/>
      <c r="G933" s="469"/>
      <c r="H933" s="224" t="str">
        <f t="shared" si="899"/>
        <v xml:space="preserve"> </v>
      </c>
      <c r="I933" s="704"/>
      <c r="J933" s="117"/>
      <c r="K933" s="117"/>
      <c r="L933" s="117"/>
      <c r="M933" s="117"/>
      <c r="N933" s="117"/>
      <c r="O933" s="117"/>
      <c r="P933" s="117"/>
      <c r="Q933" s="117"/>
      <c r="R933" s="117"/>
      <c r="S933" s="117"/>
      <c r="T933" s="254"/>
      <c r="U933" s="646"/>
      <c r="V933" s="646"/>
      <c r="W933" s="114"/>
      <c r="X933" s="254"/>
      <c r="Y933" s="224" t="str">
        <f t="shared" si="900"/>
        <v xml:space="preserve"> </v>
      </c>
      <c r="Z933" s="579"/>
      <c r="AA933" s="704"/>
      <c r="AB933" s="119"/>
      <c r="AC933" s="224" t="str">
        <f t="shared" si="915"/>
        <v xml:space="preserve"> </v>
      </c>
      <c r="AD933" s="115"/>
      <c r="AE933" s="253"/>
      <c r="AF933" s="704"/>
      <c r="AG933" s="727"/>
      <c r="AH933" s="727"/>
      <c r="AI933" s="727"/>
      <c r="AJ933" s="727"/>
      <c r="AK933" s="591"/>
      <c r="AL933" s="727"/>
      <c r="AM933" s="727"/>
      <c r="AN933" s="727"/>
      <c r="AO933" s="727"/>
      <c r="AP933" s="727"/>
      <c r="AQ933" s="727"/>
      <c r="AR933" s="727"/>
      <c r="AS933" s="727"/>
      <c r="AT933" s="727"/>
      <c r="AU933" s="727"/>
      <c r="AV933" s="727"/>
      <c r="AW933" s="727"/>
      <c r="AX933" s="727"/>
      <c r="AY933" s="727"/>
      <c r="AZ933" s="727"/>
      <c r="BA933" s="727"/>
      <c r="BB933" s="727"/>
      <c r="BC933" s="821"/>
      <c r="BD933" s="727"/>
      <c r="BE933" s="727"/>
      <c r="BF933" s="727"/>
      <c r="BG933" s="727"/>
      <c r="BH933" s="727"/>
      <c r="BI933" s="727"/>
      <c r="BJ933" s="727"/>
      <c r="BK933" s="727"/>
      <c r="BL933" s="821"/>
      <c r="BM933" s="727"/>
      <c r="BN933" s="727"/>
      <c r="BO933" s="727"/>
      <c r="BP933" s="727"/>
      <c r="BQ933" s="727"/>
      <c r="BR933" s="821"/>
      <c r="BS933" s="727"/>
      <c r="BT933" s="727"/>
      <c r="BU933" s="727"/>
      <c r="BV933" s="591"/>
      <c r="BW933" s="224" t="str">
        <f t="shared" si="912"/>
        <v xml:space="preserve"> </v>
      </c>
      <c r="BX933" s="471">
        <f t="shared" si="901"/>
        <v>842</v>
      </c>
      <c r="BY933" s="117"/>
      <c r="BZ933" s="117"/>
      <c r="CA933" s="117"/>
      <c r="CB933" s="117"/>
      <c r="CC933" s="117"/>
      <c r="CD933" s="461"/>
      <c r="CE933" s="236"/>
      <c r="CF933" s="224" t="str">
        <f t="shared" si="902"/>
        <v xml:space="preserve"> </v>
      </c>
      <c r="CG933" s="116"/>
      <c r="CH933" s="117"/>
      <c r="CI933" s="117"/>
      <c r="CJ933" s="117"/>
      <c r="CK933" s="472"/>
      <c r="CL933" s="472"/>
      <c r="CM933" s="472"/>
      <c r="CN933" s="472"/>
      <c r="CO933" s="117"/>
      <c r="CP933" s="253"/>
      <c r="CQ933" s="120"/>
      <c r="CR933" s="224" t="str" cm="1">
        <f t="array" ref="CR933">IF(AND(SUM(COUNTIF(CG933:CM933,{"*不明*","*その他*"})+COUNTIF(CO933:CP933,{"*不明*","*その他*"}))&gt;0,CQ933=""),"その他・不明の場合,10)具体的内容、理由を記入",IF(OR(AND(CI933=CI$65,COUNTA(CJ933:CM933)&lt;4),AND(OR(CI933=CI$63,CI933=CI$64,CI933=CI$66,CI933=CI$67,CI933=CI$68,CI933=""),COUNTA(CJ933:CM933)&gt;0)),"3)介護保険認定済→要介護度、認知症自立度、寝たきり度、介護保険サービス記入",IF(OR(AND(OR(CM933=CM$63,CM933=CM$64),CN933=""),AND(OR(CM933=CM$65,CM933=CM$66),CN933&lt;&gt;"")),"7)介護保険サービス受けている/過去受けていた→具体的内容記入"," ")))</f>
        <v xml:space="preserve"> </v>
      </c>
      <c r="CS933" s="224" t="str">
        <f t="shared" si="903"/>
        <v xml:space="preserve"> </v>
      </c>
      <c r="CT933" s="116"/>
      <c r="CU933" s="253"/>
      <c r="CV933" s="117"/>
      <c r="CW933" s="117"/>
      <c r="CX933" s="253"/>
      <c r="CY933" s="117"/>
      <c r="CZ933" s="117"/>
      <c r="DA933" s="253"/>
      <c r="DB933" s="117"/>
      <c r="DC933" s="224" t="str">
        <f t="shared" si="904"/>
        <v xml:space="preserve"> </v>
      </c>
      <c r="DD933" s="224" t="str">
        <f t="shared" si="905"/>
        <v xml:space="preserve"> </v>
      </c>
      <c r="DE933" s="224" t="str">
        <f t="shared" si="916"/>
        <v xml:space="preserve"> </v>
      </c>
      <c r="DF933" s="121"/>
      <c r="DG933" s="114"/>
      <c r="DH933" s="704"/>
      <c r="DI933" s="119"/>
      <c r="DJ933" s="187"/>
      <c r="DK933" s="254"/>
      <c r="DL933" s="224" t="str">
        <f t="shared" si="917"/>
        <v xml:space="preserve"> </v>
      </c>
      <c r="DM933" s="224" t="str">
        <f t="shared" si="906"/>
        <v xml:space="preserve"> </v>
      </c>
      <c r="DN933" s="474"/>
      <c r="DO933" s="117"/>
      <c r="DP933" s="117"/>
      <c r="DQ933" s="117"/>
      <c r="DR933" s="117"/>
      <c r="DS933" s="117"/>
      <c r="DT933" s="254"/>
      <c r="DU933" s="476"/>
      <c r="DV933" s="224" t="str">
        <f t="shared" si="918"/>
        <v xml:space="preserve"> </v>
      </c>
      <c r="DW933" s="115"/>
      <c r="DX933" s="470"/>
      <c r="DY933" s="117"/>
      <c r="DZ933" s="704"/>
      <c r="EA933" s="224" t="str">
        <f t="shared" si="919"/>
        <v xml:space="preserve"> </v>
      </c>
      <c r="EB933" s="906"/>
      <c r="EC933" s="904"/>
      <c r="ED933" s="904"/>
      <c r="EE933" s="904"/>
      <c r="EF933" s="904"/>
      <c r="EG933" s="904"/>
      <c r="EH933" s="904"/>
      <c r="EI933" s="904"/>
      <c r="EJ933" s="904"/>
      <c r="EK933" s="905"/>
      <c r="EL933" s="80"/>
      <c r="EM933" s="224" t="str">
        <f t="shared" si="907"/>
        <v xml:space="preserve"> </v>
      </c>
      <c r="EN933" s="224" t="str">
        <f t="shared" si="908"/>
        <v xml:space="preserve"> </v>
      </c>
      <c r="EO933" s="115"/>
      <c r="EP933" s="1050"/>
      <c r="EQ933" s="253"/>
      <c r="ER933" s="117"/>
      <c r="ES933" s="1258">
        <f t="shared" si="909"/>
        <v>842</v>
      </c>
      <c r="ET933" s="224" t="str">
        <f t="shared" si="910"/>
        <v xml:space="preserve"> </v>
      </c>
      <c r="EU933" s="477" t="str">
        <f t="shared" si="911"/>
        <v/>
      </c>
      <c r="EV933" s="1334" t="str">
        <f t="shared" si="914"/>
        <v xml:space="preserve"> </v>
      </c>
      <c r="EW933" s="1332" t="str">
        <f t="shared" si="958"/>
        <v/>
      </c>
      <c r="EX933" s="1275" t="str">
        <f t="shared" si="940"/>
        <v/>
      </c>
      <c r="EY933" s="1275" t="str">
        <f t="shared" si="941"/>
        <v/>
      </c>
      <c r="EZ933" s="1275" t="str">
        <f t="shared" si="942"/>
        <v/>
      </c>
      <c r="FA933" s="1275" t="str">
        <f t="shared" si="943"/>
        <v/>
      </c>
      <c r="FB933" s="1275" t="str">
        <f t="shared" si="944"/>
        <v/>
      </c>
      <c r="FC933" s="1333" t="str">
        <f t="shared" si="945"/>
        <v/>
      </c>
      <c r="FE933" s="1234" t="str">
        <f t="shared" si="946"/>
        <v xml:space="preserve"> </v>
      </c>
      <c r="FF933" s="1234" t="str">
        <f t="shared" si="947"/>
        <v xml:space="preserve"> </v>
      </c>
      <c r="FG933" s="1234" t="str">
        <f t="shared" si="948"/>
        <v xml:space="preserve"> </v>
      </c>
      <c r="FH933" s="1234" t="str">
        <f t="shared" si="949"/>
        <v xml:space="preserve"> </v>
      </c>
      <c r="FI933" s="1234" t="str">
        <f t="shared" si="920"/>
        <v xml:space="preserve"> </v>
      </c>
      <c r="FJ933" s="1234" t="str">
        <f t="shared" si="950"/>
        <v xml:space="preserve"> </v>
      </c>
      <c r="FK933" s="1234">
        <f t="shared" si="921"/>
        <v>0</v>
      </c>
      <c r="FL933" s="1227"/>
      <c r="FM933" s="1234" t="str">
        <f t="shared" si="922"/>
        <v xml:space="preserve"> </v>
      </c>
      <c r="FN933" s="1234" t="str">
        <f t="shared" si="923"/>
        <v xml:space="preserve"> </v>
      </c>
      <c r="FO933" s="1234" t="str">
        <f t="shared" si="951"/>
        <v xml:space="preserve"> </v>
      </c>
      <c r="FP933" s="1234" t="str">
        <f t="shared" si="952"/>
        <v xml:space="preserve"> </v>
      </c>
      <c r="FQ933" s="1234" t="str">
        <f t="shared" si="924"/>
        <v xml:space="preserve"> </v>
      </c>
      <c r="FR933" s="1234" t="str">
        <f t="shared" si="953"/>
        <v xml:space="preserve"> </v>
      </c>
      <c r="FS933" s="1234">
        <f t="shared" si="959"/>
        <v>0</v>
      </c>
      <c r="FT933" s="1227"/>
      <c r="FU933" s="1234" t="str">
        <f t="shared" si="954"/>
        <v xml:space="preserve"> </v>
      </c>
      <c r="FV933" s="1234" t="str">
        <f t="shared" si="955"/>
        <v xml:space="preserve"> </v>
      </c>
      <c r="FW933" s="1234" t="str">
        <f t="shared" si="956"/>
        <v xml:space="preserve"> </v>
      </c>
      <c r="FX933" s="1234" t="str">
        <f t="shared" si="925"/>
        <v xml:space="preserve"> </v>
      </c>
      <c r="FY933" s="1234" t="str">
        <f t="shared" si="926"/>
        <v xml:space="preserve"> </v>
      </c>
      <c r="FZ933" s="1234" t="str">
        <f t="shared" si="957"/>
        <v xml:space="preserve"> </v>
      </c>
      <c r="GA933" s="1234">
        <f t="shared" si="927"/>
        <v>0</v>
      </c>
      <c r="GB933" s="1227"/>
      <c r="GC933" s="1234" t="str">
        <f t="shared" si="928"/>
        <v xml:space="preserve"> </v>
      </c>
      <c r="GD933" s="1234" t="str">
        <f t="shared" si="929"/>
        <v xml:space="preserve"> </v>
      </c>
      <c r="GE933" s="1234" t="str">
        <f t="shared" si="930"/>
        <v xml:space="preserve"> </v>
      </c>
      <c r="GF933" s="1234" t="str">
        <f t="shared" si="931"/>
        <v xml:space="preserve"> </v>
      </c>
      <c r="GG933" s="1234" t="str">
        <f t="shared" si="932"/>
        <v xml:space="preserve"> </v>
      </c>
      <c r="GH933" s="1234" t="str">
        <f t="shared" si="933"/>
        <v xml:space="preserve"> </v>
      </c>
      <c r="GI933" s="1234" t="str">
        <f t="shared" si="934"/>
        <v xml:space="preserve"> </v>
      </c>
      <c r="GJ933" s="1234" t="str">
        <f t="shared" si="935"/>
        <v xml:space="preserve"> </v>
      </c>
      <c r="GK933" s="1234" t="str">
        <f t="shared" si="936"/>
        <v xml:space="preserve"> </v>
      </c>
      <c r="GL933" s="1234" t="str">
        <f t="shared" si="937"/>
        <v xml:space="preserve"> </v>
      </c>
      <c r="GM933" s="1234" t="str">
        <f t="shared" si="938"/>
        <v xml:space="preserve"> </v>
      </c>
      <c r="GN933" s="1234">
        <f t="shared" si="939"/>
        <v>0</v>
      </c>
    </row>
    <row r="934" spans="1:196" s="100" customFormat="1" ht="27" customHeight="1" thickTop="1" thickBot="1">
      <c r="A934" s="1208">
        <f>【A票】【D票】!$D$10</f>
        <v>0</v>
      </c>
      <c r="B934" s="1212">
        <f>【A票】【D票】!$H$10</f>
        <v>0</v>
      </c>
      <c r="C934" s="1213" t="str">
        <f>【A票】【D票】!$K$10</f>
        <v xml:space="preserve"> </v>
      </c>
      <c r="D934" s="1214">
        <f t="shared" si="913"/>
        <v>843</v>
      </c>
      <c r="E934" s="914"/>
      <c r="F934" s="467"/>
      <c r="G934" s="469"/>
      <c r="H934" s="224" t="str">
        <f t="shared" si="899"/>
        <v xml:space="preserve"> </v>
      </c>
      <c r="I934" s="704"/>
      <c r="J934" s="117"/>
      <c r="K934" s="117"/>
      <c r="L934" s="117"/>
      <c r="M934" s="117"/>
      <c r="N934" s="117"/>
      <c r="O934" s="117"/>
      <c r="P934" s="117"/>
      <c r="Q934" s="117"/>
      <c r="R934" s="117"/>
      <c r="S934" s="117"/>
      <c r="T934" s="254"/>
      <c r="U934" s="646"/>
      <c r="V934" s="646"/>
      <c r="W934" s="114"/>
      <c r="X934" s="254"/>
      <c r="Y934" s="224" t="str">
        <f t="shared" si="900"/>
        <v xml:space="preserve"> </v>
      </c>
      <c r="Z934" s="579"/>
      <c r="AA934" s="704"/>
      <c r="AB934" s="119"/>
      <c r="AC934" s="224" t="str">
        <f t="shared" si="915"/>
        <v xml:space="preserve"> </v>
      </c>
      <c r="AD934" s="115"/>
      <c r="AE934" s="253"/>
      <c r="AF934" s="704"/>
      <c r="AG934" s="727"/>
      <c r="AH934" s="727"/>
      <c r="AI934" s="727"/>
      <c r="AJ934" s="727"/>
      <c r="AK934" s="591"/>
      <c r="AL934" s="727"/>
      <c r="AM934" s="727"/>
      <c r="AN934" s="727"/>
      <c r="AO934" s="727"/>
      <c r="AP934" s="727"/>
      <c r="AQ934" s="727"/>
      <c r="AR934" s="727"/>
      <c r="AS934" s="727"/>
      <c r="AT934" s="727"/>
      <c r="AU934" s="727"/>
      <c r="AV934" s="727"/>
      <c r="AW934" s="727"/>
      <c r="AX934" s="727"/>
      <c r="AY934" s="727"/>
      <c r="AZ934" s="727"/>
      <c r="BA934" s="727"/>
      <c r="BB934" s="727"/>
      <c r="BC934" s="821"/>
      <c r="BD934" s="727"/>
      <c r="BE934" s="727"/>
      <c r="BF934" s="727"/>
      <c r="BG934" s="727"/>
      <c r="BH934" s="727"/>
      <c r="BI934" s="727"/>
      <c r="BJ934" s="727"/>
      <c r="BK934" s="727"/>
      <c r="BL934" s="821"/>
      <c r="BM934" s="727"/>
      <c r="BN934" s="727"/>
      <c r="BO934" s="727"/>
      <c r="BP934" s="727"/>
      <c r="BQ934" s="727"/>
      <c r="BR934" s="821"/>
      <c r="BS934" s="727"/>
      <c r="BT934" s="727"/>
      <c r="BU934" s="727"/>
      <c r="BV934" s="591"/>
      <c r="BW934" s="224" t="str">
        <f t="shared" si="912"/>
        <v xml:space="preserve"> </v>
      </c>
      <c r="BX934" s="471">
        <f t="shared" si="901"/>
        <v>843</v>
      </c>
      <c r="BY934" s="117"/>
      <c r="BZ934" s="117"/>
      <c r="CA934" s="117"/>
      <c r="CB934" s="117"/>
      <c r="CC934" s="117"/>
      <c r="CD934" s="461"/>
      <c r="CE934" s="236"/>
      <c r="CF934" s="224" t="str">
        <f t="shared" si="902"/>
        <v xml:space="preserve"> </v>
      </c>
      <c r="CG934" s="116"/>
      <c r="CH934" s="117"/>
      <c r="CI934" s="117"/>
      <c r="CJ934" s="117"/>
      <c r="CK934" s="472"/>
      <c r="CL934" s="472"/>
      <c r="CM934" s="472"/>
      <c r="CN934" s="472"/>
      <c r="CO934" s="117"/>
      <c r="CP934" s="253"/>
      <c r="CQ934" s="120"/>
      <c r="CR934" s="224" t="str" cm="1">
        <f t="array" ref="CR934">IF(AND(SUM(COUNTIF(CG934:CM934,{"*不明*","*その他*"})+COUNTIF(CO934:CP934,{"*不明*","*その他*"}))&gt;0,CQ934=""),"その他・不明の場合,10)具体的内容、理由を記入",IF(OR(AND(CI934=CI$65,COUNTA(CJ934:CM934)&lt;4),AND(OR(CI934=CI$63,CI934=CI$64,CI934=CI$66,CI934=CI$67,CI934=CI$68,CI934=""),COUNTA(CJ934:CM934)&gt;0)),"3)介護保険認定済→要介護度、認知症自立度、寝たきり度、介護保険サービス記入",IF(OR(AND(OR(CM934=CM$63,CM934=CM$64),CN934=""),AND(OR(CM934=CM$65,CM934=CM$66),CN934&lt;&gt;"")),"7)介護保険サービス受けている/過去受けていた→具体的内容記入"," ")))</f>
        <v xml:space="preserve"> </v>
      </c>
      <c r="CS934" s="224" t="str">
        <f t="shared" si="903"/>
        <v xml:space="preserve"> </v>
      </c>
      <c r="CT934" s="116"/>
      <c r="CU934" s="253"/>
      <c r="CV934" s="117"/>
      <c r="CW934" s="117"/>
      <c r="CX934" s="253"/>
      <c r="CY934" s="117"/>
      <c r="CZ934" s="117"/>
      <c r="DA934" s="253"/>
      <c r="DB934" s="117"/>
      <c r="DC934" s="224" t="str">
        <f t="shared" si="904"/>
        <v xml:space="preserve"> </v>
      </c>
      <c r="DD934" s="224" t="str">
        <f t="shared" si="905"/>
        <v xml:space="preserve"> </v>
      </c>
      <c r="DE934" s="224" t="str">
        <f t="shared" si="916"/>
        <v xml:space="preserve"> </v>
      </c>
      <c r="DF934" s="121"/>
      <c r="DG934" s="114"/>
      <c r="DH934" s="704"/>
      <c r="DI934" s="119"/>
      <c r="DJ934" s="187"/>
      <c r="DK934" s="254"/>
      <c r="DL934" s="224" t="str">
        <f t="shared" si="917"/>
        <v xml:space="preserve"> </v>
      </c>
      <c r="DM934" s="224" t="str">
        <f t="shared" si="906"/>
        <v xml:space="preserve"> </v>
      </c>
      <c r="DN934" s="474"/>
      <c r="DO934" s="117"/>
      <c r="DP934" s="117"/>
      <c r="DQ934" s="117"/>
      <c r="DR934" s="117"/>
      <c r="DS934" s="117"/>
      <c r="DT934" s="254"/>
      <c r="DU934" s="476"/>
      <c r="DV934" s="224" t="str">
        <f t="shared" si="918"/>
        <v xml:space="preserve"> </v>
      </c>
      <c r="DW934" s="115"/>
      <c r="DX934" s="470"/>
      <c r="DY934" s="117"/>
      <c r="DZ934" s="704"/>
      <c r="EA934" s="224" t="str">
        <f t="shared" si="919"/>
        <v xml:space="preserve"> </v>
      </c>
      <c r="EB934" s="906"/>
      <c r="EC934" s="904"/>
      <c r="ED934" s="904"/>
      <c r="EE934" s="904"/>
      <c r="EF934" s="904"/>
      <c r="EG934" s="904"/>
      <c r="EH934" s="904"/>
      <c r="EI934" s="904"/>
      <c r="EJ934" s="904"/>
      <c r="EK934" s="905"/>
      <c r="EL934" s="80"/>
      <c r="EM934" s="224" t="str">
        <f t="shared" si="907"/>
        <v xml:space="preserve"> </v>
      </c>
      <c r="EN934" s="224" t="str">
        <f t="shared" si="908"/>
        <v xml:space="preserve"> </v>
      </c>
      <c r="EO934" s="115"/>
      <c r="EP934" s="1050"/>
      <c r="EQ934" s="253"/>
      <c r="ER934" s="117"/>
      <c r="ES934" s="1258">
        <f t="shared" si="909"/>
        <v>843</v>
      </c>
      <c r="ET934" s="224" t="str">
        <f t="shared" si="910"/>
        <v xml:space="preserve"> </v>
      </c>
      <c r="EU934" s="477" t="str">
        <f t="shared" si="911"/>
        <v/>
      </c>
      <c r="EV934" s="1334" t="str">
        <f t="shared" si="914"/>
        <v xml:space="preserve"> </v>
      </c>
      <c r="EW934" s="1332" t="str">
        <f t="shared" si="958"/>
        <v/>
      </c>
      <c r="EX934" s="1275" t="str">
        <f t="shared" si="940"/>
        <v/>
      </c>
      <c r="EY934" s="1275" t="str">
        <f t="shared" si="941"/>
        <v/>
      </c>
      <c r="EZ934" s="1275" t="str">
        <f t="shared" si="942"/>
        <v/>
      </c>
      <c r="FA934" s="1275" t="str">
        <f t="shared" si="943"/>
        <v/>
      </c>
      <c r="FB934" s="1275" t="str">
        <f t="shared" si="944"/>
        <v/>
      </c>
      <c r="FC934" s="1333" t="str">
        <f t="shared" si="945"/>
        <v/>
      </c>
      <c r="FE934" s="1234" t="str">
        <f t="shared" si="946"/>
        <v xml:space="preserve"> </v>
      </c>
      <c r="FF934" s="1234" t="str">
        <f t="shared" si="947"/>
        <v xml:space="preserve"> </v>
      </c>
      <c r="FG934" s="1234" t="str">
        <f t="shared" si="948"/>
        <v xml:space="preserve"> </v>
      </c>
      <c r="FH934" s="1234" t="str">
        <f t="shared" si="949"/>
        <v xml:space="preserve"> </v>
      </c>
      <c r="FI934" s="1234" t="str">
        <f t="shared" si="920"/>
        <v xml:space="preserve"> </v>
      </c>
      <c r="FJ934" s="1234" t="str">
        <f t="shared" si="950"/>
        <v xml:space="preserve"> </v>
      </c>
      <c r="FK934" s="1234">
        <f t="shared" si="921"/>
        <v>0</v>
      </c>
      <c r="FL934" s="1227"/>
      <c r="FM934" s="1234" t="str">
        <f t="shared" si="922"/>
        <v xml:space="preserve"> </v>
      </c>
      <c r="FN934" s="1234" t="str">
        <f t="shared" si="923"/>
        <v xml:space="preserve"> </v>
      </c>
      <c r="FO934" s="1234" t="str">
        <f t="shared" si="951"/>
        <v xml:space="preserve"> </v>
      </c>
      <c r="FP934" s="1234" t="str">
        <f t="shared" si="952"/>
        <v xml:space="preserve"> </v>
      </c>
      <c r="FQ934" s="1234" t="str">
        <f t="shared" si="924"/>
        <v xml:space="preserve"> </v>
      </c>
      <c r="FR934" s="1234" t="str">
        <f t="shared" si="953"/>
        <v xml:space="preserve"> </v>
      </c>
      <c r="FS934" s="1234">
        <f t="shared" si="959"/>
        <v>0</v>
      </c>
      <c r="FT934" s="1227"/>
      <c r="FU934" s="1234" t="str">
        <f t="shared" si="954"/>
        <v xml:space="preserve"> </v>
      </c>
      <c r="FV934" s="1234" t="str">
        <f t="shared" si="955"/>
        <v xml:space="preserve"> </v>
      </c>
      <c r="FW934" s="1234" t="str">
        <f t="shared" si="956"/>
        <v xml:space="preserve"> </v>
      </c>
      <c r="FX934" s="1234" t="str">
        <f t="shared" si="925"/>
        <v xml:space="preserve"> </v>
      </c>
      <c r="FY934" s="1234" t="str">
        <f t="shared" si="926"/>
        <v xml:space="preserve"> </v>
      </c>
      <c r="FZ934" s="1234" t="str">
        <f t="shared" si="957"/>
        <v xml:space="preserve"> </v>
      </c>
      <c r="GA934" s="1234">
        <f t="shared" si="927"/>
        <v>0</v>
      </c>
      <c r="GB934" s="1227"/>
      <c r="GC934" s="1234" t="str">
        <f t="shared" si="928"/>
        <v xml:space="preserve"> </v>
      </c>
      <c r="GD934" s="1234" t="str">
        <f t="shared" si="929"/>
        <v xml:space="preserve"> </v>
      </c>
      <c r="GE934" s="1234" t="str">
        <f t="shared" si="930"/>
        <v xml:space="preserve"> </v>
      </c>
      <c r="GF934" s="1234" t="str">
        <f t="shared" si="931"/>
        <v xml:space="preserve"> </v>
      </c>
      <c r="GG934" s="1234" t="str">
        <f t="shared" si="932"/>
        <v xml:space="preserve"> </v>
      </c>
      <c r="GH934" s="1234" t="str">
        <f t="shared" si="933"/>
        <v xml:space="preserve"> </v>
      </c>
      <c r="GI934" s="1234" t="str">
        <f t="shared" si="934"/>
        <v xml:space="preserve"> </v>
      </c>
      <c r="GJ934" s="1234" t="str">
        <f t="shared" si="935"/>
        <v xml:space="preserve"> </v>
      </c>
      <c r="GK934" s="1234" t="str">
        <f t="shared" si="936"/>
        <v xml:space="preserve"> </v>
      </c>
      <c r="GL934" s="1234" t="str">
        <f t="shared" si="937"/>
        <v xml:space="preserve"> </v>
      </c>
      <c r="GM934" s="1234" t="str">
        <f t="shared" si="938"/>
        <v xml:space="preserve"> </v>
      </c>
      <c r="GN934" s="1234">
        <f t="shared" si="939"/>
        <v>0</v>
      </c>
    </row>
    <row r="935" spans="1:196" s="100" customFormat="1" ht="27" customHeight="1" thickTop="1" thickBot="1">
      <c r="A935" s="1208">
        <f>【A票】【D票】!$D$10</f>
        <v>0</v>
      </c>
      <c r="B935" s="1212">
        <f>【A票】【D票】!$H$10</f>
        <v>0</v>
      </c>
      <c r="C935" s="1213" t="str">
        <f>【A票】【D票】!$K$10</f>
        <v xml:space="preserve"> </v>
      </c>
      <c r="D935" s="1214">
        <f t="shared" si="913"/>
        <v>844</v>
      </c>
      <c r="E935" s="914"/>
      <c r="F935" s="467"/>
      <c r="G935" s="469"/>
      <c r="H935" s="224" t="str">
        <f t="shared" si="899"/>
        <v xml:space="preserve"> </v>
      </c>
      <c r="I935" s="704"/>
      <c r="J935" s="117"/>
      <c r="K935" s="117"/>
      <c r="L935" s="117"/>
      <c r="M935" s="117"/>
      <c r="N935" s="117"/>
      <c r="O935" s="117"/>
      <c r="P935" s="117"/>
      <c r="Q935" s="117"/>
      <c r="R935" s="117"/>
      <c r="S935" s="117"/>
      <c r="T935" s="254"/>
      <c r="U935" s="646"/>
      <c r="V935" s="646"/>
      <c r="W935" s="114"/>
      <c r="X935" s="254"/>
      <c r="Y935" s="224" t="str">
        <f t="shared" si="900"/>
        <v xml:space="preserve"> </v>
      </c>
      <c r="Z935" s="579"/>
      <c r="AA935" s="704"/>
      <c r="AB935" s="119"/>
      <c r="AC935" s="224" t="str">
        <f t="shared" si="915"/>
        <v xml:space="preserve"> </v>
      </c>
      <c r="AD935" s="115"/>
      <c r="AE935" s="253"/>
      <c r="AF935" s="704"/>
      <c r="AG935" s="727"/>
      <c r="AH935" s="727"/>
      <c r="AI935" s="727"/>
      <c r="AJ935" s="727"/>
      <c r="AK935" s="591"/>
      <c r="AL935" s="727"/>
      <c r="AM935" s="727"/>
      <c r="AN935" s="727"/>
      <c r="AO935" s="727"/>
      <c r="AP935" s="727"/>
      <c r="AQ935" s="727"/>
      <c r="AR935" s="727"/>
      <c r="AS935" s="727"/>
      <c r="AT935" s="727"/>
      <c r="AU935" s="727"/>
      <c r="AV935" s="727"/>
      <c r="AW935" s="727"/>
      <c r="AX935" s="727"/>
      <c r="AY935" s="727"/>
      <c r="AZ935" s="727"/>
      <c r="BA935" s="727"/>
      <c r="BB935" s="727"/>
      <c r="BC935" s="821"/>
      <c r="BD935" s="727"/>
      <c r="BE935" s="727"/>
      <c r="BF935" s="727"/>
      <c r="BG935" s="727"/>
      <c r="BH935" s="727"/>
      <c r="BI935" s="727"/>
      <c r="BJ935" s="727"/>
      <c r="BK935" s="727"/>
      <c r="BL935" s="821"/>
      <c r="BM935" s="727"/>
      <c r="BN935" s="727"/>
      <c r="BO935" s="727"/>
      <c r="BP935" s="727"/>
      <c r="BQ935" s="727"/>
      <c r="BR935" s="821"/>
      <c r="BS935" s="727"/>
      <c r="BT935" s="727"/>
      <c r="BU935" s="727"/>
      <c r="BV935" s="591"/>
      <c r="BW935" s="224" t="str">
        <f t="shared" si="912"/>
        <v xml:space="preserve"> </v>
      </c>
      <c r="BX935" s="471">
        <f t="shared" si="901"/>
        <v>844</v>
      </c>
      <c r="BY935" s="117"/>
      <c r="BZ935" s="117"/>
      <c r="CA935" s="117"/>
      <c r="CB935" s="117"/>
      <c r="CC935" s="117"/>
      <c r="CD935" s="461"/>
      <c r="CE935" s="236"/>
      <c r="CF935" s="224" t="str">
        <f t="shared" si="902"/>
        <v xml:space="preserve"> </v>
      </c>
      <c r="CG935" s="116"/>
      <c r="CH935" s="117"/>
      <c r="CI935" s="117"/>
      <c r="CJ935" s="117"/>
      <c r="CK935" s="472"/>
      <c r="CL935" s="472"/>
      <c r="CM935" s="472"/>
      <c r="CN935" s="472"/>
      <c r="CO935" s="117"/>
      <c r="CP935" s="253"/>
      <c r="CQ935" s="120"/>
      <c r="CR935" s="224" t="str" cm="1">
        <f t="array" ref="CR935">IF(AND(SUM(COUNTIF(CG935:CM935,{"*不明*","*その他*"})+COUNTIF(CO935:CP935,{"*不明*","*その他*"}))&gt;0,CQ935=""),"その他・不明の場合,10)具体的内容、理由を記入",IF(OR(AND(CI935=CI$65,COUNTA(CJ935:CM935)&lt;4),AND(OR(CI935=CI$63,CI935=CI$64,CI935=CI$66,CI935=CI$67,CI935=CI$68,CI935=""),COUNTA(CJ935:CM935)&gt;0)),"3)介護保険認定済→要介護度、認知症自立度、寝たきり度、介護保険サービス記入",IF(OR(AND(OR(CM935=CM$63,CM935=CM$64),CN935=""),AND(OR(CM935=CM$65,CM935=CM$66),CN935&lt;&gt;"")),"7)介護保険サービス受けている/過去受けていた→具体的内容記入"," ")))</f>
        <v xml:space="preserve"> </v>
      </c>
      <c r="CS935" s="224" t="str">
        <f t="shared" si="903"/>
        <v xml:space="preserve"> </v>
      </c>
      <c r="CT935" s="116"/>
      <c r="CU935" s="253"/>
      <c r="CV935" s="117"/>
      <c r="CW935" s="117"/>
      <c r="CX935" s="253"/>
      <c r="CY935" s="117"/>
      <c r="CZ935" s="117"/>
      <c r="DA935" s="253"/>
      <c r="DB935" s="117"/>
      <c r="DC935" s="224" t="str">
        <f t="shared" si="904"/>
        <v xml:space="preserve"> </v>
      </c>
      <c r="DD935" s="224" t="str">
        <f t="shared" si="905"/>
        <v xml:space="preserve"> </v>
      </c>
      <c r="DE935" s="224" t="str">
        <f t="shared" si="916"/>
        <v xml:space="preserve"> </v>
      </c>
      <c r="DF935" s="121"/>
      <c r="DG935" s="114"/>
      <c r="DH935" s="704"/>
      <c r="DI935" s="119"/>
      <c r="DJ935" s="187"/>
      <c r="DK935" s="254"/>
      <c r="DL935" s="224" t="str">
        <f t="shared" si="917"/>
        <v xml:space="preserve"> </v>
      </c>
      <c r="DM935" s="224" t="str">
        <f t="shared" si="906"/>
        <v xml:space="preserve"> </v>
      </c>
      <c r="DN935" s="474"/>
      <c r="DO935" s="117"/>
      <c r="DP935" s="117"/>
      <c r="DQ935" s="117"/>
      <c r="DR935" s="117"/>
      <c r="DS935" s="117"/>
      <c r="DT935" s="254"/>
      <c r="DU935" s="476"/>
      <c r="DV935" s="224" t="str">
        <f t="shared" si="918"/>
        <v xml:space="preserve"> </v>
      </c>
      <c r="DW935" s="115"/>
      <c r="DX935" s="470"/>
      <c r="DY935" s="117"/>
      <c r="DZ935" s="704"/>
      <c r="EA935" s="224" t="str">
        <f t="shared" si="919"/>
        <v xml:space="preserve"> </v>
      </c>
      <c r="EB935" s="906"/>
      <c r="EC935" s="904"/>
      <c r="ED935" s="904"/>
      <c r="EE935" s="904"/>
      <c r="EF935" s="904"/>
      <c r="EG935" s="904"/>
      <c r="EH935" s="904"/>
      <c r="EI935" s="904"/>
      <c r="EJ935" s="904"/>
      <c r="EK935" s="905"/>
      <c r="EL935" s="80"/>
      <c r="EM935" s="224" t="str">
        <f t="shared" si="907"/>
        <v xml:space="preserve"> </v>
      </c>
      <c r="EN935" s="224" t="str">
        <f t="shared" si="908"/>
        <v xml:space="preserve"> </v>
      </c>
      <c r="EO935" s="115"/>
      <c r="EP935" s="1050"/>
      <c r="EQ935" s="253"/>
      <c r="ER935" s="117"/>
      <c r="ES935" s="1258">
        <f t="shared" si="909"/>
        <v>844</v>
      </c>
      <c r="ET935" s="224" t="str">
        <f t="shared" si="910"/>
        <v xml:space="preserve"> </v>
      </c>
      <c r="EU935" s="477" t="str">
        <f t="shared" si="911"/>
        <v/>
      </c>
      <c r="EV935" s="1334" t="str">
        <f t="shared" si="914"/>
        <v xml:space="preserve"> </v>
      </c>
      <c r="EW935" s="1332" t="str">
        <f t="shared" si="958"/>
        <v/>
      </c>
      <c r="EX935" s="1275" t="str">
        <f t="shared" si="940"/>
        <v/>
      </c>
      <c r="EY935" s="1275" t="str">
        <f t="shared" si="941"/>
        <v/>
      </c>
      <c r="EZ935" s="1275" t="str">
        <f t="shared" si="942"/>
        <v/>
      </c>
      <c r="FA935" s="1275" t="str">
        <f t="shared" si="943"/>
        <v/>
      </c>
      <c r="FB935" s="1275" t="str">
        <f t="shared" si="944"/>
        <v/>
      </c>
      <c r="FC935" s="1333" t="str">
        <f t="shared" si="945"/>
        <v/>
      </c>
      <c r="FE935" s="1234" t="str">
        <f t="shared" si="946"/>
        <v xml:space="preserve"> </v>
      </c>
      <c r="FF935" s="1234" t="str">
        <f t="shared" si="947"/>
        <v xml:space="preserve"> </v>
      </c>
      <c r="FG935" s="1234" t="str">
        <f t="shared" si="948"/>
        <v xml:space="preserve"> </v>
      </c>
      <c r="FH935" s="1234" t="str">
        <f t="shared" si="949"/>
        <v xml:space="preserve"> </v>
      </c>
      <c r="FI935" s="1234" t="str">
        <f t="shared" si="920"/>
        <v xml:space="preserve"> </v>
      </c>
      <c r="FJ935" s="1234" t="str">
        <f t="shared" si="950"/>
        <v xml:space="preserve"> </v>
      </c>
      <c r="FK935" s="1234">
        <f t="shared" si="921"/>
        <v>0</v>
      </c>
      <c r="FL935" s="1227"/>
      <c r="FM935" s="1234" t="str">
        <f t="shared" si="922"/>
        <v xml:space="preserve"> </v>
      </c>
      <c r="FN935" s="1234" t="str">
        <f t="shared" si="923"/>
        <v xml:space="preserve"> </v>
      </c>
      <c r="FO935" s="1234" t="str">
        <f t="shared" si="951"/>
        <v xml:space="preserve"> </v>
      </c>
      <c r="FP935" s="1234" t="str">
        <f t="shared" si="952"/>
        <v xml:space="preserve"> </v>
      </c>
      <c r="FQ935" s="1234" t="str">
        <f t="shared" si="924"/>
        <v xml:space="preserve"> </v>
      </c>
      <c r="FR935" s="1234" t="str">
        <f t="shared" si="953"/>
        <v xml:space="preserve"> </v>
      </c>
      <c r="FS935" s="1234">
        <f t="shared" si="959"/>
        <v>0</v>
      </c>
      <c r="FT935" s="1227"/>
      <c r="FU935" s="1234" t="str">
        <f t="shared" si="954"/>
        <v xml:space="preserve"> </v>
      </c>
      <c r="FV935" s="1234" t="str">
        <f t="shared" si="955"/>
        <v xml:space="preserve"> </v>
      </c>
      <c r="FW935" s="1234" t="str">
        <f t="shared" si="956"/>
        <v xml:space="preserve"> </v>
      </c>
      <c r="FX935" s="1234" t="str">
        <f t="shared" si="925"/>
        <v xml:space="preserve"> </v>
      </c>
      <c r="FY935" s="1234" t="str">
        <f t="shared" si="926"/>
        <v xml:space="preserve"> </v>
      </c>
      <c r="FZ935" s="1234" t="str">
        <f t="shared" si="957"/>
        <v xml:space="preserve"> </v>
      </c>
      <c r="GA935" s="1234">
        <f t="shared" si="927"/>
        <v>0</v>
      </c>
      <c r="GB935" s="1227"/>
      <c r="GC935" s="1234" t="str">
        <f t="shared" si="928"/>
        <v xml:space="preserve"> </v>
      </c>
      <c r="GD935" s="1234" t="str">
        <f t="shared" si="929"/>
        <v xml:space="preserve"> </v>
      </c>
      <c r="GE935" s="1234" t="str">
        <f t="shared" si="930"/>
        <v xml:space="preserve"> </v>
      </c>
      <c r="GF935" s="1234" t="str">
        <f t="shared" si="931"/>
        <v xml:space="preserve"> </v>
      </c>
      <c r="GG935" s="1234" t="str">
        <f t="shared" si="932"/>
        <v xml:space="preserve"> </v>
      </c>
      <c r="GH935" s="1234" t="str">
        <f t="shared" si="933"/>
        <v xml:space="preserve"> </v>
      </c>
      <c r="GI935" s="1234" t="str">
        <f t="shared" si="934"/>
        <v xml:space="preserve"> </v>
      </c>
      <c r="GJ935" s="1234" t="str">
        <f t="shared" si="935"/>
        <v xml:space="preserve"> </v>
      </c>
      <c r="GK935" s="1234" t="str">
        <f t="shared" si="936"/>
        <v xml:space="preserve"> </v>
      </c>
      <c r="GL935" s="1234" t="str">
        <f t="shared" si="937"/>
        <v xml:space="preserve"> </v>
      </c>
      <c r="GM935" s="1234" t="str">
        <f t="shared" si="938"/>
        <v xml:space="preserve"> </v>
      </c>
      <c r="GN935" s="1234">
        <f t="shared" si="939"/>
        <v>0</v>
      </c>
    </row>
    <row r="936" spans="1:196" s="100" customFormat="1" ht="27" customHeight="1" thickTop="1" thickBot="1">
      <c r="A936" s="1208">
        <f>【A票】【D票】!$D$10</f>
        <v>0</v>
      </c>
      <c r="B936" s="1212">
        <f>【A票】【D票】!$H$10</f>
        <v>0</v>
      </c>
      <c r="C936" s="1213" t="str">
        <f>【A票】【D票】!$K$10</f>
        <v xml:space="preserve"> </v>
      </c>
      <c r="D936" s="1214">
        <f t="shared" si="913"/>
        <v>845</v>
      </c>
      <c r="E936" s="914"/>
      <c r="F936" s="467"/>
      <c r="G936" s="469"/>
      <c r="H936" s="224" t="str">
        <f t="shared" si="899"/>
        <v xml:space="preserve"> </v>
      </c>
      <c r="I936" s="704"/>
      <c r="J936" s="117"/>
      <c r="K936" s="117"/>
      <c r="L936" s="117"/>
      <c r="M936" s="117"/>
      <c r="N936" s="117"/>
      <c r="O936" s="117"/>
      <c r="P936" s="117"/>
      <c r="Q936" s="117"/>
      <c r="R936" s="117"/>
      <c r="S936" s="117"/>
      <c r="T936" s="254"/>
      <c r="U936" s="646"/>
      <c r="V936" s="646"/>
      <c r="W936" s="114"/>
      <c r="X936" s="254"/>
      <c r="Y936" s="224" t="str">
        <f t="shared" si="900"/>
        <v xml:space="preserve"> </v>
      </c>
      <c r="Z936" s="579"/>
      <c r="AA936" s="704"/>
      <c r="AB936" s="119"/>
      <c r="AC936" s="224" t="str">
        <f t="shared" si="915"/>
        <v xml:space="preserve"> </v>
      </c>
      <c r="AD936" s="115"/>
      <c r="AE936" s="253"/>
      <c r="AF936" s="704"/>
      <c r="AG936" s="727"/>
      <c r="AH936" s="727"/>
      <c r="AI936" s="727"/>
      <c r="AJ936" s="727"/>
      <c r="AK936" s="591"/>
      <c r="AL936" s="727"/>
      <c r="AM936" s="727"/>
      <c r="AN936" s="727"/>
      <c r="AO936" s="727"/>
      <c r="AP936" s="727"/>
      <c r="AQ936" s="727"/>
      <c r="AR936" s="727"/>
      <c r="AS936" s="727"/>
      <c r="AT936" s="727"/>
      <c r="AU936" s="727"/>
      <c r="AV936" s="727"/>
      <c r="AW936" s="727"/>
      <c r="AX936" s="727"/>
      <c r="AY936" s="727"/>
      <c r="AZ936" s="727"/>
      <c r="BA936" s="727"/>
      <c r="BB936" s="727"/>
      <c r="BC936" s="821"/>
      <c r="BD936" s="727"/>
      <c r="BE936" s="727"/>
      <c r="BF936" s="727"/>
      <c r="BG936" s="727"/>
      <c r="BH936" s="727"/>
      <c r="BI936" s="727"/>
      <c r="BJ936" s="727"/>
      <c r="BK936" s="727"/>
      <c r="BL936" s="821"/>
      <c r="BM936" s="727"/>
      <c r="BN936" s="727"/>
      <c r="BO936" s="727"/>
      <c r="BP936" s="727"/>
      <c r="BQ936" s="727"/>
      <c r="BR936" s="821"/>
      <c r="BS936" s="727"/>
      <c r="BT936" s="727"/>
      <c r="BU936" s="727"/>
      <c r="BV936" s="591"/>
      <c r="BW936" s="224" t="str">
        <f t="shared" si="912"/>
        <v xml:space="preserve"> </v>
      </c>
      <c r="BX936" s="471">
        <f t="shared" si="901"/>
        <v>845</v>
      </c>
      <c r="BY936" s="117"/>
      <c r="BZ936" s="117"/>
      <c r="CA936" s="117"/>
      <c r="CB936" s="117"/>
      <c r="CC936" s="117"/>
      <c r="CD936" s="461"/>
      <c r="CE936" s="236"/>
      <c r="CF936" s="224" t="str">
        <f t="shared" si="902"/>
        <v xml:space="preserve"> </v>
      </c>
      <c r="CG936" s="116"/>
      <c r="CH936" s="117"/>
      <c r="CI936" s="117"/>
      <c r="CJ936" s="117"/>
      <c r="CK936" s="472"/>
      <c r="CL936" s="472"/>
      <c r="CM936" s="472"/>
      <c r="CN936" s="472"/>
      <c r="CO936" s="117"/>
      <c r="CP936" s="253"/>
      <c r="CQ936" s="120"/>
      <c r="CR936" s="224" t="str" cm="1">
        <f t="array" ref="CR936">IF(AND(SUM(COUNTIF(CG936:CM936,{"*不明*","*その他*"})+COUNTIF(CO936:CP936,{"*不明*","*その他*"}))&gt;0,CQ936=""),"その他・不明の場合,10)具体的内容、理由を記入",IF(OR(AND(CI936=CI$65,COUNTA(CJ936:CM936)&lt;4),AND(OR(CI936=CI$63,CI936=CI$64,CI936=CI$66,CI936=CI$67,CI936=CI$68,CI936=""),COUNTA(CJ936:CM936)&gt;0)),"3)介護保険認定済→要介護度、認知症自立度、寝たきり度、介護保険サービス記入",IF(OR(AND(OR(CM936=CM$63,CM936=CM$64),CN936=""),AND(OR(CM936=CM$65,CM936=CM$66),CN936&lt;&gt;"")),"7)介護保険サービス受けている/過去受けていた→具体的内容記入"," ")))</f>
        <v xml:space="preserve"> </v>
      </c>
      <c r="CS936" s="224" t="str">
        <f t="shared" si="903"/>
        <v xml:space="preserve"> </v>
      </c>
      <c r="CT936" s="116"/>
      <c r="CU936" s="253"/>
      <c r="CV936" s="117"/>
      <c r="CW936" s="117"/>
      <c r="CX936" s="253"/>
      <c r="CY936" s="117"/>
      <c r="CZ936" s="117"/>
      <c r="DA936" s="253"/>
      <c r="DB936" s="117"/>
      <c r="DC936" s="224" t="str">
        <f t="shared" si="904"/>
        <v xml:space="preserve"> </v>
      </c>
      <c r="DD936" s="224" t="str">
        <f t="shared" si="905"/>
        <v xml:space="preserve"> </v>
      </c>
      <c r="DE936" s="224" t="str">
        <f t="shared" si="916"/>
        <v xml:space="preserve"> </v>
      </c>
      <c r="DF936" s="121"/>
      <c r="DG936" s="114"/>
      <c r="DH936" s="704"/>
      <c r="DI936" s="119"/>
      <c r="DJ936" s="187"/>
      <c r="DK936" s="254"/>
      <c r="DL936" s="224" t="str">
        <f t="shared" si="917"/>
        <v xml:space="preserve"> </v>
      </c>
      <c r="DM936" s="224" t="str">
        <f t="shared" si="906"/>
        <v xml:space="preserve"> </v>
      </c>
      <c r="DN936" s="474"/>
      <c r="DO936" s="117"/>
      <c r="DP936" s="117"/>
      <c r="DQ936" s="117"/>
      <c r="DR936" s="117"/>
      <c r="DS936" s="117"/>
      <c r="DT936" s="254"/>
      <c r="DU936" s="476"/>
      <c r="DV936" s="224" t="str">
        <f t="shared" si="918"/>
        <v xml:space="preserve"> </v>
      </c>
      <c r="DW936" s="115"/>
      <c r="DX936" s="470"/>
      <c r="DY936" s="117"/>
      <c r="DZ936" s="704"/>
      <c r="EA936" s="224" t="str">
        <f t="shared" si="919"/>
        <v xml:space="preserve"> </v>
      </c>
      <c r="EB936" s="906"/>
      <c r="EC936" s="904"/>
      <c r="ED936" s="904"/>
      <c r="EE936" s="904"/>
      <c r="EF936" s="904"/>
      <c r="EG936" s="904"/>
      <c r="EH936" s="904"/>
      <c r="EI936" s="904"/>
      <c r="EJ936" s="904"/>
      <c r="EK936" s="905"/>
      <c r="EL936" s="80"/>
      <c r="EM936" s="224" t="str">
        <f t="shared" si="907"/>
        <v xml:space="preserve"> </v>
      </c>
      <c r="EN936" s="224" t="str">
        <f t="shared" si="908"/>
        <v xml:space="preserve"> </v>
      </c>
      <c r="EO936" s="115"/>
      <c r="EP936" s="1050"/>
      <c r="EQ936" s="253"/>
      <c r="ER936" s="117"/>
      <c r="ES936" s="1258">
        <f t="shared" si="909"/>
        <v>845</v>
      </c>
      <c r="ET936" s="224" t="str">
        <f t="shared" si="910"/>
        <v xml:space="preserve"> </v>
      </c>
      <c r="EU936" s="477" t="str">
        <f t="shared" si="911"/>
        <v/>
      </c>
      <c r="EV936" s="1334" t="str">
        <f t="shared" si="914"/>
        <v xml:space="preserve"> </v>
      </c>
      <c r="EW936" s="1332" t="str">
        <f t="shared" si="958"/>
        <v/>
      </c>
      <c r="EX936" s="1275" t="str">
        <f t="shared" si="940"/>
        <v/>
      </c>
      <c r="EY936" s="1275" t="str">
        <f t="shared" si="941"/>
        <v/>
      </c>
      <c r="EZ936" s="1275" t="str">
        <f t="shared" si="942"/>
        <v/>
      </c>
      <c r="FA936" s="1275" t="str">
        <f t="shared" si="943"/>
        <v/>
      </c>
      <c r="FB936" s="1275" t="str">
        <f t="shared" si="944"/>
        <v/>
      </c>
      <c r="FC936" s="1333" t="str">
        <f t="shared" si="945"/>
        <v/>
      </c>
      <c r="FE936" s="1234" t="str">
        <f t="shared" si="946"/>
        <v xml:space="preserve"> </v>
      </c>
      <c r="FF936" s="1234" t="str">
        <f t="shared" si="947"/>
        <v xml:space="preserve"> </v>
      </c>
      <c r="FG936" s="1234" t="str">
        <f t="shared" si="948"/>
        <v xml:space="preserve"> </v>
      </c>
      <c r="FH936" s="1234" t="str">
        <f t="shared" si="949"/>
        <v xml:space="preserve"> </v>
      </c>
      <c r="FI936" s="1234" t="str">
        <f t="shared" si="920"/>
        <v xml:space="preserve"> </v>
      </c>
      <c r="FJ936" s="1234" t="str">
        <f t="shared" si="950"/>
        <v xml:space="preserve"> </v>
      </c>
      <c r="FK936" s="1234">
        <f t="shared" si="921"/>
        <v>0</v>
      </c>
      <c r="FL936" s="1227"/>
      <c r="FM936" s="1234" t="str">
        <f t="shared" si="922"/>
        <v xml:space="preserve"> </v>
      </c>
      <c r="FN936" s="1234" t="str">
        <f t="shared" si="923"/>
        <v xml:space="preserve"> </v>
      </c>
      <c r="FO936" s="1234" t="str">
        <f t="shared" si="951"/>
        <v xml:space="preserve"> </v>
      </c>
      <c r="FP936" s="1234" t="str">
        <f t="shared" si="952"/>
        <v xml:space="preserve"> </v>
      </c>
      <c r="FQ936" s="1234" t="str">
        <f t="shared" si="924"/>
        <v xml:space="preserve"> </v>
      </c>
      <c r="FR936" s="1234" t="str">
        <f t="shared" si="953"/>
        <v xml:space="preserve"> </v>
      </c>
      <c r="FS936" s="1234">
        <f t="shared" si="959"/>
        <v>0</v>
      </c>
      <c r="FT936" s="1227"/>
      <c r="FU936" s="1234" t="str">
        <f t="shared" si="954"/>
        <v xml:space="preserve"> </v>
      </c>
      <c r="FV936" s="1234" t="str">
        <f t="shared" si="955"/>
        <v xml:space="preserve"> </v>
      </c>
      <c r="FW936" s="1234" t="str">
        <f t="shared" si="956"/>
        <v xml:space="preserve"> </v>
      </c>
      <c r="FX936" s="1234" t="str">
        <f t="shared" si="925"/>
        <v xml:space="preserve"> </v>
      </c>
      <c r="FY936" s="1234" t="str">
        <f t="shared" si="926"/>
        <v xml:space="preserve"> </v>
      </c>
      <c r="FZ936" s="1234" t="str">
        <f t="shared" si="957"/>
        <v xml:space="preserve"> </v>
      </c>
      <c r="GA936" s="1234">
        <f t="shared" si="927"/>
        <v>0</v>
      </c>
      <c r="GB936" s="1227"/>
      <c r="GC936" s="1234" t="str">
        <f t="shared" si="928"/>
        <v xml:space="preserve"> </v>
      </c>
      <c r="GD936" s="1234" t="str">
        <f t="shared" si="929"/>
        <v xml:space="preserve"> </v>
      </c>
      <c r="GE936" s="1234" t="str">
        <f t="shared" si="930"/>
        <v xml:space="preserve"> </v>
      </c>
      <c r="GF936" s="1234" t="str">
        <f t="shared" si="931"/>
        <v xml:space="preserve"> </v>
      </c>
      <c r="GG936" s="1234" t="str">
        <f t="shared" si="932"/>
        <v xml:space="preserve"> </v>
      </c>
      <c r="GH936" s="1234" t="str">
        <f t="shared" si="933"/>
        <v xml:space="preserve"> </v>
      </c>
      <c r="GI936" s="1234" t="str">
        <f t="shared" si="934"/>
        <v xml:space="preserve"> </v>
      </c>
      <c r="GJ936" s="1234" t="str">
        <f t="shared" si="935"/>
        <v xml:space="preserve"> </v>
      </c>
      <c r="GK936" s="1234" t="str">
        <f t="shared" si="936"/>
        <v xml:space="preserve"> </v>
      </c>
      <c r="GL936" s="1234" t="str">
        <f t="shared" si="937"/>
        <v xml:space="preserve"> </v>
      </c>
      <c r="GM936" s="1234" t="str">
        <f t="shared" si="938"/>
        <v xml:space="preserve"> </v>
      </c>
      <c r="GN936" s="1234">
        <f t="shared" si="939"/>
        <v>0</v>
      </c>
    </row>
    <row r="937" spans="1:196" s="100" customFormat="1" ht="27" customHeight="1" thickTop="1" thickBot="1">
      <c r="A937" s="1208">
        <f>【A票】【D票】!$D$10</f>
        <v>0</v>
      </c>
      <c r="B937" s="1212">
        <f>【A票】【D票】!$H$10</f>
        <v>0</v>
      </c>
      <c r="C937" s="1213" t="str">
        <f>【A票】【D票】!$K$10</f>
        <v xml:space="preserve"> </v>
      </c>
      <c r="D937" s="1214">
        <f t="shared" si="913"/>
        <v>846</v>
      </c>
      <c r="E937" s="914"/>
      <c r="F937" s="467"/>
      <c r="G937" s="469"/>
      <c r="H937" s="224" t="str">
        <f t="shared" si="899"/>
        <v xml:space="preserve"> </v>
      </c>
      <c r="I937" s="704"/>
      <c r="J937" s="117"/>
      <c r="K937" s="117"/>
      <c r="L937" s="117"/>
      <c r="M937" s="117"/>
      <c r="N937" s="117"/>
      <c r="O937" s="117"/>
      <c r="P937" s="117"/>
      <c r="Q937" s="117"/>
      <c r="R937" s="117"/>
      <c r="S937" s="117"/>
      <c r="T937" s="254"/>
      <c r="U937" s="646"/>
      <c r="V937" s="646"/>
      <c r="W937" s="114"/>
      <c r="X937" s="254"/>
      <c r="Y937" s="224" t="str">
        <f t="shared" si="900"/>
        <v xml:space="preserve"> </v>
      </c>
      <c r="Z937" s="579"/>
      <c r="AA937" s="704"/>
      <c r="AB937" s="119"/>
      <c r="AC937" s="224" t="str">
        <f t="shared" si="915"/>
        <v xml:space="preserve"> </v>
      </c>
      <c r="AD937" s="115"/>
      <c r="AE937" s="253"/>
      <c r="AF937" s="704"/>
      <c r="AG937" s="727"/>
      <c r="AH937" s="727"/>
      <c r="AI937" s="727"/>
      <c r="AJ937" s="727"/>
      <c r="AK937" s="591"/>
      <c r="AL937" s="727"/>
      <c r="AM937" s="727"/>
      <c r="AN937" s="727"/>
      <c r="AO937" s="727"/>
      <c r="AP937" s="727"/>
      <c r="AQ937" s="727"/>
      <c r="AR937" s="727"/>
      <c r="AS937" s="727"/>
      <c r="AT937" s="727"/>
      <c r="AU937" s="727"/>
      <c r="AV937" s="727"/>
      <c r="AW937" s="727"/>
      <c r="AX937" s="727"/>
      <c r="AY937" s="727"/>
      <c r="AZ937" s="727"/>
      <c r="BA937" s="727"/>
      <c r="BB937" s="727"/>
      <c r="BC937" s="821"/>
      <c r="BD937" s="727"/>
      <c r="BE937" s="727"/>
      <c r="BF937" s="727"/>
      <c r="BG937" s="727"/>
      <c r="BH937" s="727"/>
      <c r="BI937" s="727"/>
      <c r="BJ937" s="727"/>
      <c r="BK937" s="727"/>
      <c r="BL937" s="821"/>
      <c r="BM937" s="727"/>
      <c r="BN937" s="727"/>
      <c r="BO937" s="727"/>
      <c r="BP937" s="727"/>
      <c r="BQ937" s="727"/>
      <c r="BR937" s="821"/>
      <c r="BS937" s="727"/>
      <c r="BT937" s="727"/>
      <c r="BU937" s="727"/>
      <c r="BV937" s="591"/>
      <c r="BW937" s="224" t="str">
        <f t="shared" si="912"/>
        <v xml:space="preserve"> </v>
      </c>
      <c r="BX937" s="471">
        <f t="shared" si="901"/>
        <v>846</v>
      </c>
      <c r="BY937" s="117"/>
      <c r="BZ937" s="117"/>
      <c r="CA937" s="117"/>
      <c r="CB937" s="117"/>
      <c r="CC937" s="117"/>
      <c r="CD937" s="461"/>
      <c r="CE937" s="236"/>
      <c r="CF937" s="224" t="str">
        <f t="shared" si="902"/>
        <v xml:space="preserve"> </v>
      </c>
      <c r="CG937" s="116"/>
      <c r="CH937" s="117"/>
      <c r="CI937" s="117"/>
      <c r="CJ937" s="117"/>
      <c r="CK937" s="472"/>
      <c r="CL937" s="472"/>
      <c r="CM937" s="472"/>
      <c r="CN937" s="472"/>
      <c r="CO937" s="117"/>
      <c r="CP937" s="253"/>
      <c r="CQ937" s="120"/>
      <c r="CR937" s="224" t="str" cm="1">
        <f t="array" ref="CR937">IF(AND(SUM(COUNTIF(CG937:CM937,{"*不明*","*その他*"})+COUNTIF(CO937:CP937,{"*不明*","*その他*"}))&gt;0,CQ937=""),"その他・不明の場合,10)具体的内容、理由を記入",IF(OR(AND(CI937=CI$65,COUNTA(CJ937:CM937)&lt;4),AND(OR(CI937=CI$63,CI937=CI$64,CI937=CI$66,CI937=CI$67,CI937=CI$68,CI937=""),COUNTA(CJ937:CM937)&gt;0)),"3)介護保険認定済→要介護度、認知症自立度、寝たきり度、介護保険サービス記入",IF(OR(AND(OR(CM937=CM$63,CM937=CM$64),CN937=""),AND(OR(CM937=CM$65,CM937=CM$66),CN937&lt;&gt;"")),"7)介護保険サービス受けている/過去受けていた→具体的内容記入"," ")))</f>
        <v xml:space="preserve"> </v>
      </c>
      <c r="CS937" s="224" t="str">
        <f t="shared" si="903"/>
        <v xml:space="preserve"> </v>
      </c>
      <c r="CT937" s="116"/>
      <c r="CU937" s="253"/>
      <c r="CV937" s="117"/>
      <c r="CW937" s="117"/>
      <c r="CX937" s="253"/>
      <c r="CY937" s="117"/>
      <c r="CZ937" s="117"/>
      <c r="DA937" s="253"/>
      <c r="DB937" s="117"/>
      <c r="DC937" s="224" t="str">
        <f t="shared" si="904"/>
        <v xml:space="preserve"> </v>
      </c>
      <c r="DD937" s="224" t="str">
        <f t="shared" si="905"/>
        <v xml:space="preserve"> </v>
      </c>
      <c r="DE937" s="224" t="str">
        <f t="shared" si="916"/>
        <v xml:space="preserve"> </v>
      </c>
      <c r="DF937" s="121"/>
      <c r="DG937" s="114"/>
      <c r="DH937" s="704"/>
      <c r="DI937" s="119"/>
      <c r="DJ937" s="187"/>
      <c r="DK937" s="254"/>
      <c r="DL937" s="224" t="str">
        <f t="shared" si="917"/>
        <v xml:space="preserve"> </v>
      </c>
      <c r="DM937" s="224" t="str">
        <f t="shared" si="906"/>
        <v xml:space="preserve"> </v>
      </c>
      <c r="DN937" s="474"/>
      <c r="DO937" s="117"/>
      <c r="DP937" s="117"/>
      <c r="DQ937" s="117"/>
      <c r="DR937" s="117"/>
      <c r="DS937" s="117"/>
      <c r="DT937" s="254"/>
      <c r="DU937" s="476"/>
      <c r="DV937" s="224" t="str">
        <f t="shared" si="918"/>
        <v xml:space="preserve"> </v>
      </c>
      <c r="DW937" s="115"/>
      <c r="DX937" s="470"/>
      <c r="DY937" s="117"/>
      <c r="DZ937" s="704"/>
      <c r="EA937" s="224" t="str">
        <f t="shared" si="919"/>
        <v xml:space="preserve"> </v>
      </c>
      <c r="EB937" s="906"/>
      <c r="EC937" s="904"/>
      <c r="ED937" s="904"/>
      <c r="EE937" s="904"/>
      <c r="EF937" s="904"/>
      <c r="EG937" s="904"/>
      <c r="EH937" s="904"/>
      <c r="EI937" s="904"/>
      <c r="EJ937" s="904"/>
      <c r="EK937" s="905"/>
      <c r="EL937" s="80"/>
      <c r="EM937" s="224" t="str">
        <f t="shared" si="907"/>
        <v xml:space="preserve"> </v>
      </c>
      <c r="EN937" s="224" t="str">
        <f t="shared" si="908"/>
        <v xml:space="preserve"> </v>
      </c>
      <c r="EO937" s="115"/>
      <c r="EP937" s="1050"/>
      <c r="EQ937" s="253"/>
      <c r="ER937" s="117"/>
      <c r="ES937" s="1258">
        <f t="shared" si="909"/>
        <v>846</v>
      </c>
      <c r="ET937" s="224" t="str">
        <f t="shared" si="910"/>
        <v xml:space="preserve"> </v>
      </c>
      <c r="EU937" s="477" t="str">
        <f t="shared" si="911"/>
        <v/>
      </c>
      <c r="EV937" s="1334" t="str">
        <f t="shared" si="914"/>
        <v xml:space="preserve"> </v>
      </c>
      <c r="EW937" s="1332" t="str">
        <f t="shared" si="958"/>
        <v/>
      </c>
      <c r="EX937" s="1275" t="str">
        <f t="shared" si="940"/>
        <v/>
      </c>
      <c r="EY937" s="1275" t="str">
        <f t="shared" si="941"/>
        <v/>
      </c>
      <c r="EZ937" s="1275" t="str">
        <f t="shared" si="942"/>
        <v/>
      </c>
      <c r="FA937" s="1275" t="str">
        <f t="shared" si="943"/>
        <v/>
      </c>
      <c r="FB937" s="1275" t="str">
        <f t="shared" si="944"/>
        <v/>
      </c>
      <c r="FC937" s="1333" t="str">
        <f t="shared" si="945"/>
        <v/>
      </c>
      <c r="FE937" s="1234" t="str">
        <f t="shared" si="946"/>
        <v xml:space="preserve"> </v>
      </c>
      <c r="FF937" s="1234" t="str">
        <f t="shared" si="947"/>
        <v xml:space="preserve"> </v>
      </c>
      <c r="FG937" s="1234" t="str">
        <f t="shared" si="948"/>
        <v xml:space="preserve"> </v>
      </c>
      <c r="FH937" s="1234" t="str">
        <f t="shared" si="949"/>
        <v xml:space="preserve"> </v>
      </c>
      <c r="FI937" s="1234" t="str">
        <f t="shared" si="920"/>
        <v xml:space="preserve"> </v>
      </c>
      <c r="FJ937" s="1234" t="str">
        <f t="shared" si="950"/>
        <v xml:space="preserve"> </v>
      </c>
      <c r="FK937" s="1234">
        <f t="shared" si="921"/>
        <v>0</v>
      </c>
      <c r="FL937" s="1227"/>
      <c r="FM937" s="1234" t="str">
        <f t="shared" si="922"/>
        <v xml:space="preserve"> </v>
      </c>
      <c r="FN937" s="1234" t="str">
        <f t="shared" si="923"/>
        <v xml:space="preserve"> </v>
      </c>
      <c r="FO937" s="1234" t="str">
        <f t="shared" si="951"/>
        <v xml:space="preserve"> </v>
      </c>
      <c r="FP937" s="1234" t="str">
        <f t="shared" si="952"/>
        <v xml:space="preserve"> </v>
      </c>
      <c r="FQ937" s="1234" t="str">
        <f t="shared" si="924"/>
        <v xml:space="preserve"> </v>
      </c>
      <c r="FR937" s="1234" t="str">
        <f t="shared" si="953"/>
        <v xml:space="preserve"> </v>
      </c>
      <c r="FS937" s="1234">
        <f t="shared" si="959"/>
        <v>0</v>
      </c>
      <c r="FT937" s="1227"/>
      <c r="FU937" s="1234" t="str">
        <f t="shared" si="954"/>
        <v xml:space="preserve"> </v>
      </c>
      <c r="FV937" s="1234" t="str">
        <f t="shared" si="955"/>
        <v xml:space="preserve"> </v>
      </c>
      <c r="FW937" s="1234" t="str">
        <f t="shared" si="956"/>
        <v xml:space="preserve"> </v>
      </c>
      <c r="FX937" s="1234" t="str">
        <f t="shared" si="925"/>
        <v xml:space="preserve"> </v>
      </c>
      <c r="FY937" s="1234" t="str">
        <f t="shared" si="926"/>
        <v xml:space="preserve"> </v>
      </c>
      <c r="FZ937" s="1234" t="str">
        <f t="shared" si="957"/>
        <v xml:space="preserve"> </v>
      </c>
      <c r="GA937" s="1234">
        <f t="shared" si="927"/>
        <v>0</v>
      </c>
      <c r="GB937" s="1227"/>
      <c r="GC937" s="1234" t="str">
        <f t="shared" si="928"/>
        <v xml:space="preserve"> </v>
      </c>
      <c r="GD937" s="1234" t="str">
        <f t="shared" si="929"/>
        <v xml:space="preserve"> </v>
      </c>
      <c r="GE937" s="1234" t="str">
        <f t="shared" si="930"/>
        <v xml:space="preserve"> </v>
      </c>
      <c r="GF937" s="1234" t="str">
        <f t="shared" si="931"/>
        <v xml:space="preserve"> </v>
      </c>
      <c r="GG937" s="1234" t="str">
        <f t="shared" si="932"/>
        <v xml:space="preserve"> </v>
      </c>
      <c r="GH937" s="1234" t="str">
        <f t="shared" si="933"/>
        <v xml:space="preserve"> </v>
      </c>
      <c r="GI937" s="1234" t="str">
        <f t="shared" si="934"/>
        <v xml:space="preserve"> </v>
      </c>
      <c r="GJ937" s="1234" t="str">
        <f t="shared" si="935"/>
        <v xml:space="preserve"> </v>
      </c>
      <c r="GK937" s="1234" t="str">
        <f t="shared" si="936"/>
        <v xml:space="preserve"> </v>
      </c>
      <c r="GL937" s="1234" t="str">
        <f t="shared" si="937"/>
        <v xml:space="preserve"> </v>
      </c>
      <c r="GM937" s="1234" t="str">
        <f t="shared" si="938"/>
        <v xml:space="preserve"> </v>
      </c>
      <c r="GN937" s="1234">
        <f t="shared" si="939"/>
        <v>0</v>
      </c>
    </row>
    <row r="938" spans="1:196" s="100" customFormat="1" ht="27" customHeight="1" thickTop="1" thickBot="1">
      <c r="A938" s="1208">
        <f>【A票】【D票】!$D$10</f>
        <v>0</v>
      </c>
      <c r="B938" s="1212">
        <f>【A票】【D票】!$H$10</f>
        <v>0</v>
      </c>
      <c r="C938" s="1213" t="str">
        <f>【A票】【D票】!$K$10</f>
        <v xml:space="preserve"> </v>
      </c>
      <c r="D938" s="1214">
        <f t="shared" si="913"/>
        <v>847</v>
      </c>
      <c r="E938" s="914"/>
      <c r="F938" s="467"/>
      <c r="G938" s="469"/>
      <c r="H938" s="224" t="str">
        <f t="shared" si="899"/>
        <v xml:space="preserve"> </v>
      </c>
      <c r="I938" s="704"/>
      <c r="J938" s="117"/>
      <c r="K938" s="117"/>
      <c r="L938" s="117"/>
      <c r="M938" s="117"/>
      <c r="N938" s="117"/>
      <c r="O938" s="117"/>
      <c r="P938" s="117"/>
      <c r="Q938" s="117"/>
      <c r="R938" s="117"/>
      <c r="S938" s="117"/>
      <c r="T938" s="254"/>
      <c r="U938" s="646"/>
      <c r="V938" s="646"/>
      <c r="W938" s="114"/>
      <c r="X938" s="254"/>
      <c r="Y938" s="224" t="str">
        <f t="shared" si="900"/>
        <v xml:space="preserve"> </v>
      </c>
      <c r="Z938" s="579"/>
      <c r="AA938" s="704"/>
      <c r="AB938" s="119"/>
      <c r="AC938" s="224" t="str">
        <f t="shared" si="915"/>
        <v xml:space="preserve"> </v>
      </c>
      <c r="AD938" s="115"/>
      <c r="AE938" s="253"/>
      <c r="AF938" s="704"/>
      <c r="AG938" s="727"/>
      <c r="AH938" s="727"/>
      <c r="AI938" s="727"/>
      <c r="AJ938" s="727"/>
      <c r="AK938" s="591"/>
      <c r="AL938" s="727"/>
      <c r="AM938" s="727"/>
      <c r="AN938" s="727"/>
      <c r="AO938" s="727"/>
      <c r="AP938" s="727"/>
      <c r="AQ938" s="727"/>
      <c r="AR938" s="727"/>
      <c r="AS938" s="727"/>
      <c r="AT938" s="727"/>
      <c r="AU938" s="727"/>
      <c r="AV938" s="727"/>
      <c r="AW938" s="727"/>
      <c r="AX938" s="727"/>
      <c r="AY938" s="727"/>
      <c r="AZ938" s="727"/>
      <c r="BA938" s="727"/>
      <c r="BB938" s="727"/>
      <c r="BC938" s="821"/>
      <c r="BD938" s="727"/>
      <c r="BE938" s="727"/>
      <c r="BF938" s="727"/>
      <c r="BG938" s="727"/>
      <c r="BH938" s="727"/>
      <c r="BI938" s="727"/>
      <c r="BJ938" s="727"/>
      <c r="BK938" s="727"/>
      <c r="BL938" s="821"/>
      <c r="BM938" s="727"/>
      <c r="BN938" s="727"/>
      <c r="BO938" s="727"/>
      <c r="BP938" s="727"/>
      <c r="BQ938" s="727"/>
      <c r="BR938" s="821"/>
      <c r="BS938" s="727"/>
      <c r="BT938" s="727"/>
      <c r="BU938" s="727"/>
      <c r="BV938" s="591"/>
      <c r="BW938" s="224" t="str">
        <f t="shared" si="912"/>
        <v xml:space="preserve"> </v>
      </c>
      <c r="BX938" s="471">
        <f t="shared" si="901"/>
        <v>847</v>
      </c>
      <c r="BY938" s="117"/>
      <c r="BZ938" s="117"/>
      <c r="CA938" s="117"/>
      <c r="CB938" s="117"/>
      <c r="CC938" s="117"/>
      <c r="CD938" s="461"/>
      <c r="CE938" s="236"/>
      <c r="CF938" s="224" t="str">
        <f t="shared" si="902"/>
        <v xml:space="preserve"> </v>
      </c>
      <c r="CG938" s="116"/>
      <c r="CH938" s="117"/>
      <c r="CI938" s="117"/>
      <c r="CJ938" s="117"/>
      <c r="CK938" s="472"/>
      <c r="CL938" s="472"/>
      <c r="CM938" s="472"/>
      <c r="CN938" s="472"/>
      <c r="CO938" s="117"/>
      <c r="CP938" s="253"/>
      <c r="CQ938" s="120"/>
      <c r="CR938" s="224" t="str" cm="1">
        <f t="array" ref="CR938">IF(AND(SUM(COUNTIF(CG938:CM938,{"*不明*","*その他*"})+COUNTIF(CO938:CP938,{"*不明*","*その他*"}))&gt;0,CQ938=""),"その他・不明の場合,10)具体的内容、理由を記入",IF(OR(AND(CI938=CI$65,COUNTA(CJ938:CM938)&lt;4),AND(OR(CI938=CI$63,CI938=CI$64,CI938=CI$66,CI938=CI$67,CI938=CI$68,CI938=""),COUNTA(CJ938:CM938)&gt;0)),"3)介護保険認定済→要介護度、認知症自立度、寝たきり度、介護保険サービス記入",IF(OR(AND(OR(CM938=CM$63,CM938=CM$64),CN938=""),AND(OR(CM938=CM$65,CM938=CM$66),CN938&lt;&gt;"")),"7)介護保険サービス受けている/過去受けていた→具体的内容記入"," ")))</f>
        <v xml:space="preserve"> </v>
      </c>
      <c r="CS938" s="224" t="str">
        <f t="shared" si="903"/>
        <v xml:space="preserve"> </v>
      </c>
      <c r="CT938" s="116"/>
      <c r="CU938" s="253"/>
      <c r="CV938" s="117"/>
      <c r="CW938" s="117"/>
      <c r="CX938" s="253"/>
      <c r="CY938" s="117"/>
      <c r="CZ938" s="117"/>
      <c r="DA938" s="253"/>
      <c r="DB938" s="117"/>
      <c r="DC938" s="224" t="str">
        <f t="shared" si="904"/>
        <v xml:space="preserve"> </v>
      </c>
      <c r="DD938" s="224" t="str">
        <f t="shared" si="905"/>
        <v xml:space="preserve"> </v>
      </c>
      <c r="DE938" s="224" t="str">
        <f t="shared" si="916"/>
        <v xml:space="preserve"> </v>
      </c>
      <c r="DF938" s="121"/>
      <c r="DG938" s="114"/>
      <c r="DH938" s="704"/>
      <c r="DI938" s="119"/>
      <c r="DJ938" s="187"/>
      <c r="DK938" s="254"/>
      <c r="DL938" s="224" t="str">
        <f t="shared" si="917"/>
        <v xml:space="preserve"> </v>
      </c>
      <c r="DM938" s="224" t="str">
        <f t="shared" si="906"/>
        <v xml:space="preserve"> </v>
      </c>
      <c r="DN938" s="474"/>
      <c r="DO938" s="117"/>
      <c r="DP938" s="117"/>
      <c r="DQ938" s="117"/>
      <c r="DR938" s="117"/>
      <c r="DS938" s="117"/>
      <c r="DT938" s="254"/>
      <c r="DU938" s="476"/>
      <c r="DV938" s="224" t="str">
        <f t="shared" si="918"/>
        <v xml:space="preserve"> </v>
      </c>
      <c r="DW938" s="115"/>
      <c r="DX938" s="470"/>
      <c r="DY938" s="117"/>
      <c r="DZ938" s="704"/>
      <c r="EA938" s="224" t="str">
        <f t="shared" si="919"/>
        <v xml:space="preserve"> </v>
      </c>
      <c r="EB938" s="906"/>
      <c r="EC938" s="904"/>
      <c r="ED938" s="904"/>
      <c r="EE938" s="904"/>
      <c r="EF938" s="904"/>
      <c r="EG938" s="904"/>
      <c r="EH938" s="904"/>
      <c r="EI938" s="904"/>
      <c r="EJ938" s="904"/>
      <c r="EK938" s="905"/>
      <c r="EL938" s="80"/>
      <c r="EM938" s="224" t="str">
        <f t="shared" si="907"/>
        <v xml:space="preserve"> </v>
      </c>
      <c r="EN938" s="224" t="str">
        <f t="shared" si="908"/>
        <v xml:space="preserve"> </v>
      </c>
      <c r="EO938" s="115"/>
      <c r="EP938" s="1050"/>
      <c r="EQ938" s="253"/>
      <c r="ER938" s="117"/>
      <c r="ES938" s="1258">
        <f t="shared" si="909"/>
        <v>847</v>
      </c>
      <c r="ET938" s="224" t="str">
        <f t="shared" si="910"/>
        <v xml:space="preserve"> </v>
      </c>
      <c r="EU938" s="477" t="str">
        <f t="shared" si="911"/>
        <v/>
      </c>
      <c r="EV938" s="1334" t="str">
        <f t="shared" si="914"/>
        <v xml:space="preserve"> </v>
      </c>
      <c r="EW938" s="1332" t="str">
        <f t="shared" si="958"/>
        <v/>
      </c>
      <c r="EX938" s="1275" t="str">
        <f t="shared" si="940"/>
        <v/>
      </c>
      <c r="EY938" s="1275" t="str">
        <f t="shared" si="941"/>
        <v/>
      </c>
      <c r="EZ938" s="1275" t="str">
        <f t="shared" si="942"/>
        <v/>
      </c>
      <c r="FA938" s="1275" t="str">
        <f t="shared" si="943"/>
        <v/>
      </c>
      <c r="FB938" s="1275" t="str">
        <f t="shared" si="944"/>
        <v/>
      </c>
      <c r="FC938" s="1333" t="str">
        <f t="shared" si="945"/>
        <v/>
      </c>
      <c r="FE938" s="1234" t="str">
        <f t="shared" si="946"/>
        <v xml:space="preserve"> </v>
      </c>
      <c r="FF938" s="1234" t="str">
        <f t="shared" si="947"/>
        <v xml:space="preserve"> </v>
      </c>
      <c r="FG938" s="1234" t="str">
        <f t="shared" si="948"/>
        <v xml:space="preserve"> </v>
      </c>
      <c r="FH938" s="1234" t="str">
        <f t="shared" si="949"/>
        <v xml:space="preserve"> </v>
      </c>
      <c r="FI938" s="1234" t="str">
        <f t="shared" si="920"/>
        <v xml:space="preserve"> </v>
      </c>
      <c r="FJ938" s="1234" t="str">
        <f t="shared" si="950"/>
        <v xml:space="preserve"> </v>
      </c>
      <c r="FK938" s="1234">
        <f t="shared" si="921"/>
        <v>0</v>
      </c>
      <c r="FL938" s="1227"/>
      <c r="FM938" s="1234" t="str">
        <f t="shared" si="922"/>
        <v xml:space="preserve"> </v>
      </c>
      <c r="FN938" s="1234" t="str">
        <f t="shared" si="923"/>
        <v xml:space="preserve"> </v>
      </c>
      <c r="FO938" s="1234" t="str">
        <f t="shared" si="951"/>
        <v xml:space="preserve"> </v>
      </c>
      <c r="FP938" s="1234" t="str">
        <f t="shared" si="952"/>
        <v xml:space="preserve"> </v>
      </c>
      <c r="FQ938" s="1234" t="str">
        <f t="shared" si="924"/>
        <v xml:space="preserve"> </v>
      </c>
      <c r="FR938" s="1234" t="str">
        <f t="shared" si="953"/>
        <v xml:space="preserve"> </v>
      </c>
      <c r="FS938" s="1234">
        <f t="shared" si="959"/>
        <v>0</v>
      </c>
      <c r="FT938" s="1227"/>
      <c r="FU938" s="1234" t="str">
        <f t="shared" si="954"/>
        <v xml:space="preserve"> </v>
      </c>
      <c r="FV938" s="1234" t="str">
        <f t="shared" si="955"/>
        <v xml:space="preserve"> </v>
      </c>
      <c r="FW938" s="1234" t="str">
        <f t="shared" si="956"/>
        <v xml:space="preserve"> </v>
      </c>
      <c r="FX938" s="1234" t="str">
        <f t="shared" si="925"/>
        <v xml:space="preserve"> </v>
      </c>
      <c r="FY938" s="1234" t="str">
        <f t="shared" si="926"/>
        <v xml:space="preserve"> </v>
      </c>
      <c r="FZ938" s="1234" t="str">
        <f t="shared" si="957"/>
        <v xml:space="preserve"> </v>
      </c>
      <c r="GA938" s="1234">
        <f t="shared" si="927"/>
        <v>0</v>
      </c>
      <c r="GB938" s="1227"/>
      <c r="GC938" s="1234" t="str">
        <f t="shared" si="928"/>
        <v xml:space="preserve"> </v>
      </c>
      <c r="GD938" s="1234" t="str">
        <f t="shared" si="929"/>
        <v xml:space="preserve"> </v>
      </c>
      <c r="GE938" s="1234" t="str">
        <f t="shared" si="930"/>
        <v xml:space="preserve"> </v>
      </c>
      <c r="GF938" s="1234" t="str">
        <f t="shared" si="931"/>
        <v xml:space="preserve"> </v>
      </c>
      <c r="GG938" s="1234" t="str">
        <f t="shared" si="932"/>
        <v xml:space="preserve"> </v>
      </c>
      <c r="GH938" s="1234" t="str">
        <f t="shared" si="933"/>
        <v xml:space="preserve"> </v>
      </c>
      <c r="GI938" s="1234" t="str">
        <f t="shared" si="934"/>
        <v xml:space="preserve"> </v>
      </c>
      <c r="GJ938" s="1234" t="str">
        <f t="shared" si="935"/>
        <v xml:space="preserve"> </v>
      </c>
      <c r="GK938" s="1234" t="str">
        <f t="shared" si="936"/>
        <v xml:space="preserve"> </v>
      </c>
      <c r="GL938" s="1234" t="str">
        <f t="shared" si="937"/>
        <v xml:space="preserve"> </v>
      </c>
      <c r="GM938" s="1234" t="str">
        <f t="shared" si="938"/>
        <v xml:space="preserve"> </v>
      </c>
      <c r="GN938" s="1234">
        <f t="shared" si="939"/>
        <v>0</v>
      </c>
    </row>
    <row r="939" spans="1:196" s="100" customFormat="1" ht="27" customHeight="1" thickTop="1" thickBot="1">
      <c r="A939" s="1208">
        <f>【A票】【D票】!$D$10</f>
        <v>0</v>
      </c>
      <c r="B939" s="1212">
        <f>【A票】【D票】!$H$10</f>
        <v>0</v>
      </c>
      <c r="C939" s="1213" t="str">
        <f>【A票】【D票】!$K$10</f>
        <v xml:space="preserve"> </v>
      </c>
      <c r="D939" s="1214">
        <f t="shared" si="913"/>
        <v>848</v>
      </c>
      <c r="E939" s="914"/>
      <c r="F939" s="467"/>
      <c r="G939" s="469"/>
      <c r="H939" s="224" t="str">
        <f t="shared" si="899"/>
        <v xml:space="preserve"> </v>
      </c>
      <c r="I939" s="704"/>
      <c r="J939" s="117"/>
      <c r="K939" s="117"/>
      <c r="L939" s="117"/>
      <c r="M939" s="117"/>
      <c r="N939" s="117"/>
      <c r="O939" s="117"/>
      <c r="P939" s="117"/>
      <c r="Q939" s="117"/>
      <c r="R939" s="117"/>
      <c r="S939" s="117"/>
      <c r="T939" s="254"/>
      <c r="U939" s="646"/>
      <c r="V939" s="646"/>
      <c r="W939" s="114"/>
      <c r="X939" s="254"/>
      <c r="Y939" s="224" t="str">
        <f t="shared" si="900"/>
        <v xml:space="preserve"> </v>
      </c>
      <c r="Z939" s="579"/>
      <c r="AA939" s="704"/>
      <c r="AB939" s="119"/>
      <c r="AC939" s="224" t="str">
        <f t="shared" si="915"/>
        <v xml:space="preserve"> </v>
      </c>
      <c r="AD939" s="115"/>
      <c r="AE939" s="253"/>
      <c r="AF939" s="704"/>
      <c r="AG939" s="727"/>
      <c r="AH939" s="727"/>
      <c r="AI939" s="727"/>
      <c r="AJ939" s="727"/>
      <c r="AK939" s="591"/>
      <c r="AL939" s="727"/>
      <c r="AM939" s="727"/>
      <c r="AN939" s="727"/>
      <c r="AO939" s="727"/>
      <c r="AP939" s="727"/>
      <c r="AQ939" s="727"/>
      <c r="AR939" s="727"/>
      <c r="AS939" s="727"/>
      <c r="AT939" s="727"/>
      <c r="AU939" s="727"/>
      <c r="AV939" s="727"/>
      <c r="AW939" s="727"/>
      <c r="AX939" s="727"/>
      <c r="AY939" s="727"/>
      <c r="AZ939" s="727"/>
      <c r="BA939" s="727"/>
      <c r="BB939" s="727"/>
      <c r="BC939" s="821"/>
      <c r="BD939" s="727"/>
      <c r="BE939" s="727"/>
      <c r="BF939" s="727"/>
      <c r="BG939" s="727"/>
      <c r="BH939" s="727"/>
      <c r="BI939" s="727"/>
      <c r="BJ939" s="727"/>
      <c r="BK939" s="727"/>
      <c r="BL939" s="821"/>
      <c r="BM939" s="727"/>
      <c r="BN939" s="727"/>
      <c r="BO939" s="727"/>
      <c r="BP939" s="727"/>
      <c r="BQ939" s="727"/>
      <c r="BR939" s="821"/>
      <c r="BS939" s="727"/>
      <c r="BT939" s="727"/>
      <c r="BU939" s="727"/>
      <c r="BV939" s="591"/>
      <c r="BW939" s="224" t="str">
        <f t="shared" si="912"/>
        <v xml:space="preserve"> </v>
      </c>
      <c r="BX939" s="471">
        <f t="shared" si="901"/>
        <v>848</v>
      </c>
      <c r="BY939" s="117"/>
      <c r="BZ939" s="117"/>
      <c r="CA939" s="117"/>
      <c r="CB939" s="117"/>
      <c r="CC939" s="117"/>
      <c r="CD939" s="461"/>
      <c r="CE939" s="236"/>
      <c r="CF939" s="224" t="str">
        <f t="shared" si="902"/>
        <v xml:space="preserve"> </v>
      </c>
      <c r="CG939" s="116"/>
      <c r="CH939" s="117"/>
      <c r="CI939" s="117"/>
      <c r="CJ939" s="117"/>
      <c r="CK939" s="472"/>
      <c r="CL939" s="472"/>
      <c r="CM939" s="472"/>
      <c r="CN939" s="472"/>
      <c r="CO939" s="117"/>
      <c r="CP939" s="253"/>
      <c r="CQ939" s="120"/>
      <c r="CR939" s="224" t="str" cm="1">
        <f t="array" ref="CR939">IF(AND(SUM(COUNTIF(CG939:CM939,{"*不明*","*その他*"})+COUNTIF(CO939:CP939,{"*不明*","*その他*"}))&gt;0,CQ939=""),"その他・不明の場合,10)具体的内容、理由を記入",IF(OR(AND(CI939=CI$65,COUNTA(CJ939:CM939)&lt;4),AND(OR(CI939=CI$63,CI939=CI$64,CI939=CI$66,CI939=CI$67,CI939=CI$68,CI939=""),COUNTA(CJ939:CM939)&gt;0)),"3)介護保険認定済→要介護度、認知症自立度、寝たきり度、介護保険サービス記入",IF(OR(AND(OR(CM939=CM$63,CM939=CM$64),CN939=""),AND(OR(CM939=CM$65,CM939=CM$66),CN939&lt;&gt;"")),"7)介護保険サービス受けている/過去受けていた→具体的内容記入"," ")))</f>
        <v xml:space="preserve"> </v>
      </c>
      <c r="CS939" s="224" t="str">
        <f t="shared" si="903"/>
        <v xml:space="preserve"> </v>
      </c>
      <c r="CT939" s="116"/>
      <c r="CU939" s="253"/>
      <c r="CV939" s="117"/>
      <c r="CW939" s="117"/>
      <c r="CX939" s="253"/>
      <c r="CY939" s="117"/>
      <c r="CZ939" s="117"/>
      <c r="DA939" s="253"/>
      <c r="DB939" s="117"/>
      <c r="DC939" s="224" t="str">
        <f t="shared" si="904"/>
        <v xml:space="preserve"> </v>
      </c>
      <c r="DD939" s="224" t="str">
        <f t="shared" si="905"/>
        <v xml:space="preserve"> </v>
      </c>
      <c r="DE939" s="224" t="str">
        <f t="shared" si="916"/>
        <v xml:space="preserve"> </v>
      </c>
      <c r="DF939" s="121"/>
      <c r="DG939" s="114"/>
      <c r="DH939" s="704"/>
      <c r="DI939" s="119"/>
      <c r="DJ939" s="187"/>
      <c r="DK939" s="254"/>
      <c r="DL939" s="224" t="str">
        <f t="shared" si="917"/>
        <v xml:space="preserve"> </v>
      </c>
      <c r="DM939" s="224" t="str">
        <f t="shared" si="906"/>
        <v xml:space="preserve"> </v>
      </c>
      <c r="DN939" s="474"/>
      <c r="DO939" s="117"/>
      <c r="DP939" s="117"/>
      <c r="DQ939" s="117"/>
      <c r="DR939" s="117"/>
      <c r="DS939" s="117"/>
      <c r="DT939" s="254"/>
      <c r="DU939" s="476"/>
      <c r="DV939" s="224" t="str">
        <f t="shared" si="918"/>
        <v xml:space="preserve"> </v>
      </c>
      <c r="DW939" s="115"/>
      <c r="DX939" s="470"/>
      <c r="DY939" s="117"/>
      <c r="DZ939" s="704"/>
      <c r="EA939" s="224" t="str">
        <f t="shared" si="919"/>
        <v xml:space="preserve"> </v>
      </c>
      <c r="EB939" s="906"/>
      <c r="EC939" s="904"/>
      <c r="ED939" s="904"/>
      <c r="EE939" s="904"/>
      <c r="EF939" s="904"/>
      <c r="EG939" s="904"/>
      <c r="EH939" s="904"/>
      <c r="EI939" s="904"/>
      <c r="EJ939" s="904"/>
      <c r="EK939" s="905"/>
      <c r="EL939" s="80"/>
      <c r="EM939" s="224" t="str">
        <f t="shared" si="907"/>
        <v xml:space="preserve"> </v>
      </c>
      <c r="EN939" s="224" t="str">
        <f t="shared" si="908"/>
        <v xml:space="preserve"> </v>
      </c>
      <c r="EO939" s="115"/>
      <c r="EP939" s="1050"/>
      <c r="EQ939" s="253"/>
      <c r="ER939" s="117"/>
      <c r="ES939" s="1258">
        <f t="shared" si="909"/>
        <v>848</v>
      </c>
      <c r="ET939" s="224" t="str">
        <f t="shared" si="910"/>
        <v xml:space="preserve"> </v>
      </c>
      <c r="EU939" s="477" t="str">
        <f t="shared" si="911"/>
        <v/>
      </c>
      <c r="EV939" s="1334" t="str">
        <f t="shared" si="914"/>
        <v xml:space="preserve"> </v>
      </c>
      <c r="EW939" s="1332" t="str">
        <f t="shared" si="958"/>
        <v/>
      </c>
      <c r="EX939" s="1275" t="str">
        <f t="shared" si="940"/>
        <v/>
      </c>
      <c r="EY939" s="1275" t="str">
        <f t="shared" si="941"/>
        <v/>
      </c>
      <c r="EZ939" s="1275" t="str">
        <f t="shared" si="942"/>
        <v/>
      </c>
      <c r="FA939" s="1275" t="str">
        <f t="shared" si="943"/>
        <v/>
      </c>
      <c r="FB939" s="1275" t="str">
        <f t="shared" si="944"/>
        <v/>
      </c>
      <c r="FC939" s="1333" t="str">
        <f t="shared" si="945"/>
        <v/>
      </c>
      <c r="FE939" s="1234" t="str">
        <f t="shared" si="946"/>
        <v xml:space="preserve"> </v>
      </c>
      <c r="FF939" s="1234" t="str">
        <f t="shared" si="947"/>
        <v xml:space="preserve"> </v>
      </c>
      <c r="FG939" s="1234" t="str">
        <f t="shared" si="948"/>
        <v xml:space="preserve"> </v>
      </c>
      <c r="FH939" s="1234" t="str">
        <f t="shared" si="949"/>
        <v xml:space="preserve"> </v>
      </c>
      <c r="FI939" s="1234" t="str">
        <f t="shared" si="920"/>
        <v xml:space="preserve"> </v>
      </c>
      <c r="FJ939" s="1234" t="str">
        <f t="shared" si="950"/>
        <v xml:space="preserve"> </v>
      </c>
      <c r="FK939" s="1234">
        <f t="shared" si="921"/>
        <v>0</v>
      </c>
      <c r="FL939" s="1227"/>
      <c r="FM939" s="1234" t="str">
        <f t="shared" si="922"/>
        <v xml:space="preserve"> </v>
      </c>
      <c r="FN939" s="1234" t="str">
        <f t="shared" si="923"/>
        <v xml:space="preserve"> </v>
      </c>
      <c r="FO939" s="1234" t="str">
        <f t="shared" si="951"/>
        <v xml:space="preserve"> </v>
      </c>
      <c r="FP939" s="1234" t="str">
        <f t="shared" si="952"/>
        <v xml:space="preserve"> </v>
      </c>
      <c r="FQ939" s="1234" t="str">
        <f t="shared" si="924"/>
        <v xml:space="preserve"> </v>
      </c>
      <c r="FR939" s="1234" t="str">
        <f t="shared" si="953"/>
        <v xml:space="preserve"> </v>
      </c>
      <c r="FS939" s="1234">
        <f t="shared" si="959"/>
        <v>0</v>
      </c>
      <c r="FT939" s="1227"/>
      <c r="FU939" s="1234" t="str">
        <f t="shared" si="954"/>
        <v xml:space="preserve"> </v>
      </c>
      <c r="FV939" s="1234" t="str">
        <f t="shared" si="955"/>
        <v xml:space="preserve"> </v>
      </c>
      <c r="FW939" s="1234" t="str">
        <f t="shared" si="956"/>
        <v xml:space="preserve"> </v>
      </c>
      <c r="FX939" s="1234" t="str">
        <f t="shared" si="925"/>
        <v xml:space="preserve"> </v>
      </c>
      <c r="FY939" s="1234" t="str">
        <f t="shared" si="926"/>
        <v xml:space="preserve"> </v>
      </c>
      <c r="FZ939" s="1234" t="str">
        <f t="shared" si="957"/>
        <v xml:space="preserve"> </v>
      </c>
      <c r="GA939" s="1234">
        <f t="shared" si="927"/>
        <v>0</v>
      </c>
      <c r="GB939" s="1227"/>
      <c r="GC939" s="1234" t="str">
        <f t="shared" si="928"/>
        <v xml:space="preserve"> </v>
      </c>
      <c r="GD939" s="1234" t="str">
        <f t="shared" si="929"/>
        <v xml:space="preserve"> </v>
      </c>
      <c r="GE939" s="1234" t="str">
        <f t="shared" si="930"/>
        <v xml:space="preserve"> </v>
      </c>
      <c r="GF939" s="1234" t="str">
        <f t="shared" si="931"/>
        <v xml:space="preserve"> </v>
      </c>
      <c r="GG939" s="1234" t="str">
        <f t="shared" si="932"/>
        <v xml:space="preserve"> </v>
      </c>
      <c r="GH939" s="1234" t="str">
        <f t="shared" si="933"/>
        <v xml:space="preserve"> </v>
      </c>
      <c r="GI939" s="1234" t="str">
        <f t="shared" si="934"/>
        <v xml:space="preserve"> </v>
      </c>
      <c r="GJ939" s="1234" t="str">
        <f t="shared" si="935"/>
        <v xml:space="preserve"> </v>
      </c>
      <c r="GK939" s="1234" t="str">
        <f t="shared" si="936"/>
        <v xml:space="preserve"> </v>
      </c>
      <c r="GL939" s="1234" t="str">
        <f t="shared" si="937"/>
        <v xml:space="preserve"> </v>
      </c>
      <c r="GM939" s="1234" t="str">
        <f t="shared" si="938"/>
        <v xml:space="preserve"> </v>
      </c>
      <c r="GN939" s="1234">
        <f t="shared" si="939"/>
        <v>0</v>
      </c>
    </row>
    <row r="940" spans="1:196" s="100" customFormat="1" ht="27" customHeight="1" thickTop="1" thickBot="1">
      <c r="A940" s="1208">
        <f>【A票】【D票】!$D$10</f>
        <v>0</v>
      </c>
      <c r="B940" s="1212">
        <f>【A票】【D票】!$H$10</f>
        <v>0</v>
      </c>
      <c r="C940" s="1213" t="str">
        <f>【A票】【D票】!$K$10</f>
        <v xml:space="preserve"> </v>
      </c>
      <c r="D940" s="1214">
        <f t="shared" si="913"/>
        <v>849</v>
      </c>
      <c r="E940" s="914"/>
      <c r="F940" s="467"/>
      <c r="G940" s="469"/>
      <c r="H940" s="224" t="str">
        <f t="shared" si="899"/>
        <v xml:space="preserve"> </v>
      </c>
      <c r="I940" s="704"/>
      <c r="J940" s="117"/>
      <c r="K940" s="117"/>
      <c r="L940" s="117"/>
      <c r="M940" s="117"/>
      <c r="N940" s="117"/>
      <c r="O940" s="117"/>
      <c r="P940" s="117"/>
      <c r="Q940" s="117"/>
      <c r="R940" s="117"/>
      <c r="S940" s="117"/>
      <c r="T940" s="254"/>
      <c r="U940" s="646"/>
      <c r="V940" s="646"/>
      <c r="W940" s="114"/>
      <c r="X940" s="254"/>
      <c r="Y940" s="224" t="str">
        <f t="shared" si="900"/>
        <v xml:space="preserve"> </v>
      </c>
      <c r="Z940" s="579"/>
      <c r="AA940" s="704"/>
      <c r="AB940" s="119"/>
      <c r="AC940" s="224" t="str">
        <f t="shared" si="915"/>
        <v xml:space="preserve"> </v>
      </c>
      <c r="AD940" s="115"/>
      <c r="AE940" s="253"/>
      <c r="AF940" s="704"/>
      <c r="AG940" s="727"/>
      <c r="AH940" s="727"/>
      <c r="AI940" s="727"/>
      <c r="AJ940" s="727"/>
      <c r="AK940" s="591"/>
      <c r="AL940" s="727"/>
      <c r="AM940" s="727"/>
      <c r="AN940" s="727"/>
      <c r="AO940" s="727"/>
      <c r="AP940" s="727"/>
      <c r="AQ940" s="727"/>
      <c r="AR940" s="727"/>
      <c r="AS940" s="727"/>
      <c r="AT940" s="727"/>
      <c r="AU940" s="727"/>
      <c r="AV940" s="727"/>
      <c r="AW940" s="727"/>
      <c r="AX940" s="727"/>
      <c r="AY940" s="727"/>
      <c r="AZ940" s="727"/>
      <c r="BA940" s="727"/>
      <c r="BB940" s="727"/>
      <c r="BC940" s="821"/>
      <c r="BD940" s="727"/>
      <c r="BE940" s="727"/>
      <c r="BF940" s="727"/>
      <c r="BG940" s="727"/>
      <c r="BH940" s="727"/>
      <c r="BI940" s="727"/>
      <c r="BJ940" s="727"/>
      <c r="BK940" s="727"/>
      <c r="BL940" s="821"/>
      <c r="BM940" s="727"/>
      <c r="BN940" s="727"/>
      <c r="BO940" s="727"/>
      <c r="BP940" s="727"/>
      <c r="BQ940" s="727"/>
      <c r="BR940" s="821"/>
      <c r="BS940" s="727"/>
      <c r="BT940" s="727"/>
      <c r="BU940" s="727"/>
      <c r="BV940" s="591"/>
      <c r="BW940" s="224" t="str">
        <f t="shared" si="912"/>
        <v xml:space="preserve"> </v>
      </c>
      <c r="BX940" s="471">
        <f t="shared" si="901"/>
        <v>849</v>
      </c>
      <c r="BY940" s="117"/>
      <c r="BZ940" s="117"/>
      <c r="CA940" s="117"/>
      <c r="CB940" s="117"/>
      <c r="CC940" s="117"/>
      <c r="CD940" s="461"/>
      <c r="CE940" s="236"/>
      <c r="CF940" s="224" t="str">
        <f t="shared" si="902"/>
        <v xml:space="preserve"> </v>
      </c>
      <c r="CG940" s="116"/>
      <c r="CH940" s="117"/>
      <c r="CI940" s="117"/>
      <c r="CJ940" s="117"/>
      <c r="CK940" s="472"/>
      <c r="CL940" s="472"/>
      <c r="CM940" s="472"/>
      <c r="CN940" s="472"/>
      <c r="CO940" s="117"/>
      <c r="CP940" s="253"/>
      <c r="CQ940" s="120"/>
      <c r="CR940" s="224" t="str" cm="1">
        <f t="array" ref="CR940">IF(AND(SUM(COUNTIF(CG940:CM940,{"*不明*","*その他*"})+COUNTIF(CO940:CP940,{"*不明*","*その他*"}))&gt;0,CQ940=""),"その他・不明の場合,10)具体的内容、理由を記入",IF(OR(AND(CI940=CI$65,COUNTA(CJ940:CM940)&lt;4),AND(OR(CI940=CI$63,CI940=CI$64,CI940=CI$66,CI940=CI$67,CI940=CI$68,CI940=""),COUNTA(CJ940:CM940)&gt;0)),"3)介護保険認定済→要介護度、認知症自立度、寝たきり度、介護保険サービス記入",IF(OR(AND(OR(CM940=CM$63,CM940=CM$64),CN940=""),AND(OR(CM940=CM$65,CM940=CM$66),CN940&lt;&gt;"")),"7)介護保険サービス受けている/過去受けていた→具体的内容記入"," ")))</f>
        <v xml:space="preserve"> </v>
      </c>
      <c r="CS940" s="224" t="str">
        <f t="shared" si="903"/>
        <v xml:space="preserve"> </v>
      </c>
      <c r="CT940" s="116"/>
      <c r="CU940" s="253"/>
      <c r="CV940" s="117"/>
      <c r="CW940" s="117"/>
      <c r="CX940" s="253"/>
      <c r="CY940" s="117"/>
      <c r="CZ940" s="117"/>
      <c r="DA940" s="253"/>
      <c r="DB940" s="117"/>
      <c r="DC940" s="224" t="str">
        <f t="shared" si="904"/>
        <v xml:space="preserve"> </v>
      </c>
      <c r="DD940" s="224" t="str">
        <f t="shared" si="905"/>
        <v xml:space="preserve"> </v>
      </c>
      <c r="DE940" s="224" t="str">
        <f t="shared" si="916"/>
        <v xml:space="preserve"> </v>
      </c>
      <c r="DF940" s="121"/>
      <c r="DG940" s="114"/>
      <c r="DH940" s="704"/>
      <c r="DI940" s="119"/>
      <c r="DJ940" s="187"/>
      <c r="DK940" s="254"/>
      <c r="DL940" s="224" t="str">
        <f t="shared" si="917"/>
        <v xml:space="preserve"> </v>
      </c>
      <c r="DM940" s="224" t="str">
        <f t="shared" si="906"/>
        <v xml:space="preserve"> </v>
      </c>
      <c r="DN940" s="474"/>
      <c r="DO940" s="117"/>
      <c r="DP940" s="117"/>
      <c r="DQ940" s="117"/>
      <c r="DR940" s="117"/>
      <c r="DS940" s="117"/>
      <c r="DT940" s="254"/>
      <c r="DU940" s="476"/>
      <c r="DV940" s="224" t="str">
        <f t="shared" si="918"/>
        <v xml:space="preserve"> </v>
      </c>
      <c r="DW940" s="115"/>
      <c r="DX940" s="470"/>
      <c r="DY940" s="117"/>
      <c r="DZ940" s="704"/>
      <c r="EA940" s="224" t="str">
        <f t="shared" si="919"/>
        <v xml:space="preserve"> </v>
      </c>
      <c r="EB940" s="906"/>
      <c r="EC940" s="904"/>
      <c r="ED940" s="904"/>
      <c r="EE940" s="904"/>
      <c r="EF940" s="904"/>
      <c r="EG940" s="904"/>
      <c r="EH940" s="904"/>
      <c r="EI940" s="904"/>
      <c r="EJ940" s="904"/>
      <c r="EK940" s="905"/>
      <c r="EL940" s="80"/>
      <c r="EM940" s="224" t="str">
        <f t="shared" si="907"/>
        <v xml:space="preserve"> </v>
      </c>
      <c r="EN940" s="224" t="str">
        <f t="shared" si="908"/>
        <v xml:space="preserve"> </v>
      </c>
      <c r="EO940" s="115"/>
      <c r="EP940" s="1050"/>
      <c r="EQ940" s="253"/>
      <c r="ER940" s="117"/>
      <c r="ES940" s="1258">
        <f t="shared" si="909"/>
        <v>849</v>
      </c>
      <c r="ET940" s="224" t="str">
        <f t="shared" si="910"/>
        <v xml:space="preserve"> </v>
      </c>
      <c r="EU940" s="477" t="str">
        <f t="shared" si="911"/>
        <v/>
      </c>
      <c r="EV940" s="1334" t="str">
        <f t="shared" si="914"/>
        <v xml:space="preserve"> </v>
      </c>
      <c r="EW940" s="1332" t="str">
        <f t="shared" si="958"/>
        <v/>
      </c>
      <c r="EX940" s="1275" t="str">
        <f t="shared" si="940"/>
        <v/>
      </c>
      <c r="EY940" s="1275" t="str">
        <f t="shared" si="941"/>
        <v/>
      </c>
      <c r="EZ940" s="1275" t="str">
        <f t="shared" si="942"/>
        <v/>
      </c>
      <c r="FA940" s="1275" t="str">
        <f t="shared" si="943"/>
        <v/>
      </c>
      <c r="FB940" s="1275" t="str">
        <f t="shared" si="944"/>
        <v/>
      </c>
      <c r="FC940" s="1333" t="str">
        <f t="shared" si="945"/>
        <v/>
      </c>
      <c r="FE940" s="1234" t="str">
        <f t="shared" si="946"/>
        <v xml:space="preserve"> </v>
      </c>
      <c r="FF940" s="1234" t="str">
        <f t="shared" si="947"/>
        <v xml:space="preserve"> </v>
      </c>
      <c r="FG940" s="1234" t="str">
        <f t="shared" si="948"/>
        <v xml:space="preserve"> </v>
      </c>
      <c r="FH940" s="1234" t="str">
        <f t="shared" si="949"/>
        <v xml:space="preserve"> </v>
      </c>
      <c r="FI940" s="1234" t="str">
        <f t="shared" si="920"/>
        <v xml:space="preserve"> </v>
      </c>
      <c r="FJ940" s="1234" t="str">
        <f t="shared" si="950"/>
        <v xml:space="preserve"> </v>
      </c>
      <c r="FK940" s="1234">
        <f t="shared" si="921"/>
        <v>0</v>
      </c>
      <c r="FL940" s="1227"/>
      <c r="FM940" s="1234" t="str">
        <f t="shared" si="922"/>
        <v xml:space="preserve"> </v>
      </c>
      <c r="FN940" s="1234" t="str">
        <f t="shared" si="923"/>
        <v xml:space="preserve"> </v>
      </c>
      <c r="FO940" s="1234" t="str">
        <f t="shared" si="951"/>
        <v xml:space="preserve"> </v>
      </c>
      <c r="FP940" s="1234" t="str">
        <f t="shared" si="952"/>
        <v xml:space="preserve"> </v>
      </c>
      <c r="FQ940" s="1234" t="str">
        <f t="shared" si="924"/>
        <v xml:space="preserve"> </v>
      </c>
      <c r="FR940" s="1234" t="str">
        <f t="shared" si="953"/>
        <v xml:space="preserve"> </v>
      </c>
      <c r="FS940" s="1234">
        <f t="shared" si="959"/>
        <v>0</v>
      </c>
      <c r="FT940" s="1227"/>
      <c r="FU940" s="1234" t="str">
        <f t="shared" si="954"/>
        <v xml:space="preserve"> </v>
      </c>
      <c r="FV940" s="1234" t="str">
        <f t="shared" si="955"/>
        <v xml:space="preserve"> </v>
      </c>
      <c r="FW940" s="1234" t="str">
        <f t="shared" si="956"/>
        <v xml:space="preserve"> </v>
      </c>
      <c r="FX940" s="1234" t="str">
        <f t="shared" si="925"/>
        <v xml:space="preserve"> </v>
      </c>
      <c r="FY940" s="1234" t="str">
        <f t="shared" si="926"/>
        <v xml:space="preserve"> </v>
      </c>
      <c r="FZ940" s="1234" t="str">
        <f t="shared" si="957"/>
        <v xml:space="preserve"> </v>
      </c>
      <c r="GA940" s="1234">
        <f t="shared" si="927"/>
        <v>0</v>
      </c>
      <c r="GB940" s="1227"/>
      <c r="GC940" s="1234" t="str">
        <f t="shared" si="928"/>
        <v xml:space="preserve"> </v>
      </c>
      <c r="GD940" s="1234" t="str">
        <f t="shared" si="929"/>
        <v xml:space="preserve"> </v>
      </c>
      <c r="GE940" s="1234" t="str">
        <f t="shared" si="930"/>
        <v xml:space="preserve"> </v>
      </c>
      <c r="GF940" s="1234" t="str">
        <f t="shared" si="931"/>
        <v xml:space="preserve"> </v>
      </c>
      <c r="GG940" s="1234" t="str">
        <f t="shared" si="932"/>
        <v xml:space="preserve"> </v>
      </c>
      <c r="GH940" s="1234" t="str">
        <f t="shared" si="933"/>
        <v xml:space="preserve"> </v>
      </c>
      <c r="GI940" s="1234" t="str">
        <f t="shared" si="934"/>
        <v xml:space="preserve"> </v>
      </c>
      <c r="GJ940" s="1234" t="str">
        <f t="shared" si="935"/>
        <v xml:space="preserve"> </v>
      </c>
      <c r="GK940" s="1234" t="str">
        <f t="shared" si="936"/>
        <v xml:space="preserve"> </v>
      </c>
      <c r="GL940" s="1234" t="str">
        <f t="shared" si="937"/>
        <v xml:space="preserve"> </v>
      </c>
      <c r="GM940" s="1234" t="str">
        <f t="shared" si="938"/>
        <v xml:space="preserve"> </v>
      </c>
      <c r="GN940" s="1234">
        <f t="shared" si="939"/>
        <v>0</v>
      </c>
    </row>
    <row r="941" spans="1:196" s="100" customFormat="1" ht="27" customHeight="1" thickTop="1" thickBot="1">
      <c r="A941" s="1208">
        <f>【A票】【D票】!$D$10</f>
        <v>0</v>
      </c>
      <c r="B941" s="1212">
        <f>【A票】【D票】!$H$10</f>
        <v>0</v>
      </c>
      <c r="C941" s="1213" t="str">
        <f>【A票】【D票】!$K$10</f>
        <v xml:space="preserve"> </v>
      </c>
      <c r="D941" s="1214">
        <f t="shared" si="913"/>
        <v>850</v>
      </c>
      <c r="E941" s="914"/>
      <c r="F941" s="467"/>
      <c r="G941" s="469"/>
      <c r="H941" s="224" t="str">
        <f t="shared" si="899"/>
        <v xml:space="preserve"> </v>
      </c>
      <c r="I941" s="704"/>
      <c r="J941" s="117"/>
      <c r="K941" s="117"/>
      <c r="L941" s="117"/>
      <c r="M941" s="117"/>
      <c r="N941" s="117"/>
      <c r="O941" s="117"/>
      <c r="P941" s="117"/>
      <c r="Q941" s="117"/>
      <c r="R941" s="117"/>
      <c r="S941" s="117"/>
      <c r="T941" s="254"/>
      <c r="U941" s="646"/>
      <c r="V941" s="646"/>
      <c r="W941" s="114"/>
      <c r="X941" s="254"/>
      <c r="Y941" s="224" t="str">
        <f t="shared" si="900"/>
        <v xml:space="preserve"> </v>
      </c>
      <c r="Z941" s="579"/>
      <c r="AA941" s="704"/>
      <c r="AB941" s="119"/>
      <c r="AC941" s="224" t="str">
        <f t="shared" si="915"/>
        <v xml:space="preserve"> </v>
      </c>
      <c r="AD941" s="115"/>
      <c r="AE941" s="253"/>
      <c r="AF941" s="704"/>
      <c r="AG941" s="727"/>
      <c r="AH941" s="727"/>
      <c r="AI941" s="727"/>
      <c r="AJ941" s="727"/>
      <c r="AK941" s="591"/>
      <c r="AL941" s="727"/>
      <c r="AM941" s="727"/>
      <c r="AN941" s="727"/>
      <c r="AO941" s="727"/>
      <c r="AP941" s="727"/>
      <c r="AQ941" s="727"/>
      <c r="AR941" s="727"/>
      <c r="AS941" s="727"/>
      <c r="AT941" s="727"/>
      <c r="AU941" s="727"/>
      <c r="AV941" s="727"/>
      <c r="AW941" s="727"/>
      <c r="AX941" s="727"/>
      <c r="AY941" s="727"/>
      <c r="AZ941" s="727"/>
      <c r="BA941" s="727"/>
      <c r="BB941" s="727"/>
      <c r="BC941" s="821"/>
      <c r="BD941" s="727"/>
      <c r="BE941" s="727"/>
      <c r="BF941" s="727"/>
      <c r="BG941" s="727"/>
      <c r="BH941" s="727"/>
      <c r="BI941" s="727"/>
      <c r="BJ941" s="727"/>
      <c r="BK941" s="727"/>
      <c r="BL941" s="821"/>
      <c r="BM941" s="727"/>
      <c r="BN941" s="727"/>
      <c r="BO941" s="727"/>
      <c r="BP941" s="727"/>
      <c r="BQ941" s="727"/>
      <c r="BR941" s="821"/>
      <c r="BS941" s="727"/>
      <c r="BT941" s="727"/>
      <c r="BU941" s="727"/>
      <c r="BV941" s="591"/>
      <c r="BW941" s="224" t="str">
        <f t="shared" si="912"/>
        <v xml:space="preserve"> </v>
      </c>
      <c r="BX941" s="471">
        <f t="shared" si="901"/>
        <v>850</v>
      </c>
      <c r="BY941" s="117"/>
      <c r="BZ941" s="117"/>
      <c r="CA941" s="117"/>
      <c r="CB941" s="117"/>
      <c r="CC941" s="117"/>
      <c r="CD941" s="461"/>
      <c r="CE941" s="236"/>
      <c r="CF941" s="224" t="str">
        <f t="shared" si="902"/>
        <v xml:space="preserve"> </v>
      </c>
      <c r="CG941" s="116"/>
      <c r="CH941" s="117"/>
      <c r="CI941" s="117"/>
      <c r="CJ941" s="117"/>
      <c r="CK941" s="472"/>
      <c r="CL941" s="472"/>
      <c r="CM941" s="472"/>
      <c r="CN941" s="472"/>
      <c r="CO941" s="117"/>
      <c r="CP941" s="253"/>
      <c r="CQ941" s="120"/>
      <c r="CR941" s="224" t="str" cm="1">
        <f t="array" ref="CR941">IF(AND(SUM(COUNTIF(CG941:CM941,{"*不明*","*その他*"})+COUNTIF(CO941:CP941,{"*不明*","*その他*"}))&gt;0,CQ941=""),"その他・不明の場合,10)具体的内容、理由を記入",IF(OR(AND(CI941=CI$65,COUNTA(CJ941:CM941)&lt;4),AND(OR(CI941=CI$63,CI941=CI$64,CI941=CI$66,CI941=CI$67,CI941=CI$68,CI941=""),COUNTA(CJ941:CM941)&gt;0)),"3)介護保険認定済→要介護度、認知症自立度、寝たきり度、介護保険サービス記入",IF(OR(AND(OR(CM941=CM$63,CM941=CM$64),CN941=""),AND(OR(CM941=CM$65,CM941=CM$66),CN941&lt;&gt;"")),"7)介護保険サービス受けている/過去受けていた→具体的内容記入"," ")))</f>
        <v xml:space="preserve"> </v>
      </c>
      <c r="CS941" s="224" t="str">
        <f t="shared" si="903"/>
        <v xml:space="preserve"> </v>
      </c>
      <c r="CT941" s="116"/>
      <c r="CU941" s="253"/>
      <c r="CV941" s="117"/>
      <c r="CW941" s="117"/>
      <c r="CX941" s="253"/>
      <c r="CY941" s="117"/>
      <c r="CZ941" s="117"/>
      <c r="DA941" s="253"/>
      <c r="DB941" s="117"/>
      <c r="DC941" s="224" t="str">
        <f t="shared" si="904"/>
        <v xml:space="preserve"> </v>
      </c>
      <c r="DD941" s="224" t="str">
        <f t="shared" si="905"/>
        <v xml:space="preserve"> </v>
      </c>
      <c r="DE941" s="224" t="str">
        <f t="shared" si="916"/>
        <v xml:space="preserve"> </v>
      </c>
      <c r="DF941" s="121"/>
      <c r="DG941" s="114"/>
      <c r="DH941" s="704"/>
      <c r="DI941" s="119"/>
      <c r="DJ941" s="187"/>
      <c r="DK941" s="254"/>
      <c r="DL941" s="224" t="str">
        <f t="shared" si="917"/>
        <v xml:space="preserve"> </v>
      </c>
      <c r="DM941" s="224" t="str">
        <f t="shared" si="906"/>
        <v xml:space="preserve"> </v>
      </c>
      <c r="DN941" s="474"/>
      <c r="DO941" s="117"/>
      <c r="DP941" s="117"/>
      <c r="DQ941" s="117"/>
      <c r="DR941" s="117"/>
      <c r="DS941" s="117"/>
      <c r="DT941" s="254"/>
      <c r="DU941" s="476"/>
      <c r="DV941" s="224" t="str">
        <f t="shared" si="918"/>
        <v xml:space="preserve"> </v>
      </c>
      <c r="DW941" s="115"/>
      <c r="DX941" s="470"/>
      <c r="DY941" s="117"/>
      <c r="DZ941" s="704"/>
      <c r="EA941" s="224" t="str">
        <f t="shared" si="919"/>
        <v xml:space="preserve"> </v>
      </c>
      <c r="EB941" s="906"/>
      <c r="EC941" s="904"/>
      <c r="ED941" s="904"/>
      <c r="EE941" s="904"/>
      <c r="EF941" s="904"/>
      <c r="EG941" s="904"/>
      <c r="EH941" s="904"/>
      <c r="EI941" s="904"/>
      <c r="EJ941" s="904"/>
      <c r="EK941" s="905"/>
      <c r="EL941" s="80"/>
      <c r="EM941" s="224" t="str">
        <f t="shared" si="907"/>
        <v xml:space="preserve"> </v>
      </c>
      <c r="EN941" s="224" t="str">
        <f t="shared" si="908"/>
        <v xml:space="preserve"> </v>
      </c>
      <c r="EO941" s="115"/>
      <c r="EP941" s="1050"/>
      <c r="EQ941" s="253"/>
      <c r="ER941" s="117"/>
      <c r="ES941" s="1258">
        <f t="shared" si="909"/>
        <v>850</v>
      </c>
      <c r="ET941" s="224" t="str">
        <f t="shared" si="910"/>
        <v xml:space="preserve"> </v>
      </c>
      <c r="EU941" s="477" t="str">
        <f t="shared" si="911"/>
        <v/>
      </c>
      <c r="EV941" s="1334" t="str">
        <f t="shared" si="914"/>
        <v xml:space="preserve"> </v>
      </c>
      <c r="EW941" s="1332" t="str">
        <f t="shared" si="958"/>
        <v/>
      </c>
      <c r="EX941" s="1275" t="str">
        <f t="shared" si="940"/>
        <v/>
      </c>
      <c r="EY941" s="1275" t="str">
        <f t="shared" si="941"/>
        <v/>
      </c>
      <c r="EZ941" s="1275" t="str">
        <f t="shared" si="942"/>
        <v/>
      </c>
      <c r="FA941" s="1275" t="str">
        <f t="shared" si="943"/>
        <v/>
      </c>
      <c r="FB941" s="1275" t="str">
        <f t="shared" si="944"/>
        <v/>
      </c>
      <c r="FC941" s="1333" t="str">
        <f t="shared" si="945"/>
        <v/>
      </c>
      <c r="FE941" s="1234" t="str">
        <f t="shared" si="946"/>
        <v xml:space="preserve"> </v>
      </c>
      <c r="FF941" s="1234" t="str">
        <f t="shared" si="947"/>
        <v xml:space="preserve"> </v>
      </c>
      <c r="FG941" s="1234" t="str">
        <f t="shared" si="948"/>
        <v xml:space="preserve"> </v>
      </c>
      <c r="FH941" s="1234" t="str">
        <f t="shared" si="949"/>
        <v xml:space="preserve"> </v>
      </c>
      <c r="FI941" s="1234" t="str">
        <f t="shared" si="920"/>
        <v xml:space="preserve"> </v>
      </c>
      <c r="FJ941" s="1234" t="str">
        <f t="shared" si="950"/>
        <v xml:space="preserve"> </v>
      </c>
      <c r="FK941" s="1234">
        <f t="shared" si="921"/>
        <v>0</v>
      </c>
      <c r="FL941" s="1227"/>
      <c r="FM941" s="1234" t="str">
        <f t="shared" si="922"/>
        <v xml:space="preserve"> </v>
      </c>
      <c r="FN941" s="1234" t="str">
        <f t="shared" si="923"/>
        <v xml:space="preserve"> </v>
      </c>
      <c r="FO941" s="1234" t="str">
        <f t="shared" si="951"/>
        <v xml:space="preserve"> </v>
      </c>
      <c r="FP941" s="1234" t="str">
        <f t="shared" si="952"/>
        <v xml:space="preserve"> </v>
      </c>
      <c r="FQ941" s="1234" t="str">
        <f t="shared" si="924"/>
        <v xml:space="preserve"> </v>
      </c>
      <c r="FR941" s="1234" t="str">
        <f t="shared" si="953"/>
        <v xml:space="preserve"> </v>
      </c>
      <c r="FS941" s="1234">
        <f t="shared" si="959"/>
        <v>0</v>
      </c>
      <c r="FT941" s="1227"/>
      <c r="FU941" s="1234" t="str">
        <f t="shared" si="954"/>
        <v xml:space="preserve"> </v>
      </c>
      <c r="FV941" s="1234" t="str">
        <f t="shared" si="955"/>
        <v xml:space="preserve"> </v>
      </c>
      <c r="FW941" s="1234" t="str">
        <f t="shared" si="956"/>
        <v xml:space="preserve"> </v>
      </c>
      <c r="FX941" s="1234" t="str">
        <f t="shared" si="925"/>
        <v xml:space="preserve"> </v>
      </c>
      <c r="FY941" s="1234" t="str">
        <f t="shared" si="926"/>
        <v xml:space="preserve"> </v>
      </c>
      <c r="FZ941" s="1234" t="str">
        <f t="shared" si="957"/>
        <v xml:space="preserve"> </v>
      </c>
      <c r="GA941" s="1234">
        <f t="shared" si="927"/>
        <v>0</v>
      </c>
      <c r="GB941" s="1227"/>
      <c r="GC941" s="1234" t="str">
        <f t="shared" si="928"/>
        <v xml:space="preserve"> </v>
      </c>
      <c r="GD941" s="1234" t="str">
        <f t="shared" si="929"/>
        <v xml:space="preserve"> </v>
      </c>
      <c r="GE941" s="1234" t="str">
        <f t="shared" si="930"/>
        <v xml:space="preserve"> </v>
      </c>
      <c r="GF941" s="1234" t="str">
        <f t="shared" si="931"/>
        <v xml:space="preserve"> </v>
      </c>
      <c r="GG941" s="1234" t="str">
        <f t="shared" si="932"/>
        <v xml:space="preserve"> </v>
      </c>
      <c r="GH941" s="1234" t="str">
        <f t="shared" si="933"/>
        <v xml:space="preserve"> </v>
      </c>
      <c r="GI941" s="1234" t="str">
        <f t="shared" si="934"/>
        <v xml:space="preserve"> </v>
      </c>
      <c r="GJ941" s="1234" t="str">
        <f t="shared" si="935"/>
        <v xml:space="preserve"> </v>
      </c>
      <c r="GK941" s="1234" t="str">
        <f t="shared" si="936"/>
        <v xml:space="preserve"> </v>
      </c>
      <c r="GL941" s="1234" t="str">
        <f t="shared" si="937"/>
        <v xml:space="preserve"> </v>
      </c>
      <c r="GM941" s="1234" t="str">
        <f t="shared" si="938"/>
        <v xml:space="preserve"> </v>
      </c>
      <c r="GN941" s="1234">
        <f t="shared" si="939"/>
        <v>0</v>
      </c>
    </row>
    <row r="942" spans="1:196" s="100" customFormat="1" ht="27" customHeight="1" thickTop="1" thickBot="1">
      <c r="A942" s="1208">
        <f>【A票】【D票】!$D$10</f>
        <v>0</v>
      </c>
      <c r="B942" s="1212">
        <f>【A票】【D票】!$H$10</f>
        <v>0</v>
      </c>
      <c r="C942" s="1213" t="str">
        <f>【A票】【D票】!$K$10</f>
        <v xml:space="preserve"> </v>
      </c>
      <c r="D942" s="1214">
        <f t="shared" si="913"/>
        <v>851</v>
      </c>
      <c r="E942" s="914"/>
      <c r="F942" s="467"/>
      <c r="G942" s="469"/>
      <c r="H942" s="224" t="str">
        <f t="shared" si="899"/>
        <v xml:space="preserve"> </v>
      </c>
      <c r="I942" s="704"/>
      <c r="J942" s="117"/>
      <c r="K942" s="117"/>
      <c r="L942" s="117"/>
      <c r="M942" s="117"/>
      <c r="N942" s="117"/>
      <c r="O942" s="117"/>
      <c r="P942" s="117"/>
      <c r="Q942" s="117"/>
      <c r="R942" s="117"/>
      <c r="S942" s="117"/>
      <c r="T942" s="254"/>
      <c r="U942" s="646"/>
      <c r="V942" s="646"/>
      <c r="W942" s="114"/>
      <c r="X942" s="254"/>
      <c r="Y942" s="224" t="str">
        <f t="shared" si="900"/>
        <v xml:space="preserve"> </v>
      </c>
      <c r="Z942" s="579"/>
      <c r="AA942" s="704"/>
      <c r="AB942" s="119"/>
      <c r="AC942" s="224" t="str">
        <f t="shared" si="915"/>
        <v xml:space="preserve"> </v>
      </c>
      <c r="AD942" s="115"/>
      <c r="AE942" s="253"/>
      <c r="AF942" s="704"/>
      <c r="AG942" s="727"/>
      <c r="AH942" s="727"/>
      <c r="AI942" s="727"/>
      <c r="AJ942" s="727"/>
      <c r="AK942" s="591"/>
      <c r="AL942" s="727"/>
      <c r="AM942" s="727"/>
      <c r="AN942" s="727"/>
      <c r="AO942" s="727"/>
      <c r="AP942" s="727"/>
      <c r="AQ942" s="727"/>
      <c r="AR942" s="727"/>
      <c r="AS942" s="727"/>
      <c r="AT942" s="727"/>
      <c r="AU942" s="727"/>
      <c r="AV942" s="727"/>
      <c r="AW942" s="727"/>
      <c r="AX942" s="727"/>
      <c r="AY942" s="727"/>
      <c r="AZ942" s="727"/>
      <c r="BA942" s="727"/>
      <c r="BB942" s="727"/>
      <c r="BC942" s="821"/>
      <c r="BD942" s="727"/>
      <c r="BE942" s="727"/>
      <c r="BF942" s="727"/>
      <c r="BG942" s="727"/>
      <c r="BH942" s="727"/>
      <c r="BI942" s="727"/>
      <c r="BJ942" s="727"/>
      <c r="BK942" s="727"/>
      <c r="BL942" s="821"/>
      <c r="BM942" s="727"/>
      <c r="BN942" s="727"/>
      <c r="BO942" s="727"/>
      <c r="BP942" s="727"/>
      <c r="BQ942" s="727"/>
      <c r="BR942" s="821"/>
      <c r="BS942" s="727"/>
      <c r="BT942" s="727"/>
      <c r="BU942" s="727"/>
      <c r="BV942" s="591"/>
      <c r="BW942" s="224" t="str">
        <f t="shared" si="912"/>
        <v xml:space="preserve"> </v>
      </c>
      <c r="BX942" s="471">
        <f t="shared" si="901"/>
        <v>851</v>
      </c>
      <c r="BY942" s="117"/>
      <c r="BZ942" s="117"/>
      <c r="CA942" s="117"/>
      <c r="CB942" s="117"/>
      <c r="CC942" s="117"/>
      <c r="CD942" s="461"/>
      <c r="CE942" s="236"/>
      <c r="CF942" s="224" t="str">
        <f t="shared" si="902"/>
        <v xml:space="preserve"> </v>
      </c>
      <c r="CG942" s="116"/>
      <c r="CH942" s="117"/>
      <c r="CI942" s="117"/>
      <c r="CJ942" s="117"/>
      <c r="CK942" s="472"/>
      <c r="CL942" s="472"/>
      <c r="CM942" s="472"/>
      <c r="CN942" s="472"/>
      <c r="CO942" s="117"/>
      <c r="CP942" s="253"/>
      <c r="CQ942" s="120"/>
      <c r="CR942" s="224" t="str" cm="1">
        <f t="array" ref="CR942">IF(AND(SUM(COUNTIF(CG942:CM942,{"*不明*","*その他*"})+COUNTIF(CO942:CP942,{"*不明*","*その他*"}))&gt;0,CQ942=""),"その他・不明の場合,10)具体的内容、理由を記入",IF(OR(AND(CI942=CI$65,COUNTA(CJ942:CM942)&lt;4),AND(OR(CI942=CI$63,CI942=CI$64,CI942=CI$66,CI942=CI$67,CI942=CI$68,CI942=""),COUNTA(CJ942:CM942)&gt;0)),"3)介護保険認定済→要介護度、認知症自立度、寝たきり度、介護保険サービス記入",IF(OR(AND(OR(CM942=CM$63,CM942=CM$64),CN942=""),AND(OR(CM942=CM$65,CM942=CM$66),CN942&lt;&gt;"")),"7)介護保険サービス受けている/過去受けていた→具体的内容記入"," ")))</f>
        <v xml:space="preserve"> </v>
      </c>
      <c r="CS942" s="224" t="str">
        <f t="shared" si="903"/>
        <v xml:space="preserve"> </v>
      </c>
      <c r="CT942" s="116"/>
      <c r="CU942" s="253"/>
      <c r="CV942" s="117"/>
      <c r="CW942" s="117"/>
      <c r="CX942" s="253"/>
      <c r="CY942" s="117"/>
      <c r="CZ942" s="117"/>
      <c r="DA942" s="253"/>
      <c r="DB942" s="117"/>
      <c r="DC942" s="224" t="str">
        <f t="shared" si="904"/>
        <v xml:space="preserve"> </v>
      </c>
      <c r="DD942" s="224" t="str">
        <f t="shared" si="905"/>
        <v xml:space="preserve"> </v>
      </c>
      <c r="DE942" s="224" t="str">
        <f t="shared" si="916"/>
        <v xml:space="preserve"> </v>
      </c>
      <c r="DF942" s="121"/>
      <c r="DG942" s="114"/>
      <c r="DH942" s="704"/>
      <c r="DI942" s="119"/>
      <c r="DJ942" s="187"/>
      <c r="DK942" s="254"/>
      <c r="DL942" s="224" t="str">
        <f t="shared" si="917"/>
        <v xml:space="preserve"> </v>
      </c>
      <c r="DM942" s="224" t="str">
        <f t="shared" si="906"/>
        <v xml:space="preserve"> </v>
      </c>
      <c r="DN942" s="474"/>
      <c r="DO942" s="117"/>
      <c r="DP942" s="117"/>
      <c r="DQ942" s="117"/>
      <c r="DR942" s="117"/>
      <c r="DS942" s="117"/>
      <c r="DT942" s="254"/>
      <c r="DU942" s="476"/>
      <c r="DV942" s="224" t="str">
        <f t="shared" si="918"/>
        <v xml:space="preserve"> </v>
      </c>
      <c r="DW942" s="115"/>
      <c r="DX942" s="470"/>
      <c r="DY942" s="117"/>
      <c r="DZ942" s="704"/>
      <c r="EA942" s="224" t="str">
        <f t="shared" si="919"/>
        <v xml:space="preserve"> </v>
      </c>
      <c r="EB942" s="906"/>
      <c r="EC942" s="904"/>
      <c r="ED942" s="904"/>
      <c r="EE942" s="904"/>
      <c r="EF942" s="904"/>
      <c r="EG942" s="904"/>
      <c r="EH942" s="904"/>
      <c r="EI942" s="904"/>
      <c r="EJ942" s="904"/>
      <c r="EK942" s="905"/>
      <c r="EL942" s="80"/>
      <c r="EM942" s="224" t="str">
        <f t="shared" si="907"/>
        <v xml:space="preserve"> </v>
      </c>
      <c r="EN942" s="224" t="str">
        <f t="shared" si="908"/>
        <v xml:space="preserve"> </v>
      </c>
      <c r="EO942" s="115"/>
      <c r="EP942" s="1050"/>
      <c r="EQ942" s="253"/>
      <c r="ER942" s="117"/>
      <c r="ES942" s="1258">
        <f t="shared" si="909"/>
        <v>851</v>
      </c>
      <c r="ET942" s="224" t="str">
        <f t="shared" si="910"/>
        <v xml:space="preserve"> </v>
      </c>
      <c r="EU942" s="477" t="str">
        <f t="shared" si="911"/>
        <v/>
      </c>
      <c r="EV942" s="1334" t="str">
        <f t="shared" si="914"/>
        <v xml:space="preserve"> </v>
      </c>
      <c r="EW942" s="1332" t="str">
        <f t="shared" si="958"/>
        <v/>
      </c>
      <c r="EX942" s="1275" t="str">
        <f t="shared" si="940"/>
        <v/>
      </c>
      <c r="EY942" s="1275" t="str">
        <f t="shared" si="941"/>
        <v/>
      </c>
      <c r="EZ942" s="1275" t="str">
        <f t="shared" si="942"/>
        <v/>
      </c>
      <c r="FA942" s="1275" t="str">
        <f t="shared" si="943"/>
        <v/>
      </c>
      <c r="FB942" s="1275" t="str">
        <f t="shared" si="944"/>
        <v/>
      </c>
      <c r="FC942" s="1333" t="str">
        <f t="shared" si="945"/>
        <v/>
      </c>
      <c r="FE942" s="1234" t="str">
        <f t="shared" si="946"/>
        <v xml:space="preserve"> </v>
      </c>
      <c r="FF942" s="1234" t="str">
        <f t="shared" si="947"/>
        <v xml:space="preserve"> </v>
      </c>
      <c r="FG942" s="1234" t="str">
        <f t="shared" si="948"/>
        <v xml:space="preserve"> </v>
      </c>
      <c r="FH942" s="1234" t="str">
        <f t="shared" si="949"/>
        <v xml:space="preserve"> </v>
      </c>
      <c r="FI942" s="1234" t="str">
        <f t="shared" si="920"/>
        <v xml:space="preserve"> </v>
      </c>
      <c r="FJ942" s="1234" t="str">
        <f t="shared" si="950"/>
        <v xml:space="preserve"> </v>
      </c>
      <c r="FK942" s="1234">
        <f t="shared" si="921"/>
        <v>0</v>
      </c>
      <c r="FL942" s="1227"/>
      <c r="FM942" s="1234" t="str">
        <f t="shared" si="922"/>
        <v xml:space="preserve"> </v>
      </c>
      <c r="FN942" s="1234" t="str">
        <f t="shared" si="923"/>
        <v xml:space="preserve"> </v>
      </c>
      <c r="FO942" s="1234" t="str">
        <f t="shared" si="951"/>
        <v xml:space="preserve"> </v>
      </c>
      <c r="FP942" s="1234" t="str">
        <f t="shared" si="952"/>
        <v xml:space="preserve"> </v>
      </c>
      <c r="FQ942" s="1234" t="str">
        <f t="shared" si="924"/>
        <v xml:space="preserve"> </v>
      </c>
      <c r="FR942" s="1234" t="str">
        <f t="shared" si="953"/>
        <v xml:space="preserve"> </v>
      </c>
      <c r="FS942" s="1234">
        <f t="shared" si="959"/>
        <v>0</v>
      </c>
      <c r="FT942" s="1227"/>
      <c r="FU942" s="1234" t="str">
        <f t="shared" si="954"/>
        <v xml:space="preserve"> </v>
      </c>
      <c r="FV942" s="1234" t="str">
        <f t="shared" si="955"/>
        <v xml:space="preserve"> </v>
      </c>
      <c r="FW942" s="1234" t="str">
        <f t="shared" si="956"/>
        <v xml:space="preserve"> </v>
      </c>
      <c r="FX942" s="1234" t="str">
        <f t="shared" si="925"/>
        <v xml:space="preserve"> </v>
      </c>
      <c r="FY942" s="1234" t="str">
        <f t="shared" si="926"/>
        <v xml:space="preserve"> </v>
      </c>
      <c r="FZ942" s="1234" t="str">
        <f t="shared" si="957"/>
        <v xml:space="preserve"> </v>
      </c>
      <c r="GA942" s="1234">
        <f t="shared" si="927"/>
        <v>0</v>
      </c>
      <c r="GB942" s="1227"/>
      <c r="GC942" s="1234" t="str">
        <f t="shared" si="928"/>
        <v xml:space="preserve"> </v>
      </c>
      <c r="GD942" s="1234" t="str">
        <f t="shared" si="929"/>
        <v xml:space="preserve"> </v>
      </c>
      <c r="GE942" s="1234" t="str">
        <f t="shared" si="930"/>
        <v xml:space="preserve"> </v>
      </c>
      <c r="GF942" s="1234" t="str">
        <f t="shared" si="931"/>
        <v xml:space="preserve"> </v>
      </c>
      <c r="GG942" s="1234" t="str">
        <f t="shared" si="932"/>
        <v xml:space="preserve"> </v>
      </c>
      <c r="GH942" s="1234" t="str">
        <f t="shared" si="933"/>
        <v xml:space="preserve"> </v>
      </c>
      <c r="GI942" s="1234" t="str">
        <f t="shared" si="934"/>
        <v xml:space="preserve"> </v>
      </c>
      <c r="GJ942" s="1234" t="str">
        <f t="shared" si="935"/>
        <v xml:space="preserve"> </v>
      </c>
      <c r="GK942" s="1234" t="str">
        <f t="shared" si="936"/>
        <v xml:space="preserve"> </v>
      </c>
      <c r="GL942" s="1234" t="str">
        <f t="shared" si="937"/>
        <v xml:space="preserve"> </v>
      </c>
      <c r="GM942" s="1234" t="str">
        <f t="shared" si="938"/>
        <v xml:space="preserve"> </v>
      </c>
      <c r="GN942" s="1234">
        <f t="shared" si="939"/>
        <v>0</v>
      </c>
    </row>
    <row r="943" spans="1:196" s="100" customFormat="1" ht="27" customHeight="1" thickTop="1" thickBot="1">
      <c r="A943" s="1208">
        <f>【A票】【D票】!$D$10</f>
        <v>0</v>
      </c>
      <c r="B943" s="1212">
        <f>【A票】【D票】!$H$10</f>
        <v>0</v>
      </c>
      <c r="C943" s="1213" t="str">
        <f>【A票】【D票】!$K$10</f>
        <v xml:space="preserve"> </v>
      </c>
      <c r="D943" s="1214">
        <f t="shared" si="913"/>
        <v>852</v>
      </c>
      <c r="E943" s="914"/>
      <c r="F943" s="467"/>
      <c r="G943" s="469"/>
      <c r="H943" s="224" t="str">
        <f t="shared" si="899"/>
        <v xml:space="preserve"> </v>
      </c>
      <c r="I943" s="704"/>
      <c r="J943" s="117"/>
      <c r="K943" s="117"/>
      <c r="L943" s="117"/>
      <c r="M943" s="117"/>
      <c r="N943" s="117"/>
      <c r="O943" s="117"/>
      <c r="P943" s="117"/>
      <c r="Q943" s="117"/>
      <c r="R943" s="117"/>
      <c r="S943" s="117"/>
      <c r="T943" s="254"/>
      <c r="U943" s="646"/>
      <c r="V943" s="646"/>
      <c r="W943" s="114"/>
      <c r="X943" s="254"/>
      <c r="Y943" s="224" t="str">
        <f t="shared" si="900"/>
        <v xml:space="preserve"> </v>
      </c>
      <c r="Z943" s="579"/>
      <c r="AA943" s="704"/>
      <c r="AB943" s="119"/>
      <c r="AC943" s="224" t="str">
        <f t="shared" si="915"/>
        <v xml:space="preserve"> </v>
      </c>
      <c r="AD943" s="115"/>
      <c r="AE943" s="253"/>
      <c r="AF943" s="704"/>
      <c r="AG943" s="727"/>
      <c r="AH943" s="727"/>
      <c r="AI943" s="727"/>
      <c r="AJ943" s="727"/>
      <c r="AK943" s="591"/>
      <c r="AL943" s="727"/>
      <c r="AM943" s="727"/>
      <c r="AN943" s="727"/>
      <c r="AO943" s="727"/>
      <c r="AP943" s="727"/>
      <c r="AQ943" s="727"/>
      <c r="AR943" s="727"/>
      <c r="AS943" s="727"/>
      <c r="AT943" s="727"/>
      <c r="AU943" s="727"/>
      <c r="AV943" s="727"/>
      <c r="AW943" s="727"/>
      <c r="AX943" s="727"/>
      <c r="AY943" s="727"/>
      <c r="AZ943" s="727"/>
      <c r="BA943" s="727"/>
      <c r="BB943" s="727"/>
      <c r="BC943" s="821"/>
      <c r="BD943" s="727"/>
      <c r="BE943" s="727"/>
      <c r="BF943" s="727"/>
      <c r="BG943" s="727"/>
      <c r="BH943" s="727"/>
      <c r="BI943" s="727"/>
      <c r="BJ943" s="727"/>
      <c r="BK943" s="727"/>
      <c r="BL943" s="821"/>
      <c r="BM943" s="727"/>
      <c r="BN943" s="727"/>
      <c r="BO943" s="727"/>
      <c r="BP943" s="727"/>
      <c r="BQ943" s="727"/>
      <c r="BR943" s="821"/>
      <c r="BS943" s="727"/>
      <c r="BT943" s="727"/>
      <c r="BU943" s="727"/>
      <c r="BV943" s="591"/>
      <c r="BW943" s="224" t="str">
        <f t="shared" si="912"/>
        <v xml:space="preserve"> </v>
      </c>
      <c r="BX943" s="471">
        <f t="shared" si="901"/>
        <v>852</v>
      </c>
      <c r="BY943" s="117"/>
      <c r="BZ943" s="117"/>
      <c r="CA943" s="117"/>
      <c r="CB943" s="117"/>
      <c r="CC943" s="117"/>
      <c r="CD943" s="461"/>
      <c r="CE943" s="236"/>
      <c r="CF943" s="224" t="str">
        <f t="shared" si="902"/>
        <v xml:space="preserve"> </v>
      </c>
      <c r="CG943" s="116"/>
      <c r="CH943" s="117"/>
      <c r="CI943" s="117"/>
      <c r="CJ943" s="117"/>
      <c r="CK943" s="472"/>
      <c r="CL943" s="472"/>
      <c r="CM943" s="472"/>
      <c r="CN943" s="472"/>
      <c r="CO943" s="117"/>
      <c r="CP943" s="253"/>
      <c r="CQ943" s="120"/>
      <c r="CR943" s="224" t="str" cm="1">
        <f t="array" ref="CR943">IF(AND(SUM(COUNTIF(CG943:CM943,{"*不明*","*その他*"})+COUNTIF(CO943:CP943,{"*不明*","*その他*"}))&gt;0,CQ943=""),"その他・不明の場合,10)具体的内容、理由を記入",IF(OR(AND(CI943=CI$65,COUNTA(CJ943:CM943)&lt;4),AND(OR(CI943=CI$63,CI943=CI$64,CI943=CI$66,CI943=CI$67,CI943=CI$68,CI943=""),COUNTA(CJ943:CM943)&gt;0)),"3)介護保険認定済→要介護度、認知症自立度、寝たきり度、介護保険サービス記入",IF(OR(AND(OR(CM943=CM$63,CM943=CM$64),CN943=""),AND(OR(CM943=CM$65,CM943=CM$66),CN943&lt;&gt;"")),"7)介護保険サービス受けている/過去受けていた→具体的内容記入"," ")))</f>
        <v xml:space="preserve"> </v>
      </c>
      <c r="CS943" s="224" t="str">
        <f t="shared" si="903"/>
        <v xml:space="preserve"> </v>
      </c>
      <c r="CT943" s="116"/>
      <c r="CU943" s="253"/>
      <c r="CV943" s="117"/>
      <c r="CW943" s="117"/>
      <c r="CX943" s="253"/>
      <c r="CY943" s="117"/>
      <c r="CZ943" s="117"/>
      <c r="DA943" s="253"/>
      <c r="DB943" s="117"/>
      <c r="DC943" s="224" t="str">
        <f t="shared" si="904"/>
        <v xml:space="preserve"> </v>
      </c>
      <c r="DD943" s="224" t="str">
        <f t="shared" si="905"/>
        <v xml:space="preserve"> </v>
      </c>
      <c r="DE943" s="224" t="str">
        <f t="shared" si="916"/>
        <v xml:space="preserve"> </v>
      </c>
      <c r="DF943" s="121"/>
      <c r="DG943" s="114"/>
      <c r="DH943" s="704"/>
      <c r="DI943" s="119"/>
      <c r="DJ943" s="187"/>
      <c r="DK943" s="254"/>
      <c r="DL943" s="224" t="str">
        <f t="shared" si="917"/>
        <v xml:space="preserve"> </v>
      </c>
      <c r="DM943" s="224" t="str">
        <f t="shared" si="906"/>
        <v xml:space="preserve"> </v>
      </c>
      <c r="DN943" s="474"/>
      <c r="DO943" s="117"/>
      <c r="DP943" s="117"/>
      <c r="DQ943" s="117"/>
      <c r="DR943" s="117"/>
      <c r="DS943" s="117"/>
      <c r="DT943" s="254"/>
      <c r="DU943" s="476"/>
      <c r="DV943" s="224" t="str">
        <f t="shared" si="918"/>
        <v xml:space="preserve"> </v>
      </c>
      <c r="DW943" s="115"/>
      <c r="DX943" s="470"/>
      <c r="DY943" s="117"/>
      <c r="DZ943" s="704"/>
      <c r="EA943" s="224" t="str">
        <f t="shared" si="919"/>
        <v xml:space="preserve"> </v>
      </c>
      <c r="EB943" s="906"/>
      <c r="EC943" s="904"/>
      <c r="ED943" s="904"/>
      <c r="EE943" s="904"/>
      <c r="EF943" s="904"/>
      <c r="EG943" s="904"/>
      <c r="EH943" s="904"/>
      <c r="EI943" s="904"/>
      <c r="EJ943" s="904"/>
      <c r="EK943" s="905"/>
      <c r="EL943" s="80"/>
      <c r="EM943" s="224" t="str">
        <f t="shared" si="907"/>
        <v xml:space="preserve"> </v>
      </c>
      <c r="EN943" s="224" t="str">
        <f t="shared" si="908"/>
        <v xml:space="preserve"> </v>
      </c>
      <c r="EO943" s="115"/>
      <c r="EP943" s="1050"/>
      <c r="EQ943" s="253"/>
      <c r="ER943" s="117"/>
      <c r="ES943" s="1258">
        <f t="shared" si="909"/>
        <v>852</v>
      </c>
      <c r="ET943" s="224" t="str">
        <f t="shared" si="910"/>
        <v xml:space="preserve"> </v>
      </c>
      <c r="EU943" s="477" t="str">
        <f t="shared" si="911"/>
        <v/>
      </c>
      <c r="EV943" s="1334" t="str">
        <f t="shared" si="914"/>
        <v xml:space="preserve"> </v>
      </c>
      <c r="EW943" s="1332" t="str">
        <f t="shared" si="958"/>
        <v/>
      </c>
      <c r="EX943" s="1275" t="str">
        <f t="shared" si="940"/>
        <v/>
      </c>
      <c r="EY943" s="1275" t="str">
        <f t="shared" si="941"/>
        <v/>
      </c>
      <c r="EZ943" s="1275" t="str">
        <f t="shared" si="942"/>
        <v/>
      </c>
      <c r="FA943" s="1275" t="str">
        <f t="shared" si="943"/>
        <v/>
      </c>
      <c r="FB943" s="1275" t="str">
        <f t="shared" si="944"/>
        <v/>
      </c>
      <c r="FC943" s="1333" t="str">
        <f t="shared" si="945"/>
        <v/>
      </c>
      <c r="FE943" s="1234" t="str">
        <f t="shared" si="946"/>
        <v xml:space="preserve"> </v>
      </c>
      <c r="FF943" s="1234" t="str">
        <f t="shared" si="947"/>
        <v xml:space="preserve"> </v>
      </c>
      <c r="FG943" s="1234" t="str">
        <f t="shared" si="948"/>
        <v xml:space="preserve"> </v>
      </c>
      <c r="FH943" s="1234" t="str">
        <f t="shared" si="949"/>
        <v xml:space="preserve"> </v>
      </c>
      <c r="FI943" s="1234" t="str">
        <f t="shared" si="920"/>
        <v xml:space="preserve"> </v>
      </c>
      <c r="FJ943" s="1234" t="str">
        <f t="shared" si="950"/>
        <v xml:space="preserve"> </v>
      </c>
      <c r="FK943" s="1234">
        <f t="shared" si="921"/>
        <v>0</v>
      </c>
      <c r="FL943" s="1227"/>
      <c r="FM943" s="1234" t="str">
        <f t="shared" si="922"/>
        <v xml:space="preserve"> </v>
      </c>
      <c r="FN943" s="1234" t="str">
        <f t="shared" si="923"/>
        <v xml:space="preserve"> </v>
      </c>
      <c r="FO943" s="1234" t="str">
        <f t="shared" si="951"/>
        <v xml:space="preserve"> </v>
      </c>
      <c r="FP943" s="1234" t="str">
        <f t="shared" si="952"/>
        <v xml:space="preserve"> </v>
      </c>
      <c r="FQ943" s="1234" t="str">
        <f t="shared" si="924"/>
        <v xml:space="preserve"> </v>
      </c>
      <c r="FR943" s="1234" t="str">
        <f t="shared" si="953"/>
        <v xml:space="preserve"> </v>
      </c>
      <c r="FS943" s="1234">
        <f t="shared" si="959"/>
        <v>0</v>
      </c>
      <c r="FT943" s="1227"/>
      <c r="FU943" s="1234" t="str">
        <f t="shared" si="954"/>
        <v xml:space="preserve"> </v>
      </c>
      <c r="FV943" s="1234" t="str">
        <f t="shared" si="955"/>
        <v xml:space="preserve"> </v>
      </c>
      <c r="FW943" s="1234" t="str">
        <f t="shared" si="956"/>
        <v xml:space="preserve"> </v>
      </c>
      <c r="FX943" s="1234" t="str">
        <f t="shared" si="925"/>
        <v xml:space="preserve"> </v>
      </c>
      <c r="FY943" s="1234" t="str">
        <f t="shared" si="926"/>
        <v xml:space="preserve"> </v>
      </c>
      <c r="FZ943" s="1234" t="str">
        <f t="shared" si="957"/>
        <v xml:space="preserve"> </v>
      </c>
      <c r="GA943" s="1234">
        <f t="shared" si="927"/>
        <v>0</v>
      </c>
      <c r="GB943" s="1227"/>
      <c r="GC943" s="1234" t="str">
        <f t="shared" si="928"/>
        <v xml:space="preserve"> </v>
      </c>
      <c r="GD943" s="1234" t="str">
        <f t="shared" si="929"/>
        <v xml:space="preserve"> </v>
      </c>
      <c r="GE943" s="1234" t="str">
        <f t="shared" si="930"/>
        <v xml:space="preserve"> </v>
      </c>
      <c r="GF943" s="1234" t="str">
        <f t="shared" si="931"/>
        <v xml:space="preserve"> </v>
      </c>
      <c r="GG943" s="1234" t="str">
        <f t="shared" si="932"/>
        <v xml:space="preserve"> </v>
      </c>
      <c r="GH943" s="1234" t="str">
        <f t="shared" si="933"/>
        <v xml:space="preserve"> </v>
      </c>
      <c r="GI943" s="1234" t="str">
        <f t="shared" si="934"/>
        <v xml:space="preserve"> </v>
      </c>
      <c r="GJ943" s="1234" t="str">
        <f t="shared" si="935"/>
        <v xml:space="preserve"> </v>
      </c>
      <c r="GK943" s="1234" t="str">
        <f t="shared" si="936"/>
        <v xml:space="preserve"> </v>
      </c>
      <c r="GL943" s="1234" t="str">
        <f t="shared" si="937"/>
        <v xml:space="preserve"> </v>
      </c>
      <c r="GM943" s="1234" t="str">
        <f t="shared" si="938"/>
        <v xml:space="preserve"> </v>
      </c>
      <c r="GN943" s="1234">
        <f t="shared" si="939"/>
        <v>0</v>
      </c>
    </row>
    <row r="944" spans="1:196" s="100" customFormat="1" ht="27" customHeight="1" thickTop="1" thickBot="1">
      <c r="A944" s="1208">
        <f>【A票】【D票】!$D$10</f>
        <v>0</v>
      </c>
      <c r="B944" s="1212">
        <f>【A票】【D票】!$H$10</f>
        <v>0</v>
      </c>
      <c r="C944" s="1213" t="str">
        <f>【A票】【D票】!$K$10</f>
        <v xml:space="preserve"> </v>
      </c>
      <c r="D944" s="1214">
        <f t="shared" si="913"/>
        <v>853</v>
      </c>
      <c r="E944" s="914"/>
      <c r="F944" s="467"/>
      <c r="G944" s="469"/>
      <c r="H944" s="224" t="str">
        <f t="shared" si="899"/>
        <v xml:space="preserve"> </v>
      </c>
      <c r="I944" s="704"/>
      <c r="J944" s="117"/>
      <c r="K944" s="117"/>
      <c r="L944" s="117"/>
      <c r="M944" s="117"/>
      <c r="N944" s="117"/>
      <c r="O944" s="117"/>
      <c r="P944" s="117"/>
      <c r="Q944" s="117"/>
      <c r="R944" s="117"/>
      <c r="S944" s="117"/>
      <c r="T944" s="254"/>
      <c r="U944" s="646"/>
      <c r="V944" s="646"/>
      <c r="W944" s="114"/>
      <c r="X944" s="254"/>
      <c r="Y944" s="224" t="str">
        <f t="shared" si="900"/>
        <v xml:space="preserve"> </v>
      </c>
      <c r="Z944" s="579"/>
      <c r="AA944" s="704"/>
      <c r="AB944" s="119"/>
      <c r="AC944" s="224" t="str">
        <f t="shared" si="915"/>
        <v xml:space="preserve"> </v>
      </c>
      <c r="AD944" s="115"/>
      <c r="AE944" s="253"/>
      <c r="AF944" s="704"/>
      <c r="AG944" s="727"/>
      <c r="AH944" s="727"/>
      <c r="AI944" s="727"/>
      <c r="AJ944" s="727"/>
      <c r="AK944" s="591"/>
      <c r="AL944" s="727"/>
      <c r="AM944" s="727"/>
      <c r="AN944" s="727"/>
      <c r="AO944" s="727"/>
      <c r="AP944" s="727"/>
      <c r="AQ944" s="727"/>
      <c r="AR944" s="727"/>
      <c r="AS944" s="727"/>
      <c r="AT944" s="727"/>
      <c r="AU944" s="727"/>
      <c r="AV944" s="727"/>
      <c r="AW944" s="727"/>
      <c r="AX944" s="727"/>
      <c r="AY944" s="727"/>
      <c r="AZ944" s="727"/>
      <c r="BA944" s="727"/>
      <c r="BB944" s="727"/>
      <c r="BC944" s="821"/>
      <c r="BD944" s="727"/>
      <c r="BE944" s="727"/>
      <c r="BF944" s="727"/>
      <c r="BG944" s="727"/>
      <c r="BH944" s="727"/>
      <c r="BI944" s="727"/>
      <c r="BJ944" s="727"/>
      <c r="BK944" s="727"/>
      <c r="BL944" s="821"/>
      <c r="BM944" s="727"/>
      <c r="BN944" s="727"/>
      <c r="BO944" s="727"/>
      <c r="BP944" s="727"/>
      <c r="BQ944" s="727"/>
      <c r="BR944" s="821"/>
      <c r="BS944" s="727"/>
      <c r="BT944" s="727"/>
      <c r="BU944" s="727"/>
      <c r="BV944" s="591"/>
      <c r="BW944" s="224" t="str">
        <f t="shared" si="912"/>
        <v xml:space="preserve"> </v>
      </c>
      <c r="BX944" s="471">
        <f t="shared" si="901"/>
        <v>853</v>
      </c>
      <c r="BY944" s="117"/>
      <c r="BZ944" s="117"/>
      <c r="CA944" s="117"/>
      <c r="CB944" s="117"/>
      <c r="CC944" s="117"/>
      <c r="CD944" s="461"/>
      <c r="CE944" s="236"/>
      <c r="CF944" s="224" t="str">
        <f t="shared" si="902"/>
        <v xml:space="preserve"> </v>
      </c>
      <c r="CG944" s="116"/>
      <c r="CH944" s="117"/>
      <c r="CI944" s="117"/>
      <c r="CJ944" s="117"/>
      <c r="CK944" s="472"/>
      <c r="CL944" s="472"/>
      <c r="CM944" s="472"/>
      <c r="CN944" s="472"/>
      <c r="CO944" s="117"/>
      <c r="CP944" s="253"/>
      <c r="CQ944" s="120"/>
      <c r="CR944" s="224" t="str" cm="1">
        <f t="array" ref="CR944">IF(AND(SUM(COUNTIF(CG944:CM944,{"*不明*","*その他*"})+COUNTIF(CO944:CP944,{"*不明*","*その他*"}))&gt;0,CQ944=""),"その他・不明の場合,10)具体的内容、理由を記入",IF(OR(AND(CI944=CI$65,COUNTA(CJ944:CM944)&lt;4),AND(OR(CI944=CI$63,CI944=CI$64,CI944=CI$66,CI944=CI$67,CI944=CI$68,CI944=""),COUNTA(CJ944:CM944)&gt;0)),"3)介護保険認定済→要介護度、認知症自立度、寝たきり度、介護保険サービス記入",IF(OR(AND(OR(CM944=CM$63,CM944=CM$64),CN944=""),AND(OR(CM944=CM$65,CM944=CM$66),CN944&lt;&gt;"")),"7)介護保険サービス受けている/過去受けていた→具体的内容記入"," ")))</f>
        <v xml:space="preserve"> </v>
      </c>
      <c r="CS944" s="224" t="str">
        <f t="shared" si="903"/>
        <v xml:space="preserve"> </v>
      </c>
      <c r="CT944" s="116"/>
      <c r="CU944" s="253"/>
      <c r="CV944" s="117"/>
      <c r="CW944" s="117"/>
      <c r="CX944" s="253"/>
      <c r="CY944" s="117"/>
      <c r="CZ944" s="117"/>
      <c r="DA944" s="253"/>
      <c r="DB944" s="117"/>
      <c r="DC944" s="224" t="str">
        <f t="shared" si="904"/>
        <v xml:space="preserve"> </v>
      </c>
      <c r="DD944" s="224" t="str">
        <f t="shared" si="905"/>
        <v xml:space="preserve"> </v>
      </c>
      <c r="DE944" s="224" t="str">
        <f t="shared" si="916"/>
        <v xml:space="preserve"> </v>
      </c>
      <c r="DF944" s="121"/>
      <c r="DG944" s="114"/>
      <c r="DH944" s="704"/>
      <c r="DI944" s="119"/>
      <c r="DJ944" s="187"/>
      <c r="DK944" s="254"/>
      <c r="DL944" s="224" t="str">
        <f t="shared" si="917"/>
        <v xml:space="preserve"> </v>
      </c>
      <c r="DM944" s="224" t="str">
        <f t="shared" si="906"/>
        <v xml:space="preserve"> </v>
      </c>
      <c r="DN944" s="474"/>
      <c r="DO944" s="117"/>
      <c r="DP944" s="117"/>
      <c r="DQ944" s="117"/>
      <c r="DR944" s="117"/>
      <c r="DS944" s="117"/>
      <c r="DT944" s="254"/>
      <c r="DU944" s="476"/>
      <c r="DV944" s="224" t="str">
        <f t="shared" si="918"/>
        <v xml:space="preserve"> </v>
      </c>
      <c r="DW944" s="115"/>
      <c r="DX944" s="470"/>
      <c r="DY944" s="117"/>
      <c r="DZ944" s="704"/>
      <c r="EA944" s="224" t="str">
        <f t="shared" si="919"/>
        <v xml:space="preserve"> </v>
      </c>
      <c r="EB944" s="906"/>
      <c r="EC944" s="904"/>
      <c r="ED944" s="904"/>
      <c r="EE944" s="904"/>
      <c r="EF944" s="904"/>
      <c r="EG944" s="904"/>
      <c r="EH944" s="904"/>
      <c r="EI944" s="904"/>
      <c r="EJ944" s="904"/>
      <c r="EK944" s="905"/>
      <c r="EL944" s="80"/>
      <c r="EM944" s="224" t="str">
        <f t="shared" si="907"/>
        <v xml:space="preserve"> </v>
      </c>
      <c r="EN944" s="224" t="str">
        <f t="shared" si="908"/>
        <v xml:space="preserve"> </v>
      </c>
      <c r="EO944" s="115"/>
      <c r="EP944" s="1050"/>
      <c r="EQ944" s="253"/>
      <c r="ER944" s="117"/>
      <c r="ES944" s="1258">
        <f t="shared" si="909"/>
        <v>853</v>
      </c>
      <c r="ET944" s="224" t="str">
        <f t="shared" si="910"/>
        <v xml:space="preserve"> </v>
      </c>
      <c r="EU944" s="477" t="str">
        <f t="shared" si="911"/>
        <v/>
      </c>
      <c r="EV944" s="1334" t="str">
        <f t="shared" si="914"/>
        <v xml:space="preserve"> </v>
      </c>
      <c r="EW944" s="1332" t="str">
        <f t="shared" si="958"/>
        <v/>
      </c>
      <c r="EX944" s="1275" t="str">
        <f t="shared" si="940"/>
        <v/>
      </c>
      <c r="EY944" s="1275" t="str">
        <f t="shared" si="941"/>
        <v/>
      </c>
      <c r="EZ944" s="1275" t="str">
        <f t="shared" si="942"/>
        <v/>
      </c>
      <c r="FA944" s="1275" t="str">
        <f t="shared" si="943"/>
        <v/>
      </c>
      <c r="FB944" s="1275" t="str">
        <f t="shared" si="944"/>
        <v/>
      </c>
      <c r="FC944" s="1333" t="str">
        <f t="shared" si="945"/>
        <v/>
      </c>
      <c r="FE944" s="1234" t="str">
        <f t="shared" si="946"/>
        <v xml:space="preserve"> </v>
      </c>
      <c r="FF944" s="1234" t="str">
        <f t="shared" si="947"/>
        <v xml:space="preserve"> </v>
      </c>
      <c r="FG944" s="1234" t="str">
        <f t="shared" si="948"/>
        <v xml:space="preserve"> </v>
      </c>
      <c r="FH944" s="1234" t="str">
        <f t="shared" si="949"/>
        <v xml:space="preserve"> </v>
      </c>
      <c r="FI944" s="1234" t="str">
        <f t="shared" si="920"/>
        <v xml:space="preserve"> </v>
      </c>
      <c r="FJ944" s="1234" t="str">
        <f t="shared" si="950"/>
        <v xml:space="preserve"> </v>
      </c>
      <c r="FK944" s="1234">
        <f t="shared" si="921"/>
        <v>0</v>
      </c>
      <c r="FL944" s="1227"/>
      <c r="FM944" s="1234" t="str">
        <f t="shared" si="922"/>
        <v xml:space="preserve"> </v>
      </c>
      <c r="FN944" s="1234" t="str">
        <f t="shared" si="923"/>
        <v xml:space="preserve"> </v>
      </c>
      <c r="FO944" s="1234" t="str">
        <f t="shared" si="951"/>
        <v xml:space="preserve"> </v>
      </c>
      <c r="FP944" s="1234" t="str">
        <f t="shared" si="952"/>
        <v xml:space="preserve"> </v>
      </c>
      <c r="FQ944" s="1234" t="str">
        <f t="shared" si="924"/>
        <v xml:space="preserve"> </v>
      </c>
      <c r="FR944" s="1234" t="str">
        <f t="shared" si="953"/>
        <v xml:space="preserve"> </v>
      </c>
      <c r="FS944" s="1234">
        <f t="shared" si="959"/>
        <v>0</v>
      </c>
      <c r="FT944" s="1227"/>
      <c r="FU944" s="1234" t="str">
        <f t="shared" si="954"/>
        <v xml:space="preserve"> </v>
      </c>
      <c r="FV944" s="1234" t="str">
        <f t="shared" si="955"/>
        <v xml:space="preserve"> </v>
      </c>
      <c r="FW944" s="1234" t="str">
        <f t="shared" si="956"/>
        <v xml:space="preserve"> </v>
      </c>
      <c r="FX944" s="1234" t="str">
        <f t="shared" si="925"/>
        <v xml:space="preserve"> </v>
      </c>
      <c r="FY944" s="1234" t="str">
        <f t="shared" si="926"/>
        <v xml:space="preserve"> </v>
      </c>
      <c r="FZ944" s="1234" t="str">
        <f t="shared" si="957"/>
        <v xml:space="preserve"> </v>
      </c>
      <c r="GA944" s="1234">
        <f t="shared" si="927"/>
        <v>0</v>
      </c>
      <c r="GB944" s="1227"/>
      <c r="GC944" s="1234" t="str">
        <f t="shared" si="928"/>
        <v xml:space="preserve"> </v>
      </c>
      <c r="GD944" s="1234" t="str">
        <f t="shared" si="929"/>
        <v xml:space="preserve"> </v>
      </c>
      <c r="GE944" s="1234" t="str">
        <f t="shared" si="930"/>
        <v xml:space="preserve"> </v>
      </c>
      <c r="GF944" s="1234" t="str">
        <f t="shared" si="931"/>
        <v xml:space="preserve"> </v>
      </c>
      <c r="GG944" s="1234" t="str">
        <f t="shared" si="932"/>
        <v xml:space="preserve"> </v>
      </c>
      <c r="GH944" s="1234" t="str">
        <f t="shared" si="933"/>
        <v xml:space="preserve"> </v>
      </c>
      <c r="GI944" s="1234" t="str">
        <f t="shared" si="934"/>
        <v xml:space="preserve"> </v>
      </c>
      <c r="GJ944" s="1234" t="str">
        <f t="shared" si="935"/>
        <v xml:space="preserve"> </v>
      </c>
      <c r="GK944" s="1234" t="str">
        <f t="shared" si="936"/>
        <v xml:space="preserve"> </v>
      </c>
      <c r="GL944" s="1234" t="str">
        <f t="shared" si="937"/>
        <v xml:space="preserve"> </v>
      </c>
      <c r="GM944" s="1234" t="str">
        <f t="shared" si="938"/>
        <v xml:space="preserve"> </v>
      </c>
      <c r="GN944" s="1234">
        <f t="shared" si="939"/>
        <v>0</v>
      </c>
    </row>
    <row r="945" spans="1:196" s="100" customFormat="1" ht="27" customHeight="1" thickTop="1" thickBot="1">
      <c r="A945" s="1208">
        <f>【A票】【D票】!$D$10</f>
        <v>0</v>
      </c>
      <c r="B945" s="1212">
        <f>【A票】【D票】!$H$10</f>
        <v>0</v>
      </c>
      <c r="C945" s="1213" t="str">
        <f>【A票】【D票】!$K$10</f>
        <v xml:space="preserve"> </v>
      </c>
      <c r="D945" s="1214">
        <f t="shared" si="913"/>
        <v>854</v>
      </c>
      <c r="E945" s="914"/>
      <c r="F945" s="467"/>
      <c r="G945" s="469"/>
      <c r="H945" s="224" t="str">
        <f t="shared" si="899"/>
        <v xml:space="preserve"> </v>
      </c>
      <c r="I945" s="704"/>
      <c r="J945" s="117"/>
      <c r="K945" s="117"/>
      <c r="L945" s="117"/>
      <c r="M945" s="117"/>
      <c r="N945" s="117"/>
      <c r="O945" s="117"/>
      <c r="P945" s="117"/>
      <c r="Q945" s="117"/>
      <c r="R945" s="117"/>
      <c r="S945" s="117"/>
      <c r="T945" s="254"/>
      <c r="U945" s="646"/>
      <c r="V945" s="646"/>
      <c r="W945" s="114"/>
      <c r="X945" s="254"/>
      <c r="Y945" s="224" t="str">
        <f t="shared" si="900"/>
        <v xml:space="preserve"> </v>
      </c>
      <c r="Z945" s="579"/>
      <c r="AA945" s="704"/>
      <c r="AB945" s="119"/>
      <c r="AC945" s="224" t="str">
        <f t="shared" si="915"/>
        <v xml:space="preserve"> </v>
      </c>
      <c r="AD945" s="115"/>
      <c r="AE945" s="253"/>
      <c r="AF945" s="704"/>
      <c r="AG945" s="727"/>
      <c r="AH945" s="727"/>
      <c r="AI945" s="727"/>
      <c r="AJ945" s="727"/>
      <c r="AK945" s="591"/>
      <c r="AL945" s="727"/>
      <c r="AM945" s="727"/>
      <c r="AN945" s="727"/>
      <c r="AO945" s="727"/>
      <c r="AP945" s="727"/>
      <c r="AQ945" s="727"/>
      <c r="AR945" s="727"/>
      <c r="AS945" s="727"/>
      <c r="AT945" s="727"/>
      <c r="AU945" s="727"/>
      <c r="AV945" s="727"/>
      <c r="AW945" s="727"/>
      <c r="AX945" s="727"/>
      <c r="AY945" s="727"/>
      <c r="AZ945" s="727"/>
      <c r="BA945" s="727"/>
      <c r="BB945" s="727"/>
      <c r="BC945" s="821"/>
      <c r="BD945" s="727"/>
      <c r="BE945" s="727"/>
      <c r="BF945" s="727"/>
      <c r="BG945" s="727"/>
      <c r="BH945" s="727"/>
      <c r="BI945" s="727"/>
      <c r="BJ945" s="727"/>
      <c r="BK945" s="727"/>
      <c r="BL945" s="821"/>
      <c r="BM945" s="727"/>
      <c r="BN945" s="727"/>
      <c r="BO945" s="727"/>
      <c r="BP945" s="727"/>
      <c r="BQ945" s="727"/>
      <c r="BR945" s="821"/>
      <c r="BS945" s="727"/>
      <c r="BT945" s="727"/>
      <c r="BU945" s="727"/>
      <c r="BV945" s="591"/>
      <c r="BW945" s="224" t="str">
        <f t="shared" si="912"/>
        <v xml:space="preserve"> </v>
      </c>
      <c r="BX945" s="471">
        <f t="shared" si="901"/>
        <v>854</v>
      </c>
      <c r="BY945" s="117"/>
      <c r="BZ945" s="117"/>
      <c r="CA945" s="117"/>
      <c r="CB945" s="117"/>
      <c r="CC945" s="117"/>
      <c r="CD945" s="461"/>
      <c r="CE945" s="236"/>
      <c r="CF945" s="224" t="str">
        <f t="shared" si="902"/>
        <v xml:space="preserve"> </v>
      </c>
      <c r="CG945" s="116"/>
      <c r="CH945" s="117"/>
      <c r="CI945" s="117"/>
      <c r="CJ945" s="117"/>
      <c r="CK945" s="472"/>
      <c r="CL945" s="472"/>
      <c r="CM945" s="472"/>
      <c r="CN945" s="472"/>
      <c r="CO945" s="117"/>
      <c r="CP945" s="253"/>
      <c r="CQ945" s="120"/>
      <c r="CR945" s="224" t="str" cm="1">
        <f t="array" ref="CR945">IF(AND(SUM(COUNTIF(CG945:CM945,{"*不明*","*その他*"})+COUNTIF(CO945:CP945,{"*不明*","*その他*"}))&gt;0,CQ945=""),"その他・不明の場合,10)具体的内容、理由を記入",IF(OR(AND(CI945=CI$65,COUNTA(CJ945:CM945)&lt;4),AND(OR(CI945=CI$63,CI945=CI$64,CI945=CI$66,CI945=CI$67,CI945=CI$68,CI945=""),COUNTA(CJ945:CM945)&gt;0)),"3)介護保険認定済→要介護度、認知症自立度、寝たきり度、介護保険サービス記入",IF(OR(AND(OR(CM945=CM$63,CM945=CM$64),CN945=""),AND(OR(CM945=CM$65,CM945=CM$66),CN945&lt;&gt;"")),"7)介護保険サービス受けている/過去受けていた→具体的内容記入"," ")))</f>
        <v xml:space="preserve"> </v>
      </c>
      <c r="CS945" s="224" t="str">
        <f t="shared" si="903"/>
        <v xml:space="preserve"> </v>
      </c>
      <c r="CT945" s="116"/>
      <c r="CU945" s="253"/>
      <c r="CV945" s="117"/>
      <c r="CW945" s="117"/>
      <c r="CX945" s="253"/>
      <c r="CY945" s="117"/>
      <c r="CZ945" s="117"/>
      <c r="DA945" s="253"/>
      <c r="DB945" s="117"/>
      <c r="DC945" s="224" t="str">
        <f t="shared" si="904"/>
        <v xml:space="preserve"> </v>
      </c>
      <c r="DD945" s="224" t="str">
        <f t="shared" si="905"/>
        <v xml:space="preserve"> </v>
      </c>
      <c r="DE945" s="224" t="str">
        <f t="shared" si="916"/>
        <v xml:space="preserve"> </v>
      </c>
      <c r="DF945" s="121"/>
      <c r="DG945" s="114"/>
      <c r="DH945" s="704"/>
      <c r="DI945" s="119"/>
      <c r="DJ945" s="187"/>
      <c r="DK945" s="254"/>
      <c r="DL945" s="224" t="str">
        <f t="shared" si="917"/>
        <v xml:space="preserve"> </v>
      </c>
      <c r="DM945" s="224" t="str">
        <f t="shared" si="906"/>
        <v xml:space="preserve"> </v>
      </c>
      <c r="DN945" s="474"/>
      <c r="DO945" s="117"/>
      <c r="DP945" s="117"/>
      <c r="DQ945" s="117"/>
      <c r="DR945" s="117"/>
      <c r="DS945" s="117"/>
      <c r="DT945" s="254"/>
      <c r="DU945" s="476"/>
      <c r="DV945" s="224" t="str">
        <f t="shared" si="918"/>
        <v xml:space="preserve"> </v>
      </c>
      <c r="DW945" s="115"/>
      <c r="DX945" s="470"/>
      <c r="DY945" s="117"/>
      <c r="DZ945" s="704"/>
      <c r="EA945" s="224" t="str">
        <f t="shared" si="919"/>
        <v xml:space="preserve"> </v>
      </c>
      <c r="EB945" s="906"/>
      <c r="EC945" s="904"/>
      <c r="ED945" s="904"/>
      <c r="EE945" s="904"/>
      <c r="EF945" s="904"/>
      <c r="EG945" s="904"/>
      <c r="EH945" s="904"/>
      <c r="EI945" s="904"/>
      <c r="EJ945" s="904"/>
      <c r="EK945" s="905"/>
      <c r="EL945" s="80"/>
      <c r="EM945" s="224" t="str">
        <f t="shared" si="907"/>
        <v xml:space="preserve"> </v>
      </c>
      <c r="EN945" s="224" t="str">
        <f t="shared" si="908"/>
        <v xml:space="preserve"> </v>
      </c>
      <c r="EO945" s="115"/>
      <c r="EP945" s="1050"/>
      <c r="EQ945" s="253"/>
      <c r="ER945" s="117"/>
      <c r="ES945" s="1258">
        <f t="shared" si="909"/>
        <v>854</v>
      </c>
      <c r="ET945" s="224" t="str">
        <f t="shared" si="910"/>
        <v xml:space="preserve"> </v>
      </c>
      <c r="EU945" s="477" t="str">
        <f t="shared" si="911"/>
        <v/>
      </c>
      <c r="EV945" s="1334" t="str">
        <f t="shared" si="914"/>
        <v xml:space="preserve"> </v>
      </c>
      <c r="EW945" s="1332" t="str">
        <f t="shared" si="958"/>
        <v/>
      </c>
      <c r="EX945" s="1275" t="str">
        <f t="shared" si="940"/>
        <v/>
      </c>
      <c r="EY945" s="1275" t="str">
        <f t="shared" si="941"/>
        <v/>
      </c>
      <c r="EZ945" s="1275" t="str">
        <f t="shared" si="942"/>
        <v/>
      </c>
      <c r="FA945" s="1275" t="str">
        <f t="shared" si="943"/>
        <v/>
      </c>
      <c r="FB945" s="1275" t="str">
        <f t="shared" si="944"/>
        <v/>
      </c>
      <c r="FC945" s="1333" t="str">
        <f t="shared" si="945"/>
        <v/>
      </c>
      <c r="FE945" s="1234" t="str">
        <f t="shared" si="946"/>
        <v xml:space="preserve"> </v>
      </c>
      <c r="FF945" s="1234" t="str">
        <f t="shared" si="947"/>
        <v xml:space="preserve"> </v>
      </c>
      <c r="FG945" s="1234" t="str">
        <f t="shared" si="948"/>
        <v xml:space="preserve"> </v>
      </c>
      <c r="FH945" s="1234" t="str">
        <f t="shared" si="949"/>
        <v xml:space="preserve"> </v>
      </c>
      <c r="FI945" s="1234" t="str">
        <f t="shared" si="920"/>
        <v xml:space="preserve"> </v>
      </c>
      <c r="FJ945" s="1234" t="str">
        <f t="shared" si="950"/>
        <v xml:space="preserve"> </v>
      </c>
      <c r="FK945" s="1234">
        <f t="shared" si="921"/>
        <v>0</v>
      </c>
      <c r="FL945" s="1227"/>
      <c r="FM945" s="1234" t="str">
        <f t="shared" si="922"/>
        <v xml:space="preserve"> </v>
      </c>
      <c r="FN945" s="1234" t="str">
        <f t="shared" si="923"/>
        <v xml:space="preserve"> </v>
      </c>
      <c r="FO945" s="1234" t="str">
        <f t="shared" si="951"/>
        <v xml:space="preserve"> </v>
      </c>
      <c r="FP945" s="1234" t="str">
        <f t="shared" si="952"/>
        <v xml:space="preserve"> </v>
      </c>
      <c r="FQ945" s="1234" t="str">
        <f t="shared" si="924"/>
        <v xml:space="preserve"> </v>
      </c>
      <c r="FR945" s="1234" t="str">
        <f t="shared" si="953"/>
        <v xml:space="preserve"> </v>
      </c>
      <c r="FS945" s="1234">
        <f t="shared" si="959"/>
        <v>0</v>
      </c>
      <c r="FT945" s="1227"/>
      <c r="FU945" s="1234" t="str">
        <f t="shared" si="954"/>
        <v xml:space="preserve"> </v>
      </c>
      <c r="FV945" s="1234" t="str">
        <f t="shared" si="955"/>
        <v xml:space="preserve"> </v>
      </c>
      <c r="FW945" s="1234" t="str">
        <f t="shared" si="956"/>
        <v xml:space="preserve"> </v>
      </c>
      <c r="FX945" s="1234" t="str">
        <f t="shared" si="925"/>
        <v xml:space="preserve"> </v>
      </c>
      <c r="FY945" s="1234" t="str">
        <f t="shared" si="926"/>
        <v xml:space="preserve"> </v>
      </c>
      <c r="FZ945" s="1234" t="str">
        <f t="shared" si="957"/>
        <v xml:space="preserve"> </v>
      </c>
      <c r="GA945" s="1234">
        <f t="shared" si="927"/>
        <v>0</v>
      </c>
      <c r="GB945" s="1227"/>
      <c r="GC945" s="1234" t="str">
        <f t="shared" si="928"/>
        <v xml:space="preserve"> </v>
      </c>
      <c r="GD945" s="1234" t="str">
        <f t="shared" si="929"/>
        <v xml:space="preserve"> </v>
      </c>
      <c r="GE945" s="1234" t="str">
        <f t="shared" si="930"/>
        <v xml:space="preserve"> </v>
      </c>
      <c r="GF945" s="1234" t="str">
        <f t="shared" si="931"/>
        <v xml:space="preserve"> </v>
      </c>
      <c r="GG945" s="1234" t="str">
        <f t="shared" si="932"/>
        <v xml:space="preserve"> </v>
      </c>
      <c r="GH945" s="1234" t="str">
        <f t="shared" si="933"/>
        <v xml:space="preserve"> </v>
      </c>
      <c r="GI945" s="1234" t="str">
        <f t="shared" si="934"/>
        <v xml:space="preserve"> </v>
      </c>
      <c r="GJ945" s="1234" t="str">
        <f t="shared" si="935"/>
        <v xml:space="preserve"> </v>
      </c>
      <c r="GK945" s="1234" t="str">
        <f t="shared" si="936"/>
        <v xml:space="preserve"> </v>
      </c>
      <c r="GL945" s="1234" t="str">
        <f t="shared" si="937"/>
        <v xml:space="preserve"> </v>
      </c>
      <c r="GM945" s="1234" t="str">
        <f t="shared" si="938"/>
        <v xml:space="preserve"> </v>
      </c>
      <c r="GN945" s="1234">
        <f t="shared" si="939"/>
        <v>0</v>
      </c>
    </row>
    <row r="946" spans="1:196" s="100" customFormat="1" ht="27" customHeight="1" thickTop="1" thickBot="1">
      <c r="A946" s="1208">
        <f>【A票】【D票】!$D$10</f>
        <v>0</v>
      </c>
      <c r="B946" s="1212">
        <f>【A票】【D票】!$H$10</f>
        <v>0</v>
      </c>
      <c r="C946" s="1213" t="str">
        <f>【A票】【D票】!$K$10</f>
        <v xml:space="preserve"> </v>
      </c>
      <c r="D946" s="1214">
        <f t="shared" si="913"/>
        <v>855</v>
      </c>
      <c r="E946" s="914"/>
      <c r="F946" s="467"/>
      <c r="G946" s="469"/>
      <c r="H946" s="224" t="str">
        <f t="shared" si="899"/>
        <v xml:space="preserve"> </v>
      </c>
      <c r="I946" s="704"/>
      <c r="J946" s="117"/>
      <c r="K946" s="117"/>
      <c r="L946" s="117"/>
      <c r="M946" s="117"/>
      <c r="N946" s="117"/>
      <c r="O946" s="117"/>
      <c r="P946" s="117"/>
      <c r="Q946" s="117"/>
      <c r="R946" s="117"/>
      <c r="S946" s="117"/>
      <c r="T946" s="254"/>
      <c r="U946" s="646"/>
      <c r="V946" s="646"/>
      <c r="W946" s="114"/>
      <c r="X946" s="254"/>
      <c r="Y946" s="224" t="str">
        <f t="shared" si="900"/>
        <v xml:space="preserve"> </v>
      </c>
      <c r="Z946" s="579"/>
      <c r="AA946" s="704"/>
      <c r="AB946" s="119"/>
      <c r="AC946" s="224" t="str">
        <f t="shared" si="915"/>
        <v xml:space="preserve"> </v>
      </c>
      <c r="AD946" s="115"/>
      <c r="AE946" s="253"/>
      <c r="AF946" s="704"/>
      <c r="AG946" s="727"/>
      <c r="AH946" s="727"/>
      <c r="AI946" s="727"/>
      <c r="AJ946" s="727"/>
      <c r="AK946" s="591"/>
      <c r="AL946" s="727"/>
      <c r="AM946" s="727"/>
      <c r="AN946" s="727"/>
      <c r="AO946" s="727"/>
      <c r="AP946" s="727"/>
      <c r="AQ946" s="727"/>
      <c r="AR946" s="727"/>
      <c r="AS946" s="727"/>
      <c r="AT946" s="727"/>
      <c r="AU946" s="727"/>
      <c r="AV946" s="727"/>
      <c r="AW946" s="727"/>
      <c r="AX946" s="727"/>
      <c r="AY946" s="727"/>
      <c r="AZ946" s="727"/>
      <c r="BA946" s="727"/>
      <c r="BB946" s="727"/>
      <c r="BC946" s="821"/>
      <c r="BD946" s="727"/>
      <c r="BE946" s="727"/>
      <c r="BF946" s="727"/>
      <c r="BG946" s="727"/>
      <c r="BH946" s="727"/>
      <c r="BI946" s="727"/>
      <c r="BJ946" s="727"/>
      <c r="BK946" s="727"/>
      <c r="BL946" s="821"/>
      <c r="BM946" s="727"/>
      <c r="BN946" s="727"/>
      <c r="BO946" s="727"/>
      <c r="BP946" s="727"/>
      <c r="BQ946" s="727"/>
      <c r="BR946" s="821"/>
      <c r="BS946" s="727"/>
      <c r="BT946" s="727"/>
      <c r="BU946" s="727"/>
      <c r="BV946" s="591"/>
      <c r="BW946" s="224" t="str">
        <f t="shared" si="912"/>
        <v xml:space="preserve"> </v>
      </c>
      <c r="BX946" s="471">
        <f t="shared" si="901"/>
        <v>855</v>
      </c>
      <c r="BY946" s="117"/>
      <c r="BZ946" s="117"/>
      <c r="CA946" s="117"/>
      <c r="CB946" s="117"/>
      <c r="CC946" s="117"/>
      <c r="CD946" s="461"/>
      <c r="CE946" s="236"/>
      <c r="CF946" s="224" t="str">
        <f t="shared" si="902"/>
        <v xml:space="preserve"> </v>
      </c>
      <c r="CG946" s="116"/>
      <c r="CH946" s="117"/>
      <c r="CI946" s="117"/>
      <c r="CJ946" s="117"/>
      <c r="CK946" s="472"/>
      <c r="CL946" s="472"/>
      <c r="CM946" s="472"/>
      <c r="CN946" s="472"/>
      <c r="CO946" s="117"/>
      <c r="CP946" s="253"/>
      <c r="CQ946" s="120"/>
      <c r="CR946" s="224" t="str" cm="1">
        <f t="array" ref="CR946">IF(AND(SUM(COUNTIF(CG946:CM946,{"*不明*","*その他*"})+COUNTIF(CO946:CP946,{"*不明*","*その他*"}))&gt;0,CQ946=""),"その他・不明の場合,10)具体的内容、理由を記入",IF(OR(AND(CI946=CI$65,COUNTA(CJ946:CM946)&lt;4),AND(OR(CI946=CI$63,CI946=CI$64,CI946=CI$66,CI946=CI$67,CI946=CI$68,CI946=""),COUNTA(CJ946:CM946)&gt;0)),"3)介護保険認定済→要介護度、認知症自立度、寝たきり度、介護保険サービス記入",IF(OR(AND(OR(CM946=CM$63,CM946=CM$64),CN946=""),AND(OR(CM946=CM$65,CM946=CM$66),CN946&lt;&gt;"")),"7)介護保険サービス受けている/過去受けていた→具体的内容記入"," ")))</f>
        <v xml:space="preserve"> </v>
      </c>
      <c r="CS946" s="224" t="str">
        <f t="shared" si="903"/>
        <v xml:space="preserve"> </v>
      </c>
      <c r="CT946" s="116"/>
      <c r="CU946" s="253"/>
      <c r="CV946" s="117"/>
      <c r="CW946" s="117"/>
      <c r="CX946" s="253"/>
      <c r="CY946" s="117"/>
      <c r="CZ946" s="117"/>
      <c r="DA946" s="253"/>
      <c r="DB946" s="117"/>
      <c r="DC946" s="224" t="str">
        <f t="shared" si="904"/>
        <v xml:space="preserve"> </v>
      </c>
      <c r="DD946" s="224" t="str">
        <f t="shared" si="905"/>
        <v xml:space="preserve"> </v>
      </c>
      <c r="DE946" s="224" t="str">
        <f t="shared" si="916"/>
        <v xml:space="preserve"> </v>
      </c>
      <c r="DF946" s="121"/>
      <c r="DG946" s="114"/>
      <c r="DH946" s="704"/>
      <c r="DI946" s="119"/>
      <c r="DJ946" s="187"/>
      <c r="DK946" s="254"/>
      <c r="DL946" s="224" t="str">
        <f t="shared" si="917"/>
        <v xml:space="preserve"> </v>
      </c>
      <c r="DM946" s="224" t="str">
        <f t="shared" si="906"/>
        <v xml:space="preserve"> </v>
      </c>
      <c r="DN946" s="474"/>
      <c r="DO946" s="117"/>
      <c r="DP946" s="117"/>
      <c r="DQ946" s="117"/>
      <c r="DR946" s="117"/>
      <c r="DS946" s="117"/>
      <c r="DT946" s="254"/>
      <c r="DU946" s="476"/>
      <c r="DV946" s="224" t="str">
        <f t="shared" si="918"/>
        <v xml:space="preserve"> </v>
      </c>
      <c r="DW946" s="115"/>
      <c r="DX946" s="470"/>
      <c r="DY946" s="117"/>
      <c r="DZ946" s="704"/>
      <c r="EA946" s="224" t="str">
        <f t="shared" si="919"/>
        <v xml:space="preserve"> </v>
      </c>
      <c r="EB946" s="906"/>
      <c r="EC946" s="904"/>
      <c r="ED946" s="904"/>
      <c r="EE946" s="904"/>
      <c r="EF946" s="904"/>
      <c r="EG946" s="904"/>
      <c r="EH946" s="904"/>
      <c r="EI946" s="904"/>
      <c r="EJ946" s="904"/>
      <c r="EK946" s="905"/>
      <c r="EL946" s="80"/>
      <c r="EM946" s="224" t="str">
        <f t="shared" si="907"/>
        <v xml:space="preserve"> </v>
      </c>
      <c r="EN946" s="224" t="str">
        <f t="shared" si="908"/>
        <v xml:space="preserve"> </v>
      </c>
      <c r="EO946" s="115"/>
      <c r="EP946" s="1050"/>
      <c r="EQ946" s="253"/>
      <c r="ER946" s="117"/>
      <c r="ES946" s="1258">
        <f t="shared" si="909"/>
        <v>855</v>
      </c>
      <c r="ET946" s="224" t="str">
        <f t="shared" si="910"/>
        <v xml:space="preserve"> </v>
      </c>
      <c r="EU946" s="477" t="str">
        <f t="shared" si="911"/>
        <v/>
      </c>
      <c r="EV946" s="1334" t="str">
        <f t="shared" si="914"/>
        <v xml:space="preserve"> </v>
      </c>
      <c r="EW946" s="1332" t="str">
        <f t="shared" si="958"/>
        <v/>
      </c>
      <c r="EX946" s="1275" t="str">
        <f t="shared" si="940"/>
        <v/>
      </c>
      <c r="EY946" s="1275" t="str">
        <f t="shared" si="941"/>
        <v/>
      </c>
      <c r="EZ946" s="1275" t="str">
        <f t="shared" si="942"/>
        <v/>
      </c>
      <c r="FA946" s="1275" t="str">
        <f t="shared" si="943"/>
        <v/>
      </c>
      <c r="FB946" s="1275" t="str">
        <f t="shared" si="944"/>
        <v/>
      </c>
      <c r="FC946" s="1333" t="str">
        <f t="shared" si="945"/>
        <v/>
      </c>
      <c r="FE946" s="1234" t="str">
        <f t="shared" si="946"/>
        <v xml:space="preserve"> </v>
      </c>
      <c r="FF946" s="1234" t="str">
        <f t="shared" si="947"/>
        <v xml:space="preserve"> </v>
      </c>
      <c r="FG946" s="1234" t="str">
        <f t="shared" si="948"/>
        <v xml:space="preserve"> </v>
      </c>
      <c r="FH946" s="1234" t="str">
        <f t="shared" si="949"/>
        <v xml:space="preserve"> </v>
      </c>
      <c r="FI946" s="1234" t="str">
        <f t="shared" si="920"/>
        <v xml:space="preserve"> </v>
      </c>
      <c r="FJ946" s="1234" t="str">
        <f t="shared" si="950"/>
        <v xml:space="preserve"> </v>
      </c>
      <c r="FK946" s="1234">
        <f t="shared" si="921"/>
        <v>0</v>
      </c>
      <c r="FL946" s="1227"/>
      <c r="FM946" s="1234" t="str">
        <f t="shared" si="922"/>
        <v xml:space="preserve"> </v>
      </c>
      <c r="FN946" s="1234" t="str">
        <f t="shared" si="923"/>
        <v xml:space="preserve"> </v>
      </c>
      <c r="FO946" s="1234" t="str">
        <f t="shared" si="951"/>
        <v xml:space="preserve"> </v>
      </c>
      <c r="FP946" s="1234" t="str">
        <f t="shared" si="952"/>
        <v xml:space="preserve"> </v>
      </c>
      <c r="FQ946" s="1234" t="str">
        <f t="shared" si="924"/>
        <v xml:space="preserve"> </v>
      </c>
      <c r="FR946" s="1234" t="str">
        <f t="shared" si="953"/>
        <v xml:space="preserve"> </v>
      </c>
      <c r="FS946" s="1234">
        <f t="shared" si="959"/>
        <v>0</v>
      </c>
      <c r="FT946" s="1227"/>
      <c r="FU946" s="1234" t="str">
        <f t="shared" si="954"/>
        <v xml:space="preserve"> </v>
      </c>
      <c r="FV946" s="1234" t="str">
        <f t="shared" si="955"/>
        <v xml:space="preserve"> </v>
      </c>
      <c r="FW946" s="1234" t="str">
        <f t="shared" si="956"/>
        <v xml:space="preserve"> </v>
      </c>
      <c r="FX946" s="1234" t="str">
        <f t="shared" si="925"/>
        <v xml:space="preserve"> </v>
      </c>
      <c r="FY946" s="1234" t="str">
        <f t="shared" si="926"/>
        <v xml:space="preserve"> </v>
      </c>
      <c r="FZ946" s="1234" t="str">
        <f t="shared" si="957"/>
        <v xml:space="preserve"> </v>
      </c>
      <c r="GA946" s="1234">
        <f t="shared" si="927"/>
        <v>0</v>
      </c>
      <c r="GB946" s="1227"/>
      <c r="GC946" s="1234" t="str">
        <f t="shared" si="928"/>
        <v xml:space="preserve"> </v>
      </c>
      <c r="GD946" s="1234" t="str">
        <f t="shared" si="929"/>
        <v xml:space="preserve"> </v>
      </c>
      <c r="GE946" s="1234" t="str">
        <f t="shared" si="930"/>
        <v xml:space="preserve"> </v>
      </c>
      <c r="GF946" s="1234" t="str">
        <f t="shared" si="931"/>
        <v xml:space="preserve"> </v>
      </c>
      <c r="GG946" s="1234" t="str">
        <f t="shared" si="932"/>
        <v xml:space="preserve"> </v>
      </c>
      <c r="GH946" s="1234" t="str">
        <f t="shared" si="933"/>
        <v xml:space="preserve"> </v>
      </c>
      <c r="GI946" s="1234" t="str">
        <f t="shared" si="934"/>
        <v xml:space="preserve"> </v>
      </c>
      <c r="GJ946" s="1234" t="str">
        <f t="shared" si="935"/>
        <v xml:space="preserve"> </v>
      </c>
      <c r="GK946" s="1234" t="str">
        <f t="shared" si="936"/>
        <v xml:space="preserve"> </v>
      </c>
      <c r="GL946" s="1234" t="str">
        <f t="shared" si="937"/>
        <v xml:space="preserve"> </v>
      </c>
      <c r="GM946" s="1234" t="str">
        <f t="shared" si="938"/>
        <v xml:space="preserve"> </v>
      </c>
      <c r="GN946" s="1234">
        <f t="shared" si="939"/>
        <v>0</v>
      </c>
    </row>
    <row r="947" spans="1:196" s="100" customFormat="1" ht="27" customHeight="1" thickTop="1" thickBot="1">
      <c r="A947" s="1208">
        <f>【A票】【D票】!$D$10</f>
        <v>0</v>
      </c>
      <c r="B947" s="1212">
        <f>【A票】【D票】!$H$10</f>
        <v>0</v>
      </c>
      <c r="C947" s="1213" t="str">
        <f>【A票】【D票】!$K$10</f>
        <v xml:space="preserve"> </v>
      </c>
      <c r="D947" s="1214">
        <f t="shared" si="913"/>
        <v>856</v>
      </c>
      <c r="E947" s="914"/>
      <c r="F947" s="467"/>
      <c r="G947" s="469"/>
      <c r="H947" s="224" t="str">
        <f t="shared" si="899"/>
        <v xml:space="preserve"> </v>
      </c>
      <c r="I947" s="704"/>
      <c r="J947" s="117"/>
      <c r="K947" s="117"/>
      <c r="L947" s="117"/>
      <c r="M947" s="117"/>
      <c r="N947" s="117"/>
      <c r="O947" s="117"/>
      <c r="P947" s="117"/>
      <c r="Q947" s="117"/>
      <c r="R947" s="117"/>
      <c r="S947" s="117"/>
      <c r="T947" s="254"/>
      <c r="U947" s="646"/>
      <c r="V947" s="646"/>
      <c r="W947" s="114"/>
      <c r="X947" s="254"/>
      <c r="Y947" s="224" t="str">
        <f t="shared" si="900"/>
        <v xml:space="preserve"> </v>
      </c>
      <c r="Z947" s="579"/>
      <c r="AA947" s="704"/>
      <c r="AB947" s="119"/>
      <c r="AC947" s="224" t="str">
        <f t="shared" si="915"/>
        <v xml:space="preserve"> </v>
      </c>
      <c r="AD947" s="115"/>
      <c r="AE947" s="253"/>
      <c r="AF947" s="704"/>
      <c r="AG947" s="727"/>
      <c r="AH947" s="727"/>
      <c r="AI947" s="727"/>
      <c r="AJ947" s="727"/>
      <c r="AK947" s="591"/>
      <c r="AL947" s="727"/>
      <c r="AM947" s="727"/>
      <c r="AN947" s="727"/>
      <c r="AO947" s="727"/>
      <c r="AP947" s="727"/>
      <c r="AQ947" s="727"/>
      <c r="AR947" s="727"/>
      <c r="AS947" s="727"/>
      <c r="AT947" s="727"/>
      <c r="AU947" s="727"/>
      <c r="AV947" s="727"/>
      <c r="AW947" s="727"/>
      <c r="AX947" s="727"/>
      <c r="AY947" s="727"/>
      <c r="AZ947" s="727"/>
      <c r="BA947" s="727"/>
      <c r="BB947" s="727"/>
      <c r="BC947" s="821"/>
      <c r="BD947" s="727"/>
      <c r="BE947" s="727"/>
      <c r="BF947" s="727"/>
      <c r="BG947" s="727"/>
      <c r="BH947" s="727"/>
      <c r="BI947" s="727"/>
      <c r="BJ947" s="727"/>
      <c r="BK947" s="727"/>
      <c r="BL947" s="821"/>
      <c r="BM947" s="727"/>
      <c r="BN947" s="727"/>
      <c r="BO947" s="727"/>
      <c r="BP947" s="727"/>
      <c r="BQ947" s="727"/>
      <c r="BR947" s="821"/>
      <c r="BS947" s="727"/>
      <c r="BT947" s="727"/>
      <c r="BU947" s="727"/>
      <c r="BV947" s="591"/>
      <c r="BW947" s="224" t="str">
        <f t="shared" si="912"/>
        <v xml:space="preserve"> </v>
      </c>
      <c r="BX947" s="471">
        <f t="shared" si="901"/>
        <v>856</v>
      </c>
      <c r="BY947" s="117"/>
      <c r="BZ947" s="117"/>
      <c r="CA947" s="117"/>
      <c r="CB947" s="117"/>
      <c r="CC947" s="117"/>
      <c r="CD947" s="461"/>
      <c r="CE947" s="236"/>
      <c r="CF947" s="224" t="str">
        <f t="shared" si="902"/>
        <v xml:space="preserve"> </v>
      </c>
      <c r="CG947" s="116"/>
      <c r="CH947" s="117"/>
      <c r="CI947" s="117"/>
      <c r="CJ947" s="117"/>
      <c r="CK947" s="472"/>
      <c r="CL947" s="472"/>
      <c r="CM947" s="472"/>
      <c r="CN947" s="472"/>
      <c r="CO947" s="117"/>
      <c r="CP947" s="253"/>
      <c r="CQ947" s="120"/>
      <c r="CR947" s="224" t="str" cm="1">
        <f t="array" ref="CR947">IF(AND(SUM(COUNTIF(CG947:CM947,{"*不明*","*その他*"})+COUNTIF(CO947:CP947,{"*不明*","*その他*"}))&gt;0,CQ947=""),"その他・不明の場合,10)具体的内容、理由を記入",IF(OR(AND(CI947=CI$65,COUNTA(CJ947:CM947)&lt;4),AND(OR(CI947=CI$63,CI947=CI$64,CI947=CI$66,CI947=CI$67,CI947=CI$68,CI947=""),COUNTA(CJ947:CM947)&gt;0)),"3)介護保険認定済→要介護度、認知症自立度、寝たきり度、介護保険サービス記入",IF(OR(AND(OR(CM947=CM$63,CM947=CM$64),CN947=""),AND(OR(CM947=CM$65,CM947=CM$66),CN947&lt;&gt;"")),"7)介護保険サービス受けている/過去受けていた→具体的内容記入"," ")))</f>
        <v xml:space="preserve"> </v>
      </c>
      <c r="CS947" s="224" t="str">
        <f t="shared" si="903"/>
        <v xml:space="preserve"> </v>
      </c>
      <c r="CT947" s="116"/>
      <c r="CU947" s="253"/>
      <c r="CV947" s="117"/>
      <c r="CW947" s="117"/>
      <c r="CX947" s="253"/>
      <c r="CY947" s="117"/>
      <c r="CZ947" s="117"/>
      <c r="DA947" s="253"/>
      <c r="DB947" s="117"/>
      <c r="DC947" s="224" t="str">
        <f t="shared" si="904"/>
        <v xml:space="preserve"> </v>
      </c>
      <c r="DD947" s="224" t="str">
        <f t="shared" si="905"/>
        <v xml:space="preserve"> </v>
      </c>
      <c r="DE947" s="224" t="str">
        <f t="shared" si="916"/>
        <v xml:space="preserve"> </v>
      </c>
      <c r="DF947" s="121"/>
      <c r="DG947" s="114"/>
      <c r="DH947" s="704"/>
      <c r="DI947" s="119"/>
      <c r="DJ947" s="187"/>
      <c r="DK947" s="254"/>
      <c r="DL947" s="224" t="str">
        <f t="shared" si="917"/>
        <v xml:space="preserve"> </v>
      </c>
      <c r="DM947" s="224" t="str">
        <f t="shared" si="906"/>
        <v xml:space="preserve"> </v>
      </c>
      <c r="DN947" s="474"/>
      <c r="DO947" s="117"/>
      <c r="DP947" s="117"/>
      <c r="DQ947" s="117"/>
      <c r="DR947" s="117"/>
      <c r="DS947" s="117"/>
      <c r="DT947" s="254"/>
      <c r="DU947" s="476"/>
      <c r="DV947" s="224" t="str">
        <f t="shared" si="918"/>
        <v xml:space="preserve"> </v>
      </c>
      <c r="DW947" s="115"/>
      <c r="DX947" s="470"/>
      <c r="DY947" s="117"/>
      <c r="DZ947" s="704"/>
      <c r="EA947" s="224" t="str">
        <f t="shared" si="919"/>
        <v xml:space="preserve"> </v>
      </c>
      <c r="EB947" s="906"/>
      <c r="EC947" s="904"/>
      <c r="ED947" s="904"/>
      <c r="EE947" s="904"/>
      <c r="EF947" s="904"/>
      <c r="EG947" s="904"/>
      <c r="EH947" s="904"/>
      <c r="EI947" s="904"/>
      <c r="EJ947" s="904"/>
      <c r="EK947" s="905"/>
      <c r="EL947" s="80"/>
      <c r="EM947" s="224" t="str">
        <f t="shared" si="907"/>
        <v xml:space="preserve"> </v>
      </c>
      <c r="EN947" s="224" t="str">
        <f t="shared" si="908"/>
        <v xml:space="preserve"> </v>
      </c>
      <c r="EO947" s="115"/>
      <c r="EP947" s="1050"/>
      <c r="EQ947" s="253"/>
      <c r="ER947" s="117"/>
      <c r="ES947" s="1258">
        <f t="shared" si="909"/>
        <v>856</v>
      </c>
      <c r="ET947" s="224" t="str">
        <f t="shared" si="910"/>
        <v xml:space="preserve"> </v>
      </c>
      <c r="EU947" s="477" t="str">
        <f t="shared" si="911"/>
        <v/>
      </c>
      <c r="EV947" s="1334" t="str">
        <f t="shared" si="914"/>
        <v xml:space="preserve"> </v>
      </c>
      <c r="EW947" s="1332" t="str">
        <f t="shared" si="958"/>
        <v/>
      </c>
      <c r="EX947" s="1275" t="str">
        <f t="shared" si="940"/>
        <v/>
      </c>
      <c r="EY947" s="1275" t="str">
        <f t="shared" si="941"/>
        <v/>
      </c>
      <c r="EZ947" s="1275" t="str">
        <f t="shared" si="942"/>
        <v/>
      </c>
      <c r="FA947" s="1275" t="str">
        <f t="shared" si="943"/>
        <v/>
      </c>
      <c r="FB947" s="1275" t="str">
        <f t="shared" si="944"/>
        <v/>
      </c>
      <c r="FC947" s="1333" t="str">
        <f t="shared" si="945"/>
        <v/>
      </c>
      <c r="FE947" s="1234" t="str">
        <f t="shared" si="946"/>
        <v xml:space="preserve"> </v>
      </c>
      <c r="FF947" s="1234" t="str">
        <f t="shared" si="947"/>
        <v xml:space="preserve"> </v>
      </c>
      <c r="FG947" s="1234" t="str">
        <f t="shared" si="948"/>
        <v xml:space="preserve"> </v>
      </c>
      <c r="FH947" s="1234" t="str">
        <f t="shared" si="949"/>
        <v xml:space="preserve"> </v>
      </c>
      <c r="FI947" s="1234" t="str">
        <f t="shared" si="920"/>
        <v xml:space="preserve"> </v>
      </c>
      <c r="FJ947" s="1234" t="str">
        <f t="shared" si="950"/>
        <v xml:space="preserve"> </v>
      </c>
      <c r="FK947" s="1234">
        <f t="shared" si="921"/>
        <v>0</v>
      </c>
      <c r="FL947" s="1227"/>
      <c r="FM947" s="1234" t="str">
        <f t="shared" si="922"/>
        <v xml:space="preserve"> </v>
      </c>
      <c r="FN947" s="1234" t="str">
        <f t="shared" si="923"/>
        <v xml:space="preserve"> </v>
      </c>
      <c r="FO947" s="1234" t="str">
        <f t="shared" si="951"/>
        <v xml:space="preserve"> </v>
      </c>
      <c r="FP947" s="1234" t="str">
        <f t="shared" si="952"/>
        <v xml:space="preserve"> </v>
      </c>
      <c r="FQ947" s="1234" t="str">
        <f t="shared" si="924"/>
        <v xml:space="preserve"> </v>
      </c>
      <c r="FR947" s="1234" t="str">
        <f t="shared" si="953"/>
        <v xml:space="preserve"> </v>
      </c>
      <c r="FS947" s="1234">
        <f t="shared" si="959"/>
        <v>0</v>
      </c>
      <c r="FT947" s="1227"/>
      <c r="FU947" s="1234" t="str">
        <f t="shared" si="954"/>
        <v xml:space="preserve"> </v>
      </c>
      <c r="FV947" s="1234" t="str">
        <f t="shared" si="955"/>
        <v xml:space="preserve"> </v>
      </c>
      <c r="FW947" s="1234" t="str">
        <f t="shared" si="956"/>
        <v xml:space="preserve"> </v>
      </c>
      <c r="FX947" s="1234" t="str">
        <f t="shared" si="925"/>
        <v xml:space="preserve"> </v>
      </c>
      <c r="FY947" s="1234" t="str">
        <f t="shared" si="926"/>
        <v xml:space="preserve"> </v>
      </c>
      <c r="FZ947" s="1234" t="str">
        <f t="shared" si="957"/>
        <v xml:space="preserve"> </v>
      </c>
      <c r="GA947" s="1234">
        <f t="shared" si="927"/>
        <v>0</v>
      </c>
      <c r="GB947" s="1227"/>
      <c r="GC947" s="1234" t="str">
        <f t="shared" si="928"/>
        <v xml:space="preserve"> </v>
      </c>
      <c r="GD947" s="1234" t="str">
        <f t="shared" si="929"/>
        <v xml:space="preserve"> </v>
      </c>
      <c r="GE947" s="1234" t="str">
        <f t="shared" si="930"/>
        <v xml:space="preserve"> </v>
      </c>
      <c r="GF947" s="1234" t="str">
        <f t="shared" si="931"/>
        <v xml:space="preserve"> </v>
      </c>
      <c r="GG947" s="1234" t="str">
        <f t="shared" si="932"/>
        <v xml:space="preserve"> </v>
      </c>
      <c r="GH947" s="1234" t="str">
        <f t="shared" si="933"/>
        <v xml:space="preserve"> </v>
      </c>
      <c r="GI947" s="1234" t="str">
        <f t="shared" si="934"/>
        <v xml:space="preserve"> </v>
      </c>
      <c r="GJ947" s="1234" t="str">
        <f t="shared" si="935"/>
        <v xml:space="preserve"> </v>
      </c>
      <c r="GK947" s="1234" t="str">
        <f t="shared" si="936"/>
        <v xml:space="preserve"> </v>
      </c>
      <c r="GL947" s="1234" t="str">
        <f t="shared" si="937"/>
        <v xml:space="preserve"> </v>
      </c>
      <c r="GM947" s="1234" t="str">
        <f t="shared" si="938"/>
        <v xml:space="preserve"> </v>
      </c>
      <c r="GN947" s="1234">
        <f t="shared" si="939"/>
        <v>0</v>
      </c>
    </row>
    <row r="948" spans="1:196" s="100" customFormat="1" ht="27" customHeight="1" thickTop="1" thickBot="1">
      <c r="A948" s="1208">
        <f>【A票】【D票】!$D$10</f>
        <v>0</v>
      </c>
      <c r="B948" s="1212">
        <f>【A票】【D票】!$H$10</f>
        <v>0</v>
      </c>
      <c r="C948" s="1213" t="str">
        <f>【A票】【D票】!$K$10</f>
        <v xml:space="preserve"> </v>
      </c>
      <c r="D948" s="1214">
        <f t="shared" si="913"/>
        <v>857</v>
      </c>
      <c r="E948" s="914"/>
      <c r="F948" s="467"/>
      <c r="G948" s="469"/>
      <c r="H948" s="224" t="str">
        <f t="shared" si="899"/>
        <v xml:space="preserve"> </v>
      </c>
      <c r="I948" s="704"/>
      <c r="J948" s="117"/>
      <c r="K948" s="117"/>
      <c r="L948" s="117"/>
      <c r="M948" s="117"/>
      <c r="N948" s="117"/>
      <c r="O948" s="117"/>
      <c r="P948" s="117"/>
      <c r="Q948" s="117"/>
      <c r="R948" s="117"/>
      <c r="S948" s="117"/>
      <c r="T948" s="254"/>
      <c r="U948" s="646"/>
      <c r="V948" s="646"/>
      <c r="W948" s="114"/>
      <c r="X948" s="254"/>
      <c r="Y948" s="224" t="str">
        <f t="shared" si="900"/>
        <v xml:space="preserve"> </v>
      </c>
      <c r="Z948" s="579"/>
      <c r="AA948" s="704"/>
      <c r="AB948" s="119"/>
      <c r="AC948" s="224" t="str">
        <f t="shared" si="915"/>
        <v xml:space="preserve"> </v>
      </c>
      <c r="AD948" s="115"/>
      <c r="AE948" s="253"/>
      <c r="AF948" s="704"/>
      <c r="AG948" s="727"/>
      <c r="AH948" s="727"/>
      <c r="AI948" s="727"/>
      <c r="AJ948" s="727"/>
      <c r="AK948" s="591"/>
      <c r="AL948" s="727"/>
      <c r="AM948" s="727"/>
      <c r="AN948" s="727"/>
      <c r="AO948" s="727"/>
      <c r="AP948" s="727"/>
      <c r="AQ948" s="727"/>
      <c r="AR948" s="727"/>
      <c r="AS948" s="727"/>
      <c r="AT948" s="727"/>
      <c r="AU948" s="727"/>
      <c r="AV948" s="727"/>
      <c r="AW948" s="727"/>
      <c r="AX948" s="727"/>
      <c r="AY948" s="727"/>
      <c r="AZ948" s="727"/>
      <c r="BA948" s="727"/>
      <c r="BB948" s="727"/>
      <c r="BC948" s="821"/>
      <c r="BD948" s="727"/>
      <c r="BE948" s="727"/>
      <c r="BF948" s="727"/>
      <c r="BG948" s="727"/>
      <c r="BH948" s="727"/>
      <c r="BI948" s="727"/>
      <c r="BJ948" s="727"/>
      <c r="BK948" s="727"/>
      <c r="BL948" s="821"/>
      <c r="BM948" s="727"/>
      <c r="BN948" s="727"/>
      <c r="BO948" s="727"/>
      <c r="BP948" s="727"/>
      <c r="BQ948" s="727"/>
      <c r="BR948" s="821"/>
      <c r="BS948" s="727"/>
      <c r="BT948" s="727"/>
      <c r="BU948" s="727"/>
      <c r="BV948" s="591"/>
      <c r="BW948" s="224" t="str">
        <f t="shared" si="912"/>
        <v xml:space="preserve"> </v>
      </c>
      <c r="BX948" s="471">
        <f t="shared" si="901"/>
        <v>857</v>
      </c>
      <c r="BY948" s="117"/>
      <c r="BZ948" s="117"/>
      <c r="CA948" s="117"/>
      <c r="CB948" s="117"/>
      <c r="CC948" s="117"/>
      <c r="CD948" s="461"/>
      <c r="CE948" s="236"/>
      <c r="CF948" s="224" t="str">
        <f t="shared" si="902"/>
        <v xml:space="preserve"> </v>
      </c>
      <c r="CG948" s="116"/>
      <c r="CH948" s="117"/>
      <c r="CI948" s="117"/>
      <c r="CJ948" s="117"/>
      <c r="CK948" s="472"/>
      <c r="CL948" s="472"/>
      <c r="CM948" s="472"/>
      <c r="CN948" s="472"/>
      <c r="CO948" s="117"/>
      <c r="CP948" s="253"/>
      <c r="CQ948" s="120"/>
      <c r="CR948" s="224" t="str" cm="1">
        <f t="array" ref="CR948">IF(AND(SUM(COUNTIF(CG948:CM948,{"*不明*","*その他*"})+COUNTIF(CO948:CP948,{"*不明*","*その他*"}))&gt;0,CQ948=""),"その他・不明の場合,10)具体的内容、理由を記入",IF(OR(AND(CI948=CI$65,COUNTA(CJ948:CM948)&lt;4),AND(OR(CI948=CI$63,CI948=CI$64,CI948=CI$66,CI948=CI$67,CI948=CI$68,CI948=""),COUNTA(CJ948:CM948)&gt;0)),"3)介護保険認定済→要介護度、認知症自立度、寝たきり度、介護保険サービス記入",IF(OR(AND(OR(CM948=CM$63,CM948=CM$64),CN948=""),AND(OR(CM948=CM$65,CM948=CM$66),CN948&lt;&gt;"")),"7)介護保険サービス受けている/過去受けていた→具体的内容記入"," ")))</f>
        <v xml:space="preserve"> </v>
      </c>
      <c r="CS948" s="224" t="str">
        <f t="shared" si="903"/>
        <v xml:space="preserve"> </v>
      </c>
      <c r="CT948" s="116"/>
      <c r="CU948" s="253"/>
      <c r="CV948" s="117"/>
      <c r="CW948" s="117"/>
      <c r="CX948" s="253"/>
      <c r="CY948" s="117"/>
      <c r="CZ948" s="117"/>
      <c r="DA948" s="253"/>
      <c r="DB948" s="117"/>
      <c r="DC948" s="224" t="str">
        <f t="shared" si="904"/>
        <v xml:space="preserve"> </v>
      </c>
      <c r="DD948" s="224" t="str">
        <f t="shared" si="905"/>
        <v xml:space="preserve"> </v>
      </c>
      <c r="DE948" s="224" t="str">
        <f t="shared" si="916"/>
        <v xml:space="preserve"> </v>
      </c>
      <c r="DF948" s="121"/>
      <c r="DG948" s="114"/>
      <c r="DH948" s="704"/>
      <c r="DI948" s="119"/>
      <c r="DJ948" s="187"/>
      <c r="DK948" s="254"/>
      <c r="DL948" s="224" t="str">
        <f t="shared" si="917"/>
        <v xml:space="preserve"> </v>
      </c>
      <c r="DM948" s="224" t="str">
        <f t="shared" si="906"/>
        <v xml:space="preserve"> </v>
      </c>
      <c r="DN948" s="474"/>
      <c r="DO948" s="117"/>
      <c r="DP948" s="117"/>
      <c r="DQ948" s="117"/>
      <c r="DR948" s="117"/>
      <c r="DS948" s="117"/>
      <c r="DT948" s="254"/>
      <c r="DU948" s="476"/>
      <c r="DV948" s="224" t="str">
        <f t="shared" si="918"/>
        <v xml:space="preserve"> </v>
      </c>
      <c r="DW948" s="115"/>
      <c r="DX948" s="470"/>
      <c r="DY948" s="117"/>
      <c r="DZ948" s="704"/>
      <c r="EA948" s="224" t="str">
        <f t="shared" si="919"/>
        <v xml:space="preserve"> </v>
      </c>
      <c r="EB948" s="906"/>
      <c r="EC948" s="904"/>
      <c r="ED948" s="904"/>
      <c r="EE948" s="904"/>
      <c r="EF948" s="904"/>
      <c r="EG948" s="904"/>
      <c r="EH948" s="904"/>
      <c r="EI948" s="904"/>
      <c r="EJ948" s="904"/>
      <c r="EK948" s="905"/>
      <c r="EL948" s="80"/>
      <c r="EM948" s="224" t="str">
        <f t="shared" si="907"/>
        <v xml:space="preserve"> </v>
      </c>
      <c r="EN948" s="224" t="str">
        <f t="shared" si="908"/>
        <v xml:space="preserve"> </v>
      </c>
      <c r="EO948" s="115"/>
      <c r="EP948" s="1050"/>
      <c r="EQ948" s="253"/>
      <c r="ER948" s="117"/>
      <c r="ES948" s="1258">
        <f t="shared" si="909"/>
        <v>857</v>
      </c>
      <c r="ET948" s="224" t="str">
        <f t="shared" si="910"/>
        <v xml:space="preserve"> </v>
      </c>
      <c r="EU948" s="477" t="str">
        <f t="shared" si="911"/>
        <v/>
      </c>
      <c r="EV948" s="1334" t="str">
        <f t="shared" si="914"/>
        <v xml:space="preserve"> </v>
      </c>
      <c r="EW948" s="1332" t="str">
        <f t="shared" si="958"/>
        <v/>
      </c>
      <c r="EX948" s="1275" t="str">
        <f t="shared" si="940"/>
        <v/>
      </c>
      <c r="EY948" s="1275" t="str">
        <f t="shared" si="941"/>
        <v/>
      </c>
      <c r="EZ948" s="1275" t="str">
        <f t="shared" si="942"/>
        <v/>
      </c>
      <c r="FA948" s="1275" t="str">
        <f t="shared" si="943"/>
        <v/>
      </c>
      <c r="FB948" s="1275" t="str">
        <f t="shared" si="944"/>
        <v/>
      </c>
      <c r="FC948" s="1333" t="str">
        <f t="shared" si="945"/>
        <v/>
      </c>
      <c r="FE948" s="1234" t="str">
        <f t="shared" si="946"/>
        <v xml:space="preserve"> </v>
      </c>
      <c r="FF948" s="1234" t="str">
        <f t="shared" si="947"/>
        <v xml:space="preserve"> </v>
      </c>
      <c r="FG948" s="1234" t="str">
        <f t="shared" si="948"/>
        <v xml:space="preserve"> </v>
      </c>
      <c r="FH948" s="1234" t="str">
        <f t="shared" si="949"/>
        <v xml:space="preserve"> </v>
      </c>
      <c r="FI948" s="1234" t="str">
        <f t="shared" si="920"/>
        <v xml:space="preserve"> </v>
      </c>
      <c r="FJ948" s="1234" t="str">
        <f t="shared" si="950"/>
        <v xml:space="preserve"> </v>
      </c>
      <c r="FK948" s="1234">
        <f t="shared" si="921"/>
        <v>0</v>
      </c>
      <c r="FL948" s="1227"/>
      <c r="FM948" s="1234" t="str">
        <f t="shared" si="922"/>
        <v xml:space="preserve"> </v>
      </c>
      <c r="FN948" s="1234" t="str">
        <f t="shared" si="923"/>
        <v xml:space="preserve"> </v>
      </c>
      <c r="FO948" s="1234" t="str">
        <f t="shared" si="951"/>
        <v xml:space="preserve"> </v>
      </c>
      <c r="FP948" s="1234" t="str">
        <f t="shared" si="952"/>
        <v xml:space="preserve"> </v>
      </c>
      <c r="FQ948" s="1234" t="str">
        <f t="shared" si="924"/>
        <v xml:space="preserve"> </v>
      </c>
      <c r="FR948" s="1234" t="str">
        <f t="shared" si="953"/>
        <v xml:space="preserve"> </v>
      </c>
      <c r="FS948" s="1234">
        <f t="shared" si="959"/>
        <v>0</v>
      </c>
      <c r="FT948" s="1227"/>
      <c r="FU948" s="1234" t="str">
        <f t="shared" si="954"/>
        <v xml:space="preserve"> </v>
      </c>
      <c r="FV948" s="1234" t="str">
        <f t="shared" si="955"/>
        <v xml:space="preserve"> </v>
      </c>
      <c r="FW948" s="1234" t="str">
        <f t="shared" si="956"/>
        <v xml:space="preserve"> </v>
      </c>
      <c r="FX948" s="1234" t="str">
        <f t="shared" si="925"/>
        <v xml:space="preserve"> </v>
      </c>
      <c r="FY948" s="1234" t="str">
        <f t="shared" si="926"/>
        <v xml:space="preserve"> </v>
      </c>
      <c r="FZ948" s="1234" t="str">
        <f t="shared" si="957"/>
        <v xml:space="preserve"> </v>
      </c>
      <c r="GA948" s="1234">
        <f t="shared" si="927"/>
        <v>0</v>
      </c>
      <c r="GB948" s="1227"/>
      <c r="GC948" s="1234" t="str">
        <f t="shared" si="928"/>
        <v xml:space="preserve"> </v>
      </c>
      <c r="GD948" s="1234" t="str">
        <f t="shared" si="929"/>
        <v xml:space="preserve"> </v>
      </c>
      <c r="GE948" s="1234" t="str">
        <f t="shared" si="930"/>
        <v xml:space="preserve"> </v>
      </c>
      <c r="GF948" s="1234" t="str">
        <f t="shared" si="931"/>
        <v xml:space="preserve"> </v>
      </c>
      <c r="GG948" s="1234" t="str">
        <f t="shared" si="932"/>
        <v xml:space="preserve"> </v>
      </c>
      <c r="GH948" s="1234" t="str">
        <f t="shared" si="933"/>
        <v xml:space="preserve"> </v>
      </c>
      <c r="GI948" s="1234" t="str">
        <f t="shared" si="934"/>
        <v xml:space="preserve"> </v>
      </c>
      <c r="GJ948" s="1234" t="str">
        <f t="shared" si="935"/>
        <v xml:space="preserve"> </v>
      </c>
      <c r="GK948" s="1234" t="str">
        <f t="shared" si="936"/>
        <v xml:space="preserve"> </v>
      </c>
      <c r="GL948" s="1234" t="str">
        <f t="shared" si="937"/>
        <v xml:space="preserve"> </v>
      </c>
      <c r="GM948" s="1234" t="str">
        <f t="shared" si="938"/>
        <v xml:space="preserve"> </v>
      </c>
      <c r="GN948" s="1234">
        <f t="shared" si="939"/>
        <v>0</v>
      </c>
    </row>
    <row r="949" spans="1:196" s="100" customFormat="1" ht="27" customHeight="1" thickTop="1" thickBot="1">
      <c r="A949" s="1208">
        <f>【A票】【D票】!$D$10</f>
        <v>0</v>
      </c>
      <c r="B949" s="1212">
        <f>【A票】【D票】!$H$10</f>
        <v>0</v>
      </c>
      <c r="C949" s="1213" t="str">
        <f>【A票】【D票】!$K$10</f>
        <v xml:space="preserve"> </v>
      </c>
      <c r="D949" s="1214">
        <f t="shared" si="913"/>
        <v>858</v>
      </c>
      <c r="E949" s="914"/>
      <c r="F949" s="467"/>
      <c r="G949" s="469"/>
      <c r="H949" s="224" t="str">
        <f t="shared" si="899"/>
        <v xml:space="preserve"> </v>
      </c>
      <c r="I949" s="704"/>
      <c r="J949" s="117"/>
      <c r="K949" s="117"/>
      <c r="L949" s="117"/>
      <c r="M949" s="117"/>
      <c r="N949" s="117"/>
      <c r="O949" s="117"/>
      <c r="P949" s="117"/>
      <c r="Q949" s="117"/>
      <c r="R949" s="117"/>
      <c r="S949" s="117"/>
      <c r="T949" s="254"/>
      <c r="U949" s="646"/>
      <c r="V949" s="646"/>
      <c r="W949" s="114"/>
      <c r="X949" s="254"/>
      <c r="Y949" s="224" t="str">
        <f t="shared" si="900"/>
        <v xml:space="preserve"> </v>
      </c>
      <c r="Z949" s="579"/>
      <c r="AA949" s="704"/>
      <c r="AB949" s="119"/>
      <c r="AC949" s="224" t="str">
        <f t="shared" si="915"/>
        <v xml:space="preserve"> </v>
      </c>
      <c r="AD949" s="115"/>
      <c r="AE949" s="253"/>
      <c r="AF949" s="704"/>
      <c r="AG949" s="727"/>
      <c r="AH949" s="727"/>
      <c r="AI949" s="727"/>
      <c r="AJ949" s="727"/>
      <c r="AK949" s="591"/>
      <c r="AL949" s="727"/>
      <c r="AM949" s="727"/>
      <c r="AN949" s="727"/>
      <c r="AO949" s="727"/>
      <c r="AP949" s="727"/>
      <c r="AQ949" s="727"/>
      <c r="AR949" s="727"/>
      <c r="AS949" s="727"/>
      <c r="AT949" s="727"/>
      <c r="AU949" s="727"/>
      <c r="AV949" s="727"/>
      <c r="AW949" s="727"/>
      <c r="AX949" s="727"/>
      <c r="AY949" s="727"/>
      <c r="AZ949" s="727"/>
      <c r="BA949" s="727"/>
      <c r="BB949" s="727"/>
      <c r="BC949" s="821"/>
      <c r="BD949" s="727"/>
      <c r="BE949" s="727"/>
      <c r="BF949" s="727"/>
      <c r="BG949" s="727"/>
      <c r="BH949" s="727"/>
      <c r="BI949" s="727"/>
      <c r="BJ949" s="727"/>
      <c r="BK949" s="727"/>
      <c r="BL949" s="821"/>
      <c r="BM949" s="727"/>
      <c r="BN949" s="727"/>
      <c r="BO949" s="727"/>
      <c r="BP949" s="727"/>
      <c r="BQ949" s="727"/>
      <c r="BR949" s="821"/>
      <c r="BS949" s="727"/>
      <c r="BT949" s="727"/>
      <c r="BU949" s="727"/>
      <c r="BV949" s="591"/>
      <c r="BW949" s="224" t="str">
        <f t="shared" si="912"/>
        <v xml:space="preserve"> </v>
      </c>
      <c r="BX949" s="471">
        <f t="shared" si="901"/>
        <v>858</v>
      </c>
      <c r="BY949" s="117"/>
      <c r="BZ949" s="117"/>
      <c r="CA949" s="117"/>
      <c r="CB949" s="117"/>
      <c r="CC949" s="117"/>
      <c r="CD949" s="461"/>
      <c r="CE949" s="236"/>
      <c r="CF949" s="224" t="str">
        <f t="shared" si="902"/>
        <v xml:space="preserve"> </v>
      </c>
      <c r="CG949" s="116"/>
      <c r="CH949" s="117"/>
      <c r="CI949" s="117"/>
      <c r="CJ949" s="117"/>
      <c r="CK949" s="472"/>
      <c r="CL949" s="472"/>
      <c r="CM949" s="472"/>
      <c r="CN949" s="472"/>
      <c r="CO949" s="117"/>
      <c r="CP949" s="253"/>
      <c r="CQ949" s="120"/>
      <c r="CR949" s="224" t="str" cm="1">
        <f t="array" ref="CR949">IF(AND(SUM(COUNTIF(CG949:CM949,{"*不明*","*その他*"})+COUNTIF(CO949:CP949,{"*不明*","*その他*"}))&gt;0,CQ949=""),"その他・不明の場合,10)具体的内容、理由を記入",IF(OR(AND(CI949=CI$65,COUNTA(CJ949:CM949)&lt;4),AND(OR(CI949=CI$63,CI949=CI$64,CI949=CI$66,CI949=CI$67,CI949=CI$68,CI949=""),COUNTA(CJ949:CM949)&gt;0)),"3)介護保険認定済→要介護度、認知症自立度、寝たきり度、介護保険サービス記入",IF(OR(AND(OR(CM949=CM$63,CM949=CM$64),CN949=""),AND(OR(CM949=CM$65,CM949=CM$66),CN949&lt;&gt;"")),"7)介護保険サービス受けている/過去受けていた→具体的内容記入"," ")))</f>
        <v xml:space="preserve"> </v>
      </c>
      <c r="CS949" s="224" t="str">
        <f t="shared" si="903"/>
        <v xml:space="preserve"> </v>
      </c>
      <c r="CT949" s="116"/>
      <c r="CU949" s="253"/>
      <c r="CV949" s="117"/>
      <c r="CW949" s="117"/>
      <c r="CX949" s="253"/>
      <c r="CY949" s="117"/>
      <c r="CZ949" s="117"/>
      <c r="DA949" s="253"/>
      <c r="DB949" s="117"/>
      <c r="DC949" s="224" t="str">
        <f t="shared" si="904"/>
        <v xml:space="preserve"> </v>
      </c>
      <c r="DD949" s="224" t="str">
        <f t="shared" si="905"/>
        <v xml:space="preserve"> </v>
      </c>
      <c r="DE949" s="224" t="str">
        <f t="shared" si="916"/>
        <v xml:space="preserve"> </v>
      </c>
      <c r="DF949" s="121"/>
      <c r="DG949" s="114"/>
      <c r="DH949" s="704"/>
      <c r="DI949" s="119"/>
      <c r="DJ949" s="187"/>
      <c r="DK949" s="254"/>
      <c r="DL949" s="224" t="str">
        <f t="shared" si="917"/>
        <v xml:space="preserve"> </v>
      </c>
      <c r="DM949" s="224" t="str">
        <f t="shared" si="906"/>
        <v xml:space="preserve"> </v>
      </c>
      <c r="DN949" s="474"/>
      <c r="DO949" s="117"/>
      <c r="DP949" s="117"/>
      <c r="DQ949" s="117"/>
      <c r="DR949" s="117"/>
      <c r="DS949" s="117"/>
      <c r="DT949" s="254"/>
      <c r="DU949" s="476"/>
      <c r="DV949" s="224" t="str">
        <f t="shared" si="918"/>
        <v xml:space="preserve"> </v>
      </c>
      <c r="DW949" s="115"/>
      <c r="DX949" s="470"/>
      <c r="DY949" s="117"/>
      <c r="DZ949" s="704"/>
      <c r="EA949" s="224" t="str">
        <f t="shared" si="919"/>
        <v xml:space="preserve"> </v>
      </c>
      <c r="EB949" s="906"/>
      <c r="EC949" s="904"/>
      <c r="ED949" s="904"/>
      <c r="EE949" s="904"/>
      <c r="EF949" s="904"/>
      <c r="EG949" s="904"/>
      <c r="EH949" s="904"/>
      <c r="EI949" s="904"/>
      <c r="EJ949" s="904"/>
      <c r="EK949" s="905"/>
      <c r="EL949" s="80"/>
      <c r="EM949" s="224" t="str">
        <f t="shared" si="907"/>
        <v xml:space="preserve"> </v>
      </c>
      <c r="EN949" s="224" t="str">
        <f t="shared" si="908"/>
        <v xml:space="preserve"> </v>
      </c>
      <c r="EO949" s="115"/>
      <c r="EP949" s="1050"/>
      <c r="EQ949" s="253"/>
      <c r="ER949" s="117"/>
      <c r="ES949" s="1258">
        <f t="shared" si="909"/>
        <v>858</v>
      </c>
      <c r="ET949" s="224" t="str">
        <f t="shared" si="910"/>
        <v xml:space="preserve"> </v>
      </c>
      <c r="EU949" s="477" t="str">
        <f t="shared" si="911"/>
        <v/>
      </c>
      <c r="EV949" s="1334" t="str">
        <f t="shared" si="914"/>
        <v xml:space="preserve"> </v>
      </c>
      <c r="EW949" s="1332" t="str">
        <f t="shared" si="958"/>
        <v/>
      </c>
      <c r="EX949" s="1275" t="str">
        <f t="shared" si="940"/>
        <v/>
      </c>
      <c r="EY949" s="1275" t="str">
        <f t="shared" si="941"/>
        <v/>
      </c>
      <c r="EZ949" s="1275" t="str">
        <f t="shared" si="942"/>
        <v/>
      </c>
      <c r="FA949" s="1275" t="str">
        <f t="shared" si="943"/>
        <v/>
      </c>
      <c r="FB949" s="1275" t="str">
        <f t="shared" si="944"/>
        <v/>
      </c>
      <c r="FC949" s="1333" t="str">
        <f t="shared" si="945"/>
        <v/>
      </c>
      <c r="FE949" s="1234" t="str">
        <f t="shared" si="946"/>
        <v xml:space="preserve"> </v>
      </c>
      <c r="FF949" s="1234" t="str">
        <f t="shared" si="947"/>
        <v xml:space="preserve"> </v>
      </c>
      <c r="FG949" s="1234" t="str">
        <f t="shared" si="948"/>
        <v xml:space="preserve"> </v>
      </c>
      <c r="FH949" s="1234" t="str">
        <f t="shared" si="949"/>
        <v xml:space="preserve"> </v>
      </c>
      <c r="FI949" s="1234" t="str">
        <f t="shared" si="920"/>
        <v xml:space="preserve"> </v>
      </c>
      <c r="FJ949" s="1234" t="str">
        <f t="shared" si="950"/>
        <v xml:space="preserve"> </v>
      </c>
      <c r="FK949" s="1234">
        <f t="shared" si="921"/>
        <v>0</v>
      </c>
      <c r="FL949" s="1227"/>
      <c r="FM949" s="1234" t="str">
        <f t="shared" si="922"/>
        <v xml:space="preserve"> </v>
      </c>
      <c r="FN949" s="1234" t="str">
        <f t="shared" si="923"/>
        <v xml:space="preserve"> </v>
      </c>
      <c r="FO949" s="1234" t="str">
        <f t="shared" si="951"/>
        <v xml:space="preserve"> </v>
      </c>
      <c r="FP949" s="1234" t="str">
        <f t="shared" si="952"/>
        <v xml:space="preserve"> </v>
      </c>
      <c r="FQ949" s="1234" t="str">
        <f t="shared" si="924"/>
        <v xml:space="preserve"> </v>
      </c>
      <c r="FR949" s="1234" t="str">
        <f t="shared" si="953"/>
        <v xml:space="preserve"> </v>
      </c>
      <c r="FS949" s="1234">
        <f t="shared" si="959"/>
        <v>0</v>
      </c>
      <c r="FT949" s="1227"/>
      <c r="FU949" s="1234" t="str">
        <f t="shared" si="954"/>
        <v xml:space="preserve"> </v>
      </c>
      <c r="FV949" s="1234" t="str">
        <f t="shared" si="955"/>
        <v xml:space="preserve"> </v>
      </c>
      <c r="FW949" s="1234" t="str">
        <f t="shared" si="956"/>
        <v xml:space="preserve"> </v>
      </c>
      <c r="FX949" s="1234" t="str">
        <f t="shared" si="925"/>
        <v xml:space="preserve"> </v>
      </c>
      <c r="FY949" s="1234" t="str">
        <f t="shared" si="926"/>
        <v xml:space="preserve"> </v>
      </c>
      <c r="FZ949" s="1234" t="str">
        <f t="shared" si="957"/>
        <v xml:space="preserve"> </v>
      </c>
      <c r="GA949" s="1234">
        <f t="shared" si="927"/>
        <v>0</v>
      </c>
      <c r="GB949" s="1227"/>
      <c r="GC949" s="1234" t="str">
        <f t="shared" si="928"/>
        <v xml:space="preserve"> </v>
      </c>
      <c r="GD949" s="1234" t="str">
        <f t="shared" si="929"/>
        <v xml:space="preserve"> </v>
      </c>
      <c r="GE949" s="1234" t="str">
        <f t="shared" si="930"/>
        <v xml:space="preserve"> </v>
      </c>
      <c r="GF949" s="1234" t="str">
        <f t="shared" si="931"/>
        <v xml:space="preserve"> </v>
      </c>
      <c r="GG949" s="1234" t="str">
        <f t="shared" si="932"/>
        <v xml:space="preserve"> </v>
      </c>
      <c r="GH949" s="1234" t="str">
        <f t="shared" si="933"/>
        <v xml:space="preserve"> </v>
      </c>
      <c r="GI949" s="1234" t="str">
        <f t="shared" si="934"/>
        <v xml:space="preserve"> </v>
      </c>
      <c r="GJ949" s="1234" t="str">
        <f t="shared" si="935"/>
        <v xml:space="preserve"> </v>
      </c>
      <c r="GK949" s="1234" t="str">
        <f t="shared" si="936"/>
        <v xml:space="preserve"> </v>
      </c>
      <c r="GL949" s="1234" t="str">
        <f t="shared" si="937"/>
        <v xml:space="preserve"> </v>
      </c>
      <c r="GM949" s="1234" t="str">
        <f t="shared" si="938"/>
        <v xml:space="preserve"> </v>
      </c>
      <c r="GN949" s="1234">
        <f t="shared" si="939"/>
        <v>0</v>
      </c>
    </row>
    <row r="950" spans="1:196" s="100" customFormat="1" ht="27" customHeight="1" thickTop="1" thickBot="1">
      <c r="A950" s="1208">
        <f>【A票】【D票】!$D$10</f>
        <v>0</v>
      </c>
      <c r="B950" s="1212">
        <f>【A票】【D票】!$H$10</f>
        <v>0</v>
      </c>
      <c r="C950" s="1213" t="str">
        <f>【A票】【D票】!$K$10</f>
        <v xml:space="preserve"> </v>
      </c>
      <c r="D950" s="1214">
        <f t="shared" si="913"/>
        <v>859</v>
      </c>
      <c r="E950" s="914"/>
      <c r="F950" s="467"/>
      <c r="G950" s="469"/>
      <c r="H950" s="224" t="str">
        <f t="shared" si="899"/>
        <v xml:space="preserve"> </v>
      </c>
      <c r="I950" s="704"/>
      <c r="J950" s="117"/>
      <c r="K950" s="117"/>
      <c r="L950" s="117"/>
      <c r="M950" s="117"/>
      <c r="N950" s="117"/>
      <c r="O950" s="117"/>
      <c r="P950" s="117"/>
      <c r="Q950" s="117"/>
      <c r="R950" s="117"/>
      <c r="S950" s="117"/>
      <c r="T950" s="254"/>
      <c r="U950" s="646"/>
      <c r="V950" s="646"/>
      <c r="W950" s="114"/>
      <c r="X950" s="254"/>
      <c r="Y950" s="224" t="str">
        <f t="shared" si="900"/>
        <v xml:space="preserve"> </v>
      </c>
      <c r="Z950" s="579"/>
      <c r="AA950" s="704"/>
      <c r="AB950" s="119"/>
      <c r="AC950" s="224" t="str">
        <f t="shared" si="915"/>
        <v xml:space="preserve"> </v>
      </c>
      <c r="AD950" s="115"/>
      <c r="AE950" s="253"/>
      <c r="AF950" s="704"/>
      <c r="AG950" s="727"/>
      <c r="AH950" s="727"/>
      <c r="AI950" s="727"/>
      <c r="AJ950" s="727"/>
      <c r="AK950" s="591"/>
      <c r="AL950" s="727"/>
      <c r="AM950" s="727"/>
      <c r="AN950" s="727"/>
      <c r="AO950" s="727"/>
      <c r="AP950" s="727"/>
      <c r="AQ950" s="727"/>
      <c r="AR950" s="727"/>
      <c r="AS950" s="727"/>
      <c r="AT950" s="727"/>
      <c r="AU950" s="727"/>
      <c r="AV950" s="727"/>
      <c r="AW950" s="727"/>
      <c r="AX950" s="727"/>
      <c r="AY950" s="727"/>
      <c r="AZ950" s="727"/>
      <c r="BA950" s="727"/>
      <c r="BB950" s="727"/>
      <c r="BC950" s="821"/>
      <c r="BD950" s="727"/>
      <c r="BE950" s="727"/>
      <c r="BF950" s="727"/>
      <c r="BG950" s="727"/>
      <c r="BH950" s="727"/>
      <c r="BI950" s="727"/>
      <c r="BJ950" s="727"/>
      <c r="BK950" s="727"/>
      <c r="BL950" s="821"/>
      <c r="BM950" s="727"/>
      <c r="BN950" s="727"/>
      <c r="BO950" s="727"/>
      <c r="BP950" s="727"/>
      <c r="BQ950" s="727"/>
      <c r="BR950" s="821"/>
      <c r="BS950" s="727"/>
      <c r="BT950" s="727"/>
      <c r="BU950" s="727"/>
      <c r="BV950" s="591"/>
      <c r="BW950" s="224" t="str">
        <f t="shared" si="912"/>
        <v xml:space="preserve"> </v>
      </c>
      <c r="BX950" s="471">
        <f t="shared" si="901"/>
        <v>859</v>
      </c>
      <c r="BY950" s="117"/>
      <c r="BZ950" s="117"/>
      <c r="CA950" s="117"/>
      <c r="CB950" s="117"/>
      <c r="CC950" s="117"/>
      <c r="CD950" s="461"/>
      <c r="CE950" s="236"/>
      <c r="CF950" s="224" t="str">
        <f t="shared" si="902"/>
        <v xml:space="preserve"> </v>
      </c>
      <c r="CG950" s="116"/>
      <c r="CH950" s="117"/>
      <c r="CI950" s="117"/>
      <c r="CJ950" s="117"/>
      <c r="CK950" s="472"/>
      <c r="CL950" s="472"/>
      <c r="CM950" s="472"/>
      <c r="CN950" s="472"/>
      <c r="CO950" s="117"/>
      <c r="CP950" s="253"/>
      <c r="CQ950" s="120"/>
      <c r="CR950" s="224" t="str" cm="1">
        <f t="array" ref="CR950">IF(AND(SUM(COUNTIF(CG950:CM950,{"*不明*","*その他*"})+COUNTIF(CO950:CP950,{"*不明*","*その他*"}))&gt;0,CQ950=""),"その他・不明の場合,10)具体的内容、理由を記入",IF(OR(AND(CI950=CI$65,COUNTA(CJ950:CM950)&lt;4),AND(OR(CI950=CI$63,CI950=CI$64,CI950=CI$66,CI950=CI$67,CI950=CI$68,CI950=""),COUNTA(CJ950:CM950)&gt;0)),"3)介護保険認定済→要介護度、認知症自立度、寝たきり度、介護保険サービス記入",IF(OR(AND(OR(CM950=CM$63,CM950=CM$64),CN950=""),AND(OR(CM950=CM$65,CM950=CM$66),CN950&lt;&gt;"")),"7)介護保険サービス受けている/過去受けていた→具体的内容記入"," ")))</f>
        <v xml:space="preserve"> </v>
      </c>
      <c r="CS950" s="224" t="str">
        <f t="shared" si="903"/>
        <v xml:space="preserve"> </v>
      </c>
      <c r="CT950" s="116"/>
      <c r="CU950" s="253"/>
      <c r="CV950" s="117"/>
      <c r="CW950" s="117"/>
      <c r="CX950" s="253"/>
      <c r="CY950" s="117"/>
      <c r="CZ950" s="117"/>
      <c r="DA950" s="253"/>
      <c r="DB950" s="117"/>
      <c r="DC950" s="224" t="str">
        <f t="shared" si="904"/>
        <v xml:space="preserve"> </v>
      </c>
      <c r="DD950" s="224" t="str">
        <f t="shared" si="905"/>
        <v xml:space="preserve"> </v>
      </c>
      <c r="DE950" s="224" t="str">
        <f t="shared" si="916"/>
        <v xml:space="preserve"> </v>
      </c>
      <c r="DF950" s="121"/>
      <c r="DG950" s="114"/>
      <c r="DH950" s="704"/>
      <c r="DI950" s="119"/>
      <c r="DJ950" s="187"/>
      <c r="DK950" s="254"/>
      <c r="DL950" s="224" t="str">
        <f t="shared" si="917"/>
        <v xml:space="preserve"> </v>
      </c>
      <c r="DM950" s="224" t="str">
        <f t="shared" si="906"/>
        <v xml:space="preserve"> </v>
      </c>
      <c r="DN950" s="474"/>
      <c r="DO950" s="117"/>
      <c r="DP950" s="117"/>
      <c r="DQ950" s="117"/>
      <c r="DR950" s="117"/>
      <c r="DS950" s="117"/>
      <c r="DT950" s="254"/>
      <c r="DU950" s="476"/>
      <c r="DV950" s="224" t="str">
        <f t="shared" si="918"/>
        <v xml:space="preserve"> </v>
      </c>
      <c r="DW950" s="115"/>
      <c r="DX950" s="470"/>
      <c r="DY950" s="117"/>
      <c r="DZ950" s="704"/>
      <c r="EA950" s="224" t="str">
        <f t="shared" si="919"/>
        <v xml:space="preserve"> </v>
      </c>
      <c r="EB950" s="906"/>
      <c r="EC950" s="904"/>
      <c r="ED950" s="904"/>
      <c r="EE950" s="904"/>
      <c r="EF950" s="904"/>
      <c r="EG950" s="904"/>
      <c r="EH950" s="904"/>
      <c r="EI950" s="904"/>
      <c r="EJ950" s="904"/>
      <c r="EK950" s="905"/>
      <c r="EL950" s="80"/>
      <c r="EM950" s="224" t="str">
        <f t="shared" si="907"/>
        <v xml:space="preserve"> </v>
      </c>
      <c r="EN950" s="224" t="str">
        <f t="shared" si="908"/>
        <v xml:space="preserve"> </v>
      </c>
      <c r="EO950" s="115"/>
      <c r="EP950" s="1050"/>
      <c r="EQ950" s="253"/>
      <c r="ER950" s="117"/>
      <c r="ES950" s="1258">
        <f t="shared" si="909"/>
        <v>859</v>
      </c>
      <c r="ET950" s="224" t="str">
        <f t="shared" si="910"/>
        <v xml:space="preserve"> </v>
      </c>
      <c r="EU950" s="477" t="str">
        <f t="shared" si="911"/>
        <v/>
      </c>
      <c r="EV950" s="1334" t="str">
        <f t="shared" si="914"/>
        <v xml:space="preserve"> </v>
      </c>
      <c r="EW950" s="1332" t="str">
        <f t="shared" si="958"/>
        <v/>
      </c>
      <c r="EX950" s="1275" t="str">
        <f t="shared" si="940"/>
        <v/>
      </c>
      <c r="EY950" s="1275" t="str">
        <f t="shared" si="941"/>
        <v/>
      </c>
      <c r="EZ950" s="1275" t="str">
        <f t="shared" si="942"/>
        <v/>
      </c>
      <c r="FA950" s="1275" t="str">
        <f t="shared" si="943"/>
        <v/>
      </c>
      <c r="FB950" s="1275" t="str">
        <f t="shared" si="944"/>
        <v/>
      </c>
      <c r="FC950" s="1333" t="str">
        <f t="shared" si="945"/>
        <v/>
      </c>
      <c r="FE950" s="1234" t="str">
        <f t="shared" si="946"/>
        <v xml:space="preserve"> </v>
      </c>
      <c r="FF950" s="1234" t="str">
        <f t="shared" si="947"/>
        <v xml:space="preserve"> </v>
      </c>
      <c r="FG950" s="1234" t="str">
        <f t="shared" si="948"/>
        <v xml:space="preserve"> </v>
      </c>
      <c r="FH950" s="1234" t="str">
        <f t="shared" si="949"/>
        <v xml:space="preserve"> </v>
      </c>
      <c r="FI950" s="1234" t="str">
        <f t="shared" si="920"/>
        <v xml:space="preserve"> </v>
      </c>
      <c r="FJ950" s="1234" t="str">
        <f t="shared" si="950"/>
        <v xml:space="preserve"> </v>
      </c>
      <c r="FK950" s="1234">
        <f t="shared" si="921"/>
        <v>0</v>
      </c>
      <c r="FL950" s="1227"/>
      <c r="FM950" s="1234" t="str">
        <f t="shared" si="922"/>
        <v xml:space="preserve"> </v>
      </c>
      <c r="FN950" s="1234" t="str">
        <f t="shared" si="923"/>
        <v xml:space="preserve"> </v>
      </c>
      <c r="FO950" s="1234" t="str">
        <f t="shared" si="951"/>
        <v xml:space="preserve"> </v>
      </c>
      <c r="FP950" s="1234" t="str">
        <f t="shared" si="952"/>
        <v xml:space="preserve"> </v>
      </c>
      <c r="FQ950" s="1234" t="str">
        <f t="shared" si="924"/>
        <v xml:space="preserve"> </v>
      </c>
      <c r="FR950" s="1234" t="str">
        <f t="shared" si="953"/>
        <v xml:space="preserve"> </v>
      </c>
      <c r="FS950" s="1234">
        <f t="shared" si="959"/>
        <v>0</v>
      </c>
      <c r="FT950" s="1227"/>
      <c r="FU950" s="1234" t="str">
        <f t="shared" si="954"/>
        <v xml:space="preserve"> </v>
      </c>
      <c r="FV950" s="1234" t="str">
        <f t="shared" si="955"/>
        <v xml:space="preserve"> </v>
      </c>
      <c r="FW950" s="1234" t="str">
        <f t="shared" si="956"/>
        <v xml:space="preserve"> </v>
      </c>
      <c r="FX950" s="1234" t="str">
        <f t="shared" si="925"/>
        <v xml:space="preserve"> </v>
      </c>
      <c r="FY950" s="1234" t="str">
        <f t="shared" si="926"/>
        <v xml:space="preserve"> </v>
      </c>
      <c r="FZ950" s="1234" t="str">
        <f t="shared" si="957"/>
        <v xml:space="preserve"> </v>
      </c>
      <c r="GA950" s="1234">
        <f t="shared" si="927"/>
        <v>0</v>
      </c>
      <c r="GB950" s="1227"/>
      <c r="GC950" s="1234" t="str">
        <f t="shared" si="928"/>
        <v xml:space="preserve"> </v>
      </c>
      <c r="GD950" s="1234" t="str">
        <f t="shared" si="929"/>
        <v xml:space="preserve"> </v>
      </c>
      <c r="GE950" s="1234" t="str">
        <f t="shared" si="930"/>
        <v xml:space="preserve"> </v>
      </c>
      <c r="GF950" s="1234" t="str">
        <f t="shared" si="931"/>
        <v xml:space="preserve"> </v>
      </c>
      <c r="GG950" s="1234" t="str">
        <f t="shared" si="932"/>
        <v xml:space="preserve"> </v>
      </c>
      <c r="GH950" s="1234" t="str">
        <f t="shared" si="933"/>
        <v xml:space="preserve"> </v>
      </c>
      <c r="GI950" s="1234" t="str">
        <f t="shared" si="934"/>
        <v xml:space="preserve"> </v>
      </c>
      <c r="GJ950" s="1234" t="str">
        <f t="shared" si="935"/>
        <v xml:space="preserve"> </v>
      </c>
      <c r="GK950" s="1234" t="str">
        <f t="shared" si="936"/>
        <v xml:space="preserve"> </v>
      </c>
      <c r="GL950" s="1234" t="str">
        <f t="shared" si="937"/>
        <v xml:space="preserve"> </v>
      </c>
      <c r="GM950" s="1234" t="str">
        <f t="shared" si="938"/>
        <v xml:space="preserve"> </v>
      </c>
      <c r="GN950" s="1234">
        <f t="shared" si="939"/>
        <v>0</v>
      </c>
    </row>
    <row r="951" spans="1:196" s="100" customFormat="1" ht="27" customHeight="1" thickTop="1" thickBot="1">
      <c r="A951" s="1208">
        <f>【A票】【D票】!$D$10</f>
        <v>0</v>
      </c>
      <c r="B951" s="1212">
        <f>【A票】【D票】!$H$10</f>
        <v>0</v>
      </c>
      <c r="C951" s="1213" t="str">
        <f>【A票】【D票】!$K$10</f>
        <v xml:space="preserve"> </v>
      </c>
      <c r="D951" s="1214">
        <f t="shared" si="913"/>
        <v>860</v>
      </c>
      <c r="E951" s="914"/>
      <c r="F951" s="467"/>
      <c r="G951" s="469"/>
      <c r="H951" s="224" t="str">
        <f t="shared" si="899"/>
        <v xml:space="preserve"> </v>
      </c>
      <c r="I951" s="704"/>
      <c r="J951" s="117"/>
      <c r="K951" s="117"/>
      <c r="L951" s="117"/>
      <c r="M951" s="117"/>
      <c r="N951" s="117"/>
      <c r="O951" s="117"/>
      <c r="P951" s="117"/>
      <c r="Q951" s="117"/>
      <c r="R951" s="117"/>
      <c r="S951" s="117"/>
      <c r="T951" s="254"/>
      <c r="U951" s="646"/>
      <c r="V951" s="646"/>
      <c r="W951" s="114"/>
      <c r="X951" s="254"/>
      <c r="Y951" s="224" t="str">
        <f t="shared" si="900"/>
        <v xml:space="preserve"> </v>
      </c>
      <c r="Z951" s="579"/>
      <c r="AA951" s="704"/>
      <c r="AB951" s="119"/>
      <c r="AC951" s="224" t="str">
        <f t="shared" si="915"/>
        <v xml:space="preserve"> </v>
      </c>
      <c r="AD951" s="115"/>
      <c r="AE951" s="253"/>
      <c r="AF951" s="704"/>
      <c r="AG951" s="727"/>
      <c r="AH951" s="727"/>
      <c r="AI951" s="727"/>
      <c r="AJ951" s="727"/>
      <c r="AK951" s="591"/>
      <c r="AL951" s="727"/>
      <c r="AM951" s="727"/>
      <c r="AN951" s="727"/>
      <c r="AO951" s="727"/>
      <c r="AP951" s="727"/>
      <c r="AQ951" s="727"/>
      <c r="AR951" s="727"/>
      <c r="AS951" s="727"/>
      <c r="AT951" s="727"/>
      <c r="AU951" s="727"/>
      <c r="AV951" s="727"/>
      <c r="AW951" s="727"/>
      <c r="AX951" s="727"/>
      <c r="AY951" s="727"/>
      <c r="AZ951" s="727"/>
      <c r="BA951" s="727"/>
      <c r="BB951" s="727"/>
      <c r="BC951" s="821"/>
      <c r="BD951" s="727"/>
      <c r="BE951" s="727"/>
      <c r="BF951" s="727"/>
      <c r="BG951" s="727"/>
      <c r="BH951" s="727"/>
      <c r="BI951" s="727"/>
      <c r="BJ951" s="727"/>
      <c r="BK951" s="727"/>
      <c r="BL951" s="821"/>
      <c r="BM951" s="727"/>
      <c r="BN951" s="727"/>
      <c r="BO951" s="727"/>
      <c r="BP951" s="727"/>
      <c r="BQ951" s="727"/>
      <c r="BR951" s="821"/>
      <c r="BS951" s="727"/>
      <c r="BT951" s="727"/>
      <c r="BU951" s="727"/>
      <c r="BV951" s="591"/>
      <c r="BW951" s="224" t="str">
        <f t="shared" si="912"/>
        <v xml:space="preserve"> </v>
      </c>
      <c r="BX951" s="471">
        <f t="shared" si="901"/>
        <v>860</v>
      </c>
      <c r="BY951" s="117"/>
      <c r="BZ951" s="117"/>
      <c r="CA951" s="117"/>
      <c r="CB951" s="117"/>
      <c r="CC951" s="117"/>
      <c r="CD951" s="461"/>
      <c r="CE951" s="236"/>
      <c r="CF951" s="224" t="str">
        <f t="shared" si="902"/>
        <v xml:space="preserve"> </v>
      </c>
      <c r="CG951" s="116"/>
      <c r="CH951" s="117"/>
      <c r="CI951" s="117"/>
      <c r="CJ951" s="117"/>
      <c r="CK951" s="472"/>
      <c r="CL951" s="472"/>
      <c r="CM951" s="472"/>
      <c r="CN951" s="472"/>
      <c r="CO951" s="117"/>
      <c r="CP951" s="253"/>
      <c r="CQ951" s="120"/>
      <c r="CR951" s="224" t="str" cm="1">
        <f t="array" ref="CR951">IF(AND(SUM(COUNTIF(CG951:CM951,{"*不明*","*その他*"})+COUNTIF(CO951:CP951,{"*不明*","*その他*"}))&gt;0,CQ951=""),"その他・不明の場合,10)具体的内容、理由を記入",IF(OR(AND(CI951=CI$65,COUNTA(CJ951:CM951)&lt;4),AND(OR(CI951=CI$63,CI951=CI$64,CI951=CI$66,CI951=CI$67,CI951=CI$68,CI951=""),COUNTA(CJ951:CM951)&gt;0)),"3)介護保険認定済→要介護度、認知症自立度、寝たきり度、介護保険サービス記入",IF(OR(AND(OR(CM951=CM$63,CM951=CM$64),CN951=""),AND(OR(CM951=CM$65,CM951=CM$66),CN951&lt;&gt;"")),"7)介護保険サービス受けている/過去受けていた→具体的内容記入"," ")))</f>
        <v xml:space="preserve"> </v>
      </c>
      <c r="CS951" s="224" t="str">
        <f t="shared" si="903"/>
        <v xml:space="preserve"> </v>
      </c>
      <c r="CT951" s="116"/>
      <c r="CU951" s="253"/>
      <c r="CV951" s="117"/>
      <c r="CW951" s="117"/>
      <c r="CX951" s="253"/>
      <c r="CY951" s="117"/>
      <c r="CZ951" s="117"/>
      <c r="DA951" s="253"/>
      <c r="DB951" s="117"/>
      <c r="DC951" s="224" t="str">
        <f t="shared" si="904"/>
        <v xml:space="preserve"> </v>
      </c>
      <c r="DD951" s="224" t="str">
        <f t="shared" si="905"/>
        <v xml:space="preserve"> </v>
      </c>
      <c r="DE951" s="224" t="str">
        <f t="shared" si="916"/>
        <v xml:space="preserve"> </v>
      </c>
      <c r="DF951" s="121"/>
      <c r="DG951" s="114"/>
      <c r="DH951" s="704"/>
      <c r="DI951" s="119"/>
      <c r="DJ951" s="187"/>
      <c r="DK951" s="254"/>
      <c r="DL951" s="224" t="str">
        <f t="shared" si="917"/>
        <v xml:space="preserve"> </v>
      </c>
      <c r="DM951" s="224" t="str">
        <f t="shared" si="906"/>
        <v xml:space="preserve"> </v>
      </c>
      <c r="DN951" s="474"/>
      <c r="DO951" s="117"/>
      <c r="DP951" s="117"/>
      <c r="DQ951" s="117"/>
      <c r="DR951" s="117"/>
      <c r="DS951" s="117"/>
      <c r="DT951" s="254"/>
      <c r="DU951" s="476"/>
      <c r="DV951" s="224" t="str">
        <f t="shared" si="918"/>
        <v xml:space="preserve"> </v>
      </c>
      <c r="DW951" s="115"/>
      <c r="DX951" s="470"/>
      <c r="DY951" s="117"/>
      <c r="DZ951" s="704"/>
      <c r="EA951" s="224" t="str">
        <f t="shared" si="919"/>
        <v xml:space="preserve"> </v>
      </c>
      <c r="EB951" s="906"/>
      <c r="EC951" s="904"/>
      <c r="ED951" s="904"/>
      <c r="EE951" s="904"/>
      <c r="EF951" s="904"/>
      <c r="EG951" s="904"/>
      <c r="EH951" s="904"/>
      <c r="EI951" s="904"/>
      <c r="EJ951" s="904"/>
      <c r="EK951" s="905"/>
      <c r="EL951" s="80"/>
      <c r="EM951" s="224" t="str">
        <f t="shared" si="907"/>
        <v xml:space="preserve"> </v>
      </c>
      <c r="EN951" s="224" t="str">
        <f t="shared" si="908"/>
        <v xml:space="preserve"> </v>
      </c>
      <c r="EO951" s="115"/>
      <c r="EP951" s="1050"/>
      <c r="EQ951" s="253"/>
      <c r="ER951" s="117"/>
      <c r="ES951" s="1258">
        <f t="shared" si="909"/>
        <v>860</v>
      </c>
      <c r="ET951" s="224" t="str">
        <f t="shared" si="910"/>
        <v xml:space="preserve"> </v>
      </c>
      <c r="EU951" s="477" t="str">
        <f t="shared" si="911"/>
        <v/>
      </c>
      <c r="EV951" s="1334" t="str">
        <f t="shared" si="914"/>
        <v xml:space="preserve"> </v>
      </c>
      <c r="EW951" s="1332" t="str">
        <f t="shared" si="958"/>
        <v/>
      </c>
      <c r="EX951" s="1275" t="str">
        <f t="shared" si="940"/>
        <v/>
      </c>
      <c r="EY951" s="1275" t="str">
        <f t="shared" si="941"/>
        <v/>
      </c>
      <c r="EZ951" s="1275" t="str">
        <f t="shared" si="942"/>
        <v/>
      </c>
      <c r="FA951" s="1275" t="str">
        <f t="shared" si="943"/>
        <v/>
      </c>
      <c r="FB951" s="1275" t="str">
        <f t="shared" si="944"/>
        <v/>
      </c>
      <c r="FC951" s="1333" t="str">
        <f t="shared" si="945"/>
        <v/>
      </c>
      <c r="FE951" s="1234" t="str">
        <f t="shared" si="946"/>
        <v xml:space="preserve"> </v>
      </c>
      <c r="FF951" s="1234" t="str">
        <f t="shared" si="947"/>
        <v xml:space="preserve"> </v>
      </c>
      <c r="FG951" s="1234" t="str">
        <f t="shared" si="948"/>
        <v xml:space="preserve"> </v>
      </c>
      <c r="FH951" s="1234" t="str">
        <f t="shared" si="949"/>
        <v xml:space="preserve"> </v>
      </c>
      <c r="FI951" s="1234" t="str">
        <f t="shared" si="920"/>
        <v xml:space="preserve"> </v>
      </c>
      <c r="FJ951" s="1234" t="str">
        <f t="shared" si="950"/>
        <v xml:space="preserve"> </v>
      </c>
      <c r="FK951" s="1234">
        <f t="shared" si="921"/>
        <v>0</v>
      </c>
      <c r="FL951" s="1227"/>
      <c r="FM951" s="1234" t="str">
        <f t="shared" si="922"/>
        <v xml:space="preserve"> </v>
      </c>
      <c r="FN951" s="1234" t="str">
        <f t="shared" si="923"/>
        <v xml:space="preserve"> </v>
      </c>
      <c r="FO951" s="1234" t="str">
        <f t="shared" si="951"/>
        <v xml:space="preserve"> </v>
      </c>
      <c r="FP951" s="1234" t="str">
        <f t="shared" si="952"/>
        <v xml:space="preserve"> </v>
      </c>
      <c r="FQ951" s="1234" t="str">
        <f t="shared" si="924"/>
        <v xml:space="preserve"> </v>
      </c>
      <c r="FR951" s="1234" t="str">
        <f t="shared" si="953"/>
        <v xml:space="preserve"> </v>
      </c>
      <c r="FS951" s="1234">
        <f t="shared" si="959"/>
        <v>0</v>
      </c>
      <c r="FT951" s="1227"/>
      <c r="FU951" s="1234" t="str">
        <f t="shared" si="954"/>
        <v xml:space="preserve"> </v>
      </c>
      <c r="FV951" s="1234" t="str">
        <f t="shared" si="955"/>
        <v xml:space="preserve"> </v>
      </c>
      <c r="FW951" s="1234" t="str">
        <f t="shared" si="956"/>
        <v xml:space="preserve"> </v>
      </c>
      <c r="FX951" s="1234" t="str">
        <f t="shared" si="925"/>
        <v xml:space="preserve"> </v>
      </c>
      <c r="FY951" s="1234" t="str">
        <f t="shared" si="926"/>
        <v xml:space="preserve"> </v>
      </c>
      <c r="FZ951" s="1234" t="str">
        <f t="shared" si="957"/>
        <v xml:space="preserve"> </v>
      </c>
      <c r="GA951" s="1234">
        <f t="shared" si="927"/>
        <v>0</v>
      </c>
      <c r="GB951" s="1227"/>
      <c r="GC951" s="1234" t="str">
        <f t="shared" si="928"/>
        <v xml:space="preserve"> </v>
      </c>
      <c r="GD951" s="1234" t="str">
        <f t="shared" si="929"/>
        <v xml:space="preserve"> </v>
      </c>
      <c r="GE951" s="1234" t="str">
        <f t="shared" si="930"/>
        <v xml:space="preserve"> </v>
      </c>
      <c r="GF951" s="1234" t="str">
        <f t="shared" si="931"/>
        <v xml:space="preserve"> </v>
      </c>
      <c r="GG951" s="1234" t="str">
        <f t="shared" si="932"/>
        <v xml:space="preserve"> </v>
      </c>
      <c r="GH951" s="1234" t="str">
        <f t="shared" si="933"/>
        <v xml:space="preserve"> </v>
      </c>
      <c r="GI951" s="1234" t="str">
        <f t="shared" si="934"/>
        <v xml:space="preserve"> </v>
      </c>
      <c r="GJ951" s="1234" t="str">
        <f t="shared" si="935"/>
        <v xml:space="preserve"> </v>
      </c>
      <c r="GK951" s="1234" t="str">
        <f t="shared" si="936"/>
        <v xml:space="preserve"> </v>
      </c>
      <c r="GL951" s="1234" t="str">
        <f t="shared" si="937"/>
        <v xml:space="preserve"> </v>
      </c>
      <c r="GM951" s="1234" t="str">
        <f t="shared" si="938"/>
        <v xml:space="preserve"> </v>
      </c>
      <c r="GN951" s="1234">
        <f t="shared" si="939"/>
        <v>0</v>
      </c>
    </row>
    <row r="952" spans="1:196" s="100" customFormat="1" ht="27" customHeight="1" thickTop="1" thickBot="1">
      <c r="A952" s="1208">
        <f>【A票】【D票】!$D$10</f>
        <v>0</v>
      </c>
      <c r="B952" s="1212">
        <f>【A票】【D票】!$H$10</f>
        <v>0</v>
      </c>
      <c r="C952" s="1213" t="str">
        <f>【A票】【D票】!$K$10</f>
        <v xml:space="preserve"> </v>
      </c>
      <c r="D952" s="1214">
        <f t="shared" si="913"/>
        <v>861</v>
      </c>
      <c r="E952" s="914"/>
      <c r="F952" s="467"/>
      <c r="G952" s="469"/>
      <c r="H952" s="224" t="str">
        <f t="shared" si="899"/>
        <v xml:space="preserve"> </v>
      </c>
      <c r="I952" s="704"/>
      <c r="J952" s="117"/>
      <c r="K952" s="117"/>
      <c r="L952" s="117"/>
      <c r="M952" s="117"/>
      <c r="N952" s="117"/>
      <c r="O952" s="117"/>
      <c r="P952" s="117"/>
      <c r="Q952" s="117"/>
      <c r="R952" s="117"/>
      <c r="S952" s="117"/>
      <c r="T952" s="254"/>
      <c r="U952" s="646"/>
      <c r="V952" s="646"/>
      <c r="W952" s="114"/>
      <c r="X952" s="254"/>
      <c r="Y952" s="224" t="str">
        <f t="shared" si="900"/>
        <v xml:space="preserve"> </v>
      </c>
      <c r="Z952" s="579"/>
      <c r="AA952" s="704"/>
      <c r="AB952" s="119"/>
      <c r="AC952" s="224" t="str">
        <f t="shared" si="915"/>
        <v xml:space="preserve"> </v>
      </c>
      <c r="AD952" s="115"/>
      <c r="AE952" s="253"/>
      <c r="AF952" s="704"/>
      <c r="AG952" s="727"/>
      <c r="AH952" s="727"/>
      <c r="AI952" s="727"/>
      <c r="AJ952" s="727"/>
      <c r="AK952" s="591"/>
      <c r="AL952" s="727"/>
      <c r="AM952" s="727"/>
      <c r="AN952" s="727"/>
      <c r="AO952" s="727"/>
      <c r="AP952" s="727"/>
      <c r="AQ952" s="727"/>
      <c r="AR952" s="727"/>
      <c r="AS952" s="727"/>
      <c r="AT952" s="727"/>
      <c r="AU952" s="727"/>
      <c r="AV952" s="727"/>
      <c r="AW952" s="727"/>
      <c r="AX952" s="727"/>
      <c r="AY952" s="727"/>
      <c r="AZ952" s="727"/>
      <c r="BA952" s="727"/>
      <c r="BB952" s="727"/>
      <c r="BC952" s="821"/>
      <c r="BD952" s="727"/>
      <c r="BE952" s="727"/>
      <c r="BF952" s="727"/>
      <c r="BG952" s="727"/>
      <c r="BH952" s="727"/>
      <c r="BI952" s="727"/>
      <c r="BJ952" s="727"/>
      <c r="BK952" s="727"/>
      <c r="BL952" s="821"/>
      <c r="BM952" s="727"/>
      <c r="BN952" s="727"/>
      <c r="BO952" s="727"/>
      <c r="BP952" s="727"/>
      <c r="BQ952" s="727"/>
      <c r="BR952" s="821"/>
      <c r="BS952" s="727"/>
      <c r="BT952" s="727"/>
      <c r="BU952" s="727"/>
      <c r="BV952" s="591"/>
      <c r="BW952" s="224" t="str">
        <f t="shared" si="912"/>
        <v xml:space="preserve"> </v>
      </c>
      <c r="BX952" s="471">
        <f t="shared" si="901"/>
        <v>861</v>
      </c>
      <c r="BY952" s="117"/>
      <c r="BZ952" s="117"/>
      <c r="CA952" s="117"/>
      <c r="CB952" s="117"/>
      <c r="CC952" s="117"/>
      <c r="CD952" s="461"/>
      <c r="CE952" s="236"/>
      <c r="CF952" s="224" t="str">
        <f t="shared" si="902"/>
        <v xml:space="preserve"> </v>
      </c>
      <c r="CG952" s="116"/>
      <c r="CH952" s="117"/>
      <c r="CI952" s="117"/>
      <c r="CJ952" s="117"/>
      <c r="CK952" s="472"/>
      <c r="CL952" s="472"/>
      <c r="CM952" s="472"/>
      <c r="CN952" s="472"/>
      <c r="CO952" s="117"/>
      <c r="CP952" s="253"/>
      <c r="CQ952" s="120"/>
      <c r="CR952" s="224" t="str" cm="1">
        <f t="array" ref="CR952">IF(AND(SUM(COUNTIF(CG952:CM952,{"*不明*","*その他*"})+COUNTIF(CO952:CP952,{"*不明*","*その他*"}))&gt;0,CQ952=""),"その他・不明の場合,10)具体的内容、理由を記入",IF(OR(AND(CI952=CI$65,COUNTA(CJ952:CM952)&lt;4),AND(OR(CI952=CI$63,CI952=CI$64,CI952=CI$66,CI952=CI$67,CI952=CI$68,CI952=""),COUNTA(CJ952:CM952)&gt;0)),"3)介護保険認定済→要介護度、認知症自立度、寝たきり度、介護保険サービス記入",IF(OR(AND(OR(CM952=CM$63,CM952=CM$64),CN952=""),AND(OR(CM952=CM$65,CM952=CM$66),CN952&lt;&gt;"")),"7)介護保険サービス受けている/過去受けていた→具体的内容記入"," ")))</f>
        <v xml:space="preserve"> </v>
      </c>
      <c r="CS952" s="224" t="str">
        <f t="shared" si="903"/>
        <v xml:space="preserve"> </v>
      </c>
      <c r="CT952" s="116"/>
      <c r="CU952" s="253"/>
      <c r="CV952" s="117"/>
      <c r="CW952" s="117"/>
      <c r="CX952" s="253"/>
      <c r="CY952" s="117"/>
      <c r="CZ952" s="117"/>
      <c r="DA952" s="253"/>
      <c r="DB952" s="117"/>
      <c r="DC952" s="224" t="str">
        <f t="shared" si="904"/>
        <v xml:space="preserve"> </v>
      </c>
      <c r="DD952" s="224" t="str">
        <f t="shared" si="905"/>
        <v xml:space="preserve"> </v>
      </c>
      <c r="DE952" s="224" t="str">
        <f t="shared" si="916"/>
        <v xml:space="preserve"> </v>
      </c>
      <c r="DF952" s="121"/>
      <c r="DG952" s="114"/>
      <c r="DH952" s="704"/>
      <c r="DI952" s="119"/>
      <c r="DJ952" s="187"/>
      <c r="DK952" s="254"/>
      <c r="DL952" s="224" t="str">
        <f t="shared" si="917"/>
        <v xml:space="preserve"> </v>
      </c>
      <c r="DM952" s="224" t="str">
        <f t="shared" si="906"/>
        <v xml:space="preserve"> </v>
      </c>
      <c r="DN952" s="474"/>
      <c r="DO952" s="117"/>
      <c r="DP952" s="117"/>
      <c r="DQ952" s="117"/>
      <c r="DR952" s="117"/>
      <c r="DS952" s="117"/>
      <c r="DT952" s="254"/>
      <c r="DU952" s="476"/>
      <c r="DV952" s="224" t="str">
        <f t="shared" si="918"/>
        <v xml:space="preserve"> </v>
      </c>
      <c r="DW952" s="115"/>
      <c r="DX952" s="470"/>
      <c r="DY952" s="117"/>
      <c r="DZ952" s="704"/>
      <c r="EA952" s="224" t="str">
        <f t="shared" si="919"/>
        <v xml:space="preserve"> </v>
      </c>
      <c r="EB952" s="906"/>
      <c r="EC952" s="904"/>
      <c r="ED952" s="904"/>
      <c r="EE952" s="904"/>
      <c r="EF952" s="904"/>
      <c r="EG952" s="904"/>
      <c r="EH952" s="904"/>
      <c r="EI952" s="904"/>
      <c r="EJ952" s="904"/>
      <c r="EK952" s="905"/>
      <c r="EL952" s="80"/>
      <c r="EM952" s="224" t="str">
        <f t="shared" si="907"/>
        <v xml:space="preserve"> </v>
      </c>
      <c r="EN952" s="224" t="str">
        <f t="shared" si="908"/>
        <v xml:space="preserve"> </v>
      </c>
      <c r="EO952" s="115"/>
      <c r="EP952" s="1050"/>
      <c r="EQ952" s="253"/>
      <c r="ER952" s="117"/>
      <c r="ES952" s="1258">
        <f t="shared" si="909"/>
        <v>861</v>
      </c>
      <c r="ET952" s="224" t="str">
        <f t="shared" si="910"/>
        <v xml:space="preserve"> </v>
      </c>
      <c r="EU952" s="477" t="str">
        <f t="shared" si="911"/>
        <v/>
      </c>
      <c r="EV952" s="1334" t="str">
        <f t="shared" si="914"/>
        <v xml:space="preserve"> </v>
      </c>
      <c r="EW952" s="1332" t="str">
        <f t="shared" si="958"/>
        <v/>
      </c>
      <c r="EX952" s="1275" t="str">
        <f t="shared" si="940"/>
        <v/>
      </c>
      <c r="EY952" s="1275" t="str">
        <f t="shared" si="941"/>
        <v/>
      </c>
      <c r="EZ952" s="1275" t="str">
        <f t="shared" si="942"/>
        <v/>
      </c>
      <c r="FA952" s="1275" t="str">
        <f t="shared" si="943"/>
        <v/>
      </c>
      <c r="FB952" s="1275" t="str">
        <f t="shared" si="944"/>
        <v/>
      </c>
      <c r="FC952" s="1333" t="str">
        <f t="shared" si="945"/>
        <v/>
      </c>
      <c r="FE952" s="1234" t="str">
        <f t="shared" si="946"/>
        <v xml:space="preserve"> </v>
      </c>
      <c r="FF952" s="1234" t="str">
        <f t="shared" si="947"/>
        <v xml:space="preserve"> </v>
      </c>
      <c r="FG952" s="1234" t="str">
        <f t="shared" si="948"/>
        <v xml:space="preserve"> </v>
      </c>
      <c r="FH952" s="1234" t="str">
        <f t="shared" si="949"/>
        <v xml:space="preserve"> </v>
      </c>
      <c r="FI952" s="1234" t="str">
        <f t="shared" si="920"/>
        <v xml:space="preserve"> </v>
      </c>
      <c r="FJ952" s="1234" t="str">
        <f t="shared" si="950"/>
        <v xml:space="preserve"> </v>
      </c>
      <c r="FK952" s="1234">
        <f t="shared" si="921"/>
        <v>0</v>
      </c>
      <c r="FL952" s="1227"/>
      <c r="FM952" s="1234" t="str">
        <f t="shared" si="922"/>
        <v xml:space="preserve"> </v>
      </c>
      <c r="FN952" s="1234" t="str">
        <f t="shared" si="923"/>
        <v xml:space="preserve"> </v>
      </c>
      <c r="FO952" s="1234" t="str">
        <f t="shared" si="951"/>
        <v xml:space="preserve"> </v>
      </c>
      <c r="FP952" s="1234" t="str">
        <f t="shared" si="952"/>
        <v xml:space="preserve"> </v>
      </c>
      <c r="FQ952" s="1234" t="str">
        <f t="shared" si="924"/>
        <v xml:space="preserve"> </v>
      </c>
      <c r="FR952" s="1234" t="str">
        <f t="shared" si="953"/>
        <v xml:space="preserve"> </v>
      </c>
      <c r="FS952" s="1234">
        <f t="shared" si="959"/>
        <v>0</v>
      </c>
      <c r="FT952" s="1227"/>
      <c r="FU952" s="1234" t="str">
        <f t="shared" si="954"/>
        <v xml:space="preserve"> </v>
      </c>
      <c r="FV952" s="1234" t="str">
        <f t="shared" si="955"/>
        <v xml:space="preserve"> </v>
      </c>
      <c r="FW952" s="1234" t="str">
        <f t="shared" si="956"/>
        <v xml:space="preserve"> </v>
      </c>
      <c r="FX952" s="1234" t="str">
        <f t="shared" si="925"/>
        <v xml:space="preserve"> </v>
      </c>
      <c r="FY952" s="1234" t="str">
        <f t="shared" si="926"/>
        <v xml:space="preserve"> </v>
      </c>
      <c r="FZ952" s="1234" t="str">
        <f t="shared" si="957"/>
        <v xml:space="preserve"> </v>
      </c>
      <c r="GA952" s="1234">
        <f t="shared" si="927"/>
        <v>0</v>
      </c>
      <c r="GB952" s="1227"/>
      <c r="GC952" s="1234" t="str">
        <f t="shared" si="928"/>
        <v xml:space="preserve"> </v>
      </c>
      <c r="GD952" s="1234" t="str">
        <f t="shared" si="929"/>
        <v xml:space="preserve"> </v>
      </c>
      <c r="GE952" s="1234" t="str">
        <f t="shared" si="930"/>
        <v xml:space="preserve"> </v>
      </c>
      <c r="GF952" s="1234" t="str">
        <f t="shared" si="931"/>
        <v xml:space="preserve"> </v>
      </c>
      <c r="GG952" s="1234" t="str">
        <f t="shared" si="932"/>
        <v xml:space="preserve"> </v>
      </c>
      <c r="GH952" s="1234" t="str">
        <f t="shared" si="933"/>
        <v xml:space="preserve"> </v>
      </c>
      <c r="GI952" s="1234" t="str">
        <f t="shared" si="934"/>
        <v xml:space="preserve"> </v>
      </c>
      <c r="GJ952" s="1234" t="str">
        <f t="shared" si="935"/>
        <v xml:space="preserve"> </v>
      </c>
      <c r="GK952" s="1234" t="str">
        <f t="shared" si="936"/>
        <v xml:space="preserve"> </v>
      </c>
      <c r="GL952" s="1234" t="str">
        <f t="shared" si="937"/>
        <v xml:space="preserve"> </v>
      </c>
      <c r="GM952" s="1234" t="str">
        <f t="shared" si="938"/>
        <v xml:space="preserve"> </v>
      </c>
      <c r="GN952" s="1234">
        <f t="shared" si="939"/>
        <v>0</v>
      </c>
    </row>
    <row r="953" spans="1:196" s="100" customFormat="1" ht="27" customHeight="1" thickTop="1" thickBot="1">
      <c r="A953" s="1208">
        <f>【A票】【D票】!$D$10</f>
        <v>0</v>
      </c>
      <c r="B953" s="1212">
        <f>【A票】【D票】!$H$10</f>
        <v>0</v>
      </c>
      <c r="C953" s="1213" t="str">
        <f>【A票】【D票】!$K$10</f>
        <v xml:space="preserve"> </v>
      </c>
      <c r="D953" s="1214">
        <f t="shared" si="913"/>
        <v>862</v>
      </c>
      <c r="E953" s="914"/>
      <c r="F953" s="467"/>
      <c r="G953" s="469"/>
      <c r="H953" s="224" t="str">
        <f t="shared" si="899"/>
        <v xml:space="preserve"> </v>
      </c>
      <c r="I953" s="704"/>
      <c r="J953" s="117"/>
      <c r="K953" s="117"/>
      <c r="L953" s="117"/>
      <c r="M953" s="117"/>
      <c r="N953" s="117"/>
      <c r="O953" s="117"/>
      <c r="P953" s="117"/>
      <c r="Q953" s="117"/>
      <c r="R953" s="117"/>
      <c r="S953" s="117"/>
      <c r="T953" s="254"/>
      <c r="U953" s="646"/>
      <c r="V953" s="646"/>
      <c r="W953" s="114"/>
      <c r="X953" s="254"/>
      <c r="Y953" s="224" t="str">
        <f t="shared" si="900"/>
        <v xml:space="preserve"> </v>
      </c>
      <c r="Z953" s="579"/>
      <c r="AA953" s="704"/>
      <c r="AB953" s="119"/>
      <c r="AC953" s="224" t="str">
        <f t="shared" si="915"/>
        <v xml:space="preserve"> </v>
      </c>
      <c r="AD953" s="115"/>
      <c r="AE953" s="253"/>
      <c r="AF953" s="704"/>
      <c r="AG953" s="727"/>
      <c r="AH953" s="727"/>
      <c r="AI953" s="727"/>
      <c r="AJ953" s="727"/>
      <c r="AK953" s="591"/>
      <c r="AL953" s="727"/>
      <c r="AM953" s="727"/>
      <c r="AN953" s="727"/>
      <c r="AO953" s="727"/>
      <c r="AP953" s="727"/>
      <c r="AQ953" s="727"/>
      <c r="AR953" s="727"/>
      <c r="AS953" s="727"/>
      <c r="AT953" s="727"/>
      <c r="AU953" s="727"/>
      <c r="AV953" s="727"/>
      <c r="AW953" s="727"/>
      <c r="AX953" s="727"/>
      <c r="AY953" s="727"/>
      <c r="AZ953" s="727"/>
      <c r="BA953" s="727"/>
      <c r="BB953" s="727"/>
      <c r="BC953" s="821"/>
      <c r="BD953" s="727"/>
      <c r="BE953" s="727"/>
      <c r="BF953" s="727"/>
      <c r="BG953" s="727"/>
      <c r="BH953" s="727"/>
      <c r="BI953" s="727"/>
      <c r="BJ953" s="727"/>
      <c r="BK953" s="727"/>
      <c r="BL953" s="821"/>
      <c r="BM953" s="727"/>
      <c r="BN953" s="727"/>
      <c r="BO953" s="727"/>
      <c r="BP953" s="727"/>
      <c r="BQ953" s="727"/>
      <c r="BR953" s="821"/>
      <c r="BS953" s="727"/>
      <c r="BT953" s="727"/>
      <c r="BU953" s="727"/>
      <c r="BV953" s="591"/>
      <c r="BW953" s="224" t="str">
        <f t="shared" si="912"/>
        <v xml:space="preserve"> </v>
      </c>
      <c r="BX953" s="471">
        <f t="shared" si="901"/>
        <v>862</v>
      </c>
      <c r="BY953" s="117"/>
      <c r="BZ953" s="117"/>
      <c r="CA953" s="117"/>
      <c r="CB953" s="117"/>
      <c r="CC953" s="117"/>
      <c r="CD953" s="461"/>
      <c r="CE953" s="236"/>
      <c r="CF953" s="224" t="str">
        <f t="shared" si="902"/>
        <v xml:space="preserve"> </v>
      </c>
      <c r="CG953" s="116"/>
      <c r="CH953" s="117"/>
      <c r="CI953" s="117"/>
      <c r="CJ953" s="117"/>
      <c r="CK953" s="472"/>
      <c r="CL953" s="472"/>
      <c r="CM953" s="472"/>
      <c r="CN953" s="472"/>
      <c r="CO953" s="117"/>
      <c r="CP953" s="253"/>
      <c r="CQ953" s="120"/>
      <c r="CR953" s="224" t="str" cm="1">
        <f t="array" ref="CR953">IF(AND(SUM(COUNTIF(CG953:CM953,{"*不明*","*その他*"})+COUNTIF(CO953:CP953,{"*不明*","*その他*"}))&gt;0,CQ953=""),"その他・不明の場合,10)具体的内容、理由を記入",IF(OR(AND(CI953=CI$65,COUNTA(CJ953:CM953)&lt;4),AND(OR(CI953=CI$63,CI953=CI$64,CI953=CI$66,CI953=CI$67,CI953=CI$68,CI953=""),COUNTA(CJ953:CM953)&gt;0)),"3)介護保険認定済→要介護度、認知症自立度、寝たきり度、介護保険サービス記入",IF(OR(AND(OR(CM953=CM$63,CM953=CM$64),CN953=""),AND(OR(CM953=CM$65,CM953=CM$66),CN953&lt;&gt;"")),"7)介護保険サービス受けている/過去受けていた→具体的内容記入"," ")))</f>
        <v xml:space="preserve"> </v>
      </c>
      <c r="CS953" s="224" t="str">
        <f t="shared" si="903"/>
        <v xml:space="preserve"> </v>
      </c>
      <c r="CT953" s="116"/>
      <c r="CU953" s="253"/>
      <c r="CV953" s="117"/>
      <c r="CW953" s="117"/>
      <c r="CX953" s="253"/>
      <c r="CY953" s="117"/>
      <c r="CZ953" s="117"/>
      <c r="DA953" s="253"/>
      <c r="DB953" s="117"/>
      <c r="DC953" s="224" t="str">
        <f t="shared" si="904"/>
        <v xml:space="preserve"> </v>
      </c>
      <c r="DD953" s="224" t="str">
        <f t="shared" si="905"/>
        <v xml:space="preserve"> </v>
      </c>
      <c r="DE953" s="224" t="str">
        <f t="shared" si="916"/>
        <v xml:space="preserve"> </v>
      </c>
      <c r="DF953" s="121"/>
      <c r="DG953" s="114"/>
      <c r="DH953" s="704"/>
      <c r="DI953" s="119"/>
      <c r="DJ953" s="187"/>
      <c r="DK953" s="254"/>
      <c r="DL953" s="224" t="str">
        <f t="shared" si="917"/>
        <v xml:space="preserve"> </v>
      </c>
      <c r="DM953" s="224" t="str">
        <f t="shared" si="906"/>
        <v xml:space="preserve"> </v>
      </c>
      <c r="DN953" s="474"/>
      <c r="DO953" s="117"/>
      <c r="DP953" s="117"/>
      <c r="DQ953" s="117"/>
      <c r="DR953" s="117"/>
      <c r="DS953" s="117"/>
      <c r="DT953" s="254"/>
      <c r="DU953" s="476"/>
      <c r="DV953" s="224" t="str">
        <f t="shared" si="918"/>
        <v xml:space="preserve"> </v>
      </c>
      <c r="DW953" s="115"/>
      <c r="DX953" s="470"/>
      <c r="DY953" s="117"/>
      <c r="DZ953" s="704"/>
      <c r="EA953" s="224" t="str">
        <f t="shared" si="919"/>
        <v xml:space="preserve"> </v>
      </c>
      <c r="EB953" s="906"/>
      <c r="EC953" s="904"/>
      <c r="ED953" s="904"/>
      <c r="EE953" s="904"/>
      <c r="EF953" s="904"/>
      <c r="EG953" s="904"/>
      <c r="EH953" s="904"/>
      <c r="EI953" s="904"/>
      <c r="EJ953" s="904"/>
      <c r="EK953" s="905"/>
      <c r="EL953" s="80"/>
      <c r="EM953" s="224" t="str">
        <f t="shared" si="907"/>
        <v xml:space="preserve"> </v>
      </c>
      <c r="EN953" s="224" t="str">
        <f t="shared" si="908"/>
        <v xml:space="preserve"> </v>
      </c>
      <c r="EO953" s="115"/>
      <c r="EP953" s="1050"/>
      <c r="EQ953" s="253"/>
      <c r="ER953" s="117"/>
      <c r="ES953" s="1258">
        <f t="shared" si="909"/>
        <v>862</v>
      </c>
      <c r="ET953" s="224" t="str">
        <f t="shared" si="910"/>
        <v xml:space="preserve"> </v>
      </c>
      <c r="EU953" s="477" t="str">
        <f t="shared" si="911"/>
        <v/>
      </c>
      <c r="EV953" s="1334" t="str">
        <f t="shared" si="914"/>
        <v xml:space="preserve"> </v>
      </c>
      <c r="EW953" s="1332" t="str">
        <f t="shared" si="958"/>
        <v/>
      </c>
      <c r="EX953" s="1275" t="str">
        <f t="shared" si="940"/>
        <v/>
      </c>
      <c r="EY953" s="1275" t="str">
        <f t="shared" si="941"/>
        <v/>
      </c>
      <c r="EZ953" s="1275" t="str">
        <f t="shared" si="942"/>
        <v/>
      </c>
      <c r="FA953" s="1275" t="str">
        <f t="shared" si="943"/>
        <v/>
      </c>
      <c r="FB953" s="1275" t="str">
        <f t="shared" si="944"/>
        <v/>
      </c>
      <c r="FC953" s="1333" t="str">
        <f t="shared" si="945"/>
        <v/>
      </c>
      <c r="FE953" s="1234" t="str">
        <f t="shared" si="946"/>
        <v xml:space="preserve"> </v>
      </c>
      <c r="FF953" s="1234" t="str">
        <f t="shared" si="947"/>
        <v xml:space="preserve"> </v>
      </c>
      <c r="FG953" s="1234" t="str">
        <f t="shared" si="948"/>
        <v xml:space="preserve"> </v>
      </c>
      <c r="FH953" s="1234" t="str">
        <f t="shared" si="949"/>
        <v xml:space="preserve"> </v>
      </c>
      <c r="FI953" s="1234" t="str">
        <f t="shared" si="920"/>
        <v xml:space="preserve"> </v>
      </c>
      <c r="FJ953" s="1234" t="str">
        <f t="shared" si="950"/>
        <v xml:space="preserve"> </v>
      </c>
      <c r="FK953" s="1234">
        <f t="shared" si="921"/>
        <v>0</v>
      </c>
      <c r="FL953" s="1227"/>
      <c r="FM953" s="1234" t="str">
        <f t="shared" si="922"/>
        <v xml:space="preserve"> </v>
      </c>
      <c r="FN953" s="1234" t="str">
        <f t="shared" si="923"/>
        <v xml:space="preserve"> </v>
      </c>
      <c r="FO953" s="1234" t="str">
        <f t="shared" si="951"/>
        <v xml:space="preserve"> </v>
      </c>
      <c r="FP953" s="1234" t="str">
        <f t="shared" si="952"/>
        <v xml:space="preserve"> </v>
      </c>
      <c r="FQ953" s="1234" t="str">
        <f t="shared" si="924"/>
        <v xml:space="preserve"> </v>
      </c>
      <c r="FR953" s="1234" t="str">
        <f t="shared" si="953"/>
        <v xml:space="preserve"> </v>
      </c>
      <c r="FS953" s="1234">
        <f t="shared" si="959"/>
        <v>0</v>
      </c>
      <c r="FT953" s="1227"/>
      <c r="FU953" s="1234" t="str">
        <f t="shared" si="954"/>
        <v xml:space="preserve"> </v>
      </c>
      <c r="FV953" s="1234" t="str">
        <f t="shared" si="955"/>
        <v xml:space="preserve"> </v>
      </c>
      <c r="FW953" s="1234" t="str">
        <f t="shared" si="956"/>
        <v xml:space="preserve"> </v>
      </c>
      <c r="FX953" s="1234" t="str">
        <f t="shared" si="925"/>
        <v xml:space="preserve"> </v>
      </c>
      <c r="FY953" s="1234" t="str">
        <f t="shared" si="926"/>
        <v xml:space="preserve"> </v>
      </c>
      <c r="FZ953" s="1234" t="str">
        <f t="shared" si="957"/>
        <v xml:space="preserve"> </v>
      </c>
      <c r="GA953" s="1234">
        <f t="shared" si="927"/>
        <v>0</v>
      </c>
      <c r="GB953" s="1227"/>
      <c r="GC953" s="1234" t="str">
        <f t="shared" si="928"/>
        <v xml:space="preserve"> </v>
      </c>
      <c r="GD953" s="1234" t="str">
        <f t="shared" si="929"/>
        <v xml:space="preserve"> </v>
      </c>
      <c r="GE953" s="1234" t="str">
        <f t="shared" si="930"/>
        <v xml:space="preserve"> </v>
      </c>
      <c r="GF953" s="1234" t="str">
        <f t="shared" si="931"/>
        <v xml:space="preserve"> </v>
      </c>
      <c r="GG953" s="1234" t="str">
        <f t="shared" si="932"/>
        <v xml:space="preserve"> </v>
      </c>
      <c r="GH953" s="1234" t="str">
        <f t="shared" si="933"/>
        <v xml:space="preserve"> </v>
      </c>
      <c r="GI953" s="1234" t="str">
        <f t="shared" si="934"/>
        <v xml:space="preserve"> </v>
      </c>
      <c r="GJ953" s="1234" t="str">
        <f t="shared" si="935"/>
        <v xml:space="preserve"> </v>
      </c>
      <c r="GK953" s="1234" t="str">
        <f t="shared" si="936"/>
        <v xml:space="preserve"> </v>
      </c>
      <c r="GL953" s="1234" t="str">
        <f t="shared" si="937"/>
        <v xml:space="preserve"> </v>
      </c>
      <c r="GM953" s="1234" t="str">
        <f t="shared" si="938"/>
        <v xml:space="preserve"> </v>
      </c>
      <c r="GN953" s="1234">
        <f t="shared" si="939"/>
        <v>0</v>
      </c>
    </row>
    <row r="954" spans="1:196" s="100" customFormat="1" ht="27" customHeight="1" thickTop="1" thickBot="1">
      <c r="A954" s="1208">
        <f>【A票】【D票】!$D$10</f>
        <v>0</v>
      </c>
      <c r="B954" s="1212">
        <f>【A票】【D票】!$H$10</f>
        <v>0</v>
      </c>
      <c r="C954" s="1213" t="str">
        <f>【A票】【D票】!$K$10</f>
        <v xml:space="preserve"> </v>
      </c>
      <c r="D954" s="1214">
        <f t="shared" si="913"/>
        <v>863</v>
      </c>
      <c r="E954" s="914"/>
      <c r="F954" s="467"/>
      <c r="G954" s="469"/>
      <c r="H954" s="224" t="str">
        <f t="shared" si="899"/>
        <v xml:space="preserve"> </v>
      </c>
      <c r="I954" s="704"/>
      <c r="J954" s="117"/>
      <c r="K954" s="117"/>
      <c r="L954" s="117"/>
      <c r="M954" s="117"/>
      <c r="N954" s="117"/>
      <c r="O954" s="117"/>
      <c r="P954" s="117"/>
      <c r="Q954" s="117"/>
      <c r="R954" s="117"/>
      <c r="S954" s="117"/>
      <c r="T954" s="254"/>
      <c r="U954" s="646"/>
      <c r="V954" s="646"/>
      <c r="W954" s="114"/>
      <c r="X954" s="254"/>
      <c r="Y954" s="224" t="str">
        <f t="shared" si="900"/>
        <v xml:space="preserve"> </v>
      </c>
      <c r="Z954" s="579"/>
      <c r="AA954" s="704"/>
      <c r="AB954" s="119"/>
      <c r="AC954" s="224" t="str">
        <f t="shared" si="915"/>
        <v xml:space="preserve"> </v>
      </c>
      <c r="AD954" s="115"/>
      <c r="AE954" s="253"/>
      <c r="AF954" s="704"/>
      <c r="AG954" s="727"/>
      <c r="AH954" s="727"/>
      <c r="AI954" s="727"/>
      <c r="AJ954" s="727"/>
      <c r="AK954" s="591"/>
      <c r="AL954" s="727"/>
      <c r="AM954" s="727"/>
      <c r="AN954" s="727"/>
      <c r="AO954" s="727"/>
      <c r="AP954" s="727"/>
      <c r="AQ954" s="727"/>
      <c r="AR954" s="727"/>
      <c r="AS954" s="727"/>
      <c r="AT954" s="727"/>
      <c r="AU954" s="727"/>
      <c r="AV954" s="727"/>
      <c r="AW954" s="727"/>
      <c r="AX954" s="727"/>
      <c r="AY954" s="727"/>
      <c r="AZ954" s="727"/>
      <c r="BA954" s="727"/>
      <c r="BB954" s="727"/>
      <c r="BC954" s="821"/>
      <c r="BD954" s="727"/>
      <c r="BE954" s="727"/>
      <c r="BF954" s="727"/>
      <c r="BG954" s="727"/>
      <c r="BH954" s="727"/>
      <c r="BI954" s="727"/>
      <c r="BJ954" s="727"/>
      <c r="BK954" s="727"/>
      <c r="BL954" s="821"/>
      <c r="BM954" s="727"/>
      <c r="BN954" s="727"/>
      <c r="BO954" s="727"/>
      <c r="BP954" s="727"/>
      <c r="BQ954" s="727"/>
      <c r="BR954" s="821"/>
      <c r="BS954" s="727"/>
      <c r="BT954" s="727"/>
      <c r="BU954" s="727"/>
      <c r="BV954" s="591"/>
      <c r="BW954" s="224" t="str">
        <f t="shared" si="912"/>
        <v xml:space="preserve"> </v>
      </c>
      <c r="BX954" s="471">
        <f t="shared" si="901"/>
        <v>863</v>
      </c>
      <c r="BY954" s="117"/>
      <c r="BZ954" s="117"/>
      <c r="CA954" s="117"/>
      <c r="CB954" s="117"/>
      <c r="CC954" s="117"/>
      <c r="CD954" s="461"/>
      <c r="CE954" s="236"/>
      <c r="CF954" s="224" t="str">
        <f t="shared" si="902"/>
        <v xml:space="preserve"> </v>
      </c>
      <c r="CG954" s="116"/>
      <c r="CH954" s="117"/>
      <c r="CI954" s="117"/>
      <c r="CJ954" s="117"/>
      <c r="CK954" s="472"/>
      <c r="CL954" s="472"/>
      <c r="CM954" s="472"/>
      <c r="CN954" s="472"/>
      <c r="CO954" s="117"/>
      <c r="CP954" s="253"/>
      <c r="CQ954" s="120"/>
      <c r="CR954" s="224" t="str" cm="1">
        <f t="array" ref="CR954">IF(AND(SUM(COUNTIF(CG954:CM954,{"*不明*","*その他*"})+COUNTIF(CO954:CP954,{"*不明*","*その他*"}))&gt;0,CQ954=""),"その他・不明の場合,10)具体的内容、理由を記入",IF(OR(AND(CI954=CI$65,COUNTA(CJ954:CM954)&lt;4),AND(OR(CI954=CI$63,CI954=CI$64,CI954=CI$66,CI954=CI$67,CI954=CI$68,CI954=""),COUNTA(CJ954:CM954)&gt;0)),"3)介護保険認定済→要介護度、認知症自立度、寝たきり度、介護保険サービス記入",IF(OR(AND(OR(CM954=CM$63,CM954=CM$64),CN954=""),AND(OR(CM954=CM$65,CM954=CM$66),CN954&lt;&gt;"")),"7)介護保険サービス受けている/過去受けていた→具体的内容記入"," ")))</f>
        <v xml:space="preserve"> </v>
      </c>
      <c r="CS954" s="224" t="str">
        <f t="shared" si="903"/>
        <v xml:space="preserve"> </v>
      </c>
      <c r="CT954" s="116"/>
      <c r="CU954" s="253"/>
      <c r="CV954" s="117"/>
      <c r="CW954" s="117"/>
      <c r="CX954" s="253"/>
      <c r="CY954" s="117"/>
      <c r="CZ954" s="117"/>
      <c r="DA954" s="253"/>
      <c r="DB954" s="117"/>
      <c r="DC954" s="224" t="str">
        <f t="shared" si="904"/>
        <v xml:space="preserve"> </v>
      </c>
      <c r="DD954" s="224" t="str">
        <f t="shared" si="905"/>
        <v xml:space="preserve"> </v>
      </c>
      <c r="DE954" s="224" t="str">
        <f t="shared" si="916"/>
        <v xml:space="preserve"> </v>
      </c>
      <c r="DF954" s="121"/>
      <c r="DG954" s="114"/>
      <c r="DH954" s="704"/>
      <c r="DI954" s="119"/>
      <c r="DJ954" s="187"/>
      <c r="DK954" s="254"/>
      <c r="DL954" s="224" t="str">
        <f t="shared" si="917"/>
        <v xml:space="preserve"> </v>
      </c>
      <c r="DM954" s="224" t="str">
        <f t="shared" si="906"/>
        <v xml:space="preserve"> </v>
      </c>
      <c r="DN954" s="474"/>
      <c r="DO954" s="117"/>
      <c r="DP954" s="117"/>
      <c r="DQ954" s="117"/>
      <c r="DR954" s="117"/>
      <c r="DS954" s="117"/>
      <c r="DT954" s="254"/>
      <c r="DU954" s="476"/>
      <c r="DV954" s="224" t="str">
        <f t="shared" si="918"/>
        <v xml:space="preserve"> </v>
      </c>
      <c r="DW954" s="115"/>
      <c r="DX954" s="470"/>
      <c r="DY954" s="117"/>
      <c r="DZ954" s="704"/>
      <c r="EA954" s="224" t="str">
        <f t="shared" si="919"/>
        <v xml:space="preserve"> </v>
      </c>
      <c r="EB954" s="906"/>
      <c r="EC954" s="904"/>
      <c r="ED954" s="904"/>
      <c r="EE954" s="904"/>
      <c r="EF954" s="904"/>
      <c r="EG954" s="904"/>
      <c r="EH954" s="904"/>
      <c r="EI954" s="904"/>
      <c r="EJ954" s="904"/>
      <c r="EK954" s="905"/>
      <c r="EL954" s="80"/>
      <c r="EM954" s="224" t="str">
        <f t="shared" si="907"/>
        <v xml:space="preserve"> </v>
      </c>
      <c r="EN954" s="224" t="str">
        <f t="shared" si="908"/>
        <v xml:space="preserve"> </v>
      </c>
      <c r="EO954" s="115"/>
      <c r="EP954" s="1050"/>
      <c r="EQ954" s="253"/>
      <c r="ER954" s="117"/>
      <c r="ES954" s="1258">
        <f t="shared" si="909"/>
        <v>863</v>
      </c>
      <c r="ET954" s="224" t="str">
        <f t="shared" si="910"/>
        <v xml:space="preserve"> </v>
      </c>
      <c r="EU954" s="477" t="str">
        <f t="shared" si="911"/>
        <v/>
      </c>
      <c r="EV954" s="1334" t="str">
        <f t="shared" si="914"/>
        <v xml:space="preserve"> </v>
      </c>
      <c r="EW954" s="1332" t="str">
        <f t="shared" si="958"/>
        <v/>
      </c>
      <c r="EX954" s="1275" t="str">
        <f t="shared" si="940"/>
        <v/>
      </c>
      <c r="EY954" s="1275" t="str">
        <f t="shared" si="941"/>
        <v/>
      </c>
      <c r="EZ954" s="1275" t="str">
        <f t="shared" si="942"/>
        <v/>
      </c>
      <c r="FA954" s="1275" t="str">
        <f t="shared" si="943"/>
        <v/>
      </c>
      <c r="FB954" s="1275" t="str">
        <f t="shared" si="944"/>
        <v/>
      </c>
      <c r="FC954" s="1333" t="str">
        <f t="shared" si="945"/>
        <v/>
      </c>
      <c r="FE954" s="1234" t="str">
        <f t="shared" si="946"/>
        <v xml:space="preserve"> </v>
      </c>
      <c r="FF954" s="1234" t="str">
        <f t="shared" si="947"/>
        <v xml:space="preserve"> </v>
      </c>
      <c r="FG954" s="1234" t="str">
        <f t="shared" si="948"/>
        <v xml:space="preserve"> </v>
      </c>
      <c r="FH954" s="1234" t="str">
        <f t="shared" si="949"/>
        <v xml:space="preserve"> </v>
      </c>
      <c r="FI954" s="1234" t="str">
        <f t="shared" si="920"/>
        <v xml:space="preserve"> </v>
      </c>
      <c r="FJ954" s="1234" t="str">
        <f t="shared" si="950"/>
        <v xml:space="preserve"> </v>
      </c>
      <c r="FK954" s="1234">
        <f t="shared" si="921"/>
        <v>0</v>
      </c>
      <c r="FL954" s="1227"/>
      <c r="FM954" s="1234" t="str">
        <f t="shared" si="922"/>
        <v xml:space="preserve"> </v>
      </c>
      <c r="FN954" s="1234" t="str">
        <f t="shared" si="923"/>
        <v xml:space="preserve"> </v>
      </c>
      <c r="FO954" s="1234" t="str">
        <f t="shared" si="951"/>
        <v xml:space="preserve"> </v>
      </c>
      <c r="FP954" s="1234" t="str">
        <f t="shared" si="952"/>
        <v xml:space="preserve"> </v>
      </c>
      <c r="FQ954" s="1234" t="str">
        <f t="shared" si="924"/>
        <v xml:space="preserve"> </v>
      </c>
      <c r="FR954" s="1234" t="str">
        <f t="shared" si="953"/>
        <v xml:space="preserve"> </v>
      </c>
      <c r="FS954" s="1234">
        <f t="shared" si="959"/>
        <v>0</v>
      </c>
      <c r="FT954" s="1227"/>
      <c r="FU954" s="1234" t="str">
        <f t="shared" si="954"/>
        <v xml:space="preserve"> </v>
      </c>
      <c r="FV954" s="1234" t="str">
        <f t="shared" si="955"/>
        <v xml:space="preserve"> </v>
      </c>
      <c r="FW954" s="1234" t="str">
        <f t="shared" si="956"/>
        <v xml:space="preserve"> </v>
      </c>
      <c r="FX954" s="1234" t="str">
        <f t="shared" si="925"/>
        <v xml:space="preserve"> </v>
      </c>
      <c r="FY954" s="1234" t="str">
        <f t="shared" si="926"/>
        <v xml:space="preserve"> </v>
      </c>
      <c r="FZ954" s="1234" t="str">
        <f t="shared" si="957"/>
        <v xml:space="preserve"> </v>
      </c>
      <c r="GA954" s="1234">
        <f t="shared" si="927"/>
        <v>0</v>
      </c>
      <c r="GB954" s="1227"/>
      <c r="GC954" s="1234" t="str">
        <f t="shared" si="928"/>
        <v xml:space="preserve"> </v>
      </c>
      <c r="GD954" s="1234" t="str">
        <f t="shared" si="929"/>
        <v xml:space="preserve"> </v>
      </c>
      <c r="GE954" s="1234" t="str">
        <f t="shared" si="930"/>
        <v xml:space="preserve"> </v>
      </c>
      <c r="GF954" s="1234" t="str">
        <f t="shared" si="931"/>
        <v xml:space="preserve"> </v>
      </c>
      <c r="GG954" s="1234" t="str">
        <f t="shared" si="932"/>
        <v xml:space="preserve"> </v>
      </c>
      <c r="GH954" s="1234" t="str">
        <f t="shared" si="933"/>
        <v xml:space="preserve"> </v>
      </c>
      <c r="GI954" s="1234" t="str">
        <f t="shared" si="934"/>
        <v xml:space="preserve"> </v>
      </c>
      <c r="GJ954" s="1234" t="str">
        <f t="shared" si="935"/>
        <v xml:space="preserve"> </v>
      </c>
      <c r="GK954" s="1234" t="str">
        <f t="shared" si="936"/>
        <v xml:space="preserve"> </v>
      </c>
      <c r="GL954" s="1234" t="str">
        <f t="shared" si="937"/>
        <v xml:space="preserve"> </v>
      </c>
      <c r="GM954" s="1234" t="str">
        <f t="shared" si="938"/>
        <v xml:space="preserve"> </v>
      </c>
      <c r="GN954" s="1234">
        <f t="shared" si="939"/>
        <v>0</v>
      </c>
    </row>
    <row r="955" spans="1:196" s="100" customFormat="1" ht="27" customHeight="1" thickTop="1" thickBot="1">
      <c r="A955" s="1208">
        <f>【A票】【D票】!$D$10</f>
        <v>0</v>
      </c>
      <c r="B955" s="1212">
        <f>【A票】【D票】!$H$10</f>
        <v>0</v>
      </c>
      <c r="C955" s="1213" t="str">
        <f>【A票】【D票】!$K$10</f>
        <v xml:space="preserve"> </v>
      </c>
      <c r="D955" s="1214">
        <f t="shared" si="913"/>
        <v>864</v>
      </c>
      <c r="E955" s="914"/>
      <c r="F955" s="467"/>
      <c r="G955" s="469"/>
      <c r="H955" s="224" t="str">
        <f t="shared" ref="H955:H1018" si="960">IF(AND(COUNTA(J955:T955,Z955,AB955,AD955,AG955,AH955,AK955,BY955:CE955,CG955:CQ955,CT955:DB955,DF955:DK955,DN955:DU955,DW955:DZ955,EO955:ER955)&gt;0,COUNTA(F955:G955)&lt;2),"左欄←は必須回答",IF(COUNTA(F955:G955)=1,"左欄←は必須回答",IF(AND(F955=F$65,OR(COUNTA(I955,Z955,AA955,AB955,AD955,AF955,AG955,AH955,AK955)&gt;0,COUNTA(J955:T955,X955)&gt;0)),"2人目以降の被虐待者のため問1～4まで記入不要"," ")))</f>
        <v xml:space="preserve"> </v>
      </c>
      <c r="I955" s="704"/>
      <c r="J955" s="117"/>
      <c r="K955" s="117"/>
      <c r="L955" s="117"/>
      <c r="M955" s="117"/>
      <c r="N955" s="117"/>
      <c r="O955" s="117"/>
      <c r="P955" s="117"/>
      <c r="Q955" s="117"/>
      <c r="R955" s="117"/>
      <c r="S955" s="117"/>
      <c r="T955" s="254"/>
      <c r="U955" s="646"/>
      <c r="V955" s="646"/>
      <c r="W955" s="114"/>
      <c r="X955" s="254"/>
      <c r="Y955" s="224" t="str">
        <f t="shared" ref="Y955:Y1018" si="961">IF(OR(AND(AND(OR(F955=F$63,F955=F$64),G955&lt;&gt;""),OR(I955="",COUNTA(J955:T955,X955)&lt;1)),AND(COUNTA(F955:G955)=0,COUNTA(I955:T955,X955)&gt;0)),"問1問2記入漏れ、もしくは不要な回答あり",IF(AND(T955&gt;0,OR(COUNTA(U955:W955)&lt;1,COUNTA(U955:W955)&gt;T955)),"その他に人数→具体的内容記入",IF(AND(T955="",COUNTA(U955:W955)&lt;&gt;0),"具体的内容→その他の人数"," ")))</f>
        <v xml:space="preserve"> </v>
      </c>
      <c r="Z955" s="579"/>
      <c r="AA955" s="704"/>
      <c r="AB955" s="119"/>
      <c r="AC955" s="224" t="str">
        <f t="shared" si="915"/>
        <v xml:space="preserve"> </v>
      </c>
      <c r="AD955" s="115"/>
      <c r="AE955" s="253"/>
      <c r="AF955" s="704"/>
      <c r="AG955" s="727"/>
      <c r="AH955" s="727"/>
      <c r="AI955" s="727"/>
      <c r="AJ955" s="727"/>
      <c r="AK955" s="591"/>
      <c r="AL955" s="727"/>
      <c r="AM955" s="727"/>
      <c r="AN955" s="727"/>
      <c r="AO955" s="727"/>
      <c r="AP955" s="727"/>
      <c r="AQ955" s="727"/>
      <c r="AR955" s="727"/>
      <c r="AS955" s="727"/>
      <c r="AT955" s="727"/>
      <c r="AU955" s="727"/>
      <c r="AV955" s="727"/>
      <c r="AW955" s="727"/>
      <c r="AX955" s="727"/>
      <c r="AY955" s="727"/>
      <c r="AZ955" s="727"/>
      <c r="BA955" s="727"/>
      <c r="BB955" s="727"/>
      <c r="BC955" s="821"/>
      <c r="BD955" s="727"/>
      <c r="BE955" s="727"/>
      <c r="BF955" s="727"/>
      <c r="BG955" s="727"/>
      <c r="BH955" s="727"/>
      <c r="BI955" s="727"/>
      <c r="BJ955" s="727"/>
      <c r="BK955" s="727"/>
      <c r="BL955" s="821"/>
      <c r="BM955" s="727"/>
      <c r="BN955" s="727"/>
      <c r="BO955" s="727"/>
      <c r="BP955" s="727"/>
      <c r="BQ955" s="727"/>
      <c r="BR955" s="821"/>
      <c r="BS955" s="727"/>
      <c r="BT955" s="727"/>
      <c r="BU955" s="727"/>
      <c r="BV955" s="591"/>
      <c r="BW955" s="224" t="str">
        <f t="shared" si="912"/>
        <v xml:space="preserve"> </v>
      </c>
      <c r="BX955" s="471">
        <f t="shared" ref="BX955:BX1018" si="962">D955</f>
        <v>864</v>
      </c>
      <c r="BY955" s="117"/>
      <c r="BZ955" s="117"/>
      <c r="CA955" s="117"/>
      <c r="CB955" s="117"/>
      <c r="CC955" s="117"/>
      <c r="CD955" s="461"/>
      <c r="CE955" s="236"/>
      <c r="CF955" s="224" t="str">
        <f t="shared" ref="CF955:CF1018" si="963">IF(AND(AD955=AD$63,COUNTA(BY955:CC955)&lt;1),"問4_1)虐待を受けたと判断→問5に記入",IF(AND(OR(AD955=AD$64,AD955=AD$65,AND(OR(F955=F$63,F955=F$64),AD955="")),OR(COUNTA(BY955:CC955)&gt;0,COUNTA(CD955:CE955)&gt;0)),"虐待判断事例のみ回答",IF(AND(F955=F$65,COUNTA(BY955:CC955)&lt;1),"2人目以降の被虐待者につき、記入必要",IF(AND(COUNTA(F955:G955,I955:X955,Z955:AB955,AD955:AK955)=0,COUNTA(BY955:CE955)&gt;0),"虐待判断事例のみ回答"," "))))</f>
        <v xml:space="preserve"> </v>
      </c>
      <c r="CG955" s="116"/>
      <c r="CH955" s="117"/>
      <c r="CI955" s="117"/>
      <c r="CJ955" s="117"/>
      <c r="CK955" s="472"/>
      <c r="CL955" s="472"/>
      <c r="CM955" s="472"/>
      <c r="CN955" s="472"/>
      <c r="CO955" s="117"/>
      <c r="CP955" s="253"/>
      <c r="CQ955" s="120"/>
      <c r="CR955" s="224" t="str" cm="1">
        <f t="array" ref="CR955">IF(AND(SUM(COUNTIF(CG955:CM955,{"*不明*","*その他*"})+COUNTIF(CO955:CP955,{"*不明*","*その他*"}))&gt;0,CQ955=""),"その他・不明の場合,10)具体的内容、理由を記入",IF(OR(AND(CI955=CI$65,COUNTA(CJ955:CM955)&lt;4),AND(OR(CI955=CI$63,CI955=CI$64,CI955=CI$66,CI955=CI$67,CI955=CI$68,CI955=""),COUNTA(CJ955:CM955)&gt;0)),"3)介護保険認定済→要介護度、認知症自立度、寝たきり度、介護保険サービス記入",IF(OR(AND(OR(CM955=CM$63,CM955=CM$64),CN955=""),AND(OR(CM955=CM$65,CM955=CM$66),CN955&lt;&gt;"")),"7)介護保険サービス受けている/過去受けていた→具体的内容記入"," ")))</f>
        <v xml:space="preserve"> </v>
      </c>
      <c r="CS955" s="224" t="str">
        <f t="shared" ref="CS955:CS1018" si="964">IF(AND(CO955=CO$63,CP955=CP$63),"8)虐待者とのみ同居で、9)家族形態が単独世帯",IF(AND(CO955=CO$64,CP955=CP$63),"8)虐待者及び他家族と同居で、9)家族形態が単独世帯",IF(AND(CO955=CO$64,CP955=CP$64),"8)虐待者及び他家族と同居で、9)家族形態が夫婦のみ世帯"," ")))</f>
        <v xml:space="preserve"> </v>
      </c>
      <c r="CT955" s="116"/>
      <c r="CU955" s="253"/>
      <c r="CV955" s="117"/>
      <c r="CW955" s="117"/>
      <c r="CX955" s="253"/>
      <c r="CY955" s="117"/>
      <c r="CZ955" s="117"/>
      <c r="DA955" s="253"/>
      <c r="DB955" s="117"/>
      <c r="DC955" s="224" t="str">
        <f t="shared" ref="DC955:DC1018" si="965">IF(OR(AND(OR(CT955=CT$71,CT955=CT$72),COUNTA(CU955)&lt;1),AND(OR(CW955=CW$71,CW955=CW$72),COUNTA(CX955)&lt;1),AND(OR(CZ955=CZ$71,CZ955=CZ$72),COUNTA(DA955)&lt;1)),"その他、不明→具体的内容",IF(OR(AND(AND(CT955&lt;&gt;CT$71,CT955&lt;&gt;CT$72),COUNTA(CU955)&gt;0),AND(AND(CW955&lt;&gt;CW$71,CW955&lt;&gt;CW$72),COUNTA(CX955)&gt;0),AND(AND(CZ955&lt;&gt;CZ$71,CZ955&lt;&gt;CZ$72),COUNTA(DA955)&gt;0)),"その他、不明→具体的内容"," "))</f>
        <v xml:space="preserve"> </v>
      </c>
      <c r="DD955" s="224" t="str">
        <f t="shared" ref="DD955:DD1018" si="966">IF(AND(CG955=CG$63,OR(CT955=CT$63,CW955=CW$63,CZ955=CZ$63)),"被虐待者が男性で虐待者が夫",IF(AND(CG955=CG$64,OR(CT955=CT$64,CW955=CW$64,CZ955=CZ$64)),"被虐待者が女性で虐待者が妻",IF(AND(COUNTA(CT955)-COUNTA(CV955)=0,COUNTA(CW955)-COUNTA(CY955)=0,COUNTA(CZ955)-COUNTA(DB955)=0)," ","続柄、年齢を記入")))</f>
        <v xml:space="preserve"> </v>
      </c>
      <c r="DE955" s="224" t="str">
        <f t="shared" si="916"/>
        <v xml:space="preserve"> </v>
      </c>
      <c r="DF955" s="121"/>
      <c r="DG955" s="114"/>
      <c r="DH955" s="704"/>
      <c r="DI955" s="119"/>
      <c r="DJ955" s="187"/>
      <c r="DK955" s="254"/>
      <c r="DL955" s="224" t="str">
        <f t="shared" si="917"/>
        <v xml:space="preserve"> </v>
      </c>
      <c r="DM955" s="224" t="str">
        <f t="shared" ref="DM955:DM1018" si="967">IF(OR(AND(DF955=DF$64,COUNTA(DN955)&lt;1),AND(OR(DF955=DF$63,DF955=DF$65,DF955=DF$66,DF955=DF$67),COUNTA(DN955)&gt;0)),"問7_1)｢分離をしていない場合｣のみ3)の対応内容を記入",IF(AND(DN955&lt;&gt;"",DF955=""),"問7_1-1)分離の有無を記入"," "))</f>
        <v xml:space="preserve"> </v>
      </c>
      <c r="DN955" s="474"/>
      <c r="DO955" s="117"/>
      <c r="DP955" s="117"/>
      <c r="DQ955" s="117"/>
      <c r="DR955" s="117"/>
      <c r="DS955" s="117"/>
      <c r="DT955" s="254"/>
      <c r="DU955" s="476"/>
      <c r="DV955" s="224" t="str">
        <f t="shared" si="918"/>
        <v xml:space="preserve"> </v>
      </c>
      <c r="DW955" s="115"/>
      <c r="DX955" s="470"/>
      <c r="DY955" s="117"/>
      <c r="DZ955" s="704"/>
      <c r="EA955" s="224" t="str">
        <f t="shared" si="919"/>
        <v xml:space="preserve"> </v>
      </c>
      <c r="EB955" s="906"/>
      <c r="EC955" s="904"/>
      <c r="ED955" s="904"/>
      <c r="EE955" s="904"/>
      <c r="EF955" s="904"/>
      <c r="EG955" s="904"/>
      <c r="EH955" s="904"/>
      <c r="EI955" s="904"/>
      <c r="EJ955" s="904"/>
      <c r="EK955" s="905"/>
      <c r="EL955" s="80"/>
      <c r="EM955" s="224" t="str">
        <f t="shared" ref="EM955:EM1018" si="968">IF(AND(AD955=AD$63,COUNTA(EB955:EK955)&lt;10),"問7_5)養護者支援の取組記載漏れ"," ")</f>
        <v xml:space="preserve"> </v>
      </c>
      <c r="EN955" s="224" t="str">
        <f t="shared" ref="EN955:EN1018" si="969">IF(OR(AND(AD955=AD$63,COUNTA(DF955,DW955,DY955,EB955:EK955)&lt;13),AND(OR(AD955=AD$64,AD955=AD$65,AND(OR(F955=F$63,F955=F$64),AD955="")),COUNTA(DF955,DW955,DY955,EB955:EK955)&gt;0)),"問4_1)「虐待を受けたと判断」の場合→問7に記入",IF(AND(F955=F$65,COUNTA(DF955,DW955,DY955,EB955:EK955)&lt;13),"2人目以降の被虐待者につき、記入必要",IF(AND(COUNTA(F955:G955,I955:X955,Z955:AB955,AD955:AK955)=0,COUNTA(DF955:DK955,DN955:DU955,DW955:DZ955,EB955:EK955)&gt;0),"虐待事例の場合のみ回答"," ")))</f>
        <v xml:space="preserve"> </v>
      </c>
      <c r="EO955" s="115"/>
      <c r="EP955" s="1050"/>
      <c r="EQ955" s="253"/>
      <c r="ER955" s="117"/>
      <c r="ES955" s="1258">
        <f t="shared" ref="ES955:ES1018" si="970">BX955</f>
        <v>864</v>
      </c>
      <c r="ET955" s="224" t="str">
        <f t="shared" ref="ET955:ET1018" si="971">IF(OR(AND(AD955=AD$63,COUNTA(EO955)&lt;1),AND(OR(AD955=AD$64,AD955=AD$65,AND(OR(F955=F$63,F955=F$64),AD955="")),COUNTA(EO955)&gt;0),AND(EO955=$EO$64,EP955="")),"問4_1)「虐待を受けたと判断」の場合→問8に記入",IF(AND(F955=F$65,COUNTA(EO955)&lt;1),"2人目以降の被虐待者につき、記入必要",IF(AND(COUNTA(F955:G955,I955:X955,Z955:AB955,AD955:AK955)=0,COUNTA(EO955)&gt;0),"虐待事例の場合のみ回答"," ")))</f>
        <v xml:space="preserve"> </v>
      </c>
      <c r="EU955" s="477" t="str">
        <f t="shared" ref="EU955:EU1018" si="972">IF(COUNTIF(H955," ")+COUNTIF(Y955," ")+COUNTIF(AC955," ")+COUNTIF(BW955," ")+COUNTIF(CF955," ")+COUNTIF(CR955," ")+COUNTIF(CS955," ")+COUNTIF(DC955:DE955," ")+COUNTIF(DL955:DM955," ")+COUNTIF(DV955," ")+COUNTIF(EA955," ")+COUNTIF(EM955:EN955," ")+COUNTIF(ET955, " ")&lt;17,"エラーが残っています","")</f>
        <v/>
      </c>
      <c r="EV955" s="1334" t="str">
        <f t="shared" si="914"/>
        <v xml:space="preserve"> </v>
      </c>
      <c r="EW955" s="1332" t="str">
        <f t="shared" si="958"/>
        <v/>
      </c>
      <c r="EX955" s="1275" t="str">
        <f t="shared" si="940"/>
        <v/>
      </c>
      <c r="EY955" s="1275" t="str">
        <f t="shared" si="941"/>
        <v/>
      </c>
      <c r="EZ955" s="1275" t="str">
        <f t="shared" si="942"/>
        <v/>
      </c>
      <c r="FA955" s="1275" t="str">
        <f t="shared" si="943"/>
        <v/>
      </c>
      <c r="FB955" s="1275" t="str">
        <f t="shared" si="944"/>
        <v/>
      </c>
      <c r="FC955" s="1333" t="str">
        <f t="shared" si="945"/>
        <v/>
      </c>
      <c r="FE955" s="1234" t="str">
        <f t="shared" si="946"/>
        <v xml:space="preserve"> </v>
      </c>
      <c r="FF955" s="1234" t="str">
        <f t="shared" si="947"/>
        <v xml:space="preserve"> </v>
      </c>
      <c r="FG955" s="1234" t="str">
        <f t="shared" si="948"/>
        <v xml:space="preserve"> </v>
      </c>
      <c r="FH955" s="1234" t="str">
        <f t="shared" si="949"/>
        <v xml:space="preserve"> </v>
      </c>
      <c r="FI955" s="1234" t="str">
        <f t="shared" si="920"/>
        <v xml:space="preserve"> </v>
      </c>
      <c r="FJ955" s="1234" t="str">
        <f t="shared" si="950"/>
        <v xml:space="preserve"> </v>
      </c>
      <c r="FK955" s="1234">
        <f t="shared" si="921"/>
        <v>0</v>
      </c>
      <c r="FL955" s="1227"/>
      <c r="FM955" s="1234" t="str">
        <f t="shared" si="922"/>
        <v xml:space="preserve"> </v>
      </c>
      <c r="FN955" s="1234" t="str">
        <f t="shared" si="923"/>
        <v xml:space="preserve"> </v>
      </c>
      <c r="FO955" s="1234" t="str">
        <f t="shared" si="951"/>
        <v xml:space="preserve"> </v>
      </c>
      <c r="FP955" s="1234" t="str">
        <f t="shared" si="952"/>
        <v xml:space="preserve"> </v>
      </c>
      <c r="FQ955" s="1234" t="str">
        <f t="shared" si="924"/>
        <v xml:space="preserve"> </v>
      </c>
      <c r="FR955" s="1234" t="str">
        <f t="shared" si="953"/>
        <v xml:space="preserve"> </v>
      </c>
      <c r="FS955" s="1234">
        <f t="shared" si="959"/>
        <v>0</v>
      </c>
      <c r="FT955" s="1227"/>
      <c r="FU955" s="1234" t="str">
        <f t="shared" si="954"/>
        <v xml:space="preserve"> </v>
      </c>
      <c r="FV955" s="1234" t="str">
        <f t="shared" si="955"/>
        <v xml:space="preserve"> </v>
      </c>
      <c r="FW955" s="1234" t="str">
        <f t="shared" si="956"/>
        <v xml:space="preserve"> </v>
      </c>
      <c r="FX955" s="1234" t="str">
        <f t="shared" si="925"/>
        <v xml:space="preserve"> </v>
      </c>
      <c r="FY955" s="1234" t="str">
        <f t="shared" si="926"/>
        <v xml:space="preserve"> </v>
      </c>
      <c r="FZ955" s="1234" t="str">
        <f t="shared" si="957"/>
        <v xml:space="preserve"> </v>
      </c>
      <c r="GA955" s="1234">
        <f t="shared" si="927"/>
        <v>0</v>
      </c>
      <c r="GB955" s="1227"/>
      <c r="GC955" s="1234" t="str">
        <f t="shared" si="928"/>
        <v xml:space="preserve"> </v>
      </c>
      <c r="GD955" s="1234" t="str">
        <f t="shared" si="929"/>
        <v xml:space="preserve"> </v>
      </c>
      <c r="GE955" s="1234" t="str">
        <f t="shared" si="930"/>
        <v xml:space="preserve"> </v>
      </c>
      <c r="GF955" s="1234" t="str">
        <f t="shared" si="931"/>
        <v xml:space="preserve"> </v>
      </c>
      <c r="GG955" s="1234" t="str">
        <f t="shared" si="932"/>
        <v xml:space="preserve"> </v>
      </c>
      <c r="GH955" s="1234" t="str">
        <f t="shared" si="933"/>
        <v xml:space="preserve"> </v>
      </c>
      <c r="GI955" s="1234" t="str">
        <f t="shared" si="934"/>
        <v xml:space="preserve"> </v>
      </c>
      <c r="GJ955" s="1234" t="str">
        <f t="shared" si="935"/>
        <v xml:space="preserve"> </v>
      </c>
      <c r="GK955" s="1234" t="str">
        <f t="shared" si="936"/>
        <v xml:space="preserve"> </v>
      </c>
      <c r="GL955" s="1234" t="str">
        <f t="shared" si="937"/>
        <v xml:space="preserve"> </v>
      </c>
      <c r="GM955" s="1234" t="str">
        <f t="shared" si="938"/>
        <v xml:space="preserve"> </v>
      </c>
      <c r="GN955" s="1234">
        <f t="shared" si="939"/>
        <v>0</v>
      </c>
    </row>
    <row r="956" spans="1:196" s="100" customFormat="1" ht="27" customHeight="1" thickTop="1" thickBot="1">
      <c r="A956" s="1208">
        <f>【A票】【D票】!$D$10</f>
        <v>0</v>
      </c>
      <c r="B956" s="1212">
        <f>【A票】【D票】!$H$10</f>
        <v>0</v>
      </c>
      <c r="C956" s="1213" t="str">
        <f>【A票】【D票】!$K$10</f>
        <v xml:space="preserve"> </v>
      </c>
      <c r="D956" s="1214">
        <f t="shared" si="913"/>
        <v>865</v>
      </c>
      <c r="E956" s="914"/>
      <c r="F956" s="467"/>
      <c r="G956" s="469"/>
      <c r="H956" s="224" t="str">
        <f t="shared" si="960"/>
        <v xml:space="preserve"> </v>
      </c>
      <c r="I956" s="704"/>
      <c r="J956" s="117"/>
      <c r="K956" s="117"/>
      <c r="L956" s="117"/>
      <c r="M956" s="117"/>
      <c r="N956" s="117"/>
      <c r="O956" s="117"/>
      <c r="P956" s="117"/>
      <c r="Q956" s="117"/>
      <c r="R956" s="117"/>
      <c r="S956" s="117"/>
      <c r="T956" s="254"/>
      <c r="U956" s="646"/>
      <c r="V956" s="646"/>
      <c r="W956" s="114"/>
      <c r="X956" s="254"/>
      <c r="Y956" s="224" t="str">
        <f t="shared" si="961"/>
        <v xml:space="preserve"> </v>
      </c>
      <c r="Z956" s="579"/>
      <c r="AA956" s="704"/>
      <c r="AB956" s="119"/>
      <c r="AC956" s="224" t="str">
        <f t="shared" si="915"/>
        <v xml:space="preserve"> </v>
      </c>
      <c r="AD956" s="115"/>
      <c r="AE956" s="253"/>
      <c r="AF956" s="704"/>
      <c r="AG956" s="727"/>
      <c r="AH956" s="727"/>
      <c r="AI956" s="727"/>
      <c r="AJ956" s="727"/>
      <c r="AK956" s="591"/>
      <c r="AL956" s="727"/>
      <c r="AM956" s="727"/>
      <c r="AN956" s="727"/>
      <c r="AO956" s="727"/>
      <c r="AP956" s="727"/>
      <c r="AQ956" s="727"/>
      <c r="AR956" s="727"/>
      <c r="AS956" s="727"/>
      <c r="AT956" s="727"/>
      <c r="AU956" s="727"/>
      <c r="AV956" s="727"/>
      <c r="AW956" s="727"/>
      <c r="AX956" s="727"/>
      <c r="AY956" s="727"/>
      <c r="AZ956" s="727"/>
      <c r="BA956" s="727"/>
      <c r="BB956" s="727"/>
      <c r="BC956" s="821"/>
      <c r="BD956" s="727"/>
      <c r="BE956" s="727"/>
      <c r="BF956" s="727"/>
      <c r="BG956" s="727"/>
      <c r="BH956" s="727"/>
      <c r="BI956" s="727"/>
      <c r="BJ956" s="727"/>
      <c r="BK956" s="727"/>
      <c r="BL956" s="821"/>
      <c r="BM956" s="727"/>
      <c r="BN956" s="727"/>
      <c r="BO956" s="727"/>
      <c r="BP956" s="727"/>
      <c r="BQ956" s="727"/>
      <c r="BR956" s="821"/>
      <c r="BS956" s="727"/>
      <c r="BT956" s="727"/>
      <c r="BU956" s="727"/>
      <c r="BV956" s="591"/>
      <c r="BW956" s="224" t="str">
        <f t="shared" ref="BW956:BW1019" si="973">IF(AND(OR(Z956=Z$66,Z956=Z$67,Z956=""),COUNTA(AD956:BV956)&gt;0),"問3事実確認行っていない→記入不要",
IF(AND(OR(Z956=Z$63,Z956=Z$64,Z956=Z$65),AD956=""),"問3事実確認を行った→問4_1)調査の結果に記入",
IF(AND(AD956=AD$63,COUNTA(AF956:AI956,AL956:BB956,BD956:BK956,BM956:BQ956,BS956:BU956)&lt;37),"問4_2)～問4_6)_5の回答漏れがあります",
IF(AND(OR(AD956=AD$64,AD956=AD$65),COUNTA(AF956:BV956)&gt;0),"問4_1)虐待があったといえない→2)～6)記入不要",
IF(AND(G956=G$65,OR(AD956=AD$64,AD956=AD$65)),"要確認事項「対応時期」で選択肢cとした場合、虐待の事実が認められた事例のみ回答",
IF(AND(AD956=AD$65,AE956=""),"虐待の判断に至らなかった理由を記入",
IF(AND(F956=F$64,AG956=1),"被虐待者が複数いる事例を選択中→被虐待者人数確認"," ")))))))</f>
        <v xml:space="preserve"> </v>
      </c>
      <c r="BX956" s="471">
        <f t="shared" si="962"/>
        <v>865</v>
      </c>
      <c r="BY956" s="117"/>
      <c r="BZ956" s="117"/>
      <c r="CA956" s="117"/>
      <c r="CB956" s="117"/>
      <c r="CC956" s="117"/>
      <c r="CD956" s="461"/>
      <c r="CE956" s="236"/>
      <c r="CF956" s="224" t="str">
        <f t="shared" si="963"/>
        <v xml:space="preserve"> </v>
      </c>
      <c r="CG956" s="116"/>
      <c r="CH956" s="117"/>
      <c r="CI956" s="117"/>
      <c r="CJ956" s="117"/>
      <c r="CK956" s="472"/>
      <c r="CL956" s="472"/>
      <c r="CM956" s="472"/>
      <c r="CN956" s="472"/>
      <c r="CO956" s="117"/>
      <c r="CP956" s="253"/>
      <c r="CQ956" s="120"/>
      <c r="CR956" s="224" t="str" cm="1">
        <f t="array" ref="CR956">IF(AND(SUM(COUNTIF(CG956:CM956,{"*不明*","*その他*"})+COUNTIF(CO956:CP956,{"*不明*","*その他*"}))&gt;0,CQ956=""),"その他・不明の場合,10)具体的内容、理由を記入",IF(OR(AND(CI956=CI$65,COUNTA(CJ956:CM956)&lt;4),AND(OR(CI956=CI$63,CI956=CI$64,CI956=CI$66,CI956=CI$67,CI956=CI$68,CI956=""),COUNTA(CJ956:CM956)&gt;0)),"3)介護保険認定済→要介護度、認知症自立度、寝たきり度、介護保険サービス記入",IF(OR(AND(OR(CM956=CM$63,CM956=CM$64),CN956=""),AND(OR(CM956=CM$65,CM956=CM$66),CN956&lt;&gt;"")),"7)介護保険サービス受けている/過去受けていた→具体的内容記入"," ")))</f>
        <v xml:space="preserve"> </v>
      </c>
      <c r="CS956" s="224" t="str">
        <f t="shared" si="964"/>
        <v xml:space="preserve"> </v>
      </c>
      <c r="CT956" s="116"/>
      <c r="CU956" s="253"/>
      <c r="CV956" s="117"/>
      <c r="CW956" s="117"/>
      <c r="CX956" s="253"/>
      <c r="CY956" s="117"/>
      <c r="CZ956" s="117"/>
      <c r="DA956" s="253"/>
      <c r="DB956" s="117"/>
      <c r="DC956" s="224" t="str">
        <f t="shared" si="965"/>
        <v xml:space="preserve"> </v>
      </c>
      <c r="DD956" s="224" t="str">
        <f t="shared" si="966"/>
        <v xml:space="preserve"> </v>
      </c>
      <c r="DE956" s="224" t="str">
        <f t="shared" si="916"/>
        <v xml:space="preserve"> </v>
      </c>
      <c r="DF956" s="121"/>
      <c r="DG956" s="114"/>
      <c r="DH956" s="704"/>
      <c r="DI956" s="119"/>
      <c r="DJ956" s="187"/>
      <c r="DK956" s="254"/>
      <c r="DL956" s="224" t="str">
        <f t="shared" si="917"/>
        <v xml:space="preserve"> </v>
      </c>
      <c r="DM956" s="224" t="str">
        <f t="shared" si="967"/>
        <v xml:space="preserve"> </v>
      </c>
      <c r="DN956" s="474"/>
      <c r="DO956" s="117"/>
      <c r="DP956" s="117"/>
      <c r="DQ956" s="117"/>
      <c r="DR956" s="117"/>
      <c r="DS956" s="117"/>
      <c r="DT956" s="254"/>
      <c r="DU956" s="476"/>
      <c r="DV956" s="224" t="str">
        <f t="shared" si="918"/>
        <v xml:space="preserve"> </v>
      </c>
      <c r="DW956" s="115"/>
      <c r="DX956" s="470"/>
      <c r="DY956" s="117"/>
      <c r="DZ956" s="704"/>
      <c r="EA956" s="224" t="str">
        <f t="shared" si="919"/>
        <v xml:space="preserve"> </v>
      </c>
      <c r="EB956" s="906"/>
      <c r="EC956" s="904"/>
      <c r="ED956" s="904"/>
      <c r="EE956" s="904"/>
      <c r="EF956" s="904"/>
      <c r="EG956" s="904"/>
      <c r="EH956" s="904"/>
      <c r="EI956" s="904"/>
      <c r="EJ956" s="904"/>
      <c r="EK956" s="905"/>
      <c r="EL956" s="80"/>
      <c r="EM956" s="224" t="str">
        <f t="shared" si="968"/>
        <v xml:space="preserve"> </v>
      </c>
      <c r="EN956" s="224" t="str">
        <f t="shared" si="969"/>
        <v xml:space="preserve"> </v>
      </c>
      <c r="EO956" s="115"/>
      <c r="EP956" s="1050"/>
      <c r="EQ956" s="253"/>
      <c r="ER956" s="117"/>
      <c r="ES956" s="1258">
        <f t="shared" si="970"/>
        <v>865</v>
      </c>
      <c r="ET956" s="224" t="str">
        <f t="shared" si="971"/>
        <v xml:space="preserve"> </v>
      </c>
      <c r="EU956" s="477" t="str">
        <f t="shared" si="972"/>
        <v/>
      </c>
      <c r="EV956" s="1334" t="str">
        <f t="shared" si="914"/>
        <v xml:space="preserve"> </v>
      </c>
      <c r="EW956" s="1332" t="str">
        <f t="shared" si="958"/>
        <v/>
      </c>
      <c r="EX956" s="1275" t="str">
        <f t="shared" si="940"/>
        <v/>
      </c>
      <c r="EY956" s="1275" t="str">
        <f t="shared" si="941"/>
        <v/>
      </c>
      <c r="EZ956" s="1275" t="str">
        <f t="shared" si="942"/>
        <v/>
      </c>
      <c r="FA956" s="1275" t="str">
        <f t="shared" si="943"/>
        <v/>
      </c>
      <c r="FB956" s="1275" t="str">
        <f t="shared" si="944"/>
        <v/>
      </c>
      <c r="FC956" s="1333" t="str">
        <f t="shared" si="945"/>
        <v/>
      </c>
      <c r="FE956" s="1234" t="str">
        <f t="shared" si="946"/>
        <v xml:space="preserve"> </v>
      </c>
      <c r="FF956" s="1234" t="str">
        <f t="shared" si="947"/>
        <v xml:space="preserve"> </v>
      </c>
      <c r="FG956" s="1234" t="str">
        <f t="shared" si="948"/>
        <v xml:space="preserve"> </v>
      </c>
      <c r="FH956" s="1234" t="str">
        <f t="shared" si="949"/>
        <v xml:space="preserve"> </v>
      </c>
      <c r="FI956" s="1234" t="str">
        <f t="shared" si="920"/>
        <v xml:space="preserve"> </v>
      </c>
      <c r="FJ956" s="1234" t="str">
        <f t="shared" si="950"/>
        <v xml:space="preserve"> </v>
      </c>
      <c r="FK956" s="1234">
        <f t="shared" si="921"/>
        <v>0</v>
      </c>
      <c r="FL956" s="1227"/>
      <c r="FM956" s="1234" t="str">
        <f t="shared" si="922"/>
        <v xml:space="preserve"> </v>
      </c>
      <c r="FN956" s="1234" t="str">
        <f t="shared" si="923"/>
        <v xml:space="preserve"> </v>
      </c>
      <c r="FO956" s="1234" t="str">
        <f t="shared" si="951"/>
        <v xml:space="preserve"> </v>
      </c>
      <c r="FP956" s="1234" t="str">
        <f t="shared" si="952"/>
        <v xml:space="preserve"> </v>
      </c>
      <c r="FQ956" s="1234" t="str">
        <f t="shared" si="924"/>
        <v xml:space="preserve"> </v>
      </c>
      <c r="FR956" s="1234" t="str">
        <f t="shared" si="953"/>
        <v xml:space="preserve"> </v>
      </c>
      <c r="FS956" s="1234">
        <f t="shared" si="959"/>
        <v>0</v>
      </c>
      <c r="FT956" s="1227"/>
      <c r="FU956" s="1234" t="str">
        <f t="shared" si="954"/>
        <v xml:space="preserve"> </v>
      </c>
      <c r="FV956" s="1234" t="str">
        <f t="shared" si="955"/>
        <v xml:space="preserve"> </v>
      </c>
      <c r="FW956" s="1234" t="str">
        <f t="shared" si="956"/>
        <v xml:space="preserve"> </v>
      </c>
      <c r="FX956" s="1234" t="str">
        <f t="shared" si="925"/>
        <v xml:space="preserve"> </v>
      </c>
      <c r="FY956" s="1234" t="str">
        <f t="shared" si="926"/>
        <v xml:space="preserve"> </v>
      </c>
      <c r="FZ956" s="1234" t="str">
        <f t="shared" si="957"/>
        <v xml:space="preserve"> </v>
      </c>
      <c r="GA956" s="1234">
        <f t="shared" si="927"/>
        <v>0</v>
      </c>
      <c r="GB956" s="1227"/>
      <c r="GC956" s="1234" t="str">
        <f t="shared" si="928"/>
        <v xml:space="preserve"> </v>
      </c>
      <c r="GD956" s="1234" t="str">
        <f t="shared" si="929"/>
        <v xml:space="preserve"> </v>
      </c>
      <c r="GE956" s="1234" t="str">
        <f t="shared" si="930"/>
        <v xml:space="preserve"> </v>
      </c>
      <c r="GF956" s="1234" t="str">
        <f t="shared" si="931"/>
        <v xml:space="preserve"> </v>
      </c>
      <c r="GG956" s="1234" t="str">
        <f t="shared" si="932"/>
        <v xml:space="preserve"> </v>
      </c>
      <c r="GH956" s="1234" t="str">
        <f t="shared" si="933"/>
        <v xml:space="preserve"> </v>
      </c>
      <c r="GI956" s="1234" t="str">
        <f t="shared" si="934"/>
        <v xml:space="preserve"> </v>
      </c>
      <c r="GJ956" s="1234" t="str">
        <f t="shared" si="935"/>
        <v xml:space="preserve"> </v>
      </c>
      <c r="GK956" s="1234" t="str">
        <f t="shared" si="936"/>
        <v xml:space="preserve"> </v>
      </c>
      <c r="GL956" s="1234" t="str">
        <f t="shared" si="937"/>
        <v xml:space="preserve"> </v>
      </c>
      <c r="GM956" s="1234" t="str">
        <f t="shared" si="938"/>
        <v xml:space="preserve"> </v>
      </c>
      <c r="GN956" s="1234">
        <f t="shared" si="939"/>
        <v>0</v>
      </c>
    </row>
    <row r="957" spans="1:196" s="100" customFormat="1" ht="27" customHeight="1" thickTop="1" thickBot="1">
      <c r="A957" s="1208">
        <f>【A票】【D票】!$D$10</f>
        <v>0</v>
      </c>
      <c r="B957" s="1212">
        <f>【A票】【D票】!$H$10</f>
        <v>0</v>
      </c>
      <c r="C957" s="1213" t="str">
        <f>【A票】【D票】!$K$10</f>
        <v xml:space="preserve"> </v>
      </c>
      <c r="D957" s="1214">
        <f t="shared" si="913"/>
        <v>866</v>
      </c>
      <c r="E957" s="914"/>
      <c r="F957" s="467"/>
      <c r="G957" s="469"/>
      <c r="H957" s="224" t="str">
        <f t="shared" si="960"/>
        <v xml:space="preserve"> </v>
      </c>
      <c r="I957" s="704"/>
      <c r="J957" s="117"/>
      <c r="K957" s="117"/>
      <c r="L957" s="117"/>
      <c r="M957" s="117"/>
      <c r="N957" s="117"/>
      <c r="O957" s="117"/>
      <c r="P957" s="117"/>
      <c r="Q957" s="117"/>
      <c r="R957" s="117"/>
      <c r="S957" s="117"/>
      <c r="T957" s="254"/>
      <c r="U957" s="646"/>
      <c r="V957" s="646"/>
      <c r="W957" s="114"/>
      <c r="X957" s="254"/>
      <c r="Y957" s="224" t="str">
        <f t="shared" si="961"/>
        <v xml:space="preserve"> </v>
      </c>
      <c r="Z957" s="579"/>
      <c r="AA957" s="704"/>
      <c r="AB957" s="119"/>
      <c r="AC957" s="224" t="str">
        <f t="shared" si="915"/>
        <v xml:space="preserve"> </v>
      </c>
      <c r="AD957" s="115"/>
      <c r="AE957" s="253"/>
      <c r="AF957" s="704"/>
      <c r="AG957" s="727"/>
      <c r="AH957" s="727"/>
      <c r="AI957" s="727"/>
      <c r="AJ957" s="727"/>
      <c r="AK957" s="591"/>
      <c r="AL957" s="727"/>
      <c r="AM957" s="727"/>
      <c r="AN957" s="727"/>
      <c r="AO957" s="727"/>
      <c r="AP957" s="727"/>
      <c r="AQ957" s="727"/>
      <c r="AR957" s="727"/>
      <c r="AS957" s="727"/>
      <c r="AT957" s="727"/>
      <c r="AU957" s="727"/>
      <c r="AV957" s="727"/>
      <c r="AW957" s="727"/>
      <c r="AX957" s="727"/>
      <c r="AY957" s="727"/>
      <c r="AZ957" s="727"/>
      <c r="BA957" s="727"/>
      <c r="BB957" s="727"/>
      <c r="BC957" s="821"/>
      <c r="BD957" s="727"/>
      <c r="BE957" s="727"/>
      <c r="BF957" s="727"/>
      <c r="BG957" s="727"/>
      <c r="BH957" s="727"/>
      <c r="BI957" s="727"/>
      <c r="BJ957" s="727"/>
      <c r="BK957" s="727"/>
      <c r="BL957" s="821"/>
      <c r="BM957" s="727"/>
      <c r="BN957" s="727"/>
      <c r="BO957" s="727"/>
      <c r="BP957" s="727"/>
      <c r="BQ957" s="727"/>
      <c r="BR957" s="821"/>
      <c r="BS957" s="727"/>
      <c r="BT957" s="727"/>
      <c r="BU957" s="727"/>
      <c r="BV957" s="591"/>
      <c r="BW957" s="224" t="str">
        <f t="shared" si="973"/>
        <v xml:space="preserve"> </v>
      </c>
      <c r="BX957" s="471">
        <f t="shared" si="962"/>
        <v>866</v>
      </c>
      <c r="BY957" s="117"/>
      <c r="BZ957" s="117"/>
      <c r="CA957" s="117"/>
      <c r="CB957" s="117"/>
      <c r="CC957" s="117"/>
      <c r="CD957" s="461"/>
      <c r="CE957" s="236"/>
      <c r="CF957" s="224" t="str">
        <f t="shared" si="963"/>
        <v xml:space="preserve"> </v>
      </c>
      <c r="CG957" s="116"/>
      <c r="CH957" s="117"/>
      <c r="CI957" s="117"/>
      <c r="CJ957" s="117"/>
      <c r="CK957" s="472"/>
      <c r="CL957" s="472"/>
      <c r="CM957" s="472"/>
      <c r="CN957" s="472"/>
      <c r="CO957" s="117"/>
      <c r="CP957" s="253"/>
      <c r="CQ957" s="120"/>
      <c r="CR957" s="224" t="str" cm="1">
        <f t="array" ref="CR957">IF(AND(SUM(COUNTIF(CG957:CM957,{"*不明*","*その他*"})+COUNTIF(CO957:CP957,{"*不明*","*その他*"}))&gt;0,CQ957=""),"その他・不明の場合,10)具体的内容、理由を記入",IF(OR(AND(CI957=CI$65,COUNTA(CJ957:CM957)&lt;4),AND(OR(CI957=CI$63,CI957=CI$64,CI957=CI$66,CI957=CI$67,CI957=CI$68,CI957=""),COUNTA(CJ957:CM957)&gt;0)),"3)介護保険認定済→要介護度、認知症自立度、寝たきり度、介護保険サービス記入",IF(OR(AND(OR(CM957=CM$63,CM957=CM$64),CN957=""),AND(OR(CM957=CM$65,CM957=CM$66),CN957&lt;&gt;"")),"7)介護保険サービス受けている/過去受けていた→具体的内容記入"," ")))</f>
        <v xml:space="preserve"> </v>
      </c>
      <c r="CS957" s="224" t="str">
        <f t="shared" si="964"/>
        <v xml:space="preserve"> </v>
      </c>
      <c r="CT957" s="116"/>
      <c r="CU957" s="253"/>
      <c r="CV957" s="117"/>
      <c r="CW957" s="117"/>
      <c r="CX957" s="253"/>
      <c r="CY957" s="117"/>
      <c r="CZ957" s="117"/>
      <c r="DA957" s="253"/>
      <c r="DB957" s="117"/>
      <c r="DC957" s="224" t="str">
        <f t="shared" si="965"/>
        <v xml:space="preserve"> </v>
      </c>
      <c r="DD957" s="224" t="str">
        <f t="shared" si="966"/>
        <v xml:space="preserve"> </v>
      </c>
      <c r="DE957" s="224" t="str">
        <f t="shared" si="916"/>
        <v xml:space="preserve"> </v>
      </c>
      <c r="DF957" s="121"/>
      <c r="DG957" s="114"/>
      <c r="DH957" s="704"/>
      <c r="DI957" s="119"/>
      <c r="DJ957" s="187"/>
      <c r="DK957" s="254"/>
      <c r="DL957" s="224" t="str">
        <f t="shared" si="917"/>
        <v xml:space="preserve"> </v>
      </c>
      <c r="DM957" s="224" t="str">
        <f t="shared" si="967"/>
        <v xml:space="preserve"> </v>
      </c>
      <c r="DN957" s="474"/>
      <c r="DO957" s="117"/>
      <c r="DP957" s="117"/>
      <c r="DQ957" s="117"/>
      <c r="DR957" s="117"/>
      <c r="DS957" s="117"/>
      <c r="DT957" s="254"/>
      <c r="DU957" s="476"/>
      <c r="DV957" s="224" t="str">
        <f t="shared" si="918"/>
        <v xml:space="preserve"> </v>
      </c>
      <c r="DW957" s="115"/>
      <c r="DX957" s="470"/>
      <c r="DY957" s="117"/>
      <c r="DZ957" s="704"/>
      <c r="EA957" s="224" t="str">
        <f t="shared" si="919"/>
        <v xml:space="preserve"> </v>
      </c>
      <c r="EB957" s="906"/>
      <c r="EC957" s="904"/>
      <c r="ED957" s="904"/>
      <c r="EE957" s="904"/>
      <c r="EF957" s="904"/>
      <c r="EG957" s="904"/>
      <c r="EH957" s="904"/>
      <c r="EI957" s="904"/>
      <c r="EJ957" s="904"/>
      <c r="EK957" s="905"/>
      <c r="EL957" s="80"/>
      <c r="EM957" s="224" t="str">
        <f t="shared" si="968"/>
        <v xml:space="preserve"> </v>
      </c>
      <c r="EN957" s="224" t="str">
        <f t="shared" si="969"/>
        <v xml:space="preserve"> </v>
      </c>
      <c r="EO957" s="115"/>
      <c r="EP957" s="1050"/>
      <c r="EQ957" s="253"/>
      <c r="ER957" s="117"/>
      <c r="ES957" s="1258">
        <f t="shared" si="970"/>
        <v>866</v>
      </c>
      <c r="ET957" s="224" t="str">
        <f t="shared" si="971"/>
        <v xml:space="preserve"> </v>
      </c>
      <c r="EU957" s="477" t="str">
        <f t="shared" si="972"/>
        <v/>
      </c>
      <c r="EV957" s="1334" t="str">
        <f t="shared" si="914"/>
        <v xml:space="preserve"> </v>
      </c>
      <c r="EW957" s="1332" t="str">
        <f t="shared" si="958"/>
        <v/>
      </c>
      <c r="EX957" s="1275" t="str">
        <f t="shared" si="940"/>
        <v/>
      </c>
      <c r="EY957" s="1275" t="str">
        <f t="shared" si="941"/>
        <v/>
      </c>
      <c r="EZ957" s="1275" t="str">
        <f t="shared" si="942"/>
        <v/>
      </c>
      <c r="FA957" s="1275" t="str">
        <f t="shared" si="943"/>
        <v/>
      </c>
      <c r="FB957" s="1275" t="str">
        <f t="shared" si="944"/>
        <v/>
      </c>
      <c r="FC957" s="1333" t="str">
        <f t="shared" si="945"/>
        <v/>
      </c>
      <c r="FE957" s="1234" t="str">
        <f t="shared" si="946"/>
        <v xml:space="preserve"> </v>
      </c>
      <c r="FF957" s="1234" t="str">
        <f t="shared" si="947"/>
        <v xml:space="preserve"> </v>
      </c>
      <c r="FG957" s="1234" t="str">
        <f t="shared" si="948"/>
        <v xml:space="preserve"> </v>
      </c>
      <c r="FH957" s="1234" t="str">
        <f t="shared" si="949"/>
        <v xml:space="preserve"> </v>
      </c>
      <c r="FI957" s="1234" t="str">
        <f t="shared" si="920"/>
        <v xml:space="preserve"> </v>
      </c>
      <c r="FJ957" s="1234" t="str">
        <f t="shared" si="950"/>
        <v xml:space="preserve"> </v>
      </c>
      <c r="FK957" s="1234">
        <f t="shared" si="921"/>
        <v>0</v>
      </c>
      <c r="FL957" s="1227"/>
      <c r="FM957" s="1234" t="str">
        <f t="shared" si="922"/>
        <v xml:space="preserve"> </v>
      </c>
      <c r="FN957" s="1234" t="str">
        <f t="shared" si="923"/>
        <v xml:space="preserve"> </v>
      </c>
      <c r="FO957" s="1234" t="str">
        <f t="shared" si="951"/>
        <v xml:space="preserve"> </v>
      </c>
      <c r="FP957" s="1234" t="str">
        <f t="shared" si="952"/>
        <v xml:space="preserve"> </v>
      </c>
      <c r="FQ957" s="1234" t="str">
        <f t="shared" si="924"/>
        <v xml:space="preserve"> </v>
      </c>
      <c r="FR957" s="1234" t="str">
        <f t="shared" si="953"/>
        <v xml:space="preserve"> </v>
      </c>
      <c r="FS957" s="1234">
        <f t="shared" si="959"/>
        <v>0</v>
      </c>
      <c r="FT957" s="1227"/>
      <c r="FU957" s="1234" t="str">
        <f t="shared" si="954"/>
        <v xml:space="preserve"> </v>
      </c>
      <c r="FV957" s="1234" t="str">
        <f t="shared" si="955"/>
        <v xml:space="preserve"> </v>
      </c>
      <c r="FW957" s="1234" t="str">
        <f t="shared" si="956"/>
        <v xml:space="preserve"> </v>
      </c>
      <c r="FX957" s="1234" t="str">
        <f t="shared" si="925"/>
        <v xml:space="preserve"> </v>
      </c>
      <c r="FY957" s="1234" t="str">
        <f t="shared" si="926"/>
        <v xml:space="preserve"> </v>
      </c>
      <c r="FZ957" s="1234" t="str">
        <f t="shared" si="957"/>
        <v xml:space="preserve"> </v>
      </c>
      <c r="GA957" s="1234">
        <f t="shared" si="927"/>
        <v>0</v>
      </c>
      <c r="GB957" s="1227"/>
      <c r="GC957" s="1234" t="str">
        <f t="shared" si="928"/>
        <v xml:space="preserve"> </v>
      </c>
      <c r="GD957" s="1234" t="str">
        <f t="shared" si="929"/>
        <v xml:space="preserve"> </v>
      </c>
      <c r="GE957" s="1234" t="str">
        <f t="shared" si="930"/>
        <v xml:space="preserve"> </v>
      </c>
      <c r="GF957" s="1234" t="str">
        <f t="shared" si="931"/>
        <v xml:space="preserve"> </v>
      </c>
      <c r="GG957" s="1234" t="str">
        <f t="shared" si="932"/>
        <v xml:space="preserve"> </v>
      </c>
      <c r="GH957" s="1234" t="str">
        <f t="shared" si="933"/>
        <v xml:space="preserve"> </v>
      </c>
      <c r="GI957" s="1234" t="str">
        <f t="shared" si="934"/>
        <v xml:space="preserve"> </v>
      </c>
      <c r="GJ957" s="1234" t="str">
        <f t="shared" si="935"/>
        <v xml:space="preserve"> </v>
      </c>
      <c r="GK957" s="1234" t="str">
        <f t="shared" si="936"/>
        <v xml:space="preserve"> </v>
      </c>
      <c r="GL957" s="1234" t="str">
        <f t="shared" si="937"/>
        <v xml:space="preserve"> </v>
      </c>
      <c r="GM957" s="1234" t="str">
        <f t="shared" si="938"/>
        <v xml:space="preserve"> </v>
      </c>
      <c r="GN957" s="1234">
        <f t="shared" si="939"/>
        <v>0</v>
      </c>
    </row>
    <row r="958" spans="1:196" s="100" customFormat="1" ht="27" customHeight="1" thickTop="1" thickBot="1">
      <c r="A958" s="1208">
        <f>【A票】【D票】!$D$10</f>
        <v>0</v>
      </c>
      <c r="B958" s="1212">
        <f>【A票】【D票】!$H$10</f>
        <v>0</v>
      </c>
      <c r="C958" s="1213" t="str">
        <f>【A票】【D票】!$K$10</f>
        <v xml:space="preserve"> </v>
      </c>
      <c r="D958" s="1214">
        <f t="shared" si="913"/>
        <v>867</v>
      </c>
      <c r="E958" s="914"/>
      <c r="F958" s="467"/>
      <c r="G958" s="469"/>
      <c r="H958" s="224" t="str">
        <f t="shared" si="960"/>
        <v xml:space="preserve"> </v>
      </c>
      <c r="I958" s="704"/>
      <c r="J958" s="117"/>
      <c r="K958" s="117"/>
      <c r="L958" s="117"/>
      <c r="M958" s="117"/>
      <c r="N958" s="117"/>
      <c r="O958" s="117"/>
      <c r="P958" s="117"/>
      <c r="Q958" s="117"/>
      <c r="R958" s="117"/>
      <c r="S958" s="117"/>
      <c r="T958" s="254"/>
      <c r="U958" s="646"/>
      <c r="V958" s="646"/>
      <c r="W958" s="114"/>
      <c r="X958" s="254"/>
      <c r="Y958" s="224" t="str">
        <f t="shared" si="961"/>
        <v xml:space="preserve"> </v>
      </c>
      <c r="Z958" s="579"/>
      <c r="AA958" s="704"/>
      <c r="AB958" s="119"/>
      <c r="AC958" s="224" t="str">
        <f t="shared" si="915"/>
        <v xml:space="preserve"> </v>
      </c>
      <c r="AD958" s="115"/>
      <c r="AE958" s="253"/>
      <c r="AF958" s="704"/>
      <c r="AG958" s="727"/>
      <c r="AH958" s="727"/>
      <c r="AI958" s="727"/>
      <c r="AJ958" s="727"/>
      <c r="AK958" s="591"/>
      <c r="AL958" s="727"/>
      <c r="AM958" s="727"/>
      <c r="AN958" s="727"/>
      <c r="AO958" s="727"/>
      <c r="AP958" s="727"/>
      <c r="AQ958" s="727"/>
      <c r="AR958" s="727"/>
      <c r="AS958" s="727"/>
      <c r="AT958" s="727"/>
      <c r="AU958" s="727"/>
      <c r="AV958" s="727"/>
      <c r="AW958" s="727"/>
      <c r="AX958" s="727"/>
      <c r="AY958" s="727"/>
      <c r="AZ958" s="727"/>
      <c r="BA958" s="727"/>
      <c r="BB958" s="727"/>
      <c r="BC958" s="821"/>
      <c r="BD958" s="727"/>
      <c r="BE958" s="727"/>
      <c r="BF958" s="727"/>
      <c r="BG958" s="727"/>
      <c r="BH958" s="727"/>
      <c r="BI958" s="727"/>
      <c r="BJ958" s="727"/>
      <c r="BK958" s="727"/>
      <c r="BL958" s="821"/>
      <c r="BM958" s="727"/>
      <c r="BN958" s="727"/>
      <c r="BO958" s="727"/>
      <c r="BP958" s="727"/>
      <c r="BQ958" s="727"/>
      <c r="BR958" s="821"/>
      <c r="BS958" s="727"/>
      <c r="BT958" s="727"/>
      <c r="BU958" s="727"/>
      <c r="BV958" s="591"/>
      <c r="BW958" s="224" t="str">
        <f t="shared" si="973"/>
        <v xml:space="preserve"> </v>
      </c>
      <c r="BX958" s="471">
        <f t="shared" si="962"/>
        <v>867</v>
      </c>
      <c r="BY958" s="117"/>
      <c r="BZ958" s="117"/>
      <c r="CA958" s="117"/>
      <c r="CB958" s="117"/>
      <c r="CC958" s="117"/>
      <c r="CD958" s="461"/>
      <c r="CE958" s="236"/>
      <c r="CF958" s="224" t="str">
        <f t="shared" si="963"/>
        <v xml:space="preserve"> </v>
      </c>
      <c r="CG958" s="116"/>
      <c r="CH958" s="117"/>
      <c r="CI958" s="117"/>
      <c r="CJ958" s="117"/>
      <c r="CK958" s="472"/>
      <c r="CL958" s="472"/>
      <c r="CM958" s="472"/>
      <c r="CN958" s="472"/>
      <c r="CO958" s="117"/>
      <c r="CP958" s="253"/>
      <c r="CQ958" s="120"/>
      <c r="CR958" s="224" t="str" cm="1">
        <f t="array" ref="CR958">IF(AND(SUM(COUNTIF(CG958:CM958,{"*不明*","*その他*"})+COUNTIF(CO958:CP958,{"*不明*","*その他*"}))&gt;0,CQ958=""),"その他・不明の場合,10)具体的内容、理由を記入",IF(OR(AND(CI958=CI$65,COUNTA(CJ958:CM958)&lt;4),AND(OR(CI958=CI$63,CI958=CI$64,CI958=CI$66,CI958=CI$67,CI958=CI$68,CI958=""),COUNTA(CJ958:CM958)&gt;0)),"3)介護保険認定済→要介護度、認知症自立度、寝たきり度、介護保険サービス記入",IF(OR(AND(OR(CM958=CM$63,CM958=CM$64),CN958=""),AND(OR(CM958=CM$65,CM958=CM$66),CN958&lt;&gt;"")),"7)介護保険サービス受けている/過去受けていた→具体的内容記入"," ")))</f>
        <v xml:space="preserve"> </v>
      </c>
      <c r="CS958" s="224" t="str">
        <f t="shared" si="964"/>
        <v xml:space="preserve"> </v>
      </c>
      <c r="CT958" s="116"/>
      <c r="CU958" s="253"/>
      <c r="CV958" s="117"/>
      <c r="CW958" s="117"/>
      <c r="CX958" s="253"/>
      <c r="CY958" s="117"/>
      <c r="CZ958" s="117"/>
      <c r="DA958" s="253"/>
      <c r="DB958" s="117"/>
      <c r="DC958" s="224" t="str">
        <f t="shared" si="965"/>
        <v xml:space="preserve"> </v>
      </c>
      <c r="DD958" s="224" t="str">
        <f t="shared" si="966"/>
        <v xml:space="preserve"> </v>
      </c>
      <c r="DE958" s="224" t="str">
        <f t="shared" si="916"/>
        <v xml:space="preserve"> </v>
      </c>
      <c r="DF958" s="121"/>
      <c r="DG958" s="114"/>
      <c r="DH958" s="704"/>
      <c r="DI958" s="119"/>
      <c r="DJ958" s="187"/>
      <c r="DK958" s="254"/>
      <c r="DL958" s="224" t="str">
        <f t="shared" si="917"/>
        <v xml:space="preserve"> </v>
      </c>
      <c r="DM958" s="224" t="str">
        <f t="shared" si="967"/>
        <v xml:space="preserve"> </v>
      </c>
      <c r="DN958" s="474"/>
      <c r="DO958" s="117"/>
      <c r="DP958" s="117"/>
      <c r="DQ958" s="117"/>
      <c r="DR958" s="117"/>
      <c r="DS958" s="117"/>
      <c r="DT958" s="254"/>
      <c r="DU958" s="476"/>
      <c r="DV958" s="224" t="str">
        <f t="shared" si="918"/>
        <v xml:space="preserve"> </v>
      </c>
      <c r="DW958" s="115"/>
      <c r="DX958" s="470"/>
      <c r="DY958" s="117"/>
      <c r="DZ958" s="704"/>
      <c r="EA958" s="224" t="str">
        <f t="shared" si="919"/>
        <v xml:space="preserve"> </v>
      </c>
      <c r="EB958" s="906"/>
      <c r="EC958" s="904"/>
      <c r="ED958" s="904"/>
      <c r="EE958" s="904"/>
      <c r="EF958" s="904"/>
      <c r="EG958" s="904"/>
      <c r="EH958" s="904"/>
      <c r="EI958" s="904"/>
      <c r="EJ958" s="904"/>
      <c r="EK958" s="905"/>
      <c r="EL958" s="80"/>
      <c r="EM958" s="224" t="str">
        <f t="shared" si="968"/>
        <v xml:space="preserve"> </v>
      </c>
      <c r="EN958" s="224" t="str">
        <f t="shared" si="969"/>
        <v xml:space="preserve"> </v>
      </c>
      <c r="EO958" s="115"/>
      <c r="EP958" s="1050"/>
      <c r="EQ958" s="253"/>
      <c r="ER958" s="117"/>
      <c r="ES958" s="1258">
        <f t="shared" si="970"/>
        <v>867</v>
      </c>
      <c r="ET958" s="224" t="str">
        <f t="shared" si="971"/>
        <v xml:space="preserve"> </v>
      </c>
      <c r="EU958" s="477" t="str">
        <f t="shared" si="972"/>
        <v/>
      </c>
      <c r="EV958" s="1334" t="str">
        <f t="shared" si="914"/>
        <v xml:space="preserve"> </v>
      </c>
      <c r="EW958" s="1332" t="str">
        <f t="shared" si="958"/>
        <v/>
      </c>
      <c r="EX958" s="1275" t="str">
        <f t="shared" si="940"/>
        <v/>
      </c>
      <c r="EY958" s="1275" t="str">
        <f t="shared" si="941"/>
        <v/>
      </c>
      <c r="EZ958" s="1275" t="str">
        <f t="shared" si="942"/>
        <v/>
      </c>
      <c r="FA958" s="1275" t="str">
        <f t="shared" si="943"/>
        <v/>
      </c>
      <c r="FB958" s="1275" t="str">
        <f t="shared" si="944"/>
        <v/>
      </c>
      <c r="FC958" s="1333" t="str">
        <f t="shared" si="945"/>
        <v/>
      </c>
      <c r="FE958" s="1234" t="str">
        <f t="shared" si="946"/>
        <v xml:space="preserve"> </v>
      </c>
      <c r="FF958" s="1234" t="str">
        <f t="shared" si="947"/>
        <v xml:space="preserve"> </v>
      </c>
      <c r="FG958" s="1234" t="str">
        <f t="shared" si="948"/>
        <v xml:space="preserve"> </v>
      </c>
      <c r="FH958" s="1234" t="str">
        <f t="shared" si="949"/>
        <v xml:space="preserve"> </v>
      </c>
      <c r="FI958" s="1234" t="str">
        <f t="shared" si="920"/>
        <v xml:space="preserve"> </v>
      </c>
      <c r="FJ958" s="1234" t="str">
        <f t="shared" si="950"/>
        <v xml:space="preserve"> </v>
      </c>
      <c r="FK958" s="1234">
        <f t="shared" si="921"/>
        <v>0</v>
      </c>
      <c r="FL958" s="1227"/>
      <c r="FM958" s="1234" t="str">
        <f t="shared" si="922"/>
        <v xml:space="preserve"> </v>
      </c>
      <c r="FN958" s="1234" t="str">
        <f t="shared" si="923"/>
        <v xml:space="preserve"> </v>
      </c>
      <c r="FO958" s="1234" t="str">
        <f t="shared" si="951"/>
        <v xml:space="preserve"> </v>
      </c>
      <c r="FP958" s="1234" t="str">
        <f t="shared" si="952"/>
        <v xml:space="preserve"> </v>
      </c>
      <c r="FQ958" s="1234" t="str">
        <f t="shared" si="924"/>
        <v xml:space="preserve"> </v>
      </c>
      <c r="FR958" s="1234" t="str">
        <f t="shared" si="953"/>
        <v xml:space="preserve"> </v>
      </c>
      <c r="FS958" s="1234">
        <f t="shared" si="959"/>
        <v>0</v>
      </c>
      <c r="FT958" s="1227"/>
      <c r="FU958" s="1234" t="str">
        <f t="shared" si="954"/>
        <v xml:space="preserve"> </v>
      </c>
      <c r="FV958" s="1234" t="str">
        <f t="shared" si="955"/>
        <v xml:space="preserve"> </v>
      </c>
      <c r="FW958" s="1234" t="str">
        <f t="shared" si="956"/>
        <v xml:space="preserve"> </v>
      </c>
      <c r="FX958" s="1234" t="str">
        <f t="shared" si="925"/>
        <v xml:space="preserve"> </v>
      </c>
      <c r="FY958" s="1234" t="str">
        <f t="shared" si="926"/>
        <v xml:space="preserve"> </v>
      </c>
      <c r="FZ958" s="1234" t="str">
        <f t="shared" si="957"/>
        <v xml:space="preserve"> </v>
      </c>
      <c r="GA958" s="1234">
        <f t="shared" si="927"/>
        <v>0</v>
      </c>
      <c r="GB958" s="1227"/>
      <c r="GC958" s="1234" t="str">
        <f t="shared" si="928"/>
        <v xml:space="preserve"> </v>
      </c>
      <c r="GD958" s="1234" t="str">
        <f t="shared" si="929"/>
        <v xml:space="preserve"> </v>
      </c>
      <c r="GE958" s="1234" t="str">
        <f t="shared" si="930"/>
        <v xml:space="preserve"> </v>
      </c>
      <c r="GF958" s="1234" t="str">
        <f t="shared" si="931"/>
        <v xml:space="preserve"> </v>
      </c>
      <c r="GG958" s="1234" t="str">
        <f t="shared" si="932"/>
        <v xml:space="preserve"> </v>
      </c>
      <c r="GH958" s="1234" t="str">
        <f t="shared" si="933"/>
        <v xml:space="preserve"> </v>
      </c>
      <c r="GI958" s="1234" t="str">
        <f t="shared" si="934"/>
        <v xml:space="preserve"> </v>
      </c>
      <c r="GJ958" s="1234" t="str">
        <f t="shared" si="935"/>
        <v xml:space="preserve"> </v>
      </c>
      <c r="GK958" s="1234" t="str">
        <f t="shared" si="936"/>
        <v xml:space="preserve"> </v>
      </c>
      <c r="GL958" s="1234" t="str">
        <f t="shared" si="937"/>
        <v xml:space="preserve"> </v>
      </c>
      <c r="GM958" s="1234" t="str">
        <f t="shared" si="938"/>
        <v xml:space="preserve"> </v>
      </c>
      <c r="GN958" s="1234">
        <f t="shared" si="939"/>
        <v>0</v>
      </c>
    </row>
    <row r="959" spans="1:196" s="100" customFormat="1" ht="27" customHeight="1" thickTop="1" thickBot="1">
      <c r="A959" s="1208">
        <f>【A票】【D票】!$D$10</f>
        <v>0</v>
      </c>
      <c r="B959" s="1212">
        <f>【A票】【D票】!$H$10</f>
        <v>0</v>
      </c>
      <c r="C959" s="1213" t="str">
        <f>【A票】【D票】!$K$10</f>
        <v xml:space="preserve"> </v>
      </c>
      <c r="D959" s="1214">
        <f t="shared" si="913"/>
        <v>868</v>
      </c>
      <c r="E959" s="914"/>
      <c r="F959" s="467"/>
      <c r="G959" s="469"/>
      <c r="H959" s="224" t="str">
        <f t="shared" si="960"/>
        <v xml:space="preserve"> </v>
      </c>
      <c r="I959" s="704"/>
      <c r="J959" s="117"/>
      <c r="K959" s="117"/>
      <c r="L959" s="117"/>
      <c r="M959" s="117"/>
      <c r="N959" s="117"/>
      <c r="O959" s="117"/>
      <c r="P959" s="117"/>
      <c r="Q959" s="117"/>
      <c r="R959" s="117"/>
      <c r="S959" s="117"/>
      <c r="T959" s="254"/>
      <c r="U959" s="646"/>
      <c r="V959" s="646"/>
      <c r="W959" s="114"/>
      <c r="X959" s="254"/>
      <c r="Y959" s="224" t="str">
        <f t="shared" si="961"/>
        <v xml:space="preserve"> </v>
      </c>
      <c r="Z959" s="579"/>
      <c r="AA959" s="704"/>
      <c r="AB959" s="119"/>
      <c r="AC959" s="224" t="str">
        <f t="shared" si="915"/>
        <v xml:space="preserve"> </v>
      </c>
      <c r="AD959" s="115"/>
      <c r="AE959" s="253"/>
      <c r="AF959" s="704"/>
      <c r="AG959" s="727"/>
      <c r="AH959" s="727"/>
      <c r="AI959" s="727"/>
      <c r="AJ959" s="727"/>
      <c r="AK959" s="591"/>
      <c r="AL959" s="727"/>
      <c r="AM959" s="727"/>
      <c r="AN959" s="727"/>
      <c r="AO959" s="727"/>
      <c r="AP959" s="727"/>
      <c r="AQ959" s="727"/>
      <c r="AR959" s="727"/>
      <c r="AS959" s="727"/>
      <c r="AT959" s="727"/>
      <c r="AU959" s="727"/>
      <c r="AV959" s="727"/>
      <c r="AW959" s="727"/>
      <c r="AX959" s="727"/>
      <c r="AY959" s="727"/>
      <c r="AZ959" s="727"/>
      <c r="BA959" s="727"/>
      <c r="BB959" s="727"/>
      <c r="BC959" s="821"/>
      <c r="BD959" s="727"/>
      <c r="BE959" s="727"/>
      <c r="BF959" s="727"/>
      <c r="BG959" s="727"/>
      <c r="BH959" s="727"/>
      <c r="BI959" s="727"/>
      <c r="BJ959" s="727"/>
      <c r="BK959" s="727"/>
      <c r="BL959" s="821"/>
      <c r="BM959" s="727"/>
      <c r="BN959" s="727"/>
      <c r="BO959" s="727"/>
      <c r="BP959" s="727"/>
      <c r="BQ959" s="727"/>
      <c r="BR959" s="821"/>
      <c r="BS959" s="727"/>
      <c r="BT959" s="727"/>
      <c r="BU959" s="727"/>
      <c r="BV959" s="591"/>
      <c r="BW959" s="224" t="str">
        <f t="shared" si="973"/>
        <v xml:space="preserve"> </v>
      </c>
      <c r="BX959" s="471">
        <f t="shared" si="962"/>
        <v>868</v>
      </c>
      <c r="BY959" s="117"/>
      <c r="BZ959" s="117"/>
      <c r="CA959" s="117"/>
      <c r="CB959" s="117"/>
      <c r="CC959" s="117"/>
      <c r="CD959" s="461"/>
      <c r="CE959" s="236"/>
      <c r="CF959" s="224" t="str">
        <f t="shared" si="963"/>
        <v xml:space="preserve"> </v>
      </c>
      <c r="CG959" s="116"/>
      <c r="CH959" s="117"/>
      <c r="CI959" s="117"/>
      <c r="CJ959" s="117"/>
      <c r="CK959" s="472"/>
      <c r="CL959" s="472"/>
      <c r="CM959" s="472"/>
      <c r="CN959" s="472"/>
      <c r="CO959" s="117"/>
      <c r="CP959" s="253"/>
      <c r="CQ959" s="120"/>
      <c r="CR959" s="224" t="str" cm="1">
        <f t="array" ref="CR959">IF(AND(SUM(COUNTIF(CG959:CM959,{"*不明*","*その他*"})+COUNTIF(CO959:CP959,{"*不明*","*その他*"}))&gt;0,CQ959=""),"その他・不明の場合,10)具体的内容、理由を記入",IF(OR(AND(CI959=CI$65,COUNTA(CJ959:CM959)&lt;4),AND(OR(CI959=CI$63,CI959=CI$64,CI959=CI$66,CI959=CI$67,CI959=CI$68,CI959=""),COUNTA(CJ959:CM959)&gt;0)),"3)介護保険認定済→要介護度、認知症自立度、寝たきり度、介護保険サービス記入",IF(OR(AND(OR(CM959=CM$63,CM959=CM$64),CN959=""),AND(OR(CM959=CM$65,CM959=CM$66),CN959&lt;&gt;"")),"7)介護保険サービス受けている/過去受けていた→具体的内容記入"," ")))</f>
        <v xml:space="preserve"> </v>
      </c>
      <c r="CS959" s="224" t="str">
        <f t="shared" si="964"/>
        <v xml:space="preserve"> </v>
      </c>
      <c r="CT959" s="116"/>
      <c r="CU959" s="253"/>
      <c r="CV959" s="117"/>
      <c r="CW959" s="117"/>
      <c r="CX959" s="253"/>
      <c r="CY959" s="117"/>
      <c r="CZ959" s="117"/>
      <c r="DA959" s="253"/>
      <c r="DB959" s="117"/>
      <c r="DC959" s="224" t="str">
        <f t="shared" si="965"/>
        <v xml:space="preserve"> </v>
      </c>
      <c r="DD959" s="224" t="str">
        <f t="shared" si="966"/>
        <v xml:space="preserve"> </v>
      </c>
      <c r="DE959" s="224" t="str">
        <f t="shared" si="916"/>
        <v xml:space="preserve"> </v>
      </c>
      <c r="DF959" s="121"/>
      <c r="DG959" s="114"/>
      <c r="DH959" s="704"/>
      <c r="DI959" s="119"/>
      <c r="DJ959" s="187"/>
      <c r="DK959" s="254"/>
      <c r="DL959" s="224" t="str">
        <f t="shared" si="917"/>
        <v xml:space="preserve"> </v>
      </c>
      <c r="DM959" s="224" t="str">
        <f t="shared" si="967"/>
        <v xml:space="preserve"> </v>
      </c>
      <c r="DN959" s="474"/>
      <c r="DO959" s="117"/>
      <c r="DP959" s="117"/>
      <c r="DQ959" s="117"/>
      <c r="DR959" s="117"/>
      <c r="DS959" s="117"/>
      <c r="DT959" s="254"/>
      <c r="DU959" s="476"/>
      <c r="DV959" s="224" t="str">
        <f t="shared" si="918"/>
        <v xml:space="preserve"> </v>
      </c>
      <c r="DW959" s="115"/>
      <c r="DX959" s="470"/>
      <c r="DY959" s="117"/>
      <c r="DZ959" s="704"/>
      <c r="EA959" s="224" t="str">
        <f t="shared" si="919"/>
        <v xml:space="preserve"> </v>
      </c>
      <c r="EB959" s="906"/>
      <c r="EC959" s="904"/>
      <c r="ED959" s="904"/>
      <c r="EE959" s="904"/>
      <c r="EF959" s="904"/>
      <c r="EG959" s="904"/>
      <c r="EH959" s="904"/>
      <c r="EI959" s="904"/>
      <c r="EJ959" s="904"/>
      <c r="EK959" s="905"/>
      <c r="EL959" s="80"/>
      <c r="EM959" s="224" t="str">
        <f t="shared" si="968"/>
        <v xml:space="preserve"> </v>
      </c>
      <c r="EN959" s="224" t="str">
        <f t="shared" si="969"/>
        <v xml:space="preserve"> </v>
      </c>
      <c r="EO959" s="115"/>
      <c r="EP959" s="1050"/>
      <c r="EQ959" s="253"/>
      <c r="ER959" s="117"/>
      <c r="ES959" s="1258">
        <f t="shared" si="970"/>
        <v>868</v>
      </c>
      <c r="ET959" s="224" t="str">
        <f t="shared" si="971"/>
        <v xml:space="preserve"> </v>
      </c>
      <c r="EU959" s="477" t="str">
        <f t="shared" si="972"/>
        <v/>
      </c>
      <c r="EV959" s="1334" t="str">
        <f t="shared" si="914"/>
        <v xml:space="preserve"> </v>
      </c>
      <c r="EW959" s="1332" t="str">
        <f t="shared" si="958"/>
        <v/>
      </c>
      <c r="EX959" s="1275" t="str">
        <f t="shared" si="940"/>
        <v/>
      </c>
      <c r="EY959" s="1275" t="str">
        <f t="shared" si="941"/>
        <v/>
      </c>
      <c r="EZ959" s="1275" t="str">
        <f t="shared" si="942"/>
        <v/>
      </c>
      <c r="FA959" s="1275" t="str">
        <f t="shared" si="943"/>
        <v/>
      </c>
      <c r="FB959" s="1275" t="str">
        <f t="shared" si="944"/>
        <v/>
      </c>
      <c r="FC959" s="1333" t="str">
        <f t="shared" si="945"/>
        <v/>
      </c>
      <c r="FE959" s="1234" t="str">
        <f t="shared" si="946"/>
        <v xml:space="preserve"> </v>
      </c>
      <c r="FF959" s="1234" t="str">
        <f t="shared" si="947"/>
        <v xml:space="preserve"> </v>
      </c>
      <c r="FG959" s="1234" t="str">
        <f t="shared" si="948"/>
        <v xml:space="preserve"> </v>
      </c>
      <c r="FH959" s="1234" t="str">
        <f t="shared" si="949"/>
        <v xml:space="preserve"> </v>
      </c>
      <c r="FI959" s="1234" t="str">
        <f t="shared" si="920"/>
        <v xml:space="preserve"> </v>
      </c>
      <c r="FJ959" s="1234" t="str">
        <f t="shared" si="950"/>
        <v xml:space="preserve"> </v>
      </c>
      <c r="FK959" s="1234">
        <f t="shared" si="921"/>
        <v>0</v>
      </c>
      <c r="FL959" s="1227"/>
      <c r="FM959" s="1234" t="str">
        <f t="shared" si="922"/>
        <v xml:space="preserve"> </v>
      </c>
      <c r="FN959" s="1234" t="str">
        <f t="shared" si="923"/>
        <v xml:space="preserve"> </v>
      </c>
      <c r="FO959" s="1234" t="str">
        <f t="shared" si="951"/>
        <v xml:space="preserve"> </v>
      </c>
      <c r="FP959" s="1234" t="str">
        <f t="shared" si="952"/>
        <v xml:space="preserve"> </v>
      </c>
      <c r="FQ959" s="1234" t="str">
        <f t="shared" si="924"/>
        <v xml:space="preserve"> </v>
      </c>
      <c r="FR959" s="1234" t="str">
        <f t="shared" si="953"/>
        <v xml:space="preserve"> </v>
      </c>
      <c r="FS959" s="1234">
        <f t="shared" si="959"/>
        <v>0</v>
      </c>
      <c r="FT959" s="1227"/>
      <c r="FU959" s="1234" t="str">
        <f t="shared" si="954"/>
        <v xml:space="preserve"> </v>
      </c>
      <c r="FV959" s="1234" t="str">
        <f t="shared" si="955"/>
        <v xml:space="preserve"> </v>
      </c>
      <c r="FW959" s="1234" t="str">
        <f t="shared" si="956"/>
        <v xml:space="preserve"> </v>
      </c>
      <c r="FX959" s="1234" t="str">
        <f t="shared" si="925"/>
        <v xml:space="preserve"> </v>
      </c>
      <c r="FY959" s="1234" t="str">
        <f t="shared" si="926"/>
        <v xml:space="preserve"> </v>
      </c>
      <c r="FZ959" s="1234" t="str">
        <f t="shared" si="957"/>
        <v xml:space="preserve"> </v>
      </c>
      <c r="GA959" s="1234">
        <f t="shared" si="927"/>
        <v>0</v>
      </c>
      <c r="GB959" s="1227"/>
      <c r="GC959" s="1234" t="str">
        <f t="shared" si="928"/>
        <v xml:space="preserve"> </v>
      </c>
      <c r="GD959" s="1234" t="str">
        <f t="shared" si="929"/>
        <v xml:space="preserve"> </v>
      </c>
      <c r="GE959" s="1234" t="str">
        <f t="shared" si="930"/>
        <v xml:space="preserve"> </v>
      </c>
      <c r="GF959" s="1234" t="str">
        <f t="shared" si="931"/>
        <v xml:space="preserve"> </v>
      </c>
      <c r="GG959" s="1234" t="str">
        <f t="shared" si="932"/>
        <v xml:space="preserve"> </v>
      </c>
      <c r="GH959" s="1234" t="str">
        <f t="shared" si="933"/>
        <v xml:space="preserve"> </v>
      </c>
      <c r="GI959" s="1234" t="str">
        <f t="shared" si="934"/>
        <v xml:space="preserve"> </v>
      </c>
      <c r="GJ959" s="1234" t="str">
        <f t="shared" si="935"/>
        <v xml:space="preserve"> </v>
      </c>
      <c r="GK959" s="1234" t="str">
        <f t="shared" si="936"/>
        <v xml:space="preserve"> </v>
      </c>
      <c r="GL959" s="1234" t="str">
        <f t="shared" si="937"/>
        <v xml:space="preserve"> </v>
      </c>
      <c r="GM959" s="1234" t="str">
        <f t="shared" si="938"/>
        <v xml:space="preserve"> </v>
      </c>
      <c r="GN959" s="1234">
        <f t="shared" si="939"/>
        <v>0</v>
      </c>
    </row>
    <row r="960" spans="1:196" s="100" customFormat="1" ht="27" customHeight="1" thickTop="1" thickBot="1">
      <c r="A960" s="1208">
        <f>【A票】【D票】!$D$10</f>
        <v>0</v>
      </c>
      <c r="B960" s="1212">
        <f>【A票】【D票】!$H$10</f>
        <v>0</v>
      </c>
      <c r="C960" s="1213" t="str">
        <f>【A票】【D票】!$K$10</f>
        <v xml:space="preserve"> </v>
      </c>
      <c r="D960" s="1214">
        <f t="shared" si="913"/>
        <v>869</v>
      </c>
      <c r="E960" s="914"/>
      <c r="F960" s="467"/>
      <c r="G960" s="469"/>
      <c r="H960" s="224" t="str">
        <f t="shared" si="960"/>
        <v xml:space="preserve"> </v>
      </c>
      <c r="I960" s="704"/>
      <c r="J960" s="117"/>
      <c r="K960" s="117"/>
      <c r="L960" s="117"/>
      <c r="M960" s="117"/>
      <c r="N960" s="117"/>
      <c r="O960" s="117"/>
      <c r="P960" s="117"/>
      <c r="Q960" s="117"/>
      <c r="R960" s="117"/>
      <c r="S960" s="117"/>
      <c r="T960" s="254"/>
      <c r="U960" s="646"/>
      <c r="V960" s="646"/>
      <c r="W960" s="114"/>
      <c r="X960" s="254"/>
      <c r="Y960" s="224" t="str">
        <f t="shared" si="961"/>
        <v xml:space="preserve"> </v>
      </c>
      <c r="Z960" s="579"/>
      <c r="AA960" s="704"/>
      <c r="AB960" s="119"/>
      <c r="AC960" s="224" t="str">
        <f t="shared" si="915"/>
        <v xml:space="preserve"> </v>
      </c>
      <c r="AD960" s="115"/>
      <c r="AE960" s="253"/>
      <c r="AF960" s="704"/>
      <c r="AG960" s="727"/>
      <c r="AH960" s="727"/>
      <c r="AI960" s="727"/>
      <c r="AJ960" s="727"/>
      <c r="AK960" s="591"/>
      <c r="AL960" s="727"/>
      <c r="AM960" s="727"/>
      <c r="AN960" s="727"/>
      <c r="AO960" s="727"/>
      <c r="AP960" s="727"/>
      <c r="AQ960" s="727"/>
      <c r="AR960" s="727"/>
      <c r="AS960" s="727"/>
      <c r="AT960" s="727"/>
      <c r="AU960" s="727"/>
      <c r="AV960" s="727"/>
      <c r="AW960" s="727"/>
      <c r="AX960" s="727"/>
      <c r="AY960" s="727"/>
      <c r="AZ960" s="727"/>
      <c r="BA960" s="727"/>
      <c r="BB960" s="727"/>
      <c r="BC960" s="821"/>
      <c r="BD960" s="727"/>
      <c r="BE960" s="727"/>
      <c r="BF960" s="727"/>
      <c r="BG960" s="727"/>
      <c r="BH960" s="727"/>
      <c r="BI960" s="727"/>
      <c r="BJ960" s="727"/>
      <c r="BK960" s="727"/>
      <c r="BL960" s="821"/>
      <c r="BM960" s="727"/>
      <c r="BN960" s="727"/>
      <c r="BO960" s="727"/>
      <c r="BP960" s="727"/>
      <c r="BQ960" s="727"/>
      <c r="BR960" s="821"/>
      <c r="BS960" s="727"/>
      <c r="BT960" s="727"/>
      <c r="BU960" s="727"/>
      <c r="BV960" s="591"/>
      <c r="BW960" s="224" t="str">
        <f t="shared" si="973"/>
        <v xml:space="preserve"> </v>
      </c>
      <c r="BX960" s="471">
        <f t="shared" si="962"/>
        <v>869</v>
      </c>
      <c r="BY960" s="117"/>
      <c r="BZ960" s="117"/>
      <c r="CA960" s="117"/>
      <c r="CB960" s="117"/>
      <c r="CC960" s="117"/>
      <c r="CD960" s="461"/>
      <c r="CE960" s="236"/>
      <c r="CF960" s="224" t="str">
        <f t="shared" si="963"/>
        <v xml:space="preserve"> </v>
      </c>
      <c r="CG960" s="116"/>
      <c r="CH960" s="117"/>
      <c r="CI960" s="117"/>
      <c r="CJ960" s="117"/>
      <c r="CK960" s="472"/>
      <c r="CL960" s="472"/>
      <c r="CM960" s="472"/>
      <c r="CN960" s="472"/>
      <c r="CO960" s="117"/>
      <c r="CP960" s="253"/>
      <c r="CQ960" s="120"/>
      <c r="CR960" s="224" t="str" cm="1">
        <f t="array" ref="CR960">IF(AND(SUM(COUNTIF(CG960:CM960,{"*不明*","*その他*"})+COUNTIF(CO960:CP960,{"*不明*","*その他*"}))&gt;0,CQ960=""),"その他・不明の場合,10)具体的内容、理由を記入",IF(OR(AND(CI960=CI$65,COUNTA(CJ960:CM960)&lt;4),AND(OR(CI960=CI$63,CI960=CI$64,CI960=CI$66,CI960=CI$67,CI960=CI$68,CI960=""),COUNTA(CJ960:CM960)&gt;0)),"3)介護保険認定済→要介護度、認知症自立度、寝たきり度、介護保険サービス記入",IF(OR(AND(OR(CM960=CM$63,CM960=CM$64),CN960=""),AND(OR(CM960=CM$65,CM960=CM$66),CN960&lt;&gt;"")),"7)介護保険サービス受けている/過去受けていた→具体的内容記入"," ")))</f>
        <v xml:space="preserve"> </v>
      </c>
      <c r="CS960" s="224" t="str">
        <f t="shared" si="964"/>
        <v xml:space="preserve"> </v>
      </c>
      <c r="CT960" s="116"/>
      <c r="CU960" s="253"/>
      <c r="CV960" s="117"/>
      <c r="CW960" s="117"/>
      <c r="CX960" s="253"/>
      <c r="CY960" s="117"/>
      <c r="CZ960" s="117"/>
      <c r="DA960" s="253"/>
      <c r="DB960" s="117"/>
      <c r="DC960" s="224" t="str">
        <f t="shared" si="965"/>
        <v xml:space="preserve"> </v>
      </c>
      <c r="DD960" s="224" t="str">
        <f t="shared" si="966"/>
        <v xml:space="preserve"> </v>
      </c>
      <c r="DE960" s="224" t="str">
        <f t="shared" si="916"/>
        <v xml:space="preserve"> </v>
      </c>
      <c r="DF960" s="121"/>
      <c r="DG960" s="114"/>
      <c r="DH960" s="704"/>
      <c r="DI960" s="119"/>
      <c r="DJ960" s="187"/>
      <c r="DK960" s="254"/>
      <c r="DL960" s="224" t="str">
        <f t="shared" si="917"/>
        <v xml:space="preserve"> </v>
      </c>
      <c r="DM960" s="224" t="str">
        <f t="shared" si="967"/>
        <v xml:space="preserve"> </v>
      </c>
      <c r="DN960" s="474"/>
      <c r="DO960" s="117"/>
      <c r="DP960" s="117"/>
      <c r="DQ960" s="117"/>
      <c r="DR960" s="117"/>
      <c r="DS960" s="117"/>
      <c r="DT960" s="254"/>
      <c r="DU960" s="476"/>
      <c r="DV960" s="224" t="str">
        <f t="shared" si="918"/>
        <v xml:space="preserve"> </v>
      </c>
      <c r="DW960" s="115"/>
      <c r="DX960" s="470"/>
      <c r="DY960" s="117"/>
      <c r="DZ960" s="704"/>
      <c r="EA960" s="224" t="str">
        <f t="shared" si="919"/>
        <v xml:space="preserve"> </v>
      </c>
      <c r="EB960" s="906"/>
      <c r="EC960" s="904"/>
      <c r="ED960" s="904"/>
      <c r="EE960" s="904"/>
      <c r="EF960" s="904"/>
      <c r="EG960" s="904"/>
      <c r="EH960" s="904"/>
      <c r="EI960" s="904"/>
      <c r="EJ960" s="904"/>
      <c r="EK960" s="905"/>
      <c r="EL960" s="80"/>
      <c r="EM960" s="224" t="str">
        <f t="shared" si="968"/>
        <v xml:space="preserve"> </v>
      </c>
      <c r="EN960" s="224" t="str">
        <f t="shared" si="969"/>
        <v xml:space="preserve"> </v>
      </c>
      <c r="EO960" s="115"/>
      <c r="EP960" s="1050"/>
      <c r="EQ960" s="253"/>
      <c r="ER960" s="117"/>
      <c r="ES960" s="1258">
        <f t="shared" si="970"/>
        <v>869</v>
      </c>
      <c r="ET960" s="224" t="str">
        <f t="shared" si="971"/>
        <v xml:space="preserve"> </v>
      </c>
      <c r="EU960" s="477" t="str">
        <f t="shared" si="972"/>
        <v/>
      </c>
      <c r="EV960" s="1334" t="str">
        <f t="shared" si="914"/>
        <v xml:space="preserve"> </v>
      </c>
      <c r="EW960" s="1332" t="str">
        <f t="shared" si="958"/>
        <v/>
      </c>
      <c r="EX960" s="1275" t="str">
        <f t="shared" si="940"/>
        <v/>
      </c>
      <c r="EY960" s="1275" t="str">
        <f t="shared" si="941"/>
        <v/>
      </c>
      <c r="EZ960" s="1275" t="str">
        <f t="shared" si="942"/>
        <v/>
      </c>
      <c r="FA960" s="1275" t="str">
        <f t="shared" si="943"/>
        <v/>
      </c>
      <c r="FB960" s="1275" t="str">
        <f t="shared" si="944"/>
        <v/>
      </c>
      <c r="FC960" s="1333" t="str">
        <f t="shared" si="945"/>
        <v/>
      </c>
      <c r="FE960" s="1234" t="str">
        <f t="shared" si="946"/>
        <v xml:space="preserve"> </v>
      </c>
      <c r="FF960" s="1234" t="str">
        <f t="shared" si="947"/>
        <v xml:space="preserve"> </v>
      </c>
      <c r="FG960" s="1234" t="str">
        <f t="shared" si="948"/>
        <v xml:space="preserve"> </v>
      </c>
      <c r="FH960" s="1234" t="str">
        <f t="shared" si="949"/>
        <v xml:space="preserve"> </v>
      </c>
      <c r="FI960" s="1234" t="str">
        <f t="shared" si="920"/>
        <v xml:space="preserve"> </v>
      </c>
      <c r="FJ960" s="1234" t="str">
        <f t="shared" si="950"/>
        <v xml:space="preserve"> </v>
      </c>
      <c r="FK960" s="1234">
        <f t="shared" si="921"/>
        <v>0</v>
      </c>
      <c r="FL960" s="1227"/>
      <c r="FM960" s="1234" t="str">
        <f t="shared" si="922"/>
        <v xml:space="preserve"> </v>
      </c>
      <c r="FN960" s="1234" t="str">
        <f t="shared" si="923"/>
        <v xml:space="preserve"> </v>
      </c>
      <c r="FO960" s="1234" t="str">
        <f t="shared" si="951"/>
        <v xml:space="preserve"> </v>
      </c>
      <c r="FP960" s="1234" t="str">
        <f t="shared" si="952"/>
        <v xml:space="preserve"> </v>
      </c>
      <c r="FQ960" s="1234" t="str">
        <f t="shared" si="924"/>
        <v xml:space="preserve"> </v>
      </c>
      <c r="FR960" s="1234" t="str">
        <f t="shared" si="953"/>
        <v xml:space="preserve"> </v>
      </c>
      <c r="FS960" s="1234">
        <f t="shared" si="959"/>
        <v>0</v>
      </c>
      <c r="FT960" s="1227"/>
      <c r="FU960" s="1234" t="str">
        <f t="shared" si="954"/>
        <v xml:space="preserve"> </v>
      </c>
      <c r="FV960" s="1234" t="str">
        <f t="shared" si="955"/>
        <v xml:space="preserve"> </v>
      </c>
      <c r="FW960" s="1234" t="str">
        <f t="shared" si="956"/>
        <v xml:space="preserve"> </v>
      </c>
      <c r="FX960" s="1234" t="str">
        <f t="shared" si="925"/>
        <v xml:space="preserve"> </v>
      </c>
      <c r="FY960" s="1234" t="str">
        <f t="shared" si="926"/>
        <v xml:space="preserve"> </v>
      </c>
      <c r="FZ960" s="1234" t="str">
        <f t="shared" si="957"/>
        <v xml:space="preserve"> </v>
      </c>
      <c r="GA960" s="1234">
        <f t="shared" si="927"/>
        <v>0</v>
      </c>
      <c r="GB960" s="1227"/>
      <c r="GC960" s="1234" t="str">
        <f t="shared" si="928"/>
        <v xml:space="preserve"> </v>
      </c>
      <c r="GD960" s="1234" t="str">
        <f t="shared" si="929"/>
        <v xml:space="preserve"> </v>
      </c>
      <c r="GE960" s="1234" t="str">
        <f t="shared" si="930"/>
        <v xml:space="preserve"> </v>
      </c>
      <c r="GF960" s="1234" t="str">
        <f t="shared" si="931"/>
        <v xml:space="preserve"> </v>
      </c>
      <c r="GG960" s="1234" t="str">
        <f t="shared" si="932"/>
        <v xml:space="preserve"> </v>
      </c>
      <c r="GH960" s="1234" t="str">
        <f t="shared" si="933"/>
        <v xml:space="preserve"> </v>
      </c>
      <c r="GI960" s="1234" t="str">
        <f t="shared" si="934"/>
        <v xml:space="preserve"> </v>
      </c>
      <c r="GJ960" s="1234" t="str">
        <f t="shared" si="935"/>
        <v xml:space="preserve"> </v>
      </c>
      <c r="GK960" s="1234" t="str">
        <f t="shared" si="936"/>
        <v xml:space="preserve"> </v>
      </c>
      <c r="GL960" s="1234" t="str">
        <f t="shared" si="937"/>
        <v xml:space="preserve"> </v>
      </c>
      <c r="GM960" s="1234" t="str">
        <f t="shared" si="938"/>
        <v xml:space="preserve"> </v>
      </c>
      <c r="GN960" s="1234">
        <f t="shared" si="939"/>
        <v>0</v>
      </c>
    </row>
    <row r="961" spans="1:196" s="100" customFormat="1" ht="27" customHeight="1" thickTop="1" thickBot="1">
      <c r="A961" s="1208">
        <f>【A票】【D票】!$D$10</f>
        <v>0</v>
      </c>
      <c r="B961" s="1212">
        <f>【A票】【D票】!$H$10</f>
        <v>0</v>
      </c>
      <c r="C961" s="1213" t="str">
        <f>【A票】【D票】!$K$10</f>
        <v xml:space="preserve"> </v>
      </c>
      <c r="D961" s="1214">
        <f t="shared" si="913"/>
        <v>870</v>
      </c>
      <c r="E961" s="914"/>
      <c r="F961" s="467"/>
      <c r="G961" s="469"/>
      <c r="H961" s="224" t="str">
        <f t="shared" si="960"/>
        <v xml:space="preserve"> </v>
      </c>
      <c r="I961" s="704"/>
      <c r="J961" s="117"/>
      <c r="K961" s="117"/>
      <c r="L961" s="117"/>
      <c r="M961" s="117"/>
      <c r="N961" s="117"/>
      <c r="O961" s="117"/>
      <c r="P961" s="117"/>
      <c r="Q961" s="117"/>
      <c r="R961" s="117"/>
      <c r="S961" s="117"/>
      <c r="T961" s="254"/>
      <c r="U961" s="646"/>
      <c r="V961" s="646"/>
      <c r="W961" s="114"/>
      <c r="X961" s="254"/>
      <c r="Y961" s="224" t="str">
        <f t="shared" si="961"/>
        <v xml:space="preserve"> </v>
      </c>
      <c r="Z961" s="579"/>
      <c r="AA961" s="704"/>
      <c r="AB961" s="119"/>
      <c r="AC961" s="224" t="str">
        <f t="shared" si="915"/>
        <v xml:space="preserve"> </v>
      </c>
      <c r="AD961" s="115"/>
      <c r="AE961" s="253"/>
      <c r="AF961" s="704"/>
      <c r="AG961" s="727"/>
      <c r="AH961" s="727"/>
      <c r="AI961" s="727"/>
      <c r="AJ961" s="727"/>
      <c r="AK961" s="591"/>
      <c r="AL961" s="727"/>
      <c r="AM961" s="727"/>
      <c r="AN961" s="727"/>
      <c r="AO961" s="727"/>
      <c r="AP961" s="727"/>
      <c r="AQ961" s="727"/>
      <c r="AR961" s="727"/>
      <c r="AS961" s="727"/>
      <c r="AT961" s="727"/>
      <c r="AU961" s="727"/>
      <c r="AV961" s="727"/>
      <c r="AW961" s="727"/>
      <c r="AX961" s="727"/>
      <c r="AY961" s="727"/>
      <c r="AZ961" s="727"/>
      <c r="BA961" s="727"/>
      <c r="BB961" s="727"/>
      <c r="BC961" s="821"/>
      <c r="BD961" s="727"/>
      <c r="BE961" s="727"/>
      <c r="BF961" s="727"/>
      <c r="BG961" s="727"/>
      <c r="BH961" s="727"/>
      <c r="BI961" s="727"/>
      <c r="BJ961" s="727"/>
      <c r="BK961" s="727"/>
      <c r="BL961" s="821"/>
      <c r="BM961" s="727"/>
      <c r="BN961" s="727"/>
      <c r="BO961" s="727"/>
      <c r="BP961" s="727"/>
      <c r="BQ961" s="727"/>
      <c r="BR961" s="821"/>
      <c r="BS961" s="727"/>
      <c r="BT961" s="727"/>
      <c r="BU961" s="727"/>
      <c r="BV961" s="591"/>
      <c r="BW961" s="224" t="str">
        <f t="shared" si="973"/>
        <v xml:space="preserve"> </v>
      </c>
      <c r="BX961" s="471">
        <f t="shared" si="962"/>
        <v>870</v>
      </c>
      <c r="BY961" s="117"/>
      <c r="BZ961" s="117"/>
      <c r="CA961" s="117"/>
      <c r="CB961" s="117"/>
      <c r="CC961" s="117"/>
      <c r="CD961" s="461"/>
      <c r="CE961" s="236"/>
      <c r="CF961" s="224" t="str">
        <f t="shared" si="963"/>
        <v xml:space="preserve"> </v>
      </c>
      <c r="CG961" s="116"/>
      <c r="CH961" s="117"/>
      <c r="CI961" s="117"/>
      <c r="CJ961" s="117"/>
      <c r="CK961" s="472"/>
      <c r="CL961" s="472"/>
      <c r="CM961" s="472"/>
      <c r="CN961" s="472"/>
      <c r="CO961" s="117"/>
      <c r="CP961" s="253"/>
      <c r="CQ961" s="120"/>
      <c r="CR961" s="224" t="str" cm="1">
        <f t="array" ref="CR961">IF(AND(SUM(COUNTIF(CG961:CM961,{"*不明*","*その他*"})+COUNTIF(CO961:CP961,{"*不明*","*その他*"}))&gt;0,CQ961=""),"その他・不明の場合,10)具体的内容、理由を記入",IF(OR(AND(CI961=CI$65,COUNTA(CJ961:CM961)&lt;4),AND(OR(CI961=CI$63,CI961=CI$64,CI961=CI$66,CI961=CI$67,CI961=CI$68,CI961=""),COUNTA(CJ961:CM961)&gt;0)),"3)介護保険認定済→要介護度、認知症自立度、寝たきり度、介護保険サービス記入",IF(OR(AND(OR(CM961=CM$63,CM961=CM$64),CN961=""),AND(OR(CM961=CM$65,CM961=CM$66),CN961&lt;&gt;"")),"7)介護保険サービス受けている/過去受けていた→具体的内容記入"," ")))</f>
        <v xml:space="preserve"> </v>
      </c>
      <c r="CS961" s="224" t="str">
        <f t="shared" si="964"/>
        <v xml:space="preserve"> </v>
      </c>
      <c r="CT961" s="116"/>
      <c r="CU961" s="253"/>
      <c r="CV961" s="117"/>
      <c r="CW961" s="117"/>
      <c r="CX961" s="253"/>
      <c r="CY961" s="117"/>
      <c r="CZ961" s="117"/>
      <c r="DA961" s="253"/>
      <c r="DB961" s="117"/>
      <c r="DC961" s="224" t="str">
        <f t="shared" si="965"/>
        <v xml:space="preserve"> </v>
      </c>
      <c r="DD961" s="224" t="str">
        <f t="shared" si="966"/>
        <v xml:space="preserve"> </v>
      </c>
      <c r="DE961" s="224" t="str">
        <f t="shared" si="916"/>
        <v xml:space="preserve"> </v>
      </c>
      <c r="DF961" s="121"/>
      <c r="DG961" s="114"/>
      <c r="DH961" s="704"/>
      <c r="DI961" s="119"/>
      <c r="DJ961" s="187"/>
      <c r="DK961" s="254"/>
      <c r="DL961" s="224" t="str">
        <f t="shared" si="917"/>
        <v xml:space="preserve"> </v>
      </c>
      <c r="DM961" s="224" t="str">
        <f t="shared" si="967"/>
        <v xml:space="preserve"> </v>
      </c>
      <c r="DN961" s="474"/>
      <c r="DO961" s="117"/>
      <c r="DP961" s="117"/>
      <c r="DQ961" s="117"/>
      <c r="DR961" s="117"/>
      <c r="DS961" s="117"/>
      <c r="DT961" s="254"/>
      <c r="DU961" s="476"/>
      <c r="DV961" s="224" t="str">
        <f t="shared" si="918"/>
        <v xml:space="preserve"> </v>
      </c>
      <c r="DW961" s="115"/>
      <c r="DX961" s="470"/>
      <c r="DY961" s="117"/>
      <c r="DZ961" s="704"/>
      <c r="EA961" s="224" t="str">
        <f t="shared" si="919"/>
        <v xml:space="preserve"> </v>
      </c>
      <c r="EB961" s="906"/>
      <c r="EC961" s="904"/>
      <c r="ED961" s="904"/>
      <c r="EE961" s="904"/>
      <c r="EF961" s="904"/>
      <c r="EG961" s="904"/>
      <c r="EH961" s="904"/>
      <c r="EI961" s="904"/>
      <c r="EJ961" s="904"/>
      <c r="EK961" s="905"/>
      <c r="EL961" s="80"/>
      <c r="EM961" s="224" t="str">
        <f t="shared" si="968"/>
        <v xml:space="preserve"> </v>
      </c>
      <c r="EN961" s="224" t="str">
        <f t="shared" si="969"/>
        <v xml:space="preserve"> </v>
      </c>
      <c r="EO961" s="115"/>
      <c r="EP961" s="1050"/>
      <c r="EQ961" s="253"/>
      <c r="ER961" s="117"/>
      <c r="ES961" s="1258">
        <f t="shared" si="970"/>
        <v>870</v>
      </c>
      <c r="ET961" s="224" t="str">
        <f t="shared" si="971"/>
        <v xml:space="preserve"> </v>
      </c>
      <c r="EU961" s="477" t="str">
        <f t="shared" si="972"/>
        <v/>
      </c>
      <c r="EV961" s="1334" t="str">
        <f t="shared" si="914"/>
        <v xml:space="preserve"> </v>
      </c>
      <c r="EW961" s="1332" t="str">
        <f t="shared" si="958"/>
        <v/>
      </c>
      <c r="EX961" s="1275" t="str">
        <f t="shared" si="940"/>
        <v/>
      </c>
      <c r="EY961" s="1275" t="str">
        <f t="shared" si="941"/>
        <v/>
      </c>
      <c r="EZ961" s="1275" t="str">
        <f t="shared" si="942"/>
        <v/>
      </c>
      <c r="FA961" s="1275" t="str">
        <f t="shared" si="943"/>
        <v/>
      </c>
      <c r="FB961" s="1275" t="str">
        <f t="shared" si="944"/>
        <v/>
      </c>
      <c r="FC961" s="1333" t="str">
        <f t="shared" si="945"/>
        <v/>
      </c>
      <c r="FE961" s="1234" t="str">
        <f t="shared" si="946"/>
        <v xml:space="preserve"> </v>
      </c>
      <c r="FF961" s="1234" t="str">
        <f t="shared" si="947"/>
        <v xml:space="preserve"> </v>
      </c>
      <c r="FG961" s="1234" t="str">
        <f t="shared" si="948"/>
        <v xml:space="preserve"> </v>
      </c>
      <c r="FH961" s="1234" t="str">
        <f t="shared" si="949"/>
        <v xml:space="preserve"> </v>
      </c>
      <c r="FI961" s="1234" t="str">
        <f t="shared" si="920"/>
        <v xml:space="preserve"> </v>
      </c>
      <c r="FJ961" s="1234" t="str">
        <f t="shared" si="950"/>
        <v xml:space="preserve"> </v>
      </c>
      <c r="FK961" s="1234">
        <f t="shared" si="921"/>
        <v>0</v>
      </c>
      <c r="FL961" s="1227"/>
      <c r="FM961" s="1234" t="str">
        <f t="shared" si="922"/>
        <v xml:space="preserve"> </v>
      </c>
      <c r="FN961" s="1234" t="str">
        <f t="shared" si="923"/>
        <v xml:space="preserve"> </v>
      </c>
      <c r="FO961" s="1234" t="str">
        <f t="shared" si="951"/>
        <v xml:space="preserve"> </v>
      </c>
      <c r="FP961" s="1234" t="str">
        <f t="shared" si="952"/>
        <v xml:space="preserve"> </v>
      </c>
      <c r="FQ961" s="1234" t="str">
        <f t="shared" si="924"/>
        <v xml:space="preserve"> </v>
      </c>
      <c r="FR961" s="1234" t="str">
        <f t="shared" si="953"/>
        <v xml:space="preserve"> </v>
      </c>
      <c r="FS961" s="1234">
        <f t="shared" si="959"/>
        <v>0</v>
      </c>
      <c r="FT961" s="1227"/>
      <c r="FU961" s="1234" t="str">
        <f t="shared" si="954"/>
        <v xml:space="preserve"> </v>
      </c>
      <c r="FV961" s="1234" t="str">
        <f t="shared" si="955"/>
        <v xml:space="preserve"> </v>
      </c>
      <c r="FW961" s="1234" t="str">
        <f t="shared" si="956"/>
        <v xml:space="preserve"> </v>
      </c>
      <c r="FX961" s="1234" t="str">
        <f t="shared" si="925"/>
        <v xml:space="preserve"> </v>
      </c>
      <c r="FY961" s="1234" t="str">
        <f t="shared" si="926"/>
        <v xml:space="preserve"> </v>
      </c>
      <c r="FZ961" s="1234" t="str">
        <f t="shared" si="957"/>
        <v xml:space="preserve"> </v>
      </c>
      <c r="GA961" s="1234">
        <f t="shared" si="927"/>
        <v>0</v>
      </c>
      <c r="GB961" s="1227"/>
      <c r="GC961" s="1234" t="str">
        <f t="shared" si="928"/>
        <v xml:space="preserve"> </v>
      </c>
      <c r="GD961" s="1234" t="str">
        <f t="shared" si="929"/>
        <v xml:space="preserve"> </v>
      </c>
      <c r="GE961" s="1234" t="str">
        <f t="shared" si="930"/>
        <v xml:space="preserve"> </v>
      </c>
      <c r="GF961" s="1234" t="str">
        <f t="shared" si="931"/>
        <v xml:space="preserve"> </v>
      </c>
      <c r="GG961" s="1234" t="str">
        <f t="shared" si="932"/>
        <v xml:space="preserve"> </v>
      </c>
      <c r="GH961" s="1234" t="str">
        <f t="shared" si="933"/>
        <v xml:space="preserve"> </v>
      </c>
      <c r="GI961" s="1234" t="str">
        <f t="shared" si="934"/>
        <v xml:space="preserve"> </v>
      </c>
      <c r="GJ961" s="1234" t="str">
        <f t="shared" si="935"/>
        <v xml:space="preserve"> </v>
      </c>
      <c r="GK961" s="1234" t="str">
        <f t="shared" si="936"/>
        <v xml:space="preserve"> </v>
      </c>
      <c r="GL961" s="1234" t="str">
        <f t="shared" si="937"/>
        <v xml:space="preserve"> </v>
      </c>
      <c r="GM961" s="1234" t="str">
        <f t="shared" si="938"/>
        <v xml:space="preserve"> </v>
      </c>
      <c r="GN961" s="1234">
        <f t="shared" si="939"/>
        <v>0</v>
      </c>
    </row>
    <row r="962" spans="1:196" s="100" customFormat="1" ht="27" customHeight="1" thickTop="1" thickBot="1">
      <c r="A962" s="1208">
        <f>【A票】【D票】!$D$10</f>
        <v>0</v>
      </c>
      <c r="B962" s="1212">
        <f>【A票】【D票】!$H$10</f>
        <v>0</v>
      </c>
      <c r="C962" s="1213" t="str">
        <f>【A票】【D票】!$K$10</f>
        <v xml:space="preserve"> </v>
      </c>
      <c r="D962" s="1214">
        <f t="shared" si="913"/>
        <v>871</v>
      </c>
      <c r="E962" s="914"/>
      <c r="F962" s="467"/>
      <c r="G962" s="469"/>
      <c r="H962" s="224" t="str">
        <f t="shared" si="960"/>
        <v xml:space="preserve"> </v>
      </c>
      <c r="I962" s="704"/>
      <c r="J962" s="117"/>
      <c r="K962" s="117"/>
      <c r="L962" s="117"/>
      <c r="M962" s="117"/>
      <c r="N962" s="117"/>
      <c r="O962" s="117"/>
      <c r="P962" s="117"/>
      <c r="Q962" s="117"/>
      <c r="R962" s="117"/>
      <c r="S962" s="117"/>
      <c r="T962" s="254"/>
      <c r="U962" s="646"/>
      <c r="V962" s="646"/>
      <c r="W962" s="114"/>
      <c r="X962" s="254"/>
      <c r="Y962" s="224" t="str">
        <f t="shared" si="961"/>
        <v xml:space="preserve"> </v>
      </c>
      <c r="Z962" s="579"/>
      <c r="AA962" s="704"/>
      <c r="AB962" s="119"/>
      <c r="AC962" s="224" t="str">
        <f t="shared" si="915"/>
        <v xml:space="preserve"> </v>
      </c>
      <c r="AD962" s="115"/>
      <c r="AE962" s="253"/>
      <c r="AF962" s="704"/>
      <c r="AG962" s="727"/>
      <c r="AH962" s="727"/>
      <c r="AI962" s="727"/>
      <c r="AJ962" s="727"/>
      <c r="AK962" s="591"/>
      <c r="AL962" s="727"/>
      <c r="AM962" s="727"/>
      <c r="AN962" s="727"/>
      <c r="AO962" s="727"/>
      <c r="AP962" s="727"/>
      <c r="AQ962" s="727"/>
      <c r="AR962" s="727"/>
      <c r="AS962" s="727"/>
      <c r="AT962" s="727"/>
      <c r="AU962" s="727"/>
      <c r="AV962" s="727"/>
      <c r="AW962" s="727"/>
      <c r="AX962" s="727"/>
      <c r="AY962" s="727"/>
      <c r="AZ962" s="727"/>
      <c r="BA962" s="727"/>
      <c r="BB962" s="727"/>
      <c r="BC962" s="821"/>
      <c r="BD962" s="727"/>
      <c r="BE962" s="727"/>
      <c r="BF962" s="727"/>
      <c r="BG962" s="727"/>
      <c r="BH962" s="727"/>
      <c r="BI962" s="727"/>
      <c r="BJ962" s="727"/>
      <c r="BK962" s="727"/>
      <c r="BL962" s="821"/>
      <c r="BM962" s="727"/>
      <c r="BN962" s="727"/>
      <c r="BO962" s="727"/>
      <c r="BP962" s="727"/>
      <c r="BQ962" s="727"/>
      <c r="BR962" s="821"/>
      <c r="BS962" s="727"/>
      <c r="BT962" s="727"/>
      <c r="BU962" s="727"/>
      <c r="BV962" s="591"/>
      <c r="BW962" s="224" t="str">
        <f t="shared" si="973"/>
        <v xml:space="preserve"> </v>
      </c>
      <c r="BX962" s="471">
        <f t="shared" si="962"/>
        <v>871</v>
      </c>
      <c r="BY962" s="117"/>
      <c r="BZ962" s="117"/>
      <c r="CA962" s="117"/>
      <c r="CB962" s="117"/>
      <c r="CC962" s="117"/>
      <c r="CD962" s="461"/>
      <c r="CE962" s="236"/>
      <c r="CF962" s="224" t="str">
        <f t="shared" si="963"/>
        <v xml:space="preserve"> </v>
      </c>
      <c r="CG962" s="116"/>
      <c r="CH962" s="117"/>
      <c r="CI962" s="117"/>
      <c r="CJ962" s="117"/>
      <c r="CK962" s="472"/>
      <c r="CL962" s="472"/>
      <c r="CM962" s="472"/>
      <c r="CN962" s="472"/>
      <c r="CO962" s="117"/>
      <c r="CP962" s="253"/>
      <c r="CQ962" s="120"/>
      <c r="CR962" s="224" t="str" cm="1">
        <f t="array" ref="CR962">IF(AND(SUM(COUNTIF(CG962:CM962,{"*不明*","*その他*"})+COUNTIF(CO962:CP962,{"*不明*","*その他*"}))&gt;0,CQ962=""),"その他・不明の場合,10)具体的内容、理由を記入",IF(OR(AND(CI962=CI$65,COUNTA(CJ962:CM962)&lt;4),AND(OR(CI962=CI$63,CI962=CI$64,CI962=CI$66,CI962=CI$67,CI962=CI$68,CI962=""),COUNTA(CJ962:CM962)&gt;0)),"3)介護保険認定済→要介護度、認知症自立度、寝たきり度、介護保険サービス記入",IF(OR(AND(OR(CM962=CM$63,CM962=CM$64),CN962=""),AND(OR(CM962=CM$65,CM962=CM$66),CN962&lt;&gt;"")),"7)介護保険サービス受けている/過去受けていた→具体的内容記入"," ")))</f>
        <v xml:space="preserve"> </v>
      </c>
      <c r="CS962" s="224" t="str">
        <f t="shared" si="964"/>
        <v xml:space="preserve"> </v>
      </c>
      <c r="CT962" s="116"/>
      <c r="CU962" s="253"/>
      <c r="CV962" s="117"/>
      <c r="CW962" s="117"/>
      <c r="CX962" s="253"/>
      <c r="CY962" s="117"/>
      <c r="CZ962" s="117"/>
      <c r="DA962" s="253"/>
      <c r="DB962" s="117"/>
      <c r="DC962" s="224" t="str">
        <f t="shared" si="965"/>
        <v xml:space="preserve"> </v>
      </c>
      <c r="DD962" s="224" t="str">
        <f t="shared" si="966"/>
        <v xml:space="preserve"> </v>
      </c>
      <c r="DE962" s="224" t="str">
        <f t="shared" si="916"/>
        <v xml:space="preserve"> </v>
      </c>
      <c r="DF962" s="121"/>
      <c r="DG962" s="114"/>
      <c r="DH962" s="704"/>
      <c r="DI962" s="119"/>
      <c r="DJ962" s="187"/>
      <c r="DK962" s="254"/>
      <c r="DL962" s="224" t="str">
        <f t="shared" si="917"/>
        <v xml:space="preserve"> </v>
      </c>
      <c r="DM962" s="224" t="str">
        <f t="shared" si="967"/>
        <v xml:space="preserve"> </v>
      </c>
      <c r="DN962" s="474"/>
      <c r="DO962" s="117"/>
      <c r="DP962" s="117"/>
      <c r="DQ962" s="117"/>
      <c r="DR962" s="117"/>
      <c r="DS962" s="117"/>
      <c r="DT962" s="254"/>
      <c r="DU962" s="476"/>
      <c r="DV962" s="224" t="str">
        <f t="shared" si="918"/>
        <v xml:space="preserve"> </v>
      </c>
      <c r="DW962" s="115"/>
      <c r="DX962" s="470"/>
      <c r="DY962" s="117"/>
      <c r="DZ962" s="704"/>
      <c r="EA962" s="224" t="str">
        <f t="shared" si="919"/>
        <v xml:space="preserve"> </v>
      </c>
      <c r="EB962" s="906"/>
      <c r="EC962" s="904"/>
      <c r="ED962" s="904"/>
      <c r="EE962" s="904"/>
      <c r="EF962" s="904"/>
      <c r="EG962" s="904"/>
      <c r="EH962" s="904"/>
      <c r="EI962" s="904"/>
      <c r="EJ962" s="904"/>
      <c r="EK962" s="905"/>
      <c r="EL962" s="80"/>
      <c r="EM962" s="224" t="str">
        <f t="shared" si="968"/>
        <v xml:space="preserve"> </v>
      </c>
      <c r="EN962" s="224" t="str">
        <f t="shared" si="969"/>
        <v xml:space="preserve"> </v>
      </c>
      <c r="EO962" s="115"/>
      <c r="EP962" s="1050"/>
      <c r="EQ962" s="253"/>
      <c r="ER962" s="117"/>
      <c r="ES962" s="1258">
        <f t="shared" si="970"/>
        <v>871</v>
      </c>
      <c r="ET962" s="224" t="str">
        <f t="shared" si="971"/>
        <v xml:space="preserve"> </v>
      </c>
      <c r="EU962" s="477" t="str">
        <f t="shared" si="972"/>
        <v/>
      </c>
      <c r="EV962" s="1334" t="str">
        <f t="shared" si="914"/>
        <v xml:space="preserve"> </v>
      </c>
      <c r="EW962" s="1332" t="str">
        <f t="shared" si="958"/>
        <v/>
      </c>
      <c r="EX962" s="1275" t="str">
        <f t="shared" si="940"/>
        <v/>
      </c>
      <c r="EY962" s="1275" t="str">
        <f t="shared" si="941"/>
        <v/>
      </c>
      <c r="EZ962" s="1275" t="str">
        <f t="shared" si="942"/>
        <v/>
      </c>
      <c r="FA962" s="1275" t="str">
        <f t="shared" si="943"/>
        <v/>
      </c>
      <c r="FB962" s="1275" t="str">
        <f t="shared" si="944"/>
        <v/>
      </c>
      <c r="FC962" s="1333" t="str">
        <f t="shared" si="945"/>
        <v/>
      </c>
      <c r="FE962" s="1234" t="str">
        <f t="shared" si="946"/>
        <v xml:space="preserve"> </v>
      </c>
      <c r="FF962" s="1234" t="str">
        <f t="shared" si="947"/>
        <v xml:space="preserve"> </v>
      </c>
      <c r="FG962" s="1234" t="str">
        <f t="shared" si="948"/>
        <v xml:space="preserve"> </v>
      </c>
      <c r="FH962" s="1234" t="str">
        <f t="shared" si="949"/>
        <v xml:space="preserve"> </v>
      </c>
      <c r="FI962" s="1234" t="str">
        <f t="shared" si="920"/>
        <v xml:space="preserve"> </v>
      </c>
      <c r="FJ962" s="1234" t="str">
        <f t="shared" si="950"/>
        <v xml:space="preserve"> </v>
      </c>
      <c r="FK962" s="1234">
        <f t="shared" si="921"/>
        <v>0</v>
      </c>
      <c r="FL962" s="1227"/>
      <c r="FM962" s="1234" t="str">
        <f t="shared" si="922"/>
        <v xml:space="preserve"> </v>
      </c>
      <c r="FN962" s="1234" t="str">
        <f t="shared" si="923"/>
        <v xml:space="preserve"> </v>
      </c>
      <c r="FO962" s="1234" t="str">
        <f t="shared" si="951"/>
        <v xml:space="preserve"> </v>
      </c>
      <c r="FP962" s="1234" t="str">
        <f t="shared" si="952"/>
        <v xml:space="preserve"> </v>
      </c>
      <c r="FQ962" s="1234" t="str">
        <f t="shared" si="924"/>
        <v xml:space="preserve"> </v>
      </c>
      <c r="FR962" s="1234" t="str">
        <f t="shared" si="953"/>
        <v xml:space="preserve"> </v>
      </c>
      <c r="FS962" s="1234">
        <f t="shared" si="959"/>
        <v>0</v>
      </c>
      <c r="FT962" s="1227"/>
      <c r="FU962" s="1234" t="str">
        <f t="shared" si="954"/>
        <v xml:space="preserve"> </v>
      </c>
      <c r="FV962" s="1234" t="str">
        <f t="shared" si="955"/>
        <v xml:space="preserve"> </v>
      </c>
      <c r="FW962" s="1234" t="str">
        <f t="shared" si="956"/>
        <v xml:space="preserve"> </v>
      </c>
      <c r="FX962" s="1234" t="str">
        <f t="shared" si="925"/>
        <v xml:space="preserve"> </v>
      </c>
      <c r="FY962" s="1234" t="str">
        <f t="shared" si="926"/>
        <v xml:space="preserve"> </v>
      </c>
      <c r="FZ962" s="1234" t="str">
        <f t="shared" si="957"/>
        <v xml:space="preserve"> </v>
      </c>
      <c r="GA962" s="1234">
        <f t="shared" si="927"/>
        <v>0</v>
      </c>
      <c r="GB962" s="1227"/>
      <c r="GC962" s="1234" t="str">
        <f t="shared" si="928"/>
        <v xml:space="preserve"> </v>
      </c>
      <c r="GD962" s="1234" t="str">
        <f t="shared" si="929"/>
        <v xml:space="preserve"> </v>
      </c>
      <c r="GE962" s="1234" t="str">
        <f t="shared" si="930"/>
        <v xml:space="preserve"> </v>
      </c>
      <c r="GF962" s="1234" t="str">
        <f t="shared" si="931"/>
        <v xml:space="preserve"> </v>
      </c>
      <c r="GG962" s="1234" t="str">
        <f t="shared" si="932"/>
        <v xml:space="preserve"> </v>
      </c>
      <c r="GH962" s="1234" t="str">
        <f t="shared" si="933"/>
        <v xml:space="preserve"> </v>
      </c>
      <c r="GI962" s="1234" t="str">
        <f t="shared" si="934"/>
        <v xml:space="preserve"> </v>
      </c>
      <c r="GJ962" s="1234" t="str">
        <f t="shared" si="935"/>
        <v xml:space="preserve"> </v>
      </c>
      <c r="GK962" s="1234" t="str">
        <f t="shared" si="936"/>
        <v xml:space="preserve"> </v>
      </c>
      <c r="GL962" s="1234" t="str">
        <f t="shared" si="937"/>
        <v xml:space="preserve"> </v>
      </c>
      <c r="GM962" s="1234" t="str">
        <f t="shared" si="938"/>
        <v xml:space="preserve"> </v>
      </c>
      <c r="GN962" s="1234">
        <f t="shared" si="939"/>
        <v>0</v>
      </c>
    </row>
    <row r="963" spans="1:196" s="100" customFormat="1" ht="27" customHeight="1" thickTop="1" thickBot="1">
      <c r="A963" s="1208">
        <f>【A票】【D票】!$D$10</f>
        <v>0</v>
      </c>
      <c r="B963" s="1212">
        <f>【A票】【D票】!$H$10</f>
        <v>0</v>
      </c>
      <c r="C963" s="1213" t="str">
        <f>【A票】【D票】!$K$10</f>
        <v xml:space="preserve"> </v>
      </c>
      <c r="D963" s="1214">
        <f t="shared" si="913"/>
        <v>872</v>
      </c>
      <c r="E963" s="914"/>
      <c r="F963" s="467"/>
      <c r="G963" s="469"/>
      <c r="H963" s="224" t="str">
        <f t="shared" si="960"/>
        <v xml:space="preserve"> </v>
      </c>
      <c r="I963" s="704"/>
      <c r="J963" s="117"/>
      <c r="K963" s="117"/>
      <c r="L963" s="117"/>
      <c r="M963" s="117"/>
      <c r="N963" s="117"/>
      <c r="O963" s="117"/>
      <c r="P963" s="117"/>
      <c r="Q963" s="117"/>
      <c r="R963" s="117"/>
      <c r="S963" s="117"/>
      <c r="T963" s="254"/>
      <c r="U963" s="646"/>
      <c r="V963" s="646"/>
      <c r="W963" s="114"/>
      <c r="X963" s="254"/>
      <c r="Y963" s="224" t="str">
        <f t="shared" si="961"/>
        <v xml:space="preserve"> </v>
      </c>
      <c r="Z963" s="579"/>
      <c r="AA963" s="704"/>
      <c r="AB963" s="119"/>
      <c r="AC963" s="224" t="str">
        <f t="shared" si="915"/>
        <v xml:space="preserve"> </v>
      </c>
      <c r="AD963" s="115"/>
      <c r="AE963" s="253"/>
      <c r="AF963" s="704"/>
      <c r="AG963" s="727"/>
      <c r="AH963" s="727"/>
      <c r="AI963" s="727"/>
      <c r="AJ963" s="727"/>
      <c r="AK963" s="591"/>
      <c r="AL963" s="727"/>
      <c r="AM963" s="727"/>
      <c r="AN963" s="727"/>
      <c r="AO963" s="727"/>
      <c r="AP963" s="727"/>
      <c r="AQ963" s="727"/>
      <c r="AR963" s="727"/>
      <c r="AS963" s="727"/>
      <c r="AT963" s="727"/>
      <c r="AU963" s="727"/>
      <c r="AV963" s="727"/>
      <c r="AW963" s="727"/>
      <c r="AX963" s="727"/>
      <c r="AY963" s="727"/>
      <c r="AZ963" s="727"/>
      <c r="BA963" s="727"/>
      <c r="BB963" s="727"/>
      <c r="BC963" s="821"/>
      <c r="BD963" s="727"/>
      <c r="BE963" s="727"/>
      <c r="BF963" s="727"/>
      <c r="BG963" s="727"/>
      <c r="BH963" s="727"/>
      <c r="BI963" s="727"/>
      <c r="BJ963" s="727"/>
      <c r="BK963" s="727"/>
      <c r="BL963" s="821"/>
      <c r="BM963" s="727"/>
      <c r="BN963" s="727"/>
      <c r="BO963" s="727"/>
      <c r="BP963" s="727"/>
      <c r="BQ963" s="727"/>
      <c r="BR963" s="821"/>
      <c r="BS963" s="727"/>
      <c r="BT963" s="727"/>
      <c r="BU963" s="727"/>
      <c r="BV963" s="591"/>
      <c r="BW963" s="224" t="str">
        <f t="shared" si="973"/>
        <v xml:space="preserve"> </v>
      </c>
      <c r="BX963" s="471">
        <f t="shared" si="962"/>
        <v>872</v>
      </c>
      <c r="BY963" s="117"/>
      <c r="BZ963" s="117"/>
      <c r="CA963" s="117"/>
      <c r="CB963" s="117"/>
      <c r="CC963" s="117"/>
      <c r="CD963" s="461"/>
      <c r="CE963" s="236"/>
      <c r="CF963" s="224" t="str">
        <f t="shared" si="963"/>
        <v xml:space="preserve"> </v>
      </c>
      <c r="CG963" s="116"/>
      <c r="CH963" s="117"/>
      <c r="CI963" s="117"/>
      <c r="CJ963" s="117"/>
      <c r="CK963" s="472"/>
      <c r="CL963" s="472"/>
      <c r="CM963" s="472"/>
      <c r="CN963" s="472"/>
      <c r="CO963" s="117"/>
      <c r="CP963" s="253"/>
      <c r="CQ963" s="120"/>
      <c r="CR963" s="224" t="str" cm="1">
        <f t="array" ref="CR963">IF(AND(SUM(COUNTIF(CG963:CM963,{"*不明*","*その他*"})+COUNTIF(CO963:CP963,{"*不明*","*その他*"}))&gt;0,CQ963=""),"その他・不明の場合,10)具体的内容、理由を記入",IF(OR(AND(CI963=CI$65,COUNTA(CJ963:CM963)&lt;4),AND(OR(CI963=CI$63,CI963=CI$64,CI963=CI$66,CI963=CI$67,CI963=CI$68,CI963=""),COUNTA(CJ963:CM963)&gt;0)),"3)介護保険認定済→要介護度、認知症自立度、寝たきり度、介護保険サービス記入",IF(OR(AND(OR(CM963=CM$63,CM963=CM$64),CN963=""),AND(OR(CM963=CM$65,CM963=CM$66),CN963&lt;&gt;"")),"7)介護保険サービス受けている/過去受けていた→具体的内容記入"," ")))</f>
        <v xml:space="preserve"> </v>
      </c>
      <c r="CS963" s="224" t="str">
        <f t="shared" si="964"/>
        <v xml:space="preserve"> </v>
      </c>
      <c r="CT963" s="116"/>
      <c r="CU963" s="253"/>
      <c r="CV963" s="117"/>
      <c r="CW963" s="117"/>
      <c r="CX963" s="253"/>
      <c r="CY963" s="117"/>
      <c r="CZ963" s="117"/>
      <c r="DA963" s="253"/>
      <c r="DB963" s="117"/>
      <c r="DC963" s="224" t="str">
        <f t="shared" si="965"/>
        <v xml:space="preserve"> </v>
      </c>
      <c r="DD963" s="224" t="str">
        <f t="shared" si="966"/>
        <v xml:space="preserve"> </v>
      </c>
      <c r="DE963" s="224" t="str">
        <f t="shared" si="916"/>
        <v xml:space="preserve"> </v>
      </c>
      <c r="DF963" s="121"/>
      <c r="DG963" s="114"/>
      <c r="DH963" s="704"/>
      <c r="DI963" s="119"/>
      <c r="DJ963" s="187"/>
      <c r="DK963" s="254"/>
      <c r="DL963" s="224" t="str">
        <f t="shared" si="917"/>
        <v xml:space="preserve"> </v>
      </c>
      <c r="DM963" s="224" t="str">
        <f t="shared" si="967"/>
        <v xml:space="preserve"> </v>
      </c>
      <c r="DN963" s="474"/>
      <c r="DO963" s="117"/>
      <c r="DP963" s="117"/>
      <c r="DQ963" s="117"/>
      <c r="DR963" s="117"/>
      <c r="DS963" s="117"/>
      <c r="DT963" s="254"/>
      <c r="DU963" s="476"/>
      <c r="DV963" s="224" t="str">
        <f t="shared" si="918"/>
        <v xml:space="preserve"> </v>
      </c>
      <c r="DW963" s="115"/>
      <c r="DX963" s="470"/>
      <c r="DY963" s="117"/>
      <c r="DZ963" s="704"/>
      <c r="EA963" s="224" t="str">
        <f t="shared" si="919"/>
        <v xml:space="preserve"> </v>
      </c>
      <c r="EB963" s="906"/>
      <c r="EC963" s="904"/>
      <c r="ED963" s="904"/>
      <c r="EE963" s="904"/>
      <c r="EF963" s="904"/>
      <c r="EG963" s="904"/>
      <c r="EH963" s="904"/>
      <c r="EI963" s="904"/>
      <c r="EJ963" s="904"/>
      <c r="EK963" s="905"/>
      <c r="EL963" s="80"/>
      <c r="EM963" s="224" t="str">
        <f t="shared" si="968"/>
        <v xml:space="preserve"> </v>
      </c>
      <c r="EN963" s="224" t="str">
        <f t="shared" si="969"/>
        <v xml:space="preserve"> </v>
      </c>
      <c r="EO963" s="115"/>
      <c r="EP963" s="1050"/>
      <c r="EQ963" s="253"/>
      <c r="ER963" s="117"/>
      <c r="ES963" s="1258">
        <f t="shared" si="970"/>
        <v>872</v>
      </c>
      <c r="ET963" s="224" t="str">
        <f t="shared" si="971"/>
        <v xml:space="preserve"> </v>
      </c>
      <c r="EU963" s="477" t="str">
        <f t="shared" si="972"/>
        <v/>
      </c>
      <c r="EV963" s="1334" t="str">
        <f t="shared" si="914"/>
        <v xml:space="preserve"> </v>
      </c>
      <c r="EW963" s="1332" t="str">
        <f t="shared" si="958"/>
        <v/>
      </c>
      <c r="EX963" s="1275" t="str">
        <f t="shared" si="940"/>
        <v/>
      </c>
      <c r="EY963" s="1275" t="str">
        <f t="shared" si="941"/>
        <v/>
      </c>
      <c r="EZ963" s="1275" t="str">
        <f t="shared" si="942"/>
        <v/>
      </c>
      <c r="FA963" s="1275" t="str">
        <f t="shared" si="943"/>
        <v/>
      </c>
      <c r="FB963" s="1275" t="str">
        <f t="shared" si="944"/>
        <v/>
      </c>
      <c r="FC963" s="1333" t="str">
        <f t="shared" si="945"/>
        <v/>
      </c>
      <c r="FE963" s="1234" t="str">
        <f t="shared" si="946"/>
        <v xml:space="preserve"> </v>
      </c>
      <c r="FF963" s="1234" t="str">
        <f t="shared" si="947"/>
        <v xml:space="preserve"> </v>
      </c>
      <c r="FG963" s="1234" t="str">
        <f t="shared" si="948"/>
        <v xml:space="preserve"> </v>
      </c>
      <c r="FH963" s="1234" t="str">
        <f t="shared" si="949"/>
        <v xml:space="preserve"> </v>
      </c>
      <c r="FI963" s="1234" t="str">
        <f t="shared" si="920"/>
        <v xml:space="preserve"> </v>
      </c>
      <c r="FJ963" s="1234" t="str">
        <f t="shared" si="950"/>
        <v xml:space="preserve"> </v>
      </c>
      <c r="FK963" s="1234">
        <f t="shared" si="921"/>
        <v>0</v>
      </c>
      <c r="FL963" s="1227"/>
      <c r="FM963" s="1234" t="str">
        <f t="shared" si="922"/>
        <v xml:space="preserve"> </v>
      </c>
      <c r="FN963" s="1234" t="str">
        <f t="shared" si="923"/>
        <v xml:space="preserve"> </v>
      </c>
      <c r="FO963" s="1234" t="str">
        <f t="shared" si="951"/>
        <v xml:space="preserve"> </v>
      </c>
      <c r="FP963" s="1234" t="str">
        <f t="shared" si="952"/>
        <v xml:space="preserve"> </v>
      </c>
      <c r="FQ963" s="1234" t="str">
        <f t="shared" si="924"/>
        <v xml:space="preserve"> </v>
      </c>
      <c r="FR963" s="1234" t="str">
        <f t="shared" si="953"/>
        <v xml:space="preserve"> </v>
      </c>
      <c r="FS963" s="1234">
        <f t="shared" si="959"/>
        <v>0</v>
      </c>
      <c r="FT963" s="1227"/>
      <c r="FU963" s="1234" t="str">
        <f t="shared" si="954"/>
        <v xml:space="preserve"> </v>
      </c>
      <c r="FV963" s="1234" t="str">
        <f t="shared" si="955"/>
        <v xml:space="preserve"> </v>
      </c>
      <c r="FW963" s="1234" t="str">
        <f t="shared" si="956"/>
        <v xml:space="preserve"> </v>
      </c>
      <c r="FX963" s="1234" t="str">
        <f t="shared" si="925"/>
        <v xml:space="preserve"> </v>
      </c>
      <c r="FY963" s="1234" t="str">
        <f t="shared" si="926"/>
        <v xml:space="preserve"> </v>
      </c>
      <c r="FZ963" s="1234" t="str">
        <f t="shared" si="957"/>
        <v xml:space="preserve"> </v>
      </c>
      <c r="GA963" s="1234">
        <f t="shared" si="927"/>
        <v>0</v>
      </c>
      <c r="GB963" s="1227"/>
      <c r="GC963" s="1234" t="str">
        <f t="shared" si="928"/>
        <v xml:space="preserve"> </v>
      </c>
      <c r="GD963" s="1234" t="str">
        <f t="shared" si="929"/>
        <v xml:space="preserve"> </v>
      </c>
      <c r="GE963" s="1234" t="str">
        <f t="shared" si="930"/>
        <v xml:space="preserve"> </v>
      </c>
      <c r="GF963" s="1234" t="str">
        <f t="shared" si="931"/>
        <v xml:space="preserve"> </v>
      </c>
      <c r="GG963" s="1234" t="str">
        <f t="shared" si="932"/>
        <v xml:space="preserve"> </v>
      </c>
      <c r="GH963" s="1234" t="str">
        <f t="shared" si="933"/>
        <v xml:space="preserve"> </v>
      </c>
      <c r="GI963" s="1234" t="str">
        <f t="shared" si="934"/>
        <v xml:space="preserve"> </v>
      </c>
      <c r="GJ963" s="1234" t="str">
        <f t="shared" si="935"/>
        <v xml:space="preserve"> </v>
      </c>
      <c r="GK963" s="1234" t="str">
        <f t="shared" si="936"/>
        <v xml:space="preserve"> </v>
      </c>
      <c r="GL963" s="1234" t="str">
        <f t="shared" si="937"/>
        <v xml:space="preserve"> </v>
      </c>
      <c r="GM963" s="1234" t="str">
        <f t="shared" si="938"/>
        <v xml:space="preserve"> </v>
      </c>
      <c r="GN963" s="1234">
        <f t="shared" si="939"/>
        <v>0</v>
      </c>
    </row>
    <row r="964" spans="1:196" s="100" customFormat="1" ht="27" customHeight="1" thickTop="1" thickBot="1">
      <c r="A964" s="1208">
        <f>【A票】【D票】!$D$10</f>
        <v>0</v>
      </c>
      <c r="B964" s="1212">
        <f>【A票】【D票】!$H$10</f>
        <v>0</v>
      </c>
      <c r="C964" s="1213" t="str">
        <f>【A票】【D票】!$K$10</f>
        <v xml:space="preserve"> </v>
      </c>
      <c r="D964" s="1214">
        <f t="shared" si="913"/>
        <v>873</v>
      </c>
      <c r="E964" s="914"/>
      <c r="F964" s="467"/>
      <c r="G964" s="469"/>
      <c r="H964" s="224" t="str">
        <f t="shared" si="960"/>
        <v xml:space="preserve"> </v>
      </c>
      <c r="I964" s="704"/>
      <c r="J964" s="117"/>
      <c r="K964" s="117"/>
      <c r="L964" s="117"/>
      <c r="M964" s="117"/>
      <c r="N964" s="117"/>
      <c r="O964" s="117"/>
      <c r="P964" s="117"/>
      <c r="Q964" s="117"/>
      <c r="R964" s="117"/>
      <c r="S964" s="117"/>
      <c r="T964" s="254"/>
      <c r="U964" s="646"/>
      <c r="V964" s="646"/>
      <c r="W964" s="114"/>
      <c r="X964" s="254"/>
      <c r="Y964" s="224" t="str">
        <f t="shared" si="961"/>
        <v xml:space="preserve"> </v>
      </c>
      <c r="Z964" s="579"/>
      <c r="AA964" s="704"/>
      <c r="AB964" s="119"/>
      <c r="AC964" s="224" t="str">
        <f t="shared" si="915"/>
        <v xml:space="preserve"> </v>
      </c>
      <c r="AD964" s="115"/>
      <c r="AE964" s="253"/>
      <c r="AF964" s="704"/>
      <c r="AG964" s="727"/>
      <c r="AH964" s="727"/>
      <c r="AI964" s="727"/>
      <c r="AJ964" s="727"/>
      <c r="AK964" s="591"/>
      <c r="AL964" s="727"/>
      <c r="AM964" s="727"/>
      <c r="AN964" s="727"/>
      <c r="AO964" s="727"/>
      <c r="AP964" s="727"/>
      <c r="AQ964" s="727"/>
      <c r="AR964" s="727"/>
      <c r="AS964" s="727"/>
      <c r="AT964" s="727"/>
      <c r="AU964" s="727"/>
      <c r="AV964" s="727"/>
      <c r="AW964" s="727"/>
      <c r="AX964" s="727"/>
      <c r="AY964" s="727"/>
      <c r="AZ964" s="727"/>
      <c r="BA964" s="727"/>
      <c r="BB964" s="727"/>
      <c r="BC964" s="821"/>
      <c r="BD964" s="727"/>
      <c r="BE964" s="727"/>
      <c r="BF964" s="727"/>
      <c r="BG964" s="727"/>
      <c r="BH964" s="727"/>
      <c r="BI964" s="727"/>
      <c r="BJ964" s="727"/>
      <c r="BK964" s="727"/>
      <c r="BL964" s="821"/>
      <c r="BM964" s="727"/>
      <c r="BN964" s="727"/>
      <c r="BO964" s="727"/>
      <c r="BP964" s="727"/>
      <c r="BQ964" s="727"/>
      <c r="BR964" s="821"/>
      <c r="BS964" s="727"/>
      <c r="BT964" s="727"/>
      <c r="BU964" s="727"/>
      <c r="BV964" s="591"/>
      <c r="BW964" s="224" t="str">
        <f t="shared" si="973"/>
        <v xml:space="preserve"> </v>
      </c>
      <c r="BX964" s="471">
        <f t="shared" si="962"/>
        <v>873</v>
      </c>
      <c r="BY964" s="117"/>
      <c r="BZ964" s="117"/>
      <c r="CA964" s="117"/>
      <c r="CB964" s="117"/>
      <c r="CC964" s="117"/>
      <c r="CD964" s="461"/>
      <c r="CE964" s="236"/>
      <c r="CF964" s="224" t="str">
        <f t="shared" si="963"/>
        <v xml:space="preserve"> </v>
      </c>
      <c r="CG964" s="116"/>
      <c r="CH964" s="117"/>
      <c r="CI964" s="117"/>
      <c r="CJ964" s="117"/>
      <c r="CK964" s="472"/>
      <c r="CL964" s="472"/>
      <c r="CM964" s="472"/>
      <c r="CN964" s="472"/>
      <c r="CO964" s="117"/>
      <c r="CP964" s="253"/>
      <c r="CQ964" s="120"/>
      <c r="CR964" s="224" t="str" cm="1">
        <f t="array" ref="CR964">IF(AND(SUM(COUNTIF(CG964:CM964,{"*不明*","*その他*"})+COUNTIF(CO964:CP964,{"*不明*","*その他*"}))&gt;0,CQ964=""),"その他・不明の場合,10)具体的内容、理由を記入",IF(OR(AND(CI964=CI$65,COUNTA(CJ964:CM964)&lt;4),AND(OR(CI964=CI$63,CI964=CI$64,CI964=CI$66,CI964=CI$67,CI964=CI$68,CI964=""),COUNTA(CJ964:CM964)&gt;0)),"3)介護保険認定済→要介護度、認知症自立度、寝たきり度、介護保険サービス記入",IF(OR(AND(OR(CM964=CM$63,CM964=CM$64),CN964=""),AND(OR(CM964=CM$65,CM964=CM$66),CN964&lt;&gt;"")),"7)介護保険サービス受けている/過去受けていた→具体的内容記入"," ")))</f>
        <v xml:space="preserve"> </v>
      </c>
      <c r="CS964" s="224" t="str">
        <f t="shared" si="964"/>
        <v xml:space="preserve"> </v>
      </c>
      <c r="CT964" s="116"/>
      <c r="CU964" s="253"/>
      <c r="CV964" s="117"/>
      <c r="CW964" s="117"/>
      <c r="CX964" s="253"/>
      <c r="CY964" s="117"/>
      <c r="CZ964" s="117"/>
      <c r="DA964" s="253"/>
      <c r="DB964" s="117"/>
      <c r="DC964" s="224" t="str">
        <f t="shared" si="965"/>
        <v xml:space="preserve"> </v>
      </c>
      <c r="DD964" s="224" t="str">
        <f t="shared" si="966"/>
        <v xml:space="preserve"> </v>
      </c>
      <c r="DE964" s="224" t="str">
        <f t="shared" si="916"/>
        <v xml:space="preserve"> </v>
      </c>
      <c r="DF964" s="121"/>
      <c r="DG964" s="114"/>
      <c r="DH964" s="704"/>
      <c r="DI964" s="119"/>
      <c r="DJ964" s="187"/>
      <c r="DK964" s="254"/>
      <c r="DL964" s="224" t="str">
        <f t="shared" si="917"/>
        <v xml:space="preserve"> </v>
      </c>
      <c r="DM964" s="224" t="str">
        <f t="shared" si="967"/>
        <v xml:space="preserve"> </v>
      </c>
      <c r="DN964" s="474"/>
      <c r="DO964" s="117"/>
      <c r="DP964" s="117"/>
      <c r="DQ964" s="117"/>
      <c r="DR964" s="117"/>
      <c r="DS964" s="117"/>
      <c r="DT964" s="254"/>
      <c r="DU964" s="476"/>
      <c r="DV964" s="224" t="str">
        <f t="shared" si="918"/>
        <v xml:space="preserve"> </v>
      </c>
      <c r="DW964" s="115"/>
      <c r="DX964" s="470"/>
      <c r="DY964" s="117"/>
      <c r="DZ964" s="704"/>
      <c r="EA964" s="224" t="str">
        <f t="shared" si="919"/>
        <v xml:space="preserve"> </v>
      </c>
      <c r="EB964" s="906"/>
      <c r="EC964" s="904"/>
      <c r="ED964" s="904"/>
      <c r="EE964" s="904"/>
      <c r="EF964" s="904"/>
      <c r="EG964" s="904"/>
      <c r="EH964" s="904"/>
      <c r="EI964" s="904"/>
      <c r="EJ964" s="904"/>
      <c r="EK964" s="905"/>
      <c r="EL964" s="80"/>
      <c r="EM964" s="224" t="str">
        <f t="shared" si="968"/>
        <v xml:space="preserve"> </v>
      </c>
      <c r="EN964" s="224" t="str">
        <f t="shared" si="969"/>
        <v xml:space="preserve"> </v>
      </c>
      <c r="EO964" s="115"/>
      <c r="EP964" s="1050"/>
      <c r="EQ964" s="253"/>
      <c r="ER964" s="117"/>
      <c r="ES964" s="1258">
        <f t="shared" si="970"/>
        <v>873</v>
      </c>
      <c r="ET964" s="224" t="str">
        <f t="shared" si="971"/>
        <v xml:space="preserve"> </v>
      </c>
      <c r="EU964" s="477" t="str">
        <f t="shared" si="972"/>
        <v/>
      </c>
      <c r="EV964" s="1334" t="str">
        <f t="shared" si="914"/>
        <v xml:space="preserve"> </v>
      </c>
      <c r="EW964" s="1332" t="str">
        <f t="shared" si="958"/>
        <v/>
      </c>
      <c r="EX964" s="1275" t="str">
        <f t="shared" si="940"/>
        <v/>
      </c>
      <c r="EY964" s="1275" t="str">
        <f t="shared" si="941"/>
        <v/>
      </c>
      <c r="EZ964" s="1275" t="str">
        <f t="shared" si="942"/>
        <v/>
      </c>
      <c r="FA964" s="1275" t="str">
        <f t="shared" si="943"/>
        <v/>
      </c>
      <c r="FB964" s="1275" t="str">
        <f t="shared" si="944"/>
        <v/>
      </c>
      <c r="FC964" s="1333" t="str">
        <f t="shared" si="945"/>
        <v/>
      </c>
      <c r="FE964" s="1234" t="str">
        <f t="shared" si="946"/>
        <v xml:space="preserve"> </v>
      </c>
      <c r="FF964" s="1234" t="str">
        <f t="shared" si="947"/>
        <v xml:space="preserve"> </v>
      </c>
      <c r="FG964" s="1234" t="str">
        <f t="shared" si="948"/>
        <v xml:space="preserve"> </v>
      </c>
      <c r="FH964" s="1234" t="str">
        <f t="shared" si="949"/>
        <v xml:space="preserve"> </v>
      </c>
      <c r="FI964" s="1234" t="str">
        <f t="shared" si="920"/>
        <v xml:space="preserve"> </v>
      </c>
      <c r="FJ964" s="1234" t="str">
        <f t="shared" si="950"/>
        <v xml:space="preserve"> </v>
      </c>
      <c r="FK964" s="1234">
        <f t="shared" si="921"/>
        <v>0</v>
      </c>
      <c r="FL964" s="1227"/>
      <c r="FM964" s="1234" t="str">
        <f t="shared" si="922"/>
        <v xml:space="preserve"> </v>
      </c>
      <c r="FN964" s="1234" t="str">
        <f t="shared" si="923"/>
        <v xml:space="preserve"> </v>
      </c>
      <c r="FO964" s="1234" t="str">
        <f t="shared" si="951"/>
        <v xml:space="preserve"> </v>
      </c>
      <c r="FP964" s="1234" t="str">
        <f t="shared" si="952"/>
        <v xml:space="preserve"> </v>
      </c>
      <c r="FQ964" s="1234" t="str">
        <f t="shared" si="924"/>
        <v xml:space="preserve"> </v>
      </c>
      <c r="FR964" s="1234" t="str">
        <f t="shared" si="953"/>
        <v xml:space="preserve"> </v>
      </c>
      <c r="FS964" s="1234">
        <f t="shared" si="959"/>
        <v>0</v>
      </c>
      <c r="FT964" s="1227"/>
      <c r="FU964" s="1234" t="str">
        <f t="shared" si="954"/>
        <v xml:space="preserve"> </v>
      </c>
      <c r="FV964" s="1234" t="str">
        <f t="shared" si="955"/>
        <v xml:space="preserve"> </v>
      </c>
      <c r="FW964" s="1234" t="str">
        <f t="shared" si="956"/>
        <v xml:space="preserve"> </v>
      </c>
      <c r="FX964" s="1234" t="str">
        <f t="shared" si="925"/>
        <v xml:space="preserve"> </v>
      </c>
      <c r="FY964" s="1234" t="str">
        <f t="shared" si="926"/>
        <v xml:space="preserve"> </v>
      </c>
      <c r="FZ964" s="1234" t="str">
        <f t="shared" si="957"/>
        <v xml:space="preserve"> </v>
      </c>
      <c r="GA964" s="1234">
        <f t="shared" si="927"/>
        <v>0</v>
      </c>
      <c r="GB964" s="1227"/>
      <c r="GC964" s="1234" t="str">
        <f t="shared" si="928"/>
        <v xml:space="preserve"> </v>
      </c>
      <c r="GD964" s="1234" t="str">
        <f t="shared" si="929"/>
        <v xml:space="preserve"> </v>
      </c>
      <c r="GE964" s="1234" t="str">
        <f t="shared" si="930"/>
        <v xml:space="preserve"> </v>
      </c>
      <c r="GF964" s="1234" t="str">
        <f t="shared" si="931"/>
        <v xml:space="preserve"> </v>
      </c>
      <c r="GG964" s="1234" t="str">
        <f t="shared" si="932"/>
        <v xml:space="preserve"> </v>
      </c>
      <c r="GH964" s="1234" t="str">
        <f t="shared" si="933"/>
        <v xml:space="preserve"> </v>
      </c>
      <c r="GI964" s="1234" t="str">
        <f t="shared" si="934"/>
        <v xml:space="preserve"> </v>
      </c>
      <c r="GJ964" s="1234" t="str">
        <f t="shared" si="935"/>
        <v xml:space="preserve"> </v>
      </c>
      <c r="GK964" s="1234" t="str">
        <f t="shared" si="936"/>
        <v xml:space="preserve"> </v>
      </c>
      <c r="GL964" s="1234" t="str">
        <f t="shared" si="937"/>
        <v xml:space="preserve"> </v>
      </c>
      <c r="GM964" s="1234" t="str">
        <f t="shared" si="938"/>
        <v xml:space="preserve"> </v>
      </c>
      <c r="GN964" s="1234">
        <f t="shared" si="939"/>
        <v>0</v>
      </c>
    </row>
    <row r="965" spans="1:196" s="100" customFormat="1" ht="27" customHeight="1" thickTop="1" thickBot="1">
      <c r="A965" s="1208">
        <f>【A票】【D票】!$D$10</f>
        <v>0</v>
      </c>
      <c r="B965" s="1212">
        <f>【A票】【D票】!$H$10</f>
        <v>0</v>
      </c>
      <c r="C965" s="1213" t="str">
        <f>【A票】【D票】!$K$10</f>
        <v xml:space="preserve"> </v>
      </c>
      <c r="D965" s="1214">
        <f t="shared" si="913"/>
        <v>874</v>
      </c>
      <c r="E965" s="914"/>
      <c r="F965" s="467"/>
      <c r="G965" s="469"/>
      <c r="H965" s="224" t="str">
        <f t="shared" si="960"/>
        <v xml:space="preserve"> </v>
      </c>
      <c r="I965" s="704"/>
      <c r="J965" s="117"/>
      <c r="K965" s="117"/>
      <c r="L965" s="117"/>
      <c r="M965" s="117"/>
      <c r="N965" s="117"/>
      <c r="O965" s="117"/>
      <c r="P965" s="117"/>
      <c r="Q965" s="117"/>
      <c r="R965" s="117"/>
      <c r="S965" s="117"/>
      <c r="T965" s="254"/>
      <c r="U965" s="646"/>
      <c r="V965" s="646"/>
      <c r="W965" s="114"/>
      <c r="X965" s="254"/>
      <c r="Y965" s="224" t="str">
        <f t="shared" si="961"/>
        <v xml:space="preserve"> </v>
      </c>
      <c r="Z965" s="579"/>
      <c r="AA965" s="704"/>
      <c r="AB965" s="119"/>
      <c r="AC965" s="224" t="str">
        <f t="shared" si="915"/>
        <v xml:space="preserve"> </v>
      </c>
      <c r="AD965" s="115"/>
      <c r="AE965" s="253"/>
      <c r="AF965" s="704"/>
      <c r="AG965" s="727"/>
      <c r="AH965" s="727"/>
      <c r="AI965" s="727"/>
      <c r="AJ965" s="727"/>
      <c r="AK965" s="591"/>
      <c r="AL965" s="727"/>
      <c r="AM965" s="727"/>
      <c r="AN965" s="727"/>
      <c r="AO965" s="727"/>
      <c r="AP965" s="727"/>
      <c r="AQ965" s="727"/>
      <c r="AR965" s="727"/>
      <c r="AS965" s="727"/>
      <c r="AT965" s="727"/>
      <c r="AU965" s="727"/>
      <c r="AV965" s="727"/>
      <c r="AW965" s="727"/>
      <c r="AX965" s="727"/>
      <c r="AY965" s="727"/>
      <c r="AZ965" s="727"/>
      <c r="BA965" s="727"/>
      <c r="BB965" s="727"/>
      <c r="BC965" s="821"/>
      <c r="BD965" s="727"/>
      <c r="BE965" s="727"/>
      <c r="BF965" s="727"/>
      <c r="BG965" s="727"/>
      <c r="BH965" s="727"/>
      <c r="BI965" s="727"/>
      <c r="BJ965" s="727"/>
      <c r="BK965" s="727"/>
      <c r="BL965" s="821"/>
      <c r="BM965" s="727"/>
      <c r="BN965" s="727"/>
      <c r="BO965" s="727"/>
      <c r="BP965" s="727"/>
      <c r="BQ965" s="727"/>
      <c r="BR965" s="821"/>
      <c r="BS965" s="727"/>
      <c r="BT965" s="727"/>
      <c r="BU965" s="727"/>
      <c r="BV965" s="591"/>
      <c r="BW965" s="224" t="str">
        <f t="shared" si="973"/>
        <v xml:space="preserve"> </v>
      </c>
      <c r="BX965" s="471">
        <f t="shared" si="962"/>
        <v>874</v>
      </c>
      <c r="BY965" s="117"/>
      <c r="BZ965" s="117"/>
      <c r="CA965" s="117"/>
      <c r="CB965" s="117"/>
      <c r="CC965" s="117"/>
      <c r="CD965" s="461"/>
      <c r="CE965" s="236"/>
      <c r="CF965" s="224" t="str">
        <f t="shared" si="963"/>
        <v xml:space="preserve"> </v>
      </c>
      <c r="CG965" s="116"/>
      <c r="CH965" s="117"/>
      <c r="CI965" s="117"/>
      <c r="CJ965" s="117"/>
      <c r="CK965" s="472"/>
      <c r="CL965" s="472"/>
      <c r="CM965" s="472"/>
      <c r="CN965" s="472"/>
      <c r="CO965" s="117"/>
      <c r="CP965" s="253"/>
      <c r="CQ965" s="120"/>
      <c r="CR965" s="224" t="str" cm="1">
        <f t="array" ref="CR965">IF(AND(SUM(COUNTIF(CG965:CM965,{"*不明*","*その他*"})+COUNTIF(CO965:CP965,{"*不明*","*その他*"}))&gt;0,CQ965=""),"その他・不明の場合,10)具体的内容、理由を記入",IF(OR(AND(CI965=CI$65,COUNTA(CJ965:CM965)&lt;4),AND(OR(CI965=CI$63,CI965=CI$64,CI965=CI$66,CI965=CI$67,CI965=CI$68,CI965=""),COUNTA(CJ965:CM965)&gt;0)),"3)介護保険認定済→要介護度、認知症自立度、寝たきり度、介護保険サービス記入",IF(OR(AND(OR(CM965=CM$63,CM965=CM$64),CN965=""),AND(OR(CM965=CM$65,CM965=CM$66),CN965&lt;&gt;"")),"7)介護保険サービス受けている/過去受けていた→具体的内容記入"," ")))</f>
        <v xml:space="preserve"> </v>
      </c>
      <c r="CS965" s="224" t="str">
        <f t="shared" si="964"/>
        <v xml:space="preserve"> </v>
      </c>
      <c r="CT965" s="116"/>
      <c r="CU965" s="253"/>
      <c r="CV965" s="117"/>
      <c r="CW965" s="117"/>
      <c r="CX965" s="253"/>
      <c r="CY965" s="117"/>
      <c r="CZ965" s="117"/>
      <c r="DA965" s="253"/>
      <c r="DB965" s="117"/>
      <c r="DC965" s="224" t="str">
        <f t="shared" si="965"/>
        <v xml:space="preserve"> </v>
      </c>
      <c r="DD965" s="224" t="str">
        <f t="shared" si="966"/>
        <v xml:space="preserve"> </v>
      </c>
      <c r="DE965" s="224" t="str">
        <f t="shared" si="916"/>
        <v xml:space="preserve"> </v>
      </c>
      <c r="DF965" s="121"/>
      <c r="DG965" s="114"/>
      <c r="DH965" s="704"/>
      <c r="DI965" s="119"/>
      <c r="DJ965" s="187"/>
      <c r="DK965" s="254"/>
      <c r="DL965" s="224" t="str">
        <f t="shared" si="917"/>
        <v xml:space="preserve"> </v>
      </c>
      <c r="DM965" s="224" t="str">
        <f t="shared" si="967"/>
        <v xml:space="preserve"> </v>
      </c>
      <c r="DN965" s="474"/>
      <c r="DO965" s="117"/>
      <c r="DP965" s="117"/>
      <c r="DQ965" s="117"/>
      <c r="DR965" s="117"/>
      <c r="DS965" s="117"/>
      <c r="DT965" s="254"/>
      <c r="DU965" s="476"/>
      <c r="DV965" s="224" t="str">
        <f t="shared" si="918"/>
        <v xml:space="preserve"> </v>
      </c>
      <c r="DW965" s="115"/>
      <c r="DX965" s="470"/>
      <c r="DY965" s="117"/>
      <c r="DZ965" s="704"/>
      <c r="EA965" s="224" t="str">
        <f t="shared" si="919"/>
        <v xml:space="preserve"> </v>
      </c>
      <c r="EB965" s="906"/>
      <c r="EC965" s="904"/>
      <c r="ED965" s="904"/>
      <c r="EE965" s="904"/>
      <c r="EF965" s="904"/>
      <c r="EG965" s="904"/>
      <c r="EH965" s="904"/>
      <c r="EI965" s="904"/>
      <c r="EJ965" s="904"/>
      <c r="EK965" s="905"/>
      <c r="EL965" s="80"/>
      <c r="EM965" s="224" t="str">
        <f t="shared" si="968"/>
        <v xml:space="preserve"> </v>
      </c>
      <c r="EN965" s="224" t="str">
        <f t="shared" si="969"/>
        <v xml:space="preserve"> </v>
      </c>
      <c r="EO965" s="115"/>
      <c r="EP965" s="1050"/>
      <c r="EQ965" s="253"/>
      <c r="ER965" s="117"/>
      <c r="ES965" s="1258">
        <f t="shared" si="970"/>
        <v>874</v>
      </c>
      <c r="ET965" s="224" t="str">
        <f t="shared" si="971"/>
        <v xml:space="preserve"> </v>
      </c>
      <c r="EU965" s="477" t="str">
        <f t="shared" si="972"/>
        <v/>
      </c>
      <c r="EV965" s="1334" t="str">
        <f t="shared" si="914"/>
        <v xml:space="preserve"> </v>
      </c>
      <c r="EW965" s="1332" t="str">
        <f t="shared" si="958"/>
        <v/>
      </c>
      <c r="EX965" s="1275" t="str">
        <f t="shared" si="940"/>
        <v/>
      </c>
      <c r="EY965" s="1275" t="str">
        <f t="shared" si="941"/>
        <v/>
      </c>
      <c r="EZ965" s="1275" t="str">
        <f t="shared" si="942"/>
        <v/>
      </c>
      <c r="FA965" s="1275" t="str">
        <f t="shared" si="943"/>
        <v/>
      </c>
      <c r="FB965" s="1275" t="str">
        <f t="shared" si="944"/>
        <v/>
      </c>
      <c r="FC965" s="1333" t="str">
        <f t="shared" si="945"/>
        <v/>
      </c>
      <c r="FE965" s="1234" t="str">
        <f t="shared" si="946"/>
        <v xml:space="preserve"> </v>
      </c>
      <c r="FF965" s="1234" t="str">
        <f t="shared" si="947"/>
        <v xml:space="preserve"> </v>
      </c>
      <c r="FG965" s="1234" t="str">
        <f t="shared" si="948"/>
        <v xml:space="preserve"> </v>
      </c>
      <c r="FH965" s="1234" t="str">
        <f t="shared" si="949"/>
        <v xml:space="preserve"> </v>
      </c>
      <c r="FI965" s="1234" t="str">
        <f t="shared" si="920"/>
        <v xml:space="preserve"> </v>
      </c>
      <c r="FJ965" s="1234" t="str">
        <f t="shared" si="950"/>
        <v xml:space="preserve"> </v>
      </c>
      <c r="FK965" s="1234">
        <f t="shared" si="921"/>
        <v>0</v>
      </c>
      <c r="FL965" s="1227"/>
      <c r="FM965" s="1234" t="str">
        <f t="shared" si="922"/>
        <v xml:space="preserve"> </v>
      </c>
      <c r="FN965" s="1234" t="str">
        <f t="shared" si="923"/>
        <v xml:space="preserve"> </v>
      </c>
      <c r="FO965" s="1234" t="str">
        <f t="shared" si="951"/>
        <v xml:space="preserve"> </v>
      </c>
      <c r="FP965" s="1234" t="str">
        <f t="shared" si="952"/>
        <v xml:space="preserve"> </v>
      </c>
      <c r="FQ965" s="1234" t="str">
        <f t="shared" si="924"/>
        <v xml:space="preserve"> </v>
      </c>
      <c r="FR965" s="1234" t="str">
        <f t="shared" si="953"/>
        <v xml:space="preserve"> </v>
      </c>
      <c r="FS965" s="1234">
        <f t="shared" si="959"/>
        <v>0</v>
      </c>
      <c r="FT965" s="1227"/>
      <c r="FU965" s="1234" t="str">
        <f t="shared" si="954"/>
        <v xml:space="preserve"> </v>
      </c>
      <c r="FV965" s="1234" t="str">
        <f t="shared" si="955"/>
        <v xml:space="preserve"> </v>
      </c>
      <c r="FW965" s="1234" t="str">
        <f t="shared" si="956"/>
        <v xml:space="preserve"> </v>
      </c>
      <c r="FX965" s="1234" t="str">
        <f t="shared" si="925"/>
        <v xml:space="preserve"> </v>
      </c>
      <c r="FY965" s="1234" t="str">
        <f t="shared" si="926"/>
        <v xml:space="preserve"> </v>
      </c>
      <c r="FZ965" s="1234" t="str">
        <f t="shared" si="957"/>
        <v xml:space="preserve"> </v>
      </c>
      <c r="GA965" s="1234">
        <f t="shared" si="927"/>
        <v>0</v>
      </c>
      <c r="GB965" s="1227"/>
      <c r="GC965" s="1234" t="str">
        <f t="shared" si="928"/>
        <v xml:space="preserve"> </v>
      </c>
      <c r="GD965" s="1234" t="str">
        <f t="shared" si="929"/>
        <v xml:space="preserve"> </v>
      </c>
      <c r="GE965" s="1234" t="str">
        <f t="shared" si="930"/>
        <v xml:space="preserve"> </v>
      </c>
      <c r="GF965" s="1234" t="str">
        <f t="shared" si="931"/>
        <v xml:space="preserve"> </v>
      </c>
      <c r="GG965" s="1234" t="str">
        <f t="shared" si="932"/>
        <v xml:space="preserve"> </v>
      </c>
      <c r="GH965" s="1234" t="str">
        <f t="shared" si="933"/>
        <v xml:space="preserve"> </v>
      </c>
      <c r="GI965" s="1234" t="str">
        <f t="shared" si="934"/>
        <v xml:space="preserve"> </v>
      </c>
      <c r="GJ965" s="1234" t="str">
        <f t="shared" si="935"/>
        <v xml:space="preserve"> </v>
      </c>
      <c r="GK965" s="1234" t="str">
        <f t="shared" si="936"/>
        <v xml:space="preserve"> </v>
      </c>
      <c r="GL965" s="1234" t="str">
        <f t="shared" si="937"/>
        <v xml:space="preserve"> </v>
      </c>
      <c r="GM965" s="1234" t="str">
        <f t="shared" si="938"/>
        <v xml:space="preserve"> </v>
      </c>
      <c r="GN965" s="1234">
        <f t="shared" si="939"/>
        <v>0</v>
      </c>
    </row>
    <row r="966" spans="1:196" s="100" customFormat="1" ht="27" customHeight="1" thickTop="1" thickBot="1">
      <c r="A966" s="1208">
        <f>【A票】【D票】!$D$10</f>
        <v>0</v>
      </c>
      <c r="B966" s="1212">
        <f>【A票】【D票】!$H$10</f>
        <v>0</v>
      </c>
      <c r="C966" s="1213" t="str">
        <f>【A票】【D票】!$K$10</f>
        <v xml:space="preserve"> </v>
      </c>
      <c r="D966" s="1214">
        <f t="shared" si="913"/>
        <v>875</v>
      </c>
      <c r="E966" s="914"/>
      <c r="F966" s="467"/>
      <c r="G966" s="469"/>
      <c r="H966" s="224" t="str">
        <f t="shared" si="960"/>
        <v xml:space="preserve"> </v>
      </c>
      <c r="I966" s="704"/>
      <c r="J966" s="117"/>
      <c r="K966" s="117"/>
      <c r="L966" s="117"/>
      <c r="M966" s="117"/>
      <c r="N966" s="117"/>
      <c r="O966" s="117"/>
      <c r="P966" s="117"/>
      <c r="Q966" s="117"/>
      <c r="R966" s="117"/>
      <c r="S966" s="117"/>
      <c r="T966" s="254"/>
      <c r="U966" s="646"/>
      <c r="V966" s="646"/>
      <c r="W966" s="114"/>
      <c r="X966" s="254"/>
      <c r="Y966" s="224" t="str">
        <f t="shared" si="961"/>
        <v xml:space="preserve"> </v>
      </c>
      <c r="Z966" s="579"/>
      <c r="AA966" s="704"/>
      <c r="AB966" s="119"/>
      <c r="AC966" s="224" t="str">
        <f t="shared" si="915"/>
        <v xml:space="preserve"> </v>
      </c>
      <c r="AD966" s="115"/>
      <c r="AE966" s="253"/>
      <c r="AF966" s="704"/>
      <c r="AG966" s="727"/>
      <c r="AH966" s="727"/>
      <c r="AI966" s="727"/>
      <c r="AJ966" s="727"/>
      <c r="AK966" s="591"/>
      <c r="AL966" s="727"/>
      <c r="AM966" s="727"/>
      <c r="AN966" s="727"/>
      <c r="AO966" s="727"/>
      <c r="AP966" s="727"/>
      <c r="AQ966" s="727"/>
      <c r="AR966" s="727"/>
      <c r="AS966" s="727"/>
      <c r="AT966" s="727"/>
      <c r="AU966" s="727"/>
      <c r="AV966" s="727"/>
      <c r="AW966" s="727"/>
      <c r="AX966" s="727"/>
      <c r="AY966" s="727"/>
      <c r="AZ966" s="727"/>
      <c r="BA966" s="727"/>
      <c r="BB966" s="727"/>
      <c r="BC966" s="821"/>
      <c r="BD966" s="727"/>
      <c r="BE966" s="727"/>
      <c r="BF966" s="727"/>
      <c r="BG966" s="727"/>
      <c r="BH966" s="727"/>
      <c r="BI966" s="727"/>
      <c r="BJ966" s="727"/>
      <c r="BK966" s="727"/>
      <c r="BL966" s="821"/>
      <c r="BM966" s="727"/>
      <c r="BN966" s="727"/>
      <c r="BO966" s="727"/>
      <c r="BP966" s="727"/>
      <c r="BQ966" s="727"/>
      <c r="BR966" s="821"/>
      <c r="BS966" s="727"/>
      <c r="BT966" s="727"/>
      <c r="BU966" s="727"/>
      <c r="BV966" s="591"/>
      <c r="BW966" s="224" t="str">
        <f t="shared" si="973"/>
        <v xml:space="preserve"> </v>
      </c>
      <c r="BX966" s="471">
        <f t="shared" si="962"/>
        <v>875</v>
      </c>
      <c r="BY966" s="117"/>
      <c r="BZ966" s="117"/>
      <c r="CA966" s="117"/>
      <c r="CB966" s="117"/>
      <c r="CC966" s="117"/>
      <c r="CD966" s="461"/>
      <c r="CE966" s="236"/>
      <c r="CF966" s="224" t="str">
        <f t="shared" si="963"/>
        <v xml:space="preserve"> </v>
      </c>
      <c r="CG966" s="116"/>
      <c r="CH966" s="117"/>
      <c r="CI966" s="117"/>
      <c r="CJ966" s="117"/>
      <c r="CK966" s="472"/>
      <c r="CL966" s="472"/>
      <c r="CM966" s="472"/>
      <c r="CN966" s="472"/>
      <c r="CO966" s="117"/>
      <c r="CP966" s="253"/>
      <c r="CQ966" s="120"/>
      <c r="CR966" s="224" t="str" cm="1">
        <f t="array" ref="CR966">IF(AND(SUM(COUNTIF(CG966:CM966,{"*不明*","*その他*"})+COUNTIF(CO966:CP966,{"*不明*","*その他*"}))&gt;0,CQ966=""),"その他・不明の場合,10)具体的内容、理由を記入",IF(OR(AND(CI966=CI$65,COUNTA(CJ966:CM966)&lt;4),AND(OR(CI966=CI$63,CI966=CI$64,CI966=CI$66,CI966=CI$67,CI966=CI$68,CI966=""),COUNTA(CJ966:CM966)&gt;0)),"3)介護保険認定済→要介護度、認知症自立度、寝たきり度、介護保険サービス記入",IF(OR(AND(OR(CM966=CM$63,CM966=CM$64),CN966=""),AND(OR(CM966=CM$65,CM966=CM$66),CN966&lt;&gt;"")),"7)介護保険サービス受けている/過去受けていた→具体的内容記入"," ")))</f>
        <v xml:space="preserve"> </v>
      </c>
      <c r="CS966" s="224" t="str">
        <f t="shared" si="964"/>
        <v xml:space="preserve"> </v>
      </c>
      <c r="CT966" s="116"/>
      <c r="CU966" s="253"/>
      <c r="CV966" s="117"/>
      <c r="CW966" s="117"/>
      <c r="CX966" s="253"/>
      <c r="CY966" s="117"/>
      <c r="CZ966" s="117"/>
      <c r="DA966" s="253"/>
      <c r="DB966" s="117"/>
      <c r="DC966" s="224" t="str">
        <f t="shared" si="965"/>
        <v xml:space="preserve"> </v>
      </c>
      <c r="DD966" s="224" t="str">
        <f t="shared" si="966"/>
        <v xml:space="preserve"> </v>
      </c>
      <c r="DE966" s="224" t="str">
        <f t="shared" si="916"/>
        <v xml:space="preserve"> </v>
      </c>
      <c r="DF966" s="121"/>
      <c r="DG966" s="114"/>
      <c r="DH966" s="704"/>
      <c r="DI966" s="119"/>
      <c r="DJ966" s="187"/>
      <c r="DK966" s="254"/>
      <c r="DL966" s="224" t="str">
        <f t="shared" si="917"/>
        <v xml:space="preserve"> </v>
      </c>
      <c r="DM966" s="224" t="str">
        <f t="shared" si="967"/>
        <v xml:space="preserve"> </v>
      </c>
      <c r="DN966" s="474"/>
      <c r="DO966" s="117"/>
      <c r="DP966" s="117"/>
      <c r="DQ966" s="117"/>
      <c r="DR966" s="117"/>
      <c r="DS966" s="117"/>
      <c r="DT966" s="254"/>
      <c r="DU966" s="476"/>
      <c r="DV966" s="224" t="str">
        <f t="shared" si="918"/>
        <v xml:space="preserve"> </v>
      </c>
      <c r="DW966" s="115"/>
      <c r="DX966" s="470"/>
      <c r="DY966" s="117"/>
      <c r="DZ966" s="704"/>
      <c r="EA966" s="224" t="str">
        <f t="shared" si="919"/>
        <v xml:space="preserve"> </v>
      </c>
      <c r="EB966" s="906"/>
      <c r="EC966" s="904"/>
      <c r="ED966" s="904"/>
      <c r="EE966" s="904"/>
      <c r="EF966" s="904"/>
      <c r="EG966" s="904"/>
      <c r="EH966" s="904"/>
      <c r="EI966" s="904"/>
      <c r="EJ966" s="904"/>
      <c r="EK966" s="905"/>
      <c r="EL966" s="80"/>
      <c r="EM966" s="224" t="str">
        <f t="shared" si="968"/>
        <v xml:space="preserve"> </v>
      </c>
      <c r="EN966" s="224" t="str">
        <f t="shared" si="969"/>
        <v xml:space="preserve"> </v>
      </c>
      <c r="EO966" s="115"/>
      <c r="EP966" s="1050"/>
      <c r="EQ966" s="253"/>
      <c r="ER966" s="117"/>
      <c r="ES966" s="1258">
        <f t="shared" si="970"/>
        <v>875</v>
      </c>
      <c r="ET966" s="224" t="str">
        <f t="shared" si="971"/>
        <v xml:space="preserve"> </v>
      </c>
      <c r="EU966" s="477" t="str">
        <f t="shared" si="972"/>
        <v/>
      </c>
      <c r="EV966" s="1334" t="str">
        <f t="shared" si="914"/>
        <v xml:space="preserve"> </v>
      </c>
      <c r="EW966" s="1332" t="str">
        <f t="shared" si="958"/>
        <v/>
      </c>
      <c r="EX966" s="1275" t="str">
        <f t="shared" si="940"/>
        <v/>
      </c>
      <c r="EY966" s="1275" t="str">
        <f t="shared" si="941"/>
        <v/>
      </c>
      <c r="EZ966" s="1275" t="str">
        <f t="shared" si="942"/>
        <v/>
      </c>
      <c r="FA966" s="1275" t="str">
        <f t="shared" si="943"/>
        <v/>
      </c>
      <c r="FB966" s="1275" t="str">
        <f t="shared" si="944"/>
        <v/>
      </c>
      <c r="FC966" s="1333" t="str">
        <f t="shared" si="945"/>
        <v/>
      </c>
      <c r="FE966" s="1234" t="str">
        <f t="shared" si="946"/>
        <v xml:space="preserve"> </v>
      </c>
      <c r="FF966" s="1234" t="str">
        <f t="shared" si="947"/>
        <v xml:space="preserve"> </v>
      </c>
      <c r="FG966" s="1234" t="str">
        <f t="shared" si="948"/>
        <v xml:space="preserve"> </v>
      </c>
      <c r="FH966" s="1234" t="str">
        <f t="shared" si="949"/>
        <v xml:space="preserve"> </v>
      </c>
      <c r="FI966" s="1234" t="str">
        <f t="shared" si="920"/>
        <v xml:space="preserve"> </v>
      </c>
      <c r="FJ966" s="1234" t="str">
        <f t="shared" si="950"/>
        <v xml:space="preserve"> </v>
      </c>
      <c r="FK966" s="1234">
        <f t="shared" si="921"/>
        <v>0</v>
      </c>
      <c r="FL966" s="1227"/>
      <c r="FM966" s="1234" t="str">
        <f t="shared" si="922"/>
        <v xml:space="preserve"> </v>
      </c>
      <c r="FN966" s="1234" t="str">
        <f t="shared" si="923"/>
        <v xml:space="preserve"> </v>
      </c>
      <c r="FO966" s="1234" t="str">
        <f t="shared" si="951"/>
        <v xml:space="preserve"> </v>
      </c>
      <c r="FP966" s="1234" t="str">
        <f t="shared" si="952"/>
        <v xml:space="preserve"> </v>
      </c>
      <c r="FQ966" s="1234" t="str">
        <f t="shared" si="924"/>
        <v xml:space="preserve"> </v>
      </c>
      <c r="FR966" s="1234" t="str">
        <f t="shared" si="953"/>
        <v xml:space="preserve"> </v>
      </c>
      <c r="FS966" s="1234">
        <f t="shared" si="959"/>
        <v>0</v>
      </c>
      <c r="FT966" s="1227"/>
      <c r="FU966" s="1234" t="str">
        <f t="shared" si="954"/>
        <v xml:space="preserve"> </v>
      </c>
      <c r="FV966" s="1234" t="str">
        <f t="shared" si="955"/>
        <v xml:space="preserve"> </v>
      </c>
      <c r="FW966" s="1234" t="str">
        <f t="shared" si="956"/>
        <v xml:space="preserve"> </v>
      </c>
      <c r="FX966" s="1234" t="str">
        <f t="shared" si="925"/>
        <v xml:space="preserve"> </v>
      </c>
      <c r="FY966" s="1234" t="str">
        <f t="shared" si="926"/>
        <v xml:space="preserve"> </v>
      </c>
      <c r="FZ966" s="1234" t="str">
        <f t="shared" si="957"/>
        <v xml:space="preserve"> </v>
      </c>
      <c r="GA966" s="1234">
        <f t="shared" si="927"/>
        <v>0</v>
      </c>
      <c r="GB966" s="1227"/>
      <c r="GC966" s="1234" t="str">
        <f t="shared" si="928"/>
        <v xml:space="preserve"> </v>
      </c>
      <c r="GD966" s="1234" t="str">
        <f t="shared" si="929"/>
        <v xml:space="preserve"> </v>
      </c>
      <c r="GE966" s="1234" t="str">
        <f t="shared" si="930"/>
        <v xml:space="preserve"> </v>
      </c>
      <c r="GF966" s="1234" t="str">
        <f t="shared" si="931"/>
        <v xml:space="preserve"> </v>
      </c>
      <c r="GG966" s="1234" t="str">
        <f t="shared" si="932"/>
        <v xml:space="preserve"> </v>
      </c>
      <c r="GH966" s="1234" t="str">
        <f t="shared" si="933"/>
        <v xml:space="preserve"> </v>
      </c>
      <c r="GI966" s="1234" t="str">
        <f t="shared" si="934"/>
        <v xml:space="preserve"> </v>
      </c>
      <c r="GJ966" s="1234" t="str">
        <f t="shared" si="935"/>
        <v xml:space="preserve"> </v>
      </c>
      <c r="GK966" s="1234" t="str">
        <f t="shared" si="936"/>
        <v xml:space="preserve"> </v>
      </c>
      <c r="GL966" s="1234" t="str">
        <f t="shared" si="937"/>
        <v xml:space="preserve"> </v>
      </c>
      <c r="GM966" s="1234" t="str">
        <f t="shared" si="938"/>
        <v xml:space="preserve"> </v>
      </c>
      <c r="GN966" s="1234">
        <f t="shared" si="939"/>
        <v>0</v>
      </c>
    </row>
    <row r="967" spans="1:196" s="100" customFormat="1" ht="27" customHeight="1" thickTop="1" thickBot="1">
      <c r="A967" s="1208">
        <f>【A票】【D票】!$D$10</f>
        <v>0</v>
      </c>
      <c r="B967" s="1212">
        <f>【A票】【D票】!$H$10</f>
        <v>0</v>
      </c>
      <c r="C967" s="1213" t="str">
        <f>【A票】【D票】!$K$10</f>
        <v xml:space="preserve"> </v>
      </c>
      <c r="D967" s="1214">
        <f t="shared" si="913"/>
        <v>876</v>
      </c>
      <c r="E967" s="914"/>
      <c r="F967" s="467"/>
      <c r="G967" s="469"/>
      <c r="H967" s="224" t="str">
        <f t="shared" si="960"/>
        <v xml:space="preserve"> </v>
      </c>
      <c r="I967" s="704"/>
      <c r="J967" s="117"/>
      <c r="K967" s="117"/>
      <c r="L967" s="117"/>
      <c r="M967" s="117"/>
      <c r="N967" s="117"/>
      <c r="O967" s="117"/>
      <c r="P967" s="117"/>
      <c r="Q967" s="117"/>
      <c r="R967" s="117"/>
      <c r="S967" s="117"/>
      <c r="T967" s="254"/>
      <c r="U967" s="646"/>
      <c r="V967" s="646"/>
      <c r="W967" s="114"/>
      <c r="X967" s="254"/>
      <c r="Y967" s="224" t="str">
        <f t="shared" si="961"/>
        <v xml:space="preserve"> </v>
      </c>
      <c r="Z967" s="579"/>
      <c r="AA967" s="704"/>
      <c r="AB967" s="119"/>
      <c r="AC967" s="224" t="str">
        <f t="shared" si="915"/>
        <v xml:space="preserve"> </v>
      </c>
      <c r="AD967" s="115"/>
      <c r="AE967" s="253"/>
      <c r="AF967" s="704"/>
      <c r="AG967" s="727"/>
      <c r="AH967" s="727"/>
      <c r="AI967" s="727"/>
      <c r="AJ967" s="727"/>
      <c r="AK967" s="591"/>
      <c r="AL967" s="727"/>
      <c r="AM967" s="727"/>
      <c r="AN967" s="727"/>
      <c r="AO967" s="727"/>
      <c r="AP967" s="727"/>
      <c r="AQ967" s="727"/>
      <c r="AR967" s="727"/>
      <c r="AS967" s="727"/>
      <c r="AT967" s="727"/>
      <c r="AU967" s="727"/>
      <c r="AV967" s="727"/>
      <c r="AW967" s="727"/>
      <c r="AX967" s="727"/>
      <c r="AY967" s="727"/>
      <c r="AZ967" s="727"/>
      <c r="BA967" s="727"/>
      <c r="BB967" s="727"/>
      <c r="BC967" s="821"/>
      <c r="BD967" s="727"/>
      <c r="BE967" s="727"/>
      <c r="BF967" s="727"/>
      <c r="BG967" s="727"/>
      <c r="BH967" s="727"/>
      <c r="BI967" s="727"/>
      <c r="BJ967" s="727"/>
      <c r="BK967" s="727"/>
      <c r="BL967" s="821"/>
      <c r="BM967" s="727"/>
      <c r="BN967" s="727"/>
      <c r="BO967" s="727"/>
      <c r="BP967" s="727"/>
      <c r="BQ967" s="727"/>
      <c r="BR967" s="821"/>
      <c r="BS967" s="727"/>
      <c r="BT967" s="727"/>
      <c r="BU967" s="727"/>
      <c r="BV967" s="591"/>
      <c r="BW967" s="224" t="str">
        <f t="shared" si="973"/>
        <v xml:space="preserve"> </v>
      </c>
      <c r="BX967" s="471">
        <f t="shared" si="962"/>
        <v>876</v>
      </c>
      <c r="BY967" s="117"/>
      <c r="BZ967" s="117"/>
      <c r="CA967" s="117"/>
      <c r="CB967" s="117"/>
      <c r="CC967" s="117"/>
      <c r="CD967" s="461"/>
      <c r="CE967" s="236"/>
      <c r="CF967" s="224" t="str">
        <f t="shared" si="963"/>
        <v xml:space="preserve"> </v>
      </c>
      <c r="CG967" s="116"/>
      <c r="CH967" s="117"/>
      <c r="CI967" s="117"/>
      <c r="CJ967" s="117"/>
      <c r="CK967" s="472"/>
      <c r="CL967" s="472"/>
      <c r="CM967" s="472"/>
      <c r="CN967" s="472"/>
      <c r="CO967" s="117"/>
      <c r="CP967" s="253"/>
      <c r="CQ967" s="120"/>
      <c r="CR967" s="224" t="str" cm="1">
        <f t="array" ref="CR967">IF(AND(SUM(COUNTIF(CG967:CM967,{"*不明*","*その他*"})+COUNTIF(CO967:CP967,{"*不明*","*その他*"}))&gt;0,CQ967=""),"その他・不明の場合,10)具体的内容、理由を記入",IF(OR(AND(CI967=CI$65,COUNTA(CJ967:CM967)&lt;4),AND(OR(CI967=CI$63,CI967=CI$64,CI967=CI$66,CI967=CI$67,CI967=CI$68,CI967=""),COUNTA(CJ967:CM967)&gt;0)),"3)介護保険認定済→要介護度、認知症自立度、寝たきり度、介護保険サービス記入",IF(OR(AND(OR(CM967=CM$63,CM967=CM$64),CN967=""),AND(OR(CM967=CM$65,CM967=CM$66),CN967&lt;&gt;"")),"7)介護保険サービス受けている/過去受けていた→具体的内容記入"," ")))</f>
        <v xml:space="preserve"> </v>
      </c>
      <c r="CS967" s="224" t="str">
        <f t="shared" si="964"/>
        <v xml:space="preserve"> </v>
      </c>
      <c r="CT967" s="116"/>
      <c r="CU967" s="253"/>
      <c r="CV967" s="117"/>
      <c r="CW967" s="117"/>
      <c r="CX967" s="253"/>
      <c r="CY967" s="117"/>
      <c r="CZ967" s="117"/>
      <c r="DA967" s="253"/>
      <c r="DB967" s="117"/>
      <c r="DC967" s="224" t="str">
        <f t="shared" si="965"/>
        <v xml:space="preserve"> </v>
      </c>
      <c r="DD967" s="224" t="str">
        <f t="shared" si="966"/>
        <v xml:space="preserve"> </v>
      </c>
      <c r="DE967" s="224" t="str">
        <f t="shared" si="916"/>
        <v xml:space="preserve"> </v>
      </c>
      <c r="DF967" s="121"/>
      <c r="DG967" s="114"/>
      <c r="DH967" s="704"/>
      <c r="DI967" s="119"/>
      <c r="DJ967" s="187"/>
      <c r="DK967" s="254"/>
      <c r="DL967" s="224" t="str">
        <f t="shared" si="917"/>
        <v xml:space="preserve"> </v>
      </c>
      <c r="DM967" s="224" t="str">
        <f t="shared" si="967"/>
        <v xml:space="preserve"> </v>
      </c>
      <c r="DN967" s="474"/>
      <c r="DO967" s="117"/>
      <c r="DP967" s="117"/>
      <c r="DQ967" s="117"/>
      <c r="DR967" s="117"/>
      <c r="DS967" s="117"/>
      <c r="DT967" s="254"/>
      <c r="DU967" s="476"/>
      <c r="DV967" s="224" t="str">
        <f t="shared" si="918"/>
        <v xml:space="preserve"> </v>
      </c>
      <c r="DW967" s="115"/>
      <c r="DX967" s="470"/>
      <c r="DY967" s="117"/>
      <c r="DZ967" s="704"/>
      <c r="EA967" s="224" t="str">
        <f t="shared" si="919"/>
        <v xml:space="preserve"> </v>
      </c>
      <c r="EB967" s="906"/>
      <c r="EC967" s="904"/>
      <c r="ED967" s="904"/>
      <c r="EE967" s="904"/>
      <c r="EF967" s="904"/>
      <c r="EG967" s="904"/>
      <c r="EH967" s="904"/>
      <c r="EI967" s="904"/>
      <c r="EJ967" s="904"/>
      <c r="EK967" s="905"/>
      <c r="EL967" s="80"/>
      <c r="EM967" s="224" t="str">
        <f t="shared" si="968"/>
        <v xml:space="preserve"> </v>
      </c>
      <c r="EN967" s="224" t="str">
        <f t="shared" si="969"/>
        <v xml:space="preserve"> </v>
      </c>
      <c r="EO967" s="115"/>
      <c r="EP967" s="1050"/>
      <c r="EQ967" s="253"/>
      <c r="ER967" s="117"/>
      <c r="ES967" s="1258">
        <f t="shared" si="970"/>
        <v>876</v>
      </c>
      <c r="ET967" s="224" t="str">
        <f t="shared" si="971"/>
        <v xml:space="preserve"> </v>
      </c>
      <c r="EU967" s="477" t="str">
        <f t="shared" si="972"/>
        <v/>
      </c>
      <c r="EV967" s="1334" t="str">
        <f t="shared" si="914"/>
        <v xml:space="preserve"> </v>
      </c>
      <c r="EW967" s="1332" t="str">
        <f t="shared" si="958"/>
        <v/>
      </c>
      <c r="EX967" s="1275" t="str">
        <f t="shared" si="940"/>
        <v/>
      </c>
      <c r="EY967" s="1275" t="str">
        <f t="shared" si="941"/>
        <v/>
      </c>
      <c r="EZ967" s="1275" t="str">
        <f t="shared" si="942"/>
        <v/>
      </c>
      <c r="FA967" s="1275" t="str">
        <f t="shared" si="943"/>
        <v/>
      </c>
      <c r="FB967" s="1275" t="str">
        <f t="shared" si="944"/>
        <v/>
      </c>
      <c r="FC967" s="1333" t="str">
        <f t="shared" si="945"/>
        <v/>
      </c>
      <c r="FE967" s="1234" t="str">
        <f t="shared" si="946"/>
        <v xml:space="preserve"> </v>
      </c>
      <c r="FF967" s="1234" t="str">
        <f t="shared" si="947"/>
        <v xml:space="preserve"> </v>
      </c>
      <c r="FG967" s="1234" t="str">
        <f t="shared" si="948"/>
        <v xml:space="preserve"> </v>
      </c>
      <c r="FH967" s="1234" t="str">
        <f t="shared" si="949"/>
        <v xml:space="preserve"> </v>
      </c>
      <c r="FI967" s="1234" t="str">
        <f t="shared" si="920"/>
        <v xml:space="preserve"> </v>
      </c>
      <c r="FJ967" s="1234" t="str">
        <f t="shared" si="950"/>
        <v xml:space="preserve"> </v>
      </c>
      <c r="FK967" s="1234">
        <f t="shared" si="921"/>
        <v>0</v>
      </c>
      <c r="FL967" s="1227"/>
      <c r="FM967" s="1234" t="str">
        <f t="shared" si="922"/>
        <v xml:space="preserve"> </v>
      </c>
      <c r="FN967" s="1234" t="str">
        <f t="shared" si="923"/>
        <v xml:space="preserve"> </v>
      </c>
      <c r="FO967" s="1234" t="str">
        <f t="shared" si="951"/>
        <v xml:space="preserve"> </v>
      </c>
      <c r="FP967" s="1234" t="str">
        <f t="shared" si="952"/>
        <v xml:space="preserve"> </v>
      </c>
      <c r="FQ967" s="1234" t="str">
        <f t="shared" si="924"/>
        <v xml:space="preserve"> </v>
      </c>
      <c r="FR967" s="1234" t="str">
        <f t="shared" si="953"/>
        <v xml:space="preserve"> </v>
      </c>
      <c r="FS967" s="1234">
        <f t="shared" si="959"/>
        <v>0</v>
      </c>
      <c r="FT967" s="1227"/>
      <c r="FU967" s="1234" t="str">
        <f t="shared" si="954"/>
        <v xml:space="preserve"> </v>
      </c>
      <c r="FV967" s="1234" t="str">
        <f t="shared" si="955"/>
        <v xml:space="preserve"> </v>
      </c>
      <c r="FW967" s="1234" t="str">
        <f t="shared" si="956"/>
        <v xml:space="preserve"> </v>
      </c>
      <c r="FX967" s="1234" t="str">
        <f t="shared" si="925"/>
        <v xml:space="preserve"> </v>
      </c>
      <c r="FY967" s="1234" t="str">
        <f t="shared" si="926"/>
        <v xml:space="preserve"> </v>
      </c>
      <c r="FZ967" s="1234" t="str">
        <f t="shared" si="957"/>
        <v xml:space="preserve"> </v>
      </c>
      <c r="GA967" s="1234">
        <f t="shared" si="927"/>
        <v>0</v>
      </c>
      <c r="GB967" s="1227"/>
      <c r="GC967" s="1234" t="str">
        <f t="shared" si="928"/>
        <v xml:space="preserve"> </v>
      </c>
      <c r="GD967" s="1234" t="str">
        <f t="shared" si="929"/>
        <v xml:space="preserve"> </v>
      </c>
      <c r="GE967" s="1234" t="str">
        <f t="shared" si="930"/>
        <v xml:space="preserve"> </v>
      </c>
      <c r="GF967" s="1234" t="str">
        <f t="shared" si="931"/>
        <v xml:space="preserve"> </v>
      </c>
      <c r="GG967" s="1234" t="str">
        <f t="shared" si="932"/>
        <v xml:space="preserve"> </v>
      </c>
      <c r="GH967" s="1234" t="str">
        <f t="shared" si="933"/>
        <v xml:space="preserve"> </v>
      </c>
      <c r="GI967" s="1234" t="str">
        <f t="shared" si="934"/>
        <v xml:space="preserve"> </v>
      </c>
      <c r="GJ967" s="1234" t="str">
        <f t="shared" si="935"/>
        <v xml:space="preserve"> </v>
      </c>
      <c r="GK967" s="1234" t="str">
        <f t="shared" si="936"/>
        <v xml:space="preserve"> </v>
      </c>
      <c r="GL967" s="1234" t="str">
        <f t="shared" si="937"/>
        <v xml:space="preserve"> </v>
      </c>
      <c r="GM967" s="1234" t="str">
        <f t="shared" si="938"/>
        <v xml:space="preserve"> </v>
      </c>
      <c r="GN967" s="1234">
        <f t="shared" si="939"/>
        <v>0</v>
      </c>
    </row>
    <row r="968" spans="1:196" s="100" customFormat="1" ht="27" customHeight="1" thickTop="1" thickBot="1">
      <c r="A968" s="1208">
        <f>【A票】【D票】!$D$10</f>
        <v>0</v>
      </c>
      <c r="B968" s="1212">
        <f>【A票】【D票】!$H$10</f>
        <v>0</v>
      </c>
      <c r="C968" s="1213" t="str">
        <f>【A票】【D票】!$K$10</f>
        <v xml:space="preserve"> </v>
      </c>
      <c r="D968" s="1214">
        <f t="shared" si="913"/>
        <v>877</v>
      </c>
      <c r="E968" s="914"/>
      <c r="F968" s="467"/>
      <c r="G968" s="469"/>
      <c r="H968" s="224" t="str">
        <f t="shared" si="960"/>
        <v xml:space="preserve"> </v>
      </c>
      <c r="I968" s="704"/>
      <c r="J968" s="117"/>
      <c r="K968" s="117"/>
      <c r="L968" s="117"/>
      <c r="M968" s="117"/>
      <c r="N968" s="117"/>
      <c r="O968" s="117"/>
      <c r="P968" s="117"/>
      <c r="Q968" s="117"/>
      <c r="R968" s="117"/>
      <c r="S968" s="117"/>
      <c r="T968" s="254"/>
      <c r="U968" s="646"/>
      <c r="V968" s="646"/>
      <c r="W968" s="114"/>
      <c r="X968" s="254"/>
      <c r="Y968" s="224" t="str">
        <f t="shared" si="961"/>
        <v xml:space="preserve"> </v>
      </c>
      <c r="Z968" s="579"/>
      <c r="AA968" s="704"/>
      <c r="AB968" s="119"/>
      <c r="AC968" s="224" t="str">
        <f t="shared" si="915"/>
        <v xml:space="preserve"> </v>
      </c>
      <c r="AD968" s="115"/>
      <c r="AE968" s="253"/>
      <c r="AF968" s="704"/>
      <c r="AG968" s="727"/>
      <c r="AH968" s="727"/>
      <c r="AI968" s="727"/>
      <c r="AJ968" s="727"/>
      <c r="AK968" s="591"/>
      <c r="AL968" s="727"/>
      <c r="AM968" s="727"/>
      <c r="AN968" s="727"/>
      <c r="AO968" s="727"/>
      <c r="AP968" s="727"/>
      <c r="AQ968" s="727"/>
      <c r="AR968" s="727"/>
      <c r="AS968" s="727"/>
      <c r="AT968" s="727"/>
      <c r="AU968" s="727"/>
      <c r="AV968" s="727"/>
      <c r="AW968" s="727"/>
      <c r="AX968" s="727"/>
      <c r="AY968" s="727"/>
      <c r="AZ968" s="727"/>
      <c r="BA968" s="727"/>
      <c r="BB968" s="727"/>
      <c r="BC968" s="821"/>
      <c r="BD968" s="727"/>
      <c r="BE968" s="727"/>
      <c r="BF968" s="727"/>
      <c r="BG968" s="727"/>
      <c r="BH968" s="727"/>
      <c r="BI968" s="727"/>
      <c r="BJ968" s="727"/>
      <c r="BK968" s="727"/>
      <c r="BL968" s="821"/>
      <c r="BM968" s="727"/>
      <c r="BN968" s="727"/>
      <c r="BO968" s="727"/>
      <c r="BP968" s="727"/>
      <c r="BQ968" s="727"/>
      <c r="BR968" s="821"/>
      <c r="BS968" s="727"/>
      <c r="BT968" s="727"/>
      <c r="BU968" s="727"/>
      <c r="BV968" s="591"/>
      <c r="BW968" s="224" t="str">
        <f t="shared" si="973"/>
        <v xml:space="preserve"> </v>
      </c>
      <c r="BX968" s="471">
        <f t="shared" si="962"/>
        <v>877</v>
      </c>
      <c r="BY968" s="117"/>
      <c r="BZ968" s="117"/>
      <c r="CA968" s="117"/>
      <c r="CB968" s="117"/>
      <c r="CC968" s="117"/>
      <c r="CD968" s="461"/>
      <c r="CE968" s="236"/>
      <c r="CF968" s="224" t="str">
        <f t="shared" si="963"/>
        <v xml:space="preserve"> </v>
      </c>
      <c r="CG968" s="116"/>
      <c r="CH968" s="117"/>
      <c r="CI968" s="117"/>
      <c r="CJ968" s="117"/>
      <c r="CK968" s="472"/>
      <c r="CL968" s="472"/>
      <c r="CM968" s="472"/>
      <c r="CN968" s="472"/>
      <c r="CO968" s="117"/>
      <c r="CP968" s="253"/>
      <c r="CQ968" s="120"/>
      <c r="CR968" s="224" t="str" cm="1">
        <f t="array" ref="CR968">IF(AND(SUM(COUNTIF(CG968:CM968,{"*不明*","*その他*"})+COUNTIF(CO968:CP968,{"*不明*","*その他*"}))&gt;0,CQ968=""),"その他・不明の場合,10)具体的内容、理由を記入",IF(OR(AND(CI968=CI$65,COUNTA(CJ968:CM968)&lt;4),AND(OR(CI968=CI$63,CI968=CI$64,CI968=CI$66,CI968=CI$67,CI968=CI$68,CI968=""),COUNTA(CJ968:CM968)&gt;0)),"3)介護保険認定済→要介護度、認知症自立度、寝たきり度、介護保険サービス記入",IF(OR(AND(OR(CM968=CM$63,CM968=CM$64),CN968=""),AND(OR(CM968=CM$65,CM968=CM$66),CN968&lt;&gt;"")),"7)介護保険サービス受けている/過去受けていた→具体的内容記入"," ")))</f>
        <v xml:space="preserve"> </v>
      </c>
      <c r="CS968" s="224" t="str">
        <f t="shared" si="964"/>
        <v xml:space="preserve"> </v>
      </c>
      <c r="CT968" s="116"/>
      <c r="CU968" s="253"/>
      <c r="CV968" s="117"/>
      <c r="CW968" s="117"/>
      <c r="CX968" s="253"/>
      <c r="CY968" s="117"/>
      <c r="CZ968" s="117"/>
      <c r="DA968" s="253"/>
      <c r="DB968" s="117"/>
      <c r="DC968" s="224" t="str">
        <f t="shared" si="965"/>
        <v xml:space="preserve"> </v>
      </c>
      <c r="DD968" s="224" t="str">
        <f t="shared" si="966"/>
        <v xml:space="preserve"> </v>
      </c>
      <c r="DE968" s="224" t="str">
        <f t="shared" si="916"/>
        <v xml:space="preserve"> </v>
      </c>
      <c r="DF968" s="121"/>
      <c r="DG968" s="114"/>
      <c r="DH968" s="704"/>
      <c r="DI968" s="119"/>
      <c r="DJ968" s="187"/>
      <c r="DK968" s="254"/>
      <c r="DL968" s="224" t="str">
        <f t="shared" si="917"/>
        <v xml:space="preserve"> </v>
      </c>
      <c r="DM968" s="224" t="str">
        <f t="shared" si="967"/>
        <v xml:space="preserve"> </v>
      </c>
      <c r="DN968" s="474"/>
      <c r="DO968" s="117"/>
      <c r="DP968" s="117"/>
      <c r="DQ968" s="117"/>
      <c r="DR968" s="117"/>
      <c r="DS968" s="117"/>
      <c r="DT968" s="254"/>
      <c r="DU968" s="476"/>
      <c r="DV968" s="224" t="str">
        <f t="shared" si="918"/>
        <v xml:space="preserve"> </v>
      </c>
      <c r="DW968" s="115"/>
      <c r="DX968" s="470"/>
      <c r="DY968" s="117"/>
      <c r="DZ968" s="704"/>
      <c r="EA968" s="224" t="str">
        <f t="shared" si="919"/>
        <v xml:space="preserve"> </v>
      </c>
      <c r="EB968" s="906"/>
      <c r="EC968" s="904"/>
      <c r="ED968" s="904"/>
      <c r="EE968" s="904"/>
      <c r="EF968" s="904"/>
      <c r="EG968" s="904"/>
      <c r="EH968" s="904"/>
      <c r="EI968" s="904"/>
      <c r="EJ968" s="904"/>
      <c r="EK968" s="905"/>
      <c r="EL968" s="80"/>
      <c r="EM968" s="224" t="str">
        <f t="shared" si="968"/>
        <v xml:space="preserve"> </v>
      </c>
      <c r="EN968" s="224" t="str">
        <f t="shared" si="969"/>
        <v xml:space="preserve"> </v>
      </c>
      <c r="EO968" s="115"/>
      <c r="EP968" s="1050"/>
      <c r="EQ968" s="253"/>
      <c r="ER968" s="117"/>
      <c r="ES968" s="1258">
        <f t="shared" si="970"/>
        <v>877</v>
      </c>
      <c r="ET968" s="224" t="str">
        <f t="shared" si="971"/>
        <v xml:space="preserve"> </v>
      </c>
      <c r="EU968" s="477" t="str">
        <f t="shared" si="972"/>
        <v/>
      </c>
      <c r="EV968" s="1334" t="str">
        <f t="shared" si="914"/>
        <v xml:space="preserve"> </v>
      </c>
      <c r="EW968" s="1332" t="str">
        <f t="shared" si="958"/>
        <v/>
      </c>
      <c r="EX968" s="1275" t="str">
        <f t="shared" si="940"/>
        <v/>
      </c>
      <c r="EY968" s="1275" t="str">
        <f t="shared" si="941"/>
        <v/>
      </c>
      <c r="EZ968" s="1275" t="str">
        <f t="shared" si="942"/>
        <v/>
      </c>
      <c r="FA968" s="1275" t="str">
        <f t="shared" si="943"/>
        <v/>
      </c>
      <c r="FB968" s="1275" t="str">
        <f t="shared" si="944"/>
        <v/>
      </c>
      <c r="FC968" s="1333" t="str">
        <f t="shared" si="945"/>
        <v/>
      </c>
      <c r="FE968" s="1234" t="str">
        <f t="shared" si="946"/>
        <v xml:space="preserve"> </v>
      </c>
      <c r="FF968" s="1234" t="str">
        <f t="shared" si="947"/>
        <v xml:space="preserve"> </v>
      </c>
      <c r="FG968" s="1234" t="str">
        <f t="shared" si="948"/>
        <v xml:space="preserve"> </v>
      </c>
      <c r="FH968" s="1234" t="str">
        <f t="shared" si="949"/>
        <v xml:space="preserve"> </v>
      </c>
      <c r="FI968" s="1234" t="str">
        <f t="shared" si="920"/>
        <v xml:space="preserve"> </v>
      </c>
      <c r="FJ968" s="1234" t="str">
        <f t="shared" si="950"/>
        <v xml:space="preserve"> </v>
      </c>
      <c r="FK968" s="1234">
        <f t="shared" si="921"/>
        <v>0</v>
      </c>
      <c r="FL968" s="1227"/>
      <c r="FM968" s="1234" t="str">
        <f t="shared" si="922"/>
        <v xml:space="preserve"> </v>
      </c>
      <c r="FN968" s="1234" t="str">
        <f t="shared" si="923"/>
        <v xml:space="preserve"> </v>
      </c>
      <c r="FO968" s="1234" t="str">
        <f t="shared" si="951"/>
        <v xml:space="preserve"> </v>
      </c>
      <c r="FP968" s="1234" t="str">
        <f t="shared" si="952"/>
        <v xml:space="preserve"> </v>
      </c>
      <c r="FQ968" s="1234" t="str">
        <f t="shared" si="924"/>
        <v xml:space="preserve"> </v>
      </c>
      <c r="FR968" s="1234" t="str">
        <f t="shared" si="953"/>
        <v xml:space="preserve"> </v>
      </c>
      <c r="FS968" s="1234">
        <f t="shared" si="959"/>
        <v>0</v>
      </c>
      <c r="FT968" s="1227"/>
      <c r="FU968" s="1234" t="str">
        <f t="shared" si="954"/>
        <v xml:space="preserve"> </v>
      </c>
      <c r="FV968" s="1234" t="str">
        <f t="shared" si="955"/>
        <v xml:space="preserve"> </v>
      </c>
      <c r="FW968" s="1234" t="str">
        <f t="shared" si="956"/>
        <v xml:space="preserve"> </v>
      </c>
      <c r="FX968" s="1234" t="str">
        <f t="shared" si="925"/>
        <v xml:space="preserve"> </v>
      </c>
      <c r="FY968" s="1234" t="str">
        <f t="shared" si="926"/>
        <v xml:space="preserve"> </v>
      </c>
      <c r="FZ968" s="1234" t="str">
        <f t="shared" si="957"/>
        <v xml:space="preserve"> </v>
      </c>
      <c r="GA968" s="1234">
        <f t="shared" si="927"/>
        <v>0</v>
      </c>
      <c r="GB968" s="1227"/>
      <c r="GC968" s="1234" t="str">
        <f t="shared" si="928"/>
        <v xml:space="preserve"> </v>
      </c>
      <c r="GD968" s="1234" t="str">
        <f t="shared" si="929"/>
        <v xml:space="preserve"> </v>
      </c>
      <c r="GE968" s="1234" t="str">
        <f t="shared" si="930"/>
        <v xml:space="preserve"> </v>
      </c>
      <c r="GF968" s="1234" t="str">
        <f t="shared" si="931"/>
        <v xml:space="preserve"> </v>
      </c>
      <c r="GG968" s="1234" t="str">
        <f t="shared" si="932"/>
        <v xml:space="preserve"> </v>
      </c>
      <c r="GH968" s="1234" t="str">
        <f t="shared" si="933"/>
        <v xml:space="preserve"> </v>
      </c>
      <c r="GI968" s="1234" t="str">
        <f t="shared" si="934"/>
        <v xml:space="preserve"> </v>
      </c>
      <c r="GJ968" s="1234" t="str">
        <f t="shared" si="935"/>
        <v xml:space="preserve"> </v>
      </c>
      <c r="GK968" s="1234" t="str">
        <f t="shared" si="936"/>
        <v xml:space="preserve"> </v>
      </c>
      <c r="GL968" s="1234" t="str">
        <f t="shared" si="937"/>
        <v xml:space="preserve"> </v>
      </c>
      <c r="GM968" s="1234" t="str">
        <f t="shared" si="938"/>
        <v xml:space="preserve"> </v>
      </c>
      <c r="GN968" s="1234">
        <f t="shared" si="939"/>
        <v>0</v>
      </c>
    </row>
    <row r="969" spans="1:196" s="100" customFormat="1" ht="27" customHeight="1" thickTop="1" thickBot="1">
      <c r="A969" s="1208">
        <f>【A票】【D票】!$D$10</f>
        <v>0</v>
      </c>
      <c r="B969" s="1212">
        <f>【A票】【D票】!$H$10</f>
        <v>0</v>
      </c>
      <c r="C969" s="1213" t="str">
        <f>【A票】【D票】!$K$10</f>
        <v xml:space="preserve"> </v>
      </c>
      <c r="D969" s="1214">
        <f t="shared" si="913"/>
        <v>878</v>
      </c>
      <c r="E969" s="914"/>
      <c r="F969" s="467"/>
      <c r="G969" s="469"/>
      <c r="H969" s="224" t="str">
        <f t="shared" si="960"/>
        <v xml:space="preserve"> </v>
      </c>
      <c r="I969" s="704"/>
      <c r="J969" s="117"/>
      <c r="K969" s="117"/>
      <c r="L969" s="117"/>
      <c r="M969" s="117"/>
      <c r="N969" s="117"/>
      <c r="O969" s="117"/>
      <c r="P969" s="117"/>
      <c r="Q969" s="117"/>
      <c r="R969" s="117"/>
      <c r="S969" s="117"/>
      <c r="T969" s="254"/>
      <c r="U969" s="646"/>
      <c r="V969" s="646"/>
      <c r="W969" s="114"/>
      <c r="X969" s="254"/>
      <c r="Y969" s="224" t="str">
        <f t="shared" si="961"/>
        <v xml:space="preserve"> </v>
      </c>
      <c r="Z969" s="579"/>
      <c r="AA969" s="704"/>
      <c r="AB969" s="119"/>
      <c r="AC969" s="224" t="str">
        <f t="shared" si="915"/>
        <v xml:space="preserve"> </v>
      </c>
      <c r="AD969" s="115"/>
      <c r="AE969" s="253"/>
      <c r="AF969" s="704"/>
      <c r="AG969" s="727"/>
      <c r="AH969" s="727"/>
      <c r="AI969" s="727"/>
      <c r="AJ969" s="727"/>
      <c r="AK969" s="591"/>
      <c r="AL969" s="727"/>
      <c r="AM969" s="727"/>
      <c r="AN969" s="727"/>
      <c r="AO969" s="727"/>
      <c r="AP969" s="727"/>
      <c r="AQ969" s="727"/>
      <c r="AR969" s="727"/>
      <c r="AS969" s="727"/>
      <c r="AT969" s="727"/>
      <c r="AU969" s="727"/>
      <c r="AV969" s="727"/>
      <c r="AW969" s="727"/>
      <c r="AX969" s="727"/>
      <c r="AY969" s="727"/>
      <c r="AZ969" s="727"/>
      <c r="BA969" s="727"/>
      <c r="BB969" s="727"/>
      <c r="BC969" s="821"/>
      <c r="BD969" s="727"/>
      <c r="BE969" s="727"/>
      <c r="BF969" s="727"/>
      <c r="BG969" s="727"/>
      <c r="BH969" s="727"/>
      <c r="BI969" s="727"/>
      <c r="BJ969" s="727"/>
      <c r="BK969" s="727"/>
      <c r="BL969" s="821"/>
      <c r="BM969" s="727"/>
      <c r="BN969" s="727"/>
      <c r="BO969" s="727"/>
      <c r="BP969" s="727"/>
      <c r="BQ969" s="727"/>
      <c r="BR969" s="821"/>
      <c r="BS969" s="727"/>
      <c r="BT969" s="727"/>
      <c r="BU969" s="727"/>
      <c r="BV969" s="591"/>
      <c r="BW969" s="224" t="str">
        <f t="shared" si="973"/>
        <v xml:space="preserve"> </v>
      </c>
      <c r="BX969" s="471">
        <f t="shared" si="962"/>
        <v>878</v>
      </c>
      <c r="BY969" s="117"/>
      <c r="BZ969" s="117"/>
      <c r="CA969" s="117"/>
      <c r="CB969" s="117"/>
      <c r="CC969" s="117"/>
      <c r="CD969" s="461"/>
      <c r="CE969" s="236"/>
      <c r="CF969" s="224" t="str">
        <f t="shared" si="963"/>
        <v xml:space="preserve"> </v>
      </c>
      <c r="CG969" s="116"/>
      <c r="CH969" s="117"/>
      <c r="CI969" s="117"/>
      <c r="CJ969" s="117"/>
      <c r="CK969" s="472"/>
      <c r="CL969" s="472"/>
      <c r="CM969" s="472"/>
      <c r="CN969" s="472"/>
      <c r="CO969" s="117"/>
      <c r="CP969" s="253"/>
      <c r="CQ969" s="120"/>
      <c r="CR969" s="224" t="str" cm="1">
        <f t="array" ref="CR969">IF(AND(SUM(COUNTIF(CG969:CM969,{"*不明*","*その他*"})+COUNTIF(CO969:CP969,{"*不明*","*その他*"}))&gt;0,CQ969=""),"その他・不明の場合,10)具体的内容、理由を記入",IF(OR(AND(CI969=CI$65,COUNTA(CJ969:CM969)&lt;4),AND(OR(CI969=CI$63,CI969=CI$64,CI969=CI$66,CI969=CI$67,CI969=CI$68,CI969=""),COUNTA(CJ969:CM969)&gt;0)),"3)介護保険認定済→要介護度、認知症自立度、寝たきり度、介護保険サービス記入",IF(OR(AND(OR(CM969=CM$63,CM969=CM$64),CN969=""),AND(OR(CM969=CM$65,CM969=CM$66),CN969&lt;&gt;"")),"7)介護保険サービス受けている/過去受けていた→具体的内容記入"," ")))</f>
        <v xml:space="preserve"> </v>
      </c>
      <c r="CS969" s="224" t="str">
        <f t="shared" si="964"/>
        <v xml:space="preserve"> </v>
      </c>
      <c r="CT969" s="116"/>
      <c r="CU969" s="253"/>
      <c r="CV969" s="117"/>
      <c r="CW969" s="117"/>
      <c r="CX969" s="253"/>
      <c r="CY969" s="117"/>
      <c r="CZ969" s="117"/>
      <c r="DA969" s="253"/>
      <c r="DB969" s="117"/>
      <c r="DC969" s="224" t="str">
        <f t="shared" si="965"/>
        <v xml:space="preserve"> </v>
      </c>
      <c r="DD969" s="224" t="str">
        <f t="shared" si="966"/>
        <v xml:space="preserve"> </v>
      </c>
      <c r="DE969" s="224" t="str">
        <f t="shared" si="916"/>
        <v xml:space="preserve"> </v>
      </c>
      <c r="DF969" s="121"/>
      <c r="DG969" s="114"/>
      <c r="DH969" s="704"/>
      <c r="DI969" s="119"/>
      <c r="DJ969" s="187"/>
      <c r="DK969" s="254"/>
      <c r="DL969" s="224" t="str">
        <f t="shared" si="917"/>
        <v xml:space="preserve"> </v>
      </c>
      <c r="DM969" s="224" t="str">
        <f t="shared" si="967"/>
        <v xml:space="preserve"> </v>
      </c>
      <c r="DN969" s="474"/>
      <c r="DO969" s="117"/>
      <c r="DP969" s="117"/>
      <c r="DQ969" s="117"/>
      <c r="DR969" s="117"/>
      <c r="DS969" s="117"/>
      <c r="DT969" s="254"/>
      <c r="DU969" s="476"/>
      <c r="DV969" s="224" t="str">
        <f t="shared" si="918"/>
        <v xml:space="preserve"> </v>
      </c>
      <c r="DW969" s="115"/>
      <c r="DX969" s="470"/>
      <c r="DY969" s="117"/>
      <c r="DZ969" s="704"/>
      <c r="EA969" s="224" t="str">
        <f t="shared" si="919"/>
        <v xml:space="preserve"> </v>
      </c>
      <c r="EB969" s="906"/>
      <c r="EC969" s="904"/>
      <c r="ED969" s="904"/>
      <c r="EE969" s="904"/>
      <c r="EF969" s="904"/>
      <c r="EG969" s="904"/>
      <c r="EH969" s="904"/>
      <c r="EI969" s="904"/>
      <c r="EJ969" s="904"/>
      <c r="EK969" s="905"/>
      <c r="EL969" s="80"/>
      <c r="EM969" s="224" t="str">
        <f t="shared" si="968"/>
        <v xml:space="preserve"> </v>
      </c>
      <c r="EN969" s="224" t="str">
        <f t="shared" si="969"/>
        <v xml:space="preserve"> </v>
      </c>
      <c r="EO969" s="115"/>
      <c r="EP969" s="1050"/>
      <c r="EQ969" s="253"/>
      <c r="ER969" s="117"/>
      <c r="ES969" s="1258">
        <f t="shared" si="970"/>
        <v>878</v>
      </c>
      <c r="ET969" s="224" t="str">
        <f t="shared" si="971"/>
        <v xml:space="preserve"> </v>
      </c>
      <c r="EU969" s="477" t="str">
        <f t="shared" si="972"/>
        <v/>
      </c>
      <c r="EV969" s="1334" t="str">
        <f t="shared" si="914"/>
        <v xml:space="preserve"> </v>
      </c>
      <c r="EW969" s="1332" t="str">
        <f t="shared" si="958"/>
        <v/>
      </c>
      <c r="EX969" s="1275" t="str">
        <f t="shared" si="940"/>
        <v/>
      </c>
      <c r="EY969" s="1275" t="str">
        <f t="shared" si="941"/>
        <v/>
      </c>
      <c r="EZ969" s="1275" t="str">
        <f t="shared" si="942"/>
        <v/>
      </c>
      <c r="FA969" s="1275" t="str">
        <f t="shared" si="943"/>
        <v/>
      </c>
      <c r="FB969" s="1275" t="str">
        <f t="shared" si="944"/>
        <v/>
      </c>
      <c r="FC969" s="1333" t="str">
        <f t="shared" si="945"/>
        <v/>
      </c>
      <c r="FE969" s="1234" t="str">
        <f t="shared" si="946"/>
        <v xml:space="preserve"> </v>
      </c>
      <c r="FF969" s="1234" t="str">
        <f t="shared" si="947"/>
        <v xml:space="preserve"> </v>
      </c>
      <c r="FG969" s="1234" t="str">
        <f t="shared" si="948"/>
        <v xml:space="preserve"> </v>
      </c>
      <c r="FH969" s="1234" t="str">
        <f t="shared" si="949"/>
        <v xml:space="preserve"> </v>
      </c>
      <c r="FI969" s="1234" t="str">
        <f t="shared" si="920"/>
        <v xml:space="preserve"> </v>
      </c>
      <c r="FJ969" s="1234" t="str">
        <f t="shared" si="950"/>
        <v xml:space="preserve"> </v>
      </c>
      <c r="FK969" s="1234">
        <f t="shared" si="921"/>
        <v>0</v>
      </c>
      <c r="FL969" s="1227"/>
      <c r="FM969" s="1234" t="str">
        <f t="shared" si="922"/>
        <v xml:space="preserve"> </v>
      </c>
      <c r="FN969" s="1234" t="str">
        <f t="shared" si="923"/>
        <v xml:space="preserve"> </v>
      </c>
      <c r="FO969" s="1234" t="str">
        <f t="shared" si="951"/>
        <v xml:space="preserve"> </v>
      </c>
      <c r="FP969" s="1234" t="str">
        <f t="shared" si="952"/>
        <v xml:space="preserve"> </v>
      </c>
      <c r="FQ969" s="1234" t="str">
        <f t="shared" si="924"/>
        <v xml:space="preserve"> </v>
      </c>
      <c r="FR969" s="1234" t="str">
        <f t="shared" si="953"/>
        <v xml:space="preserve"> </v>
      </c>
      <c r="FS969" s="1234">
        <f t="shared" si="959"/>
        <v>0</v>
      </c>
      <c r="FT969" s="1227"/>
      <c r="FU969" s="1234" t="str">
        <f t="shared" si="954"/>
        <v xml:space="preserve"> </v>
      </c>
      <c r="FV969" s="1234" t="str">
        <f t="shared" si="955"/>
        <v xml:space="preserve"> </v>
      </c>
      <c r="FW969" s="1234" t="str">
        <f t="shared" si="956"/>
        <v xml:space="preserve"> </v>
      </c>
      <c r="FX969" s="1234" t="str">
        <f t="shared" si="925"/>
        <v xml:space="preserve"> </v>
      </c>
      <c r="FY969" s="1234" t="str">
        <f t="shared" si="926"/>
        <v xml:space="preserve"> </v>
      </c>
      <c r="FZ969" s="1234" t="str">
        <f t="shared" si="957"/>
        <v xml:space="preserve"> </v>
      </c>
      <c r="GA969" s="1234">
        <f t="shared" si="927"/>
        <v>0</v>
      </c>
      <c r="GB969" s="1227"/>
      <c r="GC969" s="1234" t="str">
        <f t="shared" si="928"/>
        <v xml:space="preserve"> </v>
      </c>
      <c r="GD969" s="1234" t="str">
        <f t="shared" si="929"/>
        <v xml:space="preserve"> </v>
      </c>
      <c r="GE969" s="1234" t="str">
        <f t="shared" si="930"/>
        <v xml:space="preserve"> </v>
      </c>
      <c r="GF969" s="1234" t="str">
        <f t="shared" si="931"/>
        <v xml:space="preserve"> </v>
      </c>
      <c r="GG969" s="1234" t="str">
        <f t="shared" si="932"/>
        <v xml:space="preserve"> </v>
      </c>
      <c r="GH969" s="1234" t="str">
        <f t="shared" si="933"/>
        <v xml:space="preserve"> </v>
      </c>
      <c r="GI969" s="1234" t="str">
        <f t="shared" si="934"/>
        <v xml:space="preserve"> </v>
      </c>
      <c r="GJ969" s="1234" t="str">
        <f t="shared" si="935"/>
        <v xml:space="preserve"> </v>
      </c>
      <c r="GK969" s="1234" t="str">
        <f t="shared" si="936"/>
        <v xml:space="preserve"> </v>
      </c>
      <c r="GL969" s="1234" t="str">
        <f t="shared" si="937"/>
        <v xml:space="preserve"> </v>
      </c>
      <c r="GM969" s="1234" t="str">
        <f t="shared" si="938"/>
        <v xml:space="preserve"> </v>
      </c>
      <c r="GN969" s="1234">
        <f t="shared" si="939"/>
        <v>0</v>
      </c>
    </row>
    <row r="970" spans="1:196" s="100" customFormat="1" ht="27" customHeight="1" thickTop="1" thickBot="1">
      <c r="A970" s="1208">
        <f>【A票】【D票】!$D$10</f>
        <v>0</v>
      </c>
      <c r="B970" s="1212">
        <f>【A票】【D票】!$H$10</f>
        <v>0</v>
      </c>
      <c r="C970" s="1213" t="str">
        <f>【A票】【D票】!$K$10</f>
        <v xml:space="preserve"> </v>
      </c>
      <c r="D970" s="1214">
        <f t="shared" si="913"/>
        <v>879</v>
      </c>
      <c r="E970" s="914"/>
      <c r="F970" s="467"/>
      <c r="G970" s="469"/>
      <c r="H970" s="224" t="str">
        <f t="shared" si="960"/>
        <v xml:space="preserve"> </v>
      </c>
      <c r="I970" s="704"/>
      <c r="J970" s="117"/>
      <c r="K970" s="117"/>
      <c r="L970" s="117"/>
      <c r="M970" s="117"/>
      <c r="N970" s="117"/>
      <c r="O970" s="117"/>
      <c r="P970" s="117"/>
      <c r="Q970" s="117"/>
      <c r="R970" s="117"/>
      <c r="S970" s="117"/>
      <c r="T970" s="254"/>
      <c r="U970" s="646"/>
      <c r="V970" s="646"/>
      <c r="W970" s="114"/>
      <c r="X970" s="254"/>
      <c r="Y970" s="224" t="str">
        <f t="shared" si="961"/>
        <v xml:space="preserve"> </v>
      </c>
      <c r="Z970" s="579"/>
      <c r="AA970" s="704"/>
      <c r="AB970" s="119"/>
      <c r="AC970" s="224" t="str">
        <f t="shared" si="915"/>
        <v xml:space="preserve"> </v>
      </c>
      <c r="AD970" s="115"/>
      <c r="AE970" s="253"/>
      <c r="AF970" s="704"/>
      <c r="AG970" s="727"/>
      <c r="AH970" s="727"/>
      <c r="AI970" s="727"/>
      <c r="AJ970" s="727"/>
      <c r="AK970" s="591"/>
      <c r="AL970" s="727"/>
      <c r="AM970" s="727"/>
      <c r="AN970" s="727"/>
      <c r="AO970" s="727"/>
      <c r="AP970" s="727"/>
      <c r="AQ970" s="727"/>
      <c r="AR970" s="727"/>
      <c r="AS970" s="727"/>
      <c r="AT970" s="727"/>
      <c r="AU970" s="727"/>
      <c r="AV970" s="727"/>
      <c r="AW970" s="727"/>
      <c r="AX970" s="727"/>
      <c r="AY970" s="727"/>
      <c r="AZ970" s="727"/>
      <c r="BA970" s="727"/>
      <c r="BB970" s="727"/>
      <c r="BC970" s="821"/>
      <c r="BD970" s="727"/>
      <c r="BE970" s="727"/>
      <c r="BF970" s="727"/>
      <c r="BG970" s="727"/>
      <c r="BH970" s="727"/>
      <c r="BI970" s="727"/>
      <c r="BJ970" s="727"/>
      <c r="BK970" s="727"/>
      <c r="BL970" s="821"/>
      <c r="BM970" s="727"/>
      <c r="BN970" s="727"/>
      <c r="BO970" s="727"/>
      <c r="BP970" s="727"/>
      <c r="BQ970" s="727"/>
      <c r="BR970" s="821"/>
      <c r="BS970" s="727"/>
      <c r="BT970" s="727"/>
      <c r="BU970" s="727"/>
      <c r="BV970" s="591"/>
      <c r="BW970" s="224" t="str">
        <f t="shared" si="973"/>
        <v xml:space="preserve"> </v>
      </c>
      <c r="BX970" s="471">
        <f t="shared" si="962"/>
        <v>879</v>
      </c>
      <c r="BY970" s="117"/>
      <c r="BZ970" s="117"/>
      <c r="CA970" s="117"/>
      <c r="CB970" s="117"/>
      <c r="CC970" s="117"/>
      <c r="CD970" s="461"/>
      <c r="CE970" s="236"/>
      <c r="CF970" s="224" t="str">
        <f t="shared" si="963"/>
        <v xml:space="preserve"> </v>
      </c>
      <c r="CG970" s="116"/>
      <c r="CH970" s="117"/>
      <c r="CI970" s="117"/>
      <c r="CJ970" s="117"/>
      <c r="CK970" s="472"/>
      <c r="CL970" s="472"/>
      <c r="CM970" s="472"/>
      <c r="CN970" s="472"/>
      <c r="CO970" s="117"/>
      <c r="CP970" s="253"/>
      <c r="CQ970" s="120"/>
      <c r="CR970" s="224" t="str" cm="1">
        <f t="array" ref="CR970">IF(AND(SUM(COUNTIF(CG970:CM970,{"*不明*","*その他*"})+COUNTIF(CO970:CP970,{"*不明*","*その他*"}))&gt;0,CQ970=""),"その他・不明の場合,10)具体的内容、理由を記入",IF(OR(AND(CI970=CI$65,COUNTA(CJ970:CM970)&lt;4),AND(OR(CI970=CI$63,CI970=CI$64,CI970=CI$66,CI970=CI$67,CI970=CI$68,CI970=""),COUNTA(CJ970:CM970)&gt;0)),"3)介護保険認定済→要介護度、認知症自立度、寝たきり度、介護保険サービス記入",IF(OR(AND(OR(CM970=CM$63,CM970=CM$64),CN970=""),AND(OR(CM970=CM$65,CM970=CM$66),CN970&lt;&gt;"")),"7)介護保険サービス受けている/過去受けていた→具体的内容記入"," ")))</f>
        <v xml:space="preserve"> </v>
      </c>
      <c r="CS970" s="224" t="str">
        <f t="shared" si="964"/>
        <v xml:space="preserve"> </v>
      </c>
      <c r="CT970" s="116"/>
      <c r="CU970" s="253"/>
      <c r="CV970" s="117"/>
      <c r="CW970" s="117"/>
      <c r="CX970" s="253"/>
      <c r="CY970" s="117"/>
      <c r="CZ970" s="117"/>
      <c r="DA970" s="253"/>
      <c r="DB970" s="117"/>
      <c r="DC970" s="224" t="str">
        <f t="shared" si="965"/>
        <v xml:space="preserve"> </v>
      </c>
      <c r="DD970" s="224" t="str">
        <f t="shared" si="966"/>
        <v xml:space="preserve"> </v>
      </c>
      <c r="DE970" s="224" t="str">
        <f t="shared" si="916"/>
        <v xml:space="preserve"> </v>
      </c>
      <c r="DF970" s="121"/>
      <c r="DG970" s="114"/>
      <c r="DH970" s="704"/>
      <c r="DI970" s="119"/>
      <c r="DJ970" s="187"/>
      <c r="DK970" s="254"/>
      <c r="DL970" s="224" t="str">
        <f t="shared" si="917"/>
        <v xml:space="preserve"> </v>
      </c>
      <c r="DM970" s="224" t="str">
        <f t="shared" si="967"/>
        <v xml:space="preserve"> </v>
      </c>
      <c r="DN970" s="474"/>
      <c r="DO970" s="117"/>
      <c r="DP970" s="117"/>
      <c r="DQ970" s="117"/>
      <c r="DR970" s="117"/>
      <c r="DS970" s="117"/>
      <c r="DT970" s="254"/>
      <c r="DU970" s="476"/>
      <c r="DV970" s="224" t="str">
        <f t="shared" si="918"/>
        <v xml:space="preserve"> </v>
      </c>
      <c r="DW970" s="115"/>
      <c r="DX970" s="470"/>
      <c r="DY970" s="117"/>
      <c r="DZ970" s="704"/>
      <c r="EA970" s="224" t="str">
        <f t="shared" si="919"/>
        <v xml:space="preserve"> </v>
      </c>
      <c r="EB970" s="906"/>
      <c r="EC970" s="904"/>
      <c r="ED970" s="904"/>
      <c r="EE970" s="904"/>
      <c r="EF970" s="904"/>
      <c r="EG970" s="904"/>
      <c r="EH970" s="904"/>
      <c r="EI970" s="904"/>
      <c r="EJ970" s="904"/>
      <c r="EK970" s="905"/>
      <c r="EL970" s="80"/>
      <c r="EM970" s="224" t="str">
        <f t="shared" si="968"/>
        <v xml:space="preserve"> </v>
      </c>
      <c r="EN970" s="224" t="str">
        <f t="shared" si="969"/>
        <v xml:space="preserve"> </v>
      </c>
      <c r="EO970" s="115"/>
      <c r="EP970" s="1050"/>
      <c r="EQ970" s="253"/>
      <c r="ER970" s="117"/>
      <c r="ES970" s="1258">
        <f t="shared" si="970"/>
        <v>879</v>
      </c>
      <c r="ET970" s="224" t="str">
        <f t="shared" si="971"/>
        <v xml:space="preserve"> </v>
      </c>
      <c r="EU970" s="477" t="str">
        <f t="shared" si="972"/>
        <v/>
      </c>
      <c r="EV970" s="1334" t="str">
        <f t="shared" si="914"/>
        <v xml:space="preserve"> </v>
      </c>
      <c r="EW970" s="1332" t="str">
        <f t="shared" si="958"/>
        <v/>
      </c>
      <c r="EX970" s="1275" t="str">
        <f t="shared" si="940"/>
        <v/>
      </c>
      <c r="EY970" s="1275" t="str">
        <f t="shared" si="941"/>
        <v/>
      </c>
      <c r="EZ970" s="1275" t="str">
        <f t="shared" si="942"/>
        <v/>
      </c>
      <c r="FA970" s="1275" t="str">
        <f t="shared" si="943"/>
        <v/>
      </c>
      <c r="FB970" s="1275" t="str">
        <f t="shared" si="944"/>
        <v/>
      </c>
      <c r="FC970" s="1333" t="str">
        <f t="shared" si="945"/>
        <v/>
      </c>
      <c r="FE970" s="1234" t="str">
        <f t="shared" si="946"/>
        <v xml:space="preserve"> </v>
      </c>
      <c r="FF970" s="1234" t="str">
        <f t="shared" si="947"/>
        <v xml:space="preserve"> </v>
      </c>
      <c r="FG970" s="1234" t="str">
        <f t="shared" si="948"/>
        <v xml:space="preserve"> </v>
      </c>
      <c r="FH970" s="1234" t="str">
        <f t="shared" si="949"/>
        <v xml:space="preserve"> </v>
      </c>
      <c r="FI970" s="1234" t="str">
        <f t="shared" si="920"/>
        <v xml:space="preserve"> </v>
      </c>
      <c r="FJ970" s="1234" t="str">
        <f t="shared" si="950"/>
        <v xml:space="preserve"> </v>
      </c>
      <c r="FK970" s="1234">
        <f t="shared" si="921"/>
        <v>0</v>
      </c>
      <c r="FL970" s="1227"/>
      <c r="FM970" s="1234" t="str">
        <f t="shared" si="922"/>
        <v xml:space="preserve"> </v>
      </c>
      <c r="FN970" s="1234" t="str">
        <f t="shared" si="923"/>
        <v xml:space="preserve"> </v>
      </c>
      <c r="FO970" s="1234" t="str">
        <f t="shared" si="951"/>
        <v xml:space="preserve"> </v>
      </c>
      <c r="FP970" s="1234" t="str">
        <f t="shared" si="952"/>
        <v xml:space="preserve"> </v>
      </c>
      <c r="FQ970" s="1234" t="str">
        <f t="shared" si="924"/>
        <v xml:space="preserve"> </v>
      </c>
      <c r="FR970" s="1234" t="str">
        <f t="shared" si="953"/>
        <v xml:space="preserve"> </v>
      </c>
      <c r="FS970" s="1234">
        <f t="shared" si="959"/>
        <v>0</v>
      </c>
      <c r="FT970" s="1227"/>
      <c r="FU970" s="1234" t="str">
        <f t="shared" si="954"/>
        <v xml:space="preserve"> </v>
      </c>
      <c r="FV970" s="1234" t="str">
        <f t="shared" si="955"/>
        <v xml:space="preserve"> </v>
      </c>
      <c r="FW970" s="1234" t="str">
        <f t="shared" si="956"/>
        <v xml:space="preserve"> </v>
      </c>
      <c r="FX970" s="1234" t="str">
        <f t="shared" si="925"/>
        <v xml:space="preserve"> </v>
      </c>
      <c r="FY970" s="1234" t="str">
        <f t="shared" si="926"/>
        <v xml:space="preserve"> </v>
      </c>
      <c r="FZ970" s="1234" t="str">
        <f t="shared" si="957"/>
        <v xml:space="preserve"> </v>
      </c>
      <c r="GA970" s="1234">
        <f t="shared" si="927"/>
        <v>0</v>
      </c>
      <c r="GB970" s="1227"/>
      <c r="GC970" s="1234" t="str">
        <f t="shared" si="928"/>
        <v xml:space="preserve"> </v>
      </c>
      <c r="GD970" s="1234" t="str">
        <f t="shared" si="929"/>
        <v xml:space="preserve"> </v>
      </c>
      <c r="GE970" s="1234" t="str">
        <f t="shared" si="930"/>
        <v xml:space="preserve"> </v>
      </c>
      <c r="GF970" s="1234" t="str">
        <f t="shared" si="931"/>
        <v xml:space="preserve"> </v>
      </c>
      <c r="GG970" s="1234" t="str">
        <f t="shared" si="932"/>
        <v xml:space="preserve"> </v>
      </c>
      <c r="GH970" s="1234" t="str">
        <f t="shared" si="933"/>
        <v xml:space="preserve"> </v>
      </c>
      <c r="GI970" s="1234" t="str">
        <f t="shared" si="934"/>
        <v xml:space="preserve"> </v>
      </c>
      <c r="GJ970" s="1234" t="str">
        <f t="shared" si="935"/>
        <v xml:space="preserve"> </v>
      </c>
      <c r="GK970" s="1234" t="str">
        <f t="shared" si="936"/>
        <v xml:space="preserve"> </v>
      </c>
      <c r="GL970" s="1234" t="str">
        <f t="shared" si="937"/>
        <v xml:space="preserve"> </v>
      </c>
      <c r="GM970" s="1234" t="str">
        <f t="shared" si="938"/>
        <v xml:space="preserve"> </v>
      </c>
      <c r="GN970" s="1234">
        <f t="shared" si="939"/>
        <v>0</v>
      </c>
    </row>
    <row r="971" spans="1:196" s="100" customFormat="1" ht="27" customHeight="1" thickTop="1" thickBot="1">
      <c r="A971" s="1208">
        <f>【A票】【D票】!$D$10</f>
        <v>0</v>
      </c>
      <c r="B971" s="1212">
        <f>【A票】【D票】!$H$10</f>
        <v>0</v>
      </c>
      <c r="C971" s="1213" t="str">
        <f>【A票】【D票】!$K$10</f>
        <v xml:space="preserve"> </v>
      </c>
      <c r="D971" s="1214">
        <f t="shared" si="913"/>
        <v>880</v>
      </c>
      <c r="E971" s="914"/>
      <c r="F971" s="467"/>
      <c r="G971" s="469"/>
      <c r="H971" s="224" t="str">
        <f t="shared" si="960"/>
        <v xml:space="preserve"> </v>
      </c>
      <c r="I971" s="704"/>
      <c r="J971" s="117"/>
      <c r="K971" s="117"/>
      <c r="L971" s="117"/>
      <c r="M971" s="117"/>
      <c r="N971" s="117"/>
      <c r="O971" s="117"/>
      <c r="P971" s="117"/>
      <c r="Q971" s="117"/>
      <c r="R971" s="117"/>
      <c r="S971" s="117"/>
      <c r="T971" s="254"/>
      <c r="U971" s="646"/>
      <c r="V971" s="646"/>
      <c r="W971" s="114"/>
      <c r="X971" s="254"/>
      <c r="Y971" s="224" t="str">
        <f t="shared" si="961"/>
        <v xml:space="preserve"> </v>
      </c>
      <c r="Z971" s="579"/>
      <c r="AA971" s="704"/>
      <c r="AB971" s="119"/>
      <c r="AC971" s="224" t="str">
        <f t="shared" si="915"/>
        <v xml:space="preserve"> </v>
      </c>
      <c r="AD971" s="115"/>
      <c r="AE971" s="253"/>
      <c r="AF971" s="704"/>
      <c r="AG971" s="727"/>
      <c r="AH971" s="727"/>
      <c r="AI971" s="727"/>
      <c r="AJ971" s="727"/>
      <c r="AK971" s="591"/>
      <c r="AL971" s="727"/>
      <c r="AM971" s="727"/>
      <c r="AN971" s="727"/>
      <c r="AO971" s="727"/>
      <c r="AP971" s="727"/>
      <c r="AQ971" s="727"/>
      <c r="AR971" s="727"/>
      <c r="AS971" s="727"/>
      <c r="AT971" s="727"/>
      <c r="AU971" s="727"/>
      <c r="AV971" s="727"/>
      <c r="AW971" s="727"/>
      <c r="AX971" s="727"/>
      <c r="AY971" s="727"/>
      <c r="AZ971" s="727"/>
      <c r="BA971" s="727"/>
      <c r="BB971" s="727"/>
      <c r="BC971" s="821"/>
      <c r="BD971" s="727"/>
      <c r="BE971" s="727"/>
      <c r="BF971" s="727"/>
      <c r="BG971" s="727"/>
      <c r="BH971" s="727"/>
      <c r="BI971" s="727"/>
      <c r="BJ971" s="727"/>
      <c r="BK971" s="727"/>
      <c r="BL971" s="821"/>
      <c r="BM971" s="727"/>
      <c r="BN971" s="727"/>
      <c r="BO971" s="727"/>
      <c r="BP971" s="727"/>
      <c r="BQ971" s="727"/>
      <c r="BR971" s="821"/>
      <c r="BS971" s="727"/>
      <c r="BT971" s="727"/>
      <c r="BU971" s="727"/>
      <c r="BV971" s="591"/>
      <c r="BW971" s="224" t="str">
        <f t="shared" si="973"/>
        <v xml:space="preserve"> </v>
      </c>
      <c r="BX971" s="471">
        <f t="shared" si="962"/>
        <v>880</v>
      </c>
      <c r="BY971" s="117"/>
      <c r="BZ971" s="117"/>
      <c r="CA971" s="117"/>
      <c r="CB971" s="117"/>
      <c r="CC971" s="117"/>
      <c r="CD971" s="461"/>
      <c r="CE971" s="236"/>
      <c r="CF971" s="224" t="str">
        <f t="shared" si="963"/>
        <v xml:space="preserve"> </v>
      </c>
      <c r="CG971" s="116"/>
      <c r="CH971" s="117"/>
      <c r="CI971" s="117"/>
      <c r="CJ971" s="117"/>
      <c r="CK971" s="472"/>
      <c r="CL971" s="472"/>
      <c r="CM971" s="472"/>
      <c r="CN971" s="472"/>
      <c r="CO971" s="117"/>
      <c r="CP971" s="253"/>
      <c r="CQ971" s="120"/>
      <c r="CR971" s="224" t="str" cm="1">
        <f t="array" ref="CR971">IF(AND(SUM(COUNTIF(CG971:CM971,{"*不明*","*その他*"})+COUNTIF(CO971:CP971,{"*不明*","*その他*"}))&gt;0,CQ971=""),"その他・不明の場合,10)具体的内容、理由を記入",IF(OR(AND(CI971=CI$65,COUNTA(CJ971:CM971)&lt;4),AND(OR(CI971=CI$63,CI971=CI$64,CI971=CI$66,CI971=CI$67,CI971=CI$68,CI971=""),COUNTA(CJ971:CM971)&gt;0)),"3)介護保険認定済→要介護度、認知症自立度、寝たきり度、介護保険サービス記入",IF(OR(AND(OR(CM971=CM$63,CM971=CM$64),CN971=""),AND(OR(CM971=CM$65,CM971=CM$66),CN971&lt;&gt;"")),"7)介護保険サービス受けている/過去受けていた→具体的内容記入"," ")))</f>
        <v xml:space="preserve"> </v>
      </c>
      <c r="CS971" s="224" t="str">
        <f t="shared" si="964"/>
        <v xml:space="preserve"> </v>
      </c>
      <c r="CT971" s="116"/>
      <c r="CU971" s="253"/>
      <c r="CV971" s="117"/>
      <c r="CW971" s="117"/>
      <c r="CX971" s="253"/>
      <c r="CY971" s="117"/>
      <c r="CZ971" s="117"/>
      <c r="DA971" s="253"/>
      <c r="DB971" s="117"/>
      <c r="DC971" s="224" t="str">
        <f t="shared" si="965"/>
        <v xml:space="preserve"> </v>
      </c>
      <c r="DD971" s="224" t="str">
        <f t="shared" si="966"/>
        <v xml:space="preserve"> </v>
      </c>
      <c r="DE971" s="224" t="str">
        <f t="shared" si="916"/>
        <v xml:space="preserve"> </v>
      </c>
      <c r="DF971" s="121"/>
      <c r="DG971" s="114"/>
      <c r="DH971" s="704"/>
      <c r="DI971" s="119"/>
      <c r="DJ971" s="187"/>
      <c r="DK971" s="254"/>
      <c r="DL971" s="224" t="str">
        <f t="shared" si="917"/>
        <v xml:space="preserve"> </v>
      </c>
      <c r="DM971" s="224" t="str">
        <f t="shared" si="967"/>
        <v xml:space="preserve"> </v>
      </c>
      <c r="DN971" s="474"/>
      <c r="DO971" s="117"/>
      <c r="DP971" s="117"/>
      <c r="DQ971" s="117"/>
      <c r="DR971" s="117"/>
      <c r="DS971" s="117"/>
      <c r="DT971" s="254"/>
      <c r="DU971" s="476"/>
      <c r="DV971" s="224" t="str">
        <f t="shared" si="918"/>
        <v xml:space="preserve"> </v>
      </c>
      <c r="DW971" s="115"/>
      <c r="DX971" s="470"/>
      <c r="DY971" s="117"/>
      <c r="DZ971" s="704"/>
      <c r="EA971" s="224" t="str">
        <f t="shared" si="919"/>
        <v xml:space="preserve"> </v>
      </c>
      <c r="EB971" s="906"/>
      <c r="EC971" s="904"/>
      <c r="ED971" s="904"/>
      <c r="EE971" s="904"/>
      <c r="EF971" s="904"/>
      <c r="EG971" s="904"/>
      <c r="EH971" s="904"/>
      <c r="EI971" s="904"/>
      <c r="EJ971" s="904"/>
      <c r="EK971" s="905"/>
      <c r="EL971" s="80"/>
      <c r="EM971" s="224" t="str">
        <f t="shared" si="968"/>
        <v xml:space="preserve"> </v>
      </c>
      <c r="EN971" s="224" t="str">
        <f t="shared" si="969"/>
        <v xml:space="preserve"> </v>
      </c>
      <c r="EO971" s="115"/>
      <c r="EP971" s="1050"/>
      <c r="EQ971" s="253"/>
      <c r="ER971" s="117"/>
      <c r="ES971" s="1258">
        <f t="shared" si="970"/>
        <v>880</v>
      </c>
      <c r="ET971" s="224" t="str">
        <f t="shared" si="971"/>
        <v xml:space="preserve"> </v>
      </c>
      <c r="EU971" s="477" t="str">
        <f t="shared" si="972"/>
        <v/>
      </c>
      <c r="EV971" s="1334" t="str">
        <f t="shared" si="914"/>
        <v xml:space="preserve"> </v>
      </c>
      <c r="EW971" s="1332" t="str">
        <f t="shared" si="958"/>
        <v/>
      </c>
      <c r="EX971" s="1275" t="str">
        <f t="shared" si="940"/>
        <v/>
      </c>
      <c r="EY971" s="1275" t="str">
        <f t="shared" si="941"/>
        <v/>
      </c>
      <c r="EZ971" s="1275" t="str">
        <f t="shared" si="942"/>
        <v/>
      </c>
      <c r="FA971" s="1275" t="str">
        <f t="shared" si="943"/>
        <v/>
      </c>
      <c r="FB971" s="1275" t="str">
        <f t="shared" si="944"/>
        <v/>
      </c>
      <c r="FC971" s="1333" t="str">
        <f t="shared" si="945"/>
        <v/>
      </c>
      <c r="FE971" s="1234" t="str">
        <f t="shared" si="946"/>
        <v xml:space="preserve"> </v>
      </c>
      <c r="FF971" s="1234" t="str">
        <f t="shared" si="947"/>
        <v xml:space="preserve"> </v>
      </c>
      <c r="FG971" s="1234" t="str">
        <f t="shared" si="948"/>
        <v xml:space="preserve"> </v>
      </c>
      <c r="FH971" s="1234" t="str">
        <f t="shared" si="949"/>
        <v xml:space="preserve"> </v>
      </c>
      <c r="FI971" s="1234" t="str">
        <f t="shared" si="920"/>
        <v xml:space="preserve"> </v>
      </c>
      <c r="FJ971" s="1234" t="str">
        <f t="shared" si="950"/>
        <v xml:space="preserve"> </v>
      </c>
      <c r="FK971" s="1234">
        <f t="shared" si="921"/>
        <v>0</v>
      </c>
      <c r="FL971" s="1227"/>
      <c r="FM971" s="1234" t="str">
        <f t="shared" si="922"/>
        <v xml:space="preserve"> </v>
      </c>
      <c r="FN971" s="1234" t="str">
        <f t="shared" si="923"/>
        <v xml:space="preserve"> </v>
      </c>
      <c r="FO971" s="1234" t="str">
        <f t="shared" si="951"/>
        <v xml:space="preserve"> </v>
      </c>
      <c r="FP971" s="1234" t="str">
        <f t="shared" si="952"/>
        <v xml:space="preserve"> </v>
      </c>
      <c r="FQ971" s="1234" t="str">
        <f t="shared" si="924"/>
        <v xml:space="preserve"> </v>
      </c>
      <c r="FR971" s="1234" t="str">
        <f t="shared" si="953"/>
        <v xml:space="preserve"> </v>
      </c>
      <c r="FS971" s="1234">
        <f t="shared" si="959"/>
        <v>0</v>
      </c>
      <c r="FT971" s="1227"/>
      <c r="FU971" s="1234" t="str">
        <f t="shared" si="954"/>
        <v xml:space="preserve"> </v>
      </c>
      <c r="FV971" s="1234" t="str">
        <f t="shared" si="955"/>
        <v xml:space="preserve"> </v>
      </c>
      <c r="FW971" s="1234" t="str">
        <f t="shared" si="956"/>
        <v xml:space="preserve"> </v>
      </c>
      <c r="FX971" s="1234" t="str">
        <f t="shared" si="925"/>
        <v xml:space="preserve"> </v>
      </c>
      <c r="FY971" s="1234" t="str">
        <f t="shared" si="926"/>
        <v xml:space="preserve"> </v>
      </c>
      <c r="FZ971" s="1234" t="str">
        <f t="shared" si="957"/>
        <v xml:space="preserve"> </v>
      </c>
      <c r="GA971" s="1234">
        <f t="shared" si="927"/>
        <v>0</v>
      </c>
      <c r="GB971" s="1227"/>
      <c r="GC971" s="1234" t="str">
        <f t="shared" si="928"/>
        <v xml:space="preserve"> </v>
      </c>
      <c r="GD971" s="1234" t="str">
        <f t="shared" si="929"/>
        <v xml:space="preserve"> </v>
      </c>
      <c r="GE971" s="1234" t="str">
        <f t="shared" si="930"/>
        <v xml:space="preserve"> </v>
      </c>
      <c r="GF971" s="1234" t="str">
        <f t="shared" si="931"/>
        <v xml:space="preserve"> </v>
      </c>
      <c r="GG971" s="1234" t="str">
        <f t="shared" si="932"/>
        <v xml:space="preserve"> </v>
      </c>
      <c r="GH971" s="1234" t="str">
        <f t="shared" si="933"/>
        <v xml:space="preserve"> </v>
      </c>
      <c r="GI971" s="1234" t="str">
        <f t="shared" si="934"/>
        <v xml:space="preserve"> </v>
      </c>
      <c r="GJ971" s="1234" t="str">
        <f t="shared" si="935"/>
        <v xml:space="preserve"> </v>
      </c>
      <c r="GK971" s="1234" t="str">
        <f t="shared" si="936"/>
        <v xml:space="preserve"> </v>
      </c>
      <c r="GL971" s="1234" t="str">
        <f t="shared" si="937"/>
        <v xml:space="preserve"> </v>
      </c>
      <c r="GM971" s="1234" t="str">
        <f t="shared" si="938"/>
        <v xml:space="preserve"> </v>
      </c>
      <c r="GN971" s="1234">
        <f t="shared" si="939"/>
        <v>0</v>
      </c>
    </row>
    <row r="972" spans="1:196" s="100" customFormat="1" ht="27" customHeight="1" thickTop="1" thickBot="1">
      <c r="A972" s="1208">
        <f>【A票】【D票】!$D$10</f>
        <v>0</v>
      </c>
      <c r="B972" s="1212">
        <f>【A票】【D票】!$H$10</f>
        <v>0</v>
      </c>
      <c r="C972" s="1213" t="str">
        <f>【A票】【D票】!$K$10</f>
        <v xml:space="preserve"> </v>
      </c>
      <c r="D972" s="1214">
        <f t="shared" si="913"/>
        <v>881</v>
      </c>
      <c r="E972" s="914"/>
      <c r="F972" s="467"/>
      <c r="G972" s="469"/>
      <c r="H972" s="224" t="str">
        <f t="shared" si="960"/>
        <v xml:space="preserve"> </v>
      </c>
      <c r="I972" s="704"/>
      <c r="J972" s="117"/>
      <c r="K972" s="117"/>
      <c r="L972" s="117"/>
      <c r="M972" s="117"/>
      <c r="N972" s="117"/>
      <c r="O972" s="117"/>
      <c r="P972" s="117"/>
      <c r="Q972" s="117"/>
      <c r="R972" s="117"/>
      <c r="S972" s="117"/>
      <c r="T972" s="254"/>
      <c r="U972" s="646"/>
      <c r="V972" s="646"/>
      <c r="W972" s="114"/>
      <c r="X972" s="254"/>
      <c r="Y972" s="224" t="str">
        <f t="shared" si="961"/>
        <v xml:space="preserve"> </v>
      </c>
      <c r="Z972" s="579"/>
      <c r="AA972" s="704"/>
      <c r="AB972" s="119"/>
      <c r="AC972" s="224" t="str">
        <f t="shared" si="915"/>
        <v xml:space="preserve"> </v>
      </c>
      <c r="AD972" s="115"/>
      <c r="AE972" s="253"/>
      <c r="AF972" s="704"/>
      <c r="AG972" s="727"/>
      <c r="AH972" s="727"/>
      <c r="AI972" s="727"/>
      <c r="AJ972" s="727"/>
      <c r="AK972" s="591"/>
      <c r="AL972" s="727"/>
      <c r="AM972" s="727"/>
      <c r="AN972" s="727"/>
      <c r="AO972" s="727"/>
      <c r="AP972" s="727"/>
      <c r="AQ972" s="727"/>
      <c r="AR972" s="727"/>
      <c r="AS972" s="727"/>
      <c r="AT972" s="727"/>
      <c r="AU972" s="727"/>
      <c r="AV972" s="727"/>
      <c r="AW972" s="727"/>
      <c r="AX972" s="727"/>
      <c r="AY972" s="727"/>
      <c r="AZ972" s="727"/>
      <c r="BA972" s="727"/>
      <c r="BB972" s="727"/>
      <c r="BC972" s="821"/>
      <c r="BD972" s="727"/>
      <c r="BE972" s="727"/>
      <c r="BF972" s="727"/>
      <c r="BG972" s="727"/>
      <c r="BH972" s="727"/>
      <c r="BI972" s="727"/>
      <c r="BJ972" s="727"/>
      <c r="BK972" s="727"/>
      <c r="BL972" s="821"/>
      <c r="BM972" s="727"/>
      <c r="BN972" s="727"/>
      <c r="BO972" s="727"/>
      <c r="BP972" s="727"/>
      <c r="BQ972" s="727"/>
      <c r="BR972" s="821"/>
      <c r="BS972" s="727"/>
      <c r="BT972" s="727"/>
      <c r="BU972" s="727"/>
      <c r="BV972" s="591"/>
      <c r="BW972" s="224" t="str">
        <f t="shared" si="973"/>
        <v xml:space="preserve"> </v>
      </c>
      <c r="BX972" s="471">
        <f t="shared" si="962"/>
        <v>881</v>
      </c>
      <c r="BY972" s="117"/>
      <c r="BZ972" s="117"/>
      <c r="CA972" s="117"/>
      <c r="CB972" s="117"/>
      <c r="CC972" s="117"/>
      <c r="CD972" s="461"/>
      <c r="CE972" s="236"/>
      <c r="CF972" s="224" t="str">
        <f t="shared" si="963"/>
        <v xml:space="preserve"> </v>
      </c>
      <c r="CG972" s="116"/>
      <c r="CH972" s="117"/>
      <c r="CI972" s="117"/>
      <c r="CJ972" s="117"/>
      <c r="CK972" s="472"/>
      <c r="CL972" s="472"/>
      <c r="CM972" s="472"/>
      <c r="CN972" s="472"/>
      <c r="CO972" s="117"/>
      <c r="CP972" s="253"/>
      <c r="CQ972" s="120"/>
      <c r="CR972" s="224" t="str" cm="1">
        <f t="array" ref="CR972">IF(AND(SUM(COUNTIF(CG972:CM972,{"*不明*","*その他*"})+COUNTIF(CO972:CP972,{"*不明*","*その他*"}))&gt;0,CQ972=""),"その他・不明の場合,10)具体的内容、理由を記入",IF(OR(AND(CI972=CI$65,COUNTA(CJ972:CM972)&lt;4),AND(OR(CI972=CI$63,CI972=CI$64,CI972=CI$66,CI972=CI$67,CI972=CI$68,CI972=""),COUNTA(CJ972:CM972)&gt;0)),"3)介護保険認定済→要介護度、認知症自立度、寝たきり度、介護保険サービス記入",IF(OR(AND(OR(CM972=CM$63,CM972=CM$64),CN972=""),AND(OR(CM972=CM$65,CM972=CM$66),CN972&lt;&gt;"")),"7)介護保険サービス受けている/過去受けていた→具体的内容記入"," ")))</f>
        <v xml:space="preserve"> </v>
      </c>
      <c r="CS972" s="224" t="str">
        <f t="shared" si="964"/>
        <v xml:space="preserve"> </v>
      </c>
      <c r="CT972" s="116"/>
      <c r="CU972" s="253"/>
      <c r="CV972" s="117"/>
      <c r="CW972" s="117"/>
      <c r="CX972" s="253"/>
      <c r="CY972" s="117"/>
      <c r="CZ972" s="117"/>
      <c r="DA972" s="253"/>
      <c r="DB972" s="117"/>
      <c r="DC972" s="224" t="str">
        <f t="shared" si="965"/>
        <v xml:space="preserve"> </v>
      </c>
      <c r="DD972" s="224" t="str">
        <f t="shared" si="966"/>
        <v xml:space="preserve"> </v>
      </c>
      <c r="DE972" s="224" t="str">
        <f t="shared" si="916"/>
        <v xml:space="preserve"> </v>
      </c>
      <c r="DF972" s="121"/>
      <c r="DG972" s="114"/>
      <c r="DH972" s="704"/>
      <c r="DI972" s="119"/>
      <c r="DJ972" s="187"/>
      <c r="DK972" s="254"/>
      <c r="DL972" s="224" t="str">
        <f t="shared" si="917"/>
        <v xml:space="preserve"> </v>
      </c>
      <c r="DM972" s="224" t="str">
        <f t="shared" si="967"/>
        <v xml:space="preserve"> </v>
      </c>
      <c r="DN972" s="474"/>
      <c r="DO972" s="117"/>
      <c r="DP972" s="117"/>
      <c r="DQ972" s="117"/>
      <c r="DR972" s="117"/>
      <c r="DS972" s="117"/>
      <c r="DT972" s="254"/>
      <c r="DU972" s="476"/>
      <c r="DV972" s="224" t="str">
        <f t="shared" si="918"/>
        <v xml:space="preserve"> </v>
      </c>
      <c r="DW972" s="115"/>
      <c r="DX972" s="470"/>
      <c r="DY972" s="117"/>
      <c r="DZ972" s="704"/>
      <c r="EA972" s="224" t="str">
        <f t="shared" si="919"/>
        <v xml:space="preserve"> </v>
      </c>
      <c r="EB972" s="906"/>
      <c r="EC972" s="904"/>
      <c r="ED972" s="904"/>
      <c r="EE972" s="904"/>
      <c r="EF972" s="904"/>
      <c r="EG972" s="904"/>
      <c r="EH972" s="904"/>
      <c r="EI972" s="904"/>
      <c r="EJ972" s="904"/>
      <c r="EK972" s="905"/>
      <c r="EL972" s="80"/>
      <c r="EM972" s="224" t="str">
        <f t="shared" si="968"/>
        <v xml:space="preserve"> </v>
      </c>
      <c r="EN972" s="224" t="str">
        <f t="shared" si="969"/>
        <v xml:space="preserve"> </v>
      </c>
      <c r="EO972" s="115"/>
      <c r="EP972" s="1050"/>
      <c r="EQ972" s="253"/>
      <c r="ER972" s="117"/>
      <c r="ES972" s="1258">
        <f t="shared" si="970"/>
        <v>881</v>
      </c>
      <c r="ET972" s="224" t="str">
        <f t="shared" si="971"/>
        <v xml:space="preserve"> </v>
      </c>
      <c r="EU972" s="477" t="str">
        <f t="shared" si="972"/>
        <v/>
      </c>
      <c r="EV972" s="1334" t="str">
        <f t="shared" si="914"/>
        <v xml:space="preserve"> </v>
      </c>
      <c r="EW972" s="1332" t="str">
        <f t="shared" si="958"/>
        <v/>
      </c>
      <c r="EX972" s="1275" t="str">
        <f t="shared" si="940"/>
        <v/>
      </c>
      <c r="EY972" s="1275" t="str">
        <f t="shared" si="941"/>
        <v/>
      </c>
      <c r="EZ972" s="1275" t="str">
        <f t="shared" si="942"/>
        <v/>
      </c>
      <c r="FA972" s="1275" t="str">
        <f t="shared" si="943"/>
        <v/>
      </c>
      <c r="FB972" s="1275" t="str">
        <f t="shared" si="944"/>
        <v/>
      </c>
      <c r="FC972" s="1333" t="str">
        <f t="shared" si="945"/>
        <v/>
      </c>
      <c r="FE972" s="1234" t="str">
        <f t="shared" si="946"/>
        <v xml:space="preserve"> </v>
      </c>
      <c r="FF972" s="1234" t="str">
        <f t="shared" si="947"/>
        <v xml:space="preserve"> </v>
      </c>
      <c r="FG972" s="1234" t="str">
        <f t="shared" si="948"/>
        <v xml:space="preserve"> </v>
      </c>
      <c r="FH972" s="1234" t="str">
        <f t="shared" si="949"/>
        <v xml:space="preserve"> </v>
      </c>
      <c r="FI972" s="1234" t="str">
        <f t="shared" si="920"/>
        <v xml:space="preserve"> </v>
      </c>
      <c r="FJ972" s="1234" t="str">
        <f t="shared" si="950"/>
        <v xml:space="preserve"> </v>
      </c>
      <c r="FK972" s="1234">
        <f t="shared" si="921"/>
        <v>0</v>
      </c>
      <c r="FL972" s="1227"/>
      <c r="FM972" s="1234" t="str">
        <f t="shared" si="922"/>
        <v xml:space="preserve"> </v>
      </c>
      <c r="FN972" s="1234" t="str">
        <f t="shared" si="923"/>
        <v xml:space="preserve"> </v>
      </c>
      <c r="FO972" s="1234" t="str">
        <f t="shared" si="951"/>
        <v xml:space="preserve"> </v>
      </c>
      <c r="FP972" s="1234" t="str">
        <f t="shared" si="952"/>
        <v xml:space="preserve"> </v>
      </c>
      <c r="FQ972" s="1234" t="str">
        <f t="shared" si="924"/>
        <v xml:space="preserve"> </v>
      </c>
      <c r="FR972" s="1234" t="str">
        <f t="shared" si="953"/>
        <v xml:space="preserve"> </v>
      </c>
      <c r="FS972" s="1234">
        <f t="shared" si="959"/>
        <v>0</v>
      </c>
      <c r="FT972" s="1227"/>
      <c r="FU972" s="1234" t="str">
        <f t="shared" si="954"/>
        <v xml:space="preserve"> </v>
      </c>
      <c r="FV972" s="1234" t="str">
        <f t="shared" si="955"/>
        <v xml:space="preserve"> </v>
      </c>
      <c r="FW972" s="1234" t="str">
        <f t="shared" si="956"/>
        <v xml:space="preserve"> </v>
      </c>
      <c r="FX972" s="1234" t="str">
        <f t="shared" si="925"/>
        <v xml:space="preserve"> </v>
      </c>
      <c r="FY972" s="1234" t="str">
        <f t="shared" si="926"/>
        <v xml:space="preserve"> </v>
      </c>
      <c r="FZ972" s="1234" t="str">
        <f t="shared" si="957"/>
        <v xml:space="preserve"> </v>
      </c>
      <c r="GA972" s="1234">
        <f t="shared" si="927"/>
        <v>0</v>
      </c>
      <c r="GB972" s="1227"/>
      <c r="GC972" s="1234" t="str">
        <f t="shared" si="928"/>
        <v xml:space="preserve"> </v>
      </c>
      <c r="GD972" s="1234" t="str">
        <f t="shared" si="929"/>
        <v xml:space="preserve"> </v>
      </c>
      <c r="GE972" s="1234" t="str">
        <f t="shared" si="930"/>
        <v xml:space="preserve"> </v>
      </c>
      <c r="GF972" s="1234" t="str">
        <f t="shared" si="931"/>
        <v xml:space="preserve"> </v>
      </c>
      <c r="GG972" s="1234" t="str">
        <f t="shared" si="932"/>
        <v xml:space="preserve"> </v>
      </c>
      <c r="GH972" s="1234" t="str">
        <f t="shared" si="933"/>
        <v xml:space="preserve"> </v>
      </c>
      <c r="GI972" s="1234" t="str">
        <f t="shared" si="934"/>
        <v xml:space="preserve"> </v>
      </c>
      <c r="GJ972" s="1234" t="str">
        <f t="shared" si="935"/>
        <v xml:space="preserve"> </v>
      </c>
      <c r="GK972" s="1234" t="str">
        <f t="shared" si="936"/>
        <v xml:space="preserve"> </v>
      </c>
      <c r="GL972" s="1234" t="str">
        <f t="shared" si="937"/>
        <v xml:space="preserve"> </v>
      </c>
      <c r="GM972" s="1234" t="str">
        <f t="shared" si="938"/>
        <v xml:space="preserve"> </v>
      </c>
      <c r="GN972" s="1234">
        <f t="shared" si="939"/>
        <v>0</v>
      </c>
    </row>
    <row r="973" spans="1:196" s="100" customFormat="1" ht="27" customHeight="1" thickTop="1" thickBot="1">
      <c r="A973" s="1208">
        <f>【A票】【D票】!$D$10</f>
        <v>0</v>
      </c>
      <c r="B973" s="1212">
        <f>【A票】【D票】!$H$10</f>
        <v>0</v>
      </c>
      <c r="C973" s="1213" t="str">
        <f>【A票】【D票】!$K$10</f>
        <v xml:space="preserve"> </v>
      </c>
      <c r="D973" s="1214">
        <f t="shared" si="913"/>
        <v>882</v>
      </c>
      <c r="E973" s="914"/>
      <c r="F973" s="467"/>
      <c r="G973" s="469"/>
      <c r="H973" s="224" t="str">
        <f t="shared" si="960"/>
        <v xml:space="preserve"> </v>
      </c>
      <c r="I973" s="704"/>
      <c r="J973" s="117"/>
      <c r="K973" s="117"/>
      <c r="L973" s="117"/>
      <c r="M973" s="117"/>
      <c r="N973" s="117"/>
      <c r="O973" s="117"/>
      <c r="P973" s="117"/>
      <c r="Q973" s="117"/>
      <c r="R973" s="117"/>
      <c r="S973" s="117"/>
      <c r="T973" s="254"/>
      <c r="U973" s="646"/>
      <c r="V973" s="646"/>
      <c r="W973" s="114"/>
      <c r="X973" s="254"/>
      <c r="Y973" s="224" t="str">
        <f t="shared" si="961"/>
        <v xml:space="preserve"> </v>
      </c>
      <c r="Z973" s="579"/>
      <c r="AA973" s="704"/>
      <c r="AB973" s="119"/>
      <c r="AC973" s="224" t="str">
        <f t="shared" si="915"/>
        <v xml:space="preserve"> </v>
      </c>
      <c r="AD973" s="115"/>
      <c r="AE973" s="253"/>
      <c r="AF973" s="704"/>
      <c r="AG973" s="727"/>
      <c r="AH973" s="727"/>
      <c r="AI973" s="727"/>
      <c r="AJ973" s="727"/>
      <c r="AK973" s="591"/>
      <c r="AL973" s="727"/>
      <c r="AM973" s="727"/>
      <c r="AN973" s="727"/>
      <c r="AO973" s="727"/>
      <c r="AP973" s="727"/>
      <c r="AQ973" s="727"/>
      <c r="AR973" s="727"/>
      <c r="AS973" s="727"/>
      <c r="AT973" s="727"/>
      <c r="AU973" s="727"/>
      <c r="AV973" s="727"/>
      <c r="AW973" s="727"/>
      <c r="AX973" s="727"/>
      <c r="AY973" s="727"/>
      <c r="AZ973" s="727"/>
      <c r="BA973" s="727"/>
      <c r="BB973" s="727"/>
      <c r="BC973" s="821"/>
      <c r="BD973" s="727"/>
      <c r="BE973" s="727"/>
      <c r="BF973" s="727"/>
      <c r="BG973" s="727"/>
      <c r="BH973" s="727"/>
      <c r="BI973" s="727"/>
      <c r="BJ973" s="727"/>
      <c r="BK973" s="727"/>
      <c r="BL973" s="821"/>
      <c r="BM973" s="727"/>
      <c r="BN973" s="727"/>
      <c r="BO973" s="727"/>
      <c r="BP973" s="727"/>
      <c r="BQ973" s="727"/>
      <c r="BR973" s="821"/>
      <c r="BS973" s="727"/>
      <c r="BT973" s="727"/>
      <c r="BU973" s="727"/>
      <c r="BV973" s="591"/>
      <c r="BW973" s="224" t="str">
        <f t="shared" si="973"/>
        <v xml:space="preserve"> </v>
      </c>
      <c r="BX973" s="471">
        <f t="shared" si="962"/>
        <v>882</v>
      </c>
      <c r="BY973" s="117"/>
      <c r="BZ973" s="117"/>
      <c r="CA973" s="117"/>
      <c r="CB973" s="117"/>
      <c r="CC973" s="117"/>
      <c r="CD973" s="461"/>
      <c r="CE973" s="236"/>
      <c r="CF973" s="224" t="str">
        <f t="shared" si="963"/>
        <v xml:space="preserve"> </v>
      </c>
      <c r="CG973" s="116"/>
      <c r="CH973" s="117"/>
      <c r="CI973" s="117"/>
      <c r="CJ973" s="117"/>
      <c r="CK973" s="472"/>
      <c r="CL973" s="472"/>
      <c r="CM973" s="472"/>
      <c r="CN973" s="472"/>
      <c r="CO973" s="117"/>
      <c r="CP973" s="253"/>
      <c r="CQ973" s="120"/>
      <c r="CR973" s="224" t="str" cm="1">
        <f t="array" ref="CR973">IF(AND(SUM(COUNTIF(CG973:CM973,{"*不明*","*その他*"})+COUNTIF(CO973:CP973,{"*不明*","*その他*"}))&gt;0,CQ973=""),"その他・不明の場合,10)具体的内容、理由を記入",IF(OR(AND(CI973=CI$65,COUNTA(CJ973:CM973)&lt;4),AND(OR(CI973=CI$63,CI973=CI$64,CI973=CI$66,CI973=CI$67,CI973=CI$68,CI973=""),COUNTA(CJ973:CM973)&gt;0)),"3)介護保険認定済→要介護度、認知症自立度、寝たきり度、介護保険サービス記入",IF(OR(AND(OR(CM973=CM$63,CM973=CM$64),CN973=""),AND(OR(CM973=CM$65,CM973=CM$66),CN973&lt;&gt;"")),"7)介護保険サービス受けている/過去受けていた→具体的内容記入"," ")))</f>
        <v xml:space="preserve"> </v>
      </c>
      <c r="CS973" s="224" t="str">
        <f t="shared" si="964"/>
        <v xml:space="preserve"> </v>
      </c>
      <c r="CT973" s="116"/>
      <c r="CU973" s="253"/>
      <c r="CV973" s="117"/>
      <c r="CW973" s="117"/>
      <c r="CX973" s="253"/>
      <c r="CY973" s="117"/>
      <c r="CZ973" s="117"/>
      <c r="DA973" s="253"/>
      <c r="DB973" s="117"/>
      <c r="DC973" s="224" t="str">
        <f t="shared" si="965"/>
        <v xml:space="preserve"> </v>
      </c>
      <c r="DD973" s="224" t="str">
        <f t="shared" si="966"/>
        <v xml:space="preserve"> </v>
      </c>
      <c r="DE973" s="224" t="str">
        <f t="shared" si="916"/>
        <v xml:space="preserve"> </v>
      </c>
      <c r="DF973" s="121"/>
      <c r="DG973" s="114"/>
      <c r="DH973" s="704"/>
      <c r="DI973" s="119"/>
      <c r="DJ973" s="187"/>
      <c r="DK973" s="254"/>
      <c r="DL973" s="224" t="str">
        <f t="shared" si="917"/>
        <v xml:space="preserve"> </v>
      </c>
      <c r="DM973" s="224" t="str">
        <f t="shared" si="967"/>
        <v xml:space="preserve"> </v>
      </c>
      <c r="DN973" s="474"/>
      <c r="DO973" s="117"/>
      <c r="DP973" s="117"/>
      <c r="DQ973" s="117"/>
      <c r="DR973" s="117"/>
      <c r="DS973" s="117"/>
      <c r="DT973" s="254"/>
      <c r="DU973" s="476"/>
      <c r="DV973" s="224" t="str">
        <f t="shared" si="918"/>
        <v xml:space="preserve"> </v>
      </c>
      <c r="DW973" s="115"/>
      <c r="DX973" s="470"/>
      <c r="DY973" s="117"/>
      <c r="DZ973" s="704"/>
      <c r="EA973" s="224" t="str">
        <f t="shared" si="919"/>
        <v xml:space="preserve"> </v>
      </c>
      <c r="EB973" s="906"/>
      <c r="EC973" s="904"/>
      <c r="ED973" s="904"/>
      <c r="EE973" s="904"/>
      <c r="EF973" s="904"/>
      <c r="EG973" s="904"/>
      <c r="EH973" s="904"/>
      <c r="EI973" s="904"/>
      <c r="EJ973" s="904"/>
      <c r="EK973" s="905"/>
      <c r="EL973" s="80"/>
      <c r="EM973" s="224" t="str">
        <f t="shared" si="968"/>
        <v xml:space="preserve"> </v>
      </c>
      <c r="EN973" s="224" t="str">
        <f t="shared" si="969"/>
        <v xml:space="preserve"> </v>
      </c>
      <c r="EO973" s="115"/>
      <c r="EP973" s="1050"/>
      <c r="EQ973" s="253"/>
      <c r="ER973" s="117"/>
      <c r="ES973" s="1258">
        <f t="shared" si="970"/>
        <v>882</v>
      </c>
      <c r="ET973" s="224" t="str">
        <f t="shared" si="971"/>
        <v xml:space="preserve"> </v>
      </c>
      <c r="EU973" s="477" t="str">
        <f t="shared" si="972"/>
        <v/>
      </c>
      <c r="EV973" s="1334" t="str">
        <f t="shared" si="914"/>
        <v xml:space="preserve"> </v>
      </c>
      <c r="EW973" s="1332" t="str">
        <f t="shared" si="958"/>
        <v/>
      </c>
      <c r="EX973" s="1275" t="str">
        <f t="shared" si="940"/>
        <v/>
      </c>
      <c r="EY973" s="1275" t="str">
        <f t="shared" si="941"/>
        <v/>
      </c>
      <c r="EZ973" s="1275" t="str">
        <f t="shared" si="942"/>
        <v/>
      </c>
      <c r="FA973" s="1275" t="str">
        <f t="shared" si="943"/>
        <v/>
      </c>
      <c r="FB973" s="1275" t="str">
        <f t="shared" si="944"/>
        <v/>
      </c>
      <c r="FC973" s="1333" t="str">
        <f t="shared" si="945"/>
        <v/>
      </c>
      <c r="FE973" s="1234" t="str">
        <f t="shared" si="946"/>
        <v xml:space="preserve"> </v>
      </c>
      <c r="FF973" s="1234" t="str">
        <f t="shared" si="947"/>
        <v xml:space="preserve"> </v>
      </c>
      <c r="FG973" s="1234" t="str">
        <f t="shared" si="948"/>
        <v xml:space="preserve"> </v>
      </c>
      <c r="FH973" s="1234" t="str">
        <f t="shared" si="949"/>
        <v xml:space="preserve"> </v>
      </c>
      <c r="FI973" s="1234" t="str">
        <f t="shared" si="920"/>
        <v xml:space="preserve"> </v>
      </c>
      <c r="FJ973" s="1234" t="str">
        <f t="shared" si="950"/>
        <v xml:space="preserve"> </v>
      </c>
      <c r="FK973" s="1234">
        <f t="shared" si="921"/>
        <v>0</v>
      </c>
      <c r="FL973" s="1227"/>
      <c r="FM973" s="1234" t="str">
        <f t="shared" si="922"/>
        <v xml:space="preserve"> </v>
      </c>
      <c r="FN973" s="1234" t="str">
        <f t="shared" si="923"/>
        <v xml:space="preserve"> </v>
      </c>
      <c r="FO973" s="1234" t="str">
        <f t="shared" si="951"/>
        <v xml:space="preserve"> </v>
      </c>
      <c r="FP973" s="1234" t="str">
        <f t="shared" si="952"/>
        <v xml:space="preserve"> </v>
      </c>
      <c r="FQ973" s="1234" t="str">
        <f t="shared" si="924"/>
        <v xml:space="preserve"> </v>
      </c>
      <c r="FR973" s="1234" t="str">
        <f t="shared" si="953"/>
        <v xml:space="preserve"> </v>
      </c>
      <c r="FS973" s="1234">
        <f t="shared" si="959"/>
        <v>0</v>
      </c>
      <c r="FT973" s="1227"/>
      <c r="FU973" s="1234" t="str">
        <f t="shared" si="954"/>
        <v xml:space="preserve"> </v>
      </c>
      <c r="FV973" s="1234" t="str">
        <f t="shared" si="955"/>
        <v xml:space="preserve"> </v>
      </c>
      <c r="FW973" s="1234" t="str">
        <f t="shared" si="956"/>
        <v xml:space="preserve"> </v>
      </c>
      <c r="FX973" s="1234" t="str">
        <f t="shared" si="925"/>
        <v xml:space="preserve"> </v>
      </c>
      <c r="FY973" s="1234" t="str">
        <f t="shared" si="926"/>
        <v xml:space="preserve"> </v>
      </c>
      <c r="FZ973" s="1234" t="str">
        <f t="shared" si="957"/>
        <v xml:space="preserve"> </v>
      </c>
      <c r="GA973" s="1234">
        <f t="shared" si="927"/>
        <v>0</v>
      </c>
      <c r="GB973" s="1227"/>
      <c r="GC973" s="1234" t="str">
        <f t="shared" si="928"/>
        <v xml:space="preserve"> </v>
      </c>
      <c r="GD973" s="1234" t="str">
        <f t="shared" si="929"/>
        <v xml:space="preserve"> </v>
      </c>
      <c r="GE973" s="1234" t="str">
        <f t="shared" si="930"/>
        <v xml:space="preserve"> </v>
      </c>
      <c r="GF973" s="1234" t="str">
        <f t="shared" si="931"/>
        <v xml:space="preserve"> </v>
      </c>
      <c r="GG973" s="1234" t="str">
        <f t="shared" si="932"/>
        <v xml:space="preserve"> </v>
      </c>
      <c r="GH973" s="1234" t="str">
        <f t="shared" si="933"/>
        <v xml:space="preserve"> </v>
      </c>
      <c r="GI973" s="1234" t="str">
        <f t="shared" si="934"/>
        <v xml:space="preserve"> </v>
      </c>
      <c r="GJ973" s="1234" t="str">
        <f t="shared" si="935"/>
        <v xml:space="preserve"> </v>
      </c>
      <c r="GK973" s="1234" t="str">
        <f t="shared" si="936"/>
        <v xml:space="preserve"> </v>
      </c>
      <c r="GL973" s="1234" t="str">
        <f t="shared" si="937"/>
        <v xml:space="preserve"> </v>
      </c>
      <c r="GM973" s="1234" t="str">
        <f t="shared" si="938"/>
        <v xml:space="preserve"> </v>
      </c>
      <c r="GN973" s="1234">
        <f t="shared" si="939"/>
        <v>0</v>
      </c>
    </row>
    <row r="974" spans="1:196" s="100" customFormat="1" ht="27" customHeight="1" thickTop="1" thickBot="1">
      <c r="A974" s="1208">
        <f>【A票】【D票】!$D$10</f>
        <v>0</v>
      </c>
      <c r="B974" s="1212">
        <f>【A票】【D票】!$H$10</f>
        <v>0</v>
      </c>
      <c r="C974" s="1213" t="str">
        <f>【A票】【D票】!$K$10</f>
        <v xml:space="preserve"> </v>
      </c>
      <c r="D974" s="1214">
        <f t="shared" si="913"/>
        <v>883</v>
      </c>
      <c r="E974" s="914"/>
      <c r="F974" s="467"/>
      <c r="G974" s="469"/>
      <c r="H974" s="224" t="str">
        <f t="shared" si="960"/>
        <v xml:space="preserve"> </v>
      </c>
      <c r="I974" s="704"/>
      <c r="J974" s="117"/>
      <c r="K974" s="117"/>
      <c r="L974" s="117"/>
      <c r="M974" s="117"/>
      <c r="N974" s="117"/>
      <c r="O974" s="117"/>
      <c r="P974" s="117"/>
      <c r="Q974" s="117"/>
      <c r="R974" s="117"/>
      <c r="S974" s="117"/>
      <c r="T974" s="254"/>
      <c r="U974" s="646"/>
      <c r="V974" s="646"/>
      <c r="W974" s="114"/>
      <c r="X974" s="254"/>
      <c r="Y974" s="224" t="str">
        <f t="shared" si="961"/>
        <v xml:space="preserve"> </v>
      </c>
      <c r="Z974" s="579"/>
      <c r="AA974" s="704"/>
      <c r="AB974" s="119"/>
      <c r="AC974" s="224" t="str">
        <f t="shared" si="915"/>
        <v xml:space="preserve"> </v>
      </c>
      <c r="AD974" s="115"/>
      <c r="AE974" s="253"/>
      <c r="AF974" s="704"/>
      <c r="AG974" s="727"/>
      <c r="AH974" s="727"/>
      <c r="AI974" s="727"/>
      <c r="AJ974" s="727"/>
      <c r="AK974" s="591"/>
      <c r="AL974" s="727"/>
      <c r="AM974" s="727"/>
      <c r="AN974" s="727"/>
      <c r="AO974" s="727"/>
      <c r="AP974" s="727"/>
      <c r="AQ974" s="727"/>
      <c r="AR974" s="727"/>
      <c r="AS974" s="727"/>
      <c r="AT974" s="727"/>
      <c r="AU974" s="727"/>
      <c r="AV974" s="727"/>
      <c r="AW974" s="727"/>
      <c r="AX974" s="727"/>
      <c r="AY974" s="727"/>
      <c r="AZ974" s="727"/>
      <c r="BA974" s="727"/>
      <c r="BB974" s="727"/>
      <c r="BC974" s="821"/>
      <c r="BD974" s="727"/>
      <c r="BE974" s="727"/>
      <c r="BF974" s="727"/>
      <c r="BG974" s="727"/>
      <c r="BH974" s="727"/>
      <c r="BI974" s="727"/>
      <c r="BJ974" s="727"/>
      <c r="BK974" s="727"/>
      <c r="BL974" s="821"/>
      <c r="BM974" s="727"/>
      <c r="BN974" s="727"/>
      <c r="BO974" s="727"/>
      <c r="BP974" s="727"/>
      <c r="BQ974" s="727"/>
      <c r="BR974" s="821"/>
      <c r="BS974" s="727"/>
      <c r="BT974" s="727"/>
      <c r="BU974" s="727"/>
      <c r="BV974" s="591"/>
      <c r="BW974" s="224" t="str">
        <f t="shared" si="973"/>
        <v xml:space="preserve"> </v>
      </c>
      <c r="BX974" s="471">
        <f t="shared" si="962"/>
        <v>883</v>
      </c>
      <c r="BY974" s="117"/>
      <c r="BZ974" s="117"/>
      <c r="CA974" s="117"/>
      <c r="CB974" s="117"/>
      <c r="CC974" s="117"/>
      <c r="CD974" s="461"/>
      <c r="CE974" s="236"/>
      <c r="CF974" s="224" t="str">
        <f t="shared" si="963"/>
        <v xml:space="preserve"> </v>
      </c>
      <c r="CG974" s="116"/>
      <c r="CH974" s="117"/>
      <c r="CI974" s="117"/>
      <c r="CJ974" s="117"/>
      <c r="CK974" s="472"/>
      <c r="CL974" s="472"/>
      <c r="CM974" s="472"/>
      <c r="CN974" s="472"/>
      <c r="CO974" s="117"/>
      <c r="CP974" s="253"/>
      <c r="CQ974" s="120"/>
      <c r="CR974" s="224" t="str" cm="1">
        <f t="array" ref="CR974">IF(AND(SUM(COUNTIF(CG974:CM974,{"*不明*","*その他*"})+COUNTIF(CO974:CP974,{"*不明*","*その他*"}))&gt;0,CQ974=""),"その他・不明の場合,10)具体的内容、理由を記入",IF(OR(AND(CI974=CI$65,COUNTA(CJ974:CM974)&lt;4),AND(OR(CI974=CI$63,CI974=CI$64,CI974=CI$66,CI974=CI$67,CI974=CI$68,CI974=""),COUNTA(CJ974:CM974)&gt;0)),"3)介護保険認定済→要介護度、認知症自立度、寝たきり度、介護保険サービス記入",IF(OR(AND(OR(CM974=CM$63,CM974=CM$64),CN974=""),AND(OR(CM974=CM$65,CM974=CM$66),CN974&lt;&gt;"")),"7)介護保険サービス受けている/過去受けていた→具体的内容記入"," ")))</f>
        <v xml:space="preserve"> </v>
      </c>
      <c r="CS974" s="224" t="str">
        <f t="shared" si="964"/>
        <v xml:space="preserve"> </v>
      </c>
      <c r="CT974" s="116"/>
      <c r="CU974" s="253"/>
      <c r="CV974" s="117"/>
      <c r="CW974" s="117"/>
      <c r="CX974" s="253"/>
      <c r="CY974" s="117"/>
      <c r="CZ974" s="117"/>
      <c r="DA974" s="253"/>
      <c r="DB974" s="117"/>
      <c r="DC974" s="224" t="str">
        <f t="shared" si="965"/>
        <v xml:space="preserve"> </v>
      </c>
      <c r="DD974" s="224" t="str">
        <f t="shared" si="966"/>
        <v xml:space="preserve"> </v>
      </c>
      <c r="DE974" s="224" t="str">
        <f t="shared" si="916"/>
        <v xml:space="preserve"> </v>
      </c>
      <c r="DF974" s="121"/>
      <c r="DG974" s="114"/>
      <c r="DH974" s="704"/>
      <c r="DI974" s="119"/>
      <c r="DJ974" s="187"/>
      <c r="DK974" s="254"/>
      <c r="DL974" s="224" t="str">
        <f t="shared" si="917"/>
        <v xml:space="preserve"> </v>
      </c>
      <c r="DM974" s="224" t="str">
        <f t="shared" si="967"/>
        <v xml:space="preserve"> </v>
      </c>
      <c r="DN974" s="474"/>
      <c r="DO974" s="117"/>
      <c r="DP974" s="117"/>
      <c r="DQ974" s="117"/>
      <c r="DR974" s="117"/>
      <c r="DS974" s="117"/>
      <c r="DT974" s="254"/>
      <c r="DU974" s="476"/>
      <c r="DV974" s="224" t="str">
        <f t="shared" si="918"/>
        <v xml:space="preserve"> </v>
      </c>
      <c r="DW974" s="115"/>
      <c r="DX974" s="470"/>
      <c r="DY974" s="117"/>
      <c r="DZ974" s="704"/>
      <c r="EA974" s="224" t="str">
        <f t="shared" si="919"/>
        <v xml:space="preserve"> </v>
      </c>
      <c r="EB974" s="906"/>
      <c r="EC974" s="904"/>
      <c r="ED974" s="904"/>
      <c r="EE974" s="904"/>
      <c r="EF974" s="904"/>
      <c r="EG974" s="904"/>
      <c r="EH974" s="904"/>
      <c r="EI974" s="904"/>
      <c r="EJ974" s="904"/>
      <c r="EK974" s="905"/>
      <c r="EL974" s="80"/>
      <c r="EM974" s="224" t="str">
        <f t="shared" si="968"/>
        <v xml:space="preserve"> </v>
      </c>
      <c r="EN974" s="224" t="str">
        <f t="shared" si="969"/>
        <v xml:space="preserve"> </v>
      </c>
      <c r="EO974" s="115"/>
      <c r="EP974" s="1050"/>
      <c r="EQ974" s="253"/>
      <c r="ER974" s="117"/>
      <c r="ES974" s="1258">
        <f t="shared" si="970"/>
        <v>883</v>
      </c>
      <c r="ET974" s="224" t="str">
        <f t="shared" si="971"/>
        <v xml:space="preserve"> </v>
      </c>
      <c r="EU974" s="477" t="str">
        <f t="shared" si="972"/>
        <v/>
      </c>
      <c r="EV974" s="1334" t="str">
        <f t="shared" si="914"/>
        <v xml:space="preserve"> </v>
      </c>
      <c r="EW974" s="1332" t="str">
        <f t="shared" si="958"/>
        <v/>
      </c>
      <c r="EX974" s="1275" t="str">
        <f t="shared" si="940"/>
        <v/>
      </c>
      <c r="EY974" s="1275" t="str">
        <f t="shared" si="941"/>
        <v/>
      </c>
      <c r="EZ974" s="1275" t="str">
        <f t="shared" si="942"/>
        <v/>
      </c>
      <c r="FA974" s="1275" t="str">
        <f t="shared" si="943"/>
        <v/>
      </c>
      <c r="FB974" s="1275" t="str">
        <f t="shared" si="944"/>
        <v/>
      </c>
      <c r="FC974" s="1333" t="str">
        <f t="shared" si="945"/>
        <v/>
      </c>
      <c r="FE974" s="1234" t="str">
        <f t="shared" si="946"/>
        <v xml:space="preserve"> </v>
      </c>
      <c r="FF974" s="1234" t="str">
        <f t="shared" si="947"/>
        <v xml:space="preserve"> </v>
      </c>
      <c r="FG974" s="1234" t="str">
        <f t="shared" si="948"/>
        <v xml:space="preserve"> </v>
      </c>
      <c r="FH974" s="1234" t="str">
        <f t="shared" si="949"/>
        <v xml:space="preserve"> </v>
      </c>
      <c r="FI974" s="1234" t="str">
        <f t="shared" si="920"/>
        <v xml:space="preserve"> </v>
      </c>
      <c r="FJ974" s="1234" t="str">
        <f t="shared" si="950"/>
        <v xml:space="preserve"> </v>
      </c>
      <c r="FK974" s="1234">
        <f t="shared" si="921"/>
        <v>0</v>
      </c>
      <c r="FL974" s="1227"/>
      <c r="FM974" s="1234" t="str">
        <f t="shared" si="922"/>
        <v xml:space="preserve"> </v>
      </c>
      <c r="FN974" s="1234" t="str">
        <f t="shared" si="923"/>
        <v xml:space="preserve"> </v>
      </c>
      <c r="FO974" s="1234" t="str">
        <f t="shared" si="951"/>
        <v xml:space="preserve"> </v>
      </c>
      <c r="FP974" s="1234" t="str">
        <f t="shared" si="952"/>
        <v xml:space="preserve"> </v>
      </c>
      <c r="FQ974" s="1234" t="str">
        <f t="shared" si="924"/>
        <v xml:space="preserve"> </v>
      </c>
      <c r="FR974" s="1234" t="str">
        <f t="shared" si="953"/>
        <v xml:space="preserve"> </v>
      </c>
      <c r="FS974" s="1234">
        <f t="shared" si="959"/>
        <v>0</v>
      </c>
      <c r="FT974" s="1227"/>
      <c r="FU974" s="1234" t="str">
        <f t="shared" si="954"/>
        <v xml:space="preserve"> </v>
      </c>
      <c r="FV974" s="1234" t="str">
        <f t="shared" si="955"/>
        <v xml:space="preserve"> </v>
      </c>
      <c r="FW974" s="1234" t="str">
        <f t="shared" si="956"/>
        <v xml:space="preserve"> </v>
      </c>
      <c r="FX974" s="1234" t="str">
        <f t="shared" si="925"/>
        <v xml:space="preserve"> </v>
      </c>
      <c r="FY974" s="1234" t="str">
        <f t="shared" si="926"/>
        <v xml:space="preserve"> </v>
      </c>
      <c r="FZ974" s="1234" t="str">
        <f t="shared" si="957"/>
        <v xml:space="preserve"> </v>
      </c>
      <c r="GA974" s="1234">
        <f t="shared" si="927"/>
        <v>0</v>
      </c>
      <c r="GB974" s="1227"/>
      <c r="GC974" s="1234" t="str">
        <f t="shared" si="928"/>
        <v xml:space="preserve"> </v>
      </c>
      <c r="GD974" s="1234" t="str">
        <f t="shared" si="929"/>
        <v xml:space="preserve"> </v>
      </c>
      <c r="GE974" s="1234" t="str">
        <f t="shared" si="930"/>
        <v xml:space="preserve"> </v>
      </c>
      <c r="GF974" s="1234" t="str">
        <f t="shared" si="931"/>
        <v xml:space="preserve"> </v>
      </c>
      <c r="GG974" s="1234" t="str">
        <f t="shared" si="932"/>
        <v xml:space="preserve"> </v>
      </c>
      <c r="GH974" s="1234" t="str">
        <f t="shared" si="933"/>
        <v xml:space="preserve"> </v>
      </c>
      <c r="GI974" s="1234" t="str">
        <f t="shared" si="934"/>
        <v xml:space="preserve"> </v>
      </c>
      <c r="GJ974" s="1234" t="str">
        <f t="shared" si="935"/>
        <v xml:space="preserve"> </v>
      </c>
      <c r="GK974" s="1234" t="str">
        <f t="shared" si="936"/>
        <v xml:space="preserve"> </v>
      </c>
      <c r="GL974" s="1234" t="str">
        <f t="shared" si="937"/>
        <v xml:space="preserve"> </v>
      </c>
      <c r="GM974" s="1234" t="str">
        <f t="shared" si="938"/>
        <v xml:space="preserve"> </v>
      </c>
      <c r="GN974" s="1234">
        <f t="shared" si="939"/>
        <v>0</v>
      </c>
    </row>
    <row r="975" spans="1:196" s="100" customFormat="1" ht="27" customHeight="1" thickTop="1" thickBot="1">
      <c r="A975" s="1208">
        <f>【A票】【D票】!$D$10</f>
        <v>0</v>
      </c>
      <c r="B975" s="1212">
        <f>【A票】【D票】!$H$10</f>
        <v>0</v>
      </c>
      <c r="C975" s="1213" t="str">
        <f>【A票】【D票】!$K$10</f>
        <v xml:space="preserve"> </v>
      </c>
      <c r="D975" s="1214">
        <f t="shared" si="913"/>
        <v>884</v>
      </c>
      <c r="E975" s="914"/>
      <c r="F975" s="467"/>
      <c r="G975" s="469"/>
      <c r="H975" s="224" t="str">
        <f t="shared" si="960"/>
        <v xml:space="preserve"> </v>
      </c>
      <c r="I975" s="704"/>
      <c r="J975" s="117"/>
      <c r="K975" s="117"/>
      <c r="L975" s="117"/>
      <c r="M975" s="117"/>
      <c r="N975" s="117"/>
      <c r="O975" s="117"/>
      <c r="P975" s="117"/>
      <c r="Q975" s="117"/>
      <c r="R975" s="117"/>
      <c r="S975" s="117"/>
      <c r="T975" s="254"/>
      <c r="U975" s="646"/>
      <c r="V975" s="646"/>
      <c r="W975" s="114"/>
      <c r="X975" s="254"/>
      <c r="Y975" s="224" t="str">
        <f t="shared" si="961"/>
        <v xml:space="preserve"> </v>
      </c>
      <c r="Z975" s="579"/>
      <c r="AA975" s="704"/>
      <c r="AB975" s="119"/>
      <c r="AC975" s="224" t="str">
        <f t="shared" si="915"/>
        <v xml:space="preserve"> </v>
      </c>
      <c r="AD975" s="115"/>
      <c r="AE975" s="253"/>
      <c r="AF975" s="704"/>
      <c r="AG975" s="727"/>
      <c r="AH975" s="727"/>
      <c r="AI975" s="727"/>
      <c r="AJ975" s="727"/>
      <c r="AK975" s="591"/>
      <c r="AL975" s="727"/>
      <c r="AM975" s="727"/>
      <c r="AN975" s="727"/>
      <c r="AO975" s="727"/>
      <c r="AP975" s="727"/>
      <c r="AQ975" s="727"/>
      <c r="AR975" s="727"/>
      <c r="AS975" s="727"/>
      <c r="AT975" s="727"/>
      <c r="AU975" s="727"/>
      <c r="AV975" s="727"/>
      <c r="AW975" s="727"/>
      <c r="AX975" s="727"/>
      <c r="AY975" s="727"/>
      <c r="AZ975" s="727"/>
      <c r="BA975" s="727"/>
      <c r="BB975" s="727"/>
      <c r="BC975" s="821"/>
      <c r="BD975" s="727"/>
      <c r="BE975" s="727"/>
      <c r="BF975" s="727"/>
      <c r="BG975" s="727"/>
      <c r="BH975" s="727"/>
      <c r="BI975" s="727"/>
      <c r="BJ975" s="727"/>
      <c r="BK975" s="727"/>
      <c r="BL975" s="821"/>
      <c r="BM975" s="727"/>
      <c r="BN975" s="727"/>
      <c r="BO975" s="727"/>
      <c r="BP975" s="727"/>
      <c r="BQ975" s="727"/>
      <c r="BR975" s="821"/>
      <c r="BS975" s="727"/>
      <c r="BT975" s="727"/>
      <c r="BU975" s="727"/>
      <c r="BV975" s="591"/>
      <c r="BW975" s="224" t="str">
        <f t="shared" si="973"/>
        <v xml:space="preserve"> </v>
      </c>
      <c r="BX975" s="471">
        <f t="shared" si="962"/>
        <v>884</v>
      </c>
      <c r="BY975" s="117"/>
      <c r="BZ975" s="117"/>
      <c r="CA975" s="117"/>
      <c r="CB975" s="117"/>
      <c r="CC975" s="117"/>
      <c r="CD975" s="461"/>
      <c r="CE975" s="236"/>
      <c r="CF975" s="224" t="str">
        <f t="shared" si="963"/>
        <v xml:space="preserve"> </v>
      </c>
      <c r="CG975" s="116"/>
      <c r="CH975" s="117"/>
      <c r="CI975" s="117"/>
      <c r="CJ975" s="117"/>
      <c r="CK975" s="472"/>
      <c r="CL975" s="472"/>
      <c r="CM975" s="472"/>
      <c r="CN975" s="472"/>
      <c r="CO975" s="117"/>
      <c r="CP975" s="253"/>
      <c r="CQ975" s="120"/>
      <c r="CR975" s="224" t="str" cm="1">
        <f t="array" ref="CR975">IF(AND(SUM(COUNTIF(CG975:CM975,{"*不明*","*その他*"})+COUNTIF(CO975:CP975,{"*不明*","*その他*"}))&gt;0,CQ975=""),"その他・不明の場合,10)具体的内容、理由を記入",IF(OR(AND(CI975=CI$65,COUNTA(CJ975:CM975)&lt;4),AND(OR(CI975=CI$63,CI975=CI$64,CI975=CI$66,CI975=CI$67,CI975=CI$68,CI975=""),COUNTA(CJ975:CM975)&gt;0)),"3)介護保険認定済→要介護度、認知症自立度、寝たきり度、介護保険サービス記入",IF(OR(AND(OR(CM975=CM$63,CM975=CM$64),CN975=""),AND(OR(CM975=CM$65,CM975=CM$66),CN975&lt;&gt;"")),"7)介護保険サービス受けている/過去受けていた→具体的内容記入"," ")))</f>
        <v xml:space="preserve"> </v>
      </c>
      <c r="CS975" s="224" t="str">
        <f t="shared" si="964"/>
        <v xml:space="preserve"> </v>
      </c>
      <c r="CT975" s="116"/>
      <c r="CU975" s="253"/>
      <c r="CV975" s="117"/>
      <c r="CW975" s="117"/>
      <c r="CX975" s="253"/>
      <c r="CY975" s="117"/>
      <c r="CZ975" s="117"/>
      <c r="DA975" s="253"/>
      <c r="DB975" s="117"/>
      <c r="DC975" s="224" t="str">
        <f t="shared" si="965"/>
        <v xml:space="preserve"> </v>
      </c>
      <c r="DD975" s="224" t="str">
        <f t="shared" si="966"/>
        <v xml:space="preserve"> </v>
      </c>
      <c r="DE975" s="224" t="str">
        <f t="shared" si="916"/>
        <v xml:space="preserve"> </v>
      </c>
      <c r="DF975" s="121"/>
      <c r="DG975" s="114"/>
      <c r="DH975" s="704"/>
      <c r="DI975" s="119"/>
      <c r="DJ975" s="187"/>
      <c r="DK975" s="254"/>
      <c r="DL975" s="224" t="str">
        <f t="shared" si="917"/>
        <v xml:space="preserve"> </v>
      </c>
      <c r="DM975" s="224" t="str">
        <f t="shared" si="967"/>
        <v xml:space="preserve"> </v>
      </c>
      <c r="DN975" s="474"/>
      <c r="DO975" s="117"/>
      <c r="DP975" s="117"/>
      <c r="DQ975" s="117"/>
      <c r="DR975" s="117"/>
      <c r="DS975" s="117"/>
      <c r="DT975" s="254"/>
      <c r="DU975" s="476"/>
      <c r="DV975" s="224" t="str">
        <f t="shared" si="918"/>
        <v xml:space="preserve"> </v>
      </c>
      <c r="DW975" s="115"/>
      <c r="DX975" s="470"/>
      <c r="DY975" s="117"/>
      <c r="DZ975" s="704"/>
      <c r="EA975" s="224" t="str">
        <f t="shared" si="919"/>
        <v xml:space="preserve"> </v>
      </c>
      <c r="EB975" s="906"/>
      <c r="EC975" s="904"/>
      <c r="ED975" s="904"/>
      <c r="EE975" s="904"/>
      <c r="EF975" s="904"/>
      <c r="EG975" s="904"/>
      <c r="EH975" s="904"/>
      <c r="EI975" s="904"/>
      <c r="EJ975" s="904"/>
      <c r="EK975" s="905"/>
      <c r="EL975" s="80"/>
      <c r="EM975" s="224" t="str">
        <f t="shared" si="968"/>
        <v xml:space="preserve"> </v>
      </c>
      <c r="EN975" s="224" t="str">
        <f t="shared" si="969"/>
        <v xml:space="preserve"> </v>
      </c>
      <c r="EO975" s="115"/>
      <c r="EP975" s="1050"/>
      <c r="EQ975" s="253"/>
      <c r="ER975" s="117"/>
      <c r="ES975" s="1258">
        <f t="shared" si="970"/>
        <v>884</v>
      </c>
      <c r="ET975" s="224" t="str">
        <f t="shared" si="971"/>
        <v xml:space="preserve"> </v>
      </c>
      <c r="EU975" s="477" t="str">
        <f t="shared" si="972"/>
        <v/>
      </c>
      <c r="EV975" s="1334" t="str">
        <f t="shared" si="914"/>
        <v xml:space="preserve"> </v>
      </c>
      <c r="EW975" s="1332" t="str">
        <f t="shared" si="958"/>
        <v/>
      </c>
      <c r="EX975" s="1275" t="str">
        <f t="shared" si="940"/>
        <v/>
      </c>
      <c r="EY975" s="1275" t="str">
        <f t="shared" si="941"/>
        <v/>
      </c>
      <c r="EZ975" s="1275" t="str">
        <f t="shared" si="942"/>
        <v/>
      </c>
      <c r="FA975" s="1275" t="str">
        <f t="shared" si="943"/>
        <v/>
      </c>
      <c r="FB975" s="1275" t="str">
        <f t="shared" si="944"/>
        <v/>
      </c>
      <c r="FC975" s="1333" t="str">
        <f t="shared" si="945"/>
        <v/>
      </c>
      <c r="FE975" s="1234" t="str">
        <f t="shared" si="946"/>
        <v xml:space="preserve"> </v>
      </c>
      <c r="FF975" s="1234" t="str">
        <f t="shared" si="947"/>
        <v xml:space="preserve"> </v>
      </c>
      <c r="FG975" s="1234" t="str">
        <f t="shared" si="948"/>
        <v xml:space="preserve"> </v>
      </c>
      <c r="FH975" s="1234" t="str">
        <f t="shared" si="949"/>
        <v xml:space="preserve"> </v>
      </c>
      <c r="FI975" s="1234" t="str">
        <f t="shared" si="920"/>
        <v xml:space="preserve"> </v>
      </c>
      <c r="FJ975" s="1234" t="str">
        <f t="shared" si="950"/>
        <v xml:space="preserve"> </v>
      </c>
      <c r="FK975" s="1234">
        <f t="shared" si="921"/>
        <v>0</v>
      </c>
      <c r="FL975" s="1227"/>
      <c r="FM975" s="1234" t="str">
        <f t="shared" si="922"/>
        <v xml:space="preserve"> </v>
      </c>
      <c r="FN975" s="1234" t="str">
        <f t="shared" si="923"/>
        <v xml:space="preserve"> </v>
      </c>
      <c r="FO975" s="1234" t="str">
        <f t="shared" si="951"/>
        <v xml:space="preserve"> </v>
      </c>
      <c r="FP975" s="1234" t="str">
        <f t="shared" si="952"/>
        <v xml:space="preserve"> </v>
      </c>
      <c r="FQ975" s="1234" t="str">
        <f t="shared" si="924"/>
        <v xml:space="preserve"> </v>
      </c>
      <c r="FR975" s="1234" t="str">
        <f t="shared" si="953"/>
        <v xml:space="preserve"> </v>
      </c>
      <c r="FS975" s="1234">
        <f t="shared" si="959"/>
        <v>0</v>
      </c>
      <c r="FT975" s="1227"/>
      <c r="FU975" s="1234" t="str">
        <f t="shared" si="954"/>
        <v xml:space="preserve"> </v>
      </c>
      <c r="FV975" s="1234" t="str">
        <f t="shared" si="955"/>
        <v xml:space="preserve"> </v>
      </c>
      <c r="FW975" s="1234" t="str">
        <f t="shared" si="956"/>
        <v xml:space="preserve"> </v>
      </c>
      <c r="FX975" s="1234" t="str">
        <f t="shared" si="925"/>
        <v xml:space="preserve"> </v>
      </c>
      <c r="FY975" s="1234" t="str">
        <f t="shared" si="926"/>
        <v xml:space="preserve"> </v>
      </c>
      <c r="FZ975" s="1234" t="str">
        <f t="shared" si="957"/>
        <v xml:space="preserve"> </v>
      </c>
      <c r="GA975" s="1234">
        <f t="shared" si="927"/>
        <v>0</v>
      </c>
      <c r="GB975" s="1227"/>
      <c r="GC975" s="1234" t="str">
        <f t="shared" si="928"/>
        <v xml:space="preserve"> </v>
      </c>
      <c r="GD975" s="1234" t="str">
        <f t="shared" si="929"/>
        <v xml:space="preserve"> </v>
      </c>
      <c r="GE975" s="1234" t="str">
        <f t="shared" si="930"/>
        <v xml:space="preserve"> </v>
      </c>
      <c r="GF975" s="1234" t="str">
        <f t="shared" si="931"/>
        <v xml:space="preserve"> </v>
      </c>
      <c r="GG975" s="1234" t="str">
        <f t="shared" si="932"/>
        <v xml:space="preserve"> </v>
      </c>
      <c r="GH975" s="1234" t="str">
        <f t="shared" si="933"/>
        <v xml:space="preserve"> </v>
      </c>
      <c r="GI975" s="1234" t="str">
        <f t="shared" si="934"/>
        <v xml:space="preserve"> </v>
      </c>
      <c r="GJ975" s="1234" t="str">
        <f t="shared" si="935"/>
        <v xml:space="preserve"> </v>
      </c>
      <c r="GK975" s="1234" t="str">
        <f t="shared" si="936"/>
        <v xml:space="preserve"> </v>
      </c>
      <c r="GL975" s="1234" t="str">
        <f t="shared" si="937"/>
        <v xml:space="preserve"> </v>
      </c>
      <c r="GM975" s="1234" t="str">
        <f t="shared" si="938"/>
        <v xml:space="preserve"> </v>
      </c>
      <c r="GN975" s="1234">
        <f t="shared" si="939"/>
        <v>0</v>
      </c>
    </row>
    <row r="976" spans="1:196" s="100" customFormat="1" ht="27" customHeight="1" thickTop="1" thickBot="1">
      <c r="A976" s="1208">
        <f>【A票】【D票】!$D$10</f>
        <v>0</v>
      </c>
      <c r="B976" s="1212">
        <f>【A票】【D票】!$H$10</f>
        <v>0</v>
      </c>
      <c r="C976" s="1213" t="str">
        <f>【A票】【D票】!$K$10</f>
        <v xml:space="preserve"> </v>
      </c>
      <c r="D976" s="1214">
        <f t="shared" si="913"/>
        <v>885</v>
      </c>
      <c r="E976" s="914"/>
      <c r="F976" s="467"/>
      <c r="G976" s="469"/>
      <c r="H976" s="224" t="str">
        <f t="shared" si="960"/>
        <v xml:space="preserve"> </v>
      </c>
      <c r="I976" s="704"/>
      <c r="J976" s="117"/>
      <c r="K976" s="117"/>
      <c r="L976" s="117"/>
      <c r="M976" s="117"/>
      <c r="N976" s="117"/>
      <c r="O976" s="117"/>
      <c r="P976" s="117"/>
      <c r="Q976" s="117"/>
      <c r="R976" s="117"/>
      <c r="S976" s="117"/>
      <c r="T976" s="254"/>
      <c r="U976" s="646"/>
      <c r="V976" s="646"/>
      <c r="W976" s="114"/>
      <c r="X976" s="254"/>
      <c r="Y976" s="224" t="str">
        <f t="shared" si="961"/>
        <v xml:space="preserve"> </v>
      </c>
      <c r="Z976" s="579"/>
      <c r="AA976" s="704"/>
      <c r="AB976" s="119"/>
      <c r="AC976" s="224" t="str">
        <f t="shared" si="915"/>
        <v xml:space="preserve"> </v>
      </c>
      <c r="AD976" s="115"/>
      <c r="AE976" s="253"/>
      <c r="AF976" s="704"/>
      <c r="AG976" s="727"/>
      <c r="AH976" s="727"/>
      <c r="AI976" s="727"/>
      <c r="AJ976" s="727"/>
      <c r="AK976" s="591"/>
      <c r="AL976" s="727"/>
      <c r="AM976" s="727"/>
      <c r="AN976" s="727"/>
      <c r="AO976" s="727"/>
      <c r="AP976" s="727"/>
      <c r="AQ976" s="727"/>
      <c r="AR976" s="727"/>
      <c r="AS976" s="727"/>
      <c r="AT976" s="727"/>
      <c r="AU976" s="727"/>
      <c r="AV976" s="727"/>
      <c r="AW976" s="727"/>
      <c r="AX976" s="727"/>
      <c r="AY976" s="727"/>
      <c r="AZ976" s="727"/>
      <c r="BA976" s="727"/>
      <c r="BB976" s="727"/>
      <c r="BC976" s="821"/>
      <c r="BD976" s="727"/>
      <c r="BE976" s="727"/>
      <c r="BF976" s="727"/>
      <c r="BG976" s="727"/>
      <c r="BH976" s="727"/>
      <c r="BI976" s="727"/>
      <c r="BJ976" s="727"/>
      <c r="BK976" s="727"/>
      <c r="BL976" s="821"/>
      <c r="BM976" s="727"/>
      <c r="BN976" s="727"/>
      <c r="BO976" s="727"/>
      <c r="BP976" s="727"/>
      <c r="BQ976" s="727"/>
      <c r="BR976" s="821"/>
      <c r="BS976" s="727"/>
      <c r="BT976" s="727"/>
      <c r="BU976" s="727"/>
      <c r="BV976" s="591"/>
      <c r="BW976" s="224" t="str">
        <f t="shared" si="973"/>
        <v xml:space="preserve"> </v>
      </c>
      <c r="BX976" s="471">
        <f t="shared" si="962"/>
        <v>885</v>
      </c>
      <c r="BY976" s="117"/>
      <c r="BZ976" s="117"/>
      <c r="CA976" s="117"/>
      <c r="CB976" s="117"/>
      <c r="CC976" s="117"/>
      <c r="CD976" s="461"/>
      <c r="CE976" s="236"/>
      <c r="CF976" s="224" t="str">
        <f t="shared" si="963"/>
        <v xml:space="preserve"> </v>
      </c>
      <c r="CG976" s="116"/>
      <c r="CH976" s="117"/>
      <c r="CI976" s="117"/>
      <c r="CJ976" s="117"/>
      <c r="CK976" s="472"/>
      <c r="CL976" s="472"/>
      <c r="CM976" s="472"/>
      <c r="CN976" s="472"/>
      <c r="CO976" s="117"/>
      <c r="CP976" s="253"/>
      <c r="CQ976" s="120"/>
      <c r="CR976" s="224" t="str" cm="1">
        <f t="array" ref="CR976">IF(AND(SUM(COUNTIF(CG976:CM976,{"*不明*","*その他*"})+COUNTIF(CO976:CP976,{"*不明*","*その他*"}))&gt;0,CQ976=""),"その他・不明の場合,10)具体的内容、理由を記入",IF(OR(AND(CI976=CI$65,COUNTA(CJ976:CM976)&lt;4),AND(OR(CI976=CI$63,CI976=CI$64,CI976=CI$66,CI976=CI$67,CI976=CI$68,CI976=""),COUNTA(CJ976:CM976)&gt;0)),"3)介護保険認定済→要介護度、認知症自立度、寝たきり度、介護保険サービス記入",IF(OR(AND(OR(CM976=CM$63,CM976=CM$64),CN976=""),AND(OR(CM976=CM$65,CM976=CM$66),CN976&lt;&gt;"")),"7)介護保険サービス受けている/過去受けていた→具体的内容記入"," ")))</f>
        <v xml:space="preserve"> </v>
      </c>
      <c r="CS976" s="224" t="str">
        <f t="shared" si="964"/>
        <v xml:space="preserve"> </v>
      </c>
      <c r="CT976" s="116"/>
      <c r="CU976" s="253"/>
      <c r="CV976" s="117"/>
      <c r="CW976" s="117"/>
      <c r="CX976" s="253"/>
      <c r="CY976" s="117"/>
      <c r="CZ976" s="117"/>
      <c r="DA976" s="253"/>
      <c r="DB976" s="117"/>
      <c r="DC976" s="224" t="str">
        <f t="shared" si="965"/>
        <v xml:space="preserve"> </v>
      </c>
      <c r="DD976" s="224" t="str">
        <f t="shared" si="966"/>
        <v xml:space="preserve"> </v>
      </c>
      <c r="DE976" s="224" t="str">
        <f t="shared" si="916"/>
        <v xml:space="preserve"> </v>
      </c>
      <c r="DF976" s="121"/>
      <c r="DG976" s="114"/>
      <c r="DH976" s="704"/>
      <c r="DI976" s="119"/>
      <c r="DJ976" s="187"/>
      <c r="DK976" s="254"/>
      <c r="DL976" s="224" t="str">
        <f t="shared" si="917"/>
        <v xml:space="preserve"> </v>
      </c>
      <c r="DM976" s="224" t="str">
        <f t="shared" si="967"/>
        <v xml:space="preserve"> </v>
      </c>
      <c r="DN976" s="474"/>
      <c r="DO976" s="117"/>
      <c r="DP976" s="117"/>
      <c r="DQ976" s="117"/>
      <c r="DR976" s="117"/>
      <c r="DS976" s="117"/>
      <c r="DT976" s="254"/>
      <c r="DU976" s="476"/>
      <c r="DV976" s="224" t="str">
        <f t="shared" si="918"/>
        <v xml:space="preserve"> </v>
      </c>
      <c r="DW976" s="115"/>
      <c r="DX976" s="470"/>
      <c r="DY976" s="117"/>
      <c r="DZ976" s="704"/>
      <c r="EA976" s="224" t="str">
        <f t="shared" si="919"/>
        <v xml:space="preserve"> </v>
      </c>
      <c r="EB976" s="906"/>
      <c r="EC976" s="904"/>
      <c r="ED976" s="904"/>
      <c r="EE976" s="904"/>
      <c r="EF976" s="904"/>
      <c r="EG976" s="904"/>
      <c r="EH976" s="904"/>
      <c r="EI976" s="904"/>
      <c r="EJ976" s="904"/>
      <c r="EK976" s="905"/>
      <c r="EL976" s="80"/>
      <c r="EM976" s="224" t="str">
        <f t="shared" si="968"/>
        <v xml:space="preserve"> </v>
      </c>
      <c r="EN976" s="224" t="str">
        <f t="shared" si="969"/>
        <v xml:space="preserve"> </v>
      </c>
      <c r="EO976" s="115"/>
      <c r="EP976" s="1050"/>
      <c r="EQ976" s="253"/>
      <c r="ER976" s="117"/>
      <c r="ES976" s="1258">
        <f t="shared" si="970"/>
        <v>885</v>
      </c>
      <c r="ET976" s="224" t="str">
        <f t="shared" si="971"/>
        <v xml:space="preserve"> </v>
      </c>
      <c r="EU976" s="477" t="str">
        <f t="shared" si="972"/>
        <v/>
      </c>
      <c r="EV976" s="1334" t="str">
        <f t="shared" si="914"/>
        <v xml:space="preserve"> </v>
      </c>
      <c r="EW976" s="1332" t="str">
        <f t="shared" si="958"/>
        <v/>
      </c>
      <c r="EX976" s="1275" t="str">
        <f t="shared" si="940"/>
        <v/>
      </c>
      <c r="EY976" s="1275" t="str">
        <f t="shared" si="941"/>
        <v/>
      </c>
      <c r="EZ976" s="1275" t="str">
        <f t="shared" si="942"/>
        <v/>
      </c>
      <c r="FA976" s="1275" t="str">
        <f t="shared" si="943"/>
        <v/>
      </c>
      <c r="FB976" s="1275" t="str">
        <f t="shared" si="944"/>
        <v/>
      </c>
      <c r="FC976" s="1333" t="str">
        <f t="shared" si="945"/>
        <v/>
      </c>
      <c r="FE976" s="1234" t="str">
        <f t="shared" si="946"/>
        <v xml:space="preserve"> </v>
      </c>
      <c r="FF976" s="1234" t="str">
        <f t="shared" si="947"/>
        <v xml:space="preserve"> </v>
      </c>
      <c r="FG976" s="1234" t="str">
        <f t="shared" si="948"/>
        <v xml:space="preserve"> </v>
      </c>
      <c r="FH976" s="1234" t="str">
        <f t="shared" si="949"/>
        <v xml:space="preserve"> </v>
      </c>
      <c r="FI976" s="1234" t="str">
        <f t="shared" si="920"/>
        <v xml:space="preserve"> </v>
      </c>
      <c r="FJ976" s="1234" t="str">
        <f t="shared" si="950"/>
        <v xml:space="preserve"> </v>
      </c>
      <c r="FK976" s="1234">
        <f t="shared" si="921"/>
        <v>0</v>
      </c>
      <c r="FL976" s="1227"/>
      <c r="FM976" s="1234" t="str">
        <f t="shared" si="922"/>
        <v xml:space="preserve"> </v>
      </c>
      <c r="FN976" s="1234" t="str">
        <f t="shared" si="923"/>
        <v xml:space="preserve"> </v>
      </c>
      <c r="FO976" s="1234" t="str">
        <f t="shared" si="951"/>
        <v xml:space="preserve"> </v>
      </c>
      <c r="FP976" s="1234" t="str">
        <f t="shared" si="952"/>
        <v xml:space="preserve"> </v>
      </c>
      <c r="FQ976" s="1234" t="str">
        <f t="shared" si="924"/>
        <v xml:space="preserve"> </v>
      </c>
      <c r="FR976" s="1234" t="str">
        <f t="shared" si="953"/>
        <v xml:space="preserve"> </v>
      </c>
      <c r="FS976" s="1234">
        <f t="shared" si="959"/>
        <v>0</v>
      </c>
      <c r="FT976" s="1227"/>
      <c r="FU976" s="1234" t="str">
        <f t="shared" si="954"/>
        <v xml:space="preserve"> </v>
      </c>
      <c r="FV976" s="1234" t="str">
        <f t="shared" si="955"/>
        <v xml:space="preserve"> </v>
      </c>
      <c r="FW976" s="1234" t="str">
        <f t="shared" si="956"/>
        <v xml:space="preserve"> </v>
      </c>
      <c r="FX976" s="1234" t="str">
        <f t="shared" si="925"/>
        <v xml:space="preserve"> </v>
      </c>
      <c r="FY976" s="1234" t="str">
        <f t="shared" si="926"/>
        <v xml:space="preserve"> </v>
      </c>
      <c r="FZ976" s="1234" t="str">
        <f t="shared" si="957"/>
        <v xml:space="preserve"> </v>
      </c>
      <c r="GA976" s="1234">
        <f t="shared" si="927"/>
        <v>0</v>
      </c>
      <c r="GB976" s="1227"/>
      <c r="GC976" s="1234" t="str">
        <f t="shared" si="928"/>
        <v xml:space="preserve"> </v>
      </c>
      <c r="GD976" s="1234" t="str">
        <f t="shared" si="929"/>
        <v xml:space="preserve"> </v>
      </c>
      <c r="GE976" s="1234" t="str">
        <f t="shared" si="930"/>
        <v xml:space="preserve"> </v>
      </c>
      <c r="GF976" s="1234" t="str">
        <f t="shared" si="931"/>
        <v xml:space="preserve"> </v>
      </c>
      <c r="GG976" s="1234" t="str">
        <f t="shared" si="932"/>
        <v xml:space="preserve"> </v>
      </c>
      <c r="GH976" s="1234" t="str">
        <f t="shared" si="933"/>
        <v xml:space="preserve"> </v>
      </c>
      <c r="GI976" s="1234" t="str">
        <f t="shared" si="934"/>
        <v xml:space="preserve"> </v>
      </c>
      <c r="GJ976" s="1234" t="str">
        <f t="shared" si="935"/>
        <v xml:space="preserve"> </v>
      </c>
      <c r="GK976" s="1234" t="str">
        <f t="shared" si="936"/>
        <v xml:space="preserve"> </v>
      </c>
      <c r="GL976" s="1234" t="str">
        <f t="shared" si="937"/>
        <v xml:space="preserve"> </v>
      </c>
      <c r="GM976" s="1234" t="str">
        <f t="shared" si="938"/>
        <v xml:space="preserve"> </v>
      </c>
      <c r="GN976" s="1234">
        <f t="shared" si="939"/>
        <v>0</v>
      </c>
    </row>
    <row r="977" spans="1:196" s="100" customFormat="1" ht="27" customHeight="1" thickTop="1" thickBot="1">
      <c r="A977" s="1208">
        <f>【A票】【D票】!$D$10</f>
        <v>0</v>
      </c>
      <c r="B977" s="1212">
        <f>【A票】【D票】!$H$10</f>
        <v>0</v>
      </c>
      <c r="C977" s="1213" t="str">
        <f>【A票】【D票】!$K$10</f>
        <v xml:space="preserve"> </v>
      </c>
      <c r="D977" s="1214">
        <f t="shared" si="913"/>
        <v>886</v>
      </c>
      <c r="E977" s="914"/>
      <c r="F977" s="467"/>
      <c r="G977" s="469"/>
      <c r="H977" s="224" t="str">
        <f t="shared" si="960"/>
        <v xml:space="preserve"> </v>
      </c>
      <c r="I977" s="704"/>
      <c r="J977" s="117"/>
      <c r="K977" s="117"/>
      <c r="L977" s="117"/>
      <c r="M977" s="117"/>
      <c r="N977" s="117"/>
      <c r="O977" s="117"/>
      <c r="P977" s="117"/>
      <c r="Q977" s="117"/>
      <c r="R977" s="117"/>
      <c r="S977" s="117"/>
      <c r="T977" s="254"/>
      <c r="U977" s="646"/>
      <c r="V977" s="646"/>
      <c r="W977" s="114"/>
      <c r="X977" s="254"/>
      <c r="Y977" s="224" t="str">
        <f t="shared" si="961"/>
        <v xml:space="preserve"> </v>
      </c>
      <c r="Z977" s="579"/>
      <c r="AA977" s="704"/>
      <c r="AB977" s="119"/>
      <c r="AC977" s="224" t="str">
        <f t="shared" si="915"/>
        <v xml:space="preserve"> </v>
      </c>
      <c r="AD977" s="115"/>
      <c r="AE977" s="253"/>
      <c r="AF977" s="704"/>
      <c r="AG977" s="727"/>
      <c r="AH977" s="727"/>
      <c r="AI977" s="727"/>
      <c r="AJ977" s="727"/>
      <c r="AK977" s="591"/>
      <c r="AL977" s="727"/>
      <c r="AM977" s="727"/>
      <c r="AN977" s="727"/>
      <c r="AO977" s="727"/>
      <c r="AP977" s="727"/>
      <c r="AQ977" s="727"/>
      <c r="AR977" s="727"/>
      <c r="AS977" s="727"/>
      <c r="AT977" s="727"/>
      <c r="AU977" s="727"/>
      <c r="AV977" s="727"/>
      <c r="AW977" s="727"/>
      <c r="AX977" s="727"/>
      <c r="AY977" s="727"/>
      <c r="AZ977" s="727"/>
      <c r="BA977" s="727"/>
      <c r="BB977" s="727"/>
      <c r="BC977" s="821"/>
      <c r="BD977" s="727"/>
      <c r="BE977" s="727"/>
      <c r="BF977" s="727"/>
      <c r="BG977" s="727"/>
      <c r="BH977" s="727"/>
      <c r="BI977" s="727"/>
      <c r="BJ977" s="727"/>
      <c r="BK977" s="727"/>
      <c r="BL977" s="821"/>
      <c r="BM977" s="727"/>
      <c r="BN977" s="727"/>
      <c r="BO977" s="727"/>
      <c r="BP977" s="727"/>
      <c r="BQ977" s="727"/>
      <c r="BR977" s="821"/>
      <c r="BS977" s="727"/>
      <c r="BT977" s="727"/>
      <c r="BU977" s="727"/>
      <c r="BV977" s="591"/>
      <c r="BW977" s="224" t="str">
        <f t="shared" si="973"/>
        <v xml:space="preserve"> </v>
      </c>
      <c r="BX977" s="471">
        <f t="shared" si="962"/>
        <v>886</v>
      </c>
      <c r="BY977" s="117"/>
      <c r="BZ977" s="117"/>
      <c r="CA977" s="117"/>
      <c r="CB977" s="117"/>
      <c r="CC977" s="117"/>
      <c r="CD977" s="461"/>
      <c r="CE977" s="236"/>
      <c r="CF977" s="224" t="str">
        <f t="shared" si="963"/>
        <v xml:space="preserve"> </v>
      </c>
      <c r="CG977" s="116"/>
      <c r="CH977" s="117"/>
      <c r="CI977" s="117"/>
      <c r="CJ977" s="117"/>
      <c r="CK977" s="472"/>
      <c r="CL977" s="472"/>
      <c r="CM977" s="472"/>
      <c r="CN977" s="472"/>
      <c r="CO977" s="117"/>
      <c r="CP977" s="253"/>
      <c r="CQ977" s="120"/>
      <c r="CR977" s="224" t="str" cm="1">
        <f t="array" ref="CR977">IF(AND(SUM(COUNTIF(CG977:CM977,{"*不明*","*その他*"})+COUNTIF(CO977:CP977,{"*不明*","*その他*"}))&gt;0,CQ977=""),"その他・不明の場合,10)具体的内容、理由を記入",IF(OR(AND(CI977=CI$65,COUNTA(CJ977:CM977)&lt;4),AND(OR(CI977=CI$63,CI977=CI$64,CI977=CI$66,CI977=CI$67,CI977=CI$68,CI977=""),COUNTA(CJ977:CM977)&gt;0)),"3)介護保険認定済→要介護度、認知症自立度、寝たきり度、介護保険サービス記入",IF(OR(AND(OR(CM977=CM$63,CM977=CM$64),CN977=""),AND(OR(CM977=CM$65,CM977=CM$66),CN977&lt;&gt;"")),"7)介護保険サービス受けている/過去受けていた→具体的内容記入"," ")))</f>
        <v xml:space="preserve"> </v>
      </c>
      <c r="CS977" s="224" t="str">
        <f t="shared" si="964"/>
        <v xml:space="preserve"> </v>
      </c>
      <c r="CT977" s="116"/>
      <c r="CU977" s="253"/>
      <c r="CV977" s="117"/>
      <c r="CW977" s="117"/>
      <c r="CX977" s="253"/>
      <c r="CY977" s="117"/>
      <c r="CZ977" s="117"/>
      <c r="DA977" s="253"/>
      <c r="DB977" s="117"/>
      <c r="DC977" s="224" t="str">
        <f t="shared" si="965"/>
        <v xml:space="preserve"> </v>
      </c>
      <c r="DD977" s="224" t="str">
        <f t="shared" si="966"/>
        <v xml:space="preserve"> </v>
      </c>
      <c r="DE977" s="224" t="str">
        <f t="shared" si="916"/>
        <v xml:space="preserve"> </v>
      </c>
      <c r="DF977" s="121"/>
      <c r="DG977" s="114"/>
      <c r="DH977" s="704"/>
      <c r="DI977" s="119"/>
      <c r="DJ977" s="187"/>
      <c r="DK977" s="254"/>
      <c r="DL977" s="224" t="str">
        <f t="shared" si="917"/>
        <v xml:space="preserve"> </v>
      </c>
      <c r="DM977" s="224" t="str">
        <f t="shared" si="967"/>
        <v xml:space="preserve"> </v>
      </c>
      <c r="DN977" s="474"/>
      <c r="DO977" s="117"/>
      <c r="DP977" s="117"/>
      <c r="DQ977" s="117"/>
      <c r="DR977" s="117"/>
      <c r="DS977" s="117"/>
      <c r="DT977" s="254"/>
      <c r="DU977" s="476"/>
      <c r="DV977" s="224" t="str">
        <f t="shared" si="918"/>
        <v xml:space="preserve"> </v>
      </c>
      <c r="DW977" s="115"/>
      <c r="DX977" s="470"/>
      <c r="DY977" s="117"/>
      <c r="DZ977" s="704"/>
      <c r="EA977" s="224" t="str">
        <f t="shared" si="919"/>
        <v xml:space="preserve"> </v>
      </c>
      <c r="EB977" s="906"/>
      <c r="EC977" s="904"/>
      <c r="ED977" s="904"/>
      <c r="EE977" s="904"/>
      <c r="EF977" s="904"/>
      <c r="EG977" s="904"/>
      <c r="EH977" s="904"/>
      <c r="EI977" s="904"/>
      <c r="EJ977" s="904"/>
      <c r="EK977" s="905"/>
      <c r="EL977" s="80"/>
      <c r="EM977" s="224" t="str">
        <f t="shared" si="968"/>
        <v xml:space="preserve"> </v>
      </c>
      <c r="EN977" s="224" t="str">
        <f t="shared" si="969"/>
        <v xml:space="preserve"> </v>
      </c>
      <c r="EO977" s="115"/>
      <c r="EP977" s="1050"/>
      <c r="EQ977" s="253"/>
      <c r="ER977" s="117"/>
      <c r="ES977" s="1258">
        <f t="shared" si="970"/>
        <v>886</v>
      </c>
      <c r="ET977" s="224" t="str">
        <f t="shared" si="971"/>
        <v xml:space="preserve"> </v>
      </c>
      <c r="EU977" s="477" t="str">
        <f t="shared" si="972"/>
        <v/>
      </c>
      <c r="EV977" s="1334" t="str">
        <f t="shared" si="914"/>
        <v xml:space="preserve"> </v>
      </c>
      <c r="EW977" s="1332" t="str">
        <f t="shared" si="958"/>
        <v/>
      </c>
      <c r="EX977" s="1275" t="str">
        <f t="shared" si="940"/>
        <v/>
      </c>
      <c r="EY977" s="1275" t="str">
        <f t="shared" si="941"/>
        <v/>
      </c>
      <c r="EZ977" s="1275" t="str">
        <f t="shared" si="942"/>
        <v/>
      </c>
      <c r="FA977" s="1275" t="str">
        <f t="shared" si="943"/>
        <v/>
      </c>
      <c r="FB977" s="1275" t="str">
        <f t="shared" si="944"/>
        <v/>
      </c>
      <c r="FC977" s="1333" t="str">
        <f t="shared" si="945"/>
        <v/>
      </c>
      <c r="FE977" s="1234" t="str">
        <f t="shared" si="946"/>
        <v xml:space="preserve"> </v>
      </c>
      <c r="FF977" s="1234" t="str">
        <f t="shared" si="947"/>
        <v xml:space="preserve"> </v>
      </c>
      <c r="FG977" s="1234" t="str">
        <f t="shared" si="948"/>
        <v xml:space="preserve"> </v>
      </c>
      <c r="FH977" s="1234" t="str">
        <f t="shared" si="949"/>
        <v xml:space="preserve"> </v>
      </c>
      <c r="FI977" s="1234" t="str">
        <f t="shared" si="920"/>
        <v xml:space="preserve"> </v>
      </c>
      <c r="FJ977" s="1234" t="str">
        <f t="shared" si="950"/>
        <v xml:space="preserve"> </v>
      </c>
      <c r="FK977" s="1234">
        <f t="shared" si="921"/>
        <v>0</v>
      </c>
      <c r="FL977" s="1227"/>
      <c r="FM977" s="1234" t="str">
        <f t="shared" si="922"/>
        <v xml:space="preserve"> </v>
      </c>
      <c r="FN977" s="1234" t="str">
        <f t="shared" si="923"/>
        <v xml:space="preserve"> </v>
      </c>
      <c r="FO977" s="1234" t="str">
        <f t="shared" si="951"/>
        <v xml:space="preserve"> </v>
      </c>
      <c r="FP977" s="1234" t="str">
        <f t="shared" si="952"/>
        <v xml:space="preserve"> </v>
      </c>
      <c r="FQ977" s="1234" t="str">
        <f t="shared" si="924"/>
        <v xml:space="preserve"> </v>
      </c>
      <c r="FR977" s="1234" t="str">
        <f t="shared" si="953"/>
        <v xml:space="preserve"> </v>
      </c>
      <c r="FS977" s="1234">
        <f t="shared" si="959"/>
        <v>0</v>
      </c>
      <c r="FT977" s="1227"/>
      <c r="FU977" s="1234" t="str">
        <f t="shared" si="954"/>
        <v xml:space="preserve"> </v>
      </c>
      <c r="FV977" s="1234" t="str">
        <f t="shared" si="955"/>
        <v xml:space="preserve"> </v>
      </c>
      <c r="FW977" s="1234" t="str">
        <f t="shared" si="956"/>
        <v xml:space="preserve"> </v>
      </c>
      <c r="FX977" s="1234" t="str">
        <f t="shared" si="925"/>
        <v xml:space="preserve"> </v>
      </c>
      <c r="FY977" s="1234" t="str">
        <f t="shared" si="926"/>
        <v xml:space="preserve"> </v>
      </c>
      <c r="FZ977" s="1234" t="str">
        <f t="shared" si="957"/>
        <v xml:space="preserve"> </v>
      </c>
      <c r="GA977" s="1234">
        <f t="shared" si="927"/>
        <v>0</v>
      </c>
      <c r="GB977" s="1227"/>
      <c r="GC977" s="1234" t="str">
        <f t="shared" si="928"/>
        <v xml:space="preserve"> </v>
      </c>
      <c r="GD977" s="1234" t="str">
        <f t="shared" si="929"/>
        <v xml:space="preserve"> </v>
      </c>
      <c r="GE977" s="1234" t="str">
        <f t="shared" si="930"/>
        <v xml:space="preserve"> </v>
      </c>
      <c r="GF977" s="1234" t="str">
        <f t="shared" si="931"/>
        <v xml:space="preserve"> </v>
      </c>
      <c r="GG977" s="1234" t="str">
        <f t="shared" si="932"/>
        <v xml:space="preserve"> </v>
      </c>
      <c r="GH977" s="1234" t="str">
        <f t="shared" si="933"/>
        <v xml:space="preserve"> </v>
      </c>
      <c r="GI977" s="1234" t="str">
        <f t="shared" si="934"/>
        <v xml:space="preserve"> </v>
      </c>
      <c r="GJ977" s="1234" t="str">
        <f t="shared" si="935"/>
        <v xml:space="preserve"> </v>
      </c>
      <c r="GK977" s="1234" t="str">
        <f t="shared" si="936"/>
        <v xml:space="preserve"> </v>
      </c>
      <c r="GL977" s="1234" t="str">
        <f t="shared" si="937"/>
        <v xml:space="preserve"> </v>
      </c>
      <c r="GM977" s="1234" t="str">
        <f t="shared" si="938"/>
        <v xml:space="preserve"> </v>
      </c>
      <c r="GN977" s="1234">
        <f t="shared" si="939"/>
        <v>0</v>
      </c>
    </row>
    <row r="978" spans="1:196" s="100" customFormat="1" ht="27" customHeight="1" thickTop="1" thickBot="1">
      <c r="A978" s="1208">
        <f>【A票】【D票】!$D$10</f>
        <v>0</v>
      </c>
      <c r="B978" s="1212">
        <f>【A票】【D票】!$H$10</f>
        <v>0</v>
      </c>
      <c r="C978" s="1213" t="str">
        <f>【A票】【D票】!$K$10</f>
        <v xml:space="preserve"> </v>
      </c>
      <c r="D978" s="1214">
        <f t="shared" si="913"/>
        <v>887</v>
      </c>
      <c r="E978" s="914"/>
      <c r="F978" s="467"/>
      <c r="G978" s="469"/>
      <c r="H978" s="224" t="str">
        <f t="shared" si="960"/>
        <v xml:space="preserve"> </v>
      </c>
      <c r="I978" s="704"/>
      <c r="J978" s="117"/>
      <c r="K978" s="117"/>
      <c r="L978" s="117"/>
      <c r="M978" s="117"/>
      <c r="N978" s="117"/>
      <c r="O978" s="117"/>
      <c r="P978" s="117"/>
      <c r="Q978" s="117"/>
      <c r="R978" s="117"/>
      <c r="S978" s="117"/>
      <c r="T978" s="254"/>
      <c r="U978" s="646"/>
      <c r="V978" s="646"/>
      <c r="W978" s="114"/>
      <c r="X978" s="254"/>
      <c r="Y978" s="224" t="str">
        <f t="shared" si="961"/>
        <v xml:space="preserve"> </v>
      </c>
      <c r="Z978" s="579"/>
      <c r="AA978" s="704"/>
      <c r="AB978" s="119"/>
      <c r="AC978" s="224" t="str">
        <f t="shared" si="915"/>
        <v xml:space="preserve"> </v>
      </c>
      <c r="AD978" s="115"/>
      <c r="AE978" s="253"/>
      <c r="AF978" s="704"/>
      <c r="AG978" s="727"/>
      <c r="AH978" s="727"/>
      <c r="AI978" s="727"/>
      <c r="AJ978" s="727"/>
      <c r="AK978" s="591"/>
      <c r="AL978" s="727"/>
      <c r="AM978" s="727"/>
      <c r="AN978" s="727"/>
      <c r="AO978" s="727"/>
      <c r="AP978" s="727"/>
      <c r="AQ978" s="727"/>
      <c r="AR978" s="727"/>
      <c r="AS978" s="727"/>
      <c r="AT978" s="727"/>
      <c r="AU978" s="727"/>
      <c r="AV978" s="727"/>
      <c r="AW978" s="727"/>
      <c r="AX978" s="727"/>
      <c r="AY978" s="727"/>
      <c r="AZ978" s="727"/>
      <c r="BA978" s="727"/>
      <c r="BB978" s="727"/>
      <c r="BC978" s="821"/>
      <c r="BD978" s="727"/>
      <c r="BE978" s="727"/>
      <c r="BF978" s="727"/>
      <c r="BG978" s="727"/>
      <c r="BH978" s="727"/>
      <c r="BI978" s="727"/>
      <c r="BJ978" s="727"/>
      <c r="BK978" s="727"/>
      <c r="BL978" s="821"/>
      <c r="BM978" s="727"/>
      <c r="BN978" s="727"/>
      <c r="BO978" s="727"/>
      <c r="BP978" s="727"/>
      <c r="BQ978" s="727"/>
      <c r="BR978" s="821"/>
      <c r="BS978" s="727"/>
      <c r="BT978" s="727"/>
      <c r="BU978" s="727"/>
      <c r="BV978" s="591"/>
      <c r="BW978" s="224" t="str">
        <f t="shared" si="973"/>
        <v xml:space="preserve"> </v>
      </c>
      <c r="BX978" s="471">
        <f t="shared" si="962"/>
        <v>887</v>
      </c>
      <c r="BY978" s="117"/>
      <c r="BZ978" s="117"/>
      <c r="CA978" s="117"/>
      <c r="CB978" s="117"/>
      <c r="CC978" s="117"/>
      <c r="CD978" s="461"/>
      <c r="CE978" s="236"/>
      <c r="CF978" s="224" t="str">
        <f t="shared" si="963"/>
        <v xml:space="preserve"> </v>
      </c>
      <c r="CG978" s="116"/>
      <c r="CH978" s="117"/>
      <c r="CI978" s="117"/>
      <c r="CJ978" s="117"/>
      <c r="CK978" s="472"/>
      <c r="CL978" s="472"/>
      <c r="CM978" s="472"/>
      <c r="CN978" s="472"/>
      <c r="CO978" s="117"/>
      <c r="CP978" s="253"/>
      <c r="CQ978" s="120"/>
      <c r="CR978" s="224" t="str" cm="1">
        <f t="array" ref="CR978">IF(AND(SUM(COUNTIF(CG978:CM978,{"*不明*","*その他*"})+COUNTIF(CO978:CP978,{"*不明*","*その他*"}))&gt;0,CQ978=""),"その他・不明の場合,10)具体的内容、理由を記入",IF(OR(AND(CI978=CI$65,COUNTA(CJ978:CM978)&lt;4),AND(OR(CI978=CI$63,CI978=CI$64,CI978=CI$66,CI978=CI$67,CI978=CI$68,CI978=""),COUNTA(CJ978:CM978)&gt;0)),"3)介護保険認定済→要介護度、認知症自立度、寝たきり度、介護保険サービス記入",IF(OR(AND(OR(CM978=CM$63,CM978=CM$64),CN978=""),AND(OR(CM978=CM$65,CM978=CM$66),CN978&lt;&gt;"")),"7)介護保険サービス受けている/過去受けていた→具体的内容記入"," ")))</f>
        <v xml:space="preserve"> </v>
      </c>
      <c r="CS978" s="224" t="str">
        <f t="shared" si="964"/>
        <v xml:space="preserve"> </v>
      </c>
      <c r="CT978" s="116"/>
      <c r="CU978" s="253"/>
      <c r="CV978" s="117"/>
      <c r="CW978" s="117"/>
      <c r="CX978" s="253"/>
      <c r="CY978" s="117"/>
      <c r="CZ978" s="117"/>
      <c r="DA978" s="253"/>
      <c r="DB978" s="117"/>
      <c r="DC978" s="224" t="str">
        <f t="shared" si="965"/>
        <v xml:space="preserve"> </v>
      </c>
      <c r="DD978" s="224" t="str">
        <f t="shared" si="966"/>
        <v xml:space="preserve"> </v>
      </c>
      <c r="DE978" s="224" t="str">
        <f t="shared" si="916"/>
        <v xml:space="preserve"> </v>
      </c>
      <c r="DF978" s="121"/>
      <c r="DG978" s="114"/>
      <c r="DH978" s="704"/>
      <c r="DI978" s="119"/>
      <c r="DJ978" s="187"/>
      <c r="DK978" s="254"/>
      <c r="DL978" s="224" t="str">
        <f t="shared" si="917"/>
        <v xml:space="preserve"> </v>
      </c>
      <c r="DM978" s="224" t="str">
        <f t="shared" si="967"/>
        <v xml:space="preserve"> </v>
      </c>
      <c r="DN978" s="474"/>
      <c r="DO978" s="117"/>
      <c r="DP978" s="117"/>
      <c r="DQ978" s="117"/>
      <c r="DR978" s="117"/>
      <c r="DS978" s="117"/>
      <c r="DT978" s="254"/>
      <c r="DU978" s="476"/>
      <c r="DV978" s="224" t="str">
        <f t="shared" si="918"/>
        <v xml:space="preserve"> </v>
      </c>
      <c r="DW978" s="115"/>
      <c r="DX978" s="470"/>
      <c r="DY978" s="117"/>
      <c r="DZ978" s="704"/>
      <c r="EA978" s="224" t="str">
        <f t="shared" si="919"/>
        <v xml:space="preserve"> </v>
      </c>
      <c r="EB978" s="906"/>
      <c r="EC978" s="904"/>
      <c r="ED978" s="904"/>
      <c r="EE978" s="904"/>
      <c r="EF978" s="904"/>
      <c r="EG978" s="904"/>
      <c r="EH978" s="904"/>
      <c r="EI978" s="904"/>
      <c r="EJ978" s="904"/>
      <c r="EK978" s="905"/>
      <c r="EL978" s="80"/>
      <c r="EM978" s="224" t="str">
        <f t="shared" si="968"/>
        <v xml:space="preserve"> </v>
      </c>
      <c r="EN978" s="224" t="str">
        <f t="shared" si="969"/>
        <v xml:space="preserve"> </v>
      </c>
      <c r="EO978" s="115"/>
      <c r="EP978" s="1050"/>
      <c r="EQ978" s="253"/>
      <c r="ER978" s="117"/>
      <c r="ES978" s="1258">
        <f t="shared" si="970"/>
        <v>887</v>
      </c>
      <c r="ET978" s="224" t="str">
        <f t="shared" si="971"/>
        <v xml:space="preserve"> </v>
      </c>
      <c r="EU978" s="477" t="str">
        <f t="shared" si="972"/>
        <v/>
      </c>
      <c r="EV978" s="1334" t="str">
        <f t="shared" si="914"/>
        <v xml:space="preserve"> </v>
      </c>
      <c r="EW978" s="1332" t="str">
        <f t="shared" si="958"/>
        <v/>
      </c>
      <c r="EX978" s="1275" t="str">
        <f t="shared" si="940"/>
        <v/>
      </c>
      <c r="EY978" s="1275" t="str">
        <f t="shared" si="941"/>
        <v/>
      </c>
      <c r="EZ978" s="1275" t="str">
        <f t="shared" si="942"/>
        <v/>
      </c>
      <c r="FA978" s="1275" t="str">
        <f t="shared" si="943"/>
        <v/>
      </c>
      <c r="FB978" s="1275" t="str">
        <f t="shared" si="944"/>
        <v/>
      </c>
      <c r="FC978" s="1333" t="str">
        <f t="shared" si="945"/>
        <v/>
      </c>
      <c r="FE978" s="1234" t="str">
        <f t="shared" si="946"/>
        <v xml:space="preserve"> </v>
      </c>
      <c r="FF978" s="1234" t="str">
        <f t="shared" si="947"/>
        <v xml:space="preserve"> </v>
      </c>
      <c r="FG978" s="1234" t="str">
        <f t="shared" si="948"/>
        <v xml:space="preserve"> </v>
      </c>
      <c r="FH978" s="1234" t="str">
        <f t="shared" si="949"/>
        <v xml:space="preserve"> </v>
      </c>
      <c r="FI978" s="1234" t="str">
        <f t="shared" si="920"/>
        <v xml:space="preserve"> </v>
      </c>
      <c r="FJ978" s="1234" t="str">
        <f t="shared" si="950"/>
        <v xml:space="preserve"> </v>
      </c>
      <c r="FK978" s="1234">
        <f t="shared" si="921"/>
        <v>0</v>
      </c>
      <c r="FL978" s="1227"/>
      <c r="FM978" s="1234" t="str">
        <f t="shared" si="922"/>
        <v xml:space="preserve"> </v>
      </c>
      <c r="FN978" s="1234" t="str">
        <f t="shared" si="923"/>
        <v xml:space="preserve"> </v>
      </c>
      <c r="FO978" s="1234" t="str">
        <f t="shared" si="951"/>
        <v xml:space="preserve"> </v>
      </c>
      <c r="FP978" s="1234" t="str">
        <f t="shared" si="952"/>
        <v xml:space="preserve"> </v>
      </c>
      <c r="FQ978" s="1234" t="str">
        <f t="shared" si="924"/>
        <v xml:space="preserve"> </v>
      </c>
      <c r="FR978" s="1234" t="str">
        <f t="shared" si="953"/>
        <v xml:space="preserve"> </v>
      </c>
      <c r="FS978" s="1234">
        <f t="shared" si="959"/>
        <v>0</v>
      </c>
      <c r="FT978" s="1227"/>
      <c r="FU978" s="1234" t="str">
        <f t="shared" si="954"/>
        <v xml:space="preserve"> </v>
      </c>
      <c r="FV978" s="1234" t="str">
        <f t="shared" si="955"/>
        <v xml:space="preserve"> </v>
      </c>
      <c r="FW978" s="1234" t="str">
        <f t="shared" si="956"/>
        <v xml:space="preserve"> </v>
      </c>
      <c r="FX978" s="1234" t="str">
        <f t="shared" si="925"/>
        <v xml:space="preserve"> </v>
      </c>
      <c r="FY978" s="1234" t="str">
        <f t="shared" si="926"/>
        <v xml:space="preserve"> </v>
      </c>
      <c r="FZ978" s="1234" t="str">
        <f t="shared" si="957"/>
        <v xml:space="preserve"> </v>
      </c>
      <c r="GA978" s="1234">
        <f t="shared" si="927"/>
        <v>0</v>
      </c>
      <c r="GB978" s="1227"/>
      <c r="GC978" s="1234" t="str">
        <f t="shared" si="928"/>
        <v xml:space="preserve"> </v>
      </c>
      <c r="GD978" s="1234" t="str">
        <f t="shared" si="929"/>
        <v xml:space="preserve"> </v>
      </c>
      <c r="GE978" s="1234" t="str">
        <f t="shared" si="930"/>
        <v xml:space="preserve"> </v>
      </c>
      <c r="GF978" s="1234" t="str">
        <f t="shared" si="931"/>
        <v xml:space="preserve"> </v>
      </c>
      <c r="GG978" s="1234" t="str">
        <f t="shared" si="932"/>
        <v xml:space="preserve"> </v>
      </c>
      <c r="GH978" s="1234" t="str">
        <f t="shared" si="933"/>
        <v xml:space="preserve"> </v>
      </c>
      <c r="GI978" s="1234" t="str">
        <f t="shared" si="934"/>
        <v xml:space="preserve"> </v>
      </c>
      <c r="GJ978" s="1234" t="str">
        <f t="shared" si="935"/>
        <v xml:space="preserve"> </v>
      </c>
      <c r="GK978" s="1234" t="str">
        <f t="shared" si="936"/>
        <v xml:space="preserve"> </v>
      </c>
      <c r="GL978" s="1234" t="str">
        <f t="shared" si="937"/>
        <v xml:space="preserve"> </v>
      </c>
      <c r="GM978" s="1234" t="str">
        <f t="shared" si="938"/>
        <v xml:space="preserve"> </v>
      </c>
      <c r="GN978" s="1234">
        <f t="shared" si="939"/>
        <v>0</v>
      </c>
    </row>
    <row r="979" spans="1:196" s="100" customFormat="1" ht="27" customHeight="1" thickTop="1" thickBot="1">
      <c r="A979" s="1208">
        <f>【A票】【D票】!$D$10</f>
        <v>0</v>
      </c>
      <c r="B979" s="1212">
        <f>【A票】【D票】!$H$10</f>
        <v>0</v>
      </c>
      <c r="C979" s="1213" t="str">
        <f>【A票】【D票】!$K$10</f>
        <v xml:space="preserve"> </v>
      </c>
      <c r="D979" s="1214">
        <f t="shared" si="913"/>
        <v>888</v>
      </c>
      <c r="E979" s="914"/>
      <c r="F979" s="467"/>
      <c r="G979" s="469"/>
      <c r="H979" s="224" t="str">
        <f t="shared" si="960"/>
        <v xml:space="preserve"> </v>
      </c>
      <c r="I979" s="704"/>
      <c r="J979" s="117"/>
      <c r="K979" s="117"/>
      <c r="L979" s="117"/>
      <c r="M979" s="117"/>
      <c r="N979" s="117"/>
      <c r="O979" s="117"/>
      <c r="P979" s="117"/>
      <c r="Q979" s="117"/>
      <c r="R979" s="117"/>
      <c r="S979" s="117"/>
      <c r="T979" s="254"/>
      <c r="U979" s="646"/>
      <c r="V979" s="646"/>
      <c r="W979" s="114"/>
      <c r="X979" s="254"/>
      <c r="Y979" s="224" t="str">
        <f t="shared" si="961"/>
        <v xml:space="preserve"> </v>
      </c>
      <c r="Z979" s="579"/>
      <c r="AA979" s="704"/>
      <c r="AB979" s="119"/>
      <c r="AC979" s="224" t="str">
        <f t="shared" si="915"/>
        <v xml:space="preserve"> </v>
      </c>
      <c r="AD979" s="115"/>
      <c r="AE979" s="253"/>
      <c r="AF979" s="704"/>
      <c r="AG979" s="727"/>
      <c r="AH979" s="727"/>
      <c r="AI979" s="727"/>
      <c r="AJ979" s="727"/>
      <c r="AK979" s="591"/>
      <c r="AL979" s="727"/>
      <c r="AM979" s="727"/>
      <c r="AN979" s="727"/>
      <c r="AO979" s="727"/>
      <c r="AP979" s="727"/>
      <c r="AQ979" s="727"/>
      <c r="AR979" s="727"/>
      <c r="AS979" s="727"/>
      <c r="AT979" s="727"/>
      <c r="AU979" s="727"/>
      <c r="AV979" s="727"/>
      <c r="AW979" s="727"/>
      <c r="AX979" s="727"/>
      <c r="AY979" s="727"/>
      <c r="AZ979" s="727"/>
      <c r="BA979" s="727"/>
      <c r="BB979" s="727"/>
      <c r="BC979" s="821"/>
      <c r="BD979" s="727"/>
      <c r="BE979" s="727"/>
      <c r="BF979" s="727"/>
      <c r="BG979" s="727"/>
      <c r="BH979" s="727"/>
      <c r="BI979" s="727"/>
      <c r="BJ979" s="727"/>
      <c r="BK979" s="727"/>
      <c r="BL979" s="821"/>
      <c r="BM979" s="727"/>
      <c r="BN979" s="727"/>
      <c r="BO979" s="727"/>
      <c r="BP979" s="727"/>
      <c r="BQ979" s="727"/>
      <c r="BR979" s="821"/>
      <c r="BS979" s="727"/>
      <c r="BT979" s="727"/>
      <c r="BU979" s="727"/>
      <c r="BV979" s="591"/>
      <c r="BW979" s="224" t="str">
        <f t="shared" si="973"/>
        <v xml:space="preserve"> </v>
      </c>
      <c r="BX979" s="471">
        <f t="shared" si="962"/>
        <v>888</v>
      </c>
      <c r="BY979" s="117"/>
      <c r="BZ979" s="117"/>
      <c r="CA979" s="117"/>
      <c r="CB979" s="117"/>
      <c r="CC979" s="117"/>
      <c r="CD979" s="461"/>
      <c r="CE979" s="236"/>
      <c r="CF979" s="224" t="str">
        <f t="shared" si="963"/>
        <v xml:space="preserve"> </v>
      </c>
      <c r="CG979" s="116"/>
      <c r="CH979" s="117"/>
      <c r="CI979" s="117"/>
      <c r="CJ979" s="117"/>
      <c r="CK979" s="472"/>
      <c r="CL979" s="472"/>
      <c r="CM979" s="472"/>
      <c r="CN979" s="472"/>
      <c r="CO979" s="117"/>
      <c r="CP979" s="253"/>
      <c r="CQ979" s="120"/>
      <c r="CR979" s="224" t="str" cm="1">
        <f t="array" ref="CR979">IF(AND(SUM(COUNTIF(CG979:CM979,{"*不明*","*その他*"})+COUNTIF(CO979:CP979,{"*不明*","*その他*"}))&gt;0,CQ979=""),"その他・不明の場合,10)具体的内容、理由を記入",IF(OR(AND(CI979=CI$65,COUNTA(CJ979:CM979)&lt;4),AND(OR(CI979=CI$63,CI979=CI$64,CI979=CI$66,CI979=CI$67,CI979=CI$68,CI979=""),COUNTA(CJ979:CM979)&gt;0)),"3)介護保険認定済→要介護度、認知症自立度、寝たきり度、介護保険サービス記入",IF(OR(AND(OR(CM979=CM$63,CM979=CM$64),CN979=""),AND(OR(CM979=CM$65,CM979=CM$66),CN979&lt;&gt;"")),"7)介護保険サービス受けている/過去受けていた→具体的内容記入"," ")))</f>
        <v xml:space="preserve"> </v>
      </c>
      <c r="CS979" s="224" t="str">
        <f t="shared" si="964"/>
        <v xml:space="preserve"> </v>
      </c>
      <c r="CT979" s="116"/>
      <c r="CU979" s="253"/>
      <c r="CV979" s="117"/>
      <c r="CW979" s="117"/>
      <c r="CX979" s="253"/>
      <c r="CY979" s="117"/>
      <c r="CZ979" s="117"/>
      <c r="DA979" s="253"/>
      <c r="DB979" s="117"/>
      <c r="DC979" s="224" t="str">
        <f t="shared" si="965"/>
        <v xml:space="preserve"> </v>
      </c>
      <c r="DD979" s="224" t="str">
        <f t="shared" si="966"/>
        <v xml:space="preserve"> </v>
      </c>
      <c r="DE979" s="224" t="str">
        <f t="shared" si="916"/>
        <v xml:space="preserve"> </v>
      </c>
      <c r="DF979" s="121"/>
      <c r="DG979" s="114"/>
      <c r="DH979" s="704"/>
      <c r="DI979" s="119"/>
      <c r="DJ979" s="187"/>
      <c r="DK979" s="254"/>
      <c r="DL979" s="224" t="str">
        <f t="shared" si="917"/>
        <v xml:space="preserve"> </v>
      </c>
      <c r="DM979" s="224" t="str">
        <f t="shared" si="967"/>
        <v xml:space="preserve"> </v>
      </c>
      <c r="DN979" s="474"/>
      <c r="DO979" s="117"/>
      <c r="DP979" s="117"/>
      <c r="DQ979" s="117"/>
      <c r="DR979" s="117"/>
      <c r="DS979" s="117"/>
      <c r="DT979" s="254"/>
      <c r="DU979" s="476"/>
      <c r="DV979" s="224" t="str">
        <f t="shared" si="918"/>
        <v xml:space="preserve"> </v>
      </c>
      <c r="DW979" s="115"/>
      <c r="DX979" s="470"/>
      <c r="DY979" s="117"/>
      <c r="DZ979" s="704"/>
      <c r="EA979" s="224" t="str">
        <f t="shared" si="919"/>
        <v xml:space="preserve"> </v>
      </c>
      <c r="EB979" s="906"/>
      <c r="EC979" s="904"/>
      <c r="ED979" s="904"/>
      <c r="EE979" s="904"/>
      <c r="EF979" s="904"/>
      <c r="EG979" s="904"/>
      <c r="EH979" s="904"/>
      <c r="EI979" s="904"/>
      <c r="EJ979" s="904"/>
      <c r="EK979" s="905"/>
      <c r="EL979" s="80"/>
      <c r="EM979" s="224" t="str">
        <f t="shared" si="968"/>
        <v xml:space="preserve"> </v>
      </c>
      <c r="EN979" s="224" t="str">
        <f t="shared" si="969"/>
        <v xml:space="preserve"> </v>
      </c>
      <c r="EO979" s="115"/>
      <c r="EP979" s="1050"/>
      <c r="EQ979" s="253"/>
      <c r="ER979" s="117"/>
      <c r="ES979" s="1258">
        <f t="shared" si="970"/>
        <v>888</v>
      </c>
      <c r="ET979" s="224" t="str">
        <f t="shared" si="971"/>
        <v xml:space="preserve"> </v>
      </c>
      <c r="EU979" s="477" t="str">
        <f t="shared" si="972"/>
        <v/>
      </c>
      <c r="EV979" s="1334" t="str">
        <f t="shared" si="914"/>
        <v xml:space="preserve"> </v>
      </c>
      <c r="EW979" s="1332" t="str">
        <f t="shared" si="958"/>
        <v/>
      </c>
      <c r="EX979" s="1275" t="str">
        <f t="shared" si="940"/>
        <v/>
      </c>
      <c r="EY979" s="1275" t="str">
        <f t="shared" si="941"/>
        <v/>
      </c>
      <c r="EZ979" s="1275" t="str">
        <f t="shared" si="942"/>
        <v/>
      </c>
      <c r="FA979" s="1275" t="str">
        <f t="shared" si="943"/>
        <v/>
      </c>
      <c r="FB979" s="1275" t="str">
        <f t="shared" si="944"/>
        <v/>
      </c>
      <c r="FC979" s="1333" t="str">
        <f t="shared" si="945"/>
        <v/>
      </c>
      <c r="FE979" s="1234" t="str">
        <f t="shared" si="946"/>
        <v xml:space="preserve"> </v>
      </c>
      <c r="FF979" s="1234" t="str">
        <f t="shared" si="947"/>
        <v xml:space="preserve"> </v>
      </c>
      <c r="FG979" s="1234" t="str">
        <f t="shared" si="948"/>
        <v xml:space="preserve"> </v>
      </c>
      <c r="FH979" s="1234" t="str">
        <f t="shared" si="949"/>
        <v xml:space="preserve"> </v>
      </c>
      <c r="FI979" s="1234" t="str">
        <f t="shared" si="920"/>
        <v xml:space="preserve"> </v>
      </c>
      <c r="FJ979" s="1234" t="str">
        <f t="shared" si="950"/>
        <v xml:space="preserve"> </v>
      </c>
      <c r="FK979" s="1234">
        <f t="shared" si="921"/>
        <v>0</v>
      </c>
      <c r="FL979" s="1227"/>
      <c r="FM979" s="1234" t="str">
        <f t="shared" si="922"/>
        <v xml:space="preserve"> </v>
      </c>
      <c r="FN979" s="1234" t="str">
        <f t="shared" si="923"/>
        <v xml:space="preserve"> </v>
      </c>
      <c r="FO979" s="1234" t="str">
        <f t="shared" si="951"/>
        <v xml:space="preserve"> </v>
      </c>
      <c r="FP979" s="1234" t="str">
        <f t="shared" si="952"/>
        <v xml:space="preserve"> </v>
      </c>
      <c r="FQ979" s="1234" t="str">
        <f t="shared" si="924"/>
        <v xml:space="preserve"> </v>
      </c>
      <c r="FR979" s="1234" t="str">
        <f t="shared" si="953"/>
        <v xml:space="preserve"> </v>
      </c>
      <c r="FS979" s="1234">
        <f t="shared" si="959"/>
        <v>0</v>
      </c>
      <c r="FT979" s="1227"/>
      <c r="FU979" s="1234" t="str">
        <f t="shared" si="954"/>
        <v xml:space="preserve"> </v>
      </c>
      <c r="FV979" s="1234" t="str">
        <f t="shared" si="955"/>
        <v xml:space="preserve"> </v>
      </c>
      <c r="FW979" s="1234" t="str">
        <f t="shared" si="956"/>
        <v xml:space="preserve"> </v>
      </c>
      <c r="FX979" s="1234" t="str">
        <f t="shared" si="925"/>
        <v xml:space="preserve"> </v>
      </c>
      <c r="FY979" s="1234" t="str">
        <f t="shared" si="926"/>
        <v xml:space="preserve"> </v>
      </c>
      <c r="FZ979" s="1234" t="str">
        <f t="shared" si="957"/>
        <v xml:space="preserve"> </v>
      </c>
      <c r="GA979" s="1234">
        <f t="shared" si="927"/>
        <v>0</v>
      </c>
      <c r="GB979" s="1227"/>
      <c r="GC979" s="1234" t="str">
        <f t="shared" si="928"/>
        <v xml:space="preserve"> </v>
      </c>
      <c r="GD979" s="1234" t="str">
        <f t="shared" si="929"/>
        <v xml:space="preserve"> </v>
      </c>
      <c r="GE979" s="1234" t="str">
        <f t="shared" si="930"/>
        <v xml:space="preserve"> </v>
      </c>
      <c r="GF979" s="1234" t="str">
        <f t="shared" si="931"/>
        <v xml:space="preserve"> </v>
      </c>
      <c r="GG979" s="1234" t="str">
        <f t="shared" si="932"/>
        <v xml:space="preserve"> </v>
      </c>
      <c r="GH979" s="1234" t="str">
        <f t="shared" si="933"/>
        <v xml:space="preserve"> </v>
      </c>
      <c r="GI979" s="1234" t="str">
        <f t="shared" si="934"/>
        <v xml:space="preserve"> </v>
      </c>
      <c r="GJ979" s="1234" t="str">
        <f t="shared" si="935"/>
        <v xml:space="preserve"> </v>
      </c>
      <c r="GK979" s="1234" t="str">
        <f t="shared" si="936"/>
        <v xml:space="preserve"> </v>
      </c>
      <c r="GL979" s="1234" t="str">
        <f t="shared" si="937"/>
        <v xml:space="preserve"> </v>
      </c>
      <c r="GM979" s="1234" t="str">
        <f t="shared" si="938"/>
        <v xml:space="preserve"> </v>
      </c>
      <c r="GN979" s="1234">
        <f t="shared" si="939"/>
        <v>0</v>
      </c>
    </row>
    <row r="980" spans="1:196" s="100" customFormat="1" ht="27" customHeight="1" thickTop="1" thickBot="1">
      <c r="A980" s="1208">
        <f>【A票】【D票】!$D$10</f>
        <v>0</v>
      </c>
      <c r="B980" s="1212">
        <f>【A票】【D票】!$H$10</f>
        <v>0</v>
      </c>
      <c r="C980" s="1213" t="str">
        <f>【A票】【D票】!$K$10</f>
        <v xml:space="preserve"> </v>
      </c>
      <c r="D980" s="1214">
        <f t="shared" si="913"/>
        <v>889</v>
      </c>
      <c r="E980" s="914"/>
      <c r="F980" s="467"/>
      <c r="G980" s="469"/>
      <c r="H980" s="224" t="str">
        <f t="shared" si="960"/>
        <v xml:space="preserve"> </v>
      </c>
      <c r="I980" s="704"/>
      <c r="J980" s="117"/>
      <c r="K980" s="117"/>
      <c r="L980" s="117"/>
      <c r="M980" s="117"/>
      <c r="N980" s="117"/>
      <c r="O980" s="117"/>
      <c r="P980" s="117"/>
      <c r="Q980" s="117"/>
      <c r="R980" s="117"/>
      <c r="S980" s="117"/>
      <c r="T980" s="254"/>
      <c r="U980" s="646"/>
      <c r="V980" s="646"/>
      <c r="W980" s="114"/>
      <c r="X980" s="254"/>
      <c r="Y980" s="224" t="str">
        <f t="shared" si="961"/>
        <v xml:space="preserve"> </v>
      </c>
      <c r="Z980" s="579"/>
      <c r="AA980" s="704"/>
      <c r="AB980" s="119"/>
      <c r="AC980" s="224" t="str">
        <f t="shared" si="915"/>
        <v xml:space="preserve"> </v>
      </c>
      <c r="AD980" s="115"/>
      <c r="AE980" s="253"/>
      <c r="AF980" s="704"/>
      <c r="AG980" s="727"/>
      <c r="AH980" s="727"/>
      <c r="AI980" s="727"/>
      <c r="AJ980" s="727"/>
      <c r="AK980" s="591"/>
      <c r="AL980" s="727"/>
      <c r="AM980" s="727"/>
      <c r="AN980" s="727"/>
      <c r="AO980" s="727"/>
      <c r="AP980" s="727"/>
      <c r="AQ980" s="727"/>
      <c r="AR980" s="727"/>
      <c r="AS980" s="727"/>
      <c r="AT980" s="727"/>
      <c r="AU980" s="727"/>
      <c r="AV980" s="727"/>
      <c r="AW980" s="727"/>
      <c r="AX980" s="727"/>
      <c r="AY980" s="727"/>
      <c r="AZ980" s="727"/>
      <c r="BA980" s="727"/>
      <c r="BB980" s="727"/>
      <c r="BC980" s="821"/>
      <c r="BD980" s="727"/>
      <c r="BE980" s="727"/>
      <c r="BF980" s="727"/>
      <c r="BG980" s="727"/>
      <c r="BH980" s="727"/>
      <c r="BI980" s="727"/>
      <c r="BJ980" s="727"/>
      <c r="BK980" s="727"/>
      <c r="BL980" s="821"/>
      <c r="BM980" s="727"/>
      <c r="BN980" s="727"/>
      <c r="BO980" s="727"/>
      <c r="BP980" s="727"/>
      <c r="BQ980" s="727"/>
      <c r="BR980" s="821"/>
      <c r="BS980" s="727"/>
      <c r="BT980" s="727"/>
      <c r="BU980" s="727"/>
      <c r="BV980" s="591"/>
      <c r="BW980" s="224" t="str">
        <f t="shared" si="973"/>
        <v xml:space="preserve"> </v>
      </c>
      <c r="BX980" s="471">
        <f t="shared" si="962"/>
        <v>889</v>
      </c>
      <c r="BY980" s="117"/>
      <c r="BZ980" s="117"/>
      <c r="CA980" s="117"/>
      <c r="CB980" s="117"/>
      <c r="CC980" s="117"/>
      <c r="CD980" s="461"/>
      <c r="CE980" s="236"/>
      <c r="CF980" s="224" t="str">
        <f t="shared" si="963"/>
        <v xml:space="preserve"> </v>
      </c>
      <c r="CG980" s="116"/>
      <c r="CH980" s="117"/>
      <c r="CI980" s="117"/>
      <c r="CJ980" s="117"/>
      <c r="CK980" s="472"/>
      <c r="CL980" s="472"/>
      <c r="CM980" s="472"/>
      <c r="CN980" s="472"/>
      <c r="CO980" s="117"/>
      <c r="CP980" s="253"/>
      <c r="CQ980" s="120"/>
      <c r="CR980" s="224" t="str" cm="1">
        <f t="array" ref="CR980">IF(AND(SUM(COUNTIF(CG980:CM980,{"*不明*","*その他*"})+COUNTIF(CO980:CP980,{"*不明*","*その他*"}))&gt;0,CQ980=""),"その他・不明の場合,10)具体的内容、理由を記入",IF(OR(AND(CI980=CI$65,COUNTA(CJ980:CM980)&lt;4),AND(OR(CI980=CI$63,CI980=CI$64,CI980=CI$66,CI980=CI$67,CI980=CI$68,CI980=""),COUNTA(CJ980:CM980)&gt;0)),"3)介護保険認定済→要介護度、認知症自立度、寝たきり度、介護保険サービス記入",IF(OR(AND(OR(CM980=CM$63,CM980=CM$64),CN980=""),AND(OR(CM980=CM$65,CM980=CM$66),CN980&lt;&gt;"")),"7)介護保険サービス受けている/過去受けていた→具体的内容記入"," ")))</f>
        <v xml:space="preserve"> </v>
      </c>
      <c r="CS980" s="224" t="str">
        <f t="shared" si="964"/>
        <v xml:space="preserve"> </v>
      </c>
      <c r="CT980" s="116"/>
      <c r="CU980" s="253"/>
      <c r="CV980" s="117"/>
      <c r="CW980" s="117"/>
      <c r="CX980" s="253"/>
      <c r="CY980" s="117"/>
      <c r="CZ980" s="117"/>
      <c r="DA980" s="253"/>
      <c r="DB980" s="117"/>
      <c r="DC980" s="224" t="str">
        <f t="shared" si="965"/>
        <v xml:space="preserve"> </v>
      </c>
      <c r="DD980" s="224" t="str">
        <f t="shared" si="966"/>
        <v xml:space="preserve"> </v>
      </c>
      <c r="DE980" s="224" t="str">
        <f t="shared" si="916"/>
        <v xml:space="preserve"> </v>
      </c>
      <c r="DF980" s="121"/>
      <c r="DG980" s="114"/>
      <c r="DH980" s="704"/>
      <c r="DI980" s="119"/>
      <c r="DJ980" s="187"/>
      <c r="DK980" s="254"/>
      <c r="DL980" s="224" t="str">
        <f t="shared" si="917"/>
        <v xml:space="preserve"> </v>
      </c>
      <c r="DM980" s="224" t="str">
        <f t="shared" si="967"/>
        <v xml:space="preserve"> </v>
      </c>
      <c r="DN980" s="474"/>
      <c r="DO980" s="117"/>
      <c r="DP980" s="117"/>
      <c r="DQ980" s="117"/>
      <c r="DR980" s="117"/>
      <c r="DS980" s="117"/>
      <c r="DT980" s="254"/>
      <c r="DU980" s="476"/>
      <c r="DV980" s="224" t="str">
        <f t="shared" si="918"/>
        <v xml:space="preserve"> </v>
      </c>
      <c r="DW980" s="115"/>
      <c r="DX980" s="470"/>
      <c r="DY980" s="117"/>
      <c r="DZ980" s="704"/>
      <c r="EA980" s="224" t="str">
        <f t="shared" si="919"/>
        <v xml:space="preserve"> </v>
      </c>
      <c r="EB980" s="906"/>
      <c r="EC980" s="904"/>
      <c r="ED980" s="904"/>
      <c r="EE980" s="904"/>
      <c r="EF980" s="904"/>
      <c r="EG980" s="904"/>
      <c r="EH980" s="904"/>
      <c r="EI980" s="904"/>
      <c r="EJ980" s="904"/>
      <c r="EK980" s="905"/>
      <c r="EL980" s="80"/>
      <c r="EM980" s="224" t="str">
        <f t="shared" si="968"/>
        <v xml:space="preserve"> </v>
      </c>
      <c r="EN980" s="224" t="str">
        <f t="shared" si="969"/>
        <v xml:space="preserve"> </v>
      </c>
      <c r="EO980" s="115"/>
      <c r="EP980" s="1050"/>
      <c r="EQ980" s="253"/>
      <c r="ER980" s="117"/>
      <c r="ES980" s="1258">
        <f t="shared" si="970"/>
        <v>889</v>
      </c>
      <c r="ET980" s="224" t="str">
        <f t="shared" si="971"/>
        <v xml:space="preserve"> </v>
      </c>
      <c r="EU980" s="477" t="str">
        <f t="shared" si="972"/>
        <v/>
      </c>
      <c r="EV980" s="1334" t="str">
        <f t="shared" si="914"/>
        <v xml:space="preserve"> </v>
      </c>
      <c r="EW980" s="1332" t="str">
        <f t="shared" si="958"/>
        <v/>
      </c>
      <c r="EX980" s="1275" t="str">
        <f t="shared" si="940"/>
        <v/>
      </c>
      <c r="EY980" s="1275" t="str">
        <f t="shared" si="941"/>
        <v/>
      </c>
      <c r="EZ980" s="1275" t="str">
        <f t="shared" si="942"/>
        <v/>
      </c>
      <c r="FA980" s="1275" t="str">
        <f t="shared" si="943"/>
        <v/>
      </c>
      <c r="FB980" s="1275" t="str">
        <f t="shared" si="944"/>
        <v/>
      </c>
      <c r="FC980" s="1333" t="str">
        <f t="shared" si="945"/>
        <v/>
      </c>
      <c r="FE980" s="1234" t="str">
        <f t="shared" si="946"/>
        <v xml:space="preserve"> </v>
      </c>
      <c r="FF980" s="1234" t="str">
        <f t="shared" si="947"/>
        <v xml:space="preserve"> </v>
      </c>
      <c r="FG980" s="1234" t="str">
        <f t="shared" si="948"/>
        <v xml:space="preserve"> </v>
      </c>
      <c r="FH980" s="1234" t="str">
        <f t="shared" si="949"/>
        <v xml:space="preserve"> </v>
      </c>
      <c r="FI980" s="1234" t="str">
        <f t="shared" si="920"/>
        <v xml:space="preserve"> </v>
      </c>
      <c r="FJ980" s="1234" t="str">
        <f t="shared" si="950"/>
        <v xml:space="preserve"> </v>
      </c>
      <c r="FK980" s="1234">
        <f t="shared" si="921"/>
        <v>0</v>
      </c>
      <c r="FL980" s="1227"/>
      <c r="FM980" s="1234" t="str">
        <f t="shared" si="922"/>
        <v xml:space="preserve"> </v>
      </c>
      <c r="FN980" s="1234" t="str">
        <f t="shared" si="923"/>
        <v xml:space="preserve"> </v>
      </c>
      <c r="FO980" s="1234" t="str">
        <f t="shared" si="951"/>
        <v xml:space="preserve"> </v>
      </c>
      <c r="FP980" s="1234" t="str">
        <f t="shared" si="952"/>
        <v xml:space="preserve"> </v>
      </c>
      <c r="FQ980" s="1234" t="str">
        <f t="shared" si="924"/>
        <v xml:space="preserve"> </v>
      </c>
      <c r="FR980" s="1234" t="str">
        <f t="shared" si="953"/>
        <v xml:space="preserve"> </v>
      </c>
      <c r="FS980" s="1234">
        <f t="shared" si="959"/>
        <v>0</v>
      </c>
      <c r="FT980" s="1227"/>
      <c r="FU980" s="1234" t="str">
        <f t="shared" si="954"/>
        <v xml:space="preserve"> </v>
      </c>
      <c r="FV980" s="1234" t="str">
        <f t="shared" si="955"/>
        <v xml:space="preserve"> </v>
      </c>
      <c r="FW980" s="1234" t="str">
        <f t="shared" si="956"/>
        <v xml:space="preserve"> </v>
      </c>
      <c r="FX980" s="1234" t="str">
        <f t="shared" si="925"/>
        <v xml:space="preserve"> </v>
      </c>
      <c r="FY980" s="1234" t="str">
        <f t="shared" si="926"/>
        <v xml:space="preserve"> </v>
      </c>
      <c r="FZ980" s="1234" t="str">
        <f t="shared" si="957"/>
        <v xml:space="preserve"> </v>
      </c>
      <c r="GA980" s="1234">
        <f t="shared" si="927"/>
        <v>0</v>
      </c>
      <c r="GB980" s="1227"/>
      <c r="GC980" s="1234" t="str">
        <f t="shared" si="928"/>
        <v xml:space="preserve"> </v>
      </c>
      <c r="GD980" s="1234" t="str">
        <f t="shared" si="929"/>
        <v xml:space="preserve"> </v>
      </c>
      <c r="GE980" s="1234" t="str">
        <f t="shared" si="930"/>
        <v xml:space="preserve"> </v>
      </c>
      <c r="GF980" s="1234" t="str">
        <f t="shared" si="931"/>
        <v xml:space="preserve"> </v>
      </c>
      <c r="GG980" s="1234" t="str">
        <f t="shared" si="932"/>
        <v xml:space="preserve"> </v>
      </c>
      <c r="GH980" s="1234" t="str">
        <f t="shared" si="933"/>
        <v xml:space="preserve"> </v>
      </c>
      <c r="GI980" s="1234" t="str">
        <f t="shared" si="934"/>
        <v xml:space="preserve"> </v>
      </c>
      <c r="GJ980" s="1234" t="str">
        <f t="shared" si="935"/>
        <v xml:space="preserve"> </v>
      </c>
      <c r="GK980" s="1234" t="str">
        <f t="shared" si="936"/>
        <v xml:space="preserve"> </v>
      </c>
      <c r="GL980" s="1234" t="str">
        <f t="shared" si="937"/>
        <v xml:space="preserve"> </v>
      </c>
      <c r="GM980" s="1234" t="str">
        <f t="shared" si="938"/>
        <v xml:space="preserve"> </v>
      </c>
      <c r="GN980" s="1234">
        <f t="shared" si="939"/>
        <v>0</v>
      </c>
    </row>
    <row r="981" spans="1:196" s="100" customFormat="1" ht="27" customHeight="1" thickTop="1" thickBot="1">
      <c r="A981" s="1208">
        <f>【A票】【D票】!$D$10</f>
        <v>0</v>
      </c>
      <c r="B981" s="1212">
        <f>【A票】【D票】!$H$10</f>
        <v>0</v>
      </c>
      <c r="C981" s="1213" t="str">
        <f>【A票】【D票】!$K$10</f>
        <v xml:space="preserve"> </v>
      </c>
      <c r="D981" s="1214">
        <f t="shared" si="913"/>
        <v>890</v>
      </c>
      <c r="E981" s="914"/>
      <c r="F981" s="467"/>
      <c r="G981" s="469"/>
      <c r="H981" s="224" t="str">
        <f t="shared" si="960"/>
        <v xml:space="preserve"> </v>
      </c>
      <c r="I981" s="704"/>
      <c r="J981" s="117"/>
      <c r="K981" s="117"/>
      <c r="L981" s="117"/>
      <c r="M981" s="117"/>
      <c r="N981" s="117"/>
      <c r="O981" s="117"/>
      <c r="P981" s="117"/>
      <c r="Q981" s="117"/>
      <c r="R981" s="117"/>
      <c r="S981" s="117"/>
      <c r="T981" s="254"/>
      <c r="U981" s="646"/>
      <c r="V981" s="646"/>
      <c r="W981" s="114"/>
      <c r="X981" s="254"/>
      <c r="Y981" s="224" t="str">
        <f t="shared" si="961"/>
        <v xml:space="preserve"> </v>
      </c>
      <c r="Z981" s="579"/>
      <c r="AA981" s="704"/>
      <c r="AB981" s="119"/>
      <c r="AC981" s="224" t="str">
        <f t="shared" si="915"/>
        <v xml:space="preserve"> </v>
      </c>
      <c r="AD981" s="115"/>
      <c r="AE981" s="253"/>
      <c r="AF981" s="704"/>
      <c r="AG981" s="727"/>
      <c r="AH981" s="727"/>
      <c r="AI981" s="727"/>
      <c r="AJ981" s="727"/>
      <c r="AK981" s="591"/>
      <c r="AL981" s="727"/>
      <c r="AM981" s="727"/>
      <c r="AN981" s="727"/>
      <c r="AO981" s="727"/>
      <c r="AP981" s="727"/>
      <c r="AQ981" s="727"/>
      <c r="AR981" s="727"/>
      <c r="AS981" s="727"/>
      <c r="AT981" s="727"/>
      <c r="AU981" s="727"/>
      <c r="AV981" s="727"/>
      <c r="AW981" s="727"/>
      <c r="AX981" s="727"/>
      <c r="AY981" s="727"/>
      <c r="AZ981" s="727"/>
      <c r="BA981" s="727"/>
      <c r="BB981" s="727"/>
      <c r="BC981" s="821"/>
      <c r="BD981" s="727"/>
      <c r="BE981" s="727"/>
      <c r="BF981" s="727"/>
      <c r="BG981" s="727"/>
      <c r="BH981" s="727"/>
      <c r="BI981" s="727"/>
      <c r="BJ981" s="727"/>
      <c r="BK981" s="727"/>
      <c r="BL981" s="821"/>
      <c r="BM981" s="727"/>
      <c r="BN981" s="727"/>
      <c r="BO981" s="727"/>
      <c r="BP981" s="727"/>
      <c r="BQ981" s="727"/>
      <c r="BR981" s="821"/>
      <c r="BS981" s="727"/>
      <c r="BT981" s="727"/>
      <c r="BU981" s="727"/>
      <c r="BV981" s="591"/>
      <c r="BW981" s="224" t="str">
        <f t="shared" si="973"/>
        <v xml:space="preserve"> </v>
      </c>
      <c r="BX981" s="471">
        <f t="shared" si="962"/>
        <v>890</v>
      </c>
      <c r="BY981" s="117"/>
      <c r="BZ981" s="117"/>
      <c r="CA981" s="117"/>
      <c r="CB981" s="117"/>
      <c r="CC981" s="117"/>
      <c r="CD981" s="461"/>
      <c r="CE981" s="236"/>
      <c r="CF981" s="224" t="str">
        <f t="shared" si="963"/>
        <v xml:space="preserve"> </v>
      </c>
      <c r="CG981" s="116"/>
      <c r="CH981" s="117"/>
      <c r="CI981" s="117"/>
      <c r="CJ981" s="117"/>
      <c r="CK981" s="472"/>
      <c r="CL981" s="472"/>
      <c r="CM981" s="472"/>
      <c r="CN981" s="472"/>
      <c r="CO981" s="117"/>
      <c r="CP981" s="253"/>
      <c r="CQ981" s="120"/>
      <c r="CR981" s="224" t="str" cm="1">
        <f t="array" ref="CR981">IF(AND(SUM(COUNTIF(CG981:CM981,{"*不明*","*その他*"})+COUNTIF(CO981:CP981,{"*不明*","*その他*"}))&gt;0,CQ981=""),"その他・不明の場合,10)具体的内容、理由を記入",IF(OR(AND(CI981=CI$65,COUNTA(CJ981:CM981)&lt;4),AND(OR(CI981=CI$63,CI981=CI$64,CI981=CI$66,CI981=CI$67,CI981=CI$68,CI981=""),COUNTA(CJ981:CM981)&gt;0)),"3)介護保険認定済→要介護度、認知症自立度、寝たきり度、介護保険サービス記入",IF(OR(AND(OR(CM981=CM$63,CM981=CM$64),CN981=""),AND(OR(CM981=CM$65,CM981=CM$66),CN981&lt;&gt;"")),"7)介護保険サービス受けている/過去受けていた→具体的内容記入"," ")))</f>
        <v xml:space="preserve"> </v>
      </c>
      <c r="CS981" s="224" t="str">
        <f t="shared" si="964"/>
        <v xml:space="preserve"> </v>
      </c>
      <c r="CT981" s="116"/>
      <c r="CU981" s="253"/>
      <c r="CV981" s="117"/>
      <c r="CW981" s="117"/>
      <c r="CX981" s="253"/>
      <c r="CY981" s="117"/>
      <c r="CZ981" s="117"/>
      <c r="DA981" s="253"/>
      <c r="DB981" s="117"/>
      <c r="DC981" s="224" t="str">
        <f t="shared" si="965"/>
        <v xml:space="preserve"> </v>
      </c>
      <c r="DD981" s="224" t="str">
        <f t="shared" si="966"/>
        <v xml:space="preserve"> </v>
      </c>
      <c r="DE981" s="224" t="str">
        <f t="shared" si="916"/>
        <v xml:space="preserve"> </v>
      </c>
      <c r="DF981" s="121"/>
      <c r="DG981" s="114"/>
      <c r="DH981" s="704"/>
      <c r="DI981" s="119"/>
      <c r="DJ981" s="187"/>
      <c r="DK981" s="254"/>
      <c r="DL981" s="224" t="str">
        <f t="shared" si="917"/>
        <v xml:space="preserve"> </v>
      </c>
      <c r="DM981" s="224" t="str">
        <f t="shared" si="967"/>
        <v xml:space="preserve"> </v>
      </c>
      <c r="DN981" s="474"/>
      <c r="DO981" s="117"/>
      <c r="DP981" s="117"/>
      <c r="DQ981" s="117"/>
      <c r="DR981" s="117"/>
      <c r="DS981" s="117"/>
      <c r="DT981" s="254"/>
      <c r="DU981" s="476"/>
      <c r="DV981" s="224" t="str">
        <f t="shared" si="918"/>
        <v xml:space="preserve"> </v>
      </c>
      <c r="DW981" s="115"/>
      <c r="DX981" s="470"/>
      <c r="DY981" s="117"/>
      <c r="DZ981" s="704"/>
      <c r="EA981" s="224" t="str">
        <f t="shared" si="919"/>
        <v xml:space="preserve"> </v>
      </c>
      <c r="EB981" s="906"/>
      <c r="EC981" s="904"/>
      <c r="ED981" s="904"/>
      <c r="EE981" s="904"/>
      <c r="EF981" s="904"/>
      <c r="EG981" s="904"/>
      <c r="EH981" s="904"/>
      <c r="EI981" s="904"/>
      <c r="EJ981" s="904"/>
      <c r="EK981" s="905"/>
      <c r="EL981" s="80"/>
      <c r="EM981" s="224" t="str">
        <f t="shared" si="968"/>
        <v xml:space="preserve"> </v>
      </c>
      <c r="EN981" s="224" t="str">
        <f t="shared" si="969"/>
        <v xml:space="preserve"> </v>
      </c>
      <c r="EO981" s="115"/>
      <c r="EP981" s="1050"/>
      <c r="EQ981" s="253"/>
      <c r="ER981" s="117"/>
      <c r="ES981" s="1258">
        <f t="shared" si="970"/>
        <v>890</v>
      </c>
      <c r="ET981" s="224" t="str">
        <f t="shared" si="971"/>
        <v xml:space="preserve"> </v>
      </c>
      <c r="EU981" s="477" t="str">
        <f t="shared" si="972"/>
        <v/>
      </c>
      <c r="EV981" s="1334" t="str">
        <f t="shared" si="914"/>
        <v xml:space="preserve"> </v>
      </c>
      <c r="EW981" s="1332" t="str">
        <f t="shared" si="958"/>
        <v/>
      </c>
      <c r="EX981" s="1275" t="str">
        <f t="shared" si="940"/>
        <v/>
      </c>
      <c r="EY981" s="1275" t="str">
        <f t="shared" si="941"/>
        <v/>
      </c>
      <c r="EZ981" s="1275" t="str">
        <f t="shared" si="942"/>
        <v/>
      </c>
      <c r="FA981" s="1275" t="str">
        <f t="shared" si="943"/>
        <v/>
      </c>
      <c r="FB981" s="1275" t="str">
        <f t="shared" si="944"/>
        <v/>
      </c>
      <c r="FC981" s="1333" t="str">
        <f t="shared" si="945"/>
        <v/>
      </c>
      <c r="FE981" s="1234" t="str">
        <f t="shared" si="946"/>
        <v xml:space="preserve"> </v>
      </c>
      <c r="FF981" s="1234" t="str">
        <f t="shared" si="947"/>
        <v xml:space="preserve"> </v>
      </c>
      <c r="FG981" s="1234" t="str">
        <f t="shared" si="948"/>
        <v xml:space="preserve"> </v>
      </c>
      <c r="FH981" s="1234" t="str">
        <f t="shared" si="949"/>
        <v xml:space="preserve"> </v>
      </c>
      <c r="FI981" s="1234" t="str">
        <f t="shared" si="920"/>
        <v xml:space="preserve"> </v>
      </c>
      <c r="FJ981" s="1234" t="str">
        <f t="shared" si="950"/>
        <v xml:space="preserve"> </v>
      </c>
      <c r="FK981" s="1234">
        <f t="shared" si="921"/>
        <v>0</v>
      </c>
      <c r="FL981" s="1227"/>
      <c r="FM981" s="1234" t="str">
        <f t="shared" si="922"/>
        <v xml:space="preserve"> </v>
      </c>
      <c r="FN981" s="1234" t="str">
        <f t="shared" si="923"/>
        <v xml:space="preserve"> </v>
      </c>
      <c r="FO981" s="1234" t="str">
        <f t="shared" si="951"/>
        <v xml:space="preserve"> </v>
      </c>
      <c r="FP981" s="1234" t="str">
        <f t="shared" si="952"/>
        <v xml:space="preserve"> </v>
      </c>
      <c r="FQ981" s="1234" t="str">
        <f t="shared" si="924"/>
        <v xml:space="preserve"> </v>
      </c>
      <c r="FR981" s="1234" t="str">
        <f t="shared" si="953"/>
        <v xml:space="preserve"> </v>
      </c>
      <c r="FS981" s="1234">
        <f t="shared" si="959"/>
        <v>0</v>
      </c>
      <c r="FT981" s="1227"/>
      <c r="FU981" s="1234" t="str">
        <f t="shared" si="954"/>
        <v xml:space="preserve"> </v>
      </c>
      <c r="FV981" s="1234" t="str">
        <f t="shared" si="955"/>
        <v xml:space="preserve"> </v>
      </c>
      <c r="FW981" s="1234" t="str">
        <f t="shared" si="956"/>
        <v xml:space="preserve"> </v>
      </c>
      <c r="FX981" s="1234" t="str">
        <f t="shared" si="925"/>
        <v xml:space="preserve"> </v>
      </c>
      <c r="FY981" s="1234" t="str">
        <f t="shared" si="926"/>
        <v xml:space="preserve"> </v>
      </c>
      <c r="FZ981" s="1234" t="str">
        <f t="shared" si="957"/>
        <v xml:space="preserve"> </v>
      </c>
      <c r="GA981" s="1234">
        <f t="shared" si="927"/>
        <v>0</v>
      </c>
      <c r="GB981" s="1227"/>
      <c r="GC981" s="1234" t="str">
        <f t="shared" si="928"/>
        <v xml:space="preserve"> </v>
      </c>
      <c r="GD981" s="1234" t="str">
        <f t="shared" si="929"/>
        <v xml:space="preserve"> </v>
      </c>
      <c r="GE981" s="1234" t="str">
        <f t="shared" si="930"/>
        <v xml:space="preserve"> </v>
      </c>
      <c r="GF981" s="1234" t="str">
        <f t="shared" si="931"/>
        <v xml:space="preserve"> </v>
      </c>
      <c r="GG981" s="1234" t="str">
        <f t="shared" si="932"/>
        <v xml:space="preserve"> </v>
      </c>
      <c r="GH981" s="1234" t="str">
        <f t="shared" si="933"/>
        <v xml:space="preserve"> </v>
      </c>
      <c r="GI981" s="1234" t="str">
        <f t="shared" si="934"/>
        <v xml:space="preserve"> </v>
      </c>
      <c r="GJ981" s="1234" t="str">
        <f t="shared" si="935"/>
        <v xml:space="preserve"> </v>
      </c>
      <c r="GK981" s="1234" t="str">
        <f t="shared" si="936"/>
        <v xml:space="preserve"> </v>
      </c>
      <c r="GL981" s="1234" t="str">
        <f t="shared" si="937"/>
        <v xml:space="preserve"> </v>
      </c>
      <c r="GM981" s="1234" t="str">
        <f t="shared" si="938"/>
        <v xml:space="preserve"> </v>
      </c>
      <c r="GN981" s="1234">
        <f t="shared" si="939"/>
        <v>0</v>
      </c>
    </row>
    <row r="982" spans="1:196" s="100" customFormat="1" ht="27" customHeight="1" thickTop="1" thickBot="1">
      <c r="A982" s="1208">
        <f>【A票】【D票】!$D$10</f>
        <v>0</v>
      </c>
      <c r="B982" s="1212">
        <f>【A票】【D票】!$H$10</f>
        <v>0</v>
      </c>
      <c r="C982" s="1213" t="str">
        <f>【A票】【D票】!$K$10</f>
        <v xml:space="preserve"> </v>
      </c>
      <c r="D982" s="1214">
        <f t="shared" si="913"/>
        <v>891</v>
      </c>
      <c r="E982" s="914"/>
      <c r="F982" s="467"/>
      <c r="G982" s="469"/>
      <c r="H982" s="224" t="str">
        <f t="shared" si="960"/>
        <v xml:space="preserve"> </v>
      </c>
      <c r="I982" s="704"/>
      <c r="J982" s="117"/>
      <c r="K982" s="117"/>
      <c r="L982" s="117"/>
      <c r="M982" s="117"/>
      <c r="N982" s="117"/>
      <c r="O982" s="117"/>
      <c r="P982" s="117"/>
      <c r="Q982" s="117"/>
      <c r="R982" s="117"/>
      <c r="S982" s="117"/>
      <c r="T982" s="254"/>
      <c r="U982" s="646"/>
      <c r="V982" s="646"/>
      <c r="W982" s="114"/>
      <c r="X982" s="254"/>
      <c r="Y982" s="224" t="str">
        <f t="shared" si="961"/>
        <v xml:space="preserve"> </v>
      </c>
      <c r="Z982" s="579"/>
      <c r="AA982" s="704"/>
      <c r="AB982" s="119"/>
      <c r="AC982" s="224" t="str">
        <f t="shared" si="915"/>
        <v xml:space="preserve"> </v>
      </c>
      <c r="AD982" s="115"/>
      <c r="AE982" s="253"/>
      <c r="AF982" s="704"/>
      <c r="AG982" s="727"/>
      <c r="AH982" s="727"/>
      <c r="AI982" s="727"/>
      <c r="AJ982" s="727"/>
      <c r="AK982" s="591"/>
      <c r="AL982" s="727"/>
      <c r="AM982" s="727"/>
      <c r="AN982" s="727"/>
      <c r="AO982" s="727"/>
      <c r="AP982" s="727"/>
      <c r="AQ982" s="727"/>
      <c r="AR982" s="727"/>
      <c r="AS982" s="727"/>
      <c r="AT982" s="727"/>
      <c r="AU982" s="727"/>
      <c r="AV982" s="727"/>
      <c r="AW982" s="727"/>
      <c r="AX982" s="727"/>
      <c r="AY982" s="727"/>
      <c r="AZ982" s="727"/>
      <c r="BA982" s="727"/>
      <c r="BB982" s="727"/>
      <c r="BC982" s="821"/>
      <c r="BD982" s="727"/>
      <c r="BE982" s="727"/>
      <c r="BF982" s="727"/>
      <c r="BG982" s="727"/>
      <c r="BH982" s="727"/>
      <c r="BI982" s="727"/>
      <c r="BJ982" s="727"/>
      <c r="BK982" s="727"/>
      <c r="BL982" s="821"/>
      <c r="BM982" s="727"/>
      <c r="BN982" s="727"/>
      <c r="BO982" s="727"/>
      <c r="BP982" s="727"/>
      <c r="BQ982" s="727"/>
      <c r="BR982" s="821"/>
      <c r="BS982" s="727"/>
      <c r="BT982" s="727"/>
      <c r="BU982" s="727"/>
      <c r="BV982" s="591"/>
      <c r="BW982" s="224" t="str">
        <f t="shared" si="973"/>
        <v xml:space="preserve"> </v>
      </c>
      <c r="BX982" s="471">
        <f t="shared" si="962"/>
        <v>891</v>
      </c>
      <c r="BY982" s="117"/>
      <c r="BZ982" s="117"/>
      <c r="CA982" s="117"/>
      <c r="CB982" s="117"/>
      <c r="CC982" s="117"/>
      <c r="CD982" s="461"/>
      <c r="CE982" s="236"/>
      <c r="CF982" s="224" t="str">
        <f t="shared" si="963"/>
        <v xml:space="preserve"> </v>
      </c>
      <c r="CG982" s="116"/>
      <c r="CH982" s="117"/>
      <c r="CI982" s="117"/>
      <c r="CJ982" s="117"/>
      <c r="CK982" s="472"/>
      <c r="CL982" s="472"/>
      <c r="CM982" s="472"/>
      <c r="CN982" s="472"/>
      <c r="CO982" s="117"/>
      <c r="CP982" s="253"/>
      <c r="CQ982" s="120"/>
      <c r="CR982" s="224" t="str" cm="1">
        <f t="array" ref="CR982">IF(AND(SUM(COUNTIF(CG982:CM982,{"*不明*","*その他*"})+COUNTIF(CO982:CP982,{"*不明*","*その他*"}))&gt;0,CQ982=""),"その他・不明の場合,10)具体的内容、理由を記入",IF(OR(AND(CI982=CI$65,COUNTA(CJ982:CM982)&lt;4),AND(OR(CI982=CI$63,CI982=CI$64,CI982=CI$66,CI982=CI$67,CI982=CI$68,CI982=""),COUNTA(CJ982:CM982)&gt;0)),"3)介護保険認定済→要介護度、認知症自立度、寝たきり度、介護保険サービス記入",IF(OR(AND(OR(CM982=CM$63,CM982=CM$64),CN982=""),AND(OR(CM982=CM$65,CM982=CM$66),CN982&lt;&gt;"")),"7)介護保険サービス受けている/過去受けていた→具体的内容記入"," ")))</f>
        <v xml:space="preserve"> </v>
      </c>
      <c r="CS982" s="224" t="str">
        <f t="shared" si="964"/>
        <v xml:space="preserve"> </v>
      </c>
      <c r="CT982" s="116"/>
      <c r="CU982" s="253"/>
      <c r="CV982" s="117"/>
      <c r="CW982" s="117"/>
      <c r="CX982" s="253"/>
      <c r="CY982" s="117"/>
      <c r="CZ982" s="117"/>
      <c r="DA982" s="253"/>
      <c r="DB982" s="117"/>
      <c r="DC982" s="224" t="str">
        <f t="shared" si="965"/>
        <v xml:space="preserve"> </v>
      </c>
      <c r="DD982" s="224" t="str">
        <f t="shared" si="966"/>
        <v xml:space="preserve"> </v>
      </c>
      <c r="DE982" s="224" t="str">
        <f t="shared" si="916"/>
        <v xml:space="preserve"> </v>
      </c>
      <c r="DF982" s="121"/>
      <c r="DG982" s="114"/>
      <c r="DH982" s="704"/>
      <c r="DI982" s="119"/>
      <c r="DJ982" s="187"/>
      <c r="DK982" s="254"/>
      <c r="DL982" s="224" t="str">
        <f t="shared" si="917"/>
        <v xml:space="preserve"> </v>
      </c>
      <c r="DM982" s="224" t="str">
        <f t="shared" si="967"/>
        <v xml:space="preserve"> </v>
      </c>
      <c r="DN982" s="474"/>
      <c r="DO982" s="117"/>
      <c r="DP982" s="117"/>
      <c r="DQ982" s="117"/>
      <c r="DR982" s="117"/>
      <c r="DS982" s="117"/>
      <c r="DT982" s="254"/>
      <c r="DU982" s="476"/>
      <c r="DV982" s="224" t="str">
        <f t="shared" si="918"/>
        <v xml:space="preserve"> </v>
      </c>
      <c r="DW982" s="115"/>
      <c r="DX982" s="470"/>
      <c r="DY982" s="117"/>
      <c r="DZ982" s="704"/>
      <c r="EA982" s="224" t="str">
        <f t="shared" si="919"/>
        <v xml:space="preserve"> </v>
      </c>
      <c r="EB982" s="906"/>
      <c r="EC982" s="904"/>
      <c r="ED982" s="904"/>
      <c r="EE982" s="904"/>
      <c r="EF982" s="904"/>
      <c r="EG982" s="904"/>
      <c r="EH982" s="904"/>
      <c r="EI982" s="904"/>
      <c r="EJ982" s="904"/>
      <c r="EK982" s="905"/>
      <c r="EL982" s="80"/>
      <c r="EM982" s="224" t="str">
        <f t="shared" si="968"/>
        <v xml:space="preserve"> </v>
      </c>
      <c r="EN982" s="224" t="str">
        <f t="shared" si="969"/>
        <v xml:space="preserve"> </v>
      </c>
      <c r="EO982" s="115"/>
      <c r="EP982" s="1050"/>
      <c r="EQ982" s="253"/>
      <c r="ER982" s="117"/>
      <c r="ES982" s="1258">
        <f t="shared" si="970"/>
        <v>891</v>
      </c>
      <c r="ET982" s="224" t="str">
        <f t="shared" si="971"/>
        <v xml:space="preserve"> </v>
      </c>
      <c r="EU982" s="477" t="str">
        <f t="shared" si="972"/>
        <v/>
      </c>
      <c r="EV982" s="1334" t="str">
        <f t="shared" si="914"/>
        <v xml:space="preserve"> </v>
      </c>
      <c r="EW982" s="1332" t="str">
        <f t="shared" si="958"/>
        <v/>
      </c>
      <c r="EX982" s="1275" t="str">
        <f t="shared" si="940"/>
        <v/>
      </c>
      <c r="EY982" s="1275" t="str">
        <f t="shared" si="941"/>
        <v/>
      </c>
      <c r="EZ982" s="1275" t="str">
        <f t="shared" si="942"/>
        <v/>
      </c>
      <c r="FA982" s="1275" t="str">
        <f t="shared" si="943"/>
        <v/>
      </c>
      <c r="FB982" s="1275" t="str">
        <f t="shared" si="944"/>
        <v/>
      </c>
      <c r="FC982" s="1333" t="str">
        <f t="shared" si="945"/>
        <v/>
      </c>
      <c r="FE982" s="1234" t="str">
        <f t="shared" si="946"/>
        <v xml:space="preserve"> </v>
      </c>
      <c r="FF982" s="1234" t="str">
        <f t="shared" si="947"/>
        <v xml:space="preserve"> </v>
      </c>
      <c r="FG982" s="1234" t="str">
        <f t="shared" si="948"/>
        <v xml:space="preserve"> </v>
      </c>
      <c r="FH982" s="1234" t="str">
        <f t="shared" si="949"/>
        <v xml:space="preserve"> </v>
      </c>
      <c r="FI982" s="1234" t="str">
        <f t="shared" si="920"/>
        <v xml:space="preserve"> </v>
      </c>
      <c r="FJ982" s="1234" t="str">
        <f t="shared" si="950"/>
        <v xml:space="preserve"> </v>
      </c>
      <c r="FK982" s="1234">
        <f t="shared" si="921"/>
        <v>0</v>
      </c>
      <c r="FL982" s="1227"/>
      <c r="FM982" s="1234" t="str">
        <f t="shared" si="922"/>
        <v xml:space="preserve"> </v>
      </c>
      <c r="FN982" s="1234" t="str">
        <f t="shared" si="923"/>
        <v xml:space="preserve"> </v>
      </c>
      <c r="FO982" s="1234" t="str">
        <f t="shared" si="951"/>
        <v xml:space="preserve"> </v>
      </c>
      <c r="FP982" s="1234" t="str">
        <f t="shared" si="952"/>
        <v xml:space="preserve"> </v>
      </c>
      <c r="FQ982" s="1234" t="str">
        <f t="shared" si="924"/>
        <v xml:space="preserve"> </v>
      </c>
      <c r="FR982" s="1234" t="str">
        <f t="shared" si="953"/>
        <v xml:space="preserve"> </v>
      </c>
      <c r="FS982" s="1234">
        <f t="shared" si="959"/>
        <v>0</v>
      </c>
      <c r="FT982" s="1227"/>
      <c r="FU982" s="1234" t="str">
        <f t="shared" si="954"/>
        <v xml:space="preserve"> </v>
      </c>
      <c r="FV982" s="1234" t="str">
        <f t="shared" si="955"/>
        <v xml:space="preserve"> </v>
      </c>
      <c r="FW982" s="1234" t="str">
        <f t="shared" si="956"/>
        <v xml:space="preserve"> </v>
      </c>
      <c r="FX982" s="1234" t="str">
        <f t="shared" si="925"/>
        <v xml:space="preserve"> </v>
      </c>
      <c r="FY982" s="1234" t="str">
        <f t="shared" si="926"/>
        <v xml:space="preserve"> </v>
      </c>
      <c r="FZ982" s="1234" t="str">
        <f t="shared" si="957"/>
        <v xml:space="preserve"> </v>
      </c>
      <c r="GA982" s="1234">
        <f t="shared" si="927"/>
        <v>0</v>
      </c>
      <c r="GB982" s="1227"/>
      <c r="GC982" s="1234" t="str">
        <f t="shared" si="928"/>
        <v xml:space="preserve"> </v>
      </c>
      <c r="GD982" s="1234" t="str">
        <f t="shared" si="929"/>
        <v xml:space="preserve"> </v>
      </c>
      <c r="GE982" s="1234" t="str">
        <f t="shared" si="930"/>
        <v xml:space="preserve"> </v>
      </c>
      <c r="GF982" s="1234" t="str">
        <f t="shared" si="931"/>
        <v xml:space="preserve"> </v>
      </c>
      <c r="GG982" s="1234" t="str">
        <f t="shared" si="932"/>
        <v xml:space="preserve"> </v>
      </c>
      <c r="GH982" s="1234" t="str">
        <f t="shared" si="933"/>
        <v xml:space="preserve"> </v>
      </c>
      <c r="GI982" s="1234" t="str">
        <f t="shared" si="934"/>
        <v xml:space="preserve"> </v>
      </c>
      <c r="GJ982" s="1234" t="str">
        <f t="shared" si="935"/>
        <v xml:space="preserve"> </v>
      </c>
      <c r="GK982" s="1234" t="str">
        <f t="shared" si="936"/>
        <v xml:space="preserve"> </v>
      </c>
      <c r="GL982" s="1234" t="str">
        <f t="shared" si="937"/>
        <v xml:space="preserve"> </v>
      </c>
      <c r="GM982" s="1234" t="str">
        <f t="shared" si="938"/>
        <v xml:space="preserve"> </v>
      </c>
      <c r="GN982" s="1234">
        <f t="shared" si="939"/>
        <v>0</v>
      </c>
    </row>
    <row r="983" spans="1:196" s="100" customFormat="1" ht="27" customHeight="1" thickTop="1" thickBot="1">
      <c r="A983" s="1208">
        <f>【A票】【D票】!$D$10</f>
        <v>0</v>
      </c>
      <c r="B983" s="1212">
        <f>【A票】【D票】!$H$10</f>
        <v>0</v>
      </c>
      <c r="C983" s="1213" t="str">
        <f>【A票】【D票】!$K$10</f>
        <v xml:space="preserve"> </v>
      </c>
      <c r="D983" s="1214">
        <f t="shared" ref="D983:D1046" si="974">ROW()-91</f>
        <v>892</v>
      </c>
      <c r="E983" s="914"/>
      <c r="F983" s="467"/>
      <c r="G983" s="469"/>
      <c r="H983" s="224" t="str">
        <f t="shared" si="960"/>
        <v xml:space="preserve"> </v>
      </c>
      <c r="I983" s="704"/>
      <c r="J983" s="117"/>
      <c r="K983" s="117"/>
      <c r="L983" s="117"/>
      <c r="M983" s="117"/>
      <c r="N983" s="117"/>
      <c r="O983" s="117"/>
      <c r="P983" s="117"/>
      <c r="Q983" s="117"/>
      <c r="R983" s="117"/>
      <c r="S983" s="117"/>
      <c r="T983" s="254"/>
      <c r="U983" s="646"/>
      <c r="V983" s="646"/>
      <c r="W983" s="114"/>
      <c r="X983" s="254"/>
      <c r="Y983" s="224" t="str">
        <f t="shared" si="961"/>
        <v xml:space="preserve"> </v>
      </c>
      <c r="Z983" s="579"/>
      <c r="AA983" s="704"/>
      <c r="AB983" s="119"/>
      <c r="AC983" s="224" t="str">
        <f t="shared" si="915"/>
        <v xml:space="preserve"> </v>
      </c>
      <c r="AD983" s="115"/>
      <c r="AE983" s="253"/>
      <c r="AF983" s="704"/>
      <c r="AG983" s="727"/>
      <c r="AH983" s="727"/>
      <c r="AI983" s="727"/>
      <c r="AJ983" s="727"/>
      <c r="AK983" s="591"/>
      <c r="AL983" s="727"/>
      <c r="AM983" s="727"/>
      <c r="AN983" s="727"/>
      <c r="AO983" s="727"/>
      <c r="AP983" s="727"/>
      <c r="AQ983" s="727"/>
      <c r="AR983" s="727"/>
      <c r="AS983" s="727"/>
      <c r="AT983" s="727"/>
      <c r="AU983" s="727"/>
      <c r="AV983" s="727"/>
      <c r="AW983" s="727"/>
      <c r="AX983" s="727"/>
      <c r="AY983" s="727"/>
      <c r="AZ983" s="727"/>
      <c r="BA983" s="727"/>
      <c r="BB983" s="727"/>
      <c r="BC983" s="821"/>
      <c r="BD983" s="727"/>
      <c r="BE983" s="727"/>
      <c r="BF983" s="727"/>
      <c r="BG983" s="727"/>
      <c r="BH983" s="727"/>
      <c r="BI983" s="727"/>
      <c r="BJ983" s="727"/>
      <c r="BK983" s="727"/>
      <c r="BL983" s="821"/>
      <c r="BM983" s="727"/>
      <c r="BN983" s="727"/>
      <c r="BO983" s="727"/>
      <c r="BP983" s="727"/>
      <c r="BQ983" s="727"/>
      <c r="BR983" s="821"/>
      <c r="BS983" s="727"/>
      <c r="BT983" s="727"/>
      <c r="BU983" s="727"/>
      <c r="BV983" s="591"/>
      <c r="BW983" s="224" t="str">
        <f t="shared" si="973"/>
        <v xml:space="preserve"> </v>
      </c>
      <c r="BX983" s="471">
        <f t="shared" si="962"/>
        <v>892</v>
      </c>
      <c r="BY983" s="117"/>
      <c r="BZ983" s="117"/>
      <c r="CA983" s="117"/>
      <c r="CB983" s="117"/>
      <c r="CC983" s="117"/>
      <c r="CD983" s="461"/>
      <c r="CE983" s="236"/>
      <c r="CF983" s="224" t="str">
        <f t="shared" si="963"/>
        <v xml:space="preserve"> </v>
      </c>
      <c r="CG983" s="116"/>
      <c r="CH983" s="117"/>
      <c r="CI983" s="117"/>
      <c r="CJ983" s="117"/>
      <c r="CK983" s="472"/>
      <c r="CL983" s="472"/>
      <c r="CM983" s="472"/>
      <c r="CN983" s="472"/>
      <c r="CO983" s="117"/>
      <c r="CP983" s="253"/>
      <c r="CQ983" s="120"/>
      <c r="CR983" s="224" t="str" cm="1">
        <f t="array" ref="CR983">IF(AND(SUM(COUNTIF(CG983:CM983,{"*不明*","*その他*"})+COUNTIF(CO983:CP983,{"*不明*","*その他*"}))&gt;0,CQ983=""),"その他・不明の場合,10)具体的内容、理由を記入",IF(OR(AND(CI983=CI$65,COUNTA(CJ983:CM983)&lt;4),AND(OR(CI983=CI$63,CI983=CI$64,CI983=CI$66,CI983=CI$67,CI983=CI$68,CI983=""),COUNTA(CJ983:CM983)&gt;0)),"3)介護保険認定済→要介護度、認知症自立度、寝たきり度、介護保険サービス記入",IF(OR(AND(OR(CM983=CM$63,CM983=CM$64),CN983=""),AND(OR(CM983=CM$65,CM983=CM$66),CN983&lt;&gt;"")),"7)介護保険サービス受けている/過去受けていた→具体的内容記入"," ")))</f>
        <v xml:space="preserve"> </v>
      </c>
      <c r="CS983" s="224" t="str">
        <f t="shared" si="964"/>
        <v xml:space="preserve"> </v>
      </c>
      <c r="CT983" s="116"/>
      <c r="CU983" s="253"/>
      <c r="CV983" s="117"/>
      <c r="CW983" s="117"/>
      <c r="CX983" s="253"/>
      <c r="CY983" s="117"/>
      <c r="CZ983" s="117"/>
      <c r="DA983" s="253"/>
      <c r="DB983" s="117"/>
      <c r="DC983" s="224" t="str">
        <f t="shared" si="965"/>
        <v xml:space="preserve"> </v>
      </c>
      <c r="DD983" s="224" t="str">
        <f t="shared" si="966"/>
        <v xml:space="preserve"> </v>
      </c>
      <c r="DE983" s="224" t="str">
        <f t="shared" si="916"/>
        <v xml:space="preserve"> </v>
      </c>
      <c r="DF983" s="121"/>
      <c r="DG983" s="114"/>
      <c r="DH983" s="704"/>
      <c r="DI983" s="119"/>
      <c r="DJ983" s="187"/>
      <c r="DK983" s="254"/>
      <c r="DL983" s="224" t="str">
        <f t="shared" si="917"/>
        <v xml:space="preserve"> </v>
      </c>
      <c r="DM983" s="224" t="str">
        <f t="shared" si="967"/>
        <v xml:space="preserve"> </v>
      </c>
      <c r="DN983" s="474"/>
      <c r="DO983" s="117"/>
      <c r="DP983" s="117"/>
      <c r="DQ983" s="117"/>
      <c r="DR983" s="117"/>
      <c r="DS983" s="117"/>
      <c r="DT983" s="254"/>
      <c r="DU983" s="476"/>
      <c r="DV983" s="224" t="str">
        <f t="shared" si="918"/>
        <v xml:space="preserve"> </v>
      </c>
      <c r="DW983" s="115"/>
      <c r="DX983" s="470"/>
      <c r="DY983" s="117"/>
      <c r="DZ983" s="704"/>
      <c r="EA983" s="224" t="str">
        <f t="shared" si="919"/>
        <v xml:space="preserve"> </v>
      </c>
      <c r="EB983" s="906"/>
      <c r="EC983" s="904"/>
      <c r="ED983" s="904"/>
      <c r="EE983" s="904"/>
      <c r="EF983" s="904"/>
      <c r="EG983" s="904"/>
      <c r="EH983" s="904"/>
      <c r="EI983" s="904"/>
      <c r="EJ983" s="904"/>
      <c r="EK983" s="905"/>
      <c r="EL983" s="80"/>
      <c r="EM983" s="224" t="str">
        <f t="shared" si="968"/>
        <v xml:space="preserve"> </v>
      </c>
      <c r="EN983" s="224" t="str">
        <f t="shared" si="969"/>
        <v xml:space="preserve"> </v>
      </c>
      <c r="EO983" s="115"/>
      <c r="EP983" s="1050"/>
      <c r="EQ983" s="253"/>
      <c r="ER983" s="117"/>
      <c r="ES983" s="1258">
        <f t="shared" si="970"/>
        <v>892</v>
      </c>
      <c r="ET983" s="224" t="str">
        <f t="shared" si="971"/>
        <v xml:space="preserve"> </v>
      </c>
      <c r="EU983" s="477" t="str">
        <f t="shared" si="972"/>
        <v/>
      </c>
      <c r="EV983" s="1334" t="str">
        <f t="shared" si="914"/>
        <v xml:space="preserve"> </v>
      </c>
      <c r="EW983" s="1332" t="str">
        <f t="shared" si="958"/>
        <v/>
      </c>
      <c r="EX983" s="1275" t="str">
        <f t="shared" si="940"/>
        <v/>
      </c>
      <c r="EY983" s="1275" t="str">
        <f t="shared" si="941"/>
        <v/>
      </c>
      <c r="EZ983" s="1275" t="str">
        <f t="shared" si="942"/>
        <v/>
      </c>
      <c r="FA983" s="1275" t="str">
        <f t="shared" si="943"/>
        <v/>
      </c>
      <c r="FB983" s="1275" t="str">
        <f t="shared" si="944"/>
        <v/>
      </c>
      <c r="FC983" s="1333" t="str">
        <f t="shared" si="945"/>
        <v/>
      </c>
      <c r="FE983" s="1234" t="str">
        <f t="shared" si="946"/>
        <v xml:space="preserve"> </v>
      </c>
      <c r="FF983" s="1234" t="str">
        <f t="shared" si="947"/>
        <v xml:space="preserve"> </v>
      </c>
      <c r="FG983" s="1234" t="str">
        <f t="shared" si="948"/>
        <v xml:space="preserve"> </v>
      </c>
      <c r="FH983" s="1234" t="str">
        <f t="shared" si="949"/>
        <v xml:space="preserve"> </v>
      </c>
      <c r="FI983" s="1234" t="str">
        <f t="shared" si="920"/>
        <v xml:space="preserve"> </v>
      </c>
      <c r="FJ983" s="1234" t="str">
        <f t="shared" si="950"/>
        <v xml:space="preserve"> </v>
      </c>
      <c r="FK983" s="1234">
        <f t="shared" si="921"/>
        <v>0</v>
      </c>
      <c r="FL983" s="1227"/>
      <c r="FM983" s="1234" t="str">
        <f t="shared" si="922"/>
        <v xml:space="preserve"> </v>
      </c>
      <c r="FN983" s="1234" t="str">
        <f t="shared" si="923"/>
        <v xml:space="preserve"> </v>
      </c>
      <c r="FO983" s="1234" t="str">
        <f t="shared" si="951"/>
        <v xml:space="preserve"> </v>
      </c>
      <c r="FP983" s="1234" t="str">
        <f t="shared" si="952"/>
        <v xml:space="preserve"> </v>
      </c>
      <c r="FQ983" s="1234" t="str">
        <f t="shared" si="924"/>
        <v xml:space="preserve"> </v>
      </c>
      <c r="FR983" s="1234" t="str">
        <f t="shared" si="953"/>
        <v xml:space="preserve"> </v>
      </c>
      <c r="FS983" s="1234">
        <f t="shared" si="959"/>
        <v>0</v>
      </c>
      <c r="FT983" s="1227"/>
      <c r="FU983" s="1234" t="str">
        <f t="shared" si="954"/>
        <v xml:space="preserve"> </v>
      </c>
      <c r="FV983" s="1234" t="str">
        <f t="shared" si="955"/>
        <v xml:space="preserve"> </v>
      </c>
      <c r="FW983" s="1234" t="str">
        <f t="shared" si="956"/>
        <v xml:space="preserve"> </v>
      </c>
      <c r="FX983" s="1234" t="str">
        <f t="shared" si="925"/>
        <v xml:space="preserve"> </v>
      </c>
      <c r="FY983" s="1234" t="str">
        <f t="shared" si="926"/>
        <v xml:space="preserve"> </v>
      </c>
      <c r="FZ983" s="1234" t="str">
        <f t="shared" si="957"/>
        <v xml:space="preserve"> </v>
      </c>
      <c r="GA983" s="1234">
        <f t="shared" si="927"/>
        <v>0</v>
      </c>
      <c r="GB983" s="1227"/>
      <c r="GC983" s="1234" t="str">
        <f t="shared" si="928"/>
        <v xml:space="preserve"> </v>
      </c>
      <c r="GD983" s="1234" t="str">
        <f t="shared" si="929"/>
        <v xml:space="preserve"> </v>
      </c>
      <c r="GE983" s="1234" t="str">
        <f t="shared" si="930"/>
        <v xml:space="preserve"> </v>
      </c>
      <c r="GF983" s="1234" t="str">
        <f t="shared" si="931"/>
        <v xml:space="preserve"> </v>
      </c>
      <c r="GG983" s="1234" t="str">
        <f t="shared" si="932"/>
        <v xml:space="preserve"> </v>
      </c>
      <c r="GH983" s="1234" t="str">
        <f t="shared" si="933"/>
        <v xml:space="preserve"> </v>
      </c>
      <c r="GI983" s="1234" t="str">
        <f t="shared" si="934"/>
        <v xml:space="preserve"> </v>
      </c>
      <c r="GJ983" s="1234" t="str">
        <f t="shared" si="935"/>
        <v xml:space="preserve"> </v>
      </c>
      <c r="GK983" s="1234" t="str">
        <f t="shared" si="936"/>
        <v xml:space="preserve"> </v>
      </c>
      <c r="GL983" s="1234" t="str">
        <f t="shared" si="937"/>
        <v xml:space="preserve"> </v>
      </c>
      <c r="GM983" s="1234" t="str">
        <f t="shared" si="938"/>
        <v xml:space="preserve"> </v>
      </c>
      <c r="GN983" s="1234">
        <f t="shared" si="939"/>
        <v>0</v>
      </c>
    </row>
    <row r="984" spans="1:196" s="100" customFormat="1" ht="27" customHeight="1" thickTop="1" thickBot="1">
      <c r="A984" s="1208">
        <f>【A票】【D票】!$D$10</f>
        <v>0</v>
      </c>
      <c r="B984" s="1212">
        <f>【A票】【D票】!$H$10</f>
        <v>0</v>
      </c>
      <c r="C984" s="1213" t="str">
        <f>【A票】【D票】!$K$10</f>
        <v xml:space="preserve"> </v>
      </c>
      <c r="D984" s="1214">
        <f t="shared" si="974"/>
        <v>893</v>
      </c>
      <c r="E984" s="914"/>
      <c r="F984" s="467"/>
      <c r="G984" s="469"/>
      <c r="H984" s="224" t="str">
        <f t="shared" si="960"/>
        <v xml:space="preserve"> </v>
      </c>
      <c r="I984" s="704"/>
      <c r="J984" s="117"/>
      <c r="K984" s="117"/>
      <c r="L984" s="117"/>
      <c r="M984" s="117"/>
      <c r="N984" s="117"/>
      <c r="O984" s="117"/>
      <c r="P984" s="117"/>
      <c r="Q984" s="117"/>
      <c r="R984" s="117"/>
      <c r="S984" s="117"/>
      <c r="T984" s="254"/>
      <c r="U984" s="646"/>
      <c r="V984" s="646"/>
      <c r="W984" s="114"/>
      <c r="X984" s="254"/>
      <c r="Y984" s="224" t="str">
        <f t="shared" si="961"/>
        <v xml:space="preserve"> </v>
      </c>
      <c r="Z984" s="579"/>
      <c r="AA984" s="704"/>
      <c r="AB984" s="119"/>
      <c r="AC984" s="224" t="str">
        <f t="shared" si="915"/>
        <v xml:space="preserve"> </v>
      </c>
      <c r="AD984" s="115"/>
      <c r="AE984" s="253"/>
      <c r="AF984" s="704"/>
      <c r="AG984" s="727"/>
      <c r="AH984" s="727"/>
      <c r="AI984" s="727"/>
      <c r="AJ984" s="727"/>
      <c r="AK984" s="591"/>
      <c r="AL984" s="727"/>
      <c r="AM984" s="727"/>
      <c r="AN984" s="727"/>
      <c r="AO984" s="727"/>
      <c r="AP984" s="727"/>
      <c r="AQ984" s="727"/>
      <c r="AR984" s="727"/>
      <c r="AS984" s="727"/>
      <c r="AT984" s="727"/>
      <c r="AU984" s="727"/>
      <c r="AV984" s="727"/>
      <c r="AW984" s="727"/>
      <c r="AX984" s="727"/>
      <c r="AY984" s="727"/>
      <c r="AZ984" s="727"/>
      <c r="BA984" s="727"/>
      <c r="BB984" s="727"/>
      <c r="BC984" s="821"/>
      <c r="BD984" s="727"/>
      <c r="BE984" s="727"/>
      <c r="BF984" s="727"/>
      <c r="BG984" s="727"/>
      <c r="BH984" s="727"/>
      <c r="BI984" s="727"/>
      <c r="BJ984" s="727"/>
      <c r="BK984" s="727"/>
      <c r="BL984" s="821"/>
      <c r="BM984" s="727"/>
      <c r="BN984" s="727"/>
      <c r="BO984" s="727"/>
      <c r="BP984" s="727"/>
      <c r="BQ984" s="727"/>
      <c r="BR984" s="821"/>
      <c r="BS984" s="727"/>
      <c r="BT984" s="727"/>
      <c r="BU984" s="727"/>
      <c r="BV984" s="591"/>
      <c r="BW984" s="224" t="str">
        <f t="shared" si="973"/>
        <v xml:space="preserve"> </v>
      </c>
      <c r="BX984" s="471">
        <f t="shared" si="962"/>
        <v>893</v>
      </c>
      <c r="BY984" s="117"/>
      <c r="BZ984" s="117"/>
      <c r="CA984" s="117"/>
      <c r="CB984" s="117"/>
      <c r="CC984" s="117"/>
      <c r="CD984" s="461"/>
      <c r="CE984" s="236"/>
      <c r="CF984" s="224" t="str">
        <f t="shared" si="963"/>
        <v xml:space="preserve"> </v>
      </c>
      <c r="CG984" s="116"/>
      <c r="CH984" s="117"/>
      <c r="CI984" s="117"/>
      <c r="CJ984" s="117"/>
      <c r="CK984" s="472"/>
      <c r="CL984" s="472"/>
      <c r="CM984" s="472"/>
      <c r="CN984" s="472"/>
      <c r="CO984" s="117"/>
      <c r="CP984" s="253"/>
      <c r="CQ984" s="120"/>
      <c r="CR984" s="224" t="str" cm="1">
        <f t="array" ref="CR984">IF(AND(SUM(COUNTIF(CG984:CM984,{"*不明*","*その他*"})+COUNTIF(CO984:CP984,{"*不明*","*その他*"}))&gt;0,CQ984=""),"その他・不明の場合,10)具体的内容、理由を記入",IF(OR(AND(CI984=CI$65,COUNTA(CJ984:CM984)&lt;4),AND(OR(CI984=CI$63,CI984=CI$64,CI984=CI$66,CI984=CI$67,CI984=CI$68,CI984=""),COUNTA(CJ984:CM984)&gt;0)),"3)介護保険認定済→要介護度、認知症自立度、寝たきり度、介護保険サービス記入",IF(OR(AND(OR(CM984=CM$63,CM984=CM$64),CN984=""),AND(OR(CM984=CM$65,CM984=CM$66),CN984&lt;&gt;"")),"7)介護保険サービス受けている/過去受けていた→具体的内容記入"," ")))</f>
        <v xml:space="preserve"> </v>
      </c>
      <c r="CS984" s="224" t="str">
        <f t="shared" si="964"/>
        <v xml:space="preserve"> </v>
      </c>
      <c r="CT984" s="116"/>
      <c r="CU984" s="253"/>
      <c r="CV984" s="117"/>
      <c r="CW984" s="117"/>
      <c r="CX984" s="253"/>
      <c r="CY984" s="117"/>
      <c r="CZ984" s="117"/>
      <c r="DA984" s="253"/>
      <c r="DB984" s="117"/>
      <c r="DC984" s="224" t="str">
        <f t="shared" si="965"/>
        <v xml:space="preserve"> </v>
      </c>
      <c r="DD984" s="224" t="str">
        <f t="shared" si="966"/>
        <v xml:space="preserve"> </v>
      </c>
      <c r="DE984" s="224" t="str">
        <f t="shared" si="916"/>
        <v xml:space="preserve"> </v>
      </c>
      <c r="DF984" s="121"/>
      <c r="DG984" s="114"/>
      <c r="DH984" s="704"/>
      <c r="DI984" s="119"/>
      <c r="DJ984" s="187"/>
      <c r="DK984" s="254"/>
      <c r="DL984" s="224" t="str">
        <f t="shared" si="917"/>
        <v xml:space="preserve"> </v>
      </c>
      <c r="DM984" s="224" t="str">
        <f t="shared" si="967"/>
        <v xml:space="preserve"> </v>
      </c>
      <c r="DN984" s="474"/>
      <c r="DO984" s="117"/>
      <c r="DP984" s="117"/>
      <c r="DQ984" s="117"/>
      <c r="DR984" s="117"/>
      <c r="DS984" s="117"/>
      <c r="DT984" s="254"/>
      <c r="DU984" s="476"/>
      <c r="DV984" s="224" t="str">
        <f t="shared" si="918"/>
        <v xml:space="preserve"> </v>
      </c>
      <c r="DW984" s="115"/>
      <c r="DX984" s="470"/>
      <c r="DY984" s="117"/>
      <c r="DZ984" s="704"/>
      <c r="EA984" s="224" t="str">
        <f t="shared" si="919"/>
        <v xml:space="preserve"> </v>
      </c>
      <c r="EB984" s="906"/>
      <c r="EC984" s="904"/>
      <c r="ED984" s="904"/>
      <c r="EE984" s="904"/>
      <c r="EF984" s="904"/>
      <c r="EG984" s="904"/>
      <c r="EH984" s="904"/>
      <c r="EI984" s="904"/>
      <c r="EJ984" s="904"/>
      <c r="EK984" s="905"/>
      <c r="EL984" s="80"/>
      <c r="EM984" s="224" t="str">
        <f t="shared" si="968"/>
        <v xml:space="preserve"> </v>
      </c>
      <c r="EN984" s="224" t="str">
        <f t="shared" si="969"/>
        <v xml:space="preserve"> </v>
      </c>
      <c r="EO984" s="115"/>
      <c r="EP984" s="1050"/>
      <c r="EQ984" s="253"/>
      <c r="ER984" s="117"/>
      <c r="ES984" s="1258">
        <f t="shared" si="970"/>
        <v>893</v>
      </c>
      <c r="ET984" s="224" t="str">
        <f t="shared" si="971"/>
        <v xml:space="preserve"> </v>
      </c>
      <c r="EU984" s="477" t="str">
        <f t="shared" si="972"/>
        <v/>
      </c>
      <c r="EV984" s="1334" t="str">
        <f t="shared" si="914"/>
        <v xml:space="preserve"> </v>
      </c>
      <c r="EW984" s="1332" t="str">
        <f t="shared" si="958"/>
        <v/>
      </c>
      <c r="EX984" s="1275" t="str">
        <f t="shared" si="940"/>
        <v/>
      </c>
      <c r="EY984" s="1275" t="str">
        <f t="shared" si="941"/>
        <v/>
      </c>
      <c r="EZ984" s="1275" t="str">
        <f t="shared" si="942"/>
        <v/>
      </c>
      <c r="FA984" s="1275" t="str">
        <f t="shared" si="943"/>
        <v/>
      </c>
      <c r="FB984" s="1275" t="str">
        <f t="shared" si="944"/>
        <v/>
      </c>
      <c r="FC984" s="1333" t="str">
        <f t="shared" si="945"/>
        <v/>
      </c>
      <c r="FE984" s="1234" t="str">
        <f t="shared" si="946"/>
        <v xml:space="preserve"> </v>
      </c>
      <c r="FF984" s="1234" t="str">
        <f t="shared" si="947"/>
        <v xml:space="preserve"> </v>
      </c>
      <c r="FG984" s="1234" t="str">
        <f t="shared" si="948"/>
        <v xml:space="preserve"> </v>
      </c>
      <c r="FH984" s="1234" t="str">
        <f t="shared" si="949"/>
        <v xml:space="preserve"> </v>
      </c>
      <c r="FI984" s="1234" t="str">
        <f t="shared" si="920"/>
        <v xml:space="preserve"> </v>
      </c>
      <c r="FJ984" s="1234" t="str">
        <f t="shared" si="950"/>
        <v xml:space="preserve"> </v>
      </c>
      <c r="FK984" s="1234">
        <f t="shared" si="921"/>
        <v>0</v>
      </c>
      <c r="FL984" s="1227"/>
      <c r="FM984" s="1234" t="str">
        <f t="shared" si="922"/>
        <v xml:space="preserve"> </v>
      </c>
      <c r="FN984" s="1234" t="str">
        <f t="shared" si="923"/>
        <v xml:space="preserve"> </v>
      </c>
      <c r="FO984" s="1234" t="str">
        <f t="shared" si="951"/>
        <v xml:space="preserve"> </v>
      </c>
      <c r="FP984" s="1234" t="str">
        <f t="shared" si="952"/>
        <v xml:space="preserve"> </v>
      </c>
      <c r="FQ984" s="1234" t="str">
        <f t="shared" si="924"/>
        <v xml:space="preserve"> </v>
      </c>
      <c r="FR984" s="1234" t="str">
        <f t="shared" si="953"/>
        <v xml:space="preserve"> </v>
      </c>
      <c r="FS984" s="1234">
        <f t="shared" si="959"/>
        <v>0</v>
      </c>
      <c r="FT984" s="1227"/>
      <c r="FU984" s="1234" t="str">
        <f t="shared" si="954"/>
        <v xml:space="preserve"> </v>
      </c>
      <c r="FV984" s="1234" t="str">
        <f t="shared" si="955"/>
        <v xml:space="preserve"> </v>
      </c>
      <c r="FW984" s="1234" t="str">
        <f t="shared" si="956"/>
        <v xml:space="preserve"> </v>
      </c>
      <c r="FX984" s="1234" t="str">
        <f t="shared" si="925"/>
        <v xml:space="preserve"> </v>
      </c>
      <c r="FY984" s="1234" t="str">
        <f t="shared" si="926"/>
        <v xml:space="preserve"> </v>
      </c>
      <c r="FZ984" s="1234" t="str">
        <f t="shared" si="957"/>
        <v xml:space="preserve"> </v>
      </c>
      <c r="GA984" s="1234">
        <f t="shared" si="927"/>
        <v>0</v>
      </c>
      <c r="GB984" s="1227"/>
      <c r="GC984" s="1234" t="str">
        <f t="shared" si="928"/>
        <v xml:space="preserve"> </v>
      </c>
      <c r="GD984" s="1234" t="str">
        <f t="shared" si="929"/>
        <v xml:space="preserve"> </v>
      </c>
      <c r="GE984" s="1234" t="str">
        <f t="shared" si="930"/>
        <v xml:space="preserve"> </v>
      </c>
      <c r="GF984" s="1234" t="str">
        <f t="shared" si="931"/>
        <v xml:space="preserve"> </v>
      </c>
      <c r="GG984" s="1234" t="str">
        <f t="shared" si="932"/>
        <v xml:space="preserve"> </v>
      </c>
      <c r="GH984" s="1234" t="str">
        <f t="shared" si="933"/>
        <v xml:space="preserve"> </v>
      </c>
      <c r="GI984" s="1234" t="str">
        <f t="shared" si="934"/>
        <v xml:space="preserve"> </v>
      </c>
      <c r="GJ984" s="1234" t="str">
        <f t="shared" si="935"/>
        <v xml:space="preserve"> </v>
      </c>
      <c r="GK984" s="1234" t="str">
        <f t="shared" si="936"/>
        <v xml:space="preserve"> </v>
      </c>
      <c r="GL984" s="1234" t="str">
        <f t="shared" si="937"/>
        <v xml:space="preserve"> </v>
      </c>
      <c r="GM984" s="1234" t="str">
        <f t="shared" si="938"/>
        <v xml:space="preserve"> </v>
      </c>
      <c r="GN984" s="1234">
        <f t="shared" si="939"/>
        <v>0</v>
      </c>
    </row>
    <row r="985" spans="1:196" s="100" customFormat="1" ht="27" customHeight="1" thickTop="1" thickBot="1">
      <c r="A985" s="1208">
        <f>【A票】【D票】!$D$10</f>
        <v>0</v>
      </c>
      <c r="B985" s="1212">
        <f>【A票】【D票】!$H$10</f>
        <v>0</v>
      </c>
      <c r="C985" s="1213" t="str">
        <f>【A票】【D票】!$K$10</f>
        <v xml:space="preserve"> </v>
      </c>
      <c r="D985" s="1214">
        <f t="shared" si="974"/>
        <v>894</v>
      </c>
      <c r="E985" s="914"/>
      <c r="F985" s="467"/>
      <c r="G985" s="469"/>
      <c r="H985" s="224" t="str">
        <f t="shared" si="960"/>
        <v xml:space="preserve"> </v>
      </c>
      <c r="I985" s="704"/>
      <c r="J985" s="117"/>
      <c r="K985" s="117"/>
      <c r="L985" s="117"/>
      <c r="M985" s="117"/>
      <c r="N985" s="117"/>
      <c r="O985" s="117"/>
      <c r="P985" s="117"/>
      <c r="Q985" s="117"/>
      <c r="R985" s="117"/>
      <c r="S985" s="117"/>
      <c r="T985" s="254"/>
      <c r="U985" s="646"/>
      <c r="V985" s="646"/>
      <c r="W985" s="114"/>
      <c r="X985" s="254"/>
      <c r="Y985" s="224" t="str">
        <f t="shared" si="961"/>
        <v xml:space="preserve"> </v>
      </c>
      <c r="Z985" s="579"/>
      <c r="AA985" s="704"/>
      <c r="AB985" s="119"/>
      <c r="AC985" s="224" t="str">
        <f t="shared" si="915"/>
        <v xml:space="preserve"> </v>
      </c>
      <c r="AD985" s="115"/>
      <c r="AE985" s="253"/>
      <c r="AF985" s="704"/>
      <c r="AG985" s="727"/>
      <c r="AH985" s="727"/>
      <c r="AI985" s="727"/>
      <c r="AJ985" s="727"/>
      <c r="AK985" s="591"/>
      <c r="AL985" s="727"/>
      <c r="AM985" s="727"/>
      <c r="AN985" s="727"/>
      <c r="AO985" s="727"/>
      <c r="AP985" s="727"/>
      <c r="AQ985" s="727"/>
      <c r="AR985" s="727"/>
      <c r="AS985" s="727"/>
      <c r="AT985" s="727"/>
      <c r="AU985" s="727"/>
      <c r="AV985" s="727"/>
      <c r="AW985" s="727"/>
      <c r="AX985" s="727"/>
      <c r="AY985" s="727"/>
      <c r="AZ985" s="727"/>
      <c r="BA985" s="727"/>
      <c r="BB985" s="727"/>
      <c r="BC985" s="821"/>
      <c r="BD985" s="727"/>
      <c r="BE985" s="727"/>
      <c r="BF985" s="727"/>
      <c r="BG985" s="727"/>
      <c r="BH985" s="727"/>
      <c r="BI985" s="727"/>
      <c r="BJ985" s="727"/>
      <c r="BK985" s="727"/>
      <c r="BL985" s="821"/>
      <c r="BM985" s="727"/>
      <c r="BN985" s="727"/>
      <c r="BO985" s="727"/>
      <c r="BP985" s="727"/>
      <c r="BQ985" s="727"/>
      <c r="BR985" s="821"/>
      <c r="BS985" s="727"/>
      <c r="BT985" s="727"/>
      <c r="BU985" s="727"/>
      <c r="BV985" s="591"/>
      <c r="BW985" s="224" t="str">
        <f t="shared" si="973"/>
        <v xml:space="preserve"> </v>
      </c>
      <c r="BX985" s="471">
        <f t="shared" si="962"/>
        <v>894</v>
      </c>
      <c r="BY985" s="117"/>
      <c r="BZ985" s="117"/>
      <c r="CA985" s="117"/>
      <c r="CB985" s="117"/>
      <c r="CC985" s="117"/>
      <c r="CD985" s="461"/>
      <c r="CE985" s="236"/>
      <c r="CF985" s="224" t="str">
        <f t="shared" si="963"/>
        <v xml:space="preserve"> </v>
      </c>
      <c r="CG985" s="116"/>
      <c r="CH985" s="117"/>
      <c r="CI985" s="117"/>
      <c r="CJ985" s="117"/>
      <c r="CK985" s="472"/>
      <c r="CL985" s="472"/>
      <c r="CM985" s="472"/>
      <c r="CN985" s="472"/>
      <c r="CO985" s="117"/>
      <c r="CP985" s="253"/>
      <c r="CQ985" s="120"/>
      <c r="CR985" s="224" t="str" cm="1">
        <f t="array" ref="CR985">IF(AND(SUM(COUNTIF(CG985:CM985,{"*不明*","*その他*"})+COUNTIF(CO985:CP985,{"*不明*","*その他*"}))&gt;0,CQ985=""),"その他・不明の場合,10)具体的内容、理由を記入",IF(OR(AND(CI985=CI$65,COUNTA(CJ985:CM985)&lt;4),AND(OR(CI985=CI$63,CI985=CI$64,CI985=CI$66,CI985=CI$67,CI985=CI$68,CI985=""),COUNTA(CJ985:CM985)&gt;0)),"3)介護保険認定済→要介護度、認知症自立度、寝たきり度、介護保険サービス記入",IF(OR(AND(OR(CM985=CM$63,CM985=CM$64),CN985=""),AND(OR(CM985=CM$65,CM985=CM$66),CN985&lt;&gt;"")),"7)介護保険サービス受けている/過去受けていた→具体的内容記入"," ")))</f>
        <v xml:space="preserve"> </v>
      </c>
      <c r="CS985" s="224" t="str">
        <f t="shared" si="964"/>
        <v xml:space="preserve"> </v>
      </c>
      <c r="CT985" s="116"/>
      <c r="CU985" s="253"/>
      <c r="CV985" s="117"/>
      <c r="CW985" s="117"/>
      <c r="CX985" s="253"/>
      <c r="CY985" s="117"/>
      <c r="CZ985" s="117"/>
      <c r="DA985" s="253"/>
      <c r="DB985" s="117"/>
      <c r="DC985" s="224" t="str">
        <f t="shared" si="965"/>
        <v xml:space="preserve"> </v>
      </c>
      <c r="DD985" s="224" t="str">
        <f t="shared" si="966"/>
        <v xml:space="preserve"> </v>
      </c>
      <c r="DE985" s="224" t="str">
        <f t="shared" si="916"/>
        <v xml:space="preserve"> </v>
      </c>
      <c r="DF985" s="121"/>
      <c r="DG985" s="114"/>
      <c r="DH985" s="704"/>
      <c r="DI985" s="119"/>
      <c r="DJ985" s="187"/>
      <c r="DK985" s="254"/>
      <c r="DL985" s="224" t="str">
        <f t="shared" si="917"/>
        <v xml:space="preserve"> </v>
      </c>
      <c r="DM985" s="224" t="str">
        <f t="shared" si="967"/>
        <v xml:space="preserve"> </v>
      </c>
      <c r="DN985" s="474"/>
      <c r="DO985" s="117"/>
      <c r="DP985" s="117"/>
      <c r="DQ985" s="117"/>
      <c r="DR985" s="117"/>
      <c r="DS985" s="117"/>
      <c r="DT985" s="254"/>
      <c r="DU985" s="476"/>
      <c r="DV985" s="224" t="str">
        <f t="shared" si="918"/>
        <v xml:space="preserve"> </v>
      </c>
      <c r="DW985" s="115"/>
      <c r="DX985" s="470"/>
      <c r="DY985" s="117"/>
      <c r="DZ985" s="704"/>
      <c r="EA985" s="224" t="str">
        <f t="shared" si="919"/>
        <v xml:space="preserve"> </v>
      </c>
      <c r="EB985" s="906"/>
      <c r="EC985" s="904"/>
      <c r="ED985" s="904"/>
      <c r="EE985" s="904"/>
      <c r="EF985" s="904"/>
      <c r="EG985" s="904"/>
      <c r="EH985" s="904"/>
      <c r="EI985" s="904"/>
      <c r="EJ985" s="904"/>
      <c r="EK985" s="905"/>
      <c r="EL985" s="80"/>
      <c r="EM985" s="224" t="str">
        <f t="shared" si="968"/>
        <v xml:space="preserve"> </v>
      </c>
      <c r="EN985" s="224" t="str">
        <f t="shared" si="969"/>
        <v xml:space="preserve"> </v>
      </c>
      <c r="EO985" s="115"/>
      <c r="EP985" s="1050"/>
      <c r="EQ985" s="253"/>
      <c r="ER985" s="117"/>
      <c r="ES985" s="1258">
        <f t="shared" si="970"/>
        <v>894</v>
      </c>
      <c r="ET985" s="224" t="str">
        <f t="shared" si="971"/>
        <v xml:space="preserve"> </v>
      </c>
      <c r="EU985" s="477" t="str">
        <f t="shared" si="972"/>
        <v/>
      </c>
      <c r="EV985" s="1334" t="str">
        <f t="shared" si="914"/>
        <v xml:space="preserve"> </v>
      </c>
      <c r="EW985" s="1332" t="str">
        <f t="shared" si="958"/>
        <v/>
      </c>
      <c r="EX985" s="1275" t="str">
        <f t="shared" si="940"/>
        <v/>
      </c>
      <c r="EY985" s="1275" t="str">
        <f t="shared" si="941"/>
        <v/>
      </c>
      <c r="EZ985" s="1275" t="str">
        <f t="shared" si="942"/>
        <v/>
      </c>
      <c r="FA985" s="1275" t="str">
        <f t="shared" si="943"/>
        <v/>
      </c>
      <c r="FB985" s="1275" t="str">
        <f t="shared" si="944"/>
        <v/>
      </c>
      <c r="FC985" s="1333" t="str">
        <f t="shared" si="945"/>
        <v/>
      </c>
      <c r="FE985" s="1234" t="str">
        <f t="shared" si="946"/>
        <v xml:space="preserve"> </v>
      </c>
      <c r="FF985" s="1234" t="str">
        <f t="shared" si="947"/>
        <v xml:space="preserve"> </v>
      </c>
      <c r="FG985" s="1234" t="str">
        <f t="shared" si="948"/>
        <v xml:space="preserve"> </v>
      </c>
      <c r="FH985" s="1234" t="str">
        <f t="shared" si="949"/>
        <v xml:space="preserve"> </v>
      </c>
      <c r="FI985" s="1234" t="str">
        <f t="shared" si="920"/>
        <v xml:space="preserve"> </v>
      </c>
      <c r="FJ985" s="1234" t="str">
        <f t="shared" si="950"/>
        <v xml:space="preserve"> </v>
      </c>
      <c r="FK985" s="1234">
        <f t="shared" si="921"/>
        <v>0</v>
      </c>
      <c r="FL985" s="1227"/>
      <c r="FM985" s="1234" t="str">
        <f t="shared" si="922"/>
        <v xml:space="preserve"> </v>
      </c>
      <c r="FN985" s="1234" t="str">
        <f t="shared" si="923"/>
        <v xml:space="preserve"> </v>
      </c>
      <c r="FO985" s="1234" t="str">
        <f t="shared" si="951"/>
        <v xml:space="preserve"> </v>
      </c>
      <c r="FP985" s="1234" t="str">
        <f t="shared" si="952"/>
        <v xml:space="preserve"> </v>
      </c>
      <c r="FQ985" s="1234" t="str">
        <f t="shared" si="924"/>
        <v xml:space="preserve"> </v>
      </c>
      <c r="FR985" s="1234" t="str">
        <f t="shared" si="953"/>
        <v xml:space="preserve"> </v>
      </c>
      <c r="FS985" s="1234">
        <f t="shared" si="959"/>
        <v>0</v>
      </c>
      <c r="FT985" s="1227"/>
      <c r="FU985" s="1234" t="str">
        <f t="shared" si="954"/>
        <v xml:space="preserve"> </v>
      </c>
      <c r="FV985" s="1234" t="str">
        <f t="shared" si="955"/>
        <v xml:space="preserve"> </v>
      </c>
      <c r="FW985" s="1234" t="str">
        <f t="shared" si="956"/>
        <v xml:space="preserve"> </v>
      </c>
      <c r="FX985" s="1234" t="str">
        <f t="shared" si="925"/>
        <v xml:space="preserve"> </v>
      </c>
      <c r="FY985" s="1234" t="str">
        <f t="shared" si="926"/>
        <v xml:space="preserve"> </v>
      </c>
      <c r="FZ985" s="1234" t="str">
        <f t="shared" si="957"/>
        <v xml:space="preserve"> </v>
      </c>
      <c r="GA985" s="1234">
        <f t="shared" si="927"/>
        <v>0</v>
      </c>
      <c r="GB985" s="1227"/>
      <c r="GC985" s="1234" t="str">
        <f t="shared" si="928"/>
        <v xml:space="preserve"> </v>
      </c>
      <c r="GD985" s="1234" t="str">
        <f t="shared" si="929"/>
        <v xml:space="preserve"> </v>
      </c>
      <c r="GE985" s="1234" t="str">
        <f t="shared" si="930"/>
        <v xml:space="preserve"> </v>
      </c>
      <c r="GF985" s="1234" t="str">
        <f t="shared" si="931"/>
        <v xml:space="preserve"> </v>
      </c>
      <c r="GG985" s="1234" t="str">
        <f t="shared" si="932"/>
        <v xml:space="preserve"> </v>
      </c>
      <c r="GH985" s="1234" t="str">
        <f t="shared" si="933"/>
        <v xml:space="preserve"> </v>
      </c>
      <c r="GI985" s="1234" t="str">
        <f t="shared" si="934"/>
        <v xml:space="preserve"> </v>
      </c>
      <c r="GJ985" s="1234" t="str">
        <f t="shared" si="935"/>
        <v xml:space="preserve"> </v>
      </c>
      <c r="GK985" s="1234" t="str">
        <f t="shared" si="936"/>
        <v xml:space="preserve"> </v>
      </c>
      <c r="GL985" s="1234" t="str">
        <f t="shared" si="937"/>
        <v xml:space="preserve"> </v>
      </c>
      <c r="GM985" s="1234" t="str">
        <f t="shared" si="938"/>
        <v xml:space="preserve"> </v>
      </c>
      <c r="GN985" s="1234">
        <f t="shared" si="939"/>
        <v>0</v>
      </c>
    </row>
    <row r="986" spans="1:196" s="100" customFormat="1" ht="27" customHeight="1" thickTop="1" thickBot="1">
      <c r="A986" s="1208">
        <f>【A票】【D票】!$D$10</f>
        <v>0</v>
      </c>
      <c r="B986" s="1212">
        <f>【A票】【D票】!$H$10</f>
        <v>0</v>
      </c>
      <c r="C986" s="1213" t="str">
        <f>【A票】【D票】!$K$10</f>
        <v xml:space="preserve"> </v>
      </c>
      <c r="D986" s="1214">
        <f t="shared" si="974"/>
        <v>895</v>
      </c>
      <c r="E986" s="914"/>
      <c r="F986" s="467"/>
      <c r="G986" s="469"/>
      <c r="H986" s="224" t="str">
        <f t="shared" si="960"/>
        <v xml:space="preserve"> </v>
      </c>
      <c r="I986" s="704"/>
      <c r="J986" s="117"/>
      <c r="K986" s="117"/>
      <c r="L986" s="117"/>
      <c r="M986" s="117"/>
      <c r="N986" s="117"/>
      <c r="O986" s="117"/>
      <c r="P986" s="117"/>
      <c r="Q986" s="117"/>
      <c r="R986" s="117"/>
      <c r="S986" s="117"/>
      <c r="T986" s="254"/>
      <c r="U986" s="646"/>
      <c r="V986" s="646"/>
      <c r="W986" s="114"/>
      <c r="X986" s="254"/>
      <c r="Y986" s="224" t="str">
        <f t="shared" si="961"/>
        <v xml:space="preserve"> </v>
      </c>
      <c r="Z986" s="579"/>
      <c r="AA986" s="704"/>
      <c r="AB986" s="119"/>
      <c r="AC986" s="224" t="str">
        <f t="shared" si="915"/>
        <v xml:space="preserve"> </v>
      </c>
      <c r="AD986" s="115"/>
      <c r="AE986" s="253"/>
      <c r="AF986" s="704"/>
      <c r="AG986" s="727"/>
      <c r="AH986" s="727"/>
      <c r="AI986" s="727"/>
      <c r="AJ986" s="727"/>
      <c r="AK986" s="591"/>
      <c r="AL986" s="727"/>
      <c r="AM986" s="727"/>
      <c r="AN986" s="727"/>
      <c r="AO986" s="727"/>
      <c r="AP986" s="727"/>
      <c r="AQ986" s="727"/>
      <c r="AR986" s="727"/>
      <c r="AS986" s="727"/>
      <c r="AT986" s="727"/>
      <c r="AU986" s="727"/>
      <c r="AV986" s="727"/>
      <c r="AW986" s="727"/>
      <c r="AX986" s="727"/>
      <c r="AY986" s="727"/>
      <c r="AZ986" s="727"/>
      <c r="BA986" s="727"/>
      <c r="BB986" s="727"/>
      <c r="BC986" s="821"/>
      <c r="BD986" s="727"/>
      <c r="BE986" s="727"/>
      <c r="BF986" s="727"/>
      <c r="BG986" s="727"/>
      <c r="BH986" s="727"/>
      <c r="BI986" s="727"/>
      <c r="BJ986" s="727"/>
      <c r="BK986" s="727"/>
      <c r="BL986" s="821"/>
      <c r="BM986" s="727"/>
      <c r="BN986" s="727"/>
      <c r="BO986" s="727"/>
      <c r="BP986" s="727"/>
      <c r="BQ986" s="727"/>
      <c r="BR986" s="821"/>
      <c r="BS986" s="727"/>
      <c r="BT986" s="727"/>
      <c r="BU986" s="727"/>
      <c r="BV986" s="591"/>
      <c r="BW986" s="224" t="str">
        <f t="shared" si="973"/>
        <v xml:space="preserve"> </v>
      </c>
      <c r="BX986" s="471">
        <f t="shared" si="962"/>
        <v>895</v>
      </c>
      <c r="BY986" s="117"/>
      <c r="BZ986" s="117"/>
      <c r="CA986" s="117"/>
      <c r="CB986" s="117"/>
      <c r="CC986" s="117"/>
      <c r="CD986" s="461"/>
      <c r="CE986" s="236"/>
      <c r="CF986" s="224" t="str">
        <f t="shared" si="963"/>
        <v xml:space="preserve"> </v>
      </c>
      <c r="CG986" s="116"/>
      <c r="CH986" s="117"/>
      <c r="CI986" s="117"/>
      <c r="CJ986" s="117"/>
      <c r="CK986" s="472"/>
      <c r="CL986" s="472"/>
      <c r="CM986" s="472"/>
      <c r="CN986" s="472"/>
      <c r="CO986" s="117"/>
      <c r="CP986" s="253"/>
      <c r="CQ986" s="120"/>
      <c r="CR986" s="224" t="str" cm="1">
        <f t="array" ref="CR986">IF(AND(SUM(COUNTIF(CG986:CM986,{"*不明*","*その他*"})+COUNTIF(CO986:CP986,{"*不明*","*その他*"}))&gt;0,CQ986=""),"その他・不明の場合,10)具体的内容、理由を記入",IF(OR(AND(CI986=CI$65,COUNTA(CJ986:CM986)&lt;4),AND(OR(CI986=CI$63,CI986=CI$64,CI986=CI$66,CI986=CI$67,CI986=CI$68,CI986=""),COUNTA(CJ986:CM986)&gt;0)),"3)介護保険認定済→要介護度、認知症自立度、寝たきり度、介護保険サービス記入",IF(OR(AND(OR(CM986=CM$63,CM986=CM$64),CN986=""),AND(OR(CM986=CM$65,CM986=CM$66),CN986&lt;&gt;"")),"7)介護保険サービス受けている/過去受けていた→具体的内容記入"," ")))</f>
        <v xml:space="preserve"> </v>
      </c>
      <c r="CS986" s="224" t="str">
        <f t="shared" si="964"/>
        <v xml:space="preserve"> </v>
      </c>
      <c r="CT986" s="116"/>
      <c r="CU986" s="253"/>
      <c r="CV986" s="117"/>
      <c r="CW986" s="117"/>
      <c r="CX986" s="253"/>
      <c r="CY986" s="117"/>
      <c r="CZ986" s="117"/>
      <c r="DA986" s="253"/>
      <c r="DB986" s="117"/>
      <c r="DC986" s="224" t="str">
        <f t="shared" si="965"/>
        <v xml:space="preserve"> </v>
      </c>
      <c r="DD986" s="224" t="str">
        <f t="shared" si="966"/>
        <v xml:space="preserve"> </v>
      </c>
      <c r="DE986" s="224" t="str">
        <f t="shared" si="916"/>
        <v xml:space="preserve"> </v>
      </c>
      <c r="DF986" s="121"/>
      <c r="DG986" s="114"/>
      <c r="DH986" s="704"/>
      <c r="DI986" s="119"/>
      <c r="DJ986" s="187"/>
      <c r="DK986" s="254"/>
      <c r="DL986" s="224" t="str">
        <f t="shared" si="917"/>
        <v xml:space="preserve"> </v>
      </c>
      <c r="DM986" s="224" t="str">
        <f t="shared" si="967"/>
        <v xml:space="preserve"> </v>
      </c>
      <c r="DN986" s="474"/>
      <c r="DO986" s="117"/>
      <c r="DP986" s="117"/>
      <c r="DQ986" s="117"/>
      <c r="DR986" s="117"/>
      <c r="DS986" s="117"/>
      <c r="DT986" s="254"/>
      <c r="DU986" s="476"/>
      <c r="DV986" s="224" t="str">
        <f t="shared" si="918"/>
        <v xml:space="preserve"> </v>
      </c>
      <c r="DW986" s="115"/>
      <c r="DX986" s="470"/>
      <c r="DY986" s="117"/>
      <c r="DZ986" s="704"/>
      <c r="EA986" s="224" t="str">
        <f t="shared" si="919"/>
        <v xml:space="preserve"> </v>
      </c>
      <c r="EB986" s="906"/>
      <c r="EC986" s="904"/>
      <c r="ED986" s="904"/>
      <c r="EE986" s="904"/>
      <c r="EF986" s="904"/>
      <c r="EG986" s="904"/>
      <c r="EH986" s="904"/>
      <c r="EI986" s="904"/>
      <c r="EJ986" s="904"/>
      <c r="EK986" s="905"/>
      <c r="EL986" s="80"/>
      <c r="EM986" s="224" t="str">
        <f t="shared" si="968"/>
        <v xml:space="preserve"> </v>
      </c>
      <c r="EN986" s="224" t="str">
        <f t="shared" si="969"/>
        <v xml:space="preserve"> </v>
      </c>
      <c r="EO986" s="115"/>
      <c r="EP986" s="1050"/>
      <c r="EQ986" s="253"/>
      <c r="ER986" s="117"/>
      <c r="ES986" s="1258">
        <f t="shared" si="970"/>
        <v>895</v>
      </c>
      <c r="ET986" s="224" t="str">
        <f t="shared" si="971"/>
        <v xml:space="preserve"> </v>
      </c>
      <c r="EU986" s="477" t="str">
        <f t="shared" si="972"/>
        <v/>
      </c>
      <c r="EV986" s="1334" t="str">
        <f t="shared" si="914"/>
        <v xml:space="preserve"> </v>
      </c>
      <c r="EW986" s="1332" t="str">
        <f t="shared" si="958"/>
        <v/>
      </c>
      <c r="EX986" s="1275" t="str">
        <f t="shared" si="940"/>
        <v/>
      </c>
      <c r="EY986" s="1275" t="str">
        <f t="shared" si="941"/>
        <v/>
      </c>
      <c r="EZ986" s="1275" t="str">
        <f t="shared" si="942"/>
        <v/>
      </c>
      <c r="FA986" s="1275" t="str">
        <f t="shared" si="943"/>
        <v/>
      </c>
      <c r="FB986" s="1275" t="str">
        <f t="shared" si="944"/>
        <v/>
      </c>
      <c r="FC986" s="1333" t="str">
        <f t="shared" si="945"/>
        <v/>
      </c>
      <c r="FE986" s="1234" t="str">
        <f t="shared" si="946"/>
        <v xml:space="preserve"> </v>
      </c>
      <c r="FF986" s="1234" t="str">
        <f t="shared" si="947"/>
        <v xml:space="preserve"> </v>
      </c>
      <c r="FG986" s="1234" t="str">
        <f t="shared" si="948"/>
        <v xml:space="preserve"> </v>
      </c>
      <c r="FH986" s="1234" t="str">
        <f t="shared" si="949"/>
        <v xml:space="preserve"> </v>
      </c>
      <c r="FI986" s="1234" t="str">
        <f t="shared" si="920"/>
        <v xml:space="preserve"> </v>
      </c>
      <c r="FJ986" s="1234" t="str">
        <f t="shared" si="950"/>
        <v xml:space="preserve"> </v>
      </c>
      <c r="FK986" s="1234">
        <f t="shared" si="921"/>
        <v>0</v>
      </c>
      <c r="FL986" s="1227"/>
      <c r="FM986" s="1234" t="str">
        <f t="shared" si="922"/>
        <v xml:space="preserve"> </v>
      </c>
      <c r="FN986" s="1234" t="str">
        <f t="shared" si="923"/>
        <v xml:space="preserve"> </v>
      </c>
      <c r="FO986" s="1234" t="str">
        <f t="shared" si="951"/>
        <v xml:space="preserve"> </v>
      </c>
      <c r="FP986" s="1234" t="str">
        <f t="shared" si="952"/>
        <v xml:space="preserve"> </v>
      </c>
      <c r="FQ986" s="1234" t="str">
        <f t="shared" si="924"/>
        <v xml:space="preserve"> </v>
      </c>
      <c r="FR986" s="1234" t="str">
        <f t="shared" si="953"/>
        <v xml:space="preserve"> </v>
      </c>
      <c r="FS986" s="1234">
        <f t="shared" si="959"/>
        <v>0</v>
      </c>
      <c r="FT986" s="1227"/>
      <c r="FU986" s="1234" t="str">
        <f t="shared" si="954"/>
        <v xml:space="preserve"> </v>
      </c>
      <c r="FV986" s="1234" t="str">
        <f t="shared" si="955"/>
        <v xml:space="preserve"> </v>
      </c>
      <c r="FW986" s="1234" t="str">
        <f t="shared" si="956"/>
        <v xml:space="preserve"> </v>
      </c>
      <c r="FX986" s="1234" t="str">
        <f t="shared" si="925"/>
        <v xml:space="preserve"> </v>
      </c>
      <c r="FY986" s="1234" t="str">
        <f t="shared" si="926"/>
        <v xml:space="preserve"> </v>
      </c>
      <c r="FZ986" s="1234" t="str">
        <f t="shared" si="957"/>
        <v xml:space="preserve"> </v>
      </c>
      <c r="GA986" s="1234">
        <f t="shared" si="927"/>
        <v>0</v>
      </c>
      <c r="GB986" s="1227"/>
      <c r="GC986" s="1234" t="str">
        <f t="shared" si="928"/>
        <v xml:space="preserve"> </v>
      </c>
      <c r="GD986" s="1234" t="str">
        <f t="shared" si="929"/>
        <v xml:space="preserve"> </v>
      </c>
      <c r="GE986" s="1234" t="str">
        <f t="shared" si="930"/>
        <v xml:space="preserve"> </v>
      </c>
      <c r="GF986" s="1234" t="str">
        <f t="shared" si="931"/>
        <v xml:space="preserve"> </v>
      </c>
      <c r="GG986" s="1234" t="str">
        <f t="shared" si="932"/>
        <v xml:space="preserve"> </v>
      </c>
      <c r="GH986" s="1234" t="str">
        <f t="shared" si="933"/>
        <v xml:space="preserve"> </v>
      </c>
      <c r="GI986" s="1234" t="str">
        <f t="shared" si="934"/>
        <v xml:space="preserve"> </v>
      </c>
      <c r="GJ986" s="1234" t="str">
        <f t="shared" si="935"/>
        <v xml:space="preserve"> </v>
      </c>
      <c r="GK986" s="1234" t="str">
        <f t="shared" si="936"/>
        <v xml:space="preserve"> </v>
      </c>
      <c r="GL986" s="1234" t="str">
        <f t="shared" si="937"/>
        <v xml:space="preserve"> </v>
      </c>
      <c r="GM986" s="1234" t="str">
        <f t="shared" si="938"/>
        <v xml:space="preserve"> </v>
      </c>
      <c r="GN986" s="1234">
        <f t="shared" si="939"/>
        <v>0</v>
      </c>
    </row>
    <row r="987" spans="1:196" s="100" customFormat="1" ht="27" customHeight="1" thickTop="1" thickBot="1">
      <c r="A987" s="1208">
        <f>【A票】【D票】!$D$10</f>
        <v>0</v>
      </c>
      <c r="B987" s="1212">
        <f>【A票】【D票】!$H$10</f>
        <v>0</v>
      </c>
      <c r="C987" s="1213" t="str">
        <f>【A票】【D票】!$K$10</f>
        <v xml:space="preserve"> </v>
      </c>
      <c r="D987" s="1214">
        <f t="shared" si="974"/>
        <v>896</v>
      </c>
      <c r="E987" s="914"/>
      <c r="F987" s="467"/>
      <c r="G987" s="469"/>
      <c r="H987" s="224" t="str">
        <f t="shared" si="960"/>
        <v xml:space="preserve"> </v>
      </c>
      <c r="I987" s="704"/>
      <c r="J987" s="117"/>
      <c r="K987" s="117"/>
      <c r="L987" s="117"/>
      <c r="M987" s="117"/>
      <c r="N987" s="117"/>
      <c r="O987" s="117"/>
      <c r="P987" s="117"/>
      <c r="Q987" s="117"/>
      <c r="R987" s="117"/>
      <c r="S987" s="117"/>
      <c r="T987" s="254"/>
      <c r="U987" s="646"/>
      <c r="V987" s="646"/>
      <c r="W987" s="114"/>
      <c r="X987" s="254"/>
      <c r="Y987" s="224" t="str">
        <f t="shared" si="961"/>
        <v xml:space="preserve"> </v>
      </c>
      <c r="Z987" s="579"/>
      <c r="AA987" s="704"/>
      <c r="AB987" s="119"/>
      <c r="AC987" s="224" t="str">
        <f t="shared" si="915"/>
        <v xml:space="preserve"> </v>
      </c>
      <c r="AD987" s="115"/>
      <c r="AE987" s="253"/>
      <c r="AF987" s="704"/>
      <c r="AG987" s="727"/>
      <c r="AH987" s="727"/>
      <c r="AI987" s="727"/>
      <c r="AJ987" s="727"/>
      <c r="AK987" s="591"/>
      <c r="AL987" s="727"/>
      <c r="AM987" s="727"/>
      <c r="AN987" s="727"/>
      <c r="AO987" s="727"/>
      <c r="AP987" s="727"/>
      <c r="AQ987" s="727"/>
      <c r="AR987" s="727"/>
      <c r="AS987" s="727"/>
      <c r="AT987" s="727"/>
      <c r="AU987" s="727"/>
      <c r="AV987" s="727"/>
      <c r="AW987" s="727"/>
      <c r="AX987" s="727"/>
      <c r="AY987" s="727"/>
      <c r="AZ987" s="727"/>
      <c r="BA987" s="727"/>
      <c r="BB987" s="727"/>
      <c r="BC987" s="821"/>
      <c r="BD987" s="727"/>
      <c r="BE987" s="727"/>
      <c r="BF987" s="727"/>
      <c r="BG987" s="727"/>
      <c r="BH987" s="727"/>
      <c r="BI987" s="727"/>
      <c r="BJ987" s="727"/>
      <c r="BK987" s="727"/>
      <c r="BL987" s="821"/>
      <c r="BM987" s="727"/>
      <c r="BN987" s="727"/>
      <c r="BO987" s="727"/>
      <c r="BP987" s="727"/>
      <c r="BQ987" s="727"/>
      <c r="BR987" s="821"/>
      <c r="BS987" s="727"/>
      <c r="BT987" s="727"/>
      <c r="BU987" s="727"/>
      <c r="BV987" s="591"/>
      <c r="BW987" s="224" t="str">
        <f t="shared" si="973"/>
        <v xml:space="preserve"> </v>
      </c>
      <c r="BX987" s="471">
        <f t="shared" si="962"/>
        <v>896</v>
      </c>
      <c r="BY987" s="117"/>
      <c r="BZ987" s="117"/>
      <c r="CA987" s="117"/>
      <c r="CB987" s="117"/>
      <c r="CC987" s="117"/>
      <c r="CD987" s="461"/>
      <c r="CE987" s="236"/>
      <c r="CF987" s="224" t="str">
        <f t="shared" si="963"/>
        <v xml:space="preserve"> </v>
      </c>
      <c r="CG987" s="116"/>
      <c r="CH987" s="117"/>
      <c r="CI987" s="117"/>
      <c r="CJ987" s="117"/>
      <c r="CK987" s="472"/>
      <c r="CL987" s="472"/>
      <c r="CM987" s="472"/>
      <c r="CN987" s="472"/>
      <c r="CO987" s="117"/>
      <c r="CP987" s="253"/>
      <c r="CQ987" s="120"/>
      <c r="CR987" s="224" t="str" cm="1">
        <f t="array" ref="CR987">IF(AND(SUM(COUNTIF(CG987:CM987,{"*不明*","*その他*"})+COUNTIF(CO987:CP987,{"*不明*","*その他*"}))&gt;0,CQ987=""),"その他・不明の場合,10)具体的内容、理由を記入",IF(OR(AND(CI987=CI$65,COUNTA(CJ987:CM987)&lt;4),AND(OR(CI987=CI$63,CI987=CI$64,CI987=CI$66,CI987=CI$67,CI987=CI$68,CI987=""),COUNTA(CJ987:CM987)&gt;0)),"3)介護保険認定済→要介護度、認知症自立度、寝たきり度、介護保険サービス記入",IF(OR(AND(OR(CM987=CM$63,CM987=CM$64),CN987=""),AND(OR(CM987=CM$65,CM987=CM$66),CN987&lt;&gt;"")),"7)介護保険サービス受けている/過去受けていた→具体的内容記入"," ")))</f>
        <v xml:space="preserve"> </v>
      </c>
      <c r="CS987" s="224" t="str">
        <f t="shared" si="964"/>
        <v xml:space="preserve"> </v>
      </c>
      <c r="CT987" s="116"/>
      <c r="CU987" s="253"/>
      <c r="CV987" s="117"/>
      <c r="CW987" s="117"/>
      <c r="CX987" s="253"/>
      <c r="CY987" s="117"/>
      <c r="CZ987" s="117"/>
      <c r="DA987" s="253"/>
      <c r="DB987" s="117"/>
      <c r="DC987" s="224" t="str">
        <f t="shared" si="965"/>
        <v xml:space="preserve"> </v>
      </c>
      <c r="DD987" s="224" t="str">
        <f t="shared" si="966"/>
        <v xml:space="preserve"> </v>
      </c>
      <c r="DE987" s="224" t="str">
        <f t="shared" si="916"/>
        <v xml:space="preserve"> </v>
      </c>
      <c r="DF987" s="121"/>
      <c r="DG987" s="114"/>
      <c r="DH987" s="704"/>
      <c r="DI987" s="119"/>
      <c r="DJ987" s="187"/>
      <c r="DK987" s="254"/>
      <c r="DL987" s="224" t="str">
        <f t="shared" si="917"/>
        <v xml:space="preserve"> </v>
      </c>
      <c r="DM987" s="224" t="str">
        <f t="shared" si="967"/>
        <v xml:space="preserve"> </v>
      </c>
      <c r="DN987" s="474"/>
      <c r="DO987" s="117"/>
      <c r="DP987" s="117"/>
      <c r="DQ987" s="117"/>
      <c r="DR987" s="117"/>
      <c r="DS987" s="117"/>
      <c r="DT987" s="254"/>
      <c r="DU987" s="476"/>
      <c r="DV987" s="224" t="str">
        <f t="shared" si="918"/>
        <v xml:space="preserve"> </v>
      </c>
      <c r="DW987" s="115"/>
      <c r="DX987" s="470"/>
      <c r="DY987" s="117"/>
      <c r="DZ987" s="704"/>
      <c r="EA987" s="224" t="str">
        <f t="shared" si="919"/>
        <v xml:space="preserve"> </v>
      </c>
      <c r="EB987" s="906"/>
      <c r="EC987" s="904"/>
      <c r="ED987" s="904"/>
      <c r="EE987" s="904"/>
      <c r="EF987" s="904"/>
      <c r="EG987" s="904"/>
      <c r="EH987" s="904"/>
      <c r="EI987" s="904"/>
      <c r="EJ987" s="904"/>
      <c r="EK987" s="905"/>
      <c r="EL987" s="80"/>
      <c r="EM987" s="224" t="str">
        <f t="shared" si="968"/>
        <v xml:space="preserve"> </v>
      </c>
      <c r="EN987" s="224" t="str">
        <f t="shared" si="969"/>
        <v xml:space="preserve"> </v>
      </c>
      <c r="EO987" s="115"/>
      <c r="EP987" s="1050"/>
      <c r="EQ987" s="253"/>
      <c r="ER987" s="117"/>
      <c r="ES987" s="1258">
        <f t="shared" si="970"/>
        <v>896</v>
      </c>
      <c r="ET987" s="224" t="str">
        <f t="shared" si="971"/>
        <v xml:space="preserve"> </v>
      </c>
      <c r="EU987" s="477" t="str">
        <f t="shared" si="972"/>
        <v/>
      </c>
      <c r="EV987" s="1334" t="str">
        <f t="shared" ref="EV987:EV1050" si="975">IF(FK987&gt;0,"冒頭の対応時期がa)本調査対象年度内に、通報等を受理した事例ですが、日付（年度）が範囲外の箇所があります。",
IF(FS987&gt;0,"冒頭の対応時期がb)対象年度以前に通報等を受理し、事実確認調査が対象年度となった事例ですが、日付（年度）が範囲外の箇所があります。",
IF(GA987&gt;0,"冒頭の対応時期がc)対象年度以前に通報受理・事実確認調査した虐待事例で、対応が対象年度となった事例ですが、日付（年度）が範囲外の箇所があります。",
IF(GN987&gt;0,"日付の前後関係が整合していません。問1相談通報日➡問3_2)事実確認開始日➡問4_2)虐待の事実が確認された期日➡問7_1-2）分離対応開始日、4-4)権利擁護対応開始日➡問8終結した期日になっているか、確認してください。",
" "))))</f>
        <v xml:space="preserve"> </v>
      </c>
      <c r="EW987" s="1332" t="str">
        <f t="shared" si="958"/>
        <v/>
      </c>
      <c r="EX987" s="1275" t="str">
        <f t="shared" si="940"/>
        <v/>
      </c>
      <c r="EY987" s="1275" t="str">
        <f t="shared" si="941"/>
        <v/>
      </c>
      <c r="EZ987" s="1275" t="str">
        <f t="shared" si="942"/>
        <v/>
      </c>
      <c r="FA987" s="1275" t="str">
        <f t="shared" si="943"/>
        <v/>
      </c>
      <c r="FB987" s="1275" t="str">
        <f t="shared" si="944"/>
        <v/>
      </c>
      <c r="FC987" s="1333" t="str">
        <f t="shared" si="945"/>
        <v/>
      </c>
      <c r="FE987" s="1234" t="str">
        <f t="shared" si="946"/>
        <v xml:space="preserve"> </v>
      </c>
      <c r="FF987" s="1234" t="str">
        <f t="shared" si="947"/>
        <v xml:space="preserve"> </v>
      </c>
      <c r="FG987" s="1234" t="str">
        <f t="shared" si="948"/>
        <v xml:space="preserve"> </v>
      </c>
      <c r="FH987" s="1234" t="str">
        <f t="shared" si="949"/>
        <v xml:space="preserve"> </v>
      </c>
      <c r="FI987" s="1234" t="str">
        <f t="shared" si="920"/>
        <v xml:space="preserve"> </v>
      </c>
      <c r="FJ987" s="1234" t="str">
        <f t="shared" si="950"/>
        <v xml:space="preserve"> </v>
      </c>
      <c r="FK987" s="1234">
        <f t="shared" si="921"/>
        <v>0</v>
      </c>
      <c r="FL987" s="1227"/>
      <c r="FM987" s="1234" t="str">
        <f t="shared" si="922"/>
        <v xml:space="preserve"> </v>
      </c>
      <c r="FN987" s="1234" t="str">
        <f t="shared" si="923"/>
        <v xml:space="preserve"> </v>
      </c>
      <c r="FO987" s="1234" t="str">
        <f t="shared" si="951"/>
        <v xml:space="preserve"> </v>
      </c>
      <c r="FP987" s="1234" t="str">
        <f t="shared" si="952"/>
        <v xml:space="preserve"> </v>
      </c>
      <c r="FQ987" s="1234" t="str">
        <f t="shared" si="924"/>
        <v xml:space="preserve"> </v>
      </c>
      <c r="FR987" s="1234" t="str">
        <f t="shared" si="953"/>
        <v xml:space="preserve"> </v>
      </c>
      <c r="FS987" s="1234">
        <f t="shared" si="959"/>
        <v>0</v>
      </c>
      <c r="FT987" s="1227"/>
      <c r="FU987" s="1234" t="str">
        <f t="shared" si="954"/>
        <v xml:space="preserve"> </v>
      </c>
      <c r="FV987" s="1234" t="str">
        <f t="shared" si="955"/>
        <v xml:space="preserve"> </v>
      </c>
      <c r="FW987" s="1234" t="str">
        <f t="shared" si="956"/>
        <v xml:space="preserve"> </v>
      </c>
      <c r="FX987" s="1234" t="str">
        <f t="shared" si="925"/>
        <v xml:space="preserve"> </v>
      </c>
      <c r="FY987" s="1234" t="str">
        <f t="shared" si="926"/>
        <v xml:space="preserve"> </v>
      </c>
      <c r="FZ987" s="1234" t="str">
        <f t="shared" si="957"/>
        <v xml:space="preserve"> </v>
      </c>
      <c r="GA987" s="1234">
        <f t="shared" si="927"/>
        <v>0</v>
      </c>
      <c r="GB987" s="1227"/>
      <c r="GC987" s="1234" t="str">
        <f t="shared" si="928"/>
        <v xml:space="preserve"> </v>
      </c>
      <c r="GD987" s="1234" t="str">
        <f t="shared" si="929"/>
        <v xml:space="preserve"> </v>
      </c>
      <c r="GE987" s="1234" t="str">
        <f t="shared" si="930"/>
        <v xml:space="preserve"> </v>
      </c>
      <c r="GF987" s="1234" t="str">
        <f t="shared" si="931"/>
        <v xml:space="preserve"> </v>
      </c>
      <c r="GG987" s="1234" t="str">
        <f t="shared" si="932"/>
        <v xml:space="preserve"> </v>
      </c>
      <c r="GH987" s="1234" t="str">
        <f t="shared" si="933"/>
        <v xml:space="preserve"> </v>
      </c>
      <c r="GI987" s="1234" t="str">
        <f t="shared" si="934"/>
        <v xml:space="preserve"> </v>
      </c>
      <c r="GJ987" s="1234" t="str">
        <f t="shared" si="935"/>
        <v xml:space="preserve"> </v>
      </c>
      <c r="GK987" s="1234" t="str">
        <f t="shared" si="936"/>
        <v xml:space="preserve"> </v>
      </c>
      <c r="GL987" s="1234" t="str">
        <f t="shared" si="937"/>
        <v xml:space="preserve"> </v>
      </c>
      <c r="GM987" s="1234" t="str">
        <f t="shared" si="938"/>
        <v xml:space="preserve"> </v>
      </c>
      <c r="GN987" s="1234">
        <f t="shared" si="939"/>
        <v>0</v>
      </c>
    </row>
    <row r="988" spans="1:196" s="100" customFormat="1" ht="27" customHeight="1" thickTop="1" thickBot="1">
      <c r="A988" s="1208">
        <f>【A票】【D票】!$D$10</f>
        <v>0</v>
      </c>
      <c r="B988" s="1212">
        <f>【A票】【D票】!$H$10</f>
        <v>0</v>
      </c>
      <c r="C988" s="1213" t="str">
        <f>【A票】【D票】!$K$10</f>
        <v xml:space="preserve"> </v>
      </c>
      <c r="D988" s="1214">
        <f t="shared" si="974"/>
        <v>897</v>
      </c>
      <c r="E988" s="914"/>
      <c r="F988" s="467"/>
      <c r="G988" s="469"/>
      <c r="H988" s="224" t="str">
        <f t="shared" si="960"/>
        <v xml:space="preserve"> </v>
      </c>
      <c r="I988" s="704"/>
      <c r="J988" s="117"/>
      <c r="K988" s="117"/>
      <c r="L988" s="117"/>
      <c r="M988" s="117"/>
      <c r="N988" s="117"/>
      <c r="O988" s="117"/>
      <c r="P988" s="117"/>
      <c r="Q988" s="117"/>
      <c r="R988" s="117"/>
      <c r="S988" s="117"/>
      <c r="T988" s="254"/>
      <c r="U988" s="646"/>
      <c r="V988" s="646"/>
      <c r="W988" s="114"/>
      <c r="X988" s="254"/>
      <c r="Y988" s="224" t="str">
        <f t="shared" si="961"/>
        <v xml:space="preserve"> </v>
      </c>
      <c r="Z988" s="579"/>
      <c r="AA988" s="704"/>
      <c r="AB988" s="119"/>
      <c r="AC988" s="224" t="str">
        <f t="shared" si="915"/>
        <v xml:space="preserve"> </v>
      </c>
      <c r="AD988" s="115"/>
      <c r="AE988" s="253"/>
      <c r="AF988" s="704"/>
      <c r="AG988" s="727"/>
      <c r="AH988" s="727"/>
      <c r="AI988" s="727"/>
      <c r="AJ988" s="727"/>
      <c r="AK988" s="591"/>
      <c r="AL988" s="727"/>
      <c r="AM988" s="727"/>
      <c r="AN988" s="727"/>
      <c r="AO988" s="727"/>
      <c r="AP988" s="727"/>
      <c r="AQ988" s="727"/>
      <c r="AR988" s="727"/>
      <c r="AS988" s="727"/>
      <c r="AT988" s="727"/>
      <c r="AU988" s="727"/>
      <c r="AV988" s="727"/>
      <c r="AW988" s="727"/>
      <c r="AX988" s="727"/>
      <c r="AY988" s="727"/>
      <c r="AZ988" s="727"/>
      <c r="BA988" s="727"/>
      <c r="BB988" s="727"/>
      <c r="BC988" s="821"/>
      <c r="BD988" s="727"/>
      <c r="BE988" s="727"/>
      <c r="BF988" s="727"/>
      <c r="BG988" s="727"/>
      <c r="BH988" s="727"/>
      <c r="BI988" s="727"/>
      <c r="BJ988" s="727"/>
      <c r="BK988" s="727"/>
      <c r="BL988" s="821"/>
      <c r="BM988" s="727"/>
      <c r="BN988" s="727"/>
      <c r="BO988" s="727"/>
      <c r="BP988" s="727"/>
      <c r="BQ988" s="727"/>
      <c r="BR988" s="821"/>
      <c r="BS988" s="727"/>
      <c r="BT988" s="727"/>
      <c r="BU988" s="727"/>
      <c r="BV988" s="591"/>
      <c r="BW988" s="224" t="str">
        <f t="shared" si="973"/>
        <v xml:space="preserve"> </v>
      </c>
      <c r="BX988" s="471">
        <f t="shared" si="962"/>
        <v>897</v>
      </c>
      <c r="BY988" s="117"/>
      <c r="BZ988" s="117"/>
      <c r="CA988" s="117"/>
      <c r="CB988" s="117"/>
      <c r="CC988" s="117"/>
      <c r="CD988" s="461"/>
      <c r="CE988" s="236"/>
      <c r="CF988" s="224" t="str">
        <f t="shared" si="963"/>
        <v xml:space="preserve"> </v>
      </c>
      <c r="CG988" s="116"/>
      <c r="CH988" s="117"/>
      <c r="CI988" s="117"/>
      <c r="CJ988" s="117"/>
      <c r="CK988" s="472"/>
      <c r="CL988" s="472"/>
      <c r="CM988" s="472"/>
      <c r="CN988" s="472"/>
      <c r="CO988" s="117"/>
      <c r="CP988" s="253"/>
      <c r="CQ988" s="120"/>
      <c r="CR988" s="224" t="str" cm="1">
        <f t="array" ref="CR988">IF(AND(SUM(COUNTIF(CG988:CM988,{"*不明*","*その他*"})+COUNTIF(CO988:CP988,{"*不明*","*その他*"}))&gt;0,CQ988=""),"その他・不明の場合,10)具体的内容、理由を記入",IF(OR(AND(CI988=CI$65,COUNTA(CJ988:CM988)&lt;4),AND(OR(CI988=CI$63,CI988=CI$64,CI988=CI$66,CI988=CI$67,CI988=CI$68,CI988=""),COUNTA(CJ988:CM988)&gt;0)),"3)介護保険認定済→要介護度、認知症自立度、寝たきり度、介護保険サービス記入",IF(OR(AND(OR(CM988=CM$63,CM988=CM$64),CN988=""),AND(OR(CM988=CM$65,CM988=CM$66),CN988&lt;&gt;"")),"7)介護保険サービス受けている/過去受けていた→具体的内容記入"," ")))</f>
        <v xml:space="preserve"> </v>
      </c>
      <c r="CS988" s="224" t="str">
        <f t="shared" si="964"/>
        <v xml:space="preserve"> </v>
      </c>
      <c r="CT988" s="116"/>
      <c r="CU988" s="253"/>
      <c r="CV988" s="117"/>
      <c r="CW988" s="117"/>
      <c r="CX988" s="253"/>
      <c r="CY988" s="117"/>
      <c r="CZ988" s="117"/>
      <c r="DA988" s="253"/>
      <c r="DB988" s="117"/>
      <c r="DC988" s="224" t="str">
        <f t="shared" si="965"/>
        <v xml:space="preserve"> </v>
      </c>
      <c r="DD988" s="224" t="str">
        <f t="shared" si="966"/>
        <v xml:space="preserve"> </v>
      </c>
      <c r="DE988" s="224" t="str">
        <f t="shared" si="916"/>
        <v xml:space="preserve"> </v>
      </c>
      <c r="DF988" s="121"/>
      <c r="DG988" s="114"/>
      <c r="DH988" s="704"/>
      <c r="DI988" s="119"/>
      <c r="DJ988" s="187"/>
      <c r="DK988" s="254"/>
      <c r="DL988" s="224" t="str">
        <f t="shared" si="917"/>
        <v xml:space="preserve"> </v>
      </c>
      <c r="DM988" s="224" t="str">
        <f t="shared" si="967"/>
        <v xml:space="preserve"> </v>
      </c>
      <c r="DN988" s="474"/>
      <c r="DO988" s="117"/>
      <c r="DP988" s="117"/>
      <c r="DQ988" s="117"/>
      <c r="DR988" s="117"/>
      <c r="DS988" s="117"/>
      <c r="DT988" s="254"/>
      <c r="DU988" s="476"/>
      <c r="DV988" s="224" t="str">
        <f t="shared" si="918"/>
        <v xml:space="preserve"> </v>
      </c>
      <c r="DW988" s="115"/>
      <c r="DX988" s="470"/>
      <c r="DY988" s="117"/>
      <c r="DZ988" s="704"/>
      <c r="EA988" s="224" t="str">
        <f t="shared" si="919"/>
        <v xml:space="preserve"> </v>
      </c>
      <c r="EB988" s="906"/>
      <c r="EC988" s="904"/>
      <c r="ED988" s="904"/>
      <c r="EE988" s="904"/>
      <c r="EF988" s="904"/>
      <c r="EG988" s="904"/>
      <c r="EH988" s="904"/>
      <c r="EI988" s="904"/>
      <c r="EJ988" s="904"/>
      <c r="EK988" s="905"/>
      <c r="EL988" s="80"/>
      <c r="EM988" s="224" t="str">
        <f t="shared" si="968"/>
        <v xml:space="preserve"> </v>
      </c>
      <c r="EN988" s="224" t="str">
        <f t="shared" si="969"/>
        <v xml:space="preserve"> </v>
      </c>
      <c r="EO988" s="115"/>
      <c r="EP988" s="1050"/>
      <c r="EQ988" s="253"/>
      <c r="ER988" s="117"/>
      <c r="ES988" s="1258">
        <f t="shared" si="970"/>
        <v>897</v>
      </c>
      <c r="ET988" s="224" t="str">
        <f t="shared" si="971"/>
        <v xml:space="preserve"> </v>
      </c>
      <c r="EU988" s="477" t="str">
        <f t="shared" si="972"/>
        <v/>
      </c>
      <c r="EV988" s="1334" t="str">
        <f t="shared" si="975"/>
        <v xml:space="preserve"> </v>
      </c>
      <c r="EW988" s="1332" t="str">
        <f t="shared" si="958"/>
        <v/>
      </c>
      <c r="EX988" s="1275" t="str">
        <f t="shared" si="940"/>
        <v/>
      </c>
      <c r="EY988" s="1275" t="str">
        <f t="shared" si="941"/>
        <v/>
      </c>
      <c r="EZ988" s="1275" t="str">
        <f t="shared" si="942"/>
        <v/>
      </c>
      <c r="FA988" s="1275" t="str">
        <f t="shared" si="943"/>
        <v/>
      </c>
      <c r="FB988" s="1275" t="str">
        <f t="shared" si="944"/>
        <v/>
      </c>
      <c r="FC988" s="1333" t="str">
        <f t="shared" si="945"/>
        <v/>
      </c>
      <c r="FE988" s="1234" t="str">
        <f t="shared" si="946"/>
        <v xml:space="preserve"> </v>
      </c>
      <c r="FF988" s="1234" t="str">
        <f t="shared" si="947"/>
        <v xml:space="preserve"> </v>
      </c>
      <c r="FG988" s="1234" t="str">
        <f t="shared" si="948"/>
        <v xml:space="preserve"> </v>
      </c>
      <c r="FH988" s="1234" t="str">
        <f t="shared" si="949"/>
        <v xml:space="preserve"> </v>
      </c>
      <c r="FI988" s="1234" t="str">
        <f t="shared" si="920"/>
        <v xml:space="preserve"> </v>
      </c>
      <c r="FJ988" s="1234" t="str">
        <f t="shared" si="950"/>
        <v xml:space="preserve"> </v>
      </c>
      <c r="FK988" s="1234">
        <f t="shared" si="921"/>
        <v>0</v>
      </c>
      <c r="FL988" s="1227"/>
      <c r="FM988" s="1234" t="str">
        <f t="shared" si="922"/>
        <v xml:space="preserve"> </v>
      </c>
      <c r="FN988" s="1234" t="str">
        <f t="shared" si="923"/>
        <v xml:space="preserve"> </v>
      </c>
      <c r="FO988" s="1234" t="str">
        <f t="shared" si="951"/>
        <v xml:space="preserve"> </v>
      </c>
      <c r="FP988" s="1234" t="str">
        <f t="shared" si="952"/>
        <v xml:space="preserve"> </v>
      </c>
      <c r="FQ988" s="1234" t="str">
        <f t="shared" si="924"/>
        <v xml:space="preserve"> </v>
      </c>
      <c r="FR988" s="1234" t="str">
        <f t="shared" si="953"/>
        <v xml:space="preserve"> </v>
      </c>
      <c r="FS988" s="1234">
        <f t="shared" si="959"/>
        <v>0</v>
      </c>
      <c r="FT988" s="1227"/>
      <c r="FU988" s="1234" t="str">
        <f t="shared" si="954"/>
        <v xml:space="preserve"> </v>
      </c>
      <c r="FV988" s="1234" t="str">
        <f t="shared" si="955"/>
        <v xml:space="preserve"> </v>
      </c>
      <c r="FW988" s="1234" t="str">
        <f t="shared" si="956"/>
        <v xml:space="preserve"> </v>
      </c>
      <c r="FX988" s="1234" t="str">
        <f t="shared" si="925"/>
        <v xml:space="preserve"> </v>
      </c>
      <c r="FY988" s="1234" t="str">
        <f t="shared" si="926"/>
        <v xml:space="preserve"> </v>
      </c>
      <c r="FZ988" s="1234" t="str">
        <f t="shared" si="957"/>
        <v xml:space="preserve"> </v>
      </c>
      <c r="GA988" s="1234">
        <f t="shared" si="927"/>
        <v>0</v>
      </c>
      <c r="GB988" s="1227"/>
      <c r="GC988" s="1234" t="str">
        <f t="shared" si="928"/>
        <v xml:space="preserve"> </v>
      </c>
      <c r="GD988" s="1234" t="str">
        <f t="shared" si="929"/>
        <v xml:space="preserve"> </v>
      </c>
      <c r="GE988" s="1234" t="str">
        <f t="shared" si="930"/>
        <v xml:space="preserve"> </v>
      </c>
      <c r="GF988" s="1234" t="str">
        <f t="shared" si="931"/>
        <v xml:space="preserve"> </v>
      </c>
      <c r="GG988" s="1234" t="str">
        <f t="shared" si="932"/>
        <v xml:space="preserve"> </v>
      </c>
      <c r="GH988" s="1234" t="str">
        <f t="shared" si="933"/>
        <v xml:space="preserve"> </v>
      </c>
      <c r="GI988" s="1234" t="str">
        <f t="shared" si="934"/>
        <v xml:space="preserve"> </v>
      </c>
      <c r="GJ988" s="1234" t="str">
        <f t="shared" si="935"/>
        <v xml:space="preserve"> </v>
      </c>
      <c r="GK988" s="1234" t="str">
        <f t="shared" si="936"/>
        <v xml:space="preserve"> </v>
      </c>
      <c r="GL988" s="1234" t="str">
        <f t="shared" si="937"/>
        <v xml:space="preserve"> </v>
      </c>
      <c r="GM988" s="1234" t="str">
        <f t="shared" si="938"/>
        <v xml:space="preserve"> </v>
      </c>
      <c r="GN988" s="1234">
        <f t="shared" si="939"/>
        <v>0</v>
      </c>
    </row>
    <row r="989" spans="1:196" s="100" customFormat="1" ht="27" customHeight="1" thickTop="1" thickBot="1">
      <c r="A989" s="1208">
        <f>【A票】【D票】!$D$10</f>
        <v>0</v>
      </c>
      <c r="B989" s="1212">
        <f>【A票】【D票】!$H$10</f>
        <v>0</v>
      </c>
      <c r="C989" s="1213" t="str">
        <f>【A票】【D票】!$K$10</f>
        <v xml:space="preserve"> </v>
      </c>
      <c r="D989" s="1214">
        <f t="shared" si="974"/>
        <v>898</v>
      </c>
      <c r="E989" s="914"/>
      <c r="F989" s="467"/>
      <c r="G989" s="469"/>
      <c r="H989" s="224" t="str">
        <f t="shared" si="960"/>
        <v xml:space="preserve"> </v>
      </c>
      <c r="I989" s="704"/>
      <c r="J989" s="117"/>
      <c r="K989" s="117"/>
      <c r="L989" s="117"/>
      <c r="M989" s="117"/>
      <c r="N989" s="117"/>
      <c r="O989" s="117"/>
      <c r="P989" s="117"/>
      <c r="Q989" s="117"/>
      <c r="R989" s="117"/>
      <c r="S989" s="117"/>
      <c r="T989" s="254"/>
      <c r="U989" s="646"/>
      <c r="V989" s="646"/>
      <c r="W989" s="114"/>
      <c r="X989" s="254"/>
      <c r="Y989" s="224" t="str">
        <f t="shared" si="961"/>
        <v xml:space="preserve"> </v>
      </c>
      <c r="Z989" s="579"/>
      <c r="AA989" s="704"/>
      <c r="AB989" s="119"/>
      <c r="AC989" s="224" t="str">
        <f t="shared" ref="AC989:AC1052" si="976">IF(OR(AND(Z989&lt;&gt;Z$65,COUNTA(AB989)&gt;0),AND(Z989=Z$65,COUNTA(AB989)=0)),"C)立入調査による事実確認→3)警察の同行を記入 ",
IF(AND(OR(F989=F$63,F989=F$64),COUNTA(Z989:Z989)&lt;1),"問3記入漏れ",
IF(AND(OR(F989=F$63,F989=F$64),AND(OR(Z989=$Z$63,Z989=$Z$64,Z989=$Z$65),COUNTA(Z989:AA989)&lt;2)),"問3記入漏れ",
IF(AND(OR(F989=F$63,F989=F$64),AND(OR(Z989=$Z$66,Z989=$Z$67),COUNTA(AA989:AA989)=1)),"1)事実確認行っていない、日付不要",
IF(AND(G989=G$65,OR(Z989=Z$66,Z989=Z$67)),"対象年度以前に事実確認をした虐待事例のみ回答"," ")))))</f>
        <v xml:space="preserve"> </v>
      </c>
      <c r="AD989" s="115"/>
      <c r="AE989" s="253"/>
      <c r="AF989" s="704"/>
      <c r="AG989" s="727"/>
      <c r="AH989" s="727"/>
      <c r="AI989" s="727"/>
      <c r="AJ989" s="727"/>
      <c r="AK989" s="591"/>
      <c r="AL989" s="727"/>
      <c r="AM989" s="727"/>
      <c r="AN989" s="727"/>
      <c r="AO989" s="727"/>
      <c r="AP989" s="727"/>
      <c r="AQ989" s="727"/>
      <c r="AR989" s="727"/>
      <c r="AS989" s="727"/>
      <c r="AT989" s="727"/>
      <c r="AU989" s="727"/>
      <c r="AV989" s="727"/>
      <c r="AW989" s="727"/>
      <c r="AX989" s="727"/>
      <c r="AY989" s="727"/>
      <c r="AZ989" s="727"/>
      <c r="BA989" s="727"/>
      <c r="BB989" s="727"/>
      <c r="BC989" s="821"/>
      <c r="BD989" s="727"/>
      <c r="BE989" s="727"/>
      <c r="BF989" s="727"/>
      <c r="BG989" s="727"/>
      <c r="BH989" s="727"/>
      <c r="BI989" s="727"/>
      <c r="BJ989" s="727"/>
      <c r="BK989" s="727"/>
      <c r="BL989" s="821"/>
      <c r="BM989" s="727"/>
      <c r="BN989" s="727"/>
      <c r="BO989" s="727"/>
      <c r="BP989" s="727"/>
      <c r="BQ989" s="727"/>
      <c r="BR989" s="821"/>
      <c r="BS989" s="727"/>
      <c r="BT989" s="727"/>
      <c r="BU989" s="727"/>
      <c r="BV989" s="591"/>
      <c r="BW989" s="224" t="str">
        <f t="shared" si="973"/>
        <v xml:space="preserve"> </v>
      </c>
      <c r="BX989" s="471">
        <f t="shared" si="962"/>
        <v>898</v>
      </c>
      <c r="BY989" s="117"/>
      <c r="BZ989" s="117"/>
      <c r="CA989" s="117"/>
      <c r="CB989" s="117"/>
      <c r="CC989" s="117"/>
      <c r="CD989" s="461"/>
      <c r="CE989" s="236"/>
      <c r="CF989" s="224" t="str">
        <f t="shared" si="963"/>
        <v xml:space="preserve"> </v>
      </c>
      <c r="CG989" s="116"/>
      <c r="CH989" s="117"/>
      <c r="CI989" s="117"/>
      <c r="CJ989" s="117"/>
      <c r="CK989" s="472"/>
      <c r="CL989" s="472"/>
      <c r="CM989" s="472"/>
      <c r="CN989" s="472"/>
      <c r="CO989" s="117"/>
      <c r="CP989" s="253"/>
      <c r="CQ989" s="120"/>
      <c r="CR989" s="224" t="str" cm="1">
        <f t="array" ref="CR989">IF(AND(SUM(COUNTIF(CG989:CM989,{"*不明*","*その他*"})+COUNTIF(CO989:CP989,{"*不明*","*その他*"}))&gt;0,CQ989=""),"その他・不明の場合,10)具体的内容、理由を記入",IF(OR(AND(CI989=CI$65,COUNTA(CJ989:CM989)&lt;4),AND(OR(CI989=CI$63,CI989=CI$64,CI989=CI$66,CI989=CI$67,CI989=CI$68,CI989=""),COUNTA(CJ989:CM989)&gt;0)),"3)介護保険認定済→要介護度、認知症自立度、寝たきり度、介護保険サービス記入",IF(OR(AND(OR(CM989=CM$63,CM989=CM$64),CN989=""),AND(OR(CM989=CM$65,CM989=CM$66),CN989&lt;&gt;"")),"7)介護保険サービス受けている/過去受けていた→具体的内容記入"," ")))</f>
        <v xml:space="preserve"> </v>
      </c>
      <c r="CS989" s="224" t="str">
        <f t="shared" si="964"/>
        <v xml:space="preserve"> </v>
      </c>
      <c r="CT989" s="116"/>
      <c r="CU989" s="253"/>
      <c r="CV989" s="117"/>
      <c r="CW989" s="117"/>
      <c r="CX989" s="253"/>
      <c r="CY989" s="117"/>
      <c r="CZ989" s="117"/>
      <c r="DA989" s="253"/>
      <c r="DB989" s="117"/>
      <c r="DC989" s="224" t="str">
        <f t="shared" si="965"/>
        <v xml:space="preserve"> </v>
      </c>
      <c r="DD989" s="224" t="str">
        <f t="shared" si="966"/>
        <v xml:space="preserve"> </v>
      </c>
      <c r="DE989" s="224" t="str">
        <f t="shared" ref="DE989:DE1052" si="977">IF(OR(AND(AD989=AD$63,COUNTA(CG989,CH989,CI989,CO989,CP989,CT989,CV989)&lt;7),AND(OR(AD989=AD$64,AD989=AD$65,AND(OR(F989=F$63,F989=F$64),AD989="")),COUNTA(CG989,CH989,CI989,CO989,CP989,CT989,CV989,CW989,CY989,CZ989,DB989)&gt;0)),"問4_1)「虐待を受けたと判断」の場合→問6に記入",
IF(AND(F989=F$65,COUNTA(CG989:CI989,CO989:CP989,CT989,CV989)&lt;7),"2人目以降の被虐待者につき、記入必要",
IF(AND(AH989=1,COUNTA(CT989,CV989)&lt;2),"問4_4)虐待者1人で虐待者属性1人分の記入不足",
IF(AND(AH989=1,COUNTA(CW989,CY989)&gt;1),"問4_4)虐待者1人で虐待者属性2人目に記入あり",
IF(AND(AH989&lt;=2,COUNTA(CZ989,DB989)&gt;1),"問4_4)虐待者2人以下で3人目に記入あり",
IF(AND(AH989=2,COUNTA(CT989,CV989,CW989,CY989)&lt;4),"問4_4)虐待者2人で虐待者属性2人分の記入不足",
IF(AND(AH989&gt;=3,COUNTA(CT989,CV989,CW989,CY989,CZ989,DB989)&lt;6),"問4_4)虐待者3人以上で虐待者属性3人分の記入不足",
IF(AND(COUNTA(F989:G989,I989:X989,Z989:AB989,AD989:AK989)=0,COUNTA(CG989:CQ989,CT989:DB989)&gt;0),"虐待事例の場合のみ回答"," "))))))))</f>
        <v xml:space="preserve"> </v>
      </c>
      <c r="DF989" s="121"/>
      <c r="DG989" s="114"/>
      <c r="DH989" s="704"/>
      <c r="DI989" s="119"/>
      <c r="DJ989" s="187"/>
      <c r="DK989" s="254"/>
      <c r="DL989" s="224" t="str">
        <f t="shared" ref="DL989:DL1052" si="978">IF(AND(DF989=DF$63,COUNTA(DH989,DI989,DK989)&lt;&gt;3),"問7_1-1)で「a)分離」とした場合は1-2)～2-2)まで回答",
IF(AND(OR(DF989=DF$64,DF989=DF$65,DF989=DF$66,DF989=DF$67),COUNTA(DH989,DI989,DK989)&gt;0),"問7_1-1)で「a)分離」以外を選択した場合は1-2)～2-2)は回答不要",
IF(OR(AND(DF989=DF$67,COUNTA(DG989)=0),AND(DF989&lt;&gt;DF$67,COUNTA(DG989)&gt;0)),"その他→具体的内容",
IF(OR(AND(OR(DI989=DI$65,DI989=DI$69),COUNTA(DJ989)=0),AND(OR(DI989=DI$63,DI989=DI$64,DI989=DI$66,DI989=DI$67,DI989=DI$68),COUNTA(DJ989)&gt;0)),"「緊急一時保護」「その他」の場合、具体的内容を記入（※「緊急一時保護」の場合は保護先及び利用事業・制度等を記入）",
IF(AND(COUNTA(DI989:DK989)&lt;&gt;0,DF989=""),"問7_1-1)分離の有無を記入"," ")))))</f>
        <v xml:space="preserve"> </v>
      </c>
      <c r="DM989" s="224" t="str">
        <f t="shared" si="967"/>
        <v xml:space="preserve"> </v>
      </c>
      <c r="DN989" s="474"/>
      <c r="DO989" s="117"/>
      <c r="DP989" s="117"/>
      <c r="DQ989" s="117"/>
      <c r="DR989" s="117"/>
      <c r="DS989" s="117"/>
      <c r="DT989" s="254"/>
      <c r="DU989" s="476"/>
      <c r="DV989" s="224" t="str">
        <f t="shared" ref="DV989:DV1052" si="979">IF(OR(AND(DN989="",COUNTA(DO989:DT989)&gt;0),AND(DN989=DN$64,COUNTA(DO989:DT989)&gt;0),AND(DN989=DN$63,COUNTA(DO989:DT989)&lt;1)),"経過観察以外の対応を行った場合→詳細内容を記入",
IF(AND(COUNTA(DT989)=1,COUNTA(DU989)=0),"その他→具体的内容を記入",
IF(AND(OR(CM989=CM$63,CM989=CM$64),DQ989=DQ$63),"問6_7)で「介護サービスを受けている」、「過去受けていたが判断時点では受けていない」→c）は不可",
IF(AND(CM989=CM$65,DR989=DR$63),"問6_7)で「過去も含めて受けていない」→d)は不可",IF(AND(DQ989=DQ$63,DR989=DR$63),"c)とd)は同時に「有」にできません",
IF(AND(OR(CI989=CI$63,CI989=CI$64,CI989=CI$66,CI989=CI$67,CI989=CI$68),DR989=DR$63),"問6_3)で「認定済み」以外の回答→d)は不可"," "))))))</f>
        <v xml:space="preserve"> </v>
      </c>
      <c r="DW989" s="115"/>
      <c r="DX989" s="470"/>
      <c r="DY989" s="117"/>
      <c r="DZ989" s="704"/>
      <c r="EA989" s="224" t="str">
        <f t="shared" ref="EA989:EA1052" si="980">IF(AND(OR(DW989=DW$64,DW989=DW$65),DX989=""),"4-1)で「調査対象年度内に成年後見制度開始済」「利用手続き中」の場合、4-2)を回答",
IF(AND(OR(DW989=DW$63,DW989=DW$66,DW989=""),DX989&lt;&gt;""),"4-1)で「調査年度内に成年後見制度利用開始済」「利用手続き中」の場合のみ、4-2)に回答",
IF(AND(DW989&lt;&gt;"",DY989=""),"4-3)日常生活自立支援事業の開始の有無に記入",
" ")))</f>
        <v xml:space="preserve"> </v>
      </c>
      <c r="EB989" s="906"/>
      <c r="EC989" s="904"/>
      <c r="ED989" s="904"/>
      <c r="EE989" s="904"/>
      <c r="EF989" s="904"/>
      <c r="EG989" s="904"/>
      <c r="EH989" s="904"/>
      <c r="EI989" s="904"/>
      <c r="EJ989" s="904"/>
      <c r="EK989" s="905"/>
      <c r="EL989" s="80"/>
      <c r="EM989" s="224" t="str">
        <f t="shared" si="968"/>
        <v xml:space="preserve"> </v>
      </c>
      <c r="EN989" s="224" t="str">
        <f t="shared" si="969"/>
        <v xml:space="preserve"> </v>
      </c>
      <c r="EO989" s="115"/>
      <c r="EP989" s="1050"/>
      <c r="EQ989" s="253"/>
      <c r="ER989" s="117"/>
      <c r="ES989" s="1258">
        <f t="shared" si="970"/>
        <v>898</v>
      </c>
      <c r="ET989" s="224" t="str">
        <f t="shared" si="971"/>
        <v xml:space="preserve"> </v>
      </c>
      <c r="EU989" s="477" t="str">
        <f t="shared" si="972"/>
        <v/>
      </c>
      <c r="EV989" s="1334" t="str">
        <f t="shared" si="975"/>
        <v xml:space="preserve"> </v>
      </c>
      <c r="EW989" s="1332" t="str">
        <f t="shared" si="958"/>
        <v/>
      </c>
      <c r="EX989" s="1275" t="str">
        <f t="shared" si="940"/>
        <v/>
      </c>
      <c r="EY989" s="1275" t="str">
        <f t="shared" si="941"/>
        <v/>
      </c>
      <c r="EZ989" s="1275" t="str">
        <f t="shared" si="942"/>
        <v/>
      </c>
      <c r="FA989" s="1275" t="str">
        <f t="shared" si="943"/>
        <v/>
      </c>
      <c r="FB989" s="1275" t="str">
        <f t="shared" si="944"/>
        <v/>
      </c>
      <c r="FC989" s="1333" t="str">
        <f t="shared" si="945"/>
        <v/>
      </c>
      <c r="FE989" s="1234" t="str">
        <f t="shared" si="946"/>
        <v xml:space="preserve"> </v>
      </c>
      <c r="FF989" s="1234" t="str">
        <f t="shared" si="947"/>
        <v xml:space="preserve"> </v>
      </c>
      <c r="FG989" s="1234" t="str">
        <f t="shared" si="948"/>
        <v xml:space="preserve"> </v>
      </c>
      <c r="FH989" s="1234" t="str">
        <f t="shared" si="949"/>
        <v xml:space="preserve"> </v>
      </c>
      <c r="FI989" s="1234" t="str">
        <f t="shared" ref="FI989:FI1052" si="981">IF(AND(FB989&lt;&gt;"",$EW989=$EW$63,FB989&gt;46112),"●"," ")</f>
        <v xml:space="preserve"> </v>
      </c>
      <c r="FJ989" s="1234" t="str">
        <f t="shared" si="950"/>
        <v xml:space="preserve"> </v>
      </c>
      <c r="FK989" s="1234">
        <f t="shared" ref="FK989:FK1052" si="982">COUNTIF(FE989:FJ989,"●")</f>
        <v>0</v>
      </c>
      <c r="FL989" s="1227"/>
      <c r="FM989" s="1234" t="str">
        <f t="shared" ref="FM989:FM1052" si="983">IF(AND(EX989&lt;&gt;"",$EW989=$EW$64,EX989&gt;=45748),"●"," ")</f>
        <v xml:space="preserve"> </v>
      </c>
      <c r="FN989" s="1234" t="str">
        <f t="shared" ref="FN989:FN1052" si="984">IF(AND(EY989&lt;&gt;"",$EW989=$EW$64,EY989&gt;46112),"●"," ")</f>
        <v xml:space="preserve"> </v>
      </c>
      <c r="FO989" s="1234" t="str">
        <f t="shared" si="951"/>
        <v xml:space="preserve"> </v>
      </c>
      <c r="FP989" s="1234" t="str">
        <f t="shared" si="952"/>
        <v xml:space="preserve"> </v>
      </c>
      <c r="FQ989" s="1234" t="str">
        <f t="shared" ref="FQ989:FQ1052" si="985">IF(AND(FB989&lt;&gt;"",$EW989=$EW$64,FB989&gt;46112),"●"," ")</f>
        <v xml:space="preserve"> </v>
      </c>
      <c r="FR989" s="1234" t="str">
        <f t="shared" si="953"/>
        <v xml:space="preserve"> </v>
      </c>
      <c r="FS989" s="1234">
        <f t="shared" si="959"/>
        <v>0</v>
      </c>
      <c r="FT989" s="1227"/>
      <c r="FU989" s="1234" t="str">
        <f t="shared" si="954"/>
        <v xml:space="preserve"> </v>
      </c>
      <c r="FV989" s="1234" t="str">
        <f t="shared" si="955"/>
        <v xml:space="preserve"> </v>
      </c>
      <c r="FW989" s="1234" t="str">
        <f t="shared" si="956"/>
        <v xml:space="preserve"> </v>
      </c>
      <c r="FX989" s="1234" t="str">
        <f t="shared" ref="FX989:FX1052" si="986">IF(AND(FA989&lt;&gt;"",$EW989=$EW$65,$DF989=$DF$63,OR(FA989&lt;45748,FA989&gt;46112)),"●"," ")</f>
        <v xml:space="preserve"> </v>
      </c>
      <c r="FY989" s="1234" t="str">
        <f t="shared" ref="FY989:FY1052" si="987">IF(AND(FB989&lt;&gt;"",$EW989=$EW$65,DW989=$DW$63,FB989&gt;46112),"●"," ")</f>
        <v xml:space="preserve"> </v>
      </c>
      <c r="FZ989" s="1234" t="str">
        <f t="shared" si="957"/>
        <v xml:space="preserve"> </v>
      </c>
      <c r="GA989" s="1234">
        <f t="shared" ref="GA989:GA1052" si="988">COUNTIFS(FU989:FZ989,"●")</f>
        <v>0</v>
      </c>
      <c r="GB989" s="1227"/>
      <c r="GC989" s="1234" t="str">
        <f t="shared" ref="GC989:GC1052" si="989">IF(AND(EY989&lt;&gt;"",EX989&lt;&gt;""),IF(EY989-EX989&lt;0,"●"," ")," ")</f>
        <v xml:space="preserve"> </v>
      </c>
      <c r="GD989" s="1234" t="str">
        <f t="shared" ref="GD989:GD1052" si="990">IF(AND(EZ989&lt;&gt;"",EX989&lt;&gt;""),IF(EZ989-EX989&lt;0,"●"," ")," ")</f>
        <v xml:space="preserve"> </v>
      </c>
      <c r="GE989" s="1234" t="str">
        <f t="shared" ref="GE989:GE1052" si="991">IF(AND(FA989&lt;&gt;"",EX989&lt;&gt;"",$DF989=$DF$63),IF(FA989-EX989&lt;0,"●"," ")," ")</f>
        <v xml:space="preserve"> </v>
      </c>
      <c r="GF989" s="1234" t="str">
        <f t="shared" ref="GF989:GF1052" si="992">IF(AND(FC989&lt;&gt;"",EX989&lt;&gt;""),IF(FC989-EX989&lt;0,"●"," ")," ")</f>
        <v xml:space="preserve"> </v>
      </c>
      <c r="GG989" s="1234" t="str">
        <f t="shared" ref="GG989:GG1052" si="993">IF(AND(EZ989&lt;&gt;"",EY989&lt;&gt;""),IF(EZ989-EY989&lt;0,"●"," ")," ")</f>
        <v xml:space="preserve"> </v>
      </c>
      <c r="GH989" s="1234" t="str">
        <f t="shared" ref="GH989:GH1052" si="994">IF(AND(FA989&lt;&gt;"",EY989&lt;&gt;"",$DF989=$DF$63),IF(FA989-EY989&lt;0,"●"," ")," ")</f>
        <v xml:space="preserve"> </v>
      </c>
      <c r="GI989" s="1234" t="str">
        <f t="shared" ref="GI989:GI1052" si="995">IF(AND(FC989&lt;&gt;"",EY989&lt;&gt;""),IF(FC989-EY989&lt;0,"●"," ")," ")</f>
        <v xml:space="preserve"> </v>
      </c>
      <c r="GJ989" s="1234" t="str">
        <f t="shared" ref="GJ989:GJ1052" si="996">IF(AND(FA989&lt;&gt;"",EZ989&lt;&gt;"",$DF989=$DF$63),IF(FA989-EZ989&lt;0,"●"," ")," ")</f>
        <v xml:space="preserve"> </v>
      </c>
      <c r="GK989" s="1234" t="str">
        <f t="shared" ref="GK989:GK1052" si="997">IF(AND(FC989&lt;&gt;"",EZ989&lt;&gt;""),IF(FC989-EZ989&lt;0,"●"," ")," ")</f>
        <v xml:space="preserve"> </v>
      </c>
      <c r="GL989" s="1234" t="str">
        <f t="shared" ref="GL989:GL1052" si="998">IF(AND(FC989&lt;&gt;"",FA989&lt;&gt;"",$DF989=$DF$63),IF(FC989-FA989&lt;0,"●"," ")," ")</f>
        <v xml:space="preserve"> </v>
      </c>
      <c r="GM989" s="1234" t="str">
        <f t="shared" ref="GM989:GM1052" si="999">IF(AND(FC989&lt;&gt;"",FB989&lt;&gt;""),IF(FC989-FB989&lt;0,"●"," ")," ")</f>
        <v xml:space="preserve"> </v>
      </c>
      <c r="GN989" s="1234">
        <f t="shared" ref="GN989:GN1052" si="1000">COUNTIFS(GC989:GM989,"●")</f>
        <v>0</v>
      </c>
    </row>
    <row r="990" spans="1:196" s="100" customFormat="1" ht="27" customHeight="1" thickTop="1" thickBot="1">
      <c r="A990" s="1208">
        <f>【A票】【D票】!$D$10</f>
        <v>0</v>
      </c>
      <c r="B990" s="1212">
        <f>【A票】【D票】!$H$10</f>
        <v>0</v>
      </c>
      <c r="C990" s="1213" t="str">
        <f>【A票】【D票】!$K$10</f>
        <v xml:space="preserve"> </v>
      </c>
      <c r="D990" s="1214">
        <f t="shared" si="974"/>
        <v>899</v>
      </c>
      <c r="E990" s="914"/>
      <c r="F990" s="467"/>
      <c r="G990" s="469"/>
      <c r="H990" s="224" t="str">
        <f t="shared" si="960"/>
        <v xml:space="preserve"> </v>
      </c>
      <c r="I990" s="704"/>
      <c r="J990" s="117"/>
      <c r="K990" s="117"/>
      <c r="L990" s="117"/>
      <c r="M990" s="117"/>
      <c r="N990" s="117"/>
      <c r="O990" s="117"/>
      <c r="P990" s="117"/>
      <c r="Q990" s="117"/>
      <c r="R990" s="117"/>
      <c r="S990" s="117"/>
      <c r="T990" s="254"/>
      <c r="U990" s="646"/>
      <c r="V990" s="646"/>
      <c r="W990" s="114"/>
      <c r="X990" s="254"/>
      <c r="Y990" s="224" t="str">
        <f t="shared" si="961"/>
        <v xml:space="preserve"> </v>
      </c>
      <c r="Z990" s="579"/>
      <c r="AA990" s="704"/>
      <c r="AB990" s="119"/>
      <c r="AC990" s="224" t="str">
        <f t="shared" si="976"/>
        <v xml:space="preserve"> </v>
      </c>
      <c r="AD990" s="115"/>
      <c r="AE990" s="253"/>
      <c r="AF990" s="704"/>
      <c r="AG990" s="727"/>
      <c r="AH990" s="727"/>
      <c r="AI990" s="727"/>
      <c r="AJ990" s="727"/>
      <c r="AK990" s="591"/>
      <c r="AL990" s="727"/>
      <c r="AM990" s="727"/>
      <c r="AN990" s="727"/>
      <c r="AO990" s="727"/>
      <c r="AP990" s="727"/>
      <c r="AQ990" s="727"/>
      <c r="AR990" s="727"/>
      <c r="AS990" s="727"/>
      <c r="AT990" s="727"/>
      <c r="AU990" s="727"/>
      <c r="AV990" s="727"/>
      <c r="AW990" s="727"/>
      <c r="AX990" s="727"/>
      <c r="AY990" s="727"/>
      <c r="AZ990" s="727"/>
      <c r="BA990" s="727"/>
      <c r="BB990" s="727"/>
      <c r="BC990" s="821"/>
      <c r="BD990" s="727"/>
      <c r="BE990" s="727"/>
      <c r="BF990" s="727"/>
      <c r="BG990" s="727"/>
      <c r="BH990" s="727"/>
      <c r="BI990" s="727"/>
      <c r="BJ990" s="727"/>
      <c r="BK990" s="727"/>
      <c r="BL990" s="821"/>
      <c r="BM990" s="727"/>
      <c r="BN990" s="727"/>
      <c r="BO990" s="727"/>
      <c r="BP990" s="727"/>
      <c r="BQ990" s="727"/>
      <c r="BR990" s="821"/>
      <c r="BS990" s="727"/>
      <c r="BT990" s="727"/>
      <c r="BU990" s="727"/>
      <c r="BV990" s="591"/>
      <c r="BW990" s="224" t="str">
        <f t="shared" si="973"/>
        <v xml:space="preserve"> </v>
      </c>
      <c r="BX990" s="471">
        <f t="shared" si="962"/>
        <v>899</v>
      </c>
      <c r="BY990" s="117"/>
      <c r="BZ990" s="117"/>
      <c r="CA990" s="117"/>
      <c r="CB990" s="117"/>
      <c r="CC990" s="117"/>
      <c r="CD990" s="461"/>
      <c r="CE990" s="236"/>
      <c r="CF990" s="224" t="str">
        <f t="shared" si="963"/>
        <v xml:space="preserve"> </v>
      </c>
      <c r="CG990" s="116"/>
      <c r="CH990" s="117"/>
      <c r="CI990" s="117"/>
      <c r="CJ990" s="117"/>
      <c r="CK990" s="472"/>
      <c r="CL990" s="472"/>
      <c r="CM990" s="472"/>
      <c r="CN990" s="472"/>
      <c r="CO990" s="117"/>
      <c r="CP990" s="253"/>
      <c r="CQ990" s="120"/>
      <c r="CR990" s="224" t="str" cm="1">
        <f t="array" ref="CR990">IF(AND(SUM(COUNTIF(CG990:CM990,{"*不明*","*その他*"})+COUNTIF(CO990:CP990,{"*不明*","*その他*"}))&gt;0,CQ990=""),"その他・不明の場合,10)具体的内容、理由を記入",IF(OR(AND(CI990=CI$65,COUNTA(CJ990:CM990)&lt;4),AND(OR(CI990=CI$63,CI990=CI$64,CI990=CI$66,CI990=CI$67,CI990=CI$68,CI990=""),COUNTA(CJ990:CM990)&gt;0)),"3)介護保険認定済→要介護度、認知症自立度、寝たきり度、介護保険サービス記入",IF(OR(AND(OR(CM990=CM$63,CM990=CM$64),CN990=""),AND(OR(CM990=CM$65,CM990=CM$66),CN990&lt;&gt;"")),"7)介護保険サービス受けている/過去受けていた→具体的内容記入"," ")))</f>
        <v xml:space="preserve"> </v>
      </c>
      <c r="CS990" s="224" t="str">
        <f t="shared" si="964"/>
        <v xml:space="preserve"> </v>
      </c>
      <c r="CT990" s="116"/>
      <c r="CU990" s="253"/>
      <c r="CV990" s="117"/>
      <c r="CW990" s="117"/>
      <c r="CX990" s="253"/>
      <c r="CY990" s="117"/>
      <c r="CZ990" s="117"/>
      <c r="DA990" s="253"/>
      <c r="DB990" s="117"/>
      <c r="DC990" s="224" t="str">
        <f t="shared" si="965"/>
        <v xml:space="preserve"> </v>
      </c>
      <c r="DD990" s="224" t="str">
        <f t="shared" si="966"/>
        <v xml:space="preserve"> </v>
      </c>
      <c r="DE990" s="224" t="str">
        <f t="shared" si="977"/>
        <v xml:space="preserve"> </v>
      </c>
      <c r="DF990" s="121"/>
      <c r="DG990" s="114"/>
      <c r="DH990" s="704"/>
      <c r="DI990" s="119"/>
      <c r="DJ990" s="187"/>
      <c r="DK990" s="254"/>
      <c r="DL990" s="224" t="str">
        <f t="shared" si="978"/>
        <v xml:space="preserve"> </v>
      </c>
      <c r="DM990" s="224" t="str">
        <f t="shared" si="967"/>
        <v xml:space="preserve"> </v>
      </c>
      <c r="DN990" s="474"/>
      <c r="DO990" s="117"/>
      <c r="DP990" s="117"/>
      <c r="DQ990" s="117"/>
      <c r="DR990" s="117"/>
      <c r="DS990" s="117"/>
      <c r="DT990" s="254"/>
      <c r="DU990" s="476"/>
      <c r="DV990" s="224" t="str">
        <f t="shared" si="979"/>
        <v xml:space="preserve"> </v>
      </c>
      <c r="DW990" s="115"/>
      <c r="DX990" s="470"/>
      <c r="DY990" s="117"/>
      <c r="DZ990" s="704"/>
      <c r="EA990" s="224" t="str">
        <f t="shared" si="980"/>
        <v xml:space="preserve"> </v>
      </c>
      <c r="EB990" s="906"/>
      <c r="EC990" s="904"/>
      <c r="ED990" s="904"/>
      <c r="EE990" s="904"/>
      <c r="EF990" s="904"/>
      <c r="EG990" s="904"/>
      <c r="EH990" s="904"/>
      <c r="EI990" s="904"/>
      <c r="EJ990" s="904"/>
      <c r="EK990" s="905"/>
      <c r="EL990" s="80"/>
      <c r="EM990" s="224" t="str">
        <f t="shared" si="968"/>
        <v xml:space="preserve"> </v>
      </c>
      <c r="EN990" s="224" t="str">
        <f t="shared" si="969"/>
        <v xml:space="preserve"> </v>
      </c>
      <c r="EO990" s="115"/>
      <c r="EP990" s="1050"/>
      <c r="EQ990" s="253"/>
      <c r="ER990" s="117"/>
      <c r="ES990" s="1258">
        <f t="shared" si="970"/>
        <v>899</v>
      </c>
      <c r="ET990" s="224" t="str">
        <f t="shared" si="971"/>
        <v xml:space="preserve"> </v>
      </c>
      <c r="EU990" s="477" t="str">
        <f t="shared" si="972"/>
        <v/>
      </c>
      <c r="EV990" s="1334" t="str">
        <f t="shared" si="975"/>
        <v xml:space="preserve"> </v>
      </c>
      <c r="EW990" s="1332" t="str">
        <f t="shared" si="958"/>
        <v/>
      </c>
      <c r="EX990" s="1275" t="str">
        <f t="shared" ref="EX990:EX1053" si="1001">IF(I990&lt;&gt;"",I990,"")</f>
        <v/>
      </c>
      <c r="EY990" s="1275" t="str">
        <f t="shared" ref="EY990:EY1053" si="1002">IF(AA990&lt;&gt;"",AA990,"")</f>
        <v/>
      </c>
      <c r="EZ990" s="1275" t="str">
        <f t="shared" ref="EZ990:EZ1053" si="1003">IF(AF990&lt;&gt;"",AF990,"")</f>
        <v/>
      </c>
      <c r="FA990" s="1275" t="str">
        <f t="shared" ref="FA990:FA1053" si="1004">IF(DH990&lt;&gt;"",DH990,"")</f>
        <v/>
      </c>
      <c r="FB990" s="1275" t="str">
        <f t="shared" ref="FB990:FB1053" si="1005">IF(DZ990&lt;&gt;"",DZ990,"")</f>
        <v/>
      </c>
      <c r="FC990" s="1333" t="str">
        <f t="shared" ref="FC990:FC1053" si="1006">IF(EP990&lt;&gt;"",EP990,"")</f>
        <v/>
      </c>
      <c r="FE990" s="1234" t="str">
        <f t="shared" ref="FE990:FE1053" si="1007">IF(AND(EX990&lt;&gt;"",$EW990=$EW$63,OR(EX990&lt;45748,EX990&gt;46112)),"●"," ")</f>
        <v xml:space="preserve"> </v>
      </c>
      <c r="FF990" s="1234" t="str">
        <f t="shared" ref="FF990:FF1053" si="1008">IF(AND(EY990&lt;&gt;"",$EW990=$EW$63,OR(EY990&lt;45748,EY990&gt;46112)),"●"," ")</f>
        <v xml:space="preserve"> </v>
      </c>
      <c r="FG990" s="1234" t="str">
        <f t="shared" ref="FG990:FG1053" si="1009">IF(AND(EZ990&lt;&gt;"",$EW990=$EW$63,OR(EZ990&lt;45748,EZ990&gt;46112)),"●"," ")</f>
        <v xml:space="preserve"> </v>
      </c>
      <c r="FH990" s="1234" t="str">
        <f t="shared" ref="FH990:FH1053" si="1010">IF(AND(FA990&lt;&gt;"",$EW990=$EW$63,$DF990=$DF$63,OR(FA990&lt;45748,FA990&gt;46112)),"●"," ")</f>
        <v xml:space="preserve"> </v>
      </c>
      <c r="FI990" s="1234" t="str">
        <f t="shared" si="981"/>
        <v xml:space="preserve"> </v>
      </c>
      <c r="FJ990" s="1234" t="str">
        <f t="shared" ref="FJ990:FJ1053" si="1011">IF(AND(FC990&lt;&gt;"",$EW990=$EW$63,OR(FC990&lt;45748,FC990&gt;46112)),"●"," ")</f>
        <v xml:space="preserve"> </v>
      </c>
      <c r="FK990" s="1234">
        <f t="shared" si="982"/>
        <v>0</v>
      </c>
      <c r="FL990" s="1227"/>
      <c r="FM990" s="1234" t="str">
        <f t="shared" si="983"/>
        <v xml:space="preserve"> </v>
      </c>
      <c r="FN990" s="1234" t="str">
        <f t="shared" si="984"/>
        <v xml:space="preserve"> </v>
      </c>
      <c r="FO990" s="1234" t="str">
        <f t="shared" ref="FO990:FO1053" si="1012">IF(AND(EZ990&lt;&gt;"",$EW990=$EW$64,OR(EZ990&lt;45748,EZ990&gt;46112)),"●"," ")</f>
        <v xml:space="preserve"> </v>
      </c>
      <c r="FP990" s="1234" t="str">
        <f t="shared" ref="FP990:FP1053" si="1013">IF(AND(FA990&lt;&gt;"",$EW990=$EW$64,$DF990=$DF$63,OR(FA990&lt;45748,FA990&gt;46112)),"●"," ")</f>
        <v xml:space="preserve"> </v>
      </c>
      <c r="FQ990" s="1234" t="str">
        <f t="shared" si="985"/>
        <v xml:space="preserve"> </v>
      </c>
      <c r="FR990" s="1234" t="str">
        <f t="shared" ref="FR990:FR1053" si="1014">IF(AND(FC990&lt;&gt;"",$EW990=$EW$64,OR(FC990&lt;45748,FC990&gt;46112)),"●"," ")</f>
        <v xml:space="preserve"> </v>
      </c>
      <c r="FS990" s="1234">
        <f t="shared" si="959"/>
        <v>0</v>
      </c>
      <c r="FT990" s="1227"/>
      <c r="FU990" s="1234" t="str">
        <f t="shared" ref="FU990:FU1053" si="1015">IF(AND(EX990&lt;&gt;"",$EW990=$EW$65,OR(EX990&gt;=45748)),"●"," ")</f>
        <v xml:space="preserve"> </v>
      </c>
      <c r="FV990" s="1234" t="str">
        <f t="shared" ref="FV990:FV1053" si="1016">IF(AND(EY990&lt;&gt;"",$EW990=$EW$65,OR(EY990&gt;=45748)),"●"," ")</f>
        <v xml:space="preserve"> </v>
      </c>
      <c r="FW990" s="1234" t="str">
        <f t="shared" ref="FW990:FW1053" si="1017">IF(AND(EZ990&lt;&gt;"",$EW990=$EW$65,OR(EZ990&gt;=45748)),"●"," ")</f>
        <v xml:space="preserve"> </v>
      </c>
      <c r="FX990" s="1234" t="str">
        <f t="shared" si="986"/>
        <v xml:space="preserve"> </v>
      </c>
      <c r="FY990" s="1234" t="str">
        <f t="shared" si="987"/>
        <v xml:space="preserve"> </v>
      </c>
      <c r="FZ990" s="1234" t="str">
        <f t="shared" ref="FZ990:FZ1053" si="1018">IF(AND(FC990&lt;&gt;"",$EW990=$EW$65,OR(FC990&lt;45748,FC990&gt;46112)),"●"," ")</f>
        <v xml:space="preserve"> </v>
      </c>
      <c r="GA990" s="1234">
        <f t="shared" si="988"/>
        <v>0</v>
      </c>
      <c r="GB990" s="1227"/>
      <c r="GC990" s="1234" t="str">
        <f t="shared" si="989"/>
        <v xml:space="preserve"> </v>
      </c>
      <c r="GD990" s="1234" t="str">
        <f t="shared" si="990"/>
        <v xml:space="preserve"> </v>
      </c>
      <c r="GE990" s="1234" t="str">
        <f t="shared" si="991"/>
        <v xml:space="preserve"> </v>
      </c>
      <c r="GF990" s="1234" t="str">
        <f t="shared" si="992"/>
        <v xml:space="preserve"> </v>
      </c>
      <c r="GG990" s="1234" t="str">
        <f t="shared" si="993"/>
        <v xml:space="preserve"> </v>
      </c>
      <c r="GH990" s="1234" t="str">
        <f t="shared" si="994"/>
        <v xml:space="preserve"> </v>
      </c>
      <c r="GI990" s="1234" t="str">
        <f t="shared" si="995"/>
        <v xml:space="preserve"> </v>
      </c>
      <c r="GJ990" s="1234" t="str">
        <f t="shared" si="996"/>
        <v xml:space="preserve"> </v>
      </c>
      <c r="GK990" s="1234" t="str">
        <f t="shared" si="997"/>
        <v xml:space="preserve"> </v>
      </c>
      <c r="GL990" s="1234" t="str">
        <f t="shared" si="998"/>
        <v xml:space="preserve"> </v>
      </c>
      <c r="GM990" s="1234" t="str">
        <f t="shared" si="999"/>
        <v xml:space="preserve"> </v>
      </c>
      <c r="GN990" s="1234">
        <f t="shared" si="1000"/>
        <v>0</v>
      </c>
    </row>
    <row r="991" spans="1:196" s="100" customFormat="1" ht="27" customHeight="1" thickTop="1" thickBot="1">
      <c r="A991" s="1208">
        <f>【A票】【D票】!$D$10</f>
        <v>0</v>
      </c>
      <c r="B991" s="1212">
        <f>【A票】【D票】!$H$10</f>
        <v>0</v>
      </c>
      <c r="C991" s="1213" t="str">
        <f>【A票】【D票】!$K$10</f>
        <v xml:space="preserve"> </v>
      </c>
      <c r="D991" s="1214">
        <f t="shared" si="974"/>
        <v>900</v>
      </c>
      <c r="E991" s="914"/>
      <c r="F991" s="467"/>
      <c r="G991" s="469"/>
      <c r="H991" s="224" t="str">
        <f t="shared" si="960"/>
        <v xml:space="preserve"> </v>
      </c>
      <c r="I991" s="704"/>
      <c r="J991" s="117"/>
      <c r="K991" s="117"/>
      <c r="L991" s="117"/>
      <c r="M991" s="117"/>
      <c r="N991" s="117"/>
      <c r="O991" s="117"/>
      <c r="P991" s="117"/>
      <c r="Q991" s="117"/>
      <c r="R991" s="117"/>
      <c r="S991" s="117"/>
      <c r="T991" s="254"/>
      <c r="U991" s="646"/>
      <c r="V991" s="646"/>
      <c r="W991" s="114"/>
      <c r="X991" s="254"/>
      <c r="Y991" s="224" t="str">
        <f t="shared" si="961"/>
        <v xml:space="preserve"> </v>
      </c>
      <c r="Z991" s="579"/>
      <c r="AA991" s="704"/>
      <c r="AB991" s="119"/>
      <c r="AC991" s="224" t="str">
        <f t="shared" si="976"/>
        <v xml:space="preserve"> </v>
      </c>
      <c r="AD991" s="115"/>
      <c r="AE991" s="253"/>
      <c r="AF991" s="704"/>
      <c r="AG991" s="727"/>
      <c r="AH991" s="727"/>
      <c r="AI991" s="727"/>
      <c r="AJ991" s="727"/>
      <c r="AK991" s="591"/>
      <c r="AL991" s="727"/>
      <c r="AM991" s="727"/>
      <c r="AN991" s="727"/>
      <c r="AO991" s="727"/>
      <c r="AP991" s="727"/>
      <c r="AQ991" s="727"/>
      <c r="AR991" s="727"/>
      <c r="AS991" s="727"/>
      <c r="AT991" s="727"/>
      <c r="AU991" s="727"/>
      <c r="AV991" s="727"/>
      <c r="AW991" s="727"/>
      <c r="AX991" s="727"/>
      <c r="AY991" s="727"/>
      <c r="AZ991" s="727"/>
      <c r="BA991" s="727"/>
      <c r="BB991" s="727"/>
      <c r="BC991" s="821"/>
      <c r="BD991" s="727"/>
      <c r="BE991" s="727"/>
      <c r="BF991" s="727"/>
      <c r="BG991" s="727"/>
      <c r="BH991" s="727"/>
      <c r="BI991" s="727"/>
      <c r="BJ991" s="727"/>
      <c r="BK991" s="727"/>
      <c r="BL991" s="821"/>
      <c r="BM991" s="727"/>
      <c r="BN991" s="727"/>
      <c r="BO991" s="727"/>
      <c r="BP991" s="727"/>
      <c r="BQ991" s="727"/>
      <c r="BR991" s="821"/>
      <c r="BS991" s="727"/>
      <c r="BT991" s="727"/>
      <c r="BU991" s="727"/>
      <c r="BV991" s="591"/>
      <c r="BW991" s="224" t="str">
        <f t="shared" si="973"/>
        <v xml:space="preserve"> </v>
      </c>
      <c r="BX991" s="471">
        <f t="shared" si="962"/>
        <v>900</v>
      </c>
      <c r="BY991" s="117"/>
      <c r="BZ991" s="117"/>
      <c r="CA991" s="117"/>
      <c r="CB991" s="117"/>
      <c r="CC991" s="117"/>
      <c r="CD991" s="461"/>
      <c r="CE991" s="236"/>
      <c r="CF991" s="224" t="str">
        <f t="shared" si="963"/>
        <v xml:space="preserve"> </v>
      </c>
      <c r="CG991" s="116"/>
      <c r="CH991" s="117"/>
      <c r="CI991" s="117"/>
      <c r="CJ991" s="117"/>
      <c r="CK991" s="472"/>
      <c r="CL991" s="472"/>
      <c r="CM991" s="472"/>
      <c r="CN991" s="472"/>
      <c r="CO991" s="117"/>
      <c r="CP991" s="253"/>
      <c r="CQ991" s="120"/>
      <c r="CR991" s="224" t="str" cm="1">
        <f t="array" ref="CR991">IF(AND(SUM(COUNTIF(CG991:CM991,{"*不明*","*その他*"})+COUNTIF(CO991:CP991,{"*不明*","*その他*"}))&gt;0,CQ991=""),"その他・不明の場合,10)具体的内容、理由を記入",IF(OR(AND(CI991=CI$65,COUNTA(CJ991:CM991)&lt;4),AND(OR(CI991=CI$63,CI991=CI$64,CI991=CI$66,CI991=CI$67,CI991=CI$68,CI991=""),COUNTA(CJ991:CM991)&gt;0)),"3)介護保険認定済→要介護度、認知症自立度、寝たきり度、介護保険サービス記入",IF(OR(AND(OR(CM991=CM$63,CM991=CM$64),CN991=""),AND(OR(CM991=CM$65,CM991=CM$66),CN991&lt;&gt;"")),"7)介護保険サービス受けている/過去受けていた→具体的内容記入"," ")))</f>
        <v xml:space="preserve"> </v>
      </c>
      <c r="CS991" s="224" t="str">
        <f t="shared" si="964"/>
        <v xml:space="preserve"> </v>
      </c>
      <c r="CT991" s="116"/>
      <c r="CU991" s="253"/>
      <c r="CV991" s="117"/>
      <c r="CW991" s="117"/>
      <c r="CX991" s="253"/>
      <c r="CY991" s="117"/>
      <c r="CZ991" s="117"/>
      <c r="DA991" s="253"/>
      <c r="DB991" s="117"/>
      <c r="DC991" s="224" t="str">
        <f t="shared" si="965"/>
        <v xml:space="preserve"> </v>
      </c>
      <c r="DD991" s="224" t="str">
        <f t="shared" si="966"/>
        <v xml:space="preserve"> </v>
      </c>
      <c r="DE991" s="224" t="str">
        <f t="shared" si="977"/>
        <v xml:space="preserve"> </v>
      </c>
      <c r="DF991" s="121"/>
      <c r="DG991" s="114"/>
      <c r="DH991" s="704"/>
      <c r="DI991" s="119"/>
      <c r="DJ991" s="187"/>
      <c r="DK991" s="254"/>
      <c r="DL991" s="224" t="str">
        <f t="shared" si="978"/>
        <v xml:space="preserve"> </v>
      </c>
      <c r="DM991" s="224" t="str">
        <f t="shared" si="967"/>
        <v xml:space="preserve"> </v>
      </c>
      <c r="DN991" s="474"/>
      <c r="DO991" s="117"/>
      <c r="DP991" s="117"/>
      <c r="DQ991" s="117"/>
      <c r="DR991" s="117"/>
      <c r="DS991" s="117"/>
      <c r="DT991" s="254"/>
      <c r="DU991" s="476"/>
      <c r="DV991" s="224" t="str">
        <f t="shared" si="979"/>
        <v xml:space="preserve"> </v>
      </c>
      <c r="DW991" s="115"/>
      <c r="DX991" s="470"/>
      <c r="DY991" s="117"/>
      <c r="DZ991" s="704"/>
      <c r="EA991" s="224" t="str">
        <f t="shared" si="980"/>
        <v xml:space="preserve"> </v>
      </c>
      <c r="EB991" s="906"/>
      <c r="EC991" s="904"/>
      <c r="ED991" s="904"/>
      <c r="EE991" s="904"/>
      <c r="EF991" s="904"/>
      <c r="EG991" s="904"/>
      <c r="EH991" s="904"/>
      <c r="EI991" s="904"/>
      <c r="EJ991" s="904"/>
      <c r="EK991" s="905"/>
      <c r="EL991" s="80"/>
      <c r="EM991" s="224" t="str">
        <f t="shared" si="968"/>
        <v xml:space="preserve"> </v>
      </c>
      <c r="EN991" s="224" t="str">
        <f t="shared" si="969"/>
        <v xml:space="preserve"> </v>
      </c>
      <c r="EO991" s="115"/>
      <c r="EP991" s="1050"/>
      <c r="EQ991" s="253"/>
      <c r="ER991" s="117"/>
      <c r="ES991" s="1258">
        <f t="shared" si="970"/>
        <v>900</v>
      </c>
      <c r="ET991" s="224" t="str">
        <f t="shared" si="971"/>
        <v xml:space="preserve"> </v>
      </c>
      <c r="EU991" s="477" t="str">
        <f t="shared" si="972"/>
        <v/>
      </c>
      <c r="EV991" s="1334" t="str">
        <f t="shared" si="975"/>
        <v xml:space="preserve"> </v>
      </c>
      <c r="EW991" s="1332" t="str">
        <f t="shared" si="958"/>
        <v/>
      </c>
      <c r="EX991" s="1275" t="str">
        <f t="shared" si="1001"/>
        <v/>
      </c>
      <c r="EY991" s="1275" t="str">
        <f t="shared" si="1002"/>
        <v/>
      </c>
      <c r="EZ991" s="1275" t="str">
        <f t="shared" si="1003"/>
        <v/>
      </c>
      <c r="FA991" s="1275" t="str">
        <f t="shared" si="1004"/>
        <v/>
      </c>
      <c r="FB991" s="1275" t="str">
        <f t="shared" si="1005"/>
        <v/>
      </c>
      <c r="FC991" s="1333" t="str">
        <f t="shared" si="1006"/>
        <v/>
      </c>
      <c r="FE991" s="1234" t="str">
        <f t="shared" si="1007"/>
        <v xml:space="preserve"> </v>
      </c>
      <c r="FF991" s="1234" t="str">
        <f t="shared" si="1008"/>
        <v xml:space="preserve"> </v>
      </c>
      <c r="FG991" s="1234" t="str">
        <f t="shared" si="1009"/>
        <v xml:space="preserve"> </v>
      </c>
      <c r="FH991" s="1234" t="str">
        <f t="shared" si="1010"/>
        <v xml:space="preserve"> </v>
      </c>
      <c r="FI991" s="1234" t="str">
        <f t="shared" si="981"/>
        <v xml:space="preserve"> </v>
      </c>
      <c r="FJ991" s="1234" t="str">
        <f t="shared" si="1011"/>
        <v xml:space="preserve"> </v>
      </c>
      <c r="FK991" s="1234">
        <f t="shared" si="982"/>
        <v>0</v>
      </c>
      <c r="FL991" s="1227"/>
      <c r="FM991" s="1234" t="str">
        <f t="shared" si="983"/>
        <v xml:space="preserve"> </v>
      </c>
      <c r="FN991" s="1234" t="str">
        <f t="shared" si="984"/>
        <v xml:space="preserve"> </v>
      </c>
      <c r="FO991" s="1234" t="str">
        <f t="shared" si="1012"/>
        <v xml:space="preserve"> </v>
      </c>
      <c r="FP991" s="1234" t="str">
        <f t="shared" si="1013"/>
        <v xml:space="preserve"> </v>
      </c>
      <c r="FQ991" s="1234" t="str">
        <f t="shared" si="985"/>
        <v xml:space="preserve"> </v>
      </c>
      <c r="FR991" s="1234" t="str">
        <f t="shared" si="1014"/>
        <v xml:space="preserve"> </v>
      </c>
      <c r="FS991" s="1234">
        <f t="shared" si="959"/>
        <v>0</v>
      </c>
      <c r="FT991" s="1227"/>
      <c r="FU991" s="1234" t="str">
        <f t="shared" si="1015"/>
        <v xml:space="preserve"> </v>
      </c>
      <c r="FV991" s="1234" t="str">
        <f t="shared" si="1016"/>
        <v xml:space="preserve"> </v>
      </c>
      <c r="FW991" s="1234" t="str">
        <f t="shared" si="1017"/>
        <v xml:space="preserve"> </v>
      </c>
      <c r="FX991" s="1234" t="str">
        <f t="shared" si="986"/>
        <v xml:space="preserve"> </v>
      </c>
      <c r="FY991" s="1234" t="str">
        <f t="shared" si="987"/>
        <v xml:space="preserve"> </v>
      </c>
      <c r="FZ991" s="1234" t="str">
        <f t="shared" si="1018"/>
        <v xml:space="preserve"> </v>
      </c>
      <c r="GA991" s="1234">
        <f t="shared" si="988"/>
        <v>0</v>
      </c>
      <c r="GB991" s="1227"/>
      <c r="GC991" s="1234" t="str">
        <f t="shared" si="989"/>
        <v xml:space="preserve"> </v>
      </c>
      <c r="GD991" s="1234" t="str">
        <f t="shared" si="990"/>
        <v xml:space="preserve"> </v>
      </c>
      <c r="GE991" s="1234" t="str">
        <f t="shared" si="991"/>
        <v xml:space="preserve"> </v>
      </c>
      <c r="GF991" s="1234" t="str">
        <f t="shared" si="992"/>
        <v xml:space="preserve"> </v>
      </c>
      <c r="GG991" s="1234" t="str">
        <f t="shared" si="993"/>
        <v xml:space="preserve"> </v>
      </c>
      <c r="GH991" s="1234" t="str">
        <f t="shared" si="994"/>
        <v xml:space="preserve"> </v>
      </c>
      <c r="GI991" s="1234" t="str">
        <f t="shared" si="995"/>
        <v xml:space="preserve"> </v>
      </c>
      <c r="GJ991" s="1234" t="str">
        <f t="shared" si="996"/>
        <v xml:space="preserve"> </v>
      </c>
      <c r="GK991" s="1234" t="str">
        <f t="shared" si="997"/>
        <v xml:space="preserve"> </v>
      </c>
      <c r="GL991" s="1234" t="str">
        <f t="shared" si="998"/>
        <v xml:space="preserve"> </v>
      </c>
      <c r="GM991" s="1234" t="str">
        <f t="shared" si="999"/>
        <v xml:space="preserve"> </v>
      </c>
      <c r="GN991" s="1234">
        <f t="shared" si="1000"/>
        <v>0</v>
      </c>
    </row>
    <row r="992" spans="1:196" s="100" customFormat="1" ht="27" customHeight="1" thickTop="1" thickBot="1">
      <c r="A992" s="1208">
        <f>【A票】【D票】!$D$10</f>
        <v>0</v>
      </c>
      <c r="B992" s="1212">
        <f>【A票】【D票】!$H$10</f>
        <v>0</v>
      </c>
      <c r="C992" s="1213" t="str">
        <f>【A票】【D票】!$K$10</f>
        <v xml:space="preserve"> </v>
      </c>
      <c r="D992" s="1214">
        <f t="shared" si="974"/>
        <v>901</v>
      </c>
      <c r="E992" s="914"/>
      <c r="F992" s="467"/>
      <c r="G992" s="469"/>
      <c r="H992" s="224" t="str">
        <f t="shared" si="960"/>
        <v xml:space="preserve"> </v>
      </c>
      <c r="I992" s="704"/>
      <c r="J992" s="117"/>
      <c r="K992" s="117"/>
      <c r="L992" s="117"/>
      <c r="M992" s="117"/>
      <c r="N992" s="117"/>
      <c r="O992" s="117"/>
      <c r="P992" s="117"/>
      <c r="Q992" s="117"/>
      <c r="R992" s="117"/>
      <c r="S992" s="117"/>
      <c r="T992" s="254"/>
      <c r="U992" s="646"/>
      <c r="V992" s="646"/>
      <c r="W992" s="114"/>
      <c r="X992" s="254"/>
      <c r="Y992" s="224" t="str">
        <f t="shared" si="961"/>
        <v xml:space="preserve"> </v>
      </c>
      <c r="Z992" s="579"/>
      <c r="AA992" s="704"/>
      <c r="AB992" s="119"/>
      <c r="AC992" s="224" t="str">
        <f t="shared" si="976"/>
        <v xml:space="preserve"> </v>
      </c>
      <c r="AD992" s="115"/>
      <c r="AE992" s="253"/>
      <c r="AF992" s="704"/>
      <c r="AG992" s="727"/>
      <c r="AH992" s="727"/>
      <c r="AI992" s="727"/>
      <c r="AJ992" s="727"/>
      <c r="AK992" s="591"/>
      <c r="AL992" s="727"/>
      <c r="AM992" s="727"/>
      <c r="AN992" s="727"/>
      <c r="AO992" s="727"/>
      <c r="AP992" s="727"/>
      <c r="AQ992" s="727"/>
      <c r="AR992" s="727"/>
      <c r="AS992" s="727"/>
      <c r="AT992" s="727"/>
      <c r="AU992" s="727"/>
      <c r="AV992" s="727"/>
      <c r="AW992" s="727"/>
      <c r="AX992" s="727"/>
      <c r="AY992" s="727"/>
      <c r="AZ992" s="727"/>
      <c r="BA992" s="727"/>
      <c r="BB992" s="727"/>
      <c r="BC992" s="821"/>
      <c r="BD992" s="727"/>
      <c r="BE992" s="727"/>
      <c r="BF992" s="727"/>
      <c r="BG992" s="727"/>
      <c r="BH992" s="727"/>
      <c r="BI992" s="727"/>
      <c r="BJ992" s="727"/>
      <c r="BK992" s="727"/>
      <c r="BL992" s="821"/>
      <c r="BM992" s="727"/>
      <c r="BN992" s="727"/>
      <c r="BO992" s="727"/>
      <c r="BP992" s="727"/>
      <c r="BQ992" s="727"/>
      <c r="BR992" s="821"/>
      <c r="BS992" s="727"/>
      <c r="BT992" s="727"/>
      <c r="BU992" s="727"/>
      <c r="BV992" s="591"/>
      <c r="BW992" s="224" t="str">
        <f t="shared" si="973"/>
        <v xml:space="preserve"> </v>
      </c>
      <c r="BX992" s="471">
        <f t="shared" si="962"/>
        <v>901</v>
      </c>
      <c r="BY992" s="117"/>
      <c r="BZ992" s="117"/>
      <c r="CA992" s="117"/>
      <c r="CB992" s="117"/>
      <c r="CC992" s="117"/>
      <c r="CD992" s="461"/>
      <c r="CE992" s="236"/>
      <c r="CF992" s="224" t="str">
        <f t="shared" si="963"/>
        <v xml:space="preserve"> </v>
      </c>
      <c r="CG992" s="116"/>
      <c r="CH992" s="117"/>
      <c r="CI992" s="117"/>
      <c r="CJ992" s="117"/>
      <c r="CK992" s="472"/>
      <c r="CL992" s="472"/>
      <c r="CM992" s="472"/>
      <c r="CN992" s="472"/>
      <c r="CO992" s="117"/>
      <c r="CP992" s="253"/>
      <c r="CQ992" s="120"/>
      <c r="CR992" s="224" t="str" cm="1">
        <f t="array" ref="CR992">IF(AND(SUM(COUNTIF(CG992:CM992,{"*不明*","*その他*"})+COUNTIF(CO992:CP992,{"*不明*","*その他*"}))&gt;0,CQ992=""),"その他・不明の場合,10)具体的内容、理由を記入",IF(OR(AND(CI992=CI$65,COUNTA(CJ992:CM992)&lt;4),AND(OR(CI992=CI$63,CI992=CI$64,CI992=CI$66,CI992=CI$67,CI992=CI$68,CI992=""),COUNTA(CJ992:CM992)&gt;0)),"3)介護保険認定済→要介護度、認知症自立度、寝たきり度、介護保険サービス記入",IF(OR(AND(OR(CM992=CM$63,CM992=CM$64),CN992=""),AND(OR(CM992=CM$65,CM992=CM$66),CN992&lt;&gt;"")),"7)介護保険サービス受けている/過去受けていた→具体的内容記入"," ")))</f>
        <v xml:space="preserve"> </v>
      </c>
      <c r="CS992" s="224" t="str">
        <f t="shared" si="964"/>
        <v xml:space="preserve"> </v>
      </c>
      <c r="CT992" s="116"/>
      <c r="CU992" s="253"/>
      <c r="CV992" s="117"/>
      <c r="CW992" s="117"/>
      <c r="CX992" s="253"/>
      <c r="CY992" s="117"/>
      <c r="CZ992" s="117"/>
      <c r="DA992" s="253"/>
      <c r="DB992" s="117"/>
      <c r="DC992" s="224" t="str">
        <f t="shared" si="965"/>
        <v xml:space="preserve"> </v>
      </c>
      <c r="DD992" s="224" t="str">
        <f t="shared" si="966"/>
        <v xml:space="preserve"> </v>
      </c>
      <c r="DE992" s="224" t="str">
        <f t="shared" si="977"/>
        <v xml:space="preserve"> </v>
      </c>
      <c r="DF992" s="121"/>
      <c r="DG992" s="114"/>
      <c r="DH992" s="704"/>
      <c r="DI992" s="119"/>
      <c r="DJ992" s="187"/>
      <c r="DK992" s="254"/>
      <c r="DL992" s="224" t="str">
        <f t="shared" si="978"/>
        <v xml:space="preserve"> </v>
      </c>
      <c r="DM992" s="224" t="str">
        <f t="shared" si="967"/>
        <v xml:space="preserve"> </v>
      </c>
      <c r="DN992" s="474"/>
      <c r="DO992" s="117"/>
      <c r="DP992" s="117"/>
      <c r="DQ992" s="117"/>
      <c r="DR992" s="117"/>
      <c r="DS992" s="117"/>
      <c r="DT992" s="254"/>
      <c r="DU992" s="476"/>
      <c r="DV992" s="224" t="str">
        <f t="shared" si="979"/>
        <v xml:space="preserve"> </v>
      </c>
      <c r="DW992" s="115"/>
      <c r="DX992" s="470"/>
      <c r="DY992" s="117"/>
      <c r="DZ992" s="704"/>
      <c r="EA992" s="224" t="str">
        <f t="shared" si="980"/>
        <v xml:space="preserve"> </v>
      </c>
      <c r="EB992" s="906"/>
      <c r="EC992" s="904"/>
      <c r="ED992" s="904"/>
      <c r="EE992" s="904"/>
      <c r="EF992" s="904"/>
      <c r="EG992" s="904"/>
      <c r="EH992" s="904"/>
      <c r="EI992" s="904"/>
      <c r="EJ992" s="904"/>
      <c r="EK992" s="905"/>
      <c r="EL992" s="80"/>
      <c r="EM992" s="224" t="str">
        <f t="shared" si="968"/>
        <v xml:space="preserve"> </v>
      </c>
      <c r="EN992" s="224" t="str">
        <f t="shared" si="969"/>
        <v xml:space="preserve"> </v>
      </c>
      <c r="EO992" s="115"/>
      <c r="EP992" s="1050"/>
      <c r="EQ992" s="253"/>
      <c r="ER992" s="117"/>
      <c r="ES992" s="1258">
        <f t="shared" si="970"/>
        <v>901</v>
      </c>
      <c r="ET992" s="224" t="str">
        <f t="shared" si="971"/>
        <v xml:space="preserve"> </v>
      </c>
      <c r="EU992" s="477" t="str">
        <f t="shared" si="972"/>
        <v/>
      </c>
      <c r="EV992" s="1334" t="str">
        <f t="shared" si="975"/>
        <v xml:space="preserve"> </v>
      </c>
      <c r="EW992" s="1332" t="str">
        <f t="shared" ref="EW992:EW1055" si="1019">IF(G992&lt;&gt;"",G992,"")</f>
        <v/>
      </c>
      <c r="EX992" s="1275" t="str">
        <f t="shared" si="1001"/>
        <v/>
      </c>
      <c r="EY992" s="1275" t="str">
        <f t="shared" si="1002"/>
        <v/>
      </c>
      <c r="EZ992" s="1275" t="str">
        <f t="shared" si="1003"/>
        <v/>
      </c>
      <c r="FA992" s="1275" t="str">
        <f t="shared" si="1004"/>
        <v/>
      </c>
      <c r="FB992" s="1275" t="str">
        <f t="shared" si="1005"/>
        <v/>
      </c>
      <c r="FC992" s="1333" t="str">
        <f t="shared" si="1006"/>
        <v/>
      </c>
      <c r="FE992" s="1234" t="str">
        <f t="shared" si="1007"/>
        <v xml:space="preserve"> </v>
      </c>
      <c r="FF992" s="1234" t="str">
        <f t="shared" si="1008"/>
        <v xml:space="preserve"> </v>
      </c>
      <c r="FG992" s="1234" t="str">
        <f t="shared" si="1009"/>
        <v xml:space="preserve"> </v>
      </c>
      <c r="FH992" s="1234" t="str">
        <f t="shared" si="1010"/>
        <v xml:space="preserve"> </v>
      </c>
      <c r="FI992" s="1234" t="str">
        <f t="shared" si="981"/>
        <v xml:space="preserve"> </v>
      </c>
      <c r="FJ992" s="1234" t="str">
        <f t="shared" si="1011"/>
        <v xml:space="preserve"> </v>
      </c>
      <c r="FK992" s="1234">
        <f t="shared" si="982"/>
        <v>0</v>
      </c>
      <c r="FL992" s="1227"/>
      <c r="FM992" s="1234" t="str">
        <f t="shared" si="983"/>
        <v xml:space="preserve"> </v>
      </c>
      <c r="FN992" s="1234" t="str">
        <f t="shared" si="984"/>
        <v xml:space="preserve"> </v>
      </c>
      <c r="FO992" s="1234" t="str">
        <f t="shared" si="1012"/>
        <v xml:space="preserve"> </v>
      </c>
      <c r="FP992" s="1234" t="str">
        <f t="shared" si="1013"/>
        <v xml:space="preserve"> </v>
      </c>
      <c r="FQ992" s="1234" t="str">
        <f t="shared" si="985"/>
        <v xml:space="preserve"> </v>
      </c>
      <c r="FR992" s="1234" t="str">
        <f t="shared" si="1014"/>
        <v xml:space="preserve"> </v>
      </c>
      <c r="FS992" s="1234">
        <f t="shared" si="959"/>
        <v>0</v>
      </c>
      <c r="FT992" s="1227"/>
      <c r="FU992" s="1234" t="str">
        <f t="shared" si="1015"/>
        <v xml:space="preserve"> </v>
      </c>
      <c r="FV992" s="1234" t="str">
        <f t="shared" si="1016"/>
        <v xml:space="preserve"> </v>
      </c>
      <c r="FW992" s="1234" t="str">
        <f t="shared" si="1017"/>
        <v xml:space="preserve"> </v>
      </c>
      <c r="FX992" s="1234" t="str">
        <f t="shared" si="986"/>
        <v xml:space="preserve"> </v>
      </c>
      <c r="FY992" s="1234" t="str">
        <f t="shared" si="987"/>
        <v xml:space="preserve"> </v>
      </c>
      <c r="FZ992" s="1234" t="str">
        <f t="shared" si="1018"/>
        <v xml:space="preserve"> </v>
      </c>
      <c r="GA992" s="1234">
        <f t="shared" si="988"/>
        <v>0</v>
      </c>
      <c r="GB992" s="1227"/>
      <c r="GC992" s="1234" t="str">
        <f t="shared" si="989"/>
        <v xml:space="preserve"> </v>
      </c>
      <c r="GD992" s="1234" t="str">
        <f t="shared" si="990"/>
        <v xml:space="preserve"> </v>
      </c>
      <c r="GE992" s="1234" t="str">
        <f t="shared" si="991"/>
        <v xml:space="preserve"> </v>
      </c>
      <c r="GF992" s="1234" t="str">
        <f t="shared" si="992"/>
        <v xml:space="preserve"> </v>
      </c>
      <c r="GG992" s="1234" t="str">
        <f t="shared" si="993"/>
        <v xml:space="preserve"> </v>
      </c>
      <c r="GH992" s="1234" t="str">
        <f t="shared" si="994"/>
        <v xml:space="preserve"> </v>
      </c>
      <c r="GI992" s="1234" t="str">
        <f t="shared" si="995"/>
        <v xml:space="preserve"> </v>
      </c>
      <c r="GJ992" s="1234" t="str">
        <f t="shared" si="996"/>
        <v xml:space="preserve"> </v>
      </c>
      <c r="GK992" s="1234" t="str">
        <f t="shared" si="997"/>
        <v xml:space="preserve"> </v>
      </c>
      <c r="GL992" s="1234" t="str">
        <f t="shared" si="998"/>
        <v xml:space="preserve"> </v>
      </c>
      <c r="GM992" s="1234" t="str">
        <f t="shared" si="999"/>
        <v xml:space="preserve"> </v>
      </c>
      <c r="GN992" s="1234">
        <f t="shared" si="1000"/>
        <v>0</v>
      </c>
    </row>
    <row r="993" spans="1:196" s="100" customFormat="1" ht="27" customHeight="1" thickTop="1" thickBot="1">
      <c r="A993" s="1208">
        <f>【A票】【D票】!$D$10</f>
        <v>0</v>
      </c>
      <c r="B993" s="1212">
        <f>【A票】【D票】!$H$10</f>
        <v>0</v>
      </c>
      <c r="C993" s="1213" t="str">
        <f>【A票】【D票】!$K$10</f>
        <v xml:space="preserve"> </v>
      </c>
      <c r="D993" s="1214">
        <f t="shared" si="974"/>
        <v>902</v>
      </c>
      <c r="E993" s="914"/>
      <c r="F993" s="467"/>
      <c r="G993" s="469"/>
      <c r="H993" s="224" t="str">
        <f t="shared" si="960"/>
        <v xml:space="preserve"> </v>
      </c>
      <c r="I993" s="704"/>
      <c r="J993" s="117"/>
      <c r="K993" s="117"/>
      <c r="L993" s="117"/>
      <c r="M993" s="117"/>
      <c r="N993" s="117"/>
      <c r="O993" s="117"/>
      <c r="P993" s="117"/>
      <c r="Q993" s="117"/>
      <c r="R993" s="117"/>
      <c r="S993" s="117"/>
      <c r="T993" s="254"/>
      <c r="U993" s="646"/>
      <c r="V993" s="646"/>
      <c r="W993" s="114"/>
      <c r="X993" s="254"/>
      <c r="Y993" s="224" t="str">
        <f t="shared" si="961"/>
        <v xml:space="preserve"> </v>
      </c>
      <c r="Z993" s="579"/>
      <c r="AA993" s="704"/>
      <c r="AB993" s="119"/>
      <c r="AC993" s="224" t="str">
        <f t="shared" si="976"/>
        <v xml:space="preserve"> </v>
      </c>
      <c r="AD993" s="115"/>
      <c r="AE993" s="253"/>
      <c r="AF993" s="704"/>
      <c r="AG993" s="727"/>
      <c r="AH993" s="727"/>
      <c r="AI993" s="727"/>
      <c r="AJ993" s="727"/>
      <c r="AK993" s="591"/>
      <c r="AL993" s="727"/>
      <c r="AM993" s="727"/>
      <c r="AN993" s="727"/>
      <c r="AO993" s="727"/>
      <c r="AP993" s="727"/>
      <c r="AQ993" s="727"/>
      <c r="AR993" s="727"/>
      <c r="AS993" s="727"/>
      <c r="AT993" s="727"/>
      <c r="AU993" s="727"/>
      <c r="AV993" s="727"/>
      <c r="AW993" s="727"/>
      <c r="AX993" s="727"/>
      <c r="AY993" s="727"/>
      <c r="AZ993" s="727"/>
      <c r="BA993" s="727"/>
      <c r="BB993" s="727"/>
      <c r="BC993" s="821"/>
      <c r="BD993" s="727"/>
      <c r="BE993" s="727"/>
      <c r="BF993" s="727"/>
      <c r="BG993" s="727"/>
      <c r="BH993" s="727"/>
      <c r="BI993" s="727"/>
      <c r="BJ993" s="727"/>
      <c r="BK993" s="727"/>
      <c r="BL993" s="821"/>
      <c r="BM993" s="727"/>
      <c r="BN993" s="727"/>
      <c r="BO993" s="727"/>
      <c r="BP993" s="727"/>
      <c r="BQ993" s="727"/>
      <c r="BR993" s="821"/>
      <c r="BS993" s="727"/>
      <c r="BT993" s="727"/>
      <c r="BU993" s="727"/>
      <c r="BV993" s="591"/>
      <c r="BW993" s="224" t="str">
        <f t="shared" si="973"/>
        <v xml:space="preserve"> </v>
      </c>
      <c r="BX993" s="471">
        <f t="shared" si="962"/>
        <v>902</v>
      </c>
      <c r="BY993" s="117"/>
      <c r="BZ993" s="117"/>
      <c r="CA993" s="117"/>
      <c r="CB993" s="117"/>
      <c r="CC993" s="117"/>
      <c r="CD993" s="461"/>
      <c r="CE993" s="236"/>
      <c r="CF993" s="224" t="str">
        <f t="shared" si="963"/>
        <v xml:space="preserve"> </v>
      </c>
      <c r="CG993" s="116"/>
      <c r="CH993" s="117"/>
      <c r="CI993" s="117"/>
      <c r="CJ993" s="117"/>
      <c r="CK993" s="472"/>
      <c r="CL993" s="472"/>
      <c r="CM993" s="472"/>
      <c r="CN993" s="472"/>
      <c r="CO993" s="117"/>
      <c r="CP993" s="253"/>
      <c r="CQ993" s="120"/>
      <c r="CR993" s="224" t="str" cm="1">
        <f t="array" ref="CR993">IF(AND(SUM(COUNTIF(CG993:CM993,{"*不明*","*その他*"})+COUNTIF(CO993:CP993,{"*不明*","*その他*"}))&gt;0,CQ993=""),"その他・不明の場合,10)具体的内容、理由を記入",IF(OR(AND(CI993=CI$65,COUNTA(CJ993:CM993)&lt;4),AND(OR(CI993=CI$63,CI993=CI$64,CI993=CI$66,CI993=CI$67,CI993=CI$68,CI993=""),COUNTA(CJ993:CM993)&gt;0)),"3)介護保険認定済→要介護度、認知症自立度、寝たきり度、介護保険サービス記入",IF(OR(AND(OR(CM993=CM$63,CM993=CM$64),CN993=""),AND(OR(CM993=CM$65,CM993=CM$66),CN993&lt;&gt;"")),"7)介護保険サービス受けている/過去受けていた→具体的内容記入"," ")))</f>
        <v xml:space="preserve"> </v>
      </c>
      <c r="CS993" s="224" t="str">
        <f t="shared" si="964"/>
        <v xml:space="preserve"> </v>
      </c>
      <c r="CT993" s="116"/>
      <c r="CU993" s="253"/>
      <c r="CV993" s="117"/>
      <c r="CW993" s="117"/>
      <c r="CX993" s="253"/>
      <c r="CY993" s="117"/>
      <c r="CZ993" s="117"/>
      <c r="DA993" s="253"/>
      <c r="DB993" s="117"/>
      <c r="DC993" s="224" t="str">
        <f t="shared" si="965"/>
        <v xml:space="preserve"> </v>
      </c>
      <c r="DD993" s="224" t="str">
        <f t="shared" si="966"/>
        <v xml:space="preserve"> </v>
      </c>
      <c r="DE993" s="224" t="str">
        <f t="shared" si="977"/>
        <v xml:space="preserve"> </v>
      </c>
      <c r="DF993" s="121"/>
      <c r="DG993" s="114"/>
      <c r="DH993" s="704"/>
      <c r="DI993" s="119"/>
      <c r="DJ993" s="187"/>
      <c r="DK993" s="254"/>
      <c r="DL993" s="224" t="str">
        <f t="shared" si="978"/>
        <v xml:space="preserve"> </v>
      </c>
      <c r="DM993" s="224" t="str">
        <f t="shared" si="967"/>
        <v xml:space="preserve"> </v>
      </c>
      <c r="DN993" s="474"/>
      <c r="DO993" s="117"/>
      <c r="DP993" s="117"/>
      <c r="DQ993" s="117"/>
      <c r="DR993" s="117"/>
      <c r="DS993" s="117"/>
      <c r="DT993" s="254"/>
      <c r="DU993" s="476"/>
      <c r="DV993" s="224" t="str">
        <f t="shared" si="979"/>
        <v xml:space="preserve"> </v>
      </c>
      <c r="DW993" s="115"/>
      <c r="DX993" s="470"/>
      <c r="DY993" s="117"/>
      <c r="DZ993" s="704"/>
      <c r="EA993" s="224" t="str">
        <f t="shared" si="980"/>
        <v xml:space="preserve"> </v>
      </c>
      <c r="EB993" s="906"/>
      <c r="EC993" s="904"/>
      <c r="ED993" s="904"/>
      <c r="EE993" s="904"/>
      <c r="EF993" s="904"/>
      <c r="EG993" s="904"/>
      <c r="EH993" s="904"/>
      <c r="EI993" s="904"/>
      <c r="EJ993" s="904"/>
      <c r="EK993" s="905"/>
      <c r="EL993" s="80"/>
      <c r="EM993" s="224" t="str">
        <f t="shared" si="968"/>
        <v xml:space="preserve"> </v>
      </c>
      <c r="EN993" s="224" t="str">
        <f t="shared" si="969"/>
        <v xml:space="preserve"> </v>
      </c>
      <c r="EO993" s="115"/>
      <c r="EP993" s="1050"/>
      <c r="EQ993" s="253"/>
      <c r="ER993" s="117"/>
      <c r="ES993" s="1258">
        <f t="shared" si="970"/>
        <v>902</v>
      </c>
      <c r="ET993" s="224" t="str">
        <f t="shared" si="971"/>
        <v xml:space="preserve"> </v>
      </c>
      <c r="EU993" s="477" t="str">
        <f t="shared" si="972"/>
        <v/>
      </c>
      <c r="EV993" s="1334" t="str">
        <f t="shared" si="975"/>
        <v xml:space="preserve"> </v>
      </c>
      <c r="EW993" s="1332" t="str">
        <f t="shared" si="1019"/>
        <v/>
      </c>
      <c r="EX993" s="1275" t="str">
        <f t="shared" si="1001"/>
        <v/>
      </c>
      <c r="EY993" s="1275" t="str">
        <f t="shared" si="1002"/>
        <v/>
      </c>
      <c r="EZ993" s="1275" t="str">
        <f t="shared" si="1003"/>
        <v/>
      </c>
      <c r="FA993" s="1275" t="str">
        <f t="shared" si="1004"/>
        <v/>
      </c>
      <c r="FB993" s="1275" t="str">
        <f t="shared" si="1005"/>
        <v/>
      </c>
      <c r="FC993" s="1333" t="str">
        <f t="shared" si="1006"/>
        <v/>
      </c>
      <c r="FE993" s="1234" t="str">
        <f t="shared" si="1007"/>
        <v xml:space="preserve"> </v>
      </c>
      <c r="FF993" s="1234" t="str">
        <f t="shared" si="1008"/>
        <v xml:space="preserve"> </v>
      </c>
      <c r="FG993" s="1234" t="str">
        <f t="shared" si="1009"/>
        <v xml:space="preserve"> </v>
      </c>
      <c r="FH993" s="1234" t="str">
        <f t="shared" si="1010"/>
        <v xml:space="preserve"> </v>
      </c>
      <c r="FI993" s="1234" t="str">
        <f t="shared" si="981"/>
        <v xml:space="preserve"> </v>
      </c>
      <c r="FJ993" s="1234" t="str">
        <f t="shared" si="1011"/>
        <v xml:space="preserve"> </v>
      </c>
      <c r="FK993" s="1234">
        <f t="shared" si="982"/>
        <v>0</v>
      </c>
      <c r="FL993" s="1227"/>
      <c r="FM993" s="1234" t="str">
        <f t="shared" si="983"/>
        <v xml:space="preserve"> </v>
      </c>
      <c r="FN993" s="1234" t="str">
        <f t="shared" si="984"/>
        <v xml:space="preserve"> </v>
      </c>
      <c r="FO993" s="1234" t="str">
        <f t="shared" si="1012"/>
        <v xml:space="preserve"> </v>
      </c>
      <c r="FP993" s="1234" t="str">
        <f t="shared" si="1013"/>
        <v xml:space="preserve"> </v>
      </c>
      <c r="FQ993" s="1234" t="str">
        <f t="shared" si="985"/>
        <v xml:space="preserve"> </v>
      </c>
      <c r="FR993" s="1234" t="str">
        <f t="shared" si="1014"/>
        <v xml:space="preserve"> </v>
      </c>
      <c r="FS993" s="1234">
        <f t="shared" ref="FS993:FS1056" si="1020">COUNTIFS(FM993:FR993,"●")</f>
        <v>0</v>
      </c>
      <c r="FT993" s="1227"/>
      <c r="FU993" s="1234" t="str">
        <f t="shared" si="1015"/>
        <v xml:space="preserve"> </v>
      </c>
      <c r="FV993" s="1234" t="str">
        <f t="shared" si="1016"/>
        <v xml:space="preserve"> </v>
      </c>
      <c r="FW993" s="1234" t="str">
        <f t="shared" si="1017"/>
        <v xml:space="preserve"> </v>
      </c>
      <c r="FX993" s="1234" t="str">
        <f t="shared" si="986"/>
        <v xml:space="preserve"> </v>
      </c>
      <c r="FY993" s="1234" t="str">
        <f t="shared" si="987"/>
        <v xml:space="preserve"> </v>
      </c>
      <c r="FZ993" s="1234" t="str">
        <f t="shared" si="1018"/>
        <v xml:space="preserve"> </v>
      </c>
      <c r="GA993" s="1234">
        <f t="shared" si="988"/>
        <v>0</v>
      </c>
      <c r="GB993" s="1227"/>
      <c r="GC993" s="1234" t="str">
        <f t="shared" si="989"/>
        <v xml:space="preserve"> </v>
      </c>
      <c r="GD993" s="1234" t="str">
        <f t="shared" si="990"/>
        <v xml:space="preserve"> </v>
      </c>
      <c r="GE993" s="1234" t="str">
        <f t="shared" si="991"/>
        <v xml:space="preserve"> </v>
      </c>
      <c r="GF993" s="1234" t="str">
        <f t="shared" si="992"/>
        <v xml:space="preserve"> </v>
      </c>
      <c r="GG993" s="1234" t="str">
        <f t="shared" si="993"/>
        <v xml:space="preserve"> </v>
      </c>
      <c r="GH993" s="1234" t="str">
        <f t="shared" si="994"/>
        <v xml:space="preserve"> </v>
      </c>
      <c r="GI993" s="1234" t="str">
        <f t="shared" si="995"/>
        <v xml:space="preserve"> </v>
      </c>
      <c r="GJ993" s="1234" t="str">
        <f t="shared" si="996"/>
        <v xml:space="preserve"> </v>
      </c>
      <c r="GK993" s="1234" t="str">
        <f t="shared" si="997"/>
        <v xml:space="preserve"> </v>
      </c>
      <c r="GL993" s="1234" t="str">
        <f t="shared" si="998"/>
        <v xml:space="preserve"> </v>
      </c>
      <c r="GM993" s="1234" t="str">
        <f t="shared" si="999"/>
        <v xml:space="preserve"> </v>
      </c>
      <c r="GN993" s="1234">
        <f t="shared" si="1000"/>
        <v>0</v>
      </c>
    </row>
    <row r="994" spans="1:196" s="100" customFormat="1" ht="27" customHeight="1" thickTop="1" thickBot="1">
      <c r="A994" s="1208">
        <f>【A票】【D票】!$D$10</f>
        <v>0</v>
      </c>
      <c r="B994" s="1212">
        <f>【A票】【D票】!$H$10</f>
        <v>0</v>
      </c>
      <c r="C994" s="1213" t="str">
        <f>【A票】【D票】!$K$10</f>
        <v xml:space="preserve"> </v>
      </c>
      <c r="D994" s="1214">
        <f t="shared" si="974"/>
        <v>903</v>
      </c>
      <c r="E994" s="914"/>
      <c r="F994" s="467"/>
      <c r="G994" s="469"/>
      <c r="H994" s="224" t="str">
        <f t="shared" si="960"/>
        <v xml:space="preserve"> </v>
      </c>
      <c r="I994" s="704"/>
      <c r="J994" s="117"/>
      <c r="K994" s="117"/>
      <c r="L994" s="117"/>
      <c r="M994" s="117"/>
      <c r="N994" s="117"/>
      <c r="O994" s="117"/>
      <c r="P994" s="117"/>
      <c r="Q994" s="117"/>
      <c r="R994" s="117"/>
      <c r="S994" s="117"/>
      <c r="T994" s="254"/>
      <c r="U994" s="646"/>
      <c r="V994" s="646"/>
      <c r="W994" s="114"/>
      <c r="X994" s="254"/>
      <c r="Y994" s="224" t="str">
        <f t="shared" si="961"/>
        <v xml:space="preserve"> </v>
      </c>
      <c r="Z994" s="579"/>
      <c r="AA994" s="704"/>
      <c r="AB994" s="119"/>
      <c r="AC994" s="224" t="str">
        <f t="shared" si="976"/>
        <v xml:space="preserve"> </v>
      </c>
      <c r="AD994" s="115"/>
      <c r="AE994" s="253"/>
      <c r="AF994" s="704"/>
      <c r="AG994" s="727"/>
      <c r="AH994" s="727"/>
      <c r="AI994" s="727"/>
      <c r="AJ994" s="727"/>
      <c r="AK994" s="591"/>
      <c r="AL994" s="727"/>
      <c r="AM994" s="727"/>
      <c r="AN994" s="727"/>
      <c r="AO994" s="727"/>
      <c r="AP994" s="727"/>
      <c r="AQ994" s="727"/>
      <c r="AR994" s="727"/>
      <c r="AS994" s="727"/>
      <c r="AT994" s="727"/>
      <c r="AU994" s="727"/>
      <c r="AV994" s="727"/>
      <c r="AW994" s="727"/>
      <c r="AX994" s="727"/>
      <c r="AY994" s="727"/>
      <c r="AZ994" s="727"/>
      <c r="BA994" s="727"/>
      <c r="BB994" s="727"/>
      <c r="BC994" s="821"/>
      <c r="BD994" s="727"/>
      <c r="BE994" s="727"/>
      <c r="BF994" s="727"/>
      <c r="BG994" s="727"/>
      <c r="BH994" s="727"/>
      <c r="BI994" s="727"/>
      <c r="BJ994" s="727"/>
      <c r="BK994" s="727"/>
      <c r="BL994" s="821"/>
      <c r="BM994" s="727"/>
      <c r="BN994" s="727"/>
      <c r="BO994" s="727"/>
      <c r="BP994" s="727"/>
      <c r="BQ994" s="727"/>
      <c r="BR994" s="821"/>
      <c r="BS994" s="727"/>
      <c r="BT994" s="727"/>
      <c r="BU994" s="727"/>
      <c r="BV994" s="591"/>
      <c r="BW994" s="224" t="str">
        <f t="shared" si="973"/>
        <v xml:space="preserve"> </v>
      </c>
      <c r="BX994" s="471">
        <f t="shared" si="962"/>
        <v>903</v>
      </c>
      <c r="BY994" s="117"/>
      <c r="BZ994" s="117"/>
      <c r="CA994" s="117"/>
      <c r="CB994" s="117"/>
      <c r="CC994" s="117"/>
      <c r="CD994" s="461"/>
      <c r="CE994" s="236"/>
      <c r="CF994" s="224" t="str">
        <f t="shared" si="963"/>
        <v xml:space="preserve"> </v>
      </c>
      <c r="CG994" s="116"/>
      <c r="CH994" s="117"/>
      <c r="CI994" s="117"/>
      <c r="CJ994" s="117"/>
      <c r="CK994" s="472"/>
      <c r="CL994" s="472"/>
      <c r="CM994" s="472"/>
      <c r="CN994" s="472"/>
      <c r="CO994" s="117"/>
      <c r="CP994" s="253"/>
      <c r="CQ994" s="120"/>
      <c r="CR994" s="224" t="str" cm="1">
        <f t="array" ref="CR994">IF(AND(SUM(COUNTIF(CG994:CM994,{"*不明*","*その他*"})+COUNTIF(CO994:CP994,{"*不明*","*その他*"}))&gt;0,CQ994=""),"その他・不明の場合,10)具体的内容、理由を記入",IF(OR(AND(CI994=CI$65,COUNTA(CJ994:CM994)&lt;4),AND(OR(CI994=CI$63,CI994=CI$64,CI994=CI$66,CI994=CI$67,CI994=CI$68,CI994=""),COUNTA(CJ994:CM994)&gt;0)),"3)介護保険認定済→要介護度、認知症自立度、寝たきり度、介護保険サービス記入",IF(OR(AND(OR(CM994=CM$63,CM994=CM$64),CN994=""),AND(OR(CM994=CM$65,CM994=CM$66),CN994&lt;&gt;"")),"7)介護保険サービス受けている/過去受けていた→具体的内容記入"," ")))</f>
        <v xml:space="preserve"> </v>
      </c>
      <c r="CS994" s="224" t="str">
        <f t="shared" si="964"/>
        <v xml:space="preserve"> </v>
      </c>
      <c r="CT994" s="116"/>
      <c r="CU994" s="253"/>
      <c r="CV994" s="117"/>
      <c r="CW994" s="117"/>
      <c r="CX994" s="253"/>
      <c r="CY994" s="117"/>
      <c r="CZ994" s="117"/>
      <c r="DA994" s="253"/>
      <c r="DB994" s="117"/>
      <c r="DC994" s="224" t="str">
        <f t="shared" si="965"/>
        <v xml:space="preserve"> </v>
      </c>
      <c r="DD994" s="224" t="str">
        <f t="shared" si="966"/>
        <v xml:space="preserve"> </v>
      </c>
      <c r="DE994" s="224" t="str">
        <f t="shared" si="977"/>
        <v xml:space="preserve"> </v>
      </c>
      <c r="DF994" s="121"/>
      <c r="DG994" s="114"/>
      <c r="DH994" s="704"/>
      <c r="DI994" s="119"/>
      <c r="DJ994" s="187"/>
      <c r="DK994" s="254"/>
      <c r="DL994" s="224" t="str">
        <f t="shared" si="978"/>
        <v xml:space="preserve"> </v>
      </c>
      <c r="DM994" s="224" t="str">
        <f t="shared" si="967"/>
        <v xml:space="preserve"> </v>
      </c>
      <c r="DN994" s="474"/>
      <c r="DO994" s="117"/>
      <c r="DP994" s="117"/>
      <c r="DQ994" s="117"/>
      <c r="DR994" s="117"/>
      <c r="DS994" s="117"/>
      <c r="DT994" s="254"/>
      <c r="DU994" s="476"/>
      <c r="DV994" s="224" t="str">
        <f t="shared" si="979"/>
        <v xml:space="preserve"> </v>
      </c>
      <c r="DW994" s="115"/>
      <c r="DX994" s="470"/>
      <c r="DY994" s="117"/>
      <c r="DZ994" s="704"/>
      <c r="EA994" s="224" t="str">
        <f t="shared" si="980"/>
        <v xml:space="preserve"> </v>
      </c>
      <c r="EB994" s="906"/>
      <c r="EC994" s="904"/>
      <c r="ED994" s="904"/>
      <c r="EE994" s="904"/>
      <c r="EF994" s="904"/>
      <c r="EG994" s="904"/>
      <c r="EH994" s="904"/>
      <c r="EI994" s="904"/>
      <c r="EJ994" s="904"/>
      <c r="EK994" s="905"/>
      <c r="EL994" s="80"/>
      <c r="EM994" s="224" t="str">
        <f t="shared" si="968"/>
        <v xml:space="preserve"> </v>
      </c>
      <c r="EN994" s="224" t="str">
        <f t="shared" si="969"/>
        <v xml:space="preserve"> </v>
      </c>
      <c r="EO994" s="115"/>
      <c r="EP994" s="1050"/>
      <c r="EQ994" s="253"/>
      <c r="ER994" s="117"/>
      <c r="ES994" s="1258">
        <f t="shared" si="970"/>
        <v>903</v>
      </c>
      <c r="ET994" s="224" t="str">
        <f t="shared" si="971"/>
        <v xml:space="preserve"> </v>
      </c>
      <c r="EU994" s="477" t="str">
        <f t="shared" si="972"/>
        <v/>
      </c>
      <c r="EV994" s="1334" t="str">
        <f t="shared" si="975"/>
        <v xml:space="preserve"> </v>
      </c>
      <c r="EW994" s="1332" t="str">
        <f t="shared" si="1019"/>
        <v/>
      </c>
      <c r="EX994" s="1275" t="str">
        <f t="shared" si="1001"/>
        <v/>
      </c>
      <c r="EY994" s="1275" t="str">
        <f t="shared" si="1002"/>
        <v/>
      </c>
      <c r="EZ994" s="1275" t="str">
        <f t="shared" si="1003"/>
        <v/>
      </c>
      <c r="FA994" s="1275" t="str">
        <f t="shared" si="1004"/>
        <v/>
      </c>
      <c r="FB994" s="1275" t="str">
        <f t="shared" si="1005"/>
        <v/>
      </c>
      <c r="FC994" s="1333" t="str">
        <f t="shared" si="1006"/>
        <v/>
      </c>
      <c r="FE994" s="1234" t="str">
        <f t="shared" si="1007"/>
        <v xml:space="preserve"> </v>
      </c>
      <c r="FF994" s="1234" t="str">
        <f t="shared" si="1008"/>
        <v xml:space="preserve"> </v>
      </c>
      <c r="FG994" s="1234" t="str">
        <f t="shared" si="1009"/>
        <v xml:space="preserve"> </v>
      </c>
      <c r="FH994" s="1234" t="str">
        <f t="shared" si="1010"/>
        <v xml:space="preserve"> </v>
      </c>
      <c r="FI994" s="1234" t="str">
        <f t="shared" si="981"/>
        <v xml:space="preserve"> </v>
      </c>
      <c r="FJ994" s="1234" t="str">
        <f t="shared" si="1011"/>
        <v xml:space="preserve"> </v>
      </c>
      <c r="FK994" s="1234">
        <f t="shared" si="982"/>
        <v>0</v>
      </c>
      <c r="FL994" s="1227"/>
      <c r="FM994" s="1234" t="str">
        <f t="shared" si="983"/>
        <v xml:space="preserve"> </v>
      </c>
      <c r="FN994" s="1234" t="str">
        <f t="shared" si="984"/>
        <v xml:space="preserve"> </v>
      </c>
      <c r="FO994" s="1234" t="str">
        <f t="shared" si="1012"/>
        <v xml:space="preserve"> </v>
      </c>
      <c r="FP994" s="1234" t="str">
        <f t="shared" si="1013"/>
        <v xml:space="preserve"> </v>
      </c>
      <c r="FQ994" s="1234" t="str">
        <f t="shared" si="985"/>
        <v xml:space="preserve"> </v>
      </c>
      <c r="FR994" s="1234" t="str">
        <f t="shared" si="1014"/>
        <v xml:space="preserve"> </v>
      </c>
      <c r="FS994" s="1234">
        <f t="shared" si="1020"/>
        <v>0</v>
      </c>
      <c r="FT994" s="1227"/>
      <c r="FU994" s="1234" t="str">
        <f t="shared" si="1015"/>
        <v xml:space="preserve"> </v>
      </c>
      <c r="FV994" s="1234" t="str">
        <f t="shared" si="1016"/>
        <v xml:space="preserve"> </v>
      </c>
      <c r="FW994" s="1234" t="str">
        <f t="shared" si="1017"/>
        <v xml:space="preserve"> </v>
      </c>
      <c r="FX994" s="1234" t="str">
        <f t="shared" si="986"/>
        <v xml:space="preserve"> </v>
      </c>
      <c r="FY994" s="1234" t="str">
        <f t="shared" si="987"/>
        <v xml:space="preserve"> </v>
      </c>
      <c r="FZ994" s="1234" t="str">
        <f t="shared" si="1018"/>
        <v xml:space="preserve"> </v>
      </c>
      <c r="GA994" s="1234">
        <f t="shared" si="988"/>
        <v>0</v>
      </c>
      <c r="GB994" s="1227"/>
      <c r="GC994" s="1234" t="str">
        <f t="shared" si="989"/>
        <v xml:space="preserve"> </v>
      </c>
      <c r="GD994" s="1234" t="str">
        <f t="shared" si="990"/>
        <v xml:space="preserve"> </v>
      </c>
      <c r="GE994" s="1234" t="str">
        <f t="shared" si="991"/>
        <v xml:space="preserve"> </v>
      </c>
      <c r="GF994" s="1234" t="str">
        <f t="shared" si="992"/>
        <v xml:space="preserve"> </v>
      </c>
      <c r="GG994" s="1234" t="str">
        <f t="shared" si="993"/>
        <v xml:space="preserve"> </v>
      </c>
      <c r="GH994" s="1234" t="str">
        <f t="shared" si="994"/>
        <v xml:space="preserve"> </v>
      </c>
      <c r="GI994" s="1234" t="str">
        <f t="shared" si="995"/>
        <v xml:space="preserve"> </v>
      </c>
      <c r="GJ994" s="1234" t="str">
        <f t="shared" si="996"/>
        <v xml:space="preserve"> </v>
      </c>
      <c r="GK994" s="1234" t="str">
        <f t="shared" si="997"/>
        <v xml:space="preserve"> </v>
      </c>
      <c r="GL994" s="1234" t="str">
        <f t="shared" si="998"/>
        <v xml:space="preserve"> </v>
      </c>
      <c r="GM994" s="1234" t="str">
        <f t="shared" si="999"/>
        <v xml:space="preserve"> </v>
      </c>
      <c r="GN994" s="1234">
        <f t="shared" si="1000"/>
        <v>0</v>
      </c>
    </row>
    <row r="995" spans="1:196" s="100" customFormat="1" ht="27" customHeight="1" thickTop="1" thickBot="1">
      <c r="A995" s="1208">
        <f>【A票】【D票】!$D$10</f>
        <v>0</v>
      </c>
      <c r="B995" s="1212">
        <f>【A票】【D票】!$H$10</f>
        <v>0</v>
      </c>
      <c r="C995" s="1213" t="str">
        <f>【A票】【D票】!$K$10</f>
        <v xml:space="preserve"> </v>
      </c>
      <c r="D995" s="1214">
        <f t="shared" si="974"/>
        <v>904</v>
      </c>
      <c r="E995" s="914"/>
      <c r="F995" s="467"/>
      <c r="G995" s="469"/>
      <c r="H995" s="224" t="str">
        <f t="shared" si="960"/>
        <v xml:space="preserve"> </v>
      </c>
      <c r="I995" s="704"/>
      <c r="J995" s="117"/>
      <c r="K995" s="117"/>
      <c r="L995" s="117"/>
      <c r="M995" s="117"/>
      <c r="N995" s="117"/>
      <c r="O995" s="117"/>
      <c r="P995" s="117"/>
      <c r="Q995" s="117"/>
      <c r="R995" s="117"/>
      <c r="S995" s="117"/>
      <c r="T995" s="254"/>
      <c r="U995" s="646"/>
      <c r="V995" s="646"/>
      <c r="W995" s="114"/>
      <c r="X995" s="254"/>
      <c r="Y995" s="224" t="str">
        <f t="shared" si="961"/>
        <v xml:space="preserve"> </v>
      </c>
      <c r="Z995" s="579"/>
      <c r="AA995" s="704"/>
      <c r="AB995" s="119"/>
      <c r="AC995" s="224" t="str">
        <f t="shared" si="976"/>
        <v xml:space="preserve"> </v>
      </c>
      <c r="AD995" s="115"/>
      <c r="AE995" s="253"/>
      <c r="AF995" s="704"/>
      <c r="AG995" s="727"/>
      <c r="AH995" s="727"/>
      <c r="AI995" s="727"/>
      <c r="AJ995" s="727"/>
      <c r="AK995" s="591"/>
      <c r="AL995" s="727"/>
      <c r="AM995" s="727"/>
      <c r="AN995" s="727"/>
      <c r="AO995" s="727"/>
      <c r="AP995" s="727"/>
      <c r="AQ995" s="727"/>
      <c r="AR995" s="727"/>
      <c r="AS995" s="727"/>
      <c r="AT995" s="727"/>
      <c r="AU995" s="727"/>
      <c r="AV995" s="727"/>
      <c r="AW995" s="727"/>
      <c r="AX995" s="727"/>
      <c r="AY995" s="727"/>
      <c r="AZ995" s="727"/>
      <c r="BA995" s="727"/>
      <c r="BB995" s="727"/>
      <c r="BC995" s="821"/>
      <c r="BD995" s="727"/>
      <c r="BE995" s="727"/>
      <c r="BF995" s="727"/>
      <c r="BG995" s="727"/>
      <c r="BH995" s="727"/>
      <c r="BI995" s="727"/>
      <c r="BJ995" s="727"/>
      <c r="BK995" s="727"/>
      <c r="BL995" s="821"/>
      <c r="BM995" s="727"/>
      <c r="BN995" s="727"/>
      <c r="BO995" s="727"/>
      <c r="BP995" s="727"/>
      <c r="BQ995" s="727"/>
      <c r="BR995" s="821"/>
      <c r="BS995" s="727"/>
      <c r="BT995" s="727"/>
      <c r="BU995" s="727"/>
      <c r="BV995" s="591"/>
      <c r="BW995" s="224" t="str">
        <f t="shared" si="973"/>
        <v xml:space="preserve"> </v>
      </c>
      <c r="BX995" s="471">
        <f t="shared" si="962"/>
        <v>904</v>
      </c>
      <c r="BY995" s="117"/>
      <c r="BZ995" s="117"/>
      <c r="CA995" s="117"/>
      <c r="CB995" s="117"/>
      <c r="CC995" s="117"/>
      <c r="CD995" s="461"/>
      <c r="CE995" s="236"/>
      <c r="CF995" s="224" t="str">
        <f t="shared" si="963"/>
        <v xml:space="preserve"> </v>
      </c>
      <c r="CG995" s="116"/>
      <c r="CH995" s="117"/>
      <c r="CI995" s="117"/>
      <c r="CJ995" s="117"/>
      <c r="CK995" s="472"/>
      <c r="CL995" s="472"/>
      <c r="CM995" s="472"/>
      <c r="CN995" s="472"/>
      <c r="CO995" s="117"/>
      <c r="CP995" s="253"/>
      <c r="CQ995" s="120"/>
      <c r="CR995" s="224" t="str" cm="1">
        <f t="array" ref="CR995">IF(AND(SUM(COUNTIF(CG995:CM995,{"*不明*","*その他*"})+COUNTIF(CO995:CP995,{"*不明*","*その他*"}))&gt;0,CQ995=""),"その他・不明の場合,10)具体的内容、理由を記入",IF(OR(AND(CI995=CI$65,COUNTA(CJ995:CM995)&lt;4),AND(OR(CI995=CI$63,CI995=CI$64,CI995=CI$66,CI995=CI$67,CI995=CI$68,CI995=""),COUNTA(CJ995:CM995)&gt;0)),"3)介護保険認定済→要介護度、認知症自立度、寝たきり度、介護保険サービス記入",IF(OR(AND(OR(CM995=CM$63,CM995=CM$64),CN995=""),AND(OR(CM995=CM$65,CM995=CM$66),CN995&lt;&gt;"")),"7)介護保険サービス受けている/過去受けていた→具体的内容記入"," ")))</f>
        <v xml:space="preserve"> </v>
      </c>
      <c r="CS995" s="224" t="str">
        <f t="shared" si="964"/>
        <v xml:space="preserve"> </v>
      </c>
      <c r="CT995" s="116"/>
      <c r="CU995" s="253"/>
      <c r="CV995" s="117"/>
      <c r="CW995" s="117"/>
      <c r="CX995" s="253"/>
      <c r="CY995" s="117"/>
      <c r="CZ995" s="117"/>
      <c r="DA995" s="253"/>
      <c r="DB995" s="117"/>
      <c r="DC995" s="224" t="str">
        <f t="shared" si="965"/>
        <v xml:space="preserve"> </v>
      </c>
      <c r="DD995" s="224" t="str">
        <f t="shared" si="966"/>
        <v xml:space="preserve"> </v>
      </c>
      <c r="DE995" s="224" t="str">
        <f t="shared" si="977"/>
        <v xml:space="preserve"> </v>
      </c>
      <c r="DF995" s="121"/>
      <c r="DG995" s="114"/>
      <c r="DH995" s="704"/>
      <c r="DI995" s="119"/>
      <c r="DJ995" s="187"/>
      <c r="DK995" s="254"/>
      <c r="DL995" s="224" t="str">
        <f t="shared" si="978"/>
        <v xml:space="preserve"> </v>
      </c>
      <c r="DM995" s="224" t="str">
        <f t="shared" si="967"/>
        <v xml:space="preserve"> </v>
      </c>
      <c r="DN995" s="474"/>
      <c r="DO995" s="117"/>
      <c r="DP995" s="117"/>
      <c r="DQ995" s="117"/>
      <c r="DR995" s="117"/>
      <c r="DS995" s="117"/>
      <c r="DT995" s="254"/>
      <c r="DU995" s="476"/>
      <c r="DV995" s="224" t="str">
        <f t="shared" si="979"/>
        <v xml:space="preserve"> </v>
      </c>
      <c r="DW995" s="115"/>
      <c r="DX995" s="470"/>
      <c r="DY995" s="117"/>
      <c r="DZ995" s="704"/>
      <c r="EA995" s="224" t="str">
        <f t="shared" si="980"/>
        <v xml:space="preserve"> </v>
      </c>
      <c r="EB995" s="906"/>
      <c r="EC995" s="904"/>
      <c r="ED995" s="904"/>
      <c r="EE995" s="904"/>
      <c r="EF995" s="904"/>
      <c r="EG995" s="904"/>
      <c r="EH995" s="904"/>
      <c r="EI995" s="904"/>
      <c r="EJ995" s="904"/>
      <c r="EK995" s="905"/>
      <c r="EL995" s="80"/>
      <c r="EM995" s="224" t="str">
        <f t="shared" si="968"/>
        <v xml:space="preserve"> </v>
      </c>
      <c r="EN995" s="224" t="str">
        <f t="shared" si="969"/>
        <v xml:space="preserve"> </v>
      </c>
      <c r="EO995" s="115"/>
      <c r="EP995" s="1050"/>
      <c r="EQ995" s="253"/>
      <c r="ER995" s="117"/>
      <c r="ES995" s="1258">
        <f t="shared" si="970"/>
        <v>904</v>
      </c>
      <c r="ET995" s="224" t="str">
        <f t="shared" si="971"/>
        <v xml:space="preserve"> </v>
      </c>
      <c r="EU995" s="477" t="str">
        <f t="shared" si="972"/>
        <v/>
      </c>
      <c r="EV995" s="1334" t="str">
        <f t="shared" si="975"/>
        <v xml:space="preserve"> </v>
      </c>
      <c r="EW995" s="1332" t="str">
        <f t="shared" si="1019"/>
        <v/>
      </c>
      <c r="EX995" s="1275" t="str">
        <f t="shared" si="1001"/>
        <v/>
      </c>
      <c r="EY995" s="1275" t="str">
        <f t="shared" si="1002"/>
        <v/>
      </c>
      <c r="EZ995" s="1275" t="str">
        <f t="shared" si="1003"/>
        <v/>
      </c>
      <c r="FA995" s="1275" t="str">
        <f t="shared" si="1004"/>
        <v/>
      </c>
      <c r="FB995" s="1275" t="str">
        <f t="shared" si="1005"/>
        <v/>
      </c>
      <c r="FC995" s="1333" t="str">
        <f t="shared" si="1006"/>
        <v/>
      </c>
      <c r="FE995" s="1234" t="str">
        <f t="shared" si="1007"/>
        <v xml:space="preserve"> </v>
      </c>
      <c r="FF995" s="1234" t="str">
        <f t="shared" si="1008"/>
        <v xml:space="preserve"> </v>
      </c>
      <c r="FG995" s="1234" t="str">
        <f t="shared" si="1009"/>
        <v xml:space="preserve"> </v>
      </c>
      <c r="FH995" s="1234" t="str">
        <f t="shared" si="1010"/>
        <v xml:space="preserve"> </v>
      </c>
      <c r="FI995" s="1234" t="str">
        <f t="shared" si="981"/>
        <v xml:space="preserve"> </v>
      </c>
      <c r="FJ995" s="1234" t="str">
        <f t="shared" si="1011"/>
        <v xml:space="preserve"> </v>
      </c>
      <c r="FK995" s="1234">
        <f t="shared" si="982"/>
        <v>0</v>
      </c>
      <c r="FL995" s="1227"/>
      <c r="FM995" s="1234" t="str">
        <f t="shared" si="983"/>
        <v xml:space="preserve"> </v>
      </c>
      <c r="FN995" s="1234" t="str">
        <f t="shared" si="984"/>
        <v xml:space="preserve"> </v>
      </c>
      <c r="FO995" s="1234" t="str">
        <f t="shared" si="1012"/>
        <v xml:space="preserve"> </v>
      </c>
      <c r="FP995" s="1234" t="str">
        <f t="shared" si="1013"/>
        <v xml:space="preserve"> </v>
      </c>
      <c r="FQ995" s="1234" t="str">
        <f t="shared" si="985"/>
        <v xml:space="preserve"> </v>
      </c>
      <c r="FR995" s="1234" t="str">
        <f t="shared" si="1014"/>
        <v xml:space="preserve"> </v>
      </c>
      <c r="FS995" s="1234">
        <f t="shared" si="1020"/>
        <v>0</v>
      </c>
      <c r="FT995" s="1227"/>
      <c r="FU995" s="1234" t="str">
        <f t="shared" si="1015"/>
        <v xml:space="preserve"> </v>
      </c>
      <c r="FV995" s="1234" t="str">
        <f t="shared" si="1016"/>
        <v xml:space="preserve"> </v>
      </c>
      <c r="FW995" s="1234" t="str">
        <f t="shared" si="1017"/>
        <v xml:space="preserve"> </v>
      </c>
      <c r="FX995" s="1234" t="str">
        <f t="shared" si="986"/>
        <v xml:space="preserve"> </v>
      </c>
      <c r="FY995" s="1234" t="str">
        <f t="shared" si="987"/>
        <v xml:space="preserve"> </v>
      </c>
      <c r="FZ995" s="1234" t="str">
        <f t="shared" si="1018"/>
        <v xml:space="preserve"> </v>
      </c>
      <c r="GA995" s="1234">
        <f t="shared" si="988"/>
        <v>0</v>
      </c>
      <c r="GB995" s="1227"/>
      <c r="GC995" s="1234" t="str">
        <f t="shared" si="989"/>
        <v xml:space="preserve"> </v>
      </c>
      <c r="GD995" s="1234" t="str">
        <f t="shared" si="990"/>
        <v xml:space="preserve"> </v>
      </c>
      <c r="GE995" s="1234" t="str">
        <f t="shared" si="991"/>
        <v xml:space="preserve"> </v>
      </c>
      <c r="GF995" s="1234" t="str">
        <f t="shared" si="992"/>
        <v xml:space="preserve"> </v>
      </c>
      <c r="GG995" s="1234" t="str">
        <f t="shared" si="993"/>
        <v xml:space="preserve"> </v>
      </c>
      <c r="GH995" s="1234" t="str">
        <f t="shared" si="994"/>
        <v xml:space="preserve"> </v>
      </c>
      <c r="GI995" s="1234" t="str">
        <f t="shared" si="995"/>
        <v xml:space="preserve"> </v>
      </c>
      <c r="GJ995" s="1234" t="str">
        <f t="shared" si="996"/>
        <v xml:space="preserve"> </v>
      </c>
      <c r="GK995" s="1234" t="str">
        <f t="shared" si="997"/>
        <v xml:space="preserve"> </v>
      </c>
      <c r="GL995" s="1234" t="str">
        <f t="shared" si="998"/>
        <v xml:space="preserve"> </v>
      </c>
      <c r="GM995" s="1234" t="str">
        <f t="shared" si="999"/>
        <v xml:space="preserve"> </v>
      </c>
      <c r="GN995" s="1234">
        <f t="shared" si="1000"/>
        <v>0</v>
      </c>
    </row>
    <row r="996" spans="1:196" s="100" customFormat="1" ht="27" customHeight="1" thickTop="1" thickBot="1">
      <c r="A996" s="1208">
        <f>【A票】【D票】!$D$10</f>
        <v>0</v>
      </c>
      <c r="B996" s="1212">
        <f>【A票】【D票】!$H$10</f>
        <v>0</v>
      </c>
      <c r="C996" s="1213" t="str">
        <f>【A票】【D票】!$K$10</f>
        <v xml:space="preserve"> </v>
      </c>
      <c r="D996" s="1214">
        <f t="shared" si="974"/>
        <v>905</v>
      </c>
      <c r="E996" s="914"/>
      <c r="F996" s="467"/>
      <c r="G996" s="469"/>
      <c r="H996" s="224" t="str">
        <f t="shared" si="960"/>
        <v xml:space="preserve"> </v>
      </c>
      <c r="I996" s="704"/>
      <c r="J996" s="117"/>
      <c r="K996" s="117"/>
      <c r="L996" s="117"/>
      <c r="M996" s="117"/>
      <c r="N996" s="117"/>
      <c r="O996" s="117"/>
      <c r="P996" s="117"/>
      <c r="Q996" s="117"/>
      <c r="R996" s="117"/>
      <c r="S996" s="117"/>
      <c r="T996" s="254"/>
      <c r="U996" s="646"/>
      <c r="V996" s="646"/>
      <c r="W996" s="114"/>
      <c r="X996" s="254"/>
      <c r="Y996" s="224" t="str">
        <f t="shared" si="961"/>
        <v xml:space="preserve"> </v>
      </c>
      <c r="Z996" s="579"/>
      <c r="AA996" s="704"/>
      <c r="AB996" s="119"/>
      <c r="AC996" s="224" t="str">
        <f t="shared" si="976"/>
        <v xml:space="preserve"> </v>
      </c>
      <c r="AD996" s="115"/>
      <c r="AE996" s="253"/>
      <c r="AF996" s="704"/>
      <c r="AG996" s="727"/>
      <c r="AH996" s="727"/>
      <c r="AI996" s="727"/>
      <c r="AJ996" s="727"/>
      <c r="AK996" s="591"/>
      <c r="AL996" s="727"/>
      <c r="AM996" s="727"/>
      <c r="AN996" s="727"/>
      <c r="AO996" s="727"/>
      <c r="AP996" s="727"/>
      <c r="AQ996" s="727"/>
      <c r="AR996" s="727"/>
      <c r="AS996" s="727"/>
      <c r="AT996" s="727"/>
      <c r="AU996" s="727"/>
      <c r="AV996" s="727"/>
      <c r="AW996" s="727"/>
      <c r="AX996" s="727"/>
      <c r="AY996" s="727"/>
      <c r="AZ996" s="727"/>
      <c r="BA996" s="727"/>
      <c r="BB996" s="727"/>
      <c r="BC996" s="821"/>
      <c r="BD996" s="727"/>
      <c r="BE996" s="727"/>
      <c r="BF996" s="727"/>
      <c r="BG996" s="727"/>
      <c r="BH996" s="727"/>
      <c r="BI996" s="727"/>
      <c r="BJ996" s="727"/>
      <c r="BK996" s="727"/>
      <c r="BL996" s="821"/>
      <c r="BM996" s="727"/>
      <c r="BN996" s="727"/>
      <c r="BO996" s="727"/>
      <c r="BP996" s="727"/>
      <c r="BQ996" s="727"/>
      <c r="BR996" s="821"/>
      <c r="BS996" s="727"/>
      <c r="BT996" s="727"/>
      <c r="BU996" s="727"/>
      <c r="BV996" s="591"/>
      <c r="BW996" s="224" t="str">
        <f t="shared" si="973"/>
        <v xml:space="preserve"> </v>
      </c>
      <c r="BX996" s="471">
        <f t="shared" si="962"/>
        <v>905</v>
      </c>
      <c r="BY996" s="117"/>
      <c r="BZ996" s="117"/>
      <c r="CA996" s="117"/>
      <c r="CB996" s="117"/>
      <c r="CC996" s="117"/>
      <c r="CD996" s="461"/>
      <c r="CE996" s="236"/>
      <c r="CF996" s="224" t="str">
        <f t="shared" si="963"/>
        <v xml:space="preserve"> </v>
      </c>
      <c r="CG996" s="116"/>
      <c r="CH996" s="117"/>
      <c r="CI996" s="117"/>
      <c r="CJ996" s="117"/>
      <c r="CK996" s="472"/>
      <c r="CL996" s="472"/>
      <c r="CM996" s="472"/>
      <c r="CN996" s="472"/>
      <c r="CO996" s="117"/>
      <c r="CP996" s="253"/>
      <c r="CQ996" s="120"/>
      <c r="CR996" s="224" t="str" cm="1">
        <f t="array" ref="CR996">IF(AND(SUM(COUNTIF(CG996:CM996,{"*不明*","*その他*"})+COUNTIF(CO996:CP996,{"*不明*","*その他*"}))&gt;0,CQ996=""),"その他・不明の場合,10)具体的内容、理由を記入",IF(OR(AND(CI996=CI$65,COUNTA(CJ996:CM996)&lt;4),AND(OR(CI996=CI$63,CI996=CI$64,CI996=CI$66,CI996=CI$67,CI996=CI$68,CI996=""),COUNTA(CJ996:CM996)&gt;0)),"3)介護保険認定済→要介護度、認知症自立度、寝たきり度、介護保険サービス記入",IF(OR(AND(OR(CM996=CM$63,CM996=CM$64),CN996=""),AND(OR(CM996=CM$65,CM996=CM$66),CN996&lt;&gt;"")),"7)介護保険サービス受けている/過去受けていた→具体的内容記入"," ")))</f>
        <v xml:space="preserve"> </v>
      </c>
      <c r="CS996" s="224" t="str">
        <f t="shared" si="964"/>
        <v xml:space="preserve"> </v>
      </c>
      <c r="CT996" s="116"/>
      <c r="CU996" s="253"/>
      <c r="CV996" s="117"/>
      <c r="CW996" s="117"/>
      <c r="CX996" s="253"/>
      <c r="CY996" s="117"/>
      <c r="CZ996" s="117"/>
      <c r="DA996" s="253"/>
      <c r="DB996" s="117"/>
      <c r="DC996" s="224" t="str">
        <f t="shared" si="965"/>
        <v xml:space="preserve"> </v>
      </c>
      <c r="DD996" s="224" t="str">
        <f t="shared" si="966"/>
        <v xml:space="preserve"> </v>
      </c>
      <c r="DE996" s="224" t="str">
        <f t="shared" si="977"/>
        <v xml:space="preserve"> </v>
      </c>
      <c r="DF996" s="121"/>
      <c r="DG996" s="114"/>
      <c r="DH996" s="704"/>
      <c r="DI996" s="119"/>
      <c r="DJ996" s="187"/>
      <c r="DK996" s="254"/>
      <c r="DL996" s="224" t="str">
        <f t="shared" si="978"/>
        <v xml:space="preserve"> </v>
      </c>
      <c r="DM996" s="224" t="str">
        <f t="shared" si="967"/>
        <v xml:space="preserve"> </v>
      </c>
      <c r="DN996" s="474"/>
      <c r="DO996" s="117"/>
      <c r="DP996" s="117"/>
      <c r="DQ996" s="117"/>
      <c r="DR996" s="117"/>
      <c r="DS996" s="117"/>
      <c r="DT996" s="254"/>
      <c r="DU996" s="476"/>
      <c r="DV996" s="224" t="str">
        <f t="shared" si="979"/>
        <v xml:space="preserve"> </v>
      </c>
      <c r="DW996" s="115"/>
      <c r="DX996" s="470"/>
      <c r="DY996" s="117"/>
      <c r="DZ996" s="704"/>
      <c r="EA996" s="224" t="str">
        <f t="shared" si="980"/>
        <v xml:space="preserve"> </v>
      </c>
      <c r="EB996" s="906"/>
      <c r="EC996" s="904"/>
      <c r="ED996" s="904"/>
      <c r="EE996" s="904"/>
      <c r="EF996" s="904"/>
      <c r="EG996" s="904"/>
      <c r="EH996" s="904"/>
      <c r="EI996" s="904"/>
      <c r="EJ996" s="904"/>
      <c r="EK996" s="905"/>
      <c r="EL996" s="80"/>
      <c r="EM996" s="224" t="str">
        <f t="shared" si="968"/>
        <v xml:space="preserve"> </v>
      </c>
      <c r="EN996" s="224" t="str">
        <f t="shared" si="969"/>
        <v xml:space="preserve"> </v>
      </c>
      <c r="EO996" s="115"/>
      <c r="EP996" s="1050"/>
      <c r="EQ996" s="253"/>
      <c r="ER996" s="117"/>
      <c r="ES996" s="1258">
        <f t="shared" si="970"/>
        <v>905</v>
      </c>
      <c r="ET996" s="224" t="str">
        <f t="shared" si="971"/>
        <v xml:space="preserve"> </v>
      </c>
      <c r="EU996" s="477" t="str">
        <f t="shared" si="972"/>
        <v/>
      </c>
      <c r="EV996" s="1334" t="str">
        <f t="shared" si="975"/>
        <v xml:space="preserve"> </v>
      </c>
      <c r="EW996" s="1332" t="str">
        <f t="shared" si="1019"/>
        <v/>
      </c>
      <c r="EX996" s="1275" t="str">
        <f t="shared" si="1001"/>
        <v/>
      </c>
      <c r="EY996" s="1275" t="str">
        <f t="shared" si="1002"/>
        <v/>
      </c>
      <c r="EZ996" s="1275" t="str">
        <f t="shared" si="1003"/>
        <v/>
      </c>
      <c r="FA996" s="1275" t="str">
        <f t="shared" si="1004"/>
        <v/>
      </c>
      <c r="FB996" s="1275" t="str">
        <f t="shared" si="1005"/>
        <v/>
      </c>
      <c r="FC996" s="1333" t="str">
        <f t="shared" si="1006"/>
        <v/>
      </c>
      <c r="FE996" s="1234" t="str">
        <f t="shared" si="1007"/>
        <v xml:space="preserve"> </v>
      </c>
      <c r="FF996" s="1234" t="str">
        <f t="shared" si="1008"/>
        <v xml:space="preserve"> </v>
      </c>
      <c r="FG996" s="1234" t="str">
        <f t="shared" si="1009"/>
        <v xml:space="preserve"> </v>
      </c>
      <c r="FH996" s="1234" t="str">
        <f t="shared" si="1010"/>
        <v xml:space="preserve"> </v>
      </c>
      <c r="FI996" s="1234" t="str">
        <f t="shared" si="981"/>
        <v xml:space="preserve"> </v>
      </c>
      <c r="FJ996" s="1234" t="str">
        <f t="shared" si="1011"/>
        <v xml:space="preserve"> </v>
      </c>
      <c r="FK996" s="1234">
        <f t="shared" si="982"/>
        <v>0</v>
      </c>
      <c r="FL996" s="1227"/>
      <c r="FM996" s="1234" t="str">
        <f t="shared" si="983"/>
        <v xml:space="preserve"> </v>
      </c>
      <c r="FN996" s="1234" t="str">
        <f t="shared" si="984"/>
        <v xml:space="preserve"> </v>
      </c>
      <c r="FO996" s="1234" t="str">
        <f t="shared" si="1012"/>
        <v xml:space="preserve"> </v>
      </c>
      <c r="FP996" s="1234" t="str">
        <f t="shared" si="1013"/>
        <v xml:space="preserve"> </v>
      </c>
      <c r="FQ996" s="1234" t="str">
        <f t="shared" si="985"/>
        <v xml:space="preserve"> </v>
      </c>
      <c r="FR996" s="1234" t="str">
        <f t="shared" si="1014"/>
        <v xml:space="preserve"> </v>
      </c>
      <c r="FS996" s="1234">
        <f t="shared" si="1020"/>
        <v>0</v>
      </c>
      <c r="FT996" s="1227"/>
      <c r="FU996" s="1234" t="str">
        <f t="shared" si="1015"/>
        <v xml:space="preserve"> </v>
      </c>
      <c r="FV996" s="1234" t="str">
        <f t="shared" si="1016"/>
        <v xml:space="preserve"> </v>
      </c>
      <c r="FW996" s="1234" t="str">
        <f t="shared" si="1017"/>
        <v xml:space="preserve"> </v>
      </c>
      <c r="FX996" s="1234" t="str">
        <f t="shared" si="986"/>
        <v xml:space="preserve"> </v>
      </c>
      <c r="FY996" s="1234" t="str">
        <f t="shared" si="987"/>
        <v xml:space="preserve"> </v>
      </c>
      <c r="FZ996" s="1234" t="str">
        <f t="shared" si="1018"/>
        <v xml:space="preserve"> </v>
      </c>
      <c r="GA996" s="1234">
        <f t="shared" si="988"/>
        <v>0</v>
      </c>
      <c r="GB996" s="1227"/>
      <c r="GC996" s="1234" t="str">
        <f t="shared" si="989"/>
        <v xml:space="preserve"> </v>
      </c>
      <c r="GD996" s="1234" t="str">
        <f t="shared" si="990"/>
        <v xml:space="preserve"> </v>
      </c>
      <c r="GE996" s="1234" t="str">
        <f t="shared" si="991"/>
        <v xml:space="preserve"> </v>
      </c>
      <c r="GF996" s="1234" t="str">
        <f t="shared" si="992"/>
        <v xml:space="preserve"> </v>
      </c>
      <c r="GG996" s="1234" t="str">
        <f t="shared" si="993"/>
        <v xml:space="preserve"> </v>
      </c>
      <c r="GH996" s="1234" t="str">
        <f t="shared" si="994"/>
        <v xml:space="preserve"> </v>
      </c>
      <c r="GI996" s="1234" t="str">
        <f t="shared" si="995"/>
        <v xml:space="preserve"> </v>
      </c>
      <c r="GJ996" s="1234" t="str">
        <f t="shared" si="996"/>
        <v xml:space="preserve"> </v>
      </c>
      <c r="GK996" s="1234" t="str">
        <f t="shared" si="997"/>
        <v xml:space="preserve"> </v>
      </c>
      <c r="GL996" s="1234" t="str">
        <f t="shared" si="998"/>
        <v xml:space="preserve"> </v>
      </c>
      <c r="GM996" s="1234" t="str">
        <f t="shared" si="999"/>
        <v xml:space="preserve"> </v>
      </c>
      <c r="GN996" s="1234">
        <f t="shared" si="1000"/>
        <v>0</v>
      </c>
    </row>
    <row r="997" spans="1:196" s="100" customFormat="1" ht="27" customHeight="1" thickTop="1" thickBot="1">
      <c r="A997" s="1208">
        <f>【A票】【D票】!$D$10</f>
        <v>0</v>
      </c>
      <c r="B997" s="1212">
        <f>【A票】【D票】!$H$10</f>
        <v>0</v>
      </c>
      <c r="C997" s="1213" t="str">
        <f>【A票】【D票】!$K$10</f>
        <v xml:space="preserve"> </v>
      </c>
      <c r="D997" s="1214">
        <f t="shared" si="974"/>
        <v>906</v>
      </c>
      <c r="E997" s="914"/>
      <c r="F997" s="467"/>
      <c r="G997" s="469"/>
      <c r="H997" s="224" t="str">
        <f t="shared" si="960"/>
        <v xml:space="preserve"> </v>
      </c>
      <c r="I997" s="704"/>
      <c r="J997" s="117"/>
      <c r="K997" s="117"/>
      <c r="L997" s="117"/>
      <c r="M997" s="117"/>
      <c r="N997" s="117"/>
      <c r="O997" s="117"/>
      <c r="P997" s="117"/>
      <c r="Q997" s="117"/>
      <c r="R997" s="117"/>
      <c r="S997" s="117"/>
      <c r="T997" s="254"/>
      <c r="U997" s="646"/>
      <c r="V997" s="646"/>
      <c r="W997" s="114"/>
      <c r="X997" s="254"/>
      <c r="Y997" s="224" t="str">
        <f t="shared" si="961"/>
        <v xml:space="preserve"> </v>
      </c>
      <c r="Z997" s="579"/>
      <c r="AA997" s="704"/>
      <c r="AB997" s="119"/>
      <c r="AC997" s="224" t="str">
        <f t="shared" si="976"/>
        <v xml:space="preserve"> </v>
      </c>
      <c r="AD997" s="115"/>
      <c r="AE997" s="253"/>
      <c r="AF997" s="704"/>
      <c r="AG997" s="727"/>
      <c r="AH997" s="727"/>
      <c r="AI997" s="727"/>
      <c r="AJ997" s="727"/>
      <c r="AK997" s="591"/>
      <c r="AL997" s="727"/>
      <c r="AM997" s="727"/>
      <c r="AN997" s="727"/>
      <c r="AO997" s="727"/>
      <c r="AP997" s="727"/>
      <c r="AQ997" s="727"/>
      <c r="AR997" s="727"/>
      <c r="AS997" s="727"/>
      <c r="AT997" s="727"/>
      <c r="AU997" s="727"/>
      <c r="AV997" s="727"/>
      <c r="AW997" s="727"/>
      <c r="AX997" s="727"/>
      <c r="AY997" s="727"/>
      <c r="AZ997" s="727"/>
      <c r="BA997" s="727"/>
      <c r="BB997" s="727"/>
      <c r="BC997" s="821"/>
      <c r="BD997" s="727"/>
      <c r="BE997" s="727"/>
      <c r="BF997" s="727"/>
      <c r="BG997" s="727"/>
      <c r="BH997" s="727"/>
      <c r="BI997" s="727"/>
      <c r="BJ997" s="727"/>
      <c r="BK997" s="727"/>
      <c r="BL997" s="821"/>
      <c r="BM997" s="727"/>
      <c r="BN997" s="727"/>
      <c r="BO997" s="727"/>
      <c r="BP997" s="727"/>
      <c r="BQ997" s="727"/>
      <c r="BR997" s="821"/>
      <c r="BS997" s="727"/>
      <c r="BT997" s="727"/>
      <c r="BU997" s="727"/>
      <c r="BV997" s="591"/>
      <c r="BW997" s="224" t="str">
        <f t="shared" si="973"/>
        <v xml:space="preserve"> </v>
      </c>
      <c r="BX997" s="471">
        <f t="shared" si="962"/>
        <v>906</v>
      </c>
      <c r="BY997" s="117"/>
      <c r="BZ997" s="117"/>
      <c r="CA997" s="117"/>
      <c r="CB997" s="117"/>
      <c r="CC997" s="117"/>
      <c r="CD997" s="461"/>
      <c r="CE997" s="236"/>
      <c r="CF997" s="224" t="str">
        <f t="shared" si="963"/>
        <v xml:space="preserve"> </v>
      </c>
      <c r="CG997" s="116"/>
      <c r="CH997" s="117"/>
      <c r="CI997" s="117"/>
      <c r="CJ997" s="117"/>
      <c r="CK997" s="472"/>
      <c r="CL997" s="472"/>
      <c r="CM997" s="472"/>
      <c r="CN997" s="472"/>
      <c r="CO997" s="117"/>
      <c r="CP997" s="253"/>
      <c r="CQ997" s="120"/>
      <c r="CR997" s="224" t="str" cm="1">
        <f t="array" ref="CR997">IF(AND(SUM(COUNTIF(CG997:CM997,{"*不明*","*その他*"})+COUNTIF(CO997:CP997,{"*不明*","*その他*"}))&gt;0,CQ997=""),"その他・不明の場合,10)具体的内容、理由を記入",IF(OR(AND(CI997=CI$65,COUNTA(CJ997:CM997)&lt;4),AND(OR(CI997=CI$63,CI997=CI$64,CI997=CI$66,CI997=CI$67,CI997=CI$68,CI997=""),COUNTA(CJ997:CM997)&gt;0)),"3)介護保険認定済→要介護度、認知症自立度、寝たきり度、介護保険サービス記入",IF(OR(AND(OR(CM997=CM$63,CM997=CM$64),CN997=""),AND(OR(CM997=CM$65,CM997=CM$66),CN997&lt;&gt;"")),"7)介護保険サービス受けている/過去受けていた→具体的内容記入"," ")))</f>
        <v xml:space="preserve"> </v>
      </c>
      <c r="CS997" s="224" t="str">
        <f t="shared" si="964"/>
        <v xml:space="preserve"> </v>
      </c>
      <c r="CT997" s="116"/>
      <c r="CU997" s="253"/>
      <c r="CV997" s="117"/>
      <c r="CW997" s="117"/>
      <c r="CX997" s="253"/>
      <c r="CY997" s="117"/>
      <c r="CZ997" s="117"/>
      <c r="DA997" s="253"/>
      <c r="DB997" s="117"/>
      <c r="DC997" s="224" t="str">
        <f t="shared" si="965"/>
        <v xml:space="preserve"> </v>
      </c>
      <c r="DD997" s="224" t="str">
        <f t="shared" si="966"/>
        <v xml:space="preserve"> </v>
      </c>
      <c r="DE997" s="224" t="str">
        <f t="shared" si="977"/>
        <v xml:space="preserve"> </v>
      </c>
      <c r="DF997" s="121"/>
      <c r="DG997" s="114"/>
      <c r="DH997" s="704"/>
      <c r="DI997" s="119"/>
      <c r="DJ997" s="187"/>
      <c r="DK997" s="254"/>
      <c r="DL997" s="224" t="str">
        <f t="shared" si="978"/>
        <v xml:space="preserve"> </v>
      </c>
      <c r="DM997" s="224" t="str">
        <f t="shared" si="967"/>
        <v xml:space="preserve"> </v>
      </c>
      <c r="DN997" s="474"/>
      <c r="DO997" s="117"/>
      <c r="DP997" s="117"/>
      <c r="DQ997" s="117"/>
      <c r="DR997" s="117"/>
      <c r="DS997" s="117"/>
      <c r="DT997" s="254"/>
      <c r="DU997" s="476"/>
      <c r="DV997" s="224" t="str">
        <f t="shared" si="979"/>
        <v xml:space="preserve"> </v>
      </c>
      <c r="DW997" s="115"/>
      <c r="DX997" s="470"/>
      <c r="DY997" s="117"/>
      <c r="DZ997" s="704"/>
      <c r="EA997" s="224" t="str">
        <f t="shared" si="980"/>
        <v xml:space="preserve"> </v>
      </c>
      <c r="EB997" s="906"/>
      <c r="EC997" s="904"/>
      <c r="ED997" s="904"/>
      <c r="EE997" s="904"/>
      <c r="EF997" s="904"/>
      <c r="EG997" s="904"/>
      <c r="EH997" s="904"/>
      <c r="EI997" s="904"/>
      <c r="EJ997" s="904"/>
      <c r="EK997" s="905"/>
      <c r="EL997" s="80"/>
      <c r="EM997" s="224" t="str">
        <f t="shared" si="968"/>
        <v xml:space="preserve"> </v>
      </c>
      <c r="EN997" s="224" t="str">
        <f t="shared" si="969"/>
        <v xml:space="preserve"> </v>
      </c>
      <c r="EO997" s="115"/>
      <c r="EP997" s="1050"/>
      <c r="EQ997" s="253"/>
      <c r="ER997" s="117"/>
      <c r="ES997" s="1258">
        <f t="shared" si="970"/>
        <v>906</v>
      </c>
      <c r="ET997" s="224" t="str">
        <f t="shared" si="971"/>
        <v xml:space="preserve"> </v>
      </c>
      <c r="EU997" s="477" t="str">
        <f t="shared" si="972"/>
        <v/>
      </c>
      <c r="EV997" s="1334" t="str">
        <f t="shared" si="975"/>
        <v xml:space="preserve"> </v>
      </c>
      <c r="EW997" s="1332" t="str">
        <f t="shared" si="1019"/>
        <v/>
      </c>
      <c r="EX997" s="1275" t="str">
        <f t="shared" si="1001"/>
        <v/>
      </c>
      <c r="EY997" s="1275" t="str">
        <f t="shared" si="1002"/>
        <v/>
      </c>
      <c r="EZ997" s="1275" t="str">
        <f t="shared" si="1003"/>
        <v/>
      </c>
      <c r="FA997" s="1275" t="str">
        <f t="shared" si="1004"/>
        <v/>
      </c>
      <c r="FB997" s="1275" t="str">
        <f t="shared" si="1005"/>
        <v/>
      </c>
      <c r="FC997" s="1333" t="str">
        <f t="shared" si="1006"/>
        <v/>
      </c>
      <c r="FE997" s="1234" t="str">
        <f t="shared" si="1007"/>
        <v xml:space="preserve"> </v>
      </c>
      <c r="FF997" s="1234" t="str">
        <f t="shared" si="1008"/>
        <v xml:space="preserve"> </v>
      </c>
      <c r="FG997" s="1234" t="str">
        <f t="shared" si="1009"/>
        <v xml:space="preserve"> </v>
      </c>
      <c r="FH997" s="1234" t="str">
        <f t="shared" si="1010"/>
        <v xml:space="preserve"> </v>
      </c>
      <c r="FI997" s="1234" t="str">
        <f t="shared" si="981"/>
        <v xml:space="preserve"> </v>
      </c>
      <c r="FJ997" s="1234" t="str">
        <f t="shared" si="1011"/>
        <v xml:space="preserve"> </v>
      </c>
      <c r="FK997" s="1234">
        <f t="shared" si="982"/>
        <v>0</v>
      </c>
      <c r="FL997" s="1227"/>
      <c r="FM997" s="1234" t="str">
        <f t="shared" si="983"/>
        <v xml:space="preserve"> </v>
      </c>
      <c r="FN997" s="1234" t="str">
        <f t="shared" si="984"/>
        <v xml:space="preserve"> </v>
      </c>
      <c r="FO997" s="1234" t="str">
        <f t="shared" si="1012"/>
        <v xml:space="preserve"> </v>
      </c>
      <c r="FP997" s="1234" t="str">
        <f t="shared" si="1013"/>
        <v xml:space="preserve"> </v>
      </c>
      <c r="FQ997" s="1234" t="str">
        <f t="shared" si="985"/>
        <v xml:space="preserve"> </v>
      </c>
      <c r="FR997" s="1234" t="str">
        <f t="shared" si="1014"/>
        <v xml:space="preserve"> </v>
      </c>
      <c r="FS997" s="1234">
        <f t="shared" si="1020"/>
        <v>0</v>
      </c>
      <c r="FT997" s="1227"/>
      <c r="FU997" s="1234" t="str">
        <f t="shared" si="1015"/>
        <v xml:space="preserve"> </v>
      </c>
      <c r="FV997" s="1234" t="str">
        <f t="shared" si="1016"/>
        <v xml:space="preserve"> </v>
      </c>
      <c r="FW997" s="1234" t="str">
        <f t="shared" si="1017"/>
        <v xml:space="preserve"> </v>
      </c>
      <c r="FX997" s="1234" t="str">
        <f t="shared" si="986"/>
        <v xml:space="preserve"> </v>
      </c>
      <c r="FY997" s="1234" t="str">
        <f t="shared" si="987"/>
        <v xml:space="preserve"> </v>
      </c>
      <c r="FZ997" s="1234" t="str">
        <f t="shared" si="1018"/>
        <v xml:space="preserve"> </v>
      </c>
      <c r="GA997" s="1234">
        <f t="shared" si="988"/>
        <v>0</v>
      </c>
      <c r="GB997" s="1227"/>
      <c r="GC997" s="1234" t="str">
        <f t="shared" si="989"/>
        <v xml:space="preserve"> </v>
      </c>
      <c r="GD997" s="1234" t="str">
        <f t="shared" si="990"/>
        <v xml:space="preserve"> </v>
      </c>
      <c r="GE997" s="1234" t="str">
        <f t="shared" si="991"/>
        <v xml:space="preserve"> </v>
      </c>
      <c r="GF997" s="1234" t="str">
        <f t="shared" si="992"/>
        <v xml:space="preserve"> </v>
      </c>
      <c r="GG997" s="1234" t="str">
        <f t="shared" si="993"/>
        <v xml:space="preserve"> </v>
      </c>
      <c r="GH997" s="1234" t="str">
        <f t="shared" si="994"/>
        <v xml:space="preserve"> </v>
      </c>
      <c r="GI997" s="1234" t="str">
        <f t="shared" si="995"/>
        <v xml:space="preserve"> </v>
      </c>
      <c r="GJ997" s="1234" t="str">
        <f t="shared" si="996"/>
        <v xml:space="preserve"> </v>
      </c>
      <c r="GK997" s="1234" t="str">
        <f t="shared" si="997"/>
        <v xml:space="preserve"> </v>
      </c>
      <c r="GL997" s="1234" t="str">
        <f t="shared" si="998"/>
        <v xml:space="preserve"> </v>
      </c>
      <c r="GM997" s="1234" t="str">
        <f t="shared" si="999"/>
        <v xml:space="preserve"> </v>
      </c>
      <c r="GN997" s="1234">
        <f t="shared" si="1000"/>
        <v>0</v>
      </c>
    </row>
    <row r="998" spans="1:196" s="100" customFormat="1" ht="27" customHeight="1" thickTop="1" thickBot="1">
      <c r="A998" s="1208">
        <f>【A票】【D票】!$D$10</f>
        <v>0</v>
      </c>
      <c r="B998" s="1212">
        <f>【A票】【D票】!$H$10</f>
        <v>0</v>
      </c>
      <c r="C998" s="1213" t="str">
        <f>【A票】【D票】!$K$10</f>
        <v xml:space="preserve"> </v>
      </c>
      <c r="D998" s="1214">
        <f t="shared" si="974"/>
        <v>907</v>
      </c>
      <c r="E998" s="914"/>
      <c r="F998" s="467"/>
      <c r="G998" s="469"/>
      <c r="H998" s="224" t="str">
        <f t="shared" si="960"/>
        <v xml:space="preserve"> </v>
      </c>
      <c r="I998" s="704"/>
      <c r="J998" s="117"/>
      <c r="K998" s="117"/>
      <c r="L998" s="117"/>
      <c r="M998" s="117"/>
      <c r="N998" s="117"/>
      <c r="O998" s="117"/>
      <c r="P998" s="117"/>
      <c r="Q998" s="117"/>
      <c r="R998" s="117"/>
      <c r="S998" s="117"/>
      <c r="T998" s="254"/>
      <c r="U998" s="646"/>
      <c r="V998" s="646"/>
      <c r="W998" s="114"/>
      <c r="X998" s="254"/>
      <c r="Y998" s="224" t="str">
        <f t="shared" si="961"/>
        <v xml:space="preserve"> </v>
      </c>
      <c r="Z998" s="579"/>
      <c r="AA998" s="704"/>
      <c r="AB998" s="119"/>
      <c r="AC998" s="224" t="str">
        <f t="shared" si="976"/>
        <v xml:space="preserve"> </v>
      </c>
      <c r="AD998" s="115"/>
      <c r="AE998" s="253"/>
      <c r="AF998" s="704"/>
      <c r="AG998" s="727"/>
      <c r="AH998" s="727"/>
      <c r="AI998" s="727"/>
      <c r="AJ998" s="727"/>
      <c r="AK998" s="591"/>
      <c r="AL998" s="727"/>
      <c r="AM998" s="727"/>
      <c r="AN998" s="727"/>
      <c r="AO998" s="727"/>
      <c r="AP998" s="727"/>
      <c r="AQ998" s="727"/>
      <c r="AR998" s="727"/>
      <c r="AS998" s="727"/>
      <c r="AT998" s="727"/>
      <c r="AU998" s="727"/>
      <c r="AV998" s="727"/>
      <c r="AW998" s="727"/>
      <c r="AX998" s="727"/>
      <c r="AY998" s="727"/>
      <c r="AZ998" s="727"/>
      <c r="BA998" s="727"/>
      <c r="BB998" s="727"/>
      <c r="BC998" s="821"/>
      <c r="BD998" s="727"/>
      <c r="BE998" s="727"/>
      <c r="BF998" s="727"/>
      <c r="BG998" s="727"/>
      <c r="BH998" s="727"/>
      <c r="BI998" s="727"/>
      <c r="BJ998" s="727"/>
      <c r="BK998" s="727"/>
      <c r="BL998" s="821"/>
      <c r="BM998" s="727"/>
      <c r="BN998" s="727"/>
      <c r="BO998" s="727"/>
      <c r="BP998" s="727"/>
      <c r="BQ998" s="727"/>
      <c r="BR998" s="821"/>
      <c r="BS998" s="727"/>
      <c r="BT998" s="727"/>
      <c r="BU998" s="727"/>
      <c r="BV998" s="591"/>
      <c r="BW998" s="224" t="str">
        <f t="shared" si="973"/>
        <v xml:space="preserve"> </v>
      </c>
      <c r="BX998" s="471">
        <f t="shared" si="962"/>
        <v>907</v>
      </c>
      <c r="BY998" s="117"/>
      <c r="BZ998" s="117"/>
      <c r="CA998" s="117"/>
      <c r="CB998" s="117"/>
      <c r="CC998" s="117"/>
      <c r="CD998" s="461"/>
      <c r="CE998" s="236"/>
      <c r="CF998" s="224" t="str">
        <f t="shared" si="963"/>
        <v xml:space="preserve"> </v>
      </c>
      <c r="CG998" s="116"/>
      <c r="CH998" s="117"/>
      <c r="CI998" s="117"/>
      <c r="CJ998" s="117"/>
      <c r="CK998" s="472"/>
      <c r="CL998" s="472"/>
      <c r="CM998" s="472"/>
      <c r="CN998" s="472"/>
      <c r="CO998" s="117"/>
      <c r="CP998" s="253"/>
      <c r="CQ998" s="120"/>
      <c r="CR998" s="224" t="str" cm="1">
        <f t="array" ref="CR998">IF(AND(SUM(COUNTIF(CG998:CM998,{"*不明*","*その他*"})+COUNTIF(CO998:CP998,{"*不明*","*その他*"}))&gt;0,CQ998=""),"その他・不明の場合,10)具体的内容、理由を記入",IF(OR(AND(CI998=CI$65,COUNTA(CJ998:CM998)&lt;4),AND(OR(CI998=CI$63,CI998=CI$64,CI998=CI$66,CI998=CI$67,CI998=CI$68,CI998=""),COUNTA(CJ998:CM998)&gt;0)),"3)介護保険認定済→要介護度、認知症自立度、寝たきり度、介護保険サービス記入",IF(OR(AND(OR(CM998=CM$63,CM998=CM$64),CN998=""),AND(OR(CM998=CM$65,CM998=CM$66),CN998&lt;&gt;"")),"7)介護保険サービス受けている/過去受けていた→具体的内容記入"," ")))</f>
        <v xml:space="preserve"> </v>
      </c>
      <c r="CS998" s="224" t="str">
        <f t="shared" si="964"/>
        <v xml:space="preserve"> </v>
      </c>
      <c r="CT998" s="116"/>
      <c r="CU998" s="253"/>
      <c r="CV998" s="117"/>
      <c r="CW998" s="117"/>
      <c r="CX998" s="253"/>
      <c r="CY998" s="117"/>
      <c r="CZ998" s="117"/>
      <c r="DA998" s="253"/>
      <c r="DB998" s="117"/>
      <c r="DC998" s="224" t="str">
        <f t="shared" si="965"/>
        <v xml:space="preserve"> </v>
      </c>
      <c r="DD998" s="224" t="str">
        <f t="shared" si="966"/>
        <v xml:space="preserve"> </v>
      </c>
      <c r="DE998" s="224" t="str">
        <f t="shared" si="977"/>
        <v xml:space="preserve"> </v>
      </c>
      <c r="DF998" s="121"/>
      <c r="DG998" s="114"/>
      <c r="DH998" s="704"/>
      <c r="DI998" s="119"/>
      <c r="DJ998" s="187"/>
      <c r="DK998" s="254"/>
      <c r="DL998" s="224" t="str">
        <f t="shared" si="978"/>
        <v xml:space="preserve"> </v>
      </c>
      <c r="DM998" s="224" t="str">
        <f t="shared" si="967"/>
        <v xml:space="preserve"> </v>
      </c>
      <c r="DN998" s="474"/>
      <c r="DO998" s="117"/>
      <c r="DP998" s="117"/>
      <c r="DQ998" s="117"/>
      <c r="DR998" s="117"/>
      <c r="DS998" s="117"/>
      <c r="DT998" s="254"/>
      <c r="DU998" s="476"/>
      <c r="DV998" s="224" t="str">
        <f t="shared" si="979"/>
        <v xml:space="preserve"> </v>
      </c>
      <c r="DW998" s="115"/>
      <c r="DX998" s="470"/>
      <c r="DY998" s="117"/>
      <c r="DZ998" s="704"/>
      <c r="EA998" s="224" t="str">
        <f t="shared" si="980"/>
        <v xml:space="preserve"> </v>
      </c>
      <c r="EB998" s="906"/>
      <c r="EC998" s="904"/>
      <c r="ED998" s="904"/>
      <c r="EE998" s="904"/>
      <c r="EF998" s="904"/>
      <c r="EG998" s="904"/>
      <c r="EH998" s="904"/>
      <c r="EI998" s="904"/>
      <c r="EJ998" s="904"/>
      <c r="EK998" s="905"/>
      <c r="EL998" s="80"/>
      <c r="EM998" s="224" t="str">
        <f t="shared" si="968"/>
        <v xml:space="preserve"> </v>
      </c>
      <c r="EN998" s="224" t="str">
        <f t="shared" si="969"/>
        <v xml:space="preserve"> </v>
      </c>
      <c r="EO998" s="115"/>
      <c r="EP998" s="1050"/>
      <c r="EQ998" s="253"/>
      <c r="ER998" s="117"/>
      <c r="ES998" s="1258">
        <f t="shared" si="970"/>
        <v>907</v>
      </c>
      <c r="ET998" s="224" t="str">
        <f t="shared" si="971"/>
        <v xml:space="preserve"> </v>
      </c>
      <c r="EU998" s="477" t="str">
        <f t="shared" si="972"/>
        <v/>
      </c>
      <c r="EV998" s="1334" t="str">
        <f t="shared" si="975"/>
        <v xml:space="preserve"> </v>
      </c>
      <c r="EW998" s="1332" t="str">
        <f t="shared" si="1019"/>
        <v/>
      </c>
      <c r="EX998" s="1275" t="str">
        <f t="shared" si="1001"/>
        <v/>
      </c>
      <c r="EY998" s="1275" t="str">
        <f t="shared" si="1002"/>
        <v/>
      </c>
      <c r="EZ998" s="1275" t="str">
        <f t="shared" si="1003"/>
        <v/>
      </c>
      <c r="FA998" s="1275" t="str">
        <f t="shared" si="1004"/>
        <v/>
      </c>
      <c r="FB998" s="1275" t="str">
        <f t="shared" si="1005"/>
        <v/>
      </c>
      <c r="FC998" s="1333" t="str">
        <f t="shared" si="1006"/>
        <v/>
      </c>
      <c r="FE998" s="1234" t="str">
        <f t="shared" si="1007"/>
        <v xml:space="preserve"> </v>
      </c>
      <c r="FF998" s="1234" t="str">
        <f t="shared" si="1008"/>
        <v xml:space="preserve"> </v>
      </c>
      <c r="FG998" s="1234" t="str">
        <f t="shared" si="1009"/>
        <v xml:space="preserve"> </v>
      </c>
      <c r="FH998" s="1234" t="str">
        <f t="shared" si="1010"/>
        <v xml:space="preserve"> </v>
      </c>
      <c r="FI998" s="1234" t="str">
        <f t="shared" si="981"/>
        <v xml:space="preserve"> </v>
      </c>
      <c r="FJ998" s="1234" t="str">
        <f t="shared" si="1011"/>
        <v xml:space="preserve"> </v>
      </c>
      <c r="FK998" s="1234">
        <f t="shared" si="982"/>
        <v>0</v>
      </c>
      <c r="FL998" s="1227"/>
      <c r="FM998" s="1234" t="str">
        <f t="shared" si="983"/>
        <v xml:space="preserve"> </v>
      </c>
      <c r="FN998" s="1234" t="str">
        <f t="shared" si="984"/>
        <v xml:space="preserve"> </v>
      </c>
      <c r="FO998" s="1234" t="str">
        <f t="shared" si="1012"/>
        <v xml:space="preserve"> </v>
      </c>
      <c r="FP998" s="1234" t="str">
        <f t="shared" si="1013"/>
        <v xml:space="preserve"> </v>
      </c>
      <c r="FQ998" s="1234" t="str">
        <f t="shared" si="985"/>
        <v xml:space="preserve"> </v>
      </c>
      <c r="FR998" s="1234" t="str">
        <f t="shared" si="1014"/>
        <v xml:space="preserve"> </v>
      </c>
      <c r="FS998" s="1234">
        <f t="shared" si="1020"/>
        <v>0</v>
      </c>
      <c r="FT998" s="1227"/>
      <c r="FU998" s="1234" t="str">
        <f t="shared" si="1015"/>
        <v xml:space="preserve"> </v>
      </c>
      <c r="FV998" s="1234" t="str">
        <f t="shared" si="1016"/>
        <v xml:space="preserve"> </v>
      </c>
      <c r="FW998" s="1234" t="str">
        <f t="shared" si="1017"/>
        <v xml:space="preserve"> </v>
      </c>
      <c r="FX998" s="1234" t="str">
        <f t="shared" si="986"/>
        <v xml:space="preserve"> </v>
      </c>
      <c r="FY998" s="1234" t="str">
        <f t="shared" si="987"/>
        <v xml:space="preserve"> </v>
      </c>
      <c r="FZ998" s="1234" t="str">
        <f t="shared" si="1018"/>
        <v xml:space="preserve"> </v>
      </c>
      <c r="GA998" s="1234">
        <f t="shared" si="988"/>
        <v>0</v>
      </c>
      <c r="GB998" s="1227"/>
      <c r="GC998" s="1234" t="str">
        <f t="shared" si="989"/>
        <v xml:space="preserve"> </v>
      </c>
      <c r="GD998" s="1234" t="str">
        <f t="shared" si="990"/>
        <v xml:space="preserve"> </v>
      </c>
      <c r="GE998" s="1234" t="str">
        <f t="shared" si="991"/>
        <v xml:space="preserve"> </v>
      </c>
      <c r="GF998" s="1234" t="str">
        <f t="shared" si="992"/>
        <v xml:space="preserve"> </v>
      </c>
      <c r="GG998" s="1234" t="str">
        <f t="shared" si="993"/>
        <v xml:space="preserve"> </v>
      </c>
      <c r="GH998" s="1234" t="str">
        <f t="shared" si="994"/>
        <v xml:space="preserve"> </v>
      </c>
      <c r="GI998" s="1234" t="str">
        <f t="shared" si="995"/>
        <v xml:space="preserve"> </v>
      </c>
      <c r="GJ998" s="1234" t="str">
        <f t="shared" si="996"/>
        <v xml:space="preserve"> </v>
      </c>
      <c r="GK998" s="1234" t="str">
        <f t="shared" si="997"/>
        <v xml:space="preserve"> </v>
      </c>
      <c r="GL998" s="1234" t="str">
        <f t="shared" si="998"/>
        <v xml:space="preserve"> </v>
      </c>
      <c r="GM998" s="1234" t="str">
        <f t="shared" si="999"/>
        <v xml:space="preserve"> </v>
      </c>
      <c r="GN998" s="1234">
        <f t="shared" si="1000"/>
        <v>0</v>
      </c>
    </row>
    <row r="999" spans="1:196" s="100" customFormat="1" ht="27" customHeight="1" thickTop="1" thickBot="1">
      <c r="A999" s="1208">
        <f>【A票】【D票】!$D$10</f>
        <v>0</v>
      </c>
      <c r="B999" s="1212">
        <f>【A票】【D票】!$H$10</f>
        <v>0</v>
      </c>
      <c r="C999" s="1213" t="str">
        <f>【A票】【D票】!$K$10</f>
        <v xml:space="preserve"> </v>
      </c>
      <c r="D999" s="1214">
        <f t="shared" si="974"/>
        <v>908</v>
      </c>
      <c r="E999" s="914"/>
      <c r="F999" s="467"/>
      <c r="G999" s="469"/>
      <c r="H999" s="224" t="str">
        <f t="shared" si="960"/>
        <v xml:space="preserve"> </v>
      </c>
      <c r="I999" s="704"/>
      <c r="J999" s="117"/>
      <c r="K999" s="117"/>
      <c r="L999" s="117"/>
      <c r="M999" s="117"/>
      <c r="N999" s="117"/>
      <c r="O999" s="117"/>
      <c r="P999" s="117"/>
      <c r="Q999" s="117"/>
      <c r="R999" s="117"/>
      <c r="S999" s="117"/>
      <c r="T999" s="254"/>
      <c r="U999" s="646"/>
      <c r="V999" s="646"/>
      <c r="W999" s="114"/>
      <c r="X999" s="254"/>
      <c r="Y999" s="224" t="str">
        <f t="shared" si="961"/>
        <v xml:space="preserve"> </v>
      </c>
      <c r="Z999" s="579"/>
      <c r="AA999" s="704"/>
      <c r="AB999" s="119"/>
      <c r="AC999" s="224" t="str">
        <f t="shared" si="976"/>
        <v xml:space="preserve"> </v>
      </c>
      <c r="AD999" s="115"/>
      <c r="AE999" s="253"/>
      <c r="AF999" s="704"/>
      <c r="AG999" s="727"/>
      <c r="AH999" s="727"/>
      <c r="AI999" s="727"/>
      <c r="AJ999" s="727"/>
      <c r="AK999" s="591"/>
      <c r="AL999" s="727"/>
      <c r="AM999" s="727"/>
      <c r="AN999" s="727"/>
      <c r="AO999" s="727"/>
      <c r="AP999" s="727"/>
      <c r="AQ999" s="727"/>
      <c r="AR999" s="727"/>
      <c r="AS999" s="727"/>
      <c r="AT999" s="727"/>
      <c r="AU999" s="727"/>
      <c r="AV999" s="727"/>
      <c r="AW999" s="727"/>
      <c r="AX999" s="727"/>
      <c r="AY999" s="727"/>
      <c r="AZ999" s="727"/>
      <c r="BA999" s="727"/>
      <c r="BB999" s="727"/>
      <c r="BC999" s="821"/>
      <c r="BD999" s="727"/>
      <c r="BE999" s="727"/>
      <c r="BF999" s="727"/>
      <c r="BG999" s="727"/>
      <c r="BH999" s="727"/>
      <c r="BI999" s="727"/>
      <c r="BJ999" s="727"/>
      <c r="BK999" s="727"/>
      <c r="BL999" s="821"/>
      <c r="BM999" s="727"/>
      <c r="BN999" s="727"/>
      <c r="BO999" s="727"/>
      <c r="BP999" s="727"/>
      <c r="BQ999" s="727"/>
      <c r="BR999" s="821"/>
      <c r="BS999" s="727"/>
      <c r="BT999" s="727"/>
      <c r="BU999" s="727"/>
      <c r="BV999" s="591"/>
      <c r="BW999" s="224" t="str">
        <f t="shared" si="973"/>
        <v xml:space="preserve"> </v>
      </c>
      <c r="BX999" s="471">
        <f t="shared" si="962"/>
        <v>908</v>
      </c>
      <c r="BY999" s="117"/>
      <c r="BZ999" s="117"/>
      <c r="CA999" s="117"/>
      <c r="CB999" s="117"/>
      <c r="CC999" s="117"/>
      <c r="CD999" s="461"/>
      <c r="CE999" s="236"/>
      <c r="CF999" s="224" t="str">
        <f t="shared" si="963"/>
        <v xml:space="preserve"> </v>
      </c>
      <c r="CG999" s="116"/>
      <c r="CH999" s="117"/>
      <c r="CI999" s="117"/>
      <c r="CJ999" s="117"/>
      <c r="CK999" s="472"/>
      <c r="CL999" s="472"/>
      <c r="CM999" s="472"/>
      <c r="CN999" s="472"/>
      <c r="CO999" s="117"/>
      <c r="CP999" s="253"/>
      <c r="CQ999" s="120"/>
      <c r="CR999" s="224" t="str" cm="1">
        <f t="array" ref="CR999">IF(AND(SUM(COUNTIF(CG999:CM999,{"*不明*","*その他*"})+COUNTIF(CO999:CP999,{"*不明*","*その他*"}))&gt;0,CQ999=""),"その他・不明の場合,10)具体的内容、理由を記入",IF(OR(AND(CI999=CI$65,COUNTA(CJ999:CM999)&lt;4),AND(OR(CI999=CI$63,CI999=CI$64,CI999=CI$66,CI999=CI$67,CI999=CI$68,CI999=""),COUNTA(CJ999:CM999)&gt;0)),"3)介護保険認定済→要介護度、認知症自立度、寝たきり度、介護保険サービス記入",IF(OR(AND(OR(CM999=CM$63,CM999=CM$64),CN999=""),AND(OR(CM999=CM$65,CM999=CM$66),CN999&lt;&gt;"")),"7)介護保険サービス受けている/過去受けていた→具体的内容記入"," ")))</f>
        <v xml:space="preserve"> </v>
      </c>
      <c r="CS999" s="224" t="str">
        <f t="shared" si="964"/>
        <v xml:space="preserve"> </v>
      </c>
      <c r="CT999" s="116"/>
      <c r="CU999" s="253"/>
      <c r="CV999" s="117"/>
      <c r="CW999" s="117"/>
      <c r="CX999" s="253"/>
      <c r="CY999" s="117"/>
      <c r="CZ999" s="117"/>
      <c r="DA999" s="253"/>
      <c r="DB999" s="117"/>
      <c r="DC999" s="224" t="str">
        <f t="shared" si="965"/>
        <v xml:space="preserve"> </v>
      </c>
      <c r="DD999" s="224" t="str">
        <f t="shared" si="966"/>
        <v xml:space="preserve"> </v>
      </c>
      <c r="DE999" s="224" t="str">
        <f t="shared" si="977"/>
        <v xml:space="preserve"> </v>
      </c>
      <c r="DF999" s="121"/>
      <c r="DG999" s="114"/>
      <c r="DH999" s="704"/>
      <c r="DI999" s="119"/>
      <c r="DJ999" s="187"/>
      <c r="DK999" s="254"/>
      <c r="DL999" s="224" t="str">
        <f t="shared" si="978"/>
        <v xml:space="preserve"> </v>
      </c>
      <c r="DM999" s="224" t="str">
        <f t="shared" si="967"/>
        <v xml:space="preserve"> </v>
      </c>
      <c r="DN999" s="474"/>
      <c r="DO999" s="117"/>
      <c r="DP999" s="117"/>
      <c r="DQ999" s="117"/>
      <c r="DR999" s="117"/>
      <c r="DS999" s="117"/>
      <c r="DT999" s="254"/>
      <c r="DU999" s="476"/>
      <c r="DV999" s="224" t="str">
        <f t="shared" si="979"/>
        <v xml:space="preserve"> </v>
      </c>
      <c r="DW999" s="115"/>
      <c r="DX999" s="470"/>
      <c r="DY999" s="117"/>
      <c r="DZ999" s="704"/>
      <c r="EA999" s="224" t="str">
        <f t="shared" si="980"/>
        <v xml:space="preserve"> </v>
      </c>
      <c r="EB999" s="906"/>
      <c r="EC999" s="904"/>
      <c r="ED999" s="904"/>
      <c r="EE999" s="904"/>
      <c r="EF999" s="904"/>
      <c r="EG999" s="904"/>
      <c r="EH999" s="904"/>
      <c r="EI999" s="904"/>
      <c r="EJ999" s="904"/>
      <c r="EK999" s="905"/>
      <c r="EL999" s="80"/>
      <c r="EM999" s="224" t="str">
        <f t="shared" si="968"/>
        <v xml:space="preserve"> </v>
      </c>
      <c r="EN999" s="224" t="str">
        <f t="shared" si="969"/>
        <v xml:space="preserve"> </v>
      </c>
      <c r="EO999" s="115"/>
      <c r="EP999" s="1050"/>
      <c r="EQ999" s="253"/>
      <c r="ER999" s="117"/>
      <c r="ES999" s="1258">
        <f t="shared" si="970"/>
        <v>908</v>
      </c>
      <c r="ET999" s="224" t="str">
        <f t="shared" si="971"/>
        <v xml:space="preserve"> </v>
      </c>
      <c r="EU999" s="477" t="str">
        <f t="shared" si="972"/>
        <v/>
      </c>
      <c r="EV999" s="1334" t="str">
        <f t="shared" si="975"/>
        <v xml:space="preserve"> </v>
      </c>
      <c r="EW999" s="1332" t="str">
        <f t="shared" si="1019"/>
        <v/>
      </c>
      <c r="EX999" s="1275" t="str">
        <f t="shared" si="1001"/>
        <v/>
      </c>
      <c r="EY999" s="1275" t="str">
        <f t="shared" si="1002"/>
        <v/>
      </c>
      <c r="EZ999" s="1275" t="str">
        <f t="shared" si="1003"/>
        <v/>
      </c>
      <c r="FA999" s="1275" t="str">
        <f t="shared" si="1004"/>
        <v/>
      </c>
      <c r="FB999" s="1275" t="str">
        <f t="shared" si="1005"/>
        <v/>
      </c>
      <c r="FC999" s="1333" t="str">
        <f t="shared" si="1006"/>
        <v/>
      </c>
      <c r="FE999" s="1234" t="str">
        <f t="shared" si="1007"/>
        <v xml:space="preserve"> </v>
      </c>
      <c r="FF999" s="1234" t="str">
        <f t="shared" si="1008"/>
        <v xml:space="preserve"> </v>
      </c>
      <c r="FG999" s="1234" t="str">
        <f t="shared" si="1009"/>
        <v xml:space="preserve"> </v>
      </c>
      <c r="FH999" s="1234" t="str">
        <f t="shared" si="1010"/>
        <v xml:space="preserve"> </v>
      </c>
      <c r="FI999" s="1234" t="str">
        <f t="shared" si="981"/>
        <v xml:space="preserve"> </v>
      </c>
      <c r="FJ999" s="1234" t="str">
        <f t="shared" si="1011"/>
        <v xml:space="preserve"> </v>
      </c>
      <c r="FK999" s="1234">
        <f t="shared" si="982"/>
        <v>0</v>
      </c>
      <c r="FL999" s="1227"/>
      <c r="FM999" s="1234" t="str">
        <f t="shared" si="983"/>
        <v xml:space="preserve"> </v>
      </c>
      <c r="FN999" s="1234" t="str">
        <f t="shared" si="984"/>
        <v xml:space="preserve"> </v>
      </c>
      <c r="FO999" s="1234" t="str">
        <f t="shared" si="1012"/>
        <v xml:space="preserve"> </v>
      </c>
      <c r="FP999" s="1234" t="str">
        <f t="shared" si="1013"/>
        <v xml:space="preserve"> </v>
      </c>
      <c r="FQ999" s="1234" t="str">
        <f t="shared" si="985"/>
        <v xml:space="preserve"> </v>
      </c>
      <c r="FR999" s="1234" t="str">
        <f t="shared" si="1014"/>
        <v xml:space="preserve"> </v>
      </c>
      <c r="FS999" s="1234">
        <f t="shared" si="1020"/>
        <v>0</v>
      </c>
      <c r="FT999" s="1227"/>
      <c r="FU999" s="1234" t="str">
        <f t="shared" si="1015"/>
        <v xml:space="preserve"> </v>
      </c>
      <c r="FV999" s="1234" t="str">
        <f t="shared" si="1016"/>
        <v xml:space="preserve"> </v>
      </c>
      <c r="FW999" s="1234" t="str">
        <f t="shared" si="1017"/>
        <v xml:space="preserve"> </v>
      </c>
      <c r="FX999" s="1234" t="str">
        <f t="shared" si="986"/>
        <v xml:space="preserve"> </v>
      </c>
      <c r="FY999" s="1234" t="str">
        <f t="shared" si="987"/>
        <v xml:space="preserve"> </v>
      </c>
      <c r="FZ999" s="1234" t="str">
        <f t="shared" si="1018"/>
        <v xml:space="preserve"> </v>
      </c>
      <c r="GA999" s="1234">
        <f t="shared" si="988"/>
        <v>0</v>
      </c>
      <c r="GB999" s="1227"/>
      <c r="GC999" s="1234" t="str">
        <f t="shared" si="989"/>
        <v xml:space="preserve"> </v>
      </c>
      <c r="GD999" s="1234" t="str">
        <f t="shared" si="990"/>
        <v xml:space="preserve"> </v>
      </c>
      <c r="GE999" s="1234" t="str">
        <f t="shared" si="991"/>
        <v xml:space="preserve"> </v>
      </c>
      <c r="GF999" s="1234" t="str">
        <f t="shared" si="992"/>
        <v xml:space="preserve"> </v>
      </c>
      <c r="GG999" s="1234" t="str">
        <f t="shared" si="993"/>
        <v xml:space="preserve"> </v>
      </c>
      <c r="GH999" s="1234" t="str">
        <f t="shared" si="994"/>
        <v xml:space="preserve"> </v>
      </c>
      <c r="GI999" s="1234" t="str">
        <f t="shared" si="995"/>
        <v xml:space="preserve"> </v>
      </c>
      <c r="GJ999" s="1234" t="str">
        <f t="shared" si="996"/>
        <v xml:space="preserve"> </v>
      </c>
      <c r="GK999" s="1234" t="str">
        <f t="shared" si="997"/>
        <v xml:space="preserve"> </v>
      </c>
      <c r="GL999" s="1234" t="str">
        <f t="shared" si="998"/>
        <v xml:space="preserve"> </v>
      </c>
      <c r="GM999" s="1234" t="str">
        <f t="shared" si="999"/>
        <v xml:space="preserve"> </v>
      </c>
      <c r="GN999" s="1234">
        <f t="shared" si="1000"/>
        <v>0</v>
      </c>
    </row>
    <row r="1000" spans="1:196" s="100" customFormat="1" ht="27" customHeight="1" thickTop="1" thickBot="1">
      <c r="A1000" s="1208">
        <f>【A票】【D票】!$D$10</f>
        <v>0</v>
      </c>
      <c r="B1000" s="1212">
        <f>【A票】【D票】!$H$10</f>
        <v>0</v>
      </c>
      <c r="C1000" s="1213" t="str">
        <f>【A票】【D票】!$K$10</f>
        <v xml:space="preserve"> </v>
      </c>
      <c r="D1000" s="1214">
        <f t="shared" si="974"/>
        <v>909</v>
      </c>
      <c r="E1000" s="914"/>
      <c r="F1000" s="467"/>
      <c r="G1000" s="469"/>
      <c r="H1000" s="224" t="str">
        <f t="shared" si="960"/>
        <v xml:space="preserve"> </v>
      </c>
      <c r="I1000" s="704"/>
      <c r="J1000" s="117"/>
      <c r="K1000" s="117"/>
      <c r="L1000" s="117"/>
      <c r="M1000" s="117"/>
      <c r="N1000" s="117"/>
      <c r="O1000" s="117"/>
      <c r="P1000" s="117"/>
      <c r="Q1000" s="117"/>
      <c r="R1000" s="117"/>
      <c r="S1000" s="117"/>
      <c r="T1000" s="254"/>
      <c r="U1000" s="646"/>
      <c r="V1000" s="646"/>
      <c r="W1000" s="114"/>
      <c r="X1000" s="254"/>
      <c r="Y1000" s="224" t="str">
        <f t="shared" si="961"/>
        <v xml:space="preserve"> </v>
      </c>
      <c r="Z1000" s="579"/>
      <c r="AA1000" s="704"/>
      <c r="AB1000" s="119"/>
      <c r="AC1000" s="224" t="str">
        <f t="shared" si="976"/>
        <v xml:space="preserve"> </v>
      </c>
      <c r="AD1000" s="115"/>
      <c r="AE1000" s="253"/>
      <c r="AF1000" s="704"/>
      <c r="AG1000" s="727"/>
      <c r="AH1000" s="727"/>
      <c r="AI1000" s="727"/>
      <c r="AJ1000" s="727"/>
      <c r="AK1000" s="591"/>
      <c r="AL1000" s="727"/>
      <c r="AM1000" s="727"/>
      <c r="AN1000" s="727"/>
      <c r="AO1000" s="727"/>
      <c r="AP1000" s="727"/>
      <c r="AQ1000" s="727"/>
      <c r="AR1000" s="727"/>
      <c r="AS1000" s="727"/>
      <c r="AT1000" s="727"/>
      <c r="AU1000" s="727"/>
      <c r="AV1000" s="727"/>
      <c r="AW1000" s="727"/>
      <c r="AX1000" s="727"/>
      <c r="AY1000" s="727"/>
      <c r="AZ1000" s="727"/>
      <c r="BA1000" s="727"/>
      <c r="BB1000" s="727"/>
      <c r="BC1000" s="821"/>
      <c r="BD1000" s="727"/>
      <c r="BE1000" s="727"/>
      <c r="BF1000" s="727"/>
      <c r="BG1000" s="727"/>
      <c r="BH1000" s="727"/>
      <c r="BI1000" s="727"/>
      <c r="BJ1000" s="727"/>
      <c r="BK1000" s="727"/>
      <c r="BL1000" s="821"/>
      <c r="BM1000" s="727"/>
      <c r="BN1000" s="727"/>
      <c r="BO1000" s="727"/>
      <c r="BP1000" s="727"/>
      <c r="BQ1000" s="727"/>
      <c r="BR1000" s="821"/>
      <c r="BS1000" s="727"/>
      <c r="BT1000" s="727"/>
      <c r="BU1000" s="727"/>
      <c r="BV1000" s="591"/>
      <c r="BW1000" s="224" t="str">
        <f t="shared" si="973"/>
        <v xml:space="preserve"> </v>
      </c>
      <c r="BX1000" s="471">
        <f t="shared" si="962"/>
        <v>909</v>
      </c>
      <c r="BY1000" s="117"/>
      <c r="BZ1000" s="117"/>
      <c r="CA1000" s="117"/>
      <c r="CB1000" s="117"/>
      <c r="CC1000" s="117"/>
      <c r="CD1000" s="461"/>
      <c r="CE1000" s="236"/>
      <c r="CF1000" s="224" t="str">
        <f t="shared" si="963"/>
        <v xml:space="preserve"> </v>
      </c>
      <c r="CG1000" s="116"/>
      <c r="CH1000" s="117"/>
      <c r="CI1000" s="117"/>
      <c r="CJ1000" s="117"/>
      <c r="CK1000" s="472"/>
      <c r="CL1000" s="472"/>
      <c r="CM1000" s="472"/>
      <c r="CN1000" s="472"/>
      <c r="CO1000" s="117"/>
      <c r="CP1000" s="253"/>
      <c r="CQ1000" s="120"/>
      <c r="CR1000" s="224" t="str" cm="1">
        <f t="array" ref="CR1000">IF(AND(SUM(COUNTIF(CG1000:CM1000,{"*不明*","*その他*"})+COUNTIF(CO1000:CP1000,{"*不明*","*その他*"}))&gt;0,CQ1000=""),"その他・不明の場合,10)具体的内容、理由を記入",IF(OR(AND(CI1000=CI$65,COUNTA(CJ1000:CM1000)&lt;4),AND(OR(CI1000=CI$63,CI1000=CI$64,CI1000=CI$66,CI1000=CI$67,CI1000=CI$68,CI1000=""),COUNTA(CJ1000:CM1000)&gt;0)),"3)介護保険認定済→要介護度、認知症自立度、寝たきり度、介護保険サービス記入",IF(OR(AND(OR(CM1000=CM$63,CM1000=CM$64),CN1000=""),AND(OR(CM1000=CM$65,CM1000=CM$66),CN1000&lt;&gt;"")),"7)介護保険サービス受けている/過去受けていた→具体的内容記入"," ")))</f>
        <v xml:space="preserve"> </v>
      </c>
      <c r="CS1000" s="224" t="str">
        <f t="shared" si="964"/>
        <v xml:space="preserve"> </v>
      </c>
      <c r="CT1000" s="116"/>
      <c r="CU1000" s="253"/>
      <c r="CV1000" s="117"/>
      <c r="CW1000" s="117"/>
      <c r="CX1000" s="253"/>
      <c r="CY1000" s="117"/>
      <c r="CZ1000" s="117"/>
      <c r="DA1000" s="253"/>
      <c r="DB1000" s="117"/>
      <c r="DC1000" s="224" t="str">
        <f t="shared" si="965"/>
        <v xml:space="preserve"> </v>
      </c>
      <c r="DD1000" s="224" t="str">
        <f t="shared" si="966"/>
        <v xml:space="preserve"> </v>
      </c>
      <c r="DE1000" s="224" t="str">
        <f t="shared" si="977"/>
        <v xml:space="preserve"> </v>
      </c>
      <c r="DF1000" s="121"/>
      <c r="DG1000" s="114"/>
      <c r="DH1000" s="704"/>
      <c r="DI1000" s="119"/>
      <c r="DJ1000" s="187"/>
      <c r="DK1000" s="254"/>
      <c r="DL1000" s="224" t="str">
        <f t="shared" si="978"/>
        <v xml:space="preserve"> </v>
      </c>
      <c r="DM1000" s="224" t="str">
        <f t="shared" si="967"/>
        <v xml:space="preserve"> </v>
      </c>
      <c r="DN1000" s="474"/>
      <c r="DO1000" s="117"/>
      <c r="DP1000" s="117"/>
      <c r="DQ1000" s="117"/>
      <c r="DR1000" s="117"/>
      <c r="DS1000" s="117"/>
      <c r="DT1000" s="254"/>
      <c r="DU1000" s="476"/>
      <c r="DV1000" s="224" t="str">
        <f t="shared" si="979"/>
        <v xml:space="preserve"> </v>
      </c>
      <c r="DW1000" s="115"/>
      <c r="DX1000" s="470"/>
      <c r="DY1000" s="117"/>
      <c r="DZ1000" s="704"/>
      <c r="EA1000" s="224" t="str">
        <f t="shared" si="980"/>
        <v xml:space="preserve"> </v>
      </c>
      <c r="EB1000" s="906"/>
      <c r="EC1000" s="904"/>
      <c r="ED1000" s="904"/>
      <c r="EE1000" s="904"/>
      <c r="EF1000" s="904"/>
      <c r="EG1000" s="904"/>
      <c r="EH1000" s="904"/>
      <c r="EI1000" s="904"/>
      <c r="EJ1000" s="904"/>
      <c r="EK1000" s="905"/>
      <c r="EL1000" s="80"/>
      <c r="EM1000" s="224" t="str">
        <f t="shared" si="968"/>
        <v xml:space="preserve"> </v>
      </c>
      <c r="EN1000" s="224" t="str">
        <f t="shared" si="969"/>
        <v xml:space="preserve"> </v>
      </c>
      <c r="EO1000" s="115"/>
      <c r="EP1000" s="1050"/>
      <c r="EQ1000" s="253"/>
      <c r="ER1000" s="117"/>
      <c r="ES1000" s="1258">
        <f t="shared" si="970"/>
        <v>909</v>
      </c>
      <c r="ET1000" s="224" t="str">
        <f t="shared" si="971"/>
        <v xml:space="preserve"> </v>
      </c>
      <c r="EU1000" s="477" t="str">
        <f t="shared" si="972"/>
        <v/>
      </c>
      <c r="EV1000" s="1334" t="str">
        <f t="shared" si="975"/>
        <v xml:space="preserve"> </v>
      </c>
      <c r="EW1000" s="1332" t="str">
        <f t="shared" si="1019"/>
        <v/>
      </c>
      <c r="EX1000" s="1275" t="str">
        <f t="shared" si="1001"/>
        <v/>
      </c>
      <c r="EY1000" s="1275" t="str">
        <f t="shared" si="1002"/>
        <v/>
      </c>
      <c r="EZ1000" s="1275" t="str">
        <f t="shared" si="1003"/>
        <v/>
      </c>
      <c r="FA1000" s="1275" t="str">
        <f t="shared" si="1004"/>
        <v/>
      </c>
      <c r="FB1000" s="1275" t="str">
        <f t="shared" si="1005"/>
        <v/>
      </c>
      <c r="FC1000" s="1333" t="str">
        <f t="shared" si="1006"/>
        <v/>
      </c>
      <c r="FE1000" s="1234" t="str">
        <f t="shared" si="1007"/>
        <v xml:space="preserve"> </v>
      </c>
      <c r="FF1000" s="1234" t="str">
        <f t="shared" si="1008"/>
        <v xml:space="preserve"> </v>
      </c>
      <c r="FG1000" s="1234" t="str">
        <f t="shared" si="1009"/>
        <v xml:space="preserve"> </v>
      </c>
      <c r="FH1000" s="1234" t="str">
        <f t="shared" si="1010"/>
        <v xml:space="preserve"> </v>
      </c>
      <c r="FI1000" s="1234" t="str">
        <f t="shared" si="981"/>
        <v xml:space="preserve"> </v>
      </c>
      <c r="FJ1000" s="1234" t="str">
        <f t="shared" si="1011"/>
        <v xml:space="preserve"> </v>
      </c>
      <c r="FK1000" s="1234">
        <f t="shared" si="982"/>
        <v>0</v>
      </c>
      <c r="FL1000" s="1227"/>
      <c r="FM1000" s="1234" t="str">
        <f t="shared" si="983"/>
        <v xml:space="preserve"> </v>
      </c>
      <c r="FN1000" s="1234" t="str">
        <f t="shared" si="984"/>
        <v xml:space="preserve"> </v>
      </c>
      <c r="FO1000" s="1234" t="str">
        <f t="shared" si="1012"/>
        <v xml:space="preserve"> </v>
      </c>
      <c r="FP1000" s="1234" t="str">
        <f t="shared" si="1013"/>
        <v xml:space="preserve"> </v>
      </c>
      <c r="FQ1000" s="1234" t="str">
        <f t="shared" si="985"/>
        <v xml:space="preserve"> </v>
      </c>
      <c r="FR1000" s="1234" t="str">
        <f t="shared" si="1014"/>
        <v xml:space="preserve"> </v>
      </c>
      <c r="FS1000" s="1234">
        <f t="shared" si="1020"/>
        <v>0</v>
      </c>
      <c r="FT1000" s="1227"/>
      <c r="FU1000" s="1234" t="str">
        <f t="shared" si="1015"/>
        <v xml:space="preserve"> </v>
      </c>
      <c r="FV1000" s="1234" t="str">
        <f t="shared" si="1016"/>
        <v xml:space="preserve"> </v>
      </c>
      <c r="FW1000" s="1234" t="str">
        <f t="shared" si="1017"/>
        <v xml:space="preserve"> </v>
      </c>
      <c r="FX1000" s="1234" t="str">
        <f t="shared" si="986"/>
        <v xml:space="preserve"> </v>
      </c>
      <c r="FY1000" s="1234" t="str">
        <f t="shared" si="987"/>
        <v xml:space="preserve"> </v>
      </c>
      <c r="FZ1000" s="1234" t="str">
        <f t="shared" si="1018"/>
        <v xml:space="preserve"> </v>
      </c>
      <c r="GA1000" s="1234">
        <f t="shared" si="988"/>
        <v>0</v>
      </c>
      <c r="GB1000" s="1227"/>
      <c r="GC1000" s="1234" t="str">
        <f t="shared" si="989"/>
        <v xml:space="preserve"> </v>
      </c>
      <c r="GD1000" s="1234" t="str">
        <f t="shared" si="990"/>
        <v xml:space="preserve"> </v>
      </c>
      <c r="GE1000" s="1234" t="str">
        <f t="shared" si="991"/>
        <v xml:space="preserve"> </v>
      </c>
      <c r="GF1000" s="1234" t="str">
        <f t="shared" si="992"/>
        <v xml:space="preserve"> </v>
      </c>
      <c r="GG1000" s="1234" t="str">
        <f t="shared" si="993"/>
        <v xml:space="preserve"> </v>
      </c>
      <c r="GH1000" s="1234" t="str">
        <f t="shared" si="994"/>
        <v xml:space="preserve"> </v>
      </c>
      <c r="GI1000" s="1234" t="str">
        <f t="shared" si="995"/>
        <v xml:space="preserve"> </v>
      </c>
      <c r="GJ1000" s="1234" t="str">
        <f t="shared" si="996"/>
        <v xml:space="preserve"> </v>
      </c>
      <c r="GK1000" s="1234" t="str">
        <f t="shared" si="997"/>
        <v xml:space="preserve"> </v>
      </c>
      <c r="GL1000" s="1234" t="str">
        <f t="shared" si="998"/>
        <v xml:space="preserve"> </v>
      </c>
      <c r="GM1000" s="1234" t="str">
        <f t="shared" si="999"/>
        <v xml:space="preserve"> </v>
      </c>
      <c r="GN1000" s="1234">
        <f t="shared" si="1000"/>
        <v>0</v>
      </c>
    </row>
    <row r="1001" spans="1:196" s="100" customFormat="1" ht="27" customHeight="1" thickTop="1" thickBot="1">
      <c r="A1001" s="1208">
        <f>【A票】【D票】!$D$10</f>
        <v>0</v>
      </c>
      <c r="B1001" s="1212">
        <f>【A票】【D票】!$H$10</f>
        <v>0</v>
      </c>
      <c r="C1001" s="1213" t="str">
        <f>【A票】【D票】!$K$10</f>
        <v xml:space="preserve"> </v>
      </c>
      <c r="D1001" s="1214">
        <f t="shared" si="974"/>
        <v>910</v>
      </c>
      <c r="E1001" s="914"/>
      <c r="F1001" s="467"/>
      <c r="G1001" s="469"/>
      <c r="H1001" s="224" t="str">
        <f t="shared" si="960"/>
        <v xml:space="preserve"> </v>
      </c>
      <c r="I1001" s="704"/>
      <c r="J1001" s="117"/>
      <c r="K1001" s="117"/>
      <c r="L1001" s="117"/>
      <c r="M1001" s="117"/>
      <c r="N1001" s="117"/>
      <c r="O1001" s="117"/>
      <c r="P1001" s="117"/>
      <c r="Q1001" s="117"/>
      <c r="R1001" s="117"/>
      <c r="S1001" s="117"/>
      <c r="T1001" s="254"/>
      <c r="U1001" s="646"/>
      <c r="V1001" s="646"/>
      <c r="W1001" s="114"/>
      <c r="X1001" s="254"/>
      <c r="Y1001" s="224" t="str">
        <f t="shared" si="961"/>
        <v xml:space="preserve"> </v>
      </c>
      <c r="Z1001" s="579"/>
      <c r="AA1001" s="704"/>
      <c r="AB1001" s="119"/>
      <c r="AC1001" s="224" t="str">
        <f t="shared" si="976"/>
        <v xml:space="preserve"> </v>
      </c>
      <c r="AD1001" s="115"/>
      <c r="AE1001" s="253"/>
      <c r="AF1001" s="704"/>
      <c r="AG1001" s="727"/>
      <c r="AH1001" s="727"/>
      <c r="AI1001" s="727"/>
      <c r="AJ1001" s="727"/>
      <c r="AK1001" s="591"/>
      <c r="AL1001" s="727"/>
      <c r="AM1001" s="727"/>
      <c r="AN1001" s="727"/>
      <c r="AO1001" s="727"/>
      <c r="AP1001" s="727"/>
      <c r="AQ1001" s="727"/>
      <c r="AR1001" s="727"/>
      <c r="AS1001" s="727"/>
      <c r="AT1001" s="727"/>
      <c r="AU1001" s="727"/>
      <c r="AV1001" s="727"/>
      <c r="AW1001" s="727"/>
      <c r="AX1001" s="727"/>
      <c r="AY1001" s="727"/>
      <c r="AZ1001" s="727"/>
      <c r="BA1001" s="727"/>
      <c r="BB1001" s="727"/>
      <c r="BC1001" s="821"/>
      <c r="BD1001" s="727"/>
      <c r="BE1001" s="727"/>
      <c r="BF1001" s="727"/>
      <c r="BG1001" s="727"/>
      <c r="BH1001" s="727"/>
      <c r="BI1001" s="727"/>
      <c r="BJ1001" s="727"/>
      <c r="BK1001" s="727"/>
      <c r="BL1001" s="821"/>
      <c r="BM1001" s="727"/>
      <c r="BN1001" s="727"/>
      <c r="BO1001" s="727"/>
      <c r="BP1001" s="727"/>
      <c r="BQ1001" s="727"/>
      <c r="BR1001" s="821"/>
      <c r="BS1001" s="727"/>
      <c r="BT1001" s="727"/>
      <c r="BU1001" s="727"/>
      <c r="BV1001" s="591"/>
      <c r="BW1001" s="224" t="str">
        <f t="shared" si="973"/>
        <v xml:space="preserve"> </v>
      </c>
      <c r="BX1001" s="471">
        <f t="shared" si="962"/>
        <v>910</v>
      </c>
      <c r="BY1001" s="117"/>
      <c r="BZ1001" s="117"/>
      <c r="CA1001" s="117"/>
      <c r="CB1001" s="117"/>
      <c r="CC1001" s="117"/>
      <c r="CD1001" s="461"/>
      <c r="CE1001" s="236"/>
      <c r="CF1001" s="224" t="str">
        <f t="shared" si="963"/>
        <v xml:space="preserve"> </v>
      </c>
      <c r="CG1001" s="116"/>
      <c r="CH1001" s="117"/>
      <c r="CI1001" s="117"/>
      <c r="CJ1001" s="117"/>
      <c r="CK1001" s="472"/>
      <c r="CL1001" s="472"/>
      <c r="CM1001" s="472"/>
      <c r="CN1001" s="472"/>
      <c r="CO1001" s="117"/>
      <c r="CP1001" s="253"/>
      <c r="CQ1001" s="120"/>
      <c r="CR1001" s="224" t="str" cm="1">
        <f t="array" ref="CR1001">IF(AND(SUM(COUNTIF(CG1001:CM1001,{"*不明*","*その他*"})+COUNTIF(CO1001:CP1001,{"*不明*","*その他*"}))&gt;0,CQ1001=""),"その他・不明の場合,10)具体的内容、理由を記入",IF(OR(AND(CI1001=CI$65,COUNTA(CJ1001:CM1001)&lt;4),AND(OR(CI1001=CI$63,CI1001=CI$64,CI1001=CI$66,CI1001=CI$67,CI1001=CI$68,CI1001=""),COUNTA(CJ1001:CM1001)&gt;0)),"3)介護保険認定済→要介護度、認知症自立度、寝たきり度、介護保険サービス記入",IF(OR(AND(OR(CM1001=CM$63,CM1001=CM$64),CN1001=""),AND(OR(CM1001=CM$65,CM1001=CM$66),CN1001&lt;&gt;"")),"7)介護保険サービス受けている/過去受けていた→具体的内容記入"," ")))</f>
        <v xml:space="preserve"> </v>
      </c>
      <c r="CS1001" s="224" t="str">
        <f t="shared" si="964"/>
        <v xml:space="preserve"> </v>
      </c>
      <c r="CT1001" s="116"/>
      <c r="CU1001" s="253"/>
      <c r="CV1001" s="117"/>
      <c r="CW1001" s="117"/>
      <c r="CX1001" s="253"/>
      <c r="CY1001" s="117"/>
      <c r="CZ1001" s="117"/>
      <c r="DA1001" s="253"/>
      <c r="DB1001" s="117"/>
      <c r="DC1001" s="224" t="str">
        <f t="shared" si="965"/>
        <v xml:space="preserve"> </v>
      </c>
      <c r="DD1001" s="224" t="str">
        <f t="shared" si="966"/>
        <v xml:space="preserve"> </v>
      </c>
      <c r="DE1001" s="224" t="str">
        <f t="shared" si="977"/>
        <v xml:space="preserve"> </v>
      </c>
      <c r="DF1001" s="121"/>
      <c r="DG1001" s="114"/>
      <c r="DH1001" s="704"/>
      <c r="DI1001" s="119"/>
      <c r="DJ1001" s="187"/>
      <c r="DK1001" s="254"/>
      <c r="DL1001" s="224" t="str">
        <f t="shared" si="978"/>
        <v xml:space="preserve"> </v>
      </c>
      <c r="DM1001" s="224" t="str">
        <f t="shared" si="967"/>
        <v xml:space="preserve"> </v>
      </c>
      <c r="DN1001" s="474"/>
      <c r="DO1001" s="117"/>
      <c r="DP1001" s="117"/>
      <c r="DQ1001" s="117"/>
      <c r="DR1001" s="117"/>
      <c r="DS1001" s="117"/>
      <c r="DT1001" s="254"/>
      <c r="DU1001" s="476"/>
      <c r="DV1001" s="224" t="str">
        <f t="shared" si="979"/>
        <v xml:space="preserve"> </v>
      </c>
      <c r="DW1001" s="115"/>
      <c r="DX1001" s="470"/>
      <c r="DY1001" s="117"/>
      <c r="DZ1001" s="704"/>
      <c r="EA1001" s="224" t="str">
        <f t="shared" si="980"/>
        <v xml:space="preserve"> </v>
      </c>
      <c r="EB1001" s="906"/>
      <c r="EC1001" s="904"/>
      <c r="ED1001" s="904"/>
      <c r="EE1001" s="904"/>
      <c r="EF1001" s="904"/>
      <c r="EG1001" s="904"/>
      <c r="EH1001" s="904"/>
      <c r="EI1001" s="904"/>
      <c r="EJ1001" s="904"/>
      <c r="EK1001" s="905"/>
      <c r="EL1001" s="80"/>
      <c r="EM1001" s="224" t="str">
        <f t="shared" si="968"/>
        <v xml:space="preserve"> </v>
      </c>
      <c r="EN1001" s="224" t="str">
        <f t="shared" si="969"/>
        <v xml:space="preserve"> </v>
      </c>
      <c r="EO1001" s="115"/>
      <c r="EP1001" s="1050"/>
      <c r="EQ1001" s="253"/>
      <c r="ER1001" s="117"/>
      <c r="ES1001" s="1258">
        <f t="shared" si="970"/>
        <v>910</v>
      </c>
      <c r="ET1001" s="224" t="str">
        <f t="shared" si="971"/>
        <v xml:space="preserve"> </v>
      </c>
      <c r="EU1001" s="477" t="str">
        <f t="shared" si="972"/>
        <v/>
      </c>
      <c r="EV1001" s="1334" t="str">
        <f t="shared" si="975"/>
        <v xml:space="preserve"> </v>
      </c>
      <c r="EW1001" s="1332" t="str">
        <f t="shared" si="1019"/>
        <v/>
      </c>
      <c r="EX1001" s="1275" t="str">
        <f t="shared" si="1001"/>
        <v/>
      </c>
      <c r="EY1001" s="1275" t="str">
        <f t="shared" si="1002"/>
        <v/>
      </c>
      <c r="EZ1001" s="1275" t="str">
        <f t="shared" si="1003"/>
        <v/>
      </c>
      <c r="FA1001" s="1275" t="str">
        <f t="shared" si="1004"/>
        <v/>
      </c>
      <c r="FB1001" s="1275" t="str">
        <f t="shared" si="1005"/>
        <v/>
      </c>
      <c r="FC1001" s="1333" t="str">
        <f t="shared" si="1006"/>
        <v/>
      </c>
      <c r="FE1001" s="1234" t="str">
        <f t="shared" si="1007"/>
        <v xml:space="preserve"> </v>
      </c>
      <c r="FF1001" s="1234" t="str">
        <f t="shared" si="1008"/>
        <v xml:space="preserve"> </v>
      </c>
      <c r="FG1001" s="1234" t="str">
        <f t="shared" si="1009"/>
        <v xml:space="preserve"> </v>
      </c>
      <c r="FH1001" s="1234" t="str">
        <f t="shared" si="1010"/>
        <v xml:space="preserve"> </v>
      </c>
      <c r="FI1001" s="1234" t="str">
        <f t="shared" si="981"/>
        <v xml:space="preserve"> </v>
      </c>
      <c r="FJ1001" s="1234" t="str">
        <f t="shared" si="1011"/>
        <v xml:space="preserve"> </v>
      </c>
      <c r="FK1001" s="1234">
        <f t="shared" si="982"/>
        <v>0</v>
      </c>
      <c r="FL1001" s="1227"/>
      <c r="FM1001" s="1234" t="str">
        <f t="shared" si="983"/>
        <v xml:space="preserve"> </v>
      </c>
      <c r="FN1001" s="1234" t="str">
        <f t="shared" si="984"/>
        <v xml:space="preserve"> </v>
      </c>
      <c r="FO1001" s="1234" t="str">
        <f t="shared" si="1012"/>
        <v xml:space="preserve"> </v>
      </c>
      <c r="FP1001" s="1234" t="str">
        <f t="shared" si="1013"/>
        <v xml:space="preserve"> </v>
      </c>
      <c r="FQ1001" s="1234" t="str">
        <f t="shared" si="985"/>
        <v xml:space="preserve"> </v>
      </c>
      <c r="FR1001" s="1234" t="str">
        <f t="shared" si="1014"/>
        <v xml:space="preserve"> </v>
      </c>
      <c r="FS1001" s="1234">
        <f t="shared" si="1020"/>
        <v>0</v>
      </c>
      <c r="FT1001" s="1227"/>
      <c r="FU1001" s="1234" t="str">
        <f t="shared" si="1015"/>
        <v xml:space="preserve"> </v>
      </c>
      <c r="FV1001" s="1234" t="str">
        <f t="shared" si="1016"/>
        <v xml:space="preserve"> </v>
      </c>
      <c r="FW1001" s="1234" t="str">
        <f t="shared" si="1017"/>
        <v xml:space="preserve"> </v>
      </c>
      <c r="FX1001" s="1234" t="str">
        <f t="shared" si="986"/>
        <v xml:space="preserve"> </v>
      </c>
      <c r="FY1001" s="1234" t="str">
        <f t="shared" si="987"/>
        <v xml:space="preserve"> </v>
      </c>
      <c r="FZ1001" s="1234" t="str">
        <f t="shared" si="1018"/>
        <v xml:space="preserve"> </v>
      </c>
      <c r="GA1001" s="1234">
        <f t="shared" si="988"/>
        <v>0</v>
      </c>
      <c r="GB1001" s="1227"/>
      <c r="GC1001" s="1234" t="str">
        <f t="shared" si="989"/>
        <v xml:space="preserve"> </v>
      </c>
      <c r="GD1001" s="1234" t="str">
        <f t="shared" si="990"/>
        <v xml:space="preserve"> </v>
      </c>
      <c r="GE1001" s="1234" t="str">
        <f t="shared" si="991"/>
        <v xml:space="preserve"> </v>
      </c>
      <c r="GF1001" s="1234" t="str">
        <f t="shared" si="992"/>
        <v xml:space="preserve"> </v>
      </c>
      <c r="GG1001" s="1234" t="str">
        <f t="shared" si="993"/>
        <v xml:space="preserve"> </v>
      </c>
      <c r="GH1001" s="1234" t="str">
        <f t="shared" si="994"/>
        <v xml:space="preserve"> </v>
      </c>
      <c r="GI1001" s="1234" t="str">
        <f t="shared" si="995"/>
        <v xml:space="preserve"> </v>
      </c>
      <c r="GJ1001" s="1234" t="str">
        <f t="shared" si="996"/>
        <v xml:space="preserve"> </v>
      </c>
      <c r="GK1001" s="1234" t="str">
        <f t="shared" si="997"/>
        <v xml:space="preserve"> </v>
      </c>
      <c r="GL1001" s="1234" t="str">
        <f t="shared" si="998"/>
        <v xml:space="preserve"> </v>
      </c>
      <c r="GM1001" s="1234" t="str">
        <f t="shared" si="999"/>
        <v xml:space="preserve"> </v>
      </c>
      <c r="GN1001" s="1234">
        <f t="shared" si="1000"/>
        <v>0</v>
      </c>
    </row>
    <row r="1002" spans="1:196" s="100" customFormat="1" ht="27" customHeight="1" thickTop="1" thickBot="1">
      <c r="A1002" s="1208">
        <f>【A票】【D票】!$D$10</f>
        <v>0</v>
      </c>
      <c r="B1002" s="1212">
        <f>【A票】【D票】!$H$10</f>
        <v>0</v>
      </c>
      <c r="C1002" s="1213" t="str">
        <f>【A票】【D票】!$K$10</f>
        <v xml:space="preserve"> </v>
      </c>
      <c r="D1002" s="1214">
        <f t="shared" si="974"/>
        <v>911</v>
      </c>
      <c r="E1002" s="914"/>
      <c r="F1002" s="467"/>
      <c r="G1002" s="469"/>
      <c r="H1002" s="224" t="str">
        <f t="shared" si="960"/>
        <v xml:space="preserve"> </v>
      </c>
      <c r="I1002" s="704"/>
      <c r="J1002" s="117"/>
      <c r="K1002" s="117"/>
      <c r="L1002" s="117"/>
      <c r="M1002" s="117"/>
      <c r="N1002" s="117"/>
      <c r="O1002" s="117"/>
      <c r="P1002" s="117"/>
      <c r="Q1002" s="117"/>
      <c r="R1002" s="117"/>
      <c r="S1002" s="117"/>
      <c r="T1002" s="254"/>
      <c r="U1002" s="646"/>
      <c r="V1002" s="646"/>
      <c r="W1002" s="114"/>
      <c r="X1002" s="254"/>
      <c r="Y1002" s="224" t="str">
        <f t="shared" si="961"/>
        <v xml:space="preserve"> </v>
      </c>
      <c r="Z1002" s="579"/>
      <c r="AA1002" s="704"/>
      <c r="AB1002" s="119"/>
      <c r="AC1002" s="224" t="str">
        <f t="shared" si="976"/>
        <v xml:space="preserve"> </v>
      </c>
      <c r="AD1002" s="115"/>
      <c r="AE1002" s="253"/>
      <c r="AF1002" s="704"/>
      <c r="AG1002" s="727"/>
      <c r="AH1002" s="727"/>
      <c r="AI1002" s="727"/>
      <c r="AJ1002" s="727"/>
      <c r="AK1002" s="591"/>
      <c r="AL1002" s="727"/>
      <c r="AM1002" s="727"/>
      <c r="AN1002" s="727"/>
      <c r="AO1002" s="727"/>
      <c r="AP1002" s="727"/>
      <c r="AQ1002" s="727"/>
      <c r="AR1002" s="727"/>
      <c r="AS1002" s="727"/>
      <c r="AT1002" s="727"/>
      <c r="AU1002" s="727"/>
      <c r="AV1002" s="727"/>
      <c r="AW1002" s="727"/>
      <c r="AX1002" s="727"/>
      <c r="AY1002" s="727"/>
      <c r="AZ1002" s="727"/>
      <c r="BA1002" s="727"/>
      <c r="BB1002" s="727"/>
      <c r="BC1002" s="821"/>
      <c r="BD1002" s="727"/>
      <c r="BE1002" s="727"/>
      <c r="BF1002" s="727"/>
      <c r="BG1002" s="727"/>
      <c r="BH1002" s="727"/>
      <c r="BI1002" s="727"/>
      <c r="BJ1002" s="727"/>
      <c r="BK1002" s="727"/>
      <c r="BL1002" s="821"/>
      <c r="BM1002" s="727"/>
      <c r="BN1002" s="727"/>
      <c r="BO1002" s="727"/>
      <c r="BP1002" s="727"/>
      <c r="BQ1002" s="727"/>
      <c r="BR1002" s="821"/>
      <c r="BS1002" s="727"/>
      <c r="BT1002" s="727"/>
      <c r="BU1002" s="727"/>
      <c r="BV1002" s="591"/>
      <c r="BW1002" s="224" t="str">
        <f t="shared" si="973"/>
        <v xml:space="preserve"> </v>
      </c>
      <c r="BX1002" s="471">
        <f t="shared" si="962"/>
        <v>911</v>
      </c>
      <c r="BY1002" s="117"/>
      <c r="BZ1002" s="117"/>
      <c r="CA1002" s="117"/>
      <c r="CB1002" s="117"/>
      <c r="CC1002" s="117"/>
      <c r="CD1002" s="461"/>
      <c r="CE1002" s="236"/>
      <c r="CF1002" s="224" t="str">
        <f t="shared" si="963"/>
        <v xml:space="preserve"> </v>
      </c>
      <c r="CG1002" s="116"/>
      <c r="CH1002" s="117"/>
      <c r="CI1002" s="117"/>
      <c r="CJ1002" s="117"/>
      <c r="CK1002" s="472"/>
      <c r="CL1002" s="472"/>
      <c r="CM1002" s="472"/>
      <c r="CN1002" s="472"/>
      <c r="CO1002" s="117"/>
      <c r="CP1002" s="253"/>
      <c r="CQ1002" s="120"/>
      <c r="CR1002" s="224" t="str" cm="1">
        <f t="array" ref="CR1002">IF(AND(SUM(COUNTIF(CG1002:CM1002,{"*不明*","*その他*"})+COUNTIF(CO1002:CP1002,{"*不明*","*その他*"}))&gt;0,CQ1002=""),"その他・不明の場合,10)具体的内容、理由を記入",IF(OR(AND(CI1002=CI$65,COUNTA(CJ1002:CM1002)&lt;4),AND(OR(CI1002=CI$63,CI1002=CI$64,CI1002=CI$66,CI1002=CI$67,CI1002=CI$68,CI1002=""),COUNTA(CJ1002:CM1002)&gt;0)),"3)介護保険認定済→要介護度、認知症自立度、寝たきり度、介護保険サービス記入",IF(OR(AND(OR(CM1002=CM$63,CM1002=CM$64),CN1002=""),AND(OR(CM1002=CM$65,CM1002=CM$66),CN1002&lt;&gt;"")),"7)介護保険サービス受けている/過去受けていた→具体的内容記入"," ")))</f>
        <v xml:space="preserve"> </v>
      </c>
      <c r="CS1002" s="224" t="str">
        <f t="shared" si="964"/>
        <v xml:space="preserve"> </v>
      </c>
      <c r="CT1002" s="116"/>
      <c r="CU1002" s="253"/>
      <c r="CV1002" s="117"/>
      <c r="CW1002" s="117"/>
      <c r="CX1002" s="253"/>
      <c r="CY1002" s="117"/>
      <c r="CZ1002" s="117"/>
      <c r="DA1002" s="253"/>
      <c r="DB1002" s="117"/>
      <c r="DC1002" s="224" t="str">
        <f t="shared" si="965"/>
        <v xml:space="preserve"> </v>
      </c>
      <c r="DD1002" s="224" t="str">
        <f t="shared" si="966"/>
        <v xml:space="preserve"> </v>
      </c>
      <c r="DE1002" s="224" t="str">
        <f t="shared" si="977"/>
        <v xml:space="preserve"> </v>
      </c>
      <c r="DF1002" s="121"/>
      <c r="DG1002" s="114"/>
      <c r="DH1002" s="704"/>
      <c r="DI1002" s="119"/>
      <c r="DJ1002" s="187"/>
      <c r="DK1002" s="254"/>
      <c r="DL1002" s="224" t="str">
        <f t="shared" si="978"/>
        <v xml:space="preserve"> </v>
      </c>
      <c r="DM1002" s="224" t="str">
        <f t="shared" si="967"/>
        <v xml:space="preserve"> </v>
      </c>
      <c r="DN1002" s="474"/>
      <c r="DO1002" s="117"/>
      <c r="DP1002" s="117"/>
      <c r="DQ1002" s="117"/>
      <c r="DR1002" s="117"/>
      <c r="DS1002" s="117"/>
      <c r="DT1002" s="254"/>
      <c r="DU1002" s="476"/>
      <c r="DV1002" s="224" t="str">
        <f t="shared" si="979"/>
        <v xml:space="preserve"> </v>
      </c>
      <c r="DW1002" s="115"/>
      <c r="DX1002" s="470"/>
      <c r="DY1002" s="117"/>
      <c r="DZ1002" s="704"/>
      <c r="EA1002" s="224" t="str">
        <f t="shared" si="980"/>
        <v xml:space="preserve"> </v>
      </c>
      <c r="EB1002" s="906"/>
      <c r="EC1002" s="904"/>
      <c r="ED1002" s="904"/>
      <c r="EE1002" s="904"/>
      <c r="EF1002" s="904"/>
      <c r="EG1002" s="904"/>
      <c r="EH1002" s="904"/>
      <c r="EI1002" s="904"/>
      <c r="EJ1002" s="904"/>
      <c r="EK1002" s="905"/>
      <c r="EL1002" s="80"/>
      <c r="EM1002" s="224" t="str">
        <f t="shared" si="968"/>
        <v xml:space="preserve"> </v>
      </c>
      <c r="EN1002" s="224" t="str">
        <f t="shared" si="969"/>
        <v xml:space="preserve"> </v>
      </c>
      <c r="EO1002" s="115"/>
      <c r="EP1002" s="1050"/>
      <c r="EQ1002" s="253"/>
      <c r="ER1002" s="117"/>
      <c r="ES1002" s="1258">
        <f t="shared" si="970"/>
        <v>911</v>
      </c>
      <c r="ET1002" s="224" t="str">
        <f t="shared" si="971"/>
        <v xml:space="preserve"> </v>
      </c>
      <c r="EU1002" s="477" t="str">
        <f t="shared" si="972"/>
        <v/>
      </c>
      <c r="EV1002" s="1334" t="str">
        <f t="shared" si="975"/>
        <v xml:space="preserve"> </v>
      </c>
      <c r="EW1002" s="1332" t="str">
        <f t="shared" si="1019"/>
        <v/>
      </c>
      <c r="EX1002" s="1275" t="str">
        <f t="shared" si="1001"/>
        <v/>
      </c>
      <c r="EY1002" s="1275" t="str">
        <f t="shared" si="1002"/>
        <v/>
      </c>
      <c r="EZ1002" s="1275" t="str">
        <f t="shared" si="1003"/>
        <v/>
      </c>
      <c r="FA1002" s="1275" t="str">
        <f t="shared" si="1004"/>
        <v/>
      </c>
      <c r="FB1002" s="1275" t="str">
        <f t="shared" si="1005"/>
        <v/>
      </c>
      <c r="FC1002" s="1333" t="str">
        <f t="shared" si="1006"/>
        <v/>
      </c>
      <c r="FE1002" s="1234" t="str">
        <f t="shared" si="1007"/>
        <v xml:space="preserve"> </v>
      </c>
      <c r="FF1002" s="1234" t="str">
        <f t="shared" si="1008"/>
        <v xml:space="preserve"> </v>
      </c>
      <c r="FG1002" s="1234" t="str">
        <f t="shared" si="1009"/>
        <v xml:space="preserve"> </v>
      </c>
      <c r="FH1002" s="1234" t="str">
        <f t="shared" si="1010"/>
        <v xml:space="preserve"> </v>
      </c>
      <c r="FI1002" s="1234" t="str">
        <f t="shared" si="981"/>
        <v xml:space="preserve"> </v>
      </c>
      <c r="FJ1002" s="1234" t="str">
        <f t="shared" si="1011"/>
        <v xml:space="preserve"> </v>
      </c>
      <c r="FK1002" s="1234">
        <f t="shared" si="982"/>
        <v>0</v>
      </c>
      <c r="FL1002" s="1227"/>
      <c r="FM1002" s="1234" t="str">
        <f t="shared" si="983"/>
        <v xml:space="preserve"> </v>
      </c>
      <c r="FN1002" s="1234" t="str">
        <f t="shared" si="984"/>
        <v xml:space="preserve"> </v>
      </c>
      <c r="FO1002" s="1234" t="str">
        <f t="shared" si="1012"/>
        <v xml:space="preserve"> </v>
      </c>
      <c r="FP1002" s="1234" t="str">
        <f t="shared" si="1013"/>
        <v xml:space="preserve"> </v>
      </c>
      <c r="FQ1002" s="1234" t="str">
        <f t="shared" si="985"/>
        <v xml:space="preserve"> </v>
      </c>
      <c r="FR1002" s="1234" t="str">
        <f t="shared" si="1014"/>
        <v xml:space="preserve"> </v>
      </c>
      <c r="FS1002" s="1234">
        <f t="shared" si="1020"/>
        <v>0</v>
      </c>
      <c r="FT1002" s="1227"/>
      <c r="FU1002" s="1234" t="str">
        <f t="shared" si="1015"/>
        <v xml:space="preserve"> </v>
      </c>
      <c r="FV1002" s="1234" t="str">
        <f t="shared" si="1016"/>
        <v xml:space="preserve"> </v>
      </c>
      <c r="FW1002" s="1234" t="str">
        <f t="shared" si="1017"/>
        <v xml:space="preserve"> </v>
      </c>
      <c r="FX1002" s="1234" t="str">
        <f t="shared" si="986"/>
        <v xml:space="preserve"> </v>
      </c>
      <c r="FY1002" s="1234" t="str">
        <f t="shared" si="987"/>
        <v xml:space="preserve"> </v>
      </c>
      <c r="FZ1002" s="1234" t="str">
        <f t="shared" si="1018"/>
        <v xml:space="preserve"> </v>
      </c>
      <c r="GA1002" s="1234">
        <f t="shared" si="988"/>
        <v>0</v>
      </c>
      <c r="GB1002" s="1227"/>
      <c r="GC1002" s="1234" t="str">
        <f t="shared" si="989"/>
        <v xml:space="preserve"> </v>
      </c>
      <c r="GD1002" s="1234" t="str">
        <f t="shared" si="990"/>
        <v xml:space="preserve"> </v>
      </c>
      <c r="GE1002" s="1234" t="str">
        <f t="shared" si="991"/>
        <v xml:space="preserve"> </v>
      </c>
      <c r="GF1002" s="1234" t="str">
        <f t="shared" si="992"/>
        <v xml:space="preserve"> </v>
      </c>
      <c r="GG1002" s="1234" t="str">
        <f t="shared" si="993"/>
        <v xml:space="preserve"> </v>
      </c>
      <c r="GH1002" s="1234" t="str">
        <f t="shared" si="994"/>
        <v xml:space="preserve"> </v>
      </c>
      <c r="GI1002" s="1234" t="str">
        <f t="shared" si="995"/>
        <v xml:space="preserve"> </v>
      </c>
      <c r="GJ1002" s="1234" t="str">
        <f t="shared" si="996"/>
        <v xml:space="preserve"> </v>
      </c>
      <c r="GK1002" s="1234" t="str">
        <f t="shared" si="997"/>
        <v xml:space="preserve"> </v>
      </c>
      <c r="GL1002" s="1234" t="str">
        <f t="shared" si="998"/>
        <v xml:space="preserve"> </v>
      </c>
      <c r="GM1002" s="1234" t="str">
        <f t="shared" si="999"/>
        <v xml:space="preserve"> </v>
      </c>
      <c r="GN1002" s="1234">
        <f t="shared" si="1000"/>
        <v>0</v>
      </c>
    </row>
    <row r="1003" spans="1:196" s="100" customFormat="1" ht="27" customHeight="1" thickTop="1" thickBot="1">
      <c r="A1003" s="1208">
        <f>【A票】【D票】!$D$10</f>
        <v>0</v>
      </c>
      <c r="B1003" s="1212">
        <f>【A票】【D票】!$H$10</f>
        <v>0</v>
      </c>
      <c r="C1003" s="1213" t="str">
        <f>【A票】【D票】!$K$10</f>
        <v xml:space="preserve"> </v>
      </c>
      <c r="D1003" s="1214">
        <f t="shared" si="974"/>
        <v>912</v>
      </c>
      <c r="E1003" s="914"/>
      <c r="F1003" s="467"/>
      <c r="G1003" s="469"/>
      <c r="H1003" s="224" t="str">
        <f t="shared" si="960"/>
        <v xml:space="preserve"> </v>
      </c>
      <c r="I1003" s="704"/>
      <c r="J1003" s="117"/>
      <c r="K1003" s="117"/>
      <c r="L1003" s="117"/>
      <c r="M1003" s="117"/>
      <c r="N1003" s="117"/>
      <c r="O1003" s="117"/>
      <c r="P1003" s="117"/>
      <c r="Q1003" s="117"/>
      <c r="R1003" s="117"/>
      <c r="S1003" s="117"/>
      <c r="T1003" s="254"/>
      <c r="U1003" s="646"/>
      <c r="V1003" s="646"/>
      <c r="W1003" s="114"/>
      <c r="X1003" s="254"/>
      <c r="Y1003" s="224" t="str">
        <f t="shared" si="961"/>
        <v xml:space="preserve"> </v>
      </c>
      <c r="Z1003" s="579"/>
      <c r="AA1003" s="704"/>
      <c r="AB1003" s="119"/>
      <c r="AC1003" s="224" t="str">
        <f t="shared" si="976"/>
        <v xml:space="preserve"> </v>
      </c>
      <c r="AD1003" s="115"/>
      <c r="AE1003" s="253"/>
      <c r="AF1003" s="704"/>
      <c r="AG1003" s="727"/>
      <c r="AH1003" s="727"/>
      <c r="AI1003" s="727"/>
      <c r="AJ1003" s="727"/>
      <c r="AK1003" s="591"/>
      <c r="AL1003" s="727"/>
      <c r="AM1003" s="727"/>
      <c r="AN1003" s="727"/>
      <c r="AO1003" s="727"/>
      <c r="AP1003" s="727"/>
      <c r="AQ1003" s="727"/>
      <c r="AR1003" s="727"/>
      <c r="AS1003" s="727"/>
      <c r="AT1003" s="727"/>
      <c r="AU1003" s="727"/>
      <c r="AV1003" s="727"/>
      <c r="AW1003" s="727"/>
      <c r="AX1003" s="727"/>
      <c r="AY1003" s="727"/>
      <c r="AZ1003" s="727"/>
      <c r="BA1003" s="727"/>
      <c r="BB1003" s="727"/>
      <c r="BC1003" s="821"/>
      <c r="BD1003" s="727"/>
      <c r="BE1003" s="727"/>
      <c r="BF1003" s="727"/>
      <c r="BG1003" s="727"/>
      <c r="BH1003" s="727"/>
      <c r="BI1003" s="727"/>
      <c r="BJ1003" s="727"/>
      <c r="BK1003" s="727"/>
      <c r="BL1003" s="821"/>
      <c r="BM1003" s="727"/>
      <c r="BN1003" s="727"/>
      <c r="BO1003" s="727"/>
      <c r="BP1003" s="727"/>
      <c r="BQ1003" s="727"/>
      <c r="BR1003" s="821"/>
      <c r="BS1003" s="727"/>
      <c r="BT1003" s="727"/>
      <c r="BU1003" s="727"/>
      <c r="BV1003" s="591"/>
      <c r="BW1003" s="224" t="str">
        <f t="shared" si="973"/>
        <v xml:space="preserve"> </v>
      </c>
      <c r="BX1003" s="471">
        <f t="shared" si="962"/>
        <v>912</v>
      </c>
      <c r="BY1003" s="117"/>
      <c r="BZ1003" s="117"/>
      <c r="CA1003" s="117"/>
      <c r="CB1003" s="117"/>
      <c r="CC1003" s="117"/>
      <c r="CD1003" s="461"/>
      <c r="CE1003" s="236"/>
      <c r="CF1003" s="224" t="str">
        <f t="shared" si="963"/>
        <v xml:space="preserve"> </v>
      </c>
      <c r="CG1003" s="116"/>
      <c r="CH1003" s="117"/>
      <c r="CI1003" s="117"/>
      <c r="CJ1003" s="117"/>
      <c r="CK1003" s="472"/>
      <c r="CL1003" s="472"/>
      <c r="CM1003" s="472"/>
      <c r="CN1003" s="472"/>
      <c r="CO1003" s="117"/>
      <c r="CP1003" s="253"/>
      <c r="CQ1003" s="120"/>
      <c r="CR1003" s="224" t="str" cm="1">
        <f t="array" ref="CR1003">IF(AND(SUM(COUNTIF(CG1003:CM1003,{"*不明*","*その他*"})+COUNTIF(CO1003:CP1003,{"*不明*","*その他*"}))&gt;0,CQ1003=""),"その他・不明の場合,10)具体的内容、理由を記入",IF(OR(AND(CI1003=CI$65,COUNTA(CJ1003:CM1003)&lt;4),AND(OR(CI1003=CI$63,CI1003=CI$64,CI1003=CI$66,CI1003=CI$67,CI1003=CI$68,CI1003=""),COUNTA(CJ1003:CM1003)&gt;0)),"3)介護保険認定済→要介護度、認知症自立度、寝たきり度、介護保険サービス記入",IF(OR(AND(OR(CM1003=CM$63,CM1003=CM$64),CN1003=""),AND(OR(CM1003=CM$65,CM1003=CM$66),CN1003&lt;&gt;"")),"7)介護保険サービス受けている/過去受けていた→具体的内容記入"," ")))</f>
        <v xml:space="preserve"> </v>
      </c>
      <c r="CS1003" s="224" t="str">
        <f t="shared" si="964"/>
        <v xml:space="preserve"> </v>
      </c>
      <c r="CT1003" s="116"/>
      <c r="CU1003" s="253"/>
      <c r="CV1003" s="117"/>
      <c r="CW1003" s="117"/>
      <c r="CX1003" s="253"/>
      <c r="CY1003" s="117"/>
      <c r="CZ1003" s="117"/>
      <c r="DA1003" s="253"/>
      <c r="DB1003" s="117"/>
      <c r="DC1003" s="224" t="str">
        <f t="shared" si="965"/>
        <v xml:space="preserve"> </v>
      </c>
      <c r="DD1003" s="224" t="str">
        <f t="shared" si="966"/>
        <v xml:space="preserve"> </v>
      </c>
      <c r="DE1003" s="224" t="str">
        <f t="shared" si="977"/>
        <v xml:space="preserve"> </v>
      </c>
      <c r="DF1003" s="121"/>
      <c r="DG1003" s="114"/>
      <c r="DH1003" s="704"/>
      <c r="DI1003" s="119"/>
      <c r="DJ1003" s="187"/>
      <c r="DK1003" s="254"/>
      <c r="DL1003" s="224" t="str">
        <f t="shared" si="978"/>
        <v xml:space="preserve"> </v>
      </c>
      <c r="DM1003" s="224" t="str">
        <f t="shared" si="967"/>
        <v xml:space="preserve"> </v>
      </c>
      <c r="DN1003" s="474"/>
      <c r="DO1003" s="117"/>
      <c r="DP1003" s="117"/>
      <c r="DQ1003" s="117"/>
      <c r="DR1003" s="117"/>
      <c r="DS1003" s="117"/>
      <c r="DT1003" s="254"/>
      <c r="DU1003" s="476"/>
      <c r="DV1003" s="224" t="str">
        <f t="shared" si="979"/>
        <v xml:space="preserve"> </v>
      </c>
      <c r="DW1003" s="115"/>
      <c r="DX1003" s="470"/>
      <c r="DY1003" s="117"/>
      <c r="DZ1003" s="704"/>
      <c r="EA1003" s="224" t="str">
        <f t="shared" si="980"/>
        <v xml:space="preserve"> </v>
      </c>
      <c r="EB1003" s="906"/>
      <c r="EC1003" s="904"/>
      <c r="ED1003" s="904"/>
      <c r="EE1003" s="904"/>
      <c r="EF1003" s="904"/>
      <c r="EG1003" s="904"/>
      <c r="EH1003" s="904"/>
      <c r="EI1003" s="904"/>
      <c r="EJ1003" s="904"/>
      <c r="EK1003" s="905"/>
      <c r="EL1003" s="80"/>
      <c r="EM1003" s="224" t="str">
        <f t="shared" si="968"/>
        <v xml:space="preserve"> </v>
      </c>
      <c r="EN1003" s="224" t="str">
        <f t="shared" si="969"/>
        <v xml:space="preserve"> </v>
      </c>
      <c r="EO1003" s="115"/>
      <c r="EP1003" s="1050"/>
      <c r="EQ1003" s="253"/>
      <c r="ER1003" s="117"/>
      <c r="ES1003" s="1258">
        <f t="shared" si="970"/>
        <v>912</v>
      </c>
      <c r="ET1003" s="224" t="str">
        <f t="shared" si="971"/>
        <v xml:space="preserve"> </v>
      </c>
      <c r="EU1003" s="477" t="str">
        <f t="shared" si="972"/>
        <v/>
      </c>
      <c r="EV1003" s="1334" t="str">
        <f t="shared" si="975"/>
        <v xml:space="preserve"> </v>
      </c>
      <c r="EW1003" s="1332" t="str">
        <f t="shared" si="1019"/>
        <v/>
      </c>
      <c r="EX1003" s="1275" t="str">
        <f t="shared" si="1001"/>
        <v/>
      </c>
      <c r="EY1003" s="1275" t="str">
        <f t="shared" si="1002"/>
        <v/>
      </c>
      <c r="EZ1003" s="1275" t="str">
        <f t="shared" si="1003"/>
        <v/>
      </c>
      <c r="FA1003" s="1275" t="str">
        <f t="shared" si="1004"/>
        <v/>
      </c>
      <c r="FB1003" s="1275" t="str">
        <f t="shared" si="1005"/>
        <v/>
      </c>
      <c r="FC1003" s="1333" t="str">
        <f t="shared" si="1006"/>
        <v/>
      </c>
      <c r="FE1003" s="1234" t="str">
        <f t="shared" si="1007"/>
        <v xml:space="preserve"> </v>
      </c>
      <c r="FF1003" s="1234" t="str">
        <f t="shared" si="1008"/>
        <v xml:space="preserve"> </v>
      </c>
      <c r="FG1003" s="1234" t="str">
        <f t="shared" si="1009"/>
        <v xml:space="preserve"> </v>
      </c>
      <c r="FH1003" s="1234" t="str">
        <f t="shared" si="1010"/>
        <v xml:space="preserve"> </v>
      </c>
      <c r="FI1003" s="1234" t="str">
        <f t="shared" si="981"/>
        <v xml:space="preserve"> </v>
      </c>
      <c r="FJ1003" s="1234" t="str">
        <f t="shared" si="1011"/>
        <v xml:space="preserve"> </v>
      </c>
      <c r="FK1003" s="1234">
        <f t="shared" si="982"/>
        <v>0</v>
      </c>
      <c r="FL1003" s="1227"/>
      <c r="FM1003" s="1234" t="str">
        <f t="shared" si="983"/>
        <v xml:space="preserve"> </v>
      </c>
      <c r="FN1003" s="1234" t="str">
        <f t="shared" si="984"/>
        <v xml:space="preserve"> </v>
      </c>
      <c r="FO1003" s="1234" t="str">
        <f t="shared" si="1012"/>
        <v xml:space="preserve"> </v>
      </c>
      <c r="FP1003" s="1234" t="str">
        <f t="shared" si="1013"/>
        <v xml:space="preserve"> </v>
      </c>
      <c r="FQ1003" s="1234" t="str">
        <f t="shared" si="985"/>
        <v xml:space="preserve"> </v>
      </c>
      <c r="FR1003" s="1234" t="str">
        <f t="shared" si="1014"/>
        <v xml:space="preserve"> </v>
      </c>
      <c r="FS1003" s="1234">
        <f t="shared" si="1020"/>
        <v>0</v>
      </c>
      <c r="FT1003" s="1227"/>
      <c r="FU1003" s="1234" t="str">
        <f t="shared" si="1015"/>
        <v xml:space="preserve"> </v>
      </c>
      <c r="FV1003" s="1234" t="str">
        <f t="shared" si="1016"/>
        <v xml:space="preserve"> </v>
      </c>
      <c r="FW1003" s="1234" t="str">
        <f t="shared" si="1017"/>
        <v xml:space="preserve"> </v>
      </c>
      <c r="FX1003" s="1234" t="str">
        <f t="shared" si="986"/>
        <v xml:space="preserve"> </v>
      </c>
      <c r="FY1003" s="1234" t="str">
        <f t="shared" si="987"/>
        <v xml:space="preserve"> </v>
      </c>
      <c r="FZ1003" s="1234" t="str">
        <f t="shared" si="1018"/>
        <v xml:space="preserve"> </v>
      </c>
      <c r="GA1003" s="1234">
        <f t="shared" si="988"/>
        <v>0</v>
      </c>
      <c r="GB1003" s="1227"/>
      <c r="GC1003" s="1234" t="str">
        <f t="shared" si="989"/>
        <v xml:space="preserve"> </v>
      </c>
      <c r="GD1003" s="1234" t="str">
        <f t="shared" si="990"/>
        <v xml:space="preserve"> </v>
      </c>
      <c r="GE1003" s="1234" t="str">
        <f t="shared" si="991"/>
        <v xml:space="preserve"> </v>
      </c>
      <c r="GF1003" s="1234" t="str">
        <f t="shared" si="992"/>
        <v xml:space="preserve"> </v>
      </c>
      <c r="GG1003" s="1234" t="str">
        <f t="shared" si="993"/>
        <v xml:space="preserve"> </v>
      </c>
      <c r="GH1003" s="1234" t="str">
        <f t="shared" si="994"/>
        <v xml:space="preserve"> </v>
      </c>
      <c r="GI1003" s="1234" t="str">
        <f t="shared" si="995"/>
        <v xml:space="preserve"> </v>
      </c>
      <c r="GJ1003" s="1234" t="str">
        <f t="shared" si="996"/>
        <v xml:space="preserve"> </v>
      </c>
      <c r="GK1003" s="1234" t="str">
        <f t="shared" si="997"/>
        <v xml:space="preserve"> </v>
      </c>
      <c r="GL1003" s="1234" t="str">
        <f t="shared" si="998"/>
        <v xml:space="preserve"> </v>
      </c>
      <c r="GM1003" s="1234" t="str">
        <f t="shared" si="999"/>
        <v xml:space="preserve"> </v>
      </c>
      <c r="GN1003" s="1234">
        <f t="shared" si="1000"/>
        <v>0</v>
      </c>
    </row>
    <row r="1004" spans="1:196" s="100" customFormat="1" ht="27" customHeight="1" thickTop="1" thickBot="1">
      <c r="A1004" s="1208">
        <f>【A票】【D票】!$D$10</f>
        <v>0</v>
      </c>
      <c r="B1004" s="1212">
        <f>【A票】【D票】!$H$10</f>
        <v>0</v>
      </c>
      <c r="C1004" s="1213" t="str">
        <f>【A票】【D票】!$K$10</f>
        <v xml:space="preserve"> </v>
      </c>
      <c r="D1004" s="1214">
        <f t="shared" si="974"/>
        <v>913</v>
      </c>
      <c r="E1004" s="914"/>
      <c r="F1004" s="467"/>
      <c r="G1004" s="469"/>
      <c r="H1004" s="224" t="str">
        <f t="shared" si="960"/>
        <v xml:space="preserve"> </v>
      </c>
      <c r="I1004" s="704"/>
      <c r="J1004" s="117"/>
      <c r="K1004" s="117"/>
      <c r="L1004" s="117"/>
      <c r="M1004" s="117"/>
      <c r="N1004" s="117"/>
      <c r="O1004" s="117"/>
      <c r="P1004" s="117"/>
      <c r="Q1004" s="117"/>
      <c r="R1004" s="117"/>
      <c r="S1004" s="117"/>
      <c r="T1004" s="254"/>
      <c r="U1004" s="646"/>
      <c r="V1004" s="646"/>
      <c r="W1004" s="114"/>
      <c r="X1004" s="254"/>
      <c r="Y1004" s="224" t="str">
        <f t="shared" si="961"/>
        <v xml:space="preserve"> </v>
      </c>
      <c r="Z1004" s="579"/>
      <c r="AA1004" s="704"/>
      <c r="AB1004" s="119"/>
      <c r="AC1004" s="224" t="str">
        <f t="shared" si="976"/>
        <v xml:space="preserve"> </v>
      </c>
      <c r="AD1004" s="115"/>
      <c r="AE1004" s="253"/>
      <c r="AF1004" s="704"/>
      <c r="AG1004" s="727"/>
      <c r="AH1004" s="727"/>
      <c r="AI1004" s="727"/>
      <c r="AJ1004" s="727"/>
      <c r="AK1004" s="591"/>
      <c r="AL1004" s="727"/>
      <c r="AM1004" s="727"/>
      <c r="AN1004" s="727"/>
      <c r="AO1004" s="727"/>
      <c r="AP1004" s="727"/>
      <c r="AQ1004" s="727"/>
      <c r="AR1004" s="727"/>
      <c r="AS1004" s="727"/>
      <c r="AT1004" s="727"/>
      <c r="AU1004" s="727"/>
      <c r="AV1004" s="727"/>
      <c r="AW1004" s="727"/>
      <c r="AX1004" s="727"/>
      <c r="AY1004" s="727"/>
      <c r="AZ1004" s="727"/>
      <c r="BA1004" s="727"/>
      <c r="BB1004" s="727"/>
      <c r="BC1004" s="821"/>
      <c r="BD1004" s="727"/>
      <c r="BE1004" s="727"/>
      <c r="BF1004" s="727"/>
      <c r="BG1004" s="727"/>
      <c r="BH1004" s="727"/>
      <c r="BI1004" s="727"/>
      <c r="BJ1004" s="727"/>
      <c r="BK1004" s="727"/>
      <c r="BL1004" s="821"/>
      <c r="BM1004" s="727"/>
      <c r="BN1004" s="727"/>
      <c r="BO1004" s="727"/>
      <c r="BP1004" s="727"/>
      <c r="BQ1004" s="727"/>
      <c r="BR1004" s="821"/>
      <c r="BS1004" s="727"/>
      <c r="BT1004" s="727"/>
      <c r="BU1004" s="727"/>
      <c r="BV1004" s="591"/>
      <c r="BW1004" s="224" t="str">
        <f t="shared" si="973"/>
        <v xml:space="preserve"> </v>
      </c>
      <c r="BX1004" s="471">
        <f t="shared" si="962"/>
        <v>913</v>
      </c>
      <c r="BY1004" s="117"/>
      <c r="BZ1004" s="117"/>
      <c r="CA1004" s="117"/>
      <c r="CB1004" s="117"/>
      <c r="CC1004" s="117"/>
      <c r="CD1004" s="461"/>
      <c r="CE1004" s="236"/>
      <c r="CF1004" s="224" t="str">
        <f t="shared" si="963"/>
        <v xml:space="preserve"> </v>
      </c>
      <c r="CG1004" s="116"/>
      <c r="CH1004" s="117"/>
      <c r="CI1004" s="117"/>
      <c r="CJ1004" s="117"/>
      <c r="CK1004" s="472"/>
      <c r="CL1004" s="472"/>
      <c r="CM1004" s="472"/>
      <c r="CN1004" s="472"/>
      <c r="CO1004" s="117"/>
      <c r="CP1004" s="253"/>
      <c r="CQ1004" s="120"/>
      <c r="CR1004" s="224" t="str" cm="1">
        <f t="array" ref="CR1004">IF(AND(SUM(COUNTIF(CG1004:CM1004,{"*不明*","*その他*"})+COUNTIF(CO1004:CP1004,{"*不明*","*その他*"}))&gt;0,CQ1004=""),"その他・不明の場合,10)具体的内容、理由を記入",IF(OR(AND(CI1004=CI$65,COUNTA(CJ1004:CM1004)&lt;4),AND(OR(CI1004=CI$63,CI1004=CI$64,CI1004=CI$66,CI1004=CI$67,CI1004=CI$68,CI1004=""),COUNTA(CJ1004:CM1004)&gt;0)),"3)介護保険認定済→要介護度、認知症自立度、寝たきり度、介護保険サービス記入",IF(OR(AND(OR(CM1004=CM$63,CM1004=CM$64),CN1004=""),AND(OR(CM1004=CM$65,CM1004=CM$66),CN1004&lt;&gt;"")),"7)介護保険サービス受けている/過去受けていた→具体的内容記入"," ")))</f>
        <v xml:space="preserve"> </v>
      </c>
      <c r="CS1004" s="224" t="str">
        <f t="shared" si="964"/>
        <v xml:space="preserve"> </v>
      </c>
      <c r="CT1004" s="116"/>
      <c r="CU1004" s="253"/>
      <c r="CV1004" s="117"/>
      <c r="CW1004" s="117"/>
      <c r="CX1004" s="253"/>
      <c r="CY1004" s="117"/>
      <c r="CZ1004" s="117"/>
      <c r="DA1004" s="253"/>
      <c r="DB1004" s="117"/>
      <c r="DC1004" s="224" t="str">
        <f t="shared" si="965"/>
        <v xml:space="preserve"> </v>
      </c>
      <c r="DD1004" s="224" t="str">
        <f t="shared" si="966"/>
        <v xml:space="preserve"> </v>
      </c>
      <c r="DE1004" s="224" t="str">
        <f t="shared" si="977"/>
        <v xml:space="preserve"> </v>
      </c>
      <c r="DF1004" s="121"/>
      <c r="DG1004" s="114"/>
      <c r="DH1004" s="704"/>
      <c r="DI1004" s="119"/>
      <c r="DJ1004" s="187"/>
      <c r="DK1004" s="254"/>
      <c r="DL1004" s="224" t="str">
        <f t="shared" si="978"/>
        <v xml:space="preserve"> </v>
      </c>
      <c r="DM1004" s="224" t="str">
        <f t="shared" si="967"/>
        <v xml:space="preserve"> </v>
      </c>
      <c r="DN1004" s="474"/>
      <c r="DO1004" s="117"/>
      <c r="DP1004" s="117"/>
      <c r="DQ1004" s="117"/>
      <c r="DR1004" s="117"/>
      <c r="DS1004" s="117"/>
      <c r="DT1004" s="254"/>
      <c r="DU1004" s="476"/>
      <c r="DV1004" s="224" t="str">
        <f t="shared" si="979"/>
        <v xml:space="preserve"> </v>
      </c>
      <c r="DW1004" s="115"/>
      <c r="DX1004" s="470"/>
      <c r="DY1004" s="117"/>
      <c r="DZ1004" s="704"/>
      <c r="EA1004" s="224" t="str">
        <f t="shared" si="980"/>
        <v xml:space="preserve"> </v>
      </c>
      <c r="EB1004" s="906"/>
      <c r="EC1004" s="904"/>
      <c r="ED1004" s="904"/>
      <c r="EE1004" s="904"/>
      <c r="EF1004" s="904"/>
      <c r="EG1004" s="904"/>
      <c r="EH1004" s="904"/>
      <c r="EI1004" s="904"/>
      <c r="EJ1004" s="904"/>
      <c r="EK1004" s="905"/>
      <c r="EL1004" s="80"/>
      <c r="EM1004" s="224" t="str">
        <f t="shared" si="968"/>
        <v xml:space="preserve"> </v>
      </c>
      <c r="EN1004" s="224" t="str">
        <f t="shared" si="969"/>
        <v xml:space="preserve"> </v>
      </c>
      <c r="EO1004" s="115"/>
      <c r="EP1004" s="1050"/>
      <c r="EQ1004" s="253"/>
      <c r="ER1004" s="117"/>
      <c r="ES1004" s="1258">
        <f t="shared" si="970"/>
        <v>913</v>
      </c>
      <c r="ET1004" s="224" t="str">
        <f t="shared" si="971"/>
        <v xml:space="preserve"> </v>
      </c>
      <c r="EU1004" s="477" t="str">
        <f t="shared" si="972"/>
        <v/>
      </c>
      <c r="EV1004" s="1334" t="str">
        <f t="shared" si="975"/>
        <v xml:space="preserve"> </v>
      </c>
      <c r="EW1004" s="1332" t="str">
        <f t="shared" si="1019"/>
        <v/>
      </c>
      <c r="EX1004" s="1275" t="str">
        <f t="shared" si="1001"/>
        <v/>
      </c>
      <c r="EY1004" s="1275" t="str">
        <f t="shared" si="1002"/>
        <v/>
      </c>
      <c r="EZ1004" s="1275" t="str">
        <f t="shared" si="1003"/>
        <v/>
      </c>
      <c r="FA1004" s="1275" t="str">
        <f t="shared" si="1004"/>
        <v/>
      </c>
      <c r="FB1004" s="1275" t="str">
        <f t="shared" si="1005"/>
        <v/>
      </c>
      <c r="FC1004" s="1333" t="str">
        <f t="shared" si="1006"/>
        <v/>
      </c>
      <c r="FE1004" s="1234" t="str">
        <f t="shared" si="1007"/>
        <v xml:space="preserve"> </v>
      </c>
      <c r="FF1004" s="1234" t="str">
        <f t="shared" si="1008"/>
        <v xml:space="preserve"> </v>
      </c>
      <c r="FG1004" s="1234" t="str">
        <f t="shared" si="1009"/>
        <v xml:space="preserve"> </v>
      </c>
      <c r="FH1004" s="1234" t="str">
        <f t="shared" si="1010"/>
        <v xml:space="preserve"> </v>
      </c>
      <c r="FI1004" s="1234" t="str">
        <f t="shared" si="981"/>
        <v xml:space="preserve"> </v>
      </c>
      <c r="FJ1004" s="1234" t="str">
        <f t="shared" si="1011"/>
        <v xml:space="preserve"> </v>
      </c>
      <c r="FK1004" s="1234">
        <f t="shared" si="982"/>
        <v>0</v>
      </c>
      <c r="FL1004" s="1227"/>
      <c r="FM1004" s="1234" t="str">
        <f t="shared" si="983"/>
        <v xml:space="preserve"> </v>
      </c>
      <c r="FN1004" s="1234" t="str">
        <f t="shared" si="984"/>
        <v xml:space="preserve"> </v>
      </c>
      <c r="FO1004" s="1234" t="str">
        <f t="shared" si="1012"/>
        <v xml:space="preserve"> </v>
      </c>
      <c r="FP1004" s="1234" t="str">
        <f t="shared" si="1013"/>
        <v xml:space="preserve"> </v>
      </c>
      <c r="FQ1004" s="1234" t="str">
        <f t="shared" si="985"/>
        <v xml:space="preserve"> </v>
      </c>
      <c r="FR1004" s="1234" t="str">
        <f t="shared" si="1014"/>
        <v xml:space="preserve"> </v>
      </c>
      <c r="FS1004" s="1234">
        <f t="shared" si="1020"/>
        <v>0</v>
      </c>
      <c r="FT1004" s="1227"/>
      <c r="FU1004" s="1234" t="str">
        <f t="shared" si="1015"/>
        <v xml:space="preserve"> </v>
      </c>
      <c r="FV1004" s="1234" t="str">
        <f t="shared" si="1016"/>
        <v xml:space="preserve"> </v>
      </c>
      <c r="FW1004" s="1234" t="str">
        <f t="shared" si="1017"/>
        <v xml:space="preserve"> </v>
      </c>
      <c r="FX1004" s="1234" t="str">
        <f t="shared" si="986"/>
        <v xml:space="preserve"> </v>
      </c>
      <c r="FY1004" s="1234" t="str">
        <f t="shared" si="987"/>
        <v xml:space="preserve"> </v>
      </c>
      <c r="FZ1004" s="1234" t="str">
        <f t="shared" si="1018"/>
        <v xml:space="preserve"> </v>
      </c>
      <c r="GA1004" s="1234">
        <f t="shared" si="988"/>
        <v>0</v>
      </c>
      <c r="GB1004" s="1227"/>
      <c r="GC1004" s="1234" t="str">
        <f t="shared" si="989"/>
        <v xml:space="preserve"> </v>
      </c>
      <c r="GD1004" s="1234" t="str">
        <f t="shared" si="990"/>
        <v xml:space="preserve"> </v>
      </c>
      <c r="GE1004" s="1234" t="str">
        <f t="shared" si="991"/>
        <v xml:space="preserve"> </v>
      </c>
      <c r="GF1004" s="1234" t="str">
        <f t="shared" si="992"/>
        <v xml:space="preserve"> </v>
      </c>
      <c r="GG1004" s="1234" t="str">
        <f t="shared" si="993"/>
        <v xml:space="preserve"> </v>
      </c>
      <c r="GH1004" s="1234" t="str">
        <f t="shared" si="994"/>
        <v xml:space="preserve"> </v>
      </c>
      <c r="GI1004" s="1234" t="str">
        <f t="shared" si="995"/>
        <v xml:space="preserve"> </v>
      </c>
      <c r="GJ1004" s="1234" t="str">
        <f t="shared" si="996"/>
        <v xml:space="preserve"> </v>
      </c>
      <c r="GK1004" s="1234" t="str">
        <f t="shared" si="997"/>
        <v xml:space="preserve"> </v>
      </c>
      <c r="GL1004" s="1234" t="str">
        <f t="shared" si="998"/>
        <v xml:space="preserve"> </v>
      </c>
      <c r="GM1004" s="1234" t="str">
        <f t="shared" si="999"/>
        <v xml:space="preserve"> </v>
      </c>
      <c r="GN1004" s="1234">
        <f t="shared" si="1000"/>
        <v>0</v>
      </c>
    </row>
    <row r="1005" spans="1:196" s="100" customFormat="1" ht="27" customHeight="1" thickTop="1" thickBot="1">
      <c r="A1005" s="1208">
        <f>【A票】【D票】!$D$10</f>
        <v>0</v>
      </c>
      <c r="B1005" s="1212">
        <f>【A票】【D票】!$H$10</f>
        <v>0</v>
      </c>
      <c r="C1005" s="1213" t="str">
        <f>【A票】【D票】!$K$10</f>
        <v xml:space="preserve"> </v>
      </c>
      <c r="D1005" s="1214">
        <f t="shared" si="974"/>
        <v>914</v>
      </c>
      <c r="E1005" s="914"/>
      <c r="F1005" s="467"/>
      <c r="G1005" s="469"/>
      <c r="H1005" s="224" t="str">
        <f t="shared" si="960"/>
        <v xml:space="preserve"> </v>
      </c>
      <c r="I1005" s="704"/>
      <c r="J1005" s="117"/>
      <c r="K1005" s="117"/>
      <c r="L1005" s="117"/>
      <c r="M1005" s="117"/>
      <c r="N1005" s="117"/>
      <c r="O1005" s="117"/>
      <c r="P1005" s="117"/>
      <c r="Q1005" s="117"/>
      <c r="R1005" s="117"/>
      <c r="S1005" s="117"/>
      <c r="T1005" s="254"/>
      <c r="U1005" s="646"/>
      <c r="V1005" s="646"/>
      <c r="W1005" s="114"/>
      <c r="X1005" s="254"/>
      <c r="Y1005" s="224" t="str">
        <f t="shared" si="961"/>
        <v xml:space="preserve"> </v>
      </c>
      <c r="Z1005" s="579"/>
      <c r="AA1005" s="704"/>
      <c r="AB1005" s="119"/>
      <c r="AC1005" s="224" t="str">
        <f t="shared" si="976"/>
        <v xml:space="preserve"> </v>
      </c>
      <c r="AD1005" s="115"/>
      <c r="AE1005" s="253"/>
      <c r="AF1005" s="704"/>
      <c r="AG1005" s="727"/>
      <c r="AH1005" s="727"/>
      <c r="AI1005" s="727"/>
      <c r="AJ1005" s="727"/>
      <c r="AK1005" s="591"/>
      <c r="AL1005" s="727"/>
      <c r="AM1005" s="727"/>
      <c r="AN1005" s="727"/>
      <c r="AO1005" s="727"/>
      <c r="AP1005" s="727"/>
      <c r="AQ1005" s="727"/>
      <c r="AR1005" s="727"/>
      <c r="AS1005" s="727"/>
      <c r="AT1005" s="727"/>
      <c r="AU1005" s="727"/>
      <c r="AV1005" s="727"/>
      <c r="AW1005" s="727"/>
      <c r="AX1005" s="727"/>
      <c r="AY1005" s="727"/>
      <c r="AZ1005" s="727"/>
      <c r="BA1005" s="727"/>
      <c r="BB1005" s="727"/>
      <c r="BC1005" s="821"/>
      <c r="BD1005" s="727"/>
      <c r="BE1005" s="727"/>
      <c r="BF1005" s="727"/>
      <c r="BG1005" s="727"/>
      <c r="BH1005" s="727"/>
      <c r="BI1005" s="727"/>
      <c r="BJ1005" s="727"/>
      <c r="BK1005" s="727"/>
      <c r="BL1005" s="821"/>
      <c r="BM1005" s="727"/>
      <c r="BN1005" s="727"/>
      <c r="BO1005" s="727"/>
      <c r="BP1005" s="727"/>
      <c r="BQ1005" s="727"/>
      <c r="BR1005" s="821"/>
      <c r="BS1005" s="727"/>
      <c r="BT1005" s="727"/>
      <c r="BU1005" s="727"/>
      <c r="BV1005" s="591"/>
      <c r="BW1005" s="224" t="str">
        <f t="shared" si="973"/>
        <v xml:space="preserve"> </v>
      </c>
      <c r="BX1005" s="471">
        <f t="shared" si="962"/>
        <v>914</v>
      </c>
      <c r="BY1005" s="117"/>
      <c r="BZ1005" s="117"/>
      <c r="CA1005" s="117"/>
      <c r="CB1005" s="117"/>
      <c r="CC1005" s="117"/>
      <c r="CD1005" s="461"/>
      <c r="CE1005" s="236"/>
      <c r="CF1005" s="224" t="str">
        <f t="shared" si="963"/>
        <v xml:space="preserve"> </v>
      </c>
      <c r="CG1005" s="116"/>
      <c r="CH1005" s="117"/>
      <c r="CI1005" s="117"/>
      <c r="CJ1005" s="117"/>
      <c r="CK1005" s="472"/>
      <c r="CL1005" s="472"/>
      <c r="CM1005" s="472"/>
      <c r="CN1005" s="472"/>
      <c r="CO1005" s="117"/>
      <c r="CP1005" s="253"/>
      <c r="CQ1005" s="120"/>
      <c r="CR1005" s="224" t="str" cm="1">
        <f t="array" ref="CR1005">IF(AND(SUM(COUNTIF(CG1005:CM1005,{"*不明*","*その他*"})+COUNTIF(CO1005:CP1005,{"*不明*","*その他*"}))&gt;0,CQ1005=""),"その他・不明の場合,10)具体的内容、理由を記入",IF(OR(AND(CI1005=CI$65,COUNTA(CJ1005:CM1005)&lt;4),AND(OR(CI1005=CI$63,CI1005=CI$64,CI1005=CI$66,CI1005=CI$67,CI1005=CI$68,CI1005=""),COUNTA(CJ1005:CM1005)&gt;0)),"3)介護保険認定済→要介護度、認知症自立度、寝たきり度、介護保険サービス記入",IF(OR(AND(OR(CM1005=CM$63,CM1005=CM$64),CN1005=""),AND(OR(CM1005=CM$65,CM1005=CM$66),CN1005&lt;&gt;"")),"7)介護保険サービス受けている/過去受けていた→具体的内容記入"," ")))</f>
        <v xml:space="preserve"> </v>
      </c>
      <c r="CS1005" s="224" t="str">
        <f t="shared" si="964"/>
        <v xml:space="preserve"> </v>
      </c>
      <c r="CT1005" s="116"/>
      <c r="CU1005" s="253"/>
      <c r="CV1005" s="117"/>
      <c r="CW1005" s="117"/>
      <c r="CX1005" s="253"/>
      <c r="CY1005" s="117"/>
      <c r="CZ1005" s="117"/>
      <c r="DA1005" s="253"/>
      <c r="DB1005" s="117"/>
      <c r="DC1005" s="224" t="str">
        <f t="shared" si="965"/>
        <v xml:space="preserve"> </v>
      </c>
      <c r="DD1005" s="224" t="str">
        <f t="shared" si="966"/>
        <v xml:space="preserve"> </v>
      </c>
      <c r="DE1005" s="224" t="str">
        <f t="shared" si="977"/>
        <v xml:space="preserve"> </v>
      </c>
      <c r="DF1005" s="121"/>
      <c r="DG1005" s="114"/>
      <c r="DH1005" s="704"/>
      <c r="DI1005" s="119"/>
      <c r="DJ1005" s="187"/>
      <c r="DK1005" s="254"/>
      <c r="DL1005" s="224" t="str">
        <f t="shared" si="978"/>
        <v xml:space="preserve"> </v>
      </c>
      <c r="DM1005" s="224" t="str">
        <f t="shared" si="967"/>
        <v xml:space="preserve"> </v>
      </c>
      <c r="DN1005" s="474"/>
      <c r="DO1005" s="117"/>
      <c r="DP1005" s="117"/>
      <c r="DQ1005" s="117"/>
      <c r="DR1005" s="117"/>
      <c r="DS1005" s="117"/>
      <c r="DT1005" s="254"/>
      <c r="DU1005" s="476"/>
      <c r="DV1005" s="224" t="str">
        <f t="shared" si="979"/>
        <v xml:space="preserve"> </v>
      </c>
      <c r="DW1005" s="115"/>
      <c r="DX1005" s="470"/>
      <c r="DY1005" s="117"/>
      <c r="DZ1005" s="704"/>
      <c r="EA1005" s="224" t="str">
        <f t="shared" si="980"/>
        <v xml:space="preserve"> </v>
      </c>
      <c r="EB1005" s="906"/>
      <c r="EC1005" s="904"/>
      <c r="ED1005" s="904"/>
      <c r="EE1005" s="904"/>
      <c r="EF1005" s="904"/>
      <c r="EG1005" s="904"/>
      <c r="EH1005" s="904"/>
      <c r="EI1005" s="904"/>
      <c r="EJ1005" s="904"/>
      <c r="EK1005" s="905"/>
      <c r="EL1005" s="80"/>
      <c r="EM1005" s="224" t="str">
        <f t="shared" si="968"/>
        <v xml:space="preserve"> </v>
      </c>
      <c r="EN1005" s="224" t="str">
        <f t="shared" si="969"/>
        <v xml:space="preserve"> </v>
      </c>
      <c r="EO1005" s="115"/>
      <c r="EP1005" s="1050"/>
      <c r="EQ1005" s="253"/>
      <c r="ER1005" s="117"/>
      <c r="ES1005" s="1258">
        <f t="shared" si="970"/>
        <v>914</v>
      </c>
      <c r="ET1005" s="224" t="str">
        <f t="shared" si="971"/>
        <v xml:space="preserve"> </v>
      </c>
      <c r="EU1005" s="477" t="str">
        <f t="shared" si="972"/>
        <v/>
      </c>
      <c r="EV1005" s="1334" t="str">
        <f t="shared" si="975"/>
        <v xml:space="preserve"> </v>
      </c>
      <c r="EW1005" s="1332" t="str">
        <f t="shared" si="1019"/>
        <v/>
      </c>
      <c r="EX1005" s="1275" t="str">
        <f t="shared" si="1001"/>
        <v/>
      </c>
      <c r="EY1005" s="1275" t="str">
        <f t="shared" si="1002"/>
        <v/>
      </c>
      <c r="EZ1005" s="1275" t="str">
        <f t="shared" si="1003"/>
        <v/>
      </c>
      <c r="FA1005" s="1275" t="str">
        <f t="shared" si="1004"/>
        <v/>
      </c>
      <c r="FB1005" s="1275" t="str">
        <f t="shared" si="1005"/>
        <v/>
      </c>
      <c r="FC1005" s="1333" t="str">
        <f t="shared" si="1006"/>
        <v/>
      </c>
      <c r="FE1005" s="1234" t="str">
        <f t="shared" si="1007"/>
        <v xml:space="preserve"> </v>
      </c>
      <c r="FF1005" s="1234" t="str">
        <f t="shared" si="1008"/>
        <v xml:space="preserve"> </v>
      </c>
      <c r="FG1005" s="1234" t="str">
        <f t="shared" si="1009"/>
        <v xml:space="preserve"> </v>
      </c>
      <c r="FH1005" s="1234" t="str">
        <f t="shared" si="1010"/>
        <v xml:space="preserve"> </v>
      </c>
      <c r="FI1005" s="1234" t="str">
        <f t="shared" si="981"/>
        <v xml:space="preserve"> </v>
      </c>
      <c r="FJ1005" s="1234" t="str">
        <f t="shared" si="1011"/>
        <v xml:space="preserve"> </v>
      </c>
      <c r="FK1005" s="1234">
        <f t="shared" si="982"/>
        <v>0</v>
      </c>
      <c r="FL1005" s="1227"/>
      <c r="FM1005" s="1234" t="str">
        <f t="shared" si="983"/>
        <v xml:space="preserve"> </v>
      </c>
      <c r="FN1005" s="1234" t="str">
        <f t="shared" si="984"/>
        <v xml:space="preserve"> </v>
      </c>
      <c r="FO1005" s="1234" t="str">
        <f t="shared" si="1012"/>
        <v xml:space="preserve"> </v>
      </c>
      <c r="FP1005" s="1234" t="str">
        <f t="shared" si="1013"/>
        <v xml:space="preserve"> </v>
      </c>
      <c r="FQ1005" s="1234" t="str">
        <f t="shared" si="985"/>
        <v xml:space="preserve"> </v>
      </c>
      <c r="FR1005" s="1234" t="str">
        <f t="shared" si="1014"/>
        <v xml:space="preserve"> </v>
      </c>
      <c r="FS1005" s="1234">
        <f t="shared" si="1020"/>
        <v>0</v>
      </c>
      <c r="FT1005" s="1227"/>
      <c r="FU1005" s="1234" t="str">
        <f t="shared" si="1015"/>
        <v xml:space="preserve"> </v>
      </c>
      <c r="FV1005" s="1234" t="str">
        <f t="shared" si="1016"/>
        <v xml:space="preserve"> </v>
      </c>
      <c r="FW1005" s="1234" t="str">
        <f t="shared" si="1017"/>
        <v xml:space="preserve"> </v>
      </c>
      <c r="FX1005" s="1234" t="str">
        <f t="shared" si="986"/>
        <v xml:space="preserve"> </v>
      </c>
      <c r="FY1005" s="1234" t="str">
        <f t="shared" si="987"/>
        <v xml:space="preserve"> </v>
      </c>
      <c r="FZ1005" s="1234" t="str">
        <f t="shared" si="1018"/>
        <v xml:space="preserve"> </v>
      </c>
      <c r="GA1005" s="1234">
        <f t="shared" si="988"/>
        <v>0</v>
      </c>
      <c r="GB1005" s="1227"/>
      <c r="GC1005" s="1234" t="str">
        <f t="shared" si="989"/>
        <v xml:space="preserve"> </v>
      </c>
      <c r="GD1005" s="1234" t="str">
        <f t="shared" si="990"/>
        <v xml:space="preserve"> </v>
      </c>
      <c r="GE1005" s="1234" t="str">
        <f t="shared" si="991"/>
        <v xml:space="preserve"> </v>
      </c>
      <c r="GF1005" s="1234" t="str">
        <f t="shared" si="992"/>
        <v xml:space="preserve"> </v>
      </c>
      <c r="GG1005" s="1234" t="str">
        <f t="shared" si="993"/>
        <v xml:space="preserve"> </v>
      </c>
      <c r="GH1005" s="1234" t="str">
        <f t="shared" si="994"/>
        <v xml:space="preserve"> </v>
      </c>
      <c r="GI1005" s="1234" t="str">
        <f t="shared" si="995"/>
        <v xml:space="preserve"> </v>
      </c>
      <c r="GJ1005" s="1234" t="str">
        <f t="shared" si="996"/>
        <v xml:space="preserve"> </v>
      </c>
      <c r="GK1005" s="1234" t="str">
        <f t="shared" si="997"/>
        <v xml:space="preserve"> </v>
      </c>
      <c r="GL1005" s="1234" t="str">
        <f t="shared" si="998"/>
        <v xml:space="preserve"> </v>
      </c>
      <c r="GM1005" s="1234" t="str">
        <f t="shared" si="999"/>
        <v xml:space="preserve"> </v>
      </c>
      <c r="GN1005" s="1234">
        <f t="shared" si="1000"/>
        <v>0</v>
      </c>
    </row>
    <row r="1006" spans="1:196" s="100" customFormat="1" ht="27" customHeight="1" thickTop="1" thickBot="1">
      <c r="A1006" s="1208">
        <f>【A票】【D票】!$D$10</f>
        <v>0</v>
      </c>
      <c r="B1006" s="1212">
        <f>【A票】【D票】!$H$10</f>
        <v>0</v>
      </c>
      <c r="C1006" s="1213" t="str">
        <f>【A票】【D票】!$K$10</f>
        <v xml:space="preserve"> </v>
      </c>
      <c r="D1006" s="1214">
        <f t="shared" si="974"/>
        <v>915</v>
      </c>
      <c r="E1006" s="914"/>
      <c r="F1006" s="467"/>
      <c r="G1006" s="469"/>
      <c r="H1006" s="224" t="str">
        <f t="shared" si="960"/>
        <v xml:space="preserve"> </v>
      </c>
      <c r="I1006" s="704"/>
      <c r="J1006" s="117"/>
      <c r="K1006" s="117"/>
      <c r="L1006" s="117"/>
      <c r="M1006" s="117"/>
      <c r="N1006" s="117"/>
      <c r="O1006" s="117"/>
      <c r="P1006" s="117"/>
      <c r="Q1006" s="117"/>
      <c r="R1006" s="117"/>
      <c r="S1006" s="117"/>
      <c r="T1006" s="254"/>
      <c r="U1006" s="646"/>
      <c r="V1006" s="646"/>
      <c r="W1006" s="114"/>
      <c r="X1006" s="254"/>
      <c r="Y1006" s="224" t="str">
        <f t="shared" si="961"/>
        <v xml:space="preserve"> </v>
      </c>
      <c r="Z1006" s="579"/>
      <c r="AA1006" s="704"/>
      <c r="AB1006" s="119"/>
      <c r="AC1006" s="224" t="str">
        <f t="shared" si="976"/>
        <v xml:space="preserve"> </v>
      </c>
      <c r="AD1006" s="115"/>
      <c r="AE1006" s="253"/>
      <c r="AF1006" s="704"/>
      <c r="AG1006" s="727"/>
      <c r="AH1006" s="727"/>
      <c r="AI1006" s="727"/>
      <c r="AJ1006" s="727"/>
      <c r="AK1006" s="591"/>
      <c r="AL1006" s="727"/>
      <c r="AM1006" s="727"/>
      <c r="AN1006" s="727"/>
      <c r="AO1006" s="727"/>
      <c r="AP1006" s="727"/>
      <c r="AQ1006" s="727"/>
      <c r="AR1006" s="727"/>
      <c r="AS1006" s="727"/>
      <c r="AT1006" s="727"/>
      <c r="AU1006" s="727"/>
      <c r="AV1006" s="727"/>
      <c r="AW1006" s="727"/>
      <c r="AX1006" s="727"/>
      <c r="AY1006" s="727"/>
      <c r="AZ1006" s="727"/>
      <c r="BA1006" s="727"/>
      <c r="BB1006" s="727"/>
      <c r="BC1006" s="821"/>
      <c r="BD1006" s="727"/>
      <c r="BE1006" s="727"/>
      <c r="BF1006" s="727"/>
      <c r="BG1006" s="727"/>
      <c r="BH1006" s="727"/>
      <c r="BI1006" s="727"/>
      <c r="BJ1006" s="727"/>
      <c r="BK1006" s="727"/>
      <c r="BL1006" s="821"/>
      <c r="BM1006" s="727"/>
      <c r="BN1006" s="727"/>
      <c r="BO1006" s="727"/>
      <c r="BP1006" s="727"/>
      <c r="BQ1006" s="727"/>
      <c r="BR1006" s="821"/>
      <c r="BS1006" s="727"/>
      <c r="BT1006" s="727"/>
      <c r="BU1006" s="727"/>
      <c r="BV1006" s="591"/>
      <c r="BW1006" s="224" t="str">
        <f t="shared" si="973"/>
        <v xml:space="preserve"> </v>
      </c>
      <c r="BX1006" s="471">
        <f t="shared" si="962"/>
        <v>915</v>
      </c>
      <c r="BY1006" s="117"/>
      <c r="BZ1006" s="117"/>
      <c r="CA1006" s="117"/>
      <c r="CB1006" s="117"/>
      <c r="CC1006" s="117"/>
      <c r="CD1006" s="461"/>
      <c r="CE1006" s="236"/>
      <c r="CF1006" s="224" t="str">
        <f t="shared" si="963"/>
        <v xml:space="preserve"> </v>
      </c>
      <c r="CG1006" s="116"/>
      <c r="CH1006" s="117"/>
      <c r="CI1006" s="117"/>
      <c r="CJ1006" s="117"/>
      <c r="CK1006" s="472"/>
      <c r="CL1006" s="472"/>
      <c r="CM1006" s="472"/>
      <c r="CN1006" s="472"/>
      <c r="CO1006" s="117"/>
      <c r="CP1006" s="253"/>
      <c r="CQ1006" s="120"/>
      <c r="CR1006" s="224" t="str" cm="1">
        <f t="array" ref="CR1006">IF(AND(SUM(COUNTIF(CG1006:CM1006,{"*不明*","*その他*"})+COUNTIF(CO1006:CP1006,{"*不明*","*その他*"}))&gt;0,CQ1006=""),"その他・不明の場合,10)具体的内容、理由を記入",IF(OR(AND(CI1006=CI$65,COUNTA(CJ1006:CM1006)&lt;4),AND(OR(CI1006=CI$63,CI1006=CI$64,CI1006=CI$66,CI1006=CI$67,CI1006=CI$68,CI1006=""),COUNTA(CJ1006:CM1006)&gt;0)),"3)介護保険認定済→要介護度、認知症自立度、寝たきり度、介護保険サービス記入",IF(OR(AND(OR(CM1006=CM$63,CM1006=CM$64),CN1006=""),AND(OR(CM1006=CM$65,CM1006=CM$66),CN1006&lt;&gt;"")),"7)介護保険サービス受けている/過去受けていた→具体的内容記入"," ")))</f>
        <v xml:space="preserve"> </v>
      </c>
      <c r="CS1006" s="224" t="str">
        <f t="shared" si="964"/>
        <v xml:space="preserve"> </v>
      </c>
      <c r="CT1006" s="116"/>
      <c r="CU1006" s="253"/>
      <c r="CV1006" s="117"/>
      <c r="CW1006" s="117"/>
      <c r="CX1006" s="253"/>
      <c r="CY1006" s="117"/>
      <c r="CZ1006" s="117"/>
      <c r="DA1006" s="253"/>
      <c r="DB1006" s="117"/>
      <c r="DC1006" s="224" t="str">
        <f t="shared" si="965"/>
        <v xml:space="preserve"> </v>
      </c>
      <c r="DD1006" s="224" t="str">
        <f t="shared" si="966"/>
        <v xml:space="preserve"> </v>
      </c>
      <c r="DE1006" s="224" t="str">
        <f t="shared" si="977"/>
        <v xml:space="preserve"> </v>
      </c>
      <c r="DF1006" s="121"/>
      <c r="DG1006" s="114"/>
      <c r="DH1006" s="704"/>
      <c r="DI1006" s="119"/>
      <c r="DJ1006" s="187"/>
      <c r="DK1006" s="254"/>
      <c r="DL1006" s="224" t="str">
        <f t="shared" si="978"/>
        <v xml:space="preserve"> </v>
      </c>
      <c r="DM1006" s="224" t="str">
        <f t="shared" si="967"/>
        <v xml:space="preserve"> </v>
      </c>
      <c r="DN1006" s="474"/>
      <c r="DO1006" s="117"/>
      <c r="DP1006" s="117"/>
      <c r="DQ1006" s="117"/>
      <c r="DR1006" s="117"/>
      <c r="DS1006" s="117"/>
      <c r="DT1006" s="254"/>
      <c r="DU1006" s="476"/>
      <c r="DV1006" s="224" t="str">
        <f t="shared" si="979"/>
        <v xml:space="preserve"> </v>
      </c>
      <c r="DW1006" s="115"/>
      <c r="DX1006" s="470"/>
      <c r="DY1006" s="117"/>
      <c r="DZ1006" s="704"/>
      <c r="EA1006" s="224" t="str">
        <f t="shared" si="980"/>
        <v xml:space="preserve"> </v>
      </c>
      <c r="EB1006" s="906"/>
      <c r="EC1006" s="904"/>
      <c r="ED1006" s="904"/>
      <c r="EE1006" s="904"/>
      <c r="EF1006" s="904"/>
      <c r="EG1006" s="904"/>
      <c r="EH1006" s="904"/>
      <c r="EI1006" s="904"/>
      <c r="EJ1006" s="904"/>
      <c r="EK1006" s="905"/>
      <c r="EL1006" s="80"/>
      <c r="EM1006" s="224" t="str">
        <f t="shared" si="968"/>
        <v xml:space="preserve"> </v>
      </c>
      <c r="EN1006" s="224" t="str">
        <f t="shared" si="969"/>
        <v xml:space="preserve"> </v>
      </c>
      <c r="EO1006" s="115"/>
      <c r="EP1006" s="1050"/>
      <c r="EQ1006" s="253"/>
      <c r="ER1006" s="117"/>
      <c r="ES1006" s="1258">
        <f t="shared" si="970"/>
        <v>915</v>
      </c>
      <c r="ET1006" s="224" t="str">
        <f t="shared" si="971"/>
        <v xml:space="preserve"> </v>
      </c>
      <c r="EU1006" s="477" t="str">
        <f t="shared" si="972"/>
        <v/>
      </c>
      <c r="EV1006" s="1334" t="str">
        <f t="shared" si="975"/>
        <v xml:space="preserve"> </v>
      </c>
      <c r="EW1006" s="1332" t="str">
        <f t="shared" si="1019"/>
        <v/>
      </c>
      <c r="EX1006" s="1275" t="str">
        <f t="shared" si="1001"/>
        <v/>
      </c>
      <c r="EY1006" s="1275" t="str">
        <f t="shared" si="1002"/>
        <v/>
      </c>
      <c r="EZ1006" s="1275" t="str">
        <f t="shared" si="1003"/>
        <v/>
      </c>
      <c r="FA1006" s="1275" t="str">
        <f t="shared" si="1004"/>
        <v/>
      </c>
      <c r="FB1006" s="1275" t="str">
        <f t="shared" si="1005"/>
        <v/>
      </c>
      <c r="FC1006" s="1333" t="str">
        <f t="shared" si="1006"/>
        <v/>
      </c>
      <c r="FE1006" s="1234" t="str">
        <f t="shared" si="1007"/>
        <v xml:space="preserve"> </v>
      </c>
      <c r="FF1006" s="1234" t="str">
        <f t="shared" si="1008"/>
        <v xml:space="preserve"> </v>
      </c>
      <c r="FG1006" s="1234" t="str">
        <f t="shared" si="1009"/>
        <v xml:space="preserve"> </v>
      </c>
      <c r="FH1006" s="1234" t="str">
        <f t="shared" si="1010"/>
        <v xml:space="preserve"> </v>
      </c>
      <c r="FI1006" s="1234" t="str">
        <f t="shared" si="981"/>
        <v xml:space="preserve"> </v>
      </c>
      <c r="FJ1006" s="1234" t="str">
        <f t="shared" si="1011"/>
        <v xml:space="preserve"> </v>
      </c>
      <c r="FK1006" s="1234">
        <f t="shared" si="982"/>
        <v>0</v>
      </c>
      <c r="FL1006" s="1227"/>
      <c r="FM1006" s="1234" t="str">
        <f t="shared" si="983"/>
        <v xml:space="preserve"> </v>
      </c>
      <c r="FN1006" s="1234" t="str">
        <f t="shared" si="984"/>
        <v xml:space="preserve"> </v>
      </c>
      <c r="FO1006" s="1234" t="str">
        <f t="shared" si="1012"/>
        <v xml:space="preserve"> </v>
      </c>
      <c r="FP1006" s="1234" t="str">
        <f t="shared" si="1013"/>
        <v xml:space="preserve"> </v>
      </c>
      <c r="FQ1006" s="1234" t="str">
        <f t="shared" si="985"/>
        <v xml:space="preserve"> </v>
      </c>
      <c r="FR1006" s="1234" t="str">
        <f t="shared" si="1014"/>
        <v xml:space="preserve"> </v>
      </c>
      <c r="FS1006" s="1234">
        <f t="shared" si="1020"/>
        <v>0</v>
      </c>
      <c r="FT1006" s="1227"/>
      <c r="FU1006" s="1234" t="str">
        <f t="shared" si="1015"/>
        <v xml:space="preserve"> </v>
      </c>
      <c r="FV1006" s="1234" t="str">
        <f t="shared" si="1016"/>
        <v xml:space="preserve"> </v>
      </c>
      <c r="FW1006" s="1234" t="str">
        <f t="shared" si="1017"/>
        <v xml:space="preserve"> </v>
      </c>
      <c r="FX1006" s="1234" t="str">
        <f t="shared" si="986"/>
        <v xml:space="preserve"> </v>
      </c>
      <c r="FY1006" s="1234" t="str">
        <f t="shared" si="987"/>
        <v xml:space="preserve"> </v>
      </c>
      <c r="FZ1006" s="1234" t="str">
        <f t="shared" si="1018"/>
        <v xml:space="preserve"> </v>
      </c>
      <c r="GA1006" s="1234">
        <f t="shared" si="988"/>
        <v>0</v>
      </c>
      <c r="GB1006" s="1227"/>
      <c r="GC1006" s="1234" t="str">
        <f t="shared" si="989"/>
        <v xml:space="preserve"> </v>
      </c>
      <c r="GD1006" s="1234" t="str">
        <f t="shared" si="990"/>
        <v xml:space="preserve"> </v>
      </c>
      <c r="GE1006" s="1234" t="str">
        <f t="shared" si="991"/>
        <v xml:space="preserve"> </v>
      </c>
      <c r="GF1006" s="1234" t="str">
        <f t="shared" si="992"/>
        <v xml:space="preserve"> </v>
      </c>
      <c r="GG1006" s="1234" t="str">
        <f t="shared" si="993"/>
        <v xml:space="preserve"> </v>
      </c>
      <c r="GH1006" s="1234" t="str">
        <f t="shared" si="994"/>
        <v xml:space="preserve"> </v>
      </c>
      <c r="GI1006" s="1234" t="str">
        <f t="shared" si="995"/>
        <v xml:space="preserve"> </v>
      </c>
      <c r="GJ1006" s="1234" t="str">
        <f t="shared" si="996"/>
        <v xml:space="preserve"> </v>
      </c>
      <c r="GK1006" s="1234" t="str">
        <f t="shared" si="997"/>
        <v xml:space="preserve"> </v>
      </c>
      <c r="GL1006" s="1234" t="str">
        <f t="shared" si="998"/>
        <v xml:space="preserve"> </v>
      </c>
      <c r="GM1006" s="1234" t="str">
        <f t="shared" si="999"/>
        <v xml:space="preserve"> </v>
      </c>
      <c r="GN1006" s="1234">
        <f t="shared" si="1000"/>
        <v>0</v>
      </c>
    </row>
    <row r="1007" spans="1:196" s="100" customFormat="1" ht="27" customHeight="1" thickTop="1" thickBot="1">
      <c r="A1007" s="1208">
        <f>【A票】【D票】!$D$10</f>
        <v>0</v>
      </c>
      <c r="B1007" s="1212">
        <f>【A票】【D票】!$H$10</f>
        <v>0</v>
      </c>
      <c r="C1007" s="1213" t="str">
        <f>【A票】【D票】!$K$10</f>
        <v xml:space="preserve"> </v>
      </c>
      <c r="D1007" s="1214">
        <f t="shared" si="974"/>
        <v>916</v>
      </c>
      <c r="E1007" s="914"/>
      <c r="F1007" s="467"/>
      <c r="G1007" s="469"/>
      <c r="H1007" s="224" t="str">
        <f t="shared" si="960"/>
        <v xml:space="preserve"> </v>
      </c>
      <c r="I1007" s="704"/>
      <c r="J1007" s="117"/>
      <c r="K1007" s="117"/>
      <c r="L1007" s="117"/>
      <c r="M1007" s="117"/>
      <c r="N1007" s="117"/>
      <c r="O1007" s="117"/>
      <c r="P1007" s="117"/>
      <c r="Q1007" s="117"/>
      <c r="R1007" s="117"/>
      <c r="S1007" s="117"/>
      <c r="T1007" s="254"/>
      <c r="U1007" s="646"/>
      <c r="V1007" s="646"/>
      <c r="W1007" s="114"/>
      <c r="X1007" s="254"/>
      <c r="Y1007" s="224" t="str">
        <f t="shared" si="961"/>
        <v xml:space="preserve"> </v>
      </c>
      <c r="Z1007" s="579"/>
      <c r="AA1007" s="704"/>
      <c r="AB1007" s="119"/>
      <c r="AC1007" s="224" t="str">
        <f t="shared" si="976"/>
        <v xml:space="preserve"> </v>
      </c>
      <c r="AD1007" s="115"/>
      <c r="AE1007" s="253"/>
      <c r="AF1007" s="704"/>
      <c r="AG1007" s="727"/>
      <c r="AH1007" s="727"/>
      <c r="AI1007" s="727"/>
      <c r="AJ1007" s="727"/>
      <c r="AK1007" s="591"/>
      <c r="AL1007" s="727"/>
      <c r="AM1007" s="727"/>
      <c r="AN1007" s="727"/>
      <c r="AO1007" s="727"/>
      <c r="AP1007" s="727"/>
      <c r="AQ1007" s="727"/>
      <c r="AR1007" s="727"/>
      <c r="AS1007" s="727"/>
      <c r="AT1007" s="727"/>
      <c r="AU1007" s="727"/>
      <c r="AV1007" s="727"/>
      <c r="AW1007" s="727"/>
      <c r="AX1007" s="727"/>
      <c r="AY1007" s="727"/>
      <c r="AZ1007" s="727"/>
      <c r="BA1007" s="727"/>
      <c r="BB1007" s="727"/>
      <c r="BC1007" s="821"/>
      <c r="BD1007" s="727"/>
      <c r="BE1007" s="727"/>
      <c r="BF1007" s="727"/>
      <c r="BG1007" s="727"/>
      <c r="BH1007" s="727"/>
      <c r="BI1007" s="727"/>
      <c r="BJ1007" s="727"/>
      <c r="BK1007" s="727"/>
      <c r="BL1007" s="821"/>
      <c r="BM1007" s="727"/>
      <c r="BN1007" s="727"/>
      <c r="BO1007" s="727"/>
      <c r="BP1007" s="727"/>
      <c r="BQ1007" s="727"/>
      <c r="BR1007" s="821"/>
      <c r="BS1007" s="727"/>
      <c r="BT1007" s="727"/>
      <c r="BU1007" s="727"/>
      <c r="BV1007" s="591"/>
      <c r="BW1007" s="224" t="str">
        <f t="shared" si="973"/>
        <v xml:space="preserve"> </v>
      </c>
      <c r="BX1007" s="471">
        <f t="shared" si="962"/>
        <v>916</v>
      </c>
      <c r="BY1007" s="117"/>
      <c r="BZ1007" s="117"/>
      <c r="CA1007" s="117"/>
      <c r="CB1007" s="117"/>
      <c r="CC1007" s="117"/>
      <c r="CD1007" s="461"/>
      <c r="CE1007" s="236"/>
      <c r="CF1007" s="224" t="str">
        <f t="shared" si="963"/>
        <v xml:space="preserve"> </v>
      </c>
      <c r="CG1007" s="116"/>
      <c r="CH1007" s="117"/>
      <c r="CI1007" s="117"/>
      <c r="CJ1007" s="117"/>
      <c r="CK1007" s="472"/>
      <c r="CL1007" s="472"/>
      <c r="CM1007" s="472"/>
      <c r="CN1007" s="472"/>
      <c r="CO1007" s="117"/>
      <c r="CP1007" s="253"/>
      <c r="CQ1007" s="120"/>
      <c r="CR1007" s="224" t="str" cm="1">
        <f t="array" ref="CR1007">IF(AND(SUM(COUNTIF(CG1007:CM1007,{"*不明*","*その他*"})+COUNTIF(CO1007:CP1007,{"*不明*","*その他*"}))&gt;0,CQ1007=""),"その他・不明の場合,10)具体的内容、理由を記入",IF(OR(AND(CI1007=CI$65,COUNTA(CJ1007:CM1007)&lt;4),AND(OR(CI1007=CI$63,CI1007=CI$64,CI1007=CI$66,CI1007=CI$67,CI1007=CI$68,CI1007=""),COUNTA(CJ1007:CM1007)&gt;0)),"3)介護保険認定済→要介護度、認知症自立度、寝たきり度、介護保険サービス記入",IF(OR(AND(OR(CM1007=CM$63,CM1007=CM$64),CN1007=""),AND(OR(CM1007=CM$65,CM1007=CM$66),CN1007&lt;&gt;"")),"7)介護保険サービス受けている/過去受けていた→具体的内容記入"," ")))</f>
        <v xml:space="preserve"> </v>
      </c>
      <c r="CS1007" s="224" t="str">
        <f t="shared" si="964"/>
        <v xml:space="preserve"> </v>
      </c>
      <c r="CT1007" s="116"/>
      <c r="CU1007" s="253"/>
      <c r="CV1007" s="117"/>
      <c r="CW1007" s="117"/>
      <c r="CX1007" s="253"/>
      <c r="CY1007" s="117"/>
      <c r="CZ1007" s="117"/>
      <c r="DA1007" s="253"/>
      <c r="DB1007" s="117"/>
      <c r="DC1007" s="224" t="str">
        <f t="shared" si="965"/>
        <v xml:space="preserve"> </v>
      </c>
      <c r="DD1007" s="224" t="str">
        <f t="shared" si="966"/>
        <v xml:space="preserve"> </v>
      </c>
      <c r="DE1007" s="224" t="str">
        <f t="shared" si="977"/>
        <v xml:space="preserve"> </v>
      </c>
      <c r="DF1007" s="121"/>
      <c r="DG1007" s="114"/>
      <c r="DH1007" s="704"/>
      <c r="DI1007" s="119"/>
      <c r="DJ1007" s="187"/>
      <c r="DK1007" s="254"/>
      <c r="DL1007" s="224" t="str">
        <f t="shared" si="978"/>
        <v xml:space="preserve"> </v>
      </c>
      <c r="DM1007" s="224" t="str">
        <f t="shared" si="967"/>
        <v xml:space="preserve"> </v>
      </c>
      <c r="DN1007" s="474"/>
      <c r="DO1007" s="117"/>
      <c r="DP1007" s="117"/>
      <c r="DQ1007" s="117"/>
      <c r="DR1007" s="117"/>
      <c r="DS1007" s="117"/>
      <c r="DT1007" s="254"/>
      <c r="DU1007" s="476"/>
      <c r="DV1007" s="224" t="str">
        <f t="shared" si="979"/>
        <v xml:space="preserve"> </v>
      </c>
      <c r="DW1007" s="115"/>
      <c r="DX1007" s="470"/>
      <c r="DY1007" s="117"/>
      <c r="DZ1007" s="704"/>
      <c r="EA1007" s="224" t="str">
        <f t="shared" si="980"/>
        <v xml:space="preserve"> </v>
      </c>
      <c r="EB1007" s="906"/>
      <c r="EC1007" s="904"/>
      <c r="ED1007" s="904"/>
      <c r="EE1007" s="904"/>
      <c r="EF1007" s="904"/>
      <c r="EG1007" s="904"/>
      <c r="EH1007" s="904"/>
      <c r="EI1007" s="904"/>
      <c r="EJ1007" s="904"/>
      <c r="EK1007" s="905"/>
      <c r="EL1007" s="80"/>
      <c r="EM1007" s="224" t="str">
        <f t="shared" si="968"/>
        <v xml:space="preserve"> </v>
      </c>
      <c r="EN1007" s="224" t="str">
        <f t="shared" si="969"/>
        <v xml:space="preserve"> </v>
      </c>
      <c r="EO1007" s="115"/>
      <c r="EP1007" s="1050"/>
      <c r="EQ1007" s="253"/>
      <c r="ER1007" s="117"/>
      <c r="ES1007" s="1258">
        <f t="shared" si="970"/>
        <v>916</v>
      </c>
      <c r="ET1007" s="224" t="str">
        <f t="shared" si="971"/>
        <v xml:space="preserve"> </v>
      </c>
      <c r="EU1007" s="477" t="str">
        <f t="shared" si="972"/>
        <v/>
      </c>
      <c r="EV1007" s="1334" t="str">
        <f t="shared" si="975"/>
        <v xml:space="preserve"> </v>
      </c>
      <c r="EW1007" s="1332" t="str">
        <f t="shared" si="1019"/>
        <v/>
      </c>
      <c r="EX1007" s="1275" t="str">
        <f t="shared" si="1001"/>
        <v/>
      </c>
      <c r="EY1007" s="1275" t="str">
        <f t="shared" si="1002"/>
        <v/>
      </c>
      <c r="EZ1007" s="1275" t="str">
        <f t="shared" si="1003"/>
        <v/>
      </c>
      <c r="FA1007" s="1275" t="str">
        <f t="shared" si="1004"/>
        <v/>
      </c>
      <c r="FB1007" s="1275" t="str">
        <f t="shared" si="1005"/>
        <v/>
      </c>
      <c r="FC1007" s="1333" t="str">
        <f t="shared" si="1006"/>
        <v/>
      </c>
      <c r="FE1007" s="1234" t="str">
        <f t="shared" si="1007"/>
        <v xml:space="preserve"> </v>
      </c>
      <c r="FF1007" s="1234" t="str">
        <f t="shared" si="1008"/>
        <v xml:space="preserve"> </v>
      </c>
      <c r="FG1007" s="1234" t="str">
        <f t="shared" si="1009"/>
        <v xml:space="preserve"> </v>
      </c>
      <c r="FH1007" s="1234" t="str">
        <f t="shared" si="1010"/>
        <v xml:space="preserve"> </v>
      </c>
      <c r="FI1007" s="1234" t="str">
        <f t="shared" si="981"/>
        <v xml:space="preserve"> </v>
      </c>
      <c r="FJ1007" s="1234" t="str">
        <f t="shared" si="1011"/>
        <v xml:space="preserve"> </v>
      </c>
      <c r="FK1007" s="1234">
        <f t="shared" si="982"/>
        <v>0</v>
      </c>
      <c r="FL1007" s="1227"/>
      <c r="FM1007" s="1234" t="str">
        <f t="shared" si="983"/>
        <v xml:space="preserve"> </v>
      </c>
      <c r="FN1007" s="1234" t="str">
        <f t="shared" si="984"/>
        <v xml:space="preserve"> </v>
      </c>
      <c r="FO1007" s="1234" t="str">
        <f t="shared" si="1012"/>
        <v xml:space="preserve"> </v>
      </c>
      <c r="FP1007" s="1234" t="str">
        <f t="shared" si="1013"/>
        <v xml:space="preserve"> </v>
      </c>
      <c r="FQ1007" s="1234" t="str">
        <f t="shared" si="985"/>
        <v xml:space="preserve"> </v>
      </c>
      <c r="FR1007" s="1234" t="str">
        <f t="shared" si="1014"/>
        <v xml:space="preserve"> </v>
      </c>
      <c r="FS1007" s="1234">
        <f t="shared" si="1020"/>
        <v>0</v>
      </c>
      <c r="FT1007" s="1227"/>
      <c r="FU1007" s="1234" t="str">
        <f t="shared" si="1015"/>
        <v xml:space="preserve"> </v>
      </c>
      <c r="FV1007" s="1234" t="str">
        <f t="shared" si="1016"/>
        <v xml:space="preserve"> </v>
      </c>
      <c r="FW1007" s="1234" t="str">
        <f t="shared" si="1017"/>
        <v xml:space="preserve"> </v>
      </c>
      <c r="FX1007" s="1234" t="str">
        <f t="shared" si="986"/>
        <v xml:space="preserve"> </v>
      </c>
      <c r="FY1007" s="1234" t="str">
        <f t="shared" si="987"/>
        <v xml:space="preserve"> </v>
      </c>
      <c r="FZ1007" s="1234" t="str">
        <f t="shared" si="1018"/>
        <v xml:space="preserve"> </v>
      </c>
      <c r="GA1007" s="1234">
        <f t="shared" si="988"/>
        <v>0</v>
      </c>
      <c r="GB1007" s="1227"/>
      <c r="GC1007" s="1234" t="str">
        <f t="shared" si="989"/>
        <v xml:space="preserve"> </v>
      </c>
      <c r="GD1007" s="1234" t="str">
        <f t="shared" si="990"/>
        <v xml:space="preserve"> </v>
      </c>
      <c r="GE1007" s="1234" t="str">
        <f t="shared" si="991"/>
        <v xml:space="preserve"> </v>
      </c>
      <c r="GF1007" s="1234" t="str">
        <f t="shared" si="992"/>
        <v xml:space="preserve"> </v>
      </c>
      <c r="GG1007" s="1234" t="str">
        <f t="shared" si="993"/>
        <v xml:space="preserve"> </v>
      </c>
      <c r="GH1007" s="1234" t="str">
        <f t="shared" si="994"/>
        <v xml:space="preserve"> </v>
      </c>
      <c r="GI1007" s="1234" t="str">
        <f t="shared" si="995"/>
        <v xml:space="preserve"> </v>
      </c>
      <c r="GJ1007" s="1234" t="str">
        <f t="shared" si="996"/>
        <v xml:space="preserve"> </v>
      </c>
      <c r="GK1007" s="1234" t="str">
        <f t="shared" si="997"/>
        <v xml:space="preserve"> </v>
      </c>
      <c r="GL1007" s="1234" t="str">
        <f t="shared" si="998"/>
        <v xml:space="preserve"> </v>
      </c>
      <c r="GM1007" s="1234" t="str">
        <f t="shared" si="999"/>
        <v xml:space="preserve"> </v>
      </c>
      <c r="GN1007" s="1234">
        <f t="shared" si="1000"/>
        <v>0</v>
      </c>
    </row>
    <row r="1008" spans="1:196" s="100" customFormat="1" ht="27" customHeight="1" thickTop="1" thickBot="1">
      <c r="A1008" s="1208">
        <f>【A票】【D票】!$D$10</f>
        <v>0</v>
      </c>
      <c r="B1008" s="1212">
        <f>【A票】【D票】!$H$10</f>
        <v>0</v>
      </c>
      <c r="C1008" s="1213" t="str">
        <f>【A票】【D票】!$K$10</f>
        <v xml:space="preserve"> </v>
      </c>
      <c r="D1008" s="1214">
        <f t="shared" si="974"/>
        <v>917</v>
      </c>
      <c r="E1008" s="914"/>
      <c r="F1008" s="467"/>
      <c r="G1008" s="469"/>
      <c r="H1008" s="224" t="str">
        <f t="shared" si="960"/>
        <v xml:space="preserve"> </v>
      </c>
      <c r="I1008" s="704"/>
      <c r="J1008" s="117"/>
      <c r="K1008" s="117"/>
      <c r="L1008" s="117"/>
      <c r="M1008" s="117"/>
      <c r="N1008" s="117"/>
      <c r="O1008" s="117"/>
      <c r="P1008" s="117"/>
      <c r="Q1008" s="117"/>
      <c r="R1008" s="117"/>
      <c r="S1008" s="117"/>
      <c r="T1008" s="254"/>
      <c r="U1008" s="646"/>
      <c r="V1008" s="646"/>
      <c r="W1008" s="114"/>
      <c r="X1008" s="254"/>
      <c r="Y1008" s="224" t="str">
        <f t="shared" si="961"/>
        <v xml:space="preserve"> </v>
      </c>
      <c r="Z1008" s="579"/>
      <c r="AA1008" s="704"/>
      <c r="AB1008" s="119"/>
      <c r="AC1008" s="224" t="str">
        <f t="shared" si="976"/>
        <v xml:space="preserve"> </v>
      </c>
      <c r="AD1008" s="115"/>
      <c r="AE1008" s="253"/>
      <c r="AF1008" s="704"/>
      <c r="AG1008" s="727"/>
      <c r="AH1008" s="727"/>
      <c r="AI1008" s="727"/>
      <c r="AJ1008" s="727"/>
      <c r="AK1008" s="591"/>
      <c r="AL1008" s="727"/>
      <c r="AM1008" s="727"/>
      <c r="AN1008" s="727"/>
      <c r="AO1008" s="727"/>
      <c r="AP1008" s="727"/>
      <c r="AQ1008" s="727"/>
      <c r="AR1008" s="727"/>
      <c r="AS1008" s="727"/>
      <c r="AT1008" s="727"/>
      <c r="AU1008" s="727"/>
      <c r="AV1008" s="727"/>
      <c r="AW1008" s="727"/>
      <c r="AX1008" s="727"/>
      <c r="AY1008" s="727"/>
      <c r="AZ1008" s="727"/>
      <c r="BA1008" s="727"/>
      <c r="BB1008" s="727"/>
      <c r="BC1008" s="821"/>
      <c r="BD1008" s="727"/>
      <c r="BE1008" s="727"/>
      <c r="BF1008" s="727"/>
      <c r="BG1008" s="727"/>
      <c r="BH1008" s="727"/>
      <c r="BI1008" s="727"/>
      <c r="BJ1008" s="727"/>
      <c r="BK1008" s="727"/>
      <c r="BL1008" s="821"/>
      <c r="BM1008" s="727"/>
      <c r="BN1008" s="727"/>
      <c r="BO1008" s="727"/>
      <c r="BP1008" s="727"/>
      <c r="BQ1008" s="727"/>
      <c r="BR1008" s="821"/>
      <c r="BS1008" s="727"/>
      <c r="BT1008" s="727"/>
      <c r="BU1008" s="727"/>
      <c r="BV1008" s="591"/>
      <c r="BW1008" s="224" t="str">
        <f t="shared" si="973"/>
        <v xml:space="preserve"> </v>
      </c>
      <c r="BX1008" s="471">
        <f t="shared" si="962"/>
        <v>917</v>
      </c>
      <c r="BY1008" s="117"/>
      <c r="BZ1008" s="117"/>
      <c r="CA1008" s="117"/>
      <c r="CB1008" s="117"/>
      <c r="CC1008" s="117"/>
      <c r="CD1008" s="461"/>
      <c r="CE1008" s="236"/>
      <c r="CF1008" s="224" t="str">
        <f t="shared" si="963"/>
        <v xml:space="preserve"> </v>
      </c>
      <c r="CG1008" s="116"/>
      <c r="CH1008" s="117"/>
      <c r="CI1008" s="117"/>
      <c r="CJ1008" s="117"/>
      <c r="CK1008" s="472"/>
      <c r="CL1008" s="472"/>
      <c r="CM1008" s="472"/>
      <c r="CN1008" s="472"/>
      <c r="CO1008" s="117"/>
      <c r="CP1008" s="253"/>
      <c r="CQ1008" s="120"/>
      <c r="CR1008" s="224" t="str" cm="1">
        <f t="array" ref="CR1008">IF(AND(SUM(COUNTIF(CG1008:CM1008,{"*不明*","*その他*"})+COUNTIF(CO1008:CP1008,{"*不明*","*その他*"}))&gt;0,CQ1008=""),"その他・不明の場合,10)具体的内容、理由を記入",IF(OR(AND(CI1008=CI$65,COUNTA(CJ1008:CM1008)&lt;4),AND(OR(CI1008=CI$63,CI1008=CI$64,CI1008=CI$66,CI1008=CI$67,CI1008=CI$68,CI1008=""),COUNTA(CJ1008:CM1008)&gt;0)),"3)介護保険認定済→要介護度、認知症自立度、寝たきり度、介護保険サービス記入",IF(OR(AND(OR(CM1008=CM$63,CM1008=CM$64),CN1008=""),AND(OR(CM1008=CM$65,CM1008=CM$66),CN1008&lt;&gt;"")),"7)介護保険サービス受けている/過去受けていた→具体的内容記入"," ")))</f>
        <v xml:space="preserve"> </v>
      </c>
      <c r="CS1008" s="224" t="str">
        <f t="shared" si="964"/>
        <v xml:space="preserve"> </v>
      </c>
      <c r="CT1008" s="116"/>
      <c r="CU1008" s="253"/>
      <c r="CV1008" s="117"/>
      <c r="CW1008" s="117"/>
      <c r="CX1008" s="253"/>
      <c r="CY1008" s="117"/>
      <c r="CZ1008" s="117"/>
      <c r="DA1008" s="253"/>
      <c r="DB1008" s="117"/>
      <c r="DC1008" s="224" t="str">
        <f t="shared" si="965"/>
        <v xml:space="preserve"> </v>
      </c>
      <c r="DD1008" s="224" t="str">
        <f t="shared" si="966"/>
        <v xml:space="preserve"> </v>
      </c>
      <c r="DE1008" s="224" t="str">
        <f t="shared" si="977"/>
        <v xml:space="preserve"> </v>
      </c>
      <c r="DF1008" s="121"/>
      <c r="DG1008" s="114"/>
      <c r="DH1008" s="704"/>
      <c r="DI1008" s="119"/>
      <c r="DJ1008" s="187"/>
      <c r="DK1008" s="254"/>
      <c r="DL1008" s="224" t="str">
        <f t="shared" si="978"/>
        <v xml:space="preserve"> </v>
      </c>
      <c r="DM1008" s="224" t="str">
        <f t="shared" si="967"/>
        <v xml:space="preserve"> </v>
      </c>
      <c r="DN1008" s="474"/>
      <c r="DO1008" s="117"/>
      <c r="DP1008" s="117"/>
      <c r="DQ1008" s="117"/>
      <c r="DR1008" s="117"/>
      <c r="DS1008" s="117"/>
      <c r="DT1008" s="254"/>
      <c r="DU1008" s="476"/>
      <c r="DV1008" s="224" t="str">
        <f t="shared" si="979"/>
        <v xml:space="preserve"> </v>
      </c>
      <c r="DW1008" s="115"/>
      <c r="DX1008" s="470"/>
      <c r="DY1008" s="117"/>
      <c r="DZ1008" s="704"/>
      <c r="EA1008" s="224" t="str">
        <f t="shared" si="980"/>
        <v xml:space="preserve"> </v>
      </c>
      <c r="EB1008" s="906"/>
      <c r="EC1008" s="904"/>
      <c r="ED1008" s="904"/>
      <c r="EE1008" s="904"/>
      <c r="EF1008" s="904"/>
      <c r="EG1008" s="904"/>
      <c r="EH1008" s="904"/>
      <c r="EI1008" s="904"/>
      <c r="EJ1008" s="904"/>
      <c r="EK1008" s="905"/>
      <c r="EL1008" s="80"/>
      <c r="EM1008" s="224" t="str">
        <f t="shared" si="968"/>
        <v xml:space="preserve"> </v>
      </c>
      <c r="EN1008" s="224" t="str">
        <f t="shared" si="969"/>
        <v xml:space="preserve"> </v>
      </c>
      <c r="EO1008" s="115"/>
      <c r="EP1008" s="1050"/>
      <c r="EQ1008" s="253"/>
      <c r="ER1008" s="117"/>
      <c r="ES1008" s="1258">
        <f t="shared" si="970"/>
        <v>917</v>
      </c>
      <c r="ET1008" s="224" t="str">
        <f t="shared" si="971"/>
        <v xml:space="preserve"> </v>
      </c>
      <c r="EU1008" s="477" t="str">
        <f t="shared" si="972"/>
        <v/>
      </c>
      <c r="EV1008" s="1334" t="str">
        <f t="shared" si="975"/>
        <v xml:space="preserve"> </v>
      </c>
      <c r="EW1008" s="1332" t="str">
        <f t="shared" si="1019"/>
        <v/>
      </c>
      <c r="EX1008" s="1275" t="str">
        <f t="shared" si="1001"/>
        <v/>
      </c>
      <c r="EY1008" s="1275" t="str">
        <f t="shared" si="1002"/>
        <v/>
      </c>
      <c r="EZ1008" s="1275" t="str">
        <f t="shared" si="1003"/>
        <v/>
      </c>
      <c r="FA1008" s="1275" t="str">
        <f t="shared" si="1004"/>
        <v/>
      </c>
      <c r="FB1008" s="1275" t="str">
        <f t="shared" si="1005"/>
        <v/>
      </c>
      <c r="FC1008" s="1333" t="str">
        <f t="shared" si="1006"/>
        <v/>
      </c>
      <c r="FE1008" s="1234" t="str">
        <f t="shared" si="1007"/>
        <v xml:space="preserve"> </v>
      </c>
      <c r="FF1008" s="1234" t="str">
        <f t="shared" si="1008"/>
        <v xml:space="preserve"> </v>
      </c>
      <c r="FG1008" s="1234" t="str">
        <f t="shared" si="1009"/>
        <v xml:space="preserve"> </v>
      </c>
      <c r="FH1008" s="1234" t="str">
        <f t="shared" si="1010"/>
        <v xml:space="preserve"> </v>
      </c>
      <c r="FI1008" s="1234" t="str">
        <f t="shared" si="981"/>
        <v xml:space="preserve"> </v>
      </c>
      <c r="FJ1008" s="1234" t="str">
        <f t="shared" si="1011"/>
        <v xml:space="preserve"> </v>
      </c>
      <c r="FK1008" s="1234">
        <f t="shared" si="982"/>
        <v>0</v>
      </c>
      <c r="FL1008" s="1227"/>
      <c r="FM1008" s="1234" t="str">
        <f t="shared" si="983"/>
        <v xml:space="preserve"> </v>
      </c>
      <c r="FN1008" s="1234" t="str">
        <f t="shared" si="984"/>
        <v xml:space="preserve"> </v>
      </c>
      <c r="FO1008" s="1234" t="str">
        <f t="shared" si="1012"/>
        <v xml:space="preserve"> </v>
      </c>
      <c r="FP1008" s="1234" t="str">
        <f t="shared" si="1013"/>
        <v xml:space="preserve"> </v>
      </c>
      <c r="FQ1008" s="1234" t="str">
        <f t="shared" si="985"/>
        <v xml:space="preserve"> </v>
      </c>
      <c r="FR1008" s="1234" t="str">
        <f t="shared" si="1014"/>
        <v xml:space="preserve"> </v>
      </c>
      <c r="FS1008" s="1234">
        <f t="shared" si="1020"/>
        <v>0</v>
      </c>
      <c r="FT1008" s="1227"/>
      <c r="FU1008" s="1234" t="str">
        <f t="shared" si="1015"/>
        <v xml:space="preserve"> </v>
      </c>
      <c r="FV1008" s="1234" t="str">
        <f t="shared" si="1016"/>
        <v xml:space="preserve"> </v>
      </c>
      <c r="FW1008" s="1234" t="str">
        <f t="shared" si="1017"/>
        <v xml:space="preserve"> </v>
      </c>
      <c r="FX1008" s="1234" t="str">
        <f t="shared" si="986"/>
        <v xml:space="preserve"> </v>
      </c>
      <c r="FY1008" s="1234" t="str">
        <f t="shared" si="987"/>
        <v xml:space="preserve"> </v>
      </c>
      <c r="FZ1008" s="1234" t="str">
        <f t="shared" si="1018"/>
        <v xml:space="preserve"> </v>
      </c>
      <c r="GA1008" s="1234">
        <f t="shared" si="988"/>
        <v>0</v>
      </c>
      <c r="GB1008" s="1227"/>
      <c r="GC1008" s="1234" t="str">
        <f t="shared" si="989"/>
        <v xml:space="preserve"> </v>
      </c>
      <c r="GD1008" s="1234" t="str">
        <f t="shared" si="990"/>
        <v xml:space="preserve"> </v>
      </c>
      <c r="GE1008" s="1234" t="str">
        <f t="shared" si="991"/>
        <v xml:space="preserve"> </v>
      </c>
      <c r="GF1008" s="1234" t="str">
        <f t="shared" si="992"/>
        <v xml:space="preserve"> </v>
      </c>
      <c r="GG1008" s="1234" t="str">
        <f t="shared" si="993"/>
        <v xml:space="preserve"> </v>
      </c>
      <c r="GH1008" s="1234" t="str">
        <f t="shared" si="994"/>
        <v xml:space="preserve"> </v>
      </c>
      <c r="GI1008" s="1234" t="str">
        <f t="shared" si="995"/>
        <v xml:space="preserve"> </v>
      </c>
      <c r="GJ1008" s="1234" t="str">
        <f t="shared" si="996"/>
        <v xml:space="preserve"> </v>
      </c>
      <c r="GK1008" s="1234" t="str">
        <f t="shared" si="997"/>
        <v xml:space="preserve"> </v>
      </c>
      <c r="GL1008" s="1234" t="str">
        <f t="shared" si="998"/>
        <v xml:space="preserve"> </v>
      </c>
      <c r="GM1008" s="1234" t="str">
        <f t="shared" si="999"/>
        <v xml:space="preserve"> </v>
      </c>
      <c r="GN1008" s="1234">
        <f t="shared" si="1000"/>
        <v>0</v>
      </c>
    </row>
    <row r="1009" spans="1:196" s="100" customFormat="1" ht="27" customHeight="1" thickTop="1" thickBot="1">
      <c r="A1009" s="1208">
        <f>【A票】【D票】!$D$10</f>
        <v>0</v>
      </c>
      <c r="B1009" s="1212">
        <f>【A票】【D票】!$H$10</f>
        <v>0</v>
      </c>
      <c r="C1009" s="1213" t="str">
        <f>【A票】【D票】!$K$10</f>
        <v xml:space="preserve"> </v>
      </c>
      <c r="D1009" s="1214">
        <f t="shared" si="974"/>
        <v>918</v>
      </c>
      <c r="E1009" s="914"/>
      <c r="F1009" s="467"/>
      <c r="G1009" s="469"/>
      <c r="H1009" s="224" t="str">
        <f t="shared" si="960"/>
        <v xml:space="preserve"> </v>
      </c>
      <c r="I1009" s="704"/>
      <c r="J1009" s="117"/>
      <c r="K1009" s="117"/>
      <c r="L1009" s="117"/>
      <c r="M1009" s="117"/>
      <c r="N1009" s="117"/>
      <c r="O1009" s="117"/>
      <c r="P1009" s="117"/>
      <c r="Q1009" s="117"/>
      <c r="R1009" s="117"/>
      <c r="S1009" s="117"/>
      <c r="T1009" s="254"/>
      <c r="U1009" s="646"/>
      <c r="V1009" s="646"/>
      <c r="W1009" s="114"/>
      <c r="X1009" s="254"/>
      <c r="Y1009" s="224" t="str">
        <f t="shared" si="961"/>
        <v xml:space="preserve"> </v>
      </c>
      <c r="Z1009" s="579"/>
      <c r="AA1009" s="704"/>
      <c r="AB1009" s="119"/>
      <c r="AC1009" s="224" t="str">
        <f t="shared" si="976"/>
        <v xml:space="preserve"> </v>
      </c>
      <c r="AD1009" s="115"/>
      <c r="AE1009" s="253"/>
      <c r="AF1009" s="704"/>
      <c r="AG1009" s="727"/>
      <c r="AH1009" s="727"/>
      <c r="AI1009" s="727"/>
      <c r="AJ1009" s="727"/>
      <c r="AK1009" s="591"/>
      <c r="AL1009" s="727"/>
      <c r="AM1009" s="727"/>
      <c r="AN1009" s="727"/>
      <c r="AO1009" s="727"/>
      <c r="AP1009" s="727"/>
      <c r="AQ1009" s="727"/>
      <c r="AR1009" s="727"/>
      <c r="AS1009" s="727"/>
      <c r="AT1009" s="727"/>
      <c r="AU1009" s="727"/>
      <c r="AV1009" s="727"/>
      <c r="AW1009" s="727"/>
      <c r="AX1009" s="727"/>
      <c r="AY1009" s="727"/>
      <c r="AZ1009" s="727"/>
      <c r="BA1009" s="727"/>
      <c r="BB1009" s="727"/>
      <c r="BC1009" s="821"/>
      <c r="BD1009" s="727"/>
      <c r="BE1009" s="727"/>
      <c r="BF1009" s="727"/>
      <c r="BG1009" s="727"/>
      <c r="BH1009" s="727"/>
      <c r="BI1009" s="727"/>
      <c r="BJ1009" s="727"/>
      <c r="BK1009" s="727"/>
      <c r="BL1009" s="821"/>
      <c r="BM1009" s="727"/>
      <c r="BN1009" s="727"/>
      <c r="BO1009" s="727"/>
      <c r="BP1009" s="727"/>
      <c r="BQ1009" s="727"/>
      <c r="BR1009" s="821"/>
      <c r="BS1009" s="727"/>
      <c r="BT1009" s="727"/>
      <c r="BU1009" s="727"/>
      <c r="BV1009" s="591"/>
      <c r="BW1009" s="224" t="str">
        <f t="shared" si="973"/>
        <v xml:space="preserve"> </v>
      </c>
      <c r="BX1009" s="471">
        <f t="shared" si="962"/>
        <v>918</v>
      </c>
      <c r="BY1009" s="117"/>
      <c r="BZ1009" s="117"/>
      <c r="CA1009" s="117"/>
      <c r="CB1009" s="117"/>
      <c r="CC1009" s="117"/>
      <c r="CD1009" s="461"/>
      <c r="CE1009" s="236"/>
      <c r="CF1009" s="224" t="str">
        <f t="shared" si="963"/>
        <v xml:space="preserve"> </v>
      </c>
      <c r="CG1009" s="116"/>
      <c r="CH1009" s="117"/>
      <c r="CI1009" s="117"/>
      <c r="CJ1009" s="117"/>
      <c r="CK1009" s="472"/>
      <c r="CL1009" s="472"/>
      <c r="CM1009" s="472"/>
      <c r="CN1009" s="472"/>
      <c r="CO1009" s="117"/>
      <c r="CP1009" s="253"/>
      <c r="CQ1009" s="120"/>
      <c r="CR1009" s="224" t="str" cm="1">
        <f t="array" ref="CR1009">IF(AND(SUM(COUNTIF(CG1009:CM1009,{"*不明*","*その他*"})+COUNTIF(CO1009:CP1009,{"*不明*","*その他*"}))&gt;0,CQ1009=""),"その他・不明の場合,10)具体的内容、理由を記入",IF(OR(AND(CI1009=CI$65,COUNTA(CJ1009:CM1009)&lt;4),AND(OR(CI1009=CI$63,CI1009=CI$64,CI1009=CI$66,CI1009=CI$67,CI1009=CI$68,CI1009=""),COUNTA(CJ1009:CM1009)&gt;0)),"3)介護保険認定済→要介護度、認知症自立度、寝たきり度、介護保険サービス記入",IF(OR(AND(OR(CM1009=CM$63,CM1009=CM$64),CN1009=""),AND(OR(CM1009=CM$65,CM1009=CM$66),CN1009&lt;&gt;"")),"7)介護保険サービス受けている/過去受けていた→具体的内容記入"," ")))</f>
        <v xml:space="preserve"> </v>
      </c>
      <c r="CS1009" s="224" t="str">
        <f t="shared" si="964"/>
        <v xml:space="preserve"> </v>
      </c>
      <c r="CT1009" s="116"/>
      <c r="CU1009" s="253"/>
      <c r="CV1009" s="117"/>
      <c r="CW1009" s="117"/>
      <c r="CX1009" s="253"/>
      <c r="CY1009" s="117"/>
      <c r="CZ1009" s="117"/>
      <c r="DA1009" s="253"/>
      <c r="DB1009" s="117"/>
      <c r="DC1009" s="224" t="str">
        <f t="shared" si="965"/>
        <v xml:space="preserve"> </v>
      </c>
      <c r="DD1009" s="224" t="str">
        <f t="shared" si="966"/>
        <v xml:space="preserve"> </v>
      </c>
      <c r="DE1009" s="224" t="str">
        <f t="shared" si="977"/>
        <v xml:space="preserve"> </v>
      </c>
      <c r="DF1009" s="121"/>
      <c r="DG1009" s="114"/>
      <c r="DH1009" s="704"/>
      <c r="DI1009" s="119"/>
      <c r="DJ1009" s="187"/>
      <c r="DK1009" s="254"/>
      <c r="DL1009" s="224" t="str">
        <f t="shared" si="978"/>
        <v xml:space="preserve"> </v>
      </c>
      <c r="DM1009" s="224" t="str">
        <f t="shared" si="967"/>
        <v xml:space="preserve"> </v>
      </c>
      <c r="DN1009" s="474"/>
      <c r="DO1009" s="117"/>
      <c r="DP1009" s="117"/>
      <c r="DQ1009" s="117"/>
      <c r="DR1009" s="117"/>
      <c r="DS1009" s="117"/>
      <c r="DT1009" s="254"/>
      <c r="DU1009" s="476"/>
      <c r="DV1009" s="224" t="str">
        <f t="shared" si="979"/>
        <v xml:space="preserve"> </v>
      </c>
      <c r="DW1009" s="115"/>
      <c r="DX1009" s="470"/>
      <c r="DY1009" s="117"/>
      <c r="DZ1009" s="704"/>
      <c r="EA1009" s="224" t="str">
        <f t="shared" si="980"/>
        <v xml:space="preserve"> </v>
      </c>
      <c r="EB1009" s="906"/>
      <c r="EC1009" s="904"/>
      <c r="ED1009" s="904"/>
      <c r="EE1009" s="904"/>
      <c r="EF1009" s="904"/>
      <c r="EG1009" s="904"/>
      <c r="EH1009" s="904"/>
      <c r="EI1009" s="904"/>
      <c r="EJ1009" s="904"/>
      <c r="EK1009" s="905"/>
      <c r="EL1009" s="80"/>
      <c r="EM1009" s="224" t="str">
        <f t="shared" si="968"/>
        <v xml:space="preserve"> </v>
      </c>
      <c r="EN1009" s="224" t="str">
        <f t="shared" si="969"/>
        <v xml:space="preserve"> </v>
      </c>
      <c r="EO1009" s="115"/>
      <c r="EP1009" s="1050"/>
      <c r="EQ1009" s="253"/>
      <c r="ER1009" s="117"/>
      <c r="ES1009" s="1258">
        <f t="shared" si="970"/>
        <v>918</v>
      </c>
      <c r="ET1009" s="224" t="str">
        <f t="shared" si="971"/>
        <v xml:space="preserve"> </v>
      </c>
      <c r="EU1009" s="477" t="str">
        <f t="shared" si="972"/>
        <v/>
      </c>
      <c r="EV1009" s="1334" t="str">
        <f t="shared" si="975"/>
        <v xml:space="preserve"> </v>
      </c>
      <c r="EW1009" s="1332" t="str">
        <f t="shared" si="1019"/>
        <v/>
      </c>
      <c r="EX1009" s="1275" t="str">
        <f t="shared" si="1001"/>
        <v/>
      </c>
      <c r="EY1009" s="1275" t="str">
        <f t="shared" si="1002"/>
        <v/>
      </c>
      <c r="EZ1009" s="1275" t="str">
        <f t="shared" si="1003"/>
        <v/>
      </c>
      <c r="FA1009" s="1275" t="str">
        <f t="shared" si="1004"/>
        <v/>
      </c>
      <c r="FB1009" s="1275" t="str">
        <f t="shared" si="1005"/>
        <v/>
      </c>
      <c r="FC1009" s="1333" t="str">
        <f t="shared" si="1006"/>
        <v/>
      </c>
      <c r="FE1009" s="1234" t="str">
        <f t="shared" si="1007"/>
        <v xml:space="preserve"> </v>
      </c>
      <c r="FF1009" s="1234" t="str">
        <f t="shared" si="1008"/>
        <v xml:space="preserve"> </v>
      </c>
      <c r="FG1009" s="1234" t="str">
        <f t="shared" si="1009"/>
        <v xml:space="preserve"> </v>
      </c>
      <c r="FH1009" s="1234" t="str">
        <f t="shared" si="1010"/>
        <v xml:space="preserve"> </v>
      </c>
      <c r="FI1009" s="1234" t="str">
        <f t="shared" si="981"/>
        <v xml:space="preserve"> </v>
      </c>
      <c r="FJ1009" s="1234" t="str">
        <f t="shared" si="1011"/>
        <v xml:space="preserve"> </v>
      </c>
      <c r="FK1009" s="1234">
        <f t="shared" si="982"/>
        <v>0</v>
      </c>
      <c r="FL1009" s="1227"/>
      <c r="FM1009" s="1234" t="str">
        <f t="shared" si="983"/>
        <v xml:space="preserve"> </v>
      </c>
      <c r="FN1009" s="1234" t="str">
        <f t="shared" si="984"/>
        <v xml:space="preserve"> </v>
      </c>
      <c r="FO1009" s="1234" t="str">
        <f t="shared" si="1012"/>
        <v xml:space="preserve"> </v>
      </c>
      <c r="FP1009" s="1234" t="str">
        <f t="shared" si="1013"/>
        <v xml:space="preserve"> </v>
      </c>
      <c r="FQ1009" s="1234" t="str">
        <f t="shared" si="985"/>
        <v xml:space="preserve"> </v>
      </c>
      <c r="FR1009" s="1234" t="str">
        <f t="shared" si="1014"/>
        <v xml:space="preserve"> </v>
      </c>
      <c r="FS1009" s="1234">
        <f t="shared" si="1020"/>
        <v>0</v>
      </c>
      <c r="FT1009" s="1227"/>
      <c r="FU1009" s="1234" t="str">
        <f t="shared" si="1015"/>
        <v xml:space="preserve"> </v>
      </c>
      <c r="FV1009" s="1234" t="str">
        <f t="shared" si="1016"/>
        <v xml:space="preserve"> </v>
      </c>
      <c r="FW1009" s="1234" t="str">
        <f t="shared" si="1017"/>
        <v xml:space="preserve"> </v>
      </c>
      <c r="FX1009" s="1234" t="str">
        <f t="shared" si="986"/>
        <v xml:space="preserve"> </v>
      </c>
      <c r="FY1009" s="1234" t="str">
        <f t="shared" si="987"/>
        <v xml:space="preserve"> </v>
      </c>
      <c r="FZ1009" s="1234" t="str">
        <f t="shared" si="1018"/>
        <v xml:space="preserve"> </v>
      </c>
      <c r="GA1009" s="1234">
        <f t="shared" si="988"/>
        <v>0</v>
      </c>
      <c r="GB1009" s="1227"/>
      <c r="GC1009" s="1234" t="str">
        <f t="shared" si="989"/>
        <v xml:space="preserve"> </v>
      </c>
      <c r="GD1009" s="1234" t="str">
        <f t="shared" si="990"/>
        <v xml:space="preserve"> </v>
      </c>
      <c r="GE1009" s="1234" t="str">
        <f t="shared" si="991"/>
        <v xml:space="preserve"> </v>
      </c>
      <c r="GF1009" s="1234" t="str">
        <f t="shared" si="992"/>
        <v xml:space="preserve"> </v>
      </c>
      <c r="GG1009" s="1234" t="str">
        <f t="shared" si="993"/>
        <v xml:space="preserve"> </v>
      </c>
      <c r="GH1009" s="1234" t="str">
        <f t="shared" si="994"/>
        <v xml:space="preserve"> </v>
      </c>
      <c r="GI1009" s="1234" t="str">
        <f t="shared" si="995"/>
        <v xml:space="preserve"> </v>
      </c>
      <c r="GJ1009" s="1234" t="str">
        <f t="shared" si="996"/>
        <v xml:space="preserve"> </v>
      </c>
      <c r="GK1009" s="1234" t="str">
        <f t="shared" si="997"/>
        <v xml:space="preserve"> </v>
      </c>
      <c r="GL1009" s="1234" t="str">
        <f t="shared" si="998"/>
        <v xml:space="preserve"> </v>
      </c>
      <c r="GM1009" s="1234" t="str">
        <f t="shared" si="999"/>
        <v xml:space="preserve"> </v>
      </c>
      <c r="GN1009" s="1234">
        <f t="shared" si="1000"/>
        <v>0</v>
      </c>
    </row>
    <row r="1010" spans="1:196" s="100" customFormat="1" ht="27" customHeight="1" thickTop="1" thickBot="1">
      <c r="A1010" s="1208">
        <f>【A票】【D票】!$D$10</f>
        <v>0</v>
      </c>
      <c r="B1010" s="1212">
        <f>【A票】【D票】!$H$10</f>
        <v>0</v>
      </c>
      <c r="C1010" s="1213" t="str">
        <f>【A票】【D票】!$K$10</f>
        <v xml:space="preserve"> </v>
      </c>
      <c r="D1010" s="1214">
        <f t="shared" si="974"/>
        <v>919</v>
      </c>
      <c r="E1010" s="914"/>
      <c r="F1010" s="467"/>
      <c r="G1010" s="469"/>
      <c r="H1010" s="224" t="str">
        <f t="shared" si="960"/>
        <v xml:space="preserve"> </v>
      </c>
      <c r="I1010" s="704"/>
      <c r="J1010" s="117"/>
      <c r="K1010" s="117"/>
      <c r="L1010" s="117"/>
      <c r="M1010" s="117"/>
      <c r="N1010" s="117"/>
      <c r="O1010" s="117"/>
      <c r="P1010" s="117"/>
      <c r="Q1010" s="117"/>
      <c r="R1010" s="117"/>
      <c r="S1010" s="117"/>
      <c r="T1010" s="254"/>
      <c r="U1010" s="646"/>
      <c r="V1010" s="646"/>
      <c r="W1010" s="114"/>
      <c r="X1010" s="254"/>
      <c r="Y1010" s="224" t="str">
        <f t="shared" si="961"/>
        <v xml:space="preserve"> </v>
      </c>
      <c r="Z1010" s="579"/>
      <c r="AA1010" s="704"/>
      <c r="AB1010" s="119"/>
      <c r="AC1010" s="224" t="str">
        <f t="shared" si="976"/>
        <v xml:space="preserve"> </v>
      </c>
      <c r="AD1010" s="115"/>
      <c r="AE1010" s="253"/>
      <c r="AF1010" s="704"/>
      <c r="AG1010" s="727"/>
      <c r="AH1010" s="727"/>
      <c r="AI1010" s="727"/>
      <c r="AJ1010" s="727"/>
      <c r="AK1010" s="591"/>
      <c r="AL1010" s="727"/>
      <c r="AM1010" s="727"/>
      <c r="AN1010" s="727"/>
      <c r="AO1010" s="727"/>
      <c r="AP1010" s="727"/>
      <c r="AQ1010" s="727"/>
      <c r="AR1010" s="727"/>
      <c r="AS1010" s="727"/>
      <c r="AT1010" s="727"/>
      <c r="AU1010" s="727"/>
      <c r="AV1010" s="727"/>
      <c r="AW1010" s="727"/>
      <c r="AX1010" s="727"/>
      <c r="AY1010" s="727"/>
      <c r="AZ1010" s="727"/>
      <c r="BA1010" s="727"/>
      <c r="BB1010" s="727"/>
      <c r="BC1010" s="821"/>
      <c r="BD1010" s="727"/>
      <c r="BE1010" s="727"/>
      <c r="BF1010" s="727"/>
      <c r="BG1010" s="727"/>
      <c r="BH1010" s="727"/>
      <c r="BI1010" s="727"/>
      <c r="BJ1010" s="727"/>
      <c r="BK1010" s="727"/>
      <c r="BL1010" s="821"/>
      <c r="BM1010" s="727"/>
      <c r="BN1010" s="727"/>
      <c r="BO1010" s="727"/>
      <c r="BP1010" s="727"/>
      <c r="BQ1010" s="727"/>
      <c r="BR1010" s="821"/>
      <c r="BS1010" s="727"/>
      <c r="BT1010" s="727"/>
      <c r="BU1010" s="727"/>
      <c r="BV1010" s="591"/>
      <c r="BW1010" s="224" t="str">
        <f t="shared" si="973"/>
        <v xml:space="preserve"> </v>
      </c>
      <c r="BX1010" s="471">
        <f t="shared" si="962"/>
        <v>919</v>
      </c>
      <c r="BY1010" s="117"/>
      <c r="BZ1010" s="117"/>
      <c r="CA1010" s="117"/>
      <c r="CB1010" s="117"/>
      <c r="CC1010" s="117"/>
      <c r="CD1010" s="461"/>
      <c r="CE1010" s="236"/>
      <c r="CF1010" s="224" t="str">
        <f t="shared" si="963"/>
        <v xml:space="preserve"> </v>
      </c>
      <c r="CG1010" s="116"/>
      <c r="CH1010" s="117"/>
      <c r="CI1010" s="117"/>
      <c r="CJ1010" s="117"/>
      <c r="CK1010" s="472"/>
      <c r="CL1010" s="472"/>
      <c r="CM1010" s="472"/>
      <c r="CN1010" s="472"/>
      <c r="CO1010" s="117"/>
      <c r="CP1010" s="253"/>
      <c r="CQ1010" s="120"/>
      <c r="CR1010" s="224" t="str" cm="1">
        <f t="array" ref="CR1010">IF(AND(SUM(COUNTIF(CG1010:CM1010,{"*不明*","*その他*"})+COUNTIF(CO1010:CP1010,{"*不明*","*その他*"}))&gt;0,CQ1010=""),"その他・不明の場合,10)具体的内容、理由を記入",IF(OR(AND(CI1010=CI$65,COUNTA(CJ1010:CM1010)&lt;4),AND(OR(CI1010=CI$63,CI1010=CI$64,CI1010=CI$66,CI1010=CI$67,CI1010=CI$68,CI1010=""),COUNTA(CJ1010:CM1010)&gt;0)),"3)介護保険認定済→要介護度、認知症自立度、寝たきり度、介護保険サービス記入",IF(OR(AND(OR(CM1010=CM$63,CM1010=CM$64),CN1010=""),AND(OR(CM1010=CM$65,CM1010=CM$66),CN1010&lt;&gt;"")),"7)介護保険サービス受けている/過去受けていた→具体的内容記入"," ")))</f>
        <v xml:space="preserve"> </v>
      </c>
      <c r="CS1010" s="224" t="str">
        <f t="shared" si="964"/>
        <v xml:space="preserve"> </v>
      </c>
      <c r="CT1010" s="116"/>
      <c r="CU1010" s="253"/>
      <c r="CV1010" s="117"/>
      <c r="CW1010" s="117"/>
      <c r="CX1010" s="253"/>
      <c r="CY1010" s="117"/>
      <c r="CZ1010" s="117"/>
      <c r="DA1010" s="253"/>
      <c r="DB1010" s="117"/>
      <c r="DC1010" s="224" t="str">
        <f t="shared" si="965"/>
        <v xml:space="preserve"> </v>
      </c>
      <c r="DD1010" s="224" t="str">
        <f t="shared" si="966"/>
        <v xml:space="preserve"> </v>
      </c>
      <c r="DE1010" s="224" t="str">
        <f t="shared" si="977"/>
        <v xml:space="preserve"> </v>
      </c>
      <c r="DF1010" s="121"/>
      <c r="DG1010" s="114"/>
      <c r="DH1010" s="704"/>
      <c r="DI1010" s="119"/>
      <c r="DJ1010" s="187"/>
      <c r="DK1010" s="254"/>
      <c r="DL1010" s="224" t="str">
        <f t="shared" si="978"/>
        <v xml:space="preserve"> </v>
      </c>
      <c r="DM1010" s="224" t="str">
        <f t="shared" si="967"/>
        <v xml:space="preserve"> </v>
      </c>
      <c r="DN1010" s="474"/>
      <c r="DO1010" s="117"/>
      <c r="DP1010" s="117"/>
      <c r="DQ1010" s="117"/>
      <c r="DR1010" s="117"/>
      <c r="DS1010" s="117"/>
      <c r="DT1010" s="254"/>
      <c r="DU1010" s="476"/>
      <c r="DV1010" s="224" t="str">
        <f t="shared" si="979"/>
        <v xml:space="preserve"> </v>
      </c>
      <c r="DW1010" s="115"/>
      <c r="DX1010" s="470"/>
      <c r="DY1010" s="117"/>
      <c r="DZ1010" s="704"/>
      <c r="EA1010" s="224" t="str">
        <f t="shared" si="980"/>
        <v xml:space="preserve"> </v>
      </c>
      <c r="EB1010" s="906"/>
      <c r="EC1010" s="904"/>
      <c r="ED1010" s="904"/>
      <c r="EE1010" s="904"/>
      <c r="EF1010" s="904"/>
      <c r="EG1010" s="904"/>
      <c r="EH1010" s="904"/>
      <c r="EI1010" s="904"/>
      <c r="EJ1010" s="904"/>
      <c r="EK1010" s="905"/>
      <c r="EL1010" s="80"/>
      <c r="EM1010" s="224" t="str">
        <f t="shared" si="968"/>
        <v xml:space="preserve"> </v>
      </c>
      <c r="EN1010" s="224" t="str">
        <f t="shared" si="969"/>
        <v xml:space="preserve"> </v>
      </c>
      <c r="EO1010" s="115"/>
      <c r="EP1010" s="1050"/>
      <c r="EQ1010" s="253"/>
      <c r="ER1010" s="117"/>
      <c r="ES1010" s="1258">
        <f t="shared" si="970"/>
        <v>919</v>
      </c>
      <c r="ET1010" s="224" t="str">
        <f t="shared" si="971"/>
        <v xml:space="preserve"> </v>
      </c>
      <c r="EU1010" s="477" t="str">
        <f t="shared" si="972"/>
        <v/>
      </c>
      <c r="EV1010" s="1334" t="str">
        <f t="shared" si="975"/>
        <v xml:space="preserve"> </v>
      </c>
      <c r="EW1010" s="1332" t="str">
        <f t="shared" si="1019"/>
        <v/>
      </c>
      <c r="EX1010" s="1275" t="str">
        <f t="shared" si="1001"/>
        <v/>
      </c>
      <c r="EY1010" s="1275" t="str">
        <f t="shared" si="1002"/>
        <v/>
      </c>
      <c r="EZ1010" s="1275" t="str">
        <f t="shared" si="1003"/>
        <v/>
      </c>
      <c r="FA1010" s="1275" t="str">
        <f t="shared" si="1004"/>
        <v/>
      </c>
      <c r="FB1010" s="1275" t="str">
        <f t="shared" si="1005"/>
        <v/>
      </c>
      <c r="FC1010" s="1333" t="str">
        <f t="shared" si="1006"/>
        <v/>
      </c>
      <c r="FE1010" s="1234" t="str">
        <f t="shared" si="1007"/>
        <v xml:space="preserve"> </v>
      </c>
      <c r="FF1010" s="1234" t="str">
        <f t="shared" si="1008"/>
        <v xml:space="preserve"> </v>
      </c>
      <c r="FG1010" s="1234" t="str">
        <f t="shared" si="1009"/>
        <v xml:space="preserve"> </v>
      </c>
      <c r="FH1010" s="1234" t="str">
        <f t="shared" si="1010"/>
        <v xml:space="preserve"> </v>
      </c>
      <c r="FI1010" s="1234" t="str">
        <f t="shared" si="981"/>
        <v xml:space="preserve"> </v>
      </c>
      <c r="FJ1010" s="1234" t="str">
        <f t="shared" si="1011"/>
        <v xml:space="preserve"> </v>
      </c>
      <c r="FK1010" s="1234">
        <f t="shared" si="982"/>
        <v>0</v>
      </c>
      <c r="FL1010" s="1227"/>
      <c r="FM1010" s="1234" t="str">
        <f t="shared" si="983"/>
        <v xml:space="preserve"> </v>
      </c>
      <c r="FN1010" s="1234" t="str">
        <f t="shared" si="984"/>
        <v xml:space="preserve"> </v>
      </c>
      <c r="FO1010" s="1234" t="str">
        <f t="shared" si="1012"/>
        <v xml:space="preserve"> </v>
      </c>
      <c r="FP1010" s="1234" t="str">
        <f t="shared" si="1013"/>
        <v xml:space="preserve"> </v>
      </c>
      <c r="FQ1010" s="1234" t="str">
        <f t="shared" si="985"/>
        <v xml:space="preserve"> </v>
      </c>
      <c r="FR1010" s="1234" t="str">
        <f t="shared" si="1014"/>
        <v xml:space="preserve"> </v>
      </c>
      <c r="FS1010" s="1234">
        <f t="shared" si="1020"/>
        <v>0</v>
      </c>
      <c r="FT1010" s="1227"/>
      <c r="FU1010" s="1234" t="str">
        <f t="shared" si="1015"/>
        <v xml:space="preserve"> </v>
      </c>
      <c r="FV1010" s="1234" t="str">
        <f t="shared" si="1016"/>
        <v xml:space="preserve"> </v>
      </c>
      <c r="FW1010" s="1234" t="str">
        <f t="shared" si="1017"/>
        <v xml:space="preserve"> </v>
      </c>
      <c r="FX1010" s="1234" t="str">
        <f t="shared" si="986"/>
        <v xml:space="preserve"> </v>
      </c>
      <c r="FY1010" s="1234" t="str">
        <f t="shared" si="987"/>
        <v xml:space="preserve"> </v>
      </c>
      <c r="FZ1010" s="1234" t="str">
        <f t="shared" si="1018"/>
        <v xml:space="preserve"> </v>
      </c>
      <c r="GA1010" s="1234">
        <f t="shared" si="988"/>
        <v>0</v>
      </c>
      <c r="GB1010" s="1227"/>
      <c r="GC1010" s="1234" t="str">
        <f t="shared" si="989"/>
        <v xml:space="preserve"> </v>
      </c>
      <c r="GD1010" s="1234" t="str">
        <f t="shared" si="990"/>
        <v xml:space="preserve"> </v>
      </c>
      <c r="GE1010" s="1234" t="str">
        <f t="shared" si="991"/>
        <v xml:space="preserve"> </v>
      </c>
      <c r="GF1010" s="1234" t="str">
        <f t="shared" si="992"/>
        <v xml:space="preserve"> </v>
      </c>
      <c r="GG1010" s="1234" t="str">
        <f t="shared" si="993"/>
        <v xml:space="preserve"> </v>
      </c>
      <c r="GH1010" s="1234" t="str">
        <f t="shared" si="994"/>
        <v xml:space="preserve"> </v>
      </c>
      <c r="GI1010" s="1234" t="str">
        <f t="shared" si="995"/>
        <v xml:space="preserve"> </v>
      </c>
      <c r="GJ1010" s="1234" t="str">
        <f t="shared" si="996"/>
        <v xml:space="preserve"> </v>
      </c>
      <c r="GK1010" s="1234" t="str">
        <f t="shared" si="997"/>
        <v xml:space="preserve"> </v>
      </c>
      <c r="GL1010" s="1234" t="str">
        <f t="shared" si="998"/>
        <v xml:space="preserve"> </v>
      </c>
      <c r="GM1010" s="1234" t="str">
        <f t="shared" si="999"/>
        <v xml:space="preserve"> </v>
      </c>
      <c r="GN1010" s="1234">
        <f t="shared" si="1000"/>
        <v>0</v>
      </c>
    </row>
    <row r="1011" spans="1:196" s="100" customFormat="1" ht="27" customHeight="1" thickTop="1" thickBot="1">
      <c r="A1011" s="1208">
        <f>【A票】【D票】!$D$10</f>
        <v>0</v>
      </c>
      <c r="B1011" s="1212">
        <f>【A票】【D票】!$H$10</f>
        <v>0</v>
      </c>
      <c r="C1011" s="1213" t="str">
        <f>【A票】【D票】!$K$10</f>
        <v xml:space="preserve"> </v>
      </c>
      <c r="D1011" s="1214">
        <f t="shared" si="974"/>
        <v>920</v>
      </c>
      <c r="E1011" s="914"/>
      <c r="F1011" s="467"/>
      <c r="G1011" s="469"/>
      <c r="H1011" s="224" t="str">
        <f t="shared" si="960"/>
        <v xml:space="preserve"> </v>
      </c>
      <c r="I1011" s="704"/>
      <c r="J1011" s="117"/>
      <c r="K1011" s="117"/>
      <c r="L1011" s="117"/>
      <c r="M1011" s="117"/>
      <c r="N1011" s="117"/>
      <c r="O1011" s="117"/>
      <c r="P1011" s="117"/>
      <c r="Q1011" s="117"/>
      <c r="R1011" s="117"/>
      <c r="S1011" s="117"/>
      <c r="T1011" s="254"/>
      <c r="U1011" s="646"/>
      <c r="V1011" s="646"/>
      <c r="W1011" s="114"/>
      <c r="X1011" s="254"/>
      <c r="Y1011" s="224" t="str">
        <f t="shared" si="961"/>
        <v xml:space="preserve"> </v>
      </c>
      <c r="Z1011" s="579"/>
      <c r="AA1011" s="704"/>
      <c r="AB1011" s="119"/>
      <c r="AC1011" s="224" t="str">
        <f t="shared" si="976"/>
        <v xml:space="preserve"> </v>
      </c>
      <c r="AD1011" s="115"/>
      <c r="AE1011" s="253"/>
      <c r="AF1011" s="704"/>
      <c r="AG1011" s="727"/>
      <c r="AH1011" s="727"/>
      <c r="AI1011" s="727"/>
      <c r="AJ1011" s="727"/>
      <c r="AK1011" s="591"/>
      <c r="AL1011" s="727"/>
      <c r="AM1011" s="727"/>
      <c r="AN1011" s="727"/>
      <c r="AO1011" s="727"/>
      <c r="AP1011" s="727"/>
      <c r="AQ1011" s="727"/>
      <c r="AR1011" s="727"/>
      <c r="AS1011" s="727"/>
      <c r="AT1011" s="727"/>
      <c r="AU1011" s="727"/>
      <c r="AV1011" s="727"/>
      <c r="AW1011" s="727"/>
      <c r="AX1011" s="727"/>
      <c r="AY1011" s="727"/>
      <c r="AZ1011" s="727"/>
      <c r="BA1011" s="727"/>
      <c r="BB1011" s="727"/>
      <c r="BC1011" s="821"/>
      <c r="BD1011" s="727"/>
      <c r="BE1011" s="727"/>
      <c r="BF1011" s="727"/>
      <c r="BG1011" s="727"/>
      <c r="BH1011" s="727"/>
      <c r="BI1011" s="727"/>
      <c r="BJ1011" s="727"/>
      <c r="BK1011" s="727"/>
      <c r="BL1011" s="821"/>
      <c r="BM1011" s="727"/>
      <c r="BN1011" s="727"/>
      <c r="BO1011" s="727"/>
      <c r="BP1011" s="727"/>
      <c r="BQ1011" s="727"/>
      <c r="BR1011" s="821"/>
      <c r="BS1011" s="727"/>
      <c r="BT1011" s="727"/>
      <c r="BU1011" s="727"/>
      <c r="BV1011" s="591"/>
      <c r="BW1011" s="224" t="str">
        <f t="shared" si="973"/>
        <v xml:space="preserve"> </v>
      </c>
      <c r="BX1011" s="471">
        <f t="shared" si="962"/>
        <v>920</v>
      </c>
      <c r="BY1011" s="117"/>
      <c r="BZ1011" s="117"/>
      <c r="CA1011" s="117"/>
      <c r="CB1011" s="117"/>
      <c r="CC1011" s="117"/>
      <c r="CD1011" s="461"/>
      <c r="CE1011" s="236"/>
      <c r="CF1011" s="224" t="str">
        <f t="shared" si="963"/>
        <v xml:space="preserve"> </v>
      </c>
      <c r="CG1011" s="116"/>
      <c r="CH1011" s="117"/>
      <c r="CI1011" s="117"/>
      <c r="CJ1011" s="117"/>
      <c r="CK1011" s="472"/>
      <c r="CL1011" s="472"/>
      <c r="CM1011" s="472"/>
      <c r="CN1011" s="472"/>
      <c r="CO1011" s="117"/>
      <c r="CP1011" s="253"/>
      <c r="CQ1011" s="120"/>
      <c r="CR1011" s="224" t="str" cm="1">
        <f t="array" ref="CR1011">IF(AND(SUM(COUNTIF(CG1011:CM1011,{"*不明*","*その他*"})+COUNTIF(CO1011:CP1011,{"*不明*","*その他*"}))&gt;0,CQ1011=""),"その他・不明の場合,10)具体的内容、理由を記入",IF(OR(AND(CI1011=CI$65,COUNTA(CJ1011:CM1011)&lt;4),AND(OR(CI1011=CI$63,CI1011=CI$64,CI1011=CI$66,CI1011=CI$67,CI1011=CI$68,CI1011=""),COUNTA(CJ1011:CM1011)&gt;0)),"3)介護保険認定済→要介護度、認知症自立度、寝たきり度、介護保険サービス記入",IF(OR(AND(OR(CM1011=CM$63,CM1011=CM$64),CN1011=""),AND(OR(CM1011=CM$65,CM1011=CM$66),CN1011&lt;&gt;"")),"7)介護保険サービス受けている/過去受けていた→具体的内容記入"," ")))</f>
        <v xml:space="preserve"> </v>
      </c>
      <c r="CS1011" s="224" t="str">
        <f t="shared" si="964"/>
        <v xml:space="preserve"> </v>
      </c>
      <c r="CT1011" s="116"/>
      <c r="CU1011" s="253"/>
      <c r="CV1011" s="117"/>
      <c r="CW1011" s="117"/>
      <c r="CX1011" s="253"/>
      <c r="CY1011" s="117"/>
      <c r="CZ1011" s="117"/>
      <c r="DA1011" s="253"/>
      <c r="DB1011" s="117"/>
      <c r="DC1011" s="224" t="str">
        <f t="shared" si="965"/>
        <v xml:space="preserve"> </v>
      </c>
      <c r="DD1011" s="224" t="str">
        <f t="shared" si="966"/>
        <v xml:space="preserve"> </v>
      </c>
      <c r="DE1011" s="224" t="str">
        <f t="shared" si="977"/>
        <v xml:space="preserve"> </v>
      </c>
      <c r="DF1011" s="121"/>
      <c r="DG1011" s="114"/>
      <c r="DH1011" s="704"/>
      <c r="DI1011" s="119"/>
      <c r="DJ1011" s="187"/>
      <c r="DK1011" s="254"/>
      <c r="DL1011" s="224" t="str">
        <f t="shared" si="978"/>
        <v xml:space="preserve"> </v>
      </c>
      <c r="DM1011" s="224" t="str">
        <f t="shared" si="967"/>
        <v xml:space="preserve"> </v>
      </c>
      <c r="DN1011" s="474"/>
      <c r="DO1011" s="117"/>
      <c r="DP1011" s="117"/>
      <c r="DQ1011" s="117"/>
      <c r="DR1011" s="117"/>
      <c r="DS1011" s="117"/>
      <c r="DT1011" s="254"/>
      <c r="DU1011" s="476"/>
      <c r="DV1011" s="224" t="str">
        <f t="shared" si="979"/>
        <v xml:space="preserve"> </v>
      </c>
      <c r="DW1011" s="115"/>
      <c r="DX1011" s="470"/>
      <c r="DY1011" s="117"/>
      <c r="DZ1011" s="704"/>
      <c r="EA1011" s="224" t="str">
        <f t="shared" si="980"/>
        <v xml:space="preserve"> </v>
      </c>
      <c r="EB1011" s="906"/>
      <c r="EC1011" s="904"/>
      <c r="ED1011" s="904"/>
      <c r="EE1011" s="904"/>
      <c r="EF1011" s="904"/>
      <c r="EG1011" s="904"/>
      <c r="EH1011" s="904"/>
      <c r="EI1011" s="904"/>
      <c r="EJ1011" s="904"/>
      <c r="EK1011" s="905"/>
      <c r="EL1011" s="80"/>
      <c r="EM1011" s="224" t="str">
        <f t="shared" si="968"/>
        <v xml:space="preserve"> </v>
      </c>
      <c r="EN1011" s="224" t="str">
        <f t="shared" si="969"/>
        <v xml:space="preserve"> </v>
      </c>
      <c r="EO1011" s="115"/>
      <c r="EP1011" s="1050"/>
      <c r="EQ1011" s="253"/>
      <c r="ER1011" s="117"/>
      <c r="ES1011" s="1258">
        <f t="shared" si="970"/>
        <v>920</v>
      </c>
      <c r="ET1011" s="224" t="str">
        <f t="shared" si="971"/>
        <v xml:space="preserve"> </v>
      </c>
      <c r="EU1011" s="477" t="str">
        <f t="shared" si="972"/>
        <v/>
      </c>
      <c r="EV1011" s="1334" t="str">
        <f t="shared" si="975"/>
        <v xml:space="preserve"> </v>
      </c>
      <c r="EW1011" s="1332" t="str">
        <f t="shared" si="1019"/>
        <v/>
      </c>
      <c r="EX1011" s="1275" t="str">
        <f t="shared" si="1001"/>
        <v/>
      </c>
      <c r="EY1011" s="1275" t="str">
        <f t="shared" si="1002"/>
        <v/>
      </c>
      <c r="EZ1011" s="1275" t="str">
        <f t="shared" si="1003"/>
        <v/>
      </c>
      <c r="FA1011" s="1275" t="str">
        <f t="shared" si="1004"/>
        <v/>
      </c>
      <c r="FB1011" s="1275" t="str">
        <f t="shared" si="1005"/>
        <v/>
      </c>
      <c r="FC1011" s="1333" t="str">
        <f t="shared" si="1006"/>
        <v/>
      </c>
      <c r="FE1011" s="1234" t="str">
        <f t="shared" si="1007"/>
        <v xml:space="preserve"> </v>
      </c>
      <c r="FF1011" s="1234" t="str">
        <f t="shared" si="1008"/>
        <v xml:space="preserve"> </v>
      </c>
      <c r="FG1011" s="1234" t="str">
        <f t="shared" si="1009"/>
        <v xml:space="preserve"> </v>
      </c>
      <c r="FH1011" s="1234" t="str">
        <f t="shared" si="1010"/>
        <v xml:space="preserve"> </v>
      </c>
      <c r="FI1011" s="1234" t="str">
        <f t="shared" si="981"/>
        <v xml:space="preserve"> </v>
      </c>
      <c r="FJ1011" s="1234" t="str">
        <f t="shared" si="1011"/>
        <v xml:space="preserve"> </v>
      </c>
      <c r="FK1011" s="1234">
        <f t="shared" si="982"/>
        <v>0</v>
      </c>
      <c r="FL1011" s="1227"/>
      <c r="FM1011" s="1234" t="str">
        <f t="shared" si="983"/>
        <v xml:space="preserve"> </v>
      </c>
      <c r="FN1011" s="1234" t="str">
        <f t="shared" si="984"/>
        <v xml:space="preserve"> </v>
      </c>
      <c r="FO1011" s="1234" t="str">
        <f t="shared" si="1012"/>
        <v xml:space="preserve"> </v>
      </c>
      <c r="FP1011" s="1234" t="str">
        <f t="shared" si="1013"/>
        <v xml:space="preserve"> </v>
      </c>
      <c r="FQ1011" s="1234" t="str">
        <f t="shared" si="985"/>
        <v xml:space="preserve"> </v>
      </c>
      <c r="FR1011" s="1234" t="str">
        <f t="shared" si="1014"/>
        <v xml:space="preserve"> </v>
      </c>
      <c r="FS1011" s="1234">
        <f t="shared" si="1020"/>
        <v>0</v>
      </c>
      <c r="FT1011" s="1227"/>
      <c r="FU1011" s="1234" t="str">
        <f t="shared" si="1015"/>
        <v xml:space="preserve"> </v>
      </c>
      <c r="FV1011" s="1234" t="str">
        <f t="shared" si="1016"/>
        <v xml:space="preserve"> </v>
      </c>
      <c r="FW1011" s="1234" t="str">
        <f t="shared" si="1017"/>
        <v xml:space="preserve"> </v>
      </c>
      <c r="FX1011" s="1234" t="str">
        <f t="shared" si="986"/>
        <v xml:space="preserve"> </v>
      </c>
      <c r="FY1011" s="1234" t="str">
        <f t="shared" si="987"/>
        <v xml:space="preserve"> </v>
      </c>
      <c r="FZ1011" s="1234" t="str">
        <f t="shared" si="1018"/>
        <v xml:space="preserve"> </v>
      </c>
      <c r="GA1011" s="1234">
        <f t="shared" si="988"/>
        <v>0</v>
      </c>
      <c r="GB1011" s="1227"/>
      <c r="GC1011" s="1234" t="str">
        <f t="shared" si="989"/>
        <v xml:space="preserve"> </v>
      </c>
      <c r="GD1011" s="1234" t="str">
        <f t="shared" si="990"/>
        <v xml:space="preserve"> </v>
      </c>
      <c r="GE1011" s="1234" t="str">
        <f t="shared" si="991"/>
        <v xml:space="preserve"> </v>
      </c>
      <c r="GF1011" s="1234" t="str">
        <f t="shared" si="992"/>
        <v xml:space="preserve"> </v>
      </c>
      <c r="GG1011" s="1234" t="str">
        <f t="shared" si="993"/>
        <v xml:space="preserve"> </v>
      </c>
      <c r="GH1011" s="1234" t="str">
        <f t="shared" si="994"/>
        <v xml:space="preserve"> </v>
      </c>
      <c r="GI1011" s="1234" t="str">
        <f t="shared" si="995"/>
        <v xml:space="preserve"> </v>
      </c>
      <c r="GJ1011" s="1234" t="str">
        <f t="shared" si="996"/>
        <v xml:space="preserve"> </v>
      </c>
      <c r="GK1011" s="1234" t="str">
        <f t="shared" si="997"/>
        <v xml:space="preserve"> </v>
      </c>
      <c r="GL1011" s="1234" t="str">
        <f t="shared" si="998"/>
        <v xml:space="preserve"> </v>
      </c>
      <c r="GM1011" s="1234" t="str">
        <f t="shared" si="999"/>
        <v xml:space="preserve"> </v>
      </c>
      <c r="GN1011" s="1234">
        <f t="shared" si="1000"/>
        <v>0</v>
      </c>
    </row>
    <row r="1012" spans="1:196" s="100" customFormat="1" ht="27" customHeight="1" thickTop="1" thickBot="1">
      <c r="A1012" s="1208">
        <f>【A票】【D票】!$D$10</f>
        <v>0</v>
      </c>
      <c r="B1012" s="1212">
        <f>【A票】【D票】!$H$10</f>
        <v>0</v>
      </c>
      <c r="C1012" s="1213" t="str">
        <f>【A票】【D票】!$K$10</f>
        <v xml:space="preserve"> </v>
      </c>
      <c r="D1012" s="1214">
        <f t="shared" si="974"/>
        <v>921</v>
      </c>
      <c r="E1012" s="914"/>
      <c r="F1012" s="467"/>
      <c r="G1012" s="469"/>
      <c r="H1012" s="224" t="str">
        <f t="shared" si="960"/>
        <v xml:space="preserve"> </v>
      </c>
      <c r="I1012" s="704"/>
      <c r="J1012" s="117"/>
      <c r="K1012" s="117"/>
      <c r="L1012" s="117"/>
      <c r="M1012" s="117"/>
      <c r="N1012" s="117"/>
      <c r="O1012" s="117"/>
      <c r="P1012" s="117"/>
      <c r="Q1012" s="117"/>
      <c r="R1012" s="117"/>
      <c r="S1012" s="117"/>
      <c r="T1012" s="254"/>
      <c r="U1012" s="646"/>
      <c r="V1012" s="646"/>
      <c r="W1012" s="114"/>
      <c r="X1012" s="254"/>
      <c r="Y1012" s="224" t="str">
        <f t="shared" si="961"/>
        <v xml:space="preserve"> </v>
      </c>
      <c r="Z1012" s="579"/>
      <c r="AA1012" s="704"/>
      <c r="AB1012" s="119"/>
      <c r="AC1012" s="224" t="str">
        <f t="shared" si="976"/>
        <v xml:space="preserve"> </v>
      </c>
      <c r="AD1012" s="115"/>
      <c r="AE1012" s="253"/>
      <c r="AF1012" s="704"/>
      <c r="AG1012" s="727"/>
      <c r="AH1012" s="727"/>
      <c r="AI1012" s="727"/>
      <c r="AJ1012" s="727"/>
      <c r="AK1012" s="591"/>
      <c r="AL1012" s="727"/>
      <c r="AM1012" s="727"/>
      <c r="AN1012" s="727"/>
      <c r="AO1012" s="727"/>
      <c r="AP1012" s="727"/>
      <c r="AQ1012" s="727"/>
      <c r="AR1012" s="727"/>
      <c r="AS1012" s="727"/>
      <c r="AT1012" s="727"/>
      <c r="AU1012" s="727"/>
      <c r="AV1012" s="727"/>
      <c r="AW1012" s="727"/>
      <c r="AX1012" s="727"/>
      <c r="AY1012" s="727"/>
      <c r="AZ1012" s="727"/>
      <c r="BA1012" s="727"/>
      <c r="BB1012" s="727"/>
      <c r="BC1012" s="821"/>
      <c r="BD1012" s="727"/>
      <c r="BE1012" s="727"/>
      <c r="BF1012" s="727"/>
      <c r="BG1012" s="727"/>
      <c r="BH1012" s="727"/>
      <c r="BI1012" s="727"/>
      <c r="BJ1012" s="727"/>
      <c r="BK1012" s="727"/>
      <c r="BL1012" s="821"/>
      <c r="BM1012" s="727"/>
      <c r="BN1012" s="727"/>
      <c r="BO1012" s="727"/>
      <c r="BP1012" s="727"/>
      <c r="BQ1012" s="727"/>
      <c r="BR1012" s="821"/>
      <c r="BS1012" s="727"/>
      <c r="BT1012" s="727"/>
      <c r="BU1012" s="727"/>
      <c r="BV1012" s="591"/>
      <c r="BW1012" s="224" t="str">
        <f t="shared" si="973"/>
        <v xml:space="preserve"> </v>
      </c>
      <c r="BX1012" s="471">
        <f t="shared" si="962"/>
        <v>921</v>
      </c>
      <c r="BY1012" s="117"/>
      <c r="BZ1012" s="117"/>
      <c r="CA1012" s="117"/>
      <c r="CB1012" s="117"/>
      <c r="CC1012" s="117"/>
      <c r="CD1012" s="461"/>
      <c r="CE1012" s="236"/>
      <c r="CF1012" s="224" t="str">
        <f t="shared" si="963"/>
        <v xml:space="preserve"> </v>
      </c>
      <c r="CG1012" s="116"/>
      <c r="CH1012" s="117"/>
      <c r="CI1012" s="117"/>
      <c r="CJ1012" s="117"/>
      <c r="CK1012" s="472"/>
      <c r="CL1012" s="472"/>
      <c r="CM1012" s="472"/>
      <c r="CN1012" s="472"/>
      <c r="CO1012" s="117"/>
      <c r="CP1012" s="253"/>
      <c r="CQ1012" s="120"/>
      <c r="CR1012" s="224" t="str" cm="1">
        <f t="array" ref="CR1012">IF(AND(SUM(COUNTIF(CG1012:CM1012,{"*不明*","*その他*"})+COUNTIF(CO1012:CP1012,{"*不明*","*その他*"}))&gt;0,CQ1012=""),"その他・不明の場合,10)具体的内容、理由を記入",IF(OR(AND(CI1012=CI$65,COUNTA(CJ1012:CM1012)&lt;4),AND(OR(CI1012=CI$63,CI1012=CI$64,CI1012=CI$66,CI1012=CI$67,CI1012=CI$68,CI1012=""),COUNTA(CJ1012:CM1012)&gt;0)),"3)介護保険認定済→要介護度、認知症自立度、寝たきり度、介護保険サービス記入",IF(OR(AND(OR(CM1012=CM$63,CM1012=CM$64),CN1012=""),AND(OR(CM1012=CM$65,CM1012=CM$66),CN1012&lt;&gt;"")),"7)介護保険サービス受けている/過去受けていた→具体的内容記入"," ")))</f>
        <v xml:space="preserve"> </v>
      </c>
      <c r="CS1012" s="224" t="str">
        <f t="shared" si="964"/>
        <v xml:space="preserve"> </v>
      </c>
      <c r="CT1012" s="116"/>
      <c r="CU1012" s="253"/>
      <c r="CV1012" s="117"/>
      <c r="CW1012" s="117"/>
      <c r="CX1012" s="253"/>
      <c r="CY1012" s="117"/>
      <c r="CZ1012" s="117"/>
      <c r="DA1012" s="253"/>
      <c r="DB1012" s="117"/>
      <c r="DC1012" s="224" t="str">
        <f t="shared" si="965"/>
        <v xml:space="preserve"> </v>
      </c>
      <c r="DD1012" s="224" t="str">
        <f t="shared" si="966"/>
        <v xml:space="preserve"> </v>
      </c>
      <c r="DE1012" s="224" t="str">
        <f t="shared" si="977"/>
        <v xml:space="preserve"> </v>
      </c>
      <c r="DF1012" s="121"/>
      <c r="DG1012" s="114"/>
      <c r="DH1012" s="704"/>
      <c r="DI1012" s="119"/>
      <c r="DJ1012" s="187"/>
      <c r="DK1012" s="254"/>
      <c r="DL1012" s="224" t="str">
        <f t="shared" si="978"/>
        <v xml:space="preserve"> </v>
      </c>
      <c r="DM1012" s="224" t="str">
        <f t="shared" si="967"/>
        <v xml:space="preserve"> </v>
      </c>
      <c r="DN1012" s="474"/>
      <c r="DO1012" s="117"/>
      <c r="DP1012" s="117"/>
      <c r="DQ1012" s="117"/>
      <c r="DR1012" s="117"/>
      <c r="DS1012" s="117"/>
      <c r="DT1012" s="254"/>
      <c r="DU1012" s="476"/>
      <c r="DV1012" s="224" t="str">
        <f t="shared" si="979"/>
        <v xml:space="preserve"> </v>
      </c>
      <c r="DW1012" s="115"/>
      <c r="DX1012" s="470"/>
      <c r="DY1012" s="117"/>
      <c r="DZ1012" s="704"/>
      <c r="EA1012" s="224" t="str">
        <f t="shared" si="980"/>
        <v xml:space="preserve"> </v>
      </c>
      <c r="EB1012" s="906"/>
      <c r="EC1012" s="904"/>
      <c r="ED1012" s="904"/>
      <c r="EE1012" s="904"/>
      <c r="EF1012" s="904"/>
      <c r="EG1012" s="904"/>
      <c r="EH1012" s="904"/>
      <c r="EI1012" s="904"/>
      <c r="EJ1012" s="904"/>
      <c r="EK1012" s="905"/>
      <c r="EL1012" s="80"/>
      <c r="EM1012" s="224" t="str">
        <f t="shared" si="968"/>
        <v xml:space="preserve"> </v>
      </c>
      <c r="EN1012" s="224" t="str">
        <f t="shared" si="969"/>
        <v xml:space="preserve"> </v>
      </c>
      <c r="EO1012" s="115"/>
      <c r="EP1012" s="1050"/>
      <c r="EQ1012" s="253"/>
      <c r="ER1012" s="117"/>
      <c r="ES1012" s="1258">
        <f t="shared" si="970"/>
        <v>921</v>
      </c>
      <c r="ET1012" s="224" t="str">
        <f t="shared" si="971"/>
        <v xml:space="preserve"> </v>
      </c>
      <c r="EU1012" s="477" t="str">
        <f t="shared" si="972"/>
        <v/>
      </c>
      <c r="EV1012" s="1334" t="str">
        <f t="shared" si="975"/>
        <v xml:space="preserve"> </v>
      </c>
      <c r="EW1012" s="1332" t="str">
        <f t="shared" si="1019"/>
        <v/>
      </c>
      <c r="EX1012" s="1275" t="str">
        <f t="shared" si="1001"/>
        <v/>
      </c>
      <c r="EY1012" s="1275" t="str">
        <f t="shared" si="1002"/>
        <v/>
      </c>
      <c r="EZ1012" s="1275" t="str">
        <f t="shared" si="1003"/>
        <v/>
      </c>
      <c r="FA1012" s="1275" t="str">
        <f t="shared" si="1004"/>
        <v/>
      </c>
      <c r="FB1012" s="1275" t="str">
        <f t="shared" si="1005"/>
        <v/>
      </c>
      <c r="FC1012" s="1333" t="str">
        <f t="shared" si="1006"/>
        <v/>
      </c>
      <c r="FE1012" s="1234" t="str">
        <f t="shared" si="1007"/>
        <v xml:space="preserve"> </v>
      </c>
      <c r="FF1012" s="1234" t="str">
        <f t="shared" si="1008"/>
        <v xml:space="preserve"> </v>
      </c>
      <c r="FG1012" s="1234" t="str">
        <f t="shared" si="1009"/>
        <v xml:space="preserve"> </v>
      </c>
      <c r="FH1012" s="1234" t="str">
        <f t="shared" si="1010"/>
        <v xml:space="preserve"> </v>
      </c>
      <c r="FI1012" s="1234" t="str">
        <f t="shared" si="981"/>
        <v xml:space="preserve"> </v>
      </c>
      <c r="FJ1012" s="1234" t="str">
        <f t="shared" si="1011"/>
        <v xml:space="preserve"> </v>
      </c>
      <c r="FK1012" s="1234">
        <f t="shared" si="982"/>
        <v>0</v>
      </c>
      <c r="FL1012" s="1227"/>
      <c r="FM1012" s="1234" t="str">
        <f t="shared" si="983"/>
        <v xml:space="preserve"> </v>
      </c>
      <c r="FN1012" s="1234" t="str">
        <f t="shared" si="984"/>
        <v xml:space="preserve"> </v>
      </c>
      <c r="FO1012" s="1234" t="str">
        <f t="shared" si="1012"/>
        <v xml:space="preserve"> </v>
      </c>
      <c r="FP1012" s="1234" t="str">
        <f t="shared" si="1013"/>
        <v xml:space="preserve"> </v>
      </c>
      <c r="FQ1012" s="1234" t="str">
        <f t="shared" si="985"/>
        <v xml:space="preserve"> </v>
      </c>
      <c r="FR1012" s="1234" t="str">
        <f t="shared" si="1014"/>
        <v xml:space="preserve"> </v>
      </c>
      <c r="FS1012" s="1234">
        <f t="shared" si="1020"/>
        <v>0</v>
      </c>
      <c r="FT1012" s="1227"/>
      <c r="FU1012" s="1234" t="str">
        <f t="shared" si="1015"/>
        <v xml:space="preserve"> </v>
      </c>
      <c r="FV1012" s="1234" t="str">
        <f t="shared" si="1016"/>
        <v xml:space="preserve"> </v>
      </c>
      <c r="FW1012" s="1234" t="str">
        <f t="shared" si="1017"/>
        <v xml:space="preserve"> </v>
      </c>
      <c r="FX1012" s="1234" t="str">
        <f t="shared" si="986"/>
        <v xml:space="preserve"> </v>
      </c>
      <c r="FY1012" s="1234" t="str">
        <f t="shared" si="987"/>
        <v xml:space="preserve"> </v>
      </c>
      <c r="FZ1012" s="1234" t="str">
        <f t="shared" si="1018"/>
        <v xml:space="preserve"> </v>
      </c>
      <c r="GA1012" s="1234">
        <f t="shared" si="988"/>
        <v>0</v>
      </c>
      <c r="GB1012" s="1227"/>
      <c r="GC1012" s="1234" t="str">
        <f t="shared" si="989"/>
        <v xml:space="preserve"> </v>
      </c>
      <c r="GD1012" s="1234" t="str">
        <f t="shared" si="990"/>
        <v xml:space="preserve"> </v>
      </c>
      <c r="GE1012" s="1234" t="str">
        <f t="shared" si="991"/>
        <v xml:space="preserve"> </v>
      </c>
      <c r="GF1012" s="1234" t="str">
        <f t="shared" si="992"/>
        <v xml:space="preserve"> </v>
      </c>
      <c r="GG1012" s="1234" t="str">
        <f t="shared" si="993"/>
        <v xml:space="preserve"> </v>
      </c>
      <c r="GH1012" s="1234" t="str">
        <f t="shared" si="994"/>
        <v xml:space="preserve"> </v>
      </c>
      <c r="GI1012" s="1234" t="str">
        <f t="shared" si="995"/>
        <v xml:space="preserve"> </v>
      </c>
      <c r="GJ1012" s="1234" t="str">
        <f t="shared" si="996"/>
        <v xml:space="preserve"> </v>
      </c>
      <c r="GK1012" s="1234" t="str">
        <f t="shared" si="997"/>
        <v xml:space="preserve"> </v>
      </c>
      <c r="GL1012" s="1234" t="str">
        <f t="shared" si="998"/>
        <v xml:space="preserve"> </v>
      </c>
      <c r="GM1012" s="1234" t="str">
        <f t="shared" si="999"/>
        <v xml:space="preserve"> </v>
      </c>
      <c r="GN1012" s="1234">
        <f t="shared" si="1000"/>
        <v>0</v>
      </c>
    </row>
    <row r="1013" spans="1:196" s="100" customFormat="1" ht="27" customHeight="1" thickTop="1" thickBot="1">
      <c r="A1013" s="1208">
        <f>【A票】【D票】!$D$10</f>
        <v>0</v>
      </c>
      <c r="B1013" s="1212">
        <f>【A票】【D票】!$H$10</f>
        <v>0</v>
      </c>
      <c r="C1013" s="1213" t="str">
        <f>【A票】【D票】!$K$10</f>
        <v xml:space="preserve"> </v>
      </c>
      <c r="D1013" s="1214">
        <f t="shared" si="974"/>
        <v>922</v>
      </c>
      <c r="E1013" s="914"/>
      <c r="F1013" s="467"/>
      <c r="G1013" s="469"/>
      <c r="H1013" s="224" t="str">
        <f t="shared" si="960"/>
        <v xml:space="preserve"> </v>
      </c>
      <c r="I1013" s="704"/>
      <c r="J1013" s="117"/>
      <c r="K1013" s="117"/>
      <c r="L1013" s="117"/>
      <c r="M1013" s="117"/>
      <c r="N1013" s="117"/>
      <c r="O1013" s="117"/>
      <c r="P1013" s="117"/>
      <c r="Q1013" s="117"/>
      <c r="R1013" s="117"/>
      <c r="S1013" s="117"/>
      <c r="T1013" s="254"/>
      <c r="U1013" s="646"/>
      <c r="V1013" s="646"/>
      <c r="W1013" s="114"/>
      <c r="X1013" s="254"/>
      <c r="Y1013" s="224" t="str">
        <f t="shared" si="961"/>
        <v xml:space="preserve"> </v>
      </c>
      <c r="Z1013" s="579"/>
      <c r="AA1013" s="704"/>
      <c r="AB1013" s="119"/>
      <c r="AC1013" s="224" t="str">
        <f t="shared" si="976"/>
        <v xml:space="preserve"> </v>
      </c>
      <c r="AD1013" s="115"/>
      <c r="AE1013" s="253"/>
      <c r="AF1013" s="704"/>
      <c r="AG1013" s="727"/>
      <c r="AH1013" s="727"/>
      <c r="AI1013" s="727"/>
      <c r="AJ1013" s="727"/>
      <c r="AK1013" s="591"/>
      <c r="AL1013" s="727"/>
      <c r="AM1013" s="727"/>
      <c r="AN1013" s="727"/>
      <c r="AO1013" s="727"/>
      <c r="AP1013" s="727"/>
      <c r="AQ1013" s="727"/>
      <c r="AR1013" s="727"/>
      <c r="AS1013" s="727"/>
      <c r="AT1013" s="727"/>
      <c r="AU1013" s="727"/>
      <c r="AV1013" s="727"/>
      <c r="AW1013" s="727"/>
      <c r="AX1013" s="727"/>
      <c r="AY1013" s="727"/>
      <c r="AZ1013" s="727"/>
      <c r="BA1013" s="727"/>
      <c r="BB1013" s="727"/>
      <c r="BC1013" s="821"/>
      <c r="BD1013" s="727"/>
      <c r="BE1013" s="727"/>
      <c r="BF1013" s="727"/>
      <c r="BG1013" s="727"/>
      <c r="BH1013" s="727"/>
      <c r="BI1013" s="727"/>
      <c r="BJ1013" s="727"/>
      <c r="BK1013" s="727"/>
      <c r="BL1013" s="821"/>
      <c r="BM1013" s="727"/>
      <c r="BN1013" s="727"/>
      <c r="BO1013" s="727"/>
      <c r="BP1013" s="727"/>
      <c r="BQ1013" s="727"/>
      <c r="BR1013" s="821"/>
      <c r="BS1013" s="727"/>
      <c r="BT1013" s="727"/>
      <c r="BU1013" s="727"/>
      <c r="BV1013" s="591"/>
      <c r="BW1013" s="224" t="str">
        <f t="shared" si="973"/>
        <v xml:space="preserve"> </v>
      </c>
      <c r="BX1013" s="471">
        <f t="shared" si="962"/>
        <v>922</v>
      </c>
      <c r="BY1013" s="117"/>
      <c r="BZ1013" s="117"/>
      <c r="CA1013" s="117"/>
      <c r="CB1013" s="117"/>
      <c r="CC1013" s="117"/>
      <c r="CD1013" s="461"/>
      <c r="CE1013" s="236"/>
      <c r="CF1013" s="224" t="str">
        <f t="shared" si="963"/>
        <v xml:space="preserve"> </v>
      </c>
      <c r="CG1013" s="116"/>
      <c r="CH1013" s="117"/>
      <c r="CI1013" s="117"/>
      <c r="CJ1013" s="117"/>
      <c r="CK1013" s="472"/>
      <c r="CL1013" s="472"/>
      <c r="CM1013" s="472"/>
      <c r="CN1013" s="472"/>
      <c r="CO1013" s="117"/>
      <c r="CP1013" s="253"/>
      <c r="CQ1013" s="120"/>
      <c r="CR1013" s="224" t="str" cm="1">
        <f t="array" ref="CR1013">IF(AND(SUM(COUNTIF(CG1013:CM1013,{"*不明*","*その他*"})+COUNTIF(CO1013:CP1013,{"*不明*","*その他*"}))&gt;0,CQ1013=""),"その他・不明の場合,10)具体的内容、理由を記入",IF(OR(AND(CI1013=CI$65,COUNTA(CJ1013:CM1013)&lt;4),AND(OR(CI1013=CI$63,CI1013=CI$64,CI1013=CI$66,CI1013=CI$67,CI1013=CI$68,CI1013=""),COUNTA(CJ1013:CM1013)&gt;0)),"3)介護保険認定済→要介護度、認知症自立度、寝たきり度、介護保険サービス記入",IF(OR(AND(OR(CM1013=CM$63,CM1013=CM$64),CN1013=""),AND(OR(CM1013=CM$65,CM1013=CM$66),CN1013&lt;&gt;"")),"7)介護保険サービス受けている/過去受けていた→具体的内容記入"," ")))</f>
        <v xml:space="preserve"> </v>
      </c>
      <c r="CS1013" s="224" t="str">
        <f t="shared" si="964"/>
        <v xml:space="preserve"> </v>
      </c>
      <c r="CT1013" s="116"/>
      <c r="CU1013" s="253"/>
      <c r="CV1013" s="117"/>
      <c r="CW1013" s="117"/>
      <c r="CX1013" s="253"/>
      <c r="CY1013" s="117"/>
      <c r="CZ1013" s="117"/>
      <c r="DA1013" s="253"/>
      <c r="DB1013" s="117"/>
      <c r="DC1013" s="224" t="str">
        <f t="shared" si="965"/>
        <v xml:space="preserve"> </v>
      </c>
      <c r="DD1013" s="224" t="str">
        <f t="shared" si="966"/>
        <v xml:space="preserve"> </v>
      </c>
      <c r="DE1013" s="224" t="str">
        <f t="shared" si="977"/>
        <v xml:space="preserve"> </v>
      </c>
      <c r="DF1013" s="121"/>
      <c r="DG1013" s="114"/>
      <c r="DH1013" s="704"/>
      <c r="DI1013" s="119"/>
      <c r="DJ1013" s="187"/>
      <c r="DK1013" s="254"/>
      <c r="DL1013" s="224" t="str">
        <f t="shared" si="978"/>
        <v xml:space="preserve"> </v>
      </c>
      <c r="DM1013" s="224" t="str">
        <f t="shared" si="967"/>
        <v xml:space="preserve"> </v>
      </c>
      <c r="DN1013" s="474"/>
      <c r="DO1013" s="117"/>
      <c r="DP1013" s="117"/>
      <c r="DQ1013" s="117"/>
      <c r="DR1013" s="117"/>
      <c r="DS1013" s="117"/>
      <c r="DT1013" s="254"/>
      <c r="DU1013" s="476"/>
      <c r="DV1013" s="224" t="str">
        <f t="shared" si="979"/>
        <v xml:space="preserve"> </v>
      </c>
      <c r="DW1013" s="115"/>
      <c r="DX1013" s="470"/>
      <c r="DY1013" s="117"/>
      <c r="DZ1013" s="704"/>
      <c r="EA1013" s="224" t="str">
        <f t="shared" si="980"/>
        <v xml:space="preserve"> </v>
      </c>
      <c r="EB1013" s="906"/>
      <c r="EC1013" s="904"/>
      <c r="ED1013" s="904"/>
      <c r="EE1013" s="904"/>
      <c r="EF1013" s="904"/>
      <c r="EG1013" s="904"/>
      <c r="EH1013" s="904"/>
      <c r="EI1013" s="904"/>
      <c r="EJ1013" s="904"/>
      <c r="EK1013" s="905"/>
      <c r="EL1013" s="80"/>
      <c r="EM1013" s="224" t="str">
        <f t="shared" si="968"/>
        <v xml:space="preserve"> </v>
      </c>
      <c r="EN1013" s="224" t="str">
        <f t="shared" si="969"/>
        <v xml:space="preserve"> </v>
      </c>
      <c r="EO1013" s="115"/>
      <c r="EP1013" s="1050"/>
      <c r="EQ1013" s="253"/>
      <c r="ER1013" s="117"/>
      <c r="ES1013" s="1258">
        <f t="shared" si="970"/>
        <v>922</v>
      </c>
      <c r="ET1013" s="224" t="str">
        <f t="shared" si="971"/>
        <v xml:space="preserve"> </v>
      </c>
      <c r="EU1013" s="477" t="str">
        <f t="shared" si="972"/>
        <v/>
      </c>
      <c r="EV1013" s="1334" t="str">
        <f t="shared" si="975"/>
        <v xml:space="preserve"> </v>
      </c>
      <c r="EW1013" s="1332" t="str">
        <f t="shared" si="1019"/>
        <v/>
      </c>
      <c r="EX1013" s="1275" t="str">
        <f t="shared" si="1001"/>
        <v/>
      </c>
      <c r="EY1013" s="1275" t="str">
        <f t="shared" si="1002"/>
        <v/>
      </c>
      <c r="EZ1013" s="1275" t="str">
        <f t="shared" si="1003"/>
        <v/>
      </c>
      <c r="FA1013" s="1275" t="str">
        <f t="shared" si="1004"/>
        <v/>
      </c>
      <c r="FB1013" s="1275" t="str">
        <f t="shared" si="1005"/>
        <v/>
      </c>
      <c r="FC1013" s="1333" t="str">
        <f t="shared" si="1006"/>
        <v/>
      </c>
      <c r="FE1013" s="1234" t="str">
        <f t="shared" si="1007"/>
        <v xml:space="preserve"> </v>
      </c>
      <c r="FF1013" s="1234" t="str">
        <f t="shared" si="1008"/>
        <v xml:space="preserve"> </v>
      </c>
      <c r="FG1013" s="1234" t="str">
        <f t="shared" si="1009"/>
        <v xml:space="preserve"> </v>
      </c>
      <c r="FH1013" s="1234" t="str">
        <f t="shared" si="1010"/>
        <v xml:space="preserve"> </v>
      </c>
      <c r="FI1013" s="1234" t="str">
        <f t="shared" si="981"/>
        <v xml:space="preserve"> </v>
      </c>
      <c r="FJ1013" s="1234" t="str">
        <f t="shared" si="1011"/>
        <v xml:space="preserve"> </v>
      </c>
      <c r="FK1013" s="1234">
        <f t="shared" si="982"/>
        <v>0</v>
      </c>
      <c r="FL1013" s="1227"/>
      <c r="FM1013" s="1234" t="str">
        <f t="shared" si="983"/>
        <v xml:space="preserve"> </v>
      </c>
      <c r="FN1013" s="1234" t="str">
        <f t="shared" si="984"/>
        <v xml:space="preserve"> </v>
      </c>
      <c r="FO1013" s="1234" t="str">
        <f t="shared" si="1012"/>
        <v xml:space="preserve"> </v>
      </c>
      <c r="FP1013" s="1234" t="str">
        <f t="shared" si="1013"/>
        <v xml:space="preserve"> </v>
      </c>
      <c r="FQ1013" s="1234" t="str">
        <f t="shared" si="985"/>
        <v xml:space="preserve"> </v>
      </c>
      <c r="FR1013" s="1234" t="str">
        <f t="shared" si="1014"/>
        <v xml:space="preserve"> </v>
      </c>
      <c r="FS1013" s="1234">
        <f t="shared" si="1020"/>
        <v>0</v>
      </c>
      <c r="FT1013" s="1227"/>
      <c r="FU1013" s="1234" t="str">
        <f t="shared" si="1015"/>
        <v xml:space="preserve"> </v>
      </c>
      <c r="FV1013" s="1234" t="str">
        <f t="shared" si="1016"/>
        <v xml:space="preserve"> </v>
      </c>
      <c r="FW1013" s="1234" t="str">
        <f t="shared" si="1017"/>
        <v xml:space="preserve"> </v>
      </c>
      <c r="FX1013" s="1234" t="str">
        <f t="shared" si="986"/>
        <v xml:space="preserve"> </v>
      </c>
      <c r="FY1013" s="1234" t="str">
        <f t="shared" si="987"/>
        <v xml:space="preserve"> </v>
      </c>
      <c r="FZ1013" s="1234" t="str">
        <f t="shared" si="1018"/>
        <v xml:space="preserve"> </v>
      </c>
      <c r="GA1013" s="1234">
        <f t="shared" si="988"/>
        <v>0</v>
      </c>
      <c r="GB1013" s="1227"/>
      <c r="GC1013" s="1234" t="str">
        <f t="shared" si="989"/>
        <v xml:space="preserve"> </v>
      </c>
      <c r="GD1013" s="1234" t="str">
        <f t="shared" si="990"/>
        <v xml:space="preserve"> </v>
      </c>
      <c r="GE1013" s="1234" t="str">
        <f t="shared" si="991"/>
        <v xml:space="preserve"> </v>
      </c>
      <c r="GF1013" s="1234" t="str">
        <f t="shared" si="992"/>
        <v xml:space="preserve"> </v>
      </c>
      <c r="GG1013" s="1234" t="str">
        <f t="shared" si="993"/>
        <v xml:space="preserve"> </v>
      </c>
      <c r="GH1013" s="1234" t="str">
        <f t="shared" si="994"/>
        <v xml:space="preserve"> </v>
      </c>
      <c r="GI1013" s="1234" t="str">
        <f t="shared" si="995"/>
        <v xml:space="preserve"> </v>
      </c>
      <c r="GJ1013" s="1234" t="str">
        <f t="shared" si="996"/>
        <v xml:space="preserve"> </v>
      </c>
      <c r="GK1013" s="1234" t="str">
        <f t="shared" si="997"/>
        <v xml:space="preserve"> </v>
      </c>
      <c r="GL1013" s="1234" t="str">
        <f t="shared" si="998"/>
        <v xml:space="preserve"> </v>
      </c>
      <c r="GM1013" s="1234" t="str">
        <f t="shared" si="999"/>
        <v xml:space="preserve"> </v>
      </c>
      <c r="GN1013" s="1234">
        <f t="shared" si="1000"/>
        <v>0</v>
      </c>
    </row>
    <row r="1014" spans="1:196" s="100" customFormat="1" ht="27" customHeight="1" thickTop="1" thickBot="1">
      <c r="A1014" s="1208">
        <f>【A票】【D票】!$D$10</f>
        <v>0</v>
      </c>
      <c r="B1014" s="1212">
        <f>【A票】【D票】!$H$10</f>
        <v>0</v>
      </c>
      <c r="C1014" s="1213" t="str">
        <f>【A票】【D票】!$K$10</f>
        <v xml:space="preserve"> </v>
      </c>
      <c r="D1014" s="1214">
        <f t="shared" si="974"/>
        <v>923</v>
      </c>
      <c r="E1014" s="914"/>
      <c r="F1014" s="467"/>
      <c r="G1014" s="469"/>
      <c r="H1014" s="224" t="str">
        <f t="shared" si="960"/>
        <v xml:space="preserve"> </v>
      </c>
      <c r="I1014" s="704"/>
      <c r="J1014" s="117"/>
      <c r="K1014" s="117"/>
      <c r="L1014" s="117"/>
      <c r="M1014" s="117"/>
      <c r="N1014" s="117"/>
      <c r="O1014" s="117"/>
      <c r="P1014" s="117"/>
      <c r="Q1014" s="117"/>
      <c r="R1014" s="117"/>
      <c r="S1014" s="117"/>
      <c r="T1014" s="254"/>
      <c r="U1014" s="646"/>
      <c r="V1014" s="646"/>
      <c r="W1014" s="114"/>
      <c r="X1014" s="254"/>
      <c r="Y1014" s="224" t="str">
        <f t="shared" si="961"/>
        <v xml:space="preserve"> </v>
      </c>
      <c r="Z1014" s="579"/>
      <c r="AA1014" s="704"/>
      <c r="AB1014" s="119"/>
      <c r="AC1014" s="224" t="str">
        <f t="shared" si="976"/>
        <v xml:space="preserve"> </v>
      </c>
      <c r="AD1014" s="115"/>
      <c r="AE1014" s="253"/>
      <c r="AF1014" s="704"/>
      <c r="AG1014" s="727"/>
      <c r="AH1014" s="727"/>
      <c r="AI1014" s="727"/>
      <c r="AJ1014" s="727"/>
      <c r="AK1014" s="591"/>
      <c r="AL1014" s="727"/>
      <c r="AM1014" s="727"/>
      <c r="AN1014" s="727"/>
      <c r="AO1014" s="727"/>
      <c r="AP1014" s="727"/>
      <c r="AQ1014" s="727"/>
      <c r="AR1014" s="727"/>
      <c r="AS1014" s="727"/>
      <c r="AT1014" s="727"/>
      <c r="AU1014" s="727"/>
      <c r="AV1014" s="727"/>
      <c r="AW1014" s="727"/>
      <c r="AX1014" s="727"/>
      <c r="AY1014" s="727"/>
      <c r="AZ1014" s="727"/>
      <c r="BA1014" s="727"/>
      <c r="BB1014" s="727"/>
      <c r="BC1014" s="821"/>
      <c r="BD1014" s="727"/>
      <c r="BE1014" s="727"/>
      <c r="BF1014" s="727"/>
      <c r="BG1014" s="727"/>
      <c r="BH1014" s="727"/>
      <c r="BI1014" s="727"/>
      <c r="BJ1014" s="727"/>
      <c r="BK1014" s="727"/>
      <c r="BL1014" s="821"/>
      <c r="BM1014" s="727"/>
      <c r="BN1014" s="727"/>
      <c r="BO1014" s="727"/>
      <c r="BP1014" s="727"/>
      <c r="BQ1014" s="727"/>
      <c r="BR1014" s="821"/>
      <c r="BS1014" s="727"/>
      <c r="BT1014" s="727"/>
      <c r="BU1014" s="727"/>
      <c r="BV1014" s="591"/>
      <c r="BW1014" s="224" t="str">
        <f t="shared" si="973"/>
        <v xml:space="preserve"> </v>
      </c>
      <c r="BX1014" s="471">
        <f t="shared" si="962"/>
        <v>923</v>
      </c>
      <c r="BY1014" s="117"/>
      <c r="BZ1014" s="117"/>
      <c r="CA1014" s="117"/>
      <c r="CB1014" s="117"/>
      <c r="CC1014" s="117"/>
      <c r="CD1014" s="461"/>
      <c r="CE1014" s="236"/>
      <c r="CF1014" s="224" t="str">
        <f t="shared" si="963"/>
        <v xml:space="preserve"> </v>
      </c>
      <c r="CG1014" s="116"/>
      <c r="CH1014" s="117"/>
      <c r="CI1014" s="117"/>
      <c r="CJ1014" s="117"/>
      <c r="CK1014" s="472"/>
      <c r="CL1014" s="472"/>
      <c r="CM1014" s="472"/>
      <c r="CN1014" s="472"/>
      <c r="CO1014" s="117"/>
      <c r="CP1014" s="253"/>
      <c r="CQ1014" s="120"/>
      <c r="CR1014" s="224" t="str" cm="1">
        <f t="array" ref="CR1014">IF(AND(SUM(COUNTIF(CG1014:CM1014,{"*不明*","*その他*"})+COUNTIF(CO1014:CP1014,{"*不明*","*その他*"}))&gt;0,CQ1014=""),"その他・不明の場合,10)具体的内容、理由を記入",IF(OR(AND(CI1014=CI$65,COUNTA(CJ1014:CM1014)&lt;4),AND(OR(CI1014=CI$63,CI1014=CI$64,CI1014=CI$66,CI1014=CI$67,CI1014=CI$68,CI1014=""),COUNTA(CJ1014:CM1014)&gt;0)),"3)介護保険認定済→要介護度、認知症自立度、寝たきり度、介護保険サービス記入",IF(OR(AND(OR(CM1014=CM$63,CM1014=CM$64),CN1014=""),AND(OR(CM1014=CM$65,CM1014=CM$66),CN1014&lt;&gt;"")),"7)介護保険サービス受けている/過去受けていた→具体的内容記入"," ")))</f>
        <v xml:space="preserve"> </v>
      </c>
      <c r="CS1014" s="224" t="str">
        <f t="shared" si="964"/>
        <v xml:space="preserve"> </v>
      </c>
      <c r="CT1014" s="116"/>
      <c r="CU1014" s="253"/>
      <c r="CV1014" s="117"/>
      <c r="CW1014" s="117"/>
      <c r="CX1014" s="253"/>
      <c r="CY1014" s="117"/>
      <c r="CZ1014" s="117"/>
      <c r="DA1014" s="253"/>
      <c r="DB1014" s="117"/>
      <c r="DC1014" s="224" t="str">
        <f t="shared" si="965"/>
        <v xml:space="preserve"> </v>
      </c>
      <c r="DD1014" s="224" t="str">
        <f t="shared" si="966"/>
        <v xml:space="preserve"> </v>
      </c>
      <c r="DE1014" s="224" t="str">
        <f t="shared" si="977"/>
        <v xml:space="preserve"> </v>
      </c>
      <c r="DF1014" s="121"/>
      <c r="DG1014" s="114"/>
      <c r="DH1014" s="704"/>
      <c r="DI1014" s="119"/>
      <c r="DJ1014" s="187"/>
      <c r="DK1014" s="254"/>
      <c r="DL1014" s="224" t="str">
        <f t="shared" si="978"/>
        <v xml:space="preserve"> </v>
      </c>
      <c r="DM1014" s="224" t="str">
        <f t="shared" si="967"/>
        <v xml:space="preserve"> </v>
      </c>
      <c r="DN1014" s="474"/>
      <c r="DO1014" s="117"/>
      <c r="DP1014" s="117"/>
      <c r="DQ1014" s="117"/>
      <c r="DR1014" s="117"/>
      <c r="DS1014" s="117"/>
      <c r="DT1014" s="254"/>
      <c r="DU1014" s="476"/>
      <c r="DV1014" s="224" t="str">
        <f t="shared" si="979"/>
        <v xml:space="preserve"> </v>
      </c>
      <c r="DW1014" s="115"/>
      <c r="DX1014" s="470"/>
      <c r="DY1014" s="117"/>
      <c r="DZ1014" s="704"/>
      <c r="EA1014" s="224" t="str">
        <f t="shared" si="980"/>
        <v xml:space="preserve"> </v>
      </c>
      <c r="EB1014" s="906"/>
      <c r="EC1014" s="904"/>
      <c r="ED1014" s="904"/>
      <c r="EE1014" s="904"/>
      <c r="EF1014" s="904"/>
      <c r="EG1014" s="904"/>
      <c r="EH1014" s="904"/>
      <c r="EI1014" s="904"/>
      <c r="EJ1014" s="904"/>
      <c r="EK1014" s="905"/>
      <c r="EL1014" s="80"/>
      <c r="EM1014" s="224" t="str">
        <f t="shared" si="968"/>
        <v xml:space="preserve"> </v>
      </c>
      <c r="EN1014" s="224" t="str">
        <f t="shared" si="969"/>
        <v xml:space="preserve"> </v>
      </c>
      <c r="EO1014" s="115"/>
      <c r="EP1014" s="1050"/>
      <c r="EQ1014" s="253"/>
      <c r="ER1014" s="117"/>
      <c r="ES1014" s="1258">
        <f t="shared" si="970"/>
        <v>923</v>
      </c>
      <c r="ET1014" s="224" t="str">
        <f t="shared" si="971"/>
        <v xml:space="preserve"> </v>
      </c>
      <c r="EU1014" s="477" t="str">
        <f t="shared" si="972"/>
        <v/>
      </c>
      <c r="EV1014" s="1334" t="str">
        <f t="shared" si="975"/>
        <v xml:space="preserve"> </v>
      </c>
      <c r="EW1014" s="1332" t="str">
        <f t="shared" si="1019"/>
        <v/>
      </c>
      <c r="EX1014" s="1275" t="str">
        <f t="shared" si="1001"/>
        <v/>
      </c>
      <c r="EY1014" s="1275" t="str">
        <f t="shared" si="1002"/>
        <v/>
      </c>
      <c r="EZ1014" s="1275" t="str">
        <f t="shared" si="1003"/>
        <v/>
      </c>
      <c r="FA1014" s="1275" t="str">
        <f t="shared" si="1004"/>
        <v/>
      </c>
      <c r="FB1014" s="1275" t="str">
        <f t="shared" si="1005"/>
        <v/>
      </c>
      <c r="FC1014" s="1333" t="str">
        <f t="shared" si="1006"/>
        <v/>
      </c>
      <c r="FE1014" s="1234" t="str">
        <f t="shared" si="1007"/>
        <v xml:space="preserve"> </v>
      </c>
      <c r="FF1014" s="1234" t="str">
        <f t="shared" si="1008"/>
        <v xml:space="preserve"> </v>
      </c>
      <c r="FG1014" s="1234" t="str">
        <f t="shared" si="1009"/>
        <v xml:space="preserve"> </v>
      </c>
      <c r="FH1014" s="1234" t="str">
        <f t="shared" si="1010"/>
        <v xml:space="preserve"> </v>
      </c>
      <c r="FI1014" s="1234" t="str">
        <f t="shared" si="981"/>
        <v xml:space="preserve"> </v>
      </c>
      <c r="FJ1014" s="1234" t="str">
        <f t="shared" si="1011"/>
        <v xml:space="preserve"> </v>
      </c>
      <c r="FK1014" s="1234">
        <f t="shared" si="982"/>
        <v>0</v>
      </c>
      <c r="FL1014" s="1227"/>
      <c r="FM1014" s="1234" t="str">
        <f t="shared" si="983"/>
        <v xml:space="preserve"> </v>
      </c>
      <c r="FN1014" s="1234" t="str">
        <f t="shared" si="984"/>
        <v xml:space="preserve"> </v>
      </c>
      <c r="FO1014" s="1234" t="str">
        <f t="shared" si="1012"/>
        <v xml:space="preserve"> </v>
      </c>
      <c r="FP1014" s="1234" t="str">
        <f t="shared" si="1013"/>
        <v xml:space="preserve"> </v>
      </c>
      <c r="FQ1014" s="1234" t="str">
        <f t="shared" si="985"/>
        <v xml:space="preserve"> </v>
      </c>
      <c r="FR1014" s="1234" t="str">
        <f t="shared" si="1014"/>
        <v xml:space="preserve"> </v>
      </c>
      <c r="FS1014" s="1234">
        <f t="shared" si="1020"/>
        <v>0</v>
      </c>
      <c r="FT1014" s="1227"/>
      <c r="FU1014" s="1234" t="str">
        <f t="shared" si="1015"/>
        <v xml:space="preserve"> </v>
      </c>
      <c r="FV1014" s="1234" t="str">
        <f t="shared" si="1016"/>
        <v xml:space="preserve"> </v>
      </c>
      <c r="FW1014" s="1234" t="str">
        <f t="shared" si="1017"/>
        <v xml:space="preserve"> </v>
      </c>
      <c r="FX1014" s="1234" t="str">
        <f t="shared" si="986"/>
        <v xml:space="preserve"> </v>
      </c>
      <c r="FY1014" s="1234" t="str">
        <f t="shared" si="987"/>
        <v xml:space="preserve"> </v>
      </c>
      <c r="FZ1014" s="1234" t="str">
        <f t="shared" si="1018"/>
        <v xml:space="preserve"> </v>
      </c>
      <c r="GA1014" s="1234">
        <f t="shared" si="988"/>
        <v>0</v>
      </c>
      <c r="GB1014" s="1227"/>
      <c r="GC1014" s="1234" t="str">
        <f t="shared" si="989"/>
        <v xml:space="preserve"> </v>
      </c>
      <c r="GD1014" s="1234" t="str">
        <f t="shared" si="990"/>
        <v xml:space="preserve"> </v>
      </c>
      <c r="GE1014" s="1234" t="str">
        <f t="shared" si="991"/>
        <v xml:space="preserve"> </v>
      </c>
      <c r="GF1014" s="1234" t="str">
        <f t="shared" si="992"/>
        <v xml:space="preserve"> </v>
      </c>
      <c r="GG1014" s="1234" t="str">
        <f t="shared" si="993"/>
        <v xml:space="preserve"> </v>
      </c>
      <c r="GH1014" s="1234" t="str">
        <f t="shared" si="994"/>
        <v xml:space="preserve"> </v>
      </c>
      <c r="GI1014" s="1234" t="str">
        <f t="shared" si="995"/>
        <v xml:space="preserve"> </v>
      </c>
      <c r="GJ1014" s="1234" t="str">
        <f t="shared" si="996"/>
        <v xml:space="preserve"> </v>
      </c>
      <c r="GK1014" s="1234" t="str">
        <f t="shared" si="997"/>
        <v xml:space="preserve"> </v>
      </c>
      <c r="GL1014" s="1234" t="str">
        <f t="shared" si="998"/>
        <v xml:space="preserve"> </v>
      </c>
      <c r="GM1014" s="1234" t="str">
        <f t="shared" si="999"/>
        <v xml:space="preserve"> </v>
      </c>
      <c r="GN1014" s="1234">
        <f t="shared" si="1000"/>
        <v>0</v>
      </c>
    </row>
    <row r="1015" spans="1:196" s="100" customFormat="1" ht="27" customHeight="1" thickTop="1" thickBot="1">
      <c r="A1015" s="1208">
        <f>【A票】【D票】!$D$10</f>
        <v>0</v>
      </c>
      <c r="B1015" s="1212">
        <f>【A票】【D票】!$H$10</f>
        <v>0</v>
      </c>
      <c r="C1015" s="1213" t="str">
        <f>【A票】【D票】!$K$10</f>
        <v xml:space="preserve"> </v>
      </c>
      <c r="D1015" s="1214">
        <f t="shared" si="974"/>
        <v>924</v>
      </c>
      <c r="E1015" s="914"/>
      <c r="F1015" s="467"/>
      <c r="G1015" s="469"/>
      <c r="H1015" s="224" t="str">
        <f t="shared" si="960"/>
        <v xml:space="preserve"> </v>
      </c>
      <c r="I1015" s="704"/>
      <c r="J1015" s="117"/>
      <c r="K1015" s="117"/>
      <c r="L1015" s="117"/>
      <c r="M1015" s="117"/>
      <c r="N1015" s="117"/>
      <c r="O1015" s="117"/>
      <c r="P1015" s="117"/>
      <c r="Q1015" s="117"/>
      <c r="R1015" s="117"/>
      <c r="S1015" s="117"/>
      <c r="T1015" s="254"/>
      <c r="U1015" s="646"/>
      <c r="V1015" s="646"/>
      <c r="W1015" s="114"/>
      <c r="X1015" s="254"/>
      <c r="Y1015" s="224" t="str">
        <f t="shared" si="961"/>
        <v xml:space="preserve"> </v>
      </c>
      <c r="Z1015" s="579"/>
      <c r="AA1015" s="704"/>
      <c r="AB1015" s="119"/>
      <c r="AC1015" s="224" t="str">
        <f t="shared" si="976"/>
        <v xml:space="preserve"> </v>
      </c>
      <c r="AD1015" s="115"/>
      <c r="AE1015" s="253"/>
      <c r="AF1015" s="704"/>
      <c r="AG1015" s="727"/>
      <c r="AH1015" s="727"/>
      <c r="AI1015" s="727"/>
      <c r="AJ1015" s="727"/>
      <c r="AK1015" s="591"/>
      <c r="AL1015" s="727"/>
      <c r="AM1015" s="727"/>
      <c r="AN1015" s="727"/>
      <c r="AO1015" s="727"/>
      <c r="AP1015" s="727"/>
      <c r="AQ1015" s="727"/>
      <c r="AR1015" s="727"/>
      <c r="AS1015" s="727"/>
      <c r="AT1015" s="727"/>
      <c r="AU1015" s="727"/>
      <c r="AV1015" s="727"/>
      <c r="AW1015" s="727"/>
      <c r="AX1015" s="727"/>
      <c r="AY1015" s="727"/>
      <c r="AZ1015" s="727"/>
      <c r="BA1015" s="727"/>
      <c r="BB1015" s="727"/>
      <c r="BC1015" s="821"/>
      <c r="BD1015" s="727"/>
      <c r="BE1015" s="727"/>
      <c r="BF1015" s="727"/>
      <c r="BG1015" s="727"/>
      <c r="BH1015" s="727"/>
      <c r="BI1015" s="727"/>
      <c r="BJ1015" s="727"/>
      <c r="BK1015" s="727"/>
      <c r="BL1015" s="821"/>
      <c r="BM1015" s="727"/>
      <c r="BN1015" s="727"/>
      <c r="BO1015" s="727"/>
      <c r="BP1015" s="727"/>
      <c r="BQ1015" s="727"/>
      <c r="BR1015" s="821"/>
      <c r="BS1015" s="727"/>
      <c r="BT1015" s="727"/>
      <c r="BU1015" s="727"/>
      <c r="BV1015" s="591"/>
      <c r="BW1015" s="224" t="str">
        <f t="shared" si="973"/>
        <v xml:space="preserve"> </v>
      </c>
      <c r="BX1015" s="471">
        <f t="shared" si="962"/>
        <v>924</v>
      </c>
      <c r="BY1015" s="117"/>
      <c r="BZ1015" s="117"/>
      <c r="CA1015" s="117"/>
      <c r="CB1015" s="117"/>
      <c r="CC1015" s="117"/>
      <c r="CD1015" s="461"/>
      <c r="CE1015" s="236"/>
      <c r="CF1015" s="224" t="str">
        <f t="shared" si="963"/>
        <v xml:space="preserve"> </v>
      </c>
      <c r="CG1015" s="116"/>
      <c r="CH1015" s="117"/>
      <c r="CI1015" s="117"/>
      <c r="CJ1015" s="117"/>
      <c r="CK1015" s="472"/>
      <c r="CL1015" s="472"/>
      <c r="CM1015" s="472"/>
      <c r="CN1015" s="472"/>
      <c r="CO1015" s="117"/>
      <c r="CP1015" s="253"/>
      <c r="CQ1015" s="120"/>
      <c r="CR1015" s="224" t="str" cm="1">
        <f t="array" ref="CR1015">IF(AND(SUM(COUNTIF(CG1015:CM1015,{"*不明*","*その他*"})+COUNTIF(CO1015:CP1015,{"*不明*","*その他*"}))&gt;0,CQ1015=""),"その他・不明の場合,10)具体的内容、理由を記入",IF(OR(AND(CI1015=CI$65,COUNTA(CJ1015:CM1015)&lt;4),AND(OR(CI1015=CI$63,CI1015=CI$64,CI1015=CI$66,CI1015=CI$67,CI1015=CI$68,CI1015=""),COUNTA(CJ1015:CM1015)&gt;0)),"3)介護保険認定済→要介護度、認知症自立度、寝たきり度、介護保険サービス記入",IF(OR(AND(OR(CM1015=CM$63,CM1015=CM$64),CN1015=""),AND(OR(CM1015=CM$65,CM1015=CM$66),CN1015&lt;&gt;"")),"7)介護保険サービス受けている/過去受けていた→具体的内容記入"," ")))</f>
        <v xml:space="preserve"> </v>
      </c>
      <c r="CS1015" s="224" t="str">
        <f t="shared" si="964"/>
        <v xml:space="preserve"> </v>
      </c>
      <c r="CT1015" s="116"/>
      <c r="CU1015" s="253"/>
      <c r="CV1015" s="117"/>
      <c r="CW1015" s="117"/>
      <c r="CX1015" s="253"/>
      <c r="CY1015" s="117"/>
      <c r="CZ1015" s="117"/>
      <c r="DA1015" s="253"/>
      <c r="DB1015" s="117"/>
      <c r="DC1015" s="224" t="str">
        <f t="shared" si="965"/>
        <v xml:space="preserve"> </v>
      </c>
      <c r="DD1015" s="224" t="str">
        <f t="shared" si="966"/>
        <v xml:space="preserve"> </v>
      </c>
      <c r="DE1015" s="224" t="str">
        <f t="shared" si="977"/>
        <v xml:space="preserve"> </v>
      </c>
      <c r="DF1015" s="121"/>
      <c r="DG1015" s="114"/>
      <c r="DH1015" s="704"/>
      <c r="DI1015" s="119"/>
      <c r="DJ1015" s="187"/>
      <c r="DK1015" s="254"/>
      <c r="DL1015" s="224" t="str">
        <f t="shared" si="978"/>
        <v xml:space="preserve"> </v>
      </c>
      <c r="DM1015" s="224" t="str">
        <f t="shared" si="967"/>
        <v xml:space="preserve"> </v>
      </c>
      <c r="DN1015" s="474"/>
      <c r="DO1015" s="117"/>
      <c r="DP1015" s="117"/>
      <c r="DQ1015" s="117"/>
      <c r="DR1015" s="117"/>
      <c r="DS1015" s="117"/>
      <c r="DT1015" s="254"/>
      <c r="DU1015" s="476"/>
      <c r="DV1015" s="224" t="str">
        <f t="shared" si="979"/>
        <v xml:space="preserve"> </v>
      </c>
      <c r="DW1015" s="115"/>
      <c r="DX1015" s="470"/>
      <c r="DY1015" s="117"/>
      <c r="DZ1015" s="704"/>
      <c r="EA1015" s="224" t="str">
        <f t="shared" si="980"/>
        <v xml:space="preserve"> </v>
      </c>
      <c r="EB1015" s="906"/>
      <c r="EC1015" s="904"/>
      <c r="ED1015" s="904"/>
      <c r="EE1015" s="904"/>
      <c r="EF1015" s="904"/>
      <c r="EG1015" s="904"/>
      <c r="EH1015" s="904"/>
      <c r="EI1015" s="904"/>
      <c r="EJ1015" s="904"/>
      <c r="EK1015" s="905"/>
      <c r="EL1015" s="80"/>
      <c r="EM1015" s="224" t="str">
        <f t="shared" si="968"/>
        <v xml:space="preserve"> </v>
      </c>
      <c r="EN1015" s="224" t="str">
        <f t="shared" si="969"/>
        <v xml:space="preserve"> </v>
      </c>
      <c r="EO1015" s="115"/>
      <c r="EP1015" s="1050"/>
      <c r="EQ1015" s="253"/>
      <c r="ER1015" s="117"/>
      <c r="ES1015" s="1258">
        <f t="shared" si="970"/>
        <v>924</v>
      </c>
      <c r="ET1015" s="224" t="str">
        <f t="shared" si="971"/>
        <v xml:space="preserve"> </v>
      </c>
      <c r="EU1015" s="477" t="str">
        <f t="shared" si="972"/>
        <v/>
      </c>
      <c r="EV1015" s="1334" t="str">
        <f t="shared" si="975"/>
        <v xml:space="preserve"> </v>
      </c>
      <c r="EW1015" s="1332" t="str">
        <f t="shared" si="1019"/>
        <v/>
      </c>
      <c r="EX1015" s="1275" t="str">
        <f t="shared" si="1001"/>
        <v/>
      </c>
      <c r="EY1015" s="1275" t="str">
        <f t="shared" si="1002"/>
        <v/>
      </c>
      <c r="EZ1015" s="1275" t="str">
        <f t="shared" si="1003"/>
        <v/>
      </c>
      <c r="FA1015" s="1275" t="str">
        <f t="shared" si="1004"/>
        <v/>
      </c>
      <c r="FB1015" s="1275" t="str">
        <f t="shared" si="1005"/>
        <v/>
      </c>
      <c r="FC1015" s="1333" t="str">
        <f t="shared" si="1006"/>
        <v/>
      </c>
      <c r="FE1015" s="1234" t="str">
        <f t="shared" si="1007"/>
        <v xml:space="preserve"> </v>
      </c>
      <c r="FF1015" s="1234" t="str">
        <f t="shared" si="1008"/>
        <v xml:space="preserve"> </v>
      </c>
      <c r="FG1015" s="1234" t="str">
        <f t="shared" si="1009"/>
        <v xml:space="preserve"> </v>
      </c>
      <c r="FH1015" s="1234" t="str">
        <f t="shared" si="1010"/>
        <v xml:space="preserve"> </v>
      </c>
      <c r="FI1015" s="1234" t="str">
        <f t="shared" si="981"/>
        <v xml:space="preserve"> </v>
      </c>
      <c r="FJ1015" s="1234" t="str">
        <f t="shared" si="1011"/>
        <v xml:space="preserve"> </v>
      </c>
      <c r="FK1015" s="1234">
        <f t="shared" si="982"/>
        <v>0</v>
      </c>
      <c r="FL1015" s="1227"/>
      <c r="FM1015" s="1234" t="str">
        <f t="shared" si="983"/>
        <v xml:space="preserve"> </v>
      </c>
      <c r="FN1015" s="1234" t="str">
        <f t="shared" si="984"/>
        <v xml:space="preserve"> </v>
      </c>
      <c r="FO1015" s="1234" t="str">
        <f t="shared" si="1012"/>
        <v xml:space="preserve"> </v>
      </c>
      <c r="FP1015" s="1234" t="str">
        <f t="shared" si="1013"/>
        <v xml:space="preserve"> </v>
      </c>
      <c r="FQ1015" s="1234" t="str">
        <f t="shared" si="985"/>
        <v xml:space="preserve"> </v>
      </c>
      <c r="FR1015" s="1234" t="str">
        <f t="shared" si="1014"/>
        <v xml:space="preserve"> </v>
      </c>
      <c r="FS1015" s="1234">
        <f t="shared" si="1020"/>
        <v>0</v>
      </c>
      <c r="FT1015" s="1227"/>
      <c r="FU1015" s="1234" t="str">
        <f t="shared" si="1015"/>
        <v xml:space="preserve"> </v>
      </c>
      <c r="FV1015" s="1234" t="str">
        <f t="shared" si="1016"/>
        <v xml:space="preserve"> </v>
      </c>
      <c r="FW1015" s="1234" t="str">
        <f t="shared" si="1017"/>
        <v xml:space="preserve"> </v>
      </c>
      <c r="FX1015" s="1234" t="str">
        <f t="shared" si="986"/>
        <v xml:space="preserve"> </v>
      </c>
      <c r="FY1015" s="1234" t="str">
        <f t="shared" si="987"/>
        <v xml:space="preserve"> </v>
      </c>
      <c r="FZ1015" s="1234" t="str">
        <f t="shared" si="1018"/>
        <v xml:space="preserve"> </v>
      </c>
      <c r="GA1015" s="1234">
        <f t="shared" si="988"/>
        <v>0</v>
      </c>
      <c r="GB1015" s="1227"/>
      <c r="GC1015" s="1234" t="str">
        <f t="shared" si="989"/>
        <v xml:space="preserve"> </v>
      </c>
      <c r="GD1015" s="1234" t="str">
        <f t="shared" si="990"/>
        <v xml:space="preserve"> </v>
      </c>
      <c r="GE1015" s="1234" t="str">
        <f t="shared" si="991"/>
        <v xml:space="preserve"> </v>
      </c>
      <c r="GF1015" s="1234" t="str">
        <f t="shared" si="992"/>
        <v xml:space="preserve"> </v>
      </c>
      <c r="GG1015" s="1234" t="str">
        <f t="shared" si="993"/>
        <v xml:space="preserve"> </v>
      </c>
      <c r="GH1015" s="1234" t="str">
        <f t="shared" si="994"/>
        <v xml:space="preserve"> </v>
      </c>
      <c r="GI1015" s="1234" t="str">
        <f t="shared" si="995"/>
        <v xml:space="preserve"> </v>
      </c>
      <c r="GJ1015" s="1234" t="str">
        <f t="shared" si="996"/>
        <v xml:space="preserve"> </v>
      </c>
      <c r="GK1015" s="1234" t="str">
        <f t="shared" si="997"/>
        <v xml:space="preserve"> </v>
      </c>
      <c r="GL1015" s="1234" t="str">
        <f t="shared" si="998"/>
        <v xml:space="preserve"> </v>
      </c>
      <c r="GM1015" s="1234" t="str">
        <f t="shared" si="999"/>
        <v xml:space="preserve"> </v>
      </c>
      <c r="GN1015" s="1234">
        <f t="shared" si="1000"/>
        <v>0</v>
      </c>
    </row>
    <row r="1016" spans="1:196" s="100" customFormat="1" ht="27" customHeight="1" thickTop="1" thickBot="1">
      <c r="A1016" s="1208">
        <f>【A票】【D票】!$D$10</f>
        <v>0</v>
      </c>
      <c r="B1016" s="1212">
        <f>【A票】【D票】!$H$10</f>
        <v>0</v>
      </c>
      <c r="C1016" s="1213" t="str">
        <f>【A票】【D票】!$K$10</f>
        <v xml:space="preserve"> </v>
      </c>
      <c r="D1016" s="1214">
        <f t="shared" si="974"/>
        <v>925</v>
      </c>
      <c r="E1016" s="914"/>
      <c r="F1016" s="467"/>
      <c r="G1016" s="469"/>
      <c r="H1016" s="224" t="str">
        <f t="shared" si="960"/>
        <v xml:space="preserve"> </v>
      </c>
      <c r="I1016" s="704"/>
      <c r="J1016" s="117"/>
      <c r="K1016" s="117"/>
      <c r="L1016" s="117"/>
      <c r="M1016" s="117"/>
      <c r="N1016" s="117"/>
      <c r="O1016" s="117"/>
      <c r="P1016" s="117"/>
      <c r="Q1016" s="117"/>
      <c r="R1016" s="117"/>
      <c r="S1016" s="117"/>
      <c r="T1016" s="254"/>
      <c r="U1016" s="646"/>
      <c r="V1016" s="646"/>
      <c r="W1016" s="114"/>
      <c r="X1016" s="254"/>
      <c r="Y1016" s="224" t="str">
        <f t="shared" si="961"/>
        <v xml:space="preserve"> </v>
      </c>
      <c r="Z1016" s="579"/>
      <c r="AA1016" s="704"/>
      <c r="AB1016" s="119"/>
      <c r="AC1016" s="224" t="str">
        <f t="shared" si="976"/>
        <v xml:space="preserve"> </v>
      </c>
      <c r="AD1016" s="115"/>
      <c r="AE1016" s="253"/>
      <c r="AF1016" s="704"/>
      <c r="AG1016" s="727"/>
      <c r="AH1016" s="727"/>
      <c r="AI1016" s="727"/>
      <c r="AJ1016" s="727"/>
      <c r="AK1016" s="591"/>
      <c r="AL1016" s="727"/>
      <c r="AM1016" s="727"/>
      <c r="AN1016" s="727"/>
      <c r="AO1016" s="727"/>
      <c r="AP1016" s="727"/>
      <c r="AQ1016" s="727"/>
      <c r="AR1016" s="727"/>
      <c r="AS1016" s="727"/>
      <c r="AT1016" s="727"/>
      <c r="AU1016" s="727"/>
      <c r="AV1016" s="727"/>
      <c r="AW1016" s="727"/>
      <c r="AX1016" s="727"/>
      <c r="AY1016" s="727"/>
      <c r="AZ1016" s="727"/>
      <c r="BA1016" s="727"/>
      <c r="BB1016" s="727"/>
      <c r="BC1016" s="821"/>
      <c r="BD1016" s="727"/>
      <c r="BE1016" s="727"/>
      <c r="BF1016" s="727"/>
      <c r="BG1016" s="727"/>
      <c r="BH1016" s="727"/>
      <c r="BI1016" s="727"/>
      <c r="BJ1016" s="727"/>
      <c r="BK1016" s="727"/>
      <c r="BL1016" s="821"/>
      <c r="BM1016" s="727"/>
      <c r="BN1016" s="727"/>
      <c r="BO1016" s="727"/>
      <c r="BP1016" s="727"/>
      <c r="BQ1016" s="727"/>
      <c r="BR1016" s="821"/>
      <c r="BS1016" s="727"/>
      <c r="BT1016" s="727"/>
      <c r="BU1016" s="727"/>
      <c r="BV1016" s="591"/>
      <c r="BW1016" s="224" t="str">
        <f t="shared" si="973"/>
        <v xml:space="preserve"> </v>
      </c>
      <c r="BX1016" s="471">
        <f t="shared" si="962"/>
        <v>925</v>
      </c>
      <c r="BY1016" s="117"/>
      <c r="BZ1016" s="117"/>
      <c r="CA1016" s="117"/>
      <c r="CB1016" s="117"/>
      <c r="CC1016" s="117"/>
      <c r="CD1016" s="461"/>
      <c r="CE1016" s="236"/>
      <c r="CF1016" s="224" t="str">
        <f t="shared" si="963"/>
        <v xml:space="preserve"> </v>
      </c>
      <c r="CG1016" s="116"/>
      <c r="CH1016" s="117"/>
      <c r="CI1016" s="117"/>
      <c r="CJ1016" s="117"/>
      <c r="CK1016" s="472"/>
      <c r="CL1016" s="472"/>
      <c r="CM1016" s="472"/>
      <c r="CN1016" s="472"/>
      <c r="CO1016" s="117"/>
      <c r="CP1016" s="253"/>
      <c r="CQ1016" s="120"/>
      <c r="CR1016" s="224" t="str" cm="1">
        <f t="array" ref="CR1016">IF(AND(SUM(COUNTIF(CG1016:CM1016,{"*不明*","*その他*"})+COUNTIF(CO1016:CP1016,{"*不明*","*その他*"}))&gt;0,CQ1016=""),"その他・不明の場合,10)具体的内容、理由を記入",IF(OR(AND(CI1016=CI$65,COUNTA(CJ1016:CM1016)&lt;4),AND(OR(CI1016=CI$63,CI1016=CI$64,CI1016=CI$66,CI1016=CI$67,CI1016=CI$68,CI1016=""),COUNTA(CJ1016:CM1016)&gt;0)),"3)介護保険認定済→要介護度、認知症自立度、寝たきり度、介護保険サービス記入",IF(OR(AND(OR(CM1016=CM$63,CM1016=CM$64),CN1016=""),AND(OR(CM1016=CM$65,CM1016=CM$66),CN1016&lt;&gt;"")),"7)介護保険サービス受けている/過去受けていた→具体的内容記入"," ")))</f>
        <v xml:space="preserve"> </v>
      </c>
      <c r="CS1016" s="224" t="str">
        <f t="shared" si="964"/>
        <v xml:space="preserve"> </v>
      </c>
      <c r="CT1016" s="116"/>
      <c r="CU1016" s="253"/>
      <c r="CV1016" s="117"/>
      <c r="CW1016" s="117"/>
      <c r="CX1016" s="253"/>
      <c r="CY1016" s="117"/>
      <c r="CZ1016" s="117"/>
      <c r="DA1016" s="253"/>
      <c r="DB1016" s="117"/>
      <c r="DC1016" s="224" t="str">
        <f t="shared" si="965"/>
        <v xml:space="preserve"> </v>
      </c>
      <c r="DD1016" s="224" t="str">
        <f t="shared" si="966"/>
        <v xml:space="preserve"> </v>
      </c>
      <c r="DE1016" s="224" t="str">
        <f t="shared" si="977"/>
        <v xml:space="preserve"> </v>
      </c>
      <c r="DF1016" s="121"/>
      <c r="DG1016" s="114"/>
      <c r="DH1016" s="704"/>
      <c r="DI1016" s="119"/>
      <c r="DJ1016" s="187"/>
      <c r="DK1016" s="254"/>
      <c r="DL1016" s="224" t="str">
        <f t="shared" si="978"/>
        <v xml:space="preserve"> </v>
      </c>
      <c r="DM1016" s="224" t="str">
        <f t="shared" si="967"/>
        <v xml:space="preserve"> </v>
      </c>
      <c r="DN1016" s="474"/>
      <c r="DO1016" s="117"/>
      <c r="DP1016" s="117"/>
      <c r="DQ1016" s="117"/>
      <c r="DR1016" s="117"/>
      <c r="DS1016" s="117"/>
      <c r="DT1016" s="254"/>
      <c r="DU1016" s="476"/>
      <c r="DV1016" s="224" t="str">
        <f t="shared" si="979"/>
        <v xml:space="preserve"> </v>
      </c>
      <c r="DW1016" s="115"/>
      <c r="DX1016" s="470"/>
      <c r="DY1016" s="117"/>
      <c r="DZ1016" s="704"/>
      <c r="EA1016" s="224" t="str">
        <f t="shared" si="980"/>
        <v xml:space="preserve"> </v>
      </c>
      <c r="EB1016" s="906"/>
      <c r="EC1016" s="904"/>
      <c r="ED1016" s="904"/>
      <c r="EE1016" s="904"/>
      <c r="EF1016" s="904"/>
      <c r="EG1016" s="904"/>
      <c r="EH1016" s="904"/>
      <c r="EI1016" s="904"/>
      <c r="EJ1016" s="904"/>
      <c r="EK1016" s="905"/>
      <c r="EL1016" s="80"/>
      <c r="EM1016" s="224" t="str">
        <f t="shared" si="968"/>
        <v xml:space="preserve"> </v>
      </c>
      <c r="EN1016" s="224" t="str">
        <f t="shared" si="969"/>
        <v xml:space="preserve"> </v>
      </c>
      <c r="EO1016" s="115"/>
      <c r="EP1016" s="1050"/>
      <c r="EQ1016" s="253"/>
      <c r="ER1016" s="117"/>
      <c r="ES1016" s="1258">
        <f t="shared" si="970"/>
        <v>925</v>
      </c>
      <c r="ET1016" s="224" t="str">
        <f t="shared" si="971"/>
        <v xml:space="preserve"> </v>
      </c>
      <c r="EU1016" s="477" t="str">
        <f t="shared" si="972"/>
        <v/>
      </c>
      <c r="EV1016" s="1334" t="str">
        <f t="shared" si="975"/>
        <v xml:space="preserve"> </v>
      </c>
      <c r="EW1016" s="1332" t="str">
        <f t="shared" si="1019"/>
        <v/>
      </c>
      <c r="EX1016" s="1275" t="str">
        <f t="shared" si="1001"/>
        <v/>
      </c>
      <c r="EY1016" s="1275" t="str">
        <f t="shared" si="1002"/>
        <v/>
      </c>
      <c r="EZ1016" s="1275" t="str">
        <f t="shared" si="1003"/>
        <v/>
      </c>
      <c r="FA1016" s="1275" t="str">
        <f t="shared" si="1004"/>
        <v/>
      </c>
      <c r="FB1016" s="1275" t="str">
        <f t="shared" si="1005"/>
        <v/>
      </c>
      <c r="FC1016" s="1333" t="str">
        <f t="shared" si="1006"/>
        <v/>
      </c>
      <c r="FE1016" s="1234" t="str">
        <f t="shared" si="1007"/>
        <v xml:space="preserve"> </v>
      </c>
      <c r="FF1016" s="1234" t="str">
        <f t="shared" si="1008"/>
        <v xml:space="preserve"> </v>
      </c>
      <c r="FG1016" s="1234" t="str">
        <f t="shared" si="1009"/>
        <v xml:space="preserve"> </v>
      </c>
      <c r="FH1016" s="1234" t="str">
        <f t="shared" si="1010"/>
        <v xml:space="preserve"> </v>
      </c>
      <c r="FI1016" s="1234" t="str">
        <f t="shared" si="981"/>
        <v xml:space="preserve"> </v>
      </c>
      <c r="FJ1016" s="1234" t="str">
        <f t="shared" si="1011"/>
        <v xml:space="preserve"> </v>
      </c>
      <c r="FK1016" s="1234">
        <f t="shared" si="982"/>
        <v>0</v>
      </c>
      <c r="FL1016" s="1227"/>
      <c r="FM1016" s="1234" t="str">
        <f t="shared" si="983"/>
        <v xml:space="preserve"> </v>
      </c>
      <c r="FN1016" s="1234" t="str">
        <f t="shared" si="984"/>
        <v xml:space="preserve"> </v>
      </c>
      <c r="FO1016" s="1234" t="str">
        <f t="shared" si="1012"/>
        <v xml:space="preserve"> </v>
      </c>
      <c r="FP1016" s="1234" t="str">
        <f t="shared" si="1013"/>
        <v xml:space="preserve"> </v>
      </c>
      <c r="FQ1016" s="1234" t="str">
        <f t="shared" si="985"/>
        <v xml:space="preserve"> </v>
      </c>
      <c r="FR1016" s="1234" t="str">
        <f t="shared" si="1014"/>
        <v xml:space="preserve"> </v>
      </c>
      <c r="FS1016" s="1234">
        <f t="shared" si="1020"/>
        <v>0</v>
      </c>
      <c r="FT1016" s="1227"/>
      <c r="FU1016" s="1234" t="str">
        <f t="shared" si="1015"/>
        <v xml:space="preserve"> </v>
      </c>
      <c r="FV1016" s="1234" t="str">
        <f t="shared" si="1016"/>
        <v xml:space="preserve"> </v>
      </c>
      <c r="FW1016" s="1234" t="str">
        <f t="shared" si="1017"/>
        <v xml:space="preserve"> </v>
      </c>
      <c r="FX1016" s="1234" t="str">
        <f t="shared" si="986"/>
        <v xml:space="preserve"> </v>
      </c>
      <c r="FY1016" s="1234" t="str">
        <f t="shared" si="987"/>
        <v xml:space="preserve"> </v>
      </c>
      <c r="FZ1016" s="1234" t="str">
        <f t="shared" si="1018"/>
        <v xml:space="preserve"> </v>
      </c>
      <c r="GA1016" s="1234">
        <f t="shared" si="988"/>
        <v>0</v>
      </c>
      <c r="GB1016" s="1227"/>
      <c r="GC1016" s="1234" t="str">
        <f t="shared" si="989"/>
        <v xml:space="preserve"> </v>
      </c>
      <c r="GD1016" s="1234" t="str">
        <f t="shared" si="990"/>
        <v xml:space="preserve"> </v>
      </c>
      <c r="GE1016" s="1234" t="str">
        <f t="shared" si="991"/>
        <v xml:space="preserve"> </v>
      </c>
      <c r="GF1016" s="1234" t="str">
        <f t="shared" si="992"/>
        <v xml:space="preserve"> </v>
      </c>
      <c r="GG1016" s="1234" t="str">
        <f t="shared" si="993"/>
        <v xml:space="preserve"> </v>
      </c>
      <c r="GH1016" s="1234" t="str">
        <f t="shared" si="994"/>
        <v xml:space="preserve"> </v>
      </c>
      <c r="GI1016" s="1234" t="str">
        <f t="shared" si="995"/>
        <v xml:space="preserve"> </v>
      </c>
      <c r="GJ1016" s="1234" t="str">
        <f t="shared" si="996"/>
        <v xml:space="preserve"> </v>
      </c>
      <c r="GK1016" s="1234" t="str">
        <f t="shared" si="997"/>
        <v xml:space="preserve"> </v>
      </c>
      <c r="GL1016" s="1234" t="str">
        <f t="shared" si="998"/>
        <v xml:space="preserve"> </v>
      </c>
      <c r="GM1016" s="1234" t="str">
        <f t="shared" si="999"/>
        <v xml:space="preserve"> </v>
      </c>
      <c r="GN1016" s="1234">
        <f t="shared" si="1000"/>
        <v>0</v>
      </c>
    </row>
    <row r="1017" spans="1:196" s="100" customFormat="1" ht="27" customHeight="1" thickTop="1" thickBot="1">
      <c r="A1017" s="1208">
        <f>【A票】【D票】!$D$10</f>
        <v>0</v>
      </c>
      <c r="B1017" s="1212">
        <f>【A票】【D票】!$H$10</f>
        <v>0</v>
      </c>
      <c r="C1017" s="1213" t="str">
        <f>【A票】【D票】!$K$10</f>
        <v xml:space="preserve"> </v>
      </c>
      <c r="D1017" s="1214">
        <f t="shared" si="974"/>
        <v>926</v>
      </c>
      <c r="E1017" s="914"/>
      <c r="F1017" s="467"/>
      <c r="G1017" s="469"/>
      <c r="H1017" s="224" t="str">
        <f t="shared" si="960"/>
        <v xml:space="preserve"> </v>
      </c>
      <c r="I1017" s="704"/>
      <c r="J1017" s="117"/>
      <c r="K1017" s="117"/>
      <c r="L1017" s="117"/>
      <c r="M1017" s="117"/>
      <c r="N1017" s="117"/>
      <c r="O1017" s="117"/>
      <c r="P1017" s="117"/>
      <c r="Q1017" s="117"/>
      <c r="R1017" s="117"/>
      <c r="S1017" s="117"/>
      <c r="T1017" s="254"/>
      <c r="U1017" s="646"/>
      <c r="V1017" s="646"/>
      <c r="W1017" s="114"/>
      <c r="X1017" s="254"/>
      <c r="Y1017" s="224" t="str">
        <f t="shared" si="961"/>
        <v xml:space="preserve"> </v>
      </c>
      <c r="Z1017" s="579"/>
      <c r="AA1017" s="704"/>
      <c r="AB1017" s="119"/>
      <c r="AC1017" s="224" t="str">
        <f t="shared" si="976"/>
        <v xml:space="preserve"> </v>
      </c>
      <c r="AD1017" s="115"/>
      <c r="AE1017" s="253"/>
      <c r="AF1017" s="704"/>
      <c r="AG1017" s="727"/>
      <c r="AH1017" s="727"/>
      <c r="AI1017" s="727"/>
      <c r="AJ1017" s="727"/>
      <c r="AK1017" s="591"/>
      <c r="AL1017" s="727"/>
      <c r="AM1017" s="727"/>
      <c r="AN1017" s="727"/>
      <c r="AO1017" s="727"/>
      <c r="AP1017" s="727"/>
      <c r="AQ1017" s="727"/>
      <c r="AR1017" s="727"/>
      <c r="AS1017" s="727"/>
      <c r="AT1017" s="727"/>
      <c r="AU1017" s="727"/>
      <c r="AV1017" s="727"/>
      <c r="AW1017" s="727"/>
      <c r="AX1017" s="727"/>
      <c r="AY1017" s="727"/>
      <c r="AZ1017" s="727"/>
      <c r="BA1017" s="727"/>
      <c r="BB1017" s="727"/>
      <c r="BC1017" s="821"/>
      <c r="BD1017" s="727"/>
      <c r="BE1017" s="727"/>
      <c r="BF1017" s="727"/>
      <c r="BG1017" s="727"/>
      <c r="BH1017" s="727"/>
      <c r="BI1017" s="727"/>
      <c r="BJ1017" s="727"/>
      <c r="BK1017" s="727"/>
      <c r="BL1017" s="821"/>
      <c r="BM1017" s="727"/>
      <c r="BN1017" s="727"/>
      <c r="BO1017" s="727"/>
      <c r="BP1017" s="727"/>
      <c r="BQ1017" s="727"/>
      <c r="BR1017" s="821"/>
      <c r="BS1017" s="727"/>
      <c r="BT1017" s="727"/>
      <c r="BU1017" s="727"/>
      <c r="BV1017" s="591"/>
      <c r="BW1017" s="224" t="str">
        <f t="shared" si="973"/>
        <v xml:space="preserve"> </v>
      </c>
      <c r="BX1017" s="471">
        <f t="shared" si="962"/>
        <v>926</v>
      </c>
      <c r="BY1017" s="117"/>
      <c r="BZ1017" s="117"/>
      <c r="CA1017" s="117"/>
      <c r="CB1017" s="117"/>
      <c r="CC1017" s="117"/>
      <c r="CD1017" s="461"/>
      <c r="CE1017" s="236"/>
      <c r="CF1017" s="224" t="str">
        <f t="shared" si="963"/>
        <v xml:space="preserve"> </v>
      </c>
      <c r="CG1017" s="116"/>
      <c r="CH1017" s="117"/>
      <c r="CI1017" s="117"/>
      <c r="CJ1017" s="117"/>
      <c r="CK1017" s="472"/>
      <c r="CL1017" s="472"/>
      <c r="CM1017" s="472"/>
      <c r="CN1017" s="472"/>
      <c r="CO1017" s="117"/>
      <c r="CP1017" s="253"/>
      <c r="CQ1017" s="120"/>
      <c r="CR1017" s="224" t="str" cm="1">
        <f t="array" ref="CR1017">IF(AND(SUM(COUNTIF(CG1017:CM1017,{"*不明*","*その他*"})+COUNTIF(CO1017:CP1017,{"*不明*","*その他*"}))&gt;0,CQ1017=""),"その他・不明の場合,10)具体的内容、理由を記入",IF(OR(AND(CI1017=CI$65,COUNTA(CJ1017:CM1017)&lt;4),AND(OR(CI1017=CI$63,CI1017=CI$64,CI1017=CI$66,CI1017=CI$67,CI1017=CI$68,CI1017=""),COUNTA(CJ1017:CM1017)&gt;0)),"3)介護保険認定済→要介護度、認知症自立度、寝たきり度、介護保険サービス記入",IF(OR(AND(OR(CM1017=CM$63,CM1017=CM$64),CN1017=""),AND(OR(CM1017=CM$65,CM1017=CM$66),CN1017&lt;&gt;"")),"7)介護保険サービス受けている/過去受けていた→具体的内容記入"," ")))</f>
        <v xml:space="preserve"> </v>
      </c>
      <c r="CS1017" s="224" t="str">
        <f t="shared" si="964"/>
        <v xml:space="preserve"> </v>
      </c>
      <c r="CT1017" s="116"/>
      <c r="CU1017" s="253"/>
      <c r="CV1017" s="117"/>
      <c r="CW1017" s="117"/>
      <c r="CX1017" s="253"/>
      <c r="CY1017" s="117"/>
      <c r="CZ1017" s="117"/>
      <c r="DA1017" s="253"/>
      <c r="DB1017" s="117"/>
      <c r="DC1017" s="224" t="str">
        <f t="shared" si="965"/>
        <v xml:space="preserve"> </v>
      </c>
      <c r="DD1017" s="224" t="str">
        <f t="shared" si="966"/>
        <v xml:space="preserve"> </v>
      </c>
      <c r="DE1017" s="224" t="str">
        <f t="shared" si="977"/>
        <v xml:space="preserve"> </v>
      </c>
      <c r="DF1017" s="121"/>
      <c r="DG1017" s="114"/>
      <c r="DH1017" s="704"/>
      <c r="DI1017" s="119"/>
      <c r="DJ1017" s="187"/>
      <c r="DK1017" s="254"/>
      <c r="DL1017" s="224" t="str">
        <f t="shared" si="978"/>
        <v xml:space="preserve"> </v>
      </c>
      <c r="DM1017" s="224" t="str">
        <f t="shared" si="967"/>
        <v xml:space="preserve"> </v>
      </c>
      <c r="DN1017" s="474"/>
      <c r="DO1017" s="117"/>
      <c r="DP1017" s="117"/>
      <c r="DQ1017" s="117"/>
      <c r="DR1017" s="117"/>
      <c r="DS1017" s="117"/>
      <c r="DT1017" s="254"/>
      <c r="DU1017" s="476"/>
      <c r="DV1017" s="224" t="str">
        <f t="shared" si="979"/>
        <v xml:space="preserve"> </v>
      </c>
      <c r="DW1017" s="115"/>
      <c r="DX1017" s="470"/>
      <c r="DY1017" s="117"/>
      <c r="DZ1017" s="704"/>
      <c r="EA1017" s="224" t="str">
        <f t="shared" si="980"/>
        <v xml:space="preserve"> </v>
      </c>
      <c r="EB1017" s="906"/>
      <c r="EC1017" s="904"/>
      <c r="ED1017" s="904"/>
      <c r="EE1017" s="904"/>
      <c r="EF1017" s="904"/>
      <c r="EG1017" s="904"/>
      <c r="EH1017" s="904"/>
      <c r="EI1017" s="904"/>
      <c r="EJ1017" s="904"/>
      <c r="EK1017" s="905"/>
      <c r="EL1017" s="80"/>
      <c r="EM1017" s="224" t="str">
        <f t="shared" si="968"/>
        <v xml:space="preserve"> </v>
      </c>
      <c r="EN1017" s="224" t="str">
        <f t="shared" si="969"/>
        <v xml:space="preserve"> </v>
      </c>
      <c r="EO1017" s="115"/>
      <c r="EP1017" s="1050"/>
      <c r="EQ1017" s="253"/>
      <c r="ER1017" s="117"/>
      <c r="ES1017" s="1258">
        <f t="shared" si="970"/>
        <v>926</v>
      </c>
      <c r="ET1017" s="224" t="str">
        <f t="shared" si="971"/>
        <v xml:space="preserve"> </v>
      </c>
      <c r="EU1017" s="477" t="str">
        <f t="shared" si="972"/>
        <v/>
      </c>
      <c r="EV1017" s="1334" t="str">
        <f t="shared" si="975"/>
        <v xml:space="preserve"> </v>
      </c>
      <c r="EW1017" s="1332" t="str">
        <f t="shared" si="1019"/>
        <v/>
      </c>
      <c r="EX1017" s="1275" t="str">
        <f t="shared" si="1001"/>
        <v/>
      </c>
      <c r="EY1017" s="1275" t="str">
        <f t="shared" si="1002"/>
        <v/>
      </c>
      <c r="EZ1017" s="1275" t="str">
        <f t="shared" si="1003"/>
        <v/>
      </c>
      <c r="FA1017" s="1275" t="str">
        <f t="shared" si="1004"/>
        <v/>
      </c>
      <c r="FB1017" s="1275" t="str">
        <f t="shared" si="1005"/>
        <v/>
      </c>
      <c r="FC1017" s="1333" t="str">
        <f t="shared" si="1006"/>
        <v/>
      </c>
      <c r="FE1017" s="1234" t="str">
        <f t="shared" si="1007"/>
        <v xml:space="preserve"> </v>
      </c>
      <c r="FF1017" s="1234" t="str">
        <f t="shared" si="1008"/>
        <v xml:space="preserve"> </v>
      </c>
      <c r="FG1017" s="1234" t="str">
        <f t="shared" si="1009"/>
        <v xml:space="preserve"> </v>
      </c>
      <c r="FH1017" s="1234" t="str">
        <f t="shared" si="1010"/>
        <v xml:space="preserve"> </v>
      </c>
      <c r="FI1017" s="1234" t="str">
        <f t="shared" si="981"/>
        <v xml:space="preserve"> </v>
      </c>
      <c r="FJ1017" s="1234" t="str">
        <f t="shared" si="1011"/>
        <v xml:space="preserve"> </v>
      </c>
      <c r="FK1017" s="1234">
        <f t="shared" si="982"/>
        <v>0</v>
      </c>
      <c r="FL1017" s="1227"/>
      <c r="FM1017" s="1234" t="str">
        <f t="shared" si="983"/>
        <v xml:space="preserve"> </v>
      </c>
      <c r="FN1017" s="1234" t="str">
        <f t="shared" si="984"/>
        <v xml:space="preserve"> </v>
      </c>
      <c r="FO1017" s="1234" t="str">
        <f t="shared" si="1012"/>
        <v xml:space="preserve"> </v>
      </c>
      <c r="FP1017" s="1234" t="str">
        <f t="shared" si="1013"/>
        <v xml:space="preserve"> </v>
      </c>
      <c r="FQ1017" s="1234" t="str">
        <f t="shared" si="985"/>
        <v xml:space="preserve"> </v>
      </c>
      <c r="FR1017" s="1234" t="str">
        <f t="shared" si="1014"/>
        <v xml:space="preserve"> </v>
      </c>
      <c r="FS1017" s="1234">
        <f t="shared" si="1020"/>
        <v>0</v>
      </c>
      <c r="FT1017" s="1227"/>
      <c r="FU1017" s="1234" t="str">
        <f t="shared" si="1015"/>
        <v xml:space="preserve"> </v>
      </c>
      <c r="FV1017" s="1234" t="str">
        <f t="shared" si="1016"/>
        <v xml:space="preserve"> </v>
      </c>
      <c r="FW1017" s="1234" t="str">
        <f t="shared" si="1017"/>
        <v xml:space="preserve"> </v>
      </c>
      <c r="FX1017" s="1234" t="str">
        <f t="shared" si="986"/>
        <v xml:space="preserve"> </v>
      </c>
      <c r="FY1017" s="1234" t="str">
        <f t="shared" si="987"/>
        <v xml:space="preserve"> </v>
      </c>
      <c r="FZ1017" s="1234" t="str">
        <f t="shared" si="1018"/>
        <v xml:space="preserve"> </v>
      </c>
      <c r="GA1017" s="1234">
        <f t="shared" si="988"/>
        <v>0</v>
      </c>
      <c r="GB1017" s="1227"/>
      <c r="GC1017" s="1234" t="str">
        <f t="shared" si="989"/>
        <v xml:space="preserve"> </v>
      </c>
      <c r="GD1017" s="1234" t="str">
        <f t="shared" si="990"/>
        <v xml:space="preserve"> </v>
      </c>
      <c r="GE1017" s="1234" t="str">
        <f t="shared" si="991"/>
        <v xml:space="preserve"> </v>
      </c>
      <c r="GF1017" s="1234" t="str">
        <f t="shared" si="992"/>
        <v xml:space="preserve"> </v>
      </c>
      <c r="GG1017" s="1234" t="str">
        <f t="shared" si="993"/>
        <v xml:space="preserve"> </v>
      </c>
      <c r="GH1017" s="1234" t="str">
        <f t="shared" si="994"/>
        <v xml:space="preserve"> </v>
      </c>
      <c r="GI1017" s="1234" t="str">
        <f t="shared" si="995"/>
        <v xml:space="preserve"> </v>
      </c>
      <c r="GJ1017" s="1234" t="str">
        <f t="shared" si="996"/>
        <v xml:space="preserve"> </v>
      </c>
      <c r="GK1017" s="1234" t="str">
        <f t="shared" si="997"/>
        <v xml:space="preserve"> </v>
      </c>
      <c r="GL1017" s="1234" t="str">
        <f t="shared" si="998"/>
        <v xml:space="preserve"> </v>
      </c>
      <c r="GM1017" s="1234" t="str">
        <f t="shared" si="999"/>
        <v xml:space="preserve"> </v>
      </c>
      <c r="GN1017" s="1234">
        <f t="shared" si="1000"/>
        <v>0</v>
      </c>
    </row>
    <row r="1018" spans="1:196" s="100" customFormat="1" ht="27" customHeight="1" thickTop="1" thickBot="1">
      <c r="A1018" s="1208">
        <f>【A票】【D票】!$D$10</f>
        <v>0</v>
      </c>
      <c r="B1018" s="1212">
        <f>【A票】【D票】!$H$10</f>
        <v>0</v>
      </c>
      <c r="C1018" s="1213" t="str">
        <f>【A票】【D票】!$K$10</f>
        <v xml:space="preserve"> </v>
      </c>
      <c r="D1018" s="1214">
        <f t="shared" si="974"/>
        <v>927</v>
      </c>
      <c r="E1018" s="914"/>
      <c r="F1018" s="467"/>
      <c r="G1018" s="469"/>
      <c r="H1018" s="224" t="str">
        <f t="shared" si="960"/>
        <v xml:space="preserve"> </v>
      </c>
      <c r="I1018" s="704"/>
      <c r="J1018" s="117"/>
      <c r="K1018" s="117"/>
      <c r="L1018" s="117"/>
      <c r="M1018" s="117"/>
      <c r="N1018" s="117"/>
      <c r="O1018" s="117"/>
      <c r="P1018" s="117"/>
      <c r="Q1018" s="117"/>
      <c r="R1018" s="117"/>
      <c r="S1018" s="117"/>
      <c r="T1018" s="254"/>
      <c r="U1018" s="646"/>
      <c r="V1018" s="646"/>
      <c r="W1018" s="114"/>
      <c r="X1018" s="254"/>
      <c r="Y1018" s="224" t="str">
        <f t="shared" si="961"/>
        <v xml:space="preserve"> </v>
      </c>
      <c r="Z1018" s="579"/>
      <c r="AA1018" s="704"/>
      <c r="AB1018" s="119"/>
      <c r="AC1018" s="224" t="str">
        <f t="shared" si="976"/>
        <v xml:space="preserve"> </v>
      </c>
      <c r="AD1018" s="115"/>
      <c r="AE1018" s="253"/>
      <c r="AF1018" s="704"/>
      <c r="AG1018" s="727"/>
      <c r="AH1018" s="727"/>
      <c r="AI1018" s="727"/>
      <c r="AJ1018" s="727"/>
      <c r="AK1018" s="591"/>
      <c r="AL1018" s="727"/>
      <c r="AM1018" s="727"/>
      <c r="AN1018" s="727"/>
      <c r="AO1018" s="727"/>
      <c r="AP1018" s="727"/>
      <c r="AQ1018" s="727"/>
      <c r="AR1018" s="727"/>
      <c r="AS1018" s="727"/>
      <c r="AT1018" s="727"/>
      <c r="AU1018" s="727"/>
      <c r="AV1018" s="727"/>
      <c r="AW1018" s="727"/>
      <c r="AX1018" s="727"/>
      <c r="AY1018" s="727"/>
      <c r="AZ1018" s="727"/>
      <c r="BA1018" s="727"/>
      <c r="BB1018" s="727"/>
      <c r="BC1018" s="821"/>
      <c r="BD1018" s="727"/>
      <c r="BE1018" s="727"/>
      <c r="BF1018" s="727"/>
      <c r="BG1018" s="727"/>
      <c r="BH1018" s="727"/>
      <c r="BI1018" s="727"/>
      <c r="BJ1018" s="727"/>
      <c r="BK1018" s="727"/>
      <c r="BL1018" s="821"/>
      <c r="BM1018" s="727"/>
      <c r="BN1018" s="727"/>
      <c r="BO1018" s="727"/>
      <c r="BP1018" s="727"/>
      <c r="BQ1018" s="727"/>
      <c r="BR1018" s="821"/>
      <c r="BS1018" s="727"/>
      <c r="BT1018" s="727"/>
      <c r="BU1018" s="727"/>
      <c r="BV1018" s="591"/>
      <c r="BW1018" s="224" t="str">
        <f t="shared" si="973"/>
        <v xml:space="preserve"> </v>
      </c>
      <c r="BX1018" s="471">
        <f t="shared" si="962"/>
        <v>927</v>
      </c>
      <c r="BY1018" s="117"/>
      <c r="BZ1018" s="117"/>
      <c r="CA1018" s="117"/>
      <c r="CB1018" s="117"/>
      <c r="CC1018" s="117"/>
      <c r="CD1018" s="461"/>
      <c r="CE1018" s="236"/>
      <c r="CF1018" s="224" t="str">
        <f t="shared" si="963"/>
        <v xml:space="preserve"> </v>
      </c>
      <c r="CG1018" s="116"/>
      <c r="CH1018" s="117"/>
      <c r="CI1018" s="117"/>
      <c r="CJ1018" s="117"/>
      <c r="CK1018" s="472"/>
      <c r="CL1018" s="472"/>
      <c r="CM1018" s="472"/>
      <c r="CN1018" s="472"/>
      <c r="CO1018" s="117"/>
      <c r="CP1018" s="253"/>
      <c r="CQ1018" s="120"/>
      <c r="CR1018" s="224" t="str" cm="1">
        <f t="array" ref="CR1018">IF(AND(SUM(COUNTIF(CG1018:CM1018,{"*不明*","*その他*"})+COUNTIF(CO1018:CP1018,{"*不明*","*その他*"}))&gt;0,CQ1018=""),"その他・不明の場合,10)具体的内容、理由を記入",IF(OR(AND(CI1018=CI$65,COUNTA(CJ1018:CM1018)&lt;4),AND(OR(CI1018=CI$63,CI1018=CI$64,CI1018=CI$66,CI1018=CI$67,CI1018=CI$68,CI1018=""),COUNTA(CJ1018:CM1018)&gt;0)),"3)介護保険認定済→要介護度、認知症自立度、寝たきり度、介護保険サービス記入",IF(OR(AND(OR(CM1018=CM$63,CM1018=CM$64),CN1018=""),AND(OR(CM1018=CM$65,CM1018=CM$66),CN1018&lt;&gt;"")),"7)介護保険サービス受けている/過去受けていた→具体的内容記入"," ")))</f>
        <v xml:space="preserve"> </v>
      </c>
      <c r="CS1018" s="224" t="str">
        <f t="shared" si="964"/>
        <v xml:space="preserve"> </v>
      </c>
      <c r="CT1018" s="116"/>
      <c r="CU1018" s="253"/>
      <c r="CV1018" s="117"/>
      <c r="CW1018" s="117"/>
      <c r="CX1018" s="253"/>
      <c r="CY1018" s="117"/>
      <c r="CZ1018" s="117"/>
      <c r="DA1018" s="253"/>
      <c r="DB1018" s="117"/>
      <c r="DC1018" s="224" t="str">
        <f t="shared" si="965"/>
        <v xml:space="preserve"> </v>
      </c>
      <c r="DD1018" s="224" t="str">
        <f t="shared" si="966"/>
        <v xml:space="preserve"> </v>
      </c>
      <c r="DE1018" s="224" t="str">
        <f t="shared" si="977"/>
        <v xml:space="preserve"> </v>
      </c>
      <c r="DF1018" s="121"/>
      <c r="DG1018" s="114"/>
      <c r="DH1018" s="704"/>
      <c r="DI1018" s="119"/>
      <c r="DJ1018" s="187"/>
      <c r="DK1018" s="254"/>
      <c r="DL1018" s="224" t="str">
        <f t="shared" si="978"/>
        <v xml:space="preserve"> </v>
      </c>
      <c r="DM1018" s="224" t="str">
        <f t="shared" si="967"/>
        <v xml:space="preserve"> </v>
      </c>
      <c r="DN1018" s="474"/>
      <c r="DO1018" s="117"/>
      <c r="DP1018" s="117"/>
      <c r="DQ1018" s="117"/>
      <c r="DR1018" s="117"/>
      <c r="DS1018" s="117"/>
      <c r="DT1018" s="254"/>
      <c r="DU1018" s="476"/>
      <c r="DV1018" s="224" t="str">
        <f t="shared" si="979"/>
        <v xml:space="preserve"> </v>
      </c>
      <c r="DW1018" s="115"/>
      <c r="DX1018" s="470"/>
      <c r="DY1018" s="117"/>
      <c r="DZ1018" s="704"/>
      <c r="EA1018" s="224" t="str">
        <f t="shared" si="980"/>
        <v xml:space="preserve"> </v>
      </c>
      <c r="EB1018" s="906"/>
      <c r="EC1018" s="904"/>
      <c r="ED1018" s="904"/>
      <c r="EE1018" s="904"/>
      <c r="EF1018" s="904"/>
      <c r="EG1018" s="904"/>
      <c r="EH1018" s="904"/>
      <c r="EI1018" s="904"/>
      <c r="EJ1018" s="904"/>
      <c r="EK1018" s="905"/>
      <c r="EL1018" s="80"/>
      <c r="EM1018" s="224" t="str">
        <f t="shared" si="968"/>
        <v xml:space="preserve"> </v>
      </c>
      <c r="EN1018" s="224" t="str">
        <f t="shared" si="969"/>
        <v xml:space="preserve"> </v>
      </c>
      <c r="EO1018" s="115"/>
      <c r="EP1018" s="1050"/>
      <c r="EQ1018" s="253"/>
      <c r="ER1018" s="117"/>
      <c r="ES1018" s="1258">
        <f t="shared" si="970"/>
        <v>927</v>
      </c>
      <c r="ET1018" s="224" t="str">
        <f t="shared" si="971"/>
        <v xml:space="preserve"> </v>
      </c>
      <c r="EU1018" s="477" t="str">
        <f t="shared" si="972"/>
        <v/>
      </c>
      <c r="EV1018" s="1334" t="str">
        <f t="shared" si="975"/>
        <v xml:space="preserve"> </v>
      </c>
      <c r="EW1018" s="1332" t="str">
        <f t="shared" si="1019"/>
        <v/>
      </c>
      <c r="EX1018" s="1275" t="str">
        <f t="shared" si="1001"/>
        <v/>
      </c>
      <c r="EY1018" s="1275" t="str">
        <f t="shared" si="1002"/>
        <v/>
      </c>
      <c r="EZ1018" s="1275" t="str">
        <f t="shared" si="1003"/>
        <v/>
      </c>
      <c r="FA1018" s="1275" t="str">
        <f t="shared" si="1004"/>
        <v/>
      </c>
      <c r="FB1018" s="1275" t="str">
        <f t="shared" si="1005"/>
        <v/>
      </c>
      <c r="FC1018" s="1333" t="str">
        <f t="shared" si="1006"/>
        <v/>
      </c>
      <c r="FE1018" s="1234" t="str">
        <f t="shared" si="1007"/>
        <v xml:space="preserve"> </v>
      </c>
      <c r="FF1018" s="1234" t="str">
        <f t="shared" si="1008"/>
        <v xml:space="preserve"> </v>
      </c>
      <c r="FG1018" s="1234" t="str">
        <f t="shared" si="1009"/>
        <v xml:space="preserve"> </v>
      </c>
      <c r="FH1018" s="1234" t="str">
        <f t="shared" si="1010"/>
        <v xml:space="preserve"> </v>
      </c>
      <c r="FI1018" s="1234" t="str">
        <f t="shared" si="981"/>
        <v xml:space="preserve"> </v>
      </c>
      <c r="FJ1018" s="1234" t="str">
        <f t="shared" si="1011"/>
        <v xml:space="preserve"> </v>
      </c>
      <c r="FK1018" s="1234">
        <f t="shared" si="982"/>
        <v>0</v>
      </c>
      <c r="FL1018" s="1227"/>
      <c r="FM1018" s="1234" t="str">
        <f t="shared" si="983"/>
        <v xml:space="preserve"> </v>
      </c>
      <c r="FN1018" s="1234" t="str">
        <f t="shared" si="984"/>
        <v xml:space="preserve"> </v>
      </c>
      <c r="FO1018" s="1234" t="str">
        <f t="shared" si="1012"/>
        <v xml:space="preserve"> </v>
      </c>
      <c r="FP1018" s="1234" t="str">
        <f t="shared" si="1013"/>
        <v xml:space="preserve"> </v>
      </c>
      <c r="FQ1018" s="1234" t="str">
        <f t="shared" si="985"/>
        <v xml:space="preserve"> </v>
      </c>
      <c r="FR1018" s="1234" t="str">
        <f t="shared" si="1014"/>
        <v xml:space="preserve"> </v>
      </c>
      <c r="FS1018" s="1234">
        <f t="shared" si="1020"/>
        <v>0</v>
      </c>
      <c r="FT1018" s="1227"/>
      <c r="FU1018" s="1234" t="str">
        <f t="shared" si="1015"/>
        <v xml:space="preserve"> </v>
      </c>
      <c r="FV1018" s="1234" t="str">
        <f t="shared" si="1016"/>
        <v xml:space="preserve"> </v>
      </c>
      <c r="FW1018" s="1234" t="str">
        <f t="shared" si="1017"/>
        <v xml:space="preserve"> </v>
      </c>
      <c r="FX1018" s="1234" t="str">
        <f t="shared" si="986"/>
        <v xml:space="preserve"> </v>
      </c>
      <c r="FY1018" s="1234" t="str">
        <f t="shared" si="987"/>
        <v xml:space="preserve"> </v>
      </c>
      <c r="FZ1018" s="1234" t="str">
        <f t="shared" si="1018"/>
        <v xml:space="preserve"> </v>
      </c>
      <c r="GA1018" s="1234">
        <f t="shared" si="988"/>
        <v>0</v>
      </c>
      <c r="GB1018" s="1227"/>
      <c r="GC1018" s="1234" t="str">
        <f t="shared" si="989"/>
        <v xml:space="preserve"> </v>
      </c>
      <c r="GD1018" s="1234" t="str">
        <f t="shared" si="990"/>
        <v xml:space="preserve"> </v>
      </c>
      <c r="GE1018" s="1234" t="str">
        <f t="shared" si="991"/>
        <v xml:space="preserve"> </v>
      </c>
      <c r="GF1018" s="1234" t="str">
        <f t="shared" si="992"/>
        <v xml:space="preserve"> </v>
      </c>
      <c r="GG1018" s="1234" t="str">
        <f t="shared" si="993"/>
        <v xml:space="preserve"> </v>
      </c>
      <c r="GH1018" s="1234" t="str">
        <f t="shared" si="994"/>
        <v xml:space="preserve"> </v>
      </c>
      <c r="GI1018" s="1234" t="str">
        <f t="shared" si="995"/>
        <v xml:space="preserve"> </v>
      </c>
      <c r="GJ1018" s="1234" t="str">
        <f t="shared" si="996"/>
        <v xml:space="preserve"> </v>
      </c>
      <c r="GK1018" s="1234" t="str">
        <f t="shared" si="997"/>
        <v xml:space="preserve"> </v>
      </c>
      <c r="GL1018" s="1234" t="str">
        <f t="shared" si="998"/>
        <v xml:space="preserve"> </v>
      </c>
      <c r="GM1018" s="1234" t="str">
        <f t="shared" si="999"/>
        <v xml:space="preserve"> </v>
      </c>
      <c r="GN1018" s="1234">
        <f t="shared" si="1000"/>
        <v>0</v>
      </c>
    </row>
    <row r="1019" spans="1:196" s="100" customFormat="1" ht="27" customHeight="1" thickTop="1" thickBot="1">
      <c r="A1019" s="1208">
        <f>【A票】【D票】!$D$10</f>
        <v>0</v>
      </c>
      <c r="B1019" s="1212">
        <f>【A票】【D票】!$H$10</f>
        <v>0</v>
      </c>
      <c r="C1019" s="1213" t="str">
        <f>【A票】【D票】!$K$10</f>
        <v xml:space="preserve"> </v>
      </c>
      <c r="D1019" s="1214">
        <f t="shared" si="974"/>
        <v>928</v>
      </c>
      <c r="E1019" s="914"/>
      <c r="F1019" s="467"/>
      <c r="G1019" s="469"/>
      <c r="H1019" s="224" t="str">
        <f t="shared" ref="H1019:H1082" si="1021">IF(AND(COUNTA(J1019:T1019,Z1019,AB1019,AD1019,AG1019,AH1019,AK1019,BY1019:CE1019,CG1019:CQ1019,CT1019:DB1019,DF1019:DK1019,DN1019:DU1019,DW1019:DZ1019,EO1019:ER1019)&gt;0,COUNTA(F1019:G1019)&lt;2),"左欄←は必須回答",IF(COUNTA(F1019:G1019)=1,"左欄←は必須回答",IF(AND(F1019=F$65,OR(COUNTA(I1019,Z1019,AA1019,AB1019,AD1019,AF1019,AG1019,AH1019,AK1019)&gt;0,COUNTA(J1019:T1019,X1019)&gt;0)),"2人目以降の被虐待者のため問1～4まで記入不要"," ")))</f>
        <v xml:space="preserve"> </v>
      </c>
      <c r="I1019" s="704"/>
      <c r="J1019" s="117"/>
      <c r="K1019" s="117"/>
      <c r="L1019" s="117"/>
      <c r="M1019" s="117"/>
      <c r="N1019" s="117"/>
      <c r="O1019" s="117"/>
      <c r="P1019" s="117"/>
      <c r="Q1019" s="117"/>
      <c r="R1019" s="117"/>
      <c r="S1019" s="117"/>
      <c r="T1019" s="254"/>
      <c r="U1019" s="646"/>
      <c r="V1019" s="646"/>
      <c r="W1019" s="114"/>
      <c r="X1019" s="254"/>
      <c r="Y1019" s="224" t="str">
        <f t="shared" ref="Y1019:Y1082" si="1022">IF(OR(AND(AND(OR(F1019=F$63,F1019=F$64),G1019&lt;&gt;""),OR(I1019="",COUNTA(J1019:T1019,X1019)&lt;1)),AND(COUNTA(F1019:G1019)=0,COUNTA(I1019:T1019,X1019)&gt;0)),"問1問2記入漏れ、もしくは不要な回答あり",IF(AND(T1019&gt;0,OR(COUNTA(U1019:W1019)&lt;1,COUNTA(U1019:W1019)&gt;T1019)),"その他に人数→具体的内容記入",IF(AND(T1019="",COUNTA(U1019:W1019)&lt;&gt;0),"具体的内容→その他の人数"," ")))</f>
        <v xml:space="preserve"> </v>
      </c>
      <c r="Z1019" s="579"/>
      <c r="AA1019" s="704"/>
      <c r="AB1019" s="119"/>
      <c r="AC1019" s="224" t="str">
        <f t="shared" si="976"/>
        <v xml:space="preserve"> </v>
      </c>
      <c r="AD1019" s="115"/>
      <c r="AE1019" s="253"/>
      <c r="AF1019" s="704"/>
      <c r="AG1019" s="727"/>
      <c r="AH1019" s="727"/>
      <c r="AI1019" s="727"/>
      <c r="AJ1019" s="727"/>
      <c r="AK1019" s="591"/>
      <c r="AL1019" s="727"/>
      <c r="AM1019" s="727"/>
      <c r="AN1019" s="727"/>
      <c r="AO1019" s="727"/>
      <c r="AP1019" s="727"/>
      <c r="AQ1019" s="727"/>
      <c r="AR1019" s="727"/>
      <c r="AS1019" s="727"/>
      <c r="AT1019" s="727"/>
      <c r="AU1019" s="727"/>
      <c r="AV1019" s="727"/>
      <c r="AW1019" s="727"/>
      <c r="AX1019" s="727"/>
      <c r="AY1019" s="727"/>
      <c r="AZ1019" s="727"/>
      <c r="BA1019" s="727"/>
      <c r="BB1019" s="727"/>
      <c r="BC1019" s="821"/>
      <c r="BD1019" s="727"/>
      <c r="BE1019" s="727"/>
      <c r="BF1019" s="727"/>
      <c r="BG1019" s="727"/>
      <c r="BH1019" s="727"/>
      <c r="BI1019" s="727"/>
      <c r="BJ1019" s="727"/>
      <c r="BK1019" s="727"/>
      <c r="BL1019" s="821"/>
      <c r="BM1019" s="727"/>
      <c r="BN1019" s="727"/>
      <c r="BO1019" s="727"/>
      <c r="BP1019" s="727"/>
      <c r="BQ1019" s="727"/>
      <c r="BR1019" s="821"/>
      <c r="BS1019" s="727"/>
      <c r="BT1019" s="727"/>
      <c r="BU1019" s="727"/>
      <c r="BV1019" s="591"/>
      <c r="BW1019" s="224" t="str">
        <f t="shared" si="973"/>
        <v xml:space="preserve"> </v>
      </c>
      <c r="BX1019" s="471">
        <f t="shared" ref="BX1019:BX1082" si="1023">D1019</f>
        <v>928</v>
      </c>
      <c r="BY1019" s="117"/>
      <c r="BZ1019" s="117"/>
      <c r="CA1019" s="117"/>
      <c r="CB1019" s="117"/>
      <c r="CC1019" s="117"/>
      <c r="CD1019" s="461"/>
      <c r="CE1019" s="236"/>
      <c r="CF1019" s="224" t="str">
        <f t="shared" ref="CF1019:CF1082" si="1024">IF(AND(AD1019=AD$63,COUNTA(BY1019:CC1019)&lt;1),"問4_1)虐待を受けたと判断→問5に記入",IF(AND(OR(AD1019=AD$64,AD1019=AD$65,AND(OR(F1019=F$63,F1019=F$64),AD1019="")),OR(COUNTA(BY1019:CC1019)&gt;0,COUNTA(CD1019:CE1019)&gt;0)),"虐待判断事例のみ回答",IF(AND(F1019=F$65,COUNTA(BY1019:CC1019)&lt;1),"2人目以降の被虐待者につき、記入必要",IF(AND(COUNTA(F1019:G1019,I1019:X1019,Z1019:AB1019,AD1019:AK1019)=0,COUNTA(BY1019:CE1019)&gt;0),"虐待判断事例のみ回答"," "))))</f>
        <v xml:space="preserve"> </v>
      </c>
      <c r="CG1019" s="116"/>
      <c r="CH1019" s="117"/>
      <c r="CI1019" s="117"/>
      <c r="CJ1019" s="117"/>
      <c r="CK1019" s="472"/>
      <c r="CL1019" s="472"/>
      <c r="CM1019" s="472"/>
      <c r="CN1019" s="472"/>
      <c r="CO1019" s="117"/>
      <c r="CP1019" s="253"/>
      <c r="CQ1019" s="120"/>
      <c r="CR1019" s="224" t="str" cm="1">
        <f t="array" ref="CR1019">IF(AND(SUM(COUNTIF(CG1019:CM1019,{"*不明*","*その他*"})+COUNTIF(CO1019:CP1019,{"*不明*","*その他*"}))&gt;0,CQ1019=""),"その他・不明の場合,10)具体的内容、理由を記入",IF(OR(AND(CI1019=CI$65,COUNTA(CJ1019:CM1019)&lt;4),AND(OR(CI1019=CI$63,CI1019=CI$64,CI1019=CI$66,CI1019=CI$67,CI1019=CI$68,CI1019=""),COUNTA(CJ1019:CM1019)&gt;0)),"3)介護保険認定済→要介護度、認知症自立度、寝たきり度、介護保険サービス記入",IF(OR(AND(OR(CM1019=CM$63,CM1019=CM$64),CN1019=""),AND(OR(CM1019=CM$65,CM1019=CM$66),CN1019&lt;&gt;"")),"7)介護保険サービス受けている/過去受けていた→具体的内容記入"," ")))</f>
        <v xml:space="preserve"> </v>
      </c>
      <c r="CS1019" s="224" t="str">
        <f t="shared" ref="CS1019:CS1082" si="1025">IF(AND(CO1019=CO$63,CP1019=CP$63),"8)虐待者とのみ同居で、9)家族形態が単独世帯",IF(AND(CO1019=CO$64,CP1019=CP$63),"8)虐待者及び他家族と同居で、9)家族形態が単独世帯",IF(AND(CO1019=CO$64,CP1019=CP$64),"8)虐待者及び他家族と同居で、9)家族形態が夫婦のみ世帯"," ")))</f>
        <v xml:space="preserve"> </v>
      </c>
      <c r="CT1019" s="116"/>
      <c r="CU1019" s="253"/>
      <c r="CV1019" s="117"/>
      <c r="CW1019" s="117"/>
      <c r="CX1019" s="253"/>
      <c r="CY1019" s="117"/>
      <c r="CZ1019" s="117"/>
      <c r="DA1019" s="253"/>
      <c r="DB1019" s="117"/>
      <c r="DC1019" s="224" t="str">
        <f t="shared" ref="DC1019:DC1082" si="1026">IF(OR(AND(OR(CT1019=CT$71,CT1019=CT$72),COUNTA(CU1019)&lt;1),AND(OR(CW1019=CW$71,CW1019=CW$72),COUNTA(CX1019)&lt;1),AND(OR(CZ1019=CZ$71,CZ1019=CZ$72),COUNTA(DA1019)&lt;1)),"その他、不明→具体的内容",IF(OR(AND(AND(CT1019&lt;&gt;CT$71,CT1019&lt;&gt;CT$72),COUNTA(CU1019)&gt;0),AND(AND(CW1019&lt;&gt;CW$71,CW1019&lt;&gt;CW$72),COUNTA(CX1019)&gt;0),AND(AND(CZ1019&lt;&gt;CZ$71,CZ1019&lt;&gt;CZ$72),COUNTA(DA1019)&gt;0)),"その他、不明→具体的内容"," "))</f>
        <v xml:space="preserve"> </v>
      </c>
      <c r="DD1019" s="224" t="str">
        <f t="shared" ref="DD1019:DD1082" si="1027">IF(AND(CG1019=CG$63,OR(CT1019=CT$63,CW1019=CW$63,CZ1019=CZ$63)),"被虐待者が男性で虐待者が夫",IF(AND(CG1019=CG$64,OR(CT1019=CT$64,CW1019=CW$64,CZ1019=CZ$64)),"被虐待者が女性で虐待者が妻",IF(AND(COUNTA(CT1019)-COUNTA(CV1019)=0,COUNTA(CW1019)-COUNTA(CY1019)=0,COUNTA(CZ1019)-COUNTA(DB1019)=0)," ","続柄、年齢を記入")))</f>
        <v xml:space="preserve"> </v>
      </c>
      <c r="DE1019" s="224" t="str">
        <f t="shared" si="977"/>
        <v xml:space="preserve"> </v>
      </c>
      <c r="DF1019" s="121"/>
      <c r="DG1019" s="114"/>
      <c r="DH1019" s="704"/>
      <c r="DI1019" s="119"/>
      <c r="DJ1019" s="187"/>
      <c r="DK1019" s="254"/>
      <c r="DL1019" s="224" t="str">
        <f t="shared" si="978"/>
        <v xml:space="preserve"> </v>
      </c>
      <c r="DM1019" s="224" t="str">
        <f t="shared" ref="DM1019:DM1082" si="1028">IF(OR(AND(DF1019=DF$64,COUNTA(DN1019)&lt;1),AND(OR(DF1019=DF$63,DF1019=DF$65,DF1019=DF$66,DF1019=DF$67),COUNTA(DN1019)&gt;0)),"問7_1)｢分離をしていない場合｣のみ3)の対応内容を記入",IF(AND(DN1019&lt;&gt;"",DF1019=""),"問7_1-1)分離の有無を記入"," "))</f>
        <v xml:space="preserve"> </v>
      </c>
      <c r="DN1019" s="474"/>
      <c r="DO1019" s="117"/>
      <c r="DP1019" s="117"/>
      <c r="DQ1019" s="117"/>
      <c r="DR1019" s="117"/>
      <c r="DS1019" s="117"/>
      <c r="DT1019" s="254"/>
      <c r="DU1019" s="476"/>
      <c r="DV1019" s="224" t="str">
        <f t="shared" si="979"/>
        <v xml:space="preserve"> </v>
      </c>
      <c r="DW1019" s="115"/>
      <c r="DX1019" s="470"/>
      <c r="DY1019" s="117"/>
      <c r="DZ1019" s="704"/>
      <c r="EA1019" s="224" t="str">
        <f t="shared" si="980"/>
        <v xml:space="preserve"> </v>
      </c>
      <c r="EB1019" s="906"/>
      <c r="EC1019" s="904"/>
      <c r="ED1019" s="904"/>
      <c r="EE1019" s="904"/>
      <c r="EF1019" s="904"/>
      <c r="EG1019" s="904"/>
      <c r="EH1019" s="904"/>
      <c r="EI1019" s="904"/>
      <c r="EJ1019" s="904"/>
      <c r="EK1019" s="905"/>
      <c r="EL1019" s="80"/>
      <c r="EM1019" s="224" t="str">
        <f t="shared" ref="EM1019:EM1082" si="1029">IF(AND(AD1019=AD$63,COUNTA(EB1019:EK1019)&lt;10),"問7_5)養護者支援の取組記載漏れ"," ")</f>
        <v xml:space="preserve"> </v>
      </c>
      <c r="EN1019" s="224" t="str">
        <f t="shared" ref="EN1019:EN1082" si="1030">IF(OR(AND(AD1019=AD$63,COUNTA(DF1019,DW1019,DY1019,EB1019:EK1019)&lt;13),AND(OR(AD1019=AD$64,AD1019=AD$65,AND(OR(F1019=F$63,F1019=F$64),AD1019="")),COUNTA(DF1019,DW1019,DY1019,EB1019:EK1019)&gt;0)),"問4_1)「虐待を受けたと判断」の場合→問7に記入",IF(AND(F1019=F$65,COUNTA(DF1019,DW1019,DY1019,EB1019:EK1019)&lt;13),"2人目以降の被虐待者につき、記入必要",IF(AND(COUNTA(F1019:G1019,I1019:X1019,Z1019:AB1019,AD1019:AK1019)=0,COUNTA(DF1019:DK1019,DN1019:DU1019,DW1019:DZ1019,EB1019:EK1019)&gt;0),"虐待事例の場合のみ回答"," ")))</f>
        <v xml:space="preserve"> </v>
      </c>
      <c r="EO1019" s="115"/>
      <c r="EP1019" s="1050"/>
      <c r="EQ1019" s="253"/>
      <c r="ER1019" s="117"/>
      <c r="ES1019" s="1258">
        <f t="shared" ref="ES1019:ES1082" si="1031">BX1019</f>
        <v>928</v>
      </c>
      <c r="ET1019" s="224" t="str">
        <f t="shared" ref="ET1019:ET1082" si="1032">IF(OR(AND(AD1019=AD$63,COUNTA(EO1019)&lt;1),AND(OR(AD1019=AD$64,AD1019=AD$65,AND(OR(F1019=F$63,F1019=F$64),AD1019="")),COUNTA(EO1019)&gt;0),AND(EO1019=$EO$64,EP1019="")),"問4_1)「虐待を受けたと判断」の場合→問8に記入",IF(AND(F1019=F$65,COUNTA(EO1019)&lt;1),"2人目以降の被虐待者につき、記入必要",IF(AND(COUNTA(F1019:G1019,I1019:X1019,Z1019:AB1019,AD1019:AK1019)=0,COUNTA(EO1019)&gt;0),"虐待事例の場合のみ回答"," ")))</f>
        <v xml:space="preserve"> </v>
      </c>
      <c r="EU1019" s="477" t="str">
        <f t="shared" ref="EU1019:EU1082" si="1033">IF(COUNTIF(H1019," ")+COUNTIF(Y1019," ")+COUNTIF(AC1019," ")+COUNTIF(BW1019," ")+COUNTIF(CF1019," ")+COUNTIF(CR1019," ")+COUNTIF(CS1019," ")+COUNTIF(DC1019:DE1019," ")+COUNTIF(DL1019:DM1019," ")+COUNTIF(DV1019," ")+COUNTIF(EA1019," ")+COUNTIF(EM1019:EN1019," ")+COUNTIF(ET1019, " ")&lt;17,"エラーが残っています","")</f>
        <v/>
      </c>
      <c r="EV1019" s="1334" t="str">
        <f t="shared" si="975"/>
        <v xml:space="preserve"> </v>
      </c>
      <c r="EW1019" s="1332" t="str">
        <f t="shared" si="1019"/>
        <v/>
      </c>
      <c r="EX1019" s="1275" t="str">
        <f t="shared" si="1001"/>
        <v/>
      </c>
      <c r="EY1019" s="1275" t="str">
        <f t="shared" si="1002"/>
        <v/>
      </c>
      <c r="EZ1019" s="1275" t="str">
        <f t="shared" si="1003"/>
        <v/>
      </c>
      <c r="FA1019" s="1275" t="str">
        <f t="shared" si="1004"/>
        <v/>
      </c>
      <c r="FB1019" s="1275" t="str">
        <f t="shared" si="1005"/>
        <v/>
      </c>
      <c r="FC1019" s="1333" t="str">
        <f t="shared" si="1006"/>
        <v/>
      </c>
      <c r="FE1019" s="1234" t="str">
        <f t="shared" si="1007"/>
        <v xml:space="preserve"> </v>
      </c>
      <c r="FF1019" s="1234" t="str">
        <f t="shared" si="1008"/>
        <v xml:space="preserve"> </v>
      </c>
      <c r="FG1019" s="1234" t="str">
        <f t="shared" si="1009"/>
        <v xml:space="preserve"> </v>
      </c>
      <c r="FH1019" s="1234" t="str">
        <f t="shared" si="1010"/>
        <v xml:space="preserve"> </v>
      </c>
      <c r="FI1019" s="1234" t="str">
        <f t="shared" si="981"/>
        <v xml:space="preserve"> </v>
      </c>
      <c r="FJ1019" s="1234" t="str">
        <f t="shared" si="1011"/>
        <v xml:space="preserve"> </v>
      </c>
      <c r="FK1019" s="1234">
        <f t="shared" si="982"/>
        <v>0</v>
      </c>
      <c r="FL1019" s="1227"/>
      <c r="FM1019" s="1234" t="str">
        <f t="shared" si="983"/>
        <v xml:space="preserve"> </v>
      </c>
      <c r="FN1019" s="1234" t="str">
        <f t="shared" si="984"/>
        <v xml:space="preserve"> </v>
      </c>
      <c r="FO1019" s="1234" t="str">
        <f t="shared" si="1012"/>
        <v xml:space="preserve"> </v>
      </c>
      <c r="FP1019" s="1234" t="str">
        <f t="shared" si="1013"/>
        <v xml:space="preserve"> </v>
      </c>
      <c r="FQ1019" s="1234" t="str">
        <f t="shared" si="985"/>
        <v xml:space="preserve"> </v>
      </c>
      <c r="FR1019" s="1234" t="str">
        <f t="shared" si="1014"/>
        <v xml:space="preserve"> </v>
      </c>
      <c r="FS1019" s="1234">
        <f t="shared" si="1020"/>
        <v>0</v>
      </c>
      <c r="FT1019" s="1227"/>
      <c r="FU1019" s="1234" t="str">
        <f t="shared" si="1015"/>
        <v xml:space="preserve"> </v>
      </c>
      <c r="FV1019" s="1234" t="str">
        <f t="shared" si="1016"/>
        <v xml:space="preserve"> </v>
      </c>
      <c r="FW1019" s="1234" t="str">
        <f t="shared" si="1017"/>
        <v xml:space="preserve"> </v>
      </c>
      <c r="FX1019" s="1234" t="str">
        <f t="shared" si="986"/>
        <v xml:space="preserve"> </v>
      </c>
      <c r="FY1019" s="1234" t="str">
        <f t="shared" si="987"/>
        <v xml:space="preserve"> </v>
      </c>
      <c r="FZ1019" s="1234" t="str">
        <f t="shared" si="1018"/>
        <v xml:space="preserve"> </v>
      </c>
      <c r="GA1019" s="1234">
        <f t="shared" si="988"/>
        <v>0</v>
      </c>
      <c r="GB1019" s="1227"/>
      <c r="GC1019" s="1234" t="str">
        <f t="shared" si="989"/>
        <v xml:space="preserve"> </v>
      </c>
      <c r="GD1019" s="1234" t="str">
        <f t="shared" si="990"/>
        <v xml:space="preserve"> </v>
      </c>
      <c r="GE1019" s="1234" t="str">
        <f t="shared" si="991"/>
        <v xml:space="preserve"> </v>
      </c>
      <c r="GF1019" s="1234" t="str">
        <f t="shared" si="992"/>
        <v xml:space="preserve"> </v>
      </c>
      <c r="GG1019" s="1234" t="str">
        <f t="shared" si="993"/>
        <v xml:space="preserve"> </v>
      </c>
      <c r="GH1019" s="1234" t="str">
        <f t="shared" si="994"/>
        <v xml:space="preserve"> </v>
      </c>
      <c r="GI1019" s="1234" t="str">
        <f t="shared" si="995"/>
        <v xml:space="preserve"> </v>
      </c>
      <c r="GJ1019" s="1234" t="str">
        <f t="shared" si="996"/>
        <v xml:space="preserve"> </v>
      </c>
      <c r="GK1019" s="1234" t="str">
        <f t="shared" si="997"/>
        <v xml:space="preserve"> </v>
      </c>
      <c r="GL1019" s="1234" t="str">
        <f t="shared" si="998"/>
        <v xml:space="preserve"> </v>
      </c>
      <c r="GM1019" s="1234" t="str">
        <f t="shared" si="999"/>
        <v xml:space="preserve"> </v>
      </c>
      <c r="GN1019" s="1234">
        <f t="shared" si="1000"/>
        <v>0</v>
      </c>
    </row>
    <row r="1020" spans="1:196" s="100" customFormat="1" ht="27" customHeight="1" thickTop="1" thickBot="1">
      <c r="A1020" s="1208">
        <f>【A票】【D票】!$D$10</f>
        <v>0</v>
      </c>
      <c r="B1020" s="1212">
        <f>【A票】【D票】!$H$10</f>
        <v>0</v>
      </c>
      <c r="C1020" s="1213" t="str">
        <f>【A票】【D票】!$K$10</f>
        <v xml:space="preserve"> </v>
      </c>
      <c r="D1020" s="1214">
        <f t="shared" si="974"/>
        <v>929</v>
      </c>
      <c r="E1020" s="914"/>
      <c r="F1020" s="467"/>
      <c r="G1020" s="469"/>
      <c r="H1020" s="224" t="str">
        <f t="shared" si="1021"/>
        <v xml:space="preserve"> </v>
      </c>
      <c r="I1020" s="704"/>
      <c r="J1020" s="117"/>
      <c r="K1020" s="117"/>
      <c r="L1020" s="117"/>
      <c r="M1020" s="117"/>
      <c r="N1020" s="117"/>
      <c r="O1020" s="117"/>
      <c r="P1020" s="117"/>
      <c r="Q1020" s="117"/>
      <c r="R1020" s="117"/>
      <c r="S1020" s="117"/>
      <c r="T1020" s="254"/>
      <c r="U1020" s="646"/>
      <c r="V1020" s="646"/>
      <c r="W1020" s="114"/>
      <c r="X1020" s="254"/>
      <c r="Y1020" s="224" t="str">
        <f t="shared" si="1022"/>
        <v xml:space="preserve"> </v>
      </c>
      <c r="Z1020" s="579"/>
      <c r="AA1020" s="704"/>
      <c r="AB1020" s="119"/>
      <c r="AC1020" s="224" t="str">
        <f t="shared" si="976"/>
        <v xml:space="preserve"> </v>
      </c>
      <c r="AD1020" s="115"/>
      <c r="AE1020" s="253"/>
      <c r="AF1020" s="704"/>
      <c r="AG1020" s="727"/>
      <c r="AH1020" s="727"/>
      <c r="AI1020" s="727"/>
      <c r="AJ1020" s="727"/>
      <c r="AK1020" s="591"/>
      <c r="AL1020" s="727"/>
      <c r="AM1020" s="727"/>
      <c r="AN1020" s="727"/>
      <c r="AO1020" s="727"/>
      <c r="AP1020" s="727"/>
      <c r="AQ1020" s="727"/>
      <c r="AR1020" s="727"/>
      <c r="AS1020" s="727"/>
      <c r="AT1020" s="727"/>
      <c r="AU1020" s="727"/>
      <c r="AV1020" s="727"/>
      <c r="AW1020" s="727"/>
      <c r="AX1020" s="727"/>
      <c r="AY1020" s="727"/>
      <c r="AZ1020" s="727"/>
      <c r="BA1020" s="727"/>
      <c r="BB1020" s="727"/>
      <c r="BC1020" s="821"/>
      <c r="BD1020" s="727"/>
      <c r="BE1020" s="727"/>
      <c r="BF1020" s="727"/>
      <c r="BG1020" s="727"/>
      <c r="BH1020" s="727"/>
      <c r="BI1020" s="727"/>
      <c r="BJ1020" s="727"/>
      <c r="BK1020" s="727"/>
      <c r="BL1020" s="821"/>
      <c r="BM1020" s="727"/>
      <c r="BN1020" s="727"/>
      <c r="BO1020" s="727"/>
      <c r="BP1020" s="727"/>
      <c r="BQ1020" s="727"/>
      <c r="BR1020" s="821"/>
      <c r="BS1020" s="727"/>
      <c r="BT1020" s="727"/>
      <c r="BU1020" s="727"/>
      <c r="BV1020" s="591"/>
      <c r="BW1020" s="224" t="str">
        <f t="shared" ref="BW1020:BW1083" si="1034">IF(AND(OR(Z1020=Z$66,Z1020=Z$67,Z1020=""),COUNTA(AD1020:BV1020)&gt;0),"問3事実確認行っていない→記入不要",
IF(AND(OR(Z1020=Z$63,Z1020=Z$64,Z1020=Z$65),AD1020=""),"問3事実確認を行った→問4_1)調査の結果に記入",
IF(AND(AD1020=AD$63,COUNTA(AF1020:AI1020,AL1020:BB1020,BD1020:BK1020,BM1020:BQ1020,BS1020:BU1020)&lt;37),"問4_2)～問4_6)_5の回答漏れがあります",
IF(AND(OR(AD1020=AD$64,AD1020=AD$65),COUNTA(AF1020:BV1020)&gt;0),"問4_1)虐待があったといえない→2)～6)記入不要",
IF(AND(G1020=G$65,OR(AD1020=AD$64,AD1020=AD$65)),"要確認事項「対応時期」で選択肢cとした場合、虐待の事実が認められた事例のみ回答",
IF(AND(AD1020=AD$65,AE1020=""),"虐待の判断に至らなかった理由を記入",
IF(AND(F1020=F$64,AG1020=1),"被虐待者が複数いる事例を選択中→被虐待者人数確認"," ")))))))</f>
        <v xml:space="preserve"> </v>
      </c>
      <c r="BX1020" s="471">
        <f t="shared" si="1023"/>
        <v>929</v>
      </c>
      <c r="BY1020" s="117"/>
      <c r="BZ1020" s="117"/>
      <c r="CA1020" s="117"/>
      <c r="CB1020" s="117"/>
      <c r="CC1020" s="117"/>
      <c r="CD1020" s="461"/>
      <c r="CE1020" s="236"/>
      <c r="CF1020" s="224" t="str">
        <f t="shared" si="1024"/>
        <v xml:space="preserve"> </v>
      </c>
      <c r="CG1020" s="116"/>
      <c r="CH1020" s="117"/>
      <c r="CI1020" s="117"/>
      <c r="CJ1020" s="117"/>
      <c r="CK1020" s="472"/>
      <c r="CL1020" s="472"/>
      <c r="CM1020" s="472"/>
      <c r="CN1020" s="472"/>
      <c r="CO1020" s="117"/>
      <c r="CP1020" s="253"/>
      <c r="CQ1020" s="120"/>
      <c r="CR1020" s="224" t="str" cm="1">
        <f t="array" ref="CR1020">IF(AND(SUM(COUNTIF(CG1020:CM1020,{"*不明*","*その他*"})+COUNTIF(CO1020:CP1020,{"*不明*","*その他*"}))&gt;0,CQ1020=""),"その他・不明の場合,10)具体的内容、理由を記入",IF(OR(AND(CI1020=CI$65,COUNTA(CJ1020:CM1020)&lt;4),AND(OR(CI1020=CI$63,CI1020=CI$64,CI1020=CI$66,CI1020=CI$67,CI1020=CI$68,CI1020=""),COUNTA(CJ1020:CM1020)&gt;0)),"3)介護保険認定済→要介護度、認知症自立度、寝たきり度、介護保険サービス記入",IF(OR(AND(OR(CM1020=CM$63,CM1020=CM$64),CN1020=""),AND(OR(CM1020=CM$65,CM1020=CM$66),CN1020&lt;&gt;"")),"7)介護保険サービス受けている/過去受けていた→具体的内容記入"," ")))</f>
        <v xml:space="preserve"> </v>
      </c>
      <c r="CS1020" s="224" t="str">
        <f t="shared" si="1025"/>
        <v xml:space="preserve"> </v>
      </c>
      <c r="CT1020" s="116"/>
      <c r="CU1020" s="253"/>
      <c r="CV1020" s="117"/>
      <c r="CW1020" s="117"/>
      <c r="CX1020" s="253"/>
      <c r="CY1020" s="117"/>
      <c r="CZ1020" s="117"/>
      <c r="DA1020" s="253"/>
      <c r="DB1020" s="117"/>
      <c r="DC1020" s="224" t="str">
        <f t="shared" si="1026"/>
        <v xml:space="preserve"> </v>
      </c>
      <c r="DD1020" s="224" t="str">
        <f t="shared" si="1027"/>
        <v xml:space="preserve"> </v>
      </c>
      <c r="DE1020" s="224" t="str">
        <f t="shared" si="977"/>
        <v xml:space="preserve"> </v>
      </c>
      <c r="DF1020" s="121"/>
      <c r="DG1020" s="114"/>
      <c r="DH1020" s="704"/>
      <c r="DI1020" s="119"/>
      <c r="DJ1020" s="187"/>
      <c r="DK1020" s="254"/>
      <c r="DL1020" s="224" t="str">
        <f t="shared" si="978"/>
        <v xml:space="preserve"> </v>
      </c>
      <c r="DM1020" s="224" t="str">
        <f t="shared" si="1028"/>
        <v xml:space="preserve"> </v>
      </c>
      <c r="DN1020" s="474"/>
      <c r="DO1020" s="117"/>
      <c r="DP1020" s="117"/>
      <c r="DQ1020" s="117"/>
      <c r="DR1020" s="117"/>
      <c r="DS1020" s="117"/>
      <c r="DT1020" s="254"/>
      <c r="DU1020" s="476"/>
      <c r="DV1020" s="224" t="str">
        <f t="shared" si="979"/>
        <v xml:space="preserve"> </v>
      </c>
      <c r="DW1020" s="115"/>
      <c r="DX1020" s="470"/>
      <c r="DY1020" s="117"/>
      <c r="DZ1020" s="704"/>
      <c r="EA1020" s="224" t="str">
        <f t="shared" si="980"/>
        <v xml:space="preserve"> </v>
      </c>
      <c r="EB1020" s="906"/>
      <c r="EC1020" s="904"/>
      <c r="ED1020" s="904"/>
      <c r="EE1020" s="904"/>
      <c r="EF1020" s="904"/>
      <c r="EG1020" s="904"/>
      <c r="EH1020" s="904"/>
      <c r="EI1020" s="904"/>
      <c r="EJ1020" s="904"/>
      <c r="EK1020" s="905"/>
      <c r="EL1020" s="80"/>
      <c r="EM1020" s="224" t="str">
        <f t="shared" si="1029"/>
        <v xml:space="preserve"> </v>
      </c>
      <c r="EN1020" s="224" t="str">
        <f t="shared" si="1030"/>
        <v xml:space="preserve"> </v>
      </c>
      <c r="EO1020" s="115"/>
      <c r="EP1020" s="1050"/>
      <c r="EQ1020" s="253"/>
      <c r="ER1020" s="117"/>
      <c r="ES1020" s="1258">
        <f t="shared" si="1031"/>
        <v>929</v>
      </c>
      <c r="ET1020" s="224" t="str">
        <f t="shared" si="1032"/>
        <v xml:space="preserve"> </v>
      </c>
      <c r="EU1020" s="477" t="str">
        <f t="shared" si="1033"/>
        <v/>
      </c>
      <c r="EV1020" s="1334" t="str">
        <f t="shared" si="975"/>
        <v xml:space="preserve"> </v>
      </c>
      <c r="EW1020" s="1332" t="str">
        <f t="shared" si="1019"/>
        <v/>
      </c>
      <c r="EX1020" s="1275" t="str">
        <f t="shared" si="1001"/>
        <v/>
      </c>
      <c r="EY1020" s="1275" t="str">
        <f t="shared" si="1002"/>
        <v/>
      </c>
      <c r="EZ1020" s="1275" t="str">
        <f t="shared" si="1003"/>
        <v/>
      </c>
      <c r="FA1020" s="1275" t="str">
        <f t="shared" si="1004"/>
        <v/>
      </c>
      <c r="FB1020" s="1275" t="str">
        <f t="shared" si="1005"/>
        <v/>
      </c>
      <c r="FC1020" s="1333" t="str">
        <f t="shared" si="1006"/>
        <v/>
      </c>
      <c r="FE1020" s="1234" t="str">
        <f t="shared" si="1007"/>
        <v xml:space="preserve"> </v>
      </c>
      <c r="FF1020" s="1234" t="str">
        <f t="shared" si="1008"/>
        <v xml:space="preserve"> </v>
      </c>
      <c r="FG1020" s="1234" t="str">
        <f t="shared" si="1009"/>
        <v xml:space="preserve"> </v>
      </c>
      <c r="FH1020" s="1234" t="str">
        <f t="shared" si="1010"/>
        <v xml:space="preserve"> </v>
      </c>
      <c r="FI1020" s="1234" t="str">
        <f t="shared" si="981"/>
        <v xml:space="preserve"> </v>
      </c>
      <c r="FJ1020" s="1234" t="str">
        <f t="shared" si="1011"/>
        <v xml:space="preserve"> </v>
      </c>
      <c r="FK1020" s="1234">
        <f t="shared" si="982"/>
        <v>0</v>
      </c>
      <c r="FL1020" s="1227"/>
      <c r="FM1020" s="1234" t="str">
        <f t="shared" si="983"/>
        <v xml:space="preserve"> </v>
      </c>
      <c r="FN1020" s="1234" t="str">
        <f t="shared" si="984"/>
        <v xml:space="preserve"> </v>
      </c>
      <c r="FO1020" s="1234" t="str">
        <f t="shared" si="1012"/>
        <v xml:space="preserve"> </v>
      </c>
      <c r="FP1020" s="1234" t="str">
        <f t="shared" si="1013"/>
        <v xml:space="preserve"> </v>
      </c>
      <c r="FQ1020" s="1234" t="str">
        <f t="shared" si="985"/>
        <v xml:space="preserve"> </v>
      </c>
      <c r="FR1020" s="1234" t="str">
        <f t="shared" si="1014"/>
        <v xml:space="preserve"> </v>
      </c>
      <c r="FS1020" s="1234">
        <f t="shared" si="1020"/>
        <v>0</v>
      </c>
      <c r="FT1020" s="1227"/>
      <c r="FU1020" s="1234" t="str">
        <f t="shared" si="1015"/>
        <v xml:space="preserve"> </v>
      </c>
      <c r="FV1020" s="1234" t="str">
        <f t="shared" si="1016"/>
        <v xml:space="preserve"> </v>
      </c>
      <c r="FW1020" s="1234" t="str">
        <f t="shared" si="1017"/>
        <v xml:space="preserve"> </v>
      </c>
      <c r="FX1020" s="1234" t="str">
        <f t="shared" si="986"/>
        <v xml:space="preserve"> </v>
      </c>
      <c r="FY1020" s="1234" t="str">
        <f t="shared" si="987"/>
        <v xml:space="preserve"> </v>
      </c>
      <c r="FZ1020" s="1234" t="str">
        <f t="shared" si="1018"/>
        <v xml:space="preserve"> </v>
      </c>
      <c r="GA1020" s="1234">
        <f t="shared" si="988"/>
        <v>0</v>
      </c>
      <c r="GB1020" s="1227"/>
      <c r="GC1020" s="1234" t="str">
        <f t="shared" si="989"/>
        <v xml:space="preserve"> </v>
      </c>
      <c r="GD1020" s="1234" t="str">
        <f t="shared" si="990"/>
        <v xml:space="preserve"> </v>
      </c>
      <c r="GE1020" s="1234" t="str">
        <f t="shared" si="991"/>
        <v xml:space="preserve"> </v>
      </c>
      <c r="GF1020" s="1234" t="str">
        <f t="shared" si="992"/>
        <v xml:space="preserve"> </v>
      </c>
      <c r="GG1020" s="1234" t="str">
        <f t="shared" si="993"/>
        <v xml:space="preserve"> </v>
      </c>
      <c r="GH1020" s="1234" t="str">
        <f t="shared" si="994"/>
        <v xml:space="preserve"> </v>
      </c>
      <c r="GI1020" s="1234" t="str">
        <f t="shared" si="995"/>
        <v xml:space="preserve"> </v>
      </c>
      <c r="GJ1020" s="1234" t="str">
        <f t="shared" si="996"/>
        <v xml:space="preserve"> </v>
      </c>
      <c r="GK1020" s="1234" t="str">
        <f t="shared" si="997"/>
        <v xml:space="preserve"> </v>
      </c>
      <c r="GL1020" s="1234" t="str">
        <f t="shared" si="998"/>
        <v xml:space="preserve"> </v>
      </c>
      <c r="GM1020" s="1234" t="str">
        <f t="shared" si="999"/>
        <v xml:space="preserve"> </v>
      </c>
      <c r="GN1020" s="1234">
        <f t="shared" si="1000"/>
        <v>0</v>
      </c>
    </row>
    <row r="1021" spans="1:196" s="100" customFormat="1" ht="27" customHeight="1" thickTop="1" thickBot="1">
      <c r="A1021" s="1208">
        <f>【A票】【D票】!$D$10</f>
        <v>0</v>
      </c>
      <c r="B1021" s="1212">
        <f>【A票】【D票】!$H$10</f>
        <v>0</v>
      </c>
      <c r="C1021" s="1213" t="str">
        <f>【A票】【D票】!$K$10</f>
        <v xml:space="preserve"> </v>
      </c>
      <c r="D1021" s="1214">
        <f t="shared" si="974"/>
        <v>930</v>
      </c>
      <c r="E1021" s="914"/>
      <c r="F1021" s="467"/>
      <c r="G1021" s="469"/>
      <c r="H1021" s="224" t="str">
        <f t="shared" si="1021"/>
        <v xml:space="preserve"> </v>
      </c>
      <c r="I1021" s="704"/>
      <c r="J1021" s="117"/>
      <c r="K1021" s="117"/>
      <c r="L1021" s="117"/>
      <c r="M1021" s="117"/>
      <c r="N1021" s="117"/>
      <c r="O1021" s="117"/>
      <c r="P1021" s="117"/>
      <c r="Q1021" s="117"/>
      <c r="R1021" s="117"/>
      <c r="S1021" s="117"/>
      <c r="T1021" s="254"/>
      <c r="U1021" s="646"/>
      <c r="V1021" s="646"/>
      <c r="W1021" s="114"/>
      <c r="X1021" s="254"/>
      <c r="Y1021" s="224" t="str">
        <f t="shared" si="1022"/>
        <v xml:space="preserve"> </v>
      </c>
      <c r="Z1021" s="579"/>
      <c r="AA1021" s="704"/>
      <c r="AB1021" s="119"/>
      <c r="AC1021" s="224" t="str">
        <f t="shared" si="976"/>
        <v xml:space="preserve"> </v>
      </c>
      <c r="AD1021" s="115"/>
      <c r="AE1021" s="253"/>
      <c r="AF1021" s="704"/>
      <c r="AG1021" s="727"/>
      <c r="AH1021" s="727"/>
      <c r="AI1021" s="727"/>
      <c r="AJ1021" s="727"/>
      <c r="AK1021" s="591"/>
      <c r="AL1021" s="727"/>
      <c r="AM1021" s="727"/>
      <c r="AN1021" s="727"/>
      <c r="AO1021" s="727"/>
      <c r="AP1021" s="727"/>
      <c r="AQ1021" s="727"/>
      <c r="AR1021" s="727"/>
      <c r="AS1021" s="727"/>
      <c r="AT1021" s="727"/>
      <c r="AU1021" s="727"/>
      <c r="AV1021" s="727"/>
      <c r="AW1021" s="727"/>
      <c r="AX1021" s="727"/>
      <c r="AY1021" s="727"/>
      <c r="AZ1021" s="727"/>
      <c r="BA1021" s="727"/>
      <c r="BB1021" s="727"/>
      <c r="BC1021" s="821"/>
      <c r="BD1021" s="727"/>
      <c r="BE1021" s="727"/>
      <c r="BF1021" s="727"/>
      <c r="BG1021" s="727"/>
      <c r="BH1021" s="727"/>
      <c r="BI1021" s="727"/>
      <c r="BJ1021" s="727"/>
      <c r="BK1021" s="727"/>
      <c r="BL1021" s="821"/>
      <c r="BM1021" s="727"/>
      <c r="BN1021" s="727"/>
      <c r="BO1021" s="727"/>
      <c r="BP1021" s="727"/>
      <c r="BQ1021" s="727"/>
      <c r="BR1021" s="821"/>
      <c r="BS1021" s="727"/>
      <c r="BT1021" s="727"/>
      <c r="BU1021" s="727"/>
      <c r="BV1021" s="591"/>
      <c r="BW1021" s="224" t="str">
        <f t="shared" si="1034"/>
        <v xml:space="preserve"> </v>
      </c>
      <c r="BX1021" s="471">
        <f t="shared" si="1023"/>
        <v>930</v>
      </c>
      <c r="BY1021" s="117"/>
      <c r="BZ1021" s="117"/>
      <c r="CA1021" s="117"/>
      <c r="CB1021" s="117"/>
      <c r="CC1021" s="117"/>
      <c r="CD1021" s="461"/>
      <c r="CE1021" s="236"/>
      <c r="CF1021" s="224" t="str">
        <f t="shared" si="1024"/>
        <v xml:space="preserve"> </v>
      </c>
      <c r="CG1021" s="116"/>
      <c r="CH1021" s="117"/>
      <c r="CI1021" s="117"/>
      <c r="CJ1021" s="117"/>
      <c r="CK1021" s="472"/>
      <c r="CL1021" s="472"/>
      <c r="CM1021" s="472"/>
      <c r="CN1021" s="472"/>
      <c r="CO1021" s="117"/>
      <c r="CP1021" s="253"/>
      <c r="CQ1021" s="120"/>
      <c r="CR1021" s="224" t="str" cm="1">
        <f t="array" ref="CR1021">IF(AND(SUM(COUNTIF(CG1021:CM1021,{"*不明*","*その他*"})+COUNTIF(CO1021:CP1021,{"*不明*","*その他*"}))&gt;0,CQ1021=""),"その他・不明の場合,10)具体的内容、理由を記入",IF(OR(AND(CI1021=CI$65,COUNTA(CJ1021:CM1021)&lt;4),AND(OR(CI1021=CI$63,CI1021=CI$64,CI1021=CI$66,CI1021=CI$67,CI1021=CI$68,CI1021=""),COUNTA(CJ1021:CM1021)&gt;0)),"3)介護保険認定済→要介護度、認知症自立度、寝たきり度、介護保険サービス記入",IF(OR(AND(OR(CM1021=CM$63,CM1021=CM$64),CN1021=""),AND(OR(CM1021=CM$65,CM1021=CM$66),CN1021&lt;&gt;"")),"7)介護保険サービス受けている/過去受けていた→具体的内容記入"," ")))</f>
        <v xml:space="preserve"> </v>
      </c>
      <c r="CS1021" s="224" t="str">
        <f t="shared" si="1025"/>
        <v xml:space="preserve"> </v>
      </c>
      <c r="CT1021" s="116"/>
      <c r="CU1021" s="253"/>
      <c r="CV1021" s="117"/>
      <c r="CW1021" s="117"/>
      <c r="CX1021" s="253"/>
      <c r="CY1021" s="117"/>
      <c r="CZ1021" s="117"/>
      <c r="DA1021" s="253"/>
      <c r="DB1021" s="117"/>
      <c r="DC1021" s="224" t="str">
        <f t="shared" si="1026"/>
        <v xml:space="preserve"> </v>
      </c>
      <c r="DD1021" s="224" t="str">
        <f t="shared" si="1027"/>
        <v xml:space="preserve"> </v>
      </c>
      <c r="DE1021" s="224" t="str">
        <f t="shared" si="977"/>
        <v xml:space="preserve"> </v>
      </c>
      <c r="DF1021" s="121"/>
      <c r="DG1021" s="114"/>
      <c r="DH1021" s="704"/>
      <c r="DI1021" s="119"/>
      <c r="DJ1021" s="187"/>
      <c r="DK1021" s="254"/>
      <c r="DL1021" s="224" t="str">
        <f t="shared" si="978"/>
        <v xml:space="preserve"> </v>
      </c>
      <c r="DM1021" s="224" t="str">
        <f t="shared" si="1028"/>
        <v xml:space="preserve"> </v>
      </c>
      <c r="DN1021" s="474"/>
      <c r="DO1021" s="117"/>
      <c r="DP1021" s="117"/>
      <c r="DQ1021" s="117"/>
      <c r="DR1021" s="117"/>
      <c r="DS1021" s="117"/>
      <c r="DT1021" s="254"/>
      <c r="DU1021" s="476"/>
      <c r="DV1021" s="224" t="str">
        <f t="shared" si="979"/>
        <v xml:space="preserve"> </v>
      </c>
      <c r="DW1021" s="115"/>
      <c r="DX1021" s="470"/>
      <c r="DY1021" s="117"/>
      <c r="DZ1021" s="704"/>
      <c r="EA1021" s="224" t="str">
        <f t="shared" si="980"/>
        <v xml:space="preserve"> </v>
      </c>
      <c r="EB1021" s="906"/>
      <c r="EC1021" s="904"/>
      <c r="ED1021" s="904"/>
      <c r="EE1021" s="904"/>
      <c r="EF1021" s="904"/>
      <c r="EG1021" s="904"/>
      <c r="EH1021" s="904"/>
      <c r="EI1021" s="904"/>
      <c r="EJ1021" s="904"/>
      <c r="EK1021" s="905"/>
      <c r="EL1021" s="80"/>
      <c r="EM1021" s="224" t="str">
        <f t="shared" si="1029"/>
        <v xml:space="preserve"> </v>
      </c>
      <c r="EN1021" s="224" t="str">
        <f t="shared" si="1030"/>
        <v xml:space="preserve"> </v>
      </c>
      <c r="EO1021" s="115"/>
      <c r="EP1021" s="1050"/>
      <c r="EQ1021" s="253"/>
      <c r="ER1021" s="117"/>
      <c r="ES1021" s="1258">
        <f t="shared" si="1031"/>
        <v>930</v>
      </c>
      <c r="ET1021" s="224" t="str">
        <f t="shared" si="1032"/>
        <v xml:space="preserve"> </v>
      </c>
      <c r="EU1021" s="477" t="str">
        <f t="shared" si="1033"/>
        <v/>
      </c>
      <c r="EV1021" s="1334" t="str">
        <f t="shared" si="975"/>
        <v xml:space="preserve"> </v>
      </c>
      <c r="EW1021" s="1332" t="str">
        <f t="shared" si="1019"/>
        <v/>
      </c>
      <c r="EX1021" s="1275" t="str">
        <f t="shared" si="1001"/>
        <v/>
      </c>
      <c r="EY1021" s="1275" t="str">
        <f t="shared" si="1002"/>
        <v/>
      </c>
      <c r="EZ1021" s="1275" t="str">
        <f t="shared" si="1003"/>
        <v/>
      </c>
      <c r="FA1021" s="1275" t="str">
        <f t="shared" si="1004"/>
        <v/>
      </c>
      <c r="FB1021" s="1275" t="str">
        <f t="shared" si="1005"/>
        <v/>
      </c>
      <c r="FC1021" s="1333" t="str">
        <f t="shared" si="1006"/>
        <v/>
      </c>
      <c r="FE1021" s="1234" t="str">
        <f t="shared" si="1007"/>
        <v xml:space="preserve"> </v>
      </c>
      <c r="FF1021" s="1234" t="str">
        <f t="shared" si="1008"/>
        <v xml:space="preserve"> </v>
      </c>
      <c r="FG1021" s="1234" t="str">
        <f t="shared" si="1009"/>
        <v xml:space="preserve"> </v>
      </c>
      <c r="FH1021" s="1234" t="str">
        <f t="shared" si="1010"/>
        <v xml:space="preserve"> </v>
      </c>
      <c r="FI1021" s="1234" t="str">
        <f t="shared" si="981"/>
        <v xml:space="preserve"> </v>
      </c>
      <c r="FJ1021" s="1234" t="str">
        <f t="shared" si="1011"/>
        <v xml:space="preserve"> </v>
      </c>
      <c r="FK1021" s="1234">
        <f t="shared" si="982"/>
        <v>0</v>
      </c>
      <c r="FL1021" s="1227"/>
      <c r="FM1021" s="1234" t="str">
        <f t="shared" si="983"/>
        <v xml:space="preserve"> </v>
      </c>
      <c r="FN1021" s="1234" t="str">
        <f t="shared" si="984"/>
        <v xml:space="preserve"> </v>
      </c>
      <c r="FO1021" s="1234" t="str">
        <f t="shared" si="1012"/>
        <v xml:space="preserve"> </v>
      </c>
      <c r="FP1021" s="1234" t="str">
        <f t="shared" si="1013"/>
        <v xml:space="preserve"> </v>
      </c>
      <c r="FQ1021" s="1234" t="str">
        <f t="shared" si="985"/>
        <v xml:space="preserve"> </v>
      </c>
      <c r="FR1021" s="1234" t="str">
        <f t="shared" si="1014"/>
        <v xml:space="preserve"> </v>
      </c>
      <c r="FS1021" s="1234">
        <f t="shared" si="1020"/>
        <v>0</v>
      </c>
      <c r="FT1021" s="1227"/>
      <c r="FU1021" s="1234" t="str">
        <f t="shared" si="1015"/>
        <v xml:space="preserve"> </v>
      </c>
      <c r="FV1021" s="1234" t="str">
        <f t="shared" si="1016"/>
        <v xml:space="preserve"> </v>
      </c>
      <c r="FW1021" s="1234" t="str">
        <f t="shared" si="1017"/>
        <v xml:space="preserve"> </v>
      </c>
      <c r="FX1021" s="1234" t="str">
        <f t="shared" si="986"/>
        <v xml:space="preserve"> </v>
      </c>
      <c r="FY1021" s="1234" t="str">
        <f t="shared" si="987"/>
        <v xml:space="preserve"> </v>
      </c>
      <c r="FZ1021" s="1234" t="str">
        <f t="shared" si="1018"/>
        <v xml:space="preserve"> </v>
      </c>
      <c r="GA1021" s="1234">
        <f t="shared" si="988"/>
        <v>0</v>
      </c>
      <c r="GB1021" s="1227"/>
      <c r="GC1021" s="1234" t="str">
        <f t="shared" si="989"/>
        <v xml:space="preserve"> </v>
      </c>
      <c r="GD1021" s="1234" t="str">
        <f t="shared" si="990"/>
        <v xml:space="preserve"> </v>
      </c>
      <c r="GE1021" s="1234" t="str">
        <f t="shared" si="991"/>
        <v xml:space="preserve"> </v>
      </c>
      <c r="GF1021" s="1234" t="str">
        <f t="shared" si="992"/>
        <v xml:space="preserve"> </v>
      </c>
      <c r="GG1021" s="1234" t="str">
        <f t="shared" si="993"/>
        <v xml:space="preserve"> </v>
      </c>
      <c r="GH1021" s="1234" t="str">
        <f t="shared" si="994"/>
        <v xml:space="preserve"> </v>
      </c>
      <c r="GI1021" s="1234" t="str">
        <f t="shared" si="995"/>
        <v xml:space="preserve"> </v>
      </c>
      <c r="GJ1021" s="1234" t="str">
        <f t="shared" si="996"/>
        <v xml:space="preserve"> </v>
      </c>
      <c r="GK1021" s="1234" t="str">
        <f t="shared" si="997"/>
        <v xml:space="preserve"> </v>
      </c>
      <c r="GL1021" s="1234" t="str">
        <f t="shared" si="998"/>
        <v xml:space="preserve"> </v>
      </c>
      <c r="GM1021" s="1234" t="str">
        <f t="shared" si="999"/>
        <v xml:space="preserve"> </v>
      </c>
      <c r="GN1021" s="1234">
        <f t="shared" si="1000"/>
        <v>0</v>
      </c>
    </row>
    <row r="1022" spans="1:196" s="100" customFormat="1" ht="27" customHeight="1" thickTop="1" thickBot="1">
      <c r="A1022" s="1208">
        <f>【A票】【D票】!$D$10</f>
        <v>0</v>
      </c>
      <c r="B1022" s="1212">
        <f>【A票】【D票】!$H$10</f>
        <v>0</v>
      </c>
      <c r="C1022" s="1213" t="str">
        <f>【A票】【D票】!$K$10</f>
        <v xml:space="preserve"> </v>
      </c>
      <c r="D1022" s="1214">
        <f t="shared" si="974"/>
        <v>931</v>
      </c>
      <c r="E1022" s="914"/>
      <c r="F1022" s="467"/>
      <c r="G1022" s="469"/>
      <c r="H1022" s="224" t="str">
        <f t="shared" si="1021"/>
        <v xml:space="preserve"> </v>
      </c>
      <c r="I1022" s="704"/>
      <c r="J1022" s="117"/>
      <c r="K1022" s="117"/>
      <c r="L1022" s="117"/>
      <c r="M1022" s="117"/>
      <c r="N1022" s="117"/>
      <c r="O1022" s="117"/>
      <c r="P1022" s="117"/>
      <c r="Q1022" s="117"/>
      <c r="R1022" s="117"/>
      <c r="S1022" s="117"/>
      <c r="T1022" s="254"/>
      <c r="U1022" s="646"/>
      <c r="V1022" s="646"/>
      <c r="W1022" s="114"/>
      <c r="X1022" s="254"/>
      <c r="Y1022" s="224" t="str">
        <f t="shared" si="1022"/>
        <v xml:space="preserve"> </v>
      </c>
      <c r="Z1022" s="579"/>
      <c r="AA1022" s="704"/>
      <c r="AB1022" s="119"/>
      <c r="AC1022" s="224" t="str">
        <f t="shared" si="976"/>
        <v xml:space="preserve"> </v>
      </c>
      <c r="AD1022" s="115"/>
      <c r="AE1022" s="253"/>
      <c r="AF1022" s="704"/>
      <c r="AG1022" s="727"/>
      <c r="AH1022" s="727"/>
      <c r="AI1022" s="727"/>
      <c r="AJ1022" s="727"/>
      <c r="AK1022" s="591"/>
      <c r="AL1022" s="727"/>
      <c r="AM1022" s="727"/>
      <c r="AN1022" s="727"/>
      <c r="AO1022" s="727"/>
      <c r="AP1022" s="727"/>
      <c r="AQ1022" s="727"/>
      <c r="AR1022" s="727"/>
      <c r="AS1022" s="727"/>
      <c r="AT1022" s="727"/>
      <c r="AU1022" s="727"/>
      <c r="AV1022" s="727"/>
      <c r="AW1022" s="727"/>
      <c r="AX1022" s="727"/>
      <c r="AY1022" s="727"/>
      <c r="AZ1022" s="727"/>
      <c r="BA1022" s="727"/>
      <c r="BB1022" s="727"/>
      <c r="BC1022" s="821"/>
      <c r="BD1022" s="727"/>
      <c r="BE1022" s="727"/>
      <c r="BF1022" s="727"/>
      <c r="BG1022" s="727"/>
      <c r="BH1022" s="727"/>
      <c r="BI1022" s="727"/>
      <c r="BJ1022" s="727"/>
      <c r="BK1022" s="727"/>
      <c r="BL1022" s="821"/>
      <c r="BM1022" s="727"/>
      <c r="BN1022" s="727"/>
      <c r="BO1022" s="727"/>
      <c r="BP1022" s="727"/>
      <c r="BQ1022" s="727"/>
      <c r="BR1022" s="821"/>
      <c r="BS1022" s="727"/>
      <c r="BT1022" s="727"/>
      <c r="BU1022" s="727"/>
      <c r="BV1022" s="591"/>
      <c r="BW1022" s="224" t="str">
        <f t="shared" si="1034"/>
        <v xml:space="preserve"> </v>
      </c>
      <c r="BX1022" s="471">
        <f t="shared" si="1023"/>
        <v>931</v>
      </c>
      <c r="BY1022" s="117"/>
      <c r="BZ1022" s="117"/>
      <c r="CA1022" s="117"/>
      <c r="CB1022" s="117"/>
      <c r="CC1022" s="117"/>
      <c r="CD1022" s="461"/>
      <c r="CE1022" s="236"/>
      <c r="CF1022" s="224" t="str">
        <f t="shared" si="1024"/>
        <v xml:space="preserve"> </v>
      </c>
      <c r="CG1022" s="116"/>
      <c r="CH1022" s="117"/>
      <c r="CI1022" s="117"/>
      <c r="CJ1022" s="117"/>
      <c r="CK1022" s="472"/>
      <c r="CL1022" s="472"/>
      <c r="CM1022" s="472"/>
      <c r="CN1022" s="472"/>
      <c r="CO1022" s="117"/>
      <c r="CP1022" s="253"/>
      <c r="CQ1022" s="120"/>
      <c r="CR1022" s="224" t="str" cm="1">
        <f t="array" ref="CR1022">IF(AND(SUM(COUNTIF(CG1022:CM1022,{"*不明*","*その他*"})+COUNTIF(CO1022:CP1022,{"*不明*","*その他*"}))&gt;0,CQ1022=""),"その他・不明の場合,10)具体的内容、理由を記入",IF(OR(AND(CI1022=CI$65,COUNTA(CJ1022:CM1022)&lt;4),AND(OR(CI1022=CI$63,CI1022=CI$64,CI1022=CI$66,CI1022=CI$67,CI1022=CI$68,CI1022=""),COUNTA(CJ1022:CM1022)&gt;0)),"3)介護保険認定済→要介護度、認知症自立度、寝たきり度、介護保険サービス記入",IF(OR(AND(OR(CM1022=CM$63,CM1022=CM$64),CN1022=""),AND(OR(CM1022=CM$65,CM1022=CM$66),CN1022&lt;&gt;"")),"7)介護保険サービス受けている/過去受けていた→具体的内容記入"," ")))</f>
        <v xml:space="preserve"> </v>
      </c>
      <c r="CS1022" s="224" t="str">
        <f t="shared" si="1025"/>
        <v xml:space="preserve"> </v>
      </c>
      <c r="CT1022" s="116"/>
      <c r="CU1022" s="253"/>
      <c r="CV1022" s="117"/>
      <c r="CW1022" s="117"/>
      <c r="CX1022" s="253"/>
      <c r="CY1022" s="117"/>
      <c r="CZ1022" s="117"/>
      <c r="DA1022" s="253"/>
      <c r="DB1022" s="117"/>
      <c r="DC1022" s="224" t="str">
        <f t="shared" si="1026"/>
        <v xml:space="preserve"> </v>
      </c>
      <c r="DD1022" s="224" t="str">
        <f t="shared" si="1027"/>
        <v xml:space="preserve"> </v>
      </c>
      <c r="DE1022" s="224" t="str">
        <f t="shared" si="977"/>
        <v xml:space="preserve"> </v>
      </c>
      <c r="DF1022" s="121"/>
      <c r="DG1022" s="114"/>
      <c r="DH1022" s="704"/>
      <c r="DI1022" s="119"/>
      <c r="DJ1022" s="187"/>
      <c r="DK1022" s="254"/>
      <c r="DL1022" s="224" t="str">
        <f t="shared" si="978"/>
        <v xml:space="preserve"> </v>
      </c>
      <c r="DM1022" s="224" t="str">
        <f t="shared" si="1028"/>
        <v xml:space="preserve"> </v>
      </c>
      <c r="DN1022" s="474"/>
      <c r="DO1022" s="117"/>
      <c r="DP1022" s="117"/>
      <c r="DQ1022" s="117"/>
      <c r="DR1022" s="117"/>
      <c r="DS1022" s="117"/>
      <c r="DT1022" s="254"/>
      <c r="DU1022" s="476"/>
      <c r="DV1022" s="224" t="str">
        <f t="shared" si="979"/>
        <v xml:space="preserve"> </v>
      </c>
      <c r="DW1022" s="115"/>
      <c r="DX1022" s="470"/>
      <c r="DY1022" s="117"/>
      <c r="DZ1022" s="704"/>
      <c r="EA1022" s="224" t="str">
        <f t="shared" si="980"/>
        <v xml:space="preserve"> </v>
      </c>
      <c r="EB1022" s="906"/>
      <c r="EC1022" s="904"/>
      <c r="ED1022" s="904"/>
      <c r="EE1022" s="904"/>
      <c r="EF1022" s="904"/>
      <c r="EG1022" s="904"/>
      <c r="EH1022" s="904"/>
      <c r="EI1022" s="904"/>
      <c r="EJ1022" s="904"/>
      <c r="EK1022" s="905"/>
      <c r="EL1022" s="80"/>
      <c r="EM1022" s="224" t="str">
        <f t="shared" si="1029"/>
        <v xml:space="preserve"> </v>
      </c>
      <c r="EN1022" s="224" t="str">
        <f t="shared" si="1030"/>
        <v xml:space="preserve"> </v>
      </c>
      <c r="EO1022" s="115"/>
      <c r="EP1022" s="1050"/>
      <c r="EQ1022" s="253"/>
      <c r="ER1022" s="117"/>
      <c r="ES1022" s="1258">
        <f t="shared" si="1031"/>
        <v>931</v>
      </c>
      <c r="ET1022" s="224" t="str">
        <f t="shared" si="1032"/>
        <v xml:space="preserve"> </v>
      </c>
      <c r="EU1022" s="477" t="str">
        <f t="shared" si="1033"/>
        <v/>
      </c>
      <c r="EV1022" s="1334" t="str">
        <f t="shared" si="975"/>
        <v xml:space="preserve"> </v>
      </c>
      <c r="EW1022" s="1332" t="str">
        <f t="shared" si="1019"/>
        <v/>
      </c>
      <c r="EX1022" s="1275" t="str">
        <f t="shared" si="1001"/>
        <v/>
      </c>
      <c r="EY1022" s="1275" t="str">
        <f t="shared" si="1002"/>
        <v/>
      </c>
      <c r="EZ1022" s="1275" t="str">
        <f t="shared" si="1003"/>
        <v/>
      </c>
      <c r="FA1022" s="1275" t="str">
        <f t="shared" si="1004"/>
        <v/>
      </c>
      <c r="FB1022" s="1275" t="str">
        <f t="shared" si="1005"/>
        <v/>
      </c>
      <c r="FC1022" s="1333" t="str">
        <f t="shared" si="1006"/>
        <v/>
      </c>
      <c r="FE1022" s="1234" t="str">
        <f t="shared" si="1007"/>
        <v xml:space="preserve"> </v>
      </c>
      <c r="FF1022" s="1234" t="str">
        <f t="shared" si="1008"/>
        <v xml:space="preserve"> </v>
      </c>
      <c r="FG1022" s="1234" t="str">
        <f t="shared" si="1009"/>
        <v xml:space="preserve"> </v>
      </c>
      <c r="FH1022" s="1234" t="str">
        <f t="shared" si="1010"/>
        <v xml:space="preserve"> </v>
      </c>
      <c r="FI1022" s="1234" t="str">
        <f t="shared" si="981"/>
        <v xml:space="preserve"> </v>
      </c>
      <c r="FJ1022" s="1234" t="str">
        <f t="shared" si="1011"/>
        <v xml:space="preserve"> </v>
      </c>
      <c r="FK1022" s="1234">
        <f t="shared" si="982"/>
        <v>0</v>
      </c>
      <c r="FL1022" s="1227"/>
      <c r="FM1022" s="1234" t="str">
        <f t="shared" si="983"/>
        <v xml:space="preserve"> </v>
      </c>
      <c r="FN1022" s="1234" t="str">
        <f t="shared" si="984"/>
        <v xml:space="preserve"> </v>
      </c>
      <c r="FO1022" s="1234" t="str">
        <f t="shared" si="1012"/>
        <v xml:space="preserve"> </v>
      </c>
      <c r="FP1022" s="1234" t="str">
        <f t="shared" si="1013"/>
        <v xml:space="preserve"> </v>
      </c>
      <c r="FQ1022" s="1234" t="str">
        <f t="shared" si="985"/>
        <v xml:space="preserve"> </v>
      </c>
      <c r="FR1022" s="1234" t="str">
        <f t="shared" si="1014"/>
        <v xml:space="preserve"> </v>
      </c>
      <c r="FS1022" s="1234">
        <f t="shared" si="1020"/>
        <v>0</v>
      </c>
      <c r="FT1022" s="1227"/>
      <c r="FU1022" s="1234" t="str">
        <f t="shared" si="1015"/>
        <v xml:space="preserve"> </v>
      </c>
      <c r="FV1022" s="1234" t="str">
        <f t="shared" si="1016"/>
        <v xml:space="preserve"> </v>
      </c>
      <c r="FW1022" s="1234" t="str">
        <f t="shared" si="1017"/>
        <v xml:space="preserve"> </v>
      </c>
      <c r="FX1022" s="1234" t="str">
        <f t="shared" si="986"/>
        <v xml:space="preserve"> </v>
      </c>
      <c r="FY1022" s="1234" t="str">
        <f t="shared" si="987"/>
        <v xml:space="preserve"> </v>
      </c>
      <c r="FZ1022" s="1234" t="str">
        <f t="shared" si="1018"/>
        <v xml:space="preserve"> </v>
      </c>
      <c r="GA1022" s="1234">
        <f t="shared" si="988"/>
        <v>0</v>
      </c>
      <c r="GB1022" s="1227"/>
      <c r="GC1022" s="1234" t="str">
        <f t="shared" si="989"/>
        <v xml:space="preserve"> </v>
      </c>
      <c r="GD1022" s="1234" t="str">
        <f t="shared" si="990"/>
        <v xml:space="preserve"> </v>
      </c>
      <c r="GE1022" s="1234" t="str">
        <f t="shared" si="991"/>
        <v xml:space="preserve"> </v>
      </c>
      <c r="GF1022" s="1234" t="str">
        <f t="shared" si="992"/>
        <v xml:space="preserve"> </v>
      </c>
      <c r="GG1022" s="1234" t="str">
        <f t="shared" si="993"/>
        <v xml:space="preserve"> </v>
      </c>
      <c r="GH1022" s="1234" t="str">
        <f t="shared" si="994"/>
        <v xml:space="preserve"> </v>
      </c>
      <c r="GI1022" s="1234" t="str">
        <f t="shared" si="995"/>
        <v xml:space="preserve"> </v>
      </c>
      <c r="GJ1022" s="1234" t="str">
        <f t="shared" si="996"/>
        <v xml:space="preserve"> </v>
      </c>
      <c r="GK1022" s="1234" t="str">
        <f t="shared" si="997"/>
        <v xml:space="preserve"> </v>
      </c>
      <c r="GL1022" s="1234" t="str">
        <f t="shared" si="998"/>
        <v xml:space="preserve"> </v>
      </c>
      <c r="GM1022" s="1234" t="str">
        <f t="shared" si="999"/>
        <v xml:space="preserve"> </v>
      </c>
      <c r="GN1022" s="1234">
        <f t="shared" si="1000"/>
        <v>0</v>
      </c>
    </row>
    <row r="1023" spans="1:196" s="100" customFormat="1" ht="27" customHeight="1" thickTop="1" thickBot="1">
      <c r="A1023" s="1208">
        <f>【A票】【D票】!$D$10</f>
        <v>0</v>
      </c>
      <c r="B1023" s="1212">
        <f>【A票】【D票】!$H$10</f>
        <v>0</v>
      </c>
      <c r="C1023" s="1213" t="str">
        <f>【A票】【D票】!$K$10</f>
        <v xml:space="preserve"> </v>
      </c>
      <c r="D1023" s="1214">
        <f t="shared" si="974"/>
        <v>932</v>
      </c>
      <c r="E1023" s="914"/>
      <c r="F1023" s="467"/>
      <c r="G1023" s="469"/>
      <c r="H1023" s="224" t="str">
        <f t="shared" si="1021"/>
        <v xml:space="preserve"> </v>
      </c>
      <c r="I1023" s="704"/>
      <c r="J1023" s="117"/>
      <c r="K1023" s="117"/>
      <c r="L1023" s="117"/>
      <c r="M1023" s="117"/>
      <c r="N1023" s="117"/>
      <c r="O1023" s="117"/>
      <c r="P1023" s="117"/>
      <c r="Q1023" s="117"/>
      <c r="R1023" s="117"/>
      <c r="S1023" s="117"/>
      <c r="T1023" s="254"/>
      <c r="U1023" s="646"/>
      <c r="V1023" s="646"/>
      <c r="W1023" s="114"/>
      <c r="X1023" s="254"/>
      <c r="Y1023" s="224" t="str">
        <f t="shared" si="1022"/>
        <v xml:space="preserve"> </v>
      </c>
      <c r="Z1023" s="579"/>
      <c r="AA1023" s="704"/>
      <c r="AB1023" s="119"/>
      <c r="AC1023" s="224" t="str">
        <f t="shared" si="976"/>
        <v xml:space="preserve"> </v>
      </c>
      <c r="AD1023" s="115"/>
      <c r="AE1023" s="253"/>
      <c r="AF1023" s="704"/>
      <c r="AG1023" s="727"/>
      <c r="AH1023" s="727"/>
      <c r="AI1023" s="727"/>
      <c r="AJ1023" s="727"/>
      <c r="AK1023" s="591"/>
      <c r="AL1023" s="727"/>
      <c r="AM1023" s="727"/>
      <c r="AN1023" s="727"/>
      <c r="AO1023" s="727"/>
      <c r="AP1023" s="727"/>
      <c r="AQ1023" s="727"/>
      <c r="AR1023" s="727"/>
      <c r="AS1023" s="727"/>
      <c r="AT1023" s="727"/>
      <c r="AU1023" s="727"/>
      <c r="AV1023" s="727"/>
      <c r="AW1023" s="727"/>
      <c r="AX1023" s="727"/>
      <c r="AY1023" s="727"/>
      <c r="AZ1023" s="727"/>
      <c r="BA1023" s="727"/>
      <c r="BB1023" s="727"/>
      <c r="BC1023" s="821"/>
      <c r="BD1023" s="727"/>
      <c r="BE1023" s="727"/>
      <c r="BF1023" s="727"/>
      <c r="BG1023" s="727"/>
      <c r="BH1023" s="727"/>
      <c r="BI1023" s="727"/>
      <c r="BJ1023" s="727"/>
      <c r="BK1023" s="727"/>
      <c r="BL1023" s="821"/>
      <c r="BM1023" s="727"/>
      <c r="BN1023" s="727"/>
      <c r="BO1023" s="727"/>
      <c r="BP1023" s="727"/>
      <c r="BQ1023" s="727"/>
      <c r="BR1023" s="821"/>
      <c r="BS1023" s="727"/>
      <c r="BT1023" s="727"/>
      <c r="BU1023" s="727"/>
      <c r="BV1023" s="591"/>
      <c r="BW1023" s="224" t="str">
        <f t="shared" si="1034"/>
        <v xml:space="preserve"> </v>
      </c>
      <c r="BX1023" s="471">
        <f t="shared" si="1023"/>
        <v>932</v>
      </c>
      <c r="BY1023" s="117"/>
      <c r="BZ1023" s="117"/>
      <c r="CA1023" s="117"/>
      <c r="CB1023" s="117"/>
      <c r="CC1023" s="117"/>
      <c r="CD1023" s="461"/>
      <c r="CE1023" s="236"/>
      <c r="CF1023" s="224" t="str">
        <f t="shared" si="1024"/>
        <v xml:space="preserve"> </v>
      </c>
      <c r="CG1023" s="116"/>
      <c r="CH1023" s="117"/>
      <c r="CI1023" s="117"/>
      <c r="CJ1023" s="117"/>
      <c r="CK1023" s="472"/>
      <c r="CL1023" s="472"/>
      <c r="CM1023" s="472"/>
      <c r="CN1023" s="472"/>
      <c r="CO1023" s="117"/>
      <c r="CP1023" s="253"/>
      <c r="CQ1023" s="120"/>
      <c r="CR1023" s="224" t="str" cm="1">
        <f t="array" ref="CR1023">IF(AND(SUM(COUNTIF(CG1023:CM1023,{"*不明*","*その他*"})+COUNTIF(CO1023:CP1023,{"*不明*","*その他*"}))&gt;0,CQ1023=""),"その他・不明の場合,10)具体的内容、理由を記入",IF(OR(AND(CI1023=CI$65,COUNTA(CJ1023:CM1023)&lt;4),AND(OR(CI1023=CI$63,CI1023=CI$64,CI1023=CI$66,CI1023=CI$67,CI1023=CI$68,CI1023=""),COUNTA(CJ1023:CM1023)&gt;0)),"3)介護保険認定済→要介護度、認知症自立度、寝たきり度、介護保険サービス記入",IF(OR(AND(OR(CM1023=CM$63,CM1023=CM$64),CN1023=""),AND(OR(CM1023=CM$65,CM1023=CM$66),CN1023&lt;&gt;"")),"7)介護保険サービス受けている/過去受けていた→具体的内容記入"," ")))</f>
        <v xml:space="preserve"> </v>
      </c>
      <c r="CS1023" s="224" t="str">
        <f t="shared" si="1025"/>
        <v xml:space="preserve"> </v>
      </c>
      <c r="CT1023" s="116"/>
      <c r="CU1023" s="253"/>
      <c r="CV1023" s="117"/>
      <c r="CW1023" s="117"/>
      <c r="CX1023" s="253"/>
      <c r="CY1023" s="117"/>
      <c r="CZ1023" s="117"/>
      <c r="DA1023" s="253"/>
      <c r="DB1023" s="117"/>
      <c r="DC1023" s="224" t="str">
        <f t="shared" si="1026"/>
        <v xml:space="preserve"> </v>
      </c>
      <c r="DD1023" s="224" t="str">
        <f t="shared" si="1027"/>
        <v xml:space="preserve"> </v>
      </c>
      <c r="DE1023" s="224" t="str">
        <f t="shared" si="977"/>
        <v xml:space="preserve"> </v>
      </c>
      <c r="DF1023" s="121"/>
      <c r="DG1023" s="114"/>
      <c r="DH1023" s="704"/>
      <c r="DI1023" s="119"/>
      <c r="DJ1023" s="187"/>
      <c r="DK1023" s="254"/>
      <c r="DL1023" s="224" t="str">
        <f t="shared" si="978"/>
        <v xml:space="preserve"> </v>
      </c>
      <c r="DM1023" s="224" t="str">
        <f t="shared" si="1028"/>
        <v xml:space="preserve"> </v>
      </c>
      <c r="DN1023" s="474"/>
      <c r="DO1023" s="117"/>
      <c r="DP1023" s="117"/>
      <c r="DQ1023" s="117"/>
      <c r="DR1023" s="117"/>
      <c r="DS1023" s="117"/>
      <c r="DT1023" s="254"/>
      <c r="DU1023" s="476"/>
      <c r="DV1023" s="224" t="str">
        <f t="shared" si="979"/>
        <v xml:space="preserve"> </v>
      </c>
      <c r="DW1023" s="115"/>
      <c r="DX1023" s="470"/>
      <c r="DY1023" s="117"/>
      <c r="DZ1023" s="704"/>
      <c r="EA1023" s="224" t="str">
        <f t="shared" si="980"/>
        <v xml:space="preserve"> </v>
      </c>
      <c r="EB1023" s="906"/>
      <c r="EC1023" s="904"/>
      <c r="ED1023" s="904"/>
      <c r="EE1023" s="904"/>
      <c r="EF1023" s="904"/>
      <c r="EG1023" s="904"/>
      <c r="EH1023" s="904"/>
      <c r="EI1023" s="904"/>
      <c r="EJ1023" s="904"/>
      <c r="EK1023" s="905"/>
      <c r="EL1023" s="80"/>
      <c r="EM1023" s="224" t="str">
        <f t="shared" si="1029"/>
        <v xml:space="preserve"> </v>
      </c>
      <c r="EN1023" s="224" t="str">
        <f t="shared" si="1030"/>
        <v xml:space="preserve"> </v>
      </c>
      <c r="EO1023" s="115"/>
      <c r="EP1023" s="1050"/>
      <c r="EQ1023" s="253"/>
      <c r="ER1023" s="117"/>
      <c r="ES1023" s="1258">
        <f t="shared" si="1031"/>
        <v>932</v>
      </c>
      <c r="ET1023" s="224" t="str">
        <f t="shared" si="1032"/>
        <v xml:space="preserve"> </v>
      </c>
      <c r="EU1023" s="477" t="str">
        <f t="shared" si="1033"/>
        <v/>
      </c>
      <c r="EV1023" s="1334" t="str">
        <f t="shared" si="975"/>
        <v xml:space="preserve"> </v>
      </c>
      <c r="EW1023" s="1332" t="str">
        <f t="shared" si="1019"/>
        <v/>
      </c>
      <c r="EX1023" s="1275" t="str">
        <f t="shared" si="1001"/>
        <v/>
      </c>
      <c r="EY1023" s="1275" t="str">
        <f t="shared" si="1002"/>
        <v/>
      </c>
      <c r="EZ1023" s="1275" t="str">
        <f t="shared" si="1003"/>
        <v/>
      </c>
      <c r="FA1023" s="1275" t="str">
        <f t="shared" si="1004"/>
        <v/>
      </c>
      <c r="FB1023" s="1275" t="str">
        <f t="shared" si="1005"/>
        <v/>
      </c>
      <c r="FC1023" s="1333" t="str">
        <f t="shared" si="1006"/>
        <v/>
      </c>
      <c r="FE1023" s="1234" t="str">
        <f t="shared" si="1007"/>
        <v xml:space="preserve"> </v>
      </c>
      <c r="FF1023" s="1234" t="str">
        <f t="shared" si="1008"/>
        <v xml:space="preserve"> </v>
      </c>
      <c r="FG1023" s="1234" t="str">
        <f t="shared" si="1009"/>
        <v xml:space="preserve"> </v>
      </c>
      <c r="FH1023" s="1234" t="str">
        <f t="shared" si="1010"/>
        <v xml:space="preserve"> </v>
      </c>
      <c r="FI1023" s="1234" t="str">
        <f t="shared" si="981"/>
        <v xml:space="preserve"> </v>
      </c>
      <c r="FJ1023" s="1234" t="str">
        <f t="shared" si="1011"/>
        <v xml:space="preserve"> </v>
      </c>
      <c r="FK1023" s="1234">
        <f t="shared" si="982"/>
        <v>0</v>
      </c>
      <c r="FL1023" s="1227"/>
      <c r="FM1023" s="1234" t="str">
        <f t="shared" si="983"/>
        <v xml:space="preserve"> </v>
      </c>
      <c r="FN1023" s="1234" t="str">
        <f t="shared" si="984"/>
        <v xml:space="preserve"> </v>
      </c>
      <c r="FO1023" s="1234" t="str">
        <f t="shared" si="1012"/>
        <v xml:space="preserve"> </v>
      </c>
      <c r="FP1023" s="1234" t="str">
        <f t="shared" si="1013"/>
        <v xml:space="preserve"> </v>
      </c>
      <c r="FQ1023" s="1234" t="str">
        <f t="shared" si="985"/>
        <v xml:space="preserve"> </v>
      </c>
      <c r="FR1023" s="1234" t="str">
        <f t="shared" si="1014"/>
        <v xml:space="preserve"> </v>
      </c>
      <c r="FS1023" s="1234">
        <f t="shared" si="1020"/>
        <v>0</v>
      </c>
      <c r="FT1023" s="1227"/>
      <c r="FU1023" s="1234" t="str">
        <f t="shared" si="1015"/>
        <v xml:space="preserve"> </v>
      </c>
      <c r="FV1023" s="1234" t="str">
        <f t="shared" si="1016"/>
        <v xml:space="preserve"> </v>
      </c>
      <c r="FW1023" s="1234" t="str">
        <f t="shared" si="1017"/>
        <v xml:space="preserve"> </v>
      </c>
      <c r="FX1023" s="1234" t="str">
        <f t="shared" si="986"/>
        <v xml:space="preserve"> </v>
      </c>
      <c r="FY1023" s="1234" t="str">
        <f t="shared" si="987"/>
        <v xml:space="preserve"> </v>
      </c>
      <c r="FZ1023" s="1234" t="str">
        <f t="shared" si="1018"/>
        <v xml:space="preserve"> </v>
      </c>
      <c r="GA1023" s="1234">
        <f t="shared" si="988"/>
        <v>0</v>
      </c>
      <c r="GB1023" s="1227"/>
      <c r="GC1023" s="1234" t="str">
        <f t="shared" si="989"/>
        <v xml:space="preserve"> </v>
      </c>
      <c r="GD1023" s="1234" t="str">
        <f t="shared" si="990"/>
        <v xml:space="preserve"> </v>
      </c>
      <c r="GE1023" s="1234" t="str">
        <f t="shared" si="991"/>
        <v xml:space="preserve"> </v>
      </c>
      <c r="GF1023" s="1234" t="str">
        <f t="shared" si="992"/>
        <v xml:space="preserve"> </v>
      </c>
      <c r="GG1023" s="1234" t="str">
        <f t="shared" si="993"/>
        <v xml:space="preserve"> </v>
      </c>
      <c r="GH1023" s="1234" t="str">
        <f t="shared" si="994"/>
        <v xml:space="preserve"> </v>
      </c>
      <c r="GI1023" s="1234" t="str">
        <f t="shared" si="995"/>
        <v xml:space="preserve"> </v>
      </c>
      <c r="GJ1023" s="1234" t="str">
        <f t="shared" si="996"/>
        <v xml:space="preserve"> </v>
      </c>
      <c r="GK1023" s="1234" t="str">
        <f t="shared" si="997"/>
        <v xml:space="preserve"> </v>
      </c>
      <c r="GL1023" s="1234" t="str">
        <f t="shared" si="998"/>
        <v xml:space="preserve"> </v>
      </c>
      <c r="GM1023" s="1234" t="str">
        <f t="shared" si="999"/>
        <v xml:space="preserve"> </v>
      </c>
      <c r="GN1023" s="1234">
        <f t="shared" si="1000"/>
        <v>0</v>
      </c>
    </row>
    <row r="1024" spans="1:196" s="100" customFormat="1" ht="27" customHeight="1" thickTop="1" thickBot="1">
      <c r="A1024" s="1208">
        <f>【A票】【D票】!$D$10</f>
        <v>0</v>
      </c>
      <c r="B1024" s="1212">
        <f>【A票】【D票】!$H$10</f>
        <v>0</v>
      </c>
      <c r="C1024" s="1213" t="str">
        <f>【A票】【D票】!$K$10</f>
        <v xml:space="preserve"> </v>
      </c>
      <c r="D1024" s="1214">
        <f t="shared" si="974"/>
        <v>933</v>
      </c>
      <c r="E1024" s="914"/>
      <c r="F1024" s="467"/>
      <c r="G1024" s="469"/>
      <c r="H1024" s="224" t="str">
        <f t="shared" si="1021"/>
        <v xml:space="preserve"> </v>
      </c>
      <c r="I1024" s="704"/>
      <c r="J1024" s="117"/>
      <c r="K1024" s="117"/>
      <c r="L1024" s="117"/>
      <c r="M1024" s="117"/>
      <c r="N1024" s="117"/>
      <c r="O1024" s="117"/>
      <c r="P1024" s="117"/>
      <c r="Q1024" s="117"/>
      <c r="R1024" s="117"/>
      <c r="S1024" s="117"/>
      <c r="T1024" s="254"/>
      <c r="U1024" s="646"/>
      <c r="V1024" s="646"/>
      <c r="W1024" s="114"/>
      <c r="X1024" s="254"/>
      <c r="Y1024" s="224" t="str">
        <f t="shared" si="1022"/>
        <v xml:space="preserve"> </v>
      </c>
      <c r="Z1024" s="579"/>
      <c r="AA1024" s="704"/>
      <c r="AB1024" s="119"/>
      <c r="AC1024" s="224" t="str">
        <f t="shared" si="976"/>
        <v xml:space="preserve"> </v>
      </c>
      <c r="AD1024" s="115"/>
      <c r="AE1024" s="253"/>
      <c r="AF1024" s="704"/>
      <c r="AG1024" s="727"/>
      <c r="AH1024" s="727"/>
      <c r="AI1024" s="727"/>
      <c r="AJ1024" s="727"/>
      <c r="AK1024" s="591"/>
      <c r="AL1024" s="727"/>
      <c r="AM1024" s="727"/>
      <c r="AN1024" s="727"/>
      <c r="AO1024" s="727"/>
      <c r="AP1024" s="727"/>
      <c r="AQ1024" s="727"/>
      <c r="AR1024" s="727"/>
      <c r="AS1024" s="727"/>
      <c r="AT1024" s="727"/>
      <c r="AU1024" s="727"/>
      <c r="AV1024" s="727"/>
      <c r="AW1024" s="727"/>
      <c r="AX1024" s="727"/>
      <c r="AY1024" s="727"/>
      <c r="AZ1024" s="727"/>
      <c r="BA1024" s="727"/>
      <c r="BB1024" s="727"/>
      <c r="BC1024" s="821"/>
      <c r="BD1024" s="727"/>
      <c r="BE1024" s="727"/>
      <c r="BF1024" s="727"/>
      <c r="BG1024" s="727"/>
      <c r="BH1024" s="727"/>
      <c r="BI1024" s="727"/>
      <c r="BJ1024" s="727"/>
      <c r="BK1024" s="727"/>
      <c r="BL1024" s="821"/>
      <c r="BM1024" s="727"/>
      <c r="BN1024" s="727"/>
      <c r="BO1024" s="727"/>
      <c r="BP1024" s="727"/>
      <c r="BQ1024" s="727"/>
      <c r="BR1024" s="821"/>
      <c r="BS1024" s="727"/>
      <c r="BT1024" s="727"/>
      <c r="BU1024" s="727"/>
      <c r="BV1024" s="591"/>
      <c r="BW1024" s="224" t="str">
        <f t="shared" si="1034"/>
        <v xml:space="preserve"> </v>
      </c>
      <c r="BX1024" s="471">
        <f t="shared" si="1023"/>
        <v>933</v>
      </c>
      <c r="BY1024" s="117"/>
      <c r="BZ1024" s="117"/>
      <c r="CA1024" s="117"/>
      <c r="CB1024" s="117"/>
      <c r="CC1024" s="117"/>
      <c r="CD1024" s="461"/>
      <c r="CE1024" s="236"/>
      <c r="CF1024" s="224" t="str">
        <f t="shared" si="1024"/>
        <v xml:space="preserve"> </v>
      </c>
      <c r="CG1024" s="116"/>
      <c r="CH1024" s="117"/>
      <c r="CI1024" s="117"/>
      <c r="CJ1024" s="117"/>
      <c r="CK1024" s="472"/>
      <c r="CL1024" s="472"/>
      <c r="CM1024" s="472"/>
      <c r="CN1024" s="472"/>
      <c r="CO1024" s="117"/>
      <c r="CP1024" s="253"/>
      <c r="CQ1024" s="120"/>
      <c r="CR1024" s="224" t="str" cm="1">
        <f t="array" ref="CR1024">IF(AND(SUM(COUNTIF(CG1024:CM1024,{"*不明*","*その他*"})+COUNTIF(CO1024:CP1024,{"*不明*","*その他*"}))&gt;0,CQ1024=""),"その他・不明の場合,10)具体的内容、理由を記入",IF(OR(AND(CI1024=CI$65,COUNTA(CJ1024:CM1024)&lt;4),AND(OR(CI1024=CI$63,CI1024=CI$64,CI1024=CI$66,CI1024=CI$67,CI1024=CI$68,CI1024=""),COUNTA(CJ1024:CM1024)&gt;0)),"3)介護保険認定済→要介護度、認知症自立度、寝たきり度、介護保険サービス記入",IF(OR(AND(OR(CM1024=CM$63,CM1024=CM$64),CN1024=""),AND(OR(CM1024=CM$65,CM1024=CM$66),CN1024&lt;&gt;"")),"7)介護保険サービス受けている/過去受けていた→具体的内容記入"," ")))</f>
        <v xml:space="preserve"> </v>
      </c>
      <c r="CS1024" s="224" t="str">
        <f t="shared" si="1025"/>
        <v xml:space="preserve"> </v>
      </c>
      <c r="CT1024" s="116"/>
      <c r="CU1024" s="253"/>
      <c r="CV1024" s="117"/>
      <c r="CW1024" s="117"/>
      <c r="CX1024" s="253"/>
      <c r="CY1024" s="117"/>
      <c r="CZ1024" s="117"/>
      <c r="DA1024" s="253"/>
      <c r="DB1024" s="117"/>
      <c r="DC1024" s="224" t="str">
        <f t="shared" si="1026"/>
        <v xml:space="preserve"> </v>
      </c>
      <c r="DD1024" s="224" t="str">
        <f t="shared" si="1027"/>
        <v xml:space="preserve"> </v>
      </c>
      <c r="DE1024" s="224" t="str">
        <f t="shared" si="977"/>
        <v xml:space="preserve"> </v>
      </c>
      <c r="DF1024" s="121"/>
      <c r="DG1024" s="114"/>
      <c r="DH1024" s="704"/>
      <c r="DI1024" s="119"/>
      <c r="DJ1024" s="187"/>
      <c r="DK1024" s="254"/>
      <c r="DL1024" s="224" t="str">
        <f t="shared" si="978"/>
        <v xml:space="preserve"> </v>
      </c>
      <c r="DM1024" s="224" t="str">
        <f t="shared" si="1028"/>
        <v xml:space="preserve"> </v>
      </c>
      <c r="DN1024" s="474"/>
      <c r="DO1024" s="117"/>
      <c r="DP1024" s="117"/>
      <c r="DQ1024" s="117"/>
      <c r="DR1024" s="117"/>
      <c r="DS1024" s="117"/>
      <c r="DT1024" s="254"/>
      <c r="DU1024" s="476"/>
      <c r="DV1024" s="224" t="str">
        <f t="shared" si="979"/>
        <v xml:space="preserve"> </v>
      </c>
      <c r="DW1024" s="115"/>
      <c r="DX1024" s="470"/>
      <c r="DY1024" s="117"/>
      <c r="DZ1024" s="704"/>
      <c r="EA1024" s="224" t="str">
        <f t="shared" si="980"/>
        <v xml:space="preserve"> </v>
      </c>
      <c r="EB1024" s="906"/>
      <c r="EC1024" s="904"/>
      <c r="ED1024" s="904"/>
      <c r="EE1024" s="904"/>
      <c r="EF1024" s="904"/>
      <c r="EG1024" s="904"/>
      <c r="EH1024" s="904"/>
      <c r="EI1024" s="904"/>
      <c r="EJ1024" s="904"/>
      <c r="EK1024" s="905"/>
      <c r="EL1024" s="80"/>
      <c r="EM1024" s="224" t="str">
        <f t="shared" si="1029"/>
        <v xml:space="preserve"> </v>
      </c>
      <c r="EN1024" s="224" t="str">
        <f t="shared" si="1030"/>
        <v xml:space="preserve"> </v>
      </c>
      <c r="EO1024" s="115"/>
      <c r="EP1024" s="1050"/>
      <c r="EQ1024" s="253"/>
      <c r="ER1024" s="117"/>
      <c r="ES1024" s="1258">
        <f t="shared" si="1031"/>
        <v>933</v>
      </c>
      <c r="ET1024" s="224" t="str">
        <f t="shared" si="1032"/>
        <v xml:space="preserve"> </v>
      </c>
      <c r="EU1024" s="477" t="str">
        <f t="shared" si="1033"/>
        <v/>
      </c>
      <c r="EV1024" s="1334" t="str">
        <f t="shared" si="975"/>
        <v xml:space="preserve"> </v>
      </c>
      <c r="EW1024" s="1332" t="str">
        <f t="shared" si="1019"/>
        <v/>
      </c>
      <c r="EX1024" s="1275" t="str">
        <f t="shared" si="1001"/>
        <v/>
      </c>
      <c r="EY1024" s="1275" t="str">
        <f t="shared" si="1002"/>
        <v/>
      </c>
      <c r="EZ1024" s="1275" t="str">
        <f t="shared" si="1003"/>
        <v/>
      </c>
      <c r="FA1024" s="1275" t="str">
        <f t="shared" si="1004"/>
        <v/>
      </c>
      <c r="FB1024" s="1275" t="str">
        <f t="shared" si="1005"/>
        <v/>
      </c>
      <c r="FC1024" s="1333" t="str">
        <f t="shared" si="1006"/>
        <v/>
      </c>
      <c r="FE1024" s="1234" t="str">
        <f t="shared" si="1007"/>
        <v xml:space="preserve"> </v>
      </c>
      <c r="FF1024" s="1234" t="str">
        <f t="shared" si="1008"/>
        <v xml:space="preserve"> </v>
      </c>
      <c r="FG1024" s="1234" t="str">
        <f t="shared" si="1009"/>
        <v xml:space="preserve"> </v>
      </c>
      <c r="FH1024" s="1234" t="str">
        <f t="shared" si="1010"/>
        <v xml:space="preserve"> </v>
      </c>
      <c r="FI1024" s="1234" t="str">
        <f t="shared" si="981"/>
        <v xml:space="preserve"> </v>
      </c>
      <c r="FJ1024" s="1234" t="str">
        <f t="shared" si="1011"/>
        <v xml:space="preserve"> </v>
      </c>
      <c r="FK1024" s="1234">
        <f t="shared" si="982"/>
        <v>0</v>
      </c>
      <c r="FL1024" s="1227"/>
      <c r="FM1024" s="1234" t="str">
        <f t="shared" si="983"/>
        <v xml:space="preserve"> </v>
      </c>
      <c r="FN1024" s="1234" t="str">
        <f t="shared" si="984"/>
        <v xml:space="preserve"> </v>
      </c>
      <c r="FO1024" s="1234" t="str">
        <f t="shared" si="1012"/>
        <v xml:space="preserve"> </v>
      </c>
      <c r="FP1024" s="1234" t="str">
        <f t="shared" si="1013"/>
        <v xml:space="preserve"> </v>
      </c>
      <c r="FQ1024" s="1234" t="str">
        <f t="shared" si="985"/>
        <v xml:space="preserve"> </v>
      </c>
      <c r="FR1024" s="1234" t="str">
        <f t="shared" si="1014"/>
        <v xml:space="preserve"> </v>
      </c>
      <c r="FS1024" s="1234">
        <f t="shared" si="1020"/>
        <v>0</v>
      </c>
      <c r="FT1024" s="1227"/>
      <c r="FU1024" s="1234" t="str">
        <f t="shared" si="1015"/>
        <v xml:space="preserve"> </v>
      </c>
      <c r="FV1024" s="1234" t="str">
        <f t="shared" si="1016"/>
        <v xml:space="preserve"> </v>
      </c>
      <c r="FW1024" s="1234" t="str">
        <f t="shared" si="1017"/>
        <v xml:space="preserve"> </v>
      </c>
      <c r="FX1024" s="1234" t="str">
        <f t="shared" si="986"/>
        <v xml:space="preserve"> </v>
      </c>
      <c r="FY1024" s="1234" t="str">
        <f t="shared" si="987"/>
        <v xml:space="preserve"> </v>
      </c>
      <c r="FZ1024" s="1234" t="str">
        <f t="shared" si="1018"/>
        <v xml:space="preserve"> </v>
      </c>
      <c r="GA1024" s="1234">
        <f t="shared" si="988"/>
        <v>0</v>
      </c>
      <c r="GB1024" s="1227"/>
      <c r="GC1024" s="1234" t="str">
        <f t="shared" si="989"/>
        <v xml:space="preserve"> </v>
      </c>
      <c r="GD1024" s="1234" t="str">
        <f t="shared" si="990"/>
        <v xml:space="preserve"> </v>
      </c>
      <c r="GE1024" s="1234" t="str">
        <f t="shared" si="991"/>
        <v xml:space="preserve"> </v>
      </c>
      <c r="GF1024" s="1234" t="str">
        <f t="shared" si="992"/>
        <v xml:space="preserve"> </v>
      </c>
      <c r="GG1024" s="1234" t="str">
        <f t="shared" si="993"/>
        <v xml:space="preserve"> </v>
      </c>
      <c r="GH1024" s="1234" t="str">
        <f t="shared" si="994"/>
        <v xml:space="preserve"> </v>
      </c>
      <c r="GI1024" s="1234" t="str">
        <f t="shared" si="995"/>
        <v xml:space="preserve"> </v>
      </c>
      <c r="GJ1024" s="1234" t="str">
        <f t="shared" si="996"/>
        <v xml:space="preserve"> </v>
      </c>
      <c r="GK1024" s="1234" t="str">
        <f t="shared" si="997"/>
        <v xml:space="preserve"> </v>
      </c>
      <c r="GL1024" s="1234" t="str">
        <f t="shared" si="998"/>
        <v xml:space="preserve"> </v>
      </c>
      <c r="GM1024" s="1234" t="str">
        <f t="shared" si="999"/>
        <v xml:space="preserve"> </v>
      </c>
      <c r="GN1024" s="1234">
        <f t="shared" si="1000"/>
        <v>0</v>
      </c>
    </row>
    <row r="1025" spans="1:196" s="100" customFormat="1" ht="27" customHeight="1" thickTop="1" thickBot="1">
      <c r="A1025" s="1208">
        <f>【A票】【D票】!$D$10</f>
        <v>0</v>
      </c>
      <c r="B1025" s="1212">
        <f>【A票】【D票】!$H$10</f>
        <v>0</v>
      </c>
      <c r="C1025" s="1213" t="str">
        <f>【A票】【D票】!$K$10</f>
        <v xml:space="preserve"> </v>
      </c>
      <c r="D1025" s="1214">
        <f t="shared" si="974"/>
        <v>934</v>
      </c>
      <c r="E1025" s="914"/>
      <c r="F1025" s="467"/>
      <c r="G1025" s="469"/>
      <c r="H1025" s="224" t="str">
        <f t="shared" si="1021"/>
        <v xml:space="preserve"> </v>
      </c>
      <c r="I1025" s="704"/>
      <c r="J1025" s="117"/>
      <c r="K1025" s="117"/>
      <c r="L1025" s="117"/>
      <c r="M1025" s="117"/>
      <c r="N1025" s="117"/>
      <c r="O1025" s="117"/>
      <c r="P1025" s="117"/>
      <c r="Q1025" s="117"/>
      <c r="R1025" s="117"/>
      <c r="S1025" s="117"/>
      <c r="T1025" s="254"/>
      <c r="U1025" s="646"/>
      <c r="V1025" s="646"/>
      <c r="W1025" s="114"/>
      <c r="X1025" s="254"/>
      <c r="Y1025" s="224" t="str">
        <f t="shared" si="1022"/>
        <v xml:space="preserve"> </v>
      </c>
      <c r="Z1025" s="579"/>
      <c r="AA1025" s="704"/>
      <c r="AB1025" s="119"/>
      <c r="AC1025" s="224" t="str">
        <f t="shared" si="976"/>
        <v xml:space="preserve"> </v>
      </c>
      <c r="AD1025" s="115"/>
      <c r="AE1025" s="253"/>
      <c r="AF1025" s="704"/>
      <c r="AG1025" s="727"/>
      <c r="AH1025" s="727"/>
      <c r="AI1025" s="727"/>
      <c r="AJ1025" s="727"/>
      <c r="AK1025" s="591"/>
      <c r="AL1025" s="727"/>
      <c r="AM1025" s="727"/>
      <c r="AN1025" s="727"/>
      <c r="AO1025" s="727"/>
      <c r="AP1025" s="727"/>
      <c r="AQ1025" s="727"/>
      <c r="AR1025" s="727"/>
      <c r="AS1025" s="727"/>
      <c r="AT1025" s="727"/>
      <c r="AU1025" s="727"/>
      <c r="AV1025" s="727"/>
      <c r="AW1025" s="727"/>
      <c r="AX1025" s="727"/>
      <c r="AY1025" s="727"/>
      <c r="AZ1025" s="727"/>
      <c r="BA1025" s="727"/>
      <c r="BB1025" s="727"/>
      <c r="BC1025" s="821"/>
      <c r="BD1025" s="727"/>
      <c r="BE1025" s="727"/>
      <c r="BF1025" s="727"/>
      <c r="BG1025" s="727"/>
      <c r="BH1025" s="727"/>
      <c r="BI1025" s="727"/>
      <c r="BJ1025" s="727"/>
      <c r="BK1025" s="727"/>
      <c r="BL1025" s="821"/>
      <c r="BM1025" s="727"/>
      <c r="BN1025" s="727"/>
      <c r="BO1025" s="727"/>
      <c r="BP1025" s="727"/>
      <c r="BQ1025" s="727"/>
      <c r="BR1025" s="821"/>
      <c r="BS1025" s="727"/>
      <c r="BT1025" s="727"/>
      <c r="BU1025" s="727"/>
      <c r="BV1025" s="591"/>
      <c r="BW1025" s="224" t="str">
        <f t="shared" si="1034"/>
        <v xml:space="preserve"> </v>
      </c>
      <c r="BX1025" s="471">
        <f t="shared" si="1023"/>
        <v>934</v>
      </c>
      <c r="BY1025" s="117"/>
      <c r="BZ1025" s="117"/>
      <c r="CA1025" s="117"/>
      <c r="CB1025" s="117"/>
      <c r="CC1025" s="117"/>
      <c r="CD1025" s="461"/>
      <c r="CE1025" s="236"/>
      <c r="CF1025" s="224" t="str">
        <f t="shared" si="1024"/>
        <v xml:space="preserve"> </v>
      </c>
      <c r="CG1025" s="116"/>
      <c r="CH1025" s="117"/>
      <c r="CI1025" s="117"/>
      <c r="CJ1025" s="117"/>
      <c r="CK1025" s="472"/>
      <c r="CL1025" s="472"/>
      <c r="CM1025" s="472"/>
      <c r="CN1025" s="472"/>
      <c r="CO1025" s="117"/>
      <c r="CP1025" s="253"/>
      <c r="CQ1025" s="120"/>
      <c r="CR1025" s="224" t="str" cm="1">
        <f t="array" ref="CR1025">IF(AND(SUM(COUNTIF(CG1025:CM1025,{"*不明*","*その他*"})+COUNTIF(CO1025:CP1025,{"*不明*","*その他*"}))&gt;0,CQ1025=""),"その他・不明の場合,10)具体的内容、理由を記入",IF(OR(AND(CI1025=CI$65,COUNTA(CJ1025:CM1025)&lt;4),AND(OR(CI1025=CI$63,CI1025=CI$64,CI1025=CI$66,CI1025=CI$67,CI1025=CI$68,CI1025=""),COUNTA(CJ1025:CM1025)&gt;0)),"3)介護保険認定済→要介護度、認知症自立度、寝たきり度、介護保険サービス記入",IF(OR(AND(OR(CM1025=CM$63,CM1025=CM$64),CN1025=""),AND(OR(CM1025=CM$65,CM1025=CM$66),CN1025&lt;&gt;"")),"7)介護保険サービス受けている/過去受けていた→具体的内容記入"," ")))</f>
        <v xml:space="preserve"> </v>
      </c>
      <c r="CS1025" s="224" t="str">
        <f t="shared" si="1025"/>
        <v xml:space="preserve"> </v>
      </c>
      <c r="CT1025" s="116"/>
      <c r="CU1025" s="253"/>
      <c r="CV1025" s="117"/>
      <c r="CW1025" s="117"/>
      <c r="CX1025" s="253"/>
      <c r="CY1025" s="117"/>
      <c r="CZ1025" s="117"/>
      <c r="DA1025" s="253"/>
      <c r="DB1025" s="117"/>
      <c r="DC1025" s="224" t="str">
        <f t="shared" si="1026"/>
        <v xml:space="preserve"> </v>
      </c>
      <c r="DD1025" s="224" t="str">
        <f t="shared" si="1027"/>
        <v xml:space="preserve"> </v>
      </c>
      <c r="DE1025" s="224" t="str">
        <f t="shared" si="977"/>
        <v xml:space="preserve"> </v>
      </c>
      <c r="DF1025" s="121"/>
      <c r="DG1025" s="114"/>
      <c r="DH1025" s="704"/>
      <c r="DI1025" s="119"/>
      <c r="DJ1025" s="187"/>
      <c r="DK1025" s="254"/>
      <c r="DL1025" s="224" t="str">
        <f t="shared" si="978"/>
        <v xml:space="preserve"> </v>
      </c>
      <c r="DM1025" s="224" t="str">
        <f t="shared" si="1028"/>
        <v xml:space="preserve"> </v>
      </c>
      <c r="DN1025" s="474"/>
      <c r="DO1025" s="117"/>
      <c r="DP1025" s="117"/>
      <c r="DQ1025" s="117"/>
      <c r="DR1025" s="117"/>
      <c r="DS1025" s="117"/>
      <c r="DT1025" s="254"/>
      <c r="DU1025" s="476"/>
      <c r="DV1025" s="224" t="str">
        <f t="shared" si="979"/>
        <v xml:space="preserve"> </v>
      </c>
      <c r="DW1025" s="115"/>
      <c r="DX1025" s="470"/>
      <c r="DY1025" s="117"/>
      <c r="DZ1025" s="704"/>
      <c r="EA1025" s="224" t="str">
        <f t="shared" si="980"/>
        <v xml:space="preserve"> </v>
      </c>
      <c r="EB1025" s="906"/>
      <c r="EC1025" s="904"/>
      <c r="ED1025" s="904"/>
      <c r="EE1025" s="904"/>
      <c r="EF1025" s="904"/>
      <c r="EG1025" s="904"/>
      <c r="EH1025" s="904"/>
      <c r="EI1025" s="904"/>
      <c r="EJ1025" s="904"/>
      <c r="EK1025" s="905"/>
      <c r="EL1025" s="80"/>
      <c r="EM1025" s="224" t="str">
        <f t="shared" si="1029"/>
        <v xml:space="preserve"> </v>
      </c>
      <c r="EN1025" s="224" t="str">
        <f t="shared" si="1030"/>
        <v xml:space="preserve"> </v>
      </c>
      <c r="EO1025" s="115"/>
      <c r="EP1025" s="1050"/>
      <c r="EQ1025" s="253"/>
      <c r="ER1025" s="117"/>
      <c r="ES1025" s="1258">
        <f t="shared" si="1031"/>
        <v>934</v>
      </c>
      <c r="ET1025" s="224" t="str">
        <f t="shared" si="1032"/>
        <v xml:space="preserve"> </v>
      </c>
      <c r="EU1025" s="477" t="str">
        <f t="shared" si="1033"/>
        <v/>
      </c>
      <c r="EV1025" s="1334" t="str">
        <f t="shared" si="975"/>
        <v xml:space="preserve"> </v>
      </c>
      <c r="EW1025" s="1332" t="str">
        <f t="shared" si="1019"/>
        <v/>
      </c>
      <c r="EX1025" s="1275" t="str">
        <f t="shared" si="1001"/>
        <v/>
      </c>
      <c r="EY1025" s="1275" t="str">
        <f t="shared" si="1002"/>
        <v/>
      </c>
      <c r="EZ1025" s="1275" t="str">
        <f t="shared" si="1003"/>
        <v/>
      </c>
      <c r="FA1025" s="1275" t="str">
        <f t="shared" si="1004"/>
        <v/>
      </c>
      <c r="FB1025" s="1275" t="str">
        <f t="shared" si="1005"/>
        <v/>
      </c>
      <c r="FC1025" s="1333" t="str">
        <f t="shared" si="1006"/>
        <v/>
      </c>
      <c r="FE1025" s="1234" t="str">
        <f t="shared" si="1007"/>
        <v xml:space="preserve"> </v>
      </c>
      <c r="FF1025" s="1234" t="str">
        <f t="shared" si="1008"/>
        <v xml:space="preserve"> </v>
      </c>
      <c r="FG1025" s="1234" t="str">
        <f t="shared" si="1009"/>
        <v xml:space="preserve"> </v>
      </c>
      <c r="FH1025" s="1234" t="str">
        <f t="shared" si="1010"/>
        <v xml:space="preserve"> </v>
      </c>
      <c r="FI1025" s="1234" t="str">
        <f t="shared" si="981"/>
        <v xml:space="preserve"> </v>
      </c>
      <c r="FJ1025" s="1234" t="str">
        <f t="shared" si="1011"/>
        <v xml:space="preserve"> </v>
      </c>
      <c r="FK1025" s="1234">
        <f t="shared" si="982"/>
        <v>0</v>
      </c>
      <c r="FL1025" s="1227"/>
      <c r="FM1025" s="1234" t="str">
        <f t="shared" si="983"/>
        <v xml:space="preserve"> </v>
      </c>
      <c r="FN1025" s="1234" t="str">
        <f t="shared" si="984"/>
        <v xml:space="preserve"> </v>
      </c>
      <c r="FO1025" s="1234" t="str">
        <f t="shared" si="1012"/>
        <v xml:space="preserve"> </v>
      </c>
      <c r="FP1025" s="1234" t="str">
        <f t="shared" si="1013"/>
        <v xml:space="preserve"> </v>
      </c>
      <c r="FQ1025" s="1234" t="str">
        <f t="shared" si="985"/>
        <v xml:space="preserve"> </v>
      </c>
      <c r="FR1025" s="1234" t="str">
        <f t="shared" si="1014"/>
        <v xml:space="preserve"> </v>
      </c>
      <c r="FS1025" s="1234">
        <f t="shared" si="1020"/>
        <v>0</v>
      </c>
      <c r="FT1025" s="1227"/>
      <c r="FU1025" s="1234" t="str">
        <f t="shared" si="1015"/>
        <v xml:space="preserve"> </v>
      </c>
      <c r="FV1025" s="1234" t="str">
        <f t="shared" si="1016"/>
        <v xml:space="preserve"> </v>
      </c>
      <c r="FW1025" s="1234" t="str">
        <f t="shared" si="1017"/>
        <v xml:space="preserve"> </v>
      </c>
      <c r="FX1025" s="1234" t="str">
        <f t="shared" si="986"/>
        <v xml:space="preserve"> </v>
      </c>
      <c r="FY1025" s="1234" t="str">
        <f t="shared" si="987"/>
        <v xml:space="preserve"> </v>
      </c>
      <c r="FZ1025" s="1234" t="str">
        <f t="shared" si="1018"/>
        <v xml:space="preserve"> </v>
      </c>
      <c r="GA1025" s="1234">
        <f t="shared" si="988"/>
        <v>0</v>
      </c>
      <c r="GB1025" s="1227"/>
      <c r="GC1025" s="1234" t="str">
        <f t="shared" si="989"/>
        <v xml:space="preserve"> </v>
      </c>
      <c r="GD1025" s="1234" t="str">
        <f t="shared" si="990"/>
        <v xml:space="preserve"> </v>
      </c>
      <c r="GE1025" s="1234" t="str">
        <f t="shared" si="991"/>
        <v xml:space="preserve"> </v>
      </c>
      <c r="GF1025" s="1234" t="str">
        <f t="shared" si="992"/>
        <v xml:space="preserve"> </v>
      </c>
      <c r="GG1025" s="1234" t="str">
        <f t="shared" si="993"/>
        <v xml:space="preserve"> </v>
      </c>
      <c r="GH1025" s="1234" t="str">
        <f t="shared" si="994"/>
        <v xml:space="preserve"> </v>
      </c>
      <c r="GI1025" s="1234" t="str">
        <f t="shared" si="995"/>
        <v xml:space="preserve"> </v>
      </c>
      <c r="GJ1025" s="1234" t="str">
        <f t="shared" si="996"/>
        <v xml:space="preserve"> </v>
      </c>
      <c r="GK1025" s="1234" t="str">
        <f t="shared" si="997"/>
        <v xml:space="preserve"> </v>
      </c>
      <c r="GL1025" s="1234" t="str">
        <f t="shared" si="998"/>
        <v xml:space="preserve"> </v>
      </c>
      <c r="GM1025" s="1234" t="str">
        <f t="shared" si="999"/>
        <v xml:space="preserve"> </v>
      </c>
      <c r="GN1025" s="1234">
        <f t="shared" si="1000"/>
        <v>0</v>
      </c>
    </row>
    <row r="1026" spans="1:196" s="100" customFormat="1" ht="27" customHeight="1" thickTop="1" thickBot="1">
      <c r="A1026" s="1208">
        <f>【A票】【D票】!$D$10</f>
        <v>0</v>
      </c>
      <c r="B1026" s="1212">
        <f>【A票】【D票】!$H$10</f>
        <v>0</v>
      </c>
      <c r="C1026" s="1213" t="str">
        <f>【A票】【D票】!$K$10</f>
        <v xml:space="preserve"> </v>
      </c>
      <c r="D1026" s="1214">
        <f t="shared" si="974"/>
        <v>935</v>
      </c>
      <c r="E1026" s="914"/>
      <c r="F1026" s="467"/>
      <c r="G1026" s="469"/>
      <c r="H1026" s="224" t="str">
        <f t="shared" si="1021"/>
        <v xml:space="preserve"> </v>
      </c>
      <c r="I1026" s="704"/>
      <c r="J1026" s="117"/>
      <c r="K1026" s="117"/>
      <c r="L1026" s="117"/>
      <c r="M1026" s="117"/>
      <c r="N1026" s="117"/>
      <c r="O1026" s="117"/>
      <c r="P1026" s="117"/>
      <c r="Q1026" s="117"/>
      <c r="R1026" s="117"/>
      <c r="S1026" s="117"/>
      <c r="T1026" s="254"/>
      <c r="U1026" s="646"/>
      <c r="V1026" s="646"/>
      <c r="W1026" s="114"/>
      <c r="X1026" s="254"/>
      <c r="Y1026" s="224" t="str">
        <f t="shared" si="1022"/>
        <v xml:space="preserve"> </v>
      </c>
      <c r="Z1026" s="579"/>
      <c r="AA1026" s="704"/>
      <c r="AB1026" s="119"/>
      <c r="AC1026" s="224" t="str">
        <f t="shared" si="976"/>
        <v xml:space="preserve"> </v>
      </c>
      <c r="AD1026" s="115"/>
      <c r="AE1026" s="253"/>
      <c r="AF1026" s="704"/>
      <c r="AG1026" s="727"/>
      <c r="AH1026" s="727"/>
      <c r="AI1026" s="727"/>
      <c r="AJ1026" s="727"/>
      <c r="AK1026" s="591"/>
      <c r="AL1026" s="727"/>
      <c r="AM1026" s="727"/>
      <c r="AN1026" s="727"/>
      <c r="AO1026" s="727"/>
      <c r="AP1026" s="727"/>
      <c r="AQ1026" s="727"/>
      <c r="AR1026" s="727"/>
      <c r="AS1026" s="727"/>
      <c r="AT1026" s="727"/>
      <c r="AU1026" s="727"/>
      <c r="AV1026" s="727"/>
      <c r="AW1026" s="727"/>
      <c r="AX1026" s="727"/>
      <c r="AY1026" s="727"/>
      <c r="AZ1026" s="727"/>
      <c r="BA1026" s="727"/>
      <c r="BB1026" s="727"/>
      <c r="BC1026" s="821"/>
      <c r="BD1026" s="727"/>
      <c r="BE1026" s="727"/>
      <c r="BF1026" s="727"/>
      <c r="BG1026" s="727"/>
      <c r="BH1026" s="727"/>
      <c r="BI1026" s="727"/>
      <c r="BJ1026" s="727"/>
      <c r="BK1026" s="727"/>
      <c r="BL1026" s="821"/>
      <c r="BM1026" s="727"/>
      <c r="BN1026" s="727"/>
      <c r="BO1026" s="727"/>
      <c r="BP1026" s="727"/>
      <c r="BQ1026" s="727"/>
      <c r="BR1026" s="821"/>
      <c r="BS1026" s="727"/>
      <c r="BT1026" s="727"/>
      <c r="BU1026" s="727"/>
      <c r="BV1026" s="591"/>
      <c r="BW1026" s="224" t="str">
        <f t="shared" si="1034"/>
        <v xml:space="preserve"> </v>
      </c>
      <c r="BX1026" s="471">
        <f t="shared" si="1023"/>
        <v>935</v>
      </c>
      <c r="BY1026" s="117"/>
      <c r="BZ1026" s="117"/>
      <c r="CA1026" s="117"/>
      <c r="CB1026" s="117"/>
      <c r="CC1026" s="117"/>
      <c r="CD1026" s="461"/>
      <c r="CE1026" s="236"/>
      <c r="CF1026" s="224" t="str">
        <f t="shared" si="1024"/>
        <v xml:space="preserve"> </v>
      </c>
      <c r="CG1026" s="116"/>
      <c r="CH1026" s="117"/>
      <c r="CI1026" s="117"/>
      <c r="CJ1026" s="117"/>
      <c r="CK1026" s="472"/>
      <c r="CL1026" s="472"/>
      <c r="CM1026" s="472"/>
      <c r="CN1026" s="472"/>
      <c r="CO1026" s="117"/>
      <c r="CP1026" s="253"/>
      <c r="CQ1026" s="120"/>
      <c r="CR1026" s="224" t="str" cm="1">
        <f t="array" ref="CR1026">IF(AND(SUM(COUNTIF(CG1026:CM1026,{"*不明*","*その他*"})+COUNTIF(CO1026:CP1026,{"*不明*","*その他*"}))&gt;0,CQ1026=""),"その他・不明の場合,10)具体的内容、理由を記入",IF(OR(AND(CI1026=CI$65,COUNTA(CJ1026:CM1026)&lt;4),AND(OR(CI1026=CI$63,CI1026=CI$64,CI1026=CI$66,CI1026=CI$67,CI1026=CI$68,CI1026=""),COUNTA(CJ1026:CM1026)&gt;0)),"3)介護保険認定済→要介護度、認知症自立度、寝たきり度、介護保険サービス記入",IF(OR(AND(OR(CM1026=CM$63,CM1026=CM$64),CN1026=""),AND(OR(CM1026=CM$65,CM1026=CM$66),CN1026&lt;&gt;"")),"7)介護保険サービス受けている/過去受けていた→具体的内容記入"," ")))</f>
        <v xml:space="preserve"> </v>
      </c>
      <c r="CS1026" s="224" t="str">
        <f t="shared" si="1025"/>
        <v xml:space="preserve"> </v>
      </c>
      <c r="CT1026" s="116"/>
      <c r="CU1026" s="253"/>
      <c r="CV1026" s="117"/>
      <c r="CW1026" s="117"/>
      <c r="CX1026" s="253"/>
      <c r="CY1026" s="117"/>
      <c r="CZ1026" s="117"/>
      <c r="DA1026" s="253"/>
      <c r="DB1026" s="117"/>
      <c r="DC1026" s="224" t="str">
        <f t="shared" si="1026"/>
        <v xml:space="preserve"> </v>
      </c>
      <c r="DD1026" s="224" t="str">
        <f t="shared" si="1027"/>
        <v xml:space="preserve"> </v>
      </c>
      <c r="DE1026" s="224" t="str">
        <f t="shared" si="977"/>
        <v xml:space="preserve"> </v>
      </c>
      <c r="DF1026" s="121"/>
      <c r="DG1026" s="114"/>
      <c r="DH1026" s="704"/>
      <c r="DI1026" s="119"/>
      <c r="DJ1026" s="187"/>
      <c r="DK1026" s="254"/>
      <c r="DL1026" s="224" t="str">
        <f t="shared" si="978"/>
        <v xml:space="preserve"> </v>
      </c>
      <c r="DM1026" s="224" t="str">
        <f t="shared" si="1028"/>
        <v xml:space="preserve"> </v>
      </c>
      <c r="DN1026" s="474"/>
      <c r="DO1026" s="117"/>
      <c r="DP1026" s="117"/>
      <c r="DQ1026" s="117"/>
      <c r="DR1026" s="117"/>
      <c r="DS1026" s="117"/>
      <c r="DT1026" s="254"/>
      <c r="DU1026" s="476"/>
      <c r="DV1026" s="224" t="str">
        <f t="shared" si="979"/>
        <v xml:space="preserve"> </v>
      </c>
      <c r="DW1026" s="115"/>
      <c r="DX1026" s="470"/>
      <c r="DY1026" s="117"/>
      <c r="DZ1026" s="704"/>
      <c r="EA1026" s="224" t="str">
        <f t="shared" si="980"/>
        <v xml:space="preserve"> </v>
      </c>
      <c r="EB1026" s="906"/>
      <c r="EC1026" s="904"/>
      <c r="ED1026" s="904"/>
      <c r="EE1026" s="904"/>
      <c r="EF1026" s="904"/>
      <c r="EG1026" s="904"/>
      <c r="EH1026" s="904"/>
      <c r="EI1026" s="904"/>
      <c r="EJ1026" s="904"/>
      <c r="EK1026" s="905"/>
      <c r="EL1026" s="80"/>
      <c r="EM1026" s="224" t="str">
        <f t="shared" si="1029"/>
        <v xml:space="preserve"> </v>
      </c>
      <c r="EN1026" s="224" t="str">
        <f t="shared" si="1030"/>
        <v xml:space="preserve"> </v>
      </c>
      <c r="EO1026" s="115"/>
      <c r="EP1026" s="1050"/>
      <c r="EQ1026" s="253"/>
      <c r="ER1026" s="117"/>
      <c r="ES1026" s="1258">
        <f t="shared" si="1031"/>
        <v>935</v>
      </c>
      <c r="ET1026" s="224" t="str">
        <f t="shared" si="1032"/>
        <v xml:space="preserve"> </v>
      </c>
      <c r="EU1026" s="477" t="str">
        <f t="shared" si="1033"/>
        <v/>
      </c>
      <c r="EV1026" s="1334" t="str">
        <f t="shared" si="975"/>
        <v xml:space="preserve"> </v>
      </c>
      <c r="EW1026" s="1332" t="str">
        <f t="shared" si="1019"/>
        <v/>
      </c>
      <c r="EX1026" s="1275" t="str">
        <f t="shared" si="1001"/>
        <v/>
      </c>
      <c r="EY1026" s="1275" t="str">
        <f t="shared" si="1002"/>
        <v/>
      </c>
      <c r="EZ1026" s="1275" t="str">
        <f t="shared" si="1003"/>
        <v/>
      </c>
      <c r="FA1026" s="1275" t="str">
        <f t="shared" si="1004"/>
        <v/>
      </c>
      <c r="FB1026" s="1275" t="str">
        <f t="shared" si="1005"/>
        <v/>
      </c>
      <c r="FC1026" s="1333" t="str">
        <f t="shared" si="1006"/>
        <v/>
      </c>
      <c r="FE1026" s="1234" t="str">
        <f t="shared" si="1007"/>
        <v xml:space="preserve"> </v>
      </c>
      <c r="FF1026" s="1234" t="str">
        <f t="shared" si="1008"/>
        <v xml:space="preserve"> </v>
      </c>
      <c r="FG1026" s="1234" t="str">
        <f t="shared" si="1009"/>
        <v xml:space="preserve"> </v>
      </c>
      <c r="FH1026" s="1234" t="str">
        <f t="shared" si="1010"/>
        <v xml:space="preserve"> </v>
      </c>
      <c r="FI1026" s="1234" t="str">
        <f t="shared" si="981"/>
        <v xml:space="preserve"> </v>
      </c>
      <c r="FJ1026" s="1234" t="str">
        <f t="shared" si="1011"/>
        <v xml:space="preserve"> </v>
      </c>
      <c r="FK1026" s="1234">
        <f t="shared" si="982"/>
        <v>0</v>
      </c>
      <c r="FL1026" s="1227"/>
      <c r="FM1026" s="1234" t="str">
        <f t="shared" si="983"/>
        <v xml:space="preserve"> </v>
      </c>
      <c r="FN1026" s="1234" t="str">
        <f t="shared" si="984"/>
        <v xml:space="preserve"> </v>
      </c>
      <c r="FO1026" s="1234" t="str">
        <f t="shared" si="1012"/>
        <v xml:space="preserve"> </v>
      </c>
      <c r="FP1026" s="1234" t="str">
        <f t="shared" si="1013"/>
        <v xml:space="preserve"> </v>
      </c>
      <c r="FQ1026" s="1234" t="str">
        <f t="shared" si="985"/>
        <v xml:space="preserve"> </v>
      </c>
      <c r="FR1026" s="1234" t="str">
        <f t="shared" si="1014"/>
        <v xml:space="preserve"> </v>
      </c>
      <c r="FS1026" s="1234">
        <f t="shared" si="1020"/>
        <v>0</v>
      </c>
      <c r="FT1026" s="1227"/>
      <c r="FU1026" s="1234" t="str">
        <f t="shared" si="1015"/>
        <v xml:space="preserve"> </v>
      </c>
      <c r="FV1026" s="1234" t="str">
        <f t="shared" si="1016"/>
        <v xml:space="preserve"> </v>
      </c>
      <c r="FW1026" s="1234" t="str">
        <f t="shared" si="1017"/>
        <v xml:space="preserve"> </v>
      </c>
      <c r="FX1026" s="1234" t="str">
        <f t="shared" si="986"/>
        <v xml:space="preserve"> </v>
      </c>
      <c r="FY1026" s="1234" t="str">
        <f t="shared" si="987"/>
        <v xml:space="preserve"> </v>
      </c>
      <c r="FZ1026" s="1234" t="str">
        <f t="shared" si="1018"/>
        <v xml:space="preserve"> </v>
      </c>
      <c r="GA1026" s="1234">
        <f t="shared" si="988"/>
        <v>0</v>
      </c>
      <c r="GB1026" s="1227"/>
      <c r="GC1026" s="1234" t="str">
        <f t="shared" si="989"/>
        <v xml:space="preserve"> </v>
      </c>
      <c r="GD1026" s="1234" t="str">
        <f t="shared" si="990"/>
        <v xml:space="preserve"> </v>
      </c>
      <c r="GE1026" s="1234" t="str">
        <f t="shared" si="991"/>
        <v xml:space="preserve"> </v>
      </c>
      <c r="GF1026" s="1234" t="str">
        <f t="shared" si="992"/>
        <v xml:space="preserve"> </v>
      </c>
      <c r="GG1026" s="1234" t="str">
        <f t="shared" si="993"/>
        <v xml:space="preserve"> </v>
      </c>
      <c r="GH1026" s="1234" t="str">
        <f t="shared" si="994"/>
        <v xml:space="preserve"> </v>
      </c>
      <c r="GI1026" s="1234" t="str">
        <f t="shared" si="995"/>
        <v xml:space="preserve"> </v>
      </c>
      <c r="GJ1026" s="1234" t="str">
        <f t="shared" si="996"/>
        <v xml:space="preserve"> </v>
      </c>
      <c r="GK1026" s="1234" t="str">
        <f t="shared" si="997"/>
        <v xml:space="preserve"> </v>
      </c>
      <c r="GL1026" s="1234" t="str">
        <f t="shared" si="998"/>
        <v xml:space="preserve"> </v>
      </c>
      <c r="GM1026" s="1234" t="str">
        <f t="shared" si="999"/>
        <v xml:space="preserve"> </v>
      </c>
      <c r="GN1026" s="1234">
        <f t="shared" si="1000"/>
        <v>0</v>
      </c>
    </row>
    <row r="1027" spans="1:196" s="100" customFormat="1" ht="27" customHeight="1" thickTop="1" thickBot="1">
      <c r="A1027" s="1208">
        <f>【A票】【D票】!$D$10</f>
        <v>0</v>
      </c>
      <c r="B1027" s="1212">
        <f>【A票】【D票】!$H$10</f>
        <v>0</v>
      </c>
      <c r="C1027" s="1213" t="str">
        <f>【A票】【D票】!$K$10</f>
        <v xml:space="preserve"> </v>
      </c>
      <c r="D1027" s="1214">
        <f t="shared" si="974"/>
        <v>936</v>
      </c>
      <c r="E1027" s="914"/>
      <c r="F1027" s="467"/>
      <c r="G1027" s="469"/>
      <c r="H1027" s="224" t="str">
        <f t="shared" si="1021"/>
        <v xml:space="preserve"> </v>
      </c>
      <c r="I1027" s="704"/>
      <c r="J1027" s="117"/>
      <c r="K1027" s="117"/>
      <c r="L1027" s="117"/>
      <c r="M1027" s="117"/>
      <c r="N1027" s="117"/>
      <c r="O1027" s="117"/>
      <c r="P1027" s="117"/>
      <c r="Q1027" s="117"/>
      <c r="R1027" s="117"/>
      <c r="S1027" s="117"/>
      <c r="T1027" s="254"/>
      <c r="U1027" s="646"/>
      <c r="V1027" s="646"/>
      <c r="W1027" s="114"/>
      <c r="X1027" s="254"/>
      <c r="Y1027" s="224" t="str">
        <f t="shared" si="1022"/>
        <v xml:space="preserve"> </v>
      </c>
      <c r="Z1027" s="579"/>
      <c r="AA1027" s="704"/>
      <c r="AB1027" s="119"/>
      <c r="AC1027" s="224" t="str">
        <f t="shared" si="976"/>
        <v xml:space="preserve"> </v>
      </c>
      <c r="AD1027" s="115"/>
      <c r="AE1027" s="253"/>
      <c r="AF1027" s="704"/>
      <c r="AG1027" s="727"/>
      <c r="AH1027" s="727"/>
      <c r="AI1027" s="727"/>
      <c r="AJ1027" s="727"/>
      <c r="AK1027" s="591"/>
      <c r="AL1027" s="727"/>
      <c r="AM1027" s="727"/>
      <c r="AN1027" s="727"/>
      <c r="AO1027" s="727"/>
      <c r="AP1027" s="727"/>
      <c r="AQ1027" s="727"/>
      <c r="AR1027" s="727"/>
      <c r="AS1027" s="727"/>
      <c r="AT1027" s="727"/>
      <c r="AU1027" s="727"/>
      <c r="AV1027" s="727"/>
      <c r="AW1027" s="727"/>
      <c r="AX1027" s="727"/>
      <c r="AY1027" s="727"/>
      <c r="AZ1027" s="727"/>
      <c r="BA1027" s="727"/>
      <c r="BB1027" s="727"/>
      <c r="BC1027" s="821"/>
      <c r="BD1027" s="727"/>
      <c r="BE1027" s="727"/>
      <c r="BF1027" s="727"/>
      <c r="BG1027" s="727"/>
      <c r="BH1027" s="727"/>
      <c r="BI1027" s="727"/>
      <c r="BJ1027" s="727"/>
      <c r="BK1027" s="727"/>
      <c r="BL1027" s="821"/>
      <c r="BM1027" s="727"/>
      <c r="BN1027" s="727"/>
      <c r="BO1027" s="727"/>
      <c r="BP1027" s="727"/>
      <c r="BQ1027" s="727"/>
      <c r="BR1027" s="821"/>
      <c r="BS1027" s="727"/>
      <c r="BT1027" s="727"/>
      <c r="BU1027" s="727"/>
      <c r="BV1027" s="591"/>
      <c r="BW1027" s="224" t="str">
        <f t="shared" si="1034"/>
        <v xml:space="preserve"> </v>
      </c>
      <c r="BX1027" s="471">
        <f t="shared" si="1023"/>
        <v>936</v>
      </c>
      <c r="BY1027" s="117"/>
      <c r="BZ1027" s="117"/>
      <c r="CA1027" s="117"/>
      <c r="CB1027" s="117"/>
      <c r="CC1027" s="117"/>
      <c r="CD1027" s="461"/>
      <c r="CE1027" s="236"/>
      <c r="CF1027" s="224" t="str">
        <f t="shared" si="1024"/>
        <v xml:space="preserve"> </v>
      </c>
      <c r="CG1027" s="116"/>
      <c r="CH1027" s="117"/>
      <c r="CI1027" s="117"/>
      <c r="CJ1027" s="117"/>
      <c r="CK1027" s="472"/>
      <c r="CL1027" s="472"/>
      <c r="CM1027" s="472"/>
      <c r="CN1027" s="472"/>
      <c r="CO1027" s="117"/>
      <c r="CP1027" s="253"/>
      <c r="CQ1027" s="120"/>
      <c r="CR1027" s="224" t="str" cm="1">
        <f t="array" ref="CR1027">IF(AND(SUM(COUNTIF(CG1027:CM1027,{"*不明*","*その他*"})+COUNTIF(CO1027:CP1027,{"*不明*","*その他*"}))&gt;0,CQ1027=""),"その他・不明の場合,10)具体的内容、理由を記入",IF(OR(AND(CI1027=CI$65,COUNTA(CJ1027:CM1027)&lt;4),AND(OR(CI1027=CI$63,CI1027=CI$64,CI1027=CI$66,CI1027=CI$67,CI1027=CI$68,CI1027=""),COUNTA(CJ1027:CM1027)&gt;0)),"3)介護保険認定済→要介護度、認知症自立度、寝たきり度、介護保険サービス記入",IF(OR(AND(OR(CM1027=CM$63,CM1027=CM$64),CN1027=""),AND(OR(CM1027=CM$65,CM1027=CM$66),CN1027&lt;&gt;"")),"7)介護保険サービス受けている/過去受けていた→具体的内容記入"," ")))</f>
        <v xml:space="preserve"> </v>
      </c>
      <c r="CS1027" s="224" t="str">
        <f t="shared" si="1025"/>
        <v xml:space="preserve"> </v>
      </c>
      <c r="CT1027" s="116"/>
      <c r="CU1027" s="253"/>
      <c r="CV1027" s="117"/>
      <c r="CW1027" s="117"/>
      <c r="CX1027" s="253"/>
      <c r="CY1027" s="117"/>
      <c r="CZ1027" s="117"/>
      <c r="DA1027" s="253"/>
      <c r="DB1027" s="117"/>
      <c r="DC1027" s="224" t="str">
        <f t="shared" si="1026"/>
        <v xml:space="preserve"> </v>
      </c>
      <c r="DD1027" s="224" t="str">
        <f t="shared" si="1027"/>
        <v xml:space="preserve"> </v>
      </c>
      <c r="DE1027" s="224" t="str">
        <f t="shared" si="977"/>
        <v xml:space="preserve"> </v>
      </c>
      <c r="DF1027" s="121"/>
      <c r="DG1027" s="114"/>
      <c r="DH1027" s="704"/>
      <c r="DI1027" s="119"/>
      <c r="DJ1027" s="187"/>
      <c r="DK1027" s="254"/>
      <c r="DL1027" s="224" t="str">
        <f t="shared" si="978"/>
        <v xml:space="preserve"> </v>
      </c>
      <c r="DM1027" s="224" t="str">
        <f t="shared" si="1028"/>
        <v xml:space="preserve"> </v>
      </c>
      <c r="DN1027" s="474"/>
      <c r="DO1027" s="117"/>
      <c r="DP1027" s="117"/>
      <c r="DQ1027" s="117"/>
      <c r="DR1027" s="117"/>
      <c r="DS1027" s="117"/>
      <c r="DT1027" s="254"/>
      <c r="DU1027" s="476"/>
      <c r="DV1027" s="224" t="str">
        <f t="shared" si="979"/>
        <v xml:space="preserve"> </v>
      </c>
      <c r="DW1027" s="115"/>
      <c r="DX1027" s="470"/>
      <c r="DY1027" s="117"/>
      <c r="DZ1027" s="704"/>
      <c r="EA1027" s="224" t="str">
        <f t="shared" si="980"/>
        <v xml:space="preserve"> </v>
      </c>
      <c r="EB1027" s="906"/>
      <c r="EC1027" s="904"/>
      <c r="ED1027" s="904"/>
      <c r="EE1027" s="904"/>
      <c r="EF1027" s="904"/>
      <c r="EG1027" s="904"/>
      <c r="EH1027" s="904"/>
      <c r="EI1027" s="904"/>
      <c r="EJ1027" s="904"/>
      <c r="EK1027" s="905"/>
      <c r="EL1027" s="80"/>
      <c r="EM1027" s="224" t="str">
        <f t="shared" si="1029"/>
        <v xml:space="preserve"> </v>
      </c>
      <c r="EN1027" s="224" t="str">
        <f t="shared" si="1030"/>
        <v xml:space="preserve"> </v>
      </c>
      <c r="EO1027" s="115"/>
      <c r="EP1027" s="1050"/>
      <c r="EQ1027" s="253"/>
      <c r="ER1027" s="117"/>
      <c r="ES1027" s="1258">
        <f t="shared" si="1031"/>
        <v>936</v>
      </c>
      <c r="ET1027" s="224" t="str">
        <f t="shared" si="1032"/>
        <v xml:space="preserve"> </v>
      </c>
      <c r="EU1027" s="477" t="str">
        <f t="shared" si="1033"/>
        <v/>
      </c>
      <c r="EV1027" s="1334" t="str">
        <f t="shared" si="975"/>
        <v xml:space="preserve"> </v>
      </c>
      <c r="EW1027" s="1332" t="str">
        <f t="shared" si="1019"/>
        <v/>
      </c>
      <c r="EX1027" s="1275" t="str">
        <f t="shared" si="1001"/>
        <v/>
      </c>
      <c r="EY1027" s="1275" t="str">
        <f t="shared" si="1002"/>
        <v/>
      </c>
      <c r="EZ1027" s="1275" t="str">
        <f t="shared" si="1003"/>
        <v/>
      </c>
      <c r="FA1027" s="1275" t="str">
        <f t="shared" si="1004"/>
        <v/>
      </c>
      <c r="FB1027" s="1275" t="str">
        <f t="shared" si="1005"/>
        <v/>
      </c>
      <c r="FC1027" s="1333" t="str">
        <f t="shared" si="1006"/>
        <v/>
      </c>
      <c r="FE1027" s="1234" t="str">
        <f t="shared" si="1007"/>
        <v xml:space="preserve"> </v>
      </c>
      <c r="FF1027" s="1234" t="str">
        <f t="shared" si="1008"/>
        <v xml:space="preserve"> </v>
      </c>
      <c r="FG1027" s="1234" t="str">
        <f t="shared" si="1009"/>
        <v xml:space="preserve"> </v>
      </c>
      <c r="FH1027" s="1234" t="str">
        <f t="shared" si="1010"/>
        <v xml:space="preserve"> </v>
      </c>
      <c r="FI1027" s="1234" t="str">
        <f t="shared" si="981"/>
        <v xml:space="preserve"> </v>
      </c>
      <c r="FJ1027" s="1234" t="str">
        <f t="shared" si="1011"/>
        <v xml:space="preserve"> </v>
      </c>
      <c r="FK1027" s="1234">
        <f t="shared" si="982"/>
        <v>0</v>
      </c>
      <c r="FL1027" s="1227"/>
      <c r="FM1027" s="1234" t="str">
        <f t="shared" si="983"/>
        <v xml:space="preserve"> </v>
      </c>
      <c r="FN1027" s="1234" t="str">
        <f t="shared" si="984"/>
        <v xml:space="preserve"> </v>
      </c>
      <c r="FO1027" s="1234" t="str">
        <f t="shared" si="1012"/>
        <v xml:space="preserve"> </v>
      </c>
      <c r="FP1027" s="1234" t="str">
        <f t="shared" si="1013"/>
        <v xml:space="preserve"> </v>
      </c>
      <c r="FQ1027" s="1234" t="str">
        <f t="shared" si="985"/>
        <v xml:space="preserve"> </v>
      </c>
      <c r="FR1027" s="1234" t="str">
        <f t="shared" si="1014"/>
        <v xml:space="preserve"> </v>
      </c>
      <c r="FS1027" s="1234">
        <f t="shared" si="1020"/>
        <v>0</v>
      </c>
      <c r="FT1027" s="1227"/>
      <c r="FU1027" s="1234" t="str">
        <f t="shared" si="1015"/>
        <v xml:space="preserve"> </v>
      </c>
      <c r="FV1027" s="1234" t="str">
        <f t="shared" si="1016"/>
        <v xml:space="preserve"> </v>
      </c>
      <c r="FW1027" s="1234" t="str">
        <f t="shared" si="1017"/>
        <v xml:space="preserve"> </v>
      </c>
      <c r="FX1027" s="1234" t="str">
        <f t="shared" si="986"/>
        <v xml:space="preserve"> </v>
      </c>
      <c r="FY1027" s="1234" t="str">
        <f t="shared" si="987"/>
        <v xml:space="preserve"> </v>
      </c>
      <c r="FZ1027" s="1234" t="str">
        <f t="shared" si="1018"/>
        <v xml:space="preserve"> </v>
      </c>
      <c r="GA1027" s="1234">
        <f t="shared" si="988"/>
        <v>0</v>
      </c>
      <c r="GB1027" s="1227"/>
      <c r="GC1027" s="1234" t="str">
        <f t="shared" si="989"/>
        <v xml:space="preserve"> </v>
      </c>
      <c r="GD1027" s="1234" t="str">
        <f t="shared" si="990"/>
        <v xml:space="preserve"> </v>
      </c>
      <c r="GE1027" s="1234" t="str">
        <f t="shared" si="991"/>
        <v xml:space="preserve"> </v>
      </c>
      <c r="GF1027" s="1234" t="str">
        <f t="shared" si="992"/>
        <v xml:space="preserve"> </v>
      </c>
      <c r="GG1027" s="1234" t="str">
        <f t="shared" si="993"/>
        <v xml:space="preserve"> </v>
      </c>
      <c r="GH1027" s="1234" t="str">
        <f t="shared" si="994"/>
        <v xml:space="preserve"> </v>
      </c>
      <c r="GI1027" s="1234" t="str">
        <f t="shared" si="995"/>
        <v xml:space="preserve"> </v>
      </c>
      <c r="GJ1027" s="1234" t="str">
        <f t="shared" si="996"/>
        <v xml:space="preserve"> </v>
      </c>
      <c r="GK1027" s="1234" t="str">
        <f t="shared" si="997"/>
        <v xml:space="preserve"> </v>
      </c>
      <c r="GL1027" s="1234" t="str">
        <f t="shared" si="998"/>
        <v xml:space="preserve"> </v>
      </c>
      <c r="GM1027" s="1234" t="str">
        <f t="shared" si="999"/>
        <v xml:space="preserve"> </v>
      </c>
      <c r="GN1027" s="1234">
        <f t="shared" si="1000"/>
        <v>0</v>
      </c>
    </row>
    <row r="1028" spans="1:196" s="100" customFormat="1" ht="27" customHeight="1" thickTop="1" thickBot="1">
      <c r="A1028" s="1208">
        <f>【A票】【D票】!$D$10</f>
        <v>0</v>
      </c>
      <c r="B1028" s="1212">
        <f>【A票】【D票】!$H$10</f>
        <v>0</v>
      </c>
      <c r="C1028" s="1213" t="str">
        <f>【A票】【D票】!$K$10</f>
        <v xml:space="preserve"> </v>
      </c>
      <c r="D1028" s="1214">
        <f t="shared" si="974"/>
        <v>937</v>
      </c>
      <c r="E1028" s="914"/>
      <c r="F1028" s="467"/>
      <c r="G1028" s="469"/>
      <c r="H1028" s="224" t="str">
        <f t="shared" si="1021"/>
        <v xml:space="preserve"> </v>
      </c>
      <c r="I1028" s="704"/>
      <c r="J1028" s="117"/>
      <c r="K1028" s="117"/>
      <c r="L1028" s="117"/>
      <c r="M1028" s="117"/>
      <c r="N1028" s="117"/>
      <c r="O1028" s="117"/>
      <c r="P1028" s="117"/>
      <c r="Q1028" s="117"/>
      <c r="R1028" s="117"/>
      <c r="S1028" s="117"/>
      <c r="T1028" s="254"/>
      <c r="U1028" s="646"/>
      <c r="V1028" s="646"/>
      <c r="W1028" s="114"/>
      <c r="X1028" s="254"/>
      <c r="Y1028" s="224" t="str">
        <f t="shared" si="1022"/>
        <v xml:space="preserve"> </v>
      </c>
      <c r="Z1028" s="579"/>
      <c r="AA1028" s="704"/>
      <c r="AB1028" s="119"/>
      <c r="AC1028" s="224" t="str">
        <f t="shared" si="976"/>
        <v xml:space="preserve"> </v>
      </c>
      <c r="AD1028" s="115"/>
      <c r="AE1028" s="253"/>
      <c r="AF1028" s="704"/>
      <c r="AG1028" s="727"/>
      <c r="AH1028" s="727"/>
      <c r="AI1028" s="727"/>
      <c r="AJ1028" s="727"/>
      <c r="AK1028" s="591"/>
      <c r="AL1028" s="727"/>
      <c r="AM1028" s="727"/>
      <c r="AN1028" s="727"/>
      <c r="AO1028" s="727"/>
      <c r="AP1028" s="727"/>
      <c r="AQ1028" s="727"/>
      <c r="AR1028" s="727"/>
      <c r="AS1028" s="727"/>
      <c r="AT1028" s="727"/>
      <c r="AU1028" s="727"/>
      <c r="AV1028" s="727"/>
      <c r="AW1028" s="727"/>
      <c r="AX1028" s="727"/>
      <c r="AY1028" s="727"/>
      <c r="AZ1028" s="727"/>
      <c r="BA1028" s="727"/>
      <c r="BB1028" s="727"/>
      <c r="BC1028" s="821"/>
      <c r="BD1028" s="727"/>
      <c r="BE1028" s="727"/>
      <c r="BF1028" s="727"/>
      <c r="BG1028" s="727"/>
      <c r="BH1028" s="727"/>
      <c r="BI1028" s="727"/>
      <c r="BJ1028" s="727"/>
      <c r="BK1028" s="727"/>
      <c r="BL1028" s="821"/>
      <c r="BM1028" s="727"/>
      <c r="BN1028" s="727"/>
      <c r="BO1028" s="727"/>
      <c r="BP1028" s="727"/>
      <c r="BQ1028" s="727"/>
      <c r="BR1028" s="821"/>
      <c r="BS1028" s="727"/>
      <c r="BT1028" s="727"/>
      <c r="BU1028" s="727"/>
      <c r="BV1028" s="591"/>
      <c r="BW1028" s="224" t="str">
        <f t="shared" si="1034"/>
        <v xml:space="preserve"> </v>
      </c>
      <c r="BX1028" s="471">
        <f t="shared" si="1023"/>
        <v>937</v>
      </c>
      <c r="BY1028" s="117"/>
      <c r="BZ1028" s="117"/>
      <c r="CA1028" s="117"/>
      <c r="CB1028" s="117"/>
      <c r="CC1028" s="117"/>
      <c r="CD1028" s="461"/>
      <c r="CE1028" s="236"/>
      <c r="CF1028" s="224" t="str">
        <f t="shared" si="1024"/>
        <v xml:space="preserve"> </v>
      </c>
      <c r="CG1028" s="116"/>
      <c r="CH1028" s="117"/>
      <c r="CI1028" s="117"/>
      <c r="CJ1028" s="117"/>
      <c r="CK1028" s="472"/>
      <c r="CL1028" s="472"/>
      <c r="CM1028" s="472"/>
      <c r="CN1028" s="472"/>
      <c r="CO1028" s="117"/>
      <c r="CP1028" s="253"/>
      <c r="CQ1028" s="120"/>
      <c r="CR1028" s="224" t="str" cm="1">
        <f t="array" ref="CR1028">IF(AND(SUM(COUNTIF(CG1028:CM1028,{"*不明*","*その他*"})+COUNTIF(CO1028:CP1028,{"*不明*","*その他*"}))&gt;0,CQ1028=""),"その他・不明の場合,10)具体的内容、理由を記入",IF(OR(AND(CI1028=CI$65,COUNTA(CJ1028:CM1028)&lt;4),AND(OR(CI1028=CI$63,CI1028=CI$64,CI1028=CI$66,CI1028=CI$67,CI1028=CI$68,CI1028=""),COUNTA(CJ1028:CM1028)&gt;0)),"3)介護保険認定済→要介護度、認知症自立度、寝たきり度、介護保険サービス記入",IF(OR(AND(OR(CM1028=CM$63,CM1028=CM$64),CN1028=""),AND(OR(CM1028=CM$65,CM1028=CM$66),CN1028&lt;&gt;"")),"7)介護保険サービス受けている/過去受けていた→具体的内容記入"," ")))</f>
        <v xml:space="preserve"> </v>
      </c>
      <c r="CS1028" s="224" t="str">
        <f t="shared" si="1025"/>
        <v xml:space="preserve"> </v>
      </c>
      <c r="CT1028" s="116"/>
      <c r="CU1028" s="253"/>
      <c r="CV1028" s="117"/>
      <c r="CW1028" s="117"/>
      <c r="CX1028" s="253"/>
      <c r="CY1028" s="117"/>
      <c r="CZ1028" s="117"/>
      <c r="DA1028" s="253"/>
      <c r="DB1028" s="117"/>
      <c r="DC1028" s="224" t="str">
        <f t="shared" si="1026"/>
        <v xml:space="preserve"> </v>
      </c>
      <c r="DD1028" s="224" t="str">
        <f t="shared" si="1027"/>
        <v xml:space="preserve"> </v>
      </c>
      <c r="DE1028" s="224" t="str">
        <f t="shared" si="977"/>
        <v xml:space="preserve"> </v>
      </c>
      <c r="DF1028" s="121"/>
      <c r="DG1028" s="114"/>
      <c r="DH1028" s="704"/>
      <c r="DI1028" s="119"/>
      <c r="DJ1028" s="187"/>
      <c r="DK1028" s="254"/>
      <c r="DL1028" s="224" t="str">
        <f t="shared" si="978"/>
        <v xml:space="preserve"> </v>
      </c>
      <c r="DM1028" s="224" t="str">
        <f t="shared" si="1028"/>
        <v xml:space="preserve"> </v>
      </c>
      <c r="DN1028" s="474"/>
      <c r="DO1028" s="117"/>
      <c r="DP1028" s="117"/>
      <c r="DQ1028" s="117"/>
      <c r="DR1028" s="117"/>
      <c r="DS1028" s="117"/>
      <c r="DT1028" s="254"/>
      <c r="DU1028" s="476"/>
      <c r="DV1028" s="224" t="str">
        <f t="shared" si="979"/>
        <v xml:space="preserve"> </v>
      </c>
      <c r="DW1028" s="115"/>
      <c r="DX1028" s="470"/>
      <c r="DY1028" s="117"/>
      <c r="DZ1028" s="704"/>
      <c r="EA1028" s="224" t="str">
        <f t="shared" si="980"/>
        <v xml:space="preserve"> </v>
      </c>
      <c r="EB1028" s="906"/>
      <c r="EC1028" s="904"/>
      <c r="ED1028" s="904"/>
      <c r="EE1028" s="904"/>
      <c r="EF1028" s="904"/>
      <c r="EG1028" s="904"/>
      <c r="EH1028" s="904"/>
      <c r="EI1028" s="904"/>
      <c r="EJ1028" s="904"/>
      <c r="EK1028" s="905"/>
      <c r="EL1028" s="80"/>
      <c r="EM1028" s="224" t="str">
        <f t="shared" si="1029"/>
        <v xml:space="preserve"> </v>
      </c>
      <c r="EN1028" s="224" t="str">
        <f t="shared" si="1030"/>
        <v xml:space="preserve"> </v>
      </c>
      <c r="EO1028" s="115"/>
      <c r="EP1028" s="1050"/>
      <c r="EQ1028" s="253"/>
      <c r="ER1028" s="117"/>
      <c r="ES1028" s="1258">
        <f t="shared" si="1031"/>
        <v>937</v>
      </c>
      <c r="ET1028" s="224" t="str">
        <f t="shared" si="1032"/>
        <v xml:space="preserve"> </v>
      </c>
      <c r="EU1028" s="477" t="str">
        <f t="shared" si="1033"/>
        <v/>
      </c>
      <c r="EV1028" s="1334" t="str">
        <f t="shared" si="975"/>
        <v xml:space="preserve"> </v>
      </c>
      <c r="EW1028" s="1332" t="str">
        <f t="shared" si="1019"/>
        <v/>
      </c>
      <c r="EX1028" s="1275" t="str">
        <f t="shared" si="1001"/>
        <v/>
      </c>
      <c r="EY1028" s="1275" t="str">
        <f t="shared" si="1002"/>
        <v/>
      </c>
      <c r="EZ1028" s="1275" t="str">
        <f t="shared" si="1003"/>
        <v/>
      </c>
      <c r="FA1028" s="1275" t="str">
        <f t="shared" si="1004"/>
        <v/>
      </c>
      <c r="FB1028" s="1275" t="str">
        <f t="shared" si="1005"/>
        <v/>
      </c>
      <c r="FC1028" s="1333" t="str">
        <f t="shared" si="1006"/>
        <v/>
      </c>
      <c r="FE1028" s="1234" t="str">
        <f t="shared" si="1007"/>
        <v xml:space="preserve"> </v>
      </c>
      <c r="FF1028" s="1234" t="str">
        <f t="shared" si="1008"/>
        <v xml:space="preserve"> </v>
      </c>
      <c r="FG1028" s="1234" t="str">
        <f t="shared" si="1009"/>
        <v xml:space="preserve"> </v>
      </c>
      <c r="FH1028" s="1234" t="str">
        <f t="shared" si="1010"/>
        <v xml:space="preserve"> </v>
      </c>
      <c r="FI1028" s="1234" t="str">
        <f t="shared" si="981"/>
        <v xml:space="preserve"> </v>
      </c>
      <c r="FJ1028" s="1234" t="str">
        <f t="shared" si="1011"/>
        <v xml:space="preserve"> </v>
      </c>
      <c r="FK1028" s="1234">
        <f t="shared" si="982"/>
        <v>0</v>
      </c>
      <c r="FL1028" s="1227"/>
      <c r="FM1028" s="1234" t="str">
        <f t="shared" si="983"/>
        <v xml:space="preserve"> </v>
      </c>
      <c r="FN1028" s="1234" t="str">
        <f t="shared" si="984"/>
        <v xml:space="preserve"> </v>
      </c>
      <c r="FO1028" s="1234" t="str">
        <f t="shared" si="1012"/>
        <v xml:space="preserve"> </v>
      </c>
      <c r="FP1028" s="1234" t="str">
        <f t="shared" si="1013"/>
        <v xml:space="preserve"> </v>
      </c>
      <c r="FQ1028" s="1234" t="str">
        <f t="shared" si="985"/>
        <v xml:space="preserve"> </v>
      </c>
      <c r="FR1028" s="1234" t="str">
        <f t="shared" si="1014"/>
        <v xml:space="preserve"> </v>
      </c>
      <c r="FS1028" s="1234">
        <f t="shared" si="1020"/>
        <v>0</v>
      </c>
      <c r="FT1028" s="1227"/>
      <c r="FU1028" s="1234" t="str">
        <f t="shared" si="1015"/>
        <v xml:space="preserve"> </v>
      </c>
      <c r="FV1028" s="1234" t="str">
        <f t="shared" si="1016"/>
        <v xml:space="preserve"> </v>
      </c>
      <c r="FW1028" s="1234" t="str">
        <f t="shared" si="1017"/>
        <v xml:space="preserve"> </v>
      </c>
      <c r="FX1028" s="1234" t="str">
        <f t="shared" si="986"/>
        <v xml:space="preserve"> </v>
      </c>
      <c r="FY1028" s="1234" t="str">
        <f t="shared" si="987"/>
        <v xml:space="preserve"> </v>
      </c>
      <c r="FZ1028" s="1234" t="str">
        <f t="shared" si="1018"/>
        <v xml:space="preserve"> </v>
      </c>
      <c r="GA1028" s="1234">
        <f t="shared" si="988"/>
        <v>0</v>
      </c>
      <c r="GB1028" s="1227"/>
      <c r="GC1028" s="1234" t="str">
        <f t="shared" si="989"/>
        <v xml:space="preserve"> </v>
      </c>
      <c r="GD1028" s="1234" t="str">
        <f t="shared" si="990"/>
        <v xml:space="preserve"> </v>
      </c>
      <c r="GE1028" s="1234" t="str">
        <f t="shared" si="991"/>
        <v xml:space="preserve"> </v>
      </c>
      <c r="GF1028" s="1234" t="str">
        <f t="shared" si="992"/>
        <v xml:space="preserve"> </v>
      </c>
      <c r="GG1028" s="1234" t="str">
        <f t="shared" si="993"/>
        <v xml:space="preserve"> </v>
      </c>
      <c r="GH1028" s="1234" t="str">
        <f t="shared" si="994"/>
        <v xml:space="preserve"> </v>
      </c>
      <c r="GI1028" s="1234" t="str">
        <f t="shared" si="995"/>
        <v xml:space="preserve"> </v>
      </c>
      <c r="GJ1028" s="1234" t="str">
        <f t="shared" si="996"/>
        <v xml:space="preserve"> </v>
      </c>
      <c r="GK1028" s="1234" t="str">
        <f t="shared" si="997"/>
        <v xml:space="preserve"> </v>
      </c>
      <c r="GL1028" s="1234" t="str">
        <f t="shared" si="998"/>
        <v xml:space="preserve"> </v>
      </c>
      <c r="GM1028" s="1234" t="str">
        <f t="shared" si="999"/>
        <v xml:space="preserve"> </v>
      </c>
      <c r="GN1028" s="1234">
        <f t="shared" si="1000"/>
        <v>0</v>
      </c>
    </row>
    <row r="1029" spans="1:196" s="100" customFormat="1" ht="27" customHeight="1" thickTop="1" thickBot="1">
      <c r="A1029" s="1208">
        <f>【A票】【D票】!$D$10</f>
        <v>0</v>
      </c>
      <c r="B1029" s="1212">
        <f>【A票】【D票】!$H$10</f>
        <v>0</v>
      </c>
      <c r="C1029" s="1213" t="str">
        <f>【A票】【D票】!$K$10</f>
        <v xml:space="preserve"> </v>
      </c>
      <c r="D1029" s="1214">
        <f t="shared" si="974"/>
        <v>938</v>
      </c>
      <c r="E1029" s="914"/>
      <c r="F1029" s="467"/>
      <c r="G1029" s="469"/>
      <c r="H1029" s="224" t="str">
        <f t="shared" si="1021"/>
        <v xml:space="preserve"> </v>
      </c>
      <c r="I1029" s="704"/>
      <c r="J1029" s="117"/>
      <c r="K1029" s="117"/>
      <c r="L1029" s="117"/>
      <c r="M1029" s="117"/>
      <c r="N1029" s="117"/>
      <c r="O1029" s="117"/>
      <c r="P1029" s="117"/>
      <c r="Q1029" s="117"/>
      <c r="R1029" s="117"/>
      <c r="S1029" s="117"/>
      <c r="T1029" s="254"/>
      <c r="U1029" s="646"/>
      <c r="V1029" s="646"/>
      <c r="W1029" s="114"/>
      <c r="X1029" s="254"/>
      <c r="Y1029" s="224" t="str">
        <f t="shared" si="1022"/>
        <v xml:space="preserve"> </v>
      </c>
      <c r="Z1029" s="579"/>
      <c r="AA1029" s="704"/>
      <c r="AB1029" s="119"/>
      <c r="AC1029" s="224" t="str">
        <f t="shared" si="976"/>
        <v xml:space="preserve"> </v>
      </c>
      <c r="AD1029" s="115"/>
      <c r="AE1029" s="253"/>
      <c r="AF1029" s="704"/>
      <c r="AG1029" s="727"/>
      <c r="AH1029" s="727"/>
      <c r="AI1029" s="727"/>
      <c r="AJ1029" s="727"/>
      <c r="AK1029" s="591"/>
      <c r="AL1029" s="727"/>
      <c r="AM1029" s="727"/>
      <c r="AN1029" s="727"/>
      <c r="AO1029" s="727"/>
      <c r="AP1029" s="727"/>
      <c r="AQ1029" s="727"/>
      <c r="AR1029" s="727"/>
      <c r="AS1029" s="727"/>
      <c r="AT1029" s="727"/>
      <c r="AU1029" s="727"/>
      <c r="AV1029" s="727"/>
      <c r="AW1029" s="727"/>
      <c r="AX1029" s="727"/>
      <c r="AY1029" s="727"/>
      <c r="AZ1029" s="727"/>
      <c r="BA1029" s="727"/>
      <c r="BB1029" s="727"/>
      <c r="BC1029" s="821"/>
      <c r="BD1029" s="727"/>
      <c r="BE1029" s="727"/>
      <c r="BF1029" s="727"/>
      <c r="BG1029" s="727"/>
      <c r="BH1029" s="727"/>
      <c r="BI1029" s="727"/>
      <c r="BJ1029" s="727"/>
      <c r="BK1029" s="727"/>
      <c r="BL1029" s="821"/>
      <c r="BM1029" s="727"/>
      <c r="BN1029" s="727"/>
      <c r="BO1029" s="727"/>
      <c r="BP1029" s="727"/>
      <c r="BQ1029" s="727"/>
      <c r="BR1029" s="821"/>
      <c r="BS1029" s="727"/>
      <c r="BT1029" s="727"/>
      <c r="BU1029" s="727"/>
      <c r="BV1029" s="591"/>
      <c r="BW1029" s="224" t="str">
        <f t="shared" si="1034"/>
        <v xml:space="preserve"> </v>
      </c>
      <c r="BX1029" s="471">
        <f t="shared" si="1023"/>
        <v>938</v>
      </c>
      <c r="BY1029" s="117"/>
      <c r="BZ1029" s="117"/>
      <c r="CA1029" s="117"/>
      <c r="CB1029" s="117"/>
      <c r="CC1029" s="117"/>
      <c r="CD1029" s="461"/>
      <c r="CE1029" s="236"/>
      <c r="CF1029" s="224" t="str">
        <f t="shared" si="1024"/>
        <v xml:space="preserve"> </v>
      </c>
      <c r="CG1029" s="116"/>
      <c r="CH1029" s="117"/>
      <c r="CI1029" s="117"/>
      <c r="CJ1029" s="117"/>
      <c r="CK1029" s="472"/>
      <c r="CL1029" s="472"/>
      <c r="CM1029" s="472"/>
      <c r="CN1029" s="472"/>
      <c r="CO1029" s="117"/>
      <c r="CP1029" s="253"/>
      <c r="CQ1029" s="120"/>
      <c r="CR1029" s="224" t="str" cm="1">
        <f t="array" ref="CR1029">IF(AND(SUM(COUNTIF(CG1029:CM1029,{"*不明*","*その他*"})+COUNTIF(CO1029:CP1029,{"*不明*","*その他*"}))&gt;0,CQ1029=""),"その他・不明の場合,10)具体的内容、理由を記入",IF(OR(AND(CI1029=CI$65,COUNTA(CJ1029:CM1029)&lt;4),AND(OR(CI1029=CI$63,CI1029=CI$64,CI1029=CI$66,CI1029=CI$67,CI1029=CI$68,CI1029=""),COUNTA(CJ1029:CM1029)&gt;0)),"3)介護保険認定済→要介護度、認知症自立度、寝たきり度、介護保険サービス記入",IF(OR(AND(OR(CM1029=CM$63,CM1029=CM$64),CN1029=""),AND(OR(CM1029=CM$65,CM1029=CM$66),CN1029&lt;&gt;"")),"7)介護保険サービス受けている/過去受けていた→具体的内容記入"," ")))</f>
        <v xml:space="preserve"> </v>
      </c>
      <c r="CS1029" s="224" t="str">
        <f t="shared" si="1025"/>
        <v xml:space="preserve"> </v>
      </c>
      <c r="CT1029" s="116"/>
      <c r="CU1029" s="253"/>
      <c r="CV1029" s="117"/>
      <c r="CW1029" s="117"/>
      <c r="CX1029" s="253"/>
      <c r="CY1029" s="117"/>
      <c r="CZ1029" s="117"/>
      <c r="DA1029" s="253"/>
      <c r="DB1029" s="117"/>
      <c r="DC1029" s="224" t="str">
        <f t="shared" si="1026"/>
        <v xml:space="preserve"> </v>
      </c>
      <c r="DD1029" s="224" t="str">
        <f t="shared" si="1027"/>
        <v xml:space="preserve"> </v>
      </c>
      <c r="DE1029" s="224" t="str">
        <f t="shared" si="977"/>
        <v xml:space="preserve"> </v>
      </c>
      <c r="DF1029" s="121"/>
      <c r="DG1029" s="114"/>
      <c r="DH1029" s="704"/>
      <c r="DI1029" s="119"/>
      <c r="DJ1029" s="187"/>
      <c r="DK1029" s="254"/>
      <c r="DL1029" s="224" t="str">
        <f t="shared" si="978"/>
        <v xml:space="preserve"> </v>
      </c>
      <c r="DM1029" s="224" t="str">
        <f t="shared" si="1028"/>
        <v xml:space="preserve"> </v>
      </c>
      <c r="DN1029" s="474"/>
      <c r="DO1029" s="117"/>
      <c r="DP1029" s="117"/>
      <c r="DQ1029" s="117"/>
      <c r="DR1029" s="117"/>
      <c r="DS1029" s="117"/>
      <c r="DT1029" s="254"/>
      <c r="DU1029" s="476"/>
      <c r="DV1029" s="224" t="str">
        <f t="shared" si="979"/>
        <v xml:space="preserve"> </v>
      </c>
      <c r="DW1029" s="115"/>
      <c r="DX1029" s="470"/>
      <c r="DY1029" s="117"/>
      <c r="DZ1029" s="704"/>
      <c r="EA1029" s="224" t="str">
        <f t="shared" si="980"/>
        <v xml:space="preserve"> </v>
      </c>
      <c r="EB1029" s="906"/>
      <c r="EC1029" s="904"/>
      <c r="ED1029" s="904"/>
      <c r="EE1029" s="904"/>
      <c r="EF1029" s="904"/>
      <c r="EG1029" s="904"/>
      <c r="EH1029" s="904"/>
      <c r="EI1029" s="904"/>
      <c r="EJ1029" s="904"/>
      <c r="EK1029" s="905"/>
      <c r="EL1029" s="80"/>
      <c r="EM1029" s="224" t="str">
        <f t="shared" si="1029"/>
        <v xml:space="preserve"> </v>
      </c>
      <c r="EN1029" s="224" t="str">
        <f t="shared" si="1030"/>
        <v xml:space="preserve"> </v>
      </c>
      <c r="EO1029" s="115"/>
      <c r="EP1029" s="1050"/>
      <c r="EQ1029" s="253"/>
      <c r="ER1029" s="117"/>
      <c r="ES1029" s="1258">
        <f t="shared" si="1031"/>
        <v>938</v>
      </c>
      <c r="ET1029" s="224" t="str">
        <f t="shared" si="1032"/>
        <v xml:space="preserve"> </v>
      </c>
      <c r="EU1029" s="477" t="str">
        <f t="shared" si="1033"/>
        <v/>
      </c>
      <c r="EV1029" s="1334" t="str">
        <f t="shared" si="975"/>
        <v xml:space="preserve"> </v>
      </c>
      <c r="EW1029" s="1332" t="str">
        <f t="shared" si="1019"/>
        <v/>
      </c>
      <c r="EX1029" s="1275" t="str">
        <f t="shared" si="1001"/>
        <v/>
      </c>
      <c r="EY1029" s="1275" t="str">
        <f t="shared" si="1002"/>
        <v/>
      </c>
      <c r="EZ1029" s="1275" t="str">
        <f t="shared" si="1003"/>
        <v/>
      </c>
      <c r="FA1029" s="1275" t="str">
        <f t="shared" si="1004"/>
        <v/>
      </c>
      <c r="FB1029" s="1275" t="str">
        <f t="shared" si="1005"/>
        <v/>
      </c>
      <c r="FC1029" s="1333" t="str">
        <f t="shared" si="1006"/>
        <v/>
      </c>
      <c r="FE1029" s="1234" t="str">
        <f t="shared" si="1007"/>
        <v xml:space="preserve"> </v>
      </c>
      <c r="FF1029" s="1234" t="str">
        <f t="shared" si="1008"/>
        <v xml:space="preserve"> </v>
      </c>
      <c r="FG1029" s="1234" t="str">
        <f t="shared" si="1009"/>
        <v xml:space="preserve"> </v>
      </c>
      <c r="FH1029" s="1234" t="str">
        <f t="shared" si="1010"/>
        <v xml:space="preserve"> </v>
      </c>
      <c r="FI1029" s="1234" t="str">
        <f t="shared" si="981"/>
        <v xml:space="preserve"> </v>
      </c>
      <c r="FJ1029" s="1234" t="str">
        <f t="shared" si="1011"/>
        <v xml:space="preserve"> </v>
      </c>
      <c r="FK1029" s="1234">
        <f t="shared" si="982"/>
        <v>0</v>
      </c>
      <c r="FL1029" s="1227"/>
      <c r="FM1029" s="1234" t="str">
        <f t="shared" si="983"/>
        <v xml:space="preserve"> </v>
      </c>
      <c r="FN1029" s="1234" t="str">
        <f t="shared" si="984"/>
        <v xml:space="preserve"> </v>
      </c>
      <c r="FO1029" s="1234" t="str">
        <f t="shared" si="1012"/>
        <v xml:space="preserve"> </v>
      </c>
      <c r="FP1029" s="1234" t="str">
        <f t="shared" si="1013"/>
        <v xml:space="preserve"> </v>
      </c>
      <c r="FQ1029" s="1234" t="str">
        <f t="shared" si="985"/>
        <v xml:space="preserve"> </v>
      </c>
      <c r="FR1029" s="1234" t="str">
        <f t="shared" si="1014"/>
        <v xml:space="preserve"> </v>
      </c>
      <c r="FS1029" s="1234">
        <f t="shared" si="1020"/>
        <v>0</v>
      </c>
      <c r="FT1029" s="1227"/>
      <c r="FU1029" s="1234" t="str">
        <f t="shared" si="1015"/>
        <v xml:space="preserve"> </v>
      </c>
      <c r="FV1029" s="1234" t="str">
        <f t="shared" si="1016"/>
        <v xml:space="preserve"> </v>
      </c>
      <c r="FW1029" s="1234" t="str">
        <f t="shared" si="1017"/>
        <v xml:space="preserve"> </v>
      </c>
      <c r="FX1029" s="1234" t="str">
        <f t="shared" si="986"/>
        <v xml:space="preserve"> </v>
      </c>
      <c r="FY1029" s="1234" t="str">
        <f t="shared" si="987"/>
        <v xml:space="preserve"> </v>
      </c>
      <c r="FZ1029" s="1234" t="str">
        <f t="shared" si="1018"/>
        <v xml:space="preserve"> </v>
      </c>
      <c r="GA1029" s="1234">
        <f t="shared" si="988"/>
        <v>0</v>
      </c>
      <c r="GB1029" s="1227"/>
      <c r="GC1029" s="1234" t="str">
        <f t="shared" si="989"/>
        <v xml:space="preserve"> </v>
      </c>
      <c r="GD1029" s="1234" t="str">
        <f t="shared" si="990"/>
        <v xml:space="preserve"> </v>
      </c>
      <c r="GE1029" s="1234" t="str">
        <f t="shared" si="991"/>
        <v xml:space="preserve"> </v>
      </c>
      <c r="GF1029" s="1234" t="str">
        <f t="shared" si="992"/>
        <v xml:space="preserve"> </v>
      </c>
      <c r="GG1029" s="1234" t="str">
        <f t="shared" si="993"/>
        <v xml:space="preserve"> </v>
      </c>
      <c r="GH1029" s="1234" t="str">
        <f t="shared" si="994"/>
        <v xml:space="preserve"> </v>
      </c>
      <c r="GI1029" s="1234" t="str">
        <f t="shared" si="995"/>
        <v xml:space="preserve"> </v>
      </c>
      <c r="GJ1029" s="1234" t="str">
        <f t="shared" si="996"/>
        <v xml:space="preserve"> </v>
      </c>
      <c r="GK1029" s="1234" t="str">
        <f t="shared" si="997"/>
        <v xml:space="preserve"> </v>
      </c>
      <c r="GL1029" s="1234" t="str">
        <f t="shared" si="998"/>
        <v xml:space="preserve"> </v>
      </c>
      <c r="GM1029" s="1234" t="str">
        <f t="shared" si="999"/>
        <v xml:space="preserve"> </v>
      </c>
      <c r="GN1029" s="1234">
        <f t="shared" si="1000"/>
        <v>0</v>
      </c>
    </row>
    <row r="1030" spans="1:196" s="100" customFormat="1" ht="27" customHeight="1" thickTop="1" thickBot="1">
      <c r="A1030" s="1208">
        <f>【A票】【D票】!$D$10</f>
        <v>0</v>
      </c>
      <c r="B1030" s="1212">
        <f>【A票】【D票】!$H$10</f>
        <v>0</v>
      </c>
      <c r="C1030" s="1213" t="str">
        <f>【A票】【D票】!$K$10</f>
        <v xml:space="preserve"> </v>
      </c>
      <c r="D1030" s="1214">
        <f t="shared" si="974"/>
        <v>939</v>
      </c>
      <c r="E1030" s="914"/>
      <c r="F1030" s="467"/>
      <c r="G1030" s="469"/>
      <c r="H1030" s="224" t="str">
        <f t="shared" si="1021"/>
        <v xml:space="preserve"> </v>
      </c>
      <c r="I1030" s="704"/>
      <c r="J1030" s="117"/>
      <c r="K1030" s="117"/>
      <c r="L1030" s="117"/>
      <c r="M1030" s="117"/>
      <c r="N1030" s="117"/>
      <c r="O1030" s="117"/>
      <c r="P1030" s="117"/>
      <c r="Q1030" s="117"/>
      <c r="R1030" s="117"/>
      <c r="S1030" s="117"/>
      <c r="T1030" s="254"/>
      <c r="U1030" s="646"/>
      <c r="V1030" s="646"/>
      <c r="W1030" s="114"/>
      <c r="X1030" s="254"/>
      <c r="Y1030" s="224" t="str">
        <f t="shared" si="1022"/>
        <v xml:space="preserve"> </v>
      </c>
      <c r="Z1030" s="579"/>
      <c r="AA1030" s="704"/>
      <c r="AB1030" s="119"/>
      <c r="AC1030" s="224" t="str">
        <f t="shared" si="976"/>
        <v xml:space="preserve"> </v>
      </c>
      <c r="AD1030" s="115"/>
      <c r="AE1030" s="253"/>
      <c r="AF1030" s="704"/>
      <c r="AG1030" s="727"/>
      <c r="AH1030" s="727"/>
      <c r="AI1030" s="727"/>
      <c r="AJ1030" s="727"/>
      <c r="AK1030" s="591"/>
      <c r="AL1030" s="727"/>
      <c r="AM1030" s="727"/>
      <c r="AN1030" s="727"/>
      <c r="AO1030" s="727"/>
      <c r="AP1030" s="727"/>
      <c r="AQ1030" s="727"/>
      <c r="AR1030" s="727"/>
      <c r="AS1030" s="727"/>
      <c r="AT1030" s="727"/>
      <c r="AU1030" s="727"/>
      <c r="AV1030" s="727"/>
      <c r="AW1030" s="727"/>
      <c r="AX1030" s="727"/>
      <c r="AY1030" s="727"/>
      <c r="AZ1030" s="727"/>
      <c r="BA1030" s="727"/>
      <c r="BB1030" s="727"/>
      <c r="BC1030" s="821"/>
      <c r="BD1030" s="727"/>
      <c r="BE1030" s="727"/>
      <c r="BF1030" s="727"/>
      <c r="BG1030" s="727"/>
      <c r="BH1030" s="727"/>
      <c r="BI1030" s="727"/>
      <c r="BJ1030" s="727"/>
      <c r="BK1030" s="727"/>
      <c r="BL1030" s="821"/>
      <c r="BM1030" s="727"/>
      <c r="BN1030" s="727"/>
      <c r="BO1030" s="727"/>
      <c r="BP1030" s="727"/>
      <c r="BQ1030" s="727"/>
      <c r="BR1030" s="821"/>
      <c r="BS1030" s="727"/>
      <c r="BT1030" s="727"/>
      <c r="BU1030" s="727"/>
      <c r="BV1030" s="591"/>
      <c r="BW1030" s="224" t="str">
        <f t="shared" si="1034"/>
        <v xml:space="preserve"> </v>
      </c>
      <c r="BX1030" s="471">
        <f t="shared" si="1023"/>
        <v>939</v>
      </c>
      <c r="BY1030" s="117"/>
      <c r="BZ1030" s="117"/>
      <c r="CA1030" s="117"/>
      <c r="CB1030" s="117"/>
      <c r="CC1030" s="117"/>
      <c r="CD1030" s="461"/>
      <c r="CE1030" s="236"/>
      <c r="CF1030" s="224" t="str">
        <f t="shared" si="1024"/>
        <v xml:space="preserve"> </v>
      </c>
      <c r="CG1030" s="116"/>
      <c r="CH1030" s="117"/>
      <c r="CI1030" s="117"/>
      <c r="CJ1030" s="117"/>
      <c r="CK1030" s="472"/>
      <c r="CL1030" s="472"/>
      <c r="CM1030" s="472"/>
      <c r="CN1030" s="472"/>
      <c r="CO1030" s="117"/>
      <c r="CP1030" s="253"/>
      <c r="CQ1030" s="120"/>
      <c r="CR1030" s="224" t="str" cm="1">
        <f t="array" ref="CR1030">IF(AND(SUM(COUNTIF(CG1030:CM1030,{"*不明*","*その他*"})+COUNTIF(CO1030:CP1030,{"*不明*","*その他*"}))&gt;0,CQ1030=""),"その他・不明の場合,10)具体的内容、理由を記入",IF(OR(AND(CI1030=CI$65,COUNTA(CJ1030:CM1030)&lt;4),AND(OR(CI1030=CI$63,CI1030=CI$64,CI1030=CI$66,CI1030=CI$67,CI1030=CI$68,CI1030=""),COUNTA(CJ1030:CM1030)&gt;0)),"3)介護保険認定済→要介護度、認知症自立度、寝たきり度、介護保険サービス記入",IF(OR(AND(OR(CM1030=CM$63,CM1030=CM$64),CN1030=""),AND(OR(CM1030=CM$65,CM1030=CM$66),CN1030&lt;&gt;"")),"7)介護保険サービス受けている/過去受けていた→具体的内容記入"," ")))</f>
        <v xml:space="preserve"> </v>
      </c>
      <c r="CS1030" s="224" t="str">
        <f t="shared" si="1025"/>
        <v xml:space="preserve"> </v>
      </c>
      <c r="CT1030" s="116"/>
      <c r="CU1030" s="253"/>
      <c r="CV1030" s="117"/>
      <c r="CW1030" s="117"/>
      <c r="CX1030" s="253"/>
      <c r="CY1030" s="117"/>
      <c r="CZ1030" s="117"/>
      <c r="DA1030" s="253"/>
      <c r="DB1030" s="117"/>
      <c r="DC1030" s="224" t="str">
        <f t="shared" si="1026"/>
        <v xml:space="preserve"> </v>
      </c>
      <c r="DD1030" s="224" t="str">
        <f t="shared" si="1027"/>
        <v xml:space="preserve"> </v>
      </c>
      <c r="DE1030" s="224" t="str">
        <f t="shared" si="977"/>
        <v xml:space="preserve"> </v>
      </c>
      <c r="DF1030" s="121"/>
      <c r="DG1030" s="114"/>
      <c r="DH1030" s="704"/>
      <c r="DI1030" s="119"/>
      <c r="DJ1030" s="187"/>
      <c r="DK1030" s="254"/>
      <c r="DL1030" s="224" t="str">
        <f t="shared" si="978"/>
        <v xml:space="preserve"> </v>
      </c>
      <c r="DM1030" s="224" t="str">
        <f t="shared" si="1028"/>
        <v xml:space="preserve"> </v>
      </c>
      <c r="DN1030" s="474"/>
      <c r="DO1030" s="117"/>
      <c r="DP1030" s="117"/>
      <c r="DQ1030" s="117"/>
      <c r="DR1030" s="117"/>
      <c r="DS1030" s="117"/>
      <c r="DT1030" s="254"/>
      <c r="DU1030" s="476"/>
      <c r="DV1030" s="224" t="str">
        <f t="shared" si="979"/>
        <v xml:space="preserve"> </v>
      </c>
      <c r="DW1030" s="115"/>
      <c r="DX1030" s="470"/>
      <c r="DY1030" s="117"/>
      <c r="DZ1030" s="704"/>
      <c r="EA1030" s="224" t="str">
        <f t="shared" si="980"/>
        <v xml:space="preserve"> </v>
      </c>
      <c r="EB1030" s="906"/>
      <c r="EC1030" s="904"/>
      <c r="ED1030" s="904"/>
      <c r="EE1030" s="904"/>
      <c r="EF1030" s="904"/>
      <c r="EG1030" s="904"/>
      <c r="EH1030" s="904"/>
      <c r="EI1030" s="904"/>
      <c r="EJ1030" s="904"/>
      <c r="EK1030" s="905"/>
      <c r="EL1030" s="80"/>
      <c r="EM1030" s="224" t="str">
        <f t="shared" si="1029"/>
        <v xml:space="preserve"> </v>
      </c>
      <c r="EN1030" s="224" t="str">
        <f t="shared" si="1030"/>
        <v xml:space="preserve"> </v>
      </c>
      <c r="EO1030" s="115"/>
      <c r="EP1030" s="1050"/>
      <c r="EQ1030" s="253"/>
      <c r="ER1030" s="117"/>
      <c r="ES1030" s="1258">
        <f t="shared" si="1031"/>
        <v>939</v>
      </c>
      <c r="ET1030" s="224" t="str">
        <f t="shared" si="1032"/>
        <v xml:space="preserve"> </v>
      </c>
      <c r="EU1030" s="477" t="str">
        <f t="shared" si="1033"/>
        <v/>
      </c>
      <c r="EV1030" s="1334" t="str">
        <f t="shared" si="975"/>
        <v xml:space="preserve"> </v>
      </c>
      <c r="EW1030" s="1332" t="str">
        <f t="shared" si="1019"/>
        <v/>
      </c>
      <c r="EX1030" s="1275" t="str">
        <f t="shared" si="1001"/>
        <v/>
      </c>
      <c r="EY1030" s="1275" t="str">
        <f t="shared" si="1002"/>
        <v/>
      </c>
      <c r="EZ1030" s="1275" t="str">
        <f t="shared" si="1003"/>
        <v/>
      </c>
      <c r="FA1030" s="1275" t="str">
        <f t="shared" si="1004"/>
        <v/>
      </c>
      <c r="FB1030" s="1275" t="str">
        <f t="shared" si="1005"/>
        <v/>
      </c>
      <c r="FC1030" s="1333" t="str">
        <f t="shared" si="1006"/>
        <v/>
      </c>
      <c r="FE1030" s="1234" t="str">
        <f t="shared" si="1007"/>
        <v xml:space="preserve"> </v>
      </c>
      <c r="FF1030" s="1234" t="str">
        <f t="shared" si="1008"/>
        <v xml:space="preserve"> </v>
      </c>
      <c r="FG1030" s="1234" t="str">
        <f t="shared" si="1009"/>
        <v xml:space="preserve"> </v>
      </c>
      <c r="FH1030" s="1234" t="str">
        <f t="shared" si="1010"/>
        <v xml:space="preserve"> </v>
      </c>
      <c r="FI1030" s="1234" t="str">
        <f t="shared" si="981"/>
        <v xml:space="preserve"> </v>
      </c>
      <c r="FJ1030" s="1234" t="str">
        <f t="shared" si="1011"/>
        <v xml:space="preserve"> </v>
      </c>
      <c r="FK1030" s="1234">
        <f t="shared" si="982"/>
        <v>0</v>
      </c>
      <c r="FL1030" s="1227"/>
      <c r="FM1030" s="1234" t="str">
        <f t="shared" si="983"/>
        <v xml:space="preserve"> </v>
      </c>
      <c r="FN1030" s="1234" t="str">
        <f t="shared" si="984"/>
        <v xml:space="preserve"> </v>
      </c>
      <c r="FO1030" s="1234" t="str">
        <f t="shared" si="1012"/>
        <v xml:space="preserve"> </v>
      </c>
      <c r="FP1030" s="1234" t="str">
        <f t="shared" si="1013"/>
        <v xml:space="preserve"> </v>
      </c>
      <c r="FQ1030" s="1234" t="str">
        <f t="shared" si="985"/>
        <v xml:space="preserve"> </v>
      </c>
      <c r="FR1030" s="1234" t="str">
        <f t="shared" si="1014"/>
        <v xml:space="preserve"> </v>
      </c>
      <c r="FS1030" s="1234">
        <f t="shared" si="1020"/>
        <v>0</v>
      </c>
      <c r="FT1030" s="1227"/>
      <c r="FU1030" s="1234" t="str">
        <f t="shared" si="1015"/>
        <v xml:space="preserve"> </v>
      </c>
      <c r="FV1030" s="1234" t="str">
        <f t="shared" si="1016"/>
        <v xml:space="preserve"> </v>
      </c>
      <c r="FW1030" s="1234" t="str">
        <f t="shared" si="1017"/>
        <v xml:space="preserve"> </v>
      </c>
      <c r="FX1030" s="1234" t="str">
        <f t="shared" si="986"/>
        <v xml:space="preserve"> </v>
      </c>
      <c r="FY1030" s="1234" t="str">
        <f t="shared" si="987"/>
        <v xml:space="preserve"> </v>
      </c>
      <c r="FZ1030" s="1234" t="str">
        <f t="shared" si="1018"/>
        <v xml:space="preserve"> </v>
      </c>
      <c r="GA1030" s="1234">
        <f t="shared" si="988"/>
        <v>0</v>
      </c>
      <c r="GB1030" s="1227"/>
      <c r="GC1030" s="1234" t="str">
        <f t="shared" si="989"/>
        <v xml:space="preserve"> </v>
      </c>
      <c r="GD1030" s="1234" t="str">
        <f t="shared" si="990"/>
        <v xml:space="preserve"> </v>
      </c>
      <c r="GE1030" s="1234" t="str">
        <f t="shared" si="991"/>
        <v xml:space="preserve"> </v>
      </c>
      <c r="GF1030" s="1234" t="str">
        <f t="shared" si="992"/>
        <v xml:space="preserve"> </v>
      </c>
      <c r="GG1030" s="1234" t="str">
        <f t="shared" si="993"/>
        <v xml:space="preserve"> </v>
      </c>
      <c r="GH1030" s="1234" t="str">
        <f t="shared" si="994"/>
        <v xml:space="preserve"> </v>
      </c>
      <c r="GI1030" s="1234" t="str">
        <f t="shared" si="995"/>
        <v xml:space="preserve"> </v>
      </c>
      <c r="GJ1030" s="1234" t="str">
        <f t="shared" si="996"/>
        <v xml:space="preserve"> </v>
      </c>
      <c r="GK1030" s="1234" t="str">
        <f t="shared" si="997"/>
        <v xml:space="preserve"> </v>
      </c>
      <c r="GL1030" s="1234" t="str">
        <f t="shared" si="998"/>
        <v xml:space="preserve"> </v>
      </c>
      <c r="GM1030" s="1234" t="str">
        <f t="shared" si="999"/>
        <v xml:space="preserve"> </v>
      </c>
      <c r="GN1030" s="1234">
        <f t="shared" si="1000"/>
        <v>0</v>
      </c>
    </row>
    <row r="1031" spans="1:196" s="100" customFormat="1" ht="27" customHeight="1" thickTop="1" thickBot="1">
      <c r="A1031" s="1208">
        <f>【A票】【D票】!$D$10</f>
        <v>0</v>
      </c>
      <c r="B1031" s="1212">
        <f>【A票】【D票】!$H$10</f>
        <v>0</v>
      </c>
      <c r="C1031" s="1213" t="str">
        <f>【A票】【D票】!$K$10</f>
        <v xml:space="preserve"> </v>
      </c>
      <c r="D1031" s="1214">
        <f t="shared" si="974"/>
        <v>940</v>
      </c>
      <c r="E1031" s="914"/>
      <c r="F1031" s="467"/>
      <c r="G1031" s="469"/>
      <c r="H1031" s="224" t="str">
        <f t="shared" si="1021"/>
        <v xml:space="preserve"> </v>
      </c>
      <c r="I1031" s="704"/>
      <c r="J1031" s="117"/>
      <c r="K1031" s="117"/>
      <c r="L1031" s="117"/>
      <c r="M1031" s="117"/>
      <c r="N1031" s="117"/>
      <c r="O1031" s="117"/>
      <c r="P1031" s="117"/>
      <c r="Q1031" s="117"/>
      <c r="R1031" s="117"/>
      <c r="S1031" s="117"/>
      <c r="T1031" s="254"/>
      <c r="U1031" s="646"/>
      <c r="V1031" s="646"/>
      <c r="W1031" s="114"/>
      <c r="X1031" s="254"/>
      <c r="Y1031" s="224" t="str">
        <f t="shared" si="1022"/>
        <v xml:space="preserve"> </v>
      </c>
      <c r="Z1031" s="579"/>
      <c r="AA1031" s="704"/>
      <c r="AB1031" s="119"/>
      <c r="AC1031" s="224" t="str">
        <f t="shared" si="976"/>
        <v xml:space="preserve"> </v>
      </c>
      <c r="AD1031" s="115"/>
      <c r="AE1031" s="253"/>
      <c r="AF1031" s="704"/>
      <c r="AG1031" s="727"/>
      <c r="AH1031" s="727"/>
      <c r="AI1031" s="727"/>
      <c r="AJ1031" s="727"/>
      <c r="AK1031" s="591"/>
      <c r="AL1031" s="727"/>
      <c r="AM1031" s="727"/>
      <c r="AN1031" s="727"/>
      <c r="AO1031" s="727"/>
      <c r="AP1031" s="727"/>
      <c r="AQ1031" s="727"/>
      <c r="AR1031" s="727"/>
      <c r="AS1031" s="727"/>
      <c r="AT1031" s="727"/>
      <c r="AU1031" s="727"/>
      <c r="AV1031" s="727"/>
      <c r="AW1031" s="727"/>
      <c r="AX1031" s="727"/>
      <c r="AY1031" s="727"/>
      <c r="AZ1031" s="727"/>
      <c r="BA1031" s="727"/>
      <c r="BB1031" s="727"/>
      <c r="BC1031" s="821"/>
      <c r="BD1031" s="727"/>
      <c r="BE1031" s="727"/>
      <c r="BF1031" s="727"/>
      <c r="BG1031" s="727"/>
      <c r="BH1031" s="727"/>
      <c r="BI1031" s="727"/>
      <c r="BJ1031" s="727"/>
      <c r="BK1031" s="727"/>
      <c r="BL1031" s="821"/>
      <c r="BM1031" s="727"/>
      <c r="BN1031" s="727"/>
      <c r="BO1031" s="727"/>
      <c r="BP1031" s="727"/>
      <c r="BQ1031" s="727"/>
      <c r="BR1031" s="821"/>
      <c r="BS1031" s="727"/>
      <c r="BT1031" s="727"/>
      <c r="BU1031" s="727"/>
      <c r="BV1031" s="591"/>
      <c r="BW1031" s="224" t="str">
        <f t="shared" si="1034"/>
        <v xml:space="preserve"> </v>
      </c>
      <c r="BX1031" s="471">
        <f t="shared" si="1023"/>
        <v>940</v>
      </c>
      <c r="BY1031" s="117"/>
      <c r="BZ1031" s="117"/>
      <c r="CA1031" s="117"/>
      <c r="CB1031" s="117"/>
      <c r="CC1031" s="117"/>
      <c r="CD1031" s="461"/>
      <c r="CE1031" s="236"/>
      <c r="CF1031" s="224" t="str">
        <f t="shared" si="1024"/>
        <v xml:space="preserve"> </v>
      </c>
      <c r="CG1031" s="116"/>
      <c r="CH1031" s="117"/>
      <c r="CI1031" s="117"/>
      <c r="CJ1031" s="117"/>
      <c r="CK1031" s="472"/>
      <c r="CL1031" s="472"/>
      <c r="CM1031" s="472"/>
      <c r="CN1031" s="472"/>
      <c r="CO1031" s="117"/>
      <c r="CP1031" s="253"/>
      <c r="CQ1031" s="120"/>
      <c r="CR1031" s="224" t="str" cm="1">
        <f t="array" ref="CR1031">IF(AND(SUM(COUNTIF(CG1031:CM1031,{"*不明*","*その他*"})+COUNTIF(CO1031:CP1031,{"*不明*","*その他*"}))&gt;0,CQ1031=""),"その他・不明の場合,10)具体的内容、理由を記入",IF(OR(AND(CI1031=CI$65,COUNTA(CJ1031:CM1031)&lt;4),AND(OR(CI1031=CI$63,CI1031=CI$64,CI1031=CI$66,CI1031=CI$67,CI1031=CI$68,CI1031=""),COUNTA(CJ1031:CM1031)&gt;0)),"3)介護保険認定済→要介護度、認知症自立度、寝たきり度、介護保険サービス記入",IF(OR(AND(OR(CM1031=CM$63,CM1031=CM$64),CN1031=""),AND(OR(CM1031=CM$65,CM1031=CM$66),CN1031&lt;&gt;"")),"7)介護保険サービス受けている/過去受けていた→具体的内容記入"," ")))</f>
        <v xml:space="preserve"> </v>
      </c>
      <c r="CS1031" s="224" t="str">
        <f t="shared" si="1025"/>
        <v xml:space="preserve"> </v>
      </c>
      <c r="CT1031" s="116"/>
      <c r="CU1031" s="253"/>
      <c r="CV1031" s="117"/>
      <c r="CW1031" s="117"/>
      <c r="CX1031" s="253"/>
      <c r="CY1031" s="117"/>
      <c r="CZ1031" s="117"/>
      <c r="DA1031" s="253"/>
      <c r="DB1031" s="117"/>
      <c r="DC1031" s="224" t="str">
        <f t="shared" si="1026"/>
        <v xml:space="preserve"> </v>
      </c>
      <c r="DD1031" s="224" t="str">
        <f t="shared" si="1027"/>
        <v xml:space="preserve"> </v>
      </c>
      <c r="DE1031" s="224" t="str">
        <f t="shared" si="977"/>
        <v xml:space="preserve"> </v>
      </c>
      <c r="DF1031" s="121"/>
      <c r="DG1031" s="114"/>
      <c r="DH1031" s="704"/>
      <c r="DI1031" s="119"/>
      <c r="DJ1031" s="187"/>
      <c r="DK1031" s="254"/>
      <c r="DL1031" s="224" t="str">
        <f t="shared" si="978"/>
        <v xml:space="preserve"> </v>
      </c>
      <c r="DM1031" s="224" t="str">
        <f t="shared" si="1028"/>
        <v xml:space="preserve"> </v>
      </c>
      <c r="DN1031" s="474"/>
      <c r="DO1031" s="117"/>
      <c r="DP1031" s="117"/>
      <c r="DQ1031" s="117"/>
      <c r="DR1031" s="117"/>
      <c r="DS1031" s="117"/>
      <c r="DT1031" s="254"/>
      <c r="DU1031" s="476"/>
      <c r="DV1031" s="224" t="str">
        <f t="shared" si="979"/>
        <v xml:space="preserve"> </v>
      </c>
      <c r="DW1031" s="115"/>
      <c r="DX1031" s="470"/>
      <c r="DY1031" s="117"/>
      <c r="DZ1031" s="704"/>
      <c r="EA1031" s="224" t="str">
        <f t="shared" si="980"/>
        <v xml:space="preserve"> </v>
      </c>
      <c r="EB1031" s="906"/>
      <c r="EC1031" s="904"/>
      <c r="ED1031" s="904"/>
      <c r="EE1031" s="904"/>
      <c r="EF1031" s="904"/>
      <c r="EG1031" s="904"/>
      <c r="EH1031" s="904"/>
      <c r="EI1031" s="904"/>
      <c r="EJ1031" s="904"/>
      <c r="EK1031" s="905"/>
      <c r="EL1031" s="80"/>
      <c r="EM1031" s="224" t="str">
        <f t="shared" si="1029"/>
        <v xml:space="preserve"> </v>
      </c>
      <c r="EN1031" s="224" t="str">
        <f t="shared" si="1030"/>
        <v xml:space="preserve"> </v>
      </c>
      <c r="EO1031" s="115"/>
      <c r="EP1031" s="1050"/>
      <c r="EQ1031" s="253"/>
      <c r="ER1031" s="117"/>
      <c r="ES1031" s="1258">
        <f t="shared" si="1031"/>
        <v>940</v>
      </c>
      <c r="ET1031" s="224" t="str">
        <f t="shared" si="1032"/>
        <v xml:space="preserve"> </v>
      </c>
      <c r="EU1031" s="477" t="str">
        <f t="shared" si="1033"/>
        <v/>
      </c>
      <c r="EV1031" s="1334" t="str">
        <f t="shared" si="975"/>
        <v xml:space="preserve"> </v>
      </c>
      <c r="EW1031" s="1332" t="str">
        <f t="shared" si="1019"/>
        <v/>
      </c>
      <c r="EX1031" s="1275" t="str">
        <f t="shared" si="1001"/>
        <v/>
      </c>
      <c r="EY1031" s="1275" t="str">
        <f t="shared" si="1002"/>
        <v/>
      </c>
      <c r="EZ1031" s="1275" t="str">
        <f t="shared" si="1003"/>
        <v/>
      </c>
      <c r="FA1031" s="1275" t="str">
        <f t="shared" si="1004"/>
        <v/>
      </c>
      <c r="FB1031" s="1275" t="str">
        <f t="shared" si="1005"/>
        <v/>
      </c>
      <c r="FC1031" s="1333" t="str">
        <f t="shared" si="1006"/>
        <v/>
      </c>
      <c r="FE1031" s="1234" t="str">
        <f t="shared" si="1007"/>
        <v xml:space="preserve"> </v>
      </c>
      <c r="FF1031" s="1234" t="str">
        <f t="shared" si="1008"/>
        <v xml:space="preserve"> </v>
      </c>
      <c r="FG1031" s="1234" t="str">
        <f t="shared" si="1009"/>
        <v xml:space="preserve"> </v>
      </c>
      <c r="FH1031" s="1234" t="str">
        <f t="shared" si="1010"/>
        <v xml:space="preserve"> </v>
      </c>
      <c r="FI1031" s="1234" t="str">
        <f t="shared" si="981"/>
        <v xml:space="preserve"> </v>
      </c>
      <c r="FJ1031" s="1234" t="str">
        <f t="shared" si="1011"/>
        <v xml:space="preserve"> </v>
      </c>
      <c r="FK1031" s="1234">
        <f t="shared" si="982"/>
        <v>0</v>
      </c>
      <c r="FL1031" s="1227"/>
      <c r="FM1031" s="1234" t="str">
        <f t="shared" si="983"/>
        <v xml:space="preserve"> </v>
      </c>
      <c r="FN1031" s="1234" t="str">
        <f t="shared" si="984"/>
        <v xml:space="preserve"> </v>
      </c>
      <c r="FO1031" s="1234" t="str">
        <f t="shared" si="1012"/>
        <v xml:space="preserve"> </v>
      </c>
      <c r="FP1031" s="1234" t="str">
        <f t="shared" si="1013"/>
        <v xml:space="preserve"> </v>
      </c>
      <c r="FQ1031" s="1234" t="str">
        <f t="shared" si="985"/>
        <v xml:space="preserve"> </v>
      </c>
      <c r="FR1031" s="1234" t="str">
        <f t="shared" si="1014"/>
        <v xml:space="preserve"> </v>
      </c>
      <c r="FS1031" s="1234">
        <f t="shared" si="1020"/>
        <v>0</v>
      </c>
      <c r="FT1031" s="1227"/>
      <c r="FU1031" s="1234" t="str">
        <f t="shared" si="1015"/>
        <v xml:space="preserve"> </v>
      </c>
      <c r="FV1031" s="1234" t="str">
        <f t="shared" si="1016"/>
        <v xml:space="preserve"> </v>
      </c>
      <c r="FW1031" s="1234" t="str">
        <f t="shared" si="1017"/>
        <v xml:space="preserve"> </v>
      </c>
      <c r="FX1031" s="1234" t="str">
        <f t="shared" si="986"/>
        <v xml:space="preserve"> </v>
      </c>
      <c r="FY1031" s="1234" t="str">
        <f t="shared" si="987"/>
        <v xml:space="preserve"> </v>
      </c>
      <c r="FZ1031" s="1234" t="str">
        <f t="shared" si="1018"/>
        <v xml:space="preserve"> </v>
      </c>
      <c r="GA1031" s="1234">
        <f t="shared" si="988"/>
        <v>0</v>
      </c>
      <c r="GB1031" s="1227"/>
      <c r="GC1031" s="1234" t="str">
        <f t="shared" si="989"/>
        <v xml:space="preserve"> </v>
      </c>
      <c r="GD1031" s="1234" t="str">
        <f t="shared" si="990"/>
        <v xml:space="preserve"> </v>
      </c>
      <c r="GE1031" s="1234" t="str">
        <f t="shared" si="991"/>
        <v xml:space="preserve"> </v>
      </c>
      <c r="GF1031" s="1234" t="str">
        <f t="shared" si="992"/>
        <v xml:space="preserve"> </v>
      </c>
      <c r="GG1031" s="1234" t="str">
        <f t="shared" si="993"/>
        <v xml:space="preserve"> </v>
      </c>
      <c r="GH1031" s="1234" t="str">
        <f t="shared" si="994"/>
        <v xml:space="preserve"> </v>
      </c>
      <c r="GI1031" s="1234" t="str">
        <f t="shared" si="995"/>
        <v xml:space="preserve"> </v>
      </c>
      <c r="GJ1031" s="1234" t="str">
        <f t="shared" si="996"/>
        <v xml:space="preserve"> </v>
      </c>
      <c r="GK1031" s="1234" t="str">
        <f t="shared" si="997"/>
        <v xml:space="preserve"> </v>
      </c>
      <c r="GL1031" s="1234" t="str">
        <f t="shared" si="998"/>
        <v xml:space="preserve"> </v>
      </c>
      <c r="GM1031" s="1234" t="str">
        <f t="shared" si="999"/>
        <v xml:space="preserve"> </v>
      </c>
      <c r="GN1031" s="1234">
        <f t="shared" si="1000"/>
        <v>0</v>
      </c>
    </row>
    <row r="1032" spans="1:196" s="100" customFormat="1" ht="27" customHeight="1" thickTop="1" thickBot="1">
      <c r="A1032" s="1208">
        <f>【A票】【D票】!$D$10</f>
        <v>0</v>
      </c>
      <c r="B1032" s="1212">
        <f>【A票】【D票】!$H$10</f>
        <v>0</v>
      </c>
      <c r="C1032" s="1213" t="str">
        <f>【A票】【D票】!$K$10</f>
        <v xml:space="preserve"> </v>
      </c>
      <c r="D1032" s="1214">
        <f t="shared" si="974"/>
        <v>941</v>
      </c>
      <c r="E1032" s="914"/>
      <c r="F1032" s="467"/>
      <c r="G1032" s="469"/>
      <c r="H1032" s="224" t="str">
        <f t="shared" si="1021"/>
        <v xml:space="preserve"> </v>
      </c>
      <c r="I1032" s="704"/>
      <c r="J1032" s="117"/>
      <c r="K1032" s="117"/>
      <c r="L1032" s="117"/>
      <c r="M1032" s="117"/>
      <c r="N1032" s="117"/>
      <c r="O1032" s="117"/>
      <c r="P1032" s="117"/>
      <c r="Q1032" s="117"/>
      <c r="R1032" s="117"/>
      <c r="S1032" s="117"/>
      <c r="T1032" s="254"/>
      <c r="U1032" s="646"/>
      <c r="V1032" s="646"/>
      <c r="W1032" s="114"/>
      <c r="X1032" s="254"/>
      <c r="Y1032" s="224" t="str">
        <f t="shared" si="1022"/>
        <v xml:space="preserve"> </v>
      </c>
      <c r="Z1032" s="579"/>
      <c r="AA1032" s="704"/>
      <c r="AB1032" s="119"/>
      <c r="AC1032" s="224" t="str">
        <f t="shared" si="976"/>
        <v xml:space="preserve"> </v>
      </c>
      <c r="AD1032" s="115"/>
      <c r="AE1032" s="253"/>
      <c r="AF1032" s="704"/>
      <c r="AG1032" s="727"/>
      <c r="AH1032" s="727"/>
      <c r="AI1032" s="727"/>
      <c r="AJ1032" s="727"/>
      <c r="AK1032" s="591"/>
      <c r="AL1032" s="727"/>
      <c r="AM1032" s="727"/>
      <c r="AN1032" s="727"/>
      <c r="AO1032" s="727"/>
      <c r="AP1032" s="727"/>
      <c r="AQ1032" s="727"/>
      <c r="AR1032" s="727"/>
      <c r="AS1032" s="727"/>
      <c r="AT1032" s="727"/>
      <c r="AU1032" s="727"/>
      <c r="AV1032" s="727"/>
      <c r="AW1032" s="727"/>
      <c r="AX1032" s="727"/>
      <c r="AY1032" s="727"/>
      <c r="AZ1032" s="727"/>
      <c r="BA1032" s="727"/>
      <c r="BB1032" s="727"/>
      <c r="BC1032" s="821"/>
      <c r="BD1032" s="727"/>
      <c r="BE1032" s="727"/>
      <c r="BF1032" s="727"/>
      <c r="BG1032" s="727"/>
      <c r="BH1032" s="727"/>
      <c r="BI1032" s="727"/>
      <c r="BJ1032" s="727"/>
      <c r="BK1032" s="727"/>
      <c r="BL1032" s="821"/>
      <c r="BM1032" s="727"/>
      <c r="BN1032" s="727"/>
      <c r="BO1032" s="727"/>
      <c r="BP1032" s="727"/>
      <c r="BQ1032" s="727"/>
      <c r="BR1032" s="821"/>
      <c r="BS1032" s="727"/>
      <c r="BT1032" s="727"/>
      <c r="BU1032" s="727"/>
      <c r="BV1032" s="591"/>
      <c r="BW1032" s="224" t="str">
        <f t="shared" si="1034"/>
        <v xml:space="preserve"> </v>
      </c>
      <c r="BX1032" s="471">
        <f t="shared" si="1023"/>
        <v>941</v>
      </c>
      <c r="BY1032" s="117"/>
      <c r="BZ1032" s="117"/>
      <c r="CA1032" s="117"/>
      <c r="CB1032" s="117"/>
      <c r="CC1032" s="117"/>
      <c r="CD1032" s="461"/>
      <c r="CE1032" s="236"/>
      <c r="CF1032" s="224" t="str">
        <f t="shared" si="1024"/>
        <v xml:space="preserve"> </v>
      </c>
      <c r="CG1032" s="116"/>
      <c r="CH1032" s="117"/>
      <c r="CI1032" s="117"/>
      <c r="CJ1032" s="117"/>
      <c r="CK1032" s="472"/>
      <c r="CL1032" s="472"/>
      <c r="CM1032" s="472"/>
      <c r="CN1032" s="472"/>
      <c r="CO1032" s="117"/>
      <c r="CP1032" s="253"/>
      <c r="CQ1032" s="120"/>
      <c r="CR1032" s="224" t="str" cm="1">
        <f t="array" ref="CR1032">IF(AND(SUM(COUNTIF(CG1032:CM1032,{"*不明*","*その他*"})+COUNTIF(CO1032:CP1032,{"*不明*","*その他*"}))&gt;0,CQ1032=""),"その他・不明の場合,10)具体的内容、理由を記入",IF(OR(AND(CI1032=CI$65,COUNTA(CJ1032:CM1032)&lt;4),AND(OR(CI1032=CI$63,CI1032=CI$64,CI1032=CI$66,CI1032=CI$67,CI1032=CI$68,CI1032=""),COUNTA(CJ1032:CM1032)&gt;0)),"3)介護保険認定済→要介護度、認知症自立度、寝たきり度、介護保険サービス記入",IF(OR(AND(OR(CM1032=CM$63,CM1032=CM$64),CN1032=""),AND(OR(CM1032=CM$65,CM1032=CM$66),CN1032&lt;&gt;"")),"7)介護保険サービス受けている/過去受けていた→具体的内容記入"," ")))</f>
        <v xml:space="preserve"> </v>
      </c>
      <c r="CS1032" s="224" t="str">
        <f t="shared" si="1025"/>
        <v xml:space="preserve"> </v>
      </c>
      <c r="CT1032" s="116"/>
      <c r="CU1032" s="253"/>
      <c r="CV1032" s="117"/>
      <c r="CW1032" s="117"/>
      <c r="CX1032" s="253"/>
      <c r="CY1032" s="117"/>
      <c r="CZ1032" s="117"/>
      <c r="DA1032" s="253"/>
      <c r="DB1032" s="117"/>
      <c r="DC1032" s="224" t="str">
        <f t="shared" si="1026"/>
        <v xml:space="preserve"> </v>
      </c>
      <c r="DD1032" s="224" t="str">
        <f t="shared" si="1027"/>
        <v xml:space="preserve"> </v>
      </c>
      <c r="DE1032" s="224" t="str">
        <f t="shared" si="977"/>
        <v xml:space="preserve"> </v>
      </c>
      <c r="DF1032" s="121"/>
      <c r="DG1032" s="114"/>
      <c r="DH1032" s="704"/>
      <c r="DI1032" s="119"/>
      <c r="DJ1032" s="187"/>
      <c r="DK1032" s="254"/>
      <c r="DL1032" s="224" t="str">
        <f t="shared" si="978"/>
        <v xml:space="preserve"> </v>
      </c>
      <c r="DM1032" s="224" t="str">
        <f t="shared" si="1028"/>
        <v xml:space="preserve"> </v>
      </c>
      <c r="DN1032" s="474"/>
      <c r="DO1032" s="117"/>
      <c r="DP1032" s="117"/>
      <c r="DQ1032" s="117"/>
      <c r="DR1032" s="117"/>
      <c r="DS1032" s="117"/>
      <c r="DT1032" s="254"/>
      <c r="DU1032" s="476"/>
      <c r="DV1032" s="224" t="str">
        <f t="shared" si="979"/>
        <v xml:space="preserve"> </v>
      </c>
      <c r="DW1032" s="115"/>
      <c r="DX1032" s="470"/>
      <c r="DY1032" s="117"/>
      <c r="DZ1032" s="704"/>
      <c r="EA1032" s="224" t="str">
        <f t="shared" si="980"/>
        <v xml:space="preserve"> </v>
      </c>
      <c r="EB1032" s="906"/>
      <c r="EC1032" s="904"/>
      <c r="ED1032" s="904"/>
      <c r="EE1032" s="904"/>
      <c r="EF1032" s="904"/>
      <c r="EG1032" s="904"/>
      <c r="EH1032" s="904"/>
      <c r="EI1032" s="904"/>
      <c r="EJ1032" s="904"/>
      <c r="EK1032" s="905"/>
      <c r="EL1032" s="80"/>
      <c r="EM1032" s="224" t="str">
        <f t="shared" si="1029"/>
        <v xml:space="preserve"> </v>
      </c>
      <c r="EN1032" s="224" t="str">
        <f t="shared" si="1030"/>
        <v xml:space="preserve"> </v>
      </c>
      <c r="EO1032" s="115"/>
      <c r="EP1032" s="1050"/>
      <c r="EQ1032" s="253"/>
      <c r="ER1032" s="117"/>
      <c r="ES1032" s="1258">
        <f t="shared" si="1031"/>
        <v>941</v>
      </c>
      <c r="ET1032" s="224" t="str">
        <f t="shared" si="1032"/>
        <v xml:space="preserve"> </v>
      </c>
      <c r="EU1032" s="477" t="str">
        <f t="shared" si="1033"/>
        <v/>
      </c>
      <c r="EV1032" s="1334" t="str">
        <f t="shared" si="975"/>
        <v xml:space="preserve"> </v>
      </c>
      <c r="EW1032" s="1332" t="str">
        <f t="shared" si="1019"/>
        <v/>
      </c>
      <c r="EX1032" s="1275" t="str">
        <f t="shared" si="1001"/>
        <v/>
      </c>
      <c r="EY1032" s="1275" t="str">
        <f t="shared" si="1002"/>
        <v/>
      </c>
      <c r="EZ1032" s="1275" t="str">
        <f t="shared" si="1003"/>
        <v/>
      </c>
      <c r="FA1032" s="1275" t="str">
        <f t="shared" si="1004"/>
        <v/>
      </c>
      <c r="FB1032" s="1275" t="str">
        <f t="shared" si="1005"/>
        <v/>
      </c>
      <c r="FC1032" s="1333" t="str">
        <f t="shared" si="1006"/>
        <v/>
      </c>
      <c r="FE1032" s="1234" t="str">
        <f t="shared" si="1007"/>
        <v xml:space="preserve"> </v>
      </c>
      <c r="FF1032" s="1234" t="str">
        <f t="shared" si="1008"/>
        <v xml:space="preserve"> </v>
      </c>
      <c r="FG1032" s="1234" t="str">
        <f t="shared" si="1009"/>
        <v xml:space="preserve"> </v>
      </c>
      <c r="FH1032" s="1234" t="str">
        <f t="shared" si="1010"/>
        <v xml:space="preserve"> </v>
      </c>
      <c r="FI1032" s="1234" t="str">
        <f t="shared" si="981"/>
        <v xml:space="preserve"> </v>
      </c>
      <c r="FJ1032" s="1234" t="str">
        <f t="shared" si="1011"/>
        <v xml:space="preserve"> </v>
      </c>
      <c r="FK1032" s="1234">
        <f t="shared" si="982"/>
        <v>0</v>
      </c>
      <c r="FL1032" s="1227"/>
      <c r="FM1032" s="1234" t="str">
        <f t="shared" si="983"/>
        <v xml:space="preserve"> </v>
      </c>
      <c r="FN1032" s="1234" t="str">
        <f t="shared" si="984"/>
        <v xml:space="preserve"> </v>
      </c>
      <c r="FO1032" s="1234" t="str">
        <f t="shared" si="1012"/>
        <v xml:space="preserve"> </v>
      </c>
      <c r="FP1032" s="1234" t="str">
        <f t="shared" si="1013"/>
        <v xml:space="preserve"> </v>
      </c>
      <c r="FQ1032" s="1234" t="str">
        <f t="shared" si="985"/>
        <v xml:space="preserve"> </v>
      </c>
      <c r="FR1032" s="1234" t="str">
        <f t="shared" si="1014"/>
        <v xml:space="preserve"> </v>
      </c>
      <c r="FS1032" s="1234">
        <f t="shared" si="1020"/>
        <v>0</v>
      </c>
      <c r="FT1032" s="1227"/>
      <c r="FU1032" s="1234" t="str">
        <f t="shared" si="1015"/>
        <v xml:space="preserve"> </v>
      </c>
      <c r="FV1032" s="1234" t="str">
        <f t="shared" si="1016"/>
        <v xml:space="preserve"> </v>
      </c>
      <c r="FW1032" s="1234" t="str">
        <f t="shared" si="1017"/>
        <v xml:space="preserve"> </v>
      </c>
      <c r="FX1032" s="1234" t="str">
        <f t="shared" si="986"/>
        <v xml:space="preserve"> </v>
      </c>
      <c r="FY1032" s="1234" t="str">
        <f t="shared" si="987"/>
        <v xml:space="preserve"> </v>
      </c>
      <c r="FZ1032" s="1234" t="str">
        <f t="shared" si="1018"/>
        <v xml:space="preserve"> </v>
      </c>
      <c r="GA1032" s="1234">
        <f t="shared" si="988"/>
        <v>0</v>
      </c>
      <c r="GB1032" s="1227"/>
      <c r="GC1032" s="1234" t="str">
        <f t="shared" si="989"/>
        <v xml:space="preserve"> </v>
      </c>
      <c r="GD1032" s="1234" t="str">
        <f t="shared" si="990"/>
        <v xml:space="preserve"> </v>
      </c>
      <c r="GE1032" s="1234" t="str">
        <f t="shared" si="991"/>
        <v xml:space="preserve"> </v>
      </c>
      <c r="GF1032" s="1234" t="str">
        <f t="shared" si="992"/>
        <v xml:space="preserve"> </v>
      </c>
      <c r="GG1032" s="1234" t="str">
        <f t="shared" si="993"/>
        <v xml:space="preserve"> </v>
      </c>
      <c r="GH1032" s="1234" t="str">
        <f t="shared" si="994"/>
        <v xml:space="preserve"> </v>
      </c>
      <c r="GI1032" s="1234" t="str">
        <f t="shared" si="995"/>
        <v xml:space="preserve"> </v>
      </c>
      <c r="GJ1032" s="1234" t="str">
        <f t="shared" si="996"/>
        <v xml:space="preserve"> </v>
      </c>
      <c r="GK1032" s="1234" t="str">
        <f t="shared" si="997"/>
        <v xml:space="preserve"> </v>
      </c>
      <c r="GL1032" s="1234" t="str">
        <f t="shared" si="998"/>
        <v xml:space="preserve"> </v>
      </c>
      <c r="GM1032" s="1234" t="str">
        <f t="shared" si="999"/>
        <v xml:space="preserve"> </v>
      </c>
      <c r="GN1032" s="1234">
        <f t="shared" si="1000"/>
        <v>0</v>
      </c>
    </row>
    <row r="1033" spans="1:196" s="100" customFormat="1" ht="27" customHeight="1" thickTop="1" thickBot="1">
      <c r="A1033" s="1208">
        <f>【A票】【D票】!$D$10</f>
        <v>0</v>
      </c>
      <c r="B1033" s="1212">
        <f>【A票】【D票】!$H$10</f>
        <v>0</v>
      </c>
      <c r="C1033" s="1213" t="str">
        <f>【A票】【D票】!$K$10</f>
        <v xml:space="preserve"> </v>
      </c>
      <c r="D1033" s="1214">
        <f t="shared" si="974"/>
        <v>942</v>
      </c>
      <c r="E1033" s="914"/>
      <c r="F1033" s="467"/>
      <c r="G1033" s="469"/>
      <c r="H1033" s="224" t="str">
        <f t="shared" si="1021"/>
        <v xml:space="preserve"> </v>
      </c>
      <c r="I1033" s="704"/>
      <c r="J1033" s="117"/>
      <c r="K1033" s="117"/>
      <c r="L1033" s="117"/>
      <c r="M1033" s="117"/>
      <c r="N1033" s="117"/>
      <c r="O1033" s="117"/>
      <c r="P1033" s="117"/>
      <c r="Q1033" s="117"/>
      <c r="R1033" s="117"/>
      <c r="S1033" s="117"/>
      <c r="T1033" s="254"/>
      <c r="U1033" s="646"/>
      <c r="V1033" s="646"/>
      <c r="W1033" s="114"/>
      <c r="X1033" s="254"/>
      <c r="Y1033" s="224" t="str">
        <f t="shared" si="1022"/>
        <v xml:space="preserve"> </v>
      </c>
      <c r="Z1033" s="579"/>
      <c r="AA1033" s="704"/>
      <c r="AB1033" s="119"/>
      <c r="AC1033" s="224" t="str">
        <f t="shared" si="976"/>
        <v xml:space="preserve"> </v>
      </c>
      <c r="AD1033" s="115"/>
      <c r="AE1033" s="253"/>
      <c r="AF1033" s="704"/>
      <c r="AG1033" s="727"/>
      <c r="AH1033" s="727"/>
      <c r="AI1033" s="727"/>
      <c r="AJ1033" s="727"/>
      <c r="AK1033" s="591"/>
      <c r="AL1033" s="727"/>
      <c r="AM1033" s="727"/>
      <c r="AN1033" s="727"/>
      <c r="AO1033" s="727"/>
      <c r="AP1033" s="727"/>
      <c r="AQ1033" s="727"/>
      <c r="AR1033" s="727"/>
      <c r="AS1033" s="727"/>
      <c r="AT1033" s="727"/>
      <c r="AU1033" s="727"/>
      <c r="AV1033" s="727"/>
      <c r="AW1033" s="727"/>
      <c r="AX1033" s="727"/>
      <c r="AY1033" s="727"/>
      <c r="AZ1033" s="727"/>
      <c r="BA1033" s="727"/>
      <c r="BB1033" s="727"/>
      <c r="BC1033" s="821"/>
      <c r="BD1033" s="727"/>
      <c r="BE1033" s="727"/>
      <c r="BF1033" s="727"/>
      <c r="BG1033" s="727"/>
      <c r="BH1033" s="727"/>
      <c r="BI1033" s="727"/>
      <c r="BJ1033" s="727"/>
      <c r="BK1033" s="727"/>
      <c r="BL1033" s="821"/>
      <c r="BM1033" s="727"/>
      <c r="BN1033" s="727"/>
      <c r="BO1033" s="727"/>
      <c r="BP1033" s="727"/>
      <c r="BQ1033" s="727"/>
      <c r="BR1033" s="821"/>
      <c r="BS1033" s="727"/>
      <c r="BT1033" s="727"/>
      <c r="BU1033" s="727"/>
      <c r="BV1033" s="591"/>
      <c r="BW1033" s="224" t="str">
        <f t="shared" si="1034"/>
        <v xml:space="preserve"> </v>
      </c>
      <c r="BX1033" s="471">
        <f t="shared" si="1023"/>
        <v>942</v>
      </c>
      <c r="BY1033" s="117"/>
      <c r="BZ1033" s="117"/>
      <c r="CA1033" s="117"/>
      <c r="CB1033" s="117"/>
      <c r="CC1033" s="117"/>
      <c r="CD1033" s="461"/>
      <c r="CE1033" s="236"/>
      <c r="CF1033" s="224" t="str">
        <f t="shared" si="1024"/>
        <v xml:space="preserve"> </v>
      </c>
      <c r="CG1033" s="116"/>
      <c r="CH1033" s="117"/>
      <c r="CI1033" s="117"/>
      <c r="CJ1033" s="117"/>
      <c r="CK1033" s="472"/>
      <c r="CL1033" s="472"/>
      <c r="CM1033" s="472"/>
      <c r="CN1033" s="472"/>
      <c r="CO1033" s="117"/>
      <c r="CP1033" s="253"/>
      <c r="CQ1033" s="120"/>
      <c r="CR1033" s="224" t="str" cm="1">
        <f t="array" ref="CR1033">IF(AND(SUM(COUNTIF(CG1033:CM1033,{"*不明*","*その他*"})+COUNTIF(CO1033:CP1033,{"*不明*","*その他*"}))&gt;0,CQ1033=""),"その他・不明の場合,10)具体的内容、理由を記入",IF(OR(AND(CI1033=CI$65,COUNTA(CJ1033:CM1033)&lt;4),AND(OR(CI1033=CI$63,CI1033=CI$64,CI1033=CI$66,CI1033=CI$67,CI1033=CI$68,CI1033=""),COUNTA(CJ1033:CM1033)&gt;0)),"3)介護保険認定済→要介護度、認知症自立度、寝たきり度、介護保険サービス記入",IF(OR(AND(OR(CM1033=CM$63,CM1033=CM$64),CN1033=""),AND(OR(CM1033=CM$65,CM1033=CM$66),CN1033&lt;&gt;"")),"7)介護保険サービス受けている/過去受けていた→具体的内容記入"," ")))</f>
        <v xml:space="preserve"> </v>
      </c>
      <c r="CS1033" s="224" t="str">
        <f t="shared" si="1025"/>
        <v xml:space="preserve"> </v>
      </c>
      <c r="CT1033" s="116"/>
      <c r="CU1033" s="253"/>
      <c r="CV1033" s="117"/>
      <c r="CW1033" s="117"/>
      <c r="CX1033" s="253"/>
      <c r="CY1033" s="117"/>
      <c r="CZ1033" s="117"/>
      <c r="DA1033" s="253"/>
      <c r="DB1033" s="117"/>
      <c r="DC1033" s="224" t="str">
        <f t="shared" si="1026"/>
        <v xml:space="preserve"> </v>
      </c>
      <c r="DD1033" s="224" t="str">
        <f t="shared" si="1027"/>
        <v xml:space="preserve"> </v>
      </c>
      <c r="DE1033" s="224" t="str">
        <f t="shared" si="977"/>
        <v xml:space="preserve"> </v>
      </c>
      <c r="DF1033" s="121"/>
      <c r="DG1033" s="114"/>
      <c r="DH1033" s="704"/>
      <c r="DI1033" s="119"/>
      <c r="DJ1033" s="187"/>
      <c r="DK1033" s="254"/>
      <c r="DL1033" s="224" t="str">
        <f t="shared" si="978"/>
        <v xml:space="preserve"> </v>
      </c>
      <c r="DM1033" s="224" t="str">
        <f t="shared" si="1028"/>
        <v xml:space="preserve"> </v>
      </c>
      <c r="DN1033" s="474"/>
      <c r="DO1033" s="117"/>
      <c r="DP1033" s="117"/>
      <c r="DQ1033" s="117"/>
      <c r="DR1033" s="117"/>
      <c r="DS1033" s="117"/>
      <c r="DT1033" s="254"/>
      <c r="DU1033" s="476"/>
      <c r="DV1033" s="224" t="str">
        <f t="shared" si="979"/>
        <v xml:space="preserve"> </v>
      </c>
      <c r="DW1033" s="115"/>
      <c r="DX1033" s="470"/>
      <c r="DY1033" s="117"/>
      <c r="DZ1033" s="704"/>
      <c r="EA1033" s="224" t="str">
        <f t="shared" si="980"/>
        <v xml:space="preserve"> </v>
      </c>
      <c r="EB1033" s="906"/>
      <c r="EC1033" s="904"/>
      <c r="ED1033" s="904"/>
      <c r="EE1033" s="904"/>
      <c r="EF1033" s="904"/>
      <c r="EG1033" s="904"/>
      <c r="EH1033" s="904"/>
      <c r="EI1033" s="904"/>
      <c r="EJ1033" s="904"/>
      <c r="EK1033" s="905"/>
      <c r="EL1033" s="80"/>
      <c r="EM1033" s="224" t="str">
        <f t="shared" si="1029"/>
        <v xml:space="preserve"> </v>
      </c>
      <c r="EN1033" s="224" t="str">
        <f t="shared" si="1030"/>
        <v xml:space="preserve"> </v>
      </c>
      <c r="EO1033" s="115"/>
      <c r="EP1033" s="1050"/>
      <c r="EQ1033" s="253"/>
      <c r="ER1033" s="117"/>
      <c r="ES1033" s="1258">
        <f t="shared" si="1031"/>
        <v>942</v>
      </c>
      <c r="ET1033" s="224" t="str">
        <f t="shared" si="1032"/>
        <v xml:space="preserve"> </v>
      </c>
      <c r="EU1033" s="477" t="str">
        <f t="shared" si="1033"/>
        <v/>
      </c>
      <c r="EV1033" s="1334" t="str">
        <f t="shared" si="975"/>
        <v xml:space="preserve"> </v>
      </c>
      <c r="EW1033" s="1332" t="str">
        <f t="shared" si="1019"/>
        <v/>
      </c>
      <c r="EX1033" s="1275" t="str">
        <f t="shared" si="1001"/>
        <v/>
      </c>
      <c r="EY1033" s="1275" t="str">
        <f t="shared" si="1002"/>
        <v/>
      </c>
      <c r="EZ1033" s="1275" t="str">
        <f t="shared" si="1003"/>
        <v/>
      </c>
      <c r="FA1033" s="1275" t="str">
        <f t="shared" si="1004"/>
        <v/>
      </c>
      <c r="FB1033" s="1275" t="str">
        <f t="shared" si="1005"/>
        <v/>
      </c>
      <c r="FC1033" s="1333" t="str">
        <f t="shared" si="1006"/>
        <v/>
      </c>
      <c r="FE1033" s="1234" t="str">
        <f t="shared" si="1007"/>
        <v xml:space="preserve"> </v>
      </c>
      <c r="FF1033" s="1234" t="str">
        <f t="shared" si="1008"/>
        <v xml:space="preserve"> </v>
      </c>
      <c r="FG1033" s="1234" t="str">
        <f t="shared" si="1009"/>
        <v xml:space="preserve"> </v>
      </c>
      <c r="FH1033" s="1234" t="str">
        <f t="shared" si="1010"/>
        <v xml:space="preserve"> </v>
      </c>
      <c r="FI1033" s="1234" t="str">
        <f t="shared" si="981"/>
        <v xml:space="preserve"> </v>
      </c>
      <c r="FJ1033" s="1234" t="str">
        <f t="shared" si="1011"/>
        <v xml:space="preserve"> </v>
      </c>
      <c r="FK1033" s="1234">
        <f t="shared" si="982"/>
        <v>0</v>
      </c>
      <c r="FL1033" s="1227"/>
      <c r="FM1033" s="1234" t="str">
        <f t="shared" si="983"/>
        <v xml:space="preserve"> </v>
      </c>
      <c r="FN1033" s="1234" t="str">
        <f t="shared" si="984"/>
        <v xml:space="preserve"> </v>
      </c>
      <c r="FO1033" s="1234" t="str">
        <f t="shared" si="1012"/>
        <v xml:space="preserve"> </v>
      </c>
      <c r="FP1033" s="1234" t="str">
        <f t="shared" si="1013"/>
        <v xml:space="preserve"> </v>
      </c>
      <c r="FQ1033" s="1234" t="str">
        <f t="shared" si="985"/>
        <v xml:space="preserve"> </v>
      </c>
      <c r="FR1033" s="1234" t="str">
        <f t="shared" si="1014"/>
        <v xml:space="preserve"> </v>
      </c>
      <c r="FS1033" s="1234">
        <f t="shared" si="1020"/>
        <v>0</v>
      </c>
      <c r="FT1033" s="1227"/>
      <c r="FU1033" s="1234" t="str">
        <f t="shared" si="1015"/>
        <v xml:space="preserve"> </v>
      </c>
      <c r="FV1033" s="1234" t="str">
        <f t="shared" si="1016"/>
        <v xml:space="preserve"> </v>
      </c>
      <c r="FW1033" s="1234" t="str">
        <f t="shared" si="1017"/>
        <v xml:space="preserve"> </v>
      </c>
      <c r="FX1033" s="1234" t="str">
        <f t="shared" si="986"/>
        <v xml:space="preserve"> </v>
      </c>
      <c r="FY1033" s="1234" t="str">
        <f t="shared" si="987"/>
        <v xml:space="preserve"> </v>
      </c>
      <c r="FZ1033" s="1234" t="str">
        <f t="shared" si="1018"/>
        <v xml:space="preserve"> </v>
      </c>
      <c r="GA1033" s="1234">
        <f t="shared" si="988"/>
        <v>0</v>
      </c>
      <c r="GB1033" s="1227"/>
      <c r="GC1033" s="1234" t="str">
        <f t="shared" si="989"/>
        <v xml:space="preserve"> </v>
      </c>
      <c r="GD1033" s="1234" t="str">
        <f t="shared" si="990"/>
        <v xml:space="preserve"> </v>
      </c>
      <c r="GE1033" s="1234" t="str">
        <f t="shared" si="991"/>
        <v xml:space="preserve"> </v>
      </c>
      <c r="GF1033" s="1234" t="str">
        <f t="shared" si="992"/>
        <v xml:space="preserve"> </v>
      </c>
      <c r="GG1033" s="1234" t="str">
        <f t="shared" si="993"/>
        <v xml:space="preserve"> </v>
      </c>
      <c r="GH1033" s="1234" t="str">
        <f t="shared" si="994"/>
        <v xml:space="preserve"> </v>
      </c>
      <c r="GI1033" s="1234" t="str">
        <f t="shared" si="995"/>
        <v xml:space="preserve"> </v>
      </c>
      <c r="GJ1033" s="1234" t="str">
        <f t="shared" si="996"/>
        <v xml:space="preserve"> </v>
      </c>
      <c r="GK1033" s="1234" t="str">
        <f t="shared" si="997"/>
        <v xml:space="preserve"> </v>
      </c>
      <c r="GL1033" s="1234" t="str">
        <f t="shared" si="998"/>
        <v xml:space="preserve"> </v>
      </c>
      <c r="GM1033" s="1234" t="str">
        <f t="shared" si="999"/>
        <v xml:space="preserve"> </v>
      </c>
      <c r="GN1033" s="1234">
        <f t="shared" si="1000"/>
        <v>0</v>
      </c>
    </row>
    <row r="1034" spans="1:196" s="100" customFormat="1" ht="27" customHeight="1" thickTop="1" thickBot="1">
      <c r="A1034" s="1208">
        <f>【A票】【D票】!$D$10</f>
        <v>0</v>
      </c>
      <c r="B1034" s="1212">
        <f>【A票】【D票】!$H$10</f>
        <v>0</v>
      </c>
      <c r="C1034" s="1213" t="str">
        <f>【A票】【D票】!$K$10</f>
        <v xml:space="preserve"> </v>
      </c>
      <c r="D1034" s="1214">
        <f t="shared" si="974"/>
        <v>943</v>
      </c>
      <c r="E1034" s="914"/>
      <c r="F1034" s="467"/>
      <c r="G1034" s="469"/>
      <c r="H1034" s="224" t="str">
        <f t="shared" si="1021"/>
        <v xml:space="preserve"> </v>
      </c>
      <c r="I1034" s="704"/>
      <c r="J1034" s="117"/>
      <c r="K1034" s="117"/>
      <c r="L1034" s="117"/>
      <c r="M1034" s="117"/>
      <c r="N1034" s="117"/>
      <c r="O1034" s="117"/>
      <c r="P1034" s="117"/>
      <c r="Q1034" s="117"/>
      <c r="R1034" s="117"/>
      <c r="S1034" s="117"/>
      <c r="T1034" s="254"/>
      <c r="U1034" s="646"/>
      <c r="V1034" s="646"/>
      <c r="W1034" s="114"/>
      <c r="X1034" s="254"/>
      <c r="Y1034" s="224" t="str">
        <f t="shared" si="1022"/>
        <v xml:space="preserve"> </v>
      </c>
      <c r="Z1034" s="579"/>
      <c r="AA1034" s="704"/>
      <c r="AB1034" s="119"/>
      <c r="AC1034" s="224" t="str">
        <f t="shared" si="976"/>
        <v xml:space="preserve"> </v>
      </c>
      <c r="AD1034" s="115"/>
      <c r="AE1034" s="253"/>
      <c r="AF1034" s="704"/>
      <c r="AG1034" s="727"/>
      <c r="AH1034" s="727"/>
      <c r="AI1034" s="727"/>
      <c r="AJ1034" s="727"/>
      <c r="AK1034" s="591"/>
      <c r="AL1034" s="727"/>
      <c r="AM1034" s="727"/>
      <c r="AN1034" s="727"/>
      <c r="AO1034" s="727"/>
      <c r="AP1034" s="727"/>
      <c r="AQ1034" s="727"/>
      <c r="AR1034" s="727"/>
      <c r="AS1034" s="727"/>
      <c r="AT1034" s="727"/>
      <c r="AU1034" s="727"/>
      <c r="AV1034" s="727"/>
      <c r="AW1034" s="727"/>
      <c r="AX1034" s="727"/>
      <c r="AY1034" s="727"/>
      <c r="AZ1034" s="727"/>
      <c r="BA1034" s="727"/>
      <c r="BB1034" s="727"/>
      <c r="BC1034" s="821"/>
      <c r="BD1034" s="727"/>
      <c r="BE1034" s="727"/>
      <c r="BF1034" s="727"/>
      <c r="BG1034" s="727"/>
      <c r="BH1034" s="727"/>
      <c r="BI1034" s="727"/>
      <c r="BJ1034" s="727"/>
      <c r="BK1034" s="727"/>
      <c r="BL1034" s="821"/>
      <c r="BM1034" s="727"/>
      <c r="BN1034" s="727"/>
      <c r="BO1034" s="727"/>
      <c r="BP1034" s="727"/>
      <c r="BQ1034" s="727"/>
      <c r="BR1034" s="821"/>
      <c r="BS1034" s="727"/>
      <c r="BT1034" s="727"/>
      <c r="BU1034" s="727"/>
      <c r="BV1034" s="591"/>
      <c r="BW1034" s="224" t="str">
        <f t="shared" si="1034"/>
        <v xml:space="preserve"> </v>
      </c>
      <c r="BX1034" s="471">
        <f t="shared" si="1023"/>
        <v>943</v>
      </c>
      <c r="BY1034" s="117"/>
      <c r="BZ1034" s="117"/>
      <c r="CA1034" s="117"/>
      <c r="CB1034" s="117"/>
      <c r="CC1034" s="117"/>
      <c r="CD1034" s="461"/>
      <c r="CE1034" s="236"/>
      <c r="CF1034" s="224" t="str">
        <f t="shared" si="1024"/>
        <v xml:space="preserve"> </v>
      </c>
      <c r="CG1034" s="116"/>
      <c r="CH1034" s="117"/>
      <c r="CI1034" s="117"/>
      <c r="CJ1034" s="117"/>
      <c r="CK1034" s="472"/>
      <c r="CL1034" s="472"/>
      <c r="CM1034" s="472"/>
      <c r="CN1034" s="472"/>
      <c r="CO1034" s="117"/>
      <c r="CP1034" s="253"/>
      <c r="CQ1034" s="120"/>
      <c r="CR1034" s="224" t="str" cm="1">
        <f t="array" ref="CR1034">IF(AND(SUM(COUNTIF(CG1034:CM1034,{"*不明*","*その他*"})+COUNTIF(CO1034:CP1034,{"*不明*","*その他*"}))&gt;0,CQ1034=""),"その他・不明の場合,10)具体的内容、理由を記入",IF(OR(AND(CI1034=CI$65,COUNTA(CJ1034:CM1034)&lt;4),AND(OR(CI1034=CI$63,CI1034=CI$64,CI1034=CI$66,CI1034=CI$67,CI1034=CI$68,CI1034=""),COUNTA(CJ1034:CM1034)&gt;0)),"3)介護保険認定済→要介護度、認知症自立度、寝たきり度、介護保険サービス記入",IF(OR(AND(OR(CM1034=CM$63,CM1034=CM$64),CN1034=""),AND(OR(CM1034=CM$65,CM1034=CM$66),CN1034&lt;&gt;"")),"7)介護保険サービス受けている/過去受けていた→具体的内容記入"," ")))</f>
        <v xml:space="preserve"> </v>
      </c>
      <c r="CS1034" s="224" t="str">
        <f t="shared" si="1025"/>
        <v xml:space="preserve"> </v>
      </c>
      <c r="CT1034" s="116"/>
      <c r="CU1034" s="253"/>
      <c r="CV1034" s="117"/>
      <c r="CW1034" s="117"/>
      <c r="CX1034" s="253"/>
      <c r="CY1034" s="117"/>
      <c r="CZ1034" s="117"/>
      <c r="DA1034" s="253"/>
      <c r="DB1034" s="117"/>
      <c r="DC1034" s="224" t="str">
        <f t="shared" si="1026"/>
        <v xml:space="preserve"> </v>
      </c>
      <c r="DD1034" s="224" t="str">
        <f t="shared" si="1027"/>
        <v xml:space="preserve"> </v>
      </c>
      <c r="DE1034" s="224" t="str">
        <f t="shared" si="977"/>
        <v xml:space="preserve"> </v>
      </c>
      <c r="DF1034" s="121"/>
      <c r="DG1034" s="114"/>
      <c r="DH1034" s="704"/>
      <c r="DI1034" s="119"/>
      <c r="DJ1034" s="187"/>
      <c r="DK1034" s="254"/>
      <c r="DL1034" s="224" t="str">
        <f t="shared" si="978"/>
        <v xml:space="preserve"> </v>
      </c>
      <c r="DM1034" s="224" t="str">
        <f t="shared" si="1028"/>
        <v xml:space="preserve"> </v>
      </c>
      <c r="DN1034" s="474"/>
      <c r="DO1034" s="117"/>
      <c r="DP1034" s="117"/>
      <c r="DQ1034" s="117"/>
      <c r="DR1034" s="117"/>
      <c r="DS1034" s="117"/>
      <c r="DT1034" s="254"/>
      <c r="DU1034" s="476"/>
      <c r="DV1034" s="224" t="str">
        <f t="shared" si="979"/>
        <v xml:space="preserve"> </v>
      </c>
      <c r="DW1034" s="115"/>
      <c r="DX1034" s="470"/>
      <c r="DY1034" s="117"/>
      <c r="DZ1034" s="704"/>
      <c r="EA1034" s="224" t="str">
        <f t="shared" si="980"/>
        <v xml:space="preserve"> </v>
      </c>
      <c r="EB1034" s="906"/>
      <c r="EC1034" s="904"/>
      <c r="ED1034" s="904"/>
      <c r="EE1034" s="904"/>
      <c r="EF1034" s="904"/>
      <c r="EG1034" s="904"/>
      <c r="EH1034" s="904"/>
      <c r="EI1034" s="904"/>
      <c r="EJ1034" s="904"/>
      <c r="EK1034" s="905"/>
      <c r="EL1034" s="80"/>
      <c r="EM1034" s="224" t="str">
        <f t="shared" si="1029"/>
        <v xml:space="preserve"> </v>
      </c>
      <c r="EN1034" s="224" t="str">
        <f t="shared" si="1030"/>
        <v xml:space="preserve"> </v>
      </c>
      <c r="EO1034" s="115"/>
      <c r="EP1034" s="1050"/>
      <c r="EQ1034" s="253"/>
      <c r="ER1034" s="117"/>
      <c r="ES1034" s="1258">
        <f t="shared" si="1031"/>
        <v>943</v>
      </c>
      <c r="ET1034" s="224" t="str">
        <f t="shared" si="1032"/>
        <v xml:space="preserve"> </v>
      </c>
      <c r="EU1034" s="477" t="str">
        <f t="shared" si="1033"/>
        <v/>
      </c>
      <c r="EV1034" s="1334" t="str">
        <f t="shared" si="975"/>
        <v xml:space="preserve"> </v>
      </c>
      <c r="EW1034" s="1332" t="str">
        <f t="shared" si="1019"/>
        <v/>
      </c>
      <c r="EX1034" s="1275" t="str">
        <f t="shared" si="1001"/>
        <v/>
      </c>
      <c r="EY1034" s="1275" t="str">
        <f t="shared" si="1002"/>
        <v/>
      </c>
      <c r="EZ1034" s="1275" t="str">
        <f t="shared" si="1003"/>
        <v/>
      </c>
      <c r="FA1034" s="1275" t="str">
        <f t="shared" si="1004"/>
        <v/>
      </c>
      <c r="FB1034" s="1275" t="str">
        <f t="shared" si="1005"/>
        <v/>
      </c>
      <c r="FC1034" s="1333" t="str">
        <f t="shared" si="1006"/>
        <v/>
      </c>
      <c r="FE1034" s="1234" t="str">
        <f t="shared" si="1007"/>
        <v xml:space="preserve"> </v>
      </c>
      <c r="FF1034" s="1234" t="str">
        <f t="shared" si="1008"/>
        <v xml:space="preserve"> </v>
      </c>
      <c r="FG1034" s="1234" t="str">
        <f t="shared" si="1009"/>
        <v xml:space="preserve"> </v>
      </c>
      <c r="FH1034" s="1234" t="str">
        <f t="shared" si="1010"/>
        <v xml:space="preserve"> </v>
      </c>
      <c r="FI1034" s="1234" t="str">
        <f t="shared" si="981"/>
        <v xml:space="preserve"> </v>
      </c>
      <c r="FJ1034" s="1234" t="str">
        <f t="shared" si="1011"/>
        <v xml:space="preserve"> </v>
      </c>
      <c r="FK1034" s="1234">
        <f t="shared" si="982"/>
        <v>0</v>
      </c>
      <c r="FL1034" s="1227"/>
      <c r="FM1034" s="1234" t="str">
        <f t="shared" si="983"/>
        <v xml:space="preserve"> </v>
      </c>
      <c r="FN1034" s="1234" t="str">
        <f t="shared" si="984"/>
        <v xml:space="preserve"> </v>
      </c>
      <c r="FO1034" s="1234" t="str">
        <f t="shared" si="1012"/>
        <v xml:space="preserve"> </v>
      </c>
      <c r="FP1034" s="1234" t="str">
        <f t="shared" si="1013"/>
        <v xml:space="preserve"> </v>
      </c>
      <c r="FQ1034" s="1234" t="str">
        <f t="shared" si="985"/>
        <v xml:space="preserve"> </v>
      </c>
      <c r="FR1034" s="1234" t="str">
        <f t="shared" si="1014"/>
        <v xml:space="preserve"> </v>
      </c>
      <c r="FS1034" s="1234">
        <f t="shared" si="1020"/>
        <v>0</v>
      </c>
      <c r="FT1034" s="1227"/>
      <c r="FU1034" s="1234" t="str">
        <f t="shared" si="1015"/>
        <v xml:space="preserve"> </v>
      </c>
      <c r="FV1034" s="1234" t="str">
        <f t="shared" si="1016"/>
        <v xml:space="preserve"> </v>
      </c>
      <c r="FW1034" s="1234" t="str">
        <f t="shared" si="1017"/>
        <v xml:space="preserve"> </v>
      </c>
      <c r="FX1034" s="1234" t="str">
        <f t="shared" si="986"/>
        <v xml:space="preserve"> </v>
      </c>
      <c r="FY1034" s="1234" t="str">
        <f t="shared" si="987"/>
        <v xml:space="preserve"> </v>
      </c>
      <c r="FZ1034" s="1234" t="str">
        <f t="shared" si="1018"/>
        <v xml:space="preserve"> </v>
      </c>
      <c r="GA1034" s="1234">
        <f t="shared" si="988"/>
        <v>0</v>
      </c>
      <c r="GB1034" s="1227"/>
      <c r="GC1034" s="1234" t="str">
        <f t="shared" si="989"/>
        <v xml:space="preserve"> </v>
      </c>
      <c r="GD1034" s="1234" t="str">
        <f t="shared" si="990"/>
        <v xml:space="preserve"> </v>
      </c>
      <c r="GE1034" s="1234" t="str">
        <f t="shared" si="991"/>
        <v xml:space="preserve"> </v>
      </c>
      <c r="GF1034" s="1234" t="str">
        <f t="shared" si="992"/>
        <v xml:space="preserve"> </v>
      </c>
      <c r="GG1034" s="1234" t="str">
        <f t="shared" si="993"/>
        <v xml:space="preserve"> </v>
      </c>
      <c r="GH1034" s="1234" t="str">
        <f t="shared" si="994"/>
        <v xml:space="preserve"> </v>
      </c>
      <c r="GI1034" s="1234" t="str">
        <f t="shared" si="995"/>
        <v xml:space="preserve"> </v>
      </c>
      <c r="GJ1034" s="1234" t="str">
        <f t="shared" si="996"/>
        <v xml:space="preserve"> </v>
      </c>
      <c r="GK1034" s="1234" t="str">
        <f t="shared" si="997"/>
        <v xml:space="preserve"> </v>
      </c>
      <c r="GL1034" s="1234" t="str">
        <f t="shared" si="998"/>
        <v xml:space="preserve"> </v>
      </c>
      <c r="GM1034" s="1234" t="str">
        <f t="shared" si="999"/>
        <v xml:space="preserve"> </v>
      </c>
      <c r="GN1034" s="1234">
        <f t="shared" si="1000"/>
        <v>0</v>
      </c>
    </row>
    <row r="1035" spans="1:196" s="100" customFormat="1" ht="27" customHeight="1" thickTop="1" thickBot="1">
      <c r="A1035" s="1208">
        <f>【A票】【D票】!$D$10</f>
        <v>0</v>
      </c>
      <c r="B1035" s="1212">
        <f>【A票】【D票】!$H$10</f>
        <v>0</v>
      </c>
      <c r="C1035" s="1213" t="str">
        <f>【A票】【D票】!$K$10</f>
        <v xml:space="preserve"> </v>
      </c>
      <c r="D1035" s="1214">
        <f t="shared" si="974"/>
        <v>944</v>
      </c>
      <c r="E1035" s="914"/>
      <c r="F1035" s="467"/>
      <c r="G1035" s="469"/>
      <c r="H1035" s="224" t="str">
        <f t="shared" si="1021"/>
        <v xml:space="preserve"> </v>
      </c>
      <c r="I1035" s="704"/>
      <c r="J1035" s="117"/>
      <c r="K1035" s="117"/>
      <c r="L1035" s="117"/>
      <c r="M1035" s="117"/>
      <c r="N1035" s="117"/>
      <c r="O1035" s="117"/>
      <c r="P1035" s="117"/>
      <c r="Q1035" s="117"/>
      <c r="R1035" s="117"/>
      <c r="S1035" s="117"/>
      <c r="T1035" s="254"/>
      <c r="U1035" s="646"/>
      <c r="V1035" s="646"/>
      <c r="W1035" s="114"/>
      <c r="X1035" s="254"/>
      <c r="Y1035" s="224" t="str">
        <f t="shared" si="1022"/>
        <v xml:space="preserve"> </v>
      </c>
      <c r="Z1035" s="579"/>
      <c r="AA1035" s="704"/>
      <c r="AB1035" s="119"/>
      <c r="AC1035" s="224" t="str">
        <f t="shared" si="976"/>
        <v xml:space="preserve"> </v>
      </c>
      <c r="AD1035" s="115"/>
      <c r="AE1035" s="253"/>
      <c r="AF1035" s="704"/>
      <c r="AG1035" s="727"/>
      <c r="AH1035" s="727"/>
      <c r="AI1035" s="727"/>
      <c r="AJ1035" s="727"/>
      <c r="AK1035" s="591"/>
      <c r="AL1035" s="727"/>
      <c r="AM1035" s="727"/>
      <c r="AN1035" s="727"/>
      <c r="AO1035" s="727"/>
      <c r="AP1035" s="727"/>
      <c r="AQ1035" s="727"/>
      <c r="AR1035" s="727"/>
      <c r="AS1035" s="727"/>
      <c r="AT1035" s="727"/>
      <c r="AU1035" s="727"/>
      <c r="AV1035" s="727"/>
      <c r="AW1035" s="727"/>
      <c r="AX1035" s="727"/>
      <c r="AY1035" s="727"/>
      <c r="AZ1035" s="727"/>
      <c r="BA1035" s="727"/>
      <c r="BB1035" s="727"/>
      <c r="BC1035" s="821"/>
      <c r="BD1035" s="727"/>
      <c r="BE1035" s="727"/>
      <c r="BF1035" s="727"/>
      <c r="BG1035" s="727"/>
      <c r="BH1035" s="727"/>
      <c r="BI1035" s="727"/>
      <c r="BJ1035" s="727"/>
      <c r="BK1035" s="727"/>
      <c r="BL1035" s="821"/>
      <c r="BM1035" s="727"/>
      <c r="BN1035" s="727"/>
      <c r="BO1035" s="727"/>
      <c r="BP1035" s="727"/>
      <c r="BQ1035" s="727"/>
      <c r="BR1035" s="821"/>
      <c r="BS1035" s="727"/>
      <c r="BT1035" s="727"/>
      <c r="BU1035" s="727"/>
      <c r="BV1035" s="591"/>
      <c r="BW1035" s="224" t="str">
        <f t="shared" si="1034"/>
        <v xml:space="preserve"> </v>
      </c>
      <c r="BX1035" s="471">
        <f t="shared" si="1023"/>
        <v>944</v>
      </c>
      <c r="BY1035" s="117"/>
      <c r="BZ1035" s="117"/>
      <c r="CA1035" s="117"/>
      <c r="CB1035" s="117"/>
      <c r="CC1035" s="117"/>
      <c r="CD1035" s="461"/>
      <c r="CE1035" s="236"/>
      <c r="CF1035" s="224" t="str">
        <f t="shared" si="1024"/>
        <v xml:space="preserve"> </v>
      </c>
      <c r="CG1035" s="116"/>
      <c r="CH1035" s="117"/>
      <c r="CI1035" s="117"/>
      <c r="CJ1035" s="117"/>
      <c r="CK1035" s="472"/>
      <c r="CL1035" s="472"/>
      <c r="CM1035" s="472"/>
      <c r="CN1035" s="472"/>
      <c r="CO1035" s="117"/>
      <c r="CP1035" s="253"/>
      <c r="CQ1035" s="120"/>
      <c r="CR1035" s="224" t="str" cm="1">
        <f t="array" ref="CR1035">IF(AND(SUM(COUNTIF(CG1035:CM1035,{"*不明*","*その他*"})+COUNTIF(CO1035:CP1035,{"*不明*","*その他*"}))&gt;0,CQ1035=""),"その他・不明の場合,10)具体的内容、理由を記入",IF(OR(AND(CI1035=CI$65,COUNTA(CJ1035:CM1035)&lt;4),AND(OR(CI1035=CI$63,CI1035=CI$64,CI1035=CI$66,CI1035=CI$67,CI1035=CI$68,CI1035=""),COUNTA(CJ1035:CM1035)&gt;0)),"3)介護保険認定済→要介護度、認知症自立度、寝たきり度、介護保険サービス記入",IF(OR(AND(OR(CM1035=CM$63,CM1035=CM$64),CN1035=""),AND(OR(CM1035=CM$65,CM1035=CM$66),CN1035&lt;&gt;"")),"7)介護保険サービス受けている/過去受けていた→具体的内容記入"," ")))</f>
        <v xml:space="preserve"> </v>
      </c>
      <c r="CS1035" s="224" t="str">
        <f t="shared" si="1025"/>
        <v xml:space="preserve"> </v>
      </c>
      <c r="CT1035" s="116"/>
      <c r="CU1035" s="253"/>
      <c r="CV1035" s="117"/>
      <c r="CW1035" s="117"/>
      <c r="CX1035" s="253"/>
      <c r="CY1035" s="117"/>
      <c r="CZ1035" s="117"/>
      <c r="DA1035" s="253"/>
      <c r="DB1035" s="117"/>
      <c r="DC1035" s="224" t="str">
        <f t="shared" si="1026"/>
        <v xml:space="preserve"> </v>
      </c>
      <c r="DD1035" s="224" t="str">
        <f t="shared" si="1027"/>
        <v xml:space="preserve"> </v>
      </c>
      <c r="DE1035" s="224" t="str">
        <f t="shared" si="977"/>
        <v xml:space="preserve"> </v>
      </c>
      <c r="DF1035" s="121"/>
      <c r="DG1035" s="114"/>
      <c r="DH1035" s="704"/>
      <c r="DI1035" s="119"/>
      <c r="DJ1035" s="187"/>
      <c r="DK1035" s="254"/>
      <c r="DL1035" s="224" t="str">
        <f t="shared" si="978"/>
        <v xml:space="preserve"> </v>
      </c>
      <c r="DM1035" s="224" t="str">
        <f t="shared" si="1028"/>
        <v xml:space="preserve"> </v>
      </c>
      <c r="DN1035" s="474"/>
      <c r="DO1035" s="117"/>
      <c r="DP1035" s="117"/>
      <c r="DQ1035" s="117"/>
      <c r="DR1035" s="117"/>
      <c r="DS1035" s="117"/>
      <c r="DT1035" s="254"/>
      <c r="DU1035" s="476"/>
      <c r="DV1035" s="224" t="str">
        <f t="shared" si="979"/>
        <v xml:space="preserve"> </v>
      </c>
      <c r="DW1035" s="115"/>
      <c r="DX1035" s="470"/>
      <c r="DY1035" s="117"/>
      <c r="DZ1035" s="704"/>
      <c r="EA1035" s="224" t="str">
        <f t="shared" si="980"/>
        <v xml:space="preserve"> </v>
      </c>
      <c r="EB1035" s="906"/>
      <c r="EC1035" s="904"/>
      <c r="ED1035" s="904"/>
      <c r="EE1035" s="904"/>
      <c r="EF1035" s="904"/>
      <c r="EG1035" s="904"/>
      <c r="EH1035" s="904"/>
      <c r="EI1035" s="904"/>
      <c r="EJ1035" s="904"/>
      <c r="EK1035" s="905"/>
      <c r="EL1035" s="80"/>
      <c r="EM1035" s="224" t="str">
        <f t="shared" si="1029"/>
        <v xml:space="preserve"> </v>
      </c>
      <c r="EN1035" s="224" t="str">
        <f t="shared" si="1030"/>
        <v xml:space="preserve"> </v>
      </c>
      <c r="EO1035" s="115"/>
      <c r="EP1035" s="1050"/>
      <c r="EQ1035" s="253"/>
      <c r="ER1035" s="117"/>
      <c r="ES1035" s="1258">
        <f t="shared" si="1031"/>
        <v>944</v>
      </c>
      <c r="ET1035" s="224" t="str">
        <f t="shared" si="1032"/>
        <v xml:space="preserve"> </v>
      </c>
      <c r="EU1035" s="477" t="str">
        <f t="shared" si="1033"/>
        <v/>
      </c>
      <c r="EV1035" s="1334" t="str">
        <f t="shared" si="975"/>
        <v xml:space="preserve"> </v>
      </c>
      <c r="EW1035" s="1332" t="str">
        <f t="shared" si="1019"/>
        <v/>
      </c>
      <c r="EX1035" s="1275" t="str">
        <f t="shared" si="1001"/>
        <v/>
      </c>
      <c r="EY1035" s="1275" t="str">
        <f t="shared" si="1002"/>
        <v/>
      </c>
      <c r="EZ1035" s="1275" t="str">
        <f t="shared" si="1003"/>
        <v/>
      </c>
      <c r="FA1035" s="1275" t="str">
        <f t="shared" si="1004"/>
        <v/>
      </c>
      <c r="FB1035" s="1275" t="str">
        <f t="shared" si="1005"/>
        <v/>
      </c>
      <c r="FC1035" s="1333" t="str">
        <f t="shared" si="1006"/>
        <v/>
      </c>
      <c r="FE1035" s="1234" t="str">
        <f t="shared" si="1007"/>
        <v xml:space="preserve"> </v>
      </c>
      <c r="FF1035" s="1234" t="str">
        <f t="shared" si="1008"/>
        <v xml:space="preserve"> </v>
      </c>
      <c r="FG1035" s="1234" t="str">
        <f t="shared" si="1009"/>
        <v xml:space="preserve"> </v>
      </c>
      <c r="FH1035" s="1234" t="str">
        <f t="shared" si="1010"/>
        <v xml:space="preserve"> </v>
      </c>
      <c r="FI1035" s="1234" t="str">
        <f t="shared" si="981"/>
        <v xml:space="preserve"> </v>
      </c>
      <c r="FJ1035" s="1234" t="str">
        <f t="shared" si="1011"/>
        <v xml:space="preserve"> </v>
      </c>
      <c r="FK1035" s="1234">
        <f t="shared" si="982"/>
        <v>0</v>
      </c>
      <c r="FL1035" s="1227"/>
      <c r="FM1035" s="1234" t="str">
        <f t="shared" si="983"/>
        <v xml:space="preserve"> </v>
      </c>
      <c r="FN1035" s="1234" t="str">
        <f t="shared" si="984"/>
        <v xml:space="preserve"> </v>
      </c>
      <c r="FO1035" s="1234" t="str">
        <f t="shared" si="1012"/>
        <v xml:space="preserve"> </v>
      </c>
      <c r="FP1035" s="1234" t="str">
        <f t="shared" si="1013"/>
        <v xml:space="preserve"> </v>
      </c>
      <c r="FQ1035" s="1234" t="str">
        <f t="shared" si="985"/>
        <v xml:space="preserve"> </v>
      </c>
      <c r="FR1035" s="1234" t="str">
        <f t="shared" si="1014"/>
        <v xml:space="preserve"> </v>
      </c>
      <c r="FS1035" s="1234">
        <f t="shared" si="1020"/>
        <v>0</v>
      </c>
      <c r="FT1035" s="1227"/>
      <c r="FU1035" s="1234" t="str">
        <f t="shared" si="1015"/>
        <v xml:space="preserve"> </v>
      </c>
      <c r="FV1035" s="1234" t="str">
        <f t="shared" si="1016"/>
        <v xml:space="preserve"> </v>
      </c>
      <c r="FW1035" s="1234" t="str">
        <f t="shared" si="1017"/>
        <v xml:space="preserve"> </v>
      </c>
      <c r="FX1035" s="1234" t="str">
        <f t="shared" si="986"/>
        <v xml:space="preserve"> </v>
      </c>
      <c r="FY1035" s="1234" t="str">
        <f t="shared" si="987"/>
        <v xml:space="preserve"> </v>
      </c>
      <c r="FZ1035" s="1234" t="str">
        <f t="shared" si="1018"/>
        <v xml:space="preserve"> </v>
      </c>
      <c r="GA1035" s="1234">
        <f t="shared" si="988"/>
        <v>0</v>
      </c>
      <c r="GB1035" s="1227"/>
      <c r="GC1035" s="1234" t="str">
        <f t="shared" si="989"/>
        <v xml:space="preserve"> </v>
      </c>
      <c r="GD1035" s="1234" t="str">
        <f t="shared" si="990"/>
        <v xml:space="preserve"> </v>
      </c>
      <c r="GE1035" s="1234" t="str">
        <f t="shared" si="991"/>
        <v xml:space="preserve"> </v>
      </c>
      <c r="GF1035" s="1234" t="str">
        <f t="shared" si="992"/>
        <v xml:space="preserve"> </v>
      </c>
      <c r="GG1035" s="1234" t="str">
        <f t="shared" si="993"/>
        <v xml:space="preserve"> </v>
      </c>
      <c r="GH1035" s="1234" t="str">
        <f t="shared" si="994"/>
        <v xml:space="preserve"> </v>
      </c>
      <c r="GI1035" s="1234" t="str">
        <f t="shared" si="995"/>
        <v xml:space="preserve"> </v>
      </c>
      <c r="GJ1035" s="1234" t="str">
        <f t="shared" si="996"/>
        <v xml:space="preserve"> </v>
      </c>
      <c r="GK1035" s="1234" t="str">
        <f t="shared" si="997"/>
        <v xml:space="preserve"> </v>
      </c>
      <c r="GL1035" s="1234" t="str">
        <f t="shared" si="998"/>
        <v xml:space="preserve"> </v>
      </c>
      <c r="GM1035" s="1234" t="str">
        <f t="shared" si="999"/>
        <v xml:space="preserve"> </v>
      </c>
      <c r="GN1035" s="1234">
        <f t="shared" si="1000"/>
        <v>0</v>
      </c>
    </row>
    <row r="1036" spans="1:196" s="100" customFormat="1" ht="27" customHeight="1" thickTop="1" thickBot="1">
      <c r="A1036" s="1208">
        <f>【A票】【D票】!$D$10</f>
        <v>0</v>
      </c>
      <c r="B1036" s="1212">
        <f>【A票】【D票】!$H$10</f>
        <v>0</v>
      </c>
      <c r="C1036" s="1213" t="str">
        <f>【A票】【D票】!$K$10</f>
        <v xml:space="preserve"> </v>
      </c>
      <c r="D1036" s="1214">
        <f t="shared" si="974"/>
        <v>945</v>
      </c>
      <c r="E1036" s="914"/>
      <c r="F1036" s="467"/>
      <c r="G1036" s="469"/>
      <c r="H1036" s="224" t="str">
        <f t="shared" si="1021"/>
        <v xml:space="preserve"> </v>
      </c>
      <c r="I1036" s="704"/>
      <c r="J1036" s="117"/>
      <c r="K1036" s="117"/>
      <c r="L1036" s="117"/>
      <c r="M1036" s="117"/>
      <c r="N1036" s="117"/>
      <c r="O1036" s="117"/>
      <c r="P1036" s="117"/>
      <c r="Q1036" s="117"/>
      <c r="R1036" s="117"/>
      <c r="S1036" s="117"/>
      <c r="T1036" s="254"/>
      <c r="U1036" s="646"/>
      <c r="V1036" s="646"/>
      <c r="W1036" s="114"/>
      <c r="X1036" s="254"/>
      <c r="Y1036" s="224" t="str">
        <f t="shared" si="1022"/>
        <v xml:space="preserve"> </v>
      </c>
      <c r="Z1036" s="579"/>
      <c r="AA1036" s="704"/>
      <c r="AB1036" s="119"/>
      <c r="AC1036" s="224" t="str">
        <f t="shared" si="976"/>
        <v xml:space="preserve"> </v>
      </c>
      <c r="AD1036" s="115"/>
      <c r="AE1036" s="253"/>
      <c r="AF1036" s="704"/>
      <c r="AG1036" s="727"/>
      <c r="AH1036" s="727"/>
      <c r="AI1036" s="727"/>
      <c r="AJ1036" s="727"/>
      <c r="AK1036" s="591"/>
      <c r="AL1036" s="727"/>
      <c r="AM1036" s="727"/>
      <c r="AN1036" s="727"/>
      <c r="AO1036" s="727"/>
      <c r="AP1036" s="727"/>
      <c r="AQ1036" s="727"/>
      <c r="AR1036" s="727"/>
      <c r="AS1036" s="727"/>
      <c r="AT1036" s="727"/>
      <c r="AU1036" s="727"/>
      <c r="AV1036" s="727"/>
      <c r="AW1036" s="727"/>
      <c r="AX1036" s="727"/>
      <c r="AY1036" s="727"/>
      <c r="AZ1036" s="727"/>
      <c r="BA1036" s="727"/>
      <c r="BB1036" s="727"/>
      <c r="BC1036" s="821"/>
      <c r="BD1036" s="727"/>
      <c r="BE1036" s="727"/>
      <c r="BF1036" s="727"/>
      <c r="BG1036" s="727"/>
      <c r="BH1036" s="727"/>
      <c r="BI1036" s="727"/>
      <c r="BJ1036" s="727"/>
      <c r="BK1036" s="727"/>
      <c r="BL1036" s="821"/>
      <c r="BM1036" s="727"/>
      <c r="BN1036" s="727"/>
      <c r="BO1036" s="727"/>
      <c r="BP1036" s="727"/>
      <c r="BQ1036" s="727"/>
      <c r="BR1036" s="821"/>
      <c r="BS1036" s="727"/>
      <c r="BT1036" s="727"/>
      <c r="BU1036" s="727"/>
      <c r="BV1036" s="591"/>
      <c r="BW1036" s="224" t="str">
        <f t="shared" si="1034"/>
        <v xml:space="preserve"> </v>
      </c>
      <c r="BX1036" s="471">
        <f t="shared" si="1023"/>
        <v>945</v>
      </c>
      <c r="BY1036" s="117"/>
      <c r="BZ1036" s="117"/>
      <c r="CA1036" s="117"/>
      <c r="CB1036" s="117"/>
      <c r="CC1036" s="117"/>
      <c r="CD1036" s="461"/>
      <c r="CE1036" s="236"/>
      <c r="CF1036" s="224" t="str">
        <f t="shared" si="1024"/>
        <v xml:space="preserve"> </v>
      </c>
      <c r="CG1036" s="116"/>
      <c r="CH1036" s="117"/>
      <c r="CI1036" s="117"/>
      <c r="CJ1036" s="117"/>
      <c r="CK1036" s="472"/>
      <c r="CL1036" s="472"/>
      <c r="CM1036" s="472"/>
      <c r="CN1036" s="472"/>
      <c r="CO1036" s="117"/>
      <c r="CP1036" s="253"/>
      <c r="CQ1036" s="120"/>
      <c r="CR1036" s="224" t="str" cm="1">
        <f t="array" ref="CR1036">IF(AND(SUM(COUNTIF(CG1036:CM1036,{"*不明*","*その他*"})+COUNTIF(CO1036:CP1036,{"*不明*","*その他*"}))&gt;0,CQ1036=""),"その他・不明の場合,10)具体的内容、理由を記入",IF(OR(AND(CI1036=CI$65,COUNTA(CJ1036:CM1036)&lt;4),AND(OR(CI1036=CI$63,CI1036=CI$64,CI1036=CI$66,CI1036=CI$67,CI1036=CI$68,CI1036=""),COUNTA(CJ1036:CM1036)&gt;0)),"3)介護保険認定済→要介護度、認知症自立度、寝たきり度、介護保険サービス記入",IF(OR(AND(OR(CM1036=CM$63,CM1036=CM$64),CN1036=""),AND(OR(CM1036=CM$65,CM1036=CM$66),CN1036&lt;&gt;"")),"7)介護保険サービス受けている/過去受けていた→具体的内容記入"," ")))</f>
        <v xml:space="preserve"> </v>
      </c>
      <c r="CS1036" s="224" t="str">
        <f t="shared" si="1025"/>
        <v xml:space="preserve"> </v>
      </c>
      <c r="CT1036" s="116"/>
      <c r="CU1036" s="253"/>
      <c r="CV1036" s="117"/>
      <c r="CW1036" s="117"/>
      <c r="CX1036" s="253"/>
      <c r="CY1036" s="117"/>
      <c r="CZ1036" s="117"/>
      <c r="DA1036" s="253"/>
      <c r="DB1036" s="117"/>
      <c r="DC1036" s="224" t="str">
        <f t="shared" si="1026"/>
        <v xml:space="preserve"> </v>
      </c>
      <c r="DD1036" s="224" t="str">
        <f t="shared" si="1027"/>
        <v xml:space="preserve"> </v>
      </c>
      <c r="DE1036" s="224" t="str">
        <f t="shared" si="977"/>
        <v xml:space="preserve"> </v>
      </c>
      <c r="DF1036" s="121"/>
      <c r="DG1036" s="114"/>
      <c r="DH1036" s="704"/>
      <c r="DI1036" s="119"/>
      <c r="DJ1036" s="187"/>
      <c r="DK1036" s="254"/>
      <c r="DL1036" s="224" t="str">
        <f t="shared" si="978"/>
        <v xml:space="preserve"> </v>
      </c>
      <c r="DM1036" s="224" t="str">
        <f t="shared" si="1028"/>
        <v xml:space="preserve"> </v>
      </c>
      <c r="DN1036" s="474"/>
      <c r="DO1036" s="117"/>
      <c r="DP1036" s="117"/>
      <c r="DQ1036" s="117"/>
      <c r="DR1036" s="117"/>
      <c r="DS1036" s="117"/>
      <c r="DT1036" s="254"/>
      <c r="DU1036" s="476"/>
      <c r="DV1036" s="224" t="str">
        <f t="shared" si="979"/>
        <v xml:space="preserve"> </v>
      </c>
      <c r="DW1036" s="115"/>
      <c r="DX1036" s="470"/>
      <c r="DY1036" s="117"/>
      <c r="DZ1036" s="704"/>
      <c r="EA1036" s="224" t="str">
        <f t="shared" si="980"/>
        <v xml:space="preserve"> </v>
      </c>
      <c r="EB1036" s="906"/>
      <c r="EC1036" s="904"/>
      <c r="ED1036" s="904"/>
      <c r="EE1036" s="904"/>
      <c r="EF1036" s="904"/>
      <c r="EG1036" s="904"/>
      <c r="EH1036" s="904"/>
      <c r="EI1036" s="904"/>
      <c r="EJ1036" s="904"/>
      <c r="EK1036" s="905"/>
      <c r="EL1036" s="80"/>
      <c r="EM1036" s="224" t="str">
        <f t="shared" si="1029"/>
        <v xml:space="preserve"> </v>
      </c>
      <c r="EN1036" s="224" t="str">
        <f t="shared" si="1030"/>
        <v xml:space="preserve"> </v>
      </c>
      <c r="EO1036" s="115"/>
      <c r="EP1036" s="1050"/>
      <c r="EQ1036" s="253"/>
      <c r="ER1036" s="117"/>
      <c r="ES1036" s="1258">
        <f t="shared" si="1031"/>
        <v>945</v>
      </c>
      <c r="ET1036" s="224" t="str">
        <f t="shared" si="1032"/>
        <v xml:space="preserve"> </v>
      </c>
      <c r="EU1036" s="477" t="str">
        <f t="shared" si="1033"/>
        <v/>
      </c>
      <c r="EV1036" s="1334" t="str">
        <f t="shared" si="975"/>
        <v xml:space="preserve"> </v>
      </c>
      <c r="EW1036" s="1332" t="str">
        <f t="shared" si="1019"/>
        <v/>
      </c>
      <c r="EX1036" s="1275" t="str">
        <f t="shared" si="1001"/>
        <v/>
      </c>
      <c r="EY1036" s="1275" t="str">
        <f t="shared" si="1002"/>
        <v/>
      </c>
      <c r="EZ1036" s="1275" t="str">
        <f t="shared" si="1003"/>
        <v/>
      </c>
      <c r="FA1036" s="1275" t="str">
        <f t="shared" si="1004"/>
        <v/>
      </c>
      <c r="FB1036" s="1275" t="str">
        <f t="shared" si="1005"/>
        <v/>
      </c>
      <c r="FC1036" s="1333" t="str">
        <f t="shared" si="1006"/>
        <v/>
      </c>
      <c r="FE1036" s="1234" t="str">
        <f t="shared" si="1007"/>
        <v xml:space="preserve"> </v>
      </c>
      <c r="FF1036" s="1234" t="str">
        <f t="shared" si="1008"/>
        <v xml:space="preserve"> </v>
      </c>
      <c r="FG1036" s="1234" t="str">
        <f t="shared" si="1009"/>
        <v xml:space="preserve"> </v>
      </c>
      <c r="FH1036" s="1234" t="str">
        <f t="shared" si="1010"/>
        <v xml:space="preserve"> </v>
      </c>
      <c r="FI1036" s="1234" t="str">
        <f t="shared" si="981"/>
        <v xml:space="preserve"> </v>
      </c>
      <c r="FJ1036" s="1234" t="str">
        <f t="shared" si="1011"/>
        <v xml:space="preserve"> </v>
      </c>
      <c r="FK1036" s="1234">
        <f t="shared" si="982"/>
        <v>0</v>
      </c>
      <c r="FL1036" s="1227"/>
      <c r="FM1036" s="1234" t="str">
        <f t="shared" si="983"/>
        <v xml:space="preserve"> </v>
      </c>
      <c r="FN1036" s="1234" t="str">
        <f t="shared" si="984"/>
        <v xml:space="preserve"> </v>
      </c>
      <c r="FO1036" s="1234" t="str">
        <f t="shared" si="1012"/>
        <v xml:space="preserve"> </v>
      </c>
      <c r="FP1036" s="1234" t="str">
        <f t="shared" si="1013"/>
        <v xml:space="preserve"> </v>
      </c>
      <c r="FQ1036" s="1234" t="str">
        <f t="shared" si="985"/>
        <v xml:space="preserve"> </v>
      </c>
      <c r="FR1036" s="1234" t="str">
        <f t="shared" si="1014"/>
        <v xml:space="preserve"> </v>
      </c>
      <c r="FS1036" s="1234">
        <f t="shared" si="1020"/>
        <v>0</v>
      </c>
      <c r="FT1036" s="1227"/>
      <c r="FU1036" s="1234" t="str">
        <f t="shared" si="1015"/>
        <v xml:space="preserve"> </v>
      </c>
      <c r="FV1036" s="1234" t="str">
        <f t="shared" si="1016"/>
        <v xml:space="preserve"> </v>
      </c>
      <c r="FW1036" s="1234" t="str">
        <f t="shared" si="1017"/>
        <v xml:space="preserve"> </v>
      </c>
      <c r="FX1036" s="1234" t="str">
        <f t="shared" si="986"/>
        <v xml:space="preserve"> </v>
      </c>
      <c r="FY1036" s="1234" t="str">
        <f t="shared" si="987"/>
        <v xml:space="preserve"> </v>
      </c>
      <c r="FZ1036" s="1234" t="str">
        <f t="shared" si="1018"/>
        <v xml:space="preserve"> </v>
      </c>
      <c r="GA1036" s="1234">
        <f t="shared" si="988"/>
        <v>0</v>
      </c>
      <c r="GB1036" s="1227"/>
      <c r="GC1036" s="1234" t="str">
        <f t="shared" si="989"/>
        <v xml:space="preserve"> </v>
      </c>
      <c r="GD1036" s="1234" t="str">
        <f t="shared" si="990"/>
        <v xml:space="preserve"> </v>
      </c>
      <c r="GE1036" s="1234" t="str">
        <f t="shared" si="991"/>
        <v xml:space="preserve"> </v>
      </c>
      <c r="GF1036" s="1234" t="str">
        <f t="shared" si="992"/>
        <v xml:space="preserve"> </v>
      </c>
      <c r="GG1036" s="1234" t="str">
        <f t="shared" si="993"/>
        <v xml:space="preserve"> </v>
      </c>
      <c r="GH1036" s="1234" t="str">
        <f t="shared" si="994"/>
        <v xml:space="preserve"> </v>
      </c>
      <c r="GI1036" s="1234" t="str">
        <f t="shared" si="995"/>
        <v xml:space="preserve"> </v>
      </c>
      <c r="GJ1036" s="1234" t="str">
        <f t="shared" si="996"/>
        <v xml:space="preserve"> </v>
      </c>
      <c r="GK1036" s="1234" t="str">
        <f t="shared" si="997"/>
        <v xml:space="preserve"> </v>
      </c>
      <c r="GL1036" s="1234" t="str">
        <f t="shared" si="998"/>
        <v xml:space="preserve"> </v>
      </c>
      <c r="GM1036" s="1234" t="str">
        <f t="shared" si="999"/>
        <v xml:space="preserve"> </v>
      </c>
      <c r="GN1036" s="1234">
        <f t="shared" si="1000"/>
        <v>0</v>
      </c>
    </row>
    <row r="1037" spans="1:196" s="100" customFormat="1" ht="27" customHeight="1" thickTop="1" thickBot="1">
      <c r="A1037" s="1208">
        <f>【A票】【D票】!$D$10</f>
        <v>0</v>
      </c>
      <c r="B1037" s="1212">
        <f>【A票】【D票】!$H$10</f>
        <v>0</v>
      </c>
      <c r="C1037" s="1213" t="str">
        <f>【A票】【D票】!$K$10</f>
        <v xml:space="preserve"> </v>
      </c>
      <c r="D1037" s="1214">
        <f t="shared" si="974"/>
        <v>946</v>
      </c>
      <c r="E1037" s="914"/>
      <c r="F1037" s="467"/>
      <c r="G1037" s="469"/>
      <c r="H1037" s="224" t="str">
        <f t="shared" si="1021"/>
        <v xml:space="preserve"> </v>
      </c>
      <c r="I1037" s="704"/>
      <c r="J1037" s="117"/>
      <c r="K1037" s="117"/>
      <c r="L1037" s="117"/>
      <c r="M1037" s="117"/>
      <c r="N1037" s="117"/>
      <c r="O1037" s="117"/>
      <c r="P1037" s="117"/>
      <c r="Q1037" s="117"/>
      <c r="R1037" s="117"/>
      <c r="S1037" s="117"/>
      <c r="T1037" s="254"/>
      <c r="U1037" s="646"/>
      <c r="V1037" s="646"/>
      <c r="W1037" s="114"/>
      <c r="X1037" s="254"/>
      <c r="Y1037" s="224" t="str">
        <f t="shared" si="1022"/>
        <v xml:space="preserve"> </v>
      </c>
      <c r="Z1037" s="579"/>
      <c r="AA1037" s="704"/>
      <c r="AB1037" s="119"/>
      <c r="AC1037" s="224" t="str">
        <f t="shared" si="976"/>
        <v xml:space="preserve"> </v>
      </c>
      <c r="AD1037" s="115"/>
      <c r="AE1037" s="253"/>
      <c r="AF1037" s="704"/>
      <c r="AG1037" s="727"/>
      <c r="AH1037" s="727"/>
      <c r="AI1037" s="727"/>
      <c r="AJ1037" s="727"/>
      <c r="AK1037" s="591"/>
      <c r="AL1037" s="727"/>
      <c r="AM1037" s="727"/>
      <c r="AN1037" s="727"/>
      <c r="AO1037" s="727"/>
      <c r="AP1037" s="727"/>
      <c r="AQ1037" s="727"/>
      <c r="AR1037" s="727"/>
      <c r="AS1037" s="727"/>
      <c r="AT1037" s="727"/>
      <c r="AU1037" s="727"/>
      <c r="AV1037" s="727"/>
      <c r="AW1037" s="727"/>
      <c r="AX1037" s="727"/>
      <c r="AY1037" s="727"/>
      <c r="AZ1037" s="727"/>
      <c r="BA1037" s="727"/>
      <c r="BB1037" s="727"/>
      <c r="BC1037" s="821"/>
      <c r="BD1037" s="727"/>
      <c r="BE1037" s="727"/>
      <c r="BF1037" s="727"/>
      <c r="BG1037" s="727"/>
      <c r="BH1037" s="727"/>
      <c r="BI1037" s="727"/>
      <c r="BJ1037" s="727"/>
      <c r="BK1037" s="727"/>
      <c r="BL1037" s="821"/>
      <c r="BM1037" s="727"/>
      <c r="BN1037" s="727"/>
      <c r="BO1037" s="727"/>
      <c r="BP1037" s="727"/>
      <c r="BQ1037" s="727"/>
      <c r="BR1037" s="821"/>
      <c r="BS1037" s="727"/>
      <c r="BT1037" s="727"/>
      <c r="BU1037" s="727"/>
      <c r="BV1037" s="591"/>
      <c r="BW1037" s="224" t="str">
        <f t="shared" si="1034"/>
        <v xml:space="preserve"> </v>
      </c>
      <c r="BX1037" s="471">
        <f t="shared" si="1023"/>
        <v>946</v>
      </c>
      <c r="BY1037" s="117"/>
      <c r="BZ1037" s="117"/>
      <c r="CA1037" s="117"/>
      <c r="CB1037" s="117"/>
      <c r="CC1037" s="117"/>
      <c r="CD1037" s="461"/>
      <c r="CE1037" s="236"/>
      <c r="CF1037" s="224" t="str">
        <f t="shared" si="1024"/>
        <v xml:space="preserve"> </v>
      </c>
      <c r="CG1037" s="116"/>
      <c r="CH1037" s="117"/>
      <c r="CI1037" s="117"/>
      <c r="CJ1037" s="117"/>
      <c r="CK1037" s="472"/>
      <c r="CL1037" s="472"/>
      <c r="CM1037" s="472"/>
      <c r="CN1037" s="472"/>
      <c r="CO1037" s="117"/>
      <c r="CP1037" s="253"/>
      <c r="CQ1037" s="120"/>
      <c r="CR1037" s="224" t="str" cm="1">
        <f t="array" ref="CR1037">IF(AND(SUM(COUNTIF(CG1037:CM1037,{"*不明*","*その他*"})+COUNTIF(CO1037:CP1037,{"*不明*","*その他*"}))&gt;0,CQ1037=""),"その他・不明の場合,10)具体的内容、理由を記入",IF(OR(AND(CI1037=CI$65,COUNTA(CJ1037:CM1037)&lt;4),AND(OR(CI1037=CI$63,CI1037=CI$64,CI1037=CI$66,CI1037=CI$67,CI1037=CI$68,CI1037=""),COUNTA(CJ1037:CM1037)&gt;0)),"3)介護保険認定済→要介護度、認知症自立度、寝たきり度、介護保険サービス記入",IF(OR(AND(OR(CM1037=CM$63,CM1037=CM$64),CN1037=""),AND(OR(CM1037=CM$65,CM1037=CM$66),CN1037&lt;&gt;"")),"7)介護保険サービス受けている/過去受けていた→具体的内容記入"," ")))</f>
        <v xml:space="preserve"> </v>
      </c>
      <c r="CS1037" s="224" t="str">
        <f t="shared" si="1025"/>
        <v xml:space="preserve"> </v>
      </c>
      <c r="CT1037" s="116"/>
      <c r="CU1037" s="253"/>
      <c r="CV1037" s="117"/>
      <c r="CW1037" s="117"/>
      <c r="CX1037" s="253"/>
      <c r="CY1037" s="117"/>
      <c r="CZ1037" s="117"/>
      <c r="DA1037" s="253"/>
      <c r="DB1037" s="117"/>
      <c r="DC1037" s="224" t="str">
        <f t="shared" si="1026"/>
        <v xml:space="preserve"> </v>
      </c>
      <c r="DD1037" s="224" t="str">
        <f t="shared" si="1027"/>
        <v xml:space="preserve"> </v>
      </c>
      <c r="DE1037" s="224" t="str">
        <f t="shared" si="977"/>
        <v xml:space="preserve"> </v>
      </c>
      <c r="DF1037" s="121"/>
      <c r="DG1037" s="114"/>
      <c r="DH1037" s="704"/>
      <c r="DI1037" s="119"/>
      <c r="DJ1037" s="187"/>
      <c r="DK1037" s="254"/>
      <c r="DL1037" s="224" t="str">
        <f t="shared" si="978"/>
        <v xml:space="preserve"> </v>
      </c>
      <c r="DM1037" s="224" t="str">
        <f t="shared" si="1028"/>
        <v xml:space="preserve"> </v>
      </c>
      <c r="DN1037" s="474"/>
      <c r="DO1037" s="117"/>
      <c r="DP1037" s="117"/>
      <c r="DQ1037" s="117"/>
      <c r="DR1037" s="117"/>
      <c r="DS1037" s="117"/>
      <c r="DT1037" s="254"/>
      <c r="DU1037" s="476"/>
      <c r="DV1037" s="224" t="str">
        <f t="shared" si="979"/>
        <v xml:space="preserve"> </v>
      </c>
      <c r="DW1037" s="115"/>
      <c r="DX1037" s="470"/>
      <c r="DY1037" s="117"/>
      <c r="DZ1037" s="704"/>
      <c r="EA1037" s="224" t="str">
        <f t="shared" si="980"/>
        <v xml:space="preserve"> </v>
      </c>
      <c r="EB1037" s="906"/>
      <c r="EC1037" s="904"/>
      <c r="ED1037" s="904"/>
      <c r="EE1037" s="904"/>
      <c r="EF1037" s="904"/>
      <c r="EG1037" s="904"/>
      <c r="EH1037" s="904"/>
      <c r="EI1037" s="904"/>
      <c r="EJ1037" s="904"/>
      <c r="EK1037" s="905"/>
      <c r="EL1037" s="80"/>
      <c r="EM1037" s="224" t="str">
        <f t="shared" si="1029"/>
        <v xml:space="preserve"> </v>
      </c>
      <c r="EN1037" s="224" t="str">
        <f t="shared" si="1030"/>
        <v xml:space="preserve"> </v>
      </c>
      <c r="EO1037" s="115"/>
      <c r="EP1037" s="1050"/>
      <c r="EQ1037" s="253"/>
      <c r="ER1037" s="117"/>
      <c r="ES1037" s="1258">
        <f t="shared" si="1031"/>
        <v>946</v>
      </c>
      <c r="ET1037" s="224" t="str">
        <f t="shared" si="1032"/>
        <v xml:space="preserve"> </v>
      </c>
      <c r="EU1037" s="477" t="str">
        <f t="shared" si="1033"/>
        <v/>
      </c>
      <c r="EV1037" s="1334" t="str">
        <f t="shared" si="975"/>
        <v xml:space="preserve"> </v>
      </c>
      <c r="EW1037" s="1332" t="str">
        <f t="shared" si="1019"/>
        <v/>
      </c>
      <c r="EX1037" s="1275" t="str">
        <f t="shared" si="1001"/>
        <v/>
      </c>
      <c r="EY1037" s="1275" t="str">
        <f t="shared" si="1002"/>
        <v/>
      </c>
      <c r="EZ1037" s="1275" t="str">
        <f t="shared" si="1003"/>
        <v/>
      </c>
      <c r="FA1037" s="1275" t="str">
        <f t="shared" si="1004"/>
        <v/>
      </c>
      <c r="FB1037" s="1275" t="str">
        <f t="shared" si="1005"/>
        <v/>
      </c>
      <c r="FC1037" s="1333" t="str">
        <f t="shared" si="1006"/>
        <v/>
      </c>
      <c r="FE1037" s="1234" t="str">
        <f t="shared" si="1007"/>
        <v xml:space="preserve"> </v>
      </c>
      <c r="FF1037" s="1234" t="str">
        <f t="shared" si="1008"/>
        <v xml:space="preserve"> </v>
      </c>
      <c r="FG1037" s="1234" t="str">
        <f t="shared" si="1009"/>
        <v xml:space="preserve"> </v>
      </c>
      <c r="FH1037" s="1234" t="str">
        <f t="shared" si="1010"/>
        <v xml:space="preserve"> </v>
      </c>
      <c r="FI1037" s="1234" t="str">
        <f t="shared" si="981"/>
        <v xml:space="preserve"> </v>
      </c>
      <c r="FJ1037" s="1234" t="str">
        <f t="shared" si="1011"/>
        <v xml:space="preserve"> </v>
      </c>
      <c r="FK1037" s="1234">
        <f t="shared" si="982"/>
        <v>0</v>
      </c>
      <c r="FL1037" s="1227"/>
      <c r="FM1037" s="1234" t="str">
        <f t="shared" si="983"/>
        <v xml:space="preserve"> </v>
      </c>
      <c r="FN1037" s="1234" t="str">
        <f t="shared" si="984"/>
        <v xml:space="preserve"> </v>
      </c>
      <c r="FO1037" s="1234" t="str">
        <f t="shared" si="1012"/>
        <v xml:space="preserve"> </v>
      </c>
      <c r="FP1037" s="1234" t="str">
        <f t="shared" si="1013"/>
        <v xml:space="preserve"> </v>
      </c>
      <c r="FQ1037" s="1234" t="str">
        <f t="shared" si="985"/>
        <v xml:space="preserve"> </v>
      </c>
      <c r="FR1037" s="1234" t="str">
        <f t="shared" si="1014"/>
        <v xml:space="preserve"> </v>
      </c>
      <c r="FS1037" s="1234">
        <f t="shared" si="1020"/>
        <v>0</v>
      </c>
      <c r="FT1037" s="1227"/>
      <c r="FU1037" s="1234" t="str">
        <f t="shared" si="1015"/>
        <v xml:space="preserve"> </v>
      </c>
      <c r="FV1037" s="1234" t="str">
        <f t="shared" si="1016"/>
        <v xml:space="preserve"> </v>
      </c>
      <c r="FW1037" s="1234" t="str">
        <f t="shared" si="1017"/>
        <v xml:space="preserve"> </v>
      </c>
      <c r="FX1037" s="1234" t="str">
        <f t="shared" si="986"/>
        <v xml:space="preserve"> </v>
      </c>
      <c r="FY1037" s="1234" t="str">
        <f t="shared" si="987"/>
        <v xml:space="preserve"> </v>
      </c>
      <c r="FZ1037" s="1234" t="str">
        <f t="shared" si="1018"/>
        <v xml:space="preserve"> </v>
      </c>
      <c r="GA1037" s="1234">
        <f t="shared" si="988"/>
        <v>0</v>
      </c>
      <c r="GB1037" s="1227"/>
      <c r="GC1037" s="1234" t="str">
        <f t="shared" si="989"/>
        <v xml:space="preserve"> </v>
      </c>
      <c r="GD1037" s="1234" t="str">
        <f t="shared" si="990"/>
        <v xml:space="preserve"> </v>
      </c>
      <c r="GE1037" s="1234" t="str">
        <f t="shared" si="991"/>
        <v xml:space="preserve"> </v>
      </c>
      <c r="GF1037" s="1234" t="str">
        <f t="shared" si="992"/>
        <v xml:space="preserve"> </v>
      </c>
      <c r="GG1037" s="1234" t="str">
        <f t="shared" si="993"/>
        <v xml:space="preserve"> </v>
      </c>
      <c r="GH1037" s="1234" t="str">
        <f t="shared" si="994"/>
        <v xml:space="preserve"> </v>
      </c>
      <c r="GI1037" s="1234" t="str">
        <f t="shared" si="995"/>
        <v xml:space="preserve"> </v>
      </c>
      <c r="GJ1037" s="1234" t="str">
        <f t="shared" si="996"/>
        <v xml:space="preserve"> </v>
      </c>
      <c r="GK1037" s="1234" t="str">
        <f t="shared" si="997"/>
        <v xml:space="preserve"> </v>
      </c>
      <c r="GL1037" s="1234" t="str">
        <f t="shared" si="998"/>
        <v xml:space="preserve"> </v>
      </c>
      <c r="GM1037" s="1234" t="str">
        <f t="shared" si="999"/>
        <v xml:space="preserve"> </v>
      </c>
      <c r="GN1037" s="1234">
        <f t="shared" si="1000"/>
        <v>0</v>
      </c>
    </row>
    <row r="1038" spans="1:196" s="100" customFormat="1" ht="27" customHeight="1" thickTop="1" thickBot="1">
      <c r="A1038" s="1208">
        <f>【A票】【D票】!$D$10</f>
        <v>0</v>
      </c>
      <c r="B1038" s="1212">
        <f>【A票】【D票】!$H$10</f>
        <v>0</v>
      </c>
      <c r="C1038" s="1213" t="str">
        <f>【A票】【D票】!$K$10</f>
        <v xml:space="preserve"> </v>
      </c>
      <c r="D1038" s="1214">
        <f t="shared" si="974"/>
        <v>947</v>
      </c>
      <c r="E1038" s="914"/>
      <c r="F1038" s="467"/>
      <c r="G1038" s="469"/>
      <c r="H1038" s="224" t="str">
        <f t="shared" si="1021"/>
        <v xml:space="preserve"> </v>
      </c>
      <c r="I1038" s="704"/>
      <c r="J1038" s="117"/>
      <c r="K1038" s="117"/>
      <c r="L1038" s="117"/>
      <c r="M1038" s="117"/>
      <c r="N1038" s="117"/>
      <c r="O1038" s="117"/>
      <c r="P1038" s="117"/>
      <c r="Q1038" s="117"/>
      <c r="R1038" s="117"/>
      <c r="S1038" s="117"/>
      <c r="T1038" s="254"/>
      <c r="U1038" s="646"/>
      <c r="V1038" s="646"/>
      <c r="W1038" s="114"/>
      <c r="X1038" s="254"/>
      <c r="Y1038" s="224" t="str">
        <f t="shared" si="1022"/>
        <v xml:space="preserve"> </v>
      </c>
      <c r="Z1038" s="579"/>
      <c r="AA1038" s="704"/>
      <c r="AB1038" s="119"/>
      <c r="AC1038" s="224" t="str">
        <f t="shared" si="976"/>
        <v xml:space="preserve"> </v>
      </c>
      <c r="AD1038" s="115"/>
      <c r="AE1038" s="253"/>
      <c r="AF1038" s="704"/>
      <c r="AG1038" s="727"/>
      <c r="AH1038" s="727"/>
      <c r="AI1038" s="727"/>
      <c r="AJ1038" s="727"/>
      <c r="AK1038" s="591"/>
      <c r="AL1038" s="727"/>
      <c r="AM1038" s="727"/>
      <c r="AN1038" s="727"/>
      <c r="AO1038" s="727"/>
      <c r="AP1038" s="727"/>
      <c r="AQ1038" s="727"/>
      <c r="AR1038" s="727"/>
      <c r="AS1038" s="727"/>
      <c r="AT1038" s="727"/>
      <c r="AU1038" s="727"/>
      <c r="AV1038" s="727"/>
      <c r="AW1038" s="727"/>
      <c r="AX1038" s="727"/>
      <c r="AY1038" s="727"/>
      <c r="AZ1038" s="727"/>
      <c r="BA1038" s="727"/>
      <c r="BB1038" s="727"/>
      <c r="BC1038" s="821"/>
      <c r="BD1038" s="727"/>
      <c r="BE1038" s="727"/>
      <c r="BF1038" s="727"/>
      <c r="BG1038" s="727"/>
      <c r="BH1038" s="727"/>
      <c r="BI1038" s="727"/>
      <c r="BJ1038" s="727"/>
      <c r="BK1038" s="727"/>
      <c r="BL1038" s="821"/>
      <c r="BM1038" s="727"/>
      <c r="BN1038" s="727"/>
      <c r="BO1038" s="727"/>
      <c r="BP1038" s="727"/>
      <c r="BQ1038" s="727"/>
      <c r="BR1038" s="821"/>
      <c r="BS1038" s="727"/>
      <c r="BT1038" s="727"/>
      <c r="BU1038" s="727"/>
      <c r="BV1038" s="591"/>
      <c r="BW1038" s="224" t="str">
        <f t="shared" si="1034"/>
        <v xml:space="preserve"> </v>
      </c>
      <c r="BX1038" s="471">
        <f t="shared" si="1023"/>
        <v>947</v>
      </c>
      <c r="BY1038" s="117"/>
      <c r="BZ1038" s="117"/>
      <c r="CA1038" s="117"/>
      <c r="CB1038" s="117"/>
      <c r="CC1038" s="117"/>
      <c r="CD1038" s="461"/>
      <c r="CE1038" s="236"/>
      <c r="CF1038" s="224" t="str">
        <f t="shared" si="1024"/>
        <v xml:space="preserve"> </v>
      </c>
      <c r="CG1038" s="116"/>
      <c r="CH1038" s="117"/>
      <c r="CI1038" s="117"/>
      <c r="CJ1038" s="117"/>
      <c r="CK1038" s="472"/>
      <c r="CL1038" s="472"/>
      <c r="CM1038" s="472"/>
      <c r="CN1038" s="472"/>
      <c r="CO1038" s="117"/>
      <c r="CP1038" s="253"/>
      <c r="CQ1038" s="120"/>
      <c r="CR1038" s="224" t="str" cm="1">
        <f t="array" ref="CR1038">IF(AND(SUM(COUNTIF(CG1038:CM1038,{"*不明*","*その他*"})+COUNTIF(CO1038:CP1038,{"*不明*","*その他*"}))&gt;0,CQ1038=""),"その他・不明の場合,10)具体的内容、理由を記入",IF(OR(AND(CI1038=CI$65,COUNTA(CJ1038:CM1038)&lt;4),AND(OR(CI1038=CI$63,CI1038=CI$64,CI1038=CI$66,CI1038=CI$67,CI1038=CI$68,CI1038=""),COUNTA(CJ1038:CM1038)&gt;0)),"3)介護保険認定済→要介護度、認知症自立度、寝たきり度、介護保険サービス記入",IF(OR(AND(OR(CM1038=CM$63,CM1038=CM$64),CN1038=""),AND(OR(CM1038=CM$65,CM1038=CM$66),CN1038&lt;&gt;"")),"7)介護保険サービス受けている/過去受けていた→具体的内容記入"," ")))</f>
        <v xml:space="preserve"> </v>
      </c>
      <c r="CS1038" s="224" t="str">
        <f t="shared" si="1025"/>
        <v xml:space="preserve"> </v>
      </c>
      <c r="CT1038" s="116"/>
      <c r="CU1038" s="253"/>
      <c r="CV1038" s="117"/>
      <c r="CW1038" s="117"/>
      <c r="CX1038" s="253"/>
      <c r="CY1038" s="117"/>
      <c r="CZ1038" s="117"/>
      <c r="DA1038" s="253"/>
      <c r="DB1038" s="117"/>
      <c r="DC1038" s="224" t="str">
        <f t="shared" si="1026"/>
        <v xml:space="preserve"> </v>
      </c>
      <c r="DD1038" s="224" t="str">
        <f t="shared" si="1027"/>
        <v xml:space="preserve"> </v>
      </c>
      <c r="DE1038" s="224" t="str">
        <f t="shared" si="977"/>
        <v xml:space="preserve"> </v>
      </c>
      <c r="DF1038" s="121"/>
      <c r="DG1038" s="114"/>
      <c r="DH1038" s="704"/>
      <c r="DI1038" s="119"/>
      <c r="DJ1038" s="187"/>
      <c r="DK1038" s="254"/>
      <c r="DL1038" s="224" t="str">
        <f t="shared" si="978"/>
        <v xml:space="preserve"> </v>
      </c>
      <c r="DM1038" s="224" t="str">
        <f t="shared" si="1028"/>
        <v xml:space="preserve"> </v>
      </c>
      <c r="DN1038" s="474"/>
      <c r="DO1038" s="117"/>
      <c r="DP1038" s="117"/>
      <c r="DQ1038" s="117"/>
      <c r="DR1038" s="117"/>
      <c r="DS1038" s="117"/>
      <c r="DT1038" s="254"/>
      <c r="DU1038" s="476"/>
      <c r="DV1038" s="224" t="str">
        <f t="shared" si="979"/>
        <v xml:space="preserve"> </v>
      </c>
      <c r="DW1038" s="115"/>
      <c r="DX1038" s="470"/>
      <c r="DY1038" s="117"/>
      <c r="DZ1038" s="704"/>
      <c r="EA1038" s="224" t="str">
        <f t="shared" si="980"/>
        <v xml:space="preserve"> </v>
      </c>
      <c r="EB1038" s="906"/>
      <c r="EC1038" s="904"/>
      <c r="ED1038" s="904"/>
      <c r="EE1038" s="904"/>
      <c r="EF1038" s="904"/>
      <c r="EG1038" s="904"/>
      <c r="EH1038" s="904"/>
      <c r="EI1038" s="904"/>
      <c r="EJ1038" s="904"/>
      <c r="EK1038" s="905"/>
      <c r="EL1038" s="80"/>
      <c r="EM1038" s="224" t="str">
        <f t="shared" si="1029"/>
        <v xml:space="preserve"> </v>
      </c>
      <c r="EN1038" s="224" t="str">
        <f t="shared" si="1030"/>
        <v xml:space="preserve"> </v>
      </c>
      <c r="EO1038" s="115"/>
      <c r="EP1038" s="1050"/>
      <c r="EQ1038" s="253"/>
      <c r="ER1038" s="117"/>
      <c r="ES1038" s="1258">
        <f t="shared" si="1031"/>
        <v>947</v>
      </c>
      <c r="ET1038" s="224" t="str">
        <f t="shared" si="1032"/>
        <v xml:space="preserve"> </v>
      </c>
      <c r="EU1038" s="477" t="str">
        <f t="shared" si="1033"/>
        <v/>
      </c>
      <c r="EV1038" s="1334" t="str">
        <f t="shared" si="975"/>
        <v xml:space="preserve"> </v>
      </c>
      <c r="EW1038" s="1332" t="str">
        <f t="shared" si="1019"/>
        <v/>
      </c>
      <c r="EX1038" s="1275" t="str">
        <f t="shared" si="1001"/>
        <v/>
      </c>
      <c r="EY1038" s="1275" t="str">
        <f t="shared" si="1002"/>
        <v/>
      </c>
      <c r="EZ1038" s="1275" t="str">
        <f t="shared" si="1003"/>
        <v/>
      </c>
      <c r="FA1038" s="1275" t="str">
        <f t="shared" si="1004"/>
        <v/>
      </c>
      <c r="FB1038" s="1275" t="str">
        <f t="shared" si="1005"/>
        <v/>
      </c>
      <c r="FC1038" s="1333" t="str">
        <f t="shared" si="1006"/>
        <v/>
      </c>
      <c r="FE1038" s="1234" t="str">
        <f t="shared" si="1007"/>
        <v xml:space="preserve"> </v>
      </c>
      <c r="FF1038" s="1234" t="str">
        <f t="shared" si="1008"/>
        <v xml:space="preserve"> </v>
      </c>
      <c r="FG1038" s="1234" t="str">
        <f t="shared" si="1009"/>
        <v xml:space="preserve"> </v>
      </c>
      <c r="FH1038" s="1234" t="str">
        <f t="shared" si="1010"/>
        <v xml:space="preserve"> </v>
      </c>
      <c r="FI1038" s="1234" t="str">
        <f t="shared" si="981"/>
        <v xml:space="preserve"> </v>
      </c>
      <c r="FJ1038" s="1234" t="str">
        <f t="shared" si="1011"/>
        <v xml:space="preserve"> </v>
      </c>
      <c r="FK1038" s="1234">
        <f t="shared" si="982"/>
        <v>0</v>
      </c>
      <c r="FL1038" s="1227"/>
      <c r="FM1038" s="1234" t="str">
        <f t="shared" si="983"/>
        <v xml:space="preserve"> </v>
      </c>
      <c r="FN1038" s="1234" t="str">
        <f t="shared" si="984"/>
        <v xml:space="preserve"> </v>
      </c>
      <c r="FO1038" s="1234" t="str">
        <f t="shared" si="1012"/>
        <v xml:space="preserve"> </v>
      </c>
      <c r="FP1038" s="1234" t="str">
        <f t="shared" si="1013"/>
        <v xml:space="preserve"> </v>
      </c>
      <c r="FQ1038" s="1234" t="str">
        <f t="shared" si="985"/>
        <v xml:space="preserve"> </v>
      </c>
      <c r="FR1038" s="1234" t="str">
        <f t="shared" si="1014"/>
        <v xml:space="preserve"> </v>
      </c>
      <c r="FS1038" s="1234">
        <f t="shared" si="1020"/>
        <v>0</v>
      </c>
      <c r="FT1038" s="1227"/>
      <c r="FU1038" s="1234" t="str">
        <f t="shared" si="1015"/>
        <v xml:space="preserve"> </v>
      </c>
      <c r="FV1038" s="1234" t="str">
        <f t="shared" si="1016"/>
        <v xml:space="preserve"> </v>
      </c>
      <c r="FW1038" s="1234" t="str">
        <f t="shared" si="1017"/>
        <v xml:space="preserve"> </v>
      </c>
      <c r="FX1038" s="1234" t="str">
        <f t="shared" si="986"/>
        <v xml:space="preserve"> </v>
      </c>
      <c r="FY1038" s="1234" t="str">
        <f t="shared" si="987"/>
        <v xml:space="preserve"> </v>
      </c>
      <c r="FZ1038" s="1234" t="str">
        <f t="shared" si="1018"/>
        <v xml:space="preserve"> </v>
      </c>
      <c r="GA1038" s="1234">
        <f t="shared" si="988"/>
        <v>0</v>
      </c>
      <c r="GB1038" s="1227"/>
      <c r="GC1038" s="1234" t="str">
        <f t="shared" si="989"/>
        <v xml:space="preserve"> </v>
      </c>
      <c r="GD1038" s="1234" t="str">
        <f t="shared" si="990"/>
        <v xml:space="preserve"> </v>
      </c>
      <c r="GE1038" s="1234" t="str">
        <f t="shared" si="991"/>
        <v xml:space="preserve"> </v>
      </c>
      <c r="GF1038" s="1234" t="str">
        <f t="shared" si="992"/>
        <v xml:space="preserve"> </v>
      </c>
      <c r="GG1038" s="1234" t="str">
        <f t="shared" si="993"/>
        <v xml:space="preserve"> </v>
      </c>
      <c r="GH1038" s="1234" t="str">
        <f t="shared" si="994"/>
        <v xml:space="preserve"> </v>
      </c>
      <c r="GI1038" s="1234" t="str">
        <f t="shared" si="995"/>
        <v xml:space="preserve"> </v>
      </c>
      <c r="GJ1038" s="1234" t="str">
        <f t="shared" si="996"/>
        <v xml:space="preserve"> </v>
      </c>
      <c r="GK1038" s="1234" t="str">
        <f t="shared" si="997"/>
        <v xml:space="preserve"> </v>
      </c>
      <c r="GL1038" s="1234" t="str">
        <f t="shared" si="998"/>
        <v xml:space="preserve"> </v>
      </c>
      <c r="GM1038" s="1234" t="str">
        <f t="shared" si="999"/>
        <v xml:space="preserve"> </v>
      </c>
      <c r="GN1038" s="1234">
        <f t="shared" si="1000"/>
        <v>0</v>
      </c>
    </row>
    <row r="1039" spans="1:196" s="100" customFormat="1" ht="27" customHeight="1" thickTop="1" thickBot="1">
      <c r="A1039" s="1208">
        <f>【A票】【D票】!$D$10</f>
        <v>0</v>
      </c>
      <c r="B1039" s="1212">
        <f>【A票】【D票】!$H$10</f>
        <v>0</v>
      </c>
      <c r="C1039" s="1213" t="str">
        <f>【A票】【D票】!$K$10</f>
        <v xml:space="preserve"> </v>
      </c>
      <c r="D1039" s="1214">
        <f t="shared" si="974"/>
        <v>948</v>
      </c>
      <c r="E1039" s="914"/>
      <c r="F1039" s="467"/>
      <c r="G1039" s="469"/>
      <c r="H1039" s="224" t="str">
        <f t="shared" si="1021"/>
        <v xml:space="preserve"> </v>
      </c>
      <c r="I1039" s="704"/>
      <c r="J1039" s="117"/>
      <c r="K1039" s="117"/>
      <c r="L1039" s="117"/>
      <c r="M1039" s="117"/>
      <c r="N1039" s="117"/>
      <c r="O1039" s="117"/>
      <c r="P1039" s="117"/>
      <c r="Q1039" s="117"/>
      <c r="R1039" s="117"/>
      <c r="S1039" s="117"/>
      <c r="T1039" s="254"/>
      <c r="U1039" s="646"/>
      <c r="V1039" s="646"/>
      <c r="W1039" s="114"/>
      <c r="X1039" s="254"/>
      <c r="Y1039" s="224" t="str">
        <f t="shared" si="1022"/>
        <v xml:space="preserve"> </v>
      </c>
      <c r="Z1039" s="579"/>
      <c r="AA1039" s="704"/>
      <c r="AB1039" s="119"/>
      <c r="AC1039" s="224" t="str">
        <f t="shared" si="976"/>
        <v xml:space="preserve"> </v>
      </c>
      <c r="AD1039" s="115"/>
      <c r="AE1039" s="253"/>
      <c r="AF1039" s="704"/>
      <c r="AG1039" s="727"/>
      <c r="AH1039" s="727"/>
      <c r="AI1039" s="727"/>
      <c r="AJ1039" s="727"/>
      <c r="AK1039" s="591"/>
      <c r="AL1039" s="727"/>
      <c r="AM1039" s="727"/>
      <c r="AN1039" s="727"/>
      <c r="AO1039" s="727"/>
      <c r="AP1039" s="727"/>
      <c r="AQ1039" s="727"/>
      <c r="AR1039" s="727"/>
      <c r="AS1039" s="727"/>
      <c r="AT1039" s="727"/>
      <c r="AU1039" s="727"/>
      <c r="AV1039" s="727"/>
      <c r="AW1039" s="727"/>
      <c r="AX1039" s="727"/>
      <c r="AY1039" s="727"/>
      <c r="AZ1039" s="727"/>
      <c r="BA1039" s="727"/>
      <c r="BB1039" s="727"/>
      <c r="BC1039" s="821"/>
      <c r="BD1039" s="727"/>
      <c r="BE1039" s="727"/>
      <c r="BF1039" s="727"/>
      <c r="BG1039" s="727"/>
      <c r="BH1039" s="727"/>
      <c r="BI1039" s="727"/>
      <c r="BJ1039" s="727"/>
      <c r="BK1039" s="727"/>
      <c r="BL1039" s="821"/>
      <c r="BM1039" s="727"/>
      <c r="BN1039" s="727"/>
      <c r="BO1039" s="727"/>
      <c r="BP1039" s="727"/>
      <c r="BQ1039" s="727"/>
      <c r="BR1039" s="821"/>
      <c r="BS1039" s="727"/>
      <c r="BT1039" s="727"/>
      <c r="BU1039" s="727"/>
      <c r="BV1039" s="591"/>
      <c r="BW1039" s="224" t="str">
        <f t="shared" si="1034"/>
        <v xml:space="preserve"> </v>
      </c>
      <c r="BX1039" s="471">
        <f t="shared" si="1023"/>
        <v>948</v>
      </c>
      <c r="BY1039" s="117"/>
      <c r="BZ1039" s="117"/>
      <c r="CA1039" s="117"/>
      <c r="CB1039" s="117"/>
      <c r="CC1039" s="117"/>
      <c r="CD1039" s="461"/>
      <c r="CE1039" s="236"/>
      <c r="CF1039" s="224" t="str">
        <f t="shared" si="1024"/>
        <v xml:space="preserve"> </v>
      </c>
      <c r="CG1039" s="116"/>
      <c r="CH1039" s="117"/>
      <c r="CI1039" s="117"/>
      <c r="CJ1039" s="117"/>
      <c r="CK1039" s="472"/>
      <c r="CL1039" s="472"/>
      <c r="CM1039" s="472"/>
      <c r="CN1039" s="472"/>
      <c r="CO1039" s="117"/>
      <c r="CP1039" s="253"/>
      <c r="CQ1039" s="120"/>
      <c r="CR1039" s="224" t="str" cm="1">
        <f t="array" ref="CR1039">IF(AND(SUM(COUNTIF(CG1039:CM1039,{"*不明*","*その他*"})+COUNTIF(CO1039:CP1039,{"*不明*","*その他*"}))&gt;0,CQ1039=""),"その他・不明の場合,10)具体的内容、理由を記入",IF(OR(AND(CI1039=CI$65,COUNTA(CJ1039:CM1039)&lt;4),AND(OR(CI1039=CI$63,CI1039=CI$64,CI1039=CI$66,CI1039=CI$67,CI1039=CI$68,CI1039=""),COUNTA(CJ1039:CM1039)&gt;0)),"3)介護保険認定済→要介護度、認知症自立度、寝たきり度、介護保険サービス記入",IF(OR(AND(OR(CM1039=CM$63,CM1039=CM$64),CN1039=""),AND(OR(CM1039=CM$65,CM1039=CM$66),CN1039&lt;&gt;"")),"7)介護保険サービス受けている/過去受けていた→具体的内容記入"," ")))</f>
        <v xml:space="preserve"> </v>
      </c>
      <c r="CS1039" s="224" t="str">
        <f t="shared" si="1025"/>
        <v xml:space="preserve"> </v>
      </c>
      <c r="CT1039" s="116"/>
      <c r="CU1039" s="253"/>
      <c r="CV1039" s="117"/>
      <c r="CW1039" s="117"/>
      <c r="CX1039" s="253"/>
      <c r="CY1039" s="117"/>
      <c r="CZ1039" s="117"/>
      <c r="DA1039" s="253"/>
      <c r="DB1039" s="117"/>
      <c r="DC1039" s="224" t="str">
        <f t="shared" si="1026"/>
        <v xml:space="preserve"> </v>
      </c>
      <c r="DD1039" s="224" t="str">
        <f t="shared" si="1027"/>
        <v xml:space="preserve"> </v>
      </c>
      <c r="DE1039" s="224" t="str">
        <f t="shared" si="977"/>
        <v xml:space="preserve"> </v>
      </c>
      <c r="DF1039" s="121"/>
      <c r="DG1039" s="114"/>
      <c r="DH1039" s="704"/>
      <c r="DI1039" s="119"/>
      <c r="DJ1039" s="187"/>
      <c r="DK1039" s="254"/>
      <c r="DL1039" s="224" t="str">
        <f t="shared" si="978"/>
        <v xml:space="preserve"> </v>
      </c>
      <c r="DM1039" s="224" t="str">
        <f t="shared" si="1028"/>
        <v xml:space="preserve"> </v>
      </c>
      <c r="DN1039" s="474"/>
      <c r="DO1039" s="117"/>
      <c r="DP1039" s="117"/>
      <c r="DQ1039" s="117"/>
      <c r="DR1039" s="117"/>
      <c r="DS1039" s="117"/>
      <c r="DT1039" s="254"/>
      <c r="DU1039" s="476"/>
      <c r="DV1039" s="224" t="str">
        <f t="shared" si="979"/>
        <v xml:space="preserve"> </v>
      </c>
      <c r="DW1039" s="115"/>
      <c r="DX1039" s="470"/>
      <c r="DY1039" s="117"/>
      <c r="DZ1039" s="704"/>
      <c r="EA1039" s="224" t="str">
        <f t="shared" si="980"/>
        <v xml:space="preserve"> </v>
      </c>
      <c r="EB1039" s="906"/>
      <c r="EC1039" s="904"/>
      <c r="ED1039" s="904"/>
      <c r="EE1039" s="904"/>
      <c r="EF1039" s="904"/>
      <c r="EG1039" s="904"/>
      <c r="EH1039" s="904"/>
      <c r="EI1039" s="904"/>
      <c r="EJ1039" s="904"/>
      <c r="EK1039" s="905"/>
      <c r="EL1039" s="80"/>
      <c r="EM1039" s="224" t="str">
        <f t="shared" si="1029"/>
        <v xml:space="preserve"> </v>
      </c>
      <c r="EN1039" s="224" t="str">
        <f t="shared" si="1030"/>
        <v xml:space="preserve"> </v>
      </c>
      <c r="EO1039" s="115"/>
      <c r="EP1039" s="1050"/>
      <c r="EQ1039" s="253"/>
      <c r="ER1039" s="117"/>
      <c r="ES1039" s="1258">
        <f t="shared" si="1031"/>
        <v>948</v>
      </c>
      <c r="ET1039" s="224" t="str">
        <f t="shared" si="1032"/>
        <v xml:space="preserve"> </v>
      </c>
      <c r="EU1039" s="477" t="str">
        <f t="shared" si="1033"/>
        <v/>
      </c>
      <c r="EV1039" s="1334" t="str">
        <f t="shared" si="975"/>
        <v xml:space="preserve"> </v>
      </c>
      <c r="EW1039" s="1332" t="str">
        <f t="shared" si="1019"/>
        <v/>
      </c>
      <c r="EX1039" s="1275" t="str">
        <f t="shared" si="1001"/>
        <v/>
      </c>
      <c r="EY1039" s="1275" t="str">
        <f t="shared" si="1002"/>
        <v/>
      </c>
      <c r="EZ1039" s="1275" t="str">
        <f t="shared" si="1003"/>
        <v/>
      </c>
      <c r="FA1039" s="1275" t="str">
        <f t="shared" si="1004"/>
        <v/>
      </c>
      <c r="FB1039" s="1275" t="str">
        <f t="shared" si="1005"/>
        <v/>
      </c>
      <c r="FC1039" s="1333" t="str">
        <f t="shared" si="1006"/>
        <v/>
      </c>
      <c r="FE1039" s="1234" t="str">
        <f t="shared" si="1007"/>
        <v xml:space="preserve"> </v>
      </c>
      <c r="FF1039" s="1234" t="str">
        <f t="shared" si="1008"/>
        <v xml:space="preserve"> </v>
      </c>
      <c r="FG1039" s="1234" t="str">
        <f t="shared" si="1009"/>
        <v xml:space="preserve"> </v>
      </c>
      <c r="FH1039" s="1234" t="str">
        <f t="shared" si="1010"/>
        <v xml:space="preserve"> </v>
      </c>
      <c r="FI1039" s="1234" t="str">
        <f t="shared" si="981"/>
        <v xml:space="preserve"> </v>
      </c>
      <c r="FJ1039" s="1234" t="str">
        <f t="shared" si="1011"/>
        <v xml:space="preserve"> </v>
      </c>
      <c r="FK1039" s="1234">
        <f t="shared" si="982"/>
        <v>0</v>
      </c>
      <c r="FL1039" s="1227"/>
      <c r="FM1039" s="1234" t="str">
        <f t="shared" si="983"/>
        <v xml:space="preserve"> </v>
      </c>
      <c r="FN1039" s="1234" t="str">
        <f t="shared" si="984"/>
        <v xml:space="preserve"> </v>
      </c>
      <c r="FO1039" s="1234" t="str">
        <f t="shared" si="1012"/>
        <v xml:space="preserve"> </v>
      </c>
      <c r="FP1039" s="1234" t="str">
        <f t="shared" si="1013"/>
        <v xml:space="preserve"> </v>
      </c>
      <c r="FQ1039" s="1234" t="str">
        <f t="shared" si="985"/>
        <v xml:space="preserve"> </v>
      </c>
      <c r="FR1039" s="1234" t="str">
        <f t="shared" si="1014"/>
        <v xml:space="preserve"> </v>
      </c>
      <c r="FS1039" s="1234">
        <f t="shared" si="1020"/>
        <v>0</v>
      </c>
      <c r="FT1039" s="1227"/>
      <c r="FU1039" s="1234" t="str">
        <f t="shared" si="1015"/>
        <v xml:space="preserve"> </v>
      </c>
      <c r="FV1039" s="1234" t="str">
        <f t="shared" si="1016"/>
        <v xml:space="preserve"> </v>
      </c>
      <c r="FW1039" s="1234" t="str">
        <f t="shared" si="1017"/>
        <v xml:space="preserve"> </v>
      </c>
      <c r="FX1039" s="1234" t="str">
        <f t="shared" si="986"/>
        <v xml:space="preserve"> </v>
      </c>
      <c r="FY1039" s="1234" t="str">
        <f t="shared" si="987"/>
        <v xml:space="preserve"> </v>
      </c>
      <c r="FZ1039" s="1234" t="str">
        <f t="shared" si="1018"/>
        <v xml:space="preserve"> </v>
      </c>
      <c r="GA1039" s="1234">
        <f t="shared" si="988"/>
        <v>0</v>
      </c>
      <c r="GB1039" s="1227"/>
      <c r="GC1039" s="1234" t="str">
        <f t="shared" si="989"/>
        <v xml:space="preserve"> </v>
      </c>
      <c r="GD1039" s="1234" t="str">
        <f t="shared" si="990"/>
        <v xml:space="preserve"> </v>
      </c>
      <c r="GE1039" s="1234" t="str">
        <f t="shared" si="991"/>
        <v xml:space="preserve"> </v>
      </c>
      <c r="GF1039" s="1234" t="str">
        <f t="shared" si="992"/>
        <v xml:space="preserve"> </v>
      </c>
      <c r="GG1039" s="1234" t="str">
        <f t="shared" si="993"/>
        <v xml:space="preserve"> </v>
      </c>
      <c r="GH1039" s="1234" t="str">
        <f t="shared" si="994"/>
        <v xml:space="preserve"> </v>
      </c>
      <c r="GI1039" s="1234" t="str">
        <f t="shared" si="995"/>
        <v xml:space="preserve"> </v>
      </c>
      <c r="GJ1039" s="1234" t="str">
        <f t="shared" si="996"/>
        <v xml:space="preserve"> </v>
      </c>
      <c r="GK1039" s="1234" t="str">
        <f t="shared" si="997"/>
        <v xml:space="preserve"> </v>
      </c>
      <c r="GL1039" s="1234" t="str">
        <f t="shared" si="998"/>
        <v xml:space="preserve"> </v>
      </c>
      <c r="GM1039" s="1234" t="str">
        <f t="shared" si="999"/>
        <v xml:space="preserve"> </v>
      </c>
      <c r="GN1039" s="1234">
        <f t="shared" si="1000"/>
        <v>0</v>
      </c>
    </row>
    <row r="1040" spans="1:196" s="100" customFormat="1" ht="27" customHeight="1" thickTop="1" thickBot="1">
      <c r="A1040" s="1208">
        <f>【A票】【D票】!$D$10</f>
        <v>0</v>
      </c>
      <c r="B1040" s="1212">
        <f>【A票】【D票】!$H$10</f>
        <v>0</v>
      </c>
      <c r="C1040" s="1213" t="str">
        <f>【A票】【D票】!$K$10</f>
        <v xml:space="preserve"> </v>
      </c>
      <c r="D1040" s="1214">
        <f t="shared" si="974"/>
        <v>949</v>
      </c>
      <c r="E1040" s="914"/>
      <c r="F1040" s="467"/>
      <c r="G1040" s="469"/>
      <c r="H1040" s="224" t="str">
        <f t="shared" si="1021"/>
        <v xml:space="preserve"> </v>
      </c>
      <c r="I1040" s="704"/>
      <c r="J1040" s="117"/>
      <c r="K1040" s="117"/>
      <c r="L1040" s="117"/>
      <c r="M1040" s="117"/>
      <c r="N1040" s="117"/>
      <c r="O1040" s="117"/>
      <c r="P1040" s="117"/>
      <c r="Q1040" s="117"/>
      <c r="R1040" s="117"/>
      <c r="S1040" s="117"/>
      <c r="T1040" s="254"/>
      <c r="U1040" s="646"/>
      <c r="V1040" s="646"/>
      <c r="W1040" s="114"/>
      <c r="X1040" s="254"/>
      <c r="Y1040" s="224" t="str">
        <f t="shared" si="1022"/>
        <v xml:space="preserve"> </v>
      </c>
      <c r="Z1040" s="579"/>
      <c r="AA1040" s="704"/>
      <c r="AB1040" s="119"/>
      <c r="AC1040" s="224" t="str">
        <f t="shared" si="976"/>
        <v xml:space="preserve"> </v>
      </c>
      <c r="AD1040" s="115"/>
      <c r="AE1040" s="253"/>
      <c r="AF1040" s="704"/>
      <c r="AG1040" s="727"/>
      <c r="AH1040" s="727"/>
      <c r="AI1040" s="727"/>
      <c r="AJ1040" s="727"/>
      <c r="AK1040" s="591"/>
      <c r="AL1040" s="727"/>
      <c r="AM1040" s="727"/>
      <c r="AN1040" s="727"/>
      <c r="AO1040" s="727"/>
      <c r="AP1040" s="727"/>
      <c r="AQ1040" s="727"/>
      <c r="AR1040" s="727"/>
      <c r="AS1040" s="727"/>
      <c r="AT1040" s="727"/>
      <c r="AU1040" s="727"/>
      <c r="AV1040" s="727"/>
      <c r="AW1040" s="727"/>
      <c r="AX1040" s="727"/>
      <c r="AY1040" s="727"/>
      <c r="AZ1040" s="727"/>
      <c r="BA1040" s="727"/>
      <c r="BB1040" s="727"/>
      <c r="BC1040" s="821"/>
      <c r="BD1040" s="727"/>
      <c r="BE1040" s="727"/>
      <c r="BF1040" s="727"/>
      <c r="BG1040" s="727"/>
      <c r="BH1040" s="727"/>
      <c r="BI1040" s="727"/>
      <c r="BJ1040" s="727"/>
      <c r="BK1040" s="727"/>
      <c r="BL1040" s="821"/>
      <c r="BM1040" s="727"/>
      <c r="BN1040" s="727"/>
      <c r="BO1040" s="727"/>
      <c r="BP1040" s="727"/>
      <c r="BQ1040" s="727"/>
      <c r="BR1040" s="821"/>
      <c r="BS1040" s="727"/>
      <c r="BT1040" s="727"/>
      <c r="BU1040" s="727"/>
      <c r="BV1040" s="591"/>
      <c r="BW1040" s="224" t="str">
        <f t="shared" si="1034"/>
        <v xml:space="preserve"> </v>
      </c>
      <c r="BX1040" s="471">
        <f t="shared" si="1023"/>
        <v>949</v>
      </c>
      <c r="BY1040" s="117"/>
      <c r="BZ1040" s="117"/>
      <c r="CA1040" s="117"/>
      <c r="CB1040" s="117"/>
      <c r="CC1040" s="117"/>
      <c r="CD1040" s="461"/>
      <c r="CE1040" s="236"/>
      <c r="CF1040" s="224" t="str">
        <f t="shared" si="1024"/>
        <v xml:space="preserve"> </v>
      </c>
      <c r="CG1040" s="116"/>
      <c r="CH1040" s="117"/>
      <c r="CI1040" s="117"/>
      <c r="CJ1040" s="117"/>
      <c r="CK1040" s="472"/>
      <c r="CL1040" s="472"/>
      <c r="CM1040" s="472"/>
      <c r="CN1040" s="472"/>
      <c r="CO1040" s="117"/>
      <c r="CP1040" s="253"/>
      <c r="CQ1040" s="120"/>
      <c r="CR1040" s="224" t="str" cm="1">
        <f t="array" ref="CR1040">IF(AND(SUM(COUNTIF(CG1040:CM1040,{"*不明*","*その他*"})+COUNTIF(CO1040:CP1040,{"*不明*","*その他*"}))&gt;0,CQ1040=""),"その他・不明の場合,10)具体的内容、理由を記入",IF(OR(AND(CI1040=CI$65,COUNTA(CJ1040:CM1040)&lt;4),AND(OR(CI1040=CI$63,CI1040=CI$64,CI1040=CI$66,CI1040=CI$67,CI1040=CI$68,CI1040=""),COUNTA(CJ1040:CM1040)&gt;0)),"3)介護保険認定済→要介護度、認知症自立度、寝たきり度、介護保険サービス記入",IF(OR(AND(OR(CM1040=CM$63,CM1040=CM$64),CN1040=""),AND(OR(CM1040=CM$65,CM1040=CM$66),CN1040&lt;&gt;"")),"7)介護保険サービス受けている/過去受けていた→具体的内容記入"," ")))</f>
        <v xml:space="preserve"> </v>
      </c>
      <c r="CS1040" s="224" t="str">
        <f t="shared" si="1025"/>
        <v xml:space="preserve"> </v>
      </c>
      <c r="CT1040" s="116"/>
      <c r="CU1040" s="253"/>
      <c r="CV1040" s="117"/>
      <c r="CW1040" s="117"/>
      <c r="CX1040" s="253"/>
      <c r="CY1040" s="117"/>
      <c r="CZ1040" s="117"/>
      <c r="DA1040" s="253"/>
      <c r="DB1040" s="117"/>
      <c r="DC1040" s="224" t="str">
        <f t="shared" si="1026"/>
        <v xml:space="preserve"> </v>
      </c>
      <c r="DD1040" s="224" t="str">
        <f t="shared" si="1027"/>
        <v xml:space="preserve"> </v>
      </c>
      <c r="DE1040" s="224" t="str">
        <f t="shared" si="977"/>
        <v xml:space="preserve"> </v>
      </c>
      <c r="DF1040" s="121"/>
      <c r="DG1040" s="114"/>
      <c r="DH1040" s="704"/>
      <c r="DI1040" s="119"/>
      <c r="DJ1040" s="187"/>
      <c r="DK1040" s="254"/>
      <c r="DL1040" s="224" t="str">
        <f t="shared" si="978"/>
        <v xml:space="preserve"> </v>
      </c>
      <c r="DM1040" s="224" t="str">
        <f t="shared" si="1028"/>
        <v xml:space="preserve"> </v>
      </c>
      <c r="DN1040" s="474"/>
      <c r="DO1040" s="117"/>
      <c r="DP1040" s="117"/>
      <c r="DQ1040" s="117"/>
      <c r="DR1040" s="117"/>
      <c r="DS1040" s="117"/>
      <c r="DT1040" s="254"/>
      <c r="DU1040" s="476"/>
      <c r="DV1040" s="224" t="str">
        <f t="shared" si="979"/>
        <v xml:space="preserve"> </v>
      </c>
      <c r="DW1040" s="115"/>
      <c r="DX1040" s="470"/>
      <c r="DY1040" s="117"/>
      <c r="DZ1040" s="704"/>
      <c r="EA1040" s="224" t="str">
        <f t="shared" si="980"/>
        <v xml:space="preserve"> </v>
      </c>
      <c r="EB1040" s="906"/>
      <c r="EC1040" s="904"/>
      <c r="ED1040" s="904"/>
      <c r="EE1040" s="904"/>
      <c r="EF1040" s="904"/>
      <c r="EG1040" s="904"/>
      <c r="EH1040" s="904"/>
      <c r="EI1040" s="904"/>
      <c r="EJ1040" s="904"/>
      <c r="EK1040" s="905"/>
      <c r="EL1040" s="80"/>
      <c r="EM1040" s="224" t="str">
        <f t="shared" si="1029"/>
        <v xml:space="preserve"> </v>
      </c>
      <c r="EN1040" s="224" t="str">
        <f t="shared" si="1030"/>
        <v xml:space="preserve"> </v>
      </c>
      <c r="EO1040" s="115"/>
      <c r="EP1040" s="1050"/>
      <c r="EQ1040" s="253"/>
      <c r="ER1040" s="117"/>
      <c r="ES1040" s="1258">
        <f t="shared" si="1031"/>
        <v>949</v>
      </c>
      <c r="ET1040" s="224" t="str">
        <f t="shared" si="1032"/>
        <v xml:space="preserve"> </v>
      </c>
      <c r="EU1040" s="477" t="str">
        <f t="shared" si="1033"/>
        <v/>
      </c>
      <c r="EV1040" s="1334" t="str">
        <f t="shared" si="975"/>
        <v xml:space="preserve"> </v>
      </c>
      <c r="EW1040" s="1332" t="str">
        <f t="shared" si="1019"/>
        <v/>
      </c>
      <c r="EX1040" s="1275" t="str">
        <f t="shared" si="1001"/>
        <v/>
      </c>
      <c r="EY1040" s="1275" t="str">
        <f t="shared" si="1002"/>
        <v/>
      </c>
      <c r="EZ1040" s="1275" t="str">
        <f t="shared" si="1003"/>
        <v/>
      </c>
      <c r="FA1040" s="1275" t="str">
        <f t="shared" si="1004"/>
        <v/>
      </c>
      <c r="FB1040" s="1275" t="str">
        <f t="shared" si="1005"/>
        <v/>
      </c>
      <c r="FC1040" s="1333" t="str">
        <f t="shared" si="1006"/>
        <v/>
      </c>
      <c r="FE1040" s="1234" t="str">
        <f t="shared" si="1007"/>
        <v xml:space="preserve"> </v>
      </c>
      <c r="FF1040" s="1234" t="str">
        <f t="shared" si="1008"/>
        <v xml:space="preserve"> </v>
      </c>
      <c r="FG1040" s="1234" t="str">
        <f t="shared" si="1009"/>
        <v xml:space="preserve"> </v>
      </c>
      <c r="FH1040" s="1234" t="str">
        <f t="shared" si="1010"/>
        <v xml:space="preserve"> </v>
      </c>
      <c r="FI1040" s="1234" t="str">
        <f t="shared" si="981"/>
        <v xml:space="preserve"> </v>
      </c>
      <c r="FJ1040" s="1234" t="str">
        <f t="shared" si="1011"/>
        <v xml:space="preserve"> </v>
      </c>
      <c r="FK1040" s="1234">
        <f t="shared" si="982"/>
        <v>0</v>
      </c>
      <c r="FL1040" s="1227"/>
      <c r="FM1040" s="1234" t="str">
        <f t="shared" si="983"/>
        <v xml:space="preserve"> </v>
      </c>
      <c r="FN1040" s="1234" t="str">
        <f t="shared" si="984"/>
        <v xml:space="preserve"> </v>
      </c>
      <c r="FO1040" s="1234" t="str">
        <f t="shared" si="1012"/>
        <v xml:space="preserve"> </v>
      </c>
      <c r="FP1040" s="1234" t="str">
        <f t="shared" si="1013"/>
        <v xml:space="preserve"> </v>
      </c>
      <c r="FQ1040" s="1234" t="str">
        <f t="shared" si="985"/>
        <v xml:space="preserve"> </v>
      </c>
      <c r="FR1040" s="1234" t="str">
        <f t="shared" si="1014"/>
        <v xml:space="preserve"> </v>
      </c>
      <c r="FS1040" s="1234">
        <f t="shared" si="1020"/>
        <v>0</v>
      </c>
      <c r="FT1040" s="1227"/>
      <c r="FU1040" s="1234" t="str">
        <f t="shared" si="1015"/>
        <v xml:space="preserve"> </v>
      </c>
      <c r="FV1040" s="1234" t="str">
        <f t="shared" si="1016"/>
        <v xml:space="preserve"> </v>
      </c>
      <c r="FW1040" s="1234" t="str">
        <f t="shared" si="1017"/>
        <v xml:space="preserve"> </v>
      </c>
      <c r="FX1040" s="1234" t="str">
        <f t="shared" si="986"/>
        <v xml:space="preserve"> </v>
      </c>
      <c r="FY1040" s="1234" t="str">
        <f t="shared" si="987"/>
        <v xml:space="preserve"> </v>
      </c>
      <c r="FZ1040" s="1234" t="str">
        <f t="shared" si="1018"/>
        <v xml:space="preserve"> </v>
      </c>
      <c r="GA1040" s="1234">
        <f t="shared" si="988"/>
        <v>0</v>
      </c>
      <c r="GB1040" s="1227"/>
      <c r="GC1040" s="1234" t="str">
        <f t="shared" si="989"/>
        <v xml:space="preserve"> </v>
      </c>
      <c r="GD1040" s="1234" t="str">
        <f t="shared" si="990"/>
        <v xml:space="preserve"> </v>
      </c>
      <c r="GE1040" s="1234" t="str">
        <f t="shared" si="991"/>
        <v xml:space="preserve"> </v>
      </c>
      <c r="GF1040" s="1234" t="str">
        <f t="shared" si="992"/>
        <v xml:space="preserve"> </v>
      </c>
      <c r="GG1040" s="1234" t="str">
        <f t="shared" si="993"/>
        <v xml:space="preserve"> </v>
      </c>
      <c r="GH1040" s="1234" t="str">
        <f t="shared" si="994"/>
        <v xml:space="preserve"> </v>
      </c>
      <c r="GI1040" s="1234" t="str">
        <f t="shared" si="995"/>
        <v xml:space="preserve"> </v>
      </c>
      <c r="GJ1040" s="1234" t="str">
        <f t="shared" si="996"/>
        <v xml:space="preserve"> </v>
      </c>
      <c r="GK1040" s="1234" t="str">
        <f t="shared" si="997"/>
        <v xml:space="preserve"> </v>
      </c>
      <c r="GL1040" s="1234" t="str">
        <f t="shared" si="998"/>
        <v xml:space="preserve"> </v>
      </c>
      <c r="GM1040" s="1234" t="str">
        <f t="shared" si="999"/>
        <v xml:space="preserve"> </v>
      </c>
      <c r="GN1040" s="1234">
        <f t="shared" si="1000"/>
        <v>0</v>
      </c>
    </row>
    <row r="1041" spans="1:196" s="100" customFormat="1" ht="27" customHeight="1" thickTop="1" thickBot="1">
      <c r="A1041" s="1208">
        <f>【A票】【D票】!$D$10</f>
        <v>0</v>
      </c>
      <c r="B1041" s="1212">
        <f>【A票】【D票】!$H$10</f>
        <v>0</v>
      </c>
      <c r="C1041" s="1213" t="str">
        <f>【A票】【D票】!$K$10</f>
        <v xml:space="preserve"> </v>
      </c>
      <c r="D1041" s="1214">
        <f t="shared" si="974"/>
        <v>950</v>
      </c>
      <c r="E1041" s="914"/>
      <c r="F1041" s="467"/>
      <c r="G1041" s="469"/>
      <c r="H1041" s="224" t="str">
        <f t="shared" si="1021"/>
        <v xml:space="preserve"> </v>
      </c>
      <c r="I1041" s="704"/>
      <c r="J1041" s="117"/>
      <c r="K1041" s="117"/>
      <c r="L1041" s="117"/>
      <c r="M1041" s="117"/>
      <c r="N1041" s="117"/>
      <c r="O1041" s="117"/>
      <c r="P1041" s="117"/>
      <c r="Q1041" s="117"/>
      <c r="R1041" s="117"/>
      <c r="S1041" s="117"/>
      <c r="T1041" s="254"/>
      <c r="U1041" s="646"/>
      <c r="V1041" s="646"/>
      <c r="W1041" s="114"/>
      <c r="X1041" s="254"/>
      <c r="Y1041" s="224" t="str">
        <f t="shared" si="1022"/>
        <v xml:space="preserve"> </v>
      </c>
      <c r="Z1041" s="579"/>
      <c r="AA1041" s="704"/>
      <c r="AB1041" s="119"/>
      <c r="AC1041" s="224" t="str">
        <f t="shared" si="976"/>
        <v xml:space="preserve"> </v>
      </c>
      <c r="AD1041" s="115"/>
      <c r="AE1041" s="253"/>
      <c r="AF1041" s="704"/>
      <c r="AG1041" s="727"/>
      <c r="AH1041" s="727"/>
      <c r="AI1041" s="727"/>
      <c r="AJ1041" s="727"/>
      <c r="AK1041" s="591"/>
      <c r="AL1041" s="727"/>
      <c r="AM1041" s="727"/>
      <c r="AN1041" s="727"/>
      <c r="AO1041" s="727"/>
      <c r="AP1041" s="727"/>
      <c r="AQ1041" s="727"/>
      <c r="AR1041" s="727"/>
      <c r="AS1041" s="727"/>
      <c r="AT1041" s="727"/>
      <c r="AU1041" s="727"/>
      <c r="AV1041" s="727"/>
      <c r="AW1041" s="727"/>
      <c r="AX1041" s="727"/>
      <c r="AY1041" s="727"/>
      <c r="AZ1041" s="727"/>
      <c r="BA1041" s="727"/>
      <c r="BB1041" s="727"/>
      <c r="BC1041" s="821"/>
      <c r="BD1041" s="727"/>
      <c r="BE1041" s="727"/>
      <c r="BF1041" s="727"/>
      <c r="BG1041" s="727"/>
      <c r="BH1041" s="727"/>
      <c r="BI1041" s="727"/>
      <c r="BJ1041" s="727"/>
      <c r="BK1041" s="727"/>
      <c r="BL1041" s="821"/>
      <c r="BM1041" s="727"/>
      <c r="BN1041" s="727"/>
      <c r="BO1041" s="727"/>
      <c r="BP1041" s="727"/>
      <c r="BQ1041" s="727"/>
      <c r="BR1041" s="821"/>
      <c r="BS1041" s="727"/>
      <c r="BT1041" s="727"/>
      <c r="BU1041" s="727"/>
      <c r="BV1041" s="591"/>
      <c r="BW1041" s="224" t="str">
        <f t="shared" si="1034"/>
        <v xml:space="preserve"> </v>
      </c>
      <c r="BX1041" s="471">
        <f t="shared" si="1023"/>
        <v>950</v>
      </c>
      <c r="BY1041" s="117"/>
      <c r="BZ1041" s="117"/>
      <c r="CA1041" s="117"/>
      <c r="CB1041" s="117"/>
      <c r="CC1041" s="117"/>
      <c r="CD1041" s="461"/>
      <c r="CE1041" s="236"/>
      <c r="CF1041" s="224" t="str">
        <f t="shared" si="1024"/>
        <v xml:space="preserve"> </v>
      </c>
      <c r="CG1041" s="116"/>
      <c r="CH1041" s="117"/>
      <c r="CI1041" s="117"/>
      <c r="CJ1041" s="117"/>
      <c r="CK1041" s="472"/>
      <c r="CL1041" s="472"/>
      <c r="CM1041" s="472"/>
      <c r="CN1041" s="472"/>
      <c r="CO1041" s="117"/>
      <c r="CP1041" s="253"/>
      <c r="CQ1041" s="120"/>
      <c r="CR1041" s="224" t="str" cm="1">
        <f t="array" ref="CR1041">IF(AND(SUM(COUNTIF(CG1041:CM1041,{"*不明*","*その他*"})+COUNTIF(CO1041:CP1041,{"*不明*","*その他*"}))&gt;0,CQ1041=""),"その他・不明の場合,10)具体的内容、理由を記入",IF(OR(AND(CI1041=CI$65,COUNTA(CJ1041:CM1041)&lt;4),AND(OR(CI1041=CI$63,CI1041=CI$64,CI1041=CI$66,CI1041=CI$67,CI1041=CI$68,CI1041=""),COUNTA(CJ1041:CM1041)&gt;0)),"3)介護保険認定済→要介護度、認知症自立度、寝たきり度、介護保険サービス記入",IF(OR(AND(OR(CM1041=CM$63,CM1041=CM$64),CN1041=""),AND(OR(CM1041=CM$65,CM1041=CM$66),CN1041&lt;&gt;"")),"7)介護保険サービス受けている/過去受けていた→具体的内容記入"," ")))</f>
        <v xml:space="preserve"> </v>
      </c>
      <c r="CS1041" s="224" t="str">
        <f t="shared" si="1025"/>
        <v xml:space="preserve"> </v>
      </c>
      <c r="CT1041" s="116"/>
      <c r="CU1041" s="253"/>
      <c r="CV1041" s="117"/>
      <c r="CW1041" s="117"/>
      <c r="CX1041" s="253"/>
      <c r="CY1041" s="117"/>
      <c r="CZ1041" s="117"/>
      <c r="DA1041" s="253"/>
      <c r="DB1041" s="117"/>
      <c r="DC1041" s="224" t="str">
        <f t="shared" si="1026"/>
        <v xml:space="preserve"> </v>
      </c>
      <c r="DD1041" s="224" t="str">
        <f t="shared" si="1027"/>
        <v xml:space="preserve"> </v>
      </c>
      <c r="DE1041" s="224" t="str">
        <f t="shared" si="977"/>
        <v xml:space="preserve"> </v>
      </c>
      <c r="DF1041" s="121"/>
      <c r="DG1041" s="114"/>
      <c r="DH1041" s="704"/>
      <c r="DI1041" s="119"/>
      <c r="DJ1041" s="187"/>
      <c r="DK1041" s="254"/>
      <c r="DL1041" s="224" t="str">
        <f t="shared" si="978"/>
        <v xml:space="preserve"> </v>
      </c>
      <c r="DM1041" s="224" t="str">
        <f t="shared" si="1028"/>
        <v xml:space="preserve"> </v>
      </c>
      <c r="DN1041" s="474"/>
      <c r="DO1041" s="117"/>
      <c r="DP1041" s="117"/>
      <c r="DQ1041" s="117"/>
      <c r="DR1041" s="117"/>
      <c r="DS1041" s="117"/>
      <c r="DT1041" s="254"/>
      <c r="DU1041" s="476"/>
      <c r="DV1041" s="224" t="str">
        <f t="shared" si="979"/>
        <v xml:space="preserve"> </v>
      </c>
      <c r="DW1041" s="115"/>
      <c r="DX1041" s="470"/>
      <c r="DY1041" s="117"/>
      <c r="DZ1041" s="704"/>
      <c r="EA1041" s="224" t="str">
        <f t="shared" si="980"/>
        <v xml:space="preserve"> </v>
      </c>
      <c r="EB1041" s="906"/>
      <c r="EC1041" s="904"/>
      <c r="ED1041" s="904"/>
      <c r="EE1041" s="904"/>
      <c r="EF1041" s="904"/>
      <c r="EG1041" s="904"/>
      <c r="EH1041" s="904"/>
      <c r="EI1041" s="904"/>
      <c r="EJ1041" s="904"/>
      <c r="EK1041" s="905"/>
      <c r="EL1041" s="80"/>
      <c r="EM1041" s="224" t="str">
        <f t="shared" si="1029"/>
        <v xml:space="preserve"> </v>
      </c>
      <c r="EN1041" s="224" t="str">
        <f t="shared" si="1030"/>
        <v xml:space="preserve"> </v>
      </c>
      <c r="EO1041" s="115"/>
      <c r="EP1041" s="1050"/>
      <c r="EQ1041" s="253"/>
      <c r="ER1041" s="117"/>
      <c r="ES1041" s="1258">
        <f t="shared" si="1031"/>
        <v>950</v>
      </c>
      <c r="ET1041" s="224" t="str">
        <f t="shared" si="1032"/>
        <v xml:space="preserve"> </v>
      </c>
      <c r="EU1041" s="477" t="str">
        <f t="shared" si="1033"/>
        <v/>
      </c>
      <c r="EV1041" s="1334" t="str">
        <f t="shared" si="975"/>
        <v xml:space="preserve"> </v>
      </c>
      <c r="EW1041" s="1332" t="str">
        <f t="shared" si="1019"/>
        <v/>
      </c>
      <c r="EX1041" s="1275" t="str">
        <f t="shared" si="1001"/>
        <v/>
      </c>
      <c r="EY1041" s="1275" t="str">
        <f t="shared" si="1002"/>
        <v/>
      </c>
      <c r="EZ1041" s="1275" t="str">
        <f t="shared" si="1003"/>
        <v/>
      </c>
      <c r="FA1041" s="1275" t="str">
        <f t="shared" si="1004"/>
        <v/>
      </c>
      <c r="FB1041" s="1275" t="str">
        <f t="shared" si="1005"/>
        <v/>
      </c>
      <c r="FC1041" s="1333" t="str">
        <f t="shared" si="1006"/>
        <v/>
      </c>
      <c r="FE1041" s="1234" t="str">
        <f t="shared" si="1007"/>
        <v xml:space="preserve"> </v>
      </c>
      <c r="FF1041" s="1234" t="str">
        <f t="shared" si="1008"/>
        <v xml:space="preserve"> </v>
      </c>
      <c r="FG1041" s="1234" t="str">
        <f t="shared" si="1009"/>
        <v xml:space="preserve"> </v>
      </c>
      <c r="FH1041" s="1234" t="str">
        <f t="shared" si="1010"/>
        <v xml:space="preserve"> </v>
      </c>
      <c r="FI1041" s="1234" t="str">
        <f t="shared" si="981"/>
        <v xml:space="preserve"> </v>
      </c>
      <c r="FJ1041" s="1234" t="str">
        <f t="shared" si="1011"/>
        <v xml:space="preserve"> </v>
      </c>
      <c r="FK1041" s="1234">
        <f t="shared" si="982"/>
        <v>0</v>
      </c>
      <c r="FL1041" s="1227"/>
      <c r="FM1041" s="1234" t="str">
        <f t="shared" si="983"/>
        <v xml:space="preserve"> </v>
      </c>
      <c r="FN1041" s="1234" t="str">
        <f t="shared" si="984"/>
        <v xml:space="preserve"> </v>
      </c>
      <c r="FO1041" s="1234" t="str">
        <f t="shared" si="1012"/>
        <v xml:space="preserve"> </v>
      </c>
      <c r="FP1041" s="1234" t="str">
        <f t="shared" si="1013"/>
        <v xml:space="preserve"> </v>
      </c>
      <c r="FQ1041" s="1234" t="str">
        <f t="shared" si="985"/>
        <v xml:space="preserve"> </v>
      </c>
      <c r="FR1041" s="1234" t="str">
        <f t="shared" si="1014"/>
        <v xml:space="preserve"> </v>
      </c>
      <c r="FS1041" s="1234">
        <f t="shared" si="1020"/>
        <v>0</v>
      </c>
      <c r="FT1041" s="1227"/>
      <c r="FU1041" s="1234" t="str">
        <f t="shared" si="1015"/>
        <v xml:space="preserve"> </v>
      </c>
      <c r="FV1041" s="1234" t="str">
        <f t="shared" si="1016"/>
        <v xml:space="preserve"> </v>
      </c>
      <c r="FW1041" s="1234" t="str">
        <f t="shared" si="1017"/>
        <v xml:space="preserve"> </v>
      </c>
      <c r="FX1041" s="1234" t="str">
        <f t="shared" si="986"/>
        <v xml:space="preserve"> </v>
      </c>
      <c r="FY1041" s="1234" t="str">
        <f t="shared" si="987"/>
        <v xml:space="preserve"> </v>
      </c>
      <c r="FZ1041" s="1234" t="str">
        <f t="shared" si="1018"/>
        <v xml:space="preserve"> </v>
      </c>
      <c r="GA1041" s="1234">
        <f t="shared" si="988"/>
        <v>0</v>
      </c>
      <c r="GB1041" s="1227"/>
      <c r="GC1041" s="1234" t="str">
        <f t="shared" si="989"/>
        <v xml:space="preserve"> </v>
      </c>
      <c r="GD1041" s="1234" t="str">
        <f t="shared" si="990"/>
        <v xml:space="preserve"> </v>
      </c>
      <c r="GE1041" s="1234" t="str">
        <f t="shared" si="991"/>
        <v xml:space="preserve"> </v>
      </c>
      <c r="GF1041" s="1234" t="str">
        <f t="shared" si="992"/>
        <v xml:space="preserve"> </v>
      </c>
      <c r="GG1041" s="1234" t="str">
        <f t="shared" si="993"/>
        <v xml:space="preserve"> </v>
      </c>
      <c r="GH1041" s="1234" t="str">
        <f t="shared" si="994"/>
        <v xml:space="preserve"> </v>
      </c>
      <c r="GI1041" s="1234" t="str">
        <f t="shared" si="995"/>
        <v xml:space="preserve"> </v>
      </c>
      <c r="GJ1041" s="1234" t="str">
        <f t="shared" si="996"/>
        <v xml:space="preserve"> </v>
      </c>
      <c r="GK1041" s="1234" t="str">
        <f t="shared" si="997"/>
        <v xml:space="preserve"> </v>
      </c>
      <c r="GL1041" s="1234" t="str">
        <f t="shared" si="998"/>
        <v xml:space="preserve"> </v>
      </c>
      <c r="GM1041" s="1234" t="str">
        <f t="shared" si="999"/>
        <v xml:space="preserve"> </v>
      </c>
      <c r="GN1041" s="1234">
        <f t="shared" si="1000"/>
        <v>0</v>
      </c>
    </row>
    <row r="1042" spans="1:196" s="100" customFormat="1" ht="27" customHeight="1" thickTop="1" thickBot="1">
      <c r="A1042" s="1208">
        <f>【A票】【D票】!$D$10</f>
        <v>0</v>
      </c>
      <c r="B1042" s="1212">
        <f>【A票】【D票】!$H$10</f>
        <v>0</v>
      </c>
      <c r="C1042" s="1213" t="str">
        <f>【A票】【D票】!$K$10</f>
        <v xml:space="preserve"> </v>
      </c>
      <c r="D1042" s="1214">
        <f t="shared" si="974"/>
        <v>951</v>
      </c>
      <c r="E1042" s="914"/>
      <c r="F1042" s="467"/>
      <c r="G1042" s="469"/>
      <c r="H1042" s="224" t="str">
        <f t="shared" si="1021"/>
        <v xml:space="preserve"> </v>
      </c>
      <c r="I1042" s="704"/>
      <c r="J1042" s="117"/>
      <c r="K1042" s="117"/>
      <c r="L1042" s="117"/>
      <c r="M1042" s="117"/>
      <c r="N1042" s="117"/>
      <c r="O1042" s="117"/>
      <c r="P1042" s="117"/>
      <c r="Q1042" s="117"/>
      <c r="R1042" s="117"/>
      <c r="S1042" s="117"/>
      <c r="T1042" s="254"/>
      <c r="U1042" s="646"/>
      <c r="V1042" s="646"/>
      <c r="W1042" s="114"/>
      <c r="X1042" s="254"/>
      <c r="Y1042" s="224" t="str">
        <f t="shared" si="1022"/>
        <v xml:space="preserve"> </v>
      </c>
      <c r="Z1042" s="579"/>
      <c r="AA1042" s="704"/>
      <c r="AB1042" s="119"/>
      <c r="AC1042" s="224" t="str">
        <f t="shared" si="976"/>
        <v xml:space="preserve"> </v>
      </c>
      <c r="AD1042" s="115"/>
      <c r="AE1042" s="253"/>
      <c r="AF1042" s="704"/>
      <c r="AG1042" s="727"/>
      <c r="AH1042" s="727"/>
      <c r="AI1042" s="727"/>
      <c r="AJ1042" s="727"/>
      <c r="AK1042" s="591"/>
      <c r="AL1042" s="727"/>
      <c r="AM1042" s="727"/>
      <c r="AN1042" s="727"/>
      <c r="AO1042" s="727"/>
      <c r="AP1042" s="727"/>
      <c r="AQ1042" s="727"/>
      <c r="AR1042" s="727"/>
      <c r="AS1042" s="727"/>
      <c r="AT1042" s="727"/>
      <c r="AU1042" s="727"/>
      <c r="AV1042" s="727"/>
      <c r="AW1042" s="727"/>
      <c r="AX1042" s="727"/>
      <c r="AY1042" s="727"/>
      <c r="AZ1042" s="727"/>
      <c r="BA1042" s="727"/>
      <c r="BB1042" s="727"/>
      <c r="BC1042" s="821"/>
      <c r="BD1042" s="727"/>
      <c r="BE1042" s="727"/>
      <c r="BF1042" s="727"/>
      <c r="BG1042" s="727"/>
      <c r="BH1042" s="727"/>
      <c r="BI1042" s="727"/>
      <c r="BJ1042" s="727"/>
      <c r="BK1042" s="727"/>
      <c r="BL1042" s="821"/>
      <c r="BM1042" s="727"/>
      <c r="BN1042" s="727"/>
      <c r="BO1042" s="727"/>
      <c r="BP1042" s="727"/>
      <c r="BQ1042" s="727"/>
      <c r="BR1042" s="821"/>
      <c r="BS1042" s="727"/>
      <c r="BT1042" s="727"/>
      <c r="BU1042" s="727"/>
      <c r="BV1042" s="591"/>
      <c r="BW1042" s="224" t="str">
        <f t="shared" si="1034"/>
        <v xml:space="preserve"> </v>
      </c>
      <c r="BX1042" s="471">
        <f t="shared" si="1023"/>
        <v>951</v>
      </c>
      <c r="BY1042" s="117"/>
      <c r="BZ1042" s="117"/>
      <c r="CA1042" s="117"/>
      <c r="CB1042" s="117"/>
      <c r="CC1042" s="117"/>
      <c r="CD1042" s="461"/>
      <c r="CE1042" s="236"/>
      <c r="CF1042" s="224" t="str">
        <f t="shared" si="1024"/>
        <v xml:space="preserve"> </v>
      </c>
      <c r="CG1042" s="116"/>
      <c r="CH1042" s="117"/>
      <c r="CI1042" s="117"/>
      <c r="CJ1042" s="117"/>
      <c r="CK1042" s="472"/>
      <c r="CL1042" s="472"/>
      <c r="CM1042" s="472"/>
      <c r="CN1042" s="472"/>
      <c r="CO1042" s="117"/>
      <c r="CP1042" s="253"/>
      <c r="CQ1042" s="120"/>
      <c r="CR1042" s="224" t="str" cm="1">
        <f t="array" ref="CR1042">IF(AND(SUM(COUNTIF(CG1042:CM1042,{"*不明*","*その他*"})+COUNTIF(CO1042:CP1042,{"*不明*","*その他*"}))&gt;0,CQ1042=""),"その他・不明の場合,10)具体的内容、理由を記入",IF(OR(AND(CI1042=CI$65,COUNTA(CJ1042:CM1042)&lt;4),AND(OR(CI1042=CI$63,CI1042=CI$64,CI1042=CI$66,CI1042=CI$67,CI1042=CI$68,CI1042=""),COUNTA(CJ1042:CM1042)&gt;0)),"3)介護保険認定済→要介護度、認知症自立度、寝たきり度、介護保険サービス記入",IF(OR(AND(OR(CM1042=CM$63,CM1042=CM$64),CN1042=""),AND(OR(CM1042=CM$65,CM1042=CM$66),CN1042&lt;&gt;"")),"7)介護保険サービス受けている/過去受けていた→具体的内容記入"," ")))</f>
        <v xml:space="preserve"> </v>
      </c>
      <c r="CS1042" s="224" t="str">
        <f t="shared" si="1025"/>
        <v xml:space="preserve"> </v>
      </c>
      <c r="CT1042" s="116"/>
      <c r="CU1042" s="253"/>
      <c r="CV1042" s="117"/>
      <c r="CW1042" s="117"/>
      <c r="CX1042" s="253"/>
      <c r="CY1042" s="117"/>
      <c r="CZ1042" s="117"/>
      <c r="DA1042" s="253"/>
      <c r="DB1042" s="117"/>
      <c r="DC1042" s="224" t="str">
        <f t="shared" si="1026"/>
        <v xml:space="preserve"> </v>
      </c>
      <c r="DD1042" s="224" t="str">
        <f t="shared" si="1027"/>
        <v xml:space="preserve"> </v>
      </c>
      <c r="DE1042" s="224" t="str">
        <f t="shared" si="977"/>
        <v xml:space="preserve"> </v>
      </c>
      <c r="DF1042" s="121"/>
      <c r="DG1042" s="114"/>
      <c r="DH1042" s="704"/>
      <c r="DI1042" s="119"/>
      <c r="DJ1042" s="187"/>
      <c r="DK1042" s="254"/>
      <c r="DL1042" s="224" t="str">
        <f t="shared" si="978"/>
        <v xml:space="preserve"> </v>
      </c>
      <c r="DM1042" s="224" t="str">
        <f t="shared" si="1028"/>
        <v xml:space="preserve"> </v>
      </c>
      <c r="DN1042" s="474"/>
      <c r="DO1042" s="117"/>
      <c r="DP1042" s="117"/>
      <c r="DQ1042" s="117"/>
      <c r="DR1042" s="117"/>
      <c r="DS1042" s="117"/>
      <c r="DT1042" s="254"/>
      <c r="DU1042" s="476"/>
      <c r="DV1042" s="224" t="str">
        <f t="shared" si="979"/>
        <v xml:space="preserve"> </v>
      </c>
      <c r="DW1042" s="115"/>
      <c r="DX1042" s="470"/>
      <c r="DY1042" s="117"/>
      <c r="DZ1042" s="704"/>
      <c r="EA1042" s="224" t="str">
        <f t="shared" si="980"/>
        <v xml:space="preserve"> </v>
      </c>
      <c r="EB1042" s="906"/>
      <c r="EC1042" s="904"/>
      <c r="ED1042" s="904"/>
      <c r="EE1042" s="904"/>
      <c r="EF1042" s="904"/>
      <c r="EG1042" s="904"/>
      <c r="EH1042" s="904"/>
      <c r="EI1042" s="904"/>
      <c r="EJ1042" s="904"/>
      <c r="EK1042" s="905"/>
      <c r="EL1042" s="80"/>
      <c r="EM1042" s="224" t="str">
        <f t="shared" si="1029"/>
        <v xml:space="preserve"> </v>
      </c>
      <c r="EN1042" s="224" t="str">
        <f t="shared" si="1030"/>
        <v xml:space="preserve"> </v>
      </c>
      <c r="EO1042" s="115"/>
      <c r="EP1042" s="1050"/>
      <c r="EQ1042" s="253"/>
      <c r="ER1042" s="117"/>
      <c r="ES1042" s="1258">
        <f t="shared" si="1031"/>
        <v>951</v>
      </c>
      <c r="ET1042" s="224" t="str">
        <f t="shared" si="1032"/>
        <v xml:space="preserve"> </v>
      </c>
      <c r="EU1042" s="477" t="str">
        <f t="shared" si="1033"/>
        <v/>
      </c>
      <c r="EV1042" s="1334" t="str">
        <f t="shared" si="975"/>
        <v xml:space="preserve"> </v>
      </c>
      <c r="EW1042" s="1332" t="str">
        <f t="shared" si="1019"/>
        <v/>
      </c>
      <c r="EX1042" s="1275" t="str">
        <f t="shared" si="1001"/>
        <v/>
      </c>
      <c r="EY1042" s="1275" t="str">
        <f t="shared" si="1002"/>
        <v/>
      </c>
      <c r="EZ1042" s="1275" t="str">
        <f t="shared" si="1003"/>
        <v/>
      </c>
      <c r="FA1042" s="1275" t="str">
        <f t="shared" si="1004"/>
        <v/>
      </c>
      <c r="FB1042" s="1275" t="str">
        <f t="shared" si="1005"/>
        <v/>
      </c>
      <c r="FC1042" s="1333" t="str">
        <f t="shared" si="1006"/>
        <v/>
      </c>
      <c r="FE1042" s="1234" t="str">
        <f t="shared" si="1007"/>
        <v xml:space="preserve"> </v>
      </c>
      <c r="FF1042" s="1234" t="str">
        <f t="shared" si="1008"/>
        <v xml:space="preserve"> </v>
      </c>
      <c r="FG1042" s="1234" t="str">
        <f t="shared" si="1009"/>
        <v xml:space="preserve"> </v>
      </c>
      <c r="FH1042" s="1234" t="str">
        <f t="shared" si="1010"/>
        <v xml:space="preserve"> </v>
      </c>
      <c r="FI1042" s="1234" t="str">
        <f t="shared" si="981"/>
        <v xml:space="preserve"> </v>
      </c>
      <c r="FJ1042" s="1234" t="str">
        <f t="shared" si="1011"/>
        <v xml:space="preserve"> </v>
      </c>
      <c r="FK1042" s="1234">
        <f t="shared" si="982"/>
        <v>0</v>
      </c>
      <c r="FL1042" s="1227"/>
      <c r="FM1042" s="1234" t="str">
        <f t="shared" si="983"/>
        <v xml:space="preserve"> </v>
      </c>
      <c r="FN1042" s="1234" t="str">
        <f t="shared" si="984"/>
        <v xml:space="preserve"> </v>
      </c>
      <c r="FO1042" s="1234" t="str">
        <f t="shared" si="1012"/>
        <v xml:space="preserve"> </v>
      </c>
      <c r="FP1042" s="1234" t="str">
        <f t="shared" si="1013"/>
        <v xml:space="preserve"> </v>
      </c>
      <c r="FQ1042" s="1234" t="str">
        <f t="shared" si="985"/>
        <v xml:space="preserve"> </v>
      </c>
      <c r="FR1042" s="1234" t="str">
        <f t="shared" si="1014"/>
        <v xml:space="preserve"> </v>
      </c>
      <c r="FS1042" s="1234">
        <f t="shared" si="1020"/>
        <v>0</v>
      </c>
      <c r="FT1042" s="1227"/>
      <c r="FU1042" s="1234" t="str">
        <f t="shared" si="1015"/>
        <v xml:space="preserve"> </v>
      </c>
      <c r="FV1042" s="1234" t="str">
        <f t="shared" si="1016"/>
        <v xml:space="preserve"> </v>
      </c>
      <c r="FW1042" s="1234" t="str">
        <f t="shared" si="1017"/>
        <v xml:space="preserve"> </v>
      </c>
      <c r="FX1042" s="1234" t="str">
        <f t="shared" si="986"/>
        <v xml:space="preserve"> </v>
      </c>
      <c r="FY1042" s="1234" t="str">
        <f t="shared" si="987"/>
        <v xml:space="preserve"> </v>
      </c>
      <c r="FZ1042" s="1234" t="str">
        <f t="shared" si="1018"/>
        <v xml:space="preserve"> </v>
      </c>
      <c r="GA1042" s="1234">
        <f t="shared" si="988"/>
        <v>0</v>
      </c>
      <c r="GB1042" s="1227"/>
      <c r="GC1042" s="1234" t="str">
        <f t="shared" si="989"/>
        <v xml:space="preserve"> </v>
      </c>
      <c r="GD1042" s="1234" t="str">
        <f t="shared" si="990"/>
        <v xml:space="preserve"> </v>
      </c>
      <c r="GE1042" s="1234" t="str">
        <f t="shared" si="991"/>
        <v xml:space="preserve"> </v>
      </c>
      <c r="GF1042" s="1234" t="str">
        <f t="shared" si="992"/>
        <v xml:space="preserve"> </v>
      </c>
      <c r="GG1042" s="1234" t="str">
        <f t="shared" si="993"/>
        <v xml:space="preserve"> </v>
      </c>
      <c r="GH1042" s="1234" t="str">
        <f t="shared" si="994"/>
        <v xml:space="preserve"> </v>
      </c>
      <c r="GI1042" s="1234" t="str">
        <f t="shared" si="995"/>
        <v xml:space="preserve"> </v>
      </c>
      <c r="GJ1042" s="1234" t="str">
        <f t="shared" si="996"/>
        <v xml:space="preserve"> </v>
      </c>
      <c r="GK1042" s="1234" t="str">
        <f t="shared" si="997"/>
        <v xml:space="preserve"> </v>
      </c>
      <c r="GL1042" s="1234" t="str">
        <f t="shared" si="998"/>
        <v xml:space="preserve"> </v>
      </c>
      <c r="GM1042" s="1234" t="str">
        <f t="shared" si="999"/>
        <v xml:space="preserve"> </v>
      </c>
      <c r="GN1042" s="1234">
        <f t="shared" si="1000"/>
        <v>0</v>
      </c>
    </row>
    <row r="1043" spans="1:196" s="100" customFormat="1" ht="27" customHeight="1" thickTop="1" thickBot="1">
      <c r="A1043" s="1208">
        <f>【A票】【D票】!$D$10</f>
        <v>0</v>
      </c>
      <c r="B1043" s="1212">
        <f>【A票】【D票】!$H$10</f>
        <v>0</v>
      </c>
      <c r="C1043" s="1213" t="str">
        <f>【A票】【D票】!$K$10</f>
        <v xml:space="preserve"> </v>
      </c>
      <c r="D1043" s="1214">
        <f t="shared" si="974"/>
        <v>952</v>
      </c>
      <c r="E1043" s="914"/>
      <c r="F1043" s="467"/>
      <c r="G1043" s="469"/>
      <c r="H1043" s="224" t="str">
        <f t="shared" si="1021"/>
        <v xml:space="preserve"> </v>
      </c>
      <c r="I1043" s="704"/>
      <c r="J1043" s="117"/>
      <c r="K1043" s="117"/>
      <c r="L1043" s="117"/>
      <c r="M1043" s="117"/>
      <c r="N1043" s="117"/>
      <c r="O1043" s="117"/>
      <c r="P1043" s="117"/>
      <c r="Q1043" s="117"/>
      <c r="R1043" s="117"/>
      <c r="S1043" s="117"/>
      <c r="T1043" s="254"/>
      <c r="U1043" s="646"/>
      <c r="V1043" s="646"/>
      <c r="W1043" s="114"/>
      <c r="X1043" s="254"/>
      <c r="Y1043" s="224" t="str">
        <f t="shared" si="1022"/>
        <v xml:space="preserve"> </v>
      </c>
      <c r="Z1043" s="579"/>
      <c r="AA1043" s="704"/>
      <c r="AB1043" s="119"/>
      <c r="AC1043" s="224" t="str">
        <f t="shared" si="976"/>
        <v xml:space="preserve"> </v>
      </c>
      <c r="AD1043" s="115"/>
      <c r="AE1043" s="253"/>
      <c r="AF1043" s="704"/>
      <c r="AG1043" s="727"/>
      <c r="AH1043" s="727"/>
      <c r="AI1043" s="727"/>
      <c r="AJ1043" s="727"/>
      <c r="AK1043" s="591"/>
      <c r="AL1043" s="727"/>
      <c r="AM1043" s="727"/>
      <c r="AN1043" s="727"/>
      <c r="AO1043" s="727"/>
      <c r="AP1043" s="727"/>
      <c r="AQ1043" s="727"/>
      <c r="AR1043" s="727"/>
      <c r="AS1043" s="727"/>
      <c r="AT1043" s="727"/>
      <c r="AU1043" s="727"/>
      <c r="AV1043" s="727"/>
      <c r="AW1043" s="727"/>
      <c r="AX1043" s="727"/>
      <c r="AY1043" s="727"/>
      <c r="AZ1043" s="727"/>
      <c r="BA1043" s="727"/>
      <c r="BB1043" s="727"/>
      <c r="BC1043" s="821"/>
      <c r="BD1043" s="727"/>
      <c r="BE1043" s="727"/>
      <c r="BF1043" s="727"/>
      <c r="BG1043" s="727"/>
      <c r="BH1043" s="727"/>
      <c r="BI1043" s="727"/>
      <c r="BJ1043" s="727"/>
      <c r="BK1043" s="727"/>
      <c r="BL1043" s="821"/>
      <c r="BM1043" s="727"/>
      <c r="BN1043" s="727"/>
      <c r="BO1043" s="727"/>
      <c r="BP1043" s="727"/>
      <c r="BQ1043" s="727"/>
      <c r="BR1043" s="821"/>
      <c r="BS1043" s="727"/>
      <c r="BT1043" s="727"/>
      <c r="BU1043" s="727"/>
      <c r="BV1043" s="591"/>
      <c r="BW1043" s="224" t="str">
        <f t="shared" si="1034"/>
        <v xml:space="preserve"> </v>
      </c>
      <c r="BX1043" s="471">
        <f t="shared" si="1023"/>
        <v>952</v>
      </c>
      <c r="BY1043" s="117"/>
      <c r="BZ1043" s="117"/>
      <c r="CA1043" s="117"/>
      <c r="CB1043" s="117"/>
      <c r="CC1043" s="117"/>
      <c r="CD1043" s="461"/>
      <c r="CE1043" s="236"/>
      <c r="CF1043" s="224" t="str">
        <f t="shared" si="1024"/>
        <v xml:space="preserve"> </v>
      </c>
      <c r="CG1043" s="116"/>
      <c r="CH1043" s="117"/>
      <c r="CI1043" s="117"/>
      <c r="CJ1043" s="117"/>
      <c r="CK1043" s="472"/>
      <c r="CL1043" s="472"/>
      <c r="CM1043" s="472"/>
      <c r="CN1043" s="472"/>
      <c r="CO1043" s="117"/>
      <c r="CP1043" s="253"/>
      <c r="CQ1043" s="120"/>
      <c r="CR1043" s="224" t="str" cm="1">
        <f t="array" ref="CR1043">IF(AND(SUM(COUNTIF(CG1043:CM1043,{"*不明*","*その他*"})+COUNTIF(CO1043:CP1043,{"*不明*","*その他*"}))&gt;0,CQ1043=""),"その他・不明の場合,10)具体的内容、理由を記入",IF(OR(AND(CI1043=CI$65,COUNTA(CJ1043:CM1043)&lt;4),AND(OR(CI1043=CI$63,CI1043=CI$64,CI1043=CI$66,CI1043=CI$67,CI1043=CI$68,CI1043=""),COUNTA(CJ1043:CM1043)&gt;0)),"3)介護保険認定済→要介護度、認知症自立度、寝たきり度、介護保険サービス記入",IF(OR(AND(OR(CM1043=CM$63,CM1043=CM$64),CN1043=""),AND(OR(CM1043=CM$65,CM1043=CM$66),CN1043&lt;&gt;"")),"7)介護保険サービス受けている/過去受けていた→具体的内容記入"," ")))</f>
        <v xml:space="preserve"> </v>
      </c>
      <c r="CS1043" s="224" t="str">
        <f t="shared" si="1025"/>
        <v xml:space="preserve"> </v>
      </c>
      <c r="CT1043" s="116"/>
      <c r="CU1043" s="253"/>
      <c r="CV1043" s="117"/>
      <c r="CW1043" s="117"/>
      <c r="CX1043" s="253"/>
      <c r="CY1043" s="117"/>
      <c r="CZ1043" s="117"/>
      <c r="DA1043" s="253"/>
      <c r="DB1043" s="117"/>
      <c r="DC1043" s="224" t="str">
        <f t="shared" si="1026"/>
        <v xml:space="preserve"> </v>
      </c>
      <c r="DD1043" s="224" t="str">
        <f t="shared" si="1027"/>
        <v xml:space="preserve"> </v>
      </c>
      <c r="DE1043" s="224" t="str">
        <f t="shared" si="977"/>
        <v xml:space="preserve"> </v>
      </c>
      <c r="DF1043" s="121"/>
      <c r="DG1043" s="114"/>
      <c r="DH1043" s="704"/>
      <c r="DI1043" s="119"/>
      <c r="DJ1043" s="187"/>
      <c r="DK1043" s="254"/>
      <c r="DL1043" s="224" t="str">
        <f t="shared" si="978"/>
        <v xml:space="preserve"> </v>
      </c>
      <c r="DM1043" s="224" t="str">
        <f t="shared" si="1028"/>
        <v xml:space="preserve"> </v>
      </c>
      <c r="DN1043" s="474"/>
      <c r="DO1043" s="117"/>
      <c r="DP1043" s="117"/>
      <c r="DQ1043" s="117"/>
      <c r="DR1043" s="117"/>
      <c r="DS1043" s="117"/>
      <c r="DT1043" s="254"/>
      <c r="DU1043" s="476"/>
      <c r="DV1043" s="224" t="str">
        <f t="shared" si="979"/>
        <v xml:space="preserve"> </v>
      </c>
      <c r="DW1043" s="115"/>
      <c r="DX1043" s="470"/>
      <c r="DY1043" s="117"/>
      <c r="DZ1043" s="704"/>
      <c r="EA1043" s="224" t="str">
        <f t="shared" si="980"/>
        <v xml:space="preserve"> </v>
      </c>
      <c r="EB1043" s="906"/>
      <c r="EC1043" s="904"/>
      <c r="ED1043" s="904"/>
      <c r="EE1043" s="904"/>
      <c r="EF1043" s="904"/>
      <c r="EG1043" s="904"/>
      <c r="EH1043" s="904"/>
      <c r="EI1043" s="904"/>
      <c r="EJ1043" s="904"/>
      <c r="EK1043" s="905"/>
      <c r="EL1043" s="80"/>
      <c r="EM1043" s="224" t="str">
        <f t="shared" si="1029"/>
        <v xml:space="preserve"> </v>
      </c>
      <c r="EN1043" s="224" t="str">
        <f t="shared" si="1030"/>
        <v xml:space="preserve"> </v>
      </c>
      <c r="EO1043" s="115"/>
      <c r="EP1043" s="1050"/>
      <c r="EQ1043" s="253"/>
      <c r="ER1043" s="117"/>
      <c r="ES1043" s="1258">
        <f t="shared" si="1031"/>
        <v>952</v>
      </c>
      <c r="ET1043" s="224" t="str">
        <f t="shared" si="1032"/>
        <v xml:space="preserve"> </v>
      </c>
      <c r="EU1043" s="477" t="str">
        <f t="shared" si="1033"/>
        <v/>
      </c>
      <c r="EV1043" s="1334" t="str">
        <f t="shared" si="975"/>
        <v xml:space="preserve"> </v>
      </c>
      <c r="EW1043" s="1332" t="str">
        <f t="shared" si="1019"/>
        <v/>
      </c>
      <c r="EX1043" s="1275" t="str">
        <f t="shared" si="1001"/>
        <v/>
      </c>
      <c r="EY1043" s="1275" t="str">
        <f t="shared" si="1002"/>
        <v/>
      </c>
      <c r="EZ1043" s="1275" t="str">
        <f t="shared" si="1003"/>
        <v/>
      </c>
      <c r="FA1043" s="1275" t="str">
        <f t="shared" si="1004"/>
        <v/>
      </c>
      <c r="FB1043" s="1275" t="str">
        <f t="shared" si="1005"/>
        <v/>
      </c>
      <c r="FC1043" s="1333" t="str">
        <f t="shared" si="1006"/>
        <v/>
      </c>
      <c r="FE1043" s="1234" t="str">
        <f t="shared" si="1007"/>
        <v xml:space="preserve"> </v>
      </c>
      <c r="FF1043" s="1234" t="str">
        <f t="shared" si="1008"/>
        <v xml:space="preserve"> </v>
      </c>
      <c r="FG1043" s="1234" t="str">
        <f t="shared" si="1009"/>
        <v xml:space="preserve"> </v>
      </c>
      <c r="FH1043" s="1234" t="str">
        <f t="shared" si="1010"/>
        <v xml:space="preserve"> </v>
      </c>
      <c r="FI1043" s="1234" t="str">
        <f t="shared" si="981"/>
        <v xml:space="preserve"> </v>
      </c>
      <c r="FJ1043" s="1234" t="str">
        <f t="shared" si="1011"/>
        <v xml:space="preserve"> </v>
      </c>
      <c r="FK1043" s="1234">
        <f t="shared" si="982"/>
        <v>0</v>
      </c>
      <c r="FL1043" s="1227"/>
      <c r="FM1043" s="1234" t="str">
        <f t="shared" si="983"/>
        <v xml:space="preserve"> </v>
      </c>
      <c r="FN1043" s="1234" t="str">
        <f t="shared" si="984"/>
        <v xml:space="preserve"> </v>
      </c>
      <c r="FO1043" s="1234" t="str">
        <f t="shared" si="1012"/>
        <v xml:space="preserve"> </v>
      </c>
      <c r="FP1043" s="1234" t="str">
        <f t="shared" si="1013"/>
        <v xml:space="preserve"> </v>
      </c>
      <c r="FQ1043" s="1234" t="str">
        <f t="shared" si="985"/>
        <v xml:space="preserve"> </v>
      </c>
      <c r="FR1043" s="1234" t="str">
        <f t="shared" si="1014"/>
        <v xml:space="preserve"> </v>
      </c>
      <c r="FS1043" s="1234">
        <f t="shared" si="1020"/>
        <v>0</v>
      </c>
      <c r="FT1043" s="1227"/>
      <c r="FU1043" s="1234" t="str">
        <f t="shared" si="1015"/>
        <v xml:space="preserve"> </v>
      </c>
      <c r="FV1043" s="1234" t="str">
        <f t="shared" si="1016"/>
        <v xml:space="preserve"> </v>
      </c>
      <c r="FW1043" s="1234" t="str">
        <f t="shared" si="1017"/>
        <v xml:space="preserve"> </v>
      </c>
      <c r="FX1043" s="1234" t="str">
        <f t="shared" si="986"/>
        <v xml:space="preserve"> </v>
      </c>
      <c r="FY1043" s="1234" t="str">
        <f t="shared" si="987"/>
        <v xml:space="preserve"> </v>
      </c>
      <c r="FZ1043" s="1234" t="str">
        <f t="shared" si="1018"/>
        <v xml:space="preserve"> </v>
      </c>
      <c r="GA1043" s="1234">
        <f t="shared" si="988"/>
        <v>0</v>
      </c>
      <c r="GB1043" s="1227"/>
      <c r="GC1043" s="1234" t="str">
        <f t="shared" si="989"/>
        <v xml:space="preserve"> </v>
      </c>
      <c r="GD1043" s="1234" t="str">
        <f t="shared" si="990"/>
        <v xml:space="preserve"> </v>
      </c>
      <c r="GE1043" s="1234" t="str">
        <f t="shared" si="991"/>
        <v xml:space="preserve"> </v>
      </c>
      <c r="GF1043" s="1234" t="str">
        <f t="shared" si="992"/>
        <v xml:space="preserve"> </v>
      </c>
      <c r="GG1043" s="1234" t="str">
        <f t="shared" si="993"/>
        <v xml:space="preserve"> </v>
      </c>
      <c r="GH1043" s="1234" t="str">
        <f t="shared" si="994"/>
        <v xml:space="preserve"> </v>
      </c>
      <c r="GI1043" s="1234" t="str">
        <f t="shared" si="995"/>
        <v xml:space="preserve"> </v>
      </c>
      <c r="GJ1043" s="1234" t="str">
        <f t="shared" si="996"/>
        <v xml:space="preserve"> </v>
      </c>
      <c r="GK1043" s="1234" t="str">
        <f t="shared" si="997"/>
        <v xml:space="preserve"> </v>
      </c>
      <c r="GL1043" s="1234" t="str">
        <f t="shared" si="998"/>
        <v xml:space="preserve"> </v>
      </c>
      <c r="GM1043" s="1234" t="str">
        <f t="shared" si="999"/>
        <v xml:space="preserve"> </v>
      </c>
      <c r="GN1043" s="1234">
        <f t="shared" si="1000"/>
        <v>0</v>
      </c>
    </row>
    <row r="1044" spans="1:196" s="100" customFormat="1" ht="27" customHeight="1" thickTop="1" thickBot="1">
      <c r="A1044" s="1208">
        <f>【A票】【D票】!$D$10</f>
        <v>0</v>
      </c>
      <c r="B1044" s="1212">
        <f>【A票】【D票】!$H$10</f>
        <v>0</v>
      </c>
      <c r="C1044" s="1213" t="str">
        <f>【A票】【D票】!$K$10</f>
        <v xml:space="preserve"> </v>
      </c>
      <c r="D1044" s="1214">
        <f t="shared" si="974"/>
        <v>953</v>
      </c>
      <c r="E1044" s="914"/>
      <c r="F1044" s="467"/>
      <c r="G1044" s="469"/>
      <c r="H1044" s="224" t="str">
        <f t="shared" si="1021"/>
        <v xml:space="preserve"> </v>
      </c>
      <c r="I1044" s="704"/>
      <c r="J1044" s="117"/>
      <c r="K1044" s="117"/>
      <c r="L1044" s="117"/>
      <c r="M1044" s="117"/>
      <c r="N1044" s="117"/>
      <c r="O1044" s="117"/>
      <c r="P1044" s="117"/>
      <c r="Q1044" s="117"/>
      <c r="R1044" s="117"/>
      <c r="S1044" s="117"/>
      <c r="T1044" s="254"/>
      <c r="U1044" s="646"/>
      <c r="V1044" s="646"/>
      <c r="W1044" s="114"/>
      <c r="X1044" s="254"/>
      <c r="Y1044" s="224" t="str">
        <f t="shared" si="1022"/>
        <v xml:space="preserve"> </v>
      </c>
      <c r="Z1044" s="579"/>
      <c r="AA1044" s="704"/>
      <c r="AB1044" s="119"/>
      <c r="AC1044" s="224" t="str">
        <f t="shared" si="976"/>
        <v xml:space="preserve"> </v>
      </c>
      <c r="AD1044" s="115"/>
      <c r="AE1044" s="253"/>
      <c r="AF1044" s="704"/>
      <c r="AG1044" s="727"/>
      <c r="AH1044" s="727"/>
      <c r="AI1044" s="727"/>
      <c r="AJ1044" s="727"/>
      <c r="AK1044" s="591"/>
      <c r="AL1044" s="727"/>
      <c r="AM1044" s="727"/>
      <c r="AN1044" s="727"/>
      <c r="AO1044" s="727"/>
      <c r="AP1044" s="727"/>
      <c r="AQ1044" s="727"/>
      <c r="AR1044" s="727"/>
      <c r="AS1044" s="727"/>
      <c r="AT1044" s="727"/>
      <c r="AU1044" s="727"/>
      <c r="AV1044" s="727"/>
      <c r="AW1044" s="727"/>
      <c r="AX1044" s="727"/>
      <c r="AY1044" s="727"/>
      <c r="AZ1044" s="727"/>
      <c r="BA1044" s="727"/>
      <c r="BB1044" s="727"/>
      <c r="BC1044" s="821"/>
      <c r="BD1044" s="727"/>
      <c r="BE1044" s="727"/>
      <c r="BF1044" s="727"/>
      <c r="BG1044" s="727"/>
      <c r="BH1044" s="727"/>
      <c r="BI1044" s="727"/>
      <c r="BJ1044" s="727"/>
      <c r="BK1044" s="727"/>
      <c r="BL1044" s="821"/>
      <c r="BM1044" s="727"/>
      <c r="BN1044" s="727"/>
      <c r="BO1044" s="727"/>
      <c r="BP1044" s="727"/>
      <c r="BQ1044" s="727"/>
      <c r="BR1044" s="821"/>
      <c r="BS1044" s="727"/>
      <c r="BT1044" s="727"/>
      <c r="BU1044" s="727"/>
      <c r="BV1044" s="591"/>
      <c r="BW1044" s="224" t="str">
        <f t="shared" si="1034"/>
        <v xml:space="preserve"> </v>
      </c>
      <c r="BX1044" s="471">
        <f t="shared" si="1023"/>
        <v>953</v>
      </c>
      <c r="BY1044" s="117"/>
      <c r="BZ1044" s="117"/>
      <c r="CA1044" s="117"/>
      <c r="CB1044" s="117"/>
      <c r="CC1044" s="117"/>
      <c r="CD1044" s="461"/>
      <c r="CE1044" s="236"/>
      <c r="CF1044" s="224" t="str">
        <f t="shared" si="1024"/>
        <v xml:space="preserve"> </v>
      </c>
      <c r="CG1044" s="116"/>
      <c r="CH1044" s="117"/>
      <c r="CI1044" s="117"/>
      <c r="CJ1044" s="117"/>
      <c r="CK1044" s="472"/>
      <c r="CL1044" s="472"/>
      <c r="CM1044" s="472"/>
      <c r="CN1044" s="472"/>
      <c r="CO1044" s="117"/>
      <c r="CP1044" s="253"/>
      <c r="CQ1044" s="120"/>
      <c r="CR1044" s="224" t="str" cm="1">
        <f t="array" ref="CR1044">IF(AND(SUM(COUNTIF(CG1044:CM1044,{"*不明*","*その他*"})+COUNTIF(CO1044:CP1044,{"*不明*","*その他*"}))&gt;0,CQ1044=""),"その他・不明の場合,10)具体的内容、理由を記入",IF(OR(AND(CI1044=CI$65,COUNTA(CJ1044:CM1044)&lt;4),AND(OR(CI1044=CI$63,CI1044=CI$64,CI1044=CI$66,CI1044=CI$67,CI1044=CI$68,CI1044=""),COUNTA(CJ1044:CM1044)&gt;0)),"3)介護保険認定済→要介護度、認知症自立度、寝たきり度、介護保険サービス記入",IF(OR(AND(OR(CM1044=CM$63,CM1044=CM$64),CN1044=""),AND(OR(CM1044=CM$65,CM1044=CM$66),CN1044&lt;&gt;"")),"7)介護保険サービス受けている/過去受けていた→具体的内容記入"," ")))</f>
        <v xml:space="preserve"> </v>
      </c>
      <c r="CS1044" s="224" t="str">
        <f t="shared" si="1025"/>
        <v xml:space="preserve"> </v>
      </c>
      <c r="CT1044" s="116"/>
      <c r="CU1044" s="253"/>
      <c r="CV1044" s="117"/>
      <c r="CW1044" s="117"/>
      <c r="CX1044" s="253"/>
      <c r="CY1044" s="117"/>
      <c r="CZ1044" s="117"/>
      <c r="DA1044" s="253"/>
      <c r="DB1044" s="117"/>
      <c r="DC1044" s="224" t="str">
        <f t="shared" si="1026"/>
        <v xml:space="preserve"> </v>
      </c>
      <c r="DD1044" s="224" t="str">
        <f t="shared" si="1027"/>
        <v xml:space="preserve"> </v>
      </c>
      <c r="DE1044" s="224" t="str">
        <f t="shared" si="977"/>
        <v xml:space="preserve"> </v>
      </c>
      <c r="DF1044" s="121"/>
      <c r="DG1044" s="114"/>
      <c r="DH1044" s="704"/>
      <c r="DI1044" s="119"/>
      <c r="DJ1044" s="187"/>
      <c r="DK1044" s="254"/>
      <c r="DL1044" s="224" t="str">
        <f t="shared" si="978"/>
        <v xml:space="preserve"> </v>
      </c>
      <c r="DM1044" s="224" t="str">
        <f t="shared" si="1028"/>
        <v xml:space="preserve"> </v>
      </c>
      <c r="DN1044" s="474"/>
      <c r="DO1044" s="117"/>
      <c r="DP1044" s="117"/>
      <c r="DQ1044" s="117"/>
      <c r="DR1044" s="117"/>
      <c r="DS1044" s="117"/>
      <c r="DT1044" s="254"/>
      <c r="DU1044" s="476"/>
      <c r="DV1044" s="224" t="str">
        <f t="shared" si="979"/>
        <v xml:space="preserve"> </v>
      </c>
      <c r="DW1044" s="115"/>
      <c r="DX1044" s="470"/>
      <c r="DY1044" s="117"/>
      <c r="DZ1044" s="704"/>
      <c r="EA1044" s="224" t="str">
        <f t="shared" si="980"/>
        <v xml:space="preserve"> </v>
      </c>
      <c r="EB1044" s="906"/>
      <c r="EC1044" s="904"/>
      <c r="ED1044" s="904"/>
      <c r="EE1044" s="904"/>
      <c r="EF1044" s="904"/>
      <c r="EG1044" s="904"/>
      <c r="EH1044" s="904"/>
      <c r="EI1044" s="904"/>
      <c r="EJ1044" s="904"/>
      <c r="EK1044" s="905"/>
      <c r="EL1044" s="80"/>
      <c r="EM1044" s="224" t="str">
        <f t="shared" si="1029"/>
        <v xml:space="preserve"> </v>
      </c>
      <c r="EN1044" s="224" t="str">
        <f t="shared" si="1030"/>
        <v xml:space="preserve"> </v>
      </c>
      <c r="EO1044" s="115"/>
      <c r="EP1044" s="1050"/>
      <c r="EQ1044" s="253"/>
      <c r="ER1044" s="117"/>
      <c r="ES1044" s="1258">
        <f t="shared" si="1031"/>
        <v>953</v>
      </c>
      <c r="ET1044" s="224" t="str">
        <f t="shared" si="1032"/>
        <v xml:space="preserve"> </v>
      </c>
      <c r="EU1044" s="477" t="str">
        <f t="shared" si="1033"/>
        <v/>
      </c>
      <c r="EV1044" s="1334" t="str">
        <f t="shared" si="975"/>
        <v xml:space="preserve"> </v>
      </c>
      <c r="EW1044" s="1332" t="str">
        <f t="shared" si="1019"/>
        <v/>
      </c>
      <c r="EX1044" s="1275" t="str">
        <f t="shared" si="1001"/>
        <v/>
      </c>
      <c r="EY1044" s="1275" t="str">
        <f t="shared" si="1002"/>
        <v/>
      </c>
      <c r="EZ1044" s="1275" t="str">
        <f t="shared" si="1003"/>
        <v/>
      </c>
      <c r="FA1044" s="1275" t="str">
        <f t="shared" si="1004"/>
        <v/>
      </c>
      <c r="FB1044" s="1275" t="str">
        <f t="shared" si="1005"/>
        <v/>
      </c>
      <c r="FC1044" s="1333" t="str">
        <f t="shared" si="1006"/>
        <v/>
      </c>
      <c r="FE1044" s="1234" t="str">
        <f t="shared" si="1007"/>
        <v xml:space="preserve"> </v>
      </c>
      <c r="FF1044" s="1234" t="str">
        <f t="shared" si="1008"/>
        <v xml:space="preserve"> </v>
      </c>
      <c r="FG1044" s="1234" t="str">
        <f t="shared" si="1009"/>
        <v xml:space="preserve"> </v>
      </c>
      <c r="FH1044" s="1234" t="str">
        <f t="shared" si="1010"/>
        <v xml:space="preserve"> </v>
      </c>
      <c r="FI1044" s="1234" t="str">
        <f t="shared" si="981"/>
        <v xml:space="preserve"> </v>
      </c>
      <c r="FJ1044" s="1234" t="str">
        <f t="shared" si="1011"/>
        <v xml:space="preserve"> </v>
      </c>
      <c r="FK1044" s="1234">
        <f t="shared" si="982"/>
        <v>0</v>
      </c>
      <c r="FL1044" s="1227"/>
      <c r="FM1044" s="1234" t="str">
        <f t="shared" si="983"/>
        <v xml:space="preserve"> </v>
      </c>
      <c r="FN1044" s="1234" t="str">
        <f t="shared" si="984"/>
        <v xml:space="preserve"> </v>
      </c>
      <c r="FO1044" s="1234" t="str">
        <f t="shared" si="1012"/>
        <v xml:space="preserve"> </v>
      </c>
      <c r="FP1044" s="1234" t="str">
        <f t="shared" si="1013"/>
        <v xml:space="preserve"> </v>
      </c>
      <c r="FQ1044" s="1234" t="str">
        <f t="shared" si="985"/>
        <v xml:space="preserve"> </v>
      </c>
      <c r="FR1044" s="1234" t="str">
        <f t="shared" si="1014"/>
        <v xml:space="preserve"> </v>
      </c>
      <c r="FS1044" s="1234">
        <f t="shared" si="1020"/>
        <v>0</v>
      </c>
      <c r="FT1044" s="1227"/>
      <c r="FU1044" s="1234" t="str">
        <f t="shared" si="1015"/>
        <v xml:space="preserve"> </v>
      </c>
      <c r="FV1044" s="1234" t="str">
        <f t="shared" si="1016"/>
        <v xml:space="preserve"> </v>
      </c>
      <c r="FW1044" s="1234" t="str">
        <f t="shared" si="1017"/>
        <v xml:space="preserve"> </v>
      </c>
      <c r="FX1044" s="1234" t="str">
        <f t="shared" si="986"/>
        <v xml:space="preserve"> </v>
      </c>
      <c r="FY1044" s="1234" t="str">
        <f t="shared" si="987"/>
        <v xml:space="preserve"> </v>
      </c>
      <c r="FZ1044" s="1234" t="str">
        <f t="shared" si="1018"/>
        <v xml:space="preserve"> </v>
      </c>
      <c r="GA1044" s="1234">
        <f t="shared" si="988"/>
        <v>0</v>
      </c>
      <c r="GB1044" s="1227"/>
      <c r="GC1044" s="1234" t="str">
        <f t="shared" si="989"/>
        <v xml:space="preserve"> </v>
      </c>
      <c r="GD1044" s="1234" t="str">
        <f t="shared" si="990"/>
        <v xml:space="preserve"> </v>
      </c>
      <c r="GE1044" s="1234" t="str">
        <f t="shared" si="991"/>
        <v xml:space="preserve"> </v>
      </c>
      <c r="GF1044" s="1234" t="str">
        <f t="shared" si="992"/>
        <v xml:space="preserve"> </v>
      </c>
      <c r="GG1044" s="1234" t="str">
        <f t="shared" si="993"/>
        <v xml:space="preserve"> </v>
      </c>
      <c r="GH1044" s="1234" t="str">
        <f t="shared" si="994"/>
        <v xml:space="preserve"> </v>
      </c>
      <c r="GI1044" s="1234" t="str">
        <f t="shared" si="995"/>
        <v xml:space="preserve"> </v>
      </c>
      <c r="GJ1044" s="1234" t="str">
        <f t="shared" si="996"/>
        <v xml:space="preserve"> </v>
      </c>
      <c r="GK1044" s="1234" t="str">
        <f t="shared" si="997"/>
        <v xml:space="preserve"> </v>
      </c>
      <c r="GL1044" s="1234" t="str">
        <f t="shared" si="998"/>
        <v xml:space="preserve"> </v>
      </c>
      <c r="GM1044" s="1234" t="str">
        <f t="shared" si="999"/>
        <v xml:space="preserve"> </v>
      </c>
      <c r="GN1044" s="1234">
        <f t="shared" si="1000"/>
        <v>0</v>
      </c>
    </row>
    <row r="1045" spans="1:196" s="100" customFormat="1" ht="27" customHeight="1" thickTop="1" thickBot="1">
      <c r="A1045" s="1208">
        <f>【A票】【D票】!$D$10</f>
        <v>0</v>
      </c>
      <c r="B1045" s="1212">
        <f>【A票】【D票】!$H$10</f>
        <v>0</v>
      </c>
      <c r="C1045" s="1213" t="str">
        <f>【A票】【D票】!$K$10</f>
        <v xml:space="preserve"> </v>
      </c>
      <c r="D1045" s="1214">
        <f t="shared" si="974"/>
        <v>954</v>
      </c>
      <c r="E1045" s="914"/>
      <c r="F1045" s="467"/>
      <c r="G1045" s="469"/>
      <c r="H1045" s="224" t="str">
        <f t="shared" si="1021"/>
        <v xml:space="preserve"> </v>
      </c>
      <c r="I1045" s="704"/>
      <c r="J1045" s="117"/>
      <c r="K1045" s="117"/>
      <c r="L1045" s="117"/>
      <c r="M1045" s="117"/>
      <c r="N1045" s="117"/>
      <c r="O1045" s="117"/>
      <c r="P1045" s="117"/>
      <c r="Q1045" s="117"/>
      <c r="R1045" s="117"/>
      <c r="S1045" s="117"/>
      <c r="T1045" s="254"/>
      <c r="U1045" s="646"/>
      <c r="V1045" s="646"/>
      <c r="W1045" s="114"/>
      <c r="X1045" s="254"/>
      <c r="Y1045" s="224" t="str">
        <f t="shared" si="1022"/>
        <v xml:space="preserve"> </v>
      </c>
      <c r="Z1045" s="579"/>
      <c r="AA1045" s="704"/>
      <c r="AB1045" s="119"/>
      <c r="AC1045" s="224" t="str">
        <f t="shared" si="976"/>
        <v xml:space="preserve"> </v>
      </c>
      <c r="AD1045" s="115"/>
      <c r="AE1045" s="253"/>
      <c r="AF1045" s="704"/>
      <c r="AG1045" s="727"/>
      <c r="AH1045" s="727"/>
      <c r="AI1045" s="727"/>
      <c r="AJ1045" s="727"/>
      <c r="AK1045" s="591"/>
      <c r="AL1045" s="727"/>
      <c r="AM1045" s="727"/>
      <c r="AN1045" s="727"/>
      <c r="AO1045" s="727"/>
      <c r="AP1045" s="727"/>
      <c r="AQ1045" s="727"/>
      <c r="AR1045" s="727"/>
      <c r="AS1045" s="727"/>
      <c r="AT1045" s="727"/>
      <c r="AU1045" s="727"/>
      <c r="AV1045" s="727"/>
      <c r="AW1045" s="727"/>
      <c r="AX1045" s="727"/>
      <c r="AY1045" s="727"/>
      <c r="AZ1045" s="727"/>
      <c r="BA1045" s="727"/>
      <c r="BB1045" s="727"/>
      <c r="BC1045" s="821"/>
      <c r="BD1045" s="727"/>
      <c r="BE1045" s="727"/>
      <c r="BF1045" s="727"/>
      <c r="BG1045" s="727"/>
      <c r="BH1045" s="727"/>
      <c r="BI1045" s="727"/>
      <c r="BJ1045" s="727"/>
      <c r="BK1045" s="727"/>
      <c r="BL1045" s="821"/>
      <c r="BM1045" s="727"/>
      <c r="BN1045" s="727"/>
      <c r="BO1045" s="727"/>
      <c r="BP1045" s="727"/>
      <c r="BQ1045" s="727"/>
      <c r="BR1045" s="821"/>
      <c r="BS1045" s="727"/>
      <c r="BT1045" s="727"/>
      <c r="BU1045" s="727"/>
      <c r="BV1045" s="591"/>
      <c r="BW1045" s="224" t="str">
        <f t="shared" si="1034"/>
        <v xml:space="preserve"> </v>
      </c>
      <c r="BX1045" s="471">
        <f t="shared" si="1023"/>
        <v>954</v>
      </c>
      <c r="BY1045" s="117"/>
      <c r="BZ1045" s="117"/>
      <c r="CA1045" s="117"/>
      <c r="CB1045" s="117"/>
      <c r="CC1045" s="117"/>
      <c r="CD1045" s="461"/>
      <c r="CE1045" s="236"/>
      <c r="CF1045" s="224" t="str">
        <f t="shared" si="1024"/>
        <v xml:space="preserve"> </v>
      </c>
      <c r="CG1045" s="116"/>
      <c r="CH1045" s="117"/>
      <c r="CI1045" s="117"/>
      <c r="CJ1045" s="117"/>
      <c r="CK1045" s="472"/>
      <c r="CL1045" s="472"/>
      <c r="CM1045" s="472"/>
      <c r="CN1045" s="472"/>
      <c r="CO1045" s="117"/>
      <c r="CP1045" s="253"/>
      <c r="CQ1045" s="120"/>
      <c r="CR1045" s="224" t="str" cm="1">
        <f t="array" ref="CR1045">IF(AND(SUM(COUNTIF(CG1045:CM1045,{"*不明*","*その他*"})+COUNTIF(CO1045:CP1045,{"*不明*","*その他*"}))&gt;0,CQ1045=""),"その他・不明の場合,10)具体的内容、理由を記入",IF(OR(AND(CI1045=CI$65,COUNTA(CJ1045:CM1045)&lt;4),AND(OR(CI1045=CI$63,CI1045=CI$64,CI1045=CI$66,CI1045=CI$67,CI1045=CI$68,CI1045=""),COUNTA(CJ1045:CM1045)&gt;0)),"3)介護保険認定済→要介護度、認知症自立度、寝たきり度、介護保険サービス記入",IF(OR(AND(OR(CM1045=CM$63,CM1045=CM$64),CN1045=""),AND(OR(CM1045=CM$65,CM1045=CM$66),CN1045&lt;&gt;"")),"7)介護保険サービス受けている/過去受けていた→具体的内容記入"," ")))</f>
        <v xml:space="preserve"> </v>
      </c>
      <c r="CS1045" s="224" t="str">
        <f t="shared" si="1025"/>
        <v xml:space="preserve"> </v>
      </c>
      <c r="CT1045" s="116"/>
      <c r="CU1045" s="253"/>
      <c r="CV1045" s="117"/>
      <c r="CW1045" s="117"/>
      <c r="CX1045" s="253"/>
      <c r="CY1045" s="117"/>
      <c r="CZ1045" s="117"/>
      <c r="DA1045" s="253"/>
      <c r="DB1045" s="117"/>
      <c r="DC1045" s="224" t="str">
        <f t="shared" si="1026"/>
        <v xml:space="preserve"> </v>
      </c>
      <c r="DD1045" s="224" t="str">
        <f t="shared" si="1027"/>
        <v xml:space="preserve"> </v>
      </c>
      <c r="DE1045" s="224" t="str">
        <f t="shared" si="977"/>
        <v xml:space="preserve"> </v>
      </c>
      <c r="DF1045" s="121"/>
      <c r="DG1045" s="114"/>
      <c r="DH1045" s="704"/>
      <c r="DI1045" s="119"/>
      <c r="DJ1045" s="187"/>
      <c r="DK1045" s="254"/>
      <c r="DL1045" s="224" t="str">
        <f t="shared" si="978"/>
        <v xml:space="preserve"> </v>
      </c>
      <c r="DM1045" s="224" t="str">
        <f t="shared" si="1028"/>
        <v xml:space="preserve"> </v>
      </c>
      <c r="DN1045" s="474"/>
      <c r="DO1045" s="117"/>
      <c r="DP1045" s="117"/>
      <c r="DQ1045" s="117"/>
      <c r="DR1045" s="117"/>
      <c r="DS1045" s="117"/>
      <c r="DT1045" s="254"/>
      <c r="DU1045" s="476"/>
      <c r="DV1045" s="224" t="str">
        <f t="shared" si="979"/>
        <v xml:space="preserve"> </v>
      </c>
      <c r="DW1045" s="115"/>
      <c r="DX1045" s="470"/>
      <c r="DY1045" s="117"/>
      <c r="DZ1045" s="704"/>
      <c r="EA1045" s="224" t="str">
        <f t="shared" si="980"/>
        <v xml:space="preserve"> </v>
      </c>
      <c r="EB1045" s="906"/>
      <c r="EC1045" s="904"/>
      <c r="ED1045" s="904"/>
      <c r="EE1045" s="904"/>
      <c r="EF1045" s="904"/>
      <c r="EG1045" s="904"/>
      <c r="EH1045" s="904"/>
      <c r="EI1045" s="904"/>
      <c r="EJ1045" s="904"/>
      <c r="EK1045" s="905"/>
      <c r="EL1045" s="80"/>
      <c r="EM1045" s="224" t="str">
        <f t="shared" si="1029"/>
        <v xml:space="preserve"> </v>
      </c>
      <c r="EN1045" s="224" t="str">
        <f t="shared" si="1030"/>
        <v xml:space="preserve"> </v>
      </c>
      <c r="EO1045" s="115"/>
      <c r="EP1045" s="1050"/>
      <c r="EQ1045" s="253"/>
      <c r="ER1045" s="117"/>
      <c r="ES1045" s="1258">
        <f t="shared" si="1031"/>
        <v>954</v>
      </c>
      <c r="ET1045" s="224" t="str">
        <f t="shared" si="1032"/>
        <v xml:space="preserve"> </v>
      </c>
      <c r="EU1045" s="477" t="str">
        <f t="shared" si="1033"/>
        <v/>
      </c>
      <c r="EV1045" s="1334" t="str">
        <f t="shared" si="975"/>
        <v xml:space="preserve"> </v>
      </c>
      <c r="EW1045" s="1332" t="str">
        <f t="shared" si="1019"/>
        <v/>
      </c>
      <c r="EX1045" s="1275" t="str">
        <f t="shared" si="1001"/>
        <v/>
      </c>
      <c r="EY1045" s="1275" t="str">
        <f t="shared" si="1002"/>
        <v/>
      </c>
      <c r="EZ1045" s="1275" t="str">
        <f t="shared" si="1003"/>
        <v/>
      </c>
      <c r="FA1045" s="1275" t="str">
        <f t="shared" si="1004"/>
        <v/>
      </c>
      <c r="FB1045" s="1275" t="str">
        <f t="shared" si="1005"/>
        <v/>
      </c>
      <c r="FC1045" s="1333" t="str">
        <f t="shared" si="1006"/>
        <v/>
      </c>
      <c r="FE1045" s="1234" t="str">
        <f t="shared" si="1007"/>
        <v xml:space="preserve"> </v>
      </c>
      <c r="FF1045" s="1234" t="str">
        <f t="shared" si="1008"/>
        <v xml:space="preserve"> </v>
      </c>
      <c r="FG1045" s="1234" t="str">
        <f t="shared" si="1009"/>
        <v xml:space="preserve"> </v>
      </c>
      <c r="FH1045" s="1234" t="str">
        <f t="shared" si="1010"/>
        <v xml:space="preserve"> </v>
      </c>
      <c r="FI1045" s="1234" t="str">
        <f t="shared" si="981"/>
        <v xml:space="preserve"> </v>
      </c>
      <c r="FJ1045" s="1234" t="str">
        <f t="shared" si="1011"/>
        <v xml:space="preserve"> </v>
      </c>
      <c r="FK1045" s="1234">
        <f t="shared" si="982"/>
        <v>0</v>
      </c>
      <c r="FL1045" s="1227"/>
      <c r="FM1045" s="1234" t="str">
        <f t="shared" si="983"/>
        <v xml:space="preserve"> </v>
      </c>
      <c r="FN1045" s="1234" t="str">
        <f t="shared" si="984"/>
        <v xml:space="preserve"> </v>
      </c>
      <c r="FO1045" s="1234" t="str">
        <f t="shared" si="1012"/>
        <v xml:space="preserve"> </v>
      </c>
      <c r="FP1045" s="1234" t="str">
        <f t="shared" si="1013"/>
        <v xml:space="preserve"> </v>
      </c>
      <c r="FQ1045" s="1234" t="str">
        <f t="shared" si="985"/>
        <v xml:space="preserve"> </v>
      </c>
      <c r="FR1045" s="1234" t="str">
        <f t="shared" si="1014"/>
        <v xml:space="preserve"> </v>
      </c>
      <c r="FS1045" s="1234">
        <f t="shared" si="1020"/>
        <v>0</v>
      </c>
      <c r="FT1045" s="1227"/>
      <c r="FU1045" s="1234" t="str">
        <f t="shared" si="1015"/>
        <v xml:space="preserve"> </v>
      </c>
      <c r="FV1045" s="1234" t="str">
        <f t="shared" si="1016"/>
        <v xml:space="preserve"> </v>
      </c>
      <c r="FW1045" s="1234" t="str">
        <f t="shared" si="1017"/>
        <v xml:space="preserve"> </v>
      </c>
      <c r="FX1045" s="1234" t="str">
        <f t="shared" si="986"/>
        <v xml:space="preserve"> </v>
      </c>
      <c r="FY1045" s="1234" t="str">
        <f t="shared" si="987"/>
        <v xml:space="preserve"> </v>
      </c>
      <c r="FZ1045" s="1234" t="str">
        <f t="shared" si="1018"/>
        <v xml:space="preserve"> </v>
      </c>
      <c r="GA1045" s="1234">
        <f t="shared" si="988"/>
        <v>0</v>
      </c>
      <c r="GB1045" s="1227"/>
      <c r="GC1045" s="1234" t="str">
        <f t="shared" si="989"/>
        <v xml:space="preserve"> </v>
      </c>
      <c r="GD1045" s="1234" t="str">
        <f t="shared" si="990"/>
        <v xml:space="preserve"> </v>
      </c>
      <c r="GE1045" s="1234" t="str">
        <f t="shared" si="991"/>
        <v xml:space="preserve"> </v>
      </c>
      <c r="GF1045" s="1234" t="str">
        <f t="shared" si="992"/>
        <v xml:space="preserve"> </v>
      </c>
      <c r="GG1045" s="1234" t="str">
        <f t="shared" si="993"/>
        <v xml:space="preserve"> </v>
      </c>
      <c r="GH1045" s="1234" t="str">
        <f t="shared" si="994"/>
        <v xml:space="preserve"> </v>
      </c>
      <c r="GI1045" s="1234" t="str">
        <f t="shared" si="995"/>
        <v xml:space="preserve"> </v>
      </c>
      <c r="GJ1045" s="1234" t="str">
        <f t="shared" si="996"/>
        <v xml:space="preserve"> </v>
      </c>
      <c r="GK1045" s="1234" t="str">
        <f t="shared" si="997"/>
        <v xml:space="preserve"> </v>
      </c>
      <c r="GL1045" s="1234" t="str">
        <f t="shared" si="998"/>
        <v xml:space="preserve"> </v>
      </c>
      <c r="GM1045" s="1234" t="str">
        <f t="shared" si="999"/>
        <v xml:space="preserve"> </v>
      </c>
      <c r="GN1045" s="1234">
        <f t="shared" si="1000"/>
        <v>0</v>
      </c>
    </row>
    <row r="1046" spans="1:196" s="100" customFormat="1" ht="27" customHeight="1" thickTop="1" thickBot="1">
      <c r="A1046" s="1208">
        <f>【A票】【D票】!$D$10</f>
        <v>0</v>
      </c>
      <c r="B1046" s="1212">
        <f>【A票】【D票】!$H$10</f>
        <v>0</v>
      </c>
      <c r="C1046" s="1213" t="str">
        <f>【A票】【D票】!$K$10</f>
        <v xml:space="preserve"> </v>
      </c>
      <c r="D1046" s="1214">
        <f t="shared" si="974"/>
        <v>955</v>
      </c>
      <c r="E1046" s="914"/>
      <c r="F1046" s="467"/>
      <c r="G1046" s="469"/>
      <c r="H1046" s="224" t="str">
        <f t="shared" si="1021"/>
        <v xml:space="preserve"> </v>
      </c>
      <c r="I1046" s="704"/>
      <c r="J1046" s="117"/>
      <c r="K1046" s="117"/>
      <c r="L1046" s="117"/>
      <c r="M1046" s="117"/>
      <c r="N1046" s="117"/>
      <c r="O1046" s="117"/>
      <c r="P1046" s="117"/>
      <c r="Q1046" s="117"/>
      <c r="R1046" s="117"/>
      <c r="S1046" s="117"/>
      <c r="T1046" s="254"/>
      <c r="U1046" s="646"/>
      <c r="V1046" s="646"/>
      <c r="W1046" s="114"/>
      <c r="X1046" s="254"/>
      <c r="Y1046" s="224" t="str">
        <f t="shared" si="1022"/>
        <v xml:space="preserve"> </v>
      </c>
      <c r="Z1046" s="579"/>
      <c r="AA1046" s="704"/>
      <c r="AB1046" s="119"/>
      <c r="AC1046" s="224" t="str">
        <f t="shared" si="976"/>
        <v xml:space="preserve"> </v>
      </c>
      <c r="AD1046" s="115"/>
      <c r="AE1046" s="253"/>
      <c r="AF1046" s="704"/>
      <c r="AG1046" s="727"/>
      <c r="AH1046" s="727"/>
      <c r="AI1046" s="727"/>
      <c r="AJ1046" s="727"/>
      <c r="AK1046" s="591"/>
      <c r="AL1046" s="727"/>
      <c r="AM1046" s="727"/>
      <c r="AN1046" s="727"/>
      <c r="AO1046" s="727"/>
      <c r="AP1046" s="727"/>
      <c r="AQ1046" s="727"/>
      <c r="AR1046" s="727"/>
      <c r="AS1046" s="727"/>
      <c r="AT1046" s="727"/>
      <c r="AU1046" s="727"/>
      <c r="AV1046" s="727"/>
      <c r="AW1046" s="727"/>
      <c r="AX1046" s="727"/>
      <c r="AY1046" s="727"/>
      <c r="AZ1046" s="727"/>
      <c r="BA1046" s="727"/>
      <c r="BB1046" s="727"/>
      <c r="BC1046" s="821"/>
      <c r="BD1046" s="727"/>
      <c r="BE1046" s="727"/>
      <c r="BF1046" s="727"/>
      <c r="BG1046" s="727"/>
      <c r="BH1046" s="727"/>
      <c r="BI1046" s="727"/>
      <c r="BJ1046" s="727"/>
      <c r="BK1046" s="727"/>
      <c r="BL1046" s="821"/>
      <c r="BM1046" s="727"/>
      <c r="BN1046" s="727"/>
      <c r="BO1046" s="727"/>
      <c r="BP1046" s="727"/>
      <c r="BQ1046" s="727"/>
      <c r="BR1046" s="821"/>
      <c r="BS1046" s="727"/>
      <c r="BT1046" s="727"/>
      <c r="BU1046" s="727"/>
      <c r="BV1046" s="591"/>
      <c r="BW1046" s="224" t="str">
        <f t="shared" si="1034"/>
        <v xml:space="preserve"> </v>
      </c>
      <c r="BX1046" s="471">
        <f t="shared" si="1023"/>
        <v>955</v>
      </c>
      <c r="BY1046" s="117"/>
      <c r="BZ1046" s="117"/>
      <c r="CA1046" s="117"/>
      <c r="CB1046" s="117"/>
      <c r="CC1046" s="117"/>
      <c r="CD1046" s="461"/>
      <c r="CE1046" s="236"/>
      <c r="CF1046" s="224" t="str">
        <f t="shared" si="1024"/>
        <v xml:space="preserve"> </v>
      </c>
      <c r="CG1046" s="116"/>
      <c r="CH1046" s="117"/>
      <c r="CI1046" s="117"/>
      <c r="CJ1046" s="117"/>
      <c r="CK1046" s="472"/>
      <c r="CL1046" s="472"/>
      <c r="CM1046" s="472"/>
      <c r="CN1046" s="472"/>
      <c r="CO1046" s="117"/>
      <c r="CP1046" s="253"/>
      <c r="CQ1046" s="120"/>
      <c r="CR1046" s="224" t="str" cm="1">
        <f t="array" ref="CR1046">IF(AND(SUM(COUNTIF(CG1046:CM1046,{"*不明*","*その他*"})+COUNTIF(CO1046:CP1046,{"*不明*","*その他*"}))&gt;0,CQ1046=""),"その他・不明の場合,10)具体的内容、理由を記入",IF(OR(AND(CI1046=CI$65,COUNTA(CJ1046:CM1046)&lt;4),AND(OR(CI1046=CI$63,CI1046=CI$64,CI1046=CI$66,CI1046=CI$67,CI1046=CI$68,CI1046=""),COUNTA(CJ1046:CM1046)&gt;0)),"3)介護保険認定済→要介護度、認知症自立度、寝たきり度、介護保険サービス記入",IF(OR(AND(OR(CM1046=CM$63,CM1046=CM$64),CN1046=""),AND(OR(CM1046=CM$65,CM1046=CM$66),CN1046&lt;&gt;"")),"7)介護保険サービス受けている/過去受けていた→具体的内容記入"," ")))</f>
        <v xml:space="preserve"> </v>
      </c>
      <c r="CS1046" s="224" t="str">
        <f t="shared" si="1025"/>
        <v xml:space="preserve"> </v>
      </c>
      <c r="CT1046" s="116"/>
      <c r="CU1046" s="253"/>
      <c r="CV1046" s="117"/>
      <c r="CW1046" s="117"/>
      <c r="CX1046" s="253"/>
      <c r="CY1046" s="117"/>
      <c r="CZ1046" s="117"/>
      <c r="DA1046" s="253"/>
      <c r="DB1046" s="117"/>
      <c r="DC1046" s="224" t="str">
        <f t="shared" si="1026"/>
        <v xml:space="preserve"> </v>
      </c>
      <c r="DD1046" s="224" t="str">
        <f t="shared" si="1027"/>
        <v xml:space="preserve"> </v>
      </c>
      <c r="DE1046" s="224" t="str">
        <f t="shared" si="977"/>
        <v xml:space="preserve"> </v>
      </c>
      <c r="DF1046" s="121"/>
      <c r="DG1046" s="114"/>
      <c r="DH1046" s="704"/>
      <c r="DI1046" s="119"/>
      <c r="DJ1046" s="187"/>
      <c r="DK1046" s="254"/>
      <c r="DL1046" s="224" t="str">
        <f t="shared" si="978"/>
        <v xml:space="preserve"> </v>
      </c>
      <c r="DM1046" s="224" t="str">
        <f t="shared" si="1028"/>
        <v xml:space="preserve"> </v>
      </c>
      <c r="DN1046" s="474"/>
      <c r="DO1046" s="117"/>
      <c r="DP1046" s="117"/>
      <c r="DQ1046" s="117"/>
      <c r="DR1046" s="117"/>
      <c r="DS1046" s="117"/>
      <c r="DT1046" s="254"/>
      <c r="DU1046" s="476"/>
      <c r="DV1046" s="224" t="str">
        <f t="shared" si="979"/>
        <v xml:space="preserve"> </v>
      </c>
      <c r="DW1046" s="115"/>
      <c r="DX1046" s="470"/>
      <c r="DY1046" s="117"/>
      <c r="DZ1046" s="704"/>
      <c r="EA1046" s="224" t="str">
        <f t="shared" si="980"/>
        <v xml:space="preserve"> </v>
      </c>
      <c r="EB1046" s="906"/>
      <c r="EC1046" s="904"/>
      <c r="ED1046" s="904"/>
      <c r="EE1046" s="904"/>
      <c r="EF1046" s="904"/>
      <c r="EG1046" s="904"/>
      <c r="EH1046" s="904"/>
      <c r="EI1046" s="904"/>
      <c r="EJ1046" s="904"/>
      <c r="EK1046" s="905"/>
      <c r="EL1046" s="80"/>
      <c r="EM1046" s="224" t="str">
        <f t="shared" si="1029"/>
        <v xml:space="preserve"> </v>
      </c>
      <c r="EN1046" s="224" t="str">
        <f t="shared" si="1030"/>
        <v xml:space="preserve"> </v>
      </c>
      <c r="EO1046" s="115"/>
      <c r="EP1046" s="1050"/>
      <c r="EQ1046" s="253"/>
      <c r="ER1046" s="117"/>
      <c r="ES1046" s="1258">
        <f t="shared" si="1031"/>
        <v>955</v>
      </c>
      <c r="ET1046" s="224" t="str">
        <f t="shared" si="1032"/>
        <v xml:space="preserve"> </v>
      </c>
      <c r="EU1046" s="477" t="str">
        <f t="shared" si="1033"/>
        <v/>
      </c>
      <c r="EV1046" s="1334" t="str">
        <f t="shared" si="975"/>
        <v xml:space="preserve"> </v>
      </c>
      <c r="EW1046" s="1332" t="str">
        <f t="shared" si="1019"/>
        <v/>
      </c>
      <c r="EX1046" s="1275" t="str">
        <f t="shared" si="1001"/>
        <v/>
      </c>
      <c r="EY1046" s="1275" t="str">
        <f t="shared" si="1002"/>
        <v/>
      </c>
      <c r="EZ1046" s="1275" t="str">
        <f t="shared" si="1003"/>
        <v/>
      </c>
      <c r="FA1046" s="1275" t="str">
        <f t="shared" si="1004"/>
        <v/>
      </c>
      <c r="FB1046" s="1275" t="str">
        <f t="shared" si="1005"/>
        <v/>
      </c>
      <c r="FC1046" s="1333" t="str">
        <f t="shared" si="1006"/>
        <v/>
      </c>
      <c r="FE1046" s="1234" t="str">
        <f t="shared" si="1007"/>
        <v xml:space="preserve"> </v>
      </c>
      <c r="FF1046" s="1234" t="str">
        <f t="shared" si="1008"/>
        <v xml:space="preserve"> </v>
      </c>
      <c r="FG1046" s="1234" t="str">
        <f t="shared" si="1009"/>
        <v xml:space="preserve"> </v>
      </c>
      <c r="FH1046" s="1234" t="str">
        <f t="shared" si="1010"/>
        <v xml:space="preserve"> </v>
      </c>
      <c r="FI1046" s="1234" t="str">
        <f t="shared" si="981"/>
        <v xml:space="preserve"> </v>
      </c>
      <c r="FJ1046" s="1234" t="str">
        <f t="shared" si="1011"/>
        <v xml:space="preserve"> </v>
      </c>
      <c r="FK1046" s="1234">
        <f t="shared" si="982"/>
        <v>0</v>
      </c>
      <c r="FL1046" s="1227"/>
      <c r="FM1046" s="1234" t="str">
        <f t="shared" si="983"/>
        <v xml:space="preserve"> </v>
      </c>
      <c r="FN1046" s="1234" t="str">
        <f t="shared" si="984"/>
        <v xml:space="preserve"> </v>
      </c>
      <c r="FO1046" s="1234" t="str">
        <f t="shared" si="1012"/>
        <v xml:space="preserve"> </v>
      </c>
      <c r="FP1046" s="1234" t="str">
        <f t="shared" si="1013"/>
        <v xml:space="preserve"> </v>
      </c>
      <c r="FQ1046" s="1234" t="str">
        <f t="shared" si="985"/>
        <v xml:space="preserve"> </v>
      </c>
      <c r="FR1046" s="1234" t="str">
        <f t="shared" si="1014"/>
        <v xml:space="preserve"> </v>
      </c>
      <c r="FS1046" s="1234">
        <f t="shared" si="1020"/>
        <v>0</v>
      </c>
      <c r="FT1046" s="1227"/>
      <c r="FU1046" s="1234" t="str">
        <f t="shared" si="1015"/>
        <v xml:space="preserve"> </v>
      </c>
      <c r="FV1046" s="1234" t="str">
        <f t="shared" si="1016"/>
        <v xml:space="preserve"> </v>
      </c>
      <c r="FW1046" s="1234" t="str">
        <f t="shared" si="1017"/>
        <v xml:space="preserve"> </v>
      </c>
      <c r="FX1046" s="1234" t="str">
        <f t="shared" si="986"/>
        <v xml:space="preserve"> </v>
      </c>
      <c r="FY1046" s="1234" t="str">
        <f t="shared" si="987"/>
        <v xml:space="preserve"> </v>
      </c>
      <c r="FZ1046" s="1234" t="str">
        <f t="shared" si="1018"/>
        <v xml:space="preserve"> </v>
      </c>
      <c r="GA1046" s="1234">
        <f t="shared" si="988"/>
        <v>0</v>
      </c>
      <c r="GB1046" s="1227"/>
      <c r="GC1046" s="1234" t="str">
        <f t="shared" si="989"/>
        <v xml:space="preserve"> </v>
      </c>
      <c r="GD1046" s="1234" t="str">
        <f t="shared" si="990"/>
        <v xml:space="preserve"> </v>
      </c>
      <c r="GE1046" s="1234" t="str">
        <f t="shared" si="991"/>
        <v xml:space="preserve"> </v>
      </c>
      <c r="GF1046" s="1234" t="str">
        <f t="shared" si="992"/>
        <v xml:space="preserve"> </v>
      </c>
      <c r="GG1046" s="1234" t="str">
        <f t="shared" si="993"/>
        <v xml:space="preserve"> </v>
      </c>
      <c r="GH1046" s="1234" t="str">
        <f t="shared" si="994"/>
        <v xml:space="preserve"> </v>
      </c>
      <c r="GI1046" s="1234" t="str">
        <f t="shared" si="995"/>
        <v xml:space="preserve"> </v>
      </c>
      <c r="GJ1046" s="1234" t="str">
        <f t="shared" si="996"/>
        <v xml:space="preserve"> </v>
      </c>
      <c r="GK1046" s="1234" t="str">
        <f t="shared" si="997"/>
        <v xml:space="preserve"> </v>
      </c>
      <c r="GL1046" s="1234" t="str">
        <f t="shared" si="998"/>
        <v xml:space="preserve"> </v>
      </c>
      <c r="GM1046" s="1234" t="str">
        <f t="shared" si="999"/>
        <v xml:space="preserve"> </v>
      </c>
      <c r="GN1046" s="1234">
        <f t="shared" si="1000"/>
        <v>0</v>
      </c>
    </row>
    <row r="1047" spans="1:196" s="100" customFormat="1" ht="27" customHeight="1" thickTop="1" thickBot="1">
      <c r="A1047" s="1208">
        <f>【A票】【D票】!$D$10</f>
        <v>0</v>
      </c>
      <c r="B1047" s="1212">
        <f>【A票】【D票】!$H$10</f>
        <v>0</v>
      </c>
      <c r="C1047" s="1213" t="str">
        <f>【A票】【D票】!$K$10</f>
        <v xml:space="preserve"> </v>
      </c>
      <c r="D1047" s="1214">
        <f t="shared" ref="D1047:D1091" si="1035">ROW()-91</f>
        <v>956</v>
      </c>
      <c r="E1047" s="914"/>
      <c r="F1047" s="467"/>
      <c r="G1047" s="469"/>
      <c r="H1047" s="224" t="str">
        <f t="shared" si="1021"/>
        <v xml:space="preserve"> </v>
      </c>
      <c r="I1047" s="704"/>
      <c r="J1047" s="117"/>
      <c r="K1047" s="117"/>
      <c r="L1047" s="117"/>
      <c r="M1047" s="117"/>
      <c r="N1047" s="117"/>
      <c r="O1047" s="117"/>
      <c r="P1047" s="117"/>
      <c r="Q1047" s="117"/>
      <c r="R1047" s="117"/>
      <c r="S1047" s="117"/>
      <c r="T1047" s="254"/>
      <c r="U1047" s="646"/>
      <c r="V1047" s="646"/>
      <c r="W1047" s="114"/>
      <c r="X1047" s="254"/>
      <c r="Y1047" s="224" t="str">
        <f t="shared" si="1022"/>
        <v xml:space="preserve"> </v>
      </c>
      <c r="Z1047" s="579"/>
      <c r="AA1047" s="704"/>
      <c r="AB1047" s="119"/>
      <c r="AC1047" s="224" t="str">
        <f t="shared" si="976"/>
        <v xml:space="preserve"> </v>
      </c>
      <c r="AD1047" s="115"/>
      <c r="AE1047" s="253"/>
      <c r="AF1047" s="704"/>
      <c r="AG1047" s="727"/>
      <c r="AH1047" s="727"/>
      <c r="AI1047" s="727"/>
      <c r="AJ1047" s="727"/>
      <c r="AK1047" s="591"/>
      <c r="AL1047" s="727"/>
      <c r="AM1047" s="727"/>
      <c r="AN1047" s="727"/>
      <c r="AO1047" s="727"/>
      <c r="AP1047" s="727"/>
      <c r="AQ1047" s="727"/>
      <c r="AR1047" s="727"/>
      <c r="AS1047" s="727"/>
      <c r="AT1047" s="727"/>
      <c r="AU1047" s="727"/>
      <c r="AV1047" s="727"/>
      <c r="AW1047" s="727"/>
      <c r="AX1047" s="727"/>
      <c r="AY1047" s="727"/>
      <c r="AZ1047" s="727"/>
      <c r="BA1047" s="727"/>
      <c r="BB1047" s="727"/>
      <c r="BC1047" s="821"/>
      <c r="BD1047" s="727"/>
      <c r="BE1047" s="727"/>
      <c r="BF1047" s="727"/>
      <c r="BG1047" s="727"/>
      <c r="BH1047" s="727"/>
      <c r="BI1047" s="727"/>
      <c r="BJ1047" s="727"/>
      <c r="BK1047" s="727"/>
      <c r="BL1047" s="821"/>
      <c r="BM1047" s="727"/>
      <c r="BN1047" s="727"/>
      <c r="BO1047" s="727"/>
      <c r="BP1047" s="727"/>
      <c r="BQ1047" s="727"/>
      <c r="BR1047" s="821"/>
      <c r="BS1047" s="727"/>
      <c r="BT1047" s="727"/>
      <c r="BU1047" s="727"/>
      <c r="BV1047" s="591"/>
      <c r="BW1047" s="224" t="str">
        <f t="shared" si="1034"/>
        <v xml:space="preserve"> </v>
      </c>
      <c r="BX1047" s="471">
        <f t="shared" si="1023"/>
        <v>956</v>
      </c>
      <c r="BY1047" s="117"/>
      <c r="BZ1047" s="117"/>
      <c r="CA1047" s="117"/>
      <c r="CB1047" s="117"/>
      <c r="CC1047" s="117"/>
      <c r="CD1047" s="461"/>
      <c r="CE1047" s="236"/>
      <c r="CF1047" s="224" t="str">
        <f t="shared" si="1024"/>
        <v xml:space="preserve"> </v>
      </c>
      <c r="CG1047" s="116"/>
      <c r="CH1047" s="117"/>
      <c r="CI1047" s="117"/>
      <c r="CJ1047" s="117"/>
      <c r="CK1047" s="472"/>
      <c r="CL1047" s="472"/>
      <c r="CM1047" s="472"/>
      <c r="CN1047" s="472"/>
      <c r="CO1047" s="117"/>
      <c r="CP1047" s="253"/>
      <c r="CQ1047" s="120"/>
      <c r="CR1047" s="224" t="str" cm="1">
        <f t="array" ref="CR1047">IF(AND(SUM(COUNTIF(CG1047:CM1047,{"*不明*","*その他*"})+COUNTIF(CO1047:CP1047,{"*不明*","*その他*"}))&gt;0,CQ1047=""),"その他・不明の場合,10)具体的内容、理由を記入",IF(OR(AND(CI1047=CI$65,COUNTA(CJ1047:CM1047)&lt;4),AND(OR(CI1047=CI$63,CI1047=CI$64,CI1047=CI$66,CI1047=CI$67,CI1047=CI$68,CI1047=""),COUNTA(CJ1047:CM1047)&gt;0)),"3)介護保険認定済→要介護度、認知症自立度、寝たきり度、介護保険サービス記入",IF(OR(AND(OR(CM1047=CM$63,CM1047=CM$64),CN1047=""),AND(OR(CM1047=CM$65,CM1047=CM$66),CN1047&lt;&gt;"")),"7)介護保険サービス受けている/過去受けていた→具体的内容記入"," ")))</f>
        <v xml:space="preserve"> </v>
      </c>
      <c r="CS1047" s="224" t="str">
        <f t="shared" si="1025"/>
        <v xml:space="preserve"> </v>
      </c>
      <c r="CT1047" s="116"/>
      <c r="CU1047" s="253"/>
      <c r="CV1047" s="117"/>
      <c r="CW1047" s="117"/>
      <c r="CX1047" s="253"/>
      <c r="CY1047" s="117"/>
      <c r="CZ1047" s="117"/>
      <c r="DA1047" s="253"/>
      <c r="DB1047" s="117"/>
      <c r="DC1047" s="224" t="str">
        <f t="shared" si="1026"/>
        <v xml:space="preserve"> </v>
      </c>
      <c r="DD1047" s="224" t="str">
        <f t="shared" si="1027"/>
        <v xml:space="preserve"> </v>
      </c>
      <c r="DE1047" s="224" t="str">
        <f t="shared" si="977"/>
        <v xml:space="preserve"> </v>
      </c>
      <c r="DF1047" s="121"/>
      <c r="DG1047" s="114"/>
      <c r="DH1047" s="704"/>
      <c r="DI1047" s="119"/>
      <c r="DJ1047" s="187"/>
      <c r="DK1047" s="254"/>
      <c r="DL1047" s="224" t="str">
        <f t="shared" si="978"/>
        <v xml:space="preserve"> </v>
      </c>
      <c r="DM1047" s="224" t="str">
        <f t="shared" si="1028"/>
        <v xml:space="preserve"> </v>
      </c>
      <c r="DN1047" s="474"/>
      <c r="DO1047" s="117"/>
      <c r="DP1047" s="117"/>
      <c r="DQ1047" s="117"/>
      <c r="DR1047" s="117"/>
      <c r="DS1047" s="117"/>
      <c r="DT1047" s="254"/>
      <c r="DU1047" s="476"/>
      <c r="DV1047" s="224" t="str">
        <f t="shared" si="979"/>
        <v xml:space="preserve"> </v>
      </c>
      <c r="DW1047" s="115"/>
      <c r="DX1047" s="470"/>
      <c r="DY1047" s="117"/>
      <c r="DZ1047" s="704"/>
      <c r="EA1047" s="224" t="str">
        <f t="shared" si="980"/>
        <v xml:space="preserve"> </v>
      </c>
      <c r="EB1047" s="906"/>
      <c r="EC1047" s="904"/>
      <c r="ED1047" s="904"/>
      <c r="EE1047" s="904"/>
      <c r="EF1047" s="904"/>
      <c r="EG1047" s="904"/>
      <c r="EH1047" s="904"/>
      <c r="EI1047" s="904"/>
      <c r="EJ1047" s="904"/>
      <c r="EK1047" s="905"/>
      <c r="EL1047" s="80"/>
      <c r="EM1047" s="224" t="str">
        <f t="shared" si="1029"/>
        <v xml:space="preserve"> </v>
      </c>
      <c r="EN1047" s="224" t="str">
        <f t="shared" si="1030"/>
        <v xml:space="preserve"> </v>
      </c>
      <c r="EO1047" s="115"/>
      <c r="EP1047" s="1050"/>
      <c r="EQ1047" s="253"/>
      <c r="ER1047" s="117"/>
      <c r="ES1047" s="1258">
        <f t="shared" si="1031"/>
        <v>956</v>
      </c>
      <c r="ET1047" s="224" t="str">
        <f t="shared" si="1032"/>
        <v xml:space="preserve"> </v>
      </c>
      <c r="EU1047" s="477" t="str">
        <f t="shared" si="1033"/>
        <v/>
      </c>
      <c r="EV1047" s="1334" t="str">
        <f t="shared" si="975"/>
        <v xml:space="preserve"> </v>
      </c>
      <c r="EW1047" s="1332" t="str">
        <f t="shared" si="1019"/>
        <v/>
      </c>
      <c r="EX1047" s="1275" t="str">
        <f t="shared" si="1001"/>
        <v/>
      </c>
      <c r="EY1047" s="1275" t="str">
        <f t="shared" si="1002"/>
        <v/>
      </c>
      <c r="EZ1047" s="1275" t="str">
        <f t="shared" si="1003"/>
        <v/>
      </c>
      <c r="FA1047" s="1275" t="str">
        <f t="shared" si="1004"/>
        <v/>
      </c>
      <c r="FB1047" s="1275" t="str">
        <f t="shared" si="1005"/>
        <v/>
      </c>
      <c r="FC1047" s="1333" t="str">
        <f t="shared" si="1006"/>
        <v/>
      </c>
      <c r="FE1047" s="1234" t="str">
        <f t="shared" si="1007"/>
        <v xml:space="preserve"> </v>
      </c>
      <c r="FF1047" s="1234" t="str">
        <f t="shared" si="1008"/>
        <v xml:space="preserve"> </v>
      </c>
      <c r="FG1047" s="1234" t="str">
        <f t="shared" si="1009"/>
        <v xml:space="preserve"> </v>
      </c>
      <c r="FH1047" s="1234" t="str">
        <f t="shared" si="1010"/>
        <v xml:space="preserve"> </v>
      </c>
      <c r="FI1047" s="1234" t="str">
        <f t="shared" si="981"/>
        <v xml:space="preserve"> </v>
      </c>
      <c r="FJ1047" s="1234" t="str">
        <f t="shared" si="1011"/>
        <v xml:space="preserve"> </v>
      </c>
      <c r="FK1047" s="1234">
        <f t="shared" si="982"/>
        <v>0</v>
      </c>
      <c r="FL1047" s="1227"/>
      <c r="FM1047" s="1234" t="str">
        <f t="shared" si="983"/>
        <v xml:space="preserve"> </v>
      </c>
      <c r="FN1047" s="1234" t="str">
        <f t="shared" si="984"/>
        <v xml:space="preserve"> </v>
      </c>
      <c r="FO1047" s="1234" t="str">
        <f t="shared" si="1012"/>
        <v xml:space="preserve"> </v>
      </c>
      <c r="FP1047" s="1234" t="str">
        <f t="shared" si="1013"/>
        <v xml:space="preserve"> </v>
      </c>
      <c r="FQ1047" s="1234" t="str">
        <f t="shared" si="985"/>
        <v xml:space="preserve"> </v>
      </c>
      <c r="FR1047" s="1234" t="str">
        <f t="shared" si="1014"/>
        <v xml:space="preserve"> </v>
      </c>
      <c r="FS1047" s="1234">
        <f t="shared" si="1020"/>
        <v>0</v>
      </c>
      <c r="FT1047" s="1227"/>
      <c r="FU1047" s="1234" t="str">
        <f t="shared" si="1015"/>
        <v xml:space="preserve"> </v>
      </c>
      <c r="FV1047" s="1234" t="str">
        <f t="shared" si="1016"/>
        <v xml:space="preserve"> </v>
      </c>
      <c r="FW1047" s="1234" t="str">
        <f t="shared" si="1017"/>
        <v xml:space="preserve"> </v>
      </c>
      <c r="FX1047" s="1234" t="str">
        <f t="shared" si="986"/>
        <v xml:space="preserve"> </v>
      </c>
      <c r="FY1047" s="1234" t="str">
        <f t="shared" si="987"/>
        <v xml:space="preserve"> </v>
      </c>
      <c r="FZ1047" s="1234" t="str">
        <f t="shared" si="1018"/>
        <v xml:space="preserve"> </v>
      </c>
      <c r="GA1047" s="1234">
        <f t="shared" si="988"/>
        <v>0</v>
      </c>
      <c r="GB1047" s="1227"/>
      <c r="GC1047" s="1234" t="str">
        <f t="shared" si="989"/>
        <v xml:space="preserve"> </v>
      </c>
      <c r="GD1047" s="1234" t="str">
        <f t="shared" si="990"/>
        <v xml:space="preserve"> </v>
      </c>
      <c r="GE1047" s="1234" t="str">
        <f t="shared" si="991"/>
        <v xml:space="preserve"> </v>
      </c>
      <c r="GF1047" s="1234" t="str">
        <f t="shared" si="992"/>
        <v xml:space="preserve"> </v>
      </c>
      <c r="GG1047" s="1234" t="str">
        <f t="shared" si="993"/>
        <v xml:space="preserve"> </v>
      </c>
      <c r="GH1047" s="1234" t="str">
        <f t="shared" si="994"/>
        <v xml:space="preserve"> </v>
      </c>
      <c r="GI1047" s="1234" t="str">
        <f t="shared" si="995"/>
        <v xml:space="preserve"> </v>
      </c>
      <c r="GJ1047" s="1234" t="str">
        <f t="shared" si="996"/>
        <v xml:space="preserve"> </v>
      </c>
      <c r="GK1047" s="1234" t="str">
        <f t="shared" si="997"/>
        <v xml:space="preserve"> </v>
      </c>
      <c r="GL1047" s="1234" t="str">
        <f t="shared" si="998"/>
        <v xml:space="preserve"> </v>
      </c>
      <c r="GM1047" s="1234" t="str">
        <f t="shared" si="999"/>
        <v xml:space="preserve"> </v>
      </c>
      <c r="GN1047" s="1234">
        <f t="shared" si="1000"/>
        <v>0</v>
      </c>
    </row>
    <row r="1048" spans="1:196" s="100" customFormat="1" ht="27" customHeight="1" thickTop="1" thickBot="1">
      <c r="A1048" s="1208">
        <f>【A票】【D票】!$D$10</f>
        <v>0</v>
      </c>
      <c r="B1048" s="1212">
        <f>【A票】【D票】!$H$10</f>
        <v>0</v>
      </c>
      <c r="C1048" s="1213" t="str">
        <f>【A票】【D票】!$K$10</f>
        <v xml:space="preserve"> </v>
      </c>
      <c r="D1048" s="1214">
        <f t="shared" si="1035"/>
        <v>957</v>
      </c>
      <c r="E1048" s="914"/>
      <c r="F1048" s="467"/>
      <c r="G1048" s="469"/>
      <c r="H1048" s="224" t="str">
        <f t="shared" si="1021"/>
        <v xml:space="preserve"> </v>
      </c>
      <c r="I1048" s="704"/>
      <c r="J1048" s="117"/>
      <c r="K1048" s="117"/>
      <c r="L1048" s="117"/>
      <c r="M1048" s="117"/>
      <c r="N1048" s="117"/>
      <c r="O1048" s="117"/>
      <c r="P1048" s="117"/>
      <c r="Q1048" s="117"/>
      <c r="R1048" s="117"/>
      <c r="S1048" s="117"/>
      <c r="T1048" s="254"/>
      <c r="U1048" s="646"/>
      <c r="V1048" s="646"/>
      <c r="W1048" s="114"/>
      <c r="X1048" s="254"/>
      <c r="Y1048" s="224" t="str">
        <f t="shared" si="1022"/>
        <v xml:space="preserve"> </v>
      </c>
      <c r="Z1048" s="579"/>
      <c r="AA1048" s="704"/>
      <c r="AB1048" s="119"/>
      <c r="AC1048" s="224" t="str">
        <f t="shared" si="976"/>
        <v xml:space="preserve"> </v>
      </c>
      <c r="AD1048" s="115"/>
      <c r="AE1048" s="253"/>
      <c r="AF1048" s="704"/>
      <c r="AG1048" s="727"/>
      <c r="AH1048" s="727"/>
      <c r="AI1048" s="727"/>
      <c r="AJ1048" s="727"/>
      <c r="AK1048" s="591"/>
      <c r="AL1048" s="727"/>
      <c r="AM1048" s="727"/>
      <c r="AN1048" s="727"/>
      <c r="AO1048" s="727"/>
      <c r="AP1048" s="727"/>
      <c r="AQ1048" s="727"/>
      <c r="AR1048" s="727"/>
      <c r="AS1048" s="727"/>
      <c r="AT1048" s="727"/>
      <c r="AU1048" s="727"/>
      <c r="AV1048" s="727"/>
      <c r="AW1048" s="727"/>
      <c r="AX1048" s="727"/>
      <c r="AY1048" s="727"/>
      <c r="AZ1048" s="727"/>
      <c r="BA1048" s="727"/>
      <c r="BB1048" s="727"/>
      <c r="BC1048" s="821"/>
      <c r="BD1048" s="727"/>
      <c r="BE1048" s="727"/>
      <c r="BF1048" s="727"/>
      <c r="BG1048" s="727"/>
      <c r="BH1048" s="727"/>
      <c r="BI1048" s="727"/>
      <c r="BJ1048" s="727"/>
      <c r="BK1048" s="727"/>
      <c r="BL1048" s="821"/>
      <c r="BM1048" s="727"/>
      <c r="BN1048" s="727"/>
      <c r="BO1048" s="727"/>
      <c r="BP1048" s="727"/>
      <c r="BQ1048" s="727"/>
      <c r="BR1048" s="821"/>
      <c r="BS1048" s="727"/>
      <c r="BT1048" s="727"/>
      <c r="BU1048" s="727"/>
      <c r="BV1048" s="591"/>
      <c r="BW1048" s="224" t="str">
        <f t="shared" si="1034"/>
        <v xml:space="preserve"> </v>
      </c>
      <c r="BX1048" s="471">
        <f t="shared" si="1023"/>
        <v>957</v>
      </c>
      <c r="BY1048" s="117"/>
      <c r="BZ1048" s="117"/>
      <c r="CA1048" s="117"/>
      <c r="CB1048" s="117"/>
      <c r="CC1048" s="117"/>
      <c r="CD1048" s="461"/>
      <c r="CE1048" s="236"/>
      <c r="CF1048" s="224" t="str">
        <f t="shared" si="1024"/>
        <v xml:space="preserve"> </v>
      </c>
      <c r="CG1048" s="116"/>
      <c r="CH1048" s="117"/>
      <c r="CI1048" s="117"/>
      <c r="CJ1048" s="117"/>
      <c r="CK1048" s="472"/>
      <c r="CL1048" s="472"/>
      <c r="CM1048" s="472"/>
      <c r="CN1048" s="472"/>
      <c r="CO1048" s="117"/>
      <c r="CP1048" s="253"/>
      <c r="CQ1048" s="120"/>
      <c r="CR1048" s="224" t="str" cm="1">
        <f t="array" ref="CR1048">IF(AND(SUM(COUNTIF(CG1048:CM1048,{"*不明*","*その他*"})+COUNTIF(CO1048:CP1048,{"*不明*","*その他*"}))&gt;0,CQ1048=""),"その他・不明の場合,10)具体的内容、理由を記入",IF(OR(AND(CI1048=CI$65,COUNTA(CJ1048:CM1048)&lt;4),AND(OR(CI1048=CI$63,CI1048=CI$64,CI1048=CI$66,CI1048=CI$67,CI1048=CI$68,CI1048=""),COUNTA(CJ1048:CM1048)&gt;0)),"3)介護保険認定済→要介護度、認知症自立度、寝たきり度、介護保険サービス記入",IF(OR(AND(OR(CM1048=CM$63,CM1048=CM$64),CN1048=""),AND(OR(CM1048=CM$65,CM1048=CM$66),CN1048&lt;&gt;"")),"7)介護保険サービス受けている/過去受けていた→具体的内容記入"," ")))</f>
        <v xml:space="preserve"> </v>
      </c>
      <c r="CS1048" s="224" t="str">
        <f t="shared" si="1025"/>
        <v xml:space="preserve"> </v>
      </c>
      <c r="CT1048" s="116"/>
      <c r="CU1048" s="253"/>
      <c r="CV1048" s="117"/>
      <c r="CW1048" s="117"/>
      <c r="CX1048" s="253"/>
      <c r="CY1048" s="117"/>
      <c r="CZ1048" s="117"/>
      <c r="DA1048" s="253"/>
      <c r="DB1048" s="117"/>
      <c r="DC1048" s="224" t="str">
        <f t="shared" si="1026"/>
        <v xml:space="preserve"> </v>
      </c>
      <c r="DD1048" s="224" t="str">
        <f t="shared" si="1027"/>
        <v xml:space="preserve"> </v>
      </c>
      <c r="DE1048" s="224" t="str">
        <f t="shared" si="977"/>
        <v xml:space="preserve"> </v>
      </c>
      <c r="DF1048" s="121"/>
      <c r="DG1048" s="114"/>
      <c r="DH1048" s="704"/>
      <c r="DI1048" s="119"/>
      <c r="DJ1048" s="187"/>
      <c r="DK1048" s="254"/>
      <c r="DL1048" s="224" t="str">
        <f t="shared" si="978"/>
        <v xml:space="preserve"> </v>
      </c>
      <c r="DM1048" s="224" t="str">
        <f t="shared" si="1028"/>
        <v xml:space="preserve"> </v>
      </c>
      <c r="DN1048" s="474"/>
      <c r="DO1048" s="117"/>
      <c r="DP1048" s="117"/>
      <c r="DQ1048" s="117"/>
      <c r="DR1048" s="117"/>
      <c r="DS1048" s="117"/>
      <c r="DT1048" s="254"/>
      <c r="DU1048" s="476"/>
      <c r="DV1048" s="224" t="str">
        <f t="shared" si="979"/>
        <v xml:space="preserve"> </v>
      </c>
      <c r="DW1048" s="115"/>
      <c r="DX1048" s="470"/>
      <c r="DY1048" s="117"/>
      <c r="DZ1048" s="704"/>
      <c r="EA1048" s="224" t="str">
        <f t="shared" si="980"/>
        <v xml:space="preserve"> </v>
      </c>
      <c r="EB1048" s="906"/>
      <c r="EC1048" s="904"/>
      <c r="ED1048" s="904"/>
      <c r="EE1048" s="904"/>
      <c r="EF1048" s="904"/>
      <c r="EG1048" s="904"/>
      <c r="EH1048" s="904"/>
      <c r="EI1048" s="904"/>
      <c r="EJ1048" s="904"/>
      <c r="EK1048" s="905"/>
      <c r="EL1048" s="80"/>
      <c r="EM1048" s="224" t="str">
        <f t="shared" si="1029"/>
        <v xml:space="preserve"> </v>
      </c>
      <c r="EN1048" s="224" t="str">
        <f t="shared" si="1030"/>
        <v xml:space="preserve"> </v>
      </c>
      <c r="EO1048" s="115"/>
      <c r="EP1048" s="1050"/>
      <c r="EQ1048" s="253"/>
      <c r="ER1048" s="117"/>
      <c r="ES1048" s="1258">
        <f t="shared" si="1031"/>
        <v>957</v>
      </c>
      <c r="ET1048" s="224" t="str">
        <f t="shared" si="1032"/>
        <v xml:space="preserve"> </v>
      </c>
      <c r="EU1048" s="477" t="str">
        <f t="shared" si="1033"/>
        <v/>
      </c>
      <c r="EV1048" s="1334" t="str">
        <f t="shared" si="975"/>
        <v xml:space="preserve"> </v>
      </c>
      <c r="EW1048" s="1332" t="str">
        <f t="shared" si="1019"/>
        <v/>
      </c>
      <c r="EX1048" s="1275" t="str">
        <f t="shared" si="1001"/>
        <v/>
      </c>
      <c r="EY1048" s="1275" t="str">
        <f t="shared" si="1002"/>
        <v/>
      </c>
      <c r="EZ1048" s="1275" t="str">
        <f t="shared" si="1003"/>
        <v/>
      </c>
      <c r="FA1048" s="1275" t="str">
        <f t="shared" si="1004"/>
        <v/>
      </c>
      <c r="FB1048" s="1275" t="str">
        <f t="shared" si="1005"/>
        <v/>
      </c>
      <c r="FC1048" s="1333" t="str">
        <f t="shared" si="1006"/>
        <v/>
      </c>
      <c r="FE1048" s="1234" t="str">
        <f t="shared" si="1007"/>
        <v xml:space="preserve"> </v>
      </c>
      <c r="FF1048" s="1234" t="str">
        <f t="shared" si="1008"/>
        <v xml:space="preserve"> </v>
      </c>
      <c r="FG1048" s="1234" t="str">
        <f t="shared" si="1009"/>
        <v xml:space="preserve"> </v>
      </c>
      <c r="FH1048" s="1234" t="str">
        <f t="shared" si="1010"/>
        <v xml:space="preserve"> </v>
      </c>
      <c r="FI1048" s="1234" t="str">
        <f t="shared" si="981"/>
        <v xml:space="preserve"> </v>
      </c>
      <c r="FJ1048" s="1234" t="str">
        <f t="shared" si="1011"/>
        <v xml:space="preserve"> </v>
      </c>
      <c r="FK1048" s="1234">
        <f t="shared" si="982"/>
        <v>0</v>
      </c>
      <c r="FL1048" s="1227"/>
      <c r="FM1048" s="1234" t="str">
        <f t="shared" si="983"/>
        <v xml:space="preserve"> </v>
      </c>
      <c r="FN1048" s="1234" t="str">
        <f t="shared" si="984"/>
        <v xml:space="preserve"> </v>
      </c>
      <c r="FO1048" s="1234" t="str">
        <f t="shared" si="1012"/>
        <v xml:space="preserve"> </v>
      </c>
      <c r="FP1048" s="1234" t="str">
        <f t="shared" si="1013"/>
        <v xml:space="preserve"> </v>
      </c>
      <c r="FQ1048" s="1234" t="str">
        <f t="shared" si="985"/>
        <v xml:space="preserve"> </v>
      </c>
      <c r="FR1048" s="1234" t="str">
        <f t="shared" si="1014"/>
        <v xml:space="preserve"> </v>
      </c>
      <c r="FS1048" s="1234">
        <f t="shared" si="1020"/>
        <v>0</v>
      </c>
      <c r="FT1048" s="1227"/>
      <c r="FU1048" s="1234" t="str">
        <f t="shared" si="1015"/>
        <v xml:space="preserve"> </v>
      </c>
      <c r="FV1048" s="1234" t="str">
        <f t="shared" si="1016"/>
        <v xml:space="preserve"> </v>
      </c>
      <c r="FW1048" s="1234" t="str">
        <f t="shared" si="1017"/>
        <v xml:space="preserve"> </v>
      </c>
      <c r="FX1048" s="1234" t="str">
        <f t="shared" si="986"/>
        <v xml:space="preserve"> </v>
      </c>
      <c r="FY1048" s="1234" t="str">
        <f t="shared" si="987"/>
        <v xml:space="preserve"> </v>
      </c>
      <c r="FZ1048" s="1234" t="str">
        <f t="shared" si="1018"/>
        <v xml:space="preserve"> </v>
      </c>
      <c r="GA1048" s="1234">
        <f t="shared" si="988"/>
        <v>0</v>
      </c>
      <c r="GB1048" s="1227"/>
      <c r="GC1048" s="1234" t="str">
        <f t="shared" si="989"/>
        <v xml:space="preserve"> </v>
      </c>
      <c r="GD1048" s="1234" t="str">
        <f t="shared" si="990"/>
        <v xml:space="preserve"> </v>
      </c>
      <c r="GE1048" s="1234" t="str">
        <f t="shared" si="991"/>
        <v xml:space="preserve"> </v>
      </c>
      <c r="GF1048" s="1234" t="str">
        <f t="shared" si="992"/>
        <v xml:space="preserve"> </v>
      </c>
      <c r="GG1048" s="1234" t="str">
        <f t="shared" si="993"/>
        <v xml:space="preserve"> </v>
      </c>
      <c r="GH1048" s="1234" t="str">
        <f t="shared" si="994"/>
        <v xml:space="preserve"> </v>
      </c>
      <c r="GI1048" s="1234" t="str">
        <f t="shared" si="995"/>
        <v xml:space="preserve"> </v>
      </c>
      <c r="GJ1048" s="1234" t="str">
        <f t="shared" si="996"/>
        <v xml:space="preserve"> </v>
      </c>
      <c r="GK1048" s="1234" t="str">
        <f t="shared" si="997"/>
        <v xml:space="preserve"> </v>
      </c>
      <c r="GL1048" s="1234" t="str">
        <f t="shared" si="998"/>
        <v xml:space="preserve"> </v>
      </c>
      <c r="GM1048" s="1234" t="str">
        <f t="shared" si="999"/>
        <v xml:space="preserve"> </v>
      </c>
      <c r="GN1048" s="1234">
        <f t="shared" si="1000"/>
        <v>0</v>
      </c>
    </row>
    <row r="1049" spans="1:196" s="100" customFormat="1" ht="27" customHeight="1" thickTop="1" thickBot="1">
      <c r="A1049" s="1208">
        <f>【A票】【D票】!$D$10</f>
        <v>0</v>
      </c>
      <c r="B1049" s="1212">
        <f>【A票】【D票】!$H$10</f>
        <v>0</v>
      </c>
      <c r="C1049" s="1213" t="str">
        <f>【A票】【D票】!$K$10</f>
        <v xml:space="preserve"> </v>
      </c>
      <c r="D1049" s="1214">
        <f t="shared" si="1035"/>
        <v>958</v>
      </c>
      <c r="E1049" s="914"/>
      <c r="F1049" s="467"/>
      <c r="G1049" s="469"/>
      <c r="H1049" s="224" t="str">
        <f t="shared" si="1021"/>
        <v xml:space="preserve"> </v>
      </c>
      <c r="I1049" s="704"/>
      <c r="J1049" s="117"/>
      <c r="K1049" s="117"/>
      <c r="L1049" s="117"/>
      <c r="M1049" s="117"/>
      <c r="N1049" s="117"/>
      <c r="O1049" s="117"/>
      <c r="P1049" s="117"/>
      <c r="Q1049" s="117"/>
      <c r="R1049" s="117"/>
      <c r="S1049" s="117"/>
      <c r="T1049" s="254"/>
      <c r="U1049" s="646"/>
      <c r="V1049" s="646"/>
      <c r="W1049" s="114"/>
      <c r="X1049" s="254"/>
      <c r="Y1049" s="224" t="str">
        <f t="shared" si="1022"/>
        <v xml:space="preserve"> </v>
      </c>
      <c r="Z1049" s="579"/>
      <c r="AA1049" s="704"/>
      <c r="AB1049" s="119"/>
      <c r="AC1049" s="224" t="str">
        <f t="shared" si="976"/>
        <v xml:space="preserve"> </v>
      </c>
      <c r="AD1049" s="115"/>
      <c r="AE1049" s="253"/>
      <c r="AF1049" s="704"/>
      <c r="AG1049" s="727"/>
      <c r="AH1049" s="727"/>
      <c r="AI1049" s="727"/>
      <c r="AJ1049" s="727"/>
      <c r="AK1049" s="591"/>
      <c r="AL1049" s="727"/>
      <c r="AM1049" s="727"/>
      <c r="AN1049" s="727"/>
      <c r="AO1049" s="727"/>
      <c r="AP1049" s="727"/>
      <c r="AQ1049" s="727"/>
      <c r="AR1049" s="727"/>
      <c r="AS1049" s="727"/>
      <c r="AT1049" s="727"/>
      <c r="AU1049" s="727"/>
      <c r="AV1049" s="727"/>
      <c r="AW1049" s="727"/>
      <c r="AX1049" s="727"/>
      <c r="AY1049" s="727"/>
      <c r="AZ1049" s="727"/>
      <c r="BA1049" s="727"/>
      <c r="BB1049" s="727"/>
      <c r="BC1049" s="821"/>
      <c r="BD1049" s="727"/>
      <c r="BE1049" s="727"/>
      <c r="BF1049" s="727"/>
      <c r="BG1049" s="727"/>
      <c r="BH1049" s="727"/>
      <c r="BI1049" s="727"/>
      <c r="BJ1049" s="727"/>
      <c r="BK1049" s="727"/>
      <c r="BL1049" s="821"/>
      <c r="BM1049" s="727"/>
      <c r="BN1049" s="727"/>
      <c r="BO1049" s="727"/>
      <c r="BP1049" s="727"/>
      <c r="BQ1049" s="727"/>
      <c r="BR1049" s="821"/>
      <c r="BS1049" s="727"/>
      <c r="BT1049" s="727"/>
      <c r="BU1049" s="727"/>
      <c r="BV1049" s="591"/>
      <c r="BW1049" s="224" t="str">
        <f t="shared" si="1034"/>
        <v xml:space="preserve"> </v>
      </c>
      <c r="BX1049" s="471">
        <f t="shared" si="1023"/>
        <v>958</v>
      </c>
      <c r="BY1049" s="117"/>
      <c r="BZ1049" s="117"/>
      <c r="CA1049" s="117"/>
      <c r="CB1049" s="117"/>
      <c r="CC1049" s="117"/>
      <c r="CD1049" s="461"/>
      <c r="CE1049" s="236"/>
      <c r="CF1049" s="224" t="str">
        <f t="shared" si="1024"/>
        <v xml:space="preserve"> </v>
      </c>
      <c r="CG1049" s="116"/>
      <c r="CH1049" s="117"/>
      <c r="CI1049" s="117"/>
      <c r="CJ1049" s="117"/>
      <c r="CK1049" s="472"/>
      <c r="CL1049" s="472"/>
      <c r="CM1049" s="472"/>
      <c r="CN1049" s="472"/>
      <c r="CO1049" s="117"/>
      <c r="CP1049" s="253"/>
      <c r="CQ1049" s="120"/>
      <c r="CR1049" s="224" t="str" cm="1">
        <f t="array" ref="CR1049">IF(AND(SUM(COUNTIF(CG1049:CM1049,{"*不明*","*その他*"})+COUNTIF(CO1049:CP1049,{"*不明*","*その他*"}))&gt;0,CQ1049=""),"その他・不明の場合,10)具体的内容、理由を記入",IF(OR(AND(CI1049=CI$65,COUNTA(CJ1049:CM1049)&lt;4),AND(OR(CI1049=CI$63,CI1049=CI$64,CI1049=CI$66,CI1049=CI$67,CI1049=CI$68,CI1049=""),COUNTA(CJ1049:CM1049)&gt;0)),"3)介護保険認定済→要介護度、認知症自立度、寝たきり度、介護保険サービス記入",IF(OR(AND(OR(CM1049=CM$63,CM1049=CM$64),CN1049=""),AND(OR(CM1049=CM$65,CM1049=CM$66),CN1049&lt;&gt;"")),"7)介護保険サービス受けている/過去受けていた→具体的内容記入"," ")))</f>
        <v xml:space="preserve"> </v>
      </c>
      <c r="CS1049" s="224" t="str">
        <f t="shared" si="1025"/>
        <v xml:space="preserve"> </v>
      </c>
      <c r="CT1049" s="116"/>
      <c r="CU1049" s="253"/>
      <c r="CV1049" s="117"/>
      <c r="CW1049" s="117"/>
      <c r="CX1049" s="253"/>
      <c r="CY1049" s="117"/>
      <c r="CZ1049" s="117"/>
      <c r="DA1049" s="253"/>
      <c r="DB1049" s="117"/>
      <c r="DC1049" s="224" t="str">
        <f t="shared" si="1026"/>
        <v xml:space="preserve"> </v>
      </c>
      <c r="DD1049" s="224" t="str">
        <f t="shared" si="1027"/>
        <v xml:space="preserve"> </v>
      </c>
      <c r="DE1049" s="224" t="str">
        <f t="shared" si="977"/>
        <v xml:space="preserve"> </v>
      </c>
      <c r="DF1049" s="121"/>
      <c r="DG1049" s="114"/>
      <c r="DH1049" s="704"/>
      <c r="DI1049" s="119"/>
      <c r="DJ1049" s="187"/>
      <c r="DK1049" s="254"/>
      <c r="DL1049" s="224" t="str">
        <f t="shared" si="978"/>
        <v xml:space="preserve"> </v>
      </c>
      <c r="DM1049" s="224" t="str">
        <f t="shared" si="1028"/>
        <v xml:space="preserve"> </v>
      </c>
      <c r="DN1049" s="474"/>
      <c r="DO1049" s="117"/>
      <c r="DP1049" s="117"/>
      <c r="DQ1049" s="117"/>
      <c r="DR1049" s="117"/>
      <c r="DS1049" s="117"/>
      <c r="DT1049" s="254"/>
      <c r="DU1049" s="476"/>
      <c r="DV1049" s="224" t="str">
        <f t="shared" si="979"/>
        <v xml:space="preserve"> </v>
      </c>
      <c r="DW1049" s="115"/>
      <c r="DX1049" s="470"/>
      <c r="DY1049" s="117"/>
      <c r="DZ1049" s="704"/>
      <c r="EA1049" s="224" t="str">
        <f t="shared" si="980"/>
        <v xml:space="preserve"> </v>
      </c>
      <c r="EB1049" s="906"/>
      <c r="EC1049" s="904"/>
      <c r="ED1049" s="904"/>
      <c r="EE1049" s="904"/>
      <c r="EF1049" s="904"/>
      <c r="EG1049" s="904"/>
      <c r="EH1049" s="904"/>
      <c r="EI1049" s="904"/>
      <c r="EJ1049" s="904"/>
      <c r="EK1049" s="905"/>
      <c r="EL1049" s="80"/>
      <c r="EM1049" s="224" t="str">
        <f t="shared" si="1029"/>
        <v xml:space="preserve"> </v>
      </c>
      <c r="EN1049" s="224" t="str">
        <f t="shared" si="1030"/>
        <v xml:space="preserve"> </v>
      </c>
      <c r="EO1049" s="115"/>
      <c r="EP1049" s="1050"/>
      <c r="EQ1049" s="253"/>
      <c r="ER1049" s="117"/>
      <c r="ES1049" s="1258">
        <f t="shared" si="1031"/>
        <v>958</v>
      </c>
      <c r="ET1049" s="224" t="str">
        <f t="shared" si="1032"/>
        <v xml:space="preserve"> </v>
      </c>
      <c r="EU1049" s="477" t="str">
        <f t="shared" si="1033"/>
        <v/>
      </c>
      <c r="EV1049" s="1334" t="str">
        <f t="shared" si="975"/>
        <v xml:space="preserve"> </v>
      </c>
      <c r="EW1049" s="1332" t="str">
        <f t="shared" si="1019"/>
        <v/>
      </c>
      <c r="EX1049" s="1275" t="str">
        <f t="shared" si="1001"/>
        <v/>
      </c>
      <c r="EY1049" s="1275" t="str">
        <f t="shared" si="1002"/>
        <v/>
      </c>
      <c r="EZ1049" s="1275" t="str">
        <f t="shared" si="1003"/>
        <v/>
      </c>
      <c r="FA1049" s="1275" t="str">
        <f t="shared" si="1004"/>
        <v/>
      </c>
      <c r="FB1049" s="1275" t="str">
        <f t="shared" si="1005"/>
        <v/>
      </c>
      <c r="FC1049" s="1333" t="str">
        <f t="shared" si="1006"/>
        <v/>
      </c>
      <c r="FE1049" s="1234" t="str">
        <f t="shared" si="1007"/>
        <v xml:space="preserve"> </v>
      </c>
      <c r="FF1049" s="1234" t="str">
        <f t="shared" si="1008"/>
        <v xml:space="preserve"> </v>
      </c>
      <c r="FG1049" s="1234" t="str">
        <f t="shared" si="1009"/>
        <v xml:space="preserve"> </v>
      </c>
      <c r="FH1049" s="1234" t="str">
        <f t="shared" si="1010"/>
        <v xml:space="preserve"> </v>
      </c>
      <c r="FI1049" s="1234" t="str">
        <f t="shared" si="981"/>
        <v xml:space="preserve"> </v>
      </c>
      <c r="FJ1049" s="1234" t="str">
        <f t="shared" si="1011"/>
        <v xml:space="preserve"> </v>
      </c>
      <c r="FK1049" s="1234">
        <f t="shared" si="982"/>
        <v>0</v>
      </c>
      <c r="FL1049" s="1227"/>
      <c r="FM1049" s="1234" t="str">
        <f t="shared" si="983"/>
        <v xml:space="preserve"> </v>
      </c>
      <c r="FN1049" s="1234" t="str">
        <f t="shared" si="984"/>
        <v xml:space="preserve"> </v>
      </c>
      <c r="FO1049" s="1234" t="str">
        <f t="shared" si="1012"/>
        <v xml:space="preserve"> </v>
      </c>
      <c r="FP1049" s="1234" t="str">
        <f t="shared" si="1013"/>
        <v xml:space="preserve"> </v>
      </c>
      <c r="FQ1049" s="1234" t="str">
        <f t="shared" si="985"/>
        <v xml:space="preserve"> </v>
      </c>
      <c r="FR1049" s="1234" t="str">
        <f t="shared" si="1014"/>
        <v xml:space="preserve"> </v>
      </c>
      <c r="FS1049" s="1234">
        <f t="shared" si="1020"/>
        <v>0</v>
      </c>
      <c r="FT1049" s="1227"/>
      <c r="FU1049" s="1234" t="str">
        <f t="shared" si="1015"/>
        <v xml:space="preserve"> </v>
      </c>
      <c r="FV1049" s="1234" t="str">
        <f t="shared" si="1016"/>
        <v xml:space="preserve"> </v>
      </c>
      <c r="FW1049" s="1234" t="str">
        <f t="shared" si="1017"/>
        <v xml:space="preserve"> </v>
      </c>
      <c r="FX1049" s="1234" t="str">
        <f t="shared" si="986"/>
        <v xml:space="preserve"> </v>
      </c>
      <c r="FY1049" s="1234" t="str">
        <f t="shared" si="987"/>
        <v xml:space="preserve"> </v>
      </c>
      <c r="FZ1049" s="1234" t="str">
        <f t="shared" si="1018"/>
        <v xml:space="preserve"> </v>
      </c>
      <c r="GA1049" s="1234">
        <f t="shared" si="988"/>
        <v>0</v>
      </c>
      <c r="GB1049" s="1227"/>
      <c r="GC1049" s="1234" t="str">
        <f t="shared" si="989"/>
        <v xml:space="preserve"> </v>
      </c>
      <c r="GD1049" s="1234" t="str">
        <f t="shared" si="990"/>
        <v xml:space="preserve"> </v>
      </c>
      <c r="GE1049" s="1234" t="str">
        <f t="shared" si="991"/>
        <v xml:space="preserve"> </v>
      </c>
      <c r="GF1049" s="1234" t="str">
        <f t="shared" si="992"/>
        <v xml:space="preserve"> </v>
      </c>
      <c r="GG1049" s="1234" t="str">
        <f t="shared" si="993"/>
        <v xml:space="preserve"> </v>
      </c>
      <c r="GH1049" s="1234" t="str">
        <f t="shared" si="994"/>
        <v xml:space="preserve"> </v>
      </c>
      <c r="GI1049" s="1234" t="str">
        <f t="shared" si="995"/>
        <v xml:space="preserve"> </v>
      </c>
      <c r="GJ1049" s="1234" t="str">
        <f t="shared" si="996"/>
        <v xml:space="preserve"> </v>
      </c>
      <c r="GK1049" s="1234" t="str">
        <f t="shared" si="997"/>
        <v xml:space="preserve"> </v>
      </c>
      <c r="GL1049" s="1234" t="str">
        <f t="shared" si="998"/>
        <v xml:space="preserve"> </v>
      </c>
      <c r="GM1049" s="1234" t="str">
        <f t="shared" si="999"/>
        <v xml:space="preserve"> </v>
      </c>
      <c r="GN1049" s="1234">
        <f t="shared" si="1000"/>
        <v>0</v>
      </c>
    </row>
    <row r="1050" spans="1:196" s="100" customFormat="1" ht="27" customHeight="1" thickTop="1" thickBot="1">
      <c r="A1050" s="1208">
        <f>【A票】【D票】!$D$10</f>
        <v>0</v>
      </c>
      <c r="B1050" s="1212">
        <f>【A票】【D票】!$H$10</f>
        <v>0</v>
      </c>
      <c r="C1050" s="1213" t="str">
        <f>【A票】【D票】!$K$10</f>
        <v xml:space="preserve"> </v>
      </c>
      <c r="D1050" s="1214">
        <f t="shared" si="1035"/>
        <v>959</v>
      </c>
      <c r="E1050" s="914"/>
      <c r="F1050" s="467"/>
      <c r="G1050" s="469"/>
      <c r="H1050" s="224" t="str">
        <f t="shared" si="1021"/>
        <v xml:space="preserve"> </v>
      </c>
      <c r="I1050" s="704"/>
      <c r="J1050" s="117"/>
      <c r="K1050" s="117"/>
      <c r="L1050" s="117"/>
      <c r="M1050" s="117"/>
      <c r="N1050" s="117"/>
      <c r="O1050" s="117"/>
      <c r="P1050" s="117"/>
      <c r="Q1050" s="117"/>
      <c r="R1050" s="117"/>
      <c r="S1050" s="117"/>
      <c r="T1050" s="254"/>
      <c r="U1050" s="646"/>
      <c r="V1050" s="646"/>
      <c r="W1050" s="114"/>
      <c r="X1050" s="254"/>
      <c r="Y1050" s="224" t="str">
        <f t="shared" si="1022"/>
        <v xml:space="preserve"> </v>
      </c>
      <c r="Z1050" s="579"/>
      <c r="AA1050" s="704"/>
      <c r="AB1050" s="119"/>
      <c r="AC1050" s="224" t="str">
        <f t="shared" si="976"/>
        <v xml:space="preserve"> </v>
      </c>
      <c r="AD1050" s="115"/>
      <c r="AE1050" s="253"/>
      <c r="AF1050" s="704"/>
      <c r="AG1050" s="727"/>
      <c r="AH1050" s="727"/>
      <c r="AI1050" s="727"/>
      <c r="AJ1050" s="727"/>
      <c r="AK1050" s="591"/>
      <c r="AL1050" s="727"/>
      <c r="AM1050" s="727"/>
      <c r="AN1050" s="727"/>
      <c r="AO1050" s="727"/>
      <c r="AP1050" s="727"/>
      <c r="AQ1050" s="727"/>
      <c r="AR1050" s="727"/>
      <c r="AS1050" s="727"/>
      <c r="AT1050" s="727"/>
      <c r="AU1050" s="727"/>
      <c r="AV1050" s="727"/>
      <c r="AW1050" s="727"/>
      <c r="AX1050" s="727"/>
      <c r="AY1050" s="727"/>
      <c r="AZ1050" s="727"/>
      <c r="BA1050" s="727"/>
      <c r="BB1050" s="727"/>
      <c r="BC1050" s="821"/>
      <c r="BD1050" s="727"/>
      <c r="BE1050" s="727"/>
      <c r="BF1050" s="727"/>
      <c r="BG1050" s="727"/>
      <c r="BH1050" s="727"/>
      <c r="BI1050" s="727"/>
      <c r="BJ1050" s="727"/>
      <c r="BK1050" s="727"/>
      <c r="BL1050" s="821"/>
      <c r="BM1050" s="727"/>
      <c r="BN1050" s="727"/>
      <c r="BO1050" s="727"/>
      <c r="BP1050" s="727"/>
      <c r="BQ1050" s="727"/>
      <c r="BR1050" s="821"/>
      <c r="BS1050" s="727"/>
      <c r="BT1050" s="727"/>
      <c r="BU1050" s="727"/>
      <c r="BV1050" s="591"/>
      <c r="BW1050" s="224" t="str">
        <f t="shared" si="1034"/>
        <v xml:space="preserve"> </v>
      </c>
      <c r="BX1050" s="471">
        <f t="shared" si="1023"/>
        <v>959</v>
      </c>
      <c r="BY1050" s="117"/>
      <c r="BZ1050" s="117"/>
      <c r="CA1050" s="117"/>
      <c r="CB1050" s="117"/>
      <c r="CC1050" s="117"/>
      <c r="CD1050" s="461"/>
      <c r="CE1050" s="236"/>
      <c r="CF1050" s="224" t="str">
        <f t="shared" si="1024"/>
        <v xml:space="preserve"> </v>
      </c>
      <c r="CG1050" s="116"/>
      <c r="CH1050" s="117"/>
      <c r="CI1050" s="117"/>
      <c r="CJ1050" s="117"/>
      <c r="CK1050" s="472"/>
      <c r="CL1050" s="472"/>
      <c r="CM1050" s="472"/>
      <c r="CN1050" s="472"/>
      <c r="CO1050" s="117"/>
      <c r="CP1050" s="253"/>
      <c r="CQ1050" s="120"/>
      <c r="CR1050" s="224" t="str" cm="1">
        <f t="array" ref="CR1050">IF(AND(SUM(COUNTIF(CG1050:CM1050,{"*不明*","*その他*"})+COUNTIF(CO1050:CP1050,{"*不明*","*その他*"}))&gt;0,CQ1050=""),"その他・不明の場合,10)具体的内容、理由を記入",IF(OR(AND(CI1050=CI$65,COUNTA(CJ1050:CM1050)&lt;4),AND(OR(CI1050=CI$63,CI1050=CI$64,CI1050=CI$66,CI1050=CI$67,CI1050=CI$68,CI1050=""),COUNTA(CJ1050:CM1050)&gt;0)),"3)介護保険認定済→要介護度、認知症自立度、寝たきり度、介護保険サービス記入",IF(OR(AND(OR(CM1050=CM$63,CM1050=CM$64),CN1050=""),AND(OR(CM1050=CM$65,CM1050=CM$66),CN1050&lt;&gt;"")),"7)介護保険サービス受けている/過去受けていた→具体的内容記入"," ")))</f>
        <v xml:space="preserve"> </v>
      </c>
      <c r="CS1050" s="224" t="str">
        <f t="shared" si="1025"/>
        <v xml:space="preserve"> </v>
      </c>
      <c r="CT1050" s="116"/>
      <c r="CU1050" s="253"/>
      <c r="CV1050" s="117"/>
      <c r="CW1050" s="117"/>
      <c r="CX1050" s="253"/>
      <c r="CY1050" s="117"/>
      <c r="CZ1050" s="117"/>
      <c r="DA1050" s="253"/>
      <c r="DB1050" s="117"/>
      <c r="DC1050" s="224" t="str">
        <f t="shared" si="1026"/>
        <v xml:space="preserve"> </v>
      </c>
      <c r="DD1050" s="224" t="str">
        <f t="shared" si="1027"/>
        <v xml:space="preserve"> </v>
      </c>
      <c r="DE1050" s="224" t="str">
        <f t="shared" si="977"/>
        <v xml:space="preserve"> </v>
      </c>
      <c r="DF1050" s="121"/>
      <c r="DG1050" s="114"/>
      <c r="DH1050" s="704"/>
      <c r="DI1050" s="119"/>
      <c r="DJ1050" s="187"/>
      <c r="DK1050" s="254"/>
      <c r="DL1050" s="224" t="str">
        <f t="shared" si="978"/>
        <v xml:space="preserve"> </v>
      </c>
      <c r="DM1050" s="224" t="str">
        <f t="shared" si="1028"/>
        <v xml:space="preserve"> </v>
      </c>
      <c r="DN1050" s="474"/>
      <c r="DO1050" s="117"/>
      <c r="DP1050" s="117"/>
      <c r="DQ1050" s="117"/>
      <c r="DR1050" s="117"/>
      <c r="DS1050" s="117"/>
      <c r="DT1050" s="254"/>
      <c r="DU1050" s="476"/>
      <c r="DV1050" s="224" t="str">
        <f t="shared" si="979"/>
        <v xml:space="preserve"> </v>
      </c>
      <c r="DW1050" s="115"/>
      <c r="DX1050" s="470"/>
      <c r="DY1050" s="117"/>
      <c r="DZ1050" s="704"/>
      <c r="EA1050" s="224" t="str">
        <f t="shared" si="980"/>
        <v xml:space="preserve"> </v>
      </c>
      <c r="EB1050" s="906"/>
      <c r="EC1050" s="904"/>
      <c r="ED1050" s="904"/>
      <c r="EE1050" s="904"/>
      <c r="EF1050" s="904"/>
      <c r="EG1050" s="904"/>
      <c r="EH1050" s="904"/>
      <c r="EI1050" s="904"/>
      <c r="EJ1050" s="904"/>
      <c r="EK1050" s="905"/>
      <c r="EL1050" s="80"/>
      <c r="EM1050" s="224" t="str">
        <f t="shared" si="1029"/>
        <v xml:space="preserve"> </v>
      </c>
      <c r="EN1050" s="224" t="str">
        <f t="shared" si="1030"/>
        <v xml:space="preserve"> </v>
      </c>
      <c r="EO1050" s="115"/>
      <c r="EP1050" s="1050"/>
      <c r="EQ1050" s="253"/>
      <c r="ER1050" s="117"/>
      <c r="ES1050" s="1258">
        <f t="shared" si="1031"/>
        <v>959</v>
      </c>
      <c r="ET1050" s="224" t="str">
        <f t="shared" si="1032"/>
        <v xml:space="preserve"> </v>
      </c>
      <c r="EU1050" s="477" t="str">
        <f t="shared" si="1033"/>
        <v/>
      </c>
      <c r="EV1050" s="1334" t="str">
        <f t="shared" si="975"/>
        <v xml:space="preserve"> </v>
      </c>
      <c r="EW1050" s="1332" t="str">
        <f t="shared" si="1019"/>
        <v/>
      </c>
      <c r="EX1050" s="1275" t="str">
        <f t="shared" si="1001"/>
        <v/>
      </c>
      <c r="EY1050" s="1275" t="str">
        <f t="shared" si="1002"/>
        <v/>
      </c>
      <c r="EZ1050" s="1275" t="str">
        <f t="shared" si="1003"/>
        <v/>
      </c>
      <c r="FA1050" s="1275" t="str">
        <f t="shared" si="1004"/>
        <v/>
      </c>
      <c r="FB1050" s="1275" t="str">
        <f t="shared" si="1005"/>
        <v/>
      </c>
      <c r="FC1050" s="1333" t="str">
        <f t="shared" si="1006"/>
        <v/>
      </c>
      <c r="FE1050" s="1234" t="str">
        <f t="shared" si="1007"/>
        <v xml:space="preserve"> </v>
      </c>
      <c r="FF1050" s="1234" t="str">
        <f t="shared" si="1008"/>
        <v xml:space="preserve"> </v>
      </c>
      <c r="FG1050" s="1234" t="str">
        <f t="shared" si="1009"/>
        <v xml:space="preserve"> </v>
      </c>
      <c r="FH1050" s="1234" t="str">
        <f t="shared" si="1010"/>
        <v xml:space="preserve"> </v>
      </c>
      <c r="FI1050" s="1234" t="str">
        <f t="shared" si="981"/>
        <v xml:space="preserve"> </v>
      </c>
      <c r="FJ1050" s="1234" t="str">
        <f t="shared" si="1011"/>
        <v xml:space="preserve"> </v>
      </c>
      <c r="FK1050" s="1234">
        <f t="shared" si="982"/>
        <v>0</v>
      </c>
      <c r="FL1050" s="1227"/>
      <c r="FM1050" s="1234" t="str">
        <f t="shared" si="983"/>
        <v xml:space="preserve"> </v>
      </c>
      <c r="FN1050" s="1234" t="str">
        <f t="shared" si="984"/>
        <v xml:space="preserve"> </v>
      </c>
      <c r="FO1050" s="1234" t="str">
        <f t="shared" si="1012"/>
        <v xml:space="preserve"> </v>
      </c>
      <c r="FP1050" s="1234" t="str">
        <f t="shared" si="1013"/>
        <v xml:space="preserve"> </v>
      </c>
      <c r="FQ1050" s="1234" t="str">
        <f t="shared" si="985"/>
        <v xml:space="preserve"> </v>
      </c>
      <c r="FR1050" s="1234" t="str">
        <f t="shared" si="1014"/>
        <v xml:space="preserve"> </v>
      </c>
      <c r="FS1050" s="1234">
        <f t="shared" si="1020"/>
        <v>0</v>
      </c>
      <c r="FT1050" s="1227"/>
      <c r="FU1050" s="1234" t="str">
        <f t="shared" si="1015"/>
        <v xml:space="preserve"> </v>
      </c>
      <c r="FV1050" s="1234" t="str">
        <f t="shared" si="1016"/>
        <v xml:space="preserve"> </v>
      </c>
      <c r="FW1050" s="1234" t="str">
        <f t="shared" si="1017"/>
        <v xml:space="preserve"> </v>
      </c>
      <c r="FX1050" s="1234" t="str">
        <f t="shared" si="986"/>
        <v xml:space="preserve"> </v>
      </c>
      <c r="FY1050" s="1234" t="str">
        <f t="shared" si="987"/>
        <v xml:space="preserve"> </v>
      </c>
      <c r="FZ1050" s="1234" t="str">
        <f t="shared" si="1018"/>
        <v xml:space="preserve"> </v>
      </c>
      <c r="GA1050" s="1234">
        <f t="shared" si="988"/>
        <v>0</v>
      </c>
      <c r="GB1050" s="1227"/>
      <c r="GC1050" s="1234" t="str">
        <f t="shared" si="989"/>
        <v xml:space="preserve"> </v>
      </c>
      <c r="GD1050" s="1234" t="str">
        <f t="shared" si="990"/>
        <v xml:space="preserve"> </v>
      </c>
      <c r="GE1050" s="1234" t="str">
        <f t="shared" si="991"/>
        <v xml:space="preserve"> </v>
      </c>
      <c r="GF1050" s="1234" t="str">
        <f t="shared" si="992"/>
        <v xml:space="preserve"> </v>
      </c>
      <c r="GG1050" s="1234" t="str">
        <f t="shared" si="993"/>
        <v xml:space="preserve"> </v>
      </c>
      <c r="GH1050" s="1234" t="str">
        <f t="shared" si="994"/>
        <v xml:space="preserve"> </v>
      </c>
      <c r="GI1050" s="1234" t="str">
        <f t="shared" si="995"/>
        <v xml:space="preserve"> </v>
      </c>
      <c r="GJ1050" s="1234" t="str">
        <f t="shared" si="996"/>
        <v xml:space="preserve"> </v>
      </c>
      <c r="GK1050" s="1234" t="str">
        <f t="shared" si="997"/>
        <v xml:space="preserve"> </v>
      </c>
      <c r="GL1050" s="1234" t="str">
        <f t="shared" si="998"/>
        <v xml:space="preserve"> </v>
      </c>
      <c r="GM1050" s="1234" t="str">
        <f t="shared" si="999"/>
        <v xml:space="preserve"> </v>
      </c>
      <c r="GN1050" s="1234">
        <f t="shared" si="1000"/>
        <v>0</v>
      </c>
    </row>
    <row r="1051" spans="1:196" s="100" customFormat="1" ht="27" customHeight="1" thickTop="1" thickBot="1">
      <c r="A1051" s="1208">
        <f>【A票】【D票】!$D$10</f>
        <v>0</v>
      </c>
      <c r="B1051" s="1212">
        <f>【A票】【D票】!$H$10</f>
        <v>0</v>
      </c>
      <c r="C1051" s="1213" t="str">
        <f>【A票】【D票】!$K$10</f>
        <v xml:space="preserve"> </v>
      </c>
      <c r="D1051" s="1214">
        <f t="shared" si="1035"/>
        <v>960</v>
      </c>
      <c r="E1051" s="914"/>
      <c r="F1051" s="467"/>
      <c r="G1051" s="469"/>
      <c r="H1051" s="224" t="str">
        <f t="shared" si="1021"/>
        <v xml:space="preserve"> </v>
      </c>
      <c r="I1051" s="704"/>
      <c r="J1051" s="117"/>
      <c r="K1051" s="117"/>
      <c r="L1051" s="117"/>
      <c r="M1051" s="117"/>
      <c r="N1051" s="117"/>
      <c r="O1051" s="117"/>
      <c r="P1051" s="117"/>
      <c r="Q1051" s="117"/>
      <c r="R1051" s="117"/>
      <c r="S1051" s="117"/>
      <c r="T1051" s="254"/>
      <c r="U1051" s="646"/>
      <c r="V1051" s="646"/>
      <c r="W1051" s="114"/>
      <c r="X1051" s="254"/>
      <c r="Y1051" s="224" t="str">
        <f t="shared" si="1022"/>
        <v xml:space="preserve"> </v>
      </c>
      <c r="Z1051" s="579"/>
      <c r="AA1051" s="704"/>
      <c r="AB1051" s="119"/>
      <c r="AC1051" s="224" t="str">
        <f t="shared" si="976"/>
        <v xml:space="preserve"> </v>
      </c>
      <c r="AD1051" s="115"/>
      <c r="AE1051" s="253"/>
      <c r="AF1051" s="704"/>
      <c r="AG1051" s="727"/>
      <c r="AH1051" s="727"/>
      <c r="AI1051" s="727"/>
      <c r="AJ1051" s="727"/>
      <c r="AK1051" s="591"/>
      <c r="AL1051" s="727"/>
      <c r="AM1051" s="727"/>
      <c r="AN1051" s="727"/>
      <c r="AO1051" s="727"/>
      <c r="AP1051" s="727"/>
      <c r="AQ1051" s="727"/>
      <c r="AR1051" s="727"/>
      <c r="AS1051" s="727"/>
      <c r="AT1051" s="727"/>
      <c r="AU1051" s="727"/>
      <c r="AV1051" s="727"/>
      <c r="AW1051" s="727"/>
      <c r="AX1051" s="727"/>
      <c r="AY1051" s="727"/>
      <c r="AZ1051" s="727"/>
      <c r="BA1051" s="727"/>
      <c r="BB1051" s="727"/>
      <c r="BC1051" s="821"/>
      <c r="BD1051" s="727"/>
      <c r="BE1051" s="727"/>
      <c r="BF1051" s="727"/>
      <c r="BG1051" s="727"/>
      <c r="BH1051" s="727"/>
      <c r="BI1051" s="727"/>
      <c r="BJ1051" s="727"/>
      <c r="BK1051" s="727"/>
      <c r="BL1051" s="821"/>
      <c r="BM1051" s="727"/>
      <c r="BN1051" s="727"/>
      <c r="BO1051" s="727"/>
      <c r="BP1051" s="727"/>
      <c r="BQ1051" s="727"/>
      <c r="BR1051" s="821"/>
      <c r="BS1051" s="727"/>
      <c r="BT1051" s="727"/>
      <c r="BU1051" s="727"/>
      <c r="BV1051" s="591"/>
      <c r="BW1051" s="224" t="str">
        <f t="shared" si="1034"/>
        <v xml:space="preserve"> </v>
      </c>
      <c r="BX1051" s="471">
        <f t="shared" si="1023"/>
        <v>960</v>
      </c>
      <c r="BY1051" s="117"/>
      <c r="BZ1051" s="117"/>
      <c r="CA1051" s="117"/>
      <c r="CB1051" s="117"/>
      <c r="CC1051" s="117"/>
      <c r="CD1051" s="461"/>
      <c r="CE1051" s="236"/>
      <c r="CF1051" s="224" t="str">
        <f t="shared" si="1024"/>
        <v xml:space="preserve"> </v>
      </c>
      <c r="CG1051" s="116"/>
      <c r="CH1051" s="117"/>
      <c r="CI1051" s="117"/>
      <c r="CJ1051" s="117"/>
      <c r="CK1051" s="472"/>
      <c r="CL1051" s="472"/>
      <c r="CM1051" s="472"/>
      <c r="CN1051" s="472"/>
      <c r="CO1051" s="117"/>
      <c r="CP1051" s="253"/>
      <c r="CQ1051" s="120"/>
      <c r="CR1051" s="224" t="str" cm="1">
        <f t="array" ref="CR1051">IF(AND(SUM(COUNTIF(CG1051:CM1051,{"*不明*","*その他*"})+COUNTIF(CO1051:CP1051,{"*不明*","*その他*"}))&gt;0,CQ1051=""),"その他・不明の場合,10)具体的内容、理由を記入",IF(OR(AND(CI1051=CI$65,COUNTA(CJ1051:CM1051)&lt;4),AND(OR(CI1051=CI$63,CI1051=CI$64,CI1051=CI$66,CI1051=CI$67,CI1051=CI$68,CI1051=""),COUNTA(CJ1051:CM1051)&gt;0)),"3)介護保険認定済→要介護度、認知症自立度、寝たきり度、介護保険サービス記入",IF(OR(AND(OR(CM1051=CM$63,CM1051=CM$64),CN1051=""),AND(OR(CM1051=CM$65,CM1051=CM$66),CN1051&lt;&gt;"")),"7)介護保険サービス受けている/過去受けていた→具体的内容記入"," ")))</f>
        <v xml:space="preserve"> </v>
      </c>
      <c r="CS1051" s="224" t="str">
        <f t="shared" si="1025"/>
        <v xml:space="preserve"> </v>
      </c>
      <c r="CT1051" s="116"/>
      <c r="CU1051" s="253"/>
      <c r="CV1051" s="117"/>
      <c r="CW1051" s="117"/>
      <c r="CX1051" s="253"/>
      <c r="CY1051" s="117"/>
      <c r="CZ1051" s="117"/>
      <c r="DA1051" s="253"/>
      <c r="DB1051" s="117"/>
      <c r="DC1051" s="224" t="str">
        <f t="shared" si="1026"/>
        <v xml:space="preserve"> </v>
      </c>
      <c r="DD1051" s="224" t="str">
        <f t="shared" si="1027"/>
        <v xml:space="preserve"> </v>
      </c>
      <c r="DE1051" s="224" t="str">
        <f t="shared" si="977"/>
        <v xml:space="preserve"> </v>
      </c>
      <c r="DF1051" s="121"/>
      <c r="DG1051" s="114"/>
      <c r="DH1051" s="704"/>
      <c r="DI1051" s="119"/>
      <c r="DJ1051" s="187"/>
      <c r="DK1051" s="254"/>
      <c r="DL1051" s="224" t="str">
        <f t="shared" si="978"/>
        <v xml:space="preserve"> </v>
      </c>
      <c r="DM1051" s="224" t="str">
        <f t="shared" si="1028"/>
        <v xml:space="preserve"> </v>
      </c>
      <c r="DN1051" s="474"/>
      <c r="DO1051" s="117"/>
      <c r="DP1051" s="117"/>
      <c r="DQ1051" s="117"/>
      <c r="DR1051" s="117"/>
      <c r="DS1051" s="117"/>
      <c r="DT1051" s="254"/>
      <c r="DU1051" s="476"/>
      <c r="DV1051" s="224" t="str">
        <f t="shared" si="979"/>
        <v xml:space="preserve"> </v>
      </c>
      <c r="DW1051" s="115"/>
      <c r="DX1051" s="470"/>
      <c r="DY1051" s="117"/>
      <c r="DZ1051" s="704"/>
      <c r="EA1051" s="224" t="str">
        <f t="shared" si="980"/>
        <v xml:space="preserve"> </v>
      </c>
      <c r="EB1051" s="906"/>
      <c r="EC1051" s="904"/>
      <c r="ED1051" s="904"/>
      <c r="EE1051" s="904"/>
      <c r="EF1051" s="904"/>
      <c r="EG1051" s="904"/>
      <c r="EH1051" s="904"/>
      <c r="EI1051" s="904"/>
      <c r="EJ1051" s="904"/>
      <c r="EK1051" s="905"/>
      <c r="EL1051" s="80"/>
      <c r="EM1051" s="224" t="str">
        <f t="shared" si="1029"/>
        <v xml:space="preserve"> </v>
      </c>
      <c r="EN1051" s="224" t="str">
        <f t="shared" si="1030"/>
        <v xml:space="preserve"> </v>
      </c>
      <c r="EO1051" s="115"/>
      <c r="EP1051" s="1050"/>
      <c r="EQ1051" s="253"/>
      <c r="ER1051" s="117"/>
      <c r="ES1051" s="1258">
        <f t="shared" si="1031"/>
        <v>960</v>
      </c>
      <c r="ET1051" s="224" t="str">
        <f t="shared" si="1032"/>
        <v xml:space="preserve"> </v>
      </c>
      <c r="EU1051" s="477" t="str">
        <f t="shared" si="1033"/>
        <v/>
      </c>
      <c r="EV1051" s="1334" t="str">
        <f t="shared" ref="EV1051:EV1091" si="1036">IF(FK1051&gt;0,"冒頭の対応時期がa)本調査対象年度内に、通報等を受理した事例ですが、日付（年度）が範囲外の箇所があります。",
IF(FS1051&gt;0,"冒頭の対応時期がb)対象年度以前に通報等を受理し、事実確認調査が対象年度となった事例ですが、日付（年度）が範囲外の箇所があります。",
IF(GA1051&gt;0,"冒頭の対応時期がc)対象年度以前に通報受理・事実確認調査した虐待事例で、対応が対象年度となった事例ですが、日付（年度）が範囲外の箇所があります。",
IF(GN1051&gt;0,"日付の前後関係が整合していません。問1相談通報日➡問3_2)事実確認開始日➡問4_2)虐待の事実が確認された期日➡問7_1-2）分離対応開始日、4-4)権利擁護対応開始日➡問8終結した期日になっているか、確認してください。",
" "))))</f>
        <v xml:space="preserve"> </v>
      </c>
      <c r="EW1051" s="1332" t="str">
        <f t="shared" si="1019"/>
        <v/>
      </c>
      <c r="EX1051" s="1275" t="str">
        <f t="shared" si="1001"/>
        <v/>
      </c>
      <c r="EY1051" s="1275" t="str">
        <f t="shared" si="1002"/>
        <v/>
      </c>
      <c r="EZ1051" s="1275" t="str">
        <f t="shared" si="1003"/>
        <v/>
      </c>
      <c r="FA1051" s="1275" t="str">
        <f t="shared" si="1004"/>
        <v/>
      </c>
      <c r="FB1051" s="1275" t="str">
        <f t="shared" si="1005"/>
        <v/>
      </c>
      <c r="FC1051" s="1333" t="str">
        <f t="shared" si="1006"/>
        <v/>
      </c>
      <c r="FE1051" s="1234" t="str">
        <f t="shared" si="1007"/>
        <v xml:space="preserve"> </v>
      </c>
      <c r="FF1051" s="1234" t="str">
        <f t="shared" si="1008"/>
        <v xml:space="preserve"> </v>
      </c>
      <c r="FG1051" s="1234" t="str">
        <f t="shared" si="1009"/>
        <v xml:space="preserve"> </v>
      </c>
      <c r="FH1051" s="1234" t="str">
        <f t="shared" si="1010"/>
        <v xml:space="preserve"> </v>
      </c>
      <c r="FI1051" s="1234" t="str">
        <f t="shared" si="981"/>
        <v xml:space="preserve"> </v>
      </c>
      <c r="FJ1051" s="1234" t="str">
        <f t="shared" si="1011"/>
        <v xml:space="preserve"> </v>
      </c>
      <c r="FK1051" s="1234">
        <f t="shared" si="982"/>
        <v>0</v>
      </c>
      <c r="FL1051" s="1227"/>
      <c r="FM1051" s="1234" t="str">
        <f t="shared" si="983"/>
        <v xml:space="preserve"> </v>
      </c>
      <c r="FN1051" s="1234" t="str">
        <f t="shared" si="984"/>
        <v xml:space="preserve"> </v>
      </c>
      <c r="FO1051" s="1234" t="str">
        <f t="shared" si="1012"/>
        <v xml:space="preserve"> </v>
      </c>
      <c r="FP1051" s="1234" t="str">
        <f t="shared" si="1013"/>
        <v xml:space="preserve"> </v>
      </c>
      <c r="FQ1051" s="1234" t="str">
        <f t="shared" si="985"/>
        <v xml:space="preserve"> </v>
      </c>
      <c r="FR1051" s="1234" t="str">
        <f t="shared" si="1014"/>
        <v xml:space="preserve"> </v>
      </c>
      <c r="FS1051" s="1234">
        <f t="shared" si="1020"/>
        <v>0</v>
      </c>
      <c r="FT1051" s="1227"/>
      <c r="FU1051" s="1234" t="str">
        <f t="shared" si="1015"/>
        <v xml:space="preserve"> </v>
      </c>
      <c r="FV1051" s="1234" t="str">
        <f t="shared" si="1016"/>
        <v xml:space="preserve"> </v>
      </c>
      <c r="FW1051" s="1234" t="str">
        <f t="shared" si="1017"/>
        <v xml:space="preserve"> </v>
      </c>
      <c r="FX1051" s="1234" t="str">
        <f t="shared" si="986"/>
        <v xml:space="preserve"> </v>
      </c>
      <c r="FY1051" s="1234" t="str">
        <f t="shared" si="987"/>
        <v xml:space="preserve"> </v>
      </c>
      <c r="FZ1051" s="1234" t="str">
        <f t="shared" si="1018"/>
        <v xml:space="preserve"> </v>
      </c>
      <c r="GA1051" s="1234">
        <f t="shared" si="988"/>
        <v>0</v>
      </c>
      <c r="GB1051" s="1227"/>
      <c r="GC1051" s="1234" t="str">
        <f t="shared" si="989"/>
        <v xml:space="preserve"> </v>
      </c>
      <c r="GD1051" s="1234" t="str">
        <f t="shared" si="990"/>
        <v xml:space="preserve"> </v>
      </c>
      <c r="GE1051" s="1234" t="str">
        <f t="shared" si="991"/>
        <v xml:space="preserve"> </v>
      </c>
      <c r="GF1051" s="1234" t="str">
        <f t="shared" si="992"/>
        <v xml:space="preserve"> </v>
      </c>
      <c r="GG1051" s="1234" t="str">
        <f t="shared" si="993"/>
        <v xml:space="preserve"> </v>
      </c>
      <c r="GH1051" s="1234" t="str">
        <f t="shared" si="994"/>
        <v xml:space="preserve"> </v>
      </c>
      <c r="GI1051" s="1234" t="str">
        <f t="shared" si="995"/>
        <v xml:space="preserve"> </v>
      </c>
      <c r="GJ1051" s="1234" t="str">
        <f t="shared" si="996"/>
        <v xml:space="preserve"> </v>
      </c>
      <c r="GK1051" s="1234" t="str">
        <f t="shared" si="997"/>
        <v xml:space="preserve"> </v>
      </c>
      <c r="GL1051" s="1234" t="str">
        <f t="shared" si="998"/>
        <v xml:space="preserve"> </v>
      </c>
      <c r="GM1051" s="1234" t="str">
        <f t="shared" si="999"/>
        <v xml:space="preserve"> </v>
      </c>
      <c r="GN1051" s="1234">
        <f t="shared" si="1000"/>
        <v>0</v>
      </c>
    </row>
    <row r="1052" spans="1:196" s="100" customFormat="1" ht="27" customHeight="1" thickTop="1" thickBot="1">
      <c r="A1052" s="1208">
        <f>【A票】【D票】!$D$10</f>
        <v>0</v>
      </c>
      <c r="B1052" s="1212">
        <f>【A票】【D票】!$H$10</f>
        <v>0</v>
      </c>
      <c r="C1052" s="1213" t="str">
        <f>【A票】【D票】!$K$10</f>
        <v xml:space="preserve"> </v>
      </c>
      <c r="D1052" s="1214">
        <f t="shared" si="1035"/>
        <v>961</v>
      </c>
      <c r="E1052" s="914"/>
      <c r="F1052" s="467"/>
      <c r="G1052" s="469"/>
      <c r="H1052" s="224" t="str">
        <f t="shared" si="1021"/>
        <v xml:space="preserve"> </v>
      </c>
      <c r="I1052" s="704"/>
      <c r="J1052" s="117"/>
      <c r="K1052" s="117"/>
      <c r="L1052" s="117"/>
      <c r="M1052" s="117"/>
      <c r="N1052" s="117"/>
      <c r="O1052" s="117"/>
      <c r="P1052" s="117"/>
      <c r="Q1052" s="117"/>
      <c r="R1052" s="117"/>
      <c r="S1052" s="117"/>
      <c r="T1052" s="254"/>
      <c r="U1052" s="646"/>
      <c r="V1052" s="646"/>
      <c r="W1052" s="114"/>
      <c r="X1052" s="254"/>
      <c r="Y1052" s="224" t="str">
        <f t="shared" si="1022"/>
        <v xml:space="preserve"> </v>
      </c>
      <c r="Z1052" s="579"/>
      <c r="AA1052" s="704"/>
      <c r="AB1052" s="119"/>
      <c r="AC1052" s="224" t="str">
        <f t="shared" si="976"/>
        <v xml:space="preserve"> </v>
      </c>
      <c r="AD1052" s="115"/>
      <c r="AE1052" s="253"/>
      <c r="AF1052" s="704"/>
      <c r="AG1052" s="727"/>
      <c r="AH1052" s="727"/>
      <c r="AI1052" s="727"/>
      <c r="AJ1052" s="727"/>
      <c r="AK1052" s="591"/>
      <c r="AL1052" s="727"/>
      <c r="AM1052" s="727"/>
      <c r="AN1052" s="727"/>
      <c r="AO1052" s="727"/>
      <c r="AP1052" s="727"/>
      <c r="AQ1052" s="727"/>
      <c r="AR1052" s="727"/>
      <c r="AS1052" s="727"/>
      <c r="AT1052" s="727"/>
      <c r="AU1052" s="727"/>
      <c r="AV1052" s="727"/>
      <c r="AW1052" s="727"/>
      <c r="AX1052" s="727"/>
      <c r="AY1052" s="727"/>
      <c r="AZ1052" s="727"/>
      <c r="BA1052" s="727"/>
      <c r="BB1052" s="727"/>
      <c r="BC1052" s="821"/>
      <c r="BD1052" s="727"/>
      <c r="BE1052" s="727"/>
      <c r="BF1052" s="727"/>
      <c r="BG1052" s="727"/>
      <c r="BH1052" s="727"/>
      <c r="BI1052" s="727"/>
      <c r="BJ1052" s="727"/>
      <c r="BK1052" s="727"/>
      <c r="BL1052" s="821"/>
      <c r="BM1052" s="727"/>
      <c r="BN1052" s="727"/>
      <c r="BO1052" s="727"/>
      <c r="BP1052" s="727"/>
      <c r="BQ1052" s="727"/>
      <c r="BR1052" s="821"/>
      <c r="BS1052" s="727"/>
      <c r="BT1052" s="727"/>
      <c r="BU1052" s="727"/>
      <c r="BV1052" s="591"/>
      <c r="BW1052" s="224" t="str">
        <f t="shared" si="1034"/>
        <v xml:space="preserve"> </v>
      </c>
      <c r="BX1052" s="471">
        <f t="shared" si="1023"/>
        <v>961</v>
      </c>
      <c r="BY1052" s="117"/>
      <c r="BZ1052" s="117"/>
      <c r="CA1052" s="117"/>
      <c r="CB1052" s="117"/>
      <c r="CC1052" s="117"/>
      <c r="CD1052" s="461"/>
      <c r="CE1052" s="236"/>
      <c r="CF1052" s="224" t="str">
        <f t="shared" si="1024"/>
        <v xml:space="preserve"> </v>
      </c>
      <c r="CG1052" s="116"/>
      <c r="CH1052" s="117"/>
      <c r="CI1052" s="117"/>
      <c r="CJ1052" s="117"/>
      <c r="CK1052" s="472"/>
      <c r="CL1052" s="472"/>
      <c r="CM1052" s="472"/>
      <c r="CN1052" s="472"/>
      <c r="CO1052" s="117"/>
      <c r="CP1052" s="253"/>
      <c r="CQ1052" s="120"/>
      <c r="CR1052" s="224" t="str" cm="1">
        <f t="array" ref="CR1052">IF(AND(SUM(COUNTIF(CG1052:CM1052,{"*不明*","*その他*"})+COUNTIF(CO1052:CP1052,{"*不明*","*その他*"}))&gt;0,CQ1052=""),"その他・不明の場合,10)具体的内容、理由を記入",IF(OR(AND(CI1052=CI$65,COUNTA(CJ1052:CM1052)&lt;4),AND(OR(CI1052=CI$63,CI1052=CI$64,CI1052=CI$66,CI1052=CI$67,CI1052=CI$68,CI1052=""),COUNTA(CJ1052:CM1052)&gt;0)),"3)介護保険認定済→要介護度、認知症自立度、寝たきり度、介護保険サービス記入",IF(OR(AND(OR(CM1052=CM$63,CM1052=CM$64),CN1052=""),AND(OR(CM1052=CM$65,CM1052=CM$66),CN1052&lt;&gt;"")),"7)介護保険サービス受けている/過去受けていた→具体的内容記入"," ")))</f>
        <v xml:space="preserve"> </v>
      </c>
      <c r="CS1052" s="224" t="str">
        <f t="shared" si="1025"/>
        <v xml:space="preserve"> </v>
      </c>
      <c r="CT1052" s="116"/>
      <c r="CU1052" s="253"/>
      <c r="CV1052" s="117"/>
      <c r="CW1052" s="117"/>
      <c r="CX1052" s="253"/>
      <c r="CY1052" s="117"/>
      <c r="CZ1052" s="117"/>
      <c r="DA1052" s="253"/>
      <c r="DB1052" s="117"/>
      <c r="DC1052" s="224" t="str">
        <f t="shared" si="1026"/>
        <v xml:space="preserve"> </v>
      </c>
      <c r="DD1052" s="224" t="str">
        <f t="shared" si="1027"/>
        <v xml:space="preserve"> </v>
      </c>
      <c r="DE1052" s="224" t="str">
        <f t="shared" si="977"/>
        <v xml:space="preserve"> </v>
      </c>
      <c r="DF1052" s="121"/>
      <c r="DG1052" s="114"/>
      <c r="DH1052" s="704"/>
      <c r="DI1052" s="119"/>
      <c r="DJ1052" s="187"/>
      <c r="DK1052" s="254"/>
      <c r="DL1052" s="224" t="str">
        <f t="shared" si="978"/>
        <v xml:space="preserve"> </v>
      </c>
      <c r="DM1052" s="224" t="str">
        <f t="shared" si="1028"/>
        <v xml:space="preserve"> </v>
      </c>
      <c r="DN1052" s="474"/>
      <c r="DO1052" s="117"/>
      <c r="DP1052" s="117"/>
      <c r="DQ1052" s="117"/>
      <c r="DR1052" s="117"/>
      <c r="DS1052" s="117"/>
      <c r="DT1052" s="254"/>
      <c r="DU1052" s="476"/>
      <c r="DV1052" s="224" t="str">
        <f t="shared" si="979"/>
        <v xml:space="preserve"> </v>
      </c>
      <c r="DW1052" s="115"/>
      <c r="DX1052" s="470"/>
      <c r="DY1052" s="117"/>
      <c r="DZ1052" s="704"/>
      <c r="EA1052" s="224" t="str">
        <f t="shared" si="980"/>
        <v xml:space="preserve"> </v>
      </c>
      <c r="EB1052" s="906"/>
      <c r="EC1052" s="904"/>
      <c r="ED1052" s="904"/>
      <c r="EE1052" s="904"/>
      <c r="EF1052" s="904"/>
      <c r="EG1052" s="904"/>
      <c r="EH1052" s="904"/>
      <c r="EI1052" s="904"/>
      <c r="EJ1052" s="904"/>
      <c r="EK1052" s="905"/>
      <c r="EL1052" s="80"/>
      <c r="EM1052" s="224" t="str">
        <f t="shared" si="1029"/>
        <v xml:space="preserve"> </v>
      </c>
      <c r="EN1052" s="224" t="str">
        <f t="shared" si="1030"/>
        <v xml:space="preserve"> </v>
      </c>
      <c r="EO1052" s="115"/>
      <c r="EP1052" s="1050"/>
      <c r="EQ1052" s="253"/>
      <c r="ER1052" s="117"/>
      <c r="ES1052" s="1258">
        <f t="shared" si="1031"/>
        <v>961</v>
      </c>
      <c r="ET1052" s="224" t="str">
        <f t="shared" si="1032"/>
        <v xml:space="preserve"> </v>
      </c>
      <c r="EU1052" s="477" t="str">
        <f t="shared" si="1033"/>
        <v/>
      </c>
      <c r="EV1052" s="1334" t="str">
        <f t="shared" si="1036"/>
        <v xml:space="preserve"> </v>
      </c>
      <c r="EW1052" s="1332" t="str">
        <f t="shared" si="1019"/>
        <v/>
      </c>
      <c r="EX1052" s="1275" t="str">
        <f t="shared" si="1001"/>
        <v/>
      </c>
      <c r="EY1052" s="1275" t="str">
        <f t="shared" si="1002"/>
        <v/>
      </c>
      <c r="EZ1052" s="1275" t="str">
        <f t="shared" si="1003"/>
        <v/>
      </c>
      <c r="FA1052" s="1275" t="str">
        <f t="shared" si="1004"/>
        <v/>
      </c>
      <c r="FB1052" s="1275" t="str">
        <f t="shared" si="1005"/>
        <v/>
      </c>
      <c r="FC1052" s="1333" t="str">
        <f t="shared" si="1006"/>
        <v/>
      </c>
      <c r="FE1052" s="1234" t="str">
        <f t="shared" si="1007"/>
        <v xml:space="preserve"> </v>
      </c>
      <c r="FF1052" s="1234" t="str">
        <f t="shared" si="1008"/>
        <v xml:space="preserve"> </v>
      </c>
      <c r="FG1052" s="1234" t="str">
        <f t="shared" si="1009"/>
        <v xml:space="preserve"> </v>
      </c>
      <c r="FH1052" s="1234" t="str">
        <f t="shared" si="1010"/>
        <v xml:space="preserve"> </v>
      </c>
      <c r="FI1052" s="1234" t="str">
        <f t="shared" si="981"/>
        <v xml:space="preserve"> </v>
      </c>
      <c r="FJ1052" s="1234" t="str">
        <f t="shared" si="1011"/>
        <v xml:space="preserve"> </v>
      </c>
      <c r="FK1052" s="1234">
        <f t="shared" si="982"/>
        <v>0</v>
      </c>
      <c r="FL1052" s="1227"/>
      <c r="FM1052" s="1234" t="str">
        <f t="shared" si="983"/>
        <v xml:space="preserve"> </v>
      </c>
      <c r="FN1052" s="1234" t="str">
        <f t="shared" si="984"/>
        <v xml:space="preserve"> </v>
      </c>
      <c r="FO1052" s="1234" t="str">
        <f t="shared" si="1012"/>
        <v xml:space="preserve"> </v>
      </c>
      <c r="FP1052" s="1234" t="str">
        <f t="shared" si="1013"/>
        <v xml:space="preserve"> </v>
      </c>
      <c r="FQ1052" s="1234" t="str">
        <f t="shared" si="985"/>
        <v xml:space="preserve"> </v>
      </c>
      <c r="FR1052" s="1234" t="str">
        <f t="shared" si="1014"/>
        <v xml:space="preserve"> </v>
      </c>
      <c r="FS1052" s="1234">
        <f t="shared" si="1020"/>
        <v>0</v>
      </c>
      <c r="FT1052" s="1227"/>
      <c r="FU1052" s="1234" t="str">
        <f t="shared" si="1015"/>
        <v xml:space="preserve"> </v>
      </c>
      <c r="FV1052" s="1234" t="str">
        <f t="shared" si="1016"/>
        <v xml:space="preserve"> </v>
      </c>
      <c r="FW1052" s="1234" t="str">
        <f t="shared" si="1017"/>
        <v xml:space="preserve"> </v>
      </c>
      <c r="FX1052" s="1234" t="str">
        <f t="shared" si="986"/>
        <v xml:space="preserve"> </v>
      </c>
      <c r="FY1052" s="1234" t="str">
        <f t="shared" si="987"/>
        <v xml:space="preserve"> </v>
      </c>
      <c r="FZ1052" s="1234" t="str">
        <f t="shared" si="1018"/>
        <v xml:space="preserve"> </v>
      </c>
      <c r="GA1052" s="1234">
        <f t="shared" si="988"/>
        <v>0</v>
      </c>
      <c r="GB1052" s="1227"/>
      <c r="GC1052" s="1234" t="str">
        <f t="shared" si="989"/>
        <v xml:space="preserve"> </v>
      </c>
      <c r="GD1052" s="1234" t="str">
        <f t="shared" si="990"/>
        <v xml:space="preserve"> </v>
      </c>
      <c r="GE1052" s="1234" t="str">
        <f t="shared" si="991"/>
        <v xml:space="preserve"> </v>
      </c>
      <c r="GF1052" s="1234" t="str">
        <f t="shared" si="992"/>
        <v xml:space="preserve"> </v>
      </c>
      <c r="GG1052" s="1234" t="str">
        <f t="shared" si="993"/>
        <v xml:space="preserve"> </v>
      </c>
      <c r="GH1052" s="1234" t="str">
        <f t="shared" si="994"/>
        <v xml:space="preserve"> </v>
      </c>
      <c r="GI1052" s="1234" t="str">
        <f t="shared" si="995"/>
        <v xml:space="preserve"> </v>
      </c>
      <c r="GJ1052" s="1234" t="str">
        <f t="shared" si="996"/>
        <v xml:space="preserve"> </v>
      </c>
      <c r="GK1052" s="1234" t="str">
        <f t="shared" si="997"/>
        <v xml:space="preserve"> </v>
      </c>
      <c r="GL1052" s="1234" t="str">
        <f t="shared" si="998"/>
        <v xml:space="preserve"> </v>
      </c>
      <c r="GM1052" s="1234" t="str">
        <f t="shared" si="999"/>
        <v xml:space="preserve"> </v>
      </c>
      <c r="GN1052" s="1234">
        <f t="shared" si="1000"/>
        <v>0</v>
      </c>
    </row>
    <row r="1053" spans="1:196" s="100" customFormat="1" ht="27" customHeight="1" thickTop="1" thickBot="1">
      <c r="A1053" s="1208">
        <f>【A票】【D票】!$D$10</f>
        <v>0</v>
      </c>
      <c r="B1053" s="1212">
        <f>【A票】【D票】!$H$10</f>
        <v>0</v>
      </c>
      <c r="C1053" s="1213" t="str">
        <f>【A票】【D票】!$K$10</f>
        <v xml:space="preserve"> </v>
      </c>
      <c r="D1053" s="1214">
        <f t="shared" si="1035"/>
        <v>962</v>
      </c>
      <c r="E1053" s="914"/>
      <c r="F1053" s="467"/>
      <c r="G1053" s="469"/>
      <c r="H1053" s="224" t="str">
        <f t="shared" si="1021"/>
        <v xml:space="preserve"> </v>
      </c>
      <c r="I1053" s="704"/>
      <c r="J1053" s="117"/>
      <c r="K1053" s="117"/>
      <c r="L1053" s="117"/>
      <c r="M1053" s="117"/>
      <c r="N1053" s="117"/>
      <c r="O1053" s="117"/>
      <c r="P1053" s="117"/>
      <c r="Q1053" s="117"/>
      <c r="R1053" s="117"/>
      <c r="S1053" s="117"/>
      <c r="T1053" s="254"/>
      <c r="U1053" s="646"/>
      <c r="V1053" s="646"/>
      <c r="W1053" s="114"/>
      <c r="X1053" s="254"/>
      <c r="Y1053" s="224" t="str">
        <f t="shared" si="1022"/>
        <v xml:space="preserve"> </v>
      </c>
      <c r="Z1053" s="579"/>
      <c r="AA1053" s="704"/>
      <c r="AB1053" s="119"/>
      <c r="AC1053" s="224" t="str">
        <f t="shared" ref="AC1053:AC1091" si="1037">IF(OR(AND(Z1053&lt;&gt;Z$65,COUNTA(AB1053)&gt;0),AND(Z1053=Z$65,COUNTA(AB1053)=0)),"C)立入調査による事実確認→3)警察の同行を記入 ",
IF(AND(OR(F1053=F$63,F1053=F$64),COUNTA(Z1053:Z1053)&lt;1),"問3記入漏れ",
IF(AND(OR(F1053=F$63,F1053=F$64),AND(OR(Z1053=$Z$63,Z1053=$Z$64,Z1053=$Z$65),COUNTA(Z1053:AA1053)&lt;2)),"問3記入漏れ",
IF(AND(OR(F1053=F$63,F1053=F$64),AND(OR(Z1053=$Z$66,Z1053=$Z$67),COUNTA(AA1053:AA1053)=1)),"1)事実確認行っていない、日付不要",
IF(AND(G1053=G$65,OR(Z1053=Z$66,Z1053=Z$67)),"対象年度以前に事実確認をした虐待事例のみ回答"," ")))))</f>
        <v xml:space="preserve"> </v>
      </c>
      <c r="AD1053" s="115"/>
      <c r="AE1053" s="253"/>
      <c r="AF1053" s="704"/>
      <c r="AG1053" s="727"/>
      <c r="AH1053" s="727"/>
      <c r="AI1053" s="727"/>
      <c r="AJ1053" s="727"/>
      <c r="AK1053" s="591"/>
      <c r="AL1053" s="727"/>
      <c r="AM1053" s="727"/>
      <c r="AN1053" s="727"/>
      <c r="AO1053" s="727"/>
      <c r="AP1053" s="727"/>
      <c r="AQ1053" s="727"/>
      <c r="AR1053" s="727"/>
      <c r="AS1053" s="727"/>
      <c r="AT1053" s="727"/>
      <c r="AU1053" s="727"/>
      <c r="AV1053" s="727"/>
      <c r="AW1053" s="727"/>
      <c r="AX1053" s="727"/>
      <c r="AY1053" s="727"/>
      <c r="AZ1053" s="727"/>
      <c r="BA1053" s="727"/>
      <c r="BB1053" s="727"/>
      <c r="BC1053" s="821"/>
      <c r="BD1053" s="727"/>
      <c r="BE1053" s="727"/>
      <c r="BF1053" s="727"/>
      <c r="BG1053" s="727"/>
      <c r="BH1053" s="727"/>
      <c r="BI1053" s="727"/>
      <c r="BJ1053" s="727"/>
      <c r="BK1053" s="727"/>
      <c r="BL1053" s="821"/>
      <c r="BM1053" s="727"/>
      <c r="BN1053" s="727"/>
      <c r="BO1053" s="727"/>
      <c r="BP1053" s="727"/>
      <c r="BQ1053" s="727"/>
      <c r="BR1053" s="821"/>
      <c r="BS1053" s="727"/>
      <c r="BT1053" s="727"/>
      <c r="BU1053" s="727"/>
      <c r="BV1053" s="591"/>
      <c r="BW1053" s="224" t="str">
        <f t="shared" si="1034"/>
        <v xml:space="preserve"> </v>
      </c>
      <c r="BX1053" s="471">
        <f t="shared" si="1023"/>
        <v>962</v>
      </c>
      <c r="BY1053" s="117"/>
      <c r="BZ1053" s="117"/>
      <c r="CA1053" s="117"/>
      <c r="CB1053" s="117"/>
      <c r="CC1053" s="117"/>
      <c r="CD1053" s="461"/>
      <c r="CE1053" s="236"/>
      <c r="CF1053" s="224" t="str">
        <f t="shared" si="1024"/>
        <v xml:space="preserve"> </v>
      </c>
      <c r="CG1053" s="116"/>
      <c r="CH1053" s="117"/>
      <c r="CI1053" s="117"/>
      <c r="CJ1053" s="117"/>
      <c r="CK1053" s="472"/>
      <c r="CL1053" s="472"/>
      <c r="CM1053" s="472"/>
      <c r="CN1053" s="472"/>
      <c r="CO1053" s="117"/>
      <c r="CP1053" s="253"/>
      <c r="CQ1053" s="120"/>
      <c r="CR1053" s="224" t="str" cm="1">
        <f t="array" ref="CR1053">IF(AND(SUM(COUNTIF(CG1053:CM1053,{"*不明*","*その他*"})+COUNTIF(CO1053:CP1053,{"*不明*","*その他*"}))&gt;0,CQ1053=""),"その他・不明の場合,10)具体的内容、理由を記入",IF(OR(AND(CI1053=CI$65,COUNTA(CJ1053:CM1053)&lt;4),AND(OR(CI1053=CI$63,CI1053=CI$64,CI1053=CI$66,CI1053=CI$67,CI1053=CI$68,CI1053=""),COUNTA(CJ1053:CM1053)&gt;0)),"3)介護保険認定済→要介護度、認知症自立度、寝たきり度、介護保険サービス記入",IF(OR(AND(OR(CM1053=CM$63,CM1053=CM$64),CN1053=""),AND(OR(CM1053=CM$65,CM1053=CM$66),CN1053&lt;&gt;"")),"7)介護保険サービス受けている/過去受けていた→具体的内容記入"," ")))</f>
        <v xml:space="preserve"> </v>
      </c>
      <c r="CS1053" s="224" t="str">
        <f t="shared" si="1025"/>
        <v xml:space="preserve"> </v>
      </c>
      <c r="CT1053" s="116"/>
      <c r="CU1053" s="253"/>
      <c r="CV1053" s="117"/>
      <c r="CW1053" s="117"/>
      <c r="CX1053" s="253"/>
      <c r="CY1053" s="117"/>
      <c r="CZ1053" s="117"/>
      <c r="DA1053" s="253"/>
      <c r="DB1053" s="117"/>
      <c r="DC1053" s="224" t="str">
        <f t="shared" si="1026"/>
        <v xml:space="preserve"> </v>
      </c>
      <c r="DD1053" s="224" t="str">
        <f t="shared" si="1027"/>
        <v xml:space="preserve"> </v>
      </c>
      <c r="DE1053" s="224" t="str">
        <f t="shared" ref="DE1053:DE1091" si="1038">IF(OR(AND(AD1053=AD$63,COUNTA(CG1053,CH1053,CI1053,CO1053,CP1053,CT1053,CV1053)&lt;7),AND(OR(AD1053=AD$64,AD1053=AD$65,AND(OR(F1053=F$63,F1053=F$64),AD1053="")),COUNTA(CG1053,CH1053,CI1053,CO1053,CP1053,CT1053,CV1053,CW1053,CY1053,CZ1053,DB1053)&gt;0)),"問4_1)「虐待を受けたと判断」の場合→問6に記入",
IF(AND(F1053=F$65,COUNTA(CG1053:CI1053,CO1053:CP1053,CT1053,CV1053)&lt;7),"2人目以降の被虐待者につき、記入必要",
IF(AND(AH1053=1,COUNTA(CT1053,CV1053)&lt;2),"問4_4)虐待者1人で虐待者属性1人分の記入不足",
IF(AND(AH1053=1,COUNTA(CW1053,CY1053)&gt;1),"問4_4)虐待者1人で虐待者属性2人目に記入あり",
IF(AND(AH1053&lt;=2,COUNTA(CZ1053,DB1053)&gt;1),"問4_4)虐待者2人以下で3人目に記入あり",
IF(AND(AH1053=2,COUNTA(CT1053,CV1053,CW1053,CY1053)&lt;4),"問4_4)虐待者2人で虐待者属性2人分の記入不足",
IF(AND(AH1053&gt;=3,COUNTA(CT1053,CV1053,CW1053,CY1053,CZ1053,DB1053)&lt;6),"問4_4)虐待者3人以上で虐待者属性3人分の記入不足",
IF(AND(COUNTA(F1053:G1053,I1053:X1053,Z1053:AB1053,AD1053:AK1053)=0,COUNTA(CG1053:CQ1053,CT1053:DB1053)&gt;0),"虐待事例の場合のみ回答"," "))))))))</f>
        <v xml:space="preserve"> </v>
      </c>
      <c r="DF1053" s="121"/>
      <c r="DG1053" s="114"/>
      <c r="DH1053" s="704"/>
      <c r="DI1053" s="119"/>
      <c r="DJ1053" s="187"/>
      <c r="DK1053" s="254"/>
      <c r="DL1053" s="224" t="str">
        <f t="shared" ref="DL1053:DL1091" si="1039">IF(AND(DF1053=DF$63,COUNTA(DH1053,DI1053,DK1053)&lt;&gt;3),"問7_1-1)で「a)分離」とした場合は1-2)～2-2)まで回答",
IF(AND(OR(DF1053=DF$64,DF1053=DF$65,DF1053=DF$66,DF1053=DF$67),COUNTA(DH1053,DI1053,DK1053)&gt;0),"問7_1-1)で「a)分離」以外を選択した場合は1-2)～2-2)は回答不要",
IF(OR(AND(DF1053=DF$67,COUNTA(DG1053)=0),AND(DF1053&lt;&gt;DF$67,COUNTA(DG1053)&gt;0)),"その他→具体的内容",
IF(OR(AND(OR(DI1053=DI$65,DI1053=DI$69),COUNTA(DJ1053)=0),AND(OR(DI1053=DI$63,DI1053=DI$64,DI1053=DI$66,DI1053=DI$67,DI1053=DI$68),COUNTA(DJ1053)&gt;0)),"「緊急一時保護」「その他」の場合、具体的内容を記入（※「緊急一時保護」の場合は保護先及び利用事業・制度等を記入）",
IF(AND(COUNTA(DI1053:DK1053)&lt;&gt;0,DF1053=""),"問7_1-1)分離の有無を記入"," ")))))</f>
        <v xml:space="preserve"> </v>
      </c>
      <c r="DM1053" s="224" t="str">
        <f t="shared" si="1028"/>
        <v xml:space="preserve"> </v>
      </c>
      <c r="DN1053" s="474"/>
      <c r="DO1053" s="117"/>
      <c r="DP1053" s="117"/>
      <c r="DQ1053" s="117"/>
      <c r="DR1053" s="117"/>
      <c r="DS1053" s="117"/>
      <c r="DT1053" s="254"/>
      <c r="DU1053" s="476"/>
      <c r="DV1053" s="224" t="str">
        <f t="shared" ref="DV1053:DV1091" si="1040">IF(OR(AND(DN1053="",COUNTA(DO1053:DT1053)&gt;0),AND(DN1053=DN$64,COUNTA(DO1053:DT1053)&gt;0),AND(DN1053=DN$63,COUNTA(DO1053:DT1053)&lt;1)),"経過観察以外の対応を行った場合→詳細内容を記入",
IF(AND(COUNTA(DT1053)=1,COUNTA(DU1053)=0),"その他→具体的内容を記入",
IF(AND(OR(CM1053=CM$63,CM1053=CM$64),DQ1053=DQ$63),"問6_7)で「介護サービスを受けている」、「過去受けていたが判断時点では受けていない」→c）は不可",
IF(AND(CM1053=CM$65,DR1053=DR$63),"問6_7)で「過去も含めて受けていない」→d)は不可",IF(AND(DQ1053=DQ$63,DR1053=DR$63),"c)とd)は同時に「有」にできません",
IF(AND(OR(CI1053=CI$63,CI1053=CI$64,CI1053=CI$66,CI1053=CI$67,CI1053=CI$68),DR1053=DR$63),"問6_3)で「認定済み」以外の回答→d)は不可"," "))))))</f>
        <v xml:space="preserve"> </v>
      </c>
      <c r="DW1053" s="115"/>
      <c r="DX1053" s="470"/>
      <c r="DY1053" s="117"/>
      <c r="DZ1053" s="704"/>
      <c r="EA1053" s="224" t="str">
        <f t="shared" ref="EA1053:EA1091" si="1041">IF(AND(OR(DW1053=DW$64,DW1053=DW$65),DX1053=""),"4-1)で「調査対象年度内に成年後見制度開始済」「利用手続き中」の場合、4-2)を回答",
IF(AND(OR(DW1053=DW$63,DW1053=DW$66,DW1053=""),DX1053&lt;&gt;""),"4-1)で「調査年度内に成年後見制度利用開始済」「利用手続き中」の場合のみ、4-2)に回答",
IF(AND(DW1053&lt;&gt;"",DY1053=""),"4-3)日常生活自立支援事業の開始の有無に記入",
" ")))</f>
        <v xml:space="preserve"> </v>
      </c>
      <c r="EB1053" s="906"/>
      <c r="EC1053" s="904"/>
      <c r="ED1053" s="904"/>
      <c r="EE1053" s="904"/>
      <c r="EF1053" s="904"/>
      <c r="EG1053" s="904"/>
      <c r="EH1053" s="904"/>
      <c r="EI1053" s="904"/>
      <c r="EJ1053" s="904"/>
      <c r="EK1053" s="905"/>
      <c r="EL1053" s="80"/>
      <c r="EM1053" s="224" t="str">
        <f t="shared" si="1029"/>
        <v xml:space="preserve"> </v>
      </c>
      <c r="EN1053" s="224" t="str">
        <f t="shared" si="1030"/>
        <v xml:space="preserve"> </v>
      </c>
      <c r="EO1053" s="115"/>
      <c r="EP1053" s="1050"/>
      <c r="EQ1053" s="253"/>
      <c r="ER1053" s="117"/>
      <c r="ES1053" s="1258">
        <f t="shared" si="1031"/>
        <v>962</v>
      </c>
      <c r="ET1053" s="224" t="str">
        <f t="shared" si="1032"/>
        <v xml:space="preserve"> </v>
      </c>
      <c r="EU1053" s="477" t="str">
        <f t="shared" si="1033"/>
        <v/>
      </c>
      <c r="EV1053" s="1334" t="str">
        <f t="shared" si="1036"/>
        <v xml:space="preserve"> </v>
      </c>
      <c r="EW1053" s="1332" t="str">
        <f t="shared" si="1019"/>
        <v/>
      </c>
      <c r="EX1053" s="1275" t="str">
        <f t="shared" si="1001"/>
        <v/>
      </c>
      <c r="EY1053" s="1275" t="str">
        <f t="shared" si="1002"/>
        <v/>
      </c>
      <c r="EZ1053" s="1275" t="str">
        <f t="shared" si="1003"/>
        <v/>
      </c>
      <c r="FA1053" s="1275" t="str">
        <f t="shared" si="1004"/>
        <v/>
      </c>
      <c r="FB1053" s="1275" t="str">
        <f t="shared" si="1005"/>
        <v/>
      </c>
      <c r="FC1053" s="1333" t="str">
        <f t="shared" si="1006"/>
        <v/>
      </c>
      <c r="FE1053" s="1234" t="str">
        <f t="shared" si="1007"/>
        <v xml:space="preserve"> </v>
      </c>
      <c r="FF1053" s="1234" t="str">
        <f t="shared" si="1008"/>
        <v xml:space="preserve"> </v>
      </c>
      <c r="FG1053" s="1234" t="str">
        <f t="shared" si="1009"/>
        <v xml:space="preserve"> </v>
      </c>
      <c r="FH1053" s="1234" t="str">
        <f t="shared" si="1010"/>
        <v xml:space="preserve"> </v>
      </c>
      <c r="FI1053" s="1234" t="str">
        <f t="shared" ref="FI1053:FI1091" si="1042">IF(AND(FB1053&lt;&gt;"",$EW1053=$EW$63,FB1053&gt;46112),"●"," ")</f>
        <v xml:space="preserve"> </v>
      </c>
      <c r="FJ1053" s="1234" t="str">
        <f t="shared" si="1011"/>
        <v xml:space="preserve"> </v>
      </c>
      <c r="FK1053" s="1234">
        <f t="shared" ref="FK1053:FK1091" si="1043">COUNTIF(FE1053:FJ1053,"●")</f>
        <v>0</v>
      </c>
      <c r="FL1053" s="1227"/>
      <c r="FM1053" s="1234" t="str">
        <f t="shared" ref="FM1053:FM1091" si="1044">IF(AND(EX1053&lt;&gt;"",$EW1053=$EW$64,EX1053&gt;=45748),"●"," ")</f>
        <v xml:space="preserve"> </v>
      </c>
      <c r="FN1053" s="1234" t="str">
        <f t="shared" ref="FN1053:FN1091" si="1045">IF(AND(EY1053&lt;&gt;"",$EW1053=$EW$64,EY1053&gt;46112),"●"," ")</f>
        <v xml:space="preserve"> </v>
      </c>
      <c r="FO1053" s="1234" t="str">
        <f t="shared" si="1012"/>
        <v xml:space="preserve"> </v>
      </c>
      <c r="FP1053" s="1234" t="str">
        <f t="shared" si="1013"/>
        <v xml:space="preserve"> </v>
      </c>
      <c r="FQ1053" s="1234" t="str">
        <f t="shared" ref="FQ1053:FQ1091" si="1046">IF(AND(FB1053&lt;&gt;"",$EW1053=$EW$64,FB1053&gt;46112),"●"," ")</f>
        <v xml:space="preserve"> </v>
      </c>
      <c r="FR1053" s="1234" t="str">
        <f t="shared" si="1014"/>
        <v xml:space="preserve"> </v>
      </c>
      <c r="FS1053" s="1234">
        <f t="shared" si="1020"/>
        <v>0</v>
      </c>
      <c r="FT1053" s="1227"/>
      <c r="FU1053" s="1234" t="str">
        <f t="shared" si="1015"/>
        <v xml:space="preserve"> </v>
      </c>
      <c r="FV1053" s="1234" t="str">
        <f t="shared" si="1016"/>
        <v xml:space="preserve"> </v>
      </c>
      <c r="FW1053" s="1234" t="str">
        <f t="shared" si="1017"/>
        <v xml:space="preserve"> </v>
      </c>
      <c r="FX1053" s="1234" t="str">
        <f t="shared" ref="FX1053:FX1091" si="1047">IF(AND(FA1053&lt;&gt;"",$EW1053=$EW$65,$DF1053=$DF$63,OR(FA1053&lt;45748,FA1053&gt;46112)),"●"," ")</f>
        <v xml:space="preserve"> </v>
      </c>
      <c r="FY1053" s="1234" t="str">
        <f t="shared" ref="FY1053:FY1091" si="1048">IF(AND(FB1053&lt;&gt;"",$EW1053=$EW$65,DW1053=$DW$63,FB1053&gt;46112),"●"," ")</f>
        <v xml:space="preserve"> </v>
      </c>
      <c r="FZ1053" s="1234" t="str">
        <f t="shared" si="1018"/>
        <v xml:space="preserve"> </v>
      </c>
      <c r="GA1053" s="1234">
        <f t="shared" ref="GA1053:GA1091" si="1049">COUNTIFS(FU1053:FZ1053,"●")</f>
        <v>0</v>
      </c>
      <c r="GB1053" s="1227"/>
      <c r="GC1053" s="1234" t="str">
        <f t="shared" ref="GC1053:GC1091" si="1050">IF(AND(EY1053&lt;&gt;"",EX1053&lt;&gt;""),IF(EY1053-EX1053&lt;0,"●"," ")," ")</f>
        <v xml:space="preserve"> </v>
      </c>
      <c r="GD1053" s="1234" t="str">
        <f t="shared" ref="GD1053:GD1091" si="1051">IF(AND(EZ1053&lt;&gt;"",EX1053&lt;&gt;""),IF(EZ1053-EX1053&lt;0,"●"," ")," ")</f>
        <v xml:space="preserve"> </v>
      </c>
      <c r="GE1053" s="1234" t="str">
        <f t="shared" ref="GE1053:GE1091" si="1052">IF(AND(FA1053&lt;&gt;"",EX1053&lt;&gt;"",$DF1053=$DF$63),IF(FA1053-EX1053&lt;0,"●"," ")," ")</f>
        <v xml:space="preserve"> </v>
      </c>
      <c r="GF1053" s="1234" t="str">
        <f t="shared" ref="GF1053:GF1091" si="1053">IF(AND(FC1053&lt;&gt;"",EX1053&lt;&gt;""),IF(FC1053-EX1053&lt;0,"●"," ")," ")</f>
        <v xml:space="preserve"> </v>
      </c>
      <c r="GG1053" s="1234" t="str">
        <f t="shared" ref="GG1053:GG1091" si="1054">IF(AND(EZ1053&lt;&gt;"",EY1053&lt;&gt;""),IF(EZ1053-EY1053&lt;0,"●"," ")," ")</f>
        <v xml:space="preserve"> </v>
      </c>
      <c r="GH1053" s="1234" t="str">
        <f t="shared" ref="GH1053:GH1091" si="1055">IF(AND(FA1053&lt;&gt;"",EY1053&lt;&gt;"",$DF1053=$DF$63),IF(FA1053-EY1053&lt;0,"●"," ")," ")</f>
        <v xml:space="preserve"> </v>
      </c>
      <c r="GI1053" s="1234" t="str">
        <f t="shared" ref="GI1053:GI1091" si="1056">IF(AND(FC1053&lt;&gt;"",EY1053&lt;&gt;""),IF(FC1053-EY1053&lt;0,"●"," ")," ")</f>
        <v xml:space="preserve"> </v>
      </c>
      <c r="GJ1053" s="1234" t="str">
        <f t="shared" ref="GJ1053:GJ1091" si="1057">IF(AND(FA1053&lt;&gt;"",EZ1053&lt;&gt;"",$DF1053=$DF$63),IF(FA1053-EZ1053&lt;0,"●"," ")," ")</f>
        <v xml:space="preserve"> </v>
      </c>
      <c r="GK1053" s="1234" t="str">
        <f t="shared" ref="GK1053:GK1091" si="1058">IF(AND(FC1053&lt;&gt;"",EZ1053&lt;&gt;""),IF(FC1053-EZ1053&lt;0,"●"," ")," ")</f>
        <v xml:space="preserve"> </v>
      </c>
      <c r="GL1053" s="1234" t="str">
        <f t="shared" ref="GL1053:GL1091" si="1059">IF(AND(FC1053&lt;&gt;"",FA1053&lt;&gt;"",$DF1053=$DF$63),IF(FC1053-FA1053&lt;0,"●"," ")," ")</f>
        <v xml:space="preserve"> </v>
      </c>
      <c r="GM1053" s="1234" t="str">
        <f t="shared" ref="GM1053:GM1091" si="1060">IF(AND(FC1053&lt;&gt;"",FB1053&lt;&gt;""),IF(FC1053-FB1053&lt;0,"●"," ")," ")</f>
        <v xml:space="preserve"> </v>
      </c>
      <c r="GN1053" s="1234">
        <f t="shared" ref="GN1053:GN1091" si="1061">COUNTIFS(GC1053:GM1053,"●")</f>
        <v>0</v>
      </c>
    </row>
    <row r="1054" spans="1:196" s="100" customFormat="1" ht="27" customHeight="1" thickTop="1" thickBot="1">
      <c r="A1054" s="1208">
        <f>【A票】【D票】!$D$10</f>
        <v>0</v>
      </c>
      <c r="B1054" s="1212">
        <f>【A票】【D票】!$H$10</f>
        <v>0</v>
      </c>
      <c r="C1054" s="1213" t="str">
        <f>【A票】【D票】!$K$10</f>
        <v xml:space="preserve"> </v>
      </c>
      <c r="D1054" s="1214">
        <f t="shared" si="1035"/>
        <v>963</v>
      </c>
      <c r="E1054" s="914"/>
      <c r="F1054" s="467"/>
      <c r="G1054" s="469"/>
      <c r="H1054" s="224" t="str">
        <f t="shared" si="1021"/>
        <v xml:space="preserve"> </v>
      </c>
      <c r="I1054" s="704"/>
      <c r="J1054" s="117"/>
      <c r="K1054" s="117"/>
      <c r="L1054" s="117"/>
      <c r="M1054" s="117"/>
      <c r="N1054" s="117"/>
      <c r="O1054" s="117"/>
      <c r="P1054" s="117"/>
      <c r="Q1054" s="117"/>
      <c r="R1054" s="117"/>
      <c r="S1054" s="117"/>
      <c r="T1054" s="254"/>
      <c r="U1054" s="646"/>
      <c r="V1054" s="646"/>
      <c r="W1054" s="114"/>
      <c r="X1054" s="254"/>
      <c r="Y1054" s="224" t="str">
        <f t="shared" si="1022"/>
        <v xml:space="preserve"> </v>
      </c>
      <c r="Z1054" s="579"/>
      <c r="AA1054" s="704"/>
      <c r="AB1054" s="119"/>
      <c r="AC1054" s="224" t="str">
        <f t="shared" si="1037"/>
        <v xml:space="preserve"> </v>
      </c>
      <c r="AD1054" s="115"/>
      <c r="AE1054" s="253"/>
      <c r="AF1054" s="704"/>
      <c r="AG1054" s="727"/>
      <c r="AH1054" s="727"/>
      <c r="AI1054" s="727"/>
      <c r="AJ1054" s="727"/>
      <c r="AK1054" s="591"/>
      <c r="AL1054" s="727"/>
      <c r="AM1054" s="727"/>
      <c r="AN1054" s="727"/>
      <c r="AO1054" s="727"/>
      <c r="AP1054" s="727"/>
      <c r="AQ1054" s="727"/>
      <c r="AR1054" s="727"/>
      <c r="AS1054" s="727"/>
      <c r="AT1054" s="727"/>
      <c r="AU1054" s="727"/>
      <c r="AV1054" s="727"/>
      <c r="AW1054" s="727"/>
      <c r="AX1054" s="727"/>
      <c r="AY1054" s="727"/>
      <c r="AZ1054" s="727"/>
      <c r="BA1054" s="727"/>
      <c r="BB1054" s="727"/>
      <c r="BC1054" s="821"/>
      <c r="BD1054" s="727"/>
      <c r="BE1054" s="727"/>
      <c r="BF1054" s="727"/>
      <c r="BG1054" s="727"/>
      <c r="BH1054" s="727"/>
      <c r="BI1054" s="727"/>
      <c r="BJ1054" s="727"/>
      <c r="BK1054" s="727"/>
      <c r="BL1054" s="821"/>
      <c r="BM1054" s="727"/>
      <c r="BN1054" s="727"/>
      <c r="BO1054" s="727"/>
      <c r="BP1054" s="727"/>
      <c r="BQ1054" s="727"/>
      <c r="BR1054" s="821"/>
      <c r="BS1054" s="727"/>
      <c r="BT1054" s="727"/>
      <c r="BU1054" s="727"/>
      <c r="BV1054" s="591"/>
      <c r="BW1054" s="224" t="str">
        <f t="shared" si="1034"/>
        <v xml:space="preserve"> </v>
      </c>
      <c r="BX1054" s="471">
        <f t="shared" si="1023"/>
        <v>963</v>
      </c>
      <c r="BY1054" s="117"/>
      <c r="BZ1054" s="117"/>
      <c r="CA1054" s="117"/>
      <c r="CB1054" s="117"/>
      <c r="CC1054" s="117"/>
      <c r="CD1054" s="461"/>
      <c r="CE1054" s="236"/>
      <c r="CF1054" s="224" t="str">
        <f t="shared" si="1024"/>
        <v xml:space="preserve"> </v>
      </c>
      <c r="CG1054" s="116"/>
      <c r="CH1054" s="117"/>
      <c r="CI1054" s="117"/>
      <c r="CJ1054" s="117"/>
      <c r="CK1054" s="472"/>
      <c r="CL1054" s="472"/>
      <c r="CM1054" s="472"/>
      <c r="CN1054" s="472"/>
      <c r="CO1054" s="117"/>
      <c r="CP1054" s="253"/>
      <c r="CQ1054" s="120"/>
      <c r="CR1054" s="224" t="str" cm="1">
        <f t="array" ref="CR1054">IF(AND(SUM(COUNTIF(CG1054:CM1054,{"*不明*","*その他*"})+COUNTIF(CO1054:CP1054,{"*不明*","*その他*"}))&gt;0,CQ1054=""),"その他・不明の場合,10)具体的内容、理由を記入",IF(OR(AND(CI1054=CI$65,COUNTA(CJ1054:CM1054)&lt;4),AND(OR(CI1054=CI$63,CI1054=CI$64,CI1054=CI$66,CI1054=CI$67,CI1054=CI$68,CI1054=""),COUNTA(CJ1054:CM1054)&gt;0)),"3)介護保険認定済→要介護度、認知症自立度、寝たきり度、介護保険サービス記入",IF(OR(AND(OR(CM1054=CM$63,CM1054=CM$64),CN1054=""),AND(OR(CM1054=CM$65,CM1054=CM$66),CN1054&lt;&gt;"")),"7)介護保険サービス受けている/過去受けていた→具体的内容記入"," ")))</f>
        <v xml:space="preserve"> </v>
      </c>
      <c r="CS1054" s="224" t="str">
        <f t="shared" si="1025"/>
        <v xml:space="preserve"> </v>
      </c>
      <c r="CT1054" s="116"/>
      <c r="CU1054" s="253"/>
      <c r="CV1054" s="117"/>
      <c r="CW1054" s="117"/>
      <c r="CX1054" s="253"/>
      <c r="CY1054" s="117"/>
      <c r="CZ1054" s="117"/>
      <c r="DA1054" s="253"/>
      <c r="DB1054" s="117"/>
      <c r="DC1054" s="224" t="str">
        <f t="shared" si="1026"/>
        <v xml:space="preserve"> </v>
      </c>
      <c r="DD1054" s="224" t="str">
        <f t="shared" si="1027"/>
        <v xml:space="preserve"> </v>
      </c>
      <c r="DE1054" s="224" t="str">
        <f t="shared" si="1038"/>
        <v xml:space="preserve"> </v>
      </c>
      <c r="DF1054" s="121"/>
      <c r="DG1054" s="114"/>
      <c r="DH1054" s="704"/>
      <c r="DI1054" s="119"/>
      <c r="DJ1054" s="187"/>
      <c r="DK1054" s="254"/>
      <c r="DL1054" s="224" t="str">
        <f t="shared" si="1039"/>
        <v xml:space="preserve"> </v>
      </c>
      <c r="DM1054" s="224" t="str">
        <f t="shared" si="1028"/>
        <v xml:space="preserve"> </v>
      </c>
      <c r="DN1054" s="474"/>
      <c r="DO1054" s="117"/>
      <c r="DP1054" s="117"/>
      <c r="DQ1054" s="117"/>
      <c r="DR1054" s="117"/>
      <c r="DS1054" s="117"/>
      <c r="DT1054" s="254"/>
      <c r="DU1054" s="476"/>
      <c r="DV1054" s="224" t="str">
        <f t="shared" si="1040"/>
        <v xml:space="preserve"> </v>
      </c>
      <c r="DW1054" s="115"/>
      <c r="DX1054" s="470"/>
      <c r="DY1054" s="117"/>
      <c r="DZ1054" s="704"/>
      <c r="EA1054" s="224" t="str">
        <f t="shared" si="1041"/>
        <v xml:space="preserve"> </v>
      </c>
      <c r="EB1054" s="906"/>
      <c r="EC1054" s="904"/>
      <c r="ED1054" s="904"/>
      <c r="EE1054" s="904"/>
      <c r="EF1054" s="904"/>
      <c r="EG1054" s="904"/>
      <c r="EH1054" s="904"/>
      <c r="EI1054" s="904"/>
      <c r="EJ1054" s="904"/>
      <c r="EK1054" s="905"/>
      <c r="EL1054" s="80"/>
      <c r="EM1054" s="224" t="str">
        <f t="shared" si="1029"/>
        <v xml:space="preserve"> </v>
      </c>
      <c r="EN1054" s="224" t="str">
        <f t="shared" si="1030"/>
        <v xml:space="preserve"> </v>
      </c>
      <c r="EO1054" s="115"/>
      <c r="EP1054" s="1050"/>
      <c r="EQ1054" s="253"/>
      <c r="ER1054" s="117"/>
      <c r="ES1054" s="1258">
        <f t="shared" si="1031"/>
        <v>963</v>
      </c>
      <c r="ET1054" s="224" t="str">
        <f t="shared" si="1032"/>
        <v xml:space="preserve"> </v>
      </c>
      <c r="EU1054" s="477" t="str">
        <f t="shared" si="1033"/>
        <v/>
      </c>
      <c r="EV1054" s="1334" t="str">
        <f t="shared" si="1036"/>
        <v xml:space="preserve"> </v>
      </c>
      <c r="EW1054" s="1332" t="str">
        <f t="shared" si="1019"/>
        <v/>
      </c>
      <c r="EX1054" s="1275" t="str">
        <f t="shared" ref="EX1054:EX1091" si="1062">IF(I1054&lt;&gt;"",I1054,"")</f>
        <v/>
      </c>
      <c r="EY1054" s="1275" t="str">
        <f t="shared" ref="EY1054:EY1091" si="1063">IF(AA1054&lt;&gt;"",AA1054,"")</f>
        <v/>
      </c>
      <c r="EZ1054" s="1275" t="str">
        <f t="shared" ref="EZ1054:EZ1091" si="1064">IF(AF1054&lt;&gt;"",AF1054,"")</f>
        <v/>
      </c>
      <c r="FA1054" s="1275" t="str">
        <f t="shared" ref="FA1054:FA1091" si="1065">IF(DH1054&lt;&gt;"",DH1054,"")</f>
        <v/>
      </c>
      <c r="FB1054" s="1275" t="str">
        <f t="shared" ref="FB1054:FB1091" si="1066">IF(DZ1054&lt;&gt;"",DZ1054,"")</f>
        <v/>
      </c>
      <c r="FC1054" s="1333" t="str">
        <f t="shared" ref="FC1054:FC1091" si="1067">IF(EP1054&lt;&gt;"",EP1054,"")</f>
        <v/>
      </c>
      <c r="FE1054" s="1234" t="str">
        <f t="shared" ref="FE1054:FE1091" si="1068">IF(AND(EX1054&lt;&gt;"",$EW1054=$EW$63,OR(EX1054&lt;45748,EX1054&gt;46112)),"●"," ")</f>
        <v xml:space="preserve"> </v>
      </c>
      <c r="FF1054" s="1234" t="str">
        <f t="shared" ref="FF1054:FF1091" si="1069">IF(AND(EY1054&lt;&gt;"",$EW1054=$EW$63,OR(EY1054&lt;45748,EY1054&gt;46112)),"●"," ")</f>
        <v xml:space="preserve"> </v>
      </c>
      <c r="FG1054" s="1234" t="str">
        <f t="shared" ref="FG1054:FG1091" si="1070">IF(AND(EZ1054&lt;&gt;"",$EW1054=$EW$63,OR(EZ1054&lt;45748,EZ1054&gt;46112)),"●"," ")</f>
        <v xml:space="preserve"> </v>
      </c>
      <c r="FH1054" s="1234" t="str">
        <f t="shared" ref="FH1054:FH1091" si="1071">IF(AND(FA1054&lt;&gt;"",$EW1054=$EW$63,$DF1054=$DF$63,OR(FA1054&lt;45748,FA1054&gt;46112)),"●"," ")</f>
        <v xml:space="preserve"> </v>
      </c>
      <c r="FI1054" s="1234" t="str">
        <f t="shared" si="1042"/>
        <v xml:space="preserve"> </v>
      </c>
      <c r="FJ1054" s="1234" t="str">
        <f t="shared" ref="FJ1054:FJ1091" si="1072">IF(AND(FC1054&lt;&gt;"",$EW1054=$EW$63,OR(FC1054&lt;45748,FC1054&gt;46112)),"●"," ")</f>
        <v xml:space="preserve"> </v>
      </c>
      <c r="FK1054" s="1234">
        <f t="shared" si="1043"/>
        <v>0</v>
      </c>
      <c r="FL1054" s="1227"/>
      <c r="FM1054" s="1234" t="str">
        <f t="shared" si="1044"/>
        <v xml:space="preserve"> </v>
      </c>
      <c r="FN1054" s="1234" t="str">
        <f t="shared" si="1045"/>
        <v xml:space="preserve"> </v>
      </c>
      <c r="FO1054" s="1234" t="str">
        <f t="shared" ref="FO1054:FO1091" si="1073">IF(AND(EZ1054&lt;&gt;"",$EW1054=$EW$64,OR(EZ1054&lt;45748,EZ1054&gt;46112)),"●"," ")</f>
        <v xml:space="preserve"> </v>
      </c>
      <c r="FP1054" s="1234" t="str">
        <f t="shared" ref="FP1054:FP1091" si="1074">IF(AND(FA1054&lt;&gt;"",$EW1054=$EW$64,$DF1054=$DF$63,OR(FA1054&lt;45748,FA1054&gt;46112)),"●"," ")</f>
        <v xml:space="preserve"> </v>
      </c>
      <c r="FQ1054" s="1234" t="str">
        <f t="shared" si="1046"/>
        <v xml:space="preserve"> </v>
      </c>
      <c r="FR1054" s="1234" t="str">
        <f t="shared" ref="FR1054:FR1091" si="1075">IF(AND(FC1054&lt;&gt;"",$EW1054=$EW$64,OR(FC1054&lt;45748,FC1054&gt;46112)),"●"," ")</f>
        <v xml:space="preserve"> </v>
      </c>
      <c r="FS1054" s="1234">
        <f t="shared" si="1020"/>
        <v>0</v>
      </c>
      <c r="FT1054" s="1227"/>
      <c r="FU1054" s="1234" t="str">
        <f t="shared" ref="FU1054:FU1091" si="1076">IF(AND(EX1054&lt;&gt;"",$EW1054=$EW$65,OR(EX1054&gt;=45748)),"●"," ")</f>
        <v xml:space="preserve"> </v>
      </c>
      <c r="FV1054" s="1234" t="str">
        <f t="shared" ref="FV1054:FV1091" si="1077">IF(AND(EY1054&lt;&gt;"",$EW1054=$EW$65,OR(EY1054&gt;=45748)),"●"," ")</f>
        <v xml:space="preserve"> </v>
      </c>
      <c r="FW1054" s="1234" t="str">
        <f t="shared" ref="FW1054:FW1091" si="1078">IF(AND(EZ1054&lt;&gt;"",$EW1054=$EW$65,OR(EZ1054&gt;=45748)),"●"," ")</f>
        <v xml:space="preserve"> </v>
      </c>
      <c r="FX1054" s="1234" t="str">
        <f t="shared" si="1047"/>
        <v xml:space="preserve"> </v>
      </c>
      <c r="FY1054" s="1234" t="str">
        <f t="shared" si="1048"/>
        <v xml:space="preserve"> </v>
      </c>
      <c r="FZ1054" s="1234" t="str">
        <f t="shared" ref="FZ1054:FZ1091" si="1079">IF(AND(FC1054&lt;&gt;"",$EW1054=$EW$65,OR(FC1054&lt;45748,FC1054&gt;46112)),"●"," ")</f>
        <v xml:space="preserve"> </v>
      </c>
      <c r="GA1054" s="1234">
        <f t="shared" si="1049"/>
        <v>0</v>
      </c>
      <c r="GB1054" s="1227"/>
      <c r="GC1054" s="1234" t="str">
        <f t="shared" si="1050"/>
        <v xml:space="preserve"> </v>
      </c>
      <c r="GD1054" s="1234" t="str">
        <f t="shared" si="1051"/>
        <v xml:space="preserve"> </v>
      </c>
      <c r="GE1054" s="1234" t="str">
        <f t="shared" si="1052"/>
        <v xml:space="preserve"> </v>
      </c>
      <c r="GF1054" s="1234" t="str">
        <f t="shared" si="1053"/>
        <v xml:space="preserve"> </v>
      </c>
      <c r="GG1054" s="1234" t="str">
        <f t="shared" si="1054"/>
        <v xml:space="preserve"> </v>
      </c>
      <c r="GH1054" s="1234" t="str">
        <f t="shared" si="1055"/>
        <v xml:space="preserve"> </v>
      </c>
      <c r="GI1054" s="1234" t="str">
        <f t="shared" si="1056"/>
        <v xml:space="preserve"> </v>
      </c>
      <c r="GJ1054" s="1234" t="str">
        <f t="shared" si="1057"/>
        <v xml:space="preserve"> </v>
      </c>
      <c r="GK1054" s="1234" t="str">
        <f t="shared" si="1058"/>
        <v xml:space="preserve"> </v>
      </c>
      <c r="GL1054" s="1234" t="str">
        <f t="shared" si="1059"/>
        <v xml:space="preserve"> </v>
      </c>
      <c r="GM1054" s="1234" t="str">
        <f t="shared" si="1060"/>
        <v xml:space="preserve"> </v>
      </c>
      <c r="GN1054" s="1234">
        <f t="shared" si="1061"/>
        <v>0</v>
      </c>
    </row>
    <row r="1055" spans="1:196" s="100" customFormat="1" ht="27" customHeight="1" thickTop="1" thickBot="1">
      <c r="A1055" s="1208">
        <f>【A票】【D票】!$D$10</f>
        <v>0</v>
      </c>
      <c r="B1055" s="1212">
        <f>【A票】【D票】!$H$10</f>
        <v>0</v>
      </c>
      <c r="C1055" s="1213" t="str">
        <f>【A票】【D票】!$K$10</f>
        <v xml:space="preserve"> </v>
      </c>
      <c r="D1055" s="1214">
        <f t="shared" si="1035"/>
        <v>964</v>
      </c>
      <c r="E1055" s="914"/>
      <c r="F1055" s="467"/>
      <c r="G1055" s="469"/>
      <c r="H1055" s="224" t="str">
        <f t="shared" si="1021"/>
        <v xml:space="preserve"> </v>
      </c>
      <c r="I1055" s="704"/>
      <c r="J1055" s="117"/>
      <c r="K1055" s="117"/>
      <c r="L1055" s="117"/>
      <c r="M1055" s="117"/>
      <c r="N1055" s="117"/>
      <c r="O1055" s="117"/>
      <c r="P1055" s="117"/>
      <c r="Q1055" s="117"/>
      <c r="R1055" s="117"/>
      <c r="S1055" s="117"/>
      <c r="T1055" s="254"/>
      <c r="U1055" s="646"/>
      <c r="V1055" s="646"/>
      <c r="W1055" s="114"/>
      <c r="X1055" s="254"/>
      <c r="Y1055" s="224" t="str">
        <f t="shared" si="1022"/>
        <v xml:space="preserve"> </v>
      </c>
      <c r="Z1055" s="579"/>
      <c r="AA1055" s="704"/>
      <c r="AB1055" s="119"/>
      <c r="AC1055" s="224" t="str">
        <f t="shared" si="1037"/>
        <v xml:space="preserve"> </v>
      </c>
      <c r="AD1055" s="115"/>
      <c r="AE1055" s="253"/>
      <c r="AF1055" s="704"/>
      <c r="AG1055" s="727"/>
      <c r="AH1055" s="727"/>
      <c r="AI1055" s="727"/>
      <c r="AJ1055" s="727"/>
      <c r="AK1055" s="591"/>
      <c r="AL1055" s="727"/>
      <c r="AM1055" s="727"/>
      <c r="AN1055" s="727"/>
      <c r="AO1055" s="727"/>
      <c r="AP1055" s="727"/>
      <c r="AQ1055" s="727"/>
      <c r="AR1055" s="727"/>
      <c r="AS1055" s="727"/>
      <c r="AT1055" s="727"/>
      <c r="AU1055" s="727"/>
      <c r="AV1055" s="727"/>
      <c r="AW1055" s="727"/>
      <c r="AX1055" s="727"/>
      <c r="AY1055" s="727"/>
      <c r="AZ1055" s="727"/>
      <c r="BA1055" s="727"/>
      <c r="BB1055" s="727"/>
      <c r="BC1055" s="821"/>
      <c r="BD1055" s="727"/>
      <c r="BE1055" s="727"/>
      <c r="BF1055" s="727"/>
      <c r="BG1055" s="727"/>
      <c r="BH1055" s="727"/>
      <c r="BI1055" s="727"/>
      <c r="BJ1055" s="727"/>
      <c r="BK1055" s="727"/>
      <c r="BL1055" s="821"/>
      <c r="BM1055" s="727"/>
      <c r="BN1055" s="727"/>
      <c r="BO1055" s="727"/>
      <c r="BP1055" s="727"/>
      <c r="BQ1055" s="727"/>
      <c r="BR1055" s="821"/>
      <c r="BS1055" s="727"/>
      <c r="BT1055" s="727"/>
      <c r="BU1055" s="727"/>
      <c r="BV1055" s="591"/>
      <c r="BW1055" s="224" t="str">
        <f t="shared" si="1034"/>
        <v xml:space="preserve"> </v>
      </c>
      <c r="BX1055" s="471">
        <f t="shared" si="1023"/>
        <v>964</v>
      </c>
      <c r="BY1055" s="117"/>
      <c r="BZ1055" s="117"/>
      <c r="CA1055" s="117"/>
      <c r="CB1055" s="117"/>
      <c r="CC1055" s="117"/>
      <c r="CD1055" s="461"/>
      <c r="CE1055" s="236"/>
      <c r="CF1055" s="224" t="str">
        <f t="shared" si="1024"/>
        <v xml:space="preserve"> </v>
      </c>
      <c r="CG1055" s="116"/>
      <c r="CH1055" s="117"/>
      <c r="CI1055" s="117"/>
      <c r="CJ1055" s="117"/>
      <c r="CK1055" s="472"/>
      <c r="CL1055" s="472"/>
      <c r="CM1055" s="472"/>
      <c r="CN1055" s="472"/>
      <c r="CO1055" s="117"/>
      <c r="CP1055" s="253"/>
      <c r="CQ1055" s="120"/>
      <c r="CR1055" s="224" t="str" cm="1">
        <f t="array" ref="CR1055">IF(AND(SUM(COUNTIF(CG1055:CM1055,{"*不明*","*その他*"})+COUNTIF(CO1055:CP1055,{"*不明*","*その他*"}))&gt;0,CQ1055=""),"その他・不明の場合,10)具体的内容、理由を記入",IF(OR(AND(CI1055=CI$65,COUNTA(CJ1055:CM1055)&lt;4),AND(OR(CI1055=CI$63,CI1055=CI$64,CI1055=CI$66,CI1055=CI$67,CI1055=CI$68,CI1055=""),COUNTA(CJ1055:CM1055)&gt;0)),"3)介護保険認定済→要介護度、認知症自立度、寝たきり度、介護保険サービス記入",IF(OR(AND(OR(CM1055=CM$63,CM1055=CM$64),CN1055=""),AND(OR(CM1055=CM$65,CM1055=CM$66),CN1055&lt;&gt;"")),"7)介護保険サービス受けている/過去受けていた→具体的内容記入"," ")))</f>
        <v xml:space="preserve"> </v>
      </c>
      <c r="CS1055" s="224" t="str">
        <f t="shared" si="1025"/>
        <v xml:space="preserve"> </v>
      </c>
      <c r="CT1055" s="116"/>
      <c r="CU1055" s="253"/>
      <c r="CV1055" s="117"/>
      <c r="CW1055" s="117"/>
      <c r="CX1055" s="253"/>
      <c r="CY1055" s="117"/>
      <c r="CZ1055" s="117"/>
      <c r="DA1055" s="253"/>
      <c r="DB1055" s="117"/>
      <c r="DC1055" s="224" t="str">
        <f t="shared" si="1026"/>
        <v xml:space="preserve"> </v>
      </c>
      <c r="DD1055" s="224" t="str">
        <f t="shared" si="1027"/>
        <v xml:space="preserve"> </v>
      </c>
      <c r="DE1055" s="224" t="str">
        <f t="shared" si="1038"/>
        <v xml:space="preserve"> </v>
      </c>
      <c r="DF1055" s="121"/>
      <c r="DG1055" s="114"/>
      <c r="DH1055" s="704"/>
      <c r="DI1055" s="119"/>
      <c r="DJ1055" s="187"/>
      <c r="DK1055" s="254"/>
      <c r="DL1055" s="224" t="str">
        <f t="shared" si="1039"/>
        <v xml:space="preserve"> </v>
      </c>
      <c r="DM1055" s="224" t="str">
        <f t="shared" si="1028"/>
        <v xml:space="preserve"> </v>
      </c>
      <c r="DN1055" s="474"/>
      <c r="DO1055" s="117"/>
      <c r="DP1055" s="117"/>
      <c r="DQ1055" s="117"/>
      <c r="DR1055" s="117"/>
      <c r="DS1055" s="117"/>
      <c r="DT1055" s="254"/>
      <c r="DU1055" s="476"/>
      <c r="DV1055" s="224" t="str">
        <f t="shared" si="1040"/>
        <v xml:space="preserve"> </v>
      </c>
      <c r="DW1055" s="115"/>
      <c r="DX1055" s="470"/>
      <c r="DY1055" s="117"/>
      <c r="DZ1055" s="704"/>
      <c r="EA1055" s="224" t="str">
        <f t="shared" si="1041"/>
        <v xml:space="preserve"> </v>
      </c>
      <c r="EB1055" s="906"/>
      <c r="EC1055" s="904"/>
      <c r="ED1055" s="904"/>
      <c r="EE1055" s="904"/>
      <c r="EF1055" s="904"/>
      <c r="EG1055" s="904"/>
      <c r="EH1055" s="904"/>
      <c r="EI1055" s="904"/>
      <c r="EJ1055" s="904"/>
      <c r="EK1055" s="905"/>
      <c r="EL1055" s="80"/>
      <c r="EM1055" s="224" t="str">
        <f t="shared" si="1029"/>
        <v xml:space="preserve"> </v>
      </c>
      <c r="EN1055" s="224" t="str">
        <f t="shared" si="1030"/>
        <v xml:space="preserve"> </v>
      </c>
      <c r="EO1055" s="115"/>
      <c r="EP1055" s="1050"/>
      <c r="EQ1055" s="253"/>
      <c r="ER1055" s="117"/>
      <c r="ES1055" s="1258">
        <f t="shared" si="1031"/>
        <v>964</v>
      </c>
      <c r="ET1055" s="224" t="str">
        <f t="shared" si="1032"/>
        <v xml:space="preserve"> </v>
      </c>
      <c r="EU1055" s="477" t="str">
        <f t="shared" si="1033"/>
        <v/>
      </c>
      <c r="EV1055" s="1334" t="str">
        <f t="shared" si="1036"/>
        <v xml:space="preserve"> </v>
      </c>
      <c r="EW1055" s="1332" t="str">
        <f t="shared" si="1019"/>
        <v/>
      </c>
      <c r="EX1055" s="1275" t="str">
        <f t="shared" si="1062"/>
        <v/>
      </c>
      <c r="EY1055" s="1275" t="str">
        <f t="shared" si="1063"/>
        <v/>
      </c>
      <c r="EZ1055" s="1275" t="str">
        <f t="shared" si="1064"/>
        <v/>
      </c>
      <c r="FA1055" s="1275" t="str">
        <f t="shared" si="1065"/>
        <v/>
      </c>
      <c r="FB1055" s="1275" t="str">
        <f t="shared" si="1066"/>
        <v/>
      </c>
      <c r="FC1055" s="1333" t="str">
        <f t="shared" si="1067"/>
        <v/>
      </c>
      <c r="FE1055" s="1234" t="str">
        <f t="shared" si="1068"/>
        <v xml:space="preserve"> </v>
      </c>
      <c r="FF1055" s="1234" t="str">
        <f t="shared" si="1069"/>
        <v xml:space="preserve"> </v>
      </c>
      <c r="FG1055" s="1234" t="str">
        <f t="shared" si="1070"/>
        <v xml:space="preserve"> </v>
      </c>
      <c r="FH1055" s="1234" t="str">
        <f t="shared" si="1071"/>
        <v xml:space="preserve"> </v>
      </c>
      <c r="FI1055" s="1234" t="str">
        <f t="shared" si="1042"/>
        <v xml:space="preserve"> </v>
      </c>
      <c r="FJ1055" s="1234" t="str">
        <f t="shared" si="1072"/>
        <v xml:space="preserve"> </v>
      </c>
      <c r="FK1055" s="1234">
        <f t="shared" si="1043"/>
        <v>0</v>
      </c>
      <c r="FL1055" s="1227"/>
      <c r="FM1055" s="1234" t="str">
        <f t="shared" si="1044"/>
        <v xml:space="preserve"> </v>
      </c>
      <c r="FN1055" s="1234" t="str">
        <f t="shared" si="1045"/>
        <v xml:space="preserve"> </v>
      </c>
      <c r="FO1055" s="1234" t="str">
        <f t="shared" si="1073"/>
        <v xml:space="preserve"> </v>
      </c>
      <c r="FP1055" s="1234" t="str">
        <f t="shared" si="1074"/>
        <v xml:space="preserve"> </v>
      </c>
      <c r="FQ1055" s="1234" t="str">
        <f t="shared" si="1046"/>
        <v xml:space="preserve"> </v>
      </c>
      <c r="FR1055" s="1234" t="str">
        <f t="shared" si="1075"/>
        <v xml:space="preserve"> </v>
      </c>
      <c r="FS1055" s="1234">
        <f t="shared" si="1020"/>
        <v>0</v>
      </c>
      <c r="FT1055" s="1227"/>
      <c r="FU1055" s="1234" t="str">
        <f t="shared" si="1076"/>
        <v xml:space="preserve"> </v>
      </c>
      <c r="FV1055" s="1234" t="str">
        <f t="shared" si="1077"/>
        <v xml:space="preserve"> </v>
      </c>
      <c r="FW1055" s="1234" t="str">
        <f t="shared" si="1078"/>
        <v xml:space="preserve"> </v>
      </c>
      <c r="FX1055" s="1234" t="str">
        <f t="shared" si="1047"/>
        <v xml:space="preserve"> </v>
      </c>
      <c r="FY1055" s="1234" t="str">
        <f t="shared" si="1048"/>
        <v xml:space="preserve"> </v>
      </c>
      <c r="FZ1055" s="1234" t="str">
        <f t="shared" si="1079"/>
        <v xml:space="preserve"> </v>
      </c>
      <c r="GA1055" s="1234">
        <f t="shared" si="1049"/>
        <v>0</v>
      </c>
      <c r="GB1055" s="1227"/>
      <c r="GC1055" s="1234" t="str">
        <f t="shared" si="1050"/>
        <v xml:space="preserve"> </v>
      </c>
      <c r="GD1055" s="1234" t="str">
        <f t="shared" si="1051"/>
        <v xml:space="preserve"> </v>
      </c>
      <c r="GE1055" s="1234" t="str">
        <f t="shared" si="1052"/>
        <v xml:space="preserve"> </v>
      </c>
      <c r="GF1055" s="1234" t="str">
        <f t="shared" si="1053"/>
        <v xml:space="preserve"> </v>
      </c>
      <c r="GG1055" s="1234" t="str">
        <f t="shared" si="1054"/>
        <v xml:space="preserve"> </v>
      </c>
      <c r="GH1055" s="1234" t="str">
        <f t="shared" si="1055"/>
        <v xml:space="preserve"> </v>
      </c>
      <c r="GI1055" s="1234" t="str">
        <f t="shared" si="1056"/>
        <v xml:space="preserve"> </v>
      </c>
      <c r="GJ1055" s="1234" t="str">
        <f t="shared" si="1057"/>
        <v xml:space="preserve"> </v>
      </c>
      <c r="GK1055" s="1234" t="str">
        <f t="shared" si="1058"/>
        <v xml:space="preserve"> </v>
      </c>
      <c r="GL1055" s="1234" t="str">
        <f t="shared" si="1059"/>
        <v xml:space="preserve"> </v>
      </c>
      <c r="GM1055" s="1234" t="str">
        <f t="shared" si="1060"/>
        <v xml:space="preserve"> </v>
      </c>
      <c r="GN1055" s="1234">
        <f t="shared" si="1061"/>
        <v>0</v>
      </c>
    </row>
    <row r="1056" spans="1:196" s="100" customFormat="1" ht="27" customHeight="1" thickTop="1" thickBot="1">
      <c r="A1056" s="1208">
        <f>【A票】【D票】!$D$10</f>
        <v>0</v>
      </c>
      <c r="B1056" s="1212">
        <f>【A票】【D票】!$H$10</f>
        <v>0</v>
      </c>
      <c r="C1056" s="1213" t="str">
        <f>【A票】【D票】!$K$10</f>
        <v xml:space="preserve"> </v>
      </c>
      <c r="D1056" s="1214">
        <f t="shared" si="1035"/>
        <v>965</v>
      </c>
      <c r="E1056" s="914"/>
      <c r="F1056" s="467"/>
      <c r="G1056" s="469"/>
      <c r="H1056" s="224" t="str">
        <f t="shared" si="1021"/>
        <v xml:space="preserve"> </v>
      </c>
      <c r="I1056" s="704"/>
      <c r="J1056" s="117"/>
      <c r="K1056" s="117"/>
      <c r="L1056" s="117"/>
      <c r="M1056" s="117"/>
      <c r="N1056" s="117"/>
      <c r="O1056" s="117"/>
      <c r="P1056" s="117"/>
      <c r="Q1056" s="117"/>
      <c r="R1056" s="117"/>
      <c r="S1056" s="117"/>
      <c r="T1056" s="254"/>
      <c r="U1056" s="646"/>
      <c r="V1056" s="646"/>
      <c r="W1056" s="114"/>
      <c r="X1056" s="254"/>
      <c r="Y1056" s="224" t="str">
        <f t="shared" si="1022"/>
        <v xml:space="preserve"> </v>
      </c>
      <c r="Z1056" s="579"/>
      <c r="AA1056" s="704"/>
      <c r="AB1056" s="119"/>
      <c r="AC1056" s="224" t="str">
        <f t="shared" si="1037"/>
        <v xml:space="preserve"> </v>
      </c>
      <c r="AD1056" s="115"/>
      <c r="AE1056" s="253"/>
      <c r="AF1056" s="704"/>
      <c r="AG1056" s="727"/>
      <c r="AH1056" s="727"/>
      <c r="AI1056" s="727"/>
      <c r="AJ1056" s="727"/>
      <c r="AK1056" s="591"/>
      <c r="AL1056" s="727"/>
      <c r="AM1056" s="727"/>
      <c r="AN1056" s="727"/>
      <c r="AO1056" s="727"/>
      <c r="AP1056" s="727"/>
      <c r="AQ1056" s="727"/>
      <c r="AR1056" s="727"/>
      <c r="AS1056" s="727"/>
      <c r="AT1056" s="727"/>
      <c r="AU1056" s="727"/>
      <c r="AV1056" s="727"/>
      <c r="AW1056" s="727"/>
      <c r="AX1056" s="727"/>
      <c r="AY1056" s="727"/>
      <c r="AZ1056" s="727"/>
      <c r="BA1056" s="727"/>
      <c r="BB1056" s="727"/>
      <c r="BC1056" s="821"/>
      <c r="BD1056" s="727"/>
      <c r="BE1056" s="727"/>
      <c r="BF1056" s="727"/>
      <c r="BG1056" s="727"/>
      <c r="BH1056" s="727"/>
      <c r="BI1056" s="727"/>
      <c r="BJ1056" s="727"/>
      <c r="BK1056" s="727"/>
      <c r="BL1056" s="821"/>
      <c r="BM1056" s="727"/>
      <c r="BN1056" s="727"/>
      <c r="BO1056" s="727"/>
      <c r="BP1056" s="727"/>
      <c r="BQ1056" s="727"/>
      <c r="BR1056" s="821"/>
      <c r="BS1056" s="727"/>
      <c r="BT1056" s="727"/>
      <c r="BU1056" s="727"/>
      <c r="BV1056" s="591"/>
      <c r="BW1056" s="224" t="str">
        <f t="shared" si="1034"/>
        <v xml:space="preserve"> </v>
      </c>
      <c r="BX1056" s="471">
        <f t="shared" si="1023"/>
        <v>965</v>
      </c>
      <c r="BY1056" s="117"/>
      <c r="BZ1056" s="117"/>
      <c r="CA1056" s="117"/>
      <c r="CB1056" s="117"/>
      <c r="CC1056" s="117"/>
      <c r="CD1056" s="461"/>
      <c r="CE1056" s="236"/>
      <c r="CF1056" s="224" t="str">
        <f t="shared" si="1024"/>
        <v xml:space="preserve"> </v>
      </c>
      <c r="CG1056" s="116"/>
      <c r="CH1056" s="117"/>
      <c r="CI1056" s="117"/>
      <c r="CJ1056" s="117"/>
      <c r="CK1056" s="472"/>
      <c r="CL1056" s="472"/>
      <c r="CM1056" s="472"/>
      <c r="CN1056" s="472"/>
      <c r="CO1056" s="117"/>
      <c r="CP1056" s="253"/>
      <c r="CQ1056" s="120"/>
      <c r="CR1056" s="224" t="str" cm="1">
        <f t="array" ref="CR1056">IF(AND(SUM(COUNTIF(CG1056:CM1056,{"*不明*","*その他*"})+COUNTIF(CO1056:CP1056,{"*不明*","*その他*"}))&gt;0,CQ1056=""),"その他・不明の場合,10)具体的内容、理由を記入",IF(OR(AND(CI1056=CI$65,COUNTA(CJ1056:CM1056)&lt;4),AND(OR(CI1056=CI$63,CI1056=CI$64,CI1056=CI$66,CI1056=CI$67,CI1056=CI$68,CI1056=""),COUNTA(CJ1056:CM1056)&gt;0)),"3)介護保険認定済→要介護度、認知症自立度、寝たきり度、介護保険サービス記入",IF(OR(AND(OR(CM1056=CM$63,CM1056=CM$64),CN1056=""),AND(OR(CM1056=CM$65,CM1056=CM$66),CN1056&lt;&gt;"")),"7)介護保険サービス受けている/過去受けていた→具体的内容記入"," ")))</f>
        <v xml:space="preserve"> </v>
      </c>
      <c r="CS1056" s="224" t="str">
        <f t="shared" si="1025"/>
        <v xml:space="preserve"> </v>
      </c>
      <c r="CT1056" s="116"/>
      <c r="CU1056" s="253"/>
      <c r="CV1056" s="117"/>
      <c r="CW1056" s="117"/>
      <c r="CX1056" s="253"/>
      <c r="CY1056" s="117"/>
      <c r="CZ1056" s="117"/>
      <c r="DA1056" s="253"/>
      <c r="DB1056" s="117"/>
      <c r="DC1056" s="224" t="str">
        <f t="shared" si="1026"/>
        <v xml:space="preserve"> </v>
      </c>
      <c r="DD1056" s="224" t="str">
        <f t="shared" si="1027"/>
        <v xml:space="preserve"> </v>
      </c>
      <c r="DE1056" s="224" t="str">
        <f t="shared" si="1038"/>
        <v xml:space="preserve"> </v>
      </c>
      <c r="DF1056" s="121"/>
      <c r="DG1056" s="114"/>
      <c r="DH1056" s="704"/>
      <c r="DI1056" s="119"/>
      <c r="DJ1056" s="187"/>
      <c r="DK1056" s="254"/>
      <c r="DL1056" s="224" t="str">
        <f t="shared" si="1039"/>
        <v xml:space="preserve"> </v>
      </c>
      <c r="DM1056" s="224" t="str">
        <f t="shared" si="1028"/>
        <v xml:space="preserve"> </v>
      </c>
      <c r="DN1056" s="474"/>
      <c r="DO1056" s="117"/>
      <c r="DP1056" s="117"/>
      <c r="DQ1056" s="117"/>
      <c r="DR1056" s="117"/>
      <c r="DS1056" s="117"/>
      <c r="DT1056" s="254"/>
      <c r="DU1056" s="476"/>
      <c r="DV1056" s="224" t="str">
        <f t="shared" si="1040"/>
        <v xml:space="preserve"> </v>
      </c>
      <c r="DW1056" s="115"/>
      <c r="DX1056" s="470"/>
      <c r="DY1056" s="117"/>
      <c r="DZ1056" s="704"/>
      <c r="EA1056" s="224" t="str">
        <f t="shared" si="1041"/>
        <v xml:space="preserve"> </v>
      </c>
      <c r="EB1056" s="906"/>
      <c r="EC1056" s="904"/>
      <c r="ED1056" s="904"/>
      <c r="EE1056" s="904"/>
      <c r="EF1056" s="904"/>
      <c r="EG1056" s="904"/>
      <c r="EH1056" s="904"/>
      <c r="EI1056" s="904"/>
      <c r="EJ1056" s="904"/>
      <c r="EK1056" s="905"/>
      <c r="EL1056" s="80"/>
      <c r="EM1056" s="224" t="str">
        <f t="shared" si="1029"/>
        <v xml:space="preserve"> </v>
      </c>
      <c r="EN1056" s="224" t="str">
        <f t="shared" si="1030"/>
        <v xml:space="preserve"> </v>
      </c>
      <c r="EO1056" s="115"/>
      <c r="EP1056" s="1050"/>
      <c r="EQ1056" s="253"/>
      <c r="ER1056" s="117"/>
      <c r="ES1056" s="1258">
        <f t="shared" si="1031"/>
        <v>965</v>
      </c>
      <c r="ET1056" s="224" t="str">
        <f t="shared" si="1032"/>
        <v xml:space="preserve"> </v>
      </c>
      <c r="EU1056" s="477" t="str">
        <f t="shared" si="1033"/>
        <v/>
      </c>
      <c r="EV1056" s="1334" t="str">
        <f t="shared" si="1036"/>
        <v xml:space="preserve"> </v>
      </c>
      <c r="EW1056" s="1332" t="str">
        <f t="shared" ref="EW1056:EW1091" si="1080">IF(G1056&lt;&gt;"",G1056,"")</f>
        <v/>
      </c>
      <c r="EX1056" s="1275" t="str">
        <f t="shared" si="1062"/>
        <v/>
      </c>
      <c r="EY1056" s="1275" t="str">
        <f t="shared" si="1063"/>
        <v/>
      </c>
      <c r="EZ1056" s="1275" t="str">
        <f t="shared" si="1064"/>
        <v/>
      </c>
      <c r="FA1056" s="1275" t="str">
        <f t="shared" si="1065"/>
        <v/>
      </c>
      <c r="FB1056" s="1275" t="str">
        <f t="shared" si="1066"/>
        <v/>
      </c>
      <c r="FC1056" s="1333" t="str">
        <f t="shared" si="1067"/>
        <v/>
      </c>
      <c r="FE1056" s="1234" t="str">
        <f t="shared" si="1068"/>
        <v xml:space="preserve"> </v>
      </c>
      <c r="FF1056" s="1234" t="str">
        <f t="shared" si="1069"/>
        <v xml:space="preserve"> </v>
      </c>
      <c r="FG1056" s="1234" t="str">
        <f t="shared" si="1070"/>
        <v xml:space="preserve"> </v>
      </c>
      <c r="FH1056" s="1234" t="str">
        <f t="shared" si="1071"/>
        <v xml:space="preserve"> </v>
      </c>
      <c r="FI1056" s="1234" t="str">
        <f t="shared" si="1042"/>
        <v xml:space="preserve"> </v>
      </c>
      <c r="FJ1056" s="1234" t="str">
        <f t="shared" si="1072"/>
        <v xml:space="preserve"> </v>
      </c>
      <c r="FK1056" s="1234">
        <f t="shared" si="1043"/>
        <v>0</v>
      </c>
      <c r="FL1056" s="1227"/>
      <c r="FM1056" s="1234" t="str">
        <f t="shared" si="1044"/>
        <v xml:space="preserve"> </v>
      </c>
      <c r="FN1056" s="1234" t="str">
        <f t="shared" si="1045"/>
        <v xml:space="preserve"> </v>
      </c>
      <c r="FO1056" s="1234" t="str">
        <f t="shared" si="1073"/>
        <v xml:space="preserve"> </v>
      </c>
      <c r="FP1056" s="1234" t="str">
        <f t="shared" si="1074"/>
        <v xml:space="preserve"> </v>
      </c>
      <c r="FQ1056" s="1234" t="str">
        <f t="shared" si="1046"/>
        <v xml:space="preserve"> </v>
      </c>
      <c r="FR1056" s="1234" t="str">
        <f t="shared" si="1075"/>
        <v xml:space="preserve"> </v>
      </c>
      <c r="FS1056" s="1234">
        <f t="shared" si="1020"/>
        <v>0</v>
      </c>
      <c r="FT1056" s="1227"/>
      <c r="FU1056" s="1234" t="str">
        <f t="shared" si="1076"/>
        <v xml:space="preserve"> </v>
      </c>
      <c r="FV1056" s="1234" t="str">
        <f t="shared" si="1077"/>
        <v xml:space="preserve"> </v>
      </c>
      <c r="FW1056" s="1234" t="str">
        <f t="shared" si="1078"/>
        <v xml:space="preserve"> </v>
      </c>
      <c r="FX1056" s="1234" t="str">
        <f t="shared" si="1047"/>
        <v xml:space="preserve"> </v>
      </c>
      <c r="FY1056" s="1234" t="str">
        <f t="shared" si="1048"/>
        <v xml:space="preserve"> </v>
      </c>
      <c r="FZ1056" s="1234" t="str">
        <f t="shared" si="1079"/>
        <v xml:space="preserve"> </v>
      </c>
      <c r="GA1056" s="1234">
        <f t="shared" si="1049"/>
        <v>0</v>
      </c>
      <c r="GB1056" s="1227"/>
      <c r="GC1056" s="1234" t="str">
        <f t="shared" si="1050"/>
        <v xml:space="preserve"> </v>
      </c>
      <c r="GD1056" s="1234" t="str">
        <f t="shared" si="1051"/>
        <v xml:space="preserve"> </v>
      </c>
      <c r="GE1056" s="1234" t="str">
        <f t="shared" si="1052"/>
        <v xml:space="preserve"> </v>
      </c>
      <c r="GF1056" s="1234" t="str">
        <f t="shared" si="1053"/>
        <v xml:space="preserve"> </v>
      </c>
      <c r="GG1056" s="1234" t="str">
        <f t="shared" si="1054"/>
        <v xml:space="preserve"> </v>
      </c>
      <c r="GH1056" s="1234" t="str">
        <f t="shared" si="1055"/>
        <v xml:space="preserve"> </v>
      </c>
      <c r="GI1056" s="1234" t="str">
        <f t="shared" si="1056"/>
        <v xml:space="preserve"> </v>
      </c>
      <c r="GJ1056" s="1234" t="str">
        <f t="shared" si="1057"/>
        <v xml:space="preserve"> </v>
      </c>
      <c r="GK1056" s="1234" t="str">
        <f t="shared" si="1058"/>
        <v xml:space="preserve"> </v>
      </c>
      <c r="GL1056" s="1234" t="str">
        <f t="shared" si="1059"/>
        <v xml:space="preserve"> </v>
      </c>
      <c r="GM1056" s="1234" t="str">
        <f t="shared" si="1060"/>
        <v xml:space="preserve"> </v>
      </c>
      <c r="GN1056" s="1234">
        <f t="shared" si="1061"/>
        <v>0</v>
      </c>
    </row>
    <row r="1057" spans="1:196" s="100" customFormat="1" ht="27" customHeight="1" thickTop="1" thickBot="1">
      <c r="A1057" s="1208">
        <f>【A票】【D票】!$D$10</f>
        <v>0</v>
      </c>
      <c r="B1057" s="1212">
        <f>【A票】【D票】!$H$10</f>
        <v>0</v>
      </c>
      <c r="C1057" s="1213" t="str">
        <f>【A票】【D票】!$K$10</f>
        <v xml:space="preserve"> </v>
      </c>
      <c r="D1057" s="1214">
        <f t="shared" si="1035"/>
        <v>966</v>
      </c>
      <c r="E1057" s="914"/>
      <c r="F1057" s="467"/>
      <c r="G1057" s="469"/>
      <c r="H1057" s="224" t="str">
        <f t="shared" si="1021"/>
        <v xml:space="preserve"> </v>
      </c>
      <c r="I1057" s="704"/>
      <c r="J1057" s="117"/>
      <c r="K1057" s="117"/>
      <c r="L1057" s="117"/>
      <c r="M1057" s="117"/>
      <c r="N1057" s="117"/>
      <c r="O1057" s="117"/>
      <c r="P1057" s="117"/>
      <c r="Q1057" s="117"/>
      <c r="R1057" s="117"/>
      <c r="S1057" s="117"/>
      <c r="T1057" s="254"/>
      <c r="U1057" s="646"/>
      <c r="V1057" s="646"/>
      <c r="W1057" s="114"/>
      <c r="X1057" s="254"/>
      <c r="Y1057" s="224" t="str">
        <f t="shared" si="1022"/>
        <v xml:space="preserve"> </v>
      </c>
      <c r="Z1057" s="579"/>
      <c r="AA1057" s="704"/>
      <c r="AB1057" s="119"/>
      <c r="AC1057" s="224" t="str">
        <f t="shared" si="1037"/>
        <v xml:space="preserve"> </v>
      </c>
      <c r="AD1057" s="115"/>
      <c r="AE1057" s="253"/>
      <c r="AF1057" s="704"/>
      <c r="AG1057" s="727"/>
      <c r="AH1057" s="727"/>
      <c r="AI1057" s="727"/>
      <c r="AJ1057" s="727"/>
      <c r="AK1057" s="591"/>
      <c r="AL1057" s="727"/>
      <c r="AM1057" s="727"/>
      <c r="AN1057" s="727"/>
      <c r="AO1057" s="727"/>
      <c r="AP1057" s="727"/>
      <c r="AQ1057" s="727"/>
      <c r="AR1057" s="727"/>
      <c r="AS1057" s="727"/>
      <c r="AT1057" s="727"/>
      <c r="AU1057" s="727"/>
      <c r="AV1057" s="727"/>
      <c r="AW1057" s="727"/>
      <c r="AX1057" s="727"/>
      <c r="AY1057" s="727"/>
      <c r="AZ1057" s="727"/>
      <c r="BA1057" s="727"/>
      <c r="BB1057" s="727"/>
      <c r="BC1057" s="821"/>
      <c r="BD1057" s="727"/>
      <c r="BE1057" s="727"/>
      <c r="BF1057" s="727"/>
      <c r="BG1057" s="727"/>
      <c r="BH1057" s="727"/>
      <c r="BI1057" s="727"/>
      <c r="BJ1057" s="727"/>
      <c r="BK1057" s="727"/>
      <c r="BL1057" s="821"/>
      <c r="BM1057" s="727"/>
      <c r="BN1057" s="727"/>
      <c r="BO1057" s="727"/>
      <c r="BP1057" s="727"/>
      <c r="BQ1057" s="727"/>
      <c r="BR1057" s="821"/>
      <c r="BS1057" s="727"/>
      <c r="BT1057" s="727"/>
      <c r="BU1057" s="727"/>
      <c r="BV1057" s="591"/>
      <c r="BW1057" s="224" t="str">
        <f t="shared" si="1034"/>
        <v xml:space="preserve"> </v>
      </c>
      <c r="BX1057" s="471">
        <f t="shared" si="1023"/>
        <v>966</v>
      </c>
      <c r="BY1057" s="117"/>
      <c r="BZ1057" s="117"/>
      <c r="CA1057" s="117"/>
      <c r="CB1057" s="117"/>
      <c r="CC1057" s="117"/>
      <c r="CD1057" s="461"/>
      <c r="CE1057" s="236"/>
      <c r="CF1057" s="224" t="str">
        <f t="shared" si="1024"/>
        <v xml:space="preserve"> </v>
      </c>
      <c r="CG1057" s="116"/>
      <c r="CH1057" s="117"/>
      <c r="CI1057" s="117"/>
      <c r="CJ1057" s="117"/>
      <c r="CK1057" s="472"/>
      <c r="CL1057" s="472"/>
      <c r="CM1057" s="472"/>
      <c r="CN1057" s="472"/>
      <c r="CO1057" s="117"/>
      <c r="CP1057" s="253"/>
      <c r="CQ1057" s="120"/>
      <c r="CR1057" s="224" t="str" cm="1">
        <f t="array" ref="CR1057">IF(AND(SUM(COUNTIF(CG1057:CM1057,{"*不明*","*その他*"})+COUNTIF(CO1057:CP1057,{"*不明*","*その他*"}))&gt;0,CQ1057=""),"その他・不明の場合,10)具体的内容、理由を記入",IF(OR(AND(CI1057=CI$65,COUNTA(CJ1057:CM1057)&lt;4),AND(OR(CI1057=CI$63,CI1057=CI$64,CI1057=CI$66,CI1057=CI$67,CI1057=CI$68,CI1057=""),COUNTA(CJ1057:CM1057)&gt;0)),"3)介護保険認定済→要介護度、認知症自立度、寝たきり度、介護保険サービス記入",IF(OR(AND(OR(CM1057=CM$63,CM1057=CM$64),CN1057=""),AND(OR(CM1057=CM$65,CM1057=CM$66),CN1057&lt;&gt;"")),"7)介護保険サービス受けている/過去受けていた→具体的内容記入"," ")))</f>
        <v xml:space="preserve"> </v>
      </c>
      <c r="CS1057" s="224" t="str">
        <f t="shared" si="1025"/>
        <v xml:space="preserve"> </v>
      </c>
      <c r="CT1057" s="116"/>
      <c r="CU1057" s="253"/>
      <c r="CV1057" s="117"/>
      <c r="CW1057" s="117"/>
      <c r="CX1057" s="253"/>
      <c r="CY1057" s="117"/>
      <c r="CZ1057" s="117"/>
      <c r="DA1057" s="253"/>
      <c r="DB1057" s="117"/>
      <c r="DC1057" s="224" t="str">
        <f t="shared" si="1026"/>
        <v xml:space="preserve"> </v>
      </c>
      <c r="DD1057" s="224" t="str">
        <f t="shared" si="1027"/>
        <v xml:space="preserve"> </v>
      </c>
      <c r="DE1057" s="224" t="str">
        <f t="shared" si="1038"/>
        <v xml:space="preserve"> </v>
      </c>
      <c r="DF1057" s="121"/>
      <c r="DG1057" s="114"/>
      <c r="DH1057" s="704"/>
      <c r="DI1057" s="119"/>
      <c r="DJ1057" s="187"/>
      <c r="DK1057" s="254"/>
      <c r="DL1057" s="224" t="str">
        <f t="shared" si="1039"/>
        <v xml:space="preserve"> </v>
      </c>
      <c r="DM1057" s="224" t="str">
        <f t="shared" si="1028"/>
        <v xml:space="preserve"> </v>
      </c>
      <c r="DN1057" s="474"/>
      <c r="DO1057" s="117"/>
      <c r="DP1057" s="117"/>
      <c r="DQ1057" s="117"/>
      <c r="DR1057" s="117"/>
      <c r="DS1057" s="117"/>
      <c r="DT1057" s="254"/>
      <c r="DU1057" s="476"/>
      <c r="DV1057" s="224" t="str">
        <f t="shared" si="1040"/>
        <v xml:space="preserve"> </v>
      </c>
      <c r="DW1057" s="115"/>
      <c r="DX1057" s="470"/>
      <c r="DY1057" s="117"/>
      <c r="DZ1057" s="704"/>
      <c r="EA1057" s="224" t="str">
        <f t="shared" si="1041"/>
        <v xml:space="preserve"> </v>
      </c>
      <c r="EB1057" s="906"/>
      <c r="EC1057" s="904"/>
      <c r="ED1057" s="904"/>
      <c r="EE1057" s="904"/>
      <c r="EF1057" s="904"/>
      <c r="EG1057" s="904"/>
      <c r="EH1057" s="904"/>
      <c r="EI1057" s="904"/>
      <c r="EJ1057" s="904"/>
      <c r="EK1057" s="905"/>
      <c r="EL1057" s="80"/>
      <c r="EM1057" s="224" t="str">
        <f t="shared" si="1029"/>
        <v xml:space="preserve"> </v>
      </c>
      <c r="EN1057" s="224" t="str">
        <f t="shared" si="1030"/>
        <v xml:space="preserve"> </v>
      </c>
      <c r="EO1057" s="115"/>
      <c r="EP1057" s="1050"/>
      <c r="EQ1057" s="253"/>
      <c r="ER1057" s="117"/>
      <c r="ES1057" s="1258">
        <f t="shared" si="1031"/>
        <v>966</v>
      </c>
      <c r="ET1057" s="224" t="str">
        <f t="shared" si="1032"/>
        <v xml:space="preserve"> </v>
      </c>
      <c r="EU1057" s="477" t="str">
        <f t="shared" si="1033"/>
        <v/>
      </c>
      <c r="EV1057" s="1334" t="str">
        <f t="shared" si="1036"/>
        <v xml:space="preserve"> </v>
      </c>
      <c r="EW1057" s="1332" t="str">
        <f t="shared" si="1080"/>
        <v/>
      </c>
      <c r="EX1057" s="1275" t="str">
        <f t="shared" si="1062"/>
        <v/>
      </c>
      <c r="EY1057" s="1275" t="str">
        <f t="shared" si="1063"/>
        <v/>
      </c>
      <c r="EZ1057" s="1275" t="str">
        <f t="shared" si="1064"/>
        <v/>
      </c>
      <c r="FA1057" s="1275" t="str">
        <f t="shared" si="1065"/>
        <v/>
      </c>
      <c r="FB1057" s="1275" t="str">
        <f t="shared" si="1066"/>
        <v/>
      </c>
      <c r="FC1057" s="1333" t="str">
        <f t="shared" si="1067"/>
        <v/>
      </c>
      <c r="FE1057" s="1234" t="str">
        <f t="shared" si="1068"/>
        <v xml:space="preserve"> </v>
      </c>
      <c r="FF1057" s="1234" t="str">
        <f t="shared" si="1069"/>
        <v xml:space="preserve"> </v>
      </c>
      <c r="FG1057" s="1234" t="str">
        <f t="shared" si="1070"/>
        <v xml:space="preserve"> </v>
      </c>
      <c r="FH1057" s="1234" t="str">
        <f t="shared" si="1071"/>
        <v xml:space="preserve"> </v>
      </c>
      <c r="FI1057" s="1234" t="str">
        <f t="shared" si="1042"/>
        <v xml:space="preserve"> </v>
      </c>
      <c r="FJ1057" s="1234" t="str">
        <f t="shared" si="1072"/>
        <v xml:space="preserve"> </v>
      </c>
      <c r="FK1057" s="1234">
        <f t="shared" si="1043"/>
        <v>0</v>
      </c>
      <c r="FL1057" s="1227"/>
      <c r="FM1057" s="1234" t="str">
        <f t="shared" si="1044"/>
        <v xml:space="preserve"> </v>
      </c>
      <c r="FN1057" s="1234" t="str">
        <f t="shared" si="1045"/>
        <v xml:space="preserve"> </v>
      </c>
      <c r="FO1057" s="1234" t="str">
        <f t="shared" si="1073"/>
        <v xml:space="preserve"> </v>
      </c>
      <c r="FP1057" s="1234" t="str">
        <f t="shared" si="1074"/>
        <v xml:space="preserve"> </v>
      </c>
      <c r="FQ1057" s="1234" t="str">
        <f t="shared" si="1046"/>
        <v xml:space="preserve"> </v>
      </c>
      <c r="FR1057" s="1234" t="str">
        <f t="shared" si="1075"/>
        <v xml:space="preserve"> </v>
      </c>
      <c r="FS1057" s="1234">
        <f t="shared" ref="FS1057:FS1091" si="1081">COUNTIFS(FM1057:FR1057,"●")</f>
        <v>0</v>
      </c>
      <c r="FT1057" s="1227"/>
      <c r="FU1057" s="1234" t="str">
        <f t="shared" si="1076"/>
        <v xml:space="preserve"> </v>
      </c>
      <c r="FV1057" s="1234" t="str">
        <f t="shared" si="1077"/>
        <v xml:space="preserve"> </v>
      </c>
      <c r="FW1057" s="1234" t="str">
        <f t="shared" si="1078"/>
        <v xml:space="preserve"> </v>
      </c>
      <c r="FX1057" s="1234" t="str">
        <f t="shared" si="1047"/>
        <v xml:space="preserve"> </v>
      </c>
      <c r="FY1057" s="1234" t="str">
        <f t="shared" si="1048"/>
        <v xml:space="preserve"> </v>
      </c>
      <c r="FZ1057" s="1234" t="str">
        <f t="shared" si="1079"/>
        <v xml:space="preserve"> </v>
      </c>
      <c r="GA1057" s="1234">
        <f t="shared" si="1049"/>
        <v>0</v>
      </c>
      <c r="GB1057" s="1227"/>
      <c r="GC1057" s="1234" t="str">
        <f t="shared" si="1050"/>
        <v xml:space="preserve"> </v>
      </c>
      <c r="GD1057" s="1234" t="str">
        <f t="shared" si="1051"/>
        <v xml:space="preserve"> </v>
      </c>
      <c r="GE1057" s="1234" t="str">
        <f t="shared" si="1052"/>
        <v xml:space="preserve"> </v>
      </c>
      <c r="GF1057" s="1234" t="str">
        <f t="shared" si="1053"/>
        <v xml:space="preserve"> </v>
      </c>
      <c r="GG1057" s="1234" t="str">
        <f t="shared" si="1054"/>
        <v xml:space="preserve"> </v>
      </c>
      <c r="GH1057" s="1234" t="str">
        <f t="shared" si="1055"/>
        <v xml:space="preserve"> </v>
      </c>
      <c r="GI1057" s="1234" t="str">
        <f t="shared" si="1056"/>
        <v xml:space="preserve"> </v>
      </c>
      <c r="GJ1057" s="1234" t="str">
        <f t="shared" si="1057"/>
        <v xml:space="preserve"> </v>
      </c>
      <c r="GK1057" s="1234" t="str">
        <f t="shared" si="1058"/>
        <v xml:space="preserve"> </v>
      </c>
      <c r="GL1057" s="1234" t="str">
        <f t="shared" si="1059"/>
        <v xml:space="preserve"> </v>
      </c>
      <c r="GM1057" s="1234" t="str">
        <f t="shared" si="1060"/>
        <v xml:space="preserve"> </v>
      </c>
      <c r="GN1057" s="1234">
        <f t="shared" si="1061"/>
        <v>0</v>
      </c>
    </row>
    <row r="1058" spans="1:196" s="100" customFormat="1" ht="27" customHeight="1" thickTop="1" thickBot="1">
      <c r="A1058" s="1208">
        <f>【A票】【D票】!$D$10</f>
        <v>0</v>
      </c>
      <c r="B1058" s="1212">
        <f>【A票】【D票】!$H$10</f>
        <v>0</v>
      </c>
      <c r="C1058" s="1213" t="str">
        <f>【A票】【D票】!$K$10</f>
        <v xml:space="preserve"> </v>
      </c>
      <c r="D1058" s="1214">
        <f t="shared" si="1035"/>
        <v>967</v>
      </c>
      <c r="E1058" s="914"/>
      <c r="F1058" s="467"/>
      <c r="G1058" s="469"/>
      <c r="H1058" s="224" t="str">
        <f t="shared" si="1021"/>
        <v xml:space="preserve"> </v>
      </c>
      <c r="I1058" s="704"/>
      <c r="J1058" s="117"/>
      <c r="K1058" s="117"/>
      <c r="L1058" s="117"/>
      <c r="M1058" s="117"/>
      <c r="N1058" s="117"/>
      <c r="O1058" s="117"/>
      <c r="P1058" s="117"/>
      <c r="Q1058" s="117"/>
      <c r="R1058" s="117"/>
      <c r="S1058" s="117"/>
      <c r="T1058" s="254"/>
      <c r="U1058" s="646"/>
      <c r="V1058" s="646"/>
      <c r="W1058" s="114"/>
      <c r="X1058" s="254"/>
      <c r="Y1058" s="224" t="str">
        <f t="shared" si="1022"/>
        <v xml:space="preserve"> </v>
      </c>
      <c r="Z1058" s="579"/>
      <c r="AA1058" s="704"/>
      <c r="AB1058" s="119"/>
      <c r="AC1058" s="224" t="str">
        <f t="shared" si="1037"/>
        <v xml:space="preserve"> </v>
      </c>
      <c r="AD1058" s="115"/>
      <c r="AE1058" s="253"/>
      <c r="AF1058" s="704"/>
      <c r="AG1058" s="727"/>
      <c r="AH1058" s="727"/>
      <c r="AI1058" s="727"/>
      <c r="AJ1058" s="727"/>
      <c r="AK1058" s="591"/>
      <c r="AL1058" s="727"/>
      <c r="AM1058" s="727"/>
      <c r="AN1058" s="727"/>
      <c r="AO1058" s="727"/>
      <c r="AP1058" s="727"/>
      <c r="AQ1058" s="727"/>
      <c r="AR1058" s="727"/>
      <c r="AS1058" s="727"/>
      <c r="AT1058" s="727"/>
      <c r="AU1058" s="727"/>
      <c r="AV1058" s="727"/>
      <c r="AW1058" s="727"/>
      <c r="AX1058" s="727"/>
      <c r="AY1058" s="727"/>
      <c r="AZ1058" s="727"/>
      <c r="BA1058" s="727"/>
      <c r="BB1058" s="727"/>
      <c r="BC1058" s="821"/>
      <c r="BD1058" s="727"/>
      <c r="BE1058" s="727"/>
      <c r="BF1058" s="727"/>
      <c r="BG1058" s="727"/>
      <c r="BH1058" s="727"/>
      <c r="BI1058" s="727"/>
      <c r="BJ1058" s="727"/>
      <c r="BK1058" s="727"/>
      <c r="BL1058" s="821"/>
      <c r="BM1058" s="727"/>
      <c r="BN1058" s="727"/>
      <c r="BO1058" s="727"/>
      <c r="BP1058" s="727"/>
      <c r="BQ1058" s="727"/>
      <c r="BR1058" s="821"/>
      <c r="BS1058" s="727"/>
      <c r="BT1058" s="727"/>
      <c r="BU1058" s="727"/>
      <c r="BV1058" s="591"/>
      <c r="BW1058" s="224" t="str">
        <f t="shared" si="1034"/>
        <v xml:space="preserve"> </v>
      </c>
      <c r="BX1058" s="471">
        <f t="shared" si="1023"/>
        <v>967</v>
      </c>
      <c r="BY1058" s="117"/>
      <c r="BZ1058" s="117"/>
      <c r="CA1058" s="117"/>
      <c r="CB1058" s="117"/>
      <c r="CC1058" s="117"/>
      <c r="CD1058" s="461"/>
      <c r="CE1058" s="236"/>
      <c r="CF1058" s="224" t="str">
        <f t="shared" si="1024"/>
        <v xml:space="preserve"> </v>
      </c>
      <c r="CG1058" s="116"/>
      <c r="CH1058" s="117"/>
      <c r="CI1058" s="117"/>
      <c r="CJ1058" s="117"/>
      <c r="CK1058" s="472"/>
      <c r="CL1058" s="472"/>
      <c r="CM1058" s="472"/>
      <c r="CN1058" s="472"/>
      <c r="CO1058" s="117"/>
      <c r="CP1058" s="253"/>
      <c r="CQ1058" s="120"/>
      <c r="CR1058" s="224" t="str" cm="1">
        <f t="array" ref="CR1058">IF(AND(SUM(COUNTIF(CG1058:CM1058,{"*不明*","*その他*"})+COUNTIF(CO1058:CP1058,{"*不明*","*その他*"}))&gt;0,CQ1058=""),"その他・不明の場合,10)具体的内容、理由を記入",IF(OR(AND(CI1058=CI$65,COUNTA(CJ1058:CM1058)&lt;4),AND(OR(CI1058=CI$63,CI1058=CI$64,CI1058=CI$66,CI1058=CI$67,CI1058=CI$68,CI1058=""),COUNTA(CJ1058:CM1058)&gt;0)),"3)介護保険認定済→要介護度、認知症自立度、寝たきり度、介護保険サービス記入",IF(OR(AND(OR(CM1058=CM$63,CM1058=CM$64),CN1058=""),AND(OR(CM1058=CM$65,CM1058=CM$66),CN1058&lt;&gt;"")),"7)介護保険サービス受けている/過去受けていた→具体的内容記入"," ")))</f>
        <v xml:space="preserve"> </v>
      </c>
      <c r="CS1058" s="224" t="str">
        <f t="shared" si="1025"/>
        <v xml:space="preserve"> </v>
      </c>
      <c r="CT1058" s="116"/>
      <c r="CU1058" s="253"/>
      <c r="CV1058" s="117"/>
      <c r="CW1058" s="117"/>
      <c r="CX1058" s="253"/>
      <c r="CY1058" s="117"/>
      <c r="CZ1058" s="117"/>
      <c r="DA1058" s="253"/>
      <c r="DB1058" s="117"/>
      <c r="DC1058" s="224" t="str">
        <f t="shared" si="1026"/>
        <v xml:space="preserve"> </v>
      </c>
      <c r="DD1058" s="224" t="str">
        <f t="shared" si="1027"/>
        <v xml:space="preserve"> </v>
      </c>
      <c r="DE1058" s="224" t="str">
        <f t="shared" si="1038"/>
        <v xml:space="preserve"> </v>
      </c>
      <c r="DF1058" s="121"/>
      <c r="DG1058" s="114"/>
      <c r="DH1058" s="704"/>
      <c r="DI1058" s="119"/>
      <c r="DJ1058" s="187"/>
      <c r="DK1058" s="254"/>
      <c r="DL1058" s="224" t="str">
        <f t="shared" si="1039"/>
        <v xml:space="preserve"> </v>
      </c>
      <c r="DM1058" s="224" t="str">
        <f t="shared" si="1028"/>
        <v xml:space="preserve"> </v>
      </c>
      <c r="DN1058" s="474"/>
      <c r="DO1058" s="117"/>
      <c r="DP1058" s="117"/>
      <c r="DQ1058" s="117"/>
      <c r="DR1058" s="117"/>
      <c r="DS1058" s="117"/>
      <c r="DT1058" s="254"/>
      <c r="DU1058" s="476"/>
      <c r="DV1058" s="224" t="str">
        <f t="shared" si="1040"/>
        <v xml:space="preserve"> </v>
      </c>
      <c r="DW1058" s="115"/>
      <c r="DX1058" s="470"/>
      <c r="DY1058" s="117"/>
      <c r="DZ1058" s="704"/>
      <c r="EA1058" s="224" t="str">
        <f t="shared" si="1041"/>
        <v xml:space="preserve"> </v>
      </c>
      <c r="EB1058" s="906"/>
      <c r="EC1058" s="904"/>
      <c r="ED1058" s="904"/>
      <c r="EE1058" s="904"/>
      <c r="EF1058" s="904"/>
      <c r="EG1058" s="904"/>
      <c r="EH1058" s="904"/>
      <c r="EI1058" s="904"/>
      <c r="EJ1058" s="904"/>
      <c r="EK1058" s="905"/>
      <c r="EL1058" s="80"/>
      <c r="EM1058" s="224" t="str">
        <f t="shared" si="1029"/>
        <v xml:space="preserve"> </v>
      </c>
      <c r="EN1058" s="224" t="str">
        <f t="shared" si="1030"/>
        <v xml:space="preserve"> </v>
      </c>
      <c r="EO1058" s="115"/>
      <c r="EP1058" s="1050"/>
      <c r="EQ1058" s="253"/>
      <c r="ER1058" s="117"/>
      <c r="ES1058" s="1258">
        <f t="shared" si="1031"/>
        <v>967</v>
      </c>
      <c r="ET1058" s="224" t="str">
        <f t="shared" si="1032"/>
        <v xml:space="preserve"> </v>
      </c>
      <c r="EU1058" s="477" t="str">
        <f t="shared" si="1033"/>
        <v/>
      </c>
      <c r="EV1058" s="1334" t="str">
        <f t="shared" si="1036"/>
        <v xml:space="preserve"> </v>
      </c>
      <c r="EW1058" s="1332" t="str">
        <f t="shared" si="1080"/>
        <v/>
      </c>
      <c r="EX1058" s="1275" t="str">
        <f t="shared" si="1062"/>
        <v/>
      </c>
      <c r="EY1058" s="1275" t="str">
        <f t="shared" si="1063"/>
        <v/>
      </c>
      <c r="EZ1058" s="1275" t="str">
        <f t="shared" si="1064"/>
        <v/>
      </c>
      <c r="FA1058" s="1275" t="str">
        <f t="shared" si="1065"/>
        <v/>
      </c>
      <c r="FB1058" s="1275" t="str">
        <f t="shared" si="1066"/>
        <v/>
      </c>
      <c r="FC1058" s="1333" t="str">
        <f t="shared" si="1067"/>
        <v/>
      </c>
      <c r="FE1058" s="1234" t="str">
        <f t="shared" si="1068"/>
        <v xml:space="preserve"> </v>
      </c>
      <c r="FF1058" s="1234" t="str">
        <f t="shared" si="1069"/>
        <v xml:space="preserve"> </v>
      </c>
      <c r="FG1058" s="1234" t="str">
        <f t="shared" si="1070"/>
        <v xml:space="preserve"> </v>
      </c>
      <c r="FH1058" s="1234" t="str">
        <f t="shared" si="1071"/>
        <v xml:space="preserve"> </v>
      </c>
      <c r="FI1058" s="1234" t="str">
        <f t="shared" si="1042"/>
        <v xml:space="preserve"> </v>
      </c>
      <c r="FJ1058" s="1234" t="str">
        <f t="shared" si="1072"/>
        <v xml:space="preserve"> </v>
      </c>
      <c r="FK1058" s="1234">
        <f t="shared" si="1043"/>
        <v>0</v>
      </c>
      <c r="FL1058" s="1227"/>
      <c r="FM1058" s="1234" t="str">
        <f t="shared" si="1044"/>
        <v xml:space="preserve"> </v>
      </c>
      <c r="FN1058" s="1234" t="str">
        <f t="shared" si="1045"/>
        <v xml:space="preserve"> </v>
      </c>
      <c r="FO1058" s="1234" t="str">
        <f t="shared" si="1073"/>
        <v xml:space="preserve"> </v>
      </c>
      <c r="FP1058" s="1234" t="str">
        <f t="shared" si="1074"/>
        <v xml:space="preserve"> </v>
      </c>
      <c r="FQ1058" s="1234" t="str">
        <f t="shared" si="1046"/>
        <v xml:space="preserve"> </v>
      </c>
      <c r="FR1058" s="1234" t="str">
        <f t="shared" si="1075"/>
        <v xml:space="preserve"> </v>
      </c>
      <c r="FS1058" s="1234">
        <f t="shared" si="1081"/>
        <v>0</v>
      </c>
      <c r="FT1058" s="1227"/>
      <c r="FU1058" s="1234" t="str">
        <f t="shared" si="1076"/>
        <v xml:space="preserve"> </v>
      </c>
      <c r="FV1058" s="1234" t="str">
        <f t="shared" si="1077"/>
        <v xml:space="preserve"> </v>
      </c>
      <c r="FW1058" s="1234" t="str">
        <f t="shared" si="1078"/>
        <v xml:space="preserve"> </v>
      </c>
      <c r="FX1058" s="1234" t="str">
        <f t="shared" si="1047"/>
        <v xml:space="preserve"> </v>
      </c>
      <c r="FY1058" s="1234" t="str">
        <f t="shared" si="1048"/>
        <v xml:space="preserve"> </v>
      </c>
      <c r="FZ1058" s="1234" t="str">
        <f t="shared" si="1079"/>
        <v xml:space="preserve"> </v>
      </c>
      <c r="GA1058" s="1234">
        <f t="shared" si="1049"/>
        <v>0</v>
      </c>
      <c r="GB1058" s="1227"/>
      <c r="GC1058" s="1234" t="str">
        <f t="shared" si="1050"/>
        <v xml:space="preserve"> </v>
      </c>
      <c r="GD1058" s="1234" t="str">
        <f t="shared" si="1051"/>
        <v xml:space="preserve"> </v>
      </c>
      <c r="GE1058" s="1234" t="str">
        <f t="shared" si="1052"/>
        <v xml:space="preserve"> </v>
      </c>
      <c r="GF1058" s="1234" t="str">
        <f t="shared" si="1053"/>
        <v xml:space="preserve"> </v>
      </c>
      <c r="GG1058" s="1234" t="str">
        <f t="shared" si="1054"/>
        <v xml:space="preserve"> </v>
      </c>
      <c r="GH1058" s="1234" t="str">
        <f t="shared" si="1055"/>
        <v xml:space="preserve"> </v>
      </c>
      <c r="GI1058" s="1234" t="str">
        <f t="shared" si="1056"/>
        <v xml:space="preserve"> </v>
      </c>
      <c r="GJ1058" s="1234" t="str">
        <f t="shared" si="1057"/>
        <v xml:space="preserve"> </v>
      </c>
      <c r="GK1058" s="1234" t="str">
        <f t="shared" si="1058"/>
        <v xml:space="preserve"> </v>
      </c>
      <c r="GL1058" s="1234" t="str">
        <f t="shared" si="1059"/>
        <v xml:space="preserve"> </v>
      </c>
      <c r="GM1058" s="1234" t="str">
        <f t="shared" si="1060"/>
        <v xml:space="preserve"> </v>
      </c>
      <c r="GN1058" s="1234">
        <f t="shared" si="1061"/>
        <v>0</v>
      </c>
    </row>
    <row r="1059" spans="1:196" s="100" customFormat="1" ht="27" customHeight="1" thickTop="1" thickBot="1">
      <c r="A1059" s="1208">
        <f>【A票】【D票】!$D$10</f>
        <v>0</v>
      </c>
      <c r="B1059" s="1212">
        <f>【A票】【D票】!$H$10</f>
        <v>0</v>
      </c>
      <c r="C1059" s="1213" t="str">
        <f>【A票】【D票】!$K$10</f>
        <v xml:space="preserve"> </v>
      </c>
      <c r="D1059" s="1214">
        <f t="shared" si="1035"/>
        <v>968</v>
      </c>
      <c r="E1059" s="914"/>
      <c r="F1059" s="467"/>
      <c r="G1059" s="469"/>
      <c r="H1059" s="224" t="str">
        <f t="shared" si="1021"/>
        <v xml:space="preserve"> </v>
      </c>
      <c r="I1059" s="704"/>
      <c r="J1059" s="117"/>
      <c r="K1059" s="117"/>
      <c r="L1059" s="117"/>
      <c r="M1059" s="117"/>
      <c r="N1059" s="117"/>
      <c r="O1059" s="117"/>
      <c r="P1059" s="117"/>
      <c r="Q1059" s="117"/>
      <c r="R1059" s="117"/>
      <c r="S1059" s="117"/>
      <c r="T1059" s="254"/>
      <c r="U1059" s="646"/>
      <c r="V1059" s="646"/>
      <c r="W1059" s="114"/>
      <c r="X1059" s="254"/>
      <c r="Y1059" s="224" t="str">
        <f t="shared" si="1022"/>
        <v xml:space="preserve"> </v>
      </c>
      <c r="Z1059" s="579"/>
      <c r="AA1059" s="704"/>
      <c r="AB1059" s="119"/>
      <c r="AC1059" s="224" t="str">
        <f t="shared" si="1037"/>
        <v xml:space="preserve"> </v>
      </c>
      <c r="AD1059" s="115"/>
      <c r="AE1059" s="253"/>
      <c r="AF1059" s="704"/>
      <c r="AG1059" s="727"/>
      <c r="AH1059" s="727"/>
      <c r="AI1059" s="727"/>
      <c r="AJ1059" s="727"/>
      <c r="AK1059" s="591"/>
      <c r="AL1059" s="727"/>
      <c r="AM1059" s="727"/>
      <c r="AN1059" s="727"/>
      <c r="AO1059" s="727"/>
      <c r="AP1059" s="727"/>
      <c r="AQ1059" s="727"/>
      <c r="AR1059" s="727"/>
      <c r="AS1059" s="727"/>
      <c r="AT1059" s="727"/>
      <c r="AU1059" s="727"/>
      <c r="AV1059" s="727"/>
      <c r="AW1059" s="727"/>
      <c r="AX1059" s="727"/>
      <c r="AY1059" s="727"/>
      <c r="AZ1059" s="727"/>
      <c r="BA1059" s="727"/>
      <c r="BB1059" s="727"/>
      <c r="BC1059" s="821"/>
      <c r="BD1059" s="727"/>
      <c r="BE1059" s="727"/>
      <c r="BF1059" s="727"/>
      <c r="BG1059" s="727"/>
      <c r="BH1059" s="727"/>
      <c r="BI1059" s="727"/>
      <c r="BJ1059" s="727"/>
      <c r="BK1059" s="727"/>
      <c r="BL1059" s="821"/>
      <c r="BM1059" s="727"/>
      <c r="BN1059" s="727"/>
      <c r="BO1059" s="727"/>
      <c r="BP1059" s="727"/>
      <c r="BQ1059" s="727"/>
      <c r="BR1059" s="821"/>
      <c r="BS1059" s="727"/>
      <c r="BT1059" s="727"/>
      <c r="BU1059" s="727"/>
      <c r="BV1059" s="591"/>
      <c r="BW1059" s="224" t="str">
        <f t="shared" si="1034"/>
        <v xml:space="preserve"> </v>
      </c>
      <c r="BX1059" s="471">
        <f t="shared" si="1023"/>
        <v>968</v>
      </c>
      <c r="BY1059" s="117"/>
      <c r="BZ1059" s="117"/>
      <c r="CA1059" s="117"/>
      <c r="CB1059" s="117"/>
      <c r="CC1059" s="117"/>
      <c r="CD1059" s="461"/>
      <c r="CE1059" s="236"/>
      <c r="CF1059" s="224" t="str">
        <f t="shared" si="1024"/>
        <v xml:space="preserve"> </v>
      </c>
      <c r="CG1059" s="116"/>
      <c r="CH1059" s="117"/>
      <c r="CI1059" s="117"/>
      <c r="CJ1059" s="117"/>
      <c r="CK1059" s="472"/>
      <c r="CL1059" s="472"/>
      <c r="CM1059" s="472"/>
      <c r="CN1059" s="472"/>
      <c r="CO1059" s="117"/>
      <c r="CP1059" s="253"/>
      <c r="CQ1059" s="120"/>
      <c r="CR1059" s="224" t="str" cm="1">
        <f t="array" ref="CR1059">IF(AND(SUM(COUNTIF(CG1059:CM1059,{"*不明*","*その他*"})+COUNTIF(CO1059:CP1059,{"*不明*","*その他*"}))&gt;0,CQ1059=""),"その他・不明の場合,10)具体的内容、理由を記入",IF(OR(AND(CI1059=CI$65,COUNTA(CJ1059:CM1059)&lt;4),AND(OR(CI1059=CI$63,CI1059=CI$64,CI1059=CI$66,CI1059=CI$67,CI1059=CI$68,CI1059=""),COUNTA(CJ1059:CM1059)&gt;0)),"3)介護保険認定済→要介護度、認知症自立度、寝たきり度、介護保険サービス記入",IF(OR(AND(OR(CM1059=CM$63,CM1059=CM$64),CN1059=""),AND(OR(CM1059=CM$65,CM1059=CM$66),CN1059&lt;&gt;"")),"7)介護保険サービス受けている/過去受けていた→具体的内容記入"," ")))</f>
        <v xml:space="preserve"> </v>
      </c>
      <c r="CS1059" s="224" t="str">
        <f t="shared" si="1025"/>
        <v xml:space="preserve"> </v>
      </c>
      <c r="CT1059" s="116"/>
      <c r="CU1059" s="253"/>
      <c r="CV1059" s="117"/>
      <c r="CW1059" s="117"/>
      <c r="CX1059" s="253"/>
      <c r="CY1059" s="117"/>
      <c r="CZ1059" s="117"/>
      <c r="DA1059" s="253"/>
      <c r="DB1059" s="117"/>
      <c r="DC1059" s="224" t="str">
        <f t="shared" si="1026"/>
        <v xml:space="preserve"> </v>
      </c>
      <c r="DD1059" s="224" t="str">
        <f t="shared" si="1027"/>
        <v xml:space="preserve"> </v>
      </c>
      <c r="DE1059" s="224" t="str">
        <f t="shared" si="1038"/>
        <v xml:space="preserve"> </v>
      </c>
      <c r="DF1059" s="121"/>
      <c r="DG1059" s="114"/>
      <c r="DH1059" s="704"/>
      <c r="DI1059" s="119"/>
      <c r="DJ1059" s="187"/>
      <c r="DK1059" s="254"/>
      <c r="DL1059" s="224" t="str">
        <f t="shared" si="1039"/>
        <v xml:space="preserve"> </v>
      </c>
      <c r="DM1059" s="224" t="str">
        <f t="shared" si="1028"/>
        <v xml:space="preserve"> </v>
      </c>
      <c r="DN1059" s="474"/>
      <c r="DO1059" s="117"/>
      <c r="DP1059" s="117"/>
      <c r="DQ1059" s="117"/>
      <c r="DR1059" s="117"/>
      <c r="DS1059" s="117"/>
      <c r="DT1059" s="254"/>
      <c r="DU1059" s="476"/>
      <c r="DV1059" s="224" t="str">
        <f t="shared" si="1040"/>
        <v xml:space="preserve"> </v>
      </c>
      <c r="DW1059" s="115"/>
      <c r="DX1059" s="470"/>
      <c r="DY1059" s="117"/>
      <c r="DZ1059" s="704"/>
      <c r="EA1059" s="224" t="str">
        <f t="shared" si="1041"/>
        <v xml:space="preserve"> </v>
      </c>
      <c r="EB1059" s="906"/>
      <c r="EC1059" s="904"/>
      <c r="ED1059" s="904"/>
      <c r="EE1059" s="904"/>
      <c r="EF1059" s="904"/>
      <c r="EG1059" s="904"/>
      <c r="EH1059" s="904"/>
      <c r="EI1059" s="904"/>
      <c r="EJ1059" s="904"/>
      <c r="EK1059" s="905"/>
      <c r="EL1059" s="80"/>
      <c r="EM1059" s="224" t="str">
        <f t="shared" si="1029"/>
        <v xml:space="preserve"> </v>
      </c>
      <c r="EN1059" s="224" t="str">
        <f t="shared" si="1030"/>
        <v xml:space="preserve"> </v>
      </c>
      <c r="EO1059" s="115"/>
      <c r="EP1059" s="1050"/>
      <c r="EQ1059" s="253"/>
      <c r="ER1059" s="117"/>
      <c r="ES1059" s="1258">
        <f t="shared" si="1031"/>
        <v>968</v>
      </c>
      <c r="ET1059" s="224" t="str">
        <f t="shared" si="1032"/>
        <v xml:space="preserve"> </v>
      </c>
      <c r="EU1059" s="477" t="str">
        <f t="shared" si="1033"/>
        <v/>
      </c>
      <c r="EV1059" s="1334" t="str">
        <f t="shared" si="1036"/>
        <v xml:space="preserve"> </v>
      </c>
      <c r="EW1059" s="1332" t="str">
        <f t="shared" si="1080"/>
        <v/>
      </c>
      <c r="EX1059" s="1275" t="str">
        <f t="shared" si="1062"/>
        <v/>
      </c>
      <c r="EY1059" s="1275" t="str">
        <f t="shared" si="1063"/>
        <v/>
      </c>
      <c r="EZ1059" s="1275" t="str">
        <f t="shared" si="1064"/>
        <v/>
      </c>
      <c r="FA1059" s="1275" t="str">
        <f t="shared" si="1065"/>
        <v/>
      </c>
      <c r="FB1059" s="1275" t="str">
        <f t="shared" si="1066"/>
        <v/>
      </c>
      <c r="FC1059" s="1333" t="str">
        <f t="shared" si="1067"/>
        <v/>
      </c>
      <c r="FE1059" s="1234" t="str">
        <f t="shared" si="1068"/>
        <v xml:space="preserve"> </v>
      </c>
      <c r="FF1059" s="1234" t="str">
        <f t="shared" si="1069"/>
        <v xml:space="preserve"> </v>
      </c>
      <c r="FG1059" s="1234" t="str">
        <f t="shared" si="1070"/>
        <v xml:space="preserve"> </v>
      </c>
      <c r="FH1059" s="1234" t="str">
        <f t="shared" si="1071"/>
        <v xml:space="preserve"> </v>
      </c>
      <c r="FI1059" s="1234" t="str">
        <f t="shared" si="1042"/>
        <v xml:space="preserve"> </v>
      </c>
      <c r="FJ1059" s="1234" t="str">
        <f t="shared" si="1072"/>
        <v xml:space="preserve"> </v>
      </c>
      <c r="FK1059" s="1234">
        <f t="shared" si="1043"/>
        <v>0</v>
      </c>
      <c r="FL1059" s="1227"/>
      <c r="FM1059" s="1234" t="str">
        <f t="shared" si="1044"/>
        <v xml:space="preserve"> </v>
      </c>
      <c r="FN1059" s="1234" t="str">
        <f t="shared" si="1045"/>
        <v xml:space="preserve"> </v>
      </c>
      <c r="FO1059" s="1234" t="str">
        <f t="shared" si="1073"/>
        <v xml:space="preserve"> </v>
      </c>
      <c r="FP1059" s="1234" t="str">
        <f t="shared" si="1074"/>
        <v xml:space="preserve"> </v>
      </c>
      <c r="FQ1059" s="1234" t="str">
        <f t="shared" si="1046"/>
        <v xml:space="preserve"> </v>
      </c>
      <c r="FR1059" s="1234" t="str">
        <f t="shared" si="1075"/>
        <v xml:space="preserve"> </v>
      </c>
      <c r="FS1059" s="1234">
        <f t="shared" si="1081"/>
        <v>0</v>
      </c>
      <c r="FT1059" s="1227"/>
      <c r="FU1059" s="1234" t="str">
        <f t="shared" si="1076"/>
        <v xml:space="preserve"> </v>
      </c>
      <c r="FV1059" s="1234" t="str">
        <f t="shared" si="1077"/>
        <v xml:space="preserve"> </v>
      </c>
      <c r="FW1059" s="1234" t="str">
        <f t="shared" si="1078"/>
        <v xml:space="preserve"> </v>
      </c>
      <c r="FX1059" s="1234" t="str">
        <f t="shared" si="1047"/>
        <v xml:space="preserve"> </v>
      </c>
      <c r="FY1059" s="1234" t="str">
        <f t="shared" si="1048"/>
        <v xml:space="preserve"> </v>
      </c>
      <c r="FZ1059" s="1234" t="str">
        <f t="shared" si="1079"/>
        <v xml:space="preserve"> </v>
      </c>
      <c r="GA1059" s="1234">
        <f t="shared" si="1049"/>
        <v>0</v>
      </c>
      <c r="GB1059" s="1227"/>
      <c r="GC1059" s="1234" t="str">
        <f t="shared" si="1050"/>
        <v xml:space="preserve"> </v>
      </c>
      <c r="GD1059" s="1234" t="str">
        <f t="shared" si="1051"/>
        <v xml:space="preserve"> </v>
      </c>
      <c r="GE1059" s="1234" t="str">
        <f t="shared" si="1052"/>
        <v xml:space="preserve"> </v>
      </c>
      <c r="GF1059" s="1234" t="str">
        <f t="shared" si="1053"/>
        <v xml:space="preserve"> </v>
      </c>
      <c r="GG1059" s="1234" t="str">
        <f t="shared" si="1054"/>
        <v xml:space="preserve"> </v>
      </c>
      <c r="GH1059" s="1234" t="str">
        <f t="shared" si="1055"/>
        <v xml:space="preserve"> </v>
      </c>
      <c r="GI1059" s="1234" t="str">
        <f t="shared" si="1056"/>
        <v xml:space="preserve"> </v>
      </c>
      <c r="GJ1059" s="1234" t="str">
        <f t="shared" si="1057"/>
        <v xml:space="preserve"> </v>
      </c>
      <c r="GK1059" s="1234" t="str">
        <f t="shared" si="1058"/>
        <v xml:space="preserve"> </v>
      </c>
      <c r="GL1059" s="1234" t="str">
        <f t="shared" si="1059"/>
        <v xml:space="preserve"> </v>
      </c>
      <c r="GM1059" s="1234" t="str">
        <f t="shared" si="1060"/>
        <v xml:space="preserve"> </v>
      </c>
      <c r="GN1059" s="1234">
        <f t="shared" si="1061"/>
        <v>0</v>
      </c>
    </row>
    <row r="1060" spans="1:196" s="100" customFormat="1" ht="27" customHeight="1" thickTop="1" thickBot="1">
      <c r="A1060" s="1208">
        <f>【A票】【D票】!$D$10</f>
        <v>0</v>
      </c>
      <c r="B1060" s="1212">
        <f>【A票】【D票】!$H$10</f>
        <v>0</v>
      </c>
      <c r="C1060" s="1213" t="str">
        <f>【A票】【D票】!$K$10</f>
        <v xml:space="preserve"> </v>
      </c>
      <c r="D1060" s="1214">
        <f t="shared" si="1035"/>
        <v>969</v>
      </c>
      <c r="E1060" s="914"/>
      <c r="F1060" s="467"/>
      <c r="G1060" s="469"/>
      <c r="H1060" s="224" t="str">
        <f t="shared" si="1021"/>
        <v xml:space="preserve"> </v>
      </c>
      <c r="I1060" s="704"/>
      <c r="J1060" s="117"/>
      <c r="K1060" s="117"/>
      <c r="L1060" s="117"/>
      <c r="M1060" s="117"/>
      <c r="N1060" s="117"/>
      <c r="O1060" s="117"/>
      <c r="P1060" s="117"/>
      <c r="Q1060" s="117"/>
      <c r="R1060" s="117"/>
      <c r="S1060" s="117"/>
      <c r="T1060" s="254"/>
      <c r="U1060" s="646"/>
      <c r="V1060" s="646"/>
      <c r="W1060" s="114"/>
      <c r="X1060" s="254"/>
      <c r="Y1060" s="224" t="str">
        <f t="shared" si="1022"/>
        <v xml:space="preserve"> </v>
      </c>
      <c r="Z1060" s="579"/>
      <c r="AA1060" s="704"/>
      <c r="AB1060" s="119"/>
      <c r="AC1060" s="224" t="str">
        <f t="shared" si="1037"/>
        <v xml:space="preserve"> </v>
      </c>
      <c r="AD1060" s="115"/>
      <c r="AE1060" s="253"/>
      <c r="AF1060" s="704"/>
      <c r="AG1060" s="727"/>
      <c r="AH1060" s="727"/>
      <c r="AI1060" s="727"/>
      <c r="AJ1060" s="727"/>
      <c r="AK1060" s="591"/>
      <c r="AL1060" s="727"/>
      <c r="AM1060" s="727"/>
      <c r="AN1060" s="727"/>
      <c r="AO1060" s="727"/>
      <c r="AP1060" s="727"/>
      <c r="AQ1060" s="727"/>
      <c r="AR1060" s="727"/>
      <c r="AS1060" s="727"/>
      <c r="AT1060" s="727"/>
      <c r="AU1060" s="727"/>
      <c r="AV1060" s="727"/>
      <c r="AW1060" s="727"/>
      <c r="AX1060" s="727"/>
      <c r="AY1060" s="727"/>
      <c r="AZ1060" s="727"/>
      <c r="BA1060" s="727"/>
      <c r="BB1060" s="727"/>
      <c r="BC1060" s="821"/>
      <c r="BD1060" s="727"/>
      <c r="BE1060" s="727"/>
      <c r="BF1060" s="727"/>
      <c r="BG1060" s="727"/>
      <c r="BH1060" s="727"/>
      <c r="BI1060" s="727"/>
      <c r="BJ1060" s="727"/>
      <c r="BK1060" s="727"/>
      <c r="BL1060" s="821"/>
      <c r="BM1060" s="727"/>
      <c r="BN1060" s="727"/>
      <c r="BO1060" s="727"/>
      <c r="BP1060" s="727"/>
      <c r="BQ1060" s="727"/>
      <c r="BR1060" s="821"/>
      <c r="BS1060" s="727"/>
      <c r="BT1060" s="727"/>
      <c r="BU1060" s="727"/>
      <c r="BV1060" s="591"/>
      <c r="BW1060" s="224" t="str">
        <f t="shared" si="1034"/>
        <v xml:space="preserve"> </v>
      </c>
      <c r="BX1060" s="471">
        <f t="shared" si="1023"/>
        <v>969</v>
      </c>
      <c r="BY1060" s="117"/>
      <c r="BZ1060" s="117"/>
      <c r="CA1060" s="117"/>
      <c r="CB1060" s="117"/>
      <c r="CC1060" s="117"/>
      <c r="CD1060" s="461"/>
      <c r="CE1060" s="236"/>
      <c r="CF1060" s="224" t="str">
        <f t="shared" si="1024"/>
        <v xml:space="preserve"> </v>
      </c>
      <c r="CG1060" s="116"/>
      <c r="CH1060" s="117"/>
      <c r="CI1060" s="117"/>
      <c r="CJ1060" s="117"/>
      <c r="CK1060" s="472"/>
      <c r="CL1060" s="472"/>
      <c r="CM1060" s="472"/>
      <c r="CN1060" s="472"/>
      <c r="CO1060" s="117"/>
      <c r="CP1060" s="253"/>
      <c r="CQ1060" s="120"/>
      <c r="CR1060" s="224" t="str" cm="1">
        <f t="array" ref="CR1060">IF(AND(SUM(COUNTIF(CG1060:CM1060,{"*不明*","*その他*"})+COUNTIF(CO1060:CP1060,{"*不明*","*その他*"}))&gt;0,CQ1060=""),"その他・不明の場合,10)具体的内容、理由を記入",IF(OR(AND(CI1060=CI$65,COUNTA(CJ1060:CM1060)&lt;4),AND(OR(CI1060=CI$63,CI1060=CI$64,CI1060=CI$66,CI1060=CI$67,CI1060=CI$68,CI1060=""),COUNTA(CJ1060:CM1060)&gt;0)),"3)介護保険認定済→要介護度、認知症自立度、寝たきり度、介護保険サービス記入",IF(OR(AND(OR(CM1060=CM$63,CM1060=CM$64),CN1060=""),AND(OR(CM1060=CM$65,CM1060=CM$66),CN1060&lt;&gt;"")),"7)介護保険サービス受けている/過去受けていた→具体的内容記入"," ")))</f>
        <v xml:space="preserve"> </v>
      </c>
      <c r="CS1060" s="224" t="str">
        <f t="shared" si="1025"/>
        <v xml:space="preserve"> </v>
      </c>
      <c r="CT1060" s="116"/>
      <c r="CU1060" s="253"/>
      <c r="CV1060" s="117"/>
      <c r="CW1060" s="117"/>
      <c r="CX1060" s="253"/>
      <c r="CY1060" s="117"/>
      <c r="CZ1060" s="117"/>
      <c r="DA1060" s="253"/>
      <c r="DB1060" s="117"/>
      <c r="DC1060" s="224" t="str">
        <f t="shared" si="1026"/>
        <v xml:space="preserve"> </v>
      </c>
      <c r="DD1060" s="224" t="str">
        <f t="shared" si="1027"/>
        <v xml:space="preserve"> </v>
      </c>
      <c r="DE1060" s="224" t="str">
        <f t="shared" si="1038"/>
        <v xml:space="preserve"> </v>
      </c>
      <c r="DF1060" s="121"/>
      <c r="DG1060" s="114"/>
      <c r="DH1060" s="704"/>
      <c r="DI1060" s="119"/>
      <c r="DJ1060" s="187"/>
      <c r="DK1060" s="254"/>
      <c r="DL1060" s="224" t="str">
        <f t="shared" si="1039"/>
        <v xml:space="preserve"> </v>
      </c>
      <c r="DM1060" s="224" t="str">
        <f t="shared" si="1028"/>
        <v xml:space="preserve"> </v>
      </c>
      <c r="DN1060" s="474"/>
      <c r="DO1060" s="117"/>
      <c r="DP1060" s="117"/>
      <c r="DQ1060" s="117"/>
      <c r="DR1060" s="117"/>
      <c r="DS1060" s="117"/>
      <c r="DT1060" s="254"/>
      <c r="DU1060" s="476"/>
      <c r="DV1060" s="224" t="str">
        <f t="shared" si="1040"/>
        <v xml:space="preserve"> </v>
      </c>
      <c r="DW1060" s="115"/>
      <c r="DX1060" s="470"/>
      <c r="DY1060" s="117"/>
      <c r="DZ1060" s="704"/>
      <c r="EA1060" s="224" t="str">
        <f t="shared" si="1041"/>
        <v xml:space="preserve"> </v>
      </c>
      <c r="EB1060" s="906"/>
      <c r="EC1060" s="904"/>
      <c r="ED1060" s="904"/>
      <c r="EE1060" s="904"/>
      <c r="EF1060" s="904"/>
      <c r="EG1060" s="904"/>
      <c r="EH1060" s="904"/>
      <c r="EI1060" s="904"/>
      <c r="EJ1060" s="904"/>
      <c r="EK1060" s="905"/>
      <c r="EL1060" s="80"/>
      <c r="EM1060" s="224" t="str">
        <f t="shared" si="1029"/>
        <v xml:space="preserve"> </v>
      </c>
      <c r="EN1060" s="224" t="str">
        <f t="shared" si="1030"/>
        <v xml:space="preserve"> </v>
      </c>
      <c r="EO1060" s="115"/>
      <c r="EP1060" s="1050"/>
      <c r="EQ1060" s="253"/>
      <c r="ER1060" s="117"/>
      <c r="ES1060" s="1258">
        <f t="shared" si="1031"/>
        <v>969</v>
      </c>
      <c r="ET1060" s="224" t="str">
        <f t="shared" si="1032"/>
        <v xml:space="preserve"> </v>
      </c>
      <c r="EU1060" s="477" t="str">
        <f t="shared" si="1033"/>
        <v/>
      </c>
      <c r="EV1060" s="1334" t="str">
        <f t="shared" si="1036"/>
        <v xml:space="preserve"> </v>
      </c>
      <c r="EW1060" s="1332" t="str">
        <f t="shared" si="1080"/>
        <v/>
      </c>
      <c r="EX1060" s="1275" t="str">
        <f t="shared" si="1062"/>
        <v/>
      </c>
      <c r="EY1060" s="1275" t="str">
        <f t="shared" si="1063"/>
        <v/>
      </c>
      <c r="EZ1060" s="1275" t="str">
        <f t="shared" si="1064"/>
        <v/>
      </c>
      <c r="FA1060" s="1275" t="str">
        <f t="shared" si="1065"/>
        <v/>
      </c>
      <c r="FB1060" s="1275" t="str">
        <f t="shared" si="1066"/>
        <v/>
      </c>
      <c r="FC1060" s="1333" t="str">
        <f t="shared" si="1067"/>
        <v/>
      </c>
      <c r="FE1060" s="1234" t="str">
        <f t="shared" si="1068"/>
        <v xml:space="preserve"> </v>
      </c>
      <c r="FF1060" s="1234" t="str">
        <f t="shared" si="1069"/>
        <v xml:space="preserve"> </v>
      </c>
      <c r="FG1060" s="1234" t="str">
        <f t="shared" si="1070"/>
        <v xml:space="preserve"> </v>
      </c>
      <c r="FH1060" s="1234" t="str">
        <f t="shared" si="1071"/>
        <v xml:space="preserve"> </v>
      </c>
      <c r="FI1060" s="1234" t="str">
        <f t="shared" si="1042"/>
        <v xml:space="preserve"> </v>
      </c>
      <c r="FJ1060" s="1234" t="str">
        <f t="shared" si="1072"/>
        <v xml:space="preserve"> </v>
      </c>
      <c r="FK1060" s="1234">
        <f t="shared" si="1043"/>
        <v>0</v>
      </c>
      <c r="FL1060" s="1227"/>
      <c r="FM1060" s="1234" t="str">
        <f t="shared" si="1044"/>
        <v xml:space="preserve"> </v>
      </c>
      <c r="FN1060" s="1234" t="str">
        <f t="shared" si="1045"/>
        <v xml:space="preserve"> </v>
      </c>
      <c r="FO1060" s="1234" t="str">
        <f t="shared" si="1073"/>
        <v xml:space="preserve"> </v>
      </c>
      <c r="FP1060" s="1234" t="str">
        <f t="shared" si="1074"/>
        <v xml:space="preserve"> </v>
      </c>
      <c r="FQ1060" s="1234" t="str">
        <f t="shared" si="1046"/>
        <v xml:space="preserve"> </v>
      </c>
      <c r="FR1060" s="1234" t="str">
        <f t="shared" si="1075"/>
        <v xml:space="preserve"> </v>
      </c>
      <c r="FS1060" s="1234">
        <f t="shared" si="1081"/>
        <v>0</v>
      </c>
      <c r="FT1060" s="1227"/>
      <c r="FU1060" s="1234" t="str">
        <f t="shared" si="1076"/>
        <v xml:space="preserve"> </v>
      </c>
      <c r="FV1060" s="1234" t="str">
        <f t="shared" si="1077"/>
        <v xml:space="preserve"> </v>
      </c>
      <c r="FW1060" s="1234" t="str">
        <f t="shared" si="1078"/>
        <v xml:space="preserve"> </v>
      </c>
      <c r="FX1060" s="1234" t="str">
        <f t="shared" si="1047"/>
        <v xml:space="preserve"> </v>
      </c>
      <c r="FY1060" s="1234" t="str">
        <f t="shared" si="1048"/>
        <v xml:space="preserve"> </v>
      </c>
      <c r="FZ1060" s="1234" t="str">
        <f t="shared" si="1079"/>
        <v xml:space="preserve"> </v>
      </c>
      <c r="GA1060" s="1234">
        <f t="shared" si="1049"/>
        <v>0</v>
      </c>
      <c r="GB1060" s="1227"/>
      <c r="GC1060" s="1234" t="str">
        <f t="shared" si="1050"/>
        <v xml:space="preserve"> </v>
      </c>
      <c r="GD1060" s="1234" t="str">
        <f t="shared" si="1051"/>
        <v xml:space="preserve"> </v>
      </c>
      <c r="GE1060" s="1234" t="str">
        <f t="shared" si="1052"/>
        <v xml:space="preserve"> </v>
      </c>
      <c r="GF1060" s="1234" t="str">
        <f t="shared" si="1053"/>
        <v xml:space="preserve"> </v>
      </c>
      <c r="GG1060" s="1234" t="str">
        <f t="shared" si="1054"/>
        <v xml:space="preserve"> </v>
      </c>
      <c r="GH1060" s="1234" t="str">
        <f t="shared" si="1055"/>
        <v xml:space="preserve"> </v>
      </c>
      <c r="GI1060" s="1234" t="str">
        <f t="shared" si="1056"/>
        <v xml:space="preserve"> </v>
      </c>
      <c r="GJ1060" s="1234" t="str">
        <f t="shared" si="1057"/>
        <v xml:space="preserve"> </v>
      </c>
      <c r="GK1060" s="1234" t="str">
        <f t="shared" si="1058"/>
        <v xml:space="preserve"> </v>
      </c>
      <c r="GL1060" s="1234" t="str">
        <f t="shared" si="1059"/>
        <v xml:space="preserve"> </v>
      </c>
      <c r="GM1060" s="1234" t="str">
        <f t="shared" si="1060"/>
        <v xml:space="preserve"> </v>
      </c>
      <c r="GN1060" s="1234">
        <f t="shared" si="1061"/>
        <v>0</v>
      </c>
    </row>
    <row r="1061" spans="1:196" s="100" customFormat="1" ht="27" customHeight="1" thickTop="1" thickBot="1">
      <c r="A1061" s="1208">
        <f>【A票】【D票】!$D$10</f>
        <v>0</v>
      </c>
      <c r="B1061" s="1212">
        <f>【A票】【D票】!$H$10</f>
        <v>0</v>
      </c>
      <c r="C1061" s="1213" t="str">
        <f>【A票】【D票】!$K$10</f>
        <v xml:space="preserve"> </v>
      </c>
      <c r="D1061" s="1214">
        <f t="shared" si="1035"/>
        <v>970</v>
      </c>
      <c r="E1061" s="914"/>
      <c r="F1061" s="467"/>
      <c r="G1061" s="469"/>
      <c r="H1061" s="224" t="str">
        <f t="shared" si="1021"/>
        <v xml:space="preserve"> </v>
      </c>
      <c r="I1061" s="704"/>
      <c r="J1061" s="117"/>
      <c r="K1061" s="117"/>
      <c r="L1061" s="117"/>
      <c r="M1061" s="117"/>
      <c r="N1061" s="117"/>
      <c r="O1061" s="117"/>
      <c r="P1061" s="117"/>
      <c r="Q1061" s="117"/>
      <c r="R1061" s="117"/>
      <c r="S1061" s="117"/>
      <c r="T1061" s="254"/>
      <c r="U1061" s="646"/>
      <c r="V1061" s="646"/>
      <c r="W1061" s="114"/>
      <c r="X1061" s="254"/>
      <c r="Y1061" s="224" t="str">
        <f t="shared" si="1022"/>
        <v xml:space="preserve"> </v>
      </c>
      <c r="Z1061" s="579"/>
      <c r="AA1061" s="704"/>
      <c r="AB1061" s="119"/>
      <c r="AC1061" s="224" t="str">
        <f t="shared" si="1037"/>
        <v xml:space="preserve"> </v>
      </c>
      <c r="AD1061" s="115"/>
      <c r="AE1061" s="253"/>
      <c r="AF1061" s="704"/>
      <c r="AG1061" s="727"/>
      <c r="AH1061" s="727"/>
      <c r="AI1061" s="727"/>
      <c r="AJ1061" s="727"/>
      <c r="AK1061" s="591"/>
      <c r="AL1061" s="727"/>
      <c r="AM1061" s="727"/>
      <c r="AN1061" s="727"/>
      <c r="AO1061" s="727"/>
      <c r="AP1061" s="727"/>
      <c r="AQ1061" s="727"/>
      <c r="AR1061" s="727"/>
      <c r="AS1061" s="727"/>
      <c r="AT1061" s="727"/>
      <c r="AU1061" s="727"/>
      <c r="AV1061" s="727"/>
      <c r="AW1061" s="727"/>
      <c r="AX1061" s="727"/>
      <c r="AY1061" s="727"/>
      <c r="AZ1061" s="727"/>
      <c r="BA1061" s="727"/>
      <c r="BB1061" s="727"/>
      <c r="BC1061" s="821"/>
      <c r="BD1061" s="727"/>
      <c r="BE1061" s="727"/>
      <c r="BF1061" s="727"/>
      <c r="BG1061" s="727"/>
      <c r="BH1061" s="727"/>
      <c r="BI1061" s="727"/>
      <c r="BJ1061" s="727"/>
      <c r="BK1061" s="727"/>
      <c r="BL1061" s="821"/>
      <c r="BM1061" s="727"/>
      <c r="BN1061" s="727"/>
      <c r="BO1061" s="727"/>
      <c r="BP1061" s="727"/>
      <c r="BQ1061" s="727"/>
      <c r="BR1061" s="821"/>
      <c r="BS1061" s="727"/>
      <c r="BT1061" s="727"/>
      <c r="BU1061" s="727"/>
      <c r="BV1061" s="591"/>
      <c r="BW1061" s="224" t="str">
        <f t="shared" si="1034"/>
        <v xml:space="preserve"> </v>
      </c>
      <c r="BX1061" s="471">
        <f t="shared" si="1023"/>
        <v>970</v>
      </c>
      <c r="BY1061" s="117"/>
      <c r="BZ1061" s="117"/>
      <c r="CA1061" s="117"/>
      <c r="CB1061" s="117"/>
      <c r="CC1061" s="117"/>
      <c r="CD1061" s="461"/>
      <c r="CE1061" s="236"/>
      <c r="CF1061" s="224" t="str">
        <f t="shared" si="1024"/>
        <v xml:space="preserve"> </v>
      </c>
      <c r="CG1061" s="116"/>
      <c r="CH1061" s="117"/>
      <c r="CI1061" s="117"/>
      <c r="CJ1061" s="117"/>
      <c r="CK1061" s="472"/>
      <c r="CL1061" s="472"/>
      <c r="CM1061" s="472"/>
      <c r="CN1061" s="472"/>
      <c r="CO1061" s="117"/>
      <c r="CP1061" s="253"/>
      <c r="CQ1061" s="120"/>
      <c r="CR1061" s="224" t="str" cm="1">
        <f t="array" ref="CR1061">IF(AND(SUM(COUNTIF(CG1061:CM1061,{"*不明*","*その他*"})+COUNTIF(CO1061:CP1061,{"*不明*","*その他*"}))&gt;0,CQ1061=""),"その他・不明の場合,10)具体的内容、理由を記入",IF(OR(AND(CI1061=CI$65,COUNTA(CJ1061:CM1061)&lt;4),AND(OR(CI1061=CI$63,CI1061=CI$64,CI1061=CI$66,CI1061=CI$67,CI1061=CI$68,CI1061=""),COUNTA(CJ1061:CM1061)&gt;0)),"3)介護保険認定済→要介護度、認知症自立度、寝たきり度、介護保険サービス記入",IF(OR(AND(OR(CM1061=CM$63,CM1061=CM$64),CN1061=""),AND(OR(CM1061=CM$65,CM1061=CM$66),CN1061&lt;&gt;"")),"7)介護保険サービス受けている/過去受けていた→具体的内容記入"," ")))</f>
        <v xml:space="preserve"> </v>
      </c>
      <c r="CS1061" s="224" t="str">
        <f t="shared" si="1025"/>
        <v xml:space="preserve"> </v>
      </c>
      <c r="CT1061" s="116"/>
      <c r="CU1061" s="253"/>
      <c r="CV1061" s="117"/>
      <c r="CW1061" s="117"/>
      <c r="CX1061" s="253"/>
      <c r="CY1061" s="117"/>
      <c r="CZ1061" s="117"/>
      <c r="DA1061" s="253"/>
      <c r="DB1061" s="117"/>
      <c r="DC1061" s="224" t="str">
        <f t="shared" si="1026"/>
        <v xml:space="preserve"> </v>
      </c>
      <c r="DD1061" s="224" t="str">
        <f t="shared" si="1027"/>
        <v xml:space="preserve"> </v>
      </c>
      <c r="DE1061" s="224" t="str">
        <f t="shared" si="1038"/>
        <v xml:space="preserve"> </v>
      </c>
      <c r="DF1061" s="121"/>
      <c r="DG1061" s="114"/>
      <c r="DH1061" s="704"/>
      <c r="DI1061" s="119"/>
      <c r="DJ1061" s="187"/>
      <c r="DK1061" s="254"/>
      <c r="DL1061" s="224" t="str">
        <f t="shared" si="1039"/>
        <v xml:space="preserve"> </v>
      </c>
      <c r="DM1061" s="224" t="str">
        <f t="shared" si="1028"/>
        <v xml:space="preserve"> </v>
      </c>
      <c r="DN1061" s="474"/>
      <c r="DO1061" s="117"/>
      <c r="DP1061" s="117"/>
      <c r="DQ1061" s="117"/>
      <c r="DR1061" s="117"/>
      <c r="DS1061" s="117"/>
      <c r="DT1061" s="254"/>
      <c r="DU1061" s="476"/>
      <c r="DV1061" s="224" t="str">
        <f t="shared" si="1040"/>
        <v xml:space="preserve"> </v>
      </c>
      <c r="DW1061" s="115"/>
      <c r="DX1061" s="470"/>
      <c r="DY1061" s="117"/>
      <c r="DZ1061" s="704"/>
      <c r="EA1061" s="224" t="str">
        <f t="shared" si="1041"/>
        <v xml:space="preserve"> </v>
      </c>
      <c r="EB1061" s="906"/>
      <c r="EC1061" s="904"/>
      <c r="ED1061" s="904"/>
      <c r="EE1061" s="904"/>
      <c r="EF1061" s="904"/>
      <c r="EG1061" s="904"/>
      <c r="EH1061" s="904"/>
      <c r="EI1061" s="904"/>
      <c r="EJ1061" s="904"/>
      <c r="EK1061" s="905"/>
      <c r="EL1061" s="80"/>
      <c r="EM1061" s="224" t="str">
        <f t="shared" si="1029"/>
        <v xml:space="preserve"> </v>
      </c>
      <c r="EN1061" s="224" t="str">
        <f t="shared" si="1030"/>
        <v xml:space="preserve"> </v>
      </c>
      <c r="EO1061" s="115"/>
      <c r="EP1061" s="1050"/>
      <c r="EQ1061" s="253"/>
      <c r="ER1061" s="117"/>
      <c r="ES1061" s="1258">
        <f t="shared" si="1031"/>
        <v>970</v>
      </c>
      <c r="ET1061" s="224" t="str">
        <f t="shared" si="1032"/>
        <v xml:space="preserve"> </v>
      </c>
      <c r="EU1061" s="477" t="str">
        <f t="shared" si="1033"/>
        <v/>
      </c>
      <c r="EV1061" s="1334" t="str">
        <f t="shared" si="1036"/>
        <v xml:space="preserve"> </v>
      </c>
      <c r="EW1061" s="1332" t="str">
        <f t="shared" si="1080"/>
        <v/>
      </c>
      <c r="EX1061" s="1275" t="str">
        <f t="shared" si="1062"/>
        <v/>
      </c>
      <c r="EY1061" s="1275" t="str">
        <f t="shared" si="1063"/>
        <v/>
      </c>
      <c r="EZ1061" s="1275" t="str">
        <f t="shared" si="1064"/>
        <v/>
      </c>
      <c r="FA1061" s="1275" t="str">
        <f t="shared" si="1065"/>
        <v/>
      </c>
      <c r="FB1061" s="1275" t="str">
        <f t="shared" si="1066"/>
        <v/>
      </c>
      <c r="FC1061" s="1333" t="str">
        <f t="shared" si="1067"/>
        <v/>
      </c>
      <c r="FE1061" s="1234" t="str">
        <f t="shared" si="1068"/>
        <v xml:space="preserve"> </v>
      </c>
      <c r="FF1061" s="1234" t="str">
        <f t="shared" si="1069"/>
        <v xml:space="preserve"> </v>
      </c>
      <c r="FG1061" s="1234" t="str">
        <f t="shared" si="1070"/>
        <v xml:space="preserve"> </v>
      </c>
      <c r="FH1061" s="1234" t="str">
        <f t="shared" si="1071"/>
        <v xml:space="preserve"> </v>
      </c>
      <c r="FI1061" s="1234" t="str">
        <f t="shared" si="1042"/>
        <v xml:space="preserve"> </v>
      </c>
      <c r="FJ1061" s="1234" t="str">
        <f t="shared" si="1072"/>
        <v xml:space="preserve"> </v>
      </c>
      <c r="FK1061" s="1234">
        <f t="shared" si="1043"/>
        <v>0</v>
      </c>
      <c r="FL1061" s="1227"/>
      <c r="FM1061" s="1234" t="str">
        <f t="shared" si="1044"/>
        <v xml:space="preserve"> </v>
      </c>
      <c r="FN1061" s="1234" t="str">
        <f t="shared" si="1045"/>
        <v xml:space="preserve"> </v>
      </c>
      <c r="FO1061" s="1234" t="str">
        <f t="shared" si="1073"/>
        <v xml:space="preserve"> </v>
      </c>
      <c r="FP1061" s="1234" t="str">
        <f t="shared" si="1074"/>
        <v xml:space="preserve"> </v>
      </c>
      <c r="FQ1061" s="1234" t="str">
        <f t="shared" si="1046"/>
        <v xml:space="preserve"> </v>
      </c>
      <c r="FR1061" s="1234" t="str">
        <f t="shared" si="1075"/>
        <v xml:space="preserve"> </v>
      </c>
      <c r="FS1061" s="1234">
        <f t="shared" si="1081"/>
        <v>0</v>
      </c>
      <c r="FT1061" s="1227"/>
      <c r="FU1061" s="1234" t="str">
        <f t="shared" si="1076"/>
        <v xml:space="preserve"> </v>
      </c>
      <c r="FV1061" s="1234" t="str">
        <f t="shared" si="1077"/>
        <v xml:space="preserve"> </v>
      </c>
      <c r="FW1061" s="1234" t="str">
        <f t="shared" si="1078"/>
        <v xml:space="preserve"> </v>
      </c>
      <c r="FX1061" s="1234" t="str">
        <f t="shared" si="1047"/>
        <v xml:space="preserve"> </v>
      </c>
      <c r="FY1061" s="1234" t="str">
        <f t="shared" si="1048"/>
        <v xml:space="preserve"> </v>
      </c>
      <c r="FZ1061" s="1234" t="str">
        <f t="shared" si="1079"/>
        <v xml:space="preserve"> </v>
      </c>
      <c r="GA1061" s="1234">
        <f t="shared" si="1049"/>
        <v>0</v>
      </c>
      <c r="GB1061" s="1227"/>
      <c r="GC1061" s="1234" t="str">
        <f t="shared" si="1050"/>
        <v xml:space="preserve"> </v>
      </c>
      <c r="GD1061" s="1234" t="str">
        <f t="shared" si="1051"/>
        <v xml:space="preserve"> </v>
      </c>
      <c r="GE1061" s="1234" t="str">
        <f t="shared" si="1052"/>
        <v xml:space="preserve"> </v>
      </c>
      <c r="GF1061" s="1234" t="str">
        <f t="shared" si="1053"/>
        <v xml:space="preserve"> </v>
      </c>
      <c r="GG1061" s="1234" t="str">
        <f t="shared" si="1054"/>
        <v xml:space="preserve"> </v>
      </c>
      <c r="GH1061" s="1234" t="str">
        <f t="shared" si="1055"/>
        <v xml:space="preserve"> </v>
      </c>
      <c r="GI1061" s="1234" t="str">
        <f t="shared" si="1056"/>
        <v xml:space="preserve"> </v>
      </c>
      <c r="GJ1061" s="1234" t="str">
        <f t="shared" si="1057"/>
        <v xml:space="preserve"> </v>
      </c>
      <c r="GK1061" s="1234" t="str">
        <f t="shared" si="1058"/>
        <v xml:space="preserve"> </v>
      </c>
      <c r="GL1061" s="1234" t="str">
        <f t="shared" si="1059"/>
        <v xml:space="preserve"> </v>
      </c>
      <c r="GM1061" s="1234" t="str">
        <f t="shared" si="1060"/>
        <v xml:space="preserve"> </v>
      </c>
      <c r="GN1061" s="1234">
        <f t="shared" si="1061"/>
        <v>0</v>
      </c>
    </row>
    <row r="1062" spans="1:196" s="100" customFormat="1" ht="27" customHeight="1" thickTop="1" thickBot="1">
      <c r="A1062" s="1208">
        <f>【A票】【D票】!$D$10</f>
        <v>0</v>
      </c>
      <c r="B1062" s="1212">
        <f>【A票】【D票】!$H$10</f>
        <v>0</v>
      </c>
      <c r="C1062" s="1213" t="str">
        <f>【A票】【D票】!$K$10</f>
        <v xml:space="preserve"> </v>
      </c>
      <c r="D1062" s="1214">
        <f t="shared" si="1035"/>
        <v>971</v>
      </c>
      <c r="E1062" s="914"/>
      <c r="F1062" s="467"/>
      <c r="G1062" s="469"/>
      <c r="H1062" s="224" t="str">
        <f t="shared" si="1021"/>
        <v xml:space="preserve"> </v>
      </c>
      <c r="I1062" s="704"/>
      <c r="J1062" s="117"/>
      <c r="K1062" s="117"/>
      <c r="L1062" s="117"/>
      <c r="M1062" s="117"/>
      <c r="N1062" s="117"/>
      <c r="O1062" s="117"/>
      <c r="P1062" s="117"/>
      <c r="Q1062" s="117"/>
      <c r="R1062" s="117"/>
      <c r="S1062" s="117"/>
      <c r="T1062" s="254"/>
      <c r="U1062" s="646"/>
      <c r="V1062" s="646"/>
      <c r="W1062" s="114"/>
      <c r="X1062" s="254"/>
      <c r="Y1062" s="224" t="str">
        <f t="shared" si="1022"/>
        <v xml:space="preserve"> </v>
      </c>
      <c r="Z1062" s="579"/>
      <c r="AA1062" s="704"/>
      <c r="AB1062" s="119"/>
      <c r="AC1062" s="224" t="str">
        <f t="shared" si="1037"/>
        <v xml:space="preserve"> </v>
      </c>
      <c r="AD1062" s="115"/>
      <c r="AE1062" s="253"/>
      <c r="AF1062" s="704"/>
      <c r="AG1062" s="727"/>
      <c r="AH1062" s="727"/>
      <c r="AI1062" s="727"/>
      <c r="AJ1062" s="727"/>
      <c r="AK1062" s="591"/>
      <c r="AL1062" s="727"/>
      <c r="AM1062" s="727"/>
      <c r="AN1062" s="727"/>
      <c r="AO1062" s="727"/>
      <c r="AP1062" s="727"/>
      <c r="AQ1062" s="727"/>
      <c r="AR1062" s="727"/>
      <c r="AS1062" s="727"/>
      <c r="AT1062" s="727"/>
      <c r="AU1062" s="727"/>
      <c r="AV1062" s="727"/>
      <c r="AW1062" s="727"/>
      <c r="AX1062" s="727"/>
      <c r="AY1062" s="727"/>
      <c r="AZ1062" s="727"/>
      <c r="BA1062" s="727"/>
      <c r="BB1062" s="727"/>
      <c r="BC1062" s="821"/>
      <c r="BD1062" s="727"/>
      <c r="BE1062" s="727"/>
      <c r="BF1062" s="727"/>
      <c r="BG1062" s="727"/>
      <c r="BH1062" s="727"/>
      <c r="BI1062" s="727"/>
      <c r="BJ1062" s="727"/>
      <c r="BK1062" s="727"/>
      <c r="BL1062" s="821"/>
      <c r="BM1062" s="727"/>
      <c r="BN1062" s="727"/>
      <c r="BO1062" s="727"/>
      <c r="BP1062" s="727"/>
      <c r="BQ1062" s="727"/>
      <c r="BR1062" s="821"/>
      <c r="BS1062" s="727"/>
      <c r="BT1062" s="727"/>
      <c r="BU1062" s="727"/>
      <c r="BV1062" s="591"/>
      <c r="BW1062" s="224" t="str">
        <f t="shared" si="1034"/>
        <v xml:space="preserve"> </v>
      </c>
      <c r="BX1062" s="471">
        <f t="shared" si="1023"/>
        <v>971</v>
      </c>
      <c r="BY1062" s="117"/>
      <c r="BZ1062" s="117"/>
      <c r="CA1062" s="117"/>
      <c r="CB1062" s="117"/>
      <c r="CC1062" s="117"/>
      <c r="CD1062" s="461"/>
      <c r="CE1062" s="236"/>
      <c r="CF1062" s="224" t="str">
        <f t="shared" si="1024"/>
        <v xml:space="preserve"> </v>
      </c>
      <c r="CG1062" s="116"/>
      <c r="CH1062" s="117"/>
      <c r="CI1062" s="117"/>
      <c r="CJ1062" s="117"/>
      <c r="CK1062" s="472"/>
      <c r="CL1062" s="472"/>
      <c r="CM1062" s="472"/>
      <c r="CN1062" s="472"/>
      <c r="CO1062" s="117"/>
      <c r="CP1062" s="253"/>
      <c r="CQ1062" s="120"/>
      <c r="CR1062" s="224" t="str" cm="1">
        <f t="array" ref="CR1062">IF(AND(SUM(COUNTIF(CG1062:CM1062,{"*不明*","*その他*"})+COUNTIF(CO1062:CP1062,{"*不明*","*その他*"}))&gt;0,CQ1062=""),"その他・不明の場合,10)具体的内容、理由を記入",IF(OR(AND(CI1062=CI$65,COUNTA(CJ1062:CM1062)&lt;4),AND(OR(CI1062=CI$63,CI1062=CI$64,CI1062=CI$66,CI1062=CI$67,CI1062=CI$68,CI1062=""),COUNTA(CJ1062:CM1062)&gt;0)),"3)介護保険認定済→要介護度、認知症自立度、寝たきり度、介護保険サービス記入",IF(OR(AND(OR(CM1062=CM$63,CM1062=CM$64),CN1062=""),AND(OR(CM1062=CM$65,CM1062=CM$66),CN1062&lt;&gt;"")),"7)介護保険サービス受けている/過去受けていた→具体的内容記入"," ")))</f>
        <v xml:space="preserve"> </v>
      </c>
      <c r="CS1062" s="224" t="str">
        <f t="shared" si="1025"/>
        <v xml:space="preserve"> </v>
      </c>
      <c r="CT1062" s="116"/>
      <c r="CU1062" s="253"/>
      <c r="CV1062" s="117"/>
      <c r="CW1062" s="117"/>
      <c r="CX1062" s="253"/>
      <c r="CY1062" s="117"/>
      <c r="CZ1062" s="117"/>
      <c r="DA1062" s="253"/>
      <c r="DB1062" s="117"/>
      <c r="DC1062" s="224" t="str">
        <f t="shared" si="1026"/>
        <v xml:space="preserve"> </v>
      </c>
      <c r="DD1062" s="224" t="str">
        <f t="shared" si="1027"/>
        <v xml:space="preserve"> </v>
      </c>
      <c r="DE1062" s="224" t="str">
        <f t="shared" si="1038"/>
        <v xml:space="preserve"> </v>
      </c>
      <c r="DF1062" s="121"/>
      <c r="DG1062" s="114"/>
      <c r="DH1062" s="704"/>
      <c r="DI1062" s="119"/>
      <c r="DJ1062" s="187"/>
      <c r="DK1062" s="254"/>
      <c r="DL1062" s="224" t="str">
        <f t="shared" si="1039"/>
        <v xml:space="preserve"> </v>
      </c>
      <c r="DM1062" s="224" t="str">
        <f t="shared" si="1028"/>
        <v xml:space="preserve"> </v>
      </c>
      <c r="DN1062" s="474"/>
      <c r="DO1062" s="117"/>
      <c r="DP1062" s="117"/>
      <c r="DQ1062" s="117"/>
      <c r="DR1062" s="117"/>
      <c r="DS1062" s="117"/>
      <c r="DT1062" s="254"/>
      <c r="DU1062" s="476"/>
      <c r="DV1062" s="224" t="str">
        <f t="shared" si="1040"/>
        <v xml:space="preserve"> </v>
      </c>
      <c r="DW1062" s="115"/>
      <c r="DX1062" s="470"/>
      <c r="DY1062" s="117"/>
      <c r="DZ1062" s="704"/>
      <c r="EA1062" s="224" t="str">
        <f t="shared" si="1041"/>
        <v xml:space="preserve"> </v>
      </c>
      <c r="EB1062" s="906"/>
      <c r="EC1062" s="904"/>
      <c r="ED1062" s="904"/>
      <c r="EE1062" s="904"/>
      <c r="EF1062" s="904"/>
      <c r="EG1062" s="904"/>
      <c r="EH1062" s="904"/>
      <c r="EI1062" s="904"/>
      <c r="EJ1062" s="904"/>
      <c r="EK1062" s="905"/>
      <c r="EL1062" s="80"/>
      <c r="EM1062" s="224" t="str">
        <f t="shared" si="1029"/>
        <v xml:space="preserve"> </v>
      </c>
      <c r="EN1062" s="224" t="str">
        <f t="shared" si="1030"/>
        <v xml:space="preserve"> </v>
      </c>
      <c r="EO1062" s="115"/>
      <c r="EP1062" s="1050"/>
      <c r="EQ1062" s="253"/>
      <c r="ER1062" s="117"/>
      <c r="ES1062" s="1258">
        <f t="shared" si="1031"/>
        <v>971</v>
      </c>
      <c r="ET1062" s="224" t="str">
        <f t="shared" si="1032"/>
        <v xml:space="preserve"> </v>
      </c>
      <c r="EU1062" s="477" t="str">
        <f t="shared" si="1033"/>
        <v/>
      </c>
      <c r="EV1062" s="1334" t="str">
        <f t="shared" si="1036"/>
        <v xml:space="preserve"> </v>
      </c>
      <c r="EW1062" s="1332" t="str">
        <f t="shared" si="1080"/>
        <v/>
      </c>
      <c r="EX1062" s="1275" t="str">
        <f t="shared" si="1062"/>
        <v/>
      </c>
      <c r="EY1062" s="1275" t="str">
        <f t="shared" si="1063"/>
        <v/>
      </c>
      <c r="EZ1062" s="1275" t="str">
        <f t="shared" si="1064"/>
        <v/>
      </c>
      <c r="FA1062" s="1275" t="str">
        <f t="shared" si="1065"/>
        <v/>
      </c>
      <c r="FB1062" s="1275" t="str">
        <f t="shared" si="1066"/>
        <v/>
      </c>
      <c r="FC1062" s="1333" t="str">
        <f t="shared" si="1067"/>
        <v/>
      </c>
      <c r="FE1062" s="1234" t="str">
        <f t="shared" si="1068"/>
        <v xml:space="preserve"> </v>
      </c>
      <c r="FF1062" s="1234" t="str">
        <f t="shared" si="1069"/>
        <v xml:space="preserve"> </v>
      </c>
      <c r="FG1062" s="1234" t="str">
        <f t="shared" si="1070"/>
        <v xml:space="preserve"> </v>
      </c>
      <c r="FH1062" s="1234" t="str">
        <f t="shared" si="1071"/>
        <v xml:space="preserve"> </v>
      </c>
      <c r="FI1062" s="1234" t="str">
        <f t="shared" si="1042"/>
        <v xml:space="preserve"> </v>
      </c>
      <c r="FJ1062" s="1234" t="str">
        <f t="shared" si="1072"/>
        <v xml:space="preserve"> </v>
      </c>
      <c r="FK1062" s="1234">
        <f t="shared" si="1043"/>
        <v>0</v>
      </c>
      <c r="FL1062" s="1227"/>
      <c r="FM1062" s="1234" t="str">
        <f t="shared" si="1044"/>
        <v xml:space="preserve"> </v>
      </c>
      <c r="FN1062" s="1234" t="str">
        <f t="shared" si="1045"/>
        <v xml:space="preserve"> </v>
      </c>
      <c r="FO1062" s="1234" t="str">
        <f t="shared" si="1073"/>
        <v xml:space="preserve"> </v>
      </c>
      <c r="FP1062" s="1234" t="str">
        <f t="shared" si="1074"/>
        <v xml:space="preserve"> </v>
      </c>
      <c r="FQ1062" s="1234" t="str">
        <f t="shared" si="1046"/>
        <v xml:space="preserve"> </v>
      </c>
      <c r="FR1062" s="1234" t="str">
        <f t="shared" si="1075"/>
        <v xml:space="preserve"> </v>
      </c>
      <c r="FS1062" s="1234">
        <f t="shared" si="1081"/>
        <v>0</v>
      </c>
      <c r="FT1062" s="1227"/>
      <c r="FU1062" s="1234" t="str">
        <f t="shared" si="1076"/>
        <v xml:space="preserve"> </v>
      </c>
      <c r="FV1062" s="1234" t="str">
        <f t="shared" si="1077"/>
        <v xml:space="preserve"> </v>
      </c>
      <c r="FW1062" s="1234" t="str">
        <f t="shared" si="1078"/>
        <v xml:space="preserve"> </v>
      </c>
      <c r="FX1062" s="1234" t="str">
        <f t="shared" si="1047"/>
        <v xml:space="preserve"> </v>
      </c>
      <c r="FY1062" s="1234" t="str">
        <f t="shared" si="1048"/>
        <v xml:space="preserve"> </v>
      </c>
      <c r="FZ1062" s="1234" t="str">
        <f t="shared" si="1079"/>
        <v xml:space="preserve"> </v>
      </c>
      <c r="GA1062" s="1234">
        <f t="shared" si="1049"/>
        <v>0</v>
      </c>
      <c r="GB1062" s="1227"/>
      <c r="GC1062" s="1234" t="str">
        <f t="shared" si="1050"/>
        <v xml:space="preserve"> </v>
      </c>
      <c r="GD1062" s="1234" t="str">
        <f t="shared" si="1051"/>
        <v xml:space="preserve"> </v>
      </c>
      <c r="GE1062" s="1234" t="str">
        <f t="shared" si="1052"/>
        <v xml:space="preserve"> </v>
      </c>
      <c r="GF1062" s="1234" t="str">
        <f t="shared" si="1053"/>
        <v xml:space="preserve"> </v>
      </c>
      <c r="GG1062" s="1234" t="str">
        <f t="shared" si="1054"/>
        <v xml:space="preserve"> </v>
      </c>
      <c r="GH1062" s="1234" t="str">
        <f t="shared" si="1055"/>
        <v xml:space="preserve"> </v>
      </c>
      <c r="GI1062" s="1234" t="str">
        <f t="shared" si="1056"/>
        <v xml:space="preserve"> </v>
      </c>
      <c r="GJ1062" s="1234" t="str">
        <f t="shared" si="1057"/>
        <v xml:space="preserve"> </v>
      </c>
      <c r="GK1062" s="1234" t="str">
        <f t="shared" si="1058"/>
        <v xml:space="preserve"> </v>
      </c>
      <c r="GL1062" s="1234" t="str">
        <f t="shared" si="1059"/>
        <v xml:space="preserve"> </v>
      </c>
      <c r="GM1062" s="1234" t="str">
        <f t="shared" si="1060"/>
        <v xml:space="preserve"> </v>
      </c>
      <c r="GN1062" s="1234">
        <f t="shared" si="1061"/>
        <v>0</v>
      </c>
    </row>
    <row r="1063" spans="1:196" s="100" customFormat="1" ht="27" customHeight="1" thickTop="1" thickBot="1">
      <c r="A1063" s="1208">
        <f>【A票】【D票】!$D$10</f>
        <v>0</v>
      </c>
      <c r="B1063" s="1212">
        <f>【A票】【D票】!$H$10</f>
        <v>0</v>
      </c>
      <c r="C1063" s="1213" t="str">
        <f>【A票】【D票】!$K$10</f>
        <v xml:space="preserve"> </v>
      </c>
      <c r="D1063" s="1214">
        <f t="shared" si="1035"/>
        <v>972</v>
      </c>
      <c r="E1063" s="914"/>
      <c r="F1063" s="467"/>
      <c r="G1063" s="469"/>
      <c r="H1063" s="224" t="str">
        <f t="shared" si="1021"/>
        <v xml:space="preserve"> </v>
      </c>
      <c r="I1063" s="704"/>
      <c r="J1063" s="117"/>
      <c r="K1063" s="117"/>
      <c r="L1063" s="117"/>
      <c r="M1063" s="117"/>
      <c r="N1063" s="117"/>
      <c r="O1063" s="117"/>
      <c r="P1063" s="117"/>
      <c r="Q1063" s="117"/>
      <c r="R1063" s="117"/>
      <c r="S1063" s="117"/>
      <c r="T1063" s="254"/>
      <c r="U1063" s="646"/>
      <c r="V1063" s="646"/>
      <c r="W1063" s="114"/>
      <c r="X1063" s="254"/>
      <c r="Y1063" s="224" t="str">
        <f t="shared" si="1022"/>
        <v xml:space="preserve"> </v>
      </c>
      <c r="Z1063" s="579"/>
      <c r="AA1063" s="704"/>
      <c r="AB1063" s="119"/>
      <c r="AC1063" s="224" t="str">
        <f t="shared" si="1037"/>
        <v xml:space="preserve"> </v>
      </c>
      <c r="AD1063" s="115"/>
      <c r="AE1063" s="253"/>
      <c r="AF1063" s="704"/>
      <c r="AG1063" s="727"/>
      <c r="AH1063" s="727"/>
      <c r="AI1063" s="727"/>
      <c r="AJ1063" s="727"/>
      <c r="AK1063" s="591"/>
      <c r="AL1063" s="727"/>
      <c r="AM1063" s="727"/>
      <c r="AN1063" s="727"/>
      <c r="AO1063" s="727"/>
      <c r="AP1063" s="727"/>
      <c r="AQ1063" s="727"/>
      <c r="AR1063" s="727"/>
      <c r="AS1063" s="727"/>
      <c r="AT1063" s="727"/>
      <c r="AU1063" s="727"/>
      <c r="AV1063" s="727"/>
      <c r="AW1063" s="727"/>
      <c r="AX1063" s="727"/>
      <c r="AY1063" s="727"/>
      <c r="AZ1063" s="727"/>
      <c r="BA1063" s="727"/>
      <c r="BB1063" s="727"/>
      <c r="BC1063" s="821"/>
      <c r="BD1063" s="727"/>
      <c r="BE1063" s="727"/>
      <c r="BF1063" s="727"/>
      <c r="BG1063" s="727"/>
      <c r="BH1063" s="727"/>
      <c r="BI1063" s="727"/>
      <c r="BJ1063" s="727"/>
      <c r="BK1063" s="727"/>
      <c r="BL1063" s="821"/>
      <c r="BM1063" s="727"/>
      <c r="BN1063" s="727"/>
      <c r="BO1063" s="727"/>
      <c r="BP1063" s="727"/>
      <c r="BQ1063" s="727"/>
      <c r="BR1063" s="821"/>
      <c r="BS1063" s="727"/>
      <c r="BT1063" s="727"/>
      <c r="BU1063" s="727"/>
      <c r="BV1063" s="591"/>
      <c r="BW1063" s="224" t="str">
        <f t="shared" si="1034"/>
        <v xml:space="preserve"> </v>
      </c>
      <c r="BX1063" s="471">
        <f t="shared" si="1023"/>
        <v>972</v>
      </c>
      <c r="BY1063" s="117"/>
      <c r="BZ1063" s="117"/>
      <c r="CA1063" s="117"/>
      <c r="CB1063" s="117"/>
      <c r="CC1063" s="117"/>
      <c r="CD1063" s="461"/>
      <c r="CE1063" s="236"/>
      <c r="CF1063" s="224" t="str">
        <f t="shared" si="1024"/>
        <v xml:space="preserve"> </v>
      </c>
      <c r="CG1063" s="116"/>
      <c r="CH1063" s="117"/>
      <c r="CI1063" s="117"/>
      <c r="CJ1063" s="117"/>
      <c r="CK1063" s="472"/>
      <c r="CL1063" s="472"/>
      <c r="CM1063" s="472"/>
      <c r="CN1063" s="472"/>
      <c r="CO1063" s="117"/>
      <c r="CP1063" s="253"/>
      <c r="CQ1063" s="120"/>
      <c r="CR1063" s="224" t="str" cm="1">
        <f t="array" ref="CR1063">IF(AND(SUM(COUNTIF(CG1063:CM1063,{"*不明*","*その他*"})+COUNTIF(CO1063:CP1063,{"*不明*","*その他*"}))&gt;0,CQ1063=""),"その他・不明の場合,10)具体的内容、理由を記入",IF(OR(AND(CI1063=CI$65,COUNTA(CJ1063:CM1063)&lt;4),AND(OR(CI1063=CI$63,CI1063=CI$64,CI1063=CI$66,CI1063=CI$67,CI1063=CI$68,CI1063=""),COUNTA(CJ1063:CM1063)&gt;0)),"3)介護保険認定済→要介護度、認知症自立度、寝たきり度、介護保険サービス記入",IF(OR(AND(OR(CM1063=CM$63,CM1063=CM$64),CN1063=""),AND(OR(CM1063=CM$65,CM1063=CM$66),CN1063&lt;&gt;"")),"7)介護保険サービス受けている/過去受けていた→具体的内容記入"," ")))</f>
        <v xml:space="preserve"> </v>
      </c>
      <c r="CS1063" s="224" t="str">
        <f t="shared" si="1025"/>
        <v xml:space="preserve"> </v>
      </c>
      <c r="CT1063" s="116"/>
      <c r="CU1063" s="253"/>
      <c r="CV1063" s="117"/>
      <c r="CW1063" s="117"/>
      <c r="CX1063" s="253"/>
      <c r="CY1063" s="117"/>
      <c r="CZ1063" s="117"/>
      <c r="DA1063" s="253"/>
      <c r="DB1063" s="117"/>
      <c r="DC1063" s="224" t="str">
        <f t="shared" si="1026"/>
        <v xml:space="preserve"> </v>
      </c>
      <c r="DD1063" s="224" t="str">
        <f t="shared" si="1027"/>
        <v xml:space="preserve"> </v>
      </c>
      <c r="DE1063" s="224" t="str">
        <f t="shared" si="1038"/>
        <v xml:space="preserve"> </v>
      </c>
      <c r="DF1063" s="121"/>
      <c r="DG1063" s="114"/>
      <c r="DH1063" s="704"/>
      <c r="DI1063" s="119"/>
      <c r="DJ1063" s="187"/>
      <c r="DK1063" s="254"/>
      <c r="DL1063" s="224" t="str">
        <f t="shared" si="1039"/>
        <v xml:space="preserve"> </v>
      </c>
      <c r="DM1063" s="224" t="str">
        <f t="shared" si="1028"/>
        <v xml:space="preserve"> </v>
      </c>
      <c r="DN1063" s="474"/>
      <c r="DO1063" s="117"/>
      <c r="DP1063" s="117"/>
      <c r="DQ1063" s="117"/>
      <c r="DR1063" s="117"/>
      <c r="DS1063" s="117"/>
      <c r="DT1063" s="254"/>
      <c r="DU1063" s="476"/>
      <c r="DV1063" s="224" t="str">
        <f t="shared" si="1040"/>
        <v xml:space="preserve"> </v>
      </c>
      <c r="DW1063" s="115"/>
      <c r="DX1063" s="470"/>
      <c r="DY1063" s="117"/>
      <c r="DZ1063" s="704"/>
      <c r="EA1063" s="224" t="str">
        <f t="shared" si="1041"/>
        <v xml:space="preserve"> </v>
      </c>
      <c r="EB1063" s="906"/>
      <c r="EC1063" s="904"/>
      <c r="ED1063" s="904"/>
      <c r="EE1063" s="904"/>
      <c r="EF1063" s="904"/>
      <c r="EG1063" s="904"/>
      <c r="EH1063" s="904"/>
      <c r="EI1063" s="904"/>
      <c r="EJ1063" s="904"/>
      <c r="EK1063" s="905"/>
      <c r="EL1063" s="80"/>
      <c r="EM1063" s="224" t="str">
        <f t="shared" si="1029"/>
        <v xml:space="preserve"> </v>
      </c>
      <c r="EN1063" s="224" t="str">
        <f t="shared" si="1030"/>
        <v xml:space="preserve"> </v>
      </c>
      <c r="EO1063" s="115"/>
      <c r="EP1063" s="1050"/>
      <c r="EQ1063" s="253"/>
      <c r="ER1063" s="117"/>
      <c r="ES1063" s="1258">
        <f t="shared" si="1031"/>
        <v>972</v>
      </c>
      <c r="ET1063" s="224" t="str">
        <f t="shared" si="1032"/>
        <v xml:space="preserve"> </v>
      </c>
      <c r="EU1063" s="477" t="str">
        <f t="shared" si="1033"/>
        <v/>
      </c>
      <c r="EV1063" s="1334" t="str">
        <f t="shared" si="1036"/>
        <v xml:space="preserve"> </v>
      </c>
      <c r="EW1063" s="1332" t="str">
        <f t="shared" si="1080"/>
        <v/>
      </c>
      <c r="EX1063" s="1275" t="str">
        <f t="shared" si="1062"/>
        <v/>
      </c>
      <c r="EY1063" s="1275" t="str">
        <f t="shared" si="1063"/>
        <v/>
      </c>
      <c r="EZ1063" s="1275" t="str">
        <f t="shared" si="1064"/>
        <v/>
      </c>
      <c r="FA1063" s="1275" t="str">
        <f t="shared" si="1065"/>
        <v/>
      </c>
      <c r="FB1063" s="1275" t="str">
        <f t="shared" si="1066"/>
        <v/>
      </c>
      <c r="FC1063" s="1333" t="str">
        <f t="shared" si="1067"/>
        <v/>
      </c>
      <c r="FE1063" s="1234" t="str">
        <f t="shared" si="1068"/>
        <v xml:space="preserve"> </v>
      </c>
      <c r="FF1063" s="1234" t="str">
        <f t="shared" si="1069"/>
        <v xml:space="preserve"> </v>
      </c>
      <c r="FG1063" s="1234" t="str">
        <f t="shared" si="1070"/>
        <v xml:space="preserve"> </v>
      </c>
      <c r="FH1063" s="1234" t="str">
        <f t="shared" si="1071"/>
        <v xml:space="preserve"> </v>
      </c>
      <c r="FI1063" s="1234" t="str">
        <f t="shared" si="1042"/>
        <v xml:space="preserve"> </v>
      </c>
      <c r="FJ1063" s="1234" t="str">
        <f t="shared" si="1072"/>
        <v xml:space="preserve"> </v>
      </c>
      <c r="FK1063" s="1234">
        <f t="shared" si="1043"/>
        <v>0</v>
      </c>
      <c r="FL1063" s="1227"/>
      <c r="FM1063" s="1234" t="str">
        <f t="shared" si="1044"/>
        <v xml:space="preserve"> </v>
      </c>
      <c r="FN1063" s="1234" t="str">
        <f t="shared" si="1045"/>
        <v xml:space="preserve"> </v>
      </c>
      <c r="FO1063" s="1234" t="str">
        <f t="shared" si="1073"/>
        <v xml:space="preserve"> </v>
      </c>
      <c r="FP1063" s="1234" t="str">
        <f t="shared" si="1074"/>
        <v xml:space="preserve"> </v>
      </c>
      <c r="FQ1063" s="1234" t="str">
        <f t="shared" si="1046"/>
        <v xml:space="preserve"> </v>
      </c>
      <c r="FR1063" s="1234" t="str">
        <f t="shared" si="1075"/>
        <v xml:space="preserve"> </v>
      </c>
      <c r="FS1063" s="1234">
        <f t="shared" si="1081"/>
        <v>0</v>
      </c>
      <c r="FT1063" s="1227"/>
      <c r="FU1063" s="1234" t="str">
        <f t="shared" si="1076"/>
        <v xml:space="preserve"> </v>
      </c>
      <c r="FV1063" s="1234" t="str">
        <f t="shared" si="1077"/>
        <v xml:space="preserve"> </v>
      </c>
      <c r="FW1063" s="1234" t="str">
        <f t="shared" si="1078"/>
        <v xml:space="preserve"> </v>
      </c>
      <c r="FX1063" s="1234" t="str">
        <f t="shared" si="1047"/>
        <v xml:space="preserve"> </v>
      </c>
      <c r="FY1063" s="1234" t="str">
        <f t="shared" si="1048"/>
        <v xml:space="preserve"> </v>
      </c>
      <c r="FZ1063" s="1234" t="str">
        <f t="shared" si="1079"/>
        <v xml:space="preserve"> </v>
      </c>
      <c r="GA1063" s="1234">
        <f t="shared" si="1049"/>
        <v>0</v>
      </c>
      <c r="GB1063" s="1227"/>
      <c r="GC1063" s="1234" t="str">
        <f t="shared" si="1050"/>
        <v xml:space="preserve"> </v>
      </c>
      <c r="GD1063" s="1234" t="str">
        <f t="shared" si="1051"/>
        <v xml:space="preserve"> </v>
      </c>
      <c r="GE1063" s="1234" t="str">
        <f t="shared" si="1052"/>
        <v xml:space="preserve"> </v>
      </c>
      <c r="GF1063" s="1234" t="str">
        <f t="shared" si="1053"/>
        <v xml:space="preserve"> </v>
      </c>
      <c r="GG1063" s="1234" t="str">
        <f t="shared" si="1054"/>
        <v xml:space="preserve"> </v>
      </c>
      <c r="GH1063" s="1234" t="str">
        <f t="shared" si="1055"/>
        <v xml:space="preserve"> </v>
      </c>
      <c r="GI1063" s="1234" t="str">
        <f t="shared" si="1056"/>
        <v xml:space="preserve"> </v>
      </c>
      <c r="GJ1063" s="1234" t="str">
        <f t="shared" si="1057"/>
        <v xml:space="preserve"> </v>
      </c>
      <c r="GK1063" s="1234" t="str">
        <f t="shared" si="1058"/>
        <v xml:space="preserve"> </v>
      </c>
      <c r="GL1063" s="1234" t="str">
        <f t="shared" si="1059"/>
        <v xml:space="preserve"> </v>
      </c>
      <c r="GM1063" s="1234" t="str">
        <f t="shared" si="1060"/>
        <v xml:space="preserve"> </v>
      </c>
      <c r="GN1063" s="1234">
        <f t="shared" si="1061"/>
        <v>0</v>
      </c>
    </row>
    <row r="1064" spans="1:196" s="100" customFormat="1" ht="27" customHeight="1" thickTop="1" thickBot="1">
      <c r="A1064" s="1208">
        <f>【A票】【D票】!$D$10</f>
        <v>0</v>
      </c>
      <c r="B1064" s="1212">
        <f>【A票】【D票】!$H$10</f>
        <v>0</v>
      </c>
      <c r="C1064" s="1213" t="str">
        <f>【A票】【D票】!$K$10</f>
        <v xml:space="preserve"> </v>
      </c>
      <c r="D1064" s="1214">
        <f t="shared" si="1035"/>
        <v>973</v>
      </c>
      <c r="E1064" s="914"/>
      <c r="F1064" s="467"/>
      <c r="G1064" s="469"/>
      <c r="H1064" s="224" t="str">
        <f t="shared" si="1021"/>
        <v xml:space="preserve"> </v>
      </c>
      <c r="I1064" s="704"/>
      <c r="J1064" s="117"/>
      <c r="K1064" s="117"/>
      <c r="L1064" s="117"/>
      <c r="M1064" s="117"/>
      <c r="N1064" s="117"/>
      <c r="O1064" s="117"/>
      <c r="P1064" s="117"/>
      <c r="Q1064" s="117"/>
      <c r="R1064" s="117"/>
      <c r="S1064" s="117"/>
      <c r="T1064" s="254"/>
      <c r="U1064" s="646"/>
      <c r="V1064" s="646"/>
      <c r="W1064" s="114"/>
      <c r="X1064" s="254"/>
      <c r="Y1064" s="224" t="str">
        <f t="shared" si="1022"/>
        <v xml:space="preserve"> </v>
      </c>
      <c r="Z1064" s="579"/>
      <c r="AA1064" s="704"/>
      <c r="AB1064" s="119"/>
      <c r="AC1064" s="224" t="str">
        <f t="shared" si="1037"/>
        <v xml:space="preserve"> </v>
      </c>
      <c r="AD1064" s="115"/>
      <c r="AE1064" s="253"/>
      <c r="AF1064" s="704"/>
      <c r="AG1064" s="727"/>
      <c r="AH1064" s="727"/>
      <c r="AI1064" s="727"/>
      <c r="AJ1064" s="727"/>
      <c r="AK1064" s="591"/>
      <c r="AL1064" s="727"/>
      <c r="AM1064" s="727"/>
      <c r="AN1064" s="727"/>
      <c r="AO1064" s="727"/>
      <c r="AP1064" s="727"/>
      <c r="AQ1064" s="727"/>
      <c r="AR1064" s="727"/>
      <c r="AS1064" s="727"/>
      <c r="AT1064" s="727"/>
      <c r="AU1064" s="727"/>
      <c r="AV1064" s="727"/>
      <c r="AW1064" s="727"/>
      <c r="AX1064" s="727"/>
      <c r="AY1064" s="727"/>
      <c r="AZ1064" s="727"/>
      <c r="BA1064" s="727"/>
      <c r="BB1064" s="727"/>
      <c r="BC1064" s="821"/>
      <c r="BD1064" s="727"/>
      <c r="BE1064" s="727"/>
      <c r="BF1064" s="727"/>
      <c r="BG1064" s="727"/>
      <c r="BH1064" s="727"/>
      <c r="BI1064" s="727"/>
      <c r="BJ1064" s="727"/>
      <c r="BK1064" s="727"/>
      <c r="BL1064" s="821"/>
      <c r="BM1064" s="727"/>
      <c r="BN1064" s="727"/>
      <c r="BO1064" s="727"/>
      <c r="BP1064" s="727"/>
      <c r="BQ1064" s="727"/>
      <c r="BR1064" s="821"/>
      <c r="BS1064" s="727"/>
      <c r="BT1064" s="727"/>
      <c r="BU1064" s="727"/>
      <c r="BV1064" s="591"/>
      <c r="BW1064" s="224" t="str">
        <f t="shared" si="1034"/>
        <v xml:space="preserve"> </v>
      </c>
      <c r="BX1064" s="471">
        <f t="shared" si="1023"/>
        <v>973</v>
      </c>
      <c r="BY1064" s="117"/>
      <c r="BZ1064" s="117"/>
      <c r="CA1064" s="117"/>
      <c r="CB1064" s="117"/>
      <c r="CC1064" s="117"/>
      <c r="CD1064" s="461"/>
      <c r="CE1064" s="236"/>
      <c r="CF1064" s="224" t="str">
        <f t="shared" si="1024"/>
        <v xml:space="preserve"> </v>
      </c>
      <c r="CG1064" s="116"/>
      <c r="CH1064" s="117"/>
      <c r="CI1064" s="117"/>
      <c r="CJ1064" s="117"/>
      <c r="CK1064" s="472"/>
      <c r="CL1064" s="472"/>
      <c r="CM1064" s="472"/>
      <c r="CN1064" s="472"/>
      <c r="CO1064" s="117"/>
      <c r="CP1064" s="253"/>
      <c r="CQ1064" s="120"/>
      <c r="CR1064" s="224" t="str" cm="1">
        <f t="array" ref="CR1064">IF(AND(SUM(COUNTIF(CG1064:CM1064,{"*不明*","*その他*"})+COUNTIF(CO1064:CP1064,{"*不明*","*その他*"}))&gt;0,CQ1064=""),"その他・不明の場合,10)具体的内容、理由を記入",IF(OR(AND(CI1064=CI$65,COUNTA(CJ1064:CM1064)&lt;4),AND(OR(CI1064=CI$63,CI1064=CI$64,CI1064=CI$66,CI1064=CI$67,CI1064=CI$68,CI1064=""),COUNTA(CJ1064:CM1064)&gt;0)),"3)介護保険認定済→要介護度、認知症自立度、寝たきり度、介護保険サービス記入",IF(OR(AND(OR(CM1064=CM$63,CM1064=CM$64),CN1064=""),AND(OR(CM1064=CM$65,CM1064=CM$66),CN1064&lt;&gt;"")),"7)介護保険サービス受けている/過去受けていた→具体的内容記入"," ")))</f>
        <v xml:space="preserve"> </v>
      </c>
      <c r="CS1064" s="224" t="str">
        <f t="shared" si="1025"/>
        <v xml:space="preserve"> </v>
      </c>
      <c r="CT1064" s="116"/>
      <c r="CU1064" s="253"/>
      <c r="CV1064" s="117"/>
      <c r="CW1064" s="117"/>
      <c r="CX1064" s="253"/>
      <c r="CY1064" s="117"/>
      <c r="CZ1064" s="117"/>
      <c r="DA1064" s="253"/>
      <c r="DB1064" s="117"/>
      <c r="DC1064" s="224" t="str">
        <f t="shared" si="1026"/>
        <v xml:space="preserve"> </v>
      </c>
      <c r="DD1064" s="224" t="str">
        <f t="shared" si="1027"/>
        <v xml:space="preserve"> </v>
      </c>
      <c r="DE1064" s="224" t="str">
        <f t="shared" si="1038"/>
        <v xml:space="preserve"> </v>
      </c>
      <c r="DF1064" s="121"/>
      <c r="DG1064" s="114"/>
      <c r="DH1064" s="704"/>
      <c r="DI1064" s="119"/>
      <c r="DJ1064" s="187"/>
      <c r="DK1064" s="254"/>
      <c r="DL1064" s="224" t="str">
        <f t="shared" si="1039"/>
        <v xml:space="preserve"> </v>
      </c>
      <c r="DM1064" s="224" t="str">
        <f t="shared" si="1028"/>
        <v xml:space="preserve"> </v>
      </c>
      <c r="DN1064" s="474"/>
      <c r="DO1064" s="117"/>
      <c r="DP1064" s="117"/>
      <c r="DQ1064" s="117"/>
      <c r="DR1064" s="117"/>
      <c r="DS1064" s="117"/>
      <c r="DT1064" s="254"/>
      <c r="DU1064" s="476"/>
      <c r="DV1064" s="224" t="str">
        <f t="shared" si="1040"/>
        <v xml:space="preserve"> </v>
      </c>
      <c r="DW1064" s="115"/>
      <c r="DX1064" s="470"/>
      <c r="DY1064" s="117"/>
      <c r="DZ1064" s="704"/>
      <c r="EA1064" s="224" t="str">
        <f t="shared" si="1041"/>
        <v xml:space="preserve"> </v>
      </c>
      <c r="EB1064" s="906"/>
      <c r="EC1064" s="904"/>
      <c r="ED1064" s="904"/>
      <c r="EE1064" s="904"/>
      <c r="EF1064" s="904"/>
      <c r="EG1064" s="904"/>
      <c r="EH1064" s="904"/>
      <c r="EI1064" s="904"/>
      <c r="EJ1064" s="904"/>
      <c r="EK1064" s="905"/>
      <c r="EL1064" s="80"/>
      <c r="EM1064" s="224" t="str">
        <f t="shared" si="1029"/>
        <v xml:space="preserve"> </v>
      </c>
      <c r="EN1064" s="224" t="str">
        <f t="shared" si="1030"/>
        <v xml:space="preserve"> </v>
      </c>
      <c r="EO1064" s="115"/>
      <c r="EP1064" s="1050"/>
      <c r="EQ1064" s="253"/>
      <c r="ER1064" s="117"/>
      <c r="ES1064" s="1258">
        <f t="shared" si="1031"/>
        <v>973</v>
      </c>
      <c r="ET1064" s="224" t="str">
        <f t="shared" si="1032"/>
        <v xml:space="preserve"> </v>
      </c>
      <c r="EU1064" s="477" t="str">
        <f t="shared" si="1033"/>
        <v/>
      </c>
      <c r="EV1064" s="1334" t="str">
        <f t="shared" si="1036"/>
        <v xml:space="preserve"> </v>
      </c>
      <c r="EW1064" s="1332" t="str">
        <f t="shared" si="1080"/>
        <v/>
      </c>
      <c r="EX1064" s="1275" t="str">
        <f t="shared" si="1062"/>
        <v/>
      </c>
      <c r="EY1064" s="1275" t="str">
        <f t="shared" si="1063"/>
        <v/>
      </c>
      <c r="EZ1064" s="1275" t="str">
        <f t="shared" si="1064"/>
        <v/>
      </c>
      <c r="FA1064" s="1275" t="str">
        <f t="shared" si="1065"/>
        <v/>
      </c>
      <c r="FB1064" s="1275" t="str">
        <f t="shared" si="1066"/>
        <v/>
      </c>
      <c r="FC1064" s="1333" t="str">
        <f t="shared" si="1067"/>
        <v/>
      </c>
      <c r="FE1064" s="1234" t="str">
        <f t="shared" si="1068"/>
        <v xml:space="preserve"> </v>
      </c>
      <c r="FF1064" s="1234" t="str">
        <f t="shared" si="1069"/>
        <v xml:space="preserve"> </v>
      </c>
      <c r="FG1064" s="1234" t="str">
        <f t="shared" si="1070"/>
        <v xml:space="preserve"> </v>
      </c>
      <c r="FH1064" s="1234" t="str">
        <f t="shared" si="1071"/>
        <v xml:space="preserve"> </v>
      </c>
      <c r="FI1064" s="1234" t="str">
        <f t="shared" si="1042"/>
        <v xml:space="preserve"> </v>
      </c>
      <c r="FJ1064" s="1234" t="str">
        <f t="shared" si="1072"/>
        <v xml:space="preserve"> </v>
      </c>
      <c r="FK1064" s="1234">
        <f t="shared" si="1043"/>
        <v>0</v>
      </c>
      <c r="FL1064" s="1227"/>
      <c r="FM1064" s="1234" t="str">
        <f t="shared" si="1044"/>
        <v xml:space="preserve"> </v>
      </c>
      <c r="FN1064" s="1234" t="str">
        <f t="shared" si="1045"/>
        <v xml:space="preserve"> </v>
      </c>
      <c r="FO1064" s="1234" t="str">
        <f t="shared" si="1073"/>
        <v xml:space="preserve"> </v>
      </c>
      <c r="FP1064" s="1234" t="str">
        <f t="shared" si="1074"/>
        <v xml:space="preserve"> </v>
      </c>
      <c r="FQ1064" s="1234" t="str">
        <f t="shared" si="1046"/>
        <v xml:space="preserve"> </v>
      </c>
      <c r="FR1064" s="1234" t="str">
        <f t="shared" si="1075"/>
        <v xml:space="preserve"> </v>
      </c>
      <c r="FS1064" s="1234">
        <f t="shared" si="1081"/>
        <v>0</v>
      </c>
      <c r="FT1064" s="1227"/>
      <c r="FU1064" s="1234" t="str">
        <f t="shared" si="1076"/>
        <v xml:space="preserve"> </v>
      </c>
      <c r="FV1064" s="1234" t="str">
        <f t="shared" si="1077"/>
        <v xml:space="preserve"> </v>
      </c>
      <c r="FW1064" s="1234" t="str">
        <f t="shared" si="1078"/>
        <v xml:space="preserve"> </v>
      </c>
      <c r="FX1064" s="1234" t="str">
        <f t="shared" si="1047"/>
        <v xml:space="preserve"> </v>
      </c>
      <c r="FY1064" s="1234" t="str">
        <f t="shared" si="1048"/>
        <v xml:space="preserve"> </v>
      </c>
      <c r="FZ1064" s="1234" t="str">
        <f t="shared" si="1079"/>
        <v xml:space="preserve"> </v>
      </c>
      <c r="GA1064" s="1234">
        <f t="shared" si="1049"/>
        <v>0</v>
      </c>
      <c r="GB1064" s="1227"/>
      <c r="GC1064" s="1234" t="str">
        <f t="shared" si="1050"/>
        <v xml:space="preserve"> </v>
      </c>
      <c r="GD1064" s="1234" t="str">
        <f t="shared" si="1051"/>
        <v xml:space="preserve"> </v>
      </c>
      <c r="GE1064" s="1234" t="str">
        <f t="shared" si="1052"/>
        <v xml:space="preserve"> </v>
      </c>
      <c r="GF1064" s="1234" t="str">
        <f t="shared" si="1053"/>
        <v xml:space="preserve"> </v>
      </c>
      <c r="GG1064" s="1234" t="str">
        <f t="shared" si="1054"/>
        <v xml:space="preserve"> </v>
      </c>
      <c r="GH1064" s="1234" t="str">
        <f t="shared" si="1055"/>
        <v xml:space="preserve"> </v>
      </c>
      <c r="GI1064" s="1234" t="str">
        <f t="shared" si="1056"/>
        <v xml:space="preserve"> </v>
      </c>
      <c r="GJ1064" s="1234" t="str">
        <f t="shared" si="1057"/>
        <v xml:space="preserve"> </v>
      </c>
      <c r="GK1064" s="1234" t="str">
        <f t="shared" si="1058"/>
        <v xml:space="preserve"> </v>
      </c>
      <c r="GL1064" s="1234" t="str">
        <f t="shared" si="1059"/>
        <v xml:space="preserve"> </v>
      </c>
      <c r="GM1064" s="1234" t="str">
        <f t="shared" si="1060"/>
        <v xml:space="preserve"> </v>
      </c>
      <c r="GN1064" s="1234">
        <f t="shared" si="1061"/>
        <v>0</v>
      </c>
    </row>
    <row r="1065" spans="1:196" s="100" customFormat="1" ht="27" customHeight="1" thickTop="1" thickBot="1">
      <c r="A1065" s="1208">
        <f>【A票】【D票】!$D$10</f>
        <v>0</v>
      </c>
      <c r="B1065" s="1212">
        <f>【A票】【D票】!$H$10</f>
        <v>0</v>
      </c>
      <c r="C1065" s="1213" t="str">
        <f>【A票】【D票】!$K$10</f>
        <v xml:space="preserve"> </v>
      </c>
      <c r="D1065" s="1214">
        <f t="shared" si="1035"/>
        <v>974</v>
      </c>
      <c r="E1065" s="914"/>
      <c r="F1065" s="467"/>
      <c r="G1065" s="469"/>
      <c r="H1065" s="224" t="str">
        <f t="shared" si="1021"/>
        <v xml:space="preserve"> </v>
      </c>
      <c r="I1065" s="704"/>
      <c r="J1065" s="117"/>
      <c r="K1065" s="117"/>
      <c r="L1065" s="117"/>
      <c r="M1065" s="117"/>
      <c r="N1065" s="117"/>
      <c r="O1065" s="117"/>
      <c r="P1065" s="117"/>
      <c r="Q1065" s="117"/>
      <c r="R1065" s="117"/>
      <c r="S1065" s="117"/>
      <c r="T1065" s="254"/>
      <c r="U1065" s="646"/>
      <c r="V1065" s="646"/>
      <c r="W1065" s="114"/>
      <c r="X1065" s="254"/>
      <c r="Y1065" s="224" t="str">
        <f t="shared" si="1022"/>
        <v xml:space="preserve"> </v>
      </c>
      <c r="Z1065" s="579"/>
      <c r="AA1065" s="704"/>
      <c r="AB1065" s="119"/>
      <c r="AC1065" s="224" t="str">
        <f t="shared" si="1037"/>
        <v xml:space="preserve"> </v>
      </c>
      <c r="AD1065" s="115"/>
      <c r="AE1065" s="253"/>
      <c r="AF1065" s="704"/>
      <c r="AG1065" s="727"/>
      <c r="AH1065" s="727"/>
      <c r="AI1065" s="727"/>
      <c r="AJ1065" s="727"/>
      <c r="AK1065" s="591"/>
      <c r="AL1065" s="727"/>
      <c r="AM1065" s="727"/>
      <c r="AN1065" s="727"/>
      <c r="AO1065" s="727"/>
      <c r="AP1065" s="727"/>
      <c r="AQ1065" s="727"/>
      <c r="AR1065" s="727"/>
      <c r="AS1065" s="727"/>
      <c r="AT1065" s="727"/>
      <c r="AU1065" s="727"/>
      <c r="AV1065" s="727"/>
      <c r="AW1065" s="727"/>
      <c r="AX1065" s="727"/>
      <c r="AY1065" s="727"/>
      <c r="AZ1065" s="727"/>
      <c r="BA1065" s="727"/>
      <c r="BB1065" s="727"/>
      <c r="BC1065" s="821"/>
      <c r="BD1065" s="727"/>
      <c r="BE1065" s="727"/>
      <c r="BF1065" s="727"/>
      <c r="BG1065" s="727"/>
      <c r="BH1065" s="727"/>
      <c r="BI1065" s="727"/>
      <c r="BJ1065" s="727"/>
      <c r="BK1065" s="727"/>
      <c r="BL1065" s="821"/>
      <c r="BM1065" s="727"/>
      <c r="BN1065" s="727"/>
      <c r="BO1065" s="727"/>
      <c r="BP1065" s="727"/>
      <c r="BQ1065" s="727"/>
      <c r="BR1065" s="821"/>
      <c r="BS1065" s="727"/>
      <c r="BT1065" s="727"/>
      <c r="BU1065" s="727"/>
      <c r="BV1065" s="591"/>
      <c r="BW1065" s="224" t="str">
        <f t="shared" si="1034"/>
        <v xml:space="preserve"> </v>
      </c>
      <c r="BX1065" s="471">
        <f t="shared" si="1023"/>
        <v>974</v>
      </c>
      <c r="BY1065" s="117"/>
      <c r="BZ1065" s="117"/>
      <c r="CA1065" s="117"/>
      <c r="CB1065" s="117"/>
      <c r="CC1065" s="117"/>
      <c r="CD1065" s="461"/>
      <c r="CE1065" s="236"/>
      <c r="CF1065" s="224" t="str">
        <f t="shared" si="1024"/>
        <v xml:space="preserve"> </v>
      </c>
      <c r="CG1065" s="116"/>
      <c r="CH1065" s="117"/>
      <c r="CI1065" s="117"/>
      <c r="CJ1065" s="117"/>
      <c r="CK1065" s="472"/>
      <c r="CL1065" s="472"/>
      <c r="CM1065" s="472"/>
      <c r="CN1065" s="472"/>
      <c r="CO1065" s="117"/>
      <c r="CP1065" s="253"/>
      <c r="CQ1065" s="120"/>
      <c r="CR1065" s="224" t="str" cm="1">
        <f t="array" ref="CR1065">IF(AND(SUM(COUNTIF(CG1065:CM1065,{"*不明*","*その他*"})+COUNTIF(CO1065:CP1065,{"*不明*","*その他*"}))&gt;0,CQ1065=""),"その他・不明の場合,10)具体的内容、理由を記入",IF(OR(AND(CI1065=CI$65,COUNTA(CJ1065:CM1065)&lt;4),AND(OR(CI1065=CI$63,CI1065=CI$64,CI1065=CI$66,CI1065=CI$67,CI1065=CI$68,CI1065=""),COUNTA(CJ1065:CM1065)&gt;0)),"3)介護保険認定済→要介護度、認知症自立度、寝たきり度、介護保険サービス記入",IF(OR(AND(OR(CM1065=CM$63,CM1065=CM$64),CN1065=""),AND(OR(CM1065=CM$65,CM1065=CM$66),CN1065&lt;&gt;"")),"7)介護保険サービス受けている/過去受けていた→具体的内容記入"," ")))</f>
        <v xml:space="preserve"> </v>
      </c>
      <c r="CS1065" s="224" t="str">
        <f t="shared" si="1025"/>
        <v xml:space="preserve"> </v>
      </c>
      <c r="CT1065" s="116"/>
      <c r="CU1065" s="253"/>
      <c r="CV1065" s="117"/>
      <c r="CW1065" s="117"/>
      <c r="CX1065" s="253"/>
      <c r="CY1065" s="117"/>
      <c r="CZ1065" s="117"/>
      <c r="DA1065" s="253"/>
      <c r="DB1065" s="117"/>
      <c r="DC1065" s="224" t="str">
        <f t="shared" si="1026"/>
        <v xml:space="preserve"> </v>
      </c>
      <c r="DD1065" s="224" t="str">
        <f t="shared" si="1027"/>
        <v xml:space="preserve"> </v>
      </c>
      <c r="DE1065" s="224" t="str">
        <f t="shared" si="1038"/>
        <v xml:space="preserve"> </v>
      </c>
      <c r="DF1065" s="121"/>
      <c r="DG1065" s="114"/>
      <c r="DH1065" s="704"/>
      <c r="DI1065" s="119"/>
      <c r="DJ1065" s="187"/>
      <c r="DK1065" s="254"/>
      <c r="DL1065" s="224" t="str">
        <f t="shared" si="1039"/>
        <v xml:space="preserve"> </v>
      </c>
      <c r="DM1065" s="224" t="str">
        <f t="shared" si="1028"/>
        <v xml:space="preserve"> </v>
      </c>
      <c r="DN1065" s="474"/>
      <c r="DO1065" s="117"/>
      <c r="DP1065" s="117"/>
      <c r="DQ1065" s="117"/>
      <c r="DR1065" s="117"/>
      <c r="DS1065" s="117"/>
      <c r="DT1065" s="254"/>
      <c r="DU1065" s="476"/>
      <c r="DV1065" s="224" t="str">
        <f t="shared" si="1040"/>
        <v xml:space="preserve"> </v>
      </c>
      <c r="DW1065" s="115"/>
      <c r="DX1065" s="470"/>
      <c r="DY1065" s="117"/>
      <c r="DZ1065" s="704"/>
      <c r="EA1065" s="224" t="str">
        <f t="shared" si="1041"/>
        <v xml:space="preserve"> </v>
      </c>
      <c r="EB1065" s="906"/>
      <c r="EC1065" s="904"/>
      <c r="ED1065" s="904"/>
      <c r="EE1065" s="904"/>
      <c r="EF1065" s="904"/>
      <c r="EG1065" s="904"/>
      <c r="EH1065" s="904"/>
      <c r="EI1065" s="904"/>
      <c r="EJ1065" s="904"/>
      <c r="EK1065" s="905"/>
      <c r="EL1065" s="80"/>
      <c r="EM1065" s="224" t="str">
        <f t="shared" si="1029"/>
        <v xml:space="preserve"> </v>
      </c>
      <c r="EN1065" s="224" t="str">
        <f t="shared" si="1030"/>
        <v xml:space="preserve"> </v>
      </c>
      <c r="EO1065" s="115"/>
      <c r="EP1065" s="1050"/>
      <c r="EQ1065" s="253"/>
      <c r="ER1065" s="117"/>
      <c r="ES1065" s="1258">
        <f t="shared" si="1031"/>
        <v>974</v>
      </c>
      <c r="ET1065" s="224" t="str">
        <f t="shared" si="1032"/>
        <v xml:space="preserve"> </v>
      </c>
      <c r="EU1065" s="477" t="str">
        <f t="shared" si="1033"/>
        <v/>
      </c>
      <c r="EV1065" s="1334" t="str">
        <f t="shared" si="1036"/>
        <v xml:space="preserve"> </v>
      </c>
      <c r="EW1065" s="1332" t="str">
        <f t="shared" si="1080"/>
        <v/>
      </c>
      <c r="EX1065" s="1275" t="str">
        <f t="shared" si="1062"/>
        <v/>
      </c>
      <c r="EY1065" s="1275" t="str">
        <f t="shared" si="1063"/>
        <v/>
      </c>
      <c r="EZ1065" s="1275" t="str">
        <f t="shared" si="1064"/>
        <v/>
      </c>
      <c r="FA1065" s="1275" t="str">
        <f t="shared" si="1065"/>
        <v/>
      </c>
      <c r="FB1065" s="1275" t="str">
        <f t="shared" si="1066"/>
        <v/>
      </c>
      <c r="FC1065" s="1333" t="str">
        <f t="shared" si="1067"/>
        <v/>
      </c>
      <c r="FE1065" s="1234" t="str">
        <f t="shared" si="1068"/>
        <v xml:space="preserve"> </v>
      </c>
      <c r="FF1065" s="1234" t="str">
        <f t="shared" si="1069"/>
        <v xml:space="preserve"> </v>
      </c>
      <c r="FG1065" s="1234" t="str">
        <f t="shared" si="1070"/>
        <v xml:space="preserve"> </v>
      </c>
      <c r="FH1065" s="1234" t="str">
        <f t="shared" si="1071"/>
        <v xml:space="preserve"> </v>
      </c>
      <c r="FI1065" s="1234" t="str">
        <f t="shared" si="1042"/>
        <v xml:space="preserve"> </v>
      </c>
      <c r="FJ1065" s="1234" t="str">
        <f t="shared" si="1072"/>
        <v xml:space="preserve"> </v>
      </c>
      <c r="FK1065" s="1234">
        <f t="shared" si="1043"/>
        <v>0</v>
      </c>
      <c r="FL1065" s="1227"/>
      <c r="FM1065" s="1234" t="str">
        <f t="shared" si="1044"/>
        <v xml:space="preserve"> </v>
      </c>
      <c r="FN1065" s="1234" t="str">
        <f t="shared" si="1045"/>
        <v xml:space="preserve"> </v>
      </c>
      <c r="FO1065" s="1234" t="str">
        <f t="shared" si="1073"/>
        <v xml:space="preserve"> </v>
      </c>
      <c r="FP1065" s="1234" t="str">
        <f t="shared" si="1074"/>
        <v xml:space="preserve"> </v>
      </c>
      <c r="FQ1065" s="1234" t="str">
        <f t="shared" si="1046"/>
        <v xml:space="preserve"> </v>
      </c>
      <c r="FR1065" s="1234" t="str">
        <f t="shared" si="1075"/>
        <v xml:space="preserve"> </v>
      </c>
      <c r="FS1065" s="1234">
        <f t="shared" si="1081"/>
        <v>0</v>
      </c>
      <c r="FT1065" s="1227"/>
      <c r="FU1065" s="1234" t="str">
        <f t="shared" si="1076"/>
        <v xml:space="preserve"> </v>
      </c>
      <c r="FV1065" s="1234" t="str">
        <f t="shared" si="1077"/>
        <v xml:space="preserve"> </v>
      </c>
      <c r="FW1065" s="1234" t="str">
        <f t="shared" si="1078"/>
        <v xml:space="preserve"> </v>
      </c>
      <c r="FX1065" s="1234" t="str">
        <f t="shared" si="1047"/>
        <v xml:space="preserve"> </v>
      </c>
      <c r="FY1065" s="1234" t="str">
        <f t="shared" si="1048"/>
        <v xml:space="preserve"> </v>
      </c>
      <c r="FZ1065" s="1234" t="str">
        <f t="shared" si="1079"/>
        <v xml:space="preserve"> </v>
      </c>
      <c r="GA1065" s="1234">
        <f t="shared" si="1049"/>
        <v>0</v>
      </c>
      <c r="GB1065" s="1227"/>
      <c r="GC1065" s="1234" t="str">
        <f t="shared" si="1050"/>
        <v xml:space="preserve"> </v>
      </c>
      <c r="GD1065" s="1234" t="str">
        <f t="shared" si="1051"/>
        <v xml:space="preserve"> </v>
      </c>
      <c r="GE1065" s="1234" t="str">
        <f t="shared" si="1052"/>
        <v xml:space="preserve"> </v>
      </c>
      <c r="GF1065" s="1234" t="str">
        <f t="shared" si="1053"/>
        <v xml:space="preserve"> </v>
      </c>
      <c r="GG1065" s="1234" t="str">
        <f t="shared" si="1054"/>
        <v xml:space="preserve"> </v>
      </c>
      <c r="GH1065" s="1234" t="str">
        <f t="shared" si="1055"/>
        <v xml:space="preserve"> </v>
      </c>
      <c r="GI1065" s="1234" t="str">
        <f t="shared" si="1056"/>
        <v xml:space="preserve"> </v>
      </c>
      <c r="GJ1065" s="1234" t="str">
        <f t="shared" si="1057"/>
        <v xml:space="preserve"> </v>
      </c>
      <c r="GK1065" s="1234" t="str">
        <f t="shared" si="1058"/>
        <v xml:space="preserve"> </v>
      </c>
      <c r="GL1065" s="1234" t="str">
        <f t="shared" si="1059"/>
        <v xml:space="preserve"> </v>
      </c>
      <c r="GM1065" s="1234" t="str">
        <f t="shared" si="1060"/>
        <v xml:space="preserve"> </v>
      </c>
      <c r="GN1065" s="1234">
        <f t="shared" si="1061"/>
        <v>0</v>
      </c>
    </row>
    <row r="1066" spans="1:196" s="100" customFormat="1" ht="27" customHeight="1" thickTop="1" thickBot="1">
      <c r="A1066" s="1208">
        <f>【A票】【D票】!$D$10</f>
        <v>0</v>
      </c>
      <c r="B1066" s="1212">
        <f>【A票】【D票】!$H$10</f>
        <v>0</v>
      </c>
      <c r="C1066" s="1213" t="str">
        <f>【A票】【D票】!$K$10</f>
        <v xml:space="preserve"> </v>
      </c>
      <c r="D1066" s="1214">
        <f t="shared" si="1035"/>
        <v>975</v>
      </c>
      <c r="E1066" s="914"/>
      <c r="F1066" s="467"/>
      <c r="G1066" s="469"/>
      <c r="H1066" s="224" t="str">
        <f t="shared" si="1021"/>
        <v xml:space="preserve"> </v>
      </c>
      <c r="I1066" s="704"/>
      <c r="J1066" s="117"/>
      <c r="K1066" s="117"/>
      <c r="L1066" s="117"/>
      <c r="M1066" s="117"/>
      <c r="N1066" s="117"/>
      <c r="O1066" s="117"/>
      <c r="P1066" s="117"/>
      <c r="Q1066" s="117"/>
      <c r="R1066" s="117"/>
      <c r="S1066" s="117"/>
      <c r="T1066" s="254"/>
      <c r="U1066" s="646"/>
      <c r="V1066" s="646"/>
      <c r="W1066" s="114"/>
      <c r="X1066" s="254"/>
      <c r="Y1066" s="224" t="str">
        <f t="shared" si="1022"/>
        <v xml:space="preserve"> </v>
      </c>
      <c r="Z1066" s="579"/>
      <c r="AA1066" s="704"/>
      <c r="AB1066" s="119"/>
      <c r="AC1066" s="224" t="str">
        <f t="shared" si="1037"/>
        <v xml:space="preserve"> </v>
      </c>
      <c r="AD1066" s="115"/>
      <c r="AE1066" s="253"/>
      <c r="AF1066" s="704"/>
      <c r="AG1066" s="727"/>
      <c r="AH1066" s="727"/>
      <c r="AI1066" s="727"/>
      <c r="AJ1066" s="727"/>
      <c r="AK1066" s="591"/>
      <c r="AL1066" s="727"/>
      <c r="AM1066" s="727"/>
      <c r="AN1066" s="727"/>
      <c r="AO1066" s="727"/>
      <c r="AP1066" s="727"/>
      <c r="AQ1066" s="727"/>
      <c r="AR1066" s="727"/>
      <c r="AS1066" s="727"/>
      <c r="AT1066" s="727"/>
      <c r="AU1066" s="727"/>
      <c r="AV1066" s="727"/>
      <c r="AW1066" s="727"/>
      <c r="AX1066" s="727"/>
      <c r="AY1066" s="727"/>
      <c r="AZ1066" s="727"/>
      <c r="BA1066" s="727"/>
      <c r="BB1066" s="727"/>
      <c r="BC1066" s="821"/>
      <c r="BD1066" s="727"/>
      <c r="BE1066" s="727"/>
      <c r="BF1066" s="727"/>
      <c r="BG1066" s="727"/>
      <c r="BH1066" s="727"/>
      <c r="BI1066" s="727"/>
      <c r="BJ1066" s="727"/>
      <c r="BK1066" s="727"/>
      <c r="BL1066" s="821"/>
      <c r="BM1066" s="727"/>
      <c r="BN1066" s="727"/>
      <c r="BO1066" s="727"/>
      <c r="BP1066" s="727"/>
      <c r="BQ1066" s="727"/>
      <c r="BR1066" s="821"/>
      <c r="BS1066" s="727"/>
      <c r="BT1066" s="727"/>
      <c r="BU1066" s="727"/>
      <c r="BV1066" s="591"/>
      <c r="BW1066" s="224" t="str">
        <f t="shared" si="1034"/>
        <v xml:space="preserve"> </v>
      </c>
      <c r="BX1066" s="471">
        <f t="shared" si="1023"/>
        <v>975</v>
      </c>
      <c r="BY1066" s="117"/>
      <c r="BZ1066" s="117"/>
      <c r="CA1066" s="117"/>
      <c r="CB1066" s="117"/>
      <c r="CC1066" s="117"/>
      <c r="CD1066" s="461"/>
      <c r="CE1066" s="236"/>
      <c r="CF1066" s="224" t="str">
        <f t="shared" si="1024"/>
        <v xml:space="preserve"> </v>
      </c>
      <c r="CG1066" s="116"/>
      <c r="CH1066" s="117"/>
      <c r="CI1066" s="117"/>
      <c r="CJ1066" s="117"/>
      <c r="CK1066" s="472"/>
      <c r="CL1066" s="472"/>
      <c r="CM1066" s="472"/>
      <c r="CN1066" s="472"/>
      <c r="CO1066" s="117"/>
      <c r="CP1066" s="253"/>
      <c r="CQ1066" s="120"/>
      <c r="CR1066" s="224" t="str" cm="1">
        <f t="array" ref="CR1066">IF(AND(SUM(COUNTIF(CG1066:CM1066,{"*不明*","*その他*"})+COUNTIF(CO1066:CP1066,{"*不明*","*その他*"}))&gt;0,CQ1066=""),"その他・不明の場合,10)具体的内容、理由を記入",IF(OR(AND(CI1066=CI$65,COUNTA(CJ1066:CM1066)&lt;4),AND(OR(CI1066=CI$63,CI1066=CI$64,CI1066=CI$66,CI1066=CI$67,CI1066=CI$68,CI1066=""),COUNTA(CJ1066:CM1066)&gt;0)),"3)介護保険認定済→要介護度、認知症自立度、寝たきり度、介護保険サービス記入",IF(OR(AND(OR(CM1066=CM$63,CM1066=CM$64),CN1066=""),AND(OR(CM1066=CM$65,CM1066=CM$66),CN1066&lt;&gt;"")),"7)介護保険サービス受けている/過去受けていた→具体的内容記入"," ")))</f>
        <v xml:space="preserve"> </v>
      </c>
      <c r="CS1066" s="224" t="str">
        <f t="shared" si="1025"/>
        <v xml:space="preserve"> </v>
      </c>
      <c r="CT1066" s="116"/>
      <c r="CU1066" s="253"/>
      <c r="CV1066" s="117"/>
      <c r="CW1066" s="117"/>
      <c r="CX1066" s="253"/>
      <c r="CY1066" s="117"/>
      <c r="CZ1066" s="117"/>
      <c r="DA1066" s="253"/>
      <c r="DB1066" s="117"/>
      <c r="DC1066" s="224" t="str">
        <f t="shared" si="1026"/>
        <v xml:space="preserve"> </v>
      </c>
      <c r="DD1066" s="224" t="str">
        <f t="shared" si="1027"/>
        <v xml:space="preserve"> </v>
      </c>
      <c r="DE1066" s="224" t="str">
        <f t="shared" si="1038"/>
        <v xml:space="preserve"> </v>
      </c>
      <c r="DF1066" s="121"/>
      <c r="DG1066" s="114"/>
      <c r="DH1066" s="704"/>
      <c r="DI1066" s="119"/>
      <c r="DJ1066" s="187"/>
      <c r="DK1066" s="254"/>
      <c r="DL1066" s="224" t="str">
        <f t="shared" si="1039"/>
        <v xml:space="preserve"> </v>
      </c>
      <c r="DM1066" s="224" t="str">
        <f t="shared" si="1028"/>
        <v xml:space="preserve"> </v>
      </c>
      <c r="DN1066" s="474"/>
      <c r="DO1066" s="117"/>
      <c r="DP1066" s="117"/>
      <c r="DQ1066" s="117"/>
      <c r="DR1066" s="117"/>
      <c r="DS1066" s="117"/>
      <c r="DT1066" s="254"/>
      <c r="DU1066" s="476"/>
      <c r="DV1066" s="224" t="str">
        <f t="shared" si="1040"/>
        <v xml:space="preserve"> </v>
      </c>
      <c r="DW1066" s="115"/>
      <c r="DX1066" s="470"/>
      <c r="DY1066" s="117"/>
      <c r="DZ1066" s="704"/>
      <c r="EA1066" s="224" t="str">
        <f t="shared" si="1041"/>
        <v xml:space="preserve"> </v>
      </c>
      <c r="EB1066" s="906"/>
      <c r="EC1066" s="904"/>
      <c r="ED1066" s="904"/>
      <c r="EE1066" s="904"/>
      <c r="EF1066" s="904"/>
      <c r="EG1066" s="904"/>
      <c r="EH1066" s="904"/>
      <c r="EI1066" s="904"/>
      <c r="EJ1066" s="904"/>
      <c r="EK1066" s="905"/>
      <c r="EL1066" s="80"/>
      <c r="EM1066" s="224" t="str">
        <f t="shared" si="1029"/>
        <v xml:space="preserve"> </v>
      </c>
      <c r="EN1066" s="224" t="str">
        <f t="shared" si="1030"/>
        <v xml:space="preserve"> </v>
      </c>
      <c r="EO1066" s="115"/>
      <c r="EP1066" s="1050"/>
      <c r="EQ1066" s="253"/>
      <c r="ER1066" s="117"/>
      <c r="ES1066" s="1258">
        <f t="shared" si="1031"/>
        <v>975</v>
      </c>
      <c r="ET1066" s="224" t="str">
        <f t="shared" si="1032"/>
        <v xml:space="preserve"> </v>
      </c>
      <c r="EU1066" s="477" t="str">
        <f t="shared" si="1033"/>
        <v/>
      </c>
      <c r="EV1066" s="1334" t="str">
        <f t="shared" si="1036"/>
        <v xml:space="preserve"> </v>
      </c>
      <c r="EW1066" s="1332" t="str">
        <f t="shared" si="1080"/>
        <v/>
      </c>
      <c r="EX1066" s="1275" t="str">
        <f t="shared" si="1062"/>
        <v/>
      </c>
      <c r="EY1066" s="1275" t="str">
        <f t="shared" si="1063"/>
        <v/>
      </c>
      <c r="EZ1066" s="1275" t="str">
        <f t="shared" si="1064"/>
        <v/>
      </c>
      <c r="FA1066" s="1275" t="str">
        <f t="shared" si="1065"/>
        <v/>
      </c>
      <c r="FB1066" s="1275" t="str">
        <f t="shared" si="1066"/>
        <v/>
      </c>
      <c r="FC1066" s="1333" t="str">
        <f t="shared" si="1067"/>
        <v/>
      </c>
      <c r="FE1066" s="1234" t="str">
        <f t="shared" si="1068"/>
        <v xml:space="preserve"> </v>
      </c>
      <c r="FF1066" s="1234" t="str">
        <f t="shared" si="1069"/>
        <v xml:space="preserve"> </v>
      </c>
      <c r="FG1066" s="1234" t="str">
        <f t="shared" si="1070"/>
        <v xml:space="preserve"> </v>
      </c>
      <c r="FH1066" s="1234" t="str">
        <f t="shared" si="1071"/>
        <v xml:space="preserve"> </v>
      </c>
      <c r="FI1066" s="1234" t="str">
        <f t="shared" si="1042"/>
        <v xml:space="preserve"> </v>
      </c>
      <c r="FJ1066" s="1234" t="str">
        <f t="shared" si="1072"/>
        <v xml:space="preserve"> </v>
      </c>
      <c r="FK1066" s="1234">
        <f t="shared" si="1043"/>
        <v>0</v>
      </c>
      <c r="FL1066" s="1227"/>
      <c r="FM1066" s="1234" t="str">
        <f t="shared" si="1044"/>
        <v xml:space="preserve"> </v>
      </c>
      <c r="FN1066" s="1234" t="str">
        <f t="shared" si="1045"/>
        <v xml:space="preserve"> </v>
      </c>
      <c r="FO1066" s="1234" t="str">
        <f t="shared" si="1073"/>
        <v xml:space="preserve"> </v>
      </c>
      <c r="FP1066" s="1234" t="str">
        <f t="shared" si="1074"/>
        <v xml:space="preserve"> </v>
      </c>
      <c r="FQ1066" s="1234" t="str">
        <f t="shared" si="1046"/>
        <v xml:space="preserve"> </v>
      </c>
      <c r="FR1066" s="1234" t="str">
        <f t="shared" si="1075"/>
        <v xml:space="preserve"> </v>
      </c>
      <c r="FS1066" s="1234">
        <f t="shared" si="1081"/>
        <v>0</v>
      </c>
      <c r="FT1066" s="1227"/>
      <c r="FU1066" s="1234" t="str">
        <f t="shared" si="1076"/>
        <v xml:space="preserve"> </v>
      </c>
      <c r="FV1066" s="1234" t="str">
        <f t="shared" si="1077"/>
        <v xml:space="preserve"> </v>
      </c>
      <c r="FW1066" s="1234" t="str">
        <f t="shared" si="1078"/>
        <v xml:space="preserve"> </v>
      </c>
      <c r="FX1066" s="1234" t="str">
        <f t="shared" si="1047"/>
        <v xml:space="preserve"> </v>
      </c>
      <c r="FY1066" s="1234" t="str">
        <f t="shared" si="1048"/>
        <v xml:space="preserve"> </v>
      </c>
      <c r="FZ1066" s="1234" t="str">
        <f t="shared" si="1079"/>
        <v xml:space="preserve"> </v>
      </c>
      <c r="GA1066" s="1234">
        <f t="shared" si="1049"/>
        <v>0</v>
      </c>
      <c r="GB1066" s="1227"/>
      <c r="GC1066" s="1234" t="str">
        <f t="shared" si="1050"/>
        <v xml:space="preserve"> </v>
      </c>
      <c r="GD1066" s="1234" t="str">
        <f t="shared" si="1051"/>
        <v xml:space="preserve"> </v>
      </c>
      <c r="GE1066" s="1234" t="str">
        <f t="shared" si="1052"/>
        <v xml:space="preserve"> </v>
      </c>
      <c r="GF1066" s="1234" t="str">
        <f t="shared" si="1053"/>
        <v xml:space="preserve"> </v>
      </c>
      <c r="GG1066" s="1234" t="str">
        <f t="shared" si="1054"/>
        <v xml:space="preserve"> </v>
      </c>
      <c r="GH1066" s="1234" t="str">
        <f t="shared" si="1055"/>
        <v xml:space="preserve"> </v>
      </c>
      <c r="GI1066" s="1234" t="str">
        <f t="shared" si="1056"/>
        <v xml:space="preserve"> </v>
      </c>
      <c r="GJ1066" s="1234" t="str">
        <f t="shared" si="1057"/>
        <v xml:space="preserve"> </v>
      </c>
      <c r="GK1066" s="1234" t="str">
        <f t="shared" si="1058"/>
        <v xml:space="preserve"> </v>
      </c>
      <c r="GL1066" s="1234" t="str">
        <f t="shared" si="1059"/>
        <v xml:space="preserve"> </v>
      </c>
      <c r="GM1066" s="1234" t="str">
        <f t="shared" si="1060"/>
        <v xml:space="preserve"> </v>
      </c>
      <c r="GN1066" s="1234">
        <f t="shared" si="1061"/>
        <v>0</v>
      </c>
    </row>
    <row r="1067" spans="1:196" s="100" customFormat="1" ht="27" customHeight="1" thickTop="1" thickBot="1">
      <c r="A1067" s="1208">
        <f>【A票】【D票】!$D$10</f>
        <v>0</v>
      </c>
      <c r="B1067" s="1212">
        <f>【A票】【D票】!$H$10</f>
        <v>0</v>
      </c>
      <c r="C1067" s="1213" t="str">
        <f>【A票】【D票】!$K$10</f>
        <v xml:space="preserve"> </v>
      </c>
      <c r="D1067" s="1214">
        <f t="shared" si="1035"/>
        <v>976</v>
      </c>
      <c r="E1067" s="914"/>
      <c r="F1067" s="467"/>
      <c r="G1067" s="469"/>
      <c r="H1067" s="224" t="str">
        <f t="shared" si="1021"/>
        <v xml:space="preserve"> </v>
      </c>
      <c r="I1067" s="704"/>
      <c r="J1067" s="117"/>
      <c r="K1067" s="117"/>
      <c r="L1067" s="117"/>
      <c r="M1067" s="117"/>
      <c r="N1067" s="117"/>
      <c r="O1067" s="117"/>
      <c r="P1067" s="117"/>
      <c r="Q1067" s="117"/>
      <c r="R1067" s="117"/>
      <c r="S1067" s="117"/>
      <c r="T1067" s="254"/>
      <c r="U1067" s="646"/>
      <c r="V1067" s="646"/>
      <c r="W1067" s="114"/>
      <c r="X1067" s="254"/>
      <c r="Y1067" s="224" t="str">
        <f t="shared" si="1022"/>
        <v xml:space="preserve"> </v>
      </c>
      <c r="Z1067" s="579"/>
      <c r="AA1067" s="704"/>
      <c r="AB1067" s="119"/>
      <c r="AC1067" s="224" t="str">
        <f t="shared" si="1037"/>
        <v xml:space="preserve"> </v>
      </c>
      <c r="AD1067" s="115"/>
      <c r="AE1067" s="253"/>
      <c r="AF1067" s="704"/>
      <c r="AG1067" s="727"/>
      <c r="AH1067" s="727"/>
      <c r="AI1067" s="727"/>
      <c r="AJ1067" s="727"/>
      <c r="AK1067" s="591"/>
      <c r="AL1067" s="727"/>
      <c r="AM1067" s="727"/>
      <c r="AN1067" s="727"/>
      <c r="AO1067" s="727"/>
      <c r="AP1067" s="727"/>
      <c r="AQ1067" s="727"/>
      <c r="AR1067" s="727"/>
      <c r="AS1067" s="727"/>
      <c r="AT1067" s="727"/>
      <c r="AU1067" s="727"/>
      <c r="AV1067" s="727"/>
      <c r="AW1067" s="727"/>
      <c r="AX1067" s="727"/>
      <c r="AY1067" s="727"/>
      <c r="AZ1067" s="727"/>
      <c r="BA1067" s="727"/>
      <c r="BB1067" s="727"/>
      <c r="BC1067" s="821"/>
      <c r="BD1067" s="727"/>
      <c r="BE1067" s="727"/>
      <c r="BF1067" s="727"/>
      <c r="BG1067" s="727"/>
      <c r="BH1067" s="727"/>
      <c r="BI1067" s="727"/>
      <c r="BJ1067" s="727"/>
      <c r="BK1067" s="727"/>
      <c r="BL1067" s="821"/>
      <c r="BM1067" s="727"/>
      <c r="BN1067" s="727"/>
      <c r="BO1067" s="727"/>
      <c r="BP1067" s="727"/>
      <c r="BQ1067" s="727"/>
      <c r="BR1067" s="821"/>
      <c r="BS1067" s="727"/>
      <c r="BT1067" s="727"/>
      <c r="BU1067" s="727"/>
      <c r="BV1067" s="591"/>
      <c r="BW1067" s="224" t="str">
        <f t="shared" si="1034"/>
        <v xml:space="preserve"> </v>
      </c>
      <c r="BX1067" s="471">
        <f t="shared" si="1023"/>
        <v>976</v>
      </c>
      <c r="BY1067" s="117"/>
      <c r="BZ1067" s="117"/>
      <c r="CA1067" s="117"/>
      <c r="CB1067" s="117"/>
      <c r="CC1067" s="117"/>
      <c r="CD1067" s="461"/>
      <c r="CE1067" s="236"/>
      <c r="CF1067" s="224" t="str">
        <f t="shared" si="1024"/>
        <v xml:space="preserve"> </v>
      </c>
      <c r="CG1067" s="116"/>
      <c r="CH1067" s="117"/>
      <c r="CI1067" s="117"/>
      <c r="CJ1067" s="117"/>
      <c r="CK1067" s="472"/>
      <c r="CL1067" s="472"/>
      <c r="CM1067" s="472"/>
      <c r="CN1067" s="472"/>
      <c r="CO1067" s="117"/>
      <c r="CP1067" s="253"/>
      <c r="CQ1067" s="120"/>
      <c r="CR1067" s="224" t="str" cm="1">
        <f t="array" ref="CR1067">IF(AND(SUM(COUNTIF(CG1067:CM1067,{"*不明*","*その他*"})+COUNTIF(CO1067:CP1067,{"*不明*","*その他*"}))&gt;0,CQ1067=""),"その他・不明の場合,10)具体的内容、理由を記入",IF(OR(AND(CI1067=CI$65,COUNTA(CJ1067:CM1067)&lt;4),AND(OR(CI1067=CI$63,CI1067=CI$64,CI1067=CI$66,CI1067=CI$67,CI1067=CI$68,CI1067=""),COUNTA(CJ1067:CM1067)&gt;0)),"3)介護保険認定済→要介護度、認知症自立度、寝たきり度、介護保険サービス記入",IF(OR(AND(OR(CM1067=CM$63,CM1067=CM$64),CN1067=""),AND(OR(CM1067=CM$65,CM1067=CM$66),CN1067&lt;&gt;"")),"7)介護保険サービス受けている/過去受けていた→具体的内容記入"," ")))</f>
        <v xml:space="preserve"> </v>
      </c>
      <c r="CS1067" s="224" t="str">
        <f t="shared" si="1025"/>
        <v xml:space="preserve"> </v>
      </c>
      <c r="CT1067" s="116"/>
      <c r="CU1067" s="253"/>
      <c r="CV1067" s="117"/>
      <c r="CW1067" s="117"/>
      <c r="CX1067" s="253"/>
      <c r="CY1067" s="117"/>
      <c r="CZ1067" s="117"/>
      <c r="DA1067" s="253"/>
      <c r="DB1067" s="117"/>
      <c r="DC1067" s="224" t="str">
        <f t="shared" si="1026"/>
        <v xml:space="preserve"> </v>
      </c>
      <c r="DD1067" s="224" t="str">
        <f t="shared" si="1027"/>
        <v xml:space="preserve"> </v>
      </c>
      <c r="DE1067" s="224" t="str">
        <f t="shared" si="1038"/>
        <v xml:space="preserve"> </v>
      </c>
      <c r="DF1067" s="121"/>
      <c r="DG1067" s="114"/>
      <c r="DH1067" s="704"/>
      <c r="DI1067" s="119"/>
      <c r="DJ1067" s="187"/>
      <c r="DK1067" s="254"/>
      <c r="DL1067" s="224" t="str">
        <f t="shared" si="1039"/>
        <v xml:space="preserve"> </v>
      </c>
      <c r="DM1067" s="224" t="str">
        <f t="shared" si="1028"/>
        <v xml:space="preserve"> </v>
      </c>
      <c r="DN1067" s="474"/>
      <c r="DO1067" s="117"/>
      <c r="DP1067" s="117"/>
      <c r="DQ1067" s="117"/>
      <c r="DR1067" s="117"/>
      <c r="DS1067" s="117"/>
      <c r="DT1067" s="254"/>
      <c r="DU1067" s="476"/>
      <c r="DV1067" s="224" t="str">
        <f t="shared" si="1040"/>
        <v xml:space="preserve"> </v>
      </c>
      <c r="DW1067" s="115"/>
      <c r="DX1067" s="470"/>
      <c r="DY1067" s="117"/>
      <c r="DZ1067" s="704"/>
      <c r="EA1067" s="224" t="str">
        <f t="shared" si="1041"/>
        <v xml:space="preserve"> </v>
      </c>
      <c r="EB1067" s="906"/>
      <c r="EC1067" s="904"/>
      <c r="ED1067" s="904"/>
      <c r="EE1067" s="904"/>
      <c r="EF1067" s="904"/>
      <c r="EG1067" s="904"/>
      <c r="EH1067" s="904"/>
      <c r="EI1067" s="904"/>
      <c r="EJ1067" s="904"/>
      <c r="EK1067" s="905"/>
      <c r="EL1067" s="80"/>
      <c r="EM1067" s="224" t="str">
        <f t="shared" si="1029"/>
        <v xml:space="preserve"> </v>
      </c>
      <c r="EN1067" s="224" t="str">
        <f t="shared" si="1030"/>
        <v xml:space="preserve"> </v>
      </c>
      <c r="EO1067" s="115"/>
      <c r="EP1067" s="1050"/>
      <c r="EQ1067" s="253"/>
      <c r="ER1067" s="117"/>
      <c r="ES1067" s="1258">
        <f t="shared" si="1031"/>
        <v>976</v>
      </c>
      <c r="ET1067" s="224" t="str">
        <f t="shared" si="1032"/>
        <v xml:space="preserve"> </v>
      </c>
      <c r="EU1067" s="477" t="str">
        <f t="shared" si="1033"/>
        <v/>
      </c>
      <c r="EV1067" s="1334" t="str">
        <f t="shared" si="1036"/>
        <v xml:space="preserve"> </v>
      </c>
      <c r="EW1067" s="1332" t="str">
        <f t="shared" si="1080"/>
        <v/>
      </c>
      <c r="EX1067" s="1275" t="str">
        <f t="shared" si="1062"/>
        <v/>
      </c>
      <c r="EY1067" s="1275" t="str">
        <f t="shared" si="1063"/>
        <v/>
      </c>
      <c r="EZ1067" s="1275" t="str">
        <f t="shared" si="1064"/>
        <v/>
      </c>
      <c r="FA1067" s="1275" t="str">
        <f t="shared" si="1065"/>
        <v/>
      </c>
      <c r="FB1067" s="1275" t="str">
        <f t="shared" si="1066"/>
        <v/>
      </c>
      <c r="FC1067" s="1333" t="str">
        <f t="shared" si="1067"/>
        <v/>
      </c>
      <c r="FE1067" s="1234" t="str">
        <f t="shared" si="1068"/>
        <v xml:space="preserve"> </v>
      </c>
      <c r="FF1067" s="1234" t="str">
        <f t="shared" si="1069"/>
        <v xml:space="preserve"> </v>
      </c>
      <c r="FG1067" s="1234" t="str">
        <f t="shared" si="1070"/>
        <v xml:space="preserve"> </v>
      </c>
      <c r="FH1067" s="1234" t="str">
        <f t="shared" si="1071"/>
        <v xml:space="preserve"> </v>
      </c>
      <c r="FI1067" s="1234" t="str">
        <f t="shared" si="1042"/>
        <v xml:space="preserve"> </v>
      </c>
      <c r="FJ1067" s="1234" t="str">
        <f t="shared" si="1072"/>
        <v xml:space="preserve"> </v>
      </c>
      <c r="FK1067" s="1234">
        <f t="shared" si="1043"/>
        <v>0</v>
      </c>
      <c r="FL1067" s="1227"/>
      <c r="FM1067" s="1234" t="str">
        <f t="shared" si="1044"/>
        <v xml:space="preserve"> </v>
      </c>
      <c r="FN1067" s="1234" t="str">
        <f t="shared" si="1045"/>
        <v xml:space="preserve"> </v>
      </c>
      <c r="FO1067" s="1234" t="str">
        <f t="shared" si="1073"/>
        <v xml:space="preserve"> </v>
      </c>
      <c r="FP1067" s="1234" t="str">
        <f t="shared" si="1074"/>
        <v xml:space="preserve"> </v>
      </c>
      <c r="FQ1067" s="1234" t="str">
        <f t="shared" si="1046"/>
        <v xml:space="preserve"> </v>
      </c>
      <c r="FR1067" s="1234" t="str">
        <f t="shared" si="1075"/>
        <v xml:space="preserve"> </v>
      </c>
      <c r="FS1067" s="1234">
        <f t="shared" si="1081"/>
        <v>0</v>
      </c>
      <c r="FT1067" s="1227"/>
      <c r="FU1067" s="1234" t="str">
        <f t="shared" si="1076"/>
        <v xml:space="preserve"> </v>
      </c>
      <c r="FV1067" s="1234" t="str">
        <f t="shared" si="1077"/>
        <v xml:space="preserve"> </v>
      </c>
      <c r="FW1067" s="1234" t="str">
        <f t="shared" si="1078"/>
        <v xml:space="preserve"> </v>
      </c>
      <c r="FX1067" s="1234" t="str">
        <f t="shared" si="1047"/>
        <v xml:space="preserve"> </v>
      </c>
      <c r="FY1067" s="1234" t="str">
        <f t="shared" si="1048"/>
        <v xml:space="preserve"> </v>
      </c>
      <c r="FZ1067" s="1234" t="str">
        <f t="shared" si="1079"/>
        <v xml:space="preserve"> </v>
      </c>
      <c r="GA1067" s="1234">
        <f t="shared" si="1049"/>
        <v>0</v>
      </c>
      <c r="GB1067" s="1227"/>
      <c r="GC1067" s="1234" t="str">
        <f t="shared" si="1050"/>
        <v xml:space="preserve"> </v>
      </c>
      <c r="GD1067" s="1234" t="str">
        <f t="shared" si="1051"/>
        <v xml:space="preserve"> </v>
      </c>
      <c r="GE1067" s="1234" t="str">
        <f t="shared" si="1052"/>
        <v xml:space="preserve"> </v>
      </c>
      <c r="GF1067" s="1234" t="str">
        <f t="shared" si="1053"/>
        <v xml:space="preserve"> </v>
      </c>
      <c r="GG1067" s="1234" t="str">
        <f t="shared" si="1054"/>
        <v xml:space="preserve"> </v>
      </c>
      <c r="GH1067" s="1234" t="str">
        <f t="shared" si="1055"/>
        <v xml:space="preserve"> </v>
      </c>
      <c r="GI1067" s="1234" t="str">
        <f t="shared" si="1056"/>
        <v xml:space="preserve"> </v>
      </c>
      <c r="GJ1067" s="1234" t="str">
        <f t="shared" si="1057"/>
        <v xml:space="preserve"> </v>
      </c>
      <c r="GK1067" s="1234" t="str">
        <f t="shared" si="1058"/>
        <v xml:space="preserve"> </v>
      </c>
      <c r="GL1067" s="1234" t="str">
        <f t="shared" si="1059"/>
        <v xml:space="preserve"> </v>
      </c>
      <c r="GM1067" s="1234" t="str">
        <f t="shared" si="1060"/>
        <v xml:space="preserve"> </v>
      </c>
      <c r="GN1067" s="1234">
        <f t="shared" si="1061"/>
        <v>0</v>
      </c>
    </row>
    <row r="1068" spans="1:196" s="100" customFormat="1" ht="27" customHeight="1" thickTop="1" thickBot="1">
      <c r="A1068" s="1208">
        <f>【A票】【D票】!$D$10</f>
        <v>0</v>
      </c>
      <c r="B1068" s="1212">
        <f>【A票】【D票】!$H$10</f>
        <v>0</v>
      </c>
      <c r="C1068" s="1213" t="str">
        <f>【A票】【D票】!$K$10</f>
        <v xml:space="preserve"> </v>
      </c>
      <c r="D1068" s="1214">
        <f t="shared" si="1035"/>
        <v>977</v>
      </c>
      <c r="E1068" s="914"/>
      <c r="F1068" s="467"/>
      <c r="G1068" s="469"/>
      <c r="H1068" s="224" t="str">
        <f t="shared" si="1021"/>
        <v xml:space="preserve"> </v>
      </c>
      <c r="I1068" s="704"/>
      <c r="J1068" s="117"/>
      <c r="K1068" s="117"/>
      <c r="L1068" s="117"/>
      <c r="M1068" s="117"/>
      <c r="N1068" s="117"/>
      <c r="O1068" s="117"/>
      <c r="P1068" s="117"/>
      <c r="Q1068" s="117"/>
      <c r="R1068" s="117"/>
      <c r="S1068" s="117"/>
      <c r="T1068" s="254"/>
      <c r="U1068" s="646"/>
      <c r="V1068" s="646"/>
      <c r="W1068" s="114"/>
      <c r="X1068" s="254"/>
      <c r="Y1068" s="224" t="str">
        <f t="shared" si="1022"/>
        <v xml:space="preserve"> </v>
      </c>
      <c r="Z1068" s="579"/>
      <c r="AA1068" s="704"/>
      <c r="AB1068" s="119"/>
      <c r="AC1068" s="224" t="str">
        <f t="shared" si="1037"/>
        <v xml:space="preserve"> </v>
      </c>
      <c r="AD1068" s="115"/>
      <c r="AE1068" s="253"/>
      <c r="AF1068" s="704"/>
      <c r="AG1068" s="727"/>
      <c r="AH1068" s="727"/>
      <c r="AI1068" s="727"/>
      <c r="AJ1068" s="727"/>
      <c r="AK1068" s="591"/>
      <c r="AL1068" s="727"/>
      <c r="AM1068" s="727"/>
      <c r="AN1068" s="727"/>
      <c r="AO1068" s="727"/>
      <c r="AP1068" s="727"/>
      <c r="AQ1068" s="727"/>
      <c r="AR1068" s="727"/>
      <c r="AS1068" s="727"/>
      <c r="AT1068" s="727"/>
      <c r="AU1068" s="727"/>
      <c r="AV1068" s="727"/>
      <c r="AW1068" s="727"/>
      <c r="AX1068" s="727"/>
      <c r="AY1068" s="727"/>
      <c r="AZ1068" s="727"/>
      <c r="BA1068" s="727"/>
      <c r="BB1068" s="727"/>
      <c r="BC1068" s="821"/>
      <c r="BD1068" s="727"/>
      <c r="BE1068" s="727"/>
      <c r="BF1068" s="727"/>
      <c r="BG1068" s="727"/>
      <c r="BH1068" s="727"/>
      <c r="BI1068" s="727"/>
      <c r="BJ1068" s="727"/>
      <c r="BK1068" s="727"/>
      <c r="BL1068" s="821"/>
      <c r="BM1068" s="727"/>
      <c r="BN1068" s="727"/>
      <c r="BO1068" s="727"/>
      <c r="BP1068" s="727"/>
      <c r="BQ1068" s="727"/>
      <c r="BR1068" s="821"/>
      <c r="BS1068" s="727"/>
      <c r="BT1068" s="727"/>
      <c r="BU1068" s="727"/>
      <c r="BV1068" s="591"/>
      <c r="BW1068" s="224" t="str">
        <f t="shared" si="1034"/>
        <v xml:space="preserve"> </v>
      </c>
      <c r="BX1068" s="471">
        <f t="shared" si="1023"/>
        <v>977</v>
      </c>
      <c r="BY1068" s="117"/>
      <c r="BZ1068" s="117"/>
      <c r="CA1068" s="117"/>
      <c r="CB1068" s="117"/>
      <c r="CC1068" s="117"/>
      <c r="CD1068" s="461"/>
      <c r="CE1068" s="236"/>
      <c r="CF1068" s="224" t="str">
        <f t="shared" si="1024"/>
        <v xml:space="preserve"> </v>
      </c>
      <c r="CG1068" s="116"/>
      <c r="CH1068" s="117"/>
      <c r="CI1068" s="117"/>
      <c r="CJ1068" s="117"/>
      <c r="CK1068" s="472"/>
      <c r="CL1068" s="472"/>
      <c r="CM1068" s="472"/>
      <c r="CN1068" s="472"/>
      <c r="CO1068" s="117"/>
      <c r="CP1068" s="253"/>
      <c r="CQ1068" s="120"/>
      <c r="CR1068" s="224" t="str" cm="1">
        <f t="array" ref="CR1068">IF(AND(SUM(COUNTIF(CG1068:CM1068,{"*不明*","*その他*"})+COUNTIF(CO1068:CP1068,{"*不明*","*その他*"}))&gt;0,CQ1068=""),"その他・不明の場合,10)具体的内容、理由を記入",IF(OR(AND(CI1068=CI$65,COUNTA(CJ1068:CM1068)&lt;4),AND(OR(CI1068=CI$63,CI1068=CI$64,CI1068=CI$66,CI1068=CI$67,CI1068=CI$68,CI1068=""),COUNTA(CJ1068:CM1068)&gt;0)),"3)介護保険認定済→要介護度、認知症自立度、寝たきり度、介護保険サービス記入",IF(OR(AND(OR(CM1068=CM$63,CM1068=CM$64),CN1068=""),AND(OR(CM1068=CM$65,CM1068=CM$66),CN1068&lt;&gt;"")),"7)介護保険サービス受けている/過去受けていた→具体的内容記入"," ")))</f>
        <v xml:space="preserve"> </v>
      </c>
      <c r="CS1068" s="224" t="str">
        <f t="shared" si="1025"/>
        <v xml:space="preserve"> </v>
      </c>
      <c r="CT1068" s="116"/>
      <c r="CU1068" s="253"/>
      <c r="CV1068" s="117"/>
      <c r="CW1068" s="117"/>
      <c r="CX1068" s="253"/>
      <c r="CY1068" s="117"/>
      <c r="CZ1068" s="117"/>
      <c r="DA1068" s="253"/>
      <c r="DB1068" s="117"/>
      <c r="DC1068" s="224" t="str">
        <f t="shared" si="1026"/>
        <v xml:space="preserve"> </v>
      </c>
      <c r="DD1068" s="224" t="str">
        <f t="shared" si="1027"/>
        <v xml:space="preserve"> </v>
      </c>
      <c r="DE1068" s="224" t="str">
        <f t="shared" si="1038"/>
        <v xml:space="preserve"> </v>
      </c>
      <c r="DF1068" s="121"/>
      <c r="DG1068" s="114"/>
      <c r="DH1068" s="704"/>
      <c r="DI1068" s="119"/>
      <c r="DJ1068" s="187"/>
      <c r="DK1068" s="254"/>
      <c r="DL1068" s="224" t="str">
        <f t="shared" si="1039"/>
        <v xml:space="preserve"> </v>
      </c>
      <c r="DM1068" s="224" t="str">
        <f t="shared" si="1028"/>
        <v xml:space="preserve"> </v>
      </c>
      <c r="DN1068" s="474"/>
      <c r="DO1068" s="117"/>
      <c r="DP1068" s="117"/>
      <c r="DQ1068" s="117"/>
      <c r="DR1068" s="117"/>
      <c r="DS1068" s="117"/>
      <c r="DT1068" s="254"/>
      <c r="DU1068" s="476"/>
      <c r="DV1068" s="224" t="str">
        <f t="shared" si="1040"/>
        <v xml:space="preserve"> </v>
      </c>
      <c r="DW1068" s="115"/>
      <c r="DX1068" s="470"/>
      <c r="DY1068" s="117"/>
      <c r="DZ1068" s="704"/>
      <c r="EA1068" s="224" t="str">
        <f t="shared" si="1041"/>
        <v xml:space="preserve"> </v>
      </c>
      <c r="EB1068" s="906"/>
      <c r="EC1068" s="904"/>
      <c r="ED1068" s="904"/>
      <c r="EE1068" s="904"/>
      <c r="EF1068" s="904"/>
      <c r="EG1068" s="904"/>
      <c r="EH1068" s="904"/>
      <c r="EI1068" s="904"/>
      <c r="EJ1068" s="904"/>
      <c r="EK1068" s="905"/>
      <c r="EL1068" s="80"/>
      <c r="EM1068" s="224" t="str">
        <f t="shared" si="1029"/>
        <v xml:space="preserve"> </v>
      </c>
      <c r="EN1068" s="224" t="str">
        <f t="shared" si="1030"/>
        <v xml:space="preserve"> </v>
      </c>
      <c r="EO1068" s="115"/>
      <c r="EP1068" s="1050"/>
      <c r="EQ1068" s="253"/>
      <c r="ER1068" s="117"/>
      <c r="ES1068" s="1258">
        <f t="shared" si="1031"/>
        <v>977</v>
      </c>
      <c r="ET1068" s="224" t="str">
        <f t="shared" si="1032"/>
        <v xml:space="preserve"> </v>
      </c>
      <c r="EU1068" s="477" t="str">
        <f t="shared" si="1033"/>
        <v/>
      </c>
      <c r="EV1068" s="1334" t="str">
        <f t="shared" si="1036"/>
        <v xml:space="preserve"> </v>
      </c>
      <c r="EW1068" s="1332" t="str">
        <f t="shared" si="1080"/>
        <v/>
      </c>
      <c r="EX1068" s="1275" t="str">
        <f t="shared" si="1062"/>
        <v/>
      </c>
      <c r="EY1068" s="1275" t="str">
        <f t="shared" si="1063"/>
        <v/>
      </c>
      <c r="EZ1068" s="1275" t="str">
        <f t="shared" si="1064"/>
        <v/>
      </c>
      <c r="FA1068" s="1275" t="str">
        <f t="shared" si="1065"/>
        <v/>
      </c>
      <c r="FB1068" s="1275" t="str">
        <f t="shared" si="1066"/>
        <v/>
      </c>
      <c r="FC1068" s="1333" t="str">
        <f t="shared" si="1067"/>
        <v/>
      </c>
      <c r="FE1068" s="1234" t="str">
        <f t="shared" si="1068"/>
        <v xml:space="preserve"> </v>
      </c>
      <c r="FF1068" s="1234" t="str">
        <f t="shared" si="1069"/>
        <v xml:space="preserve"> </v>
      </c>
      <c r="FG1068" s="1234" t="str">
        <f t="shared" si="1070"/>
        <v xml:space="preserve"> </v>
      </c>
      <c r="FH1068" s="1234" t="str">
        <f t="shared" si="1071"/>
        <v xml:space="preserve"> </v>
      </c>
      <c r="FI1068" s="1234" t="str">
        <f t="shared" si="1042"/>
        <v xml:space="preserve"> </v>
      </c>
      <c r="FJ1068" s="1234" t="str">
        <f t="shared" si="1072"/>
        <v xml:space="preserve"> </v>
      </c>
      <c r="FK1068" s="1234">
        <f t="shared" si="1043"/>
        <v>0</v>
      </c>
      <c r="FL1068" s="1227"/>
      <c r="FM1068" s="1234" t="str">
        <f t="shared" si="1044"/>
        <v xml:space="preserve"> </v>
      </c>
      <c r="FN1068" s="1234" t="str">
        <f t="shared" si="1045"/>
        <v xml:space="preserve"> </v>
      </c>
      <c r="FO1068" s="1234" t="str">
        <f t="shared" si="1073"/>
        <v xml:space="preserve"> </v>
      </c>
      <c r="FP1068" s="1234" t="str">
        <f t="shared" si="1074"/>
        <v xml:space="preserve"> </v>
      </c>
      <c r="FQ1068" s="1234" t="str">
        <f t="shared" si="1046"/>
        <v xml:space="preserve"> </v>
      </c>
      <c r="FR1068" s="1234" t="str">
        <f t="shared" si="1075"/>
        <v xml:space="preserve"> </v>
      </c>
      <c r="FS1068" s="1234">
        <f t="shared" si="1081"/>
        <v>0</v>
      </c>
      <c r="FT1068" s="1227"/>
      <c r="FU1068" s="1234" t="str">
        <f t="shared" si="1076"/>
        <v xml:space="preserve"> </v>
      </c>
      <c r="FV1068" s="1234" t="str">
        <f t="shared" si="1077"/>
        <v xml:space="preserve"> </v>
      </c>
      <c r="FW1068" s="1234" t="str">
        <f t="shared" si="1078"/>
        <v xml:space="preserve"> </v>
      </c>
      <c r="FX1068" s="1234" t="str">
        <f t="shared" si="1047"/>
        <v xml:space="preserve"> </v>
      </c>
      <c r="FY1068" s="1234" t="str">
        <f t="shared" si="1048"/>
        <v xml:space="preserve"> </v>
      </c>
      <c r="FZ1068" s="1234" t="str">
        <f t="shared" si="1079"/>
        <v xml:space="preserve"> </v>
      </c>
      <c r="GA1068" s="1234">
        <f t="shared" si="1049"/>
        <v>0</v>
      </c>
      <c r="GB1068" s="1227"/>
      <c r="GC1068" s="1234" t="str">
        <f t="shared" si="1050"/>
        <v xml:space="preserve"> </v>
      </c>
      <c r="GD1068" s="1234" t="str">
        <f t="shared" si="1051"/>
        <v xml:space="preserve"> </v>
      </c>
      <c r="GE1068" s="1234" t="str">
        <f t="shared" si="1052"/>
        <v xml:space="preserve"> </v>
      </c>
      <c r="GF1068" s="1234" t="str">
        <f t="shared" si="1053"/>
        <v xml:space="preserve"> </v>
      </c>
      <c r="GG1068" s="1234" t="str">
        <f t="shared" si="1054"/>
        <v xml:space="preserve"> </v>
      </c>
      <c r="GH1068" s="1234" t="str">
        <f t="shared" si="1055"/>
        <v xml:space="preserve"> </v>
      </c>
      <c r="GI1068" s="1234" t="str">
        <f t="shared" si="1056"/>
        <v xml:space="preserve"> </v>
      </c>
      <c r="GJ1068" s="1234" t="str">
        <f t="shared" si="1057"/>
        <v xml:space="preserve"> </v>
      </c>
      <c r="GK1068" s="1234" t="str">
        <f t="shared" si="1058"/>
        <v xml:space="preserve"> </v>
      </c>
      <c r="GL1068" s="1234" t="str">
        <f t="shared" si="1059"/>
        <v xml:space="preserve"> </v>
      </c>
      <c r="GM1068" s="1234" t="str">
        <f t="shared" si="1060"/>
        <v xml:space="preserve"> </v>
      </c>
      <c r="GN1068" s="1234">
        <f t="shared" si="1061"/>
        <v>0</v>
      </c>
    </row>
    <row r="1069" spans="1:196" s="100" customFormat="1" ht="27" customHeight="1" thickTop="1" thickBot="1">
      <c r="A1069" s="1208">
        <f>【A票】【D票】!$D$10</f>
        <v>0</v>
      </c>
      <c r="B1069" s="1212">
        <f>【A票】【D票】!$H$10</f>
        <v>0</v>
      </c>
      <c r="C1069" s="1213" t="str">
        <f>【A票】【D票】!$K$10</f>
        <v xml:space="preserve"> </v>
      </c>
      <c r="D1069" s="1214">
        <f t="shared" si="1035"/>
        <v>978</v>
      </c>
      <c r="E1069" s="914"/>
      <c r="F1069" s="467"/>
      <c r="G1069" s="469"/>
      <c r="H1069" s="224" t="str">
        <f t="shared" si="1021"/>
        <v xml:space="preserve"> </v>
      </c>
      <c r="I1069" s="704"/>
      <c r="J1069" s="117"/>
      <c r="K1069" s="117"/>
      <c r="L1069" s="117"/>
      <c r="M1069" s="117"/>
      <c r="N1069" s="117"/>
      <c r="O1069" s="117"/>
      <c r="P1069" s="117"/>
      <c r="Q1069" s="117"/>
      <c r="R1069" s="117"/>
      <c r="S1069" s="117"/>
      <c r="T1069" s="254"/>
      <c r="U1069" s="646"/>
      <c r="V1069" s="646"/>
      <c r="W1069" s="114"/>
      <c r="X1069" s="254"/>
      <c r="Y1069" s="224" t="str">
        <f t="shared" si="1022"/>
        <v xml:space="preserve"> </v>
      </c>
      <c r="Z1069" s="579"/>
      <c r="AA1069" s="704"/>
      <c r="AB1069" s="119"/>
      <c r="AC1069" s="224" t="str">
        <f t="shared" si="1037"/>
        <v xml:space="preserve"> </v>
      </c>
      <c r="AD1069" s="115"/>
      <c r="AE1069" s="253"/>
      <c r="AF1069" s="704"/>
      <c r="AG1069" s="727"/>
      <c r="AH1069" s="727"/>
      <c r="AI1069" s="727"/>
      <c r="AJ1069" s="727"/>
      <c r="AK1069" s="591"/>
      <c r="AL1069" s="727"/>
      <c r="AM1069" s="727"/>
      <c r="AN1069" s="727"/>
      <c r="AO1069" s="727"/>
      <c r="AP1069" s="727"/>
      <c r="AQ1069" s="727"/>
      <c r="AR1069" s="727"/>
      <c r="AS1069" s="727"/>
      <c r="AT1069" s="727"/>
      <c r="AU1069" s="727"/>
      <c r="AV1069" s="727"/>
      <c r="AW1069" s="727"/>
      <c r="AX1069" s="727"/>
      <c r="AY1069" s="727"/>
      <c r="AZ1069" s="727"/>
      <c r="BA1069" s="727"/>
      <c r="BB1069" s="727"/>
      <c r="BC1069" s="821"/>
      <c r="BD1069" s="727"/>
      <c r="BE1069" s="727"/>
      <c r="BF1069" s="727"/>
      <c r="BG1069" s="727"/>
      <c r="BH1069" s="727"/>
      <c r="BI1069" s="727"/>
      <c r="BJ1069" s="727"/>
      <c r="BK1069" s="727"/>
      <c r="BL1069" s="821"/>
      <c r="BM1069" s="727"/>
      <c r="BN1069" s="727"/>
      <c r="BO1069" s="727"/>
      <c r="BP1069" s="727"/>
      <c r="BQ1069" s="727"/>
      <c r="BR1069" s="821"/>
      <c r="BS1069" s="727"/>
      <c r="BT1069" s="727"/>
      <c r="BU1069" s="727"/>
      <c r="BV1069" s="591"/>
      <c r="BW1069" s="224" t="str">
        <f t="shared" si="1034"/>
        <v xml:space="preserve"> </v>
      </c>
      <c r="BX1069" s="471">
        <f t="shared" si="1023"/>
        <v>978</v>
      </c>
      <c r="BY1069" s="117"/>
      <c r="BZ1069" s="117"/>
      <c r="CA1069" s="117"/>
      <c r="CB1069" s="117"/>
      <c r="CC1069" s="117"/>
      <c r="CD1069" s="461"/>
      <c r="CE1069" s="236"/>
      <c r="CF1069" s="224" t="str">
        <f t="shared" si="1024"/>
        <v xml:space="preserve"> </v>
      </c>
      <c r="CG1069" s="116"/>
      <c r="CH1069" s="117"/>
      <c r="CI1069" s="117"/>
      <c r="CJ1069" s="117"/>
      <c r="CK1069" s="472"/>
      <c r="CL1069" s="472"/>
      <c r="CM1069" s="472"/>
      <c r="CN1069" s="472"/>
      <c r="CO1069" s="117"/>
      <c r="CP1069" s="253"/>
      <c r="CQ1069" s="120"/>
      <c r="CR1069" s="224" t="str" cm="1">
        <f t="array" ref="CR1069">IF(AND(SUM(COUNTIF(CG1069:CM1069,{"*不明*","*その他*"})+COUNTIF(CO1069:CP1069,{"*不明*","*その他*"}))&gt;0,CQ1069=""),"その他・不明の場合,10)具体的内容、理由を記入",IF(OR(AND(CI1069=CI$65,COUNTA(CJ1069:CM1069)&lt;4),AND(OR(CI1069=CI$63,CI1069=CI$64,CI1069=CI$66,CI1069=CI$67,CI1069=CI$68,CI1069=""),COUNTA(CJ1069:CM1069)&gt;0)),"3)介護保険認定済→要介護度、認知症自立度、寝たきり度、介護保険サービス記入",IF(OR(AND(OR(CM1069=CM$63,CM1069=CM$64),CN1069=""),AND(OR(CM1069=CM$65,CM1069=CM$66),CN1069&lt;&gt;"")),"7)介護保険サービス受けている/過去受けていた→具体的内容記入"," ")))</f>
        <v xml:space="preserve"> </v>
      </c>
      <c r="CS1069" s="224" t="str">
        <f t="shared" si="1025"/>
        <v xml:space="preserve"> </v>
      </c>
      <c r="CT1069" s="116"/>
      <c r="CU1069" s="253"/>
      <c r="CV1069" s="117"/>
      <c r="CW1069" s="117"/>
      <c r="CX1069" s="253"/>
      <c r="CY1069" s="117"/>
      <c r="CZ1069" s="117"/>
      <c r="DA1069" s="253"/>
      <c r="DB1069" s="117"/>
      <c r="DC1069" s="224" t="str">
        <f t="shared" si="1026"/>
        <v xml:space="preserve"> </v>
      </c>
      <c r="DD1069" s="224" t="str">
        <f t="shared" si="1027"/>
        <v xml:space="preserve"> </v>
      </c>
      <c r="DE1069" s="224" t="str">
        <f t="shared" si="1038"/>
        <v xml:space="preserve"> </v>
      </c>
      <c r="DF1069" s="121"/>
      <c r="DG1069" s="114"/>
      <c r="DH1069" s="704"/>
      <c r="DI1069" s="119"/>
      <c r="DJ1069" s="187"/>
      <c r="DK1069" s="254"/>
      <c r="DL1069" s="224" t="str">
        <f t="shared" si="1039"/>
        <v xml:space="preserve"> </v>
      </c>
      <c r="DM1069" s="224" t="str">
        <f t="shared" si="1028"/>
        <v xml:space="preserve"> </v>
      </c>
      <c r="DN1069" s="474"/>
      <c r="DO1069" s="117"/>
      <c r="DP1069" s="117"/>
      <c r="DQ1069" s="117"/>
      <c r="DR1069" s="117"/>
      <c r="DS1069" s="117"/>
      <c r="DT1069" s="254"/>
      <c r="DU1069" s="476"/>
      <c r="DV1069" s="224" t="str">
        <f t="shared" si="1040"/>
        <v xml:space="preserve"> </v>
      </c>
      <c r="DW1069" s="115"/>
      <c r="DX1069" s="470"/>
      <c r="DY1069" s="117"/>
      <c r="DZ1069" s="704"/>
      <c r="EA1069" s="224" t="str">
        <f t="shared" si="1041"/>
        <v xml:space="preserve"> </v>
      </c>
      <c r="EB1069" s="906"/>
      <c r="EC1069" s="904"/>
      <c r="ED1069" s="904"/>
      <c r="EE1069" s="904"/>
      <c r="EF1069" s="904"/>
      <c r="EG1069" s="904"/>
      <c r="EH1069" s="904"/>
      <c r="EI1069" s="904"/>
      <c r="EJ1069" s="904"/>
      <c r="EK1069" s="905"/>
      <c r="EL1069" s="80"/>
      <c r="EM1069" s="224" t="str">
        <f t="shared" si="1029"/>
        <v xml:space="preserve"> </v>
      </c>
      <c r="EN1069" s="224" t="str">
        <f t="shared" si="1030"/>
        <v xml:space="preserve"> </v>
      </c>
      <c r="EO1069" s="115"/>
      <c r="EP1069" s="1050"/>
      <c r="EQ1069" s="253"/>
      <c r="ER1069" s="117"/>
      <c r="ES1069" s="1258">
        <f t="shared" si="1031"/>
        <v>978</v>
      </c>
      <c r="ET1069" s="224" t="str">
        <f t="shared" si="1032"/>
        <v xml:space="preserve"> </v>
      </c>
      <c r="EU1069" s="477" t="str">
        <f t="shared" si="1033"/>
        <v/>
      </c>
      <c r="EV1069" s="1334" t="str">
        <f t="shared" si="1036"/>
        <v xml:space="preserve"> </v>
      </c>
      <c r="EW1069" s="1332" t="str">
        <f t="shared" si="1080"/>
        <v/>
      </c>
      <c r="EX1069" s="1275" t="str">
        <f t="shared" si="1062"/>
        <v/>
      </c>
      <c r="EY1069" s="1275" t="str">
        <f t="shared" si="1063"/>
        <v/>
      </c>
      <c r="EZ1069" s="1275" t="str">
        <f t="shared" si="1064"/>
        <v/>
      </c>
      <c r="FA1069" s="1275" t="str">
        <f t="shared" si="1065"/>
        <v/>
      </c>
      <c r="FB1069" s="1275" t="str">
        <f t="shared" si="1066"/>
        <v/>
      </c>
      <c r="FC1069" s="1333" t="str">
        <f t="shared" si="1067"/>
        <v/>
      </c>
      <c r="FE1069" s="1234" t="str">
        <f t="shared" si="1068"/>
        <v xml:space="preserve"> </v>
      </c>
      <c r="FF1069" s="1234" t="str">
        <f t="shared" si="1069"/>
        <v xml:space="preserve"> </v>
      </c>
      <c r="FG1069" s="1234" t="str">
        <f t="shared" si="1070"/>
        <v xml:space="preserve"> </v>
      </c>
      <c r="FH1069" s="1234" t="str">
        <f t="shared" si="1071"/>
        <v xml:space="preserve"> </v>
      </c>
      <c r="FI1069" s="1234" t="str">
        <f t="shared" si="1042"/>
        <v xml:space="preserve"> </v>
      </c>
      <c r="FJ1069" s="1234" t="str">
        <f t="shared" si="1072"/>
        <v xml:space="preserve"> </v>
      </c>
      <c r="FK1069" s="1234">
        <f t="shared" si="1043"/>
        <v>0</v>
      </c>
      <c r="FL1069" s="1227"/>
      <c r="FM1069" s="1234" t="str">
        <f t="shared" si="1044"/>
        <v xml:space="preserve"> </v>
      </c>
      <c r="FN1069" s="1234" t="str">
        <f t="shared" si="1045"/>
        <v xml:space="preserve"> </v>
      </c>
      <c r="FO1069" s="1234" t="str">
        <f t="shared" si="1073"/>
        <v xml:space="preserve"> </v>
      </c>
      <c r="FP1069" s="1234" t="str">
        <f t="shared" si="1074"/>
        <v xml:space="preserve"> </v>
      </c>
      <c r="FQ1069" s="1234" t="str">
        <f t="shared" si="1046"/>
        <v xml:space="preserve"> </v>
      </c>
      <c r="FR1069" s="1234" t="str">
        <f t="shared" si="1075"/>
        <v xml:space="preserve"> </v>
      </c>
      <c r="FS1069" s="1234">
        <f t="shared" si="1081"/>
        <v>0</v>
      </c>
      <c r="FT1069" s="1227"/>
      <c r="FU1069" s="1234" t="str">
        <f t="shared" si="1076"/>
        <v xml:space="preserve"> </v>
      </c>
      <c r="FV1069" s="1234" t="str">
        <f t="shared" si="1077"/>
        <v xml:space="preserve"> </v>
      </c>
      <c r="FW1069" s="1234" t="str">
        <f t="shared" si="1078"/>
        <v xml:space="preserve"> </v>
      </c>
      <c r="FX1069" s="1234" t="str">
        <f t="shared" si="1047"/>
        <v xml:space="preserve"> </v>
      </c>
      <c r="FY1069" s="1234" t="str">
        <f t="shared" si="1048"/>
        <v xml:space="preserve"> </v>
      </c>
      <c r="FZ1069" s="1234" t="str">
        <f t="shared" si="1079"/>
        <v xml:space="preserve"> </v>
      </c>
      <c r="GA1069" s="1234">
        <f t="shared" si="1049"/>
        <v>0</v>
      </c>
      <c r="GB1069" s="1227"/>
      <c r="GC1069" s="1234" t="str">
        <f t="shared" si="1050"/>
        <v xml:space="preserve"> </v>
      </c>
      <c r="GD1069" s="1234" t="str">
        <f t="shared" si="1051"/>
        <v xml:space="preserve"> </v>
      </c>
      <c r="GE1069" s="1234" t="str">
        <f t="shared" si="1052"/>
        <v xml:space="preserve"> </v>
      </c>
      <c r="GF1069" s="1234" t="str">
        <f t="shared" si="1053"/>
        <v xml:space="preserve"> </v>
      </c>
      <c r="GG1069" s="1234" t="str">
        <f t="shared" si="1054"/>
        <v xml:space="preserve"> </v>
      </c>
      <c r="GH1069" s="1234" t="str">
        <f t="shared" si="1055"/>
        <v xml:space="preserve"> </v>
      </c>
      <c r="GI1069" s="1234" t="str">
        <f t="shared" si="1056"/>
        <v xml:space="preserve"> </v>
      </c>
      <c r="GJ1069" s="1234" t="str">
        <f t="shared" si="1057"/>
        <v xml:space="preserve"> </v>
      </c>
      <c r="GK1069" s="1234" t="str">
        <f t="shared" si="1058"/>
        <v xml:space="preserve"> </v>
      </c>
      <c r="GL1069" s="1234" t="str">
        <f t="shared" si="1059"/>
        <v xml:space="preserve"> </v>
      </c>
      <c r="GM1069" s="1234" t="str">
        <f t="shared" si="1060"/>
        <v xml:space="preserve"> </v>
      </c>
      <c r="GN1069" s="1234">
        <f t="shared" si="1061"/>
        <v>0</v>
      </c>
    </row>
    <row r="1070" spans="1:196" s="100" customFormat="1" ht="27" customHeight="1" thickTop="1" thickBot="1">
      <c r="A1070" s="1208">
        <f>【A票】【D票】!$D$10</f>
        <v>0</v>
      </c>
      <c r="B1070" s="1212">
        <f>【A票】【D票】!$H$10</f>
        <v>0</v>
      </c>
      <c r="C1070" s="1213" t="str">
        <f>【A票】【D票】!$K$10</f>
        <v xml:space="preserve"> </v>
      </c>
      <c r="D1070" s="1214">
        <f t="shared" si="1035"/>
        <v>979</v>
      </c>
      <c r="E1070" s="914"/>
      <c r="F1070" s="467"/>
      <c r="G1070" s="469"/>
      <c r="H1070" s="224" t="str">
        <f t="shared" si="1021"/>
        <v xml:space="preserve"> </v>
      </c>
      <c r="I1070" s="704"/>
      <c r="J1070" s="117"/>
      <c r="K1070" s="117"/>
      <c r="L1070" s="117"/>
      <c r="M1070" s="117"/>
      <c r="N1070" s="117"/>
      <c r="O1070" s="117"/>
      <c r="P1070" s="117"/>
      <c r="Q1070" s="117"/>
      <c r="R1070" s="117"/>
      <c r="S1070" s="117"/>
      <c r="T1070" s="254"/>
      <c r="U1070" s="646"/>
      <c r="V1070" s="646"/>
      <c r="W1070" s="114"/>
      <c r="X1070" s="254"/>
      <c r="Y1070" s="224" t="str">
        <f t="shared" si="1022"/>
        <v xml:space="preserve"> </v>
      </c>
      <c r="Z1070" s="579"/>
      <c r="AA1070" s="704"/>
      <c r="AB1070" s="119"/>
      <c r="AC1070" s="224" t="str">
        <f t="shared" si="1037"/>
        <v xml:space="preserve"> </v>
      </c>
      <c r="AD1070" s="115"/>
      <c r="AE1070" s="253"/>
      <c r="AF1070" s="704"/>
      <c r="AG1070" s="727"/>
      <c r="AH1070" s="727"/>
      <c r="AI1070" s="727"/>
      <c r="AJ1070" s="727"/>
      <c r="AK1070" s="591"/>
      <c r="AL1070" s="727"/>
      <c r="AM1070" s="727"/>
      <c r="AN1070" s="727"/>
      <c r="AO1070" s="727"/>
      <c r="AP1070" s="727"/>
      <c r="AQ1070" s="727"/>
      <c r="AR1070" s="727"/>
      <c r="AS1070" s="727"/>
      <c r="AT1070" s="727"/>
      <c r="AU1070" s="727"/>
      <c r="AV1070" s="727"/>
      <c r="AW1070" s="727"/>
      <c r="AX1070" s="727"/>
      <c r="AY1070" s="727"/>
      <c r="AZ1070" s="727"/>
      <c r="BA1070" s="727"/>
      <c r="BB1070" s="727"/>
      <c r="BC1070" s="821"/>
      <c r="BD1070" s="727"/>
      <c r="BE1070" s="727"/>
      <c r="BF1070" s="727"/>
      <c r="BG1070" s="727"/>
      <c r="BH1070" s="727"/>
      <c r="BI1070" s="727"/>
      <c r="BJ1070" s="727"/>
      <c r="BK1070" s="727"/>
      <c r="BL1070" s="821"/>
      <c r="BM1070" s="727"/>
      <c r="BN1070" s="727"/>
      <c r="BO1070" s="727"/>
      <c r="BP1070" s="727"/>
      <c r="BQ1070" s="727"/>
      <c r="BR1070" s="821"/>
      <c r="BS1070" s="727"/>
      <c r="BT1070" s="727"/>
      <c r="BU1070" s="727"/>
      <c r="BV1070" s="591"/>
      <c r="BW1070" s="224" t="str">
        <f t="shared" si="1034"/>
        <v xml:space="preserve"> </v>
      </c>
      <c r="BX1070" s="471">
        <f t="shared" si="1023"/>
        <v>979</v>
      </c>
      <c r="BY1070" s="117"/>
      <c r="BZ1070" s="117"/>
      <c r="CA1070" s="117"/>
      <c r="CB1070" s="117"/>
      <c r="CC1070" s="117"/>
      <c r="CD1070" s="461"/>
      <c r="CE1070" s="236"/>
      <c r="CF1070" s="224" t="str">
        <f t="shared" si="1024"/>
        <v xml:space="preserve"> </v>
      </c>
      <c r="CG1070" s="116"/>
      <c r="CH1070" s="117"/>
      <c r="CI1070" s="117"/>
      <c r="CJ1070" s="117"/>
      <c r="CK1070" s="472"/>
      <c r="CL1070" s="472"/>
      <c r="CM1070" s="472"/>
      <c r="CN1070" s="472"/>
      <c r="CO1070" s="117"/>
      <c r="CP1070" s="253"/>
      <c r="CQ1070" s="120"/>
      <c r="CR1070" s="224" t="str" cm="1">
        <f t="array" ref="CR1070">IF(AND(SUM(COUNTIF(CG1070:CM1070,{"*不明*","*その他*"})+COUNTIF(CO1070:CP1070,{"*不明*","*その他*"}))&gt;0,CQ1070=""),"その他・不明の場合,10)具体的内容、理由を記入",IF(OR(AND(CI1070=CI$65,COUNTA(CJ1070:CM1070)&lt;4),AND(OR(CI1070=CI$63,CI1070=CI$64,CI1070=CI$66,CI1070=CI$67,CI1070=CI$68,CI1070=""),COUNTA(CJ1070:CM1070)&gt;0)),"3)介護保険認定済→要介護度、認知症自立度、寝たきり度、介護保険サービス記入",IF(OR(AND(OR(CM1070=CM$63,CM1070=CM$64),CN1070=""),AND(OR(CM1070=CM$65,CM1070=CM$66),CN1070&lt;&gt;"")),"7)介護保険サービス受けている/過去受けていた→具体的内容記入"," ")))</f>
        <v xml:space="preserve"> </v>
      </c>
      <c r="CS1070" s="224" t="str">
        <f t="shared" si="1025"/>
        <v xml:space="preserve"> </v>
      </c>
      <c r="CT1070" s="116"/>
      <c r="CU1070" s="253"/>
      <c r="CV1070" s="117"/>
      <c r="CW1070" s="117"/>
      <c r="CX1070" s="253"/>
      <c r="CY1070" s="117"/>
      <c r="CZ1070" s="117"/>
      <c r="DA1070" s="253"/>
      <c r="DB1070" s="117"/>
      <c r="DC1070" s="224" t="str">
        <f t="shared" si="1026"/>
        <v xml:space="preserve"> </v>
      </c>
      <c r="DD1070" s="224" t="str">
        <f t="shared" si="1027"/>
        <v xml:space="preserve"> </v>
      </c>
      <c r="DE1070" s="224" t="str">
        <f t="shared" si="1038"/>
        <v xml:space="preserve"> </v>
      </c>
      <c r="DF1070" s="121"/>
      <c r="DG1070" s="114"/>
      <c r="DH1070" s="704"/>
      <c r="DI1070" s="119"/>
      <c r="DJ1070" s="187"/>
      <c r="DK1070" s="254"/>
      <c r="DL1070" s="224" t="str">
        <f t="shared" si="1039"/>
        <v xml:space="preserve"> </v>
      </c>
      <c r="DM1070" s="224" t="str">
        <f t="shared" si="1028"/>
        <v xml:space="preserve"> </v>
      </c>
      <c r="DN1070" s="474"/>
      <c r="DO1070" s="117"/>
      <c r="DP1070" s="117"/>
      <c r="DQ1070" s="117"/>
      <c r="DR1070" s="117"/>
      <c r="DS1070" s="117"/>
      <c r="DT1070" s="254"/>
      <c r="DU1070" s="476"/>
      <c r="DV1070" s="224" t="str">
        <f t="shared" si="1040"/>
        <v xml:space="preserve"> </v>
      </c>
      <c r="DW1070" s="115"/>
      <c r="DX1070" s="470"/>
      <c r="DY1070" s="117"/>
      <c r="DZ1070" s="704"/>
      <c r="EA1070" s="224" t="str">
        <f t="shared" si="1041"/>
        <v xml:space="preserve"> </v>
      </c>
      <c r="EB1070" s="906"/>
      <c r="EC1070" s="904"/>
      <c r="ED1070" s="904"/>
      <c r="EE1070" s="904"/>
      <c r="EF1070" s="904"/>
      <c r="EG1070" s="904"/>
      <c r="EH1070" s="904"/>
      <c r="EI1070" s="904"/>
      <c r="EJ1070" s="904"/>
      <c r="EK1070" s="905"/>
      <c r="EL1070" s="80"/>
      <c r="EM1070" s="224" t="str">
        <f t="shared" si="1029"/>
        <v xml:space="preserve"> </v>
      </c>
      <c r="EN1070" s="224" t="str">
        <f t="shared" si="1030"/>
        <v xml:space="preserve"> </v>
      </c>
      <c r="EO1070" s="115"/>
      <c r="EP1070" s="1050"/>
      <c r="EQ1070" s="253"/>
      <c r="ER1070" s="117"/>
      <c r="ES1070" s="1258">
        <f t="shared" si="1031"/>
        <v>979</v>
      </c>
      <c r="ET1070" s="224" t="str">
        <f t="shared" si="1032"/>
        <v xml:space="preserve"> </v>
      </c>
      <c r="EU1070" s="477" t="str">
        <f t="shared" si="1033"/>
        <v/>
      </c>
      <c r="EV1070" s="1334" t="str">
        <f t="shared" si="1036"/>
        <v xml:space="preserve"> </v>
      </c>
      <c r="EW1070" s="1332" t="str">
        <f t="shared" si="1080"/>
        <v/>
      </c>
      <c r="EX1070" s="1275" t="str">
        <f t="shared" si="1062"/>
        <v/>
      </c>
      <c r="EY1070" s="1275" t="str">
        <f t="shared" si="1063"/>
        <v/>
      </c>
      <c r="EZ1070" s="1275" t="str">
        <f t="shared" si="1064"/>
        <v/>
      </c>
      <c r="FA1070" s="1275" t="str">
        <f t="shared" si="1065"/>
        <v/>
      </c>
      <c r="FB1070" s="1275" t="str">
        <f t="shared" si="1066"/>
        <v/>
      </c>
      <c r="FC1070" s="1333" t="str">
        <f t="shared" si="1067"/>
        <v/>
      </c>
      <c r="FE1070" s="1234" t="str">
        <f t="shared" si="1068"/>
        <v xml:space="preserve"> </v>
      </c>
      <c r="FF1070" s="1234" t="str">
        <f t="shared" si="1069"/>
        <v xml:space="preserve"> </v>
      </c>
      <c r="FG1070" s="1234" t="str">
        <f t="shared" si="1070"/>
        <v xml:space="preserve"> </v>
      </c>
      <c r="FH1070" s="1234" t="str">
        <f t="shared" si="1071"/>
        <v xml:space="preserve"> </v>
      </c>
      <c r="FI1070" s="1234" t="str">
        <f t="shared" si="1042"/>
        <v xml:space="preserve"> </v>
      </c>
      <c r="FJ1070" s="1234" t="str">
        <f t="shared" si="1072"/>
        <v xml:space="preserve"> </v>
      </c>
      <c r="FK1070" s="1234">
        <f t="shared" si="1043"/>
        <v>0</v>
      </c>
      <c r="FL1070" s="1227"/>
      <c r="FM1070" s="1234" t="str">
        <f t="shared" si="1044"/>
        <v xml:space="preserve"> </v>
      </c>
      <c r="FN1070" s="1234" t="str">
        <f t="shared" si="1045"/>
        <v xml:space="preserve"> </v>
      </c>
      <c r="FO1070" s="1234" t="str">
        <f t="shared" si="1073"/>
        <v xml:space="preserve"> </v>
      </c>
      <c r="FP1070" s="1234" t="str">
        <f t="shared" si="1074"/>
        <v xml:space="preserve"> </v>
      </c>
      <c r="FQ1070" s="1234" t="str">
        <f t="shared" si="1046"/>
        <v xml:space="preserve"> </v>
      </c>
      <c r="FR1070" s="1234" t="str">
        <f t="shared" si="1075"/>
        <v xml:space="preserve"> </v>
      </c>
      <c r="FS1070" s="1234">
        <f t="shared" si="1081"/>
        <v>0</v>
      </c>
      <c r="FT1070" s="1227"/>
      <c r="FU1070" s="1234" t="str">
        <f t="shared" si="1076"/>
        <v xml:space="preserve"> </v>
      </c>
      <c r="FV1070" s="1234" t="str">
        <f t="shared" si="1077"/>
        <v xml:space="preserve"> </v>
      </c>
      <c r="FW1070" s="1234" t="str">
        <f t="shared" si="1078"/>
        <v xml:space="preserve"> </v>
      </c>
      <c r="FX1070" s="1234" t="str">
        <f t="shared" si="1047"/>
        <v xml:space="preserve"> </v>
      </c>
      <c r="FY1070" s="1234" t="str">
        <f t="shared" si="1048"/>
        <v xml:space="preserve"> </v>
      </c>
      <c r="FZ1070" s="1234" t="str">
        <f t="shared" si="1079"/>
        <v xml:space="preserve"> </v>
      </c>
      <c r="GA1070" s="1234">
        <f t="shared" si="1049"/>
        <v>0</v>
      </c>
      <c r="GB1070" s="1227"/>
      <c r="GC1070" s="1234" t="str">
        <f t="shared" si="1050"/>
        <v xml:space="preserve"> </v>
      </c>
      <c r="GD1070" s="1234" t="str">
        <f t="shared" si="1051"/>
        <v xml:space="preserve"> </v>
      </c>
      <c r="GE1070" s="1234" t="str">
        <f t="shared" si="1052"/>
        <v xml:space="preserve"> </v>
      </c>
      <c r="GF1070" s="1234" t="str">
        <f t="shared" si="1053"/>
        <v xml:space="preserve"> </v>
      </c>
      <c r="GG1070" s="1234" t="str">
        <f t="shared" si="1054"/>
        <v xml:space="preserve"> </v>
      </c>
      <c r="GH1070" s="1234" t="str">
        <f t="shared" si="1055"/>
        <v xml:space="preserve"> </v>
      </c>
      <c r="GI1070" s="1234" t="str">
        <f t="shared" si="1056"/>
        <v xml:space="preserve"> </v>
      </c>
      <c r="GJ1070" s="1234" t="str">
        <f t="shared" si="1057"/>
        <v xml:space="preserve"> </v>
      </c>
      <c r="GK1070" s="1234" t="str">
        <f t="shared" si="1058"/>
        <v xml:space="preserve"> </v>
      </c>
      <c r="GL1070" s="1234" t="str">
        <f t="shared" si="1059"/>
        <v xml:space="preserve"> </v>
      </c>
      <c r="GM1070" s="1234" t="str">
        <f t="shared" si="1060"/>
        <v xml:space="preserve"> </v>
      </c>
      <c r="GN1070" s="1234">
        <f t="shared" si="1061"/>
        <v>0</v>
      </c>
    </row>
    <row r="1071" spans="1:196" s="100" customFormat="1" ht="27" customHeight="1" thickTop="1" thickBot="1">
      <c r="A1071" s="1208">
        <f>【A票】【D票】!$D$10</f>
        <v>0</v>
      </c>
      <c r="B1071" s="1212">
        <f>【A票】【D票】!$H$10</f>
        <v>0</v>
      </c>
      <c r="C1071" s="1213" t="str">
        <f>【A票】【D票】!$K$10</f>
        <v xml:space="preserve"> </v>
      </c>
      <c r="D1071" s="1214">
        <f t="shared" si="1035"/>
        <v>980</v>
      </c>
      <c r="E1071" s="914"/>
      <c r="F1071" s="467"/>
      <c r="G1071" s="469"/>
      <c r="H1071" s="224" t="str">
        <f t="shared" si="1021"/>
        <v xml:space="preserve"> </v>
      </c>
      <c r="I1071" s="704"/>
      <c r="J1071" s="117"/>
      <c r="K1071" s="117"/>
      <c r="L1071" s="117"/>
      <c r="M1071" s="117"/>
      <c r="N1071" s="117"/>
      <c r="O1071" s="117"/>
      <c r="P1071" s="117"/>
      <c r="Q1071" s="117"/>
      <c r="R1071" s="117"/>
      <c r="S1071" s="117"/>
      <c r="T1071" s="254"/>
      <c r="U1071" s="646"/>
      <c r="V1071" s="646"/>
      <c r="W1071" s="114"/>
      <c r="X1071" s="254"/>
      <c r="Y1071" s="224" t="str">
        <f t="shared" si="1022"/>
        <v xml:space="preserve"> </v>
      </c>
      <c r="Z1071" s="579"/>
      <c r="AA1071" s="704"/>
      <c r="AB1071" s="119"/>
      <c r="AC1071" s="224" t="str">
        <f t="shared" si="1037"/>
        <v xml:space="preserve"> </v>
      </c>
      <c r="AD1071" s="115"/>
      <c r="AE1071" s="253"/>
      <c r="AF1071" s="704"/>
      <c r="AG1071" s="727"/>
      <c r="AH1071" s="727"/>
      <c r="AI1071" s="727"/>
      <c r="AJ1071" s="727"/>
      <c r="AK1071" s="591"/>
      <c r="AL1071" s="727"/>
      <c r="AM1071" s="727"/>
      <c r="AN1071" s="727"/>
      <c r="AO1071" s="727"/>
      <c r="AP1071" s="727"/>
      <c r="AQ1071" s="727"/>
      <c r="AR1071" s="727"/>
      <c r="AS1071" s="727"/>
      <c r="AT1071" s="727"/>
      <c r="AU1071" s="727"/>
      <c r="AV1071" s="727"/>
      <c r="AW1071" s="727"/>
      <c r="AX1071" s="727"/>
      <c r="AY1071" s="727"/>
      <c r="AZ1071" s="727"/>
      <c r="BA1071" s="727"/>
      <c r="BB1071" s="727"/>
      <c r="BC1071" s="821"/>
      <c r="BD1071" s="727"/>
      <c r="BE1071" s="727"/>
      <c r="BF1071" s="727"/>
      <c r="BG1071" s="727"/>
      <c r="BH1071" s="727"/>
      <c r="BI1071" s="727"/>
      <c r="BJ1071" s="727"/>
      <c r="BK1071" s="727"/>
      <c r="BL1071" s="821"/>
      <c r="BM1071" s="727"/>
      <c r="BN1071" s="727"/>
      <c r="BO1071" s="727"/>
      <c r="BP1071" s="727"/>
      <c r="BQ1071" s="727"/>
      <c r="BR1071" s="821"/>
      <c r="BS1071" s="727"/>
      <c r="BT1071" s="727"/>
      <c r="BU1071" s="727"/>
      <c r="BV1071" s="591"/>
      <c r="BW1071" s="224" t="str">
        <f t="shared" si="1034"/>
        <v xml:space="preserve"> </v>
      </c>
      <c r="BX1071" s="471">
        <f t="shared" si="1023"/>
        <v>980</v>
      </c>
      <c r="BY1071" s="117"/>
      <c r="BZ1071" s="117"/>
      <c r="CA1071" s="117"/>
      <c r="CB1071" s="117"/>
      <c r="CC1071" s="117"/>
      <c r="CD1071" s="461"/>
      <c r="CE1071" s="236"/>
      <c r="CF1071" s="224" t="str">
        <f t="shared" si="1024"/>
        <v xml:space="preserve"> </v>
      </c>
      <c r="CG1071" s="116"/>
      <c r="CH1071" s="117"/>
      <c r="CI1071" s="117"/>
      <c r="CJ1071" s="117"/>
      <c r="CK1071" s="472"/>
      <c r="CL1071" s="472"/>
      <c r="CM1071" s="472"/>
      <c r="CN1071" s="472"/>
      <c r="CO1071" s="117"/>
      <c r="CP1071" s="253"/>
      <c r="CQ1071" s="120"/>
      <c r="CR1071" s="224" t="str" cm="1">
        <f t="array" ref="CR1071">IF(AND(SUM(COUNTIF(CG1071:CM1071,{"*不明*","*その他*"})+COUNTIF(CO1071:CP1071,{"*不明*","*その他*"}))&gt;0,CQ1071=""),"その他・不明の場合,10)具体的内容、理由を記入",IF(OR(AND(CI1071=CI$65,COUNTA(CJ1071:CM1071)&lt;4),AND(OR(CI1071=CI$63,CI1071=CI$64,CI1071=CI$66,CI1071=CI$67,CI1071=CI$68,CI1071=""),COUNTA(CJ1071:CM1071)&gt;0)),"3)介護保険認定済→要介護度、認知症自立度、寝たきり度、介護保険サービス記入",IF(OR(AND(OR(CM1071=CM$63,CM1071=CM$64),CN1071=""),AND(OR(CM1071=CM$65,CM1071=CM$66),CN1071&lt;&gt;"")),"7)介護保険サービス受けている/過去受けていた→具体的内容記入"," ")))</f>
        <v xml:space="preserve"> </v>
      </c>
      <c r="CS1071" s="224" t="str">
        <f t="shared" si="1025"/>
        <v xml:space="preserve"> </v>
      </c>
      <c r="CT1071" s="116"/>
      <c r="CU1071" s="253"/>
      <c r="CV1071" s="117"/>
      <c r="CW1071" s="117"/>
      <c r="CX1071" s="253"/>
      <c r="CY1071" s="117"/>
      <c r="CZ1071" s="117"/>
      <c r="DA1071" s="253"/>
      <c r="DB1071" s="117"/>
      <c r="DC1071" s="224" t="str">
        <f t="shared" si="1026"/>
        <v xml:space="preserve"> </v>
      </c>
      <c r="DD1071" s="224" t="str">
        <f t="shared" si="1027"/>
        <v xml:space="preserve"> </v>
      </c>
      <c r="DE1071" s="224" t="str">
        <f t="shared" si="1038"/>
        <v xml:space="preserve"> </v>
      </c>
      <c r="DF1071" s="121"/>
      <c r="DG1071" s="114"/>
      <c r="DH1071" s="704"/>
      <c r="DI1071" s="119"/>
      <c r="DJ1071" s="187"/>
      <c r="DK1071" s="254"/>
      <c r="DL1071" s="224" t="str">
        <f t="shared" si="1039"/>
        <v xml:space="preserve"> </v>
      </c>
      <c r="DM1071" s="224" t="str">
        <f t="shared" si="1028"/>
        <v xml:space="preserve"> </v>
      </c>
      <c r="DN1071" s="474"/>
      <c r="DO1071" s="117"/>
      <c r="DP1071" s="117"/>
      <c r="DQ1071" s="117"/>
      <c r="DR1071" s="117"/>
      <c r="DS1071" s="117"/>
      <c r="DT1071" s="254"/>
      <c r="DU1071" s="476"/>
      <c r="DV1071" s="224" t="str">
        <f t="shared" si="1040"/>
        <v xml:space="preserve"> </v>
      </c>
      <c r="DW1071" s="115"/>
      <c r="DX1071" s="470"/>
      <c r="DY1071" s="117"/>
      <c r="DZ1071" s="704"/>
      <c r="EA1071" s="224" t="str">
        <f t="shared" si="1041"/>
        <v xml:space="preserve"> </v>
      </c>
      <c r="EB1071" s="906"/>
      <c r="EC1071" s="904"/>
      <c r="ED1071" s="904"/>
      <c r="EE1071" s="904"/>
      <c r="EF1071" s="904"/>
      <c r="EG1071" s="904"/>
      <c r="EH1071" s="904"/>
      <c r="EI1071" s="904"/>
      <c r="EJ1071" s="904"/>
      <c r="EK1071" s="905"/>
      <c r="EL1071" s="80"/>
      <c r="EM1071" s="224" t="str">
        <f t="shared" si="1029"/>
        <v xml:space="preserve"> </v>
      </c>
      <c r="EN1071" s="224" t="str">
        <f t="shared" si="1030"/>
        <v xml:space="preserve"> </v>
      </c>
      <c r="EO1071" s="115"/>
      <c r="EP1071" s="1050"/>
      <c r="EQ1071" s="253"/>
      <c r="ER1071" s="117"/>
      <c r="ES1071" s="1258">
        <f t="shared" si="1031"/>
        <v>980</v>
      </c>
      <c r="ET1071" s="224" t="str">
        <f t="shared" si="1032"/>
        <v xml:space="preserve"> </v>
      </c>
      <c r="EU1071" s="477" t="str">
        <f t="shared" si="1033"/>
        <v/>
      </c>
      <c r="EV1071" s="1334" t="str">
        <f t="shared" si="1036"/>
        <v xml:space="preserve"> </v>
      </c>
      <c r="EW1071" s="1332" t="str">
        <f t="shared" si="1080"/>
        <v/>
      </c>
      <c r="EX1071" s="1275" t="str">
        <f t="shared" si="1062"/>
        <v/>
      </c>
      <c r="EY1071" s="1275" t="str">
        <f t="shared" si="1063"/>
        <v/>
      </c>
      <c r="EZ1071" s="1275" t="str">
        <f t="shared" si="1064"/>
        <v/>
      </c>
      <c r="FA1071" s="1275" t="str">
        <f t="shared" si="1065"/>
        <v/>
      </c>
      <c r="FB1071" s="1275" t="str">
        <f t="shared" si="1066"/>
        <v/>
      </c>
      <c r="FC1071" s="1333" t="str">
        <f t="shared" si="1067"/>
        <v/>
      </c>
      <c r="FE1071" s="1234" t="str">
        <f t="shared" si="1068"/>
        <v xml:space="preserve"> </v>
      </c>
      <c r="FF1071" s="1234" t="str">
        <f t="shared" si="1069"/>
        <v xml:space="preserve"> </v>
      </c>
      <c r="FG1071" s="1234" t="str">
        <f t="shared" si="1070"/>
        <v xml:space="preserve"> </v>
      </c>
      <c r="FH1071" s="1234" t="str">
        <f t="shared" si="1071"/>
        <v xml:space="preserve"> </v>
      </c>
      <c r="FI1071" s="1234" t="str">
        <f t="shared" si="1042"/>
        <v xml:space="preserve"> </v>
      </c>
      <c r="FJ1071" s="1234" t="str">
        <f t="shared" si="1072"/>
        <v xml:space="preserve"> </v>
      </c>
      <c r="FK1071" s="1234">
        <f t="shared" si="1043"/>
        <v>0</v>
      </c>
      <c r="FL1071" s="1227"/>
      <c r="FM1071" s="1234" t="str">
        <f t="shared" si="1044"/>
        <v xml:space="preserve"> </v>
      </c>
      <c r="FN1071" s="1234" t="str">
        <f t="shared" si="1045"/>
        <v xml:space="preserve"> </v>
      </c>
      <c r="FO1071" s="1234" t="str">
        <f t="shared" si="1073"/>
        <v xml:space="preserve"> </v>
      </c>
      <c r="FP1071" s="1234" t="str">
        <f t="shared" si="1074"/>
        <v xml:space="preserve"> </v>
      </c>
      <c r="FQ1071" s="1234" t="str">
        <f t="shared" si="1046"/>
        <v xml:space="preserve"> </v>
      </c>
      <c r="FR1071" s="1234" t="str">
        <f t="shared" si="1075"/>
        <v xml:space="preserve"> </v>
      </c>
      <c r="FS1071" s="1234">
        <f t="shared" si="1081"/>
        <v>0</v>
      </c>
      <c r="FT1071" s="1227"/>
      <c r="FU1071" s="1234" t="str">
        <f t="shared" si="1076"/>
        <v xml:space="preserve"> </v>
      </c>
      <c r="FV1071" s="1234" t="str">
        <f t="shared" si="1077"/>
        <v xml:space="preserve"> </v>
      </c>
      <c r="FW1071" s="1234" t="str">
        <f t="shared" si="1078"/>
        <v xml:space="preserve"> </v>
      </c>
      <c r="FX1071" s="1234" t="str">
        <f t="shared" si="1047"/>
        <v xml:space="preserve"> </v>
      </c>
      <c r="FY1071" s="1234" t="str">
        <f t="shared" si="1048"/>
        <v xml:space="preserve"> </v>
      </c>
      <c r="FZ1071" s="1234" t="str">
        <f t="shared" si="1079"/>
        <v xml:space="preserve"> </v>
      </c>
      <c r="GA1071" s="1234">
        <f t="shared" si="1049"/>
        <v>0</v>
      </c>
      <c r="GB1071" s="1227"/>
      <c r="GC1071" s="1234" t="str">
        <f t="shared" si="1050"/>
        <v xml:space="preserve"> </v>
      </c>
      <c r="GD1071" s="1234" t="str">
        <f t="shared" si="1051"/>
        <v xml:space="preserve"> </v>
      </c>
      <c r="GE1071" s="1234" t="str">
        <f t="shared" si="1052"/>
        <v xml:space="preserve"> </v>
      </c>
      <c r="GF1071" s="1234" t="str">
        <f t="shared" si="1053"/>
        <v xml:space="preserve"> </v>
      </c>
      <c r="GG1071" s="1234" t="str">
        <f t="shared" si="1054"/>
        <v xml:space="preserve"> </v>
      </c>
      <c r="GH1071" s="1234" t="str">
        <f t="shared" si="1055"/>
        <v xml:space="preserve"> </v>
      </c>
      <c r="GI1071" s="1234" t="str">
        <f t="shared" si="1056"/>
        <v xml:space="preserve"> </v>
      </c>
      <c r="GJ1071" s="1234" t="str">
        <f t="shared" si="1057"/>
        <v xml:space="preserve"> </v>
      </c>
      <c r="GK1071" s="1234" t="str">
        <f t="shared" si="1058"/>
        <v xml:space="preserve"> </v>
      </c>
      <c r="GL1071" s="1234" t="str">
        <f t="shared" si="1059"/>
        <v xml:space="preserve"> </v>
      </c>
      <c r="GM1071" s="1234" t="str">
        <f t="shared" si="1060"/>
        <v xml:space="preserve"> </v>
      </c>
      <c r="GN1071" s="1234">
        <f t="shared" si="1061"/>
        <v>0</v>
      </c>
    </row>
    <row r="1072" spans="1:196" s="100" customFormat="1" ht="27" customHeight="1" thickTop="1" thickBot="1">
      <c r="A1072" s="1208">
        <f>【A票】【D票】!$D$10</f>
        <v>0</v>
      </c>
      <c r="B1072" s="1212">
        <f>【A票】【D票】!$H$10</f>
        <v>0</v>
      </c>
      <c r="C1072" s="1213" t="str">
        <f>【A票】【D票】!$K$10</f>
        <v xml:space="preserve"> </v>
      </c>
      <c r="D1072" s="1214">
        <f t="shared" si="1035"/>
        <v>981</v>
      </c>
      <c r="E1072" s="914"/>
      <c r="F1072" s="467"/>
      <c r="G1072" s="469"/>
      <c r="H1072" s="224" t="str">
        <f t="shared" si="1021"/>
        <v xml:space="preserve"> </v>
      </c>
      <c r="I1072" s="704"/>
      <c r="J1072" s="117"/>
      <c r="K1072" s="117"/>
      <c r="L1072" s="117"/>
      <c r="M1072" s="117"/>
      <c r="N1072" s="117"/>
      <c r="O1072" s="117"/>
      <c r="P1072" s="117"/>
      <c r="Q1072" s="117"/>
      <c r="R1072" s="117"/>
      <c r="S1072" s="117"/>
      <c r="T1072" s="254"/>
      <c r="U1072" s="646"/>
      <c r="V1072" s="646"/>
      <c r="W1072" s="114"/>
      <c r="X1072" s="254"/>
      <c r="Y1072" s="224" t="str">
        <f t="shared" si="1022"/>
        <v xml:space="preserve"> </v>
      </c>
      <c r="Z1072" s="579"/>
      <c r="AA1072" s="704"/>
      <c r="AB1072" s="119"/>
      <c r="AC1072" s="224" t="str">
        <f t="shared" si="1037"/>
        <v xml:space="preserve"> </v>
      </c>
      <c r="AD1072" s="115"/>
      <c r="AE1072" s="253"/>
      <c r="AF1072" s="704"/>
      <c r="AG1072" s="727"/>
      <c r="AH1072" s="727"/>
      <c r="AI1072" s="727"/>
      <c r="AJ1072" s="727"/>
      <c r="AK1072" s="591"/>
      <c r="AL1072" s="727"/>
      <c r="AM1072" s="727"/>
      <c r="AN1072" s="727"/>
      <c r="AO1072" s="727"/>
      <c r="AP1072" s="727"/>
      <c r="AQ1072" s="727"/>
      <c r="AR1072" s="727"/>
      <c r="AS1072" s="727"/>
      <c r="AT1072" s="727"/>
      <c r="AU1072" s="727"/>
      <c r="AV1072" s="727"/>
      <c r="AW1072" s="727"/>
      <c r="AX1072" s="727"/>
      <c r="AY1072" s="727"/>
      <c r="AZ1072" s="727"/>
      <c r="BA1072" s="727"/>
      <c r="BB1072" s="727"/>
      <c r="BC1072" s="821"/>
      <c r="BD1072" s="727"/>
      <c r="BE1072" s="727"/>
      <c r="BF1072" s="727"/>
      <c r="BG1072" s="727"/>
      <c r="BH1072" s="727"/>
      <c r="BI1072" s="727"/>
      <c r="BJ1072" s="727"/>
      <c r="BK1072" s="727"/>
      <c r="BL1072" s="821"/>
      <c r="BM1072" s="727"/>
      <c r="BN1072" s="727"/>
      <c r="BO1072" s="727"/>
      <c r="BP1072" s="727"/>
      <c r="BQ1072" s="727"/>
      <c r="BR1072" s="821"/>
      <c r="BS1072" s="727"/>
      <c r="BT1072" s="727"/>
      <c r="BU1072" s="727"/>
      <c r="BV1072" s="591"/>
      <c r="BW1072" s="224" t="str">
        <f t="shared" si="1034"/>
        <v xml:space="preserve"> </v>
      </c>
      <c r="BX1072" s="471">
        <f t="shared" si="1023"/>
        <v>981</v>
      </c>
      <c r="BY1072" s="117"/>
      <c r="BZ1072" s="117"/>
      <c r="CA1072" s="117"/>
      <c r="CB1072" s="117"/>
      <c r="CC1072" s="117"/>
      <c r="CD1072" s="461"/>
      <c r="CE1072" s="236"/>
      <c r="CF1072" s="224" t="str">
        <f t="shared" si="1024"/>
        <v xml:space="preserve"> </v>
      </c>
      <c r="CG1072" s="116"/>
      <c r="CH1072" s="117"/>
      <c r="CI1072" s="117"/>
      <c r="CJ1072" s="117"/>
      <c r="CK1072" s="472"/>
      <c r="CL1072" s="472"/>
      <c r="CM1072" s="472"/>
      <c r="CN1072" s="472"/>
      <c r="CO1072" s="117"/>
      <c r="CP1072" s="253"/>
      <c r="CQ1072" s="120"/>
      <c r="CR1072" s="224" t="str" cm="1">
        <f t="array" ref="CR1072">IF(AND(SUM(COUNTIF(CG1072:CM1072,{"*不明*","*その他*"})+COUNTIF(CO1072:CP1072,{"*不明*","*その他*"}))&gt;0,CQ1072=""),"その他・不明の場合,10)具体的内容、理由を記入",IF(OR(AND(CI1072=CI$65,COUNTA(CJ1072:CM1072)&lt;4),AND(OR(CI1072=CI$63,CI1072=CI$64,CI1072=CI$66,CI1072=CI$67,CI1072=CI$68,CI1072=""),COUNTA(CJ1072:CM1072)&gt;0)),"3)介護保険認定済→要介護度、認知症自立度、寝たきり度、介護保険サービス記入",IF(OR(AND(OR(CM1072=CM$63,CM1072=CM$64),CN1072=""),AND(OR(CM1072=CM$65,CM1072=CM$66),CN1072&lt;&gt;"")),"7)介護保険サービス受けている/過去受けていた→具体的内容記入"," ")))</f>
        <v xml:space="preserve"> </v>
      </c>
      <c r="CS1072" s="224" t="str">
        <f t="shared" si="1025"/>
        <v xml:space="preserve"> </v>
      </c>
      <c r="CT1072" s="116"/>
      <c r="CU1072" s="253"/>
      <c r="CV1072" s="117"/>
      <c r="CW1072" s="117"/>
      <c r="CX1072" s="253"/>
      <c r="CY1072" s="117"/>
      <c r="CZ1072" s="117"/>
      <c r="DA1072" s="253"/>
      <c r="DB1072" s="117"/>
      <c r="DC1072" s="224" t="str">
        <f t="shared" si="1026"/>
        <v xml:space="preserve"> </v>
      </c>
      <c r="DD1072" s="224" t="str">
        <f t="shared" si="1027"/>
        <v xml:space="preserve"> </v>
      </c>
      <c r="DE1072" s="224" t="str">
        <f t="shared" si="1038"/>
        <v xml:space="preserve"> </v>
      </c>
      <c r="DF1072" s="121"/>
      <c r="DG1072" s="114"/>
      <c r="DH1072" s="704"/>
      <c r="DI1072" s="119"/>
      <c r="DJ1072" s="187"/>
      <c r="DK1072" s="254"/>
      <c r="DL1072" s="224" t="str">
        <f t="shared" si="1039"/>
        <v xml:space="preserve"> </v>
      </c>
      <c r="DM1072" s="224" t="str">
        <f t="shared" si="1028"/>
        <v xml:space="preserve"> </v>
      </c>
      <c r="DN1072" s="474"/>
      <c r="DO1072" s="117"/>
      <c r="DP1072" s="117"/>
      <c r="DQ1072" s="117"/>
      <c r="DR1072" s="117"/>
      <c r="DS1072" s="117"/>
      <c r="DT1072" s="254"/>
      <c r="DU1072" s="476"/>
      <c r="DV1072" s="224" t="str">
        <f t="shared" si="1040"/>
        <v xml:space="preserve"> </v>
      </c>
      <c r="DW1072" s="115"/>
      <c r="DX1072" s="470"/>
      <c r="DY1072" s="117"/>
      <c r="DZ1072" s="704"/>
      <c r="EA1072" s="224" t="str">
        <f t="shared" si="1041"/>
        <v xml:space="preserve"> </v>
      </c>
      <c r="EB1072" s="906"/>
      <c r="EC1072" s="904"/>
      <c r="ED1072" s="904"/>
      <c r="EE1072" s="904"/>
      <c r="EF1072" s="904"/>
      <c r="EG1072" s="904"/>
      <c r="EH1072" s="904"/>
      <c r="EI1072" s="904"/>
      <c r="EJ1072" s="904"/>
      <c r="EK1072" s="905"/>
      <c r="EL1072" s="80"/>
      <c r="EM1072" s="224" t="str">
        <f t="shared" si="1029"/>
        <v xml:space="preserve"> </v>
      </c>
      <c r="EN1072" s="224" t="str">
        <f t="shared" si="1030"/>
        <v xml:space="preserve"> </v>
      </c>
      <c r="EO1072" s="115"/>
      <c r="EP1072" s="1050"/>
      <c r="EQ1072" s="253"/>
      <c r="ER1072" s="117"/>
      <c r="ES1072" s="1258">
        <f t="shared" si="1031"/>
        <v>981</v>
      </c>
      <c r="ET1072" s="224" t="str">
        <f t="shared" si="1032"/>
        <v xml:space="preserve"> </v>
      </c>
      <c r="EU1072" s="477" t="str">
        <f t="shared" si="1033"/>
        <v/>
      </c>
      <c r="EV1072" s="1334" t="str">
        <f t="shared" si="1036"/>
        <v xml:space="preserve"> </v>
      </c>
      <c r="EW1072" s="1332" t="str">
        <f t="shared" si="1080"/>
        <v/>
      </c>
      <c r="EX1072" s="1275" t="str">
        <f t="shared" si="1062"/>
        <v/>
      </c>
      <c r="EY1072" s="1275" t="str">
        <f t="shared" si="1063"/>
        <v/>
      </c>
      <c r="EZ1072" s="1275" t="str">
        <f t="shared" si="1064"/>
        <v/>
      </c>
      <c r="FA1072" s="1275" t="str">
        <f t="shared" si="1065"/>
        <v/>
      </c>
      <c r="FB1072" s="1275" t="str">
        <f t="shared" si="1066"/>
        <v/>
      </c>
      <c r="FC1072" s="1333" t="str">
        <f t="shared" si="1067"/>
        <v/>
      </c>
      <c r="FE1072" s="1234" t="str">
        <f t="shared" si="1068"/>
        <v xml:space="preserve"> </v>
      </c>
      <c r="FF1072" s="1234" t="str">
        <f t="shared" si="1069"/>
        <v xml:space="preserve"> </v>
      </c>
      <c r="FG1072" s="1234" t="str">
        <f t="shared" si="1070"/>
        <v xml:space="preserve"> </v>
      </c>
      <c r="FH1072" s="1234" t="str">
        <f t="shared" si="1071"/>
        <v xml:space="preserve"> </v>
      </c>
      <c r="FI1072" s="1234" t="str">
        <f t="shared" si="1042"/>
        <v xml:space="preserve"> </v>
      </c>
      <c r="FJ1072" s="1234" t="str">
        <f t="shared" si="1072"/>
        <v xml:space="preserve"> </v>
      </c>
      <c r="FK1072" s="1234">
        <f t="shared" si="1043"/>
        <v>0</v>
      </c>
      <c r="FL1072" s="1227"/>
      <c r="FM1072" s="1234" t="str">
        <f t="shared" si="1044"/>
        <v xml:space="preserve"> </v>
      </c>
      <c r="FN1072" s="1234" t="str">
        <f t="shared" si="1045"/>
        <v xml:space="preserve"> </v>
      </c>
      <c r="FO1072" s="1234" t="str">
        <f t="shared" si="1073"/>
        <v xml:space="preserve"> </v>
      </c>
      <c r="FP1072" s="1234" t="str">
        <f t="shared" si="1074"/>
        <v xml:space="preserve"> </v>
      </c>
      <c r="FQ1072" s="1234" t="str">
        <f t="shared" si="1046"/>
        <v xml:space="preserve"> </v>
      </c>
      <c r="FR1072" s="1234" t="str">
        <f t="shared" si="1075"/>
        <v xml:space="preserve"> </v>
      </c>
      <c r="FS1072" s="1234">
        <f t="shared" si="1081"/>
        <v>0</v>
      </c>
      <c r="FT1072" s="1227"/>
      <c r="FU1072" s="1234" t="str">
        <f t="shared" si="1076"/>
        <v xml:space="preserve"> </v>
      </c>
      <c r="FV1072" s="1234" t="str">
        <f t="shared" si="1077"/>
        <v xml:space="preserve"> </v>
      </c>
      <c r="FW1072" s="1234" t="str">
        <f t="shared" si="1078"/>
        <v xml:space="preserve"> </v>
      </c>
      <c r="FX1072" s="1234" t="str">
        <f t="shared" si="1047"/>
        <v xml:space="preserve"> </v>
      </c>
      <c r="FY1072" s="1234" t="str">
        <f t="shared" si="1048"/>
        <v xml:space="preserve"> </v>
      </c>
      <c r="FZ1072" s="1234" t="str">
        <f t="shared" si="1079"/>
        <v xml:space="preserve"> </v>
      </c>
      <c r="GA1072" s="1234">
        <f t="shared" si="1049"/>
        <v>0</v>
      </c>
      <c r="GB1072" s="1227"/>
      <c r="GC1072" s="1234" t="str">
        <f t="shared" si="1050"/>
        <v xml:space="preserve"> </v>
      </c>
      <c r="GD1072" s="1234" t="str">
        <f t="shared" si="1051"/>
        <v xml:space="preserve"> </v>
      </c>
      <c r="GE1072" s="1234" t="str">
        <f t="shared" si="1052"/>
        <v xml:space="preserve"> </v>
      </c>
      <c r="GF1072" s="1234" t="str">
        <f t="shared" si="1053"/>
        <v xml:space="preserve"> </v>
      </c>
      <c r="GG1072" s="1234" t="str">
        <f t="shared" si="1054"/>
        <v xml:space="preserve"> </v>
      </c>
      <c r="GH1072" s="1234" t="str">
        <f t="shared" si="1055"/>
        <v xml:space="preserve"> </v>
      </c>
      <c r="GI1072" s="1234" t="str">
        <f t="shared" si="1056"/>
        <v xml:space="preserve"> </v>
      </c>
      <c r="GJ1072" s="1234" t="str">
        <f t="shared" si="1057"/>
        <v xml:space="preserve"> </v>
      </c>
      <c r="GK1072" s="1234" t="str">
        <f t="shared" si="1058"/>
        <v xml:space="preserve"> </v>
      </c>
      <c r="GL1072" s="1234" t="str">
        <f t="shared" si="1059"/>
        <v xml:space="preserve"> </v>
      </c>
      <c r="GM1072" s="1234" t="str">
        <f t="shared" si="1060"/>
        <v xml:space="preserve"> </v>
      </c>
      <c r="GN1072" s="1234">
        <f t="shared" si="1061"/>
        <v>0</v>
      </c>
    </row>
    <row r="1073" spans="1:196" s="100" customFormat="1" ht="27" customHeight="1" thickTop="1" thickBot="1">
      <c r="A1073" s="1208">
        <f>【A票】【D票】!$D$10</f>
        <v>0</v>
      </c>
      <c r="B1073" s="1212">
        <f>【A票】【D票】!$H$10</f>
        <v>0</v>
      </c>
      <c r="C1073" s="1213" t="str">
        <f>【A票】【D票】!$K$10</f>
        <v xml:space="preserve"> </v>
      </c>
      <c r="D1073" s="1214">
        <f t="shared" si="1035"/>
        <v>982</v>
      </c>
      <c r="E1073" s="914"/>
      <c r="F1073" s="467"/>
      <c r="G1073" s="469"/>
      <c r="H1073" s="224" t="str">
        <f t="shared" si="1021"/>
        <v xml:space="preserve"> </v>
      </c>
      <c r="I1073" s="704"/>
      <c r="J1073" s="117"/>
      <c r="K1073" s="117"/>
      <c r="L1073" s="117"/>
      <c r="M1073" s="117"/>
      <c r="N1073" s="117"/>
      <c r="O1073" s="117"/>
      <c r="P1073" s="117"/>
      <c r="Q1073" s="117"/>
      <c r="R1073" s="117"/>
      <c r="S1073" s="117"/>
      <c r="T1073" s="254"/>
      <c r="U1073" s="646"/>
      <c r="V1073" s="646"/>
      <c r="W1073" s="114"/>
      <c r="X1073" s="254"/>
      <c r="Y1073" s="224" t="str">
        <f t="shared" si="1022"/>
        <v xml:space="preserve"> </v>
      </c>
      <c r="Z1073" s="579"/>
      <c r="AA1073" s="704"/>
      <c r="AB1073" s="119"/>
      <c r="AC1073" s="224" t="str">
        <f t="shared" si="1037"/>
        <v xml:space="preserve"> </v>
      </c>
      <c r="AD1073" s="115"/>
      <c r="AE1073" s="253"/>
      <c r="AF1073" s="704"/>
      <c r="AG1073" s="727"/>
      <c r="AH1073" s="727"/>
      <c r="AI1073" s="727"/>
      <c r="AJ1073" s="727"/>
      <c r="AK1073" s="591"/>
      <c r="AL1073" s="727"/>
      <c r="AM1073" s="727"/>
      <c r="AN1073" s="727"/>
      <c r="AO1073" s="727"/>
      <c r="AP1073" s="727"/>
      <c r="AQ1073" s="727"/>
      <c r="AR1073" s="727"/>
      <c r="AS1073" s="727"/>
      <c r="AT1073" s="727"/>
      <c r="AU1073" s="727"/>
      <c r="AV1073" s="727"/>
      <c r="AW1073" s="727"/>
      <c r="AX1073" s="727"/>
      <c r="AY1073" s="727"/>
      <c r="AZ1073" s="727"/>
      <c r="BA1073" s="727"/>
      <c r="BB1073" s="727"/>
      <c r="BC1073" s="821"/>
      <c r="BD1073" s="727"/>
      <c r="BE1073" s="727"/>
      <c r="BF1073" s="727"/>
      <c r="BG1073" s="727"/>
      <c r="BH1073" s="727"/>
      <c r="BI1073" s="727"/>
      <c r="BJ1073" s="727"/>
      <c r="BK1073" s="727"/>
      <c r="BL1073" s="821"/>
      <c r="BM1073" s="727"/>
      <c r="BN1073" s="727"/>
      <c r="BO1073" s="727"/>
      <c r="BP1073" s="727"/>
      <c r="BQ1073" s="727"/>
      <c r="BR1073" s="821"/>
      <c r="BS1073" s="727"/>
      <c r="BT1073" s="727"/>
      <c r="BU1073" s="727"/>
      <c r="BV1073" s="591"/>
      <c r="BW1073" s="224" t="str">
        <f t="shared" si="1034"/>
        <v xml:space="preserve"> </v>
      </c>
      <c r="BX1073" s="471">
        <f t="shared" si="1023"/>
        <v>982</v>
      </c>
      <c r="BY1073" s="117"/>
      <c r="BZ1073" s="117"/>
      <c r="CA1073" s="117"/>
      <c r="CB1073" s="117"/>
      <c r="CC1073" s="117"/>
      <c r="CD1073" s="461"/>
      <c r="CE1073" s="236"/>
      <c r="CF1073" s="224" t="str">
        <f t="shared" si="1024"/>
        <v xml:space="preserve"> </v>
      </c>
      <c r="CG1073" s="116"/>
      <c r="CH1073" s="117"/>
      <c r="CI1073" s="117"/>
      <c r="CJ1073" s="117"/>
      <c r="CK1073" s="472"/>
      <c r="CL1073" s="472"/>
      <c r="CM1073" s="472"/>
      <c r="CN1073" s="472"/>
      <c r="CO1073" s="117"/>
      <c r="CP1073" s="253"/>
      <c r="CQ1073" s="120"/>
      <c r="CR1073" s="224" t="str" cm="1">
        <f t="array" ref="CR1073">IF(AND(SUM(COUNTIF(CG1073:CM1073,{"*不明*","*その他*"})+COUNTIF(CO1073:CP1073,{"*不明*","*その他*"}))&gt;0,CQ1073=""),"その他・不明の場合,10)具体的内容、理由を記入",IF(OR(AND(CI1073=CI$65,COUNTA(CJ1073:CM1073)&lt;4),AND(OR(CI1073=CI$63,CI1073=CI$64,CI1073=CI$66,CI1073=CI$67,CI1073=CI$68,CI1073=""),COUNTA(CJ1073:CM1073)&gt;0)),"3)介護保険認定済→要介護度、認知症自立度、寝たきり度、介護保険サービス記入",IF(OR(AND(OR(CM1073=CM$63,CM1073=CM$64),CN1073=""),AND(OR(CM1073=CM$65,CM1073=CM$66),CN1073&lt;&gt;"")),"7)介護保険サービス受けている/過去受けていた→具体的内容記入"," ")))</f>
        <v xml:space="preserve"> </v>
      </c>
      <c r="CS1073" s="224" t="str">
        <f t="shared" si="1025"/>
        <v xml:space="preserve"> </v>
      </c>
      <c r="CT1073" s="116"/>
      <c r="CU1073" s="253"/>
      <c r="CV1073" s="117"/>
      <c r="CW1073" s="117"/>
      <c r="CX1073" s="253"/>
      <c r="CY1073" s="117"/>
      <c r="CZ1073" s="117"/>
      <c r="DA1073" s="253"/>
      <c r="DB1073" s="117"/>
      <c r="DC1073" s="224" t="str">
        <f t="shared" si="1026"/>
        <v xml:space="preserve"> </v>
      </c>
      <c r="DD1073" s="224" t="str">
        <f t="shared" si="1027"/>
        <v xml:space="preserve"> </v>
      </c>
      <c r="DE1073" s="224" t="str">
        <f t="shared" si="1038"/>
        <v xml:space="preserve"> </v>
      </c>
      <c r="DF1073" s="121"/>
      <c r="DG1073" s="114"/>
      <c r="DH1073" s="704"/>
      <c r="DI1073" s="119"/>
      <c r="DJ1073" s="187"/>
      <c r="DK1073" s="254"/>
      <c r="DL1073" s="224" t="str">
        <f t="shared" si="1039"/>
        <v xml:space="preserve"> </v>
      </c>
      <c r="DM1073" s="224" t="str">
        <f t="shared" si="1028"/>
        <v xml:space="preserve"> </v>
      </c>
      <c r="DN1073" s="474"/>
      <c r="DO1073" s="117"/>
      <c r="DP1073" s="117"/>
      <c r="DQ1073" s="117"/>
      <c r="DR1073" s="117"/>
      <c r="DS1073" s="117"/>
      <c r="DT1073" s="254"/>
      <c r="DU1073" s="476"/>
      <c r="DV1073" s="224" t="str">
        <f t="shared" si="1040"/>
        <v xml:space="preserve"> </v>
      </c>
      <c r="DW1073" s="115"/>
      <c r="DX1073" s="470"/>
      <c r="DY1073" s="117"/>
      <c r="DZ1073" s="704"/>
      <c r="EA1073" s="224" t="str">
        <f t="shared" si="1041"/>
        <v xml:space="preserve"> </v>
      </c>
      <c r="EB1073" s="906"/>
      <c r="EC1073" s="904"/>
      <c r="ED1073" s="904"/>
      <c r="EE1073" s="904"/>
      <c r="EF1073" s="904"/>
      <c r="EG1073" s="904"/>
      <c r="EH1073" s="904"/>
      <c r="EI1073" s="904"/>
      <c r="EJ1073" s="904"/>
      <c r="EK1073" s="905"/>
      <c r="EL1073" s="80"/>
      <c r="EM1073" s="224" t="str">
        <f t="shared" si="1029"/>
        <v xml:space="preserve"> </v>
      </c>
      <c r="EN1073" s="224" t="str">
        <f t="shared" si="1030"/>
        <v xml:space="preserve"> </v>
      </c>
      <c r="EO1073" s="115"/>
      <c r="EP1073" s="1050"/>
      <c r="EQ1073" s="253"/>
      <c r="ER1073" s="117"/>
      <c r="ES1073" s="1258">
        <f t="shared" si="1031"/>
        <v>982</v>
      </c>
      <c r="ET1073" s="224" t="str">
        <f t="shared" si="1032"/>
        <v xml:space="preserve"> </v>
      </c>
      <c r="EU1073" s="477" t="str">
        <f t="shared" si="1033"/>
        <v/>
      </c>
      <c r="EV1073" s="1334" t="str">
        <f t="shared" si="1036"/>
        <v xml:space="preserve"> </v>
      </c>
      <c r="EW1073" s="1332" t="str">
        <f t="shared" si="1080"/>
        <v/>
      </c>
      <c r="EX1073" s="1275" t="str">
        <f t="shared" si="1062"/>
        <v/>
      </c>
      <c r="EY1073" s="1275" t="str">
        <f t="shared" si="1063"/>
        <v/>
      </c>
      <c r="EZ1073" s="1275" t="str">
        <f t="shared" si="1064"/>
        <v/>
      </c>
      <c r="FA1073" s="1275" t="str">
        <f t="shared" si="1065"/>
        <v/>
      </c>
      <c r="FB1073" s="1275" t="str">
        <f t="shared" si="1066"/>
        <v/>
      </c>
      <c r="FC1073" s="1333" t="str">
        <f t="shared" si="1067"/>
        <v/>
      </c>
      <c r="FE1073" s="1234" t="str">
        <f t="shared" si="1068"/>
        <v xml:space="preserve"> </v>
      </c>
      <c r="FF1073" s="1234" t="str">
        <f t="shared" si="1069"/>
        <v xml:space="preserve"> </v>
      </c>
      <c r="FG1073" s="1234" t="str">
        <f t="shared" si="1070"/>
        <v xml:space="preserve"> </v>
      </c>
      <c r="FH1073" s="1234" t="str">
        <f t="shared" si="1071"/>
        <v xml:space="preserve"> </v>
      </c>
      <c r="FI1073" s="1234" t="str">
        <f t="shared" si="1042"/>
        <v xml:space="preserve"> </v>
      </c>
      <c r="FJ1073" s="1234" t="str">
        <f t="shared" si="1072"/>
        <v xml:space="preserve"> </v>
      </c>
      <c r="FK1073" s="1234">
        <f t="shared" si="1043"/>
        <v>0</v>
      </c>
      <c r="FL1073" s="1227"/>
      <c r="FM1073" s="1234" t="str">
        <f t="shared" si="1044"/>
        <v xml:space="preserve"> </v>
      </c>
      <c r="FN1073" s="1234" t="str">
        <f t="shared" si="1045"/>
        <v xml:space="preserve"> </v>
      </c>
      <c r="FO1073" s="1234" t="str">
        <f t="shared" si="1073"/>
        <v xml:space="preserve"> </v>
      </c>
      <c r="FP1073" s="1234" t="str">
        <f t="shared" si="1074"/>
        <v xml:space="preserve"> </v>
      </c>
      <c r="FQ1073" s="1234" t="str">
        <f t="shared" si="1046"/>
        <v xml:space="preserve"> </v>
      </c>
      <c r="FR1073" s="1234" t="str">
        <f t="shared" si="1075"/>
        <v xml:space="preserve"> </v>
      </c>
      <c r="FS1073" s="1234">
        <f t="shared" si="1081"/>
        <v>0</v>
      </c>
      <c r="FT1073" s="1227"/>
      <c r="FU1073" s="1234" t="str">
        <f t="shared" si="1076"/>
        <v xml:space="preserve"> </v>
      </c>
      <c r="FV1073" s="1234" t="str">
        <f t="shared" si="1077"/>
        <v xml:space="preserve"> </v>
      </c>
      <c r="FW1073" s="1234" t="str">
        <f t="shared" si="1078"/>
        <v xml:space="preserve"> </v>
      </c>
      <c r="FX1073" s="1234" t="str">
        <f t="shared" si="1047"/>
        <v xml:space="preserve"> </v>
      </c>
      <c r="FY1073" s="1234" t="str">
        <f t="shared" si="1048"/>
        <v xml:space="preserve"> </v>
      </c>
      <c r="FZ1073" s="1234" t="str">
        <f t="shared" si="1079"/>
        <v xml:space="preserve"> </v>
      </c>
      <c r="GA1073" s="1234">
        <f t="shared" si="1049"/>
        <v>0</v>
      </c>
      <c r="GB1073" s="1227"/>
      <c r="GC1073" s="1234" t="str">
        <f t="shared" si="1050"/>
        <v xml:space="preserve"> </v>
      </c>
      <c r="GD1073" s="1234" t="str">
        <f t="shared" si="1051"/>
        <v xml:space="preserve"> </v>
      </c>
      <c r="GE1073" s="1234" t="str">
        <f t="shared" si="1052"/>
        <v xml:space="preserve"> </v>
      </c>
      <c r="GF1073" s="1234" t="str">
        <f t="shared" si="1053"/>
        <v xml:space="preserve"> </v>
      </c>
      <c r="GG1073" s="1234" t="str">
        <f t="shared" si="1054"/>
        <v xml:space="preserve"> </v>
      </c>
      <c r="GH1073" s="1234" t="str">
        <f t="shared" si="1055"/>
        <v xml:space="preserve"> </v>
      </c>
      <c r="GI1073" s="1234" t="str">
        <f t="shared" si="1056"/>
        <v xml:space="preserve"> </v>
      </c>
      <c r="GJ1073" s="1234" t="str">
        <f t="shared" si="1057"/>
        <v xml:space="preserve"> </v>
      </c>
      <c r="GK1073" s="1234" t="str">
        <f t="shared" si="1058"/>
        <v xml:space="preserve"> </v>
      </c>
      <c r="GL1073" s="1234" t="str">
        <f t="shared" si="1059"/>
        <v xml:space="preserve"> </v>
      </c>
      <c r="GM1073" s="1234" t="str">
        <f t="shared" si="1060"/>
        <v xml:space="preserve"> </v>
      </c>
      <c r="GN1073" s="1234">
        <f t="shared" si="1061"/>
        <v>0</v>
      </c>
    </row>
    <row r="1074" spans="1:196" s="100" customFormat="1" ht="27" customHeight="1" thickTop="1" thickBot="1">
      <c r="A1074" s="1208">
        <f>【A票】【D票】!$D$10</f>
        <v>0</v>
      </c>
      <c r="B1074" s="1212">
        <f>【A票】【D票】!$H$10</f>
        <v>0</v>
      </c>
      <c r="C1074" s="1213" t="str">
        <f>【A票】【D票】!$K$10</f>
        <v xml:space="preserve"> </v>
      </c>
      <c r="D1074" s="1214">
        <f t="shared" si="1035"/>
        <v>983</v>
      </c>
      <c r="E1074" s="914"/>
      <c r="F1074" s="467"/>
      <c r="G1074" s="469"/>
      <c r="H1074" s="224" t="str">
        <f t="shared" si="1021"/>
        <v xml:space="preserve"> </v>
      </c>
      <c r="I1074" s="704"/>
      <c r="J1074" s="117"/>
      <c r="K1074" s="117"/>
      <c r="L1074" s="117"/>
      <c r="M1074" s="117"/>
      <c r="N1074" s="117"/>
      <c r="O1074" s="117"/>
      <c r="P1074" s="117"/>
      <c r="Q1074" s="117"/>
      <c r="R1074" s="117"/>
      <c r="S1074" s="117"/>
      <c r="T1074" s="254"/>
      <c r="U1074" s="646"/>
      <c r="V1074" s="646"/>
      <c r="W1074" s="114"/>
      <c r="X1074" s="254"/>
      <c r="Y1074" s="224" t="str">
        <f t="shared" si="1022"/>
        <v xml:space="preserve"> </v>
      </c>
      <c r="Z1074" s="579"/>
      <c r="AA1074" s="704"/>
      <c r="AB1074" s="119"/>
      <c r="AC1074" s="224" t="str">
        <f t="shared" si="1037"/>
        <v xml:space="preserve"> </v>
      </c>
      <c r="AD1074" s="115"/>
      <c r="AE1074" s="253"/>
      <c r="AF1074" s="704"/>
      <c r="AG1074" s="727"/>
      <c r="AH1074" s="727"/>
      <c r="AI1074" s="727"/>
      <c r="AJ1074" s="727"/>
      <c r="AK1074" s="591"/>
      <c r="AL1074" s="727"/>
      <c r="AM1074" s="727"/>
      <c r="AN1074" s="727"/>
      <c r="AO1074" s="727"/>
      <c r="AP1074" s="727"/>
      <c r="AQ1074" s="727"/>
      <c r="AR1074" s="727"/>
      <c r="AS1074" s="727"/>
      <c r="AT1074" s="727"/>
      <c r="AU1074" s="727"/>
      <c r="AV1074" s="727"/>
      <c r="AW1074" s="727"/>
      <c r="AX1074" s="727"/>
      <c r="AY1074" s="727"/>
      <c r="AZ1074" s="727"/>
      <c r="BA1074" s="727"/>
      <c r="BB1074" s="727"/>
      <c r="BC1074" s="821"/>
      <c r="BD1074" s="727"/>
      <c r="BE1074" s="727"/>
      <c r="BF1074" s="727"/>
      <c r="BG1074" s="727"/>
      <c r="BH1074" s="727"/>
      <c r="BI1074" s="727"/>
      <c r="BJ1074" s="727"/>
      <c r="BK1074" s="727"/>
      <c r="BL1074" s="821"/>
      <c r="BM1074" s="727"/>
      <c r="BN1074" s="727"/>
      <c r="BO1074" s="727"/>
      <c r="BP1074" s="727"/>
      <c r="BQ1074" s="727"/>
      <c r="BR1074" s="821"/>
      <c r="BS1074" s="727"/>
      <c r="BT1074" s="727"/>
      <c r="BU1074" s="727"/>
      <c r="BV1074" s="591"/>
      <c r="BW1074" s="224" t="str">
        <f t="shared" si="1034"/>
        <v xml:space="preserve"> </v>
      </c>
      <c r="BX1074" s="471">
        <f t="shared" si="1023"/>
        <v>983</v>
      </c>
      <c r="BY1074" s="117"/>
      <c r="BZ1074" s="117"/>
      <c r="CA1074" s="117"/>
      <c r="CB1074" s="117"/>
      <c r="CC1074" s="117"/>
      <c r="CD1074" s="461"/>
      <c r="CE1074" s="236"/>
      <c r="CF1074" s="224" t="str">
        <f t="shared" si="1024"/>
        <v xml:space="preserve"> </v>
      </c>
      <c r="CG1074" s="116"/>
      <c r="CH1074" s="117"/>
      <c r="CI1074" s="117"/>
      <c r="CJ1074" s="117"/>
      <c r="CK1074" s="472"/>
      <c r="CL1074" s="472"/>
      <c r="CM1074" s="472"/>
      <c r="CN1074" s="472"/>
      <c r="CO1074" s="117"/>
      <c r="CP1074" s="253"/>
      <c r="CQ1074" s="120"/>
      <c r="CR1074" s="224" t="str" cm="1">
        <f t="array" ref="CR1074">IF(AND(SUM(COUNTIF(CG1074:CM1074,{"*不明*","*その他*"})+COUNTIF(CO1074:CP1074,{"*不明*","*その他*"}))&gt;0,CQ1074=""),"その他・不明の場合,10)具体的内容、理由を記入",IF(OR(AND(CI1074=CI$65,COUNTA(CJ1074:CM1074)&lt;4),AND(OR(CI1074=CI$63,CI1074=CI$64,CI1074=CI$66,CI1074=CI$67,CI1074=CI$68,CI1074=""),COUNTA(CJ1074:CM1074)&gt;0)),"3)介護保険認定済→要介護度、認知症自立度、寝たきり度、介護保険サービス記入",IF(OR(AND(OR(CM1074=CM$63,CM1074=CM$64),CN1074=""),AND(OR(CM1074=CM$65,CM1074=CM$66),CN1074&lt;&gt;"")),"7)介護保険サービス受けている/過去受けていた→具体的内容記入"," ")))</f>
        <v xml:space="preserve"> </v>
      </c>
      <c r="CS1074" s="224" t="str">
        <f t="shared" si="1025"/>
        <v xml:space="preserve"> </v>
      </c>
      <c r="CT1074" s="116"/>
      <c r="CU1074" s="253"/>
      <c r="CV1074" s="117"/>
      <c r="CW1074" s="117"/>
      <c r="CX1074" s="253"/>
      <c r="CY1074" s="117"/>
      <c r="CZ1074" s="117"/>
      <c r="DA1074" s="253"/>
      <c r="DB1074" s="117"/>
      <c r="DC1074" s="224" t="str">
        <f t="shared" si="1026"/>
        <v xml:space="preserve"> </v>
      </c>
      <c r="DD1074" s="224" t="str">
        <f t="shared" si="1027"/>
        <v xml:space="preserve"> </v>
      </c>
      <c r="DE1074" s="224" t="str">
        <f t="shared" si="1038"/>
        <v xml:space="preserve"> </v>
      </c>
      <c r="DF1074" s="121"/>
      <c r="DG1074" s="114"/>
      <c r="DH1074" s="704"/>
      <c r="DI1074" s="119"/>
      <c r="DJ1074" s="187"/>
      <c r="DK1074" s="254"/>
      <c r="DL1074" s="224" t="str">
        <f t="shared" si="1039"/>
        <v xml:space="preserve"> </v>
      </c>
      <c r="DM1074" s="224" t="str">
        <f t="shared" si="1028"/>
        <v xml:space="preserve"> </v>
      </c>
      <c r="DN1074" s="474"/>
      <c r="DO1074" s="117"/>
      <c r="DP1074" s="117"/>
      <c r="DQ1074" s="117"/>
      <c r="DR1074" s="117"/>
      <c r="DS1074" s="117"/>
      <c r="DT1074" s="254"/>
      <c r="DU1074" s="476"/>
      <c r="DV1074" s="224" t="str">
        <f t="shared" si="1040"/>
        <v xml:space="preserve"> </v>
      </c>
      <c r="DW1074" s="115"/>
      <c r="DX1074" s="470"/>
      <c r="DY1074" s="117"/>
      <c r="DZ1074" s="704"/>
      <c r="EA1074" s="224" t="str">
        <f t="shared" si="1041"/>
        <v xml:space="preserve"> </v>
      </c>
      <c r="EB1074" s="906"/>
      <c r="EC1074" s="904"/>
      <c r="ED1074" s="904"/>
      <c r="EE1074" s="904"/>
      <c r="EF1074" s="904"/>
      <c r="EG1074" s="904"/>
      <c r="EH1074" s="904"/>
      <c r="EI1074" s="904"/>
      <c r="EJ1074" s="904"/>
      <c r="EK1074" s="905"/>
      <c r="EL1074" s="80"/>
      <c r="EM1074" s="224" t="str">
        <f t="shared" si="1029"/>
        <v xml:space="preserve"> </v>
      </c>
      <c r="EN1074" s="224" t="str">
        <f t="shared" si="1030"/>
        <v xml:space="preserve"> </v>
      </c>
      <c r="EO1074" s="115"/>
      <c r="EP1074" s="1050"/>
      <c r="EQ1074" s="253"/>
      <c r="ER1074" s="117"/>
      <c r="ES1074" s="1258">
        <f t="shared" si="1031"/>
        <v>983</v>
      </c>
      <c r="ET1074" s="224" t="str">
        <f t="shared" si="1032"/>
        <v xml:space="preserve"> </v>
      </c>
      <c r="EU1074" s="477" t="str">
        <f t="shared" si="1033"/>
        <v/>
      </c>
      <c r="EV1074" s="1334" t="str">
        <f t="shared" si="1036"/>
        <v xml:space="preserve"> </v>
      </c>
      <c r="EW1074" s="1332" t="str">
        <f t="shared" si="1080"/>
        <v/>
      </c>
      <c r="EX1074" s="1275" t="str">
        <f t="shared" si="1062"/>
        <v/>
      </c>
      <c r="EY1074" s="1275" t="str">
        <f t="shared" si="1063"/>
        <v/>
      </c>
      <c r="EZ1074" s="1275" t="str">
        <f t="shared" si="1064"/>
        <v/>
      </c>
      <c r="FA1074" s="1275" t="str">
        <f t="shared" si="1065"/>
        <v/>
      </c>
      <c r="FB1074" s="1275" t="str">
        <f t="shared" si="1066"/>
        <v/>
      </c>
      <c r="FC1074" s="1333" t="str">
        <f t="shared" si="1067"/>
        <v/>
      </c>
      <c r="FE1074" s="1234" t="str">
        <f t="shared" si="1068"/>
        <v xml:space="preserve"> </v>
      </c>
      <c r="FF1074" s="1234" t="str">
        <f t="shared" si="1069"/>
        <v xml:space="preserve"> </v>
      </c>
      <c r="FG1074" s="1234" t="str">
        <f t="shared" si="1070"/>
        <v xml:space="preserve"> </v>
      </c>
      <c r="FH1074" s="1234" t="str">
        <f t="shared" si="1071"/>
        <v xml:space="preserve"> </v>
      </c>
      <c r="FI1074" s="1234" t="str">
        <f t="shared" si="1042"/>
        <v xml:space="preserve"> </v>
      </c>
      <c r="FJ1074" s="1234" t="str">
        <f t="shared" si="1072"/>
        <v xml:space="preserve"> </v>
      </c>
      <c r="FK1074" s="1234">
        <f t="shared" si="1043"/>
        <v>0</v>
      </c>
      <c r="FL1074" s="1227"/>
      <c r="FM1074" s="1234" t="str">
        <f t="shared" si="1044"/>
        <v xml:space="preserve"> </v>
      </c>
      <c r="FN1074" s="1234" t="str">
        <f t="shared" si="1045"/>
        <v xml:space="preserve"> </v>
      </c>
      <c r="FO1074" s="1234" t="str">
        <f t="shared" si="1073"/>
        <v xml:space="preserve"> </v>
      </c>
      <c r="FP1074" s="1234" t="str">
        <f t="shared" si="1074"/>
        <v xml:space="preserve"> </v>
      </c>
      <c r="FQ1074" s="1234" t="str">
        <f t="shared" si="1046"/>
        <v xml:space="preserve"> </v>
      </c>
      <c r="FR1074" s="1234" t="str">
        <f t="shared" si="1075"/>
        <v xml:space="preserve"> </v>
      </c>
      <c r="FS1074" s="1234">
        <f t="shared" si="1081"/>
        <v>0</v>
      </c>
      <c r="FT1074" s="1227"/>
      <c r="FU1074" s="1234" t="str">
        <f t="shared" si="1076"/>
        <v xml:space="preserve"> </v>
      </c>
      <c r="FV1074" s="1234" t="str">
        <f t="shared" si="1077"/>
        <v xml:space="preserve"> </v>
      </c>
      <c r="FW1074" s="1234" t="str">
        <f t="shared" si="1078"/>
        <v xml:space="preserve"> </v>
      </c>
      <c r="FX1074" s="1234" t="str">
        <f t="shared" si="1047"/>
        <v xml:space="preserve"> </v>
      </c>
      <c r="FY1074" s="1234" t="str">
        <f t="shared" si="1048"/>
        <v xml:space="preserve"> </v>
      </c>
      <c r="FZ1074" s="1234" t="str">
        <f t="shared" si="1079"/>
        <v xml:space="preserve"> </v>
      </c>
      <c r="GA1074" s="1234">
        <f t="shared" si="1049"/>
        <v>0</v>
      </c>
      <c r="GB1074" s="1227"/>
      <c r="GC1074" s="1234" t="str">
        <f t="shared" si="1050"/>
        <v xml:space="preserve"> </v>
      </c>
      <c r="GD1074" s="1234" t="str">
        <f t="shared" si="1051"/>
        <v xml:space="preserve"> </v>
      </c>
      <c r="GE1074" s="1234" t="str">
        <f t="shared" si="1052"/>
        <v xml:space="preserve"> </v>
      </c>
      <c r="GF1074" s="1234" t="str">
        <f t="shared" si="1053"/>
        <v xml:space="preserve"> </v>
      </c>
      <c r="GG1074" s="1234" t="str">
        <f t="shared" si="1054"/>
        <v xml:space="preserve"> </v>
      </c>
      <c r="GH1074" s="1234" t="str">
        <f t="shared" si="1055"/>
        <v xml:space="preserve"> </v>
      </c>
      <c r="GI1074" s="1234" t="str">
        <f t="shared" si="1056"/>
        <v xml:space="preserve"> </v>
      </c>
      <c r="GJ1074" s="1234" t="str">
        <f t="shared" si="1057"/>
        <v xml:space="preserve"> </v>
      </c>
      <c r="GK1074" s="1234" t="str">
        <f t="shared" si="1058"/>
        <v xml:space="preserve"> </v>
      </c>
      <c r="GL1074" s="1234" t="str">
        <f t="shared" si="1059"/>
        <v xml:space="preserve"> </v>
      </c>
      <c r="GM1074" s="1234" t="str">
        <f t="shared" si="1060"/>
        <v xml:space="preserve"> </v>
      </c>
      <c r="GN1074" s="1234">
        <f t="shared" si="1061"/>
        <v>0</v>
      </c>
    </row>
    <row r="1075" spans="1:196" s="100" customFormat="1" ht="27" customHeight="1" thickTop="1" thickBot="1">
      <c r="A1075" s="1208">
        <f>【A票】【D票】!$D$10</f>
        <v>0</v>
      </c>
      <c r="B1075" s="1212">
        <f>【A票】【D票】!$H$10</f>
        <v>0</v>
      </c>
      <c r="C1075" s="1213" t="str">
        <f>【A票】【D票】!$K$10</f>
        <v xml:space="preserve"> </v>
      </c>
      <c r="D1075" s="1214">
        <f t="shared" si="1035"/>
        <v>984</v>
      </c>
      <c r="E1075" s="914"/>
      <c r="F1075" s="467"/>
      <c r="G1075" s="469"/>
      <c r="H1075" s="224" t="str">
        <f t="shared" si="1021"/>
        <v xml:space="preserve"> </v>
      </c>
      <c r="I1075" s="704"/>
      <c r="J1075" s="117"/>
      <c r="K1075" s="117"/>
      <c r="L1075" s="117"/>
      <c r="M1075" s="117"/>
      <c r="N1075" s="117"/>
      <c r="O1075" s="117"/>
      <c r="P1075" s="117"/>
      <c r="Q1075" s="117"/>
      <c r="R1075" s="117"/>
      <c r="S1075" s="117"/>
      <c r="T1075" s="254"/>
      <c r="U1075" s="646"/>
      <c r="V1075" s="646"/>
      <c r="W1075" s="114"/>
      <c r="X1075" s="254"/>
      <c r="Y1075" s="224" t="str">
        <f t="shared" si="1022"/>
        <v xml:space="preserve"> </v>
      </c>
      <c r="Z1075" s="579"/>
      <c r="AA1075" s="704"/>
      <c r="AB1075" s="119"/>
      <c r="AC1075" s="224" t="str">
        <f t="shared" si="1037"/>
        <v xml:space="preserve"> </v>
      </c>
      <c r="AD1075" s="115"/>
      <c r="AE1075" s="253"/>
      <c r="AF1075" s="704"/>
      <c r="AG1075" s="727"/>
      <c r="AH1075" s="727"/>
      <c r="AI1075" s="727"/>
      <c r="AJ1075" s="727"/>
      <c r="AK1075" s="591"/>
      <c r="AL1075" s="727"/>
      <c r="AM1075" s="727"/>
      <c r="AN1075" s="727"/>
      <c r="AO1075" s="727"/>
      <c r="AP1075" s="727"/>
      <c r="AQ1075" s="727"/>
      <c r="AR1075" s="727"/>
      <c r="AS1075" s="727"/>
      <c r="AT1075" s="727"/>
      <c r="AU1075" s="727"/>
      <c r="AV1075" s="727"/>
      <c r="AW1075" s="727"/>
      <c r="AX1075" s="727"/>
      <c r="AY1075" s="727"/>
      <c r="AZ1075" s="727"/>
      <c r="BA1075" s="727"/>
      <c r="BB1075" s="727"/>
      <c r="BC1075" s="821"/>
      <c r="BD1075" s="727"/>
      <c r="BE1075" s="727"/>
      <c r="BF1075" s="727"/>
      <c r="BG1075" s="727"/>
      <c r="BH1075" s="727"/>
      <c r="BI1075" s="727"/>
      <c r="BJ1075" s="727"/>
      <c r="BK1075" s="727"/>
      <c r="BL1075" s="821"/>
      <c r="BM1075" s="727"/>
      <c r="BN1075" s="727"/>
      <c r="BO1075" s="727"/>
      <c r="BP1075" s="727"/>
      <c r="BQ1075" s="727"/>
      <c r="BR1075" s="821"/>
      <c r="BS1075" s="727"/>
      <c r="BT1075" s="727"/>
      <c r="BU1075" s="727"/>
      <c r="BV1075" s="591"/>
      <c r="BW1075" s="224" t="str">
        <f t="shared" si="1034"/>
        <v xml:space="preserve"> </v>
      </c>
      <c r="BX1075" s="471">
        <f t="shared" si="1023"/>
        <v>984</v>
      </c>
      <c r="BY1075" s="117"/>
      <c r="BZ1075" s="117"/>
      <c r="CA1075" s="117"/>
      <c r="CB1075" s="117"/>
      <c r="CC1075" s="117"/>
      <c r="CD1075" s="461"/>
      <c r="CE1075" s="236"/>
      <c r="CF1075" s="224" t="str">
        <f t="shared" si="1024"/>
        <v xml:space="preserve"> </v>
      </c>
      <c r="CG1075" s="116"/>
      <c r="CH1075" s="117"/>
      <c r="CI1075" s="117"/>
      <c r="CJ1075" s="117"/>
      <c r="CK1075" s="472"/>
      <c r="CL1075" s="472"/>
      <c r="CM1075" s="472"/>
      <c r="CN1075" s="472"/>
      <c r="CO1075" s="117"/>
      <c r="CP1075" s="253"/>
      <c r="CQ1075" s="120"/>
      <c r="CR1075" s="224" t="str" cm="1">
        <f t="array" ref="CR1075">IF(AND(SUM(COUNTIF(CG1075:CM1075,{"*不明*","*その他*"})+COUNTIF(CO1075:CP1075,{"*不明*","*その他*"}))&gt;0,CQ1075=""),"その他・不明の場合,10)具体的内容、理由を記入",IF(OR(AND(CI1075=CI$65,COUNTA(CJ1075:CM1075)&lt;4),AND(OR(CI1075=CI$63,CI1075=CI$64,CI1075=CI$66,CI1075=CI$67,CI1075=CI$68,CI1075=""),COUNTA(CJ1075:CM1075)&gt;0)),"3)介護保険認定済→要介護度、認知症自立度、寝たきり度、介護保険サービス記入",IF(OR(AND(OR(CM1075=CM$63,CM1075=CM$64),CN1075=""),AND(OR(CM1075=CM$65,CM1075=CM$66),CN1075&lt;&gt;"")),"7)介護保険サービス受けている/過去受けていた→具体的内容記入"," ")))</f>
        <v xml:space="preserve"> </v>
      </c>
      <c r="CS1075" s="224" t="str">
        <f t="shared" si="1025"/>
        <v xml:space="preserve"> </v>
      </c>
      <c r="CT1075" s="116"/>
      <c r="CU1075" s="253"/>
      <c r="CV1075" s="117"/>
      <c r="CW1075" s="117"/>
      <c r="CX1075" s="253"/>
      <c r="CY1075" s="117"/>
      <c r="CZ1075" s="117"/>
      <c r="DA1075" s="253"/>
      <c r="DB1075" s="117"/>
      <c r="DC1075" s="224" t="str">
        <f t="shared" si="1026"/>
        <v xml:space="preserve"> </v>
      </c>
      <c r="DD1075" s="224" t="str">
        <f t="shared" si="1027"/>
        <v xml:space="preserve"> </v>
      </c>
      <c r="DE1075" s="224" t="str">
        <f t="shared" si="1038"/>
        <v xml:space="preserve"> </v>
      </c>
      <c r="DF1075" s="121"/>
      <c r="DG1075" s="114"/>
      <c r="DH1075" s="704"/>
      <c r="DI1075" s="119"/>
      <c r="DJ1075" s="187"/>
      <c r="DK1075" s="254"/>
      <c r="DL1075" s="224" t="str">
        <f t="shared" si="1039"/>
        <v xml:space="preserve"> </v>
      </c>
      <c r="DM1075" s="224" t="str">
        <f t="shared" si="1028"/>
        <v xml:space="preserve"> </v>
      </c>
      <c r="DN1075" s="474"/>
      <c r="DO1075" s="117"/>
      <c r="DP1075" s="117"/>
      <c r="DQ1075" s="117"/>
      <c r="DR1075" s="117"/>
      <c r="DS1075" s="117"/>
      <c r="DT1075" s="254"/>
      <c r="DU1075" s="476"/>
      <c r="DV1075" s="224" t="str">
        <f t="shared" si="1040"/>
        <v xml:space="preserve"> </v>
      </c>
      <c r="DW1075" s="115"/>
      <c r="DX1075" s="470"/>
      <c r="DY1075" s="117"/>
      <c r="DZ1075" s="704"/>
      <c r="EA1075" s="224" t="str">
        <f t="shared" si="1041"/>
        <v xml:space="preserve"> </v>
      </c>
      <c r="EB1075" s="906"/>
      <c r="EC1075" s="904"/>
      <c r="ED1075" s="904"/>
      <c r="EE1075" s="904"/>
      <c r="EF1075" s="904"/>
      <c r="EG1075" s="904"/>
      <c r="EH1075" s="904"/>
      <c r="EI1075" s="904"/>
      <c r="EJ1075" s="904"/>
      <c r="EK1075" s="905"/>
      <c r="EL1075" s="80"/>
      <c r="EM1075" s="224" t="str">
        <f t="shared" si="1029"/>
        <v xml:space="preserve"> </v>
      </c>
      <c r="EN1075" s="224" t="str">
        <f t="shared" si="1030"/>
        <v xml:space="preserve"> </v>
      </c>
      <c r="EO1075" s="115"/>
      <c r="EP1075" s="1050"/>
      <c r="EQ1075" s="253"/>
      <c r="ER1075" s="117"/>
      <c r="ES1075" s="1258">
        <f t="shared" si="1031"/>
        <v>984</v>
      </c>
      <c r="ET1075" s="224" t="str">
        <f t="shared" si="1032"/>
        <v xml:space="preserve"> </v>
      </c>
      <c r="EU1075" s="477" t="str">
        <f t="shared" si="1033"/>
        <v/>
      </c>
      <c r="EV1075" s="1334" t="str">
        <f t="shared" si="1036"/>
        <v xml:space="preserve"> </v>
      </c>
      <c r="EW1075" s="1332" t="str">
        <f t="shared" si="1080"/>
        <v/>
      </c>
      <c r="EX1075" s="1275" t="str">
        <f t="shared" si="1062"/>
        <v/>
      </c>
      <c r="EY1075" s="1275" t="str">
        <f t="shared" si="1063"/>
        <v/>
      </c>
      <c r="EZ1075" s="1275" t="str">
        <f t="shared" si="1064"/>
        <v/>
      </c>
      <c r="FA1075" s="1275" t="str">
        <f t="shared" si="1065"/>
        <v/>
      </c>
      <c r="FB1075" s="1275" t="str">
        <f t="shared" si="1066"/>
        <v/>
      </c>
      <c r="FC1075" s="1333" t="str">
        <f t="shared" si="1067"/>
        <v/>
      </c>
      <c r="FE1075" s="1234" t="str">
        <f t="shared" si="1068"/>
        <v xml:space="preserve"> </v>
      </c>
      <c r="FF1075" s="1234" t="str">
        <f t="shared" si="1069"/>
        <v xml:space="preserve"> </v>
      </c>
      <c r="FG1075" s="1234" t="str">
        <f t="shared" si="1070"/>
        <v xml:space="preserve"> </v>
      </c>
      <c r="FH1075" s="1234" t="str">
        <f t="shared" si="1071"/>
        <v xml:space="preserve"> </v>
      </c>
      <c r="FI1075" s="1234" t="str">
        <f t="shared" si="1042"/>
        <v xml:space="preserve"> </v>
      </c>
      <c r="FJ1075" s="1234" t="str">
        <f t="shared" si="1072"/>
        <v xml:space="preserve"> </v>
      </c>
      <c r="FK1075" s="1234">
        <f t="shared" si="1043"/>
        <v>0</v>
      </c>
      <c r="FL1075" s="1227"/>
      <c r="FM1075" s="1234" t="str">
        <f t="shared" si="1044"/>
        <v xml:space="preserve"> </v>
      </c>
      <c r="FN1075" s="1234" t="str">
        <f t="shared" si="1045"/>
        <v xml:space="preserve"> </v>
      </c>
      <c r="FO1075" s="1234" t="str">
        <f t="shared" si="1073"/>
        <v xml:space="preserve"> </v>
      </c>
      <c r="FP1075" s="1234" t="str">
        <f t="shared" si="1074"/>
        <v xml:space="preserve"> </v>
      </c>
      <c r="FQ1075" s="1234" t="str">
        <f t="shared" si="1046"/>
        <v xml:space="preserve"> </v>
      </c>
      <c r="FR1075" s="1234" t="str">
        <f t="shared" si="1075"/>
        <v xml:space="preserve"> </v>
      </c>
      <c r="FS1075" s="1234">
        <f t="shared" si="1081"/>
        <v>0</v>
      </c>
      <c r="FT1075" s="1227"/>
      <c r="FU1075" s="1234" t="str">
        <f t="shared" si="1076"/>
        <v xml:space="preserve"> </v>
      </c>
      <c r="FV1075" s="1234" t="str">
        <f t="shared" si="1077"/>
        <v xml:space="preserve"> </v>
      </c>
      <c r="FW1075" s="1234" t="str">
        <f t="shared" si="1078"/>
        <v xml:space="preserve"> </v>
      </c>
      <c r="FX1075" s="1234" t="str">
        <f t="shared" si="1047"/>
        <v xml:space="preserve"> </v>
      </c>
      <c r="FY1075" s="1234" t="str">
        <f t="shared" si="1048"/>
        <v xml:space="preserve"> </v>
      </c>
      <c r="FZ1075" s="1234" t="str">
        <f t="shared" si="1079"/>
        <v xml:space="preserve"> </v>
      </c>
      <c r="GA1075" s="1234">
        <f t="shared" si="1049"/>
        <v>0</v>
      </c>
      <c r="GB1075" s="1227"/>
      <c r="GC1075" s="1234" t="str">
        <f t="shared" si="1050"/>
        <v xml:space="preserve"> </v>
      </c>
      <c r="GD1075" s="1234" t="str">
        <f t="shared" si="1051"/>
        <v xml:space="preserve"> </v>
      </c>
      <c r="GE1075" s="1234" t="str">
        <f t="shared" si="1052"/>
        <v xml:space="preserve"> </v>
      </c>
      <c r="GF1075" s="1234" t="str">
        <f t="shared" si="1053"/>
        <v xml:space="preserve"> </v>
      </c>
      <c r="GG1075" s="1234" t="str">
        <f t="shared" si="1054"/>
        <v xml:space="preserve"> </v>
      </c>
      <c r="GH1075" s="1234" t="str">
        <f t="shared" si="1055"/>
        <v xml:space="preserve"> </v>
      </c>
      <c r="GI1075" s="1234" t="str">
        <f t="shared" si="1056"/>
        <v xml:space="preserve"> </v>
      </c>
      <c r="GJ1075" s="1234" t="str">
        <f t="shared" si="1057"/>
        <v xml:space="preserve"> </v>
      </c>
      <c r="GK1075" s="1234" t="str">
        <f t="shared" si="1058"/>
        <v xml:space="preserve"> </v>
      </c>
      <c r="GL1075" s="1234" t="str">
        <f t="shared" si="1059"/>
        <v xml:space="preserve"> </v>
      </c>
      <c r="GM1075" s="1234" t="str">
        <f t="shared" si="1060"/>
        <v xml:space="preserve"> </v>
      </c>
      <c r="GN1075" s="1234">
        <f t="shared" si="1061"/>
        <v>0</v>
      </c>
    </row>
    <row r="1076" spans="1:196" s="100" customFormat="1" ht="27" customHeight="1" thickTop="1" thickBot="1">
      <c r="A1076" s="1208">
        <f>【A票】【D票】!$D$10</f>
        <v>0</v>
      </c>
      <c r="B1076" s="1212">
        <f>【A票】【D票】!$H$10</f>
        <v>0</v>
      </c>
      <c r="C1076" s="1213" t="str">
        <f>【A票】【D票】!$K$10</f>
        <v xml:space="preserve"> </v>
      </c>
      <c r="D1076" s="1214">
        <f t="shared" si="1035"/>
        <v>985</v>
      </c>
      <c r="E1076" s="914"/>
      <c r="F1076" s="467"/>
      <c r="G1076" s="469"/>
      <c r="H1076" s="224" t="str">
        <f t="shared" si="1021"/>
        <v xml:space="preserve"> </v>
      </c>
      <c r="I1076" s="704"/>
      <c r="J1076" s="117"/>
      <c r="K1076" s="117"/>
      <c r="L1076" s="117"/>
      <c r="M1076" s="117"/>
      <c r="N1076" s="117"/>
      <c r="O1076" s="117"/>
      <c r="P1076" s="117"/>
      <c r="Q1076" s="117"/>
      <c r="R1076" s="117"/>
      <c r="S1076" s="117"/>
      <c r="T1076" s="254"/>
      <c r="U1076" s="646"/>
      <c r="V1076" s="646"/>
      <c r="W1076" s="114"/>
      <c r="X1076" s="254"/>
      <c r="Y1076" s="224" t="str">
        <f t="shared" si="1022"/>
        <v xml:space="preserve"> </v>
      </c>
      <c r="Z1076" s="579"/>
      <c r="AA1076" s="704"/>
      <c r="AB1076" s="119"/>
      <c r="AC1076" s="224" t="str">
        <f t="shared" si="1037"/>
        <v xml:space="preserve"> </v>
      </c>
      <c r="AD1076" s="115"/>
      <c r="AE1076" s="253"/>
      <c r="AF1076" s="704"/>
      <c r="AG1076" s="727"/>
      <c r="AH1076" s="727"/>
      <c r="AI1076" s="727"/>
      <c r="AJ1076" s="727"/>
      <c r="AK1076" s="591"/>
      <c r="AL1076" s="727"/>
      <c r="AM1076" s="727"/>
      <c r="AN1076" s="727"/>
      <c r="AO1076" s="727"/>
      <c r="AP1076" s="727"/>
      <c r="AQ1076" s="727"/>
      <c r="AR1076" s="727"/>
      <c r="AS1076" s="727"/>
      <c r="AT1076" s="727"/>
      <c r="AU1076" s="727"/>
      <c r="AV1076" s="727"/>
      <c r="AW1076" s="727"/>
      <c r="AX1076" s="727"/>
      <c r="AY1076" s="727"/>
      <c r="AZ1076" s="727"/>
      <c r="BA1076" s="727"/>
      <c r="BB1076" s="727"/>
      <c r="BC1076" s="821"/>
      <c r="BD1076" s="727"/>
      <c r="BE1076" s="727"/>
      <c r="BF1076" s="727"/>
      <c r="BG1076" s="727"/>
      <c r="BH1076" s="727"/>
      <c r="BI1076" s="727"/>
      <c r="BJ1076" s="727"/>
      <c r="BK1076" s="727"/>
      <c r="BL1076" s="821"/>
      <c r="BM1076" s="727"/>
      <c r="BN1076" s="727"/>
      <c r="BO1076" s="727"/>
      <c r="BP1076" s="727"/>
      <c r="BQ1076" s="727"/>
      <c r="BR1076" s="821"/>
      <c r="BS1076" s="727"/>
      <c r="BT1076" s="727"/>
      <c r="BU1076" s="727"/>
      <c r="BV1076" s="591"/>
      <c r="BW1076" s="224" t="str">
        <f t="shared" si="1034"/>
        <v xml:space="preserve"> </v>
      </c>
      <c r="BX1076" s="471">
        <f t="shared" si="1023"/>
        <v>985</v>
      </c>
      <c r="BY1076" s="117"/>
      <c r="BZ1076" s="117"/>
      <c r="CA1076" s="117"/>
      <c r="CB1076" s="117"/>
      <c r="CC1076" s="117"/>
      <c r="CD1076" s="461"/>
      <c r="CE1076" s="236"/>
      <c r="CF1076" s="224" t="str">
        <f t="shared" si="1024"/>
        <v xml:space="preserve"> </v>
      </c>
      <c r="CG1076" s="116"/>
      <c r="CH1076" s="117"/>
      <c r="CI1076" s="117"/>
      <c r="CJ1076" s="117"/>
      <c r="CK1076" s="472"/>
      <c r="CL1076" s="472"/>
      <c r="CM1076" s="472"/>
      <c r="CN1076" s="472"/>
      <c r="CO1076" s="117"/>
      <c r="CP1076" s="253"/>
      <c r="CQ1076" s="120"/>
      <c r="CR1076" s="224" t="str" cm="1">
        <f t="array" ref="CR1076">IF(AND(SUM(COUNTIF(CG1076:CM1076,{"*不明*","*その他*"})+COUNTIF(CO1076:CP1076,{"*不明*","*その他*"}))&gt;0,CQ1076=""),"その他・不明の場合,10)具体的内容、理由を記入",IF(OR(AND(CI1076=CI$65,COUNTA(CJ1076:CM1076)&lt;4),AND(OR(CI1076=CI$63,CI1076=CI$64,CI1076=CI$66,CI1076=CI$67,CI1076=CI$68,CI1076=""),COUNTA(CJ1076:CM1076)&gt;0)),"3)介護保険認定済→要介護度、認知症自立度、寝たきり度、介護保険サービス記入",IF(OR(AND(OR(CM1076=CM$63,CM1076=CM$64),CN1076=""),AND(OR(CM1076=CM$65,CM1076=CM$66),CN1076&lt;&gt;"")),"7)介護保険サービス受けている/過去受けていた→具体的内容記入"," ")))</f>
        <v xml:space="preserve"> </v>
      </c>
      <c r="CS1076" s="224" t="str">
        <f t="shared" si="1025"/>
        <v xml:space="preserve"> </v>
      </c>
      <c r="CT1076" s="116"/>
      <c r="CU1076" s="253"/>
      <c r="CV1076" s="117"/>
      <c r="CW1076" s="117"/>
      <c r="CX1076" s="253"/>
      <c r="CY1076" s="117"/>
      <c r="CZ1076" s="117"/>
      <c r="DA1076" s="253"/>
      <c r="DB1076" s="117"/>
      <c r="DC1076" s="224" t="str">
        <f t="shared" si="1026"/>
        <v xml:space="preserve"> </v>
      </c>
      <c r="DD1076" s="224" t="str">
        <f t="shared" si="1027"/>
        <v xml:space="preserve"> </v>
      </c>
      <c r="DE1076" s="224" t="str">
        <f t="shared" si="1038"/>
        <v xml:space="preserve"> </v>
      </c>
      <c r="DF1076" s="121"/>
      <c r="DG1076" s="114"/>
      <c r="DH1076" s="704"/>
      <c r="DI1076" s="119"/>
      <c r="DJ1076" s="187"/>
      <c r="DK1076" s="254"/>
      <c r="DL1076" s="224" t="str">
        <f t="shared" si="1039"/>
        <v xml:space="preserve"> </v>
      </c>
      <c r="DM1076" s="224" t="str">
        <f t="shared" si="1028"/>
        <v xml:space="preserve"> </v>
      </c>
      <c r="DN1076" s="474"/>
      <c r="DO1076" s="117"/>
      <c r="DP1076" s="117"/>
      <c r="DQ1076" s="117"/>
      <c r="DR1076" s="117"/>
      <c r="DS1076" s="117"/>
      <c r="DT1076" s="254"/>
      <c r="DU1076" s="476"/>
      <c r="DV1076" s="224" t="str">
        <f t="shared" si="1040"/>
        <v xml:space="preserve"> </v>
      </c>
      <c r="DW1076" s="115"/>
      <c r="DX1076" s="470"/>
      <c r="DY1076" s="117"/>
      <c r="DZ1076" s="704"/>
      <c r="EA1076" s="224" t="str">
        <f t="shared" si="1041"/>
        <v xml:space="preserve"> </v>
      </c>
      <c r="EB1076" s="906"/>
      <c r="EC1076" s="904"/>
      <c r="ED1076" s="904"/>
      <c r="EE1076" s="904"/>
      <c r="EF1076" s="904"/>
      <c r="EG1076" s="904"/>
      <c r="EH1076" s="904"/>
      <c r="EI1076" s="904"/>
      <c r="EJ1076" s="904"/>
      <c r="EK1076" s="905"/>
      <c r="EL1076" s="80"/>
      <c r="EM1076" s="224" t="str">
        <f t="shared" si="1029"/>
        <v xml:space="preserve"> </v>
      </c>
      <c r="EN1076" s="224" t="str">
        <f t="shared" si="1030"/>
        <v xml:space="preserve"> </v>
      </c>
      <c r="EO1076" s="115"/>
      <c r="EP1076" s="1050"/>
      <c r="EQ1076" s="253"/>
      <c r="ER1076" s="117"/>
      <c r="ES1076" s="1258">
        <f t="shared" si="1031"/>
        <v>985</v>
      </c>
      <c r="ET1076" s="224" t="str">
        <f t="shared" si="1032"/>
        <v xml:space="preserve"> </v>
      </c>
      <c r="EU1076" s="477" t="str">
        <f t="shared" si="1033"/>
        <v/>
      </c>
      <c r="EV1076" s="1334" t="str">
        <f t="shared" si="1036"/>
        <v xml:space="preserve"> </v>
      </c>
      <c r="EW1076" s="1332" t="str">
        <f t="shared" si="1080"/>
        <v/>
      </c>
      <c r="EX1076" s="1275" t="str">
        <f t="shared" si="1062"/>
        <v/>
      </c>
      <c r="EY1076" s="1275" t="str">
        <f t="shared" si="1063"/>
        <v/>
      </c>
      <c r="EZ1076" s="1275" t="str">
        <f t="shared" si="1064"/>
        <v/>
      </c>
      <c r="FA1076" s="1275" t="str">
        <f t="shared" si="1065"/>
        <v/>
      </c>
      <c r="FB1076" s="1275" t="str">
        <f t="shared" si="1066"/>
        <v/>
      </c>
      <c r="FC1076" s="1333" t="str">
        <f t="shared" si="1067"/>
        <v/>
      </c>
      <c r="FE1076" s="1234" t="str">
        <f t="shared" si="1068"/>
        <v xml:space="preserve"> </v>
      </c>
      <c r="FF1076" s="1234" t="str">
        <f t="shared" si="1069"/>
        <v xml:space="preserve"> </v>
      </c>
      <c r="FG1076" s="1234" t="str">
        <f t="shared" si="1070"/>
        <v xml:space="preserve"> </v>
      </c>
      <c r="FH1076" s="1234" t="str">
        <f t="shared" si="1071"/>
        <v xml:space="preserve"> </v>
      </c>
      <c r="FI1076" s="1234" t="str">
        <f t="shared" si="1042"/>
        <v xml:space="preserve"> </v>
      </c>
      <c r="FJ1076" s="1234" t="str">
        <f t="shared" si="1072"/>
        <v xml:space="preserve"> </v>
      </c>
      <c r="FK1076" s="1234">
        <f t="shared" si="1043"/>
        <v>0</v>
      </c>
      <c r="FL1076" s="1227"/>
      <c r="FM1076" s="1234" t="str">
        <f t="shared" si="1044"/>
        <v xml:space="preserve"> </v>
      </c>
      <c r="FN1076" s="1234" t="str">
        <f t="shared" si="1045"/>
        <v xml:space="preserve"> </v>
      </c>
      <c r="FO1076" s="1234" t="str">
        <f t="shared" si="1073"/>
        <v xml:space="preserve"> </v>
      </c>
      <c r="FP1076" s="1234" t="str">
        <f t="shared" si="1074"/>
        <v xml:space="preserve"> </v>
      </c>
      <c r="FQ1076" s="1234" t="str">
        <f t="shared" si="1046"/>
        <v xml:space="preserve"> </v>
      </c>
      <c r="FR1076" s="1234" t="str">
        <f t="shared" si="1075"/>
        <v xml:space="preserve"> </v>
      </c>
      <c r="FS1076" s="1234">
        <f t="shared" si="1081"/>
        <v>0</v>
      </c>
      <c r="FT1076" s="1227"/>
      <c r="FU1076" s="1234" t="str">
        <f t="shared" si="1076"/>
        <v xml:space="preserve"> </v>
      </c>
      <c r="FV1076" s="1234" t="str">
        <f t="shared" si="1077"/>
        <v xml:space="preserve"> </v>
      </c>
      <c r="FW1076" s="1234" t="str">
        <f t="shared" si="1078"/>
        <v xml:space="preserve"> </v>
      </c>
      <c r="FX1076" s="1234" t="str">
        <f t="shared" si="1047"/>
        <v xml:space="preserve"> </v>
      </c>
      <c r="FY1076" s="1234" t="str">
        <f t="shared" si="1048"/>
        <v xml:space="preserve"> </v>
      </c>
      <c r="FZ1076" s="1234" t="str">
        <f t="shared" si="1079"/>
        <v xml:space="preserve"> </v>
      </c>
      <c r="GA1076" s="1234">
        <f t="shared" si="1049"/>
        <v>0</v>
      </c>
      <c r="GB1076" s="1227"/>
      <c r="GC1076" s="1234" t="str">
        <f t="shared" si="1050"/>
        <v xml:space="preserve"> </v>
      </c>
      <c r="GD1076" s="1234" t="str">
        <f t="shared" si="1051"/>
        <v xml:space="preserve"> </v>
      </c>
      <c r="GE1076" s="1234" t="str">
        <f t="shared" si="1052"/>
        <v xml:space="preserve"> </v>
      </c>
      <c r="GF1076" s="1234" t="str">
        <f t="shared" si="1053"/>
        <v xml:space="preserve"> </v>
      </c>
      <c r="GG1076" s="1234" t="str">
        <f t="shared" si="1054"/>
        <v xml:space="preserve"> </v>
      </c>
      <c r="GH1076" s="1234" t="str">
        <f t="shared" si="1055"/>
        <v xml:space="preserve"> </v>
      </c>
      <c r="GI1076" s="1234" t="str">
        <f t="shared" si="1056"/>
        <v xml:space="preserve"> </v>
      </c>
      <c r="GJ1076" s="1234" t="str">
        <f t="shared" si="1057"/>
        <v xml:space="preserve"> </v>
      </c>
      <c r="GK1076" s="1234" t="str">
        <f t="shared" si="1058"/>
        <v xml:space="preserve"> </v>
      </c>
      <c r="GL1076" s="1234" t="str">
        <f t="shared" si="1059"/>
        <v xml:space="preserve"> </v>
      </c>
      <c r="GM1076" s="1234" t="str">
        <f t="shared" si="1060"/>
        <v xml:space="preserve"> </v>
      </c>
      <c r="GN1076" s="1234">
        <f t="shared" si="1061"/>
        <v>0</v>
      </c>
    </row>
    <row r="1077" spans="1:196" s="100" customFormat="1" ht="27" customHeight="1" thickTop="1" thickBot="1">
      <c r="A1077" s="1208">
        <f>【A票】【D票】!$D$10</f>
        <v>0</v>
      </c>
      <c r="B1077" s="1212">
        <f>【A票】【D票】!$H$10</f>
        <v>0</v>
      </c>
      <c r="C1077" s="1213" t="str">
        <f>【A票】【D票】!$K$10</f>
        <v xml:space="preserve"> </v>
      </c>
      <c r="D1077" s="1214">
        <f t="shared" si="1035"/>
        <v>986</v>
      </c>
      <c r="E1077" s="914"/>
      <c r="F1077" s="467"/>
      <c r="G1077" s="469"/>
      <c r="H1077" s="224" t="str">
        <f t="shared" si="1021"/>
        <v xml:space="preserve"> </v>
      </c>
      <c r="I1077" s="704"/>
      <c r="J1077" s="117"/>
      <c r="K1077" s="117"/>
      <c r="L1077" s="117"/>
      <c r="M1077" s="117"/>
      <c r="N1077" s="117"/>
      <c r="O1077" s="117"/>
      <c r="P1077" s="117"/>
      <c r="Q1077" s="117"/>
      <c r="R1077" s="117"/>
      <c r="S1077" s="117"/>
      <c r="T1077" s="254"/>
      <c r="U1077" s="646"/>
      <c r="V1077" s="646"/>
      <c r="W1077" s="114"/>
      <c r="X1077" s="254"/>
      <c r="Y1077" s="224" t="str">
        <f t="shared" si="1022"/>
        <v xml:space="preserve"> </v>
      </c>
      <c r="Z1077" s="579"/>
      <c r="AA1077" s="704"/>
      <c r="AB1077" s="119"/>
      <c r="AC1077" s="224" t="str">
        <f t="shared" si="1037"/>
        <v xml:space="preserve"> </v>
      </c>
      <c r="AD1077" s="115"/>
      <c r="AE1077" s="253"/>
      <c r="AF1077" s="704"/>
      <c r="AG1077" s="727"/>
      <c r="AH1077" s="727"/>
      <c r="AI1077" s="727"/>
      <c r="AJ1077" s="727"/>
      <c r="AK1077" s="591"/>
      <c r="AL1077" s="727"/>
      <c r="AM1077" s="727"/>
      <c r="AN1077" s="727"/>
      <c r="AO1077" s="727"/>
      <c r="AP1077" s="727"/>
      <c r="AQ1077" s="727"/>
      <c r="AR1077" s="727"/>
      <c r="AS1077" s="727"/>
      <c r="AT1077" s="727"/>
      <c r="AU1077" s="727"/>
      <c r="AV1077" s="727"/>
      <c r="AW1077" s="727"/>
      <c r="AX1077" s="727"/>
      <c r="AY1077" s="727"/>
      <c r="AZ1077" s="727"/>
      <c r="BA1077" s="727"/>
      <c r="BB1077" s="727"/>
      <c r="BC1077" s="821"/>
      <c r="BD1077" s="727"/>
      <c r="BE1077" s="727"/>
      <c r="BF1077" s="727"/>
      <c r="BG1077" s="727"/>
      <c r="BH1077" s="727"/>
      <c r="BI1077" s="727"/>
      <c r="BJ1077" s="727"/>
      <c r="BK1077" s="727"/>
      <c r="BL1077" s="821"/>
      <c r="BM1077" s="727"/>
      <c r="BN1077" s="727"/>
      <c r="BO1077" s="727"/>
      <c r="BP1077" s="727"/>
      <c r="BQ1077" s="727"/>
      <c r="BR1077" s="821"/>
      <c r="BS1077" s="727"/>
      <c r="BT1077" s="727"/>
      <c r="BU1077" s="727"/>
      <c r="BV1077" s="591"/>
      <c r="BW1077" s="224" t="str">
        <f t="shared" si="1034"/>
        <v xml:space="preserve"> </v>
      </c>
      <c r="BX1077" s="471">
        <f t="shared" si="1023"/>
        <v>986</v>
      </c>
      <c r="BY1077" s="117"/>
      <c r="BZ1077" s="117"/>
      <c r="CA1077" s="117"/>
      <c r="CB1077" s="117"/>
      <c r="CC1077" s="117"/>
      <c r="CD1077" s="461"/>
      <c r="CE1077" s="236"/>
      <c r="CF1077" s="224" t="str">
        <f t="shared" si="1024"/>
        <v xml:space="preserve"> </v>
      </c>
      <c r="CG1077" s="116"/>
      <c r="CH1077" s="117"/>
      <c r="CI1077" s="117"/>
      <c r="CJ1077" s="117"/>
      <c r="CK1077" s="472"/>
      <c r="CL1077" s="472"/>
      <c r="CM1077" s="472"/>
      <c r="CN1077" s="472"/>
      <c r="CO1077" s="117"/>
      <c r="CP1077" s="253"/>
      <c r="CQ1077" s="120"/>
      <c r="CR1077" s="224" t="str" cm="1">
        <f t="array" ref="CR1077">IF(AND(SUM(COUNTIF(CG1077:CM1077,{"*不明*","*その他*"})+COUNTIF(CO1077:CP1077,{"*不明*","*その他*"}))&gt;0,CQ1077=""),"その他・不明の場合,10)具体的内容、理由を記入",IF(OR(AND(CI1077=CI$65,COUNTA(CJ1077:CM1077)&lt;4),AND(OR(CI1077=CI$63,CI1077=CI$64,CI1077=CI$66,CI1077=CI$67,CI1077=CI$68,CI1077=""),COUNTA(CJ1077:CM1077)&gt;0)),"3)介護保険認定済→要介護度、認知症自立度、寝たきり度、介護保険サービス記入",IF(OR(AND(OR(CM1077=CM$63,CM1077=CM$64),CN1077=""),AND(OR(CM1077=CM$65,CM1077=CM$66),CN1077&lt;&gt;"")),"7)介護保険サービス受けている/過去受けていた→具体的内容記入"," ")))</f>
        <v xml:space="preserve"> </v>
      </c>
      <c r="CS1077" s="224" t="str">
        <f t="shared" si="1025"/>
        <v xml:space="preserve"> </v>
      </c>
      <c r="CT1077" s="116"/>
      <c r="CU1077" s="253"/>
      <c r="CV1077" s="117"/>
      <c r="CW1077" s="117"/>
      <c r="CX1077" s="253"/>
      <c r="CY1077" s="117"/>
      <c r="CZ1077" s="117"/>
      <c r="DA1077" s="253"/>
      <c r="DB1077" s="117"/>
      <c r="DC1077" s="224" t="str">
        <f t="shared" si="1026"/>
        <v xml:space="preserve"> </v>
      </c>
      <c r="DD1077" s="224" t="str">
        <f t="shared" si="1027"/>
        <v xml:space="preserve"> </v>
      </c>
      <c r="DE1077" s="224" t="str">
        <f t="shared" si="1038"/>
        <v xml:space="preserve"> </v>
      </c>
      <c r="DF1077" s="121"/>
      <c r="DG1077" s="114"/>
      <c r="DH1077" s="704"/>
      <c r="DI1077" s="119"/>
      <c r="DJ1077" s="187"/>
      <c r="DK1077" s="254"/>
      <c r="DL1077" s="224" t="str">
        <f t="shared" si="1039"/>
        <v xml:space="preserve"> </v>
      </c>
      <c r="DM1077" s="224" t="str">
        <f t="shared" si="1028"/>
        <v xml:space="preserve"> </v>
      </c>
      <c r="DN1077" s="474"/>
      <c r="DO1077" s="117"/>
      <c r="DP1077" s="117"/>
      <c r="DQ1077" s="117"/>
      <c r="DR1077" s="117"/>
      <c r="DS1077" s="117"/>
      <c r="DT1077" s="254"/>
      <c r="DU1077" s="476"/>
      <c r="DV1077" s="224" t="str">
        <f t="shared" si="1040"/>
        <v xml:space="preserve"> </v>
      </c>
      <c r="DW1077" s="115"/>
      <c r="DX1077" s="470"/>
      <c r="DY1077" s="117"/>
      <c r="DZ1077" s="704"/>
      <c r="EA1077" s="224" t="str">
        <f t="shared" si="1041"/>
        <v xml:space="preserve"> </v>
      </c>
      <c r="EB1077" s="906"/>
      <c r="EC1077" s="904"/>
      <c r="ED1077" s="904"/>
      <c r="EE1077" s="904"/>
      <c r="EF1077" s="904"/>
      <c r="EG1077" s="904"/>
      <c r="EH1077" s="904"/>
      <c r="EI1077" s="904"/>
      <c r="EJ1077" s="904"/>
      <c r="EK1077" s="905"/>
      <c r="EL1077" s="80"/>
      <c r="EM1077" s="224" t="str">
        <f t="shared" si="1029"/>
        <v xml:space="preserve"> </v>
      </c>
      <c r="EN1077" s="224" t="str">
        <f t="shared" si="1030"/>
        <v xml:space="preserve"> </v>
      </c>
      <c r="EO1077" s="115"/>
      <c r="EP1077" s="1050"/>
      <c r="EQ1077" s="253"/>
      <c r="ER1077" s="117"/>
      <c r="ES1077" s="1258">
        <f t="shared" si="1031"/>
        <v>986</v>
      </c>
      <c r="ET1077" s="224" t="str">
        <f t="shared" si="1032"/>
        <v xml:space="preserve"> </v>
      </c>
      <c r="EU1077" s="477" t="str">
        <f t="shared" si="1033"/>
        <v/>
      </c>
      <c r="EV1077" s="1334" t="str">
        <f t="shared" si="1036"/>
        <v xml:space="preserve"> </v>
      </c>
      <c r="EW1077" s="1332" t="str">
        <f t="shared" si="1080"/>
        <v/>
      </c>
      <c r="EX1077" s="1275" t="str">
        <f t="shared" si="1062"/>
        <v/>
      </c>
      <c r="EY1077" s="1275" t="str">
        <f t="shared" si="1063"/>
        <v/>
      </c>
      <c r="EZ1077" s="1275" t="str">
        <f t="shared" si="1064"/>
        <v/>
      </c>
      <c r="FA1077" s="1275" t="str">
        <f t="shared" si="1065"/>
        <v/>
      </c>
      <c r="FB1077" s="1275" t="str">
        <f t="shared" si="1066"/>
        <v/>
      </c>
      <c r="FC1077" s="1333" t="str">
        <f t="shared" si="1067"/>
        <v/>
      </c>
      <c r="FE1077" s="1234" t="str">
        <f t="shared" si="1068"/>
        <v xml:space="preserve"> </v>
      </c>
      <c r="FF1077" s="1234" t="str">
        <f t="shared" si="1069"/>
        <v xml:space="preserve"> </v>
      </c>
      <c r="FG1077" s="1234" t="str">
        <f t="shared" si="1070"/>
        <v xml:space="preserve"> </v>
      </c>
      <c r="FH1077" s="1234" t="str">
        <f t="shared" si="1071"/>
        <v xml:space="preserve"> </v>
      </c>
      <c r="FI1077" s="1234" t="str">
        <f t="shared" si="1042"/>
        <v xml:space="preserve"> </v>
      </c>
      <c r="FJ1077" s="1234" t="str">
        <f t="shared" si="1072"/>
        <v xml:space="preserve"> </v>
      </c>
      <c r="FK1077" s="1234">
        <f t="shared" si="1043"/>
        <v>0</v>
      </c>
      <c r="FL1077" s="1227"/>
      <c r="FM1077" s="1234" t="str">
        <f t="shared" si="1044"/>
        <v xml:space="preserve"> </v>
      </c>
      <c r="FN1077" s="1234" t="str">
        <f t="shared" si="1045"/>
        <v xml:space="preserve"> </v>
      </c>
      <c r="FO1077" s="1234" t="str">
        <f t="shared" si="1073"/>
        <v xml:space="preserve"> </v>
      </c>
      <c r="FP1077" s="1234" t="str">
        <f t="shared" si="1074"/>
        <v xml:space="preserve"> </v>
      </c>
      <c r="FQ1077" s="1234" t="str">
        <f t="shared" si="1046"/>
        <v xml:space="preserve"> </v>
      </c>
      <c r="FR1077" s="1234" t="str">
        <f t="shared" si="1075"/>
        <v xml:space="preserve"> </v>
      </c>
      <c r="FS1077" s="1234">
        <f t="shared" si="1081"/>
        <v>0</v>
      </c>
      <c r="FT1077" s="1227"/>
      <c r="FU1077" s="1234" t="str">
        <f t="shared" si="1076"/>
        <v xml:space="preserve"> </v>
      </c>
      <c r="FV1077" s="1234" t="str">
        <f t="shared" si="1077"/>
        <v xml:space="preserve"> </v>
      </c>
      <c r="FW1077" s="1234" t="str">
        <f t="shared" si="1078"/>
        <v xml:space="preserve"> </v>
      </c>
      <c r="FX1077" s="1234" t="str">
        <f t="shared" si="1047"/>
        <v xml:space="preserve"> </v>
      </c>
      <c r="FY1077" s="1234" t="str">
        <f t="shared" si="1048"/>
        <v xml:space="preserve"> </v>
      </c>
      <c r="FZ1077" s="1234" t="str">
        <f t="shared" si="1079"/>
        <v xml:space="preserve"> </v>
      </c>
      <c r="GA1077" s="1234">
        <f t="shared" si="1049"/>
        <v>0</v>
      </c>
      <c r="GB1077" s="1227"/>
      <c r="GC1077" s="1234" t="str">
        <f t="shared" si="1050"/>
        <v xml:space="preserve"> </v>
      </c>
      <c r="GD1077" s="1234" t="str">
        <f t="shared" si="1051"/>
        <v xml:space="preserve"> </v>
      </c>
      <c r="GE1077" s="1234" t="str">
        <f t="shared" si="1052"/>
        <v xml:space="preserve"> </v>
      </c>
      <c r="GF1077" s="1234" t="str">
        <f t="shared" si="1053"/>
        <v xml:space="preserve"> </v>
      </c>
      <c r="GG1077" s="1234" t="str">
        <f t="shared" si="1054"/>
        <v xml:space="preserve"> </v>
      </c>
      <c r="GH1077" s="1234" t="str">
        <f t="shared" si="1055"/>
        <v xml:space="preserve"> </v>
      </c>
      <c r="GI1077" s="1234" t="str">
        <f t="shared" si="1056"/>
        <v xml:space="preserve"> </v>
      </c>
      <c r="GJ1077" s="1234" t="str">
        <f t="shared" si="1057"/>
        <v xml:space="preserve"> </v>
      </c>
      <c r="GK1077" s="1234" t="str">
        <f t="shared" si="1058"/>
        <v xml:space="preserve"> </v>
      </c>
      <c r="GL1077" s="1234" t="str">
        <f t="shared" si="1059"/>
        <v xml:space="preserve"> </v>
      </c>
      <c r="GM1077" s="1234" t="str">
        <f t="shared" si="1060"/>
        <v xml:space="preserve"> </v>
      </c>
      <c r="GN1077" s="1234">
        <f t="shared" si="1061"/>
        <v>0</v>
      </c>
    </row>
    <row r="1078" spans="1:196" s="100" customFormat="1" ht="27" customHeight="1" thickTop="1" thickBot="1">
      <c r="A1078" s="1208">
        <f>【A票】【D票】!$D$10</f>
        <v>0</v>
      </c>
      <c r="B1078" s="1212">
        <f>【A票】【D票】!$H$10</f>
        <v>0</v>
      </c>
      <c r="C1078" s="1213" t="str">
        <f>【A票】【D票】!$K$10</f>
        <v xml:space="preserve"> </v>
      </c>
      <c r="D1078" s="1214">
        <f t="shared" si="1035"/>
        <v>987</v>
      </c>
      <c r="E1078" s="914"/>
      <c r="F1078" s="467"/>
      <c r="G1078" s="469"/>
      <c r="H1078" s="224" t="str">
        <f t="shared" si="1021"/>
        <v xml:space="preserve"> </v>
      </c>
      <c r="I1078" s="704"/>
      <c r="J1078" s="117"/>
      <c r="K1078" s="117"/>
      <c r="L1078" s="117"/>
      <c r="M1078" s="117"/>
      <c r="N1078" s="117"/>
      <c r="O1078" s="117"/>
      <c r="P1078" s="117"/>
      <c r="Q1078" s="117"/>
      <c r="R1078" s="117"/>
      <c r="S1078" s="117"/>
      <c r="T1078" s="254"/>
      <c r="U1078" s="646"/>
      <c r="V1078" s="646"/>
      <c r="W1078" s="114"/>
      <c r="X1078" s="254"/>
      <c r="Y1078" s="224" t="str">
        <f t="shared" si="1022"/>
        <v xml:space="preserve"> </v>
      </c>
      <c r="Z1078" s="579"/>
      <c r="AA1078" s="704"/>
      <c r="AB1078" s="119"/>
      <c r="AC1078" s="224" t="str">
        <f t="shared" si="1037"/>
        <v xml:space="preserve"> </v>
      </c>
      <c r="AD1078" s="115"/>
      <c r="AE1078" s="253"/>
      <c r="AF1078" s="704"/>
      <c r="AG1078" s="727"/>
      <c r="AH1078" s="727"/>
      <c r="AI1078" s="727"/>
      <c r="AJ1078" s="727"/>
      <c r="AK1078" s="591"/>
      <c r="AL1078" s="727"/>
      <c r="AM1078" s="727"/>
      <c r="AN1078" s="727"/>
      <c r="AO1078" s="727"/>
      <c r="AP1078" s="727"/>
      <c r="AQ1078" s="727"/>
      <c r="AR1078" s="727"/>
      <c r="AS1078" s="727"/>
      <c r="AT1078" s="727"/>
      <c r="AU1078" s="727"/>
      <c r="AV1078" s="727"/>
      <c r="AW1078" s="727"/>
      <c r="AX1078" s="727"/>
      <c r="AY1078" s="727"/>
      <c r="AZ1078" s="727"/>
      <c r="BA1078" s="727"/>
      <c r="BB1078" s="727"/>
      <c r="BC1078" s="821"/>
      <c r="BD1078" s="727"/>
      <c r="BE1078" s="727"/>
      <c r="BF1078" s="727"/>
      <c r="BG1078" s="727"/>
      <c r="BH1078" s="727"/>
      <c r="BI1078" s="727"/>
      <c r="BJ1078" s="727"/>
      <c r="BK1078" s="727"/>
      <c r="BL1078" s="821"/>
      <c r="BM1078" s="727"/>
      <c r="BN1078" s="727"/>
      <c r="BO1078" s="727"/>
      <c r="BP1078" s="727"/>
      <c r="BQ1078" s="727"/>
      <c r="BR1078" s="821"/>
      <c r="BS1078" s="727"/>
      <c r="BT1078" s="727"/>
      <c r="BU1078" s="727"/>
      <c r="BV1078" s="591"/>
      <c r="BW1078" s="224" t="str">
        <f t="shared" si="1034"/>
        <v xml:space="preserve"> </v>
      </c>
      <c r="BX1078" s="471">
        <f t="shared" si="1023"/>
        <v>987</v>
      </c>
      <c r="BY1078" s="117"/>
      <c r="BZ1078" s="117"/>
      <c r="CA1078" s="117"/>
      <c r="CB1078" s="117"/>
      <c r="CC1078" s="117"/>
      <c r="CD1078" s="461"/>
      <c r="CE1078" s="236"/>
      <c r="CF1078" s="224" t="str">
        <f t="shared" si="1024"/>
        <v xml:space="preserve"> </v>
      </c>
      <c r="CG1078" s="116"/>
      <c r="CH1078" s="117"/>
      <c r="CI1078" s="117"/>
      <c r="CJ1078" s="117"/>
      <c r="CK1078" s="472"/>
      <c r="CL1078" s="472"/>
      <c r="CM1078" s="472"/>
      <c r="CN1078" s="472"/>
      <c r="CO1078" s="117"/>
      <c r="CP1078" s="253"/>
      <c r="CQ1078" s="120"/>
      <c r="CR1078" s="224" t="str" cm="1">
        <f t="array" ref="CR1078">IF(AND(SUM(COUNTIF(CG1078:CM1078,{"*不明*","*その他*"})+COUNTIF(CO1078:CP1078,{"*不明*","*その他*"}))&gt;0,CQ1078=""),"その他・不明の場合,10)具体的内容、理由を記入",IF(OR(AND(CI1078=CI$65,COUNTA(CJ1078:CM1078)&lt;4),AND(OR(CI1078=CI$63,CI1078=CI$64,CI1078=CI$66,CI1078=CI$67,CI1078=CI$68,CI1078=""),COUNTA(CJ1078:CM1078)&gt;0)),"3)介護保険認定済→要介護度、認知症自立度、寝たきり度、介護保険サービス記入",IF(OR(AND(OR(CM1078=CM$63,CM1078=CM$64),CN1078=""),AND(OR(CM1078=CM$65,CM1078=CM$66),CN1078&lt;&gt;"")),"7)介護保険サービス受けている/過去受けていた→具体的内容記入"," ")))</f>
        <v xml:space="preserve"> </v>
      </c>
      <c r="CS1078" s="224" t="str">
        <f t="shared" si="1025"/>
        <v xml:space="preserve"> </v>
      </c>
      <c r="CT1078" s="116"/>
      <c r="CU1078" s="253"/>
      <c r="CV1078" s="117"/>
      <c r="CW1078" s="117"/>
      <c r="CX1078" s="253"/>
      <c r="CY1078" s="117"/>
      <c r="CZ1078" s="117"/>
      <c r="DA1078" s="253"/>
      <c r="DB1078" s="117"/>
      <c r="DC1078" s="224" t="str">
        <f t="shared" si="1026"/>
        <v xml:space="preserve"> </v>
      </c>
      <c r="DD1078" s="224" t="str">
        <f t="shared" si="1027"/>
        <v xml:space="preserve"> </v>
      </c>
      <c r="DE1078" s="224" t="str">
        <f t="shared" si="1038"/>
        <v xml:space="preserve"> </v>
      </c>
      <c r="DF1078" s="121"/>
      <c r="DG1078" s="114"/>
      <c r="DH1078" s="704"/>
      <c r="DI1078" s="119"/>
      <c r="DJ1078" s="187"/>
      <c r="DK1078" s="254"/>
      <c r="DL1078" s="224" t="str">
        <f t="shared" si="1039"/>
        <v xml:space="preserve"> </v>
      </c>
      <c r="DM1078" s="224" t="str">
        <f t="shared" si="1028"/>
        <v xml:space="preserve"> </v>
      </c>
      <c r="DN1078" s="474"/>
      <c r="DO1078" s="117"/>
      <c r="DP1078" s="117"/>
      <c r="DQ1078" s="117"/>
      <c r="DR1078" s="117"/>
      <c r="DS1078" s="117"/>
      <c r="DT1078" s="254"/>
      <c r="DU1078" s="476"/>
      <c r="DV1078" s="224" t="str">
        <f t="shared" si="1040"/>
        <v xml:space="preserve"> </v>
      </c>
      <c r="DW1078" s="115"/>
      <c r="DX1078" s="470"/>
      <c r="DY1078" s="117"/>
      <c r="DZ1078" s="704"/>
      <c r="EA1078" s="224" t="str">
        <f t="shared" si="1041"/>
        <v xml:space="preserve"> </v>
      </c>
      <c r="EB1078" s="906"/>
      <c r="EC1078" s="904"/>
      <c r="ED1078" s="904"/>
      <c r="EE1078" s="904"/>
      <c r="EF1078" s="904"/>
      <c r="EG1078" s="904"/>
      <c r="EH1078" s="904"/>
      <c r="EI1078" s="904"/>
      <c r="EJ1078" s="904"/>
      <c r="EK1078" s="905"/>
      <c r="EL1078" s="80"/>
      <c r="EM1078" s="224" t="str">
        <f t="shared" si="1029"/>
        <v xml:space="preserve"> </v>
      </c>
      <c r="EN1078" s="224" t="str">
        <f t="shared" si="1030"/>
        <v xml:space="preserve"> </v>
      </c>
      <c r="EO1078" s="115"/>
      <c r="EP1078" s="1050"/>
      <c r="EQ1078" s="253"/>
      <c r="ER1078" s="117"/>
      <c r="ES1078" s="1258">
        <f t="shared" si="1031"/>
        <v>987</v>
      </c>
      <c r="ET1078" s="224" t="str">
        <f t="shared" si="1032"/>
        <v xml:space="preserve"> </v>
      </c>
      <c r="EU1078" s="477" t="str">
        <f t="shared" si="1033"/>
        <v/>
      </c>
      <c r="EV1078" s="1334" t="str">
        <f t="shared" si="1036"/>
        <v xml:space="preserve"> </v>
      </c>
      <c r="EW1078" s="1332" t="str">
        <f t="shared" si="1080"/>
        <v/>
      </c>
      <c r="EX1078" s="1275" t="str">
        <f t="shared" si="1062"/>
        <v/>
      </c>
      <c r="EY1078" s="1275" t="str">
        <f t="shared" si="1063"/>
        <v/>
      </c>
      <c r="EZ1078" s="1275" t="str">
        <f t="shared" si="1064"/>
        <v/>
      </c>
      <c r="FA1078" s="1275" t="str">
        <f t="shared" si="1065"/>
        <v/>
      </c>
      <c r="FB1078" s="1275" t="str">
        <f t="shared" si="1066"/>
        <v/>
      </c>
      <c r="FC1078" s="1333" t="str">
        <f t="shared" si="1067"/>
        <v/>
      </c>
      <c r="FE1078" s="1234" t="str">
        <f t="shared" si="1068"/>
        <v xml:space="preserve"> </v>
      </c>
      <c r="FF1078" s="1234" t="str">
        <f t="shared" si="1069"/>
        <v xml:space="preserve"> </v>
      </c>
      <c r="FG1078" s="1234" t="str">
        <f t="shared" si="1070"/>
        <v xml:space="preserve"> </v>
      </c>
      <c r="FH1078" s="1234" t="str">
        <f t="shared" si="1071"/>
        <v xml:space="preserve"> </v>
      </c>
      <c r="FI1078" s="1234" t="str">
        <f t="shared" si="1042"/>
        <v xml:space="preserve"> </v>
      </c>
      <c r="FJ1078" s="1234" t="str">
        <f t="shared" si="1072"/>
        <v xml:space="preserve"> </v>
      </c>
      <c r="FK1078" s="1234">
        <f t="shared" si="1043"/>
        <v>0</v>
      </c>
      <c r="FL1078" s="1227"/>
      <c r="FM1078" s="1234" t="str">
        <f t="shared" si="1044"/>
        <v xml:space="preserve"> </v>
      </c>
      <c r="FN1078" s="1234" t="str">
        <f t="shared" si="1045"/>
        <v xml:space="preserve"> </v>
      </c>
      <c r="FO1078" s="1234" t="str">
        <f t="shared" si="1073"/>
        <v xml:space="preserve"> </v>
      </c>
      <c r="FP1078" s="1234" t="str">
        <f t="shared" si="1074"/>
        <v xml:space="preserve"> </v>
      </c>
      <c r="FQ1078" s="1234" t="str">
        <f t="shared" si="1046"/>
        <v xml:space="preserve"> </v>
      </c>
      <c r="FR1078" s="1234" t="str">
        <f t="shared" si="1075"/>
        <v xml:space="preserve"> </v>
      </c>
      <c r="FS1078" s="1234">
        <f t="shared" si="1081"/>
        <v>0</v>
      </c>
      <c r="FT1078" s="1227"/>
      <c r="FU1078" s="1234" t="str">
        <f t="shared" si="1076"/>
        <v xml:space="preserve"> </v>
      </c>
      <c r="FV1078" s="1234" t="str">
        <f t="shared" si="1077"/>
        <v xml:space="preserve"> </v>
      </c>
      <c r="FW1078" s="1234" t="str">
        <f t="shared" si="1078"/>
        <v xml:space="preserve"> </v>
      </c>
      <c r="FX1078" s="1234" t="str">
        <f t="shared" si="1047"/>
        <v xml:space="preserve"> </v>
      </c>
      <c r="FY1078" s="1234" t="str">
        <f t="shared" si="1048"/>
        <v xml:space="preserve"> </v>
      </c>
      <c r="FZ1078" s="1234" t="str">
        <f t="shared" si="1079"/>
        <v xml:space="preserve"> </v>
      </c>
      <c r="GA1078" s="1234">
        <f t="shared" si="1049"/>
        <v>0</v>
      </c>
      <c r="GB1078" s="1227"/>
      <c r="GC1078" s="1234" t="str">
        <f t="shared" si="1050"/>
        <v xml:space="preserve"> </v>
      </c>
      <c r="GD1078" s="1234" t="str">
        <f t="shared" si="1051"/>
        <v xml:space="preserve"> </v>
      </c>
      <c r="GE1078" s="1234" t="str">
        <f t="shared" si="1052"/>
        <v xml:space="preserve"> </v>
      </c>
      <c r="GF1078" s="1234" t="str">
        <f t="shared" si="1053"/>
        <v xml:space="preserve"> </v>
      </c>
      <c r="GG1078" s="1234" t="str">
        <f t="shared" si="1054"/>
        <v xml:space="preserve"> </v>
      </c>
      <c r="GH1078" s="1234" t="str">
        <f t="shared" si="1055"/>
        <v xml:space="preserve"> </v>
      </c>
      <c r="GI1078" s="1234" t="str">
        <f t="shared" si="1056"/>
        <v xml:space="preserve"> </v>
      </c>
      <c r="GJ1078" s="1234" t="str">
        <f t="shared" si="1057"/>
        <v xml:space="preserve"> </v>
      </c>
      <c r="GK1078" s="1234" t="str">
        <f t="shared" si="1058"/>
        <v xml:space="preserve"> </v>
      </c>
      <c r="GL1078" s="1234" t="str">
        <f t="shared" si="1059"/>
        <v xml:space="preserve"> </v>
      </c>
      <c r="GM1078" s="1234" t="str">
        <f t="shared" si="1060"/>
        <v xml:space="preserve"> </v>
      </c>
      <c r="GN1078" s="1234">
        <f t="shared" si="1061"/>
        <v>0</v>
      </c>
    </row>
    <row r="1079" spans="1:196" s="100" customFormat="1" ht="27" customHeight="1" thickTop="1" thickBot="1">
      <c r="A1079" s="1208">
        <f>【A票】【D票】!$D$10</f>
        <v>0</v>
      </c>
      <c r="B1079" s="1212">
        <f>【A票】【D票】!$H$10</f>
        <v>0</v>
      </c>
      <c r="C1079" s="1213" t="str">
        <f>【A票】【D票】!$K$10</f>
        <v xml:space="preserve"> </v>
      </c>
      <c r="D1079" s="1214">
        <f t="shared" si="1035"/>
        <v>988</v>
      </c>
      <c r="E1079" s="914"/>
      <c r="F1079" s="467"/>
      <c r="G1079" s="469"/>
      <c r="H1079" s="224" t="str">
        <f t="shared" si="1021"/>
        <v xml:space="preserve"> </v>
      </c>
      <c r="I1079" s="704"/>
      <c r="J1079" s="117"/>
      <c r="K1079" s="117"/>
      <c r="L1079" s="117"/>
      <c r="M1079" s="117"/>
      <c r="N1079" s="117"/>
      <c r="O1079" s="117"/>
      <c r="P1079" s="117"/>
      <c r="Q1079" s="117"/>
      <c r="R1079" s="117"/>
      <c r="S1079" s="117"/>
      <c r="T1079" s="254"/>
      <c r="U1079" s="646"/>
      <c r="V1079" s="646"/>
      <c r="W1079" s="114"/>
      <c r="X1079" s="254"/>
      <c r="Y1079" s="224" t="str">
        <f t="shared" si="1022"/>
        <v xml:space="preserve"> </v>
      </c>
      <c r="Z1079" s="579"/>
      <c r="AA1079" s="704"/>
      <c r="AB1079" s="119"/>
      <c r="AC1079" s="224" t="str">
        <f t="shared" si="1037"/>
        <v xml:space="preserve"> </v>
      </c>
      <c r="AD1079" s="115"/>
      <c r="AE1079" s="253"/>
      <c r="AF1079" s="704"/>
      <c r="AG1079" s="727"/>
      <c r="AH1079" s="727"/>
      <c r="AI1079" s="727"/>
      <c r="AJ1079" s="727"/>
      <c r="AK1079" s="591"/>
      <c r="AL1079" s="727"/>
      <c r="AM1079" s="727"/>
      <c r="AN1079" s="727"/>
      <c r="AO1079" s="727"/>
      <c r="AP1079" s="727"/>
      <c r="AQ1079" s="727"/>
      <c r="AR1079" s="727"/>
      <c r="AS1079" s="727"/>
      <c r="AT1079" s="727"/>
      <c r="AU1079" s="727"/>
      <c r="AV1079" s="727"/>
      <c r="AW1079" s="727"/>
      <c r="AX1079" s="727"/>
      <c r="AY1079" s="727"/>
      <c r="AZ1079" s="727"/>
      <c r="BA1079" s="727"/>
      <c r="BB1079" s="727"/>
      <c r="BC1079" s="821"/>
      <c r="BD1079" s="727"/>
      <c r="BE1079" s="727"/>
      <c r="BF1079" s="727"/>
      <c r="BG1079" s="727"/>
      <c r="BH1079" s="727"/>
      <c r="BI1079" s="727"/>
      <c r="BJ1079" s="727"/>
      <c r="BK1079" s="727"/>
      <c r="BL1079" s="821"/>
      <c r="BM1079" s="727"/>
      <c r="BN1079" s="727"/>
      <c r="BO1079" s="727"/>
      <c r="BP1079" s="727"/>
      <c r="BQ1079" s="727"/>
      <c r="BR1079" s="821"/>
      <c r="BS1079" s="727"/>
      <c r="BT1079" s="727"/>
      <c r="BU1079" s="727"/>
      <c r="BV1079" s="591"/>
      <c r="BW1079" s="224" t="str">
        <f t="shared" si="1034"/>
        <v xml:space="preserve"> </v>
      </c>
      <c r="BX1079" s="471">
        <f t="shared" si="1023"/>
        <v>988</v>
      </c>
      <c r="BY1079" s="117"/>
      <c r="BZ1079" s="117"/>
      <c r="CA1079" s="117"/>
      <c r="CB1079" s="117"/>
      <c r="CC1079" s="117"/>
      <c r="CD1079" s="461"/>
      <c r="CE1079" s="236"/>
      <c r="CF1079" s="224" t="str">
        <f t="shared" si="1024"/>
        <v xml:space="preserve"> </v>
      </c>
      <c r="CG1079" s="116"/>
      <c r="CH1079" s="117"/>
      <c r="CI1079" s="117"/>
      <c r="CJ1079" s="117"/>
      <c r="CK1079" s="472"/>
      <c r="CL1079" s="472"/>
      <c r="CM1079" s="472"/>
      <c r="CN1079" s="472"/>
      <c r="CO1079" s="117"/>
      <c r="CP1079" s="253"/>
      <c r="CQ1079" s="120"/>
      <c r="CR1079" s="224" t="str" cm="1">
        <f t="array" ref="CR1079">IF(AND(SUM(COUNTIF(CG1079:CM1079,{"*不明*","*その他*"})+COUNTIF(CO1079:CP1079,{"*不明*","*その他*"}))&gt;0,CQ1079=""),"その他・不明の場合,10)具体的内容、理由を記入",IF(OR(AND(CI1079=CI$65,COUNTA(CJ1079:CM1079)&lt;4),AND(OR(CI1079=CI$63,CI1079=CI$64,CI1079=CI$66,CI1079=CI$67,CI1079=CI$68,CI1079=""),COUNTA(CJ1079:CM1079)&gt;0)),"3)介護保険認定済→要介護度、認知症自立度、寝たきり度、介護保険サービス記入",IF(OR(AND(OR(CM1079=CM$63,CM1079=CM$64),CN1079=""),AND(OR(CM1079=CM$65,CM1079=CM$66),CN1079&lt;&gt;"")),"7)介護保険サービス受けている/過去受けていた→具体的内容記入"," ")))</f>
        <v xml:space="preserve"> </v>
      </c>
      <c r="CS1079" s="224" t="str">
        <f t="shared" si="1025"/>
        <v xml:space="preserve"> </v>
      </c>
      <c r="CT1079" s="116"/>
      <c r="CU1079" s="253"/>
      <c r="CV1079" s="117"/>
      <c r="CW1079" s="117"/>
      <c r="CX1079" s="253"/>
      <c r="CY1079" s="117"/>
      <c r="CZ1079" s="117"/>
      <c r="DA1079" s="253"/>
      <c r="DB1079" s="117"/>
      <c r="DC1079" s="224" t="str">
        <f t="shared" si="1026"/>
        <v xml:space="preserve"> </v>
      </c>
      <c r="DD1079" s="224" t="str">
        <f t="shared" si="1027"/>
        <v xml:space="preserve"> </v>
      </c>
      <c r="DE1079" s="224" t="str">
        <f t="shared" si="1038"/>
        <v xml:space="preserve"> </v>
      </c>
      <c r="DF1079" s="121"/>
      <c r="DG1079" s="114"/>
      <c r="DH1079" s="704"/>
      <c r="DI1079" s="119"/>
      <c r="DJ1079" s="187"/>
      <c r="DK1079" s="254"/>
      <c r="DL1079" s="224" t="str">
        <f t="shared" si="1039"/>
        <v xml:space="preserve"> </v>
      </c>
      <c r="DM1079" s="224" t="str">
        <f t="shared" si="1028"/>
        <v xml:space="preserve"> </v>
      </c>
      <c r="DN1079" s="474"/>
      <c r="DO1079" s="117"/>
      <c r="DP1079" s="117"/>
      <c r="DQ1079" s="117"/>
      <c r="DR1079" s="117"/>
      <c r="DS1079" s="117"/>
      <c r="DT1079" s="254"/>
      <c r="DU1079" s="476"/>
      <c r="DV1079" s="224" t="str">
        <f t="shared" si="1040"/>
        <v xml:space="preserve"> </v>
      </c>
      <c r="DW1079" s="115"/>
      <c r="DX1079" s="470"/>
      <c r="DY1079" s="117"/>
      <c r="DZ1079" s="704"/>
      <c r="EA1079" s="224" t="str">
        <f t="shared" si="1041"/>
        <v xml:space="preserve"> </v>
      </c>
      <c r="EB1079" s="906"/>
      <c r="EC1079" s="904"/>
      <c r="ED1079" s="904"/>
      <c r="EE1079" s="904"/>
      <c r="EF1079" s="904"/>
      <c r="EG1079" s="904"/>
      <c r="EH1079" s="904"/>
      <c r="EI1079" s="904"/>
      <c r="EJ1079" s="904"/>
      <c r="EK1079" s="905"/>
      <c r="EL1079" s="80"/>
      <c r="EM1079" s="224" t="str">
        <f t="shared" si="1029"/>
        <v xml:space="preserve"> </v>
      </c>
      <c r="EN1079" s="224" t="str">
        <f t="shared" si="1030"/>
        <v xml:space="preserve"> </v>
      </c>
      <c r="EO1079" s="115"/>
      <c r="EP1079" s="1050"/>
      <c r="EQ1079" s="253"/>
      <c r="ER1079" s="117"/>
      <c r="ES1079" s="1258">
        <f t="shared" si="1031"/>
        <v>988</v>
      </c>
      <c r="ET1079" s="224" t="str">
        <f t="shared" si="1032"/>
        <v xml:space="preserve"> </v>
      </c>
      <c r="EU1079" s="477" t="str">
        <f t="shared" si="1033"/>
        <v/>
      </c>
      <c r="EV1079" s="1334" t="str">
        <f t="shared" si="1036"/>
        <v xml:space="preserve"> </v>
      </c>
      <c r="EW1079" s="1332" t="str">
        <f t="shared" si="1080"/>
        <v/>
      </c>
      <c r="EX1079" s="1275" t="str">
        <f t="shared" si="1062"/>
        <v/>
      </c>
      <c r="EY1079" s="1275" t="str">
        <f t="shared" si="1063"/>
        <v/>
      </c>
      <c r="EZ1079" s="1275" t="str">
        <f t="shared" si="1064"/>
        <v/>
      </c>
      <c r="FA1079" s="1275" t="str">
        <f t="shared" si="1065"/>
        <v/>
      </c>
      <c r="FB1079" s="1275" t="str">
        <f t="shared" si="1066"/>
        <v/>
      </c>
      <c r="FC1079" s="1333" t="str">
        <f t="shared" si="1067"/>
        <v/>
      </c>
      <c r="FE1079" s="1234" t="str">
        <f t="shared" si="1068"/>
        <v xml:space="preserve"> </v>
      </c>
      <c r="FF1079" s="1234" t="str">
        <f t="shared" si="1069"/>
        <v xml:space="preserve"> </v>
      </c>
      <c r="FG1079" s="1234" t="str">
        <f t="shared" si="1070"/>
        <v xml:space="preserve"> </v>
      </c>
      <c r="FH1079" s="1234" t="str">
        <f t="shared" si="1071"/>
        <v xml:space="preserve"> </v>
      </c>
      <c r="FI1079" s="1234" t="str">
        <f t="shared" si="1042"/>
        <v xml:space="preserve"> </v>
      </c>
      <c r="FJ1079" s="1234" t="str">
        <f t="shared" si="1072"/>
        <v xml:space="preserve"> </v>
      </c>
      <c r="FK1079" s="1234">
        <f t="shared" si="1043"/>
        <v>0</v>
      </c>
      <c r="FL1079" s="1227"/>
      <c r="FM1079" s="1234" t="str">
        <f t="shared" si="1044"/>
        <v xml:space="preserve"> </v>
      </c>
      <c r="FN1079" s="1234" t="str">
        <f t="shared" si="1045"/>
        <v xml:space="preserve"> </v>
      </c>
      <c r="FO1079" s="1234" t="str">
        <f t="shared" si="1073"/>
        <v xml:space="preserve"> </v>
      </c>
      <c r="FP1079" s="1234" t="str">
        <f t="shared" si="1074"/>
        <v xml:space="preserve"> </v>
      </c>
      <c r="FQ1079" s="1234" t="str">
        <f t="shared" si="1046"/>
        <v xml:space="preserve"> </v>
      </c>
      <c r="FR1079" s="1234" t="str">
        <f t="shared" si="1075"/>
        <v xml:space="preserve"> </v>
      </c>
      <c r="FS1079" s="1234">
        <f t="shared" si="1081"/>
        <v>0</v>
      </c>
      <c r="FT1079" s="1227"/>
      <c r="FU1079" s="1234" t="str">
        <f t="shared" si="1076"/>
        <v xml:space="preserve"> </v>
      </c>
      <c r="FV1079" s="1234" t="str">
        <f t="shared" si="1077"/>
        <v xml:space="preserve"> </v>
      </c>
      <c r="FW1079" s="1234" t="str">
        <f t="shared" si="1078"/>
        <v xml:space="preserve"> </v>
      </c>
      <c r="FX1079" s="1234" t="str">
        <f t="shared" si="1047"/>
        <v xml:space="preserve"> </v>
      </c>
      <c r="FY1079" s="1234" t="str">
        <f t="shared" si="1048"/>
        <v xml:space="preserve"> </v>
      </c>
      <c r="FZ1079" s="1234" t="str">
        <f t="shared" si="1079"/>
        <v xml:space="preserve"> </v>
      </c>
      <c r="GA1079" s="1234">
        <f t="shared" si="1049"/>
        <v>0</v>
      </c>
      <c r="GB1079" s="1227"/>
      <c r="GC1079" s="1234" t="str">
        <f t="shared" si="1050"/>
        <v xml:space="preserve"> </v>
      </c>
      <c r="GD1079" s="1234" t="str">
        <f t="shared" si="1051"/>
        <v xml:space="preserve"> </v>
      </c>
      <c r="GE1079" s="1234" t="str">
        <f t="shared" si="1052"/>
        <v xml:space="preserve"> </v>
      </c>
      <c r="GF1079" s="1234" t="str">
        <f t="shared" si="1053"/>
        <v xml:space="preserve"> </v>
      </c>
      <c r="GG1079" s="1234" t="str">
        <f t="shared" si="1054"/>
        <v xml:space="preserve"> </v>
      </c>
      <c r="GH1079" s="1234" t="str">
        <f t="shared" si="1055"/>
        <v xml:space="preserve"> </v>
      </c>
      <c r="GI1079" s="1234" t="str">
        <f t="shared" si="1056"/>
        <v xml:space="preserve"> </v>
      </c>
      <c r="GJ1079" s="1234" t="str">
        <f t="shared" si="1057"/>
        <v xml:space="preserve"> </v>
      </c>
      <c r="GK1079" s="1234" t="str">
        <f t="shared" si="1058"/>
        <v xml:space="preserve"> </v>
      </c>
      <c r="GL1079" s="1234" t="str">
        <f t="shared" si="1059"/>
        <v xml:space="preserve"> </v>
      </c>
      <c r="GM1079" s="1234" t="str">
        <f t="shared" si="1060"/>
        <v xml:space="preserve"> </v>
      </c>
      <c r="GN1079" s="1234">
        <f t="shared" si="1061"/>
        <v>0</v>
      </c>
    </row>
    <row r="1080" spans="1:196" s="100" customFormat="1" ht="27" customHeight="1" thickTop="1" thickBot="1">
      <c r="A1080" s="1208">
        <f>【A票】【D票】!$D$10</f>
        <v>0</v>
      </c>
      <c r="B1080" s="1212">
        <f>【A票】【D票】!$H$10</f>
        <v>0</v>
      </c>
      <c r="C1080" s="1213" t="str">
        <f>【A票】【D票】!$K$10</f>
        <v xml:space="preserve"> </v>
      </c>
      <c r="D1080" s="1214">
        <f t="shared" si="1035"/>
        <v>989</v>
      </c>
      <c r="E1080" s="914"/>
      <c r="F1080" s="467"/>
      <c r="G1080" s="469"/>
      <c r="H1080" s="224" t="str">
        <f t="shared" si="1021"/>
        <v xml:space="preserve"> </v>
      </c>
      <c r="I1080" s="704"/>
      <c r="J1080" s="117"/>
      <c r="K1080" s="117"/>
      <c r="L1080" s="117"/>
      <c r="M1080" s="117"/>
      <c r="N1080" s="117"/>
      <c r="O1080" s="117"/>
      <c r="P1080" s="117"/>
      <c r="Q1080" s="117"/>
      <c r="R1080" s="117"/>
      <c r="S1080" s="117"/>
      <c r="T1080" s="254"/>
      <c r="U1080" s="646"/>
      <c r="V1080" s="646"/>
      <c r="W1080" s="114"/>
      <c r="X1080" s="254"/>
      <c r="Y1080" s="224" t="str">
        <f t="shared" si="1022"/>
        <v xml:space="preserve"> </v>
      </c>
      <c r="Z1080" s="579"/>
      <c r="AA1080" s="704"/>
      <c r="AB1080" s="119"/>
      <c r="AC1080" s="224" t="str">
        <f t="shared" si="1037"/>
        <v xml:space="preserve"> </v>
      </c>
      <c r="AD1080" s="115"/>
      <c r="AE1080" s="253"/>
      <c r="AF1080" s="704"/>
      <c r="AG1080" s="727"/>
      <c r="AH1080" s="727"/>
      <c r="AI1080" s="727"/>
      <c r="AJ1080" s="727"/>
      <c r="AK1080" s="591"/>
      <c r="AL1080" s="727"/>
      <c r="AM1080" s="727"/>
      <c r="AN1080" s="727"/>
      <c r="AO1080" s="727"/>
      <c r="AP1080" s="727"/>
      <c r="AQ1080" s="727"/>
      <c r="AR1080" s="727"/>
      <c r="AS1080" s="727"/>
      <c r="AT1080" s="727"/>
      <c r="AU1080" s="727"/>
      <c r="AV1080" s="727"/>
      <c r="AW1080" s="727"/>
      <c r="AX1080" s="727"/>
      <c r="AY1080" s="727"/>
      <c r="AZ1080" s="727"/>
      <c r="BA1080" s="727"/>
      <c r="BB1080" s="727"/>
      <c r="BC1080" s="821"/>
      <c r="BD1080" s="727"/>
      <c r="BE1080" s="727"/>
      <c r="BF1080" s="727"/>
      <c r="BG1080" s="727"/>
      <c r="BH1080" s="727"/>
      <c r="BI1080" s="727"/>
      <c r="BJ1080" s="727"/>
      <c r="BK1080" s="727"/>
      <c r="BL1080" s="821"/>
      <c r="BM1080" s="727"/>
      <c r="BN1080" s="727"/>
      <c r="BO1080" s="727"/>
      <c r="BP1080" s="727"/>
      <c r="BQ1080" s="727"/>
      <c r="BR1080" s="821"/>
      <c r="BS1080" s="727"/>
      <c r="BT1080" s="727"/>
      <c r="BU1080" s="727"/>
      <c r="BV1080" s="591"/>
      <c r="BW1080" s="224" t="str">
        <f t="shared" si="1034"/>
        <v xml:space="preserve"> </v>
      </c>
      <c r="BX1080" s="471">
        <f t="shared" si="1023"/>
        <v>989</v>
      </c>
      <c r="BY1080" s="117"/>
      <c r="BZ1080" s="117"/>
      <c r="CA1080" s="117"/>
      <c r="CB1080" s="117"/>
      <c r="CC1080" s="117"/>
      <c r="CD1080" s="461"/>
      <c r="CE1080" s="236"/>
      <c r="CF1080" s="224" t="str">
        <f t="shared" si="1024"/>
        <v xml:space="preserve"> </v>
      </c>
      <c r="CG1080" s="116"/>
      <c r="CH1080" s="117"/>
      <c r="CI1080" s="117"/>
      <c r="CJ1080" s="117"/>
      <c r="CK1080" s="472"/>
      <c r="CL1080" s="472"/>
      <c r="CM1080" s="472"/>
      <c r="CN1080" s="472"/>
      <c r="CO1080" s="117"/>
      <c r="CP1080" s="253"/>
      <c r="CQ1080" s="120"/>
      <c r="CR1080" s="224" t="str" cm="1">
        <f t="array" ref="CR1080">IF(AND(SUM(COUNTIF(CG1080:CM1080,{"*不明*","*その他*"})+COUNTIF(CO1080:CP1080,{"*不明*","*その他*"}))&gt;0,CQ1080=""),"その他・不明の場合,10)具体的内容、理由を記入",IF(OR(AND(CI1080=CI$65,COUNTA(CJ1080:CM1080)&lt;4),AND(OR(CI1080=CI$63,CI1080=CI$64,CI1080=CI$66,CI1080=CI$67,CI1080=CI$68,CI1080=""),COUNTA(CJ1080:CM1080)&gt;0)),"3)介護保険認定済→要介護度、認知症自立度、寝たきり度、介護保険サービス記入",IF(OR(AND(OR(CM1080=CM$63,CM1080=CM$64),CN1080=""),AND(OR(CM1080=CM$65,CM1080=CM$66),CN1080&lt;&gt;"")),"7)介護保険サービス受けている/過去受けていた→具体的内容記入"," ")))</f>
        <v xml:space="preserve"> </v>
      </c>
      <c r="CS1080" s="224" t="str">
        <f t="shared" si="1025"/>
        <v xml:space="preserve"> </v>
      </c>
      <c r="CT1080" s="116"/>
      <c r="CU1080" s="253"/>
      <c r="CV1080" s="117"/>
      <c r="CW1080" s="117"/>
      <c r="CX1080" s="253"/>
      <c r="CY1080" s="117"/>
      <c r="CZ1080" s="117"/>
      <c r="DA1080" s="253"/>
      <c r="DB1080" s="117"/>
      <c r="DC1080" s="224" t="str">
        <f t="shared" si="1026"/>
        <v xml:space="preserve"> </v>
      </c>
      <c r="DD1080" s="224" t="str">
        <f t="shared" si="1027"/>
        <v xml:space="preserve"> </v>
      </c>
      <c r="DE1080" s="224" t="str">
        <f t="shared" si="1038"/>
        <v xml:space="preserve"> </v>
      </c>
      <c r="DF1080" s="121"/>
      <c r="DG1080" s="114"/>
      <c r="DH1080" s="704"/>
      <c r="DI1080" s="119"/>
      <c r="DJ1080" s="187"/>
      <c r="DK1080" s="254"/>
      <c r="DL1080" s="224" t="str">
        <f t="shared" si="1039"/>
        <v xml:space="preserve"> </v>
      </c>
      <c r="DM1080" s="224" t="str">
        <f t="shared" si="1028"/>
        <v xml:space="preserve"> </v>
      </c>
      <c r="DN1080" s="474"/>
      <c r="DO1080" s="117"/>
      <c r="DP1080" s="117"/>
      <c r="DQ1080" s="117"/>
      <c r="DR1080" s="117"/>
      <c r="DS1080" s="117"/>
      <c r="DT1080" s="254"/>
      <c r="DU1080" s="476"/>
      <c r="DV1080" s="224" t="str">
        <f t="shared" si="1040"/>
        <v xml:space="preserve"> </v>
      </c>
      <c r="DW1080" s="115"/>
      <c r="DX1080" s="470"/>
      <c r="DY1080" s="117"/>
      <c r="DZ1080" s="704"/>
      <c r="EA1080" s="224" t="str">
        <f t="shared" si="1041"/>
        <v xml:space="preserve"> </v>
      </c>
      <c r="EB1080" s="906"/>
      <c r="EC1080" s="904"/>
      <c r="ED1080" s="904"/>
      <c r="EE1080" s="904"/>
      <c r="EF1080" s="904"/>
      <c r="EG1080" s="904"/>
      <c r="EH1080" s="904"/>
      <c r="EI1080" s="904"/>
      <c r="EJ1080" s="904"/>
      <c r="EK1080" s="905"/>
      <c r="EL1080" s="80"/>
      <c r="EM1080" s="224" t="str">
        <f t="shared" si="1029"/>
        <v xml:space="preserve"> </v>
      </c>
      <c r="EN1080" s="224" t="str">
        <f t="shared" si="1030"/>
        <v xml:space="preserve"> </v>
      </c>
      <c r="EO1080" s="115"/>
      <c r="EP1080" s="1050"/>
      <c r="EQ1080" s="253"/>
      <c r="ER1080" s="117"/>
      <c r="ES1080" s="1258">
        <f t="shared" si="1031"/>
        <v>989</v>
      </c>
      <c r="ET1080" s="224" t="str">
        <f t="shared" si="1032"/>
        <v xml:space="preserve"> </v>
      </c>
      <c r="EU1080" s="477" t="str">
        <f t="shared" si="1033"/>
        <v/>
      </c>
      <c r="EV1080" s="1334" t="str">
        <f t="shared" si="1036"/>
        <v xml:space="preserve"> </v>
      </c>
      <c r="EW1080" s="1332" t="str">
        <f t="shared" si="1080"/>
        <v/>
      </c>
      <c r="EX1080" s="1275" t="str">
        <f t="shared" si="1062"/>
        <v/>
      </c>
      <c r="EY1080" s="1275" t="str">
        <f t="shared" si="1063"/>
        <v/>
      </c>
      <c r="EZ1080" s="1275" t="str">
        <f t="shared" si="1064"/>
        <v/>
      </c>
      <c r="FA1080" s="1275" t="str">
        <f t="shared" si="1065"/>
        <v/>
      </c>
      <c r="FB1080" s="1275" t="str">
        <f t="shared" si="1066"/>
        <v/>
      </c>
      <c r="FC1080" s="1333" t="str">
        <f t="shared" si="1067"/>
        <v/>
      </c>
      <c r="FE1080" s="1234" t="str">
        <f t="shared" si="1068"/>
        <v xml:space="preserve"> </v>
      </c>
      <c r="FF1080" s="1234" t="str">
        <f t="shared" si="1069"/>
        <v xml:space="preserve"> </v>
      </c>
      <c r="FG1080" s="1234" t="str">
        <f t="shared" si="1070"/>
        <v xml:space="preserve"> </v>
      </c>
      <c r="FH1080" s="1234" t="str">
        <f t="shared" si="1071"/>
        <v xml:space="preserve"> </v>
      </c>
      <c r="FI1080" s="1234" t="str">
        <f t="shared" si="1042"/>
        <v xml:space="preserve"> </v>
      </c>
      <c r="FJ1080" s="1234" t="str">
        <f t="shared" si="1072"/>
        <v xml:space="preserve"> </v>
      </c>
      <c r="FK1080" s="1234">
        <f t="shared" si="1043"/>
        <v>0</v>
      </c>
      <c r="FL1080" s="1227"/>
      <c r="FM1080" s="1234" t="str">
        <f t="shared" si="1044"/>
        <v xml:space="preserve"> </v>
      </c>
      <c r="FN1080" s="1234" t="str">
        <f t="shared" si="1045"/>
        <v xml:space="preserve"> </v>
      </c>
      <c r="FO1080" s="1234" t="str">
        <f t="shared" si="1073"/>
        <v xml:space="preserve"> </v>
      </c>
      <c r="FP1080" s="1234" t="str">
        <f t="shared" si="1074"/>
        <v xml:space="preserve"> </v>
      </c>
      <c r="FQ1080" s="1234" t="str">
        <f t="shared" si="1046"/>
        <v xml:space="preserve"> </v>
      </c>
      <c r="FR1080" s="1234" t="str">
        <f t="shared" si="1075"/>
        <v xml:space="preserve"> </v>
      </c>
      <c r="FS1080" s="1234">
        <f t="shared" si="1081"/>
        <v>0</v>
      </c>
      <c r="FT1080" s="1227"/>
      <c r="FU1080" s="1234" t="str">
        <f t="shared" si="1076"/>
        <v xml:space="preserve"> </v>
      </c>
      <c r="FV1080" s="1234" t="str">
        <f t="shared" si="1077"/>
        <v xml:space="preserve"> </v>
      </c>
      <c r="FW1080" s="1234" t="str">
        <f t="shared" si="1078"/>
        <v xml:space="preserve"> </v>
      </c>
      <c r="FX1080" s="1234" t="str">
        <f t="shared" si="1047"/>
        <v xml:space="preserve"> </v>
      </c>
      <c r="FY1080" s="1234" t="str">
        <f t="shared" si="1048"/>
        <v xml:space="preserve"> </v>
      </c>
      <c r="FZ1080" s="1234" t="str">
        <f t="shared" si="1079"/>
        <v xml:space="preserve"> </v>
      </c>
      <c r="GA1080" s="1234">
        <f t="shared" si="1049"/>
        <v>0</v>
      </c>
      <c r="GB1080" s="1227"/>
      <c r="GC1080" s="1234" t="str">
        <f t="shared" si="1050"/>
        <v xml:space="preserve"> </v>
      </c>
      <c r="GD1080" s="1234" t="str">
        <f t="shared" si="1051"/>
        <v xml:space="preserve"> </v>
      </c>
      <c r="GE1080" s="1234" t="str">
        <f t="shared" si="1052"/>
        <v xml:space="preserve"> </v>
      </c>
      <c r="GF1080" s="1234" t="str">
        <f t="shared" si="1053"/>
        <v xml:space="preserve"> </v>
      </c>
      <c r="GG1080" s="1234" t="str">
        <f t="shared" si="1054"/>
        <v xml:space="preserve"> </v>
      </c>
      <c r="GH1080" s="1234" t="str">
        <f t="shared" si="1055"/>
        <v xml:space="preserve"> </v>
      </c>
      <c r="GI1080" s="1234" t="str">
        <f t="shared" si="1056"/>
        <v xml:space="preserve"> </v>
      </c>
      <c r="GJ1080" s="1234" t="str">
        <f t="shared" si="1057"/>
        <v xml:space="preserve"> </v>
      </c>
      <c r="GK1080" s="1234" t="str">
        <f t="shared" si="1058"/>
        <v xml:space="preserve"> </v>
      </c>
      <c r="GL1080" s="1234" t="str">
        <f t="shared" si="1059"/>
        <v xml:space="preserve"> </v>
      </c>
      <c r="GM1080" s="1234" t="str">
        <f t="shared" si="1060"/>
        <v xml:space="preserve"> </v>
      </c>
      <c r="GN1080" s="1234">
        <f t="shared" si="1061"/>
        <v>0</v>
      </c>
    </row>
    <row r="1081" spans="1:196" s="100" customFormat="1" ht="27" customHeight="1" thickTop="1" thickBot="1">
      <c r="A1081" s="1208">
        <f>【A票】【D票】!$D$10</f>
        <v>0</v>
      </c>
      <c r="B1081" s="1212">
        <f>【A票】【D票】!$H$10</f>
        <v>0</v>
      </c>
      <c r="C1081" s="1213" t="str">
        <f>【A票】【D票】!$K$10</f>
        <v xml:space="preserve"> </v>
      </c>
      <c r="D1081" s="1214">
        <f t="shared" si="1035"/>
        <v>990</v>
      </c>
      <c r="E1081" s="914"/>
      <c r="F1081" s="467"/>
      <c r="G1081" s="469"/>
      <c r="H1081" s="224" t="str">
        <f t="shared" si="1021"/>
        <v xml:space="preserve"> </v>
      </c>
      <c r="I1081" s="704"/>
      <c r="J1081" s="117"/>
      <c r="K1081" s="117"/>
      <c r="L1081" s="117"/>
      <c r="M1081" s="117"/>
      <c r="N1081" s="117"/>
      <c r="O1081" s="117"/>
      <c r="P1081" s="117"/>
      <c r="Q1081" s="117"/>
      <c r="R1081" s="117"/>
      <c r="S1081" s="117"/>
      <c r="T1081" s="254"/>
      <c r="U1081" s="646"/>
      <c r="V1081" s="646"/>
      <c r="W1081" s="114"/>
      <c r="X1081" s="254"/>
      <c r="Y1081" s="224" t="str">
        <f t="shared" si="1022"/>
        <v xml:space="preserve"> </v>
      </c>
      <c r="Z1081" s="579"/>
      <c r="AA1081" s="704"/>
      <c r="AB1081" s="119"/>
      <c r="AC1081" s="224" t="str">
        <f t="shared" si="1037"/>
        <v xml:space="preserve"> </v>
      </c>
      <c r="AD1081" s="115"/>
      <c r="AE1081" s="253"/>
      <c r="AF1081" s="704"/>
      <c r="AG1081" s="727"/>
      <c r="AH1081" s="727"/>
      <c r="AI1081" s="727"/>
      <c r="AJ1081" s="727"/>
      <c r="AK1081" s="591"/>
      <c r="AL1081" s="727"/>
      <c r="AM1081" s="727"/>
      <c r="AN1081" s="727"/>
      <c r="AO1081" s="727"/>
      <c r="AP1081" s="727"/>
      <c r="AQ1081" s="727"/>
      <c r="AR1081" s="727"/>
      <c r="AS1081" s="727"/>
      <c r="AT1081" s="727"/>
      <c r="AU1081" s="727"/>
      <c r="AV1081" s="727"/>
      <c r="AW1081" s="727"/>
      <c r="AX1081" s="727"/>
      <c r="AY1081" s="727"/>
      <c r="AZ1081" s="727"/>
      <c r="BA1081" s="727"/>
      <c r="BB1081" s="727"/>
      <c r="BC1081" s="821"/>
      <c r="BD1081" s="727"/>
      <c r="BE1081" s="727"/>
      <c r="BF1081" s="727"/>
      <c r="BG1081" s="727"/>
      <c r="BH1081" s="727"/>
      <c r="BI1081" s="727"/>
      <c r="BJ1081" s="727"/>
      <c r="BK1081" s="727"/>
      <c r="BL1081" s="821"/>
      <c r="BM1081" s="727"/>
      <c r="BN1081" s="727"/>
      <c r="BO1081" s="727"/>
      <c r="BP1081" s="727"/>
      <c r="BQ1081" s="727"/>
      <c r="BR1081" s="821"/>
      <c r="BS1081" s="727"/>
      <c r="BT1081" s="727"/>
      <c r="BU1081" s="727"/>
      <c r="BV1081" s="591"/>
      <c r="BW1081" s="224" t="str">
        <f t="shared" si="1034"/>
        <v xml:space="preserve"> </v>
      </c>
      <c r="BX1081" s="471">
        <f t="shared" si="1023"/>
        <v>990</v>
      </c>
      <c r="BY1081" s="117"/>
      <c r="BZ1081" s="117"/>
      <c r="CA1081" s="117"/>
      <c r="CB1081" s="117"/>
      <c r="CC1081" s="117"/>
      <c r="CD1081" s="461"/>
      <c r="CE1081" s="236"/>
      <c r="CF1081" s="224" t="str">
        <f t="shared" si="1024"/>
        <v xml:space="preserve"> </v>
      </c>
      <c r="CG1081" s="116"/>
      <c r="CH1081" s="117"/>
      <c r="CI1081" s="117"/>
      <c r="CJ1081" s="117"/>
      <c r="CK1081" s="472"/>
      <c r="CL1081" s="472"/>
      <c r="CM1081" s="472"/>
      <c r="CN1081" s="472"/>
      <c r="CO1081" s="117"/>
      <c r="CP1081" s="253"/>
      <c r="CQ1081" s="120"/>
      <c r="CR1081" s="224" t="str" cm="1">
        <f t="array" ref="CR1081">IF(AND(SUM(COUNTIF(CG1081:CM1081,{"*不明*","*その他*"})+COUNTIF(CO1081:CP1081,{"*不明*","*その他*"}))&gt;0,CQ1081=""),"その他・不明の場合,10)具体的内容、理由を記入",IF(OR(AND(CI1081=CI$65,COUNTA(CJ1081:CM1081)&lt;4),AND(OR(CI1081=CI$63,CI1081=CI$64,CI1081=CI$66,CI1081=CI$67,CI1081=CI$68,CI1081=""),COUNTA(CJ1081:CM1081)&gt;0)),"3)介護保険認定済→要介護度、認知症自立度、寝たきり度、介護保険サービス記入",IF(OR(AND(OR(CM1081=CM$63,CM1081=CM$64),CN1081=""),AND(OR(CM1081=CM$65,CM1081=CM$66),CN1081&lt;&gt;"")),"7)介護保険サービス受けている/過去受けていた→具体的内容記入"," ")))</f>
        <v xml:space="preserve"> </v>
      </c>
      <c r="CS1081" s="224" t="str">
        <f t="shared" si="1025"/>
        <v xml:space="preserve"> </v>
      </c>
      <c r="CT1081" s="116"/>
      <c r="CU1081" s="253"/>
      <c r="CV1081" s="117"/>
      <c r="CW1081" s="117"/>
      <c r="CX1081" s="253"/>
      <c r="CY1081" s="117"/>
      <c r="CZ1081" s="117"/>
      <c r="DA1081" s="253"/>
      <c r="DB1081" s="117"/>
      <c r="DC1081" s="224" t="str">
        <f t="shared" si="1026"/>
        <v xml:space="preserve"> </v>
      </c>
      <c r="DD1081" s="224" t="str">
        <f t="shared" si="1027"/>
        <v xml:space="preserve"> </v>
      </c>
      <c r="DE1081" s="224" t="str">
        <f t="shared" si="1038"/>
        <v xml:space="preserve"> </v>
      </c>
      <c r="DF1081" s="121"/>
      <c r="DG1081" s="114"/>
      <c r="DH1081" s="704"/>
      <c r="DI1081" s="119"/>
      <c r="DJ1081" s="187"/>
      <c r="DK1081" s="254"/>
      <c r="DL1081" s="224" t="str">
        <f t="shared" si="1039"/>
        <v xml:space="preserve"> </v>
      </c>
      <c r="DM1081" s="224" t="str">
        <f t="shared" si="1028"/>
        <v xml:space="preserve"> </v>
      </c>
      <c r="DN1081" s="474"/>
      <c r="DO1081" s="117"/>
      <c r="DP1081" s="117"/>
      <c r="DQ1081" s="117"/>
      <c r="DR1081" s="117"/>
      <c r="DS1081" s="117"/>
      <c r="DT1081" s="254"/>
      <c r="DU1081" s="476"/>
      <c r="DV1081" s="224" t="str">
        <f t="shared" si="1040"/>
        <v xml:space="preserve"> </v>
      </c>
      <c r="DW1081" s="115"/>
      <c r="DX1081" s="470"/>
      <c r="DY1081" s="117"/>
      <c r="DZ1081" s="704"/>
      <c r="EA1081" s="224" t="str">
        <f t="shared" si="1041"/>
        <v xml:space="preserve"> </v>
      </c>
      <c r="EB1081" s="906"/>
      <c r="EC1081" s="904"/>
      <c r="ED1081" s="904"/>
      <c r="EE1081" s="904"/>
      <c r="EF1081" s="904"/>
      <c r="EG1081" s="904"/>
      <c r="EH1081" s="904"/>
      <c r="EI1081" s="904"/>
      <c r="EJ1081" s="904"/>
      <c r="EK1081" s="905"/>
      <c r="EL1081" s="80"/>
      <c r="EM1081" s="224" t="str">
        <f t="shared" si="1029"/>
        <v xml:space="preserve"> </v>
      </c>
      <c r="EN1081" s="224" t="str">
        <f t="shared" si="1030"/>
        <v xml:space="preserve"> </v>
      </c>
      <c r="EO1081" s="115"/>
      <c r="EP1081" s="1050"/>
      <c r="EQ1081" s="253"/>
      <c r="ER1081" s="117"/>
      <c r="ES1081" s="1258">
        <f t="shared" si="1031"/>
        <v>990</v>
      </c>
      <c r="ET1081" s="224" t="str">
        <f t="shared" si="1032"/>
        <v xml:space="preserve"> </v>
      </c>
      <c r="EU1081" s="477" t="str">
        <f t="shared" si="1033"/>
        <v/>
      </c>
      <c r="EV1081" s="1334" t="str">
        <f t="shared" si="1036"/>
        <v xml:space="preserve"> </v>
      </c>
      <c r="EW1081" s="1332" t="str">
        <f t="shared" si="1080"/>
        <v/>
      </c>
      <c r="EX1081" s="1275" t="str">
        <f t="shared" si="1062"/>
        <v/>
      </c>
      <c r="EY1081" s="1275" t="str">
        <f t="shared" si="1063"/>
        <v/>
      </c>
      <c r="EZ1081" s="1275" t="str">
        <f t="shared" si="1064"/>
        <v/>
      </c>
      <c r="FA1081" s="1275" t="str">
        <f t="shared" si="1065"/>
        <v/>
      </c>
      <c r="FB1081" s="1275" t="str">
        <f t="shared" si="1066"/>
        <v/>
      </c>
      <c r="FC1081" s="1333" t="str">
        <f t="shared" si="1067"/>
        <v/>
      </c>
      <c r="FE1081" s="1234" t="str">
        <f t="shared" si="1068"/>
        <v xml:space="preserve"> </v>
      </c>
      <c r="FF1081" s="1234" t="str">
        <f t="shared" si="1069"/>
        <v xml:space="preserve"> </v>
      </c>
      <c r="FG1081" s="1234" t="str">
        <f t="shared" si="1070"/>
        <v xml:space="preserve"> </v>
      </c>
      <c r="FH1081" s="1234" t="str">
        <f t="shared" si="1071"/>
        <v xml:space="preserve"> </v>
      </c>
      <c r="FI1081" s="1234" t="str">
        <f t="shared" si="1042"/>
        <v xml:space="preserve"> </v>
      </c>
      <c r="FJ1081" s="1234" t="str">
        <f t="shared" si="1072"/>
        <v xml:space="preserve"> </v>
      </c>
      <c r="FK1081" s="1234">
        <f t="shared" si="1043"/>
        <v>0</v>
      </c>
      <c r="FL1081" s="1227"/>
      <c r="FM1081" s="1234" t="str">
        <f t="shared" si="1044"/>
        <v xml:space="preserve"> </v>
      </c>
      <c r="FN1081" s="1234" t="str">
        <f t="shared" si="1045"/>
        <v xml:space="preserve"> </v>
      </c>
      <c r="FO1081" s="1234" t="str">
        <f t="shared" si="1073"/>
        <v xml:space="preserve"> </v>
      </c>
      <c r="FP1081" s="1234" t="str">
        <f t="shared" si="1074"/>
        <v xml:space="preserve"> </v>
      </c>
      <c r="FQ1081" s="1234" t="str">
        <f t="shared" si="1046"/>
        <v xml:space="preserve"> </v>
      </c>
      <c r="FR1081" s="1234" t="str">
        <f t="shared" si="1075"/>
        <v xml:space="preserve"> </v>
      </c>
      <c r="FS1081" s="1234">
        <f t="shared" si="1081"/>
        <v>0</v>
      </c>
      <c r="FT1081" s="1227"/>
      <c r="FU1081" s="1234" t="str">
        <f t="shared" si="1076"/>
        <v xml:space="preserve"> </v>
      </c>
      <c r="FV1081" s="1234" t="str">
        <f t="shared" si="1077"/>
        <v xml:space="preserve"> </v>
      </c>
      <c r="FW1081" s="1234" t="str">
        <f t="shared" si="1078"/>
        <v xml:space="preserve"> </v>
      </c>
      <c r="FX1081" s="1234" t="str">
        <f t="shared" si="1047"/>
        <v xml:space="preserve"> </v>
      </c>
      <c r="FY1081" s="1234" t="str">
        <f t="shared" si="1048"/>
        <v xml:space="preserve"> </v>
      </c>
      <c r="FZ1081" s="1234" t="str">
        <f t="shared" si="1079"/>
        <v xml:space="preserve"> </v>
      </c>
      <c r="GA1081" s="1234">
        <f t="shared" si="1049"/>
        <v>0</v>
      </c>
      <c r="GB1081" s="1227"/>
      <c r="GC1081" s="1234" t="str">
        <f t="shared" si="1050"/>
        <v xml:space="preserve"> </v>
      </c>
      <c r="GD1081" s="1234" t="str">
        <f t="shared" si="1051"/>
        <v xml:space="preserve"> </v>
      </c>
      <c r="GE1081" s="1234" t="str">
        <f t="shared" si="1052"/>
        <v xml:space="preserve"> </v>
      </c>
      <c r="GF1081" s="1234" t="str">
        <f t="shared" si="1053"/>
        <v xml:space="preserve"> </v>
      </c>
      <c r="GG1081" s="1234" t="str">
        <f t="shared" si="1054"/>
        <v xml:space="preserve"> </v>
      </c>
      <c r="GH1081" s="1234" t="str">
        <f t="shared" si="1055"/>
        <v xml:space="preserve"> </v>
      </c>
      <c r="GI1081" s="1234" t="str">
        <f t="shared" si="1056"/>
        <v xml:space="preserve"> </v>
      </c>
      <c r="GJ1081" s="1234" t="str">
        <f t="shared" si="1057"/>
        <v xml:space="preserve"> </v>
      </c>
      <c r="GK1081" s="1234" t="str">
        <f t="shared" si="1058"/>
        <v xml:space="preserve"> </v>
      </c>
      <c r="GL1081" s="1234" t="str">
        <f t="shared" si="1059"/>
        <v xml:space="preserve"> </v>
      </c>
      <c r="GM1081" s="1234" t="str">
        <f t="shared" si="1060"/>
        <v xml:space="preserve"> </v>
      </c>
      <c r="GN1081" s="1234">
        <f t="shared" si="1061"/>
        <v>0</v>
      </c>
    </row>
    <row r="1082" spans="1:196" s="100" customFormat="1" ht="27" customHeight="1" thickTop="1" thickBot="1">
      <c r="A1082" s="1208">
        <f>【A票】【D票】!$D$10</f>
        <v>0</v>
      </c>
      <c r="B1082" s="1212">
        <f>【A票】【D票】!$H$10</f>
        <v>0</v>
      </c>
      <c r="C1082" s="1213" t="str">
        <f>【A票】【D票】!$K$10</f>
        <v xml:space="preserve"> </v>
      </c>
      <c r="D1082" s="1214">
        <f t="shared" si="1035"/>
        <v>991</v>
      </c>
      <c r="E1082" s="914"/>
      <c r="F1082" s="467"/>
      <c r="G1082" s="469"/>
      <c r="H1082" s="224" t="str">
        <f t="shared" si="1021"/>
        <v xml:space="preserve"> </v>
      </c>
      <c r="I1082" s="704"/>
      <c r="J1082" s="117"/>
      <c r="K1082" s="117"/>
      <c r="L1082" s="117"/>
      <c r="M1082" s="117"/>
      <c r="N1082" s="117"/>
      <c r="O1082" s="117"/>
      <c r="P1082" s="117"/>
      <c r="Q1082" s="117"/>
      <c r="R1082" s="117"/>
      <c r="S1082" s="117"/>
      <c r="T1082" s="254"/>
      <c r="U1082" s="646"/>
      <c r="V1082" s="646"/>
      <c r="W1082" s="114"/>
      <c r="X1082" s="254"/>
      <c r="Y1082" s="224" t="str">
        <f t="shared" si="1022"/>
        <v xml:space="preserve"> </v>
      </c>
      <c r="Z1082" s="579"/>
      <c r="AA1082" s="704"/>
      <c r="AB1082" s="119"/>
      <c r="AC1082" s="224" t="str">
        <f t="shared" si="1037"/>
        <v xml:space="preserve"> </v>
      </c>
      <c r="AD1082" s="115"/>
      <c r="AE1082" s="253"/>
      <c r="AF1082" s="704"/>
      <c r="AG1082" s="727"/>
      <c r="AH1082" s="727"/>
      <c r="AI1082" s="727"/>
      <c r="AJ1082" s="727"/>
      <c r="AK1082" s="591"/>
      <c r="AL1082" s="727"/>
      <c r="AM1082" s="727"/>
      <c r="AN1082" s="727"/>
      <c r="AO1082" s="727"/>
      <c r="AP1082" s="727"/>
      <c r="AQ1082" s="727"/>
      <c r="AR1082" s="727"/>
      <c r="AS1082" s="727"/>
      <c r="AT1082" s="727"/>
      <c r="AU1082" s="727"/>
      <c r="AV1082" s="727"/>
      <c r="AW1082" s="727"/>
      <c r="AX1082" s="727"/>
      <c r="AY1082" s="727"/>
      <c r="AZ1082" s="727"/>
      <c r="BA1082" s="727"/>
      <c r="BB1082" s="727"/>
      <c r="BC1082" s="821"/>
      <c r="BD1082" s="727"/>
      <c r="BE1082" s="727"/>
      <c r="BF1082" s="727"/>
      <c r="BG1082" s="727"/>
      <c r="BH1082" s="727"/>
      <c r="BI1082" s="727"/>
      <c r="BJ1082" s="727"/>
      <c r="BK1082" s="727"/>
      <c r="BL1082" s="821"/>
      <c r="BM1082" s="727"/>
      <c r="BN1082" s="727"/>
      <c r="BO1082" s="727"/>
      <c r="BP1082" s="727"/>
      <c r="BQ1082" s="727"/>
      <c r="BR1082" s="821"/>
      <c r="BS1082" s="727"/>
      <c r="BT1082" s="727"/>
      <c r="BU1082" s="727"/>
      <c r="BV1082" s="591"/>
      <c r="BW1082" s="224" t="str">
        <f t="shared" si="1034"/>
        <v xml:space="preserve"> </v>
      </c>
      <c r="BX1082" s="471">
        <f t="shared" si="1023"/>
        <v>991</v>
      </c>
      <c r="BY1082" s="117"/>
      <c r="BZ1082" s="117"/>
      <c r="CA1082" s="117"/>
      <c r="CB1082" s="117"/>
      <c r="CC1082" s="117"/>
      <c r="CD1082" s="461"/>
      <c r="CE1082" s="236"/>
      <c r="CF1082" s="224" t="str">
        <f t="shared" si="1024"/>
        <v xml:space="preserve"> </v>
      </c>
      <c r="CG1082" s="116"/>
      <c r="CH1082" s="117"/>
      <c r="CI1082" s="117"/>
      <c r="CJ1082" s="117"/>
      <c r="CK1082" s="472"/>
      <c r="CL1082" s="472"/>
      <c r="CM1082" s="472"/>
      <c r="CN1082" s="472"/>
      <c r="CO1082" s="117"/>
      <c r="CP1082" s="253"/>
      <c r="CQ1082" s="120"/>
      <c r="CR1082" s="224" t="str" cm="1">
        <f t="array" ref="CR1082">IF(AND(SUM(COUNTIF(CG1082:CM1082,{"*不明*","*その他*"})+COUNTIF(CO1082:CP1082,{"*不明*","*その他*"}))&gt;0,CQ1082=""),"その他・不明の場合,10)具体的内容、理由を記入",IF(OR(AND(CI1082=CI$65,COUNTA(CJ1082:CM1082)&lt;4),AND(OR(CI1082=CI$63,CI1082=CI$64,CI1082=CI$66,CI1082=CI$67,CI1082=CI$68,CI1082=""),COUNTA(CJ1082:CM1082)&gt;0)),"3)介護保険認定済→要介護度、認知症自立度、寝たきり度、介護保険サービス記入",IF(OR(AND(OR(CM1082=CM$63,CM1082=CM$64),CN1082=""),AND(OR(CM1082=CM$65,CM1082=CM$66),CN1082&lt;&gt;"")),"7)介護保険サービス受けている/過去受けていた→具体的内容記入"," ")))</f>
        <v xml:space="preserve"> </v>
      </c>
      <c r="CS1082" s="224" t="str">
        <f t="shared" si="1025"/>
        <v xml:space="preserve"> </v>
      </c>
      <c r="CT1082" s="116"/>
      <c r="CU1082" s="253"/>
      <c r="CV1082" s="117"/>
      <c r="CW1082" s="117"/>
      <c r="CX1082" s="253"/>
      <c r="CY1082" s="117"/>
      <c r="CZ1082" s="117"/>
      <c r="DA1082" s="253"/>
      <c r="DB1082" s="117"/>
      <c r="DC1082" s="224" t="str">
        <f t="shared" si="1026"/>
        <v xml:space="preserve"> </v>
      </c>
      <c r="DD1082" s="224" t="str">
        <f t="shared" si="1027"/>
        <v xml:space="preserve"> </v>
      </c>
      <c r="DE1082" s="224" t="str">
        <f t="shared" si="1038"/>
        <v xml:space="preserve"> </v>
      </c>
      <c r="DF1082" s="121"/>
      <c r="DG1082" s="114"/>
      <c r="DH1082" s="704"/>
      <c r="DI1082" s="119"/>
      <c r="DJ1082" s="187"/>
      <c r="DK1082" s="254"/>
      <c r="DL1082" s="224" t="str">
        <f t="shared" si="1039"/>
        <v xml:space="preserve"> </v>
      </c>
      <c r="DM1082" s="224" t="str">
        <f t="shared" si="1028"/>
        <v xml:space="preserve"> </v>
      </c>
      <c r="DN1082" s="474"/>
      <c r="DO1082" s="117"/>
      <c r="DP1082" s="117"/>
      <c r="DQ1082" s="117"/>
      <c r="DR1082" s="117"/>
      <c r="DS1082" s="117"/>
      <c r="DT1082" s="254"/>
      <c r="DU1082" s="476"/>
      <c r="DV1082" s="224" t="str">
        <f t="shared" si="1040"/>
        <v xml:space="preserve"> </v>
      </c>
      <c r="DW1082" s="115"/>
      <c r="DX1082" s="470"/>
      <c r="DY1082" s="117"/>
      <c r="DZ1082" s="704"/>
      <c r="EA1082" s="224" t="str">
        <f t="shared" si="1041"/>
        <v xml:space="preserve"> </v>
      </c>
      <c r="EB1082" s="906"/>
      <c r="EC1082" s="904"/>
      <c r="ED1082" s="904"/>
      <c r="EE1082" s="904"/>
      <c r="EF1082" s="904"/>
      <c r="EG1082" s="904"/>
      <c r="EH1082" s="904"/>
      <c r="EI1082" s="904"/>
      <c r="EJ1082" s="904"/>
      <c r="EK1082" s="905"/>
      <c r="EL1082" s="80"/>
      <c r="EM1082" s="224" t="str">
        <f t="shared" si="1029"/>
        <v xml:space="preserve"> </v>
      </c>
      <c r="EN1082" s="224" t="str">
        <f t="shared" si="1030"/>
        <v xml:space="preserve"> </v>
      </c>
      <c r="EO1082" s="115"/>
      <c r="EP1082" s="1050"/>
      <c r="EQ1082" s="253"/>
      <c r="ER1082" s="117"/>
      <c r="ES1082" s="1258">
        <f t="shared" si="1031"/>
        <v>991</v>
      </c>
      <c r="ET1082" s="224" t="str">
        <f t="shared" si="1032"/>
        <v xml:space="preserve"> </v>
      </c>
      <c r="EU1082" s="477" t="str">
        <f t="shared" si="1033"/>
        <v/>
      </c>
      <c r="EV1082" s="1334" t="str">
        <f t="shared" si="1036"/>
        <v xml:space="preserve"> </v>
      </c>
      <c r="EW1082" s="1332" t="str">
        <f t="shared" si="1080"/>
        <v/>
      </c>
      <c r="EX1082" s="1275" t="str">
        <f t="shared" si="1062"/>
        <v/>
      </c>
      <c r="EY1082" s="1275" t="str">
        <f t="shared" si="1063"/>
        <v/>
      </c>
      <c r="EZ1082" s="1275" t="str">
        <f t="shared" si="1064"/>
        <v/>
      </c>
      <c r="FA1082" s="1275" t="str">
        <f t="shared" si="1065"/>
        <v/>
      </c>
      <c r="FB1082" s="1275" t="str">
        <f t="shared" si="1066"/>
        <v/>
      </c>
      <c r="FC1082" s="1333" t="str">
        <f t="shared" si="1067"/>
        <v/>
      </c>
      <c r="FE1082" s="1234" t="str">
        <f t="shared" si="1068"/>
        <v xml:space="preserve"> </v>
      </c>
      <c r="FF1082" s="1234" t="str">
        <f t="shared" si="1069"/>
        <v xml:space="preserve"> </v>
      </c>
      <c r="FG1082" s="1234" t="str">
        <f t="shared" si="1070"/>
        <v xml:space="preserve"> </v>
      </c>
      <c r="FH1082" s="1234" t="str">
        <f t="shared" si="1071"/>
        <v xml:space="preserve"> </v>
      </c>
      <c r="FI1082" s="1234" t="str">
        <f t="shared" si="1042"/>
        <v xml:space="preserve"> </v>
      </c>
      <c r="FJ1082" s="1234" t="str">
        <f t="shared" si="1072"/>
        <v xml:space="preserve"> </v>
      </c>
      <c r="FK1082" s="1234">
        <f t="shared" si="1043"/>
        <v>0</v>
      </c>
      <c r="FL1082" s="1227"/>
      <c r="FM1082" s="1234" t="str">
        <f t="shared" si="1044"/>
        <v xml:space="preserve"> </v>
      </c>
      <c r="FN1082" s="1234" t="str">
        <f t="shared" si="1045"/>
        <v xml:space="preserve"> </v>
      </c>
      <c r="FO1082" s="1234" t="str">
        <f t="shared" si="1073"/>
        <v xml:space="preserve"> </v>
      </c>
      <c r="FP1082" s="1234" t="str">
        <f t="shared" si="1074"/>
        <v xml:space="preserve"> </v>
      </c>
      <c r="FQ1082" s="1234" t="str">
        <f t="shared" si="1046"/>
        <v xml:space="preserve"> </v>
      </c>
      <c r="FR1082" s="1234" t="str">
        <f t="shared" si="1075"/>
        <v xml:space="preserve"> </v>
      </c>
      <c r="FS1082" s="1234">
        <f t="shared" si="1081"/>
        <v>0</v>
      </c>
      <c r="FT1082" s="1227"/>
      <c r="FU1082" s="1234" t="str">
        <f t="shared" si="1076"/>
        <v xml:space="preserve"> </v>
      </c>
      <c r="FV1082" s="1234" t="str">
        <f t="shared" si="1077"/>
        <v xml:space="preserve"> </v>
      </c>
      <c r="FW1082" s="1234" t="str">
        <f t="shared" si="1078"/>
        <v xml:space="preserve"> </v>
      </c>
      <c r="FX1082" s="1234" t="str">
        <f t="shared" si="1047"/>
        <v xml:space="preserve"> </v>
      </c>
      <c r="FY1082" s="1234" t="str">
        <f t="shared" si="1048"/>
        <v xml:space="preserve"> </v>
      </c>
      <c r="FZ1082" s="1234" t="str">
        <f t="shared" si="1079"/>
        <v xml:space="preserve"> </v>
      </c>
      <c r="GA1082" s="1234">
        <f t="shared" si="1049"/>
        <v>0</v>
      </c>
      <c r="GB1082" s="1227"/>
      <c r="GC1082" s="1234" t="str">
        <f t="shared" si="1050"/>
        <v xml:space="preserve"> </v>
      </c>
      <c r="GD1082" s="1234" t="str">
        <f t="shared" si="1051"/>
        <v xml:space="preserve"> </v>
      </c>
      <c r="GE1082" s="1234" t="str">
        <f t="shared" si="1052"/>
        <v xml:space="preserve"> </v>
      </c>
      <c r="GF1082" s="1234" t="str">
        <f t="shared" si="1053"/>
        <v xml:space="preserve"> </v>
      </c>
      <c r="GG1082" s="1234" t="str">
        <f t="shared" si="1054"/>
        <v xml:space="preserve"> </v>
      </c>
      <c r="GH1082" s="1234" t="str">
        <f t="shared" si="1055"/>
        <v xml:space="preserve"> </v>
      </c>
      <c r="GI1082" s="1234" t="str">
        <f t="shared" si="1056"/>
        <v xml:space="preserve"> </v>
      </c>
      <c r="GJ1082" s="1234" t="str">
        <f t="shared" si="1057"/>
        <v xml:space="preserve"> </v>
      </c>
      <c r="GK1082" s="1234" t="str">
        <f t="shared" si="1058"/>
        <v xml:space="preserve"> </v>
      </c>
      <c r="GL1082" s="1234" t="str">
        <f t="shared" si="1059"/>
        <v xml:space="preserve"> </v>
      </c>
      <c r="GM1082" s="1234" t="str">
        <f t="shared" si="1060"/>
        <v xml:space="preserve"> </v>
      </c>
      <c r="GN1082" s="1234">
        <f t="shared" si="1061"/>
        <v>0</v>
      </c>
    </row>
    <row r="1083" spans="1:196" s="100" customFormat="1" ht="27" customHeight="1" thickTop="1" thickBot="1">
      <c r="A1083" s="1208">
        <f>【A票】【D票】!$D$10</f>
        <v>0</v>
      </c>
      <c r="B1083" s="1212">
        <f>【A票】【D票】!$H$10</f>
        <v>0</v>
      </c>
      <c r="C1083" s="1213" t="str">
        <f>【A票】【D票】!$K$10</f>
        <v xml:space="preserve"> </v>
      </c>
      <c r="D1083" s="1214">
        <f t="shared" si="1035"/>
        <v>992</v>
      </c>
      <c r="E1083" s="914"/>
      <c r="F1083" s="467"/>
      <c r="G1083" s="469"/>
      <c r="H1083" s="224" t="str">
        <f t="shared" ref="H1083:H1091" si="1082">IF(AND(COUNTA(J1083:T1083,Z1083,AB1083,AD1083,AG1083,AH1083,AK1083,BY1083:CE1083,CG1083:CQ1083,CT1083:DB1083,DF1083:DK1083,DN1083:DU1083,DW1083:DZ1083,EO1083:ER1083)&gt;0,COUNTA(F1083:G1083)&lt;2),"左欄←は必須回答",IF(COUNTA(F1083:G1083)=1,"左欄←は必須回答",IF(AND(F1083=F$65,OR(COUNTA(I1083,Z1083,AA1083,AB1083,AD1083,AF1083,AG1083,AH1083,AK1083)&gt;0,COUNTA(J1083:T1083,X1083)&gt;0)),"2人目以降の被虐待者のため問1～4まで記入不要"," ")))</f>
        <v xml:space="preserve"> </v>
      </c>
      <c r="I1083" s="704"/>
      <c r="J1083" s="117"/>
      <c r="K1083" s="117"/>
      <c r="L1083" s="117"/>
      <c r="M1083" s="117"/>
      <c r="N1083" s="117"/>
      <c r="O1083" s="117"/>
      <c r="P1083" s="117"/>
      <c r="Q1083" s="117"/>
      <c r="R1083" s="117"/>
      <c r="S1083" s="117"/>
      <c r="T1083" s="254"/>
      <c r="U1083" s="646"/>
      <c r="V1083" s="646"/>
      <c r="W1083" s="114"/>
      <c r="X1083" s="254"/>
      <c r="Y1083" s="224" t="str">
        <f t="shared" ref="Y1083:Y1091" si="1083">IF(OR(AND(AND(OR(F1083=F$63,F1083=F$64),G1083&lt;&gt;""),OR(I1083="",COUNTA(J1083:T1083,X1083)&lt;1)),AND(COUNTA(F1083:G1083)=0,COUNTA(I1083:T1083,X1083)&gt;0)),"問1問2記入漏れ、もしくは不要な回答あり",IF(AND(T1083&gt;0,OR(COUNTA(U1083:W1083)&lt;1,COUNTA(U1083:W1083)&gt;T1083)),"その他に人数→具体的内容記入",IF(AND(T1083="",COUNTA(U1083:W1083)&lt;&gt;0),"具体的内容→その他の人数"," ")))</f>
        <v xml:space="preserve"> </v>
      </c>
      <c r="Z1083" s="579"/>
      <c r="AA1083" s="704"/>
      <c r="AB1083" s="119"/>
      <c r="AC1083" s="224" t="str">
        <f t="shared" si="1037"/>
        <v xml:space="preserve"> </v>
      </c>
      <c r="AD1083" s="115"/>
      <c r="AE1083" s="253"/>
      <c r="AF1083" s="704"/>
      <c r="AG1083" s="727"/>
      <c r="AH1083" s="727"/>
      <c r="AI1083" s="727"/>
      <c r="AJ1083" s="727"/>
      <c r="AK1083" s="591"/>
      <c r="AL1083" s="727"/>
      <c r="AM1083" s="727"/>
      <c r="AN1083" s="727"/>
      <c r="AO1083" s="727"/>
      <c r="AP1083" s="727"/>
      <c r="AQ1083" s="727"/>
      <c r="AR1083" s="727"/>
      <c r="AS1083" s="727"/>
      <c r="AT1083" s="727"/>
      <c r="AU1083" s="727"/>
      <c r="AV1083" s="727"/>
      <c r="AW1083" s="727"/>
      <c r="AX1083" s="727"/>
      <c r="AY1083" s="727"/>
      <c r="AZ1083" s="727"/>
      <c r="BA1083" s="727"/>
      <c r="BB1083" s="727"/>
      <c r="BC1083" s="821"/>
      <c r="BD1083" s="727"/>
      <c r="BE1083" s="727"/>
      <c r="BF1083" s="727"/>
      <c r="BG1083" s="727"/>
      <c r="BH1083" s="727"/>
      <c r="BI1083" s="727"/>
      <c r="BJ1083" s="727"/>
      <c r="BK1083" s="727"/>
      <c r="BL1083" s="821"/>
      <c r="BM1083" s="727"/>
      <c r="BN1083" s="727"/>
      <c r="BO1083" s="727"/>
      <c r="BP1083" s="727"/>
      <c r="BQ1083" s="727"/>
      <c r="BR1083" s="821"/>
      <c r="BS1083" s="727"/>
      <c r="BT1083" s="727"/>
      <c r="BU1083" s="727"/>
      <c r="BV1083" s="591"/>
      <c r="BW1083" s="224" t="str">
        <f t="shared" si="1034"/>
        <v xml:space="preserve"> </v>
      </c>
      <c r="BX1083" s="471">
        <f t="shared" ref="BX1083:BX1091" si="1084">D1083</f>
        <v>992</v>
      </c>
      <c r="BY1083" s="117"/>
      <c r="BZ1083" s="117"/>
      <c r="CA1083" s="117"/>
      <c r="CB1083" s="117"/>
      <c r="CC1083" s="117"/>
      <c r="CD1083" s="461"/>
      <c r="CE1083" s="236"/>
      <c r="CF1083" s="224" t="str">
        <f t="shared" ref="CF1083:CF1091" si="1085">IF(AND(AD1083=AD$63,COUNTA(BY1083:CC1083)&lt;1),"問4_1)虐待を受けたと判断→問5に記入",IF(AND(OR(AD1083=AD$64,AD1083=AD$65,AND(OR(F1083=F$63,F1083=F$64),AD1083="")),OR(COUNTA(BY1083:CC1083)&gt;0,COUNTA(CD1083:CE1083)&gt;0)),"虐待判断事例のみ回答",IF(AND(F1083=F$65,COUNTA(BY1083:CC1083)&lt;1),"2人目以降の被虐待者につき、記入必要",IF(AND(COUNTA(F1083:G1083,I1083:X1083,Z1083:AB1083,AD1083:AK1083)=0,COUNTA(BY1083:CE1083)&gt;0),"虐待判断事例のみ回答"," "))))</f>
        <v xml:space="preserve"> </v>
      </c>
      <c r="CG1083" s="116"/>
      <c r="CH1083" s="117"/>
      <c r="CI1083" s="117"/>
      <c r="CJ1083" s="117"/>
      <c r="CK1083" s="472"/>
      <c r="CL1083" s="472"/>
      <c r="CM1083" s="472"/>
      <c r="CN1083" s="472"/>
      <c r="CO1083" s="117"/>
      <c r="CP1083" s="253"/>
      <c r="CQ1083" s="120"/>
      <c r="CR1083" s="224" t="str" cm="1">
        <f t="array" ref="CR1083">IF(AND(SUM(COUNTIF(CG1083:CM1083,{"*不明*","*その他*"})+COUNTIF(CO1083:CP1083,{"*不明*","*その他*"}))&gt;0,CQ1083=""),"その他・不明の場合,10)具体的内容、理由を記入",IF(OR(AND(CI1083=CI$65,COUNTA(CJ1083:CM1083)&lt;4),AND(OR(CI1083=CI$63,CI1083=CI$64,CI1083=CI$66,CI1083=CI$67,CI1083=CI$68,CI1083=""),COUNTA(CJ1083:CM1083)&gt;0)),"3)介護保険認定済→要介護度、認知症自立度、寝たきり度、介護保険サービス記入",IF(OR(AND(OR(CM1083=CM$63,CM1083=CM$64),CN1083=""),AND(OR(CM1083=CM$65,CM1083=CM$66),CN1083&lt;&gt;"")),"7)介護保険サービス受けている/過去受けていた→具体的内容記入"," ")))</f>
        <v xml:space="preserve"> </v>
      </c>
      <c r="CS1083" s="224" t="str">
        <f t="shared" ref="CS1083:CS1091" si="1086">IF(AND(CO1083=CO$63,CP1083=CP$63),"8)虐待者とのみ同居で、9)家族形態が単独世帯",IF(AND(CO1083=CO$64,CP1083=CP$63),"8)虐待者及び他家族と同居で、9)家族形態が単独世帯",IF(AND(CO1083=CO$64,CP1083=CP$64),"8)虐待者及び他家族と同居で、9)家族形態が夫婦のみ世帯"," ")))</f>
        <v xml:space="preserve"> </v>
      </c>
      <c r="CT1083" s="116"/>
      <c r="CU1083" s="253"/>
      <c r="CV1083" s="117"/>
      <c r="CW1083" s="117"/>
      <c r="CX1083" s="253"/>
      <c r="CY1083" s="117"/>
      <c r="CZ1083" s="117"/>
      <c r="DA1083" s="253"/>
      <c r="DB1083" s="117"/>
      <c r="DC1083" s="224" t="str">
        <f t="shared" ref="DC1083:DC1091" si="1087">IF(OR(AND(OR(CT1083=CT$71,CT1083=CT$72),COUNTA(CU1083)&lt;1),AND(OR(CW1083=CW$71,CW1083=CW$72),COUNTA(CX1083)&lt;1),AND(OR(CZ1083=CZ$71,CZ1083=CZ$72),COUNTA(DA1083)&lt;1)),"その他、不明→具体的内容",IF(OR(AND(AND(CT1083&lt;&gt;CT$71,CT1083&lt;&gt;CT$72),COUNTA(CU1083)&gt;0),AND(AND(CW1083&lt;&gt;CW$71,CW1083&lt;&gt;CW$72),COUNTA(CX1083)&gt;0),AND(AND(CZ1083&lt;&gt;CZ$71,CZ1083&lt;&gt;CZ$72),COUNTA(DA1083)&gt;0)),"その他、不明→具体的内容"," "))</f>
        <v xml:space="preserve"> </v>
      </c>
      <c r="DD1083" s="224" t="str">
        <f t="shared" ref="DD1083:DD1091" si="1088">IF(AND(CG1083=CG$63,OR(CT1083=CT$63,CW1083=CW$63,CZ1083=CZ$63)),"被虐待者が男性で虐待者が夫",IF(AND(CG1083=CG$64,OR(CT1083=CT$64,CW1083=CW$64,CZ1083=CZ$64)),"被虐待者が女性で虐待者が妻",IF(AND(COUNTA(CT1083)-COUNTA(CV1083)=0,COUNTA(CW1083)-COUNTA(CY1083)=0,COUNTA(CZ1083)-COUNTA(DB1083)=0)," ","続柄、年齢を記入")))</f>
        <v xml:space="preserve"> </v>
      </c>
      <c r="DE1083" s="224" t="str">
        <f t="shared" si="1038"/>
        <v xml:space="preserve"> </v>
      </c>
      <c r="DF1083" s="121"/>
      <c r="DG1083" s="114"/>
      <c r="DH1083" s="704"/>
      <c r="DI1083" s="119"/>
      <c r="DJ1083" s="187"/>
      <c r="DK1083" s="254"/>
      <c r="DL1083" s="224" t="str">
        <f t="shared" si="1039"/>
        <v xml:space="preserve"> </v>
      </c>
      <c r="DM1083" s="224" t="str">
        <f t="shared" ref="DM1083:DM1091" si="1089">IF(OR(AND(DF1083=DF$64,COUNTA(DN1083)&lt;1),AND(OR(DF1083=DF$63,DF1083=DF$65,DF1083=DF$66,DF1083=DF$67),COUNTA(DN1083)&gt;0)),"問7_1)｢分離をしていない場合｣のみ3)の対応内容を記入",IF(AND(DN1083&lt;&gt;"",DF1083=""),"問7_1-1)分離の有無を記入"," "))</f>
        <v xml:space="preserve"> </v>
      </c>
      <c r="DN1083" s="474"/>
      <c r="DO1083" s="117"/>
      <c r="DP1083" s="117"/>
      <c r="DQ1083" s="117"/>
      <c r="DR1083" s="117"/>
      <c r="DS1083" s="117"/>
      <c r="DT1083" s="254"/>
      <c r="DU1083" s="476"/>
      <c r="DV1083" s="224" t="str">
        <f t="shared" si="1040"/>
        <v xml:space="preserve"> </v>
      </c>
      <c r="DW1083" s="115"/>
      <c r="DX1083" s="470"/>
      <c r="DY1083" s="117"/>
      <c r="DZ1083" s="704"/>
      <c r="EA1083" s="224" t="str">
        <f t="shared" si="1041"/>
        <v xml:space="preserve"> </v>
      </c>
      <c r="EB1083" s="906"/>
      <c r="EC1083" s="904"/>
      <c r="ED1083" s="904"/>
      <c r="EE1083" s="904"/>
      <c r="EF1083" s="904"/>
      <c r="EG1083" s="904"/>
      <c r="EH1083" s="904"/>
      <c r="EI1083" s="904"/>
      <c r="EJ1083" s="904"/>
      <c r="EK1083" s="905"/>
      <c r="EL1083" s="80"/>
      <c r="EM1083" s="224" t="str">
        <f t="shared" ref="EM1083:EM1091" si="1090">IF(AND(AD1083=AD$63,COUNTA(EB1083:EK1083)&lt;10),"問7_5)養護者支援の取組記載漏れ"," ")</f>
        <v xml:space="preserve"> </v>
      </c>
      <c r="EN1083" s="224" t="str">
        <f t="shared" ref="EN1083:EN1091" si="1091">IF(OR(AND(AD1083=AD$63,COUNTA(DF1083,DW1083,DY1083,EB1083:EK1083)&lt;13),AND(OR(AD1083=AD$64,AD1083=AD$65,AND(OR(F1083=F$63,F1083=F$64),AD1083="")),COUNTA(DF1083,DW1083,DY1083,EB1083:EK1083)&gt;0)),"問4_1)「虐待を受けたと判断」の場合→問7に記入",IF(AND(F1083=F$65,COUNTA(DF1083,DW1083,DY1083,EB1083:EK1083)&lt;13),"2人目以降の被虐待者につき、記入必要",IF(AND(COUNTA(F1083:G1083,I1083:X1083,Z1083:AB1083,AD1083:AK1083)=0,COUNTA(DF1083:DK1083,DN1083:DU1083,DW1083:DZ1083,EB1083:EK1083)&gt;0),"虐待事例の場合のみ回答"," ")))</f>
        <v xml:space="preserve"> </v>
      </c>
      <c r="EO1083" s="115"/>
      <c r="EP1083" s="1050"/>
      <c r="EQ1083" s="253"/>
      <c r="ER1083" s="117"/>
      <c r="ES1083" s="1258">
        <f t="shared" ref="ES1083:ES1091" si="1092">BX1083</f>
        <v>992</v>
      </c>
      <c r="ET1083" s="224" t="str">
        <f t="shared" ref="ET1083:ET1091" si="1093">IF(OR(AND(AD1083=AD$63,COUNTA(EO1083)&lt;1),AND(OR(AD1083=AD$64,AD1083=AD$65,AND(OR(F1083=F$63,F1083=F$64),AD1083="")),COUNTA(EO1083)&gt;0),AND(EO1083=$EO$64,EP1083="")),"問4_1)「虐待を受けたと判断」の場合→問8に記入",IF(AND(F1083=F$65,COUNTA(EO1083)&lt;1),"2人目以降の被虐待者につき、記入必要",IF(AND(COUNTA(F1083:G1083,I1083:X1083,Z1083:AB1083,AD1083:AK1083)=0,COUNTA(EO1083)&gt;0),"虐待事例の場合のみ回答"," ")))</f>
        <v xml:space="preserve"> </v>
      </c>
      <c r="EU1083" s="477" t="str">
        <f t="shared" ref="EU1083:EU1091" si="1094">IF(COUNTIF(H1083," ")+COUNTIF(Y1083," ")+COUNTIF(AC1083," ")+COUNTIF(BW1083," ")+COUNTIF(CF1083," ")+COUNTIF(CR1083," ")+COUNTIF(CS1083," ")+COUNTIF(DC1083:DE1083," ")+COUNTIF(DL1083:DM1083," ")+COUNTIF(DV1083," ")+COUNTIF(EA1083," ")+COUNTIF(EM1083:EN1083," ")+COUNTIF(ET1083, " ")&lt;17,"エラーが残っています","")</f>
        <v/>
      </c>
      <c r="EV1083" s="1334" t="str">
        <f t="shared" si="1036"/>
        <v xml:space="preserve"> </v>
      </c>
      <c r="EW1083" s="1332" t="str">
        <f t="shared" si="1080"/>
        <v/>
      </c>
      <c r="EX1083" s="1275" t="str">
        <f t="shared" si="1062"/>
        <v/>
      </c>
      <c r="EY1083" s="1275" t="str">
        <f t="shared" si="1063"/>
        <v/>
      </c>
      <c r="EZ1083" s="1275" t="str">
        <f t="shared" si="1064"/>
        <v/>
      </c>
      <c r="FA1083" s="1275" t="str">
        <f t="shared" si="1065"/>
        <v/>
      </c>
      <c r="FB1083" s="1275" t="str">
        <f t="shared" si="1066"/>
        <v/>
      </c>
      <c r="FC1083" s="1333" t="str">
        <f t="shared" si="1067"/>
        <v/>
      </c>
      <c r="FE1083" s="1234" t="str">
        <f t="shared" si="1068"/>
        <v xml:space="preserve"> </v>
      </c>
      <c r="FF1083" s="1234" t="str">
        <f t="shared" si="1069"/>
        <v xml:space="preserve"> </v>
      </c>
      <c r="FG1083" s="1234" t="str">
        <f t="shared" si="1070"/>
        <v xml:space="preserve"> </v>
      </c>
      <c r="FH1083" s="1234" t="str">
        <f t="shared" si="1071"/>
        <v xml:space="preserve"> </v>
      </c>
      <c r="FI1083" s="1234" t="str">
        <f t="shared" si="1042"/>
        <v xml:space="preserve"> </v>
      </c>
      <c r="FJ1083" s="1234" t="str">
        <f t="shared" si="1072"/>
        <v xml:space="preserve"> </v>
      </c>
      <c r="FK1083" s="1234">
        <f t="shared" si="1043"/>
        <v>0</v>
      </c>
      <c r="FL1083" s="1227"/>
      <c r="FM1083" s="1234" t="str">
        <f t="shared" si="1044"/>
        <v xml:space="preserve"> </v>
      </c>
      <c r="FN1083" s="1234" t="str">
        <f t="shared" si="1045"/>
        <v xml:space="preserve"> </v>
      </c>
      <c r="FO1083" s="1234" t="str">
        <f t="shared" si="1073"/>
        <v xml:space="preserve"> </v>
      </c>
      <c r="FP1083" s="1234" t="str">
        <f t="shared" si="1074"/>
        <v xml:space="preserve"> </v>
      </c>
      <c r="FQ1083" s="1234" t="str">
        <f t="shared" si="1046"/>
        <v xml:space="preserve"> </v>
      </c>
      <c r="FR1083" s="1234" t="str">
        <f t="shared" si="1075"/>
        <v xml:space="preserve"> </v>
      </c>
      <c r="FS1083" s="1234">
        <f t="shared" si="1081"/>
        <v>0</v>
      </c>
      <c r="FT1083" s="1227"/>
      <c r="FU1083" s="1234" t="str">
        <f t="shared" si="1076"/>
        <v xml:space="preserve"> </v>
      </c>
      <c r="FV1083" s="1234" t="str">
        <f t="shared" si="1077"/>
        <v xml:space="preserve"> </v>
      </c>
      <c r="FW1083" s="1234" t="str">
        <f t="shared" si="1078"/>
        <v xml:space="preserve"> </v>
      </c>
      <c r="FX1083" s="1234" t="str">
        <f t="shared" si="1047"/>
        <v xml:space="preserve"> </v>
      </c>
      <c r="FY1083" s="1234" t="str">
        <f t="shared" si="1048"/>
        <v xml:space="preserve"> </v>
      </c>
      <c r="FZ1083" s="1234" t="str">
        <f t="shared" si="1079"/>
        <v xml:space="preserve"> </v>
      </c>
      <c r="GA1083" s="1234">
        <f t="shared" si="1049"/>
        <v>0</v>
      </c>
      <c r="GB1083" s="1227"/>
      <c r="GC1083" s="1234" t="str">
        <f t="shared" si="1050"/>
        <v xml:space="preserve"> </v>
      </c>
      <c r="GD1083" s="1234" t="str">
        <f t="shared" si="1051"/>
        <v xml:space="preserve"> </v>
      </c>
      <c r="GE1083" s="1234" t="str">
        <f t="shared" si="1052"/>
        <v xml:space="preserve"> </v>
      </c>
      <c r="GF1083" s="1234" t="str">
        <f t="shared" si="1053"/>
        <v xml:space="preserve"> </v>
      </c>
      <c r="GG1083" s="1234" t="str">
        <f t="shared" si="1054"/>
        <v xml:space="preserve"> </v>
      </c>
      <c r="GH1083" s="1234" t="str">
        <f t="shared" si="1055"/>
        <v xml:space="preserve"> </v>
      </c>
      <c r="GI1083" s="1234" t="str">
        <f t="shared" si="1056"/>
        <v xml:space="preserve"> </v>
      </c>
      <c r="GJ1083" s="1234" t="str">
        <f t="shared" si="1057"/>
        <v xml:space="preserve"> </v>
      </c>
      <c r="GK1083" s="1234" t="str">
        <f t="shared" si="1058"/>
        <v xml:space="preserve"> </v>
      </c>
      <c r="GL1083" s="1234" t="str">
        <f t="shared" si="1059"/>
        <v xml:space="preserve"> </v>
      </c>
      <c r="GM1083" s="1234" t="str">
        <f t="shared" si="1060"/>
        <v xml:space="preserve"> </v>
      </c>
      <c r="GN1083" s="1234">
        <f t="shared" si="1061"/>
        <v>0</v>
      </c>
    </row>
    <row r="1084" spans="1:196" s="100" customFormat="1" ht="27" customHeight="1" thickTop="1" thickBot="1">
      <c r="A1084" s="1208">
        <f>【A票】【D票】!$D$10</f>
        <v>0</v>
      </c>
      <c r="B1084" s="1212">
        <f>【A票】【D票】!$H$10</f>
        <v>0</v>
      </c>
      <c r="C1084" s="1213" t="str">
        <f>【A票】【D票】!$K$10</f>
        <v xml:space="preserve"> </v>
      </c>
      <c r="D1084" s="1214">
        <f t="shared" si="1035"/>
        <v>993</v>
      </c>
      <c r="E1084" s="914"/>
      <c r="F1084" s="467"/>
      <c r="G1084" s="469"/>
      <c r="H1084" s="224" t="str">
        <f t="shared" si="1082"/>
        <v xml:space="preserve"> </v>
      </c>
      <c r="I1084" s="704"/>
      <c r="J1084" s="117"/>
      <c r="K1084" s="117"/>
      <c r="L1084" s="117"/>
      <c r="M1084" s="117"/>
      <c r="N1084" s="117"/>
      <c r="O1084" s="117"/>
      <c r="P1084" s="117"/>
      <c r="Q1084" s="117"/>
      <c r="R1084" s="117"/>
      <c r="S1084" s="117"/>
      <c r="T1084" s="254"/>
      <c r="U1084" s="646"/>
      <c r="V1084" s="646"/>
      <c r="W1084" s="114"/>
      <c r="X1084" s="254"/>
      <c r="Y1084" s="224" t="str">
        <f t="shared" si="1083"/>
        <v xml:space="preserve"> </v>
      </c>
      <c r="Z1084" s="579"/>
      <c r="AA1084" s="704"/>
      <c r="AB1084" s="119"/>
      <c r="AC1084" s="224" t="str">
        <f t="shared" si="1037"/>
        <v xml:space="preserve"> </v>
      </c>
      <c r="AD1084" s="115"/>
      <c r="AE1084" s="253"/>
      <c r="AF1084" s="704"/>
      <c r="AG1084" s="727"/>
      <c r="AH1084" s="727"/>
      <c r="AI1084" s="727"/>
      <c r="AJ1084" s="727"/>
      <c r="AK1084" s="591"/>
      <c r="AL1084" s="727"/>
      <c r="AM1084" s="727"/>
      <c r="AN1084" s="727"/>
      <c r="AO1084" s="727"/>
      <c r="AP1084" s="727"/>
      <c r="AQ1084" s="727"/>
      <c r="AR1084" s="727"/>
      <c r="AS1084" s="727"/>
      <c r="AT1084" s="727"/>
      <c r="AU1084" s="727"/>
      <c r="AV1084" s="727"/>
      <c r="AW1084" s="727"/>
      <c r="AX1084" s="727"/>
      <c r="AY1084" s="727"/>
      <c r="AZ1084" s="727"/>
      <c r="BA1084" s="727"/>
      <c r="BB1084" s="727"/>
      <c r="BC1084" s="821"/>
      <c r="BD1084" s="727"/>
      <c r="BE1084" s="727"/>
      <c r="BF1084" s="727"/>
      <c r="BG1084" s="727"/>
      <c r="BH1084" s="727"/>
      <c r="BI1084" s="727"/>
      <c r="BJ1084" s="727"/>
      <c r="BK1084" s="727"/>
      <c r="BL1084" s="821"/>
      <c r="BM1084" s="727"/>
      <c r="BN1084" s="727"/>
      <c r="BO1084" s="727"/>
      <c r="BP1084" s="727"/>
      <c r="BQ1084" s="727"/>
      <c r="BR1084" s="821"/>
      <c r="BS1084" s="727"/>
      <c r="BT1084" s="727"/>
      <c r="BU1084" s="727"/>
      <c r="BV1084" s="591"/>
      <c r="BW1084" s="224" t="str">
        <f t="shared" ref="BW1084:BW1091" si="1095">IF(AND(OR(Z1084=Z$66,Z1084=Z$67,Z1084=""),COUNTA(AD1084:BV1084)&gt;0),"問3事実確認行っていない→記入不要",
IF(AND(OR(Z1084=Z$63,Z1084=Z$64,Z1084=Z$65),AD1084=""),"問3事実確認を行った→問4_1)調査の結果に記入",
IF(AND(AD1084=AD$63,COUNTA(AF1084:AI1084,AL1084:BB1084,BD1084:BK1084,BM1084:BQ1084,BS1084:BU1084)&lt;37),"問4_2)～問4_6)_5の回答漏れがあります",
IF(AND(OR(AD1084=AD$64,AD1084=AD$65),COUNTA(AF1084:BV1084)&gt;0),"問4_1)虐待があったといえない→2)～6)記入不要",
IF(AND(G1084=G$65,OR(AD1084=AD$64,AD1084=AD$65)),"要確認事項「対応時期」で選択肢cとした場合、虐待の事実が認められた事例のみ回答",
IF(AND(AD1084=AD$65,AE1084=""),"虐待の判断に至らなかった理由を記入",
IF(AND(F1084=F$64,AG1084=1),"被虐待者が複数いる事例を選択中→被虐待者人数確認"," ")))))))</f>
        <v xml:space="preserve"> </v>
      </c>
      <c r="BX1084" s="471">
        <f t="shared" si="1084"/>
        <v>993</v>
      </c>
      <c r="BY1084" s="117"/>
      <c r="BZ1084" s="117"/>
      <c r="CA1084" s="117"/>
      <c r="CB1084" s="117"/>
      <c r="CC1084" s="117"/>
      <c r="CD1084" s="461"/>
      <c r="CE1084" s="236"/>
      <c r="CF1084" s="224" t="str">
        <f t="shared" si="1085"/>
        <v xml:space="preserve"> </v>
      </c>
      <c r="CG1084" s="116"/>
      <c r="CH1084" s="117"/>
      <c r="CI1084" s="117"/>
      <c r="CJ1084" s="117"/>
      <c r="CK1084" s="472"/>
      <c r="CL1084" s="472"/>
      <c r="CM1084" s="472"/>
      <c r="CN1084" s="472"/>
      <c r="CO1084" s="117"/>
      <c r="CP1084" s="253"/>
      <c r="CQ1084" s="120"/>
      <c r="CR1084" s="224" t="str" cm="1">
        <f t="array" ref="CR1084">IF(AND(SUM(COUNTIF(CG1084:CM1084,{"*不明*","*その他*"})+COUNTIF(CO1084:CP1084,{"*不明*","*その他*"}))&gt;0,CQ1084=""),"その他・不明の場合,10)具体的内容、理由を記入",IF(OR(AND(CI1084=CI$65,COUNTA(CJ1084:CM1084)&lt;4),AND(OR(CI1084=CI$63,CI1084=CI$64,CI1084=CI$66,CI1084=CI$67,CI1084=CI$68,CI1084=""),COUNTA(CJ1084:CM1084)&gt;0)),"3)介護保険認定済→要介護度、認知症自立度、寝たきり度、介護保険サービス記入",IF(OR(AND(OR(CM1084=CM$63,CM1084=CM$64),CN1084=""),AND(OR(CM1084=CM$65,CM1084=CM$66),CN1084&lt;&gt;"")),"7)介護保険サービス受けている/過去受けていた→具体的内容記入"," ")))</f>
        <v xml:space="preserve"> </v>
      </c>
      <c r="CS1084" s="224" t="str">
        <f t="shared" si="1086"/>
        <v xml:space="preserve"> </v>
      </c>
      <c r="CT1084" s="116"/>
      <c r="CU1084" s="253"/>
      <c r="CV1084" s="117"/>
      <c r="CW1084" s="117"/>
      <c r="CX1084" s="253"/>
      <c r="CY1084" s="117"/>
      <c r="CZ1084" s="117"/>
      <c r="DA1084" s="253"/>
      <c r="DB1084" s="117"/>
      <c r="DC1084" s="224" t="str">
        <f t="shared" si="1087"/>
        <v xml:space="preserve"> </v>
      </c>
      <c r="DD1084" s="224" t="str">
        <f t="shared" si="1088"/>
        <v xml:space="preserve"> </v>
      </c>
      <c r="DE1084" s="224" t="str">
        <f t="shared" si="1038"/>
        <v xml:space="preserve"> </v>
      </c>
      <c r="DF1084" s="121"/>
      <c r="DG1084" s="114"/>
      <c r="DH1084" s="704"/>
      <c r="DI1084" s="119"/>
      <c r="DJ1084" s="187"/>
      <c r="DK1084" s="254"/>
      <c r="DL1084" s="224" t="str">
        <f t="shared" si="1039"/>
        <v xml:space="preserve"> </v>
      </c>
      <c r="DM1084" s="224" t="str">
        <f t="shared" si="1089"/>
        <v xml:space="preserve"> </v>
      </c>
      <c r="DN1084" s="474"/>
      <c r="DO1084" s="117"/>
      <c r="DP1084" s="117"/>
      <c r="DQ1084" s="117"/>
      <c r="DR1084" s="117"/>
      <c r="DS1084" s="117"/>
      <c r="DT1084" s="254"/>
      <c r="DU1084" s="476"/>
      <c r="DV1084" s="224" t="str">
        <f t="shared" si="1040"/>
        <v xml:space="preserve"> </v>
      </c>
      <c r="DW1084" s="115"/>
      <c r="DX1084" s="470"/>
      <c r="DY1084" s="117"/>
      <c r="DZ1084" s="704"/>
      <c r="EA1084" s="224" t="str">
        <f t="shared" si="1041"/>
        <v xml:space="preserve"> </v>
      </c>
      <c r="EB1084" s="906"/>
      <c r="EC1084" s="904"/>
      <c r="ED1084" s="904"/>
      <c r="EE1084" s="904"/>
      <c r="EF1084" s="904"/>
      <c r="EG1084" s="904"/>
      <c r="EH1084" s="904"/>
      <c r="EI1084" s="904"/>
      <c r="EJ1084" s="904"/>
      <c r="EK1084" s="905"/>
      <c r="EL1084" s="80"/>
      <c r="EM1084" s="224" t="str">
        <f t="shared" si="1090"/>
        <v xml:space="preserve"> </v>
      </c>
      <c r="EN1084" s="224" t="str">
        <f t="shared" si="1091"/>
        <v xml:space="preserve"> </v>
      </c>
      <c r="EO1084" s="115"/>
      <c r="EP1084" s="1050"/>
      <c r="EQ1084" s="253"/>
      <c r="ER1084" s="117"/>
      <c r="ES1084" s="1258">
        <f t="shared" si="1092"/>
        <v>993</v>
      </c>
      <c r="ET1084" s="224" t="str">
        <f t="shared" si="1093"/>
        <v xml:space="preserve"> </v>
      </c>
      <c r="EU1084" s="477" t="str">
        <f t="shared" si="1094"/>
        <v/>
      </c>
      <c r="EV1084" s="1334" t="str">
        <f t="shared" si="1036"/>
        <v xml:space="preserve"> </v>
      </c>
      <c r="EW1084" s="1332" t="str">
        <f t="shared" si="1080"/>
        <v/>
      </c>
      <c r="EX1084" s="1275" t="str">
        <f t="shared" si="1062"/>
        <v/>
      </c>
      <c r="EY1084" s="1275" t="str">
        <f t="shared" si="1063"/>
        <v/>
      </c>
      <c r="EZ1084" s="1275" t="str">
        <f t="shared" si="1064"/>
        <v/>
      </c>
      <c r="FA1084" s="1275" t="str">
        <f t="shared" si="1065"/>
        <v/>
      </c>
      <c r="FB1084" s="1275" t="str">
        <f t="shared" si="1066"/>
        <v/>
      </c>
      <c r="FC1084" s="1333" t="str">
        <f t="shared" si="1067"/>
        <v/>
      </c>
      <c r="FE1084" s="1234" t="str">
        <f t="shared" si="1068"/>
        <v xml:space="preserve"> </v>
      </c>
      <c r="FF1084" s="1234" t="str">
        <f t="shared" si="1069"/>
        <v xml:space="preserve"> </v>
      </c>
      <c r="FG1084" s="1234" t="str">
        <f t="shared" si="1070"/>
        <v xml:space="preserve"> </v>
      </c>
      <c r="FH1084" s="1234" t="str">
        <f t="shared" si="1071"/>
        <v xml:space="preserve"> </v>
      </c>
      <c r="FI1084" s="1234" t="str">
        <f t="shared" si="1042"/>
        <v xml:space="preserve"> </v>
      </c>
      <c r="FJ1084" s="1234" t="str">
        <f t="shared" si="1072"/>
        <v xml:space="preserve"> </v>
      </c>
      <c r="FK1084" s="1234">
        <f t="shared" si="1043"/>
        <v>0</v>
      </c>
      <c r="FL1084" s="1227"/>
      <c r="FM1084" s="1234" t="str">
        <f t="shared" si="1044"/>
        <v xml:space="preserve"> </v>
      </c>
      <c r="FN1084" s="1234" t="str">
        <f t="shared" si="1045"/>
        <v xml:space="preserve"> </v>
      </c>
      <c r="FO1084" s="1234" t="str">
        <f t="shared" si="1073"/>
        <v xml:space="preserve"> </v>
      </c>
      <c r="FP1084" s="1234" t="str">
        <f t="shared" si="1074"/>
        <v xml:space="preserve"> </v>
      </c>
      <c r="FQ1084" s="1234" t="str">
        <f t="shared" si="1046"/>
        <v xml:space="preserve"> </v>
      </c>
      <c r="FR1084" s="1234" t="str">
        <f t="shared" si="1075"/>
        <v xml:space="preserve"> </v>
      </c>
      <c r="FS1084" s="1234">
        <f t="shared" si="1081"/>
        <v>0</v>
      </c>
      <c r="FT1084" s="1227"/>
      <c r="FU1084" s="1234" t="str">
        <f t="shared" si="1076"/>
        <v xml:space="preserve"> </v>
      </c>
      <c r="FV1084" s="1234" t="str">
        <f t="shared" si="1077"/>
        <v xml:space="preserve"> </v>
      </c>
      <c r="FW1084" s="1234" t="str">
        <f t="shared" si="1078"/>
        <v xml:space="preserve"> </v>
      </c>
      <c r="FX1084" s="1234" t="str">
        <f t="shared" si="1047"/>
        <v xml:space="preserve"> </v>
      </c>
      <c r="FY1084" s="1234" t="str">
        <f t="shared" si="1048"/>
        <v xml:space="preserve"> </v>
      </c>
      <c r="FZ1084" s="1234" t="str">
        <f t="shared" si="1079"/>
        <v xml:space="preserve"> </v>
      </c>
      <c r="GA1084" s="1234">
        <f t="shared" si="1049"/>
        <v>0</v>
      </c>
      <c r="GB1084" s="1227"/>
      <c r="GC1084" s="1234" t="str">
        <f t="shared" si="1050"/>
        <v xml:space="preserve"> </v>
      </c>
      <c r="GD1084" s="1234" t="str">
        <f t="shared" si="1051"/>
        <v xml:space="preserve"> </v>
      </c>
      <c r="GE1084" s="1234" t="str">
        <f t="shared" si="1052"/>
        <v xml:space="preserve"> </v>
      </c>
      <c r="GF1084" s="1234" t="str">
        <f t="shared" si="1053"/>
        <v xml:space="preserve"> </v>
      </c>
      <c r="GG1084" s="1234" t="str">
        <f t="shared" si="1054"/>
        <v xml:space="preserve"> </v>
      </c>
      <c r="GH1084" s="1234" t="str">
        <f t="shared" si="1055"/>
        <v xml:space="preserve"> </v>
      </c>
      <c r="GI1084" s="1234" t="str">
        <f t="shared" si="1056"/>
        <v xml:space="preserve"> </v>
      </c>
      <c r="GJ1084" s="1234" t="str">
        <f t="shared" si="1057"/>
        <v xml:space="preserve"> </v>
      </c>
      <c r="GK1084" s="1234" t="str">
        <f t="shared" si="1058"/>
        <v xml:space="preserve"> </v>
      </c>
      <c r="GL1084" s="1234" t="str">
        <f t="shared" si="1059"/>
        <v xml:space="preserve"> </v>
      </c>
      <c r="GM1084" s="1234" t="str">
        <f t="shared" si="1060"/>
        <v xml:space="preserve"> </v>
      </c>
      <c r="GN1084" s="1234">
        <f t="shared" si="1061"/>
        <v>0</v>
      </c>
    </row>
    <row r="1085" spans="1:196" s="100" customFormat="1" ht="27" customHeight="1" thickTop="1" thickBot="1">
      <c r="A1085" s="1208">
        <f>【A票】【D票】!$D$10</f>
        <v>0</v>
      </c>
      <c r="B1085" s="1212">
        <f>【A票】【D票】!$H$10</f>
        <v>0</v>
      </c>
      <c r="C1085" s="1213" t="str">
        <f>【A票】【D票】!$K$10</f>
        <v xml:space="preserve"> </v>
      </c>
      <c r="D1085" s="1214">
        <f t="shared" si="1035"/>
        <v>994</v>
      </c>
      <c r="E1085" s="914"/>
      <c r="F1085" s="467"/>
      <c r="G1085" s="469"/>
      <c r="H1085" s="224" t="str">
        <f t="shared" si="1082"/>
        <v xml:space="preserve"> </v>
      </c>
      <c r="I1085" s="704"/>
      <c r="J1085" s="117"/>
      <c r="K1085" s="117"/>
      <c r="L1085" s="117"/>
      <c r="M1085" s="117"/>
      <c r="N1085" s="117"/>
      <c r="O1085" s="117"/>
      <c r="P1085" s="117"/>
      <c r="Q1085" s="117"/>
      <c r="R1085" s="117"/>
      <c r="S1085" s="117"/>
      <c r="T1085" s="254"/>
      <c r="U1085" s="646"/>
      <c r="V1085" s="646"/>
      <c r="W1085" s="114"/>
      <c r="X1085" s="254"/>
      <c r="Y1085" s="224" t="str">
        <f t="shared" si="1083"/>
        <v xml:space="preserve"> </v>
      </c>
      <c r="Z1085" s="579"/>
      <c r="AA1085" s="704"/>
      <c r="AB1085" s="119"/>
      <c r="AC1085" s="224" t="str">
        <f t="shared" si="1037"/>
        <v xml:space="preserve"> </v>
      </c>
      <c r="AD1085" s="115"/>
      <c r="AE1085" s="253"/>
      <c r="AF1085" s="704"/>
      <c r="AG1085" s="727"/>
      <c r="AH1085" s="727"/>
      <c r="AI1085" s="727"/>
      <c r="AJ1085" s="727"/>
      <c r="AK1085" s="591"/>
      <c r="AL1085" s="727"/>
      <c r="AM1085" s="727"/>
      <c r="AN1085" s="727"/>
      <c r="AO1085" s="727"/>
      <c r="AP1085" s="727"/>
      <c r="AQ1085" s="727"/>
      <c r="AR1085" s="727"/>
      <c r="AS1085" s="727"/>
      <c r="AT1085" s="727"/>
      <c r="AU1085" s="727"/>
      <c r="AV1085" s="727"/>
      <c r="AW1085" s="727"/>
      <c r="AX1085" s="727"/>
      <c r="AY1085" s="727"/>
      <c r="AZ1085" s="727"/>
      <c r="BA1085" s="727"/>
      <c r="BB1085" s="727"/>
      <c r="BC1085" s="821"/>
      <c r="BD1085" s="727"/>
      <c r="BE1085" s="727"/>
      <c r="BF1085" s="727"/>
      <c r="BG1085" s="727"/>
      <c r="BH1085" s="727"/>
      <c r="BI1085" s="727"/>
      <c r="BJ1085" s="727"/>
      <c r="BK1085" s="727"/>
      <c r="BL1085" s="821"/>
      <c r="BM1085" s="727"/>
      <c r="BN1085" s="727"/>
      <c r="BO1085" s="727"/>
      <c r="BP1085" s="727"/>
      <c r="BQ1085" s="727"/>
      <c r="BR1085" s="821"/>
      <c r="BS1085" s="727"/>
      <c r="BT1085" s="727"/>
      <c r="BU1085" s="727"/>
      <c r="BV1085" s="591"/>
      <c r="BW1085" s="224" t="str">
        <f t="shared" si="1095"/>
        <v xml:space="preserve"> </v>
      </c>
      <c r="BX1085" s="471">
        <f t="shared" si="1084"/>
        <v>994</v>
      </c>
      <c r="BY1085" s="117"/>
      <c r="BZ1085" s="117"/>
      <c r="CA1085" s="117"/>
      <c r="CB1085" s="117"/>
      <c r="CC1085" s="117"/>
      <c r="CD1085" s="461"/>
      <c r="CE1085" s="236"/>
      <c r="CF1085" s="224" t="str">
        <f t="shared" si="1085"/>
        <v xml:space="preserve"> </v>
      </c>
      <c r="CG1085" s="116"/>
      <c r="CH1085" s="117"/>
      <c r="CI1085" s="117"/>
      <c r="CJ1085" s="117"/>
      <c r="CK1085" s="472"/>
      <c r="CL1085" s="472"/>
      <c r="CM1085" s="472"/>
      <c r="CN1085" s="472"/>
      <c r="CO1085" s="117"/>
      <c r="CP1085" s="253"/>
      <c r="CQ1085" s="120"/>
      <c r="CR1085" s="224" t="str" cm="1">
        <f t="array" ref="CR1085">IF(AND(SUM(COUNTIF(CG1085:CM1085,{"*不明*","*その他*"})+COUNTIF(CO1085:CP1085,{"*不明*","*その他*"}))&gt;0,CQ1085=""),"その他・不明の場合,10)具体的内容、理由を記入",IF(OR(AND(CI1085=CI$65,COUNTA(CJ1085:CM1085)&lt;4),AND(OR(CI1085=CI$63,CI1085=CI$64,CI1085=CI$66,CI1085=CI$67,CI1085=CI$68,CI1085=""),COUNTA(CJ1085:CM1085)&gt;0)),"3)介護保険認定済→要介護度、認知症自立度、寝たきり度、介護保険サービス記入",IF(OR(AND(OR(CM1085=CM$63,CM1085=CM$64),CN1085=""),AND(OR(CM1085=CM$65,CM1085=CM$66),CN1085&lt;&gt;"")),"7)介護保険サービス受けている/過去受けていた→具体的内容記入"," ")))</f>
        <v xml:space="preserve"> </v>
      </c>
      <c r="CS1085" s="224" t="str">
        <f t="shared" si="1086"/>
        <v xml:space="preserve"> </v>
      </c>
      <c r="CT1085" s="116"/>
      <c r="CU1085" s="253"/>
      <c r="CV1085" s="117"/>
      <c r="CW1085" s="117"/>
      <c r="CX1085" s="253"/>
      <c r="CY1085" s="117"/>
      <c r="CZ1085" s="117"/>
      <c r="DA1085" s="253"/>
      <c r="DB1085" s="117"/>
      <c r="DC1085" s="224" t="str">
        <f t="shared" si="1087"/>
        <v xml:space="preserve"> </v>
      </c>
      <c r="DD1085" s="224" t="str">
        <f t="shared" si="1088"/>
        <v xml:space="preserve"> </v>
      </c>
      <c r="DE1085" s="224" t="str">
        <f t="shared" si="1038"/>
        <v xml:space="preserve"> </v>
      </c>
      <c r="DF1085" s="121"/>
      <c r="DG1085" s="114"/>
      <c r="DH1085" s="704"/>
      <c r="DI1085" s="119"/>
      <c r="DJ1085" s="187"/>
      <c r="DK1085" s="254"/>
      <c r="DL1085" s="224" t="str">
        <f t="shared" si="1039"/>
        <v xml:space="preserve"> </v>
      </c>
      <c r="DM1085" s="224" t="str">
        <f t="shared" si="1089"/>
        <v xml:space="preserve"> </v>
      </c>
      <c r="DN1085" s="474"/>
      <c r="DO1085" s="117"/>
      <c r="DP1085" s="117"/>
      <c r="DQ1085" s="117"/>
      <c r="DR1085" s="117"/>
      <c r="DS1085" s="117"/>
      <c r="DT1085" s="254"/>
      <c r="DU1085" s="476"/>
      <c r="DV1085" s="224" t="str">
        <f t="shared" si="1040"/>
        <v xml:space="preserve"> </v>
      </c>
      <c r="DW1085" s="115"/>
      <c r="DX1085" s="470"/>
      <c r="DY1085" s="117"/>
      <c r="DZ1085" s="704"/>
      <c r="EA1085" s="224" t="str">
        <f t="shared" si="1041"/>
        <v xml:space="preserve"> </v>
      </c>
      <c r="EB1085" s="906"/>
      <c r="EC1085" s="904"/>
      <c r="ED1085" s="904"/>
      <c r="EE1085" s="904"/>
      <c r="EF1085" s="904"/>
      <c r="EG1085" s="904"/>
      <c r="EH1085" s="904"/>
      <c r="EI1085" s="904"/>
      <c r="EJ1085" s="904"/>
      <c r="EK1085" s="905"/>
      <c r="EL1085" s="80"/>
      <c r="EM1085" s="224" t="str">
        <f t="shared" si="1090"/>
        <v xml:space="preserve"> </v>
      </c>
      <c r="EN1085" s="224" t="str">
        <f t="shared" si="1091"/>
        <v xml:space="preserve"> </v>
      </c>
      <c r="EO1085" s="115"/>
      <c r="EP1085" s="1050"/>
      <c r="EQ1085" s="253"/>
      <c r="ER1085" s="117"/>
      <c r="ES1085" s="1258">
        <f t="shared" si="1092"/>
        <v>994</v>
      </c>
      <c r="ET1085" s="224" t="str">
        <f t="shared" si="1093"/>
        <v xml:space="preserve"> </v>
      </c>
      <c r="EU1085" s="477" t="str">
        <f t="shared" si="1094"/>
        <v/>
      </c>
      <c r="EV1085" s="1334" t="str">
        <f t="shared" si="1036"/>
        <v xml:space="preserve"> </v>
      </c>
      <c r="EW1085" s="1332" t="str">
        <f t="shared" si="1080"/>
        <v/>
      </c>
      <c r="EX1085" s="1275" t="str">
        <f t="shared" si="1062"/>
        <v/>
      </c>
      <c r="EY1085" s="1275" t="str">
        <f t="shared" si="1063"/>
        <v/>
      </c>
      <c r="EZ1085" s="1275" t="str">
        <f t="shared" si="1064"/>
        <v/>
      </c>
      <c r="FA1085" s="1275" t="str">
        <f t="shared" si="1065"/>
        <v/>
      </c>
      <c r="FB1085" s="1275" t="str">
        <f t="shared" si="1066"/>
        <v/>
      </c>
      <c r="FC1085" s="1333" t="str">
        <f t="shared" si="1067"/>
        <v/>
      </c>
      <c r="FE1085" s="1234" t="str">
        <f t="shared" si="1068"/>
        <v xml:space="preserve"> </v>
      </c>
      <c r="FF1085" s="1234" t="str">
        <f t="shared" si="1069"/>
        <v xml:space="preserve"> </v>
      </c>
      <c r="FG1085" s="1234" t="str">
        <f t="shared" si="1070"/>
        <v xml:space="preserve"> </v>
      </c>
      <c r="FH1085" s="1234" t="str">
        <f t="shared" si="1071"/>
        <v xml:space="preserve"> </v>
      </c>
      <c r="FI1085" s="1234" t="str">
        <f t="shared" si="1042"/>
        <v xml:space="preserve"> </v>
      </c>
      <c r="FJ1085" s="1234" t="str">
        <f t="shared" si="1072"/>
        <v xml:space="preserve"> </v>
      </c>
      <c r="FK1085" s="1234">
        <f t="shared" si="1043"/>
        <v>0</v>
      </c>
      <c r="FL1085" s="1227"/>
      <c r="FM1085" s="1234" t="str">
        <f t="shared" si="1044"/>
        <v xml:space="preserve"> </v>
      </c>
      <c r="FN1085" s="1234" t="str">
        <f t="shared" si="1045"/>
        <v xml:space="preserve"> </v>
      </c>
      <c r="FO1085" s="1234" t="str">
        <f t="shared" si="1073"/>
        <v xml:space="preserve"> </v>
      </c>
      <c r="FP1085" s="1234" t="str">
        <f t="shared" si="1074"/>
        <v xml:space="preserve"> </v>
      </c>
      <c r="FQ1085" s="1234" t="str">
        <f t="shared" si="1046"/>
        <v xml:space="preserve"> </v>
      </c>
      <c r="FR1085" s="1234" t="str">
        <f t="shared" si="1075"/>
        <v xml:space="preserve"> </v>
      </c>
      <c r="FS1085" s="1234">
        <f t="shared" si="1081"/>
        <v>0</v>
      </c>
      <c r="FT1085" s="1227"/>
      <c r="FU1085" s="1234" t="str">
        <f t="shared" si="1076"/>
        <v xml:space="preserve"> </v>
      </c>
      <c r="FV1085" s="1234" t="str">
        <f t="shared" si="1077"/>
        <v xml:space="preserve"> </v>
      </c>
      <c r="FW1085" s="1234" t="str">
        <f t="shared" si="1078"/>
        <v xml:space="preserve"> </v>
      </c>
      <c r="FX1085" s="1234" t="str">
        <f t="shared" si="1047"/>
        <v xml:space="preserve"> </v>
      </c>
      <c r="FY1085" s="1234" t="str">
        <f t="shared" si="1048"/>
        <v xml:space="preserve"> </v>
      </c>
      <c r="FZ1085" s="1234" t="str">
        <f t="shared" si="1079"/>
        <v xml:space="preserve"> </v>
      </c>
      <c r="GA1085" s="1234">
        <f t="shared" si="1049"/>
        <v>0</v>
      </c>
      <c r="GB1085" s="1227"/>
      <c r="GC1085" s="1234" t="str">
        <f t="shared" si="1050"/>
        <v xml:space="preserve"> </v>
      </c>
      <c r="GD1085" s="1234" t="str">
        <f t="shared" si="1051"/>
        <v xml:space="preserve"> </v>
      </c>
      <c r="GE1085" s="1234" t="str">
        <f t="shared" si="1052"/>
        <v xml:space="preserve"> </v>
      </c>
      <c r="GF1085" s="1234" t="str">
        <f t="shared" si="1053"/>
        <v xml:space="preserve"> </v>
      </c>
      <c r="GG1085" s="1234" t="str">
        <f t="shared" si="1054"/>
        <v xml:space="preserve"> </v>
      </c>
      <c r="GH1085" s="1234" t="str">
        <f t="shared" si="1055"/>
        <v xml:space="preserve"> </v>
      </c>
      <c r="GI1085" s="1234" t="str">
        <f t="shared" si="1056"/>
        <v xml:space="preserve"> </v>
      </c>
      <c r="GJ1085" s="1234" t="str">
        <f t="shared" si="1057"/>
        <v xml:space="preserve"> </v>
      </c>
      <c r="GK1085" s="1234" t="str">
        <f t="shared" si="1058"/>
        <v xml:space="preserve"> </v>
      </c>
      <c r="GL1085" s="1234" t="str">
        <f t="shared" si="1059"/>
        <v xml:space="preserve"> </v>
      </c>
      <c r="GM1085" s="1234" t="str">
        <f t="shared" si="1060"/>
        <v xml:space="preserve"> </v>
      </c>
      <c r="GN1085" s="1234">
        <f t="shared" si="1061"/>
        <v>0</v>
      </c>
    </row>
    <row r="1086" spans="1:196" s="100" customFormat="1" ht="27" customHeight="1" thickTop="1" thickBot="1">
      <c r="A1086" s="1208">
        <f>【A票】【D票】!$D$10</f>
        <v>0</v>
      </c>
      <c r="B1086" s="1212">
        <f>【A票】【D票】!$H$10</f>
        <v>0</v>
      </c>
      <c r="C1086" s="1213" t="str">
        <f>【A票】【D票】!$K$10</f>
        <v xml:space="preserve"> </v>
      </c>
      <c r="D1086" s="1214">
        <f t="shared" si="1035"/>
        <v>995</v>
      </c>
      <c r="E1086" s="914"/>
      <c r="F1086" s="467"/>
      <c r="G1086" s="469"/>
      <c r="H1086" s="224" t="str">
        <f t="shared" si="1082"/>
        <v xml:space="preserve"> </v>
      </c>
      <c r="I1086" s="704"/>
      <c r="J1086" s="117"/>
      <c r="K1086" s="117"/>
      <c r="L1086" s="117"/>
      <c r="M1086" s="117"/>
      <c r="N1086" s="117"/>
      <c r="O1086" s="117"/>
      <c r="P1086" s="117"/>
      <c r="Q1086" s="117"/>
      <c r="R1086" s="117"/>
      <c r="S1086" s="117"/>
      <c r="T1086" s="254"/>
      <c r="U1086" s="646"/>
      <c r="V1086" s="646"/>
      <c r="W1086" s="114"/>
      <c r="X1086" s="254"/>
      <c r="Y1086" s="224" t="str">
        <f t="shared" si="1083"/>
        <v xml:space="preserve"> </v>
      </c>
      <c r="Z1086" s="579"/>
      <c r="AA1086" s="704"/>
      <c r="AB1086" s="119"/>
      <c r="AC1086" s="224" t="str">
        <f t="shared" si="1037"/>
        <v xml:space="preserve"> </v>
      </c>
      <c r="AD1086" s="115"/>
      <c r="AE1086" s="253"/>
      <c r="AF1086" s="704"/>
      <c r="AG1086" s="727"/>
      <c r="AH1086" s="727"/>
      <c r="AI1086" s="727"/>
      <c r="AJ1086" s="727"/>
      <c r="AK1086" s="591"/>
      <c r="AL1086" s="727"/>
      <c r="AM1086" s="727"/>
      <c r="AN1086" s="727"/>
      <c r="AO1086" s="727"/>
      <c r="AP1086" s="727"/>
      <c r="AQ1086" s="727"/>
      <c r="AR1086" s="727"/>
      <c r="AS1086" s="727"/>
      <c r="AT1086" s="727"/>
      <c r="AU1086" s="727"/>
      <c r="AV1086" s="727"/>
      <c r="AW1086" s="727"/>
      <c r="AX1086" s="727"/>
      <c r="AY1086" s="727"/>
      <c r="AZ1086" s="727"/>
      <c r="BA1086" s="727"/>
      <c r="BB1086" s="727"/>
      <c r="BC1086" s="821"/>
      <c r="BD1086" s="727"/>
      <c r="BE1086" s="727"/>
      <c r="BF1086" s="727"/>
      <c r="BG1086" s="727"/>
      <c r="BH1086" s="727"/>
      <c r="BI1086" s="727"/>
      <c r="BJ1086" s="727"/>
      <c r="BK1086" s="727"/>
      <c r="BL1086" s="821"/>
      <c r="BM1086" s="727"/>
      <c r="BN1086" s="727"/>
      <c r="BO1086" s="727"/>
      <c r="BP1086" s="727"/>
      <c r="BQ1086" s="727"/>
      <c r="BR1086" s="821"/>
      <c r="BS1086" s="727"/>
      <c r="BT1086" s="727"/>
      <c r="BU1086" s="727"/>
      <c r="BV1086" s="591"/>
      <c r="BW1086" s="224" t="str">
        <f t="shared" si="1095"/>
        <v xml:space="preserve"> </v>
      </c>
      <c r="BX1086" s="471">
        <f t="shared" si="1084"/>
        <v>995</v>
      </c>
      <c r="BY1086" s="117"/>
      <c r="BZ1086" s="117"/>
      <c r="CA1086" s="117"/>
      <c r="CB1086" s="117"/>
      <c r="CC1086" s="117"/>
      <c r="CD1086" s="461"/>
      <c r="CE1086" s="236"/>
      <c r="CF1086" s="224" t="str">
        <f t="shared" si="1085"/>
        <v xml:space="preserve"> </v>
      </c>
      <c r="CG1086" s="116"/>
      <c r="CH1086" s="117"/>
      <c r="CI1086" s="117"/>
      <c r="CJ1086" s="117"/>
      <c r="CK1086" s="472"/>
      <c r="CL1086" s="472"/>
      <c r="CM1086" s="472"/>
      <c r="CN1086" s="472"/>
      <c r="CO1086" s="117"/>
      <c r="CP1086" s="253"/>
      <c r="CQ1086" s="120"/>
      <c r="CR1086" s="224" t="str" cm="1">
        <f t="array" ref="CR1086">IF(AND(SUM(COUNTIF(CG1086:CM1086,{"*不明*","*その他*"})+COUNTIF(CO1086:CP1086,{"*不明*","*その他*"}))&gt;0,CQ1086=""),"その他・不明の場合,10)具体的内容、理由を記入",IF(OR(AND(CI1086=CI$65,COUNTA(CJ1086:CM1086)&lt;4),AND(OR(CI1086=CI$63,CI1086=CI$64,CI1086=CI$66,CI1086=CI$67,CI1086=CI$68,CI1086=""),COUNTA(CJ1086:CM1086)&gt;0)),"3)介護保険認定済→要介護度、認知症自立度、寝たきり度、介護保険サービス記入",IF(OR(AND(OR(CM1086=CM$63,CM1086=CM$64),CN1086=""),AND(OR(CM1086=CM$65,CM1086=CM$66),CN1086&lt;&gt;"")),"7)介護保険サービス受けている/過去受けていた→具体的内容記入"," ")))</f>
        <v xml:space="preserve"> </v>
      </c>
      <c r="CS1086" s="224" t="str">
        <f t="shared" si="1086"/>
        <v xml:space="preserve"> </v>
      </c>
      <c r="CT1086" s="116"/>
      <c r="CU1086" s="253"/>
      <c r="CV1086" s="117"/>
      <c r="CW1086" s="117"/>
      <c r="CX1086" s="253"/>
      <c r="CY1086" s="117"/>
      <c r="CZ1086" s="117"/>
      <c r="DA1086" s="253"/>
      <c r="DB1086" s="117"/>
      <c r="DC1086" s="224" t="str">
        <f t="shared" si="1087"/>
        <v xml:space="preserve"> </v>
      </c>
      <c r="DD1086" s="224" t="str">
        <f t="shared" si="1088"/>
        <v xml:space="preserve"> </v>
      </c>
      <c r="DE1086" s="224" t="str">
        <f t="shared" si="1038"/>
        <v xml:space="preserve"> </v>
      </c>
      <c r="DF1086" s="121"/>
      <c r="DG1086" s="114"/>
      <c r="DH1086" s="704"/>
      <c r="DI1086" s="119"/>
      <c r="DJ1086" s="187"/>
      <c r="DK1086" s="254"/>
      <c r="DL1086" s="224" t="str">
        <f t="shared" si="1039"/>
        <v xml:space="preserve"> </v>
      </c>
      <c r="DM1086" s="224" t="str">
        <f t="shared" si="1089"/>
        <v xml:space="preserve"> </v>
      </c>
      <c r="DN1086" s="474"/>
      <c r="DO1086" s="117"/>
      <c r="DP1086" s="117"/>
      <c r="DQ1086" s="117"/>
      <c r="DR1086" s="117"/>
      <c r="DS1086" s="117"/>
      <c r="DT1086" s="254"/>
      <c r="DU1086" s="476"/>
      <c r="DV1086" s="224" t="str">
        <f t="shared" si="1040"/>
        <v xml:space="preserve"> </v>
      </c>
      <c r="DW1086" s="115"/>
      <c r="DX1086" s="470"/>
      <c r="DY1086" s="117"/>
      <c r="DZ1086" s="704"/>
      <c r="EA1086" s="224" t="str">
        <f t="shared" si="1041"/>
        <v xml:space="preserve"> </v>
      </c>
      <c r="EB1086" s="906"/>
      <c r="EC1086" s="904"/>
      <c r="ED1086" s="904"/>
      <c r="EE1086" s="904"/>
      <c r="EF1086" s="904"/>
      <c r="EG1086" s="904"/>
      <c r="EH1086" s="904"/>
      <c r="EI1086" s="904"/>
      <c r="EJ1086" s="904"/>
      <c r="EK1086" s="905"/>
      <c r="EL1086" s="80"/>
      <c r="EM1086" s="224" t="str">
        <f t="shared" si="1090"/>
        <v xml:space="preserve"> </v>
      </c>
      <c r="EN1086" s="224" t="str">
        <f t="shared" si="1091"/>
        <v xml:space="preserve"> </v>
      </c>
      <c r="EO1086" s="115"/>
      <c r="EP1086" s="1050"/>
      <c r="EQ1086" s="253"/>
      <c r="ER1086" s="117"/>
      <c r="ES1086" s="1258">
        <f t="shared" si="1092"/>
        <v>995</v>
      </c>
      <c r="ET1086" s="224" t="str">
        <f t="shared" si="1093"/>
        <v xml:space="preserve"> </v>
      </c>
      <c r="EU1086" s="477" t="str">
        <f t="shared" si="1094"/>
        <v/>
      </c>
      <c r="EV1086" s="1334" t="str">
        <f t="shared" si="1036"/>
        <v xml:space="preserve"> </v>
      </c>
      <c r="EW1086" s="1332" t="str">
        <f t="shared" si="1080"/>
        <v/>
      </c>
      <c r="EX1086" s="1275" t="str">
        <f t="shared" si="1062"/>
        <v/>
      </c>
      <c r="EY1086" s="1275" t="str">
        <f t="shared" si="1063"/>
        <v/>
      </c>
      <c r="EZ1086" s="1275" t="str">
        <f t="shared" si="1064"/>
        <v/>
      </c>
      <c r="FA1086" s="1275" t="str">
        <f t="shared" si="1065"/>
        <v/>
      </c>
      <c r="FB1086" s="1275" t="str">
        <f t="shared" si="1066"/>
        <v/>
      </c>
      <c r="FC1086" s="1333" t="str">
        <f t="shared" si="1067"/>
        <v/>
      </c>
      <c r="FE1086" s="1234" t="str">
        <f t="shared" si="1068"/>
        <v xml:space="preserve"> </v>
      </c>
      <c r="FF1086" s="1234" t="str">
        <f t="shared" si="1069"/>
        <v xml:space="preserve"> </v>
      </c>
      <c r="FG1086" s="1234" t="str">
        <f t="shared" si="1070"/>
        <v xml:space="preserve"> </v>
      </c>
      <c r="FH1086" s="1234" t="str">
        <f t="shared" si="1071"/>
        <v xml:space="preserve"> </v>
      </c>
      <c r="FI1086" s="1234" t="str">
        <f t="shared" si="1042"/>
        <v xml:space="preserve"> </v>
      </c>
      <c r="FJ1086" s="1234" t="str">
        <f t="shared" si="1072"/>
        <v xml:space="preserve"> </v>
      </c>
      <c r="FK1086" s="1234">
        <f t="shared" si="1043"/>
        <v>0</v>
      </c>
      <c r="FL1086" s="1227"/>
      <c r="FM1086" s="1234" t="str">
        <f t="shared" si="1044"/>
        <v xml:space="preserve"> </v>
      </c>
      <c r="FN1086" s="1234" t="str">
        <f t="shared" si="1045"/>
        <v xml:space="preserve"> </v>
      </c>
      <c r="FO1086" s="1234" t="str">
        <f t="shared" si="1073"/>
        <v xml:space="preserve"> </v>
      </c>
      <c r="FP1086" s="1234" t="str">
        <f t="shared" si="1074"/>
        <v xml:space="preserve"> </v>
      </c>
      <c r="FQ1086" s="1234" t="str">
        <f t="shared" si="1046"/>
        <v xml:space="preserve"> </v>
      </c>
      <c r="FR1086" s="1234" t="str">
        <f t="shared" si="1075"/>
        <v xml:space="preserve"> </v>
      </c>
      <c r="FS1086" s="1234">
        <f t="shared" si="1081"/>
        <v>0</v>
      </c>
      <c r="FT1086" s="1227"/>
      <c r="FU1086" s="1234" t="str">
        <f t="shared" si="1076"/>
        <v xml:space="preserve"> </v>
      </c>
      <c r="FV1086" s="1234" t="str">
        <f t="shared" si="1077"/>
        <v xml:space="preserve"> </v>
      </c>
      <c r="FW1086" s="1234" t="str">
        <f t="shared" si="1078"/>
        <v xml:space="preserve"> </v>
      </c>
      <c r="FX1086" s="1234" t="str">
        <f t="shared" si="1047"/>
        <v xml:space="preserve"> </v>
      </c>
      <c r="FY1086" s="1234" t="str">
        <f t="shared" si="1048"/>
        <v xml:space="preserve"> </v>
      </c>
      <c r="FZ1086" s="1234" t="str">
        <f t="shared" si="1079"/>
        <v xml:space="preserve"> </v>
      </c>
      <c r="GA1086" s="1234">
        <f t="shared" si="1049"/>
        <v>0</v>
      </c>
      <c r="GB1086" s="1227"/>
      <c r="GC1086" s="1234" t="str">
        <f t="shared" si="1050"/>
        <v xml:space="preserve"> </v>
      </c>
      <c r="GD1086" s="1234" t="str">
        <f t="shared" si="1051"/>
        <v xml:space="preserve"> </v>
      </c>
      <c r="GE1086" s="1234" t="str">
        <f t="shared" si="1052"/>
        <v xml:space="preserve"> </v>
      </c>
      <c r="GF1086" s="1234" t="str">
        <f t="shared" si="1053"/>
        <v xml:space="preserve"> </v>
      </c>
      <c r="GG1086" s="1234" t="str">
        <f t="shared" si="1054"/>
        <v xml:space="preserve"> </v>
      </c>
      <c r="GH1086" s="1234" t="str">
        <f t="shared" si="1055"/>
        <v xml:space="preserve"> </v>
      </c>
      <c r="GI1086" s="1234" t="str">
        <f t="shared" si="1056"/>
        <v xml:space="preserve"> </v>
      </c>
      <c r="GJ1086" s="1234" t="str">
        <f t="shared" si="1057"/>
        <v xml:space="preserve"> </v>
      </c>
      <c r="GK1086" s="1234" t="str">
        <f t="shared" si="1058"/>
        <v xml:space="preserve"> </v>
      </c>
      <c r="GL1086" s="1234" t="str">
        <f t="shared" si="1059"/>
        <v xml:space="preserve"> </v>
      </c>
      <c r="GM1086" s="1234" t="str">
        <f t="shared" si="1060"/>
        <v xml:space="preserve"> </v>
      </c>
      <c r="GN1086" s="1234">
        <f t="shared" si="1061"/>
        <v>0</v>
      </c>
    </row>
    <row r="1087" spans="1:196" s="100" customFormat="1" ht="27" customHeight="1" thickTop="1" thickBot="1">
      <c r="A1087" s="1208">
        <f>【A票】【D票】!$D$10</f>
        <v>0</v>
      </c>
      <c r="B1087" s="1212">
        <f>【A票】【D票】!$H$10</f>
        <v>0</v>
      </c>
      <c r="C1087" s="1213" t="str">
        <f>【A票】【D票】!$K$10</f>
        <v xml:space="preserve"> </v>
      </c>
      <c r="D1087" s="1214">
        <f t="shared" si="1035"/>
        <v>996</v>
      </c>
      <c r="E1087" s="914"/>
      <c r="F1087" s="467"/>
      <c r="G1087" s="469"/>
      <c r="H1087" s="224" t="str">
        <f t="shared" si="1082"/>
        <v xml:space="preserve"> </v>
      </c>
      <c r="I1087" s="704"/>
      <c r="J1087" s="117"/>
      <c r="K1087" s="117"/>
      <c r="L1087" s="117"/>
      <c r="M1087" s="117"/>
      <c r="N1087" s="117"/>
      <c r="O1087" s="117"/>
      <c r="P1087" s="117"/>
      <c r="Q1087" s="117"/>
      <c r="R1087" s="117"/>
      <c r="S1087" s="117"/>
      <c r="T1087" s="254"/>
      <c r="U1087" s="646"/>
      <c r="V1087" s="646"/>
      <c r="W1087" s="114"/>
      <c r="X1087" s="254"/>
      <c r="Y1087" s="224" t="str">
        <f t="shared" si="1083"/>
        <v xml:space="preserve"> </v>
      </c>
      <c r="Z1087" s="579"/>
      <c r="AA1087" s="704"/>
      <c r="AB1087" s="119"/>
      <c r="AC1087" s="224" t="str">
        <f t="shared" si="1037"/>
        <v xml:space="preserve"> </v>
      </c>
      <c r="AD1087" s="115"/>
      <c r="AE1087" s="253"/>
      <c r="AF1087" s="704"/>
      <c r="AG1087" s="727"/>
      <c r="AH1087" s="727"/>
      <c r="AI1087" s="727"/>
      <c r="AJ1087" s="727"/>
      <c r="AK1087" s="591"/>
      <c r="AL1087" s="727"/>
      <c r="AM1087" s="727"/>
      <c r="AN1087" s="727"/>
      <c r="AO1087" s="727"/>
      <c r="AP1087" s="727"/>
      <c r="AQ1087" s="727"/>
      <c r="AR1087" s="727"/>
      <c r="AS1087" s="727"/>
      <c r="AT1087" s="727"/>
      <c r="AU1087" s="727"/>
      <c r="AV1087" s="727"/>
      <c r="AW1087" s="727"/>
      <c r="AX1087" s="727"/>
      <c r="AY1087" s="727"/>
      <c r="AZ1087" s="727"/>
      <c r="BA1087" s="727"/>
      <c r="BB1087" s="727"/>
      <c r="BC1087" s="821"/>
      <c r="BD1087" s="727"/>
      <c r="BE1087" s="727"/>
      <c r="BF1087" s="727"/>
      <c r="BG1087" s="727"/>
      <c r="BH1087" s="727"/>
      <c r="BI1087" s="727"/>
      <c r="BJ1087" s="727"/>
      <c r="BK1087" s="727"/>
      <c r="BL1087" s="821"/>
      <c r="BM1087" s="727"/>
      <c r="BN1087" s="727"/>
      <c r="BO1087" s="727"/>
      <c r="BP1087" s="727"/>
      <c r="BQ1087" s="727"/>
      <c r="BR1087" s="821"/>
      <c r="BS1087" s="727"/>
      <c r="BT1087" s="727"/>
      <c r="BU1087" s="727"/>
      <c r="BV1087" s="591"/>
      <c r="BW1087" s="224" t="str">
        <f t="shared" si="1095"/>
        <v xml:space="preserve"> </v>
      </c>
      <c r="BX1087" s="471">
        <f t="shared" si="1084"/>
        <v>996</v>
      </c>
      <c r="BY1087" s="117"/>
      <c r="BZ1087" s="117"/>
      <c r="CA1087" s="117"/>
      <c r="CB1087" s="117"/>
      <c r="CC1087" s="117"/>
      <c r="CD1087" s="461"/>
      <c r="CE1087" s="236"/>
      <c r="CF1087" s="224" t="str">
        <f t="shared" si="1085"/>
        <v xml:space="preserve"> </v>
      </c>
      <c r="CG1087" s="116"/>
      <c r="CH1087" s="117"/>
      <c r="CI1087" s="117"/>
      <c r="CJ1087" s="117"/>
      <c r="CK1087" s="472"/>
      <c r="CL1087" s="472"/>
      <c r="CM1087" s="472"/>
      <c r="CN1087" s="472"/>
      <c r="CO1087" s="117"/>
      <c r="CP1087" s="253"/>
      <c r="CQ1087" s="120"/>
      <c r="CR1087" s="224" t="str" cm="1">
        <f t="array" ref="CR1087">IF(AND(SUM(COUNTIF(CG1087:CM1087,{"*不明*","*その他*"})+COUNTIF(CO1087:CP1087,{"*不明*","*その他*"}))&gt;0,CQ1087=""),"その他・不明の場合,10)具体的内容、理由を記入",IF(OR(AND(CI1087=CI$65,COUNTA(CJ1087:CM1087)&lt;4),AND(OR(CI1087=CI$63,CI1087=CI$64,CI1087=CI$66,CI1087=CI$67,CI1087=CI$68,CI1087=""),COUNTA(CJ1087:CM1087)&gt;0)),"3)介護保険認定済→要介護度、認知症自立度、寝たきり度、介護保険サービス記入",IF(OR(AND(OR(CM1087=CM$63,CM1087=CM$64),CN1087=""),AND(OR(CM1087=CM$65,CM1087=CM$66),CN1087&lt;&gt;"")),"7)介護保険サービス受けている/過去受けていた→具体的内容記入"," ")))</f>
        <v xml:space="preserve"> </v>
      </c>
      <c r="CS1087" s="224" t="str">
        <f t="shared" si="1086"/>
        <v xml:space="preserve"> </v>
      </c>
      <c r="CT1087" s="116"/>
      <c r="CU1087" s="253"/>
      <c r="CV1087" s="117"/>
      <c r="CW1087" s="117"/>
      <c r="CX1087" s="253"/>
      <c r="CY1087" s="117"/>
      <c r="CZ1087" s="117"/>
      <c r="DA1087" s="253"/>
      <c r="DB1087" s="117"/>
      <c r="DC1087" s="224" t="str">
        <f t="shared" si="1087"/>
        <v xml:space="preserve"> </v>
      </c>
      <c r="DD1087" s="224" t="str">
        <f t="shared" si="1088"/>
        <v xml:space="preserve"> </v>
      </c>
      <c r="DE1087" s="224" t="str">
        <f t="shared" si="1038"/>
        <v xml:space="preserve"> </v>
      </c>
      <c r="DF1087" s="121"/>
      <c r="DG1087" s="114"/>
      <c r="DH1087" s="704"/>
      <c r="DI1087" s="119"/>
      <c r="DJ1087" s="187"/>
      <c r="DK1087" s="254"/>
      <c r="DL1087" s="224" t="str">
        <f t="shared" si="1039"/>
        <v xml:space="preserve"> </v>
      </c>
      <c r="DM1087" s="224" t="str">
        <f t="shared" si="1089"/>
        <v xml:space="preserve"> </v>
      </c>
      <c r="DN1087" s="474"/>
      <c r="DO1087" s="117"/>
      <c r="DP1087" s="117"/>
      <c r="DQ1087" s="117"/>
      <c r="DR1087" s="117"/>
      <c r="DS1087" s="117"/>
      <c r="DT1087" s="254"/>
      <c r="DU1087" s="476"/>
      <c r="DV1087" s="224" t="str">
        <f t="shared" si="1040"/>
        <v xml:space="preserve"> </v>
      </c>
      <c r="DW1087" s="115"/>
      <c r="DX1087" s="470"/>
      <c r="DY1087" s="117"/>
      <c r="DZ1087" s="704"/>
      <c r="EA1087" s="224" t="str">
        <f t="shared" si="1041"/>
        <v xml:space="preserve"> </v>
      </c>
      <c r="EB1087" s="906"/>
      <c r="EC1087" s="904"/>
      <c r="ED1087" s="904"/>
      <c r="EE1087" s="904"/>
      <c r="EF1087" s="904"/>
      <c r="EG1087" s="904"/>
      <c r="EH1087" s="904"/>
      <c r="EI1087" s="904"/>
      <c r="EJ1087" s="904"/>
      <c r="EK1087" s="905"/>
      <c r="EL1087" s="80"/>
      <c r="EM1087" s="224" t="str">
        <f t="shared" si="1090"/>
        <v xml:space="preserve"> </v>
      </c>
      <c r="EN1087" s="224" t="str">
        <f t="shared" si="1091"/>
        <v xml:space="preserve"> </v>
      </c>
      <c r="EO1087" s="115"/>
      <c r="EP1087" s="1050"/>
      <c r="EQ1087" s="253"/>
      <c r="ER1087" s="117"/>
      <c r="ES1087" s="1258">
        <f t="shared" si="1092"/>
        <v>996</v>
      </c>
      <c r="ET1087" s="224" t="str">
        <f t="shared" si="1093"/>
        <v xml:space="preserve"> </v>
      </c>
      <c r="EU1087" s="477" t="str">
        <f t="shared" si="1094"/>
        <v/>
      </c>
      <c r="EV1087" s="1334" t="str">
        <f t="shared" si="1036"/>
        <v xml:space="preserve"> </v>
      </c>
      <c r="EW1087" s="1332" t="str">
        <f t="shared" si="1080"/>
        <v/>
      </c>
      <c r="EX1087" s="1275" t="str">
        <f t="shared" si="1062"/>
        <v/>
      </c>
      <c r="EY1087" s="1275" t="str">
        <f t="shared" si="1063"/>
        <v/>
      </c>
      <c r="EZ1087" s="1275" t="str">
        <f t="shared" si="1064"/>
        <v/>
      </c>
      <c r="FA1087" s="1275" t="str">
        <f t="shared" si="1065"/>
        <v/>
      </c>
      <c r="FB1087" s="1275" t="str">
        <f t="shared" si="1066"/>
        <v/>
      </c>
      <c r="FC1087" s="1333" t="str">
        <f t="shared" si="1067"/>
        <v/>
      </c>
      <c r="FE1087" s="1234" t="str">
        <f t="shared" si="1068"/>
        <v xml:space="preserve"> </v>
      </c>
      <c r="FF1087" s="1234" t="str">
        <f t="shared" si="1069"/>
        <v xml:space="preserve"> </v>
      </c>
      <c r="FG1087" s="1234" t="str">
        <f t="shared" si="1070"/>
        <v xml:space="preserve"> </v>
      </c>
      <c r="FH1087" s="1234" t="str">
        <f t="shared" si="1071"/>
        <v xml:space="preserve"> </v>
      </c>
      <c r="FI1087" s="1234" t="str">
        <f t="shared" si="1042"/>
        <v xml:space="preserve"> </v>
      </c>
      <c r="FJ1087" s="1234" t="str">
        <f t="shared" si="1072"/>
        <v xml:space="preserve"> </v>
      </c>
      <c r="FK1087" s="1234">
        <f t="shared" si="1043"/>
        <v>0</v>
      </c>
      <c r="FL1087" s="1227"/>
      <c r="FM1087" s="1234" t="str">
        <f t="shared" si="1044"/>
        <v xml:space="preserve"> </v>
      </c>
      <c r="FN1087" s="1234" t="str">
        <f t="shared" si="1045"/>
        <v xml:space="preserve"> </v>
      </c>
      <c r="FO1087" s="1234" t="str">
        <f t="shared" si="1073"/>
        <v xml:space="preserve"> </v>
      </c>
      <c r="FP1087" s="1234" t="str">
        <f t="shared" si="1074"/>
        <v xml:space="preserve"> </v>
      </c>
      <c r="FQ1087" s="1234" t="str">
        <f t="shared" si="1046"/>
        <v xml:space="preserve"> </v>
      </c>
      <c r="FR1087" s="1234" t="str">
        <f t="shared" si="1075"/>
        <v xml:space="preserve"> </v>
      </c>
      <c r="FS1087" s="1234">
        <f t="shared" si="1081"/>
        <v>0</v>
      </c>
      <c r="FT1087" s="1227"/>
      <c r="FU1087" s="1234" t="str">
        <f t="shared" si="1076"/>
        <v xml:space="preserve"> </v>
      </c>
      <c r="FV1087" s="1234" t="str">
        <f t="shared" si="1077"/>
        <v xml:space="preserve"> </v>
      </c>
      <c r="FW1087" s="1234" t="str">
        <f t="shared" si="1078"/>
        <v xml:space="preserve"> </v>
      </c>
      <c r="FX1087" s="1234" t="str">
        <f t="shared" si="1047"/>
        <v xml:space="preserve"> </v>
      </c>
      <c r="FY1087" s="1234" t="str">
        <f t="shared" si="1048"/>
        <v xml:space="preserve"> </v>
      </c>
      <c r="FZ1087" s="1234" t="str">
        <f t="shared" si="1079"/>
        <v xml:space="preserve"> </v>
      </c>
      <c r="GA1087" s="1234">
        <f t="shared" si="1049"/>
        <v>0</v>
      </c>
      <c r="GB1087" s="1227"/>
      <c r="GC1087" s="1234" t="str">
        <f t="shared" si="1050"/>
        <v xml:space="preserve"> </v>
      </c>
      <c r="GD1087" s="1234" t="str">
        <f t="shared" si="1051"/>
        <v xml:space="preserve"> </v>
      </c>
      <c r="GE1087" s="1234" t="str">
        <f t="shared" si="1052"/>
        <v xml:space="preserve"> </v>
      </c>
      <c r="GF1087" s="1234" t="str">
        <f t="shared" si="1053"/>
        <v xml:space="preserve"> </v>
      </c>
      <c r="GG1087" s="1234" t="str">
        <f t="shared" si="1054"/>
        <v xml:space="preserve"> </v>
      </c>
      <c r="GH1087" s="1234" t="str">
        <f t="shared" si="1055"/>
        <v xml:space="preserve"> </v>
      </c>
      <c r="GI1087" s="1234" t="str">
        <f t="shared" si="1056"/>
        <v xml:space="preserve"> </v>
      </c>
      <c r="GJ1087" s="1234" t="str">
        <f t="shared" si="1057"/>
        <v xml:space="preserve"> </v>
      </c>
      <c r="GK1087" s="1234" t="str">
        <f t="shared" si="1058"/>
        <v xml:space="preserve"> </v>
      </c>
      <c r="GL1087" s="1234" t="str">
        <f t="shared" si="1059"/>
        <v xml:space="preserve"> </v>
      </c>
      <c r="GM1087" s="1234" t="str">
        <f t="shared" si="1060"/>
        <v xml:space="preserve"> </v>
      </c>
      <c r="GN1087" s="1234">
        <f t="shared" si="1061"/>
        <v>0</v>
      </c>
    </row>
    <row r="1088" spans="1:196" s="100" customFormat="1" ht="27" customHeight="1" thickTop="1" thickBot="1">
      <c r="A1088" s="1208">
        <f>【A票】【D票】!$D$10</f>
        <v>0</v>
      </c>
      <c r="B1088" s="1212">
        <f>【A票】【D票】!$H$10</f>
        <v>0</v>
      </c>
      <c r="C1088" s="1213" t="str">
        <f>【A票】【D票】!$K$10</f>
        <v xml:space="preserve"> </v>
      </c>
      <c r="D1088" s="1214">
        <f t="shared" si="1035"/>
        <v>997</v>
      </c>
      <c r="E1088" s="914"/>
      <c r="F1088" s="467"/>
      <c r="G1088" s="469"/>
      <c r="H1088" s="224" t="str">
        <f t="shared" si="1082"/>
        <v xml:space="preserve"> </v>
      </c>
      <c r="I1088" s="704"/>
      <c r="J1088" s="117"/>
      <c r="K1088" s="117"/>
      <c r="L1088" s="117"/>
      <c r="M1088" s="117"/>
      <c r="N1088" s="117"/>
      <c r="O1088" s="117"/>
      <c r="P1088" s="117"/>
      <c r="Q1088" s="117"/>
      <c r="R1088" s="117"/>
      <c r="S1088" s="117"/>
      <c r="T1088" s="254"/>
      <c r="U1088" s="646"/>
      <c r="V1088" s="646"/>
      <c r="W1088" s="114"/>
      <c r="X1088" s="254"/>
      <c r="Y1088" s="224" t="str">
        <f t="shared" si="1083"/>
        <v xml:space="preserve"> </v>
      </c>
      <c r="Z1088" s="579"/>
      <c r="AA1088" s="704"/>
      <c r="AB1088" s="119"/>
      <c r="AC1088" s="224" t="str">
        <f t="shared" si="1037"/>
        <v xml:space="preserve"> </v>
      </c>
      <c r="AD1088" s="115"/>
      <c r="AE1088" s="253"/>
      <c r="AF1088" s="704"/>
      <c r="AG1088" s="727"/>
      <c r="AH1088" s="727"/>
      <c r="AI1088" s="727"/>
      <c r="AJ1088" s="727"/>
      <c r="AK1088" s="591"/>
      <c r="AL1088" s="727"/>
      <c r="AM1088" s="727"/>
      <c r="AN1088" s="727"/>
      <c r="AO1088" s="727"/>
      <c r="AP1088" s="727"/>
      <c r="AQ1088" s="727"/>
      <c r="AR1088" s="727"/>
      <c r="AS1088" s="727"/>
      <c r="AT1088" s="727"/>
      <c r="AU1088" s="727"/>
      <c r="AV1088" s="727"/>
      <c r="AW1088" s="727"/>
      <c r="AX1088" s="727"/>
      <c r="AY1088" s="727"/>
      <c r="AZ1088" s="727"/>
      <c r="BA1088" s="727"/>
      <c r="BB1088" s="727"/>
      <c r="BC1088" s="821"/>
      <c r="BD1088" s="727"/>
      <c r="BE1088" s="727"/>
      <c r="BF1088" s="727"/>
      <c r="BG1088" s="727"/>
      <c r="BH1088" s="727"/>
      <c r="BI1088" s="727"/>
      <c r="BJ1088" s="727"/>
      <c r="BK1088" s="727"/>
      <c r="BL1088" s="821"/>
      <c r="BM1088" s="727"/>
      <c r="BN1088" s="727"/>
      <c r="BO1088" s="727"/>
      <c r="BP1088" s="727"/>
      <c r="BQ1088" s="727"/>
      <c r="BR1088" s="821"/>
      <c r="BS1088" s="727"/>
      <c r="BT1088" s="727"/>
      <c r="BU1088" s="727"/>
      <c r="BV1088" s="591"/>
      <c r="BW1088" s="224" t="str">
        <f t="shared" si="1095"/>
        <v xml:space="preserve"> </v>
      </c>
      <c r="BX1088" s="471">
        <f t="shared" si="1084"/>
        <v>997</v>
      </c>
      <c r="BY1088" s="117"/>
      <c r="BZ1088" s="117"/>
      <c r="CA1088" s="117"/>
      <c r="CB1088" s="117"/>
      <c r="CC1088" s="117"/>
      <c r="CD1088" s="461"/>
      <c r="CE1088" s="236"/>
      <c r="CF1088" s="224" t="str">
        <f t="shared" si="1085"/>
        <v xml:space="preserve"> </v>
      </c>
      <c r="CG1088" s="116"/>
      <c r="CH1088" s="117"/>
      <c r="CI1088" s="117"/>
      <c r="CJ1088" s="117"/>
      <c r="CK1088" s="472"/>
      <c r="CL1088" s="472"/>
      <c r="CM1088" s="472"/>
      <c r="CN1088" s="472"/>
      <c r="CO1088" s="117"/>
      <c r="CP1088" s="253"/>
      <c r="CQ1088" s="120"/>
      <c r="CR1088" s="224" t="str" cm="1">
        <f t="array" ref="CR1088">IF(AND(SUM(COUNTIF(CG1088:CM1088,{"*不明*","*その他*"})+COUNTIF(CO1088:CP1088,{"*不明*","*その他*"}))&gt;0,CQ1088=""),"その他・不明の場合,10)具体的内容、理由を記入",IF(OR(AND(CI1088=CI$65,COUNTA(CJ1088:CM1088)&lt;4),AND(OR(CI1088=CI$63,CI1088=CI$64,CI1088=CI$66,CI1088=CI$67,CI1088=CI$68,CI1088=""),COUNTA(CJ1088:CM1088)&gt;0)),"3)介護保険認定済→要介護度、認知症自立度、寝たきり度、介護保険サービス記入",IF(OR(AND(OR(CM1088=CM$63,CM1088=CM$64),CN1088=""),AND(OR(CM1088=CM$65,CM1088=CM$66),CN1088&lt;&gt;"")),"7)介護保険サービス受けている/過去受けていた→具体的内容記入"," ")))</f>
        <v xml:space="preserve"> </v>
      </c>
      <c r="CS1088" s="224" t="str">
        <f t="shared" si="1086"/>
        <v xml:space="preserve"> </v>
      </c>
      <c r="CT1088" s="116"/>
      <c r="CU1088" s="253"/>
      <c r="CV1088" s="117"/>
      <c r="CW1088" s="117"/>
      <c r="CX1088" s="253"/>
      <c r="CY1088" s="117"/>
      <c r="CZ1088" s="117"/>
      <c r="DA1088" s="253"/>
      <c r="DB1088" s="117"/>
      <c r="DC1088" s="224" t="str">
        <f t="shared" si="1087"/>
        <v xml:space="preserve"> </v>
      </c>
      <c r="DD1088" s="224" t="str">
        <f t="shared" si="1088"/>
        <v xml:space="preserve"> </v>
      </c>
      <c r="DE1088" s="224" t="str">
        <f t="shared" si="1038"/>
        <v xml:space="preserve"> </v>
      </c>
      <c r="DF1088" s="121"/>
      <c r="DG1088" s="114"/>
      <c r="DH1088" s="704"/>
      <c r="DI1088" s="119"/>
      <c r="DJ1088" s="187"/>
      <c r="DK1088" s="254"/>
      <c r="DL1088" s="224" t="str">
        <f t="shared" si="1039"/>
        <v xml:space="preserve"> </v>
      </c>
      <c r="DM1088" s="224" t="str">
        <f t="shared" si="1089"/>
        <v xml:space="preserve"> </v>
      </c>
      <c r="DN1088" s="474"/>
      <c r="DO1088" s="117"/>
      <c r="DP1088" s="117"/>
      <c r="DQ1088" s="117"/>
      <c r="DR1088" s="117"/>
      <c r="DS1088" s="117"/>
      <c r="DT1088" s="254"/>
      <c r="DU1088" s="476"/>
      <c r="DV1088" s="224" t="str">
        <f t="shared" si="1040"/>
        <v xml:space="preserve"> </v>
      </c>
      <c r="DW1088" s="115"/>
      <c r="DX1088" s="470"/>
      <c r="DY1088" s="117"/>
      <c r="DZ1088" s="704"/>
      <c r="EA1088" s="224" t="str">
        <f t="shared" si="1041"/>
        <v xml:space="preserve"> </v>
      </c>
      <c r="EB1088" s="906"/>
      <c r="EC1088" s="904"/>
      <c r="ED1088" s="904"/>
      <c r="EE1088" s="904"/>
      <c r="EF1088" s="904"/>
      <c r="EG1088" s="904"/>
      <c r="EH1088" s="904"/>
      <c r="EI1088" s="904"/>
      <c r="EJ1088" s="904"/>
      <c r="EK1088" s="905"/>
      <c r="EL1088" s="80"/>
      <c r="EM1088" s="224" t="str">
        <f t="shared" si="1090"/>
        <v xml:space="preserve"> </v>
      </c>
      <c r="EN1088" s="224" t="str">
        <f t="shared" si="1091"/>
        <v xml:space="preserve"> </v>
      </c>
      <c r="EO1088" s="115"/>
      <c r="EP1088" s="1050"/>
      <c r="EQ1088" s="253"/>
      <c r="ER1088" s="117"/>
      <c r="ES1088" s="1258">
        <f t="shared" si="1092"/>
        <v>997</v>
      </c>
      <c r="ET1088" s="224" t="str">
        <f t="shared" si="1093"/>
        <v xml:space="preserve"> </v>
      </c>
      <c r="EU1088" s="477" t="str">
        <f t="shared" si="1094"/>
        <v/>
      </c>
      <c r="EV1088" s="1334" t="str">
        <f t="shared" si="1036"/>
        <v xml:space="preserve"> </v>
      </c>
      <c r="EW1088" s="1332" t="str">
        <f t="shared" si="1080"/>
        <v/>
      </c>
      <c r="EX1088" s="1275" t="str">
        <f t="shared" si="1062"/>
        <v/>
      </c>
      <c r="EY1088" s="1275" t="str">
        <f t="shared" si="1063"/>
        <v/>
      </c>
      <c r="EZ1088" s="1275" t="str">
        <f t="shared" si="1064"/>
        <v/>
      </c>
      <c r="FA1088" s="1275" t="str">
        <f t="shared" si="1065"/>
        <v/>
      </c>
      <c r="FB1088" s="1275" t="str">
        <f t="shared" si="1066"/>
        <v/>
      </c>
      <c r="FC1088" s="1333" t="str">
        <f t="shared" si="1067"/>
        <v/>
      </c>
      <c r="FE1088" s="1234" t="str">
        <f t="shared" si="1068"/>
        <v xml:space="preserve"> </v>
      </c>
      <c r="FF1088" s="1234" t="str">
        <f t="shared" si="1069"/>
        <v xml:space="preserve"> </v>
      </c>
      <c r="FG1088" s="1234" t="str">
        <f t="shared" si="1070"/>
        <v xml:space="preserve"> </v>
      </c>
      <c r="FH1088" s="1234" t="str">
        <f t="shared" si="1071"/>
        <v xml:space="preserve"> </v>
      </c>
      <c r="FI1088" s="1234" t="str">
        <f t="shared" si="1042"/>
        <v xml:space="preserve"> </v>
      </c>
      <c r="FJ1088" s="1234" t="str">
        <f t="shared" si="1072"/>
        <v xml:space="preserve"> </v>
      </c>
      <c r="FK1088" s="1234">
        <f t="shared" si="1043"/>
        <v>0</v>
      </c>
      <c r="FL1088" s="1227"/>
      <c r="FM1088" s="1234" t="str">
        <f t="shared" si="1044"/>
        <v xml:space="preserve"> </v>
      </c>
      <c r="FN1088" s="1234" t="str">
        <f t="shared" si="1045"/>
        <v xml:space="preserve"> </v>
      </c>
      <c r="FO1088" s="1234" t="str">
        <f t="shared" si="1073"/>
        <v xml:space="preserve"> </v>
      </c>
      <c r="FP1088" s="1234" t="str">
        <f t="shared" si="1074"/>
        <v xml:space="preserve"> </v>
      </c>
      <c r="FQ1088" s="1234" t="str">
        <f t="shared" si="1046"/>
        <v xml:space="preserve"> </v>
      </c>
      <c r="FR1088" s="1234" t="str">
        <f t="shared" si="1075"/>
        <v xml:space="preserve"> </v>
      </c>
      <c r="FS1088" s="1234">
        <f t="shared" si="1081"/>
        <v>0</v>
      </c>
      <c r="FT1088" s="1227"/>
      <c r="FU1088" s="1234" t="str">
        <f t="shared" si="1076"/>
        <v xml:space="preserve"> </v>
      </c>
      <c r="FV1088" s="1234" t="str">
        <f t="shared" si="1077"/>
        <v xml:space="preserve"> </v>
      </c>
      <c r="FW1088" s="1234" t="str">
        <f t="shared" si="1078"/>
        <v xml:space="preserve"> </v>
      </c>
      <c r="FX1088" s="1234" t="str">
        <f t="shared" si="1047"/>
        <v xml:space="preserve"> </v>
      </c>
      <c r="FY1088" s="1234" t="str">
        <f t="shared" si="1048"/>
        <v xml:space="preserve"> </v>
      </c>
      <c r="FZ1088" s="1234" t="str">
        <f t="shared" si="1079"/>
        <v xml:space="preserve"> </v>
      </c>
      <c r="GA1088" s="1234">
        <f t="shared" si="1049"/>
        <v>0</v>
      </c>
      <c r="GB1088" s="1227"/>
      <c r="GC1088" s="1234" t="str">
        <f t="shared" si="1050"/>
        <v xml:space="preserve"> </v>
      </c>
      <c r="GD1088" s="1234" t="str">
        <f t="shared" si="1051"/>
        <v xml:space="preserve"> </v>
      </c>
      <c r="GE1088" s="1234" t="str">
        <f t="shared" si="1052"/>
        <v xml:space="preserve"> </v>
      </c>
      <c r="GF1088" s="1234" t="str">
        <f t="shared" si="1053"/>
        <v xml:space="preserve"> </v>
      </c>
      <c r="GG1088" s="1234" t="str">
        <f t="shared" si="1054"/>
        <v xml:space="preserve"> </v>
      </c>
      <c r="GH1088" s="1234" t="str">
        <f t="shared" si="1055"/>
        <v xml:space="preserve"> </v>
      </c>
      <c r="GI1088" s="1234" t="str">
        <f t="shared" si="1056"/>
        <v xml:space="preserve"> </v>
      </c>
      <c r="GJ1088" s="1234" t="str">
        <f t="shared" si="1057"/>
        <v xml:space="preserve"> </v>
      </c>
      <c r="GK1088" s="1234" t="str">
        <f t="shared" si="1058"/>
        <v xml:space="preserve"> </v>
      </c>
      <c r="GL1088" s="1234" t="str">
        <f t="shared" si="1059"/>
        <v xml:space="preserve"> </v>
      </c>
      <c r="GM1088" s="1234" t="str">
        <f t="shared" si="1060"/>
        <v xml:space="preserve"> </v>
      </c>
      <c r="GN1088" s="1234">
        <f t="shared" si="1061"/>
        <v>0</v>
      </c>
    </row>
    <row r="1089" spans="1:196" s="100" customFormat="1" ht="27" customHeight="1" thickTop="1" thickBot="1">
      <c r="A1089" s="1208">
        <f>【A票】【D票】!$D$10</f>
        <v>0</v>
      </c>
      <c r="B1089" s="1212">
        <f>【A票】【D票】!$H$10</f>
        <v>0</v>
      </c>
      <c r="C1089" s="1213" t="str">
        <f>【A票】【D票】!$K$10</f>
        <v xml:space="preserve"> </v>
      </c>
      <c r="D1089" s="1214">
        <f t="shared" si="1035"/>
        <v>998</v>
      </c>
      <c r="E1089" s="914"/>
      <c r="F1089" s="467"/>
      <c r="G1089" s="469"/>
      <c r="H1089" s="224" t="str">
        <f t="shared" si="1082"/>
        <v xml:space="preserve"> </v>
      </c>
      <c r="I1089" s="704"/>
      <c r="J1089" s="117"/>
      <c r="K1089" s="117"/>
      <c r="L1089" s="117"/>
      <c r="M1089" s="117"/>
      <c r="N1089" s="117"/>
      <c r="O1089" s="117"/>
      <c r="P1089" s="117"/>
      <c r="Q1089" s="117"/>
      <c r="R1089" s="117"/>
      <c r="S1089" s="117"/>
      <c r="T1089" s="254"/>
      <c r="U1089" s="646"/>
      <c r="V1089" s="646"/>
      <c r="W1089" s="114"/>
      <c r="X1089" s="254"/>
      <c r="Y1089" s="224" t="str">
        <f t="shared" si="1083"/>
        <v xml:space="preserve"> </v>
      </c>
      <c r="Z1089" s="579"/>
      <c r="AA1089" s="704"/>
      <c r="AB1089" s="119"/>
      <c r="AC1089" s="224" t="str">
        <f t="shared" si="1037"/>
        <v xml:space="preserve"> </v>
      </c>
      <c r="AD1089" s="115"/>
      <c r="AE1089" s="253"/>
      <c r="AF1089" s="704"/>
      <c r="AG1089" s="727"/>
      <c r="AH1089" s="727"/>
      <c r="AI1089" s="727"/>
      <c r="AJ1089" s="727"/>
      <c r="AK1089" s="591"/>
      <c r="AL1089" s="727"/>
      <c r="AM1089" s="727"/>
      <c r="AN1089" s="727"/>
      <c r="AO1089" s="727"/>
      <c r="AP1089" s="727"/>
      <c r="AQ1089" s="727"/>
      <c r="AR1089" s="727"/>
      <c r="AS1089" s="727"/>
      <c r="AT1089" s="727"/>
      <c r="AU1089" s="727"/>
      <c r="AV1089" s="727"/>
      <c r="AW1089" s="727"/>
      <c r="AX1089" s="727"/>
      <c r="AY1089" s="727"/>
      <c r="AZ1089" s="727"/>
      <c r="BA1089" s="727"/>
      <c r="BB1089" s="727"/>
      <c r="BC1089" s="821"/>
      <c r="BD1089" s="727"/>
      <c r="BE1089" s="727"/>
      <c r="BF1089" s="727"/>
      <c r="BG1089" s="727"/>
      <c r="BH1089" s="727"/>
      <c r="BI1089" s="727"/>
      <c r="BJ1089" s="727"/>
      <c r="BK1089" s="727"/>
      <c r="BL1089" s="821"/>
      <c r="BM1089" s="727"/>
      <c r="BN1089" s="727"/>
      <c r="BO1089" s="727"/>
      <c r="BP1089" s="727"/>
      <c r="BQ1089" s="727"/>
      <c r="BR1089" s="821"/>
      <c r="BS1089" s="727"/>
      <c r="BT1089" s="727"/>
      <c r="BU1089" s="727"/>
      <c r="BV1089" s="591"/>
      <c r="BW1089" s="224" t="str">
        <f t="shared" si="1095"/>
        <v xml:space="preserve"> </v>
      </c>
      <c r="BX1089" s="471">
        <f t="shared" si="1084"/>
        <v>998</v>
      </c>
      <c r="BY1089" s="117"/>
      <c r="BZ1089" s="117"/>
      <c r="CA1089" s="117"/>
      <c r="CB1089" s="117"/>
      <c r="CC1089" s="117"/>
      <c r="CD1089" s="461"/>
      <c r="CE1089" s="236"/>
      <c r="CF1089" s="224" t="str">
        <f t="shared" si="1085"/>
        <v xml:space="preserve"> </v>
      </c>
      <c r="CG1089" s="116"/>
      <c r="CH1089" s="117"/>
      <c r="CI1089" s="117"/>
      <c r="CJ1089" s="117"/>
      <c r="CK1089" s="472"/>
      <c r="CL1089" s="472"/>
      <c r="CM1089" s="472"/>
      <c r="CN1089" s="472"/>
      <c r="CO1089" s="117"/>
      <c r="CP1089" s="253"/>
      <c r="CQ1089" s="120"/>
      <c r="CR1089" s="224" t="str" cm="1">
        <f t="array" ref="CR1089">IF(AND(SUM(COUNTIF(CG1089:CM1089,{"*不明*","*その他*"})+COUNTIF(CO1089:CP1089,{"*不明*","*その他*"}))&gt;0,CQ1089=""),"その他・不明の場合,10)具体的内容、理由を記入",IF(OR(AND(CI1089=CI$65,COUNTA(CJ1089:CM1089)&lt;4),AND(OR(CI1089=CI$63,CI1089=CI$64,CI1089=CI$66,CI1089=CI$67,CI1089=CI$68,CI1089=""),COUNTA(CJ1089:CM1089)&gt;0)),"3)介護保険認定済→要介護度、認知症自立度、寝たきり度、介護保険サービス記入",IF(OR(AND(OR(CM1089=CM$63,CM1089=CM$64),CN1089=""),AND(OR(CM1089=CM$65,CM1089=CM$66),CN1089&lt;&gt;"")),"7)介護保険サービス受けている/過去受けていた→具体的内容記入"," ")))</f>
        <v xml:space="preserve"> </v>
      </c>
      <c r="CS1089" s="224" t="str">
        <f t="shared" si="1086"/>
        <v xml:space="preserve"> </v>
      </c>
      <c r="CT1089" s="116"/>
      <c r="CU1089" s="253"/>
      <c r="CV1089" s="117"/>
      <c r="CW1089" s="117"/>
      <c r="CX1089" s="253"/>
      <c r="CY1089" s="117"/>
      <c r="CZ1089" s="117"/>
      <c r="DA1089" s="253"/>
      <c r="DB1089" s="117"/>
      <c r="DC1089" s="224" t="str">
        <f t="shared" si="1087"/>
        <v xml:space="preserve"> </v>
      </c>
      <c r="DD1089" s="224" t="str">
        <f t="shared" si="1088"/>
        <v xml:space="preserve"> </v>
      </c>
      <c r="DE1089" s="224" t="str">
        <f t="shared" si="1038"/>
        <v xml:space="preserve"> </v>
      </c>
      <c r="DF1089" s="121"/>
      <c r="DG1089" s="114"/>
      <c r="DH1089" s="704"/>
      <c r="DI1089" s="119"/>
      <c r="DJ1089" s="187"/>
      <c r="DK1089" s="254"/>
      <c r="DL1089" s="224" t="str">
        <f t="shared" si="1039"/>
        <v xml:space="preserve"> </v>
      </c>
      <c r="DM1089" s="224" t="str">
        <f t="shared" si="1089"/>
        <v xml:space="preserve"> </v>
      </c>
      <c r="DN1089" s="474"/>
      <c r="DO1089" s="117"/>
      <c r="DP1089" s="117"/>
      <c r="DQ1089" s="117"/>
      <c r="DR1089" s="117"/>
      <c r="DS1089" s="117"/>
      <c r="DT1089" s="254"/>
      <c r="DU1089" s="476"/>
      <c r="DV1089" s="224" t="str">
        <f t="shared" si="1040"/>
        <v xml:space="preserve"> </v>
      </c>
      <c r="DW1089" s="115"/>
      <c r="DX1089" s="470"/>
      <c r="DY1089" s="117"/>
      <c r="DZ1089" s="704"/>
      <c r="EA1089" s="224" t="str">
        <f t="shared" si="1041"/>
        <v xml:space="preserve"> </v>
      </c>
      <c r="EB1089" s="906"/>
      <c r="EC1089" s="904"/>
      <c r="ED1089" s="904"/>
      <c r="EE1089" s="904"/>
      <c r="EF1089" s="904"/>
      <c r="EG1089" s="904"/>
      <c r="EH1089" s="904"/>
      <c r="EI1089" s="904"/>
      <c r="EJ1089" s="904"/>
      <c r="EK1089" s="905"/>
      <c r="EL1089" s="80"/>
      <c r="EM1089" s="224" t="str">
        <f t="shared" si="1090"/>
        <v xml:space="preserve"> </v>
      </c>
      <c r="EN1089" s="224" t="str">
        <f t="shared" si="1091"/>
        <v xml:space="preserve"> </v>
      </c>
      <c r="EO1089" s="115"/>
      <c r="EP1089" s="1050"/>
      <c r="EQ1089" s="253"/>
      <c r="ER1089" s="117"/>
      <c r="ES1089" s="1258">
        <f t="shared" si="1092"/>
        <v>998</v>
      </c>
      <c r="ET1089" s="224" t="str">
        <f t="shared" si="1093"/>
        <v xml:space="preserve"> </v>
      </c>
      <c r="EU1089" s="477" t="str">
        <f t="shared" si="1094"/>
        <v/>
      </c>
      <c r="EV1089" s="1334" t="str">
        <f t="shared" si="1036"/>
        <v xml:space="preserve"> </v>
      </c>
      <c r="EW1089" s="1332" t="str">
        <f t="shared" si="1080"/>
        <v/>
      </c>
      <c r="EX1089" s="1275" t="str">
        <f t="shared" si="1062"/>
        <v/>
      </c>
      <c r="EY1089" s="1275" t="str">
        <f t="shared" si="1063"/>
        <v/>
      </c>
      <c r="EZ1089" s="1275" t="str">
        <f t="shared" si="1064"/>
        <v/>
      </c>
      <c r="FA1089" s="1275" t="str">
        <f t="shared" si="1065"/>
        <v/>
      </c>
      <c r="FB1089" s="1275" t="str">
        <f t="shared" si="1066"/>
        <v/>
      </c>
      <c r="FC1089" s="1333" t="str">
        <f t="shared" si="1067"/>
        <v/>
      </c>
      <c r="FE1089" s="1234" t="str">
        <f t="shared" si="1068"/>
        <v xml:space="preserve"> </v>
      </c>
      <c r="FF1089" s="1234" t="str">
        <f t="shared" si="1069"/>
        <v xml:space="preserve"> </v>
      </c>
      <c r="FG1089" s="1234" t="str">
        <f t="shared" si="1070"/>
        <v xml:space="preserve"> </v>
      </c>
      <c r="FH1089" s="1234" t="str">
        <f t="shared" si="1071"/>
        <v xml:space="preserve"> </v>
      </c>
      <c r="FI1089" s="1234" t="str">
        <f t="shared" si="1042"/>
        <v xml:space="preserve"> </v>
      </c>
      <c r="FJ1089" s="1234" t="str">
        <f t="shared" si="1072"/>
        <v xml:space="preserve"> </v>
      </c>
      <c r="FK1089" s="1234">
        <f t="shared" si="1043"/>
        <v>0</v>
      </c>
      <c r="FL1089" s="1227"/>
      <c r="FM1089" s="1234" t="str">
        <f t="shared" si="1044"/>
        <v xml:space="preserve"> </v>
      </c>
      <c r="FN1089" s="1234" t="str">
        <f t="shared" si="1045"/>
        <v xml:space="preserve"> </v>
      </c>
      <c r="FO1089" s="1234" t="str">
        <f t="shared" si="1073"/>
        <v xml:space="preserve"> </v>
      </c>
      <c r="FP1089" s="1234" t="str">
        <f t="shared" si="1074"/>
        <v xml:space="preserve"> </v>
      </c>
      <c r="FQ1089" s="1234" t="str">
        <f t="shared" si="1046"/>
        <v xml:space="preserve"> </v>
      </c>
      <c r="FR1089" s="1234" t="str">
        <f t="shared" si="1075"/>
        <v xml:space="preserve"> </v>
      </c>
      <c r="FS1089" s="1234">
        <f t="shared" si="1081"/>
        <v>0</v>
      </c>
      <c r="FT1089" s="1227"/>
      <c r="FU1089" s="1234" t="str">
        <f t="shared" si="1076"/>
        <v xml:space="preserve"> </v>
      </c>
      <c r="FV1089" s="1234" t="str">
        <f t="shared" si="1077"/>
        <v xml:space="preserve"> </v>
      </c>
      <c r="FW1089" s="1234" t="str">
        <f t="shared" si="1078"/>
        <v xml:space="preserve"> </v>
      </c>
      <c r="FX1089" s="1234" t="str">
        <f t="shared" si="1047"/>
        <v xml:space="preserve"> </v>
      </c>
      <c r="FY1089" s="1234" t="str">
        <f t="shared" si="1048"/>
        <v xml:space="preserve"> </v>
      </c>
      <c r="FZ1089" s="1234" t="str">
        <f t="shared" si="1079"/>
        <v xml:space="preserve"> </v>
      </c>
      <c r="GA1089" s="1234">
        <f t="shared" si="1049"/>
        <v>0</v>
      </c>
      <c r="GB1089" s="1227"/>
      <c r="GC1089" s="1234" t="str">
        <f t="shared" si="1050"/>
        <v xml:space="preserve"> </v>
      </c>
      <c r="GD1089" s="1234" t="str">
        <f t="shared" si="1051"/>
        <v xml:space="preserve"> </v>
      </c>
      <c r="GE1089" s="1234" t="str">
        <f t="shared" si="1052"/>
        <v xml:space="preserve"> </v>
      </c>
      <c r="GF1089" s="1234" t="str">
        <f t="shared" si="1053"/>
        <v xml:space="preserve"> </v>
      </c>
      <c r="GG1089" s="1234" t="str">
        <f t="shared" si="1054"/>
        <v xml:space="preserve"> </v>
      </c>
      <c r="GH1089" s="1234" t="str">
        <f t="shared" si="1055"/>
        <v xml:space="preserve"> </v>
      </c>
      <c r="GI1089" s="1234" t="str">
        <f t="shared" si="1056"/>
        <v xml:space="preserve"> </v>
      </c>
      <c r="GJ1089" s="1234" t="str">
        <f t="shared" si="1057"/>
        <v xml:space="preserve"> </v>
      </c>
      <c r="GK1089" s="1234" t="str">
        <f t="shared" si="1058"/>
        <v xml:space="preserve"> </v>
      </c>
      <c r="GL1089" s="1234" t="str">
        <f t="shared" si="1059"/>
        <v xml:space="preserve"> </v>
      </c>
      <c r="GM1089" s="1234" t="str">
        <f t="shared" si="1060"/>
        <v xml:space="preserve"> </v>
      </c>
      <c r="GN1089" s="1234">
        <f t="shared" si="1061"/>
        <v>0</v>
      </c>
    </row>
    <row r="1090" spans="1:196" s="100" customFormat="1" ht="27" customHeight="1" thickTop="1" thickBot="1">
      <c r="A1090" s="1208">
        <f>【A票】【D票】!$D$10</f>
        <v>0</v>
      </c>
      <c r="B1090" s="1212">
        <f>【A票】【D票】!$H$10</f>
        <v>0</v>
      </c>
      <c r="C1090" s="1213" t="str">
        <f>【A票】【D票】!$K$10</f>
        <v xml:space="preserve"> </v>
      </c>
      <c r="D1090" s="1214">
        <f t="shared" si="1035"/>
        <v>999</v>
      </c>
      <c r="E1090" s="914"/>
      <c r="F1090" s="467"/>
      <c r="G1090" s="469"/>
      <c r="H1090" s="224" t="str">
        <f t="shared" si="1082"/>
        <v xml:space="preserve"> </v>
      </c>
      <c r="I1090" s="704"/>
      <c r="J1090" s="117"/>
      <c r="K1090" s="117"/>
      <c r="L1090" s="117"/>
      <c r="M1090" s="117"/>
      <c r="N1090" s="117"/>
      <c r="O1090" s="117"/>
      <c r="P1090" s="117"/>
      <c r="Q1090" s="117"/>
      <c r="R1090" s="117"/>
      <c r="S1090" s="117"/>
      <c r="T1090" s="254"/>
      <c r="U1090" s="646"/>
      <c r="V1090" s="646"/>
      <c r="W1090" s="114"/>
      <c r="X1090" s="254"/>
      <c r="Y1090" s="224" t="str">
        <f t="shared" si="1083"/>
        <v xml:space="preserve"> </v>
      </c>
      <c r="Z1090" s="579"/>
      <c r="AA1090" s="704"/>
      <c r="AB1090" s="119"/>
      <c r="AC1090" s="224" t="str">
        <f t="shared" si="1037"/>
        <v xml:space="preserve"> </v>
      </c>
      <c r="AD1090" s="115"/>
      <c r="AE1090" s="253"/>
      <c r="AF1090" s="704"/>
      <c r="AG1090" s="727"/>
      <c r="AH1090" s="727"/>
      <c r="AI1090" s="727"/>
      <c r="AJ1090" s="727"/>
      <c r="AK1090" s="591"/>
      <c r="AL1090" s="727"/>
      <c r="AM1090" s="727"/>
      <c r="AN1090" s="727"/>
      <c r="AO1090" s="727"/>
      <c r="AP1090" s="727"/>
      <c r="AQ1090" s="727"/>
      <c r="AR1090" s="727"/>
      <c r="AS1090" s="727"/>
      <c r="AT1090" s="727"/>
      <c r="AU1090" s="727"/>
      <c r="AV1090" s="727"/>
      <c r="AW1090" s="727"/>
      <c r="AX1090" s="727"/>
      <c r="AY1090" s="727"/>
      <c r="AZ1090" s="727"/>
      <c r="BA1090" s="727"/>
      <c r="BB1090" s="727"/>
      <c r="BC1090" s="821"/>
      <c r="BD1090" s="727"/>
      <c r="BE1090" s="727"/>
      <c r="BF1090" s="727"/>
      <c r="BG1090" s="727"/>
      <c r="BH1090" s="727"/>
      <c r="BI1090" s="727"/>
      <c r="BJ1090" s="727"/>
      <c r="BK1090" s="727"/>
      <c r="BL1090" s="821"/>
      <c r="BM1090" s="727"/>
      <c r="BN1090" s="727"/>
      <c r="BO1090" s="727"/>
      <c r="BP1090" s="727"/>
      <c r="BQ1090" s="727"/>
      <c r="BR1090" s="821"/>
      <c r="BS1090" s="727"/>
      <c r="BT1090" s="727"/>
      <c r="BU1090" s="727"/>
      <c r="BV1090" s="591"/>
      <c r="BW1090" s="224" t="str">
        <f t="shared" si="1095"/>
        <v xml:space="preserve"> </v>
      </c>
      <c r="BX1090" s="471">
        <f t="shared" si="1084"/>
        <v>999</v>
      </c>
      <c r="BY1090" s="117"/>
      <c r="BZ1090" s="117"/>
      <c r="CA1090" s="117"/>
      <c r="CB1090" s="117"/>
      <c r="CC1090" s="117"/>
      <c r="CD1090" s="461"/>
      <c r="CE1090" s="236"/>
      <c r="CF1090" s="224" t="str">
        <f t="shared" si="1085"/>
        <v xml:space="preserve"> </v>
      </c>
      <c r="CG1090" s="116"/>
      <c r="CH1090" s="117"/>
      <c r="CI1090" s="117"/>
      <c r="CJ1090" s="117"/>
      <c r="CK1090" s="472"/>
      <c r="CL1090" s="472"/>
      <c r="CM1090" s="472"/>
      <c r="CN1090" s="472"/>
      <c r="CO1090" s="117"/>
      <c r="CP1090" s="253"/>
      <c r="CQ1090" s="120"/>
      <c r="CR1090" s="224" t="str" cm="1">
        <f t="array" ref="CR1090">IF(AND(SUM(COUNTIF(CG1090:CM1090,{"*不明*","*その他*"})+COUNTIF(CO1090:CP1090,{"*不明*","*その他*"}))&gt;0,CQ1090=""),"その他・不明の場合,10)具体的内容、理由を記入",IF(OR(AND(CI1090=CI$65,COUNTA(CJ1090:CM1090)&lt;4),AND(OR(CI1090=CI$63,CI1090=CI$64,CI1090=CI$66,CI1090=CI$67,CI1090=CI$68,CI1090=""),COUNTA(CJ1090:CM1090)&gt;0)),"3)介護保険認定済→要介護度、認知症自立度、寝たきり度、介護保険サービス記入",IF(OR(AND(OR(CM1090=CM$63,CM1090=CM$64),CN1090=""),AND(OR(CM1090=CM$65,CM1090=CM$66),CN1090&lt;&gt;"")),"7)介護保険サービス受けている/過去受けていた→具体的内容記入"," ")))</f>
        <v xml:space="preserve"> </v>
      </c>
      <c r="CS1090" s="224" t="str">
        <f t="shared" si="1086"/>
        <v xml:space="preserve"> </v>
      </c>
      <c r="CT1090" s="116"/>
      <c r="CU1090" s="253"/>
      <c r="CV1090" s="117"/>
      <c r="CW1090" s="117"/>
      <c r="CX1090" s="253"/>
      <c r="CY1090" s="117"/>
      <c r="CZ1090" s="117"/>
      <c r="DA1090" s="253"/>
      <c r="DB1090" s="117"/>
      <c r="DC1090" s="224" t="str">
        <f t="shared" si="1087"/>
        <v xml:space="preserve"> </v>
      </c>
      <c r="DD1090" s="224" t="str">
        <f t="shared" si="1088"/>
        <v xml:space="preserve"> </v>
      </c>
      <c r="DE1090" s="224" t="str">
        <f t="shared" si="1038"/>
        <v xml:space="preserve"> </v>
      </c>
      <c r="DF1090" s="121"/>
      <c r="DG1090" s="114"/>
      <c r="DH1090" s="704"/>
      <c r="DI1090" s="119"/>
      <c r="DJ1090" s="187"/>
      <c r="DK1090" s="254"/>
      <c r="DL1090" s="224" t="str">
        <f t="shared" si="1039"/>
        <v xml:space="preserve"> </v>
      </c>
      <c r="DM1090" s="224" t="str">
        <f t="shared" si="1089"/>
        <v xml:space="preserve"> </v>
      </c>
      <c r="DN1090" s="474"/>
      <c r="DO1090" s="117"/>
      <c r="DP1090" s="117"/>
      <c r="DQ1090" s="117"/>
      <c r="DR1090" s="117"/>
      <c r="DS1090" s="117"/>
      <c r="DT1090" s="254"/>
      <c r="DU1090" s="476"/>
      <c r="DV1090" s="224" t="str">
        <f t="shared" si="1040"/>
        <v xml:space="preserve"> </v>
      </c>
      <c r="DW1090" s="115"/>
      <c r="DX1090" s="470"/>
      <c r="DY1090" s="117"/>
      <c r="DZ1090" s="704"/>
      <c r="EA1090" s="224" t="str">
        <f t="shared" si="1041"/>
        <v xml:space="preserve"> </v>
      </c>
      <c r="EB1090" s="906"/>
      <c r="EC1090" s="904"/>
      <c r="ED1090" s="904"/>
      <c r="EE1090" s="904"/>
      <c r="EF1090" s="904"/>
      <c r="EG1090" s="904"/>
      <c r="EH1090" s="904"/>
      <c r="EI1090" s="904"/>
      <c r="EJ1090" s="904"/>
      <c r="EK1090" s="905"/>
      <c r="EL1090" s="80"/>
      <c r="EM1090" s="224" t="str">
        <f t="shared" si="1090"/>
        <v xml:space="preserve"> </v>
      </c>
      <c r="EN1090" s="224" t="str">
        <f t="shared" si="1091"/>
        <v xml:space="preserve"> </v>
      </c>
      <c r="EO1090" s="115"/>
      <c r="EP1090" s="1050"/>
      <c r="EQ1090" s="253"/>
      <c r="ER1090" s="117"/>
      <c r="ES1090" s="1258">
        <f t="shared" si="1092"/>
        <v>999</v>
      </c>
      <c r="ET1090" s="224" t="str">
        <f t="shared" si="1093"/>
        <v xml:space="preserve"> </v>
      </c>
      <c r="EU1090" s="477" t="str">
        <f t="shared" si="1094"/>
        <v/>
      </c>
      <c r="EV1090" s="1334" t="str">
        <f t="shared" si="1036"/>
        <v xml:space="preserve"> </v>
      </c>
      <c r="EW1090" s="1332" t="str">
        <f t="shared" si="1080"/>
        <v/>
      </c>
      <c r="EX1090" s="1275" t="str">
        <f t="shared" si="1062"/>
        <v/>
      </c>
      <c r="EY1090" s="1275" t="str">
        <f t="shared" si="1063"/>
        <v/>
      </c>
      <c r="EZ1090" s="1275" t="str">
        <f t="shared" si="1064"/>
        <v/>
      </c>
      <c r="FA1090" s="1275" t="str">
        <f t="shared" si="1065"/>
        <v/>
      </c>
      <c r="FB1090" s="1275" t="str">
        <f t="shared" si="1066"/>
        <v/>
      </c>
      <c r="FC1090" s="1333" t="str">
        <f t="shared" si="1067"/>
        <v/>
      </c>
      <c r="FE1090" s="1234" t="str">
        <f t="shared" si="1068"/>
        <v xml:space="preserve"> </v>
      </c>
      <c r="FF1090" s="1234" t="str">
        <f t="shared" si="1069"/>
        <v xml:space="preserve"> </v>
      </c>
      <c r="FG1090" s="1234" t="str">
        <f t="shared" si="1070"/>
        <v xml:space="preserve"> </v>
      </c>
      <c r="FH1090" s="1234" t="str">
        <f t="shared" si="1071"/>
        <v xml:space="preserve"> </v>
      </c>
      <c r="FI1090" s="1234" t="str">
        <f t="shared" si="1042"/>
        <v xml:space="preserve"> </v>
      </c>
      <c r="FJ1090" s="1234" t="str">
        <f t="shared" si="1072"/>
        <v xml:space="preserve"> </v>
      </c>
      <c r="FK1090" s="1234">
        <f t="shared" si="1043"/>
        <v>0</v>
      </c>
      <c r="FL1090" s="1227"/>
      <c r="FM1090" s="1234" t="str">
        <f t="shared" si="1044"/>
        <v xml:space="preserve"> </v>
      </c>
      <c r="FN1090" s="1234" t="str">
        <f t="shared" si="1045"/>
        <v xml:space="preserve"> </v>
      </c>
      <c r="FO1090" s="1234" t="str">
        <f t="shared" si="1073"/>
        <v xml:space="preserve"> </v>
      </c>
      <c r="FP1090" s="1234" t="str">
        <f t="shared" si="1074"/>
        <v xml:space="preserve"> </v>
      </c>
      <c r="FQ1090" s="1234" t="str">
        <f t="shared" si="1046"/>
        <v xml:space="preserve"> </v>
      </c>
      <c r="FR1090" s="1234" t="str">
        <f t="shared" si="1075"/>
        <v xml:space="preserve"> </v>
      </c>
      <c r="FS1090" s="1234">
        <f t="shared" si="1081"/>
        <v>0</v>
      </c>
      <c r="FT1090" s="1227"/>
      <c r="FU1090" s="1234" t="str">
        <f t="shared" si="1076"/>
        <v xml:space="preserve"> </v>
      </c>
      <c r="FV1090" s="1234" t="str">
        <f t="shared" si="1077"/>
        <v xml:space="preserve"> </v>
      </c>
      <c r="FW1090" s="1234" t="str">
        <f t="shared" si="1078"/>
        <v xml:space="preserve"> </v>
      </c>
      <c r="FX1090" s="1234" t="str">
        <f t="shared" si="1047"/>
        <v xml:space="preserve"> </v>
      </c>
      <c r="FY1090" s="1234" t="str">
        <f t="shared" si="1048"/>
        <v xml:space="preserve"> </v>
      </c>
      <c r="FZ1090" s="1234" t="str">
        <f t="shared" si="1079"/>
        <v xml:space="preserve"> </v>
      </c>
      <c r="GA1090" s="1234">
        <f t="shared" si="1049"/>
        <v>0</v>
      </c>
      <c r="GB1090" s="1227"/>
      <c r="GC1090" s="1234" t="str">
        <f t="shared" si="1050"/>
        <v xml:space="preserve"> </v>
      </c>
      <c r="GD1090" s="1234" t="str">
        <f t="shared" si="1051"/>
        <v xml:space="preserve"> </v>
      </c>
      <c r="GE1090" s="1234" t="str">
        <f t="shared" si="1052"/>
        <v xml:space="preserve"> </v>
      </c>
      <c r="GF1090" s="1234" t="str">
        <f t="shared" si="1053"/>
        <v xml:space="preserve"> </v>
      </c>
      <c r="GG1090" s="1234" t="str">
        <f t="shared" si="1054"/>
        <v xml:space="preserve"> </v>
      </c>
      <c r="GH1090" s="1234" t="str">
        <f t="shared" si="1055"/>
        <v xml:space="preserve"> </v>
      </c>
      <c r="GI1090" s="1234" t="str">
        <f t="shared" si="1056"/>
        <v xml:space="preserve"> </v>
      </c>
      <c r="GJ1090" s="1234" t="str">
        <f t="shared" si="1057"/>
        <v xml:space="preserve"> </v>
      </c>
      <c r="GK1090" s="1234" t="str">
        <f t="shared" si="1058"/>
        <v xml:space="preserve"> </v>
      </c>
      <c r="GL1090" s="1234" t="str">
        <f t="shared" si="1059"/>
        <v xml:space="preserve"> </v>
      </c>
      <c r="GM1090" s="1234" t="str">
        <f t="shared" si="1060"/>
        <v xml:space="preserve"> </v>
      </c>
      <c r="GN1090" s="1234">
        <f t="shared" si="1061"/>
        <v>0</v>
      </c>
    </row>
    <row r="1091" spans="1:196" s="100" customFormat="1" ht="27" customHeight="1" thickTop="1" thickBot="1">
      <c r="A1091" s="1208">
        <f>【A票】【D票】!$D$10</f>
        <v>0</v>
      </c>
      <c r="B1091" s="1212">
        <f>【A票】【D票】!$H$10</f>
        <v>0</v>
      </c>
      <c r="C1091" s="1213" t="str">
        <f>【A票】【D票】!$K$10</f>
        <v xml:space="preserve"> </v>
      </c>
      <c r="D1091" s="1214">
        <f t="shared" si="1035"/>
        <v>1000</v>
      </c>
      <c r="E1091" s="914"/>
      <c r="F1091" s="467"/>
      <c r="G1091" s="469"/>
      <c r="H1091" s="224" t="str">
        <f t="shared" si="1082"/>
        <v xml:space="preserve"> </v>
      </c>
      <c r="I1091" s="704"/>
      <c r="J1091" s="117"/>
      <c r="K1091" s="117"/>
      <c r="L1091" s="117"/>
      <c r="M1091" s="117"/>
      <c r="N1091" s="117"/>
      <c r="O1091" s="117"/>
      <c r="P1091" s="117"/>
      <c r="Q1091" s="117"/>
      <c r="R1091" s="117"/>
      <c r="S1091" s="117"/>
      <c r="T1091" s="254"/>
      <c r="U1091" s="646"/>
      <c r="V1091" s="646"/>
      <c r="W1091" s="114"/>
      <c r="X1091" s="254"/>
      <c r="Y1091" s="224" t="str">
        <f t="shared" si="1083"/>
        <v xml:space="preserve"> </v>
      </c>
      <c r="Z1091" s="579"/>
      <c r="AA1091" s="704"/>
      <c r="AB1091" s="119"/>
      <c r="AC1091" s="224" t="str">
        <f t="shared" si="1037"/>
        <v xml:space="preserve"> </v>
      </c>
      <c r="AD1091" s="115"/>
      <c r="AE1091" s="253"/>
      <c r="AF1091" s="704"/>
      <c r="AG1091" s="727"/>
      <c r="AH1091" s="727"/>
      <c r="AI1091" s="727"/>
      <c r="AJ1091" s="727"/>
      <c r="AK1091" s="591"/>
      <c r="AL1091" s="727"/>
      <c r="AM1091" s="727"/>
      <c r="AN1091" s="727"/>
      <c r="AO1091" s="727"/>
      <c r="AP1091" s="727"/>
      <c r="AQ1091" s="727"/>
      <c r="AR1091" s="727"/>
      <c r="AS1091" s="727"/>
      <c r="AT1091" s="727"/>
      <c r="AU1091" s="727"/>
      <c r="AV1091" s="727"/>
      <c r="AW1091" s="727"/>
      <c r="AX1091" s="727"/>
      <c r="AY1091" s="727"/>
      <c r="AZ1091" s="727"/>
      <c r="BA1091" s="727"/>
      <c r="BB1091" s="727"/>
      <c r="BC1091" s="821"/>
      <c r="BD1091" s="727"/>
      <c r="BE1091" s="727"/>
      <c r="BF1091" s="727"/>
      <c r="BG1091" s="727"/>
      <c r="BH1091" s="727"/>
      <c r="BI1091" s="727"/>
      <c r="BJ1091" s="727"/>
      <c r="BK1091" s="727"/>
      <c r="BL1091" s="821"/>
      <c r="BM1091" s="727"/>
      <c r="BN1091" s="727"/>
      <c r="BO1091" s="727"/>
      <c r="BP1091" s="727"/>
      <c r="BQ1091" s="727"/>
      <c r="BR1091" s="821"/>
      <c r="BS1091" s="727"/>
      <c r="BT1091" s="727"/>
      <c r="BU1091" s="727"/>
      <c r="BV1091" s="591"/>
      <c r="BW1091" s="224" t="str">
        <f t="shared" si="1095"/>
        <v xml:space="preserve"> </v>
      </c>
      <c r="BX1091" s="471">
        <f t="shared" si="1084"/>
        <v>1000</v>
      </c>
      <c r="BY1091" s="117"/>
      <c r="BZ1091" s="117"/>
      <c r="CA1091" s="117"/>
      <c r="CB1091" s="117"/>
      <c r="CC1091" s="117"/>
      <c r="CD1091" s="461"/>
      <c r="CE1091" s="236"/>
      <c r="CF1091" s="224" t="str">
        <f t="shared" si="1085"/>
        <v xml:space="preserve"> </v>
      </c>
      <c r="CG1091" s="116"/>
      <c r="CH1091" s="117"/>
      <c r="CI1091" s="117"/>
      <c r="CJ1091" s="117"/>
      <c r="CK1091" s="472"/>
      <c r="CL1091" s="472"/>
      <c r="CM1091" s="472"/>
      <c r="CN1091" s="472"/>
      <c r="CO1091" s="117"/>
      <c r="CP1091" s="253"/>
      <c r="CQ1091" s="120"/>
      <c r="CR1091" s="224" t="str" cm="1">
        <f t="array" ref="CR1091">IF(AND(SUM(COUNTIF(CG1091:CM1091,{"*不明*","*その他*"})+COUNTIF(CO1091:CP1091,{"*不明*","*その他*"}))&gt;0,CQ1091=""),"その他・不明の場合,10)具体的内容、理由を記入",IF(OR(AND(CI1091=CI$65,COUNTA(CJ1091:CM1091)&lt;4),AND(OR(CI1091=CI$63,CI1091=CI$64,CI1091=CI$66,CI1091=CI$67,CI1091=CI$68,CI1091=""),COUNTA(CJ1091:CM1091)&gt;0)),"3)介護保険認定済→要介護度、認知症自立度、寝たきり度、介護保険サービス記入",IF(OR(AND(OR(CM1091=CM$63,CM1091=CM$64),CN1091=""),AND(OR(CM1091=CM$65,CM1091=CM$66),CN1091&lt;&gt;"")),"7)介護保険サービス受けている/過去受けていた→具体的内容記入"," ")))</f>
        <v xml:space="preserve"> </v>
      </c>
      <c r="CS1091" s="224" t="str">
        <f t="shared" si="1086"/>
        <v xml:space="preserve"> </v>
      </c>
      <c r="CT1091" s="116"/>
      <c r="CU1091" s="253"/>
      <c r="CV1091" s="117"/>
      <c r="CW1091" s="117"/>
      <c r="CX1091" s="253"/>
      <c r="CY1091" s="117"/>
      <c r="CZ1091" s="117"/>
      <c r="DA1091" s="253"/>
      <c r="DB1091" s="117"/>
      <c r="DC1091" s="224" t="str">
        <f t="shared" si="1087"/>
        <v xml:space="preserve"> </v>
      </c>
      <c r="DD1091" s="224" t="str">
        <f t="shared" si="1088"/>
        <v xml:space="preserve"> </v>
      </c>
      <c r="DE1091" s="224" t="str">
        <f t="shared" si="1038"/>
        <v xml:space="preserve"> </v>
      </c>
      <c r="DF1091" s="121"/>
      <c r="DG1091" s="114"/>
      <c r="DH1091" s="704"/>
      <c r="DI1091" s="119"/>
      <c r="DJ1091" s="187"/>
      <c r="DK1091" s="254"/>
      <c r="DL1091" s="224" t="str">
        <f t="shared" si="1039"/>
        <v xml:space="preserve"> </v>
      </c>
      <c r="DM1091" s="224" t="str">
        <f t="shared" si="1089"/>
        <v xml:space="preserve"> </v>
      </c>
      <c r="DN1091" s="474"/>
      <c r="DO1091" s="117"/>
      <c r="DP1091" s="117"/>
      <c r="DQ1091" s="117"/>
      <c r="DR1091" s="117"/>
      <c r="DS1091" s="117"/>
      <c r="DT1091" s="254"/>
      <c r="DU1091" s="476"/>
      <c r="DV1091" s="224" t="str">
        <f t="shared" si="1040"/>
        <v xml:space="preserve"> </v>
      </c>
      <c r="DW1091" s="115"/>
      <c r="DX1091" s="470"/>
      <c r="DY1091" s="117"/>
      <c r="DZ1091" s="704"/>
      <c r="EA1091" s="224" t="str">
        <f t="shared" si="1041"/>
        <v xml:space="preserve"> </v>
      </c>
      <c r="EB1091" s="906"/>
      <c r="EC1091" s="904"/>
      <c r="ED1091" s="904"/>
      <c r="EE1091" s="904"/>
      <c r="EF1091" s="904"/>
      <c r="EG1091" s="904"/>
      <c r="EH1091" s="904"/>
      <c r="EI1091" s="904"/>
      <c r="EJ1091" s="904"/>
      <c r="EK1091" s="905"/>
      <c r="EL1091" s="80"/>
      <c r="EM1091" s="224" t="str">
        <f t="shared" si="1090"/>
        <v xml:space="preserve"> </v>
      </c>
      <c r="EN1091" s="224" t="str">
        <f t="shared" si="1091"/>
        <v xml:space="preserve"> </v>
      </c>
      <c r="EO1091" s="115"/>
      <c r="EP1091" s="1050"/>
      <c r="EQ1091" s="253"/>
      <c r="ER1091" s="117"/>
      <c r="ES1091" s="1258">
        <f t="shared" si="1092"/>
        <v>1000</v>
      </c>
      <c r="ET1091" s="224" t="str">
        <f t="shared" si="1093"/>
        <v xml:space="preserve"> </v>
      </c>
      <c r="EU1091" s="477" t="str">
        <f t="shared" si="1094"/>
        <v/>
      </c>
      <c r="EV1091" s="1334" t="str">
        <f t="shared" si="1036"/>
        <v xml:space="preserve"> </v>
      </c>
      <c r="EW1091" s="1332" t="str">
        <f t="shared" si="1080"/>
        <v/>
      </c>
      <c r="EX1091" s="1275" t="str">
        <f t="shared" si="1062"/>
        <v/>
      </c>
      <c r="EY1091" s="1275" t="str">
        <f t="shared" si="1063"/>
        <v/>
      </c>
      <c r="EZ1091" s="1275" t="str">
        <f t="shared" si="1064"/>
        <v/>
      </c>
      <c r="FA1091" s="1275" t="str">
        <f t="shared" si="1065"/>
        <v/>
      </c>
      <c r="FB1091" s="1275" t="str">
        <f t="shared" si="1066"/>
        <v/>
      </c>
      <c r="FC1091" s="1333" t="str">
        <f t="shared" si="1067"/>
        <v/>
      </c>
      <c r="FE1091" s="1234" t="str">
        <f t="shared" si="1068"/>
        <v xml:space="preserve"> </v>
      </c>
      <c r="FF1091" s="1234" t="str">
        <f t="shared" si="1069"/>
        <v xml:space="preserve"> </v>
      </c>
      <c r="FG1091" s="1234" t="str">
        <f t="shared" si="1070"/>
        <v xml:space="preserve"> </v>
      </c>
      <c r="FH1091" s="1234" t="str">
        <f t="shared" si="1071"/>
        <v xml:space="preserve"> </v>
      </c>
      <c r="FI1091" s="1234" t="str">
        <f t="shared" si="1042"/>
        <v xml:space="preserve"> </v>
      </c>
      <c r="FJ1091" s="1234" t="str">
        <f t="shared" si="1072"/>
        <v xml:space="preserve"> </v>
      </c>
      <c r="FK1091" s="1234">
        <f t="shared" si="1043"/>
        <v>0</v>
      </c>
      <c r="FL1091" s="1227"/>
      <c r="FM1091" s="1234" t="str">
        <f t="shared" si="1044"/>
        <v xml:space="preserve"> </v>
      </c>
      <c r="FN1091" s="1234" t="str">
        <f t="shared" si="1045"/>
        <v xml:space="preserve"> </v>
      </c>
      <c r="FO1091" s="1234" t="str">
        <f t="shared" si="1073"/>
        <v xml:space="preserve"> </v>
      </c>
      <c r="FP1091" s="1234" t="str">
        <f t="shared" si="1074"/>
        <v xml:space="preserve"> </v>
      </c>
      <c r="FQ1091" s="1234" t="str">
        <f t="shared" si="1046"/>
        <v xml:space="preserve"> </v>
      </c>
      <c r="FR1091" s="1234" t="str">
        <f t="shared" si="1075"/>
        <v xml:space="preserve"> </v>
      </c>
      <c r="FS1091" s="1234">
        <f t="shared" si="1081"/>
        <v>0</v>
      </c>
      <c r="FT1091" s="1227"/>
      <c r="FU1091" s="1234" t="str">
        <f t="shared" si="1076"/>
        <v xml:space="preserve"> </v>
      </c>
      <c r="FV1091" s="1234" t="str">
        <f t="shared" si="1077"/>
        <v xml:space="preserve"> </v>
      </c>
      <c r="FW1091" s="1234" t="str">
        <f t="shared" si="1078"/>
        <v xml:space="preserve"> </v>
      </c>
      <c r="FX1091" s="1234" t="str">
        <f t="shared" si="1047"/>
        <v xml:space="preserve"> </v>
      </c>
      <c r="FY1091" s="1234" t="str">
        <f t="shared" si="1048"/>
        <v xml:space="preserve"> </v>
      </c>
      <c r="FZ1091" s="1234" t="str">
        <f t="shared" si="1079"/>
        <v xml:space="preserve"> </v>
      </c>
      <c r="GA1091" s="1234">
        <f t="shared" si="1049"/>
        <v>0</v>
      </c>
      <c r="GB1091" s="1227"/>
      <c r="GC1091" s="1234" t="str">
        <f t="shared" si="1050"/>
        <v xml:space="preserve"> </v>
      </c>
      <c r="GD1091" s="1234" t="str">
        <f t="shared" si="1051"/>
        <v xml:space="preserve"> </v>
      </c>
      <c r="GE1091" s="1234" t="str">
        <f t="shared" si="1052"/>
        <v xml:space="preserve"> </v>
      </c>
      <c r="GF1091" s="1234" t="str">
        <f t="shared" si="1053"/>
        <v xml:space="preserve"> </v>
      </c>
      <c r="GG1091" s="1234" t="str">
        <f t="shared" si="1054"/>
        <v xml:space="preserve"> </v>
      </c>
      <c r="GH1091" s="1234" t="str">
        <f t="shared" si="1055"/>
        <v xml:space="preserve"> </v>
      </c>
      <c r="GI1091" s="1234" t="str">
        <f t="shared" si="1056"/>
        <v xml:space="preserve"> </v>
      </c>
      <c r="GJ1091" s="1234" t="str">
        <f t="shared" si="1057"/>
        <v xml:space="preserve"> </v>
      </c>
      <c r="GK1091" s="1234" t="str">
        <f t="shared" si="1058"/>
        <v xml:space="preserve"> </v>
      </c>
      <c r="GL1091" s="1234" t="str">
        <f t="shared" si="1059"/>
        <v xml:space="preserve"> </v>
      </c>
      <c r="GM1091" s="1234" t="str">
        <f t="shared" si="1060"/>
        <v xml:space="preserve"> </v>
      </c>
      <c r="GN1091" s="1234">
        <f t="shared" si="1061"/>
        <v>0</v>
      </c>
    </row>
    <row r="1092" spans="1:196" ht="15" customHeight="1" thickTop="1">
      <c r="A1092" t="s">
        <v>1171</v>
      </c>
    </row>
  </sheetData>
  <sheetProtection sheet="1" selectLockedCells="1"/>
  <dataConsolidate/>
  <mergeCells count="184">
    <mergeCell ref="I86:I89"/>
    <mergeCell ref="Y79:Z79"/>
    <mergeCell ref="CI79:CI85"/>
    <mergeCell ref="BX79:CB84"/>
    <mergeCell ref="Y84:Z85"/>
    <mergeCell ref="A81:B81"/>
    <mergeCell ref="X82:X85"/>
    <mergeCell ref="CD81:CD85"/>
    <mergeCell ref="X79:X81"/>
    <mergeCell ref="Y80:Z80"/>
    <mergeCell ref="BZ88:BZ89"/>
    <mergeCell ref="AD86:AK86"/>
    <mergeCell ref="BX87:BX88"/>
    <mergeCell ref="X88:X89"/>
    <mergeCell ref="BY86:CC86"/>
    <mergeCell ref="AF87:AF89"/>
    <mergeCell ref="AG87:AG89"/>
    <mergeCell ref="AH87:AH89"/>
    <mergeCell ref="AK87:AK89"/>
    <mergeCell ref="AO88:AO89"/>
    <mergeCell ref="BE88:BE89"/>
    <mergeCell ref="BP88:BP89"/>
    <mergeCell ref="BO88:BO89"/>
    <mergeCell ref="BN88:BN89"/>
    <mergeCell ref="CO79:CR79"/>
    <mergeCell ref="B87:B88"/>
    <mergeCell ref="BS88:BS89"/>
    <mergeCell ref="A82:B82"/>
    <mergeCell ref="A83:B83"/>
    <mergeCell ref="A84:B84"/>
    <mergeCell ref="A87:A88"/>
    <mergeCell ref="A85:B85"/>
    <mergeCell ref="A86:E86"/>
    <mergeCell ref="W79:W85"/>
    <mergeCell ref="D87:D88"/>
    <mergeCell ref="C87:C88"/>
    <mergeCell ref="E87:E88"/>
    <mergeCell ref="F87:F88"/>
    <mergeCell ref="C85:D85"/>
    <mergeCell ref="L88:L89"/>
    <mergeCell ref="H88:H89"/>
    <mergeCell ref="J86:S86"/>
    <mergeCell ref="J87:X87"/>
    <mergeCell ref="S88:S89"/>
    <mergeCell ref="T88:T89"/>
    <mergeCell ref="O88:O89"/>
    <mergeCell ref="R88:R89"/>
    <mergeCell ref="Q88:Q89"/>
    <mergeCell ref="CY88:CY89"/>
    <mergeCell ref="CU88:CU89"/>
    <mergeCell ref="CQ87:CQ89"/>
    <mergeCell ref="BJ88:BJ89"/>
    <mergeCell ref="A1:B1"/>
    <mergeCell ref="CG86:CQ86"/>
    <mergeCell ref="CO87:CP87"/>
    <mergeCell ref="Z87:Z89"/>
    <mergeCell ref="N88:N89"/>
    <mergeCell ref="P88:P89"/>
    <mergeCell ref="AA87:AA89"/>
    <mergeCell ref="CA88:CA89"/>
    <mergeCell ref="CO80:CR80"/>
    <mergeCell ref="CO81:CR81"/>
    <mergeCell ref="CO82:CR82"/>
    <mergeCell ref="CO83:CR83"/>
    <mergeCell ref="CO84:CR84"/>
    <mergeCell ref="CN79:CN83"/>
    <mergeCell ref="J88:J89"/>
    <mergeCell ref="K88:K89"/>
    <mergeCell ref="M88:M89"/>
    <mergeCell ref="CE87:CE89"/>
    <mergeCell ref="AB87:AB89"/>
    <mergeCell ref="Y88:Y89"/>
    <mergeCell ref="BG88:BG89"/>
    <mergeCell ref="BH88:BH89"/>
    <mergeCell ref="BI88:BI89"/>
    <mergeCell ref="BK88:BK89"/>
    <mergeCell ref="CJ88:CJ89"/>
    <mergeCell ref="CN88:CN89"/>
    <mergeCell ref="CJ87:CN87"/>
    <mergeCell ref="CM88:CM89"/>
    <mergeCell ref="CG87:CG89"/>
    <mergeCell ref="CL88:CL89"/>
    <mergeCell ref="BY87:CC87"/>
    <mergeCell ref="CB88:CB89"/>
    <mergeCell ref="BY88:BY89"/>
    <mergeCell ref="BU88:BU89"/>
    <mergeCell ref="BQ88:BQ89"/>
    <mergeCell ref="BM88:BM89"/>
    <mergeCell ref="BT88:BT89"/>
    <mergeCell ref="CH87:CH89"/>
    <mergeCell ref="Y82:Z83"/>
    <mergeCell ref="Y81:Z81"/>
    <mergeCell ref="CC88:CC89"/>
    <mergeCell ref="CI87:CI89"/>
    <mergeCell ref="CK88:CK89"/>
    <mergeCell ref="DF86:DK86"/>
    <mergeCell ref="CT86:DB86"/>
    <mergeCell ref="CD87:CD89"/>
    <mergeCell ref="CW88:CW89"/>
    <mergeCell ref="CZ88:CZ89"/>
    <mergeCell ref="CX88:CX89"/>
    <mergeCell ref="CV88:CV89"/>
    <mergeCell ref="CS88:CS89"/>
    <mergeCell ref="CP88:CP89"/>
    <mergeCell ref="CO88:CO89"/>
    <mergeCell ref="CR88:CR89"/>
    <mergeCell ref="CT88:CT89"/>
    <mergeCell ref="BS87:BV87"/>
    <mergeCell ref="BM87:BR87"/>
    <mergeCell ref="DA88:DA89"/>
    <mergeCell ref="CT87:DB87"/>
    <mergeCell ref="BW88:BW89"/>
    <mergeCell ref="AZ88:AZ89"/>
    <mergeCell ref="BD87:BL87"/>
    <mergeCell ref="Z86:AB86"/>
    <mergeCell ref="AT88:AT89"/>
    <mergeCell ref="BA88:BA89"/>
    <mergeCell ref="ES86:ES89"/>
    <mergeCell ref="DZ88:DZ89"/>
    <mergeCell ref="EQ87:EQ89"/>
    <mergeCell ref="DB88:DB89"/>
    <mergeCell ref="ER86:ER87"/>
    <mergeCell ref="EP88:EP89"/>
    <mergeCell ref="EO87:EO89"/>
    <mergeCell ref="DI88:DI89"/>
    <mergeCell ref="DW86:DX86"/>
    <mergeCell ref="DN87:DU87"/>
    <mergeCell ref="EO86:EQ86"/>
    <mergeCell ref="ER88:ER89"/>
    <mergeCell ref="DW88:DW89"/>
    <mergeCell ref="EA88:EA89"/>
    <mergeCell ref="DW87:DZ87"/>
    <mergeCell ref="DY88:DY89"/>
    <mergeCell ref="EN88:EN89"/>
    <mergeCell ref="DV88:DV89"/>
    <mergeCell ref="DN86:DU86"/>
    <mergeCell ref="BB88:BB89"/>
    <mergeCell ref="AL87:BC87"/>
    <mergeCell ref="EH88:EH89"/>
    <mergeCell ref="EI88:EI89"/>
    <mergeCell ref="EJ88:EJ89"/>
    <mergeCell ref="EK88:EK89"/>
    <mergeCell ref="DF87:DH87"/>
    <mergeCell ref="DK88:DK89"/>
    <mergeCell ref="DH88:DH89"/>
    <mergeCell ref="DI87:DK87"/>
    <mergeCell ref="AC88:AC89"/>
    <mergeCell ref="AD87:AD89"/>
    <mergeCell ref="AL88:AL89"/>
    <mergeCell ref="AM88:AM89"/>
    <mergeCell ref="AN88:AN89"/>
    <mergeCell ref="AP88:AP89"/>
    <mergeCell ref="AQ88:AQ89"/>
    <mergeCell ref="AR88:AR89"/>
    <mergeCell ref="AS88:AS89"/>
    <mergeCell ref="AU88:AU89"/>
    <mergeCell ref="AV88:AV89"/>
    <mergeCell ref="AW88:AW89"/>
    <mergeCell ref="AX88:AX89"/>
    <mergeCell ref="AY88:AY89"/>
    <mergeCell ref="BD88:BD89"/>
    <mergeCell ref="BF88:BF89"/>
    <mergeCell ref="EB86:EC86"/>
    <mergeCell ref="EB88:EB89"/>
    <mergeCell ref="EC88:EC89"/>
    <mergeCell ref="ED88:ED89"/>
    <mergeCell ref="EE88:EE89"/>
    <mergeCell ref="EF88:EF89"/>
    <mergeCell ref="EG88:EG89"/>
    <mergeCell ref="DF88:DF89"/>
    <mergeCell ref="DN88:DN89"/>
    <mergeCell ref="DO88:DU88"/>
    <mergeCell ref="DM88:DM89"/>
    <mergeCell ref="DL88:DL89"/>
    <mergeCell ref="FC86:FC87"/>
    <mergeCell ref="EV84:EV85"/>
    <mergeCell ref="FC88:FC89"/>
    <mergeCell ref="FB88:FB89"/>
    <mergeCell ref="FA88:FA89"/>
    <mergeCell ref="EY87:EY89"/>
    <mergeCell ref="EZ87:EZ89"/>
    <mergeCell ref="EX86:EX89"/>
    <mergeCell ref="EM88:EM89"/>
    <mergeCell ref="EV88:EV89"/>
  </mergeCells>
  <phoneticPr fontId="4"/>
  <conditionalFormatting sqref="I92:I1091">
    <cfRule type="expression" dxfId="11" priority="13">
      <formula>OR($I92&gt;=46113,AND($G92=$G$63,$I92&lt;&gt;0,$I92&lt;=45747),AND($G92=$G$64,$I92&gt;=45748),AND($G92=$G$65,$I92&gt;=45748))</formula>
    </cfRule>
  </conditionalFormatting>
  <conditionalFormatting sqref="AA92:AA1091">
    <cfRule type="expression" dxfId="10" priority="11">
      <formula>OR($AA92&gt;=46113,AND($G92=$G$63,$AA92&lt;&gt;0,$AA92&lt;=45747),AND($G92=$G$65,$AA92&gt;=45748))</formula>
    </cfRule>
  </conditionalFormatting>
  <conditionalFormatting sqref="AF92:AF1091">
    <cfRule type="expression" dxfId="9" priority="10">
      <formula>OR($AF92&gt;=46113,AND($G92=$G$63,$AF92&lt;=45747,$AF92&lt;&gt;0),AND($G92=$G$64,$AF92&lt;=45747,$AF92&lt;&gt;0),AND($G92=$G$65,$AF92&gt;=45748))</formula>
    </cfRule>
  </conditionalFormatting>
  <conditionalFormatting sqref="DH92:DH1091">
    <cfRule type="expression" dxfId="8" priority="9">
      <formula>OR($DH92&gt;=46113,AND($G92=$G$63,$DF92=$DF$63,$DH92&lt;&gt;0,$DH92&lt;=45747))</formula>
    </cfRule>
  </conditionalFormatting>
  <conditionalFormatting sqref="DZ92:DZ1091">
    <cfRule type="expression" dxfId="7" priority="8">
      <formula>$DZ92&gt;=46113</formula>
    </cfRule>
  </conditionalFormatting>
  <conditionalFormatting sqref="EP92:EP1091">
    <cfRule type="expression" dxfId="6" priority="7">
      <formula>OR($EP92&gt;=46113,AND($EO92=$EO$64,OR($EP92&lt;=45382,$EP92&gt;=46113)))</formula>
    </cfRule>
  </conditionalFormatting>
  <conditionalFormatting sqref="EX92:EX1091">
    <cfRule type="expression" dxfId="5" priority="6">
      <formula>OR($I92&gt;=46113,AND($G92=$G$63,$I92&lt;&gt;0,$I92&lt;=45747),AND($G92=$G$64,$I92&gt;=45748),AND($G92=$G$65,$I92&gt;=45748))</formula>
    </cfRule>
  </conditionalFormatting>
  <conditionalFormatting sqref="EY92:EY1091">
    <cfRule type="expression" dxfId="4" priority="5">
      <formula>OR($AA92&gt;=46113,AND($G92=$G$63,$AA92&lt;&gt;0,$AA92&lt;=45747),AND($G92=$G$65,$AA92&gt;=45748))</formula>
    </cfRule>
  </conditionalFormatting>
  <conditionalFormatting sqref="EZ92:EZ1091">
    <cfRule type="expression" dxfId="3" priority="4">
      <formula>OR($AF92&gt;=46113,AND($G92=$G$63,$AF92&lt;=45747,$AF92&lt;&gt;0),AND($G92=$G$64,$AF92&lt;=45747,$AF92&lt;&gt;0),AND($G92=$G$65,$AF92&gt;=45748))</formula>
    </cfRule>
  </conditionalFormatting>
  <conditionalFormatting sqref="FA92:FA1091">
    <cfRule type="expression" dxfId="2" priority="3">
      <formula>OR($DH92&gt;=46113,AND($G92=$G$63,$DF92=$DF$63,$DH92&lt;&gt;0,$DH92&lt;=45747))</formula>
    </cfRule>
  </conditionalFormatting>
  <conditionalFormatting sqref="FB92:FB1091">
    <cfRule type="expression" dxfId="1" priority="2">
      <formula>$DZ92&gt;=46113</formula>
    </cfRule>
  </conditionalFormatting>
  <conditionalFormatting sqref="FC92:FC1091">
    <cfRule type="expression" dxfId="0" priority="1">
      <formula>OR($EP92&gt;=46113,AND($EO92=$EO$64,OR($EP92&lt;=45382,$EP92&gt;=46113)))</formula>
    </cfRule>
  </conditionalFormatting>
  <dataValidations xWindow="500" yWindow="455" count="65">
    <dataValidation type="list" allowBlank="1" showInputMessage="1" showErrorMessage="1" sqref="ER91:ER1091" xr:uid="{00000000-0002-0000-0400-000000000000}">
      <formula1>$ER$63:$ER$64</formula1>
    </dataValidation>
    <dataValidation allowBlank="1" showErrorMessage="1" sqref="CN91:CN1091 CQ91:CQ1091" xr:uid="{00000000-0002-0000-0400-000001000000}"/>
    <dataValidation type="list" allowBlank="1" showErrorMessage="1" sqref="DN91:DN1091" xr:uid="{00000000-0002-0000-0400-000002000000}">
      <formula1>$DN$63:$DN$65</formula1>
    </dataValidation>
    <dataValidation type="list" allowBlank="1" showInputMessage="1" showErrorMessage="1" sqref="DO91:DO1091" xr:uid="{00000000-0002-0000-0400-000003000000}">
      <formula1>$DO$63:$DO$64</formula1>
    </dataValidation>
    <dataValidation type="list" allowBlank="1" showInputMessage="1" showErrorMessage="1" sqref="DP91:DP1091" xr:uid="{00000000-0002-0000-0400-000004000000}">
      <formula1>$DP$63:$DP$64</formula1>
    </dataValidation>
    <dataValidation type="list" allowBlank="1" showInputMessage="1" showErrorMessage="1" sqref="DQ91:DQ1091" xr:uid="{00000000-0002-0000-0400-000005000000}">
      <formula1>$DQ$63:$DQ$64</formula1>
    </dataValidation>
    <dataValidation type="list" allowBlank="1" showInputMessage="1" showErrorMessage="1" sqref="DR91:DR1091" xr:uid="{00000000-0002-0000-0400-000006000000}">
      <formula1>$DR$63:$DR$64</formula1>
    </dataValidation>
    <dataValidation type="list" allowBlank="1" showInputMessage="1" showErrorMessage="1" sqref="DS91:DS1091" xr:uid="{00000000-0002-0000-0400-000007000000}">
      <formula1>$DS$63:$DS$64</formula1>
    </dataValidation>
    <dataValidation type="list" allowBlank="1" showErrorMessage="1" sqref="DT91:DT1091" xr:uid="{00000000-0002-0000-0400-000008000000}">
      <formula1>$DT$63:$DT$64</formula1>
    </dataValidation>
    <dataValidation type="list" allowBlank="1" showInputMessage="1" showErrorMessage="1" sqref="DX91:DX1091" xr:uid="{00000000-0002-0000-0400-00000A000000}">
      <formula1>$DX$63:$DX$65</formula1>
    </dataValidation>
    <dataValidation type="list" allowBlank="1" showInputMessage="1" showErrorMessage="1" sqref="DY91:DY1091" xr:uid="{00000000-0002-0000-0400-00000B000000}">
      <formula1>$DY$63:$DY$65</formula1>
    </dataValidation>
    <dataValidation type="list" allowBlank="1" showErrorMessage="1" sqref="CT91:CT1091" xr:uid="{00000000-0002-0000-0400-00000C000000}">
      <formula1>$CT$63:$CT$73</formula1>
    </dataValidation>
    <dataValidation type="list" allowBlank="1" showErrorMessage="1" sqref="CW91:CW1091" xr:uid="{00000000-0002-0000-0400-00000D000000}">
      <formula1>$CW$63:$CW$73</formula1>
    </dataValidation>
    <dataValidation type="list" allowBlank="1" showInputMessage="1" showErrorMessage="1" sqref="CY92:CY1091" xr:uid="{00000000-0002-0000-0400-00000E000000}">
      <formula1>$CY$63:$CY$76</formula1>
    </dataValidation>
    <dataValidation type="list" allowBlank="1" showErrorMessage="1" sqref="CZ91:CZ1091" xr:uid="{00000000-0002-0000-0400-00000F000000}">
      <formula1>$CZ$63:$CZ$73</formula1>
    </dataValidation>
    <dataValidation type="list" allowBlank="1" showInputMessage="1" showErrorMessage="1" sqref="DB92:DB1091" xr:uid="{00000000-0002-0000-0400-000010000000}">
      <formula1>$DB$63:$DB$76</formula1>
    </dataValidation>
    <dataValidation type="list" allowBlank="1" showInputMessage="1" showErrorMessage="1" sqref="DK91:DK1091" xr:uid="{00000000-0002-0000-0400-000011000000}">
      <formula1>$DK$63:$DK$65</formula1>
    </dataValidation>
    <dataValidation type="list" allowBlank="1" showErrorMessage="1" sqref="CP91:CP1091" xr:uid="{00000000-0002-0000-0400-000012000000}">
      <formula1>$CP$63:$CP$72</formula1>
    </dataValidation>
    <dataValidation type="list" allowBlank="1" showErrorMessage="1" promptTitle="　　　★　注意　★" prompt="「その他」の場合、_x000a_その他の内容を、_x000a__x000a_「不明」の場合、_x000a_不明の理由を記載してください_x000a_" sqref="CO91:CO1091" xr:uid="{00000000-0002-0000-0400-000013000000}">
      <formula1>$CO$63:$CO$68</formula1>
    </dataValidation>
    <dataValidation type="list" allowBlank="1" showErrorMessage="1" sqref="CK91:CK1091" xr:uid="{00000000-0002-0000-0400-000014000000}">
      <formula1>$CK$63:$CK$71</formula1>
    </dataValidation>
    <dataValidation type="list" allowBlank="1" showErrorMessage="1" sqref="CJ91:CJ1091" xr:uid="{00000000-0002-0000-0400-000015000000}">
      <formula1>$CJ$63:$CJ$71</formula1>
    </dataValidation>
    <dataValidation type="list" allowBlank="1" showInputMessage="1" showErrorMessage="1" sqref="CI98:CI1091" xr:uid="{00000000-0002-0000-0400-000016000000}">
      <formula1>$CI$63:$CI$68</formula1>
    </dataValidation>
    <dataValidation type="list" allowBlank="1" showErrorMessage="1" sqref="CG91:CG1091" xr:uid="{00000000-0002-0000-0400-000017000000}">
      <formula1>$CG$63:$CG$66</formula1>
    </dataValidation>
    <dataValidation type="list" allowBlank="1" showInputMessage="1" showErrorMessage="1" sqref="BY91:BY1091" xr:uid="{00000000-0002-0000-0400-000018000000}">
      <formula1>$BY$63:$BY$64</formula1>
    </dataValidation>
    <dataValidation type="list" allowBlank="1" showInputMessage="1" showErrorMessage="1" sqref="BZ91:BZ1091" xr:uid="{00000000-0002-0000-0400-000019000000}">
      <formula1>$BZ$63:$BZ$64</formula1>
    </dataValidation>
    <dataValidation type="list" allowBlank="1" showInputMessage="1" showErrorMessage="1" sqref="CA91 CB91:CB1091" xr:uid="{00000000-0002-0000-0400-00001A000000}">
      <formula1>$CB$63:$CB$64</formula1>
    </dataValidation>
    <dataValidation type="list" allowBlank="1" showInputMessage="1" showErrorMessage="1" sqref="CC91:CC1091" xr:uid="{00000000-0002-0000-0400-00001B000000}">
      <formula1>$CC$63:$CC$64</formula1>
    </dataValidation>
    <dataValidation allowBlank="1" showInputMessage="1" showErrorMessage="1" errorTitle="間違い" error="まちがいです。" sqref="BX91:BX1091" xr:uid="{00000000-0002-0000-0400-00001C000000}"/>
    <dataValidation type="list" allowBlank="1" showInputMessage="1" showErrorMessage="1" sqref="X91:X1091" xr:uid="{00000000-0002-0000-0400-00001D000000}">
      <formula1>$X$63:$X$68</formula1>
    </dataValidation>
    <dataValidation type="list" allowBlank="1" showInputMessage="1" showErrorMessage="1" sqref="S91:S1091" xr:uid="{00000000-0002-0000-0400-00001E000000}">
      <formula1>$S$63:$S$68</formula1>
    </dataValidation>
    <dataValidation type="list" allowBlank="1" showInputMessage="1" showErrorMessage="1" sqref="R91:R1091" xr:uid="{00000000-0002-0000-0400-00001F000000}">
      <formula1>$R$63:$R$68</formula1>
    </dataValidation>
    <dataValidation type="list" allowBlank="1" showInputMessage="1" showErrorMessage="1" sqref="Q91:Q1091" xr:uid="{00000000-0002-0000-0400-000020000000}">
      <formula1>$Q$63:$Q$68</formula1>
    </dataValidation>
    <dataValidation type="list" allowBlank="1" showInputMessage="1" showErrorMessage="1" sqref="P91:P1091" xr:uid="{00000000-0002-0000-0400-000021000000}">
      <formula1>$P$63:$P$68</formula1>
    </dataValidation>
    <dataValidation type="list" allowBlank="1" showInputMessage="1" showErrorMessage="1" sqref="O91:O1091" xr:uid="{00000000-0002-0000-0400-000022000000}">
      <formula1>$O$63:$O$68</formula1>
    </dataValidation>
    <dataValidation type="list" allowBlank="1" showInputMessage="1" showErrorMessage="1" sqref="N91:N1091" xr:uid="{00000000-0002-0000-0400-000023000000}">
      <formula1>$N$63:$N$68</formula1>
    </dataValidation>
    <dataValidation type="list" allowBlank="1" showInputMessage="1" showErrorMessage="1" sqref="M91:M1091" xr:uid="{00000000-0002-0000-0400-000024000000}">
      <formula1>$M$63:$M$68</formula1>
    </dataValidation>
    <dataValidation type="list" allowBlank="1" showInputMessage="1" showErrorMessage="1" sqref="J91:L91 L92:L1091" xr:uid="{00000000-0002-0000-0400-000025000000}">
      <formula1>$L$63:$L$68</formula1>
    </dataValidation>
    <dataValidation type="list" allowBlank="1" showInputMessage="1" showErrorMessage="1" promptTitle="　　　★　注意　★" prompt="その他の場合、_x000a_具体的内容を_x000a_右欄に記載してください。" sqref="T91:T1091" xr:uid="{00000000-0002-0000-0400-000026000000}">
      <formula1>$T$63:$T$68</formula1>
    </dataValidation>
    <dataValidation type="list" allowBlank="1" showInputMessage="1" showErrorMessage="1" sqref="Z91:Z1091" xr:uid="{00000000-0002-0000-0400-000027000000}">
      <formula1>$Z$63:$Z$68</formula1>
    </dataValidation>
    <dataValidation type="list" allowBlank="1" showInputMessage="1" showErrorMessage="1" sqref="AD91:AD1091" xr:uid="{00000000-0002-0000-0400-000028000000}">
      <formula1>$AD$63:$AD$66</formula1>
    </dataValidation>
    <dataValidation type="list" allowBlank="1" showInputMessage="1" showErrorMessage="1" sqref="AH91:AH1091" xr:uid="{00000000-0002-0000-0400-000029000000}">
      <formula1>$AH$63:$AH$73</formula1>
    </dataValidation>
    <dataValidation type="list" allowBlank="1" showInputMessage="1" showErrorMessage="1" sqref="AG91:AG1091" xr:uid="{00000000-0002-0000-0400-00002A000000}">
      <formula1>$AG$63:$AG$68</formula1>
    </dataValidation>
    <dataValidation type="list" allowBlank="1" showInputMessage="1" showErrorMessage="1" promptTitle="　　　★　注意　★" prompt="65歳未満は本調査_x000a_対象外です。" sqref="CH91:CH1091" xr:uid="{00000000-0002-0000-0400-00002B000000}">
      <formula1>$CH$63:$CH$70</formula1>
    </dataValidation>
    <dataValidation type="list" allowBlank="1" showErrorMessage="1" sqref="CI91:CI97" xr:uid="{00000000-0002-0000-0400-00002C000000}">
      <formula1>$CI$63:$CI$68</formula1>
    </dataValidation>
    <dataValidation type="list" allowBlank="1" showInputMessage="1" showErrorMessage="1" sqref="EW91 G91:G1091" xr:uid="{00000000-0002-0000-0400-00002D000000}">
      <formula1>$G$63:$G$66</formula1>
    </dataValidation>
    <dataValidation type="list" allowBlank="1" showInputMessage="1" showErrorMessage="1" sqref="F91:F1091" xr:uid="{00000000-0002-0000-0400-00002E000000}">
      <formula1>$F$63:$F$66</formula1>
    </dataValidation>
    <dataValidation type="date" imeMode="disabled" operator="greaterThan" allowBlank="1" showInputMessage="1" showErrorMessage="1" error="日付は、_x000a_2014/4/1_x000a_h25.4.1_x000a_h25/4/1   の形式で入力してください。_x000a_一部分でも不明の場合は空白で結構です。_x000a_" sqref="AA91 AF91 DZ91 DH91 EP91 I91 EX91:FB91" xr:uid="{00000000-0002-0000-0400-00002F000000}">
      <formula1>38078</formula1>
    </dataValidation>
    <dataValidation type="list" allowBlank="1" showErrorMessage="1" sqref="CL91:CL1091" xr:uid="{00000000-0002-0000-0400-000030000000}">
      <formula1>$CL$63:$CL$69</formula1>
    </dataValidation>
    <dataValidation type="list" allowBlank="1" showErrorMessage="1" sqref="CM91:CM1091" xr:uid="{00000000-0002-0000-0400-000031000000}">
      <formula1>$CM$63:$CM$67</formula1>
    </dataValidation>
    <dataValidation type="list" allowBlank="1" showInputMessage="1" showErrorMessage="1" sqref="CY91 DB91 CV91:CV1091" xr:uid="{00000000-0002-0000-0400-000032000000}">
      <formula1>$CV$63:$CV$76</formula1>
    </dataValidation>
    <dataValidation type="list" allowBlank="1" showErrorMessage="1" sqref="DI91:DI1091" xr:uid="{00000000-0002-0000-0400-000033000000}">
      <formula1>$DI$63:$DI$70</formula1>
    </dataValidation>
    <dataValidation type="list" allowBlank="1" showErrorMessage="1" sqref="DF91:DF1091" xr:uid="{00000000-0002-0000-0400-000034000000}">
      <formula1>$DF$63:$DF$68</formula1>
    </dataValidation>
    <dataValidation type="list" allowBlank="1" showInputMessage="1" showErrorMessage="1" sqref="EO91:EO1091" xr:uid="{00000000-0002-0000-0400-000035000000}">
      <formula1>$EO$63:$EO$65</formula1>
    </dataValidation>
    <dataValidation type="list" allowBlank="1" showInputMessage="1" showErrorMessage="1" sqref="AL91:BB1091 EB91:EK1091 BM91:BQ1091 BS91:BU1091 BD91:BK1091" xr:uid="{00000000-0002-0000-0400-000036000000}">
      <formula1>AL$63:AL$65</formula1>
    </dataValidation>
    <dataValidation type="list" allowBlank="1" showInputMessage="1" showErrorMessage="1" sqref="AI91:AI1091" xr:uid="{00000000-0002-0000-0400-000037000000}">
      <formula1>$AI$63:$AI$66</formula1>
    </dataValidation>
    <dataValidation allowBlank="1" showInputMessage="1" showErrorMessage="1" prompt="1)調査の結果で「虐待の判断に至らなかった」を選択した場合、その理由をご記入ください" sqref="AE91:AE1091" xr:uid="{00000000-0002-0000-0400-000038000000}"/>
    <dataValidation type="list" allowBlank="1" showInputMessage="1" showErrorMessage="1" sqref="DW91:DW1091" xr:uid="{8D55E77D-3F13-434E-8953-3BB212696E1D}">
      <formula1>$DW$63:$DW$67</formula1>
    </dataValidation>
    <dataValidation type="list" allowBlank="1" showInputMessage="1" showErrorMessage="1" sqref="AB91:AB1091" xr:uid="{00000000-0002-0000-0400-00003B000000}">
      <formula1>$AB$63:$AB$65</formula1>
    </dataValidation>
    <dataValidation type="list" allowBlank="1" showInputMessage="1" showErrorMessage="1" prompt="複数名で判断した場合のみ回答。" sqref="CE91:CE1091" xr:uid="{5CAB653D-EA88-4CD4-A885-43FEA7547A07}">
      <formula1>$CE$63:$CE$67</formula1>
    </dataValidation>
    <dataValidation type="date" imeMode="disabled" operator="greaterThan" allowBlank="1" showInputMessage="1" showErrorMessage="1" error="日付は、_x000a_2024/4/1_x000a_R6.4.1_x000a_R6/4/1   の形式で入力してください。" sqref="DZ92:DZ1091 I92:I1091 AA92:AA1091 AF92:AF1091 DH92:DH1091" xr:uid="{C49ED7CB-5AD0-49D6-9E2E-26DFDFFDE384}">
      <formula1>38078</formula1>
    </dataValidation>
    <dataValidation type="date" imeMode="disabled" operator="greaterThan" allowBlank="1" showInputMessage="1" showErrorMessage="1" error="日付は、_x000a_2024/4/1_x000a_R6.4.1_x000a_R6/4/1   の形式で入力してください。_x000a_" sqref="EP92:EP1091" xr:uid="{D1D9E968-8142-4A32-A2E4-C64836B5BEBB}">
      <formula1>38078</formula1>
    </dataValidation>
    <dataValidation type="list" allowBlank="1" showInputMessage="1" showErrorMessage="1" sqref="J92:J1091" xr:uid="{7F7AB97C-E527-4EDD-A2C8-4219358D256C}">
      <formula1>$J$63:$J$68</formula1>
    </dataValidation>
    <dataValidation type="list" allowBlank="1" showInputMessage="1" showErrorMessage="1" sqref="K92:K1091" xr:uid="{5ED9E526-1F26-421E-8498-8F5AD6D8C503}">
      <formula1>$K$63:$K$68</formula1>
    </dataValidation>
    <dataValidation type="list" allowBlank="1" showInputMessage="1" showErrorMessage="1" sqref="CA92:CA1091" xr:uid="{A33ECB2C-9E6B-4CCA-9353-A04FC5106FD5}">
      <formula1>$CA$63:$CA$64</formula1>
    </dataValidation>
    <dataValidation imeMode="disabled" operator="greaterThan" allowBlank="1" showInputMessage="1" showErrorMessage="1" error="日付は、_x000a_2014/4/1_x000a_h25.4.1_x000a_h25/4/1   の形式で入力してください。_x000a_一部分でも不明の場合は空白で結構です。_x000a_" sqref="FC91" xr:uid="{AFC3A303-C2F0-489E-AF85-FAE76A59BDE3}"/>
  </dataValidations>
  <pageMargins left="0.7" right="0.7" top="0.75" bottom="0.75" header="0.3" footer="0.3"/>
  <pageSetup paperSize="9" orientation="portrait" horizontalDpi="4294967293" vertic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999FF"/>
  </sheetPr>
  <dimension ref="A1:CO95"/>
  <sheetViews>
    <sheetView showGridLines="0" workbookViewId="0">
      <pane xSplit="3" ySplit="47" topLeftCell="D48" activePane="bottomRight" state="frozen"/>
      <selection activeCell="R47" sqref="R47"/>
      <selection pane="topRight" activeCell="R47" sqref="R47"/>
      <selection pane="bottomLeft" activeCell="R47" sqref="R47"/>
      <selection pane="bottomRight" activeCell="R47" sqref="R47"/>
    </sheetView>
  </sheetViews>
  <sheetFormatPr defaultColWidth="0" defaultRowHeight="13" zeroHeight="1"/>
  <cols>
    <col min="1" max="1" width="4.90625" style="633" customWidth="1"/>
    <col min="2" max="2" width="5.7265625" style="633" customWidth="1"/>
    <col min="3" max="3" width="11.26953125" style="633" customWidth="1"/>
    <col min="4" max="4" width="12.7265625" style="634" customWidth="1"/>
    <col min="5" max="5" width="12.453125" style="634" customWidth="1"/>
    <col min="6" max="6" width="19.90625" style="634" customWidth="1"/>
    <col min="7" max="7" width="13.90625" style="634" customWidth="1"/>
    <col min="8" max="8" width="28.08984375" style="635" customWidth="1"/>
    <col min="9" max="9" width="37.90625" style="634" customWidth="1"/>
    <col min="10" max="10" width="20.453125" style="634" customWidth="1"/>
    <col min="11" max="11" width="36.7265625" style="634" customWidth="1"/>
    <col min="12" max="12" width="18" style="634" customWidth="1"/>
    <col min="13" max="13" width="22.26953125" style="634" customWidth="1"/>
    <col min="14" max="14" width="15.26953125" style="634" customWidth="1"/>
    <col min="15" max="15" width="17.453125" style="634" customWidth="1"/>
    <col min="16" max="16" width="22" style="634" customWidth="1"/>
    <col min="17" max="17" width="23.453125" style="634" customWidth="1"/>
    <col min="18" max="18" width="27.90625" style="634" customWidth="1"/>
    <col min="19" max="19" width="8.7265625" style="634" customWidth="1"/>
    <col min="20" max="20" width="9.26953125" style="634" customWidth="1"/>
    <col min="21" max="21" width="15.6328125" style="634" customWidth="1"/>
    <col min="22" max="22" width="21.36328125" style="634" customWidth="1"/>
    <col min="23" max="23" width="10.453125" style="635" customWidth="1"/>
    <col min="24" max="24" width="16.08984375" style="635" customWidth="1"/>
    <col min="25" max="25" width="7.36328125" style="635" customWidth="1"/>
    <col min="26" max="26" width="8.90625" style="635" customWidth="1"/>
    <col min="27" max="27" width="9" style="635" customWidth="1"/>
    <col min="28" max="28" width="7.7265625" style="635" customWidth="1"/>
    <col min="29" max="29" width="12" style="635" customWidth="1"/>
    <col min="30" max="30" width="13.26953125" style="635" customWidth="1"/>
    <col min="31" max="31" width="19.453125" style="635" customWidth="1"/>
    <col min="32" max="32" width="16.36328125" style="635" customWidth="1"/>
    <col min="33" max="33" width="17.08984375" style="635" customWidth="1"/>
    <col min="34" max="34" width="8.90625" style="635" customWidth="1"/>
    <col min="35" max="35" width="9.36328125" style="635" customWidth="1"/>
    <col min="36" max="36" width="9" style="635" customWidth="1"/>
    <col min="37" max="37" width="21.90625" style="635" customWidth="1"/>
    <col min="38" max="38" width="9" style="635" customWidth="1"/>
    <col min="39" max="39" width="22.08984375" style="635" customWidth="1"/>
    <col min="40" max="40" width="31.08984375" style="635" customWidth="1"/>
    <col min="41" max="42" width="67.90625" style="635" customWidth="1"/>
    <col min="43" max="43" width="53.7265625" style="635" customWidth="1"/>
    <col min="44" max="44" width="22.08984375" style="635" customWidth="1"/>
    <col min="45" max="45" width="22.6328125" style="635" customWidth="1"/>
    <col min="46" max="47" width="13.6328125" style="635" customWidth="1"/>
    <col min="48" max="63" width="8.6328125" style="635" customWidth="1"/>
    <col min="64" max="64" width="10.6328125" style="635" customWidth="1"/>
    <col min="65" max="68" width="11.6328125" style="635" customWidth="1"/>
    <col min="69" max="69" width="11.08984375" style="635" customWidth="1"/>
    <col min="70" max="70" width="15.453125" style="635" customWidth="1"/>
    <col min="71" max="71" width="17.7265625" style="635" customWidth="1"/>
    <col min="72" max="73" width="12.26953125" style="635" customWidth="1"/>
    <col min="74" max="74" width="8.36328125" style="635" customWidth="1"/>
    <col min="75" max="75" width="10.6328125" style="635" customWidth="1"/>
    <col min="76" max="76" width="11.26953125" style="635" customWidth="1"/>
    <col min="77" max="83" width="10.26953125" style="635" customWidth="1"/>
    <col min="84" max="84" width="13.26953125" style="635" customWidth="1"/>
    <col min="85" max="87" width="10.26953125" style="635" customWidth="1"/>
    <col min="88" max="88" width="11.26953125" style="635" customWidth="1"/>
    <col min="89" max="91" width="13.6328125" style="635" customWidth="1"/>
    <col min="92" max="92" width="15.36328125" style="635" customWidth="1"/>
    <col min="93" max="93" width="23.26953125" style="635" customWidth="1"/>
    <col min="94" max="16384" width="0" style="635" hidden="1"/>
  </cols>
  <sheetData>
    <row r="1" spans="1:93" s="564" customFormat="1" ht="14">
      <c r="A1" s="1696" t="str">
        <f>E43</f>
        <v>令和7年度</v>
      </c>
      <c r="B1" s="1697"/>
      <c r="C1" s="903" t="s">
        <v>294</v>
      </c>
      <c r="D1" s="583"/>
      <c r="E1" s="583"/>
      <c r="F1" s="583"/>
      <c r="G1" s="583"/>
      <c r="H1" s="584"/>
      <c r="I1" s="583"/>
      <c r="J1" s="583"/>
      <c r="K1" s="583"/>
      <c r="L1" s="583"/>
      <c r="M1" s="583"/>
      <c r="N1" s="583"/>
      <c r="O1" s="583"/>
      <c r="P1" s="583"/>
      <c r="Q1" s="583"/>
      <c r="R1" s="583"/>
      <c r="S1" s="583"/>
      <c r="T1" s="583"/>
      <c r="U1" s="583"/>
      <c r="V1" s="583"/>
      <c r="W1" s="583"/>
      <c r="X1" s="584"/>
      <c r="Y1" s="584"/>
      <c r="Z1" s="584"/>
      <c r="AA1" s="584"/>
      <c r="AB1" s="584"/>
      <c r="AC1" s="584"/>
      <c r="AD1" s="584"/>
      <c r="AE1" s="584"/>
      <c r="AF1" s="584"/>
      <c r="AG1" s="584"/>
      <c r="AH1" s="584"/>
      <c r="AI1" s="584"/>
      <c r="AJ1" s="584"/>
      <c r="AK1" s="584"/>
      <c r="AL1" s="584"/>
      <c r="AM1" s="584"/>
      <c r="AN1" s="584"/>
      <c r="AO1" s="584"/>
      <c r="AP1" s="584"/>
      <c r="AQ1" s="584"/>
      <c r="AR1" s="584"/>
      <c r="AS1" s="584"/>
      <c r="AT1" s="584"/>
      <c r="AU1" s="584"/>
      <c r="AV1" s="584"/>
      <c r="AW1" s="584"/>
      <c r="AX1" s="584"/>
      <c r="AY1" s="584"/>
      <c r="AZ1" s="584"/>
      <c r="BA1" s="584"/>
      <c r="BB1" s="584"/>
      <c r="BC1" s="584"/>
      <c r="BD1" s="584"/>
      <c r="BE1" s="584"/>
      <c r="BF1" s="584"/>
      <c r="BG1" s="584"/>
      <c r="BH1" s="584"/>
      <c r="BI1" s="584"/>
      <c r="BJ1" s="584"/>
      <c r="BK1" s="584"/>
      <c r="BL1" s="584"/>
      <c r="BM1" s="584"/>
      <c r="BN1" s="584"/>
      <c r="BO1" s="584"/>
      <c r="BP1" s="584"/>
      <c r="BQ1" s="584"/>
      <c r="BR1" s="584"/>
      <c r="BS1" s="584"/>
      <c r="BT1" s="584"/>
      <c r="BU1" s="584"/>
      <c r="BV1" s="584"/>
      <c r="BW1" s="584"/>
      <c r="BX1" s="584"/>
      <c r="BY1" s="584"/>
      <c r="BZ1" s="584"/>
      <c r="CA1" s="584"/>
      <c r="CB1" s="584"/>
      <c r="CC1" s="584"/>
      <c r="CD1" s="584"/>
      <c r="CE1" s="584"/>
      <c r="CF1" s="584"/>
      <c r="CG1" s="584"/>
      <c r="CH1" s="584"/>
      <c r="CI1" s="584"/>
      <c r="CJ1" s="584"/>
      <c r="CK1" s="584"/>
      <c r="CL1" s="584"/>
      <c r="CM1" s="584"/>
      <c r="CN1" s="584"/>
      <c r="CO1" s="584"/>
    </row>
    <row r="2" spans="1:93" s="1182" customFormat="1" hidden="1">
      <c r="A2" s="1181"/>
      <c r="B2" s="1181"/>
    </row>
    <row r="3" spans="1:93" s="1182" customFormat="1" hidden="1">
      <c r="A3" s="122"/>
      <c r="B3" s="122"/>
      <c r="C3" s="122"/>
      <c r="D3" s="130">
        <f>COUNTIF(D$48:D$57,D19)</f>
        <v>0</v>
      </c>
      <c r="E3"/>
      <c r="F3" s="22"/>
      <c r="G3" s="22"/>
      <c r="H3"/>
      <c r="I3" s="130">
        <f>COUNTIF(I$48:I$57,I19)</f>
        <v>0</v>
      </c>
      <c r="J3" s="131"/>
      <c r="K3" s="130">
        <f t="shared" ref="K3:K9" si="0">COUNTIF(K$48:K$57,K19)</f>
        <v>0</v>
      </c>
      <c r="L3" s="22"/>
      <c r="M3" s="22"/>
      <c r="N3" s="130">
        <f>COUNTIF(N$48:N$57,N19)</f>
        <v>0</v>
      </c>
      <c r="O3" s="22"/>
      <c r="P3" s="130">
        <f t="shared" ref="P3:P11" si="1">COUNTIF(P$48:P$57,P19)</f>
        <v>0</v>
      </c>
      <c r="Q3" s="54"/>
      <c r="R3" s="22"/>
      <c r="S3" s="130">
        <f t="shared" ref="S3:U5" si="2">COUNTIF(S$48:S$57,S19)</f>
        <v>0</v>
      </c>
      <c r="T3" s="130">
        <f t="shared" si="2"/>
        <v>0</v>
      </c>
      <c r="U3" s="130">
        <f t="shared" si="2"/>
        <v>0</v>
      </c>
      <c r="V3" s="54"/>
      <c r="W3" s="130">
        <f>COUNTIF(W$48:W$57,W19)</f>
        <v>0</v>
      </c>
      <c r="X3" s="54"/>
      <c r="Y3" s="130">
        <f t="shared" ref="Y3:AD5" si="3">COUNTIF(Y$48:Y$57,Y19)</f>
        <v>0</v>
      </c>
      <c r="Z3" s="130">
        <f t="shared" si="3"/>
        <v>0</v>
      </c>
      <c r="AA3" s="130">
        <f t="shared" si="3"/>
        <v>0</v>
      </c>
      <c r="AB3" s="130">
        <f t="shared" si="3"/>
        <v>0</v>
      </c>
      <c r="AC3" s="130">
        <f t="shared" si="3"/>
        <v>0</v>
      </c>
      <c r="AD3" s="130">
        <f t="shared" si="3"/>
        <v>0</v>
      </c>
      <c r="AE3" s="131"/>
      <c r="AF3" s="130">
        <f>COUNTIF(AF$48:AF$57,AF19)</f>
        <v>0</v>
      </c>
      <c r="AG3" s="54"/>
      <c r="AH3" s="130">
        <f t="shared" ref="AH3:AJ4" si="4">COUNTIF(AH$48:AH$57,AH19)</f>
        <v>0</v>
      </c>
      <c r="AI3" s="130">
        <f t="shared" si="4"/>
        <v>0</v>
      </c>
      <c r="AJ3" s="130">
        <f t="shared" si="4"/>
        <v>0</v>
      </c>
      <c r="AK3"/>
      <c r="AL3" s="130">
        <f>COUNTIF(AL$48:AL$57,AL19)</f>
        <v>0</v>
      </c>
      <c r="AM3"/>
      <c r="AN3"/>
      <c r="AO3"/>
      <c r="AP3"/>
      <c r="AQ3" s="130">
        <f t="shared" ref="AQ3:AQ13" si="5">COUNTIF(AQ$48:AQ$57,AQ19)</f>
        <v>0</v>
      </c>
      <c r="AR3"/>
      <c r="AS3"/>
      <c r="AT3" s="54"/>
      <c r="AU3" s="54"/>
      <c r="AV3" s="130">
        <f t="shared" ref="AV3:BK3" si="6">COUNTIF(AV$48:AV$57,AV19)</f>
        <v>0</v>
      </c>
      <c r="AW3" s="130">
        <f t="shared" si="6"/>
        <v>0</v>
      </c>
      <c r="AX3" s="130">
        <f t="shared" si="6"/>
        <v>0</v>
      </c>
      <c r="AY3" s="130">
        <f t="shared" si="6"/>
        <v>0</v>
      </c>
      <c r="AZ3" s="130">
        <f t="shared" si="6"/>
        <v>0</v>
      </c>
      <c r="BA3" s="130">
        <f t="shared" si="6"/>
        <v>0</v>
      </c>
      <c r="BB3" s="130">
        <f t="shared" si="6"/>
        <v>0</v>
      </c>
      <c r="BC3" s="130">
        <f t="shared" si="6"/>
        <v>0</v>
      </c>
      <c r="BD3" s="130">
        <f t="shared" si="6"/>
        <v>0</v>
      </c>
      <c r="BE3" s="130">
        <f t="shared" si="6"/>
        <v>0</v>
      </c>
      <c r="BF3" s="130">
        <f t="shared" si="6"/>
        <v>0</v>
      </c>
      <c r="BG3" s="130">
        <f t="shared" si="6"/>
        <v>0</v>
      </c>
      <c r="BH3" s="130">
        <f t="shared" si="6"/>
        <v>0</v>
      </c>
      <c r="BI3" s="130">
        <f t="shared" si="6"/>
        <v>0</v>
      </c>
      <c r="BJ3" s="130">
        <f t="shared" si="6"/>
        <v>0</v>
      </c>
      <c r="BK3" s="130">
        <f t="shared" si="6"/>
        <v>0</v>
      </c>
      <c r="BL3"/>
      <c r="BM3" s="130">
        <f t="shared" ref="BM3:BP4" si="7">COUNTIF(BM$48:BM$57,BM19)</f>
        <v>0</v>
      </c>
      <c r="BN3" s="130">
        <f t="shared" si="7"/>
        <v>0</v>
      </c>
      <c r="BO3" s="130">
        <f t="shared" si="7"/>
        <v>0</v>
      </c>
      <c r="BP3" s="130">
        <f t="shared" si="7"/>
        <v>0</v>
      </c>
      <c r="BQ3"/>
      <c r="BR3" s="130">
        <f t="shared" ref="BR3:BV4" si="8">COUNTIF(BR$48:BR$57,BR19)</f>
        <v>0</v>
      </c>
      <c r="BS3" s="130">
        <f t="shared" si="8"/>
        <v>0</v>
      </c>
      <c r="BT3" s="130">
        <f t="shared" si="8"/>
        <v>0</v>
      </c>
      <c r="BU3" s="130">
        <f t="shared" si="8"/>
        <v>0</v>
      </c>
      <c r="BV3" s="130">
        <f t="shared" si="8"/>
        <v>0</v>
      </c>
      <c r="BW3"/>
      <c r="BX3" s="130">
        <f t="shared" ref="BX3:CI3" si="9">COUNTIF(BX$48:BX$57,BX19)</f>
        <v>0</v>
      </c>
      <c r="BY3" s="130">
        <f t="shared" si="9"/>
        <v>0</v>
      </c>
      <c r="BZ3" s="130">
        <f t="shared" si="9"/>
        <v>0</v>
      </c>
      <c r="CA3" s="130">
        <f t="shared" si="9"/>
        <v>0</v>
      </c>
      <c r="CB3" s="130">
        <f t="shared" si="9"/>
        <v>0</v>
      </c>
      <c r="CC3" s="130">
        <f t="shared" si="9"/>
        <v>0</v>
      </c>
      <c r="CD3" s="130">
        <f t="shared" si="9"/>
        <v>0</v>
      </c>
      <c r="CE3" s="130">
        <f t="shared" si="9"/>
        <v>0</v>
      </c>
      <c r="CF3" s="130">
        <f t="shared" si="9"/>
        <v>0</v>
      </c>
      <c r="CG3" s="130">
        <f t="shared" si="9"/>
        <v>0</v>
      </c>
      <c r="CH3" s="130">
        <f t="shared" si="9"/>
        <v>0</v>
      </c>
      <c r="CI3" s="130">
        <f t="shared" si="9"/>
        <v>0</v>
      </c>
      <c r="CJ3"/>
      <c r="CK3" s="130">
        <f>COUNTIF(CK$48:CK$57,CK19)</f>
        <v>0</v>
      </c>
    </row>
    <row r="4" spans="1:93" s="1182" customFormat="1" hidden="1">
      <c r="A4" s="122"/>
      <c r="B4" s="122"/>
      <c r="C4" s="122"/>
      <c r="D4" s="130">
        <f>COUNTIF(D$48:D$57,D20)</f>
        <v>0</v>
      </c>
      <c r="E4" s="22"/>
      <c r="F4" s="22"/>
      <c r="G4" s="22"/>
      <c r="H4"/>
      <c r="I4" s="130">
        <f>COUNTIF(I$48:I$57,I20)</f>
        <v>0</v>
      </c>
      <c r="J4" s="131"/>
      <c r="K4" s="130">
        <f t="shared" si="0"/>
        <v>0</v>
      </c>
      <c r="L4" s="22"/>
      <c r="M4" s="22"/>
      <c r="N4" s="130">
        <f>COUNTIF(N$48:N$57,N20)</f>
        <v>0</v>
      </c>
      <c r="O4" s="22"/>
      <c r="P4" s="130">
        <f t="shared" si="1"/>
        <v>0</v>
      </c>
      <c r="Q4" s="54"/>
      <c r="R4" s="22"/>
      <c r="S4" s="130">
        <f t="shared" si="2"/>
        <v>0</v>
      </c>
      <c r="T4" s="130">
        <f t="shared" si="2"/>
        <v>0</v>
      </c>
      <c r="U4" s="130">
        <f t="shared" si="2"/>
        <v>0</v>
      </c>
      <c r="V4" s="54"/>
      <c r="W4" s="130">
        <f>COUNTIF(W$48:W$57,W20)</f>
        <v>0</v>
      </c>
      <c r="X4" s="54"/>
      <c r="Y4" s="130">
        <f t="shared" si="3"/>
        <v>0</v>
      </c>
      <c r="Z4" s="130">
        <f t="shared" si="3"/>
        <v>0</v>
      </c>
      <c r="AA4" s="130">
        <f t="shared" si="3"/>
        <v>0</v>
      </c>
      <c r="AB4" s="130">
        <f t="shared" si="3"/>
        <v>0</v>
      </c>
      <c r="AC4" s="130">
        <f t="shared" si="3"/>
        <v>0</v>
      </c>
      <c r="AD4" s="130">
        <f t="shared" si="3"/>
        <v>0</v>
      </c>
      <c r="AE4" s="131"/>
      <c r="AF4" s="130">
        <f>COUNTIF(AF$48:AF$57,AF20)</f>
        <v>0</v>
      </c>
      <c r="AG4" s="54"/>
      <c r="AH4" s="130">
        <f t="shared" si="4"/>
        <v>0</v>
      </c>
      <c r="AI4" s="130">
        <f t="shared" si="4"/>
        <v>0</v>
      </c>
      <c r="AJ4" s="130">
        <f t="shared" si="4"/>
        <v>0</v>
      </c>
      <c r="AK4" s="54"/>
      <c r="AL4" s="130">
        <f>COUNTIF(AL$48:AL$57,AL20)</f>
        <v>0</v>
      </c>
      <c r="AM4" s="54"/>
      <c r="AN4"/>
      <c r="AO4"/>
      <c r="AP4"/>
      <c r="AQ4" s="130">
        <f t="shared" si="5"/>
        <v>0</v>
      </c>
      <c r="AR4" s="54"/>
      <c r="AS4" s="54"/>
      <c r="AT4" s="54"/>
      <c r="AU4" s="54"/>
      <c r="AV4" s="130">
        <f t="shared" ref="AV4:BK4" si="10">COUNTIF(AV$48:AV$57,AV20)</f>
        <v>0</v>
      </c>
      <c r="AW4" s="130">
        <f t="shared" si="10"/>
        <v>0</v>
      </c>
      <c r="AX4" s="130">
        <f t="shared" si="10"/>
        <v>0</v>
      </c>
      <c r="AY4" s="130">
        <f t="shared" si="10"/>
        <v>0</v>
      </c>
      <c r="AZ4" s="130">
        <f t="shared" si="10"/>
        <v>0</v>
      </c>
      <c r="BA4" s="130">
        <f t="shared" si="10"/>
        <v>0</v>
      </c>
      <c r="BB4" s="130">
        <f t="shared" si="10"/>
        <v>0</v>
      </c>
      <c r="BC4" s="130">
        <f t="shared" si="10"/>
        <v>0</v>
      </c>
      <c r="BD4" s="130">
        <f t="shared" si="10"/>
        <v>0</v>
      </c>
      <c r="BE4" s="130">
        <f t="shared" si="10"/>
        <v>0</v>
      </c>
      <c r="BF4" s="130">
        <f t="shared" si="10"/>
        <v>0</v>
      </c>
      <c r="BG4" s="130">
        <f t="shared" si="10"/>
        <v>0</v>
      </c>
      <c r="BH4" s="130">
        <f t="shared" si="10"/>
        <v>0</v>
      </c>
      <c r="BI4" s="130">
        <f t="shared" si="10"/>
        <v>0</v>
      </c>
      <c r="BJ4" s="130">
        <f t="shared" si="10"/>
        <v>0</v>
      </c>
      <c r="BK4" s="130">
        <f t="shared" si="10"/>
        <v>0</v>
      </c>
      <c r="BL4" s="54"/>
      <c r="BM4" s="130">
        <f t="shared" si="7"/>
        <v>0</v>
      </c>
      <c r="BN4" s="130">
        <f t="shared" si="7"/>
        <v>0</v>
      </c>
      <c r="BO4" s="130">
        <f t="shared" si="7"/>
        <v>0</v>
      </c>
      <c r="BP4" s="130">
        <f t="shared" si="7"/>
        <v>0</v>
      </c>
      <c r="BQ4" s="54"/>
      <c r="BR4" s="130">
        <f t="shared" si="8"/>
        <v>0</v>
      </c>
      <c r="BS4" s="130">
        <f t="shared" si="8"/>
        <v>0</v>
      </c>
      <c r="BT4" s="130">
        <f t="shared" si="8"/>
        <v>0</v>
      </c>
      <c r="BU4" s="130">
        <f t="shared" si="8"/>
        <v>0</v>
      </c>
      <c r="BV4" s="130">
        <f t="shared" si="8"/>
        <v>0</v>
      </c>
      <c r="BW4" s="54"/>
      <c r="BX4" s="130">
        <f t="shared" ref="BX4:CI4" si="11">COUNTIF(BX$48:BX$57,BX20)</f>
        <v>0</v>
      </c>
      <c r="BY4" s="130">
        <f t="shared" si="11"/>
        <v>0</v>
      </c>
      <c r="BZ4" s="130">
        <f t="shared" si="11"/>
        <v>0</v>
      </c>
      <c r="CA4" s="130">
        <f t="shared" si="11"/>
        <v>0</v>
      </c>
      <c r="CB4" s="130">
        <f t="shared" si="11"/>
        <v>0</v>
      </c>
      <c r="CC4" s="130">
        <f t="shared" si="11"/>
        <v>0</v>
      </c>
      <c r="CD4" s="130">
        <f t="shared" si="11"/>
        <v>0</v>
      </c>
      <c r="CE4" s="130">
        <f t="shared" si="11"/>
        <v>0</v>
      </c>
      <c r="CF4" s="130">
        <f t="shared" si="11"/>
        <v>0</v>
      </c>
      <c r="CG4" s="130">
        <f t="shared" si="11"/>
        <v>0</v>
      </c>
      <c r="CH4" s="130">
        <f t="shared" si="11"/>
        <v>0</v>
      </c>
      <c r="CI4" s="130">
        <f t="shared" si="11"/>
        <v>0</v>
      </c>
      <c r="CJ4" s="54"/>
      <c r="CK4" s="130">
        <f>COUNTIF(CK$48:CK$57,CK20)</f>
        <v>0</v>
      </c>
    </row>
    <row r="5" spans="1:93" s="1182" customFormat="1" hidden="1">
      <c r="A5" s="122"/>
      <c r="B5" s="122"/>
      <c r="C5" s="122"/>
      <c r="D5"/>
      <c r="E5" s="22"/>
      <c r="F5" s="22"/>
      <c r="G5" s="22"/>
      <c r="H5"/>
      <c r="I5" s="130">
        <f>COUNTIF(I$48:I$57,I21)</f>
        <v>0</v>
      </c>
      <c r="J5" s="22"/>
      <c r="K5" s="130">
        <f t="shared" si="0"/>
        <v>0</v>
      </c>
      <c r="L5" s="22"/>
      <c r="M5" s="22"/>
      <c r="N5" s="130">
        <f>COUNTIF(N$48:N$57,N21)</f>
        <v>0</v>
      </c>
      <c r="O5" s="54"/>
      <c r="P5" s="130">
        <f t="shared" si="1"/>
        <v>0</v>
      </c>
      <c r="Q5" s="54"/>
      <c r="R5" s="54"/>
      <c r="S5" s="130">
        <f t="shared" si="2"/>
        <v>0</v>
      </c>
      <c r="T5" s="130">
        <f t="shared" si="2"/>
        <v>0</v>
      </c>
      <c r="U5" s="130">
        <f t="shared" si="2"/>
        <v>0</v>
      </c>
      <c r="V5" s="54"/>
      <c r="W5" s="130">
        <f>COUNTIF(W$48:W$57,W21)</f>
        <v>0</v>
      </c>
      <c r="X5" s="54"/>
      <c r="Y5" s="130">
        <f t="shared" si="3"/>
        <v>0</v>
      </c>
      <c r="Z5" s="130">
        <f t="shared" si="3"/>
        <v>0</v>
      </c>
      <c r="AA5" s="130">
        <f t="shared" si="3"/>
        <v>0</v>
      </c>
      <c r="AB5" s="130">
        <f t="shared" si="3"/>
        <v>0</v>
      </c>
      <c r="AC5" s="130">
        <f t="shared" si="3"/>
        <v>0</v>
      </c>
      <c r="AD5" s="130">
        <f t="shared" si="3"/>
        <v>0</v>
      </c>
      <c r="AE5" s="131"/>
      <c r="AF5" s="130">
        <f>COUNTIF(AF$48:AF$57,AF21)</f>
        <v>0</v>
      </c>
      <c r="AG5" s="54"/>
      <c r="AH5" s="130">
        <f>COUNTIF(AH$48:AH$57,AH21)</f>
        <v>0</v>
      </c>
      <c r="AI5" s="130">
        <f>COUNTIF(AI$48:AI$57,AI21)</f>
        <v>0</v>
      </c>
      <c r="AJ5"/>
      <c r="AK5"/>
      <c r="AL5"/>
      <c r="AM5"/>
      <c r="AN5"/>
      <c r="AO5"/>
      <c r="AP5"/>
      <c r="AQ5" s="130">
        <f t="shared" si="5"/>
        <v>0</v>
      </c>
      <c r="AR5"/>
      <c r="AS5"/>
      <c r="AT5"/>
      <c r="AU5"/>
      <c r="AV5"/>
      <c r="AW5"/>
      <c r="AX5"/>
      <c r="AY5"/>
      <c r="AZ5"/>
      <c r="BA5"/>
      <c r="BB5"/>
      <c r="BC5"/>
      <c r="BD5"/>
      <c r="BE5"/>
      <c r="BF5"/>
      <c r="BG5"/>
      <c r="BH5"/>
      <c r="BI5"/>
      <c r="BJ5"/>
      <c r="BK5"/>
      <c r="BL5"/>
      <c r="BM5"/>
      <c r="BN5"/>
      <c r="BO5"/>
      <c r="BP5"/>
      <c r="BQ5"/>
      <c r="BR5"/>
      <c r="BS5"/>
      <c r="BT5"/>
      <c r="BU5"/>
      <c r="BV5"/>
      <c r="BW5"/>
      <c r="BX5" s="130">
        <f>COUNTIF(BX$48:BX$57,BX21)</f>
        <v>0</v>
      </c>
      <c r="BY5"/>
      <c r="BZ5"/>
      <c r="CA5"/>
      <c r="CB5"/>
      <c r="CC5"/>
      <c r="CD5"/>
      <c r="CE5"/>
      <c r="CF5"/>
      <c r="CG5"/>
      <c r="CH5"/>
      <c r="CI5"/>
      <c r="CJ5"/>
      <c r="CK5"/>
    </row>
    <row r="6" spans="1:93" s="1182" customFormat="1" hidden="1">
      <c r="A6" s="122"/>
      <c r="B6" s="122"/>
      <c r="C6" s="122"/>
      <c r="D6"/>
      <c r="E6" s="22"/>
      <c r="F6" s="22"/>
      <c r="G6" s="22"/>
      <c r="H6"/>
      <c r="I6" s="130">
        <f>COUNTIF(I$48:I$57,I22)</f>
        <v>0</v>
      </c>
      <c r="J6" s="22"/>
      <c r="K6" s="130">
        <f t="shared" si="0"/>
        <v>0</v>
      </c>
      <c r="L6" s="22"/>
      <c r="M6" s="22"/>
      <c r="N6" s="130">
        <f>COUNTIF(N$48:N$57,N22)</f>
        <v>0</v>
      </c>
      <c r="O6" s="54"/>
      <c r="P6" s="130">
        <f t="shared" si="1"/>
        <v>0</v>
      </c>
      <c r="Q6" s="54"/>
      <c r="R6" s="54"/>
      <c r="S6" s="22"/>
      <c r="T6" s="130">
        <f t="shared" ref="T6:U12" si="12">COUNTIF(T$48:T$57,T22)</f>
        <v>0</v>
      </c>
      <c r="U6" s="130">
        <f t="shared" si="12"/>
        <v>0</v>
      </c>
      <c r="V6" s="54"/>
      <c r="W6" s="22"/>
      <c r="X6" s="22"/>
      <c r="Y6" s="22"/>
      <c r="Z6" s="130">
        <f t="shared" ref="Z6:AA8" si="13">COUNTIF(Z$48:Z$57,Z22)</f>
        <v>0</v>
      </c>
      <c r="AA6" s="130">
        <f t="shared" si="13"/>
        <v>0</v>
      </c>
      <c r="AB6" s="22"/>
      <c r="AC6" s="130">
        <f t="shared" ref="AC6:AD8" si="14">COUNTIF(AC$48:AC$57,AC22)</f>
        <v>0</v>
      </c>
      <c r="AD6" s="130">
        <f t="shared" si="14"/>
        <v>0</v>
      </c>
      <c r="AE6" s="54"/>
      <c r="AF6" s="130">
        <f>COUNTIF(AF$48:AF$57,AF22)</f>
        <v>0</v>
      </c>
      <c r="AG6"/>
      <c r="AH6"/>
      <c r="AI6"/>
      <c r="AJ6"/>
      <c r="AK6"/>
      <c r="AL6"/>
      <c r="AM6"/>
      <c r="AN6"/>
      <c r="AO6"/>
      <c r="AP6"/>
      <c r="AQ6" s="130">
        <f t="shared" si="5"/>
        <v>0</v>
      </c>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row>
    <row r="7" spans="1:93" s="1182" customFormat="1" hidden="1">
      <c r="A7" s="122"/>
      <c r="B7" s="122"/>
      <c r="C7" s="122"/>
      <c r="D7"/>
      <c r="E7" s="22"/>
      <c r="F7" s="22"/>
      <c r="G7" s="22"/>
      <c r="H7"/>
      <c r="I7" s="130">
        <f>COUNTIF(I$48:I$57,I23)</f>
        <v>0</v>
      </c>
      <c r="J7" s="22"/>
      <c r="K7" s="130">
        <f t="shared" si="0"/>
        <v>0</v>
      </c>
      <c r="L7" s="22"/>
      <c r="M7" s="22"/>
      <c r="N7" s="130">
        <f>COUNTIF(N$48:N$57,N23)</f>
        <v>0</v>
      </c>
      <c r="O7" s="54"/>
      <c r="P7" s="130">
        <f t="shared" si="1"/>
        <v>0</v>
      </c>
      <c r="Q7" s="54"/>
      <c r="R7" s="54"/>
      <c r="S7" s="22"/>
      <c r="T7" s="130">
        <f t="shared" si="12"/>
        <v>0</v>
      </c>
      <c r="U7" s="130">
        <f t="shared" si="12"/>
        <v>0</v>
      </c>
      <c r="V7" s="54"/>
      <c r="W7" s="22"/>
      <c r="X7" s="22"/>
      <c r="Y7" s="22"/>
      <c r="Z7" s="130">
        <f t="shared" si="13"/>
        <v>0</v>
      </c>
      <c r="AA7" s="130">
        <f t="shared" si="13"/>
        <v>0</v>
      </c>
      <c r="AB7"/>
      <c r="AC7" s="130">
        <f t="shared" si="14"/>
        <v>0</v>
      </c>
      <c r="AD7" s="130">
        <f t="shared" si="14"/>
        <v>0</v>
      </c>
      <c r="AE7" s="54"/>
      <c r="AF7"/>
      <c r="AG7"/>
      <c r="AH7"/>
      <c r="AI7"/>
      <c r="AJ7"/>
      <c r="AK7"/>
      <c r="AL7"/>
      <c r="AM7"/>
      <c r="AN7"/>
      <c r="AO7"/>
      <c r="AP7"/>
      <c r="AQ7" s="130">
        <f t="shared" si="5"/>
        <v>0</v>
      </c>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row>
    <row r="8" spans="1:93" s="1182" customFormat="1" hidden="1">
      <c r="A8" s="122"/>
      <c r="B8" s="122"/>
      <c r="C8" s="122"/>
      <c r="D8"/>
      <c r="E8" s="22"/>
      <c r="F8" s="22"/>
      <c r="G8" s="22"/>
      <c r="H8"/>
      <c r="I8" s="22"/>
      <c r="J8" s="22"/>
      <c r="K8" s="130">
        <f t="shared" si="0"/>
        <v>0</v>
      </c>
      <c r="L8" s="22"/>
      <c r="M8" s="22"/>
      <c r="N8" s="22"/>
      <c r="O8" s="22"/>
      <c r="P8" s="130">
        <f t="shared" si="1"/>
        <v>0</v>
      </c>
      <c r="Q8" s="54"/>
      <c r="R8" s="22"/>
      <c r="S8" s="22"/>
      <c r="T8" s="130">
        <f t="shared" si="12"/>
        <v>0</v>
      </c>
      <c r="U8" s="130">
        <f t="shared" si="12"/>
        <v>0</v>
      </c>
      <c r="V8" s="54"/>
      <c r="W8" s="22"/>
      <c r="X8" s="22"/>
      <c r="Y8" s="22"/>
      <c r="Z8" s="130">
        <f t="shared" si="13"/>
        <v>0</v>
      </c>
      <c r="AA8" s="130">
        <f t="shared" si="13"/>
        <v>0</v>
      </c>
      <c r="AB8"/>
      <c r="AC8" s="130">
        <f t="shared" si="14"/>
        <v>0</v>
      </c>
      <c r="AD8" s="130">
        <f t="shared" si="14"/>
        <v>0</v>
      </c>
      <c r="AE8" s="54"/>
      <c r="AF8"/>
      <c r="AG8"/>
      <c r="AH8"/>
      <c r="AI8"/>
      <c r="AJ8"/>
      <c r="AK8"/>
      <c r="AL8"/>
      <c r="AM8"/>
      <c r="AN8"/>
      <c r="AO8"/>
      <c r="AP8"/>
      <c r="AQ8" s="130">
        <f t="shared" si="5"/>
        <v>0</v>
      </c>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row>
    <row r="9" spans="1:93" s="1182" customFormat="1" hidden="1">
      <c r="A9" s="122"/>
      <c r="B9" s="122"/>
      <c r="C9" s="122"/>
      <c r="D9"/>
      <c r="E9" s="22"/>
      <c r="F9" s="22"/>
      <c r="G9" s="22"/>
      <c r="H9"/>
      <c r="I9" s="22"/>
      <c r="J9" s="22"/>
      <c r="K9" s="130">
        <f t="shared" si="0"/>
        <v>0</v>
      </c>
      <c r="L9" s="22"/>
      <c r="M9" s="22"/>
      <c r="N9" s="22"/>
      <c r="O9" s="22"/>
      <c r="P9" s="130">
        <f t="shared" si="1"/>
        <v>0</v>
      </c>
      <c r="Q9" s="54"/>
      <c r="R9" s="22"/>
      <c r="S9" s="22"/>
      <c r="T9" s="130">
        <f t="shared" si="12"/>
        <v>0</v>
      </c>
      <c r="U9" s="130">
        <f t="shared" si="12"/>
        <v>0</v>
      </c>
      <c r="V9" s="54"/>
      <c r="W9" s="22"/>
      <c r="X9" s="22"/>
      <c r="Y9" s="22"/>
      <c r="Z9" s="22"/>
      <c r="AA9" s="130">
        <f>COUNTIF(AA$48:AA$57,AA25)</f>
        <v>0</v>
      </c>
      <c r="AB9"/>
      <c r="AC9"/>
      <c r="AD9"/>
      <c r="AE9"/>
      <c r="AF9"/>
      <c r="AG9"/>
      <c r="AH9"/>
      <c r="AI9"/>
      <c r="AJ9"/>
      <c r="AK9"/>
      <c r="AL9"/>
      <c r="AM9"/>
      <c r="AN9"/>
      <c r="AO9"/>
      <c r="AP9"/>
      <c r="AQ9" s="130">
        <f t="shared" si="5"/>
        <v>0</v>
      </c>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row>
    <row r="10" spans="1:93" s="1182" customFormat="1" hidden="1">
      <c r="A10" s="122"/>
      <c r="B10" s="122"/>
      <c r="C10" s="122"/>
      <c r="D10"/>
      <c r="E10" s="22"/>
      <c r="F10" s="22"/>
      <c r="G10" s="22"/>
      <c r="H10"/>
      <c r="I10" s="22"/>
      <c r="J10" s="22"/>
      <c r="K10" s="22"/>
      <c r="L10" s="22"/>
      <c r="M10" s="22"/>
      <c r="N10" s="22"/>
      <c r="O10" s="22"/>
      <c r="P10" s="130">
        <f t="shared" si="1"/>
        <v>0</v>
      </c>
      <c r="Q10" s="54"/>
      <c r="R10" s="22"/>
      <c r="S10" s="22"/>
      <c r="T10" s="130">
        <f t="shared" si="12"/>
        <v>0</v>
      </c>
      <c r="U10" s="130">
        <f t="shared" si="12"/>
        <v>0</v>
      </c>
      <c r="V10" s="54"/>
      <c r="W10" s="22"/>
      <c r="X10" s="22"/>
      <c r="Y10" s="22"/>
      <c r="Z10" s="22"/>
      <c r="AA10" s="130">
        <f>COUNTIF(AA$48:AA$57,AA26)</f>
        <v>0</v>
      </c>
      <c r="AB10"/>
      <c r="AC10"/>
      <c r="AD10"/>
      <c r="AE10"/>
      <c r="AF10"/>
      <c r="AG10"/>
      <c r="AH10"/>
      <c r="AI10"/>
      <c r="AJ10"/>
      <c r="AK10"/>
      <c r="AL10"/>
      <c r="AM10"/>
      <c r="AN10"/>
      <c r="AO10"/>
      <c r="AP10"/>
      <c r="AQ10" s="130">
        <f t="shared" si="5"/>
        <v>0</v>
      </c>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row>
    <row r="11" spans="1:93" s="1182" customFormat="1" hidden="1">
      <c r="A11" s="122"/>
      <c r="B11" s="122"/>
      <c r="C11" s="122"/>
      <c r="D11"/>
      <c r="E11" s="22"/>
      <c r="F11" s="22"/>
      <c r="G11" s="22"/>
      <c r="H11"/>
      <c r="I11" s="22"/>
      <c r="J11" s="22"/>
      <c r="K11" s="22"/>
      <c r="L11" s="22"/>
      <c r="M11" s="22"/>
      <c r="N11" s="22"/>
      <c r="O11" s="22"/>
      <c r="P11" s="130">
        <f t="shared" si="1"/>
        <v>0</v>
      </c>
      <c r="Q11" s="54"/>
      <c r="R11" s="22"/>
      <c r="S11" s="22"/>
      <c r="T11" s="130">
        <f t="shared" si="12"/>
        <v>0</v>
      </c>
      <c r="U11" s="130">
        <f t="shared" si="12"/>
        <v>0</v>
      </c>
      <c r="V11" s="54"/>
      <c r="W11" s="22"/>
      <c r="X11" s="22"/>
      <c r="Y11" s="22"/>
      <c r="Z11" s="22"/>
      <c r="AA11" s="130">
        <f>COUNTIF(AA$48:AA$57,AA27)</f>
        <v>0</v>
      </c>
      <c r="AB11"/>
      <c r="AC11"/>
      <c r="AD11"/>
      <c r="AE11"/>
      <c r="AF11"/>
      <c r="AG11"/>
      <c r="AH11"/>
      <c r="AI11"/>
      <c r="AJ11"/>
      <c r="AK11"/>
      <c r="AL11"/>
      <c r="AM11"/>
      <c r="AN11"/>
      <c r="AO11"/>
      <c r="AP11"/>
      <c r="AQ11" s="130">
        <f t="shared" si="5"/>
        <v>0</v>
      </c>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row>
    <row r="12" spans="1:93" s="1182" customFormat="1" hidden="1">
      <c r="A12" s="122"/>
      <c r="B12" s="122"/>
      <c r="C12" s="122"/>
      <c r="D12"/>
      <c r="E12" s="22"/>
      <c r="F12" s="55"/>
      <c r="G12" s="55"/>
      <c r="H12"/>
      <c r="I12" s="55"/>
      <c r="J12" s="55"/>
      <c r="K12" s="54" t="s">
        <v>670</v>
      </c>
      <c r="L12" s="22"/>
      <c r="M12" s="22"/>
      <c r="N12" s="22"/>
      <c r="O12" s="22"/>
      <c r="P12" s="22"/>
      <c r="Q12" s="22"/>
      <c r="R12" s="22"/>
      <c r="S12" s="22"/>
      <c r="T12" s="130">
        <f t="shared" si="12"/>
        <v>0</v>
      </c>
      <c r="U12" s="130">
        <f t="shared" si="12"/>
        <v>0</v>
      </c>
      <c r="V12" s="22"/>
      <c r="W12" s="22"/>
      <c r="X12" s="22"/>
      <c r="Y12" s="22"/>
      <c r="Z12" s="22"/>
      <c r="AA12" s="22"/>
      <c r="AB12"/>
      <c r="AC12"/>
      <c r="AD12"/>
      <c r="AE12"/>
      <c r="AF12"/>
      <c r="AG12"/>
      <c r="AH12"/>
      <c r="AI12"/>
      <c r="AJ12"/>
      <c r="AK12"/>
      <c r="AL12"/>
      <c r="AM12"/>
      <c r="AN12"/>
      <c r="AO12"/>
      <c r="AP12"/>
      <c r="AQ12" s="130">
        <f t="shared" si="5"/>
        <v>0</v>
      </c>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row>
    <row r="13" spans="1:93" s="1182" customFormat="1" hidden="1">
      <c r="A13" s="122"/>
      <c r="B13" s="122"/>
      <c r="C13" s="122"/>
      <c r="D13"/>
      <c r="E13" s="22"/>
      <c r="F13" s="55"/>
      <c r="G13" s="55"/>
      <c r="H13"/>
      <c r="I13" s="55"/>
      <c r="J13" s="55"/>
      <c r="K13" s="54"/>
      <c r="L13" s="22"/>
      <c r="M13" s="22"/>
      <c r="N13" s="22"/>
      <c r="O13" s="22"/>
      <c r="P13" s="22"/>
      <c r="Q13" s="22"/>
      <c r="R13" s="22"/>
      <c r="S13" s="22"/>
      <c r="T13" s="130">
        <f>COUNTIF(T$48:T$57,T29)</f>
        <v>0</v>
      </c>
      <c r="U13" s="632"/>
      <c r="V13" s="22"/>
      <c r="W13" s="22"/>
      <c r="X13" s="22"/>
      <c r="Y13" s="22"/>
      <c r="Z13" s="22"/>
      <c r="AA13" s="22"/>
      <c r="AB13"/>
      <c r="AC13"/>
      <c r="AD13"/>
      <c r="AE13"/>
      <c r="AF13"/>
      <c r="AG13"/>
      <c r="AH13"/>
      <c r="AI13"/>
      <c r="AJ13"/>
      <c r="AK13"/>
      <c r="AL13"/>
      <c r="AM13"/>
      <c r="AN13"/>
      <c r="AO13"/>
      <c r="AP13"/>
      <c r="AQ13" s="130">
        <f t="shared" si="5"/>
        <v>0</v>
      </c>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row>
    <row r="14" spans="1:93" s="1182" customFormat="1" hidden="1">
      <c r="A14" s="122"/>
      <c r="B14" s="122"/>
      <c r="C14" s="122"/>
      <c r="D14"/>
      <c r="E14" s="22"/>
      <c r="F14" s="55"/>
      <c r="G14" s="55"/>
      <c r="H14"/>
      <c r="I14" s="55"/>
      <c r="J14" s="55"/>
      <c r="K14" s="54"/>
      <c r="L14" s="22"/>
      <c r="M14" s="22"/>
      <c r="N14" s="22"/>
      <c r="O14" s="22"/>
      <c r="P14" s="22"/>
      <c r="Q14" s="22"/>
      <c r="R14" s="22"/>
      <c r="S14" s="22"/>
      <c r="T14" s="130">
        <f>COUNTIF(T$48:T$57,T30)</f>
        <v>0</v>
      </c>
      <c r="U14" s="54"/>
      <c r="V14" s="22"/>
      <c r="W14" s="22"/>
      <c r="X14" s="22"/>
      <c r="Y14" s="22"/>
      <c r="Z14" s="22"/>
      <c r="AA14" s="22"/>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row>
    <row r="15" spans="1:93" s="1182" customFormat="1" hidden="1">
      <c r="A15" s="122"/>
      <c r="B15" s="122"/>
      <c r="C15" s="122"/>
      <c r="D15"/>
      <c r="E15" s="22"/>
      <c r="F15" s="55"/>
      <c r="G15" s="55"/>
      <c r="H15"/>
      <c r="I15" s="55"/>
      <c r="J15" s="55"/>
      <c r="K15" s="54"/>
      <c r="L15" s="22"/>
      <c r="M15" s="22"/>
      <c r="N15" s="22"/>
      <c r="O15" s="22"/>
      <c r="P15" s="22"/>
      <c r="Q15" s="22"/>
      <c r="R15" s="22"/>
      <c r="S15" s="22"/>
      <c r="T15" s="130">
        <f>COUNTIF(T$48:T$57,T31)</f>
        <v>0</v>
      </c>
      <c r="U15" s="54"/>
      <c r="V15" s="22"/>
      <c r="W15" s="22"/>
      <c r="X15" s="22"/>
      <c r="Y15" s="22"/>
      <c r="Z15" s="22"/>
      <c r="AA15" s="22"/>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row>
    <row r="16" spans="1:93" s="1182" customFormat="1" hidden="1">
      <c r="A16" s="122"/>
      <c r="B16" s="122"/>
      <c r="C16" s="122"/>
      <c r="D16"/>
      <c r="E16" s="22"/>
      <c r="F16" s="55"/>
      <c r="G16" s="55"/>
      <c r="H16"/>
      <c r="I16" s="55"/>
      <c r="J16" s="55"/>
      <c r="K16" s="54"/>
      <c r="L16" s="22"/>
      <c r="M16" s="22"/>
      <c r="N16" s="22"/>
      <c r="O16" s="22"/>
      <c r="P16" s="22"/>
      <c r="Q16" s="22"/>
      <c r="R16" s="22"/>
      <c r="S16" s="22"/>
      <c r="T16" s="22"/>
      <c r="U16" s="54"/>
      <c r="V16" s="22"/>
      <c r="W16" s="22"/>
      <c r="X16" s="22"/>
      <c r="Y16" s="22"/>
      <c r="Z16" s="22"/>
      <c r="AA16" s="22"/>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row>
    <row r="17" spans="1:89" s="1182" customFormat="1" hidden="1">
      <c r="A17" s="122"/>
      <c r="B17" s="122"/>
      <c r="C17" s="122"/>
      <c r="D17"/>
      <c r="E17" s="22"/>
      <c r="F17" s="55"/>
      <c r="G17" s="55"/>
      <c r="H17"/>
      <c r="I17" s="55"/>
      <c r="J17" s="55"/>
      <c r="K17" s="54"/>
      <c r="L17" s="22"/>
      <c r="M17" s="22"/>
      <c r="N17" s="22"/>
      <c r="O17" s="22"/>
      <c r="P17" s="22"/>
      <c r="Q17" s="22"/>
      <c r="R17" s="22"/>
      <c r="S17" s="22"/>
      <c r="T17" s="22"/>
      <c r="U17" s="54"/>
      <c r="V17" s="22"/>
      <c r="W17" s="22"/>
      <c r="X17" s="22"/>
      <c r="Y17" s="22"/>
      <c r="Z17" s="22"/>
      <c r="AA17" s="22"/>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row>
    <row r="18" spans="1:89" s="1182" customFormat="1" hidden="1">
      <c r="A18" s="122"/>
      <c r="B18" s="122"/>
      <c r="C18" s="122"/>
      <c r="D18"/>
      <c r="E18" s="22"/>
      <c r="F18" s="55"/>
      <c r="G18" s="55"/>
      <c r="H18"/>
      <c r="I18" s="55"/>
      <c r="J18" s="55"/>
      <c r="K18" s="54"/>
      <c r="L18" s="22"/>
      <c r="M18" s="22"/>
      <c r="N18" s="22"/>
      <c r="O18" s="22"/>
      <c r="P18" s="22"/>
      <c r="Q18" s="22"/>
      <c r="R18" s="22"/>
      <c r="S18" s="22"/>
      <c r="T18" s="22"/>
      <c r="U18" s="54"/>
      <c r="V18" s="22"/>
      <c r="W18" s="22"/>
      <c r="X18" s="22"/>
      <c r="Y18" s="22"/>
      <c r="Z18" s="22"/>
      <c r="AA18" s="22"/>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row>
    <row r="19" spans="1:89" s="1182" customFormat="1" hidden="1">
      <c r="A19" s="127"/>
      <c r="B19" s="127"/>
      <c r="C19" s="127"/>
      <c r="D19" s="132" t="s">
        <v>841</v>
      </c>
      <c r="E19" s="126"/>
      <c r="F19" s="36"/>
      <c r="G19" s="36"/>
      <c r="H19" s="126"/>
      <c r="I19" s="159" t="s">
        <v>1558</v>
      </c>
      <c r="J19" s="398"/>
      <c r="K19" s="159" t="s">
        <v>1563</v>
      </c>
      <c r="L19" s="36"/>
      <c r="M19" s="36"/>
      <c r="N19" s="57" t="s">
        <v>8</v>
      </c>
      <c r="O19" s="36"/>
      <c r="P19" s="84" t="s">
        <v>169</v>
      </c>
      <c r="Q19" s="110"/>
      <c r="R19" s="36"/>
      <c r="S19" s="57" t="s">
        <v>848</v>
      </c>
      <c r="T19" s="103" t="s">
        <v>1081</v>
      </c>
      <c r="U19" s="103" t="s">
        <v>707</v>
      </c>
      <c r="V19" s="36"/>
      <c r="W19" s="57" t="s">
        <v>671</v>
      </c>
      <c r="X19" s="36"/>
      <c r="Y19" s="57" t="s">
        <v>848</v>
      </c>
      <c r="Z19" s="57" t="s">
        <v>849</v>
      </c>
      <c r="AA19" s="57" t="s">
        <v>674</v>
      </c>
      <c r="AB19" s="57" t="s">
        <v>671</v>
      </c>
      <c r="AC19" s="16" t="s">
        <v>850</v>
      </c>
      <c r="AD19" s="84" t="s">
        <v>983</v>
      </c>
      <c r="AE19" s="133"/>
      <c r="AF19" s="57" t="s">
        <v>1062</v>
      </c>
      <c r="AG19" s="36"/>
      <c r="AH19" s="132" t="s">
        <v>671</v>
      </c>
      <c r="AI19" s="132" t="s">
        <v>671</v>
      </c>
      <c r="AJ19" s="132" t="s">
        <v>671</v>
      </c>
      <c r="AK19" s="126"/>
      <c r="AL19" s="132" t="s">
        <v>671</v>
      </c>
      <c r="AM19" s="126"/>
      <c r="AN19"/>
      <c r="AO19" s="126"/>
      <c r="AP19" s="126"/>
      <c r="AQ19" s="159" t="s">
        <v>1613</v>
      </c>
      <c r="AR19" s="280"/>
      <c r="AS19" s="201"/>
      <c r="AT19" s="201"/>
      <c r="AU19" s="201"/>
      <c r="AV19" s="132" t="s">
        <v>671</v>
      </c>
      <c r="AW19" s="132" t="s">
        <v>671</v>
      </c>
      <c r="AX19" s="132" t="s">
        <v>671</v>
      </c>
      <c r="AY19" s="132" t="s">
        <v>671</v>
      </c>
      <c r="AZ19" s="132" t="s">
        <v>671</v>
      </c>
      <c r="BA19" s="132" t="s">
        <v>671</v>
      </c>
      <c r="BB19" s="132" t="s">
        <v>671</v>
      </c>
      <c r="BC19" s="132" t="s">
        <v>671</v>
      </c>
      <c r="BD19" s="132" t="s">
        <v>671</v>
      </c>
      <c r="BE19" s="132" t="s">
        <v>671</v>
      </c>
      <c r="BF19" s="132" t="s">
        <v>671</v>
      </c>
      <c r="BG19" s="132" t="s">
        <v>671</v>
      </c>
      <c r="BH19" s="132" t="s">
        <v>671</v>
      </c>
      <c r="BI19" s="132" t="s">
        <v>671</v>
      </c>
      <c r="BJ19" s="132" t="s">
        <v>671</v>
      </c>
      <c r="BK19" s="132" t="s">
        <v>671</v>
      </c>
      <c r="BL19" s="159"/>
      <c r="BM19" s="132" t="s">
        <v>671</v>
      </c>
      <c r="BN19" s="132" t="s">
        <v>671</v>
      </c>
      <c r="BO19" s="132" t="s">
        <v>671</v>
      </c>
      <c r="BP19" s="132" t="s">
        <v>671</v>
      </c>
      <c r="BQ19" s="159"/>
      <c r="BR19" s="132" t="s">
        <v>671</v>
      </c>
      <c r="BS19" s="132" t="s">
        <v>671</v>
      </c>
      <c r="BT19" s="132" t="s">
        <v>671</v>
      </c>
      <c r="BU19" s="132" t="s">
        <v>671</v>
      </c>
      <c r="BV19" s="132" t="s">
        <v>671</v>
      </c>
      <c r="BW19" s="159"/>
      <c r="BX19" s="159" t="s">
        <v>1581</v>
      </c>
      <c r="BY19" s="132" t="s">
        <v>671</v>
      </c>
      <c r="BZ19" s="132" t="s">
        <v>671</v>
      </c>
      <c r="CA19" s="132" t="s">
        <v>671</v>
      </c>
      <c r="CB19" s="132" t="s">
        <v>671</v>
      </c>
      <c r="CC19" s="132" t="s">
        <v>671</v>
      </c>
      <c r="CD19" s="132" t="s">
        <v>671</v>
      </c>
      <c r="CE19" s="132" t="s">
        <v>671</v>
      </c>
      <c r="CF19" s="132" t="s">
        <v>671</v>
      </c>
      <c r="CG19" s="132" t="s">
        <v>671</v>
      </c>
      <c r="CH19" s="132" t="s">
        <v>671</v>
      </c>
      <c r="CI19" s="132" t="s">
        <v>671</v>
      </c>
      <c r="CJ19" s="159"/>
      <c r="CK19" s="159" t="s">
        <v>1599</v>
      </c>
    </row>
    <row r="20" spans="1:89" s="1182" customFormat="1" hidden="1">
      <c r="A20" s="127"/>
      <c r="B20" s="127"/>
      <c r="C20" s="127"/>
      <c r="D20" s="132" t="s">
        <v>842</v>
      </c>
      <c r="E20" s="36"/>
      <c r="F20" s="36"/>
      <c r="G20" s="36"/>
      <c r="H20" s="126"/>
      <c r="I20" s="159" t="s">
        <v>1559</v>
      </c>
      <c r="J20" s="398"/>
      <c r="K20" s="57" t="s">
        <v>686</v>
      </c>
      <c r="L20" s="36"/>
      <c r="M20" s="36"/>
      <c r="N20" s="57" t="s">
        <v>9</v>
      </c>
      <c r="O20" s="36"/>
      <c r="P20" s="84" t="s">
        <v>170</v>
      </c>
      <c r="Q20" s="110"/>
      <c r="R20" s="36"/>
      <c r="S20" s="57" t="s">
        <v>851</v>
      </c>
      <c r="T20" s="103" t="s">
        <v>1083</v>
      </c>
      <c r="U20" s="103" t="s">
        <v>708</v>
      </c>
      <c r="V20" s="36"/>
      <c r="W20" s="57" t="s">
        <v>672</v>
      </c>
      <c r="X20" s="36"/>
      <c r="Y20" s="57" t="s">
        <v>851</v>
      </c>
      <c r="Z20" s="57" t="s">
        <v>852</v>
      </c>
      <c r="AA20" s="57" t="s">
        <v>675</v>
      </c>
      <c r="AB20" s="57" t="s">
        <v>672</v>
      </c>
      <c r="AC20" s="57" t="s">
        <v>853</v>
      </c>
      <c r="AD20" s="84" t="s">
        <v>984</v>
      </c>
      <c r="AE20" s="134"/>
      <c r="AF20" s="159" t="s">
        <v>1287</v>
      </c>
      <c r="AG20" s="36"/>
      <c r="AH20" s="57" t="s">
        <v>672</v>
      </c>
      <c r="AI20" s="57" t="s">
        <v>672</v>
      </c>
      <c r="AJ20" s="57" t="s">
        <v>672</v>
      </c>
      <c r="AK20" s="36"/>
      <c r="AL20" s="57" t="s">
        <v>672</v>
      </c>
      <c r="AM20" s="36"/>
      <c r="AN20"/>
      <c r="AO20" s="126"/>
      <c r="AP20" s="126"/>
      <c r="AQ20" s="159" t="s">
        <v>1614</v>
      </c>
      <c r="AR20" s="280"/>
      <c r="AS20" s="201"/>
      <c r="AT20" s="201"/>
      <c r="AU20" s="201"/>
      <c r="AV20" s="57" t="s">
        <v>672</v>
      </c>
      <c r="AW20" s="57" t="s">
        <v>672</v>
      </c>
      <c r="AX20" s="57" t="s">
        <v>672</v>
      </c>
      <c r="AY20" s="57" t="s">
        <v>672</v>
      </c>
      <c r="AZ20" s="57" t="s">
        <v>672</v>
      </c>
      <c r="BA20" s="57" t="s">
        <v>672</v>
      </c>
      <c r="BB20" s="57" t="s">
        <v>672</v>
      </c>
      <c r="BC20" s="57" t="s">
        <v>672</v>
      </c>
      <c r="BD20" s="57" t="s">
        <v>672</v>
      </c>
      <c r="BE20" s="57" t="s">
        <v>672</v>
      </c>
      <c r="BF20" s="57" t="s">
        <v>672</v>
      </c>
      <c r="BG20" s="57" t="s">
        <v>672</v>
      </c>
      <c r="BH20" s="57" t="s">
        <v>672</v>
      </c>
      <c r="BI20" s="57" t="s">
        <v>672</v>
      </c>
      <c r="BJ20" s="57" t="s">
        <v>672</v>
      </c>
      <c r="BK20" s="57" t="s">
        <v>672</v>
      </c>
      <c r="BL20" s="159"/>
      <c r="BM20" s="57" t="s">
        <v>672</v>
      </c>
      <c r="BN20" s="57" t="s">
        <v>672</v>
      </c>
      <c r="BO20" s="57" t="s">
        <v>672</v>
      </c>
      <c r="BP20" s="57" t="s">
        <v>672</v>
      </c>
      <c r="BQ20" s="159"/>
      <c r="BR20" s="57" t="s">
        <v>672</v>
      </c>
      <c r="BS20" s="57" t="s">
        <v>672</v>
      </c>
      <c r="BT20" s="57" t="s">
        <v>672</v>
      </c>
      <c r="BU20" s="57" t="s">
        <v>672</v>
      </c>
      <c r="BV20" s="57" t="s">
        <v>672</v>
      </c>
      <c r="BW20" s="159"/>
      <c r="BX20" s="159" t="s">
        <v>1582</v>
      </c>
      <c r="BY20" s="57" t="s">
        <v>672</v>
      </c>
      <c r="BZ20" s="57" t="s">
        <v>672</v>
      </c>
      <c r="CA20" s="57" t="s">
        <v>672</v>
      </c>
      <c r="CB20" s="57" t="s">
        <v>672</v>
      </c>
      <c r="CC20" s="57" t="s">
        <v>672</v>
      </c>
      <c r="CD20" s="57" t="s">
        <v>672</v>
      </c>
      <c r="CE20" s="57" t="s">
        <v>672</v>
      </c>
      <c r="CF20" s="57" t="s">
        <v>672</v>
      </c>
      <c r="CG20" s="57" t="s">
        <v>672</v>
      </c>
      <c r="CH20" s="57" t="s">
        <v>672</v>
      </c>
      <c r="CI20" s="57" t="s">
        <v>672</v>
      </c>
      <c r="CJ20" s="159"/>
      <c r="CK20" s="159" t="s">
        <v>1600</v>
      </c>
    </row>
    <row r="21" spans="1:89" s="1182" customFormat="1" hidden="1">
      <c r="A21" s="127"/>
      <c r="B21" s="127"/>
      <c r="C21" s="127"/>
      <c r="D21" s="132"/>
      <c r="E21" s="36"/>
      <c r="F21" s="36"/>
      <c r="G21" s="36"/>
      <c r="H21" s="126"/>
      <c r="I21" s="159" t="s">
        <v>1560</v>
      </c>
      <c r="J21" s="398"/>
      <c r="K21" s="57" t="s">
        <v>684</v>
      </c>
      <c r="L21" s="36"/>
      <c r="M21" s="36"/>
      <c r="N21" s="57" t="s">
        <v>10</v>
      </c>
      <c r="O21" s="36"/>
      <c r="P21" s="84" t="s">
        <v>171</v>
      </c>
      <c r="Q21" s="110"/>
      <c r="R21" s="36"/>
      <c r="S21" s="264" t="s">
        <v>5475</v>
      </c>
      <c r="T21" s="103" t="s">
        <v>1084</v>
      </c>
      <c r="U21" s="103" t="s">
        <v>709</v>
      </c>
      <c r="V21" s="36"/>
      <c r="W21" s="57" t="s">
        <v>673</v>
      </c>
      <c r="X21" s="36"/>
      <c r="Y21" s="264" t="s">
        <v>5475</v>
      </c>
      <c r="Z21" s="78" t="s">
        <v>854</v>
      </c>
      <c r="AA21" s="57" t="s">
        <v>676</v>
      </c>
      <c r="AB21" s="57" t="s">
        <v>673</v>
      </c>
      <c r="AC21" s="57" t="s">
        <v>855</v>
      </c>
      <c r="AD21" s="84" t="s">
        <v>985</v>
      </c>
      <c r="AE21" s="134"/>
      <c r="AF21" s="57" t="s">
        <v>1065</v>
      </c>
      <c r="AG21" s="36"/>
      <c r="AH21" s="132" t="s">
        <v>673</v>
      </c>
      <c r="AI21" s="135" t="s">
        <v>673</v>
      </c>
      <c r="AJ21" s="132"/>
      <c r="AK21" s="126"/>
      <c r="AL21" s="132"/>
      <c r="AM21" s="126"/>
      <c r="AN21"/>
      <c r="AO21" s="126"/>
      <c r="AP21" s="126"/>
      <c r="AQ21" s="159" t="s">
        <v>1615</v>
      </c>
      <c r="AR21" s="280"/>
      <c r="AS21" s="201"/>
      <c r="AT21" s="126"/>
      <c r="AU21" s="126"/>
      <c r="AV21" s="159"/>
      <c r="AW21" s="159"/>
      <c r="AX21" s="159"/>
      <c r="AY21" s="159"/>
      <c r="AZ21" s="159"/>
      <c r="BA21" s="159"/>
      <c r="BB21" s="159"/>
      <c r="BC21" s="159"/>
      <c r="BD21" s="159"/>
      <c r="BE21" s="159"/>
      <c r="BF21" s="159"/>
      <c r="BG21" s="159"/>
      <c r="BH21" s="159"/>
      <c r="BI21" s="159"/>
      <c r="BJ21" s="159"/>
      <c r="BK21" s="159"/>
      <c r="BL21" s="159"/>
      <c r="BM21" s="159"/>
      <c r="BN21" s="159"/>
      <c r="BO21" s="159"/>
      <c r="BP21" s="159"/>
      <c r="BQ21" s="159"/>
      <c r="BR21" s="159"/>
      <c r="BS21" s="159"/>
      <c r="BT21" s="159"/>
      <c r="BU21" s="159"/>
      <c r="BV21" s="159"/>
      <c r="BW21" s="159"/>
      <c r="BX21" s="159" t="s">
        <v>1583</v>
      </c>
      <c r="BY21" s="159"/>
      <c r="BZ21" s="159"/>
      <c r="CA21" s="159"/>
      <c r="CB21" s="159"/>
      <c r="CC21" s="159"/>
      <c r="CD21" s="159"/>
      <c r="CE21" s="159"/>
      <c r="CF21" s="159"/>
      <c r="CG21" s="159"/>
      <c r="CH21" s="159"/>
      <c r="CI21" s="159"/>
      <c r="CJ21" s="159"/>
      <c r="CK21" s="132"/>
    </row>
    <row r="22" spans="1:89" s="1182" customFormat="1" hidden="1">
      <c r="A22" s="127"/>
      <c r="B22" s="127"/>
      <c r="C22" s="127"/>
      <c r="D22" s="36"/>
      <c r="E22" s="36"/>
      <c r="F22" s="36"/>
      <c r="G22" s="36"/>
      <c r="H22" s="126"/>
      <c r="I22" s="159" t="s">
        <v>1561</v>
      </c>
      <c r="J22" s="398"/>
      <c r="K22" s="57" t="s">
        <v>685</v>
      </c>
      <c r="L22" s="36"/>
      <c r="M22" s="36"/>
      <c r="N22" s="57" t="s">
        <v>11</v>
      </c>
      <c r="O22" s="36"/>
      <c r="P22" s="84" t="s">
        <v>172</v>
      </c>
      <c r="Q22" s="110"/>
      <c r="R22" s="36"/>
      <c r="S22" s="57"/>
      <c r="T22" s="103" t="s">
        <v>401</v>
      </c>
      <c r="U22" s="103" t="s">
        <v>710</v>
      </c>
      <c r="V22" s="36"/>
      <c r="W22" s="57"/>
      <c r="X22" s="36"/>
      <c r="Y22" s="36"/>
      <c r="Z22" s="57" t="s">
        <v>856</v>
      </c>
      <c r="AA22" s="136" t="s">
        <v>677</v>
      </c>
      <c r="AB22" s="57"/>
      <c r="AC22" s="57" t="s">
        <v>857</v>
      </c>
      <c r="AD22" s="84" t="s">
        <v>986</v>
      </c>
      <c r="AE22" s="36"/>
      <c r="AF22" s="132" t="s">
        <v>645</v>
      </c>
      <c r="AG22" s="126"/>
      <c r="AH22" s="132"/>
      <c r="AI22" s="132"/>
      <c r="AJ22" s="126"/>
      <c r="AK22" s="126"/>
      <c r="AL22" s="126"/>
      <c r="AM22" s="126"/>
      <c r="AN22"/>
      <c r="AO22" s="126"/>
      <c r="AP22" s="126"/>
      <c r="AQ22" s="159" t="s">
        <v>1616</v>
      </c>
      <c r="AR22" s="201"/>
      <c r="AS22" s="201"/>
      <c r="AT22" s="126"/>
      <c r="AU22" s="126"/>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159"/>
      <c r="BY22" s="201"/>
      <c r="BZ22" s="201"/>
      <c r="CA22" s="201"/>
      <c r="CB22" s="201"/>
      <c r="CC22" s="201"/>
      <c r="CD22" s="201"/>
      <c r="CE22" s="201"/>
      <c r="CF22" s="201"/>
      <c r="CG22" s="201"/>
      <c r="CH22" s="201"/>
      <c r="CI22" s="201"/>
      <c r="CJ22" s="201"/>
      <c r="CK22" s="126"/>
    </row>
    <row r="23" spans="1:89" s="1182" customFormat="1" hidden="1">
      <c r="A23" s="127"/>
      <c r="B23" s="127"/>
      <c r="C23" s="127"/>
      <c r="D23" s="36"/>
      <c r="E23" s="36"/>
      <c r="F23" s="36"/>
      <c r="G23" s="36"/>
      <c r="H23" s="126"/>
      <c r="I23" s="159" t="s">
        <v>1562</v>
      </c>
      <c r="J23" s="398"/>
      <c r="K23" s="159" t="s">
        <v>1564</v>
      </c>
      <c r="L23" s="36"/>
      <c r="M23" s="36"/>
      <c r="N23" s="57" t="s">
        <v>12</v>
      </c>
      <c r="O23" s="36"/>
      <c r="P23" s="84" t="s">
        <v>173</v>
      </c>
      <c r="Q23" s="110"/>
      <c r="R23" s="36"/>
      <c r="S23" s="36"/>
      <c r="T23" s="103" t="s">
        <v>403</v>
      </c>
      <c r="U23" s="103" t="s">
        <v>711</v>
      </c>
      <c r="V23" s="36"/>
      <c r="W23" s="36"/>
      <c r="X23" s="36"/>
      <c r="Y23" s="36"/>
      <c r="Z23" s="57" t="s">
        <v>858</v>
      </c>
      <c r="AA23" s="57" t="s">
        <v>678</v>
      </c>
      <c r="AB23" s="126"/>
      <c r="AC23" s="57" t="s">
        <v>859</v>
      </c>
      <c r="AD23" s="84" t="s">
        <v>987</v>
      </c>
      <c r="AE23" s="36"/>
      <c r="AF23" s="84"/>
      <c r="AG23" s="126"/>
      <c r="AH23" s="126"/>
      <c r="AI23" s="126"/>
      <c r="AJ23" s="126"/>
      <c r="AK23" s="126"/>
      <c r="AL23" s="126"/>
      <c r="AM23" s="126"/>
      <c r="AN23"/>
      <c r="AO23" s="126"/>
      <c r="AP23" s="126"/>
      <c r="AQ23" s="159" t="s">
        <v>1617</v>
      </c>
      <c r="AR23" s="201"/>
      <c r="AS23" s="201"/>
      <c r="AT23" s="126"/>
      <c r="AU23" s="126"/>
      <c r="AV23" s="201"/>
      <c r="AW23" s="201"/>
      <c r="AX23" s="201"/>
      <c r="AY23" s="201"/>
      <c r="AZ23" s="201"/>
      <c r="BA23" s="201"/>
      <c r="BB23" s="201"/>
      <c r="BC23" s="201"/>
      <c r="BD23" s="201"/>
      <c r="BE23" s="201"/>
      <c r="BF23" s="201"/>
      <c r="BG23" s="201"/>
      <c r="BH23" s="201"/>
      <c r="BI23" s="201"/>
      <c r="BJ23" s="201"/>
      <c r="BK23" s="201"/>
      <c r="BL23" s="201"/>
      <c r="BM23" s="201"/>
      <c r="BN23" s="201"/>
      <c r="BO23" s="201"/>
      <c r="BP23" s="201"/>
      <c r="BQ23" s="201"/>
      <c r="BR23" s="201"/>
      <c r="BS23" s="201"/>
      <c r="BT23" s="201"/>
      <c r="BU23" s="201"/>
      <c r="BV23" s="201"/>
      <c r="BW23" s="201"/>
      <c r="BX23" s="201"/>
      <c r="BY23" s="201"/>
      <c r="BZ23" s="201"/>
      <c r="CA23" s="201"/>
      <c r="CB23" s="201"/>
      <c r="CC23" s="201"/>
      <c r="CD23" s="201"/>
      <c r="CE23" s="201"/>
      <c r="CF23" s="201"/>
      <c r="CG23" s="201"/>
      <c r="CH23" s="201"/>
      <c r="CI23" s="201"/>
      <c r="CJ23" s="201"/>
      <c r="CK23" s="126"/>
    </row>
    <row r="24" spans="1:89" s="1182" customFormat="1" hidden="1">
      <c r="A24" s="127"/>
      <c r="B24" s="127"/>
      <c r="C24" s="127"/>
      <c r="D24" s="36"/>
      <c r="E24" s="36"/>
      <c r="F24" s="36"/>
      <c r="G24" s="36"/>
      <c r="H24" s="126"/>
      <c r="I24" s="57"/>
      <c r="J24" s="876"/>
      <c r="K24" s="159" t="s">
        <v>1565</v>
      </c>
      <c r="L24" s="36"/>
      <c r="M24" s="36"/>
      <c r="N24" s="57"/>
      <c r="O24" s="36"/>
      <c r="P24" s="84" t="s">
        <v>745</v>
      </c>
      <c r="Q24" s="110"/>
      <c r="R24" s="36"/>
      <c r="S24" s="36"/>
      <c r="T24" s="103" t="s">
        <v>1085</v>
      </c>
      <c r="U24" s="103" t="s">
        <v>712</v>
      </c>
      <c r="V24" s="36"/>
      <c r="W24" s="36"/>
      <c r="X24" s="36"/>
      <c r="Y24" s="36"/>
      <c r="Z24" s="57" t="s">
        <v>860</v>
      </c>
      <c r="AA24" s="57" t="s">
        <v>679</v>
      </c>
      <c r="AB24" s="126"/>
      <c r="AC24" s="57" t="s">
        <v>673</v>
      </c>
      <c r="AD24" s="84" t="s">
        <v>988</v>
      </c>
      <c r="AE24" s="36"/>
      <c r="AF24" s="126"/>
      <c r="AG24" s="126"/>
      <c r="AH24" s="126"/>
      <c r="AI24" s="126"/>
      <c r="AJ24" s="126"/>
      <c r="AK24" s="126"/>
      <c r="AL24" s="126"/>
      <c r="AM24" s="126"/>
      <c r="AN24"/>
      <c r="AO24" s="126"/>
      <c r="AP24" s="126"/>
      <c r="AQ24" s="159" t="s">
        <v>1618</v>
      </c>
      <c r="AR24" s="201"/>
      <c r="AS24" s="201"/>
      <c r="AT24" s="126"/>
      <c r="AU24" s="126"/>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126"/>
    </row>
    <row r="25" spans="1:89" s="1182" customFormat="1" hidden="1">
      <c r="A25" s="127"/>
      <c r="B25" s="127"/>
      <c r="C25" s="127"/>
      <c r="D25" s="36"/>
      <c r="E25" s="36"/>
      <c r="F25" s="36"/>
      <c r="G25" s="36"/>
      <c r="H25" s="126"/>
      <c r="I25" s="36"/>
      <c r="J25" s="36"/>
      <c r="K25" s="159" t="s">
        <v>1566</v>
      </c>
      <c r="L25" s="36"/>
      <c r="M25" s="36"/>
      <c r="N25" s="36"/>
      <c r="O25" s="36"/>
      <c r="P25" s="84" t="s">
        <v>746</v>
      </c>
      <c r="Q25" s="110"/>
      <c r="R25" s="36"/>
      <c r="S25" s="36"/>
      <c r="T25" s="103" t="s">
        <v>1086</v>
      </c>
      <c r="U25" s="103" t="s">
        <v>713</v>
      </c>
      <c r="V25" s="36"/>
      <c r="W25" s="36"/>
      <c r="X25" s="36"/>
      <c r="Y25" s="36"/>
      <c r="Z25" s="57"/>
      <c r="AA25" s="78" t="s">
        <v>680</v>
      </c>
      <c r="AB25" s="126"/>
      <c r="AC25" s="132"/>
      <c r="AD25" s="84"/>
      <c r="AE25" s="126"/>
      <c r="AF25" s="126"/>
      <c r="AG25" s="126"/>
      <c r="AH25" s="126"/>
      <c r="AI25" s="126"/>
      <c r="AJ25" s="126"/>
      <c r="AK25" s="126"/>
      <c r="AL25" s="126"/>
      <c r="AM25" s="126"/>
      <c r="AN25"/>
      <c r="AO25" s="126"/>
      <c r="AP25" s="126"/>
      <c r="AQ25" s="159" t="s">
        <v>1619</v>
      </c>
      <c r="AR25" s="201"/>
      <c r="AS25" s="201"/>
      <c r="AT25" s="126"/>
      <c r="AU25" s="126"/>
      <c r="AV25" s="201"/>
      <c r="AW25" s="201"/>
      <c r="AX25" s="201"/>
      <c r="AY25" s="201"/>
      <c r="AZ25" s="201"/>
      <c r="BA25" s="201"/>
      <c r="BB25" s="201"/>
      <c r="BC25" s="201"/>
      <c r="BD25" s="201"/>
      <c r="BE25" s="201"/>
      <c r="BF25" s="201"/>
      <c r="BG25" s="201"/>
      <c r="BH25" s="201"/>
      <c r="BI25" s="201"/>
      <c r="BJ25" s="201"/>
      <c r="BK25" s="201"/>
      <c r="BL25" s="201"/>
      <c r="BM25" s="201"/>
      <c r="BN25" s="201"/>
      <c r="BO25" s="201"/>
      <c r="BP25" s="201"/>
      <c r="BQ25" s="201"/>
      <c r="BR25" s="201"/>
      <c r="BS25" s="201"/>
      <c r="BT25" s="201"/>
      <c r="BU25" s="201"/>
      <c r="BV25" s="201"/>
      <c r="BW25" s="201"/>
      <c r="BX25" s="201"/>
      <c r="BY25" s="201"/>
      <c r="BZ25" s="201"/>
      <c r="CA25" s="201"/>
      <c r="CB25" s="201"/>
      <c r="CC25" s="201"/>
      <c r="CD25" s="201"/>
      <c r="CE25" s="201"/>
      <c r="CF25" s="201"/>
      <c r="CG25" s="201"/>
      <c r="CH25" s="201"/>
      <c r="CI25" s="201"/>
      <c r="CJ25" s="201"/>
      <c r="CK25" s="126"/>
    </row>
    <row r="26" spans="1:89" s="1182" customFormat="1" hidden="1">
      <c r="A26" s="127"/>
      <c r="B26" s="127"/>
      <c r="C26" s="127"/>
      <c r="D26" s="36"/>
      <c r="E26" s="36"/>
      <c r="F26" s="36"/>
      <c r="G26" s="36"/>
      <c r="H26" s="126"/>
      <c r="I26" s="36"/>
      <c r="J26" s="36"/>
      <c r="K26" s="57"/>
      <c r="L26" s="36"/>
      <c r="M26" s="36"/>
      <c r="N26" s="36"/>
      <c r="O26" s="36"/>
      <c r="P26" s="84" t="s">
        <v>747</v>
      </c>
      <c r="Q26" s="110"/>
      <c r="R26" s="36"/>
      <c r="S26" s="36"/>
      <c r="T26" s="103" t="s">
        <v>1087</v>
      </c>
      <c r="U26" s="103" t="s">
        <v>714</v>
      </c>
      <c r="V26" s="36"/>
      <c r="W26" s="36"/>
      <c r="X26" s="36"/>
      <c r="Y26" s="36"/>
      <c r="Z26" s="36"/>
      <c r="AA26" s="57" t="s">
        <v>681</v>
      </c>
      <c r="AB26" s="126"/>
      <c r="AC26" s="126"/>
      <c r="AD26" s="126"/>
      <c r="AE26" s="126"/>
      <c r="AF26" s="126"/>
      <c r="AG26" s="126"/>
      <c r="AH26" s="126"/>
      <c r="AI26" s="126"/>
      <c r="AJ26" s="126"/>
      <c r="AK26" s="126"/>
      <c r="AL26" s="126"/>
      <c r="AM26" s="126"/>
      <c r="AN26"/>
      <c r="AO26" s="126"/>
      <c r="AP26" s="126"/>
      <c r="AQ26" s="159" t="s">
        <v>1620</v>
      </c>
      <c r="AR26" s="201"/>
      <c r="AS26" s="201"/>
      <c r="AT26" s="126"/>
      <c r="AU26" s="126"/>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126"/>
    </row>
    <row r="27" spans="1:89" s="1182" customFormat="1" hidden="1">
      <c r="A27" s="127"/>
      <c r="B27" s="127"/>
      <c r="C27" s="127"/>
      <c r="D27" s="36"/>
      <c r="E27" s="36"/>
      <c r="F27" s="36"/>
      <c r="G27" s="36"/>
      <c r="H27" s="126"/>
      <c r="I27" s="36"/>
      <c r="J27" s="36"/>
      <c r="K27" s="36"/>
      <c r="L27" s="36"/>
      <c r="M27" s="36"/>
      <c r="N27" s="36"/>
      <c r="O27" s="36"/>
      <c r="P27" s="84" t="s">
        <v>174</v>
      </c>
      <c r="Q27" s="110"/>
      <c r="R27" s="36"/>
      <c r="S27" s="36"/>
      <c r="T27" s="103" t="s">
        <v>1088</v>
      </c>
      <c r="U27" s="103" t="s">
        <v>664</v>
      </c>
      <c r="V27" s="36"/>
      <c r="W27" s="36"/>
      <c r="X27" s="36"/>
      <c r="Y27" s="36"/>
      <c r="Z27" s="36"/>
      <c r="AA27" s="57" t="s">
        <v>673</v>
      </c>
      <c r="AB27" s="126"/>
      <c r="AC27" s="126"/>
      <c r="AD27" s="126"/>
      <c r="AE27" s="126"/>
      <c r="AF27" s="126"/>
      <c r="AG27" s="126"/>
      <c r="AH27" s="126"/>
      <c r="AI27" s="126"/>
      <c r="AJ27" s="126"/>
      <c r="AK27" s="126"/>
      <c r="AL27" s="126"/>
      <c r="AM27" s="126"/>
      <c r="AN27"/>
      <c r="AO27" s="126"/>
      <c r="AP27" s="126"/>
      <c r="AQ27" s="159" t="s">
        <v>1621</v>
      </c>
      <c r="AR27" s="201"/>
      <c r="AS27" s="201"/>
      <c r="AT27" s="126"/>
      <c r="AU27" s="126"/>
      <c r="AV27" s="201"/>
      <c r="AW27" s="201"/>
      <c r="AX27" s="201"/>
      <c r="AY27" s="201"/>
      <c r="AZ27" s="201"/>
      <c r="BA27" s="201"/>
      <c r="BB27" s="201"/>
      <c r="BC27" s="201"/>
      <c r="BD27" s="201"/>
      <c r="BE27" s="201"/>
      <c r="BF27" s="201"/>
      <c r="BG27" s="201"/>
      <c r="BH27" s="201"/>
      <c r="BI27" s="201"/>
      <c r="BJ27" s="201"/>
      <c r="BK27" s="201"/>
      <c r="BL27" s="201"/>
      <c r="BM27" s="201"/>
      <c r="BN27" s="201"/>
      <c r="BO27" s="201"/>
      <c r="BP27" s="201"/>
      <c r="BQ27" s="201"/>
      <c r="BR27" s="201"/>
      <c r="BS27" s="201"/>
      <c r="BT27" s="201"/>
      <c r="BU27" s="201"/>
      <c r="BV27" s="201"/>
      <c r="BW27" s="201"/>
      <c r="BX27" s="201"/>
      <c r="BY27" s="201"/>
      <c r="BZ27" s="201"/>
      <c r="CA27" s="201"/>
      <c r="CB27" s="201"/>
      <c r="CC27" s="201"/>
      <c r="CD27" s="201"/>
      <c r="CE27" s="201"/>
      <c r="CF27" s="201"/>
      <c r="CG27" s="201"/>
      <c r="CH27" s="201"/>
      <c r="CI27" s="201"/>
      <c r="CJ27" s="201"/>
      <c r="CK27" s="126"/>
    </row>
    <row r="28" spans="1:89" s="1182" customFormat="1" hidden="1">
      <c r="A28" s="127"/>
      <c r="B28" s="127"/>
      <c r="C28" s="127"/>
      <c r="D28" s="36"/>
      <c r="E28" s="36"/>
      <c r="F28" s="74"/>
      <c r="G28" s="74"/>
      <c r="H28" s="126"/>
      <c r="I28" s="74"/>
      <c r="J28" s="74"/>
      <c r="K28" s="36" t="s">
        <v>861</v>
      </c>
      <c r="L28" s="36"/>
      <c r="M28" s="36"/>
      <c r="N28" s="36"/>
      <c r="O28" s="36"/>
      <c r="P28" s="84"/>
      <c r="Q28" s="110"/>
      <c r="R28" s="36"/>
      <c r="S28" s="36"/>
      <c r="T28" s="103" t="s">
        <v>1089</v>
      </c>
      <c r="U28" s="103" t="s">
        <v>645</v>
      </c>
      <c r="V28" s="36"/>
      <c r="W28" s="36"/>
      <c r="X28" s="36"/>
      <c r="Y28" s="36"/>
      <c r="Z28" s="36"/>
      <c r="AA28" s="57"/>
      <c r="AB28" s="126"/>
      <c r="AC28" s="126"/>
      <c r="AD28" s="126"/>
      <c r="AE28" s="126"/>
      <c r="AF28" s="126"/>
      <c r="AG28" s="126"/>
      <c r="AH28" s="126"/>
      <c r="AI28" s="126"/>
      <c r="AJ28" s="126"/>
      <c r="AK28" s="126"/>
      <c r="AL28" s="126"/>
      <c r="AM28" s="126"/>
      <c r="AN28"/>
      <c r="AO28" s="126"/>
      <c r="AP28" s="126"/>
      <c r="AQ28" s="159" t="s">
        <v>1569</v>
      </c>
      <c r="AR28" s="201"/>
      <c r="AS28" s="201"/>
      <c r="AT28" s="126"/>
      <c r="AU28" s="126"/>
      <c r="AV28" s="201"/>
      <c r="AW28" s="201"/>
      <c r="AX28" s="201"/>
      <c r="AY28" s="201"/>
      <c r="AZ28" s="201"/>
      <c r="BA28" s="201"/>
      <c r="BB28" s="201"/>
      <c r="BC28" s="201"/>
      <c r="BD28" s="201"/>
      <c r="BE28" s="201"/>
      <c r="BF28" s="201"/>
      <c r="BG28" s="201"/>
      <c r="BH28" s="201"/>
      <c r="BI28" s="201"/>
      <c r="BJ28" s="201"/>
      <c r="BK28" s="201"/>
      <c r="BL28" s="201"/>
      <c r="BM28" s="201"/>
      <c r="BN28" s="201"/>
      <c r="BO28" s="201"/>
      <c r="BP28" s="201"/>
      <c r="BQ28" s="201"/>
      <c r="BR28" s="201"/>
      <c r="BS28" s="201"/>
      <c r="BT28" s="201"/>
      <c r="BU28" s="201"/>
      <c r="BV28" s="201"/>
      <c r="BW28" s="201"/>
      <c r="BX28" s="201"/>
      <c r="BY28" s="201"/>
      <c r="BZ28" s="201"/>
      <c r="CA28" s="201"/>
      <c r="CB28" s="201"/>
      <c r="CC28" s="201"/>
      <c r="CD28" s="201"/>
      <c r="CE28" s="201"/>
      <c r="CF28" s="201"/>
      <c r="CG28" s="201"/>
      <c r="CH28" s="201"/>
      <c r="CI28" s="201"/>
      <c r="CJ28" s="201"/>
      <c r="CK28" s="126"/>
    </row>
    <row r="29" spans="1:89" s="1182" customFormat="1" hidden="1">
      <c r="A29" s="127"/>
      <c r="B29" s="127"/>
      <c r="C29" s="127"/>
      <c r="D29" s="36"/>
      <c r="E29" s="36"/>
      <c r="F29" s="74"/>
      <c r="G29" s="74"/>
      <c r="H29" s="126"/>
      <c r="I29" s="74"/>
      <c r="J29" s="74"/>
      <c r="K29" s="36"/>
      <c r="L29" s="36"/>
      <c r="M29" s="36"/>
      <c r="N29" s="36"/>
      <c r="O29" s="36"/>
      <c r="P29" s="36"/>
      <c r="Q29" s="36"/>
      <c r="R29" s="36"/>
      <c r="S29" s="36"/>
      <c r="T29" s="103" t="s">
        <v>1090</v>
      </c>
      <c r="U29" s="159"/>
      <c r="V29" s="36"/>
      <c r="W29" s="36"/>
      <c r="X29" s="36"/>
      <c r="Y29" s="36"/>
      <c r="Z29" s="36"/>
      <c r="AA29" s="36"/>
      <c r="AB29" s="126"/>
      <c r="AC29" s="126"/>
      <c r="AD29" s="126"/>
      <c r="AE29" s="126"/>
      <c r="AF29" s="126"/>
      <c r="AG29" s="126"/>
      <c r="AH29" s="126"/>
      <c r="AI29" s="126"/>
      <c r="AJ29" s="126"/>
      <c r="AK29" s="126"/>
      <c r="AL29" s="126"/>
      <c r="AM29" s="126"/>
      <c r="AN29"/>
      <c r="AO29" s="126"/>
      <c r="AP29" s="126"/>
      <c r="AQ29" s="159" t="s">
        <v>1570</v>
      </c>
      <c r="AR29" s="201"/>
      <c r="AS29" s="201"/>
      <c r="AT29" s="126"/>
      <c r="AU29" s="126"/>
      <c r="AV29" s="201"/>
      <c r="AW29" s="201"/>
      <c r="AX29" s="201"/>
      <c r="AY29" s="201"/>
      <c r="AZ29" s="201"/>
      <c r="BA29" s="201"/>
      <c r="BB29" s="201"/>
      <c r="BC29" s="201"/>
      <c r="BD29" s="201"/>
      <c r="BE29" s="201"/>
      <c r="BF29" s="201"/>
      <c r="BG29" s="201"/>
      <c r="BH29" s="201"/>
      <c r="BI29" s="201"/>
      <c r="BJ29" s="201"/>
      <c r="BK29" s="201"/>
      <c r="BL29" s="201"/>
      <c r="BM29" s="201"/>
      <c r="BN29" s="201"/>
      <c r="BO29" s="201"/>
      <c r="BP29" s="201"/>
      <c r="BQ29" s="201"/>
      <c r="BR29" s="201"/>
      <c r="BS29" s="201"/>
      <c r="BT29" s="201"/>
      <c r="BU29" s="201"/>
      <c r="BV29" s="201"/>
      <c r="BW29" s="201"/>
      <c r="BX29" s="201"/>
      <c r="BY29" s="201"/>
      <c r="BZ29" s="201"/>
      <c r="CA29" s="201"/>
      <c r="CB29" s="201"/>
      <c r="CC29" s="201"/>
      <c r="CD29" s="201"/>
      <c r="CE29" s="201"/>
      <c r="CF29" s="201"/>
      <c r="CG29" s="201"/>
      <c r="CH29" s="201"/>
      <c r="CI29" s="201"/>
      <c r="CJ29" s="201"/>
      <c r="CK29" s="126"/>
    </row>
    <row r="30" spans="1:89" s="1182" customFormat="1" hidden="1">
      <c r="A30" s="127"/>
      <c r="B30" s="127"/>
      <c r="C30" s="127"/>
      <c r="D30" s="36"/>
      <c r="E30" s="36"/>
      <c r="F30" s="36"/>
      <c r="G30" s="36"/>
      <c r="H30" s="126"/>
      <c r="I30" s="36"/>
      <c r="J30" s="36"/>
      <c r="K30" s="36"/>
      <c r="L30" s="36"/>
      <c r="M30" s="36"/>
      <c r="N30" s="36"/>
      <c r="O30" s="36"/>
      <c r="P30" s="36"/>
      <c r="Q30" s="36"/>
      <c r="R30" s="36"/>
      <c r="S30" s="36"/>
      <c r="T30" s="159" t="s">
        <v>1082</v>
      </c>
      <c r="U30" s="36"/>
      <c r="V30" s="36"/>
      <c r="W30" s="36"/>
      <c r="X30" s="36"/>
      <c r="Y30" s="36"/>
      <c r="Z30" s="36"/>
      <c r="AA30" s="36"/>
      <c r="AB30" s="126"/>
      <c r="AC30" s="126"/>
      <c r="AD30" s="126"/>
      <c r="AE30" s="126"/>
      <c r="AF30" s="126"/>
      <c r="AG30" s="126"/>
      <c r="AH30" s="126"/>
      <c r="AI30" s="126"/>
      <c r="AJ30" s="126"/>
      <c r="AK30" s="126"/>
      <c r="AL30" s="126"/>
      <c r="AM30" s="126"/>
      <c r="AN30"/>
      <c r="AO30" s="126"/>
      <c r="AP30" s="126"/>
      <c r="AQ30" s="132"/>
      <c r="AR30" s="126"/>
      <c r="AS30" s="126"/>
      <c r="AT30" s="126"/>
      <c r="AU30" s="126"/>
      <c r="AV30" s="126"/>
      <c r="AW30" s="126"/>
      <c r="AX30" s="126"/>
      <c r="AY30" s="126"/>
      <c r="AZ30" s="126"/>
      <c r="BA30" s="126"/>
      <c r="BB30" s="126"/>
      <c r="BC30" s="126"/>
      <c r="BD30" s="126"/>
      <c r="BE30" s="126"/>
      <c r="BF30" s="126"/>
      <c r="BG30" s="126"/>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row>
    <row r="31" spans="1:89" s="1182" customFormat="1" hidden="1">
      <c r="A31" s="127"/>
      <c r="B31" s="127"/>
      <c r="C31" s="127"/>
      <c r="D31" s="36"/>
      <c r="E31" s="36"/>
      <c r="F31" s="36"/>
      <c r="G31" s="36"/>
      <c r="H31" s="126"/>
      <c r="I31" s="36"/>
      <c r="J31" s="36"/>
      <c r="K31" s="36"/>
      <c r="L31" s="36"/>
      <c r="M31" s="36"/>
      <c r="N31" s="36"/>
      <c r="O31" s="36"/>
      <c r="P31" s="36"/>
      <c r="Q31" s="36"/>
      <c r="R31" s="36"/>
      <c r="S31" s="36"/>
      <c r="T31" s="103" t="s">
        <v>646</v>
      </c>
      <c r="U31" s="36"/>
      <c r="V31" s="36"/>
      <c r="W31" s="36"/>
      <c r="X31" s="36"/>
      <c r="Y31" s="36"/>
      <c r="Z31" s="36"/>
      <c r="AA31" s="36"/>
      <c r="AB31" s="126"/>
      <c r="AC31" s="126"/>
      <c r="AD31" s="126"/>
      <c r="AE31" s="126"/>
      <c r="AF31" s="126"/>
      <c r="AG31" s="126"/>
      <c r="AH31" s="126"/>
      <c r="AI31" s="126"/>
      <c r="AJ31" s="126"/>
      <c r="AK31" s="126"/>
      <c r="AL31" s="126"/>
      <c r="AM31" s="126"/>
      <c r="AN31"/>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c r="BQ31" s="126"/>
      <c r="BR31" s="126"/>
      <c r="BS31" s="126"/>
      <c r="BT31" s="126"/>
      <c r="BU31" s="126"/>
      <c r="BV31" s="126"/>
      <c r="BW31" s="126"/>
      <c r="BX31" s="126"/>
      <c r="BY31" s="126"/>
      <c r="BZ31" s="126"/>
      <c r="CA31" s="126"/>
      <c r="CB31" s="126"/>
      <c r="CC31" s="126"/>
      <c r="CD31" s="126"/>
      <c r="CE31" s="126"/>
      <c r="CF31" s="126"/>
      <c r="CG31" s="126"/>
      <c r="CH31" s="126"/>
      <c r="CI31" s="126"/>
      <c r="CJ31" s="126"/>
      <c r="CK31" s="126"/>
    </row>
    <row r="32" spans="1:89" s="1182" customFormat="1" hidden="1">
      <c r="A32" s="127"/>
      <c r="B32" s="127"/>
      <c r="C32" s="127"/>
      <c r="D32" s="36"/>
      <c r="E32" s="36"/>
      <c r="F32" s="36"/>
      <c r="G32" s="36"/>
      <c r="H32" s="126"/>
      <c r="I32" s="36"/>
      <c r="J32" s="36"/>
      <c r="K32" s="36"/>
      <c r="L32" s="36"/>
      <c r="M32" s="36"/>
      <c r="N32" s="36"/>
      <c r="O32" s="36"/>
      <c r="P32" s="36"/>
      <c r="Q32" s="36"/>
      <c r="R32" s="36"/>
      <c r="S32" s="36"/>
      <c r="T32" s="103"/>
      <c r="U32" s="36"/>
      <c r="V32" s="36"/>
      <c r="W32" s="36"/>
      <c r="X32" s="36"/>
      <c r="Y32" s="36"/>
      <c r="Z32" s="36"/>
      <c r="AA32" s="36"/>
      <c r="AB32" s="126"/>
      <c r="AC32" s="126"/>
      <c r="AD32" s="126"/>
      <c r="AE32" s="126"/>
      <c r="AF32" s="126"/>
      <c r="AG32" s="126"/>
      <c r="AH32" s="126"/>
      <c r="AI32" s="126"/>
      <c r="AJ32" s="126"/>
      <c r="AK32" s="126"/>
      <c r="AL32" s="126"/>
      <c r="AM32" s="126"/>
      <c r="AN32"/>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row>
    <row r="33" spans="1:93" s="1182" customFormat="1" hidden="1">
      <c r="A33" s="1181"/>
      <c r="B33" s="1181"/>
    </row>
    <row r="34" spans="1:93" s="1182" customFormat="1" hidden="1">
      <c r="A34" s="1181"/>
      <c r="B34" s="1181"/>
    </row>
    <row r="35" spans="1:93" s="1182" customFormat="1" hidden="1">
      <c r="A35" s="1181"/>
      <c r="B35" s="1181"/>
    </row>
    <row r="36" spans="1:93" s="1182" customFormat="1" hidden="1">
      <c r="A36" s="1181"/>
      <c r="B36" s="1181"/>
    </row>
    <row r="37" spans="1:93" customFormat="1" ht="21" customHeight="1">
      <c r="A37" s="122"/>
      <c r="B37" s="122"/>
      <c r="C37" s="122"/>
      <c r="D37" s="22"/>
      <c r="E37" s="22"/>
      <c r="F37" s="123"/>
      <c r="G37" s="123"/>
      <c r="I37" s="123"/>
      <c r="J37" s="123"/>
      <c r="K37" s="124"/>
      <c r="L37" s="22"/>
      <c r="M37" s="637"/>
      <c r="N37" s="1973" t="s">
        <v>1483</v>
      </c>
      <c r="O37" s="1921" t="s">
        <v>1158</v>
      </c>
      <c r="P37" s="1852"/>
      <c r="Q37" s="1852"/>
      <c r="R37" s="1852"/>
      <c r="S37" s="1853"/>
      <c r="T37" s="585"/>
      <c r="U37" s="585"/>
      <c r="V37" s="585"/>
      <c r="W37" s="585"/>
      <c r="AC37" s="74"/>
      <c r="AD37" s="74"/>
      <c r="AE37" s="74"/>
      <c r="AM37" s="74"/>
      <c r="AN37" s="74"/>
      <c r="AQ37" s="74"/>
      <c r="AR37" s="74"/>
      <c r="AS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row>
    <row r="38" spans="1:93" customFormat="1" ht="12.75" customHeight="1" thickBot="1">
      <c r="A38" s="122"/>
      <c r="B38" s="122"/>
      <c r="C38" s="122"/>
      <c r="D38" s="22"/>
      <c r="E38" s="22"/>
      <c r="F38" s="100"/>
      <c r="G38" s="100"/>
      <c r="I38" s="100"/>
      <c r="J38" s="100"/>
      <c r="K38" s="91"/>
      <c r="L38" s="22"/>
      <c r="M38" s="637"/>
      <c r="N38" s="1974"/>
      <c r="O38" s="1841" t="s">
        <v>1480</v>
      </c>
      <c r="P38" s="1837"/>
      <c r="Q38" s="1837"/>
      <c r="R38" s="1837"/>
      <c r="S38" s="1838"/>
      <c r="T38" s="585"/>
      <c r="U38" s="585"/>
      <c r="V38" s="585"/>
      <c r="W38" s="585"/>
      <c r="X38" s="22"/>
      <c r="AC38" s="74"/>
      <c r="AD38" s="74"/>
      <c r="AE38" s="74"/>
      <c r="AM38" s="74"/>
      <c r="AN38" s="74"/>
      <c r="AQ38" s="74"/>
      <c r="AR38" s="74"/>
      <c r="AS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row>
    <row r="39" spans="1:93" customFormat="1" ht="12.75" customHeight="1" thickTop="1" thickBot="1">
      <c r="A39" s="122"/>
      <c r="B39" s="122"/>
      <c r="C39" s="122"/>
      <c r="D39" s="1982" t="s">
        <v>124</v>
      </c>
      <c r="E39" s="1983"/>
      <c r="F39" s="887" t="s">
        <v>123</v>
      </c>
      <c r="G39" s="771"/>
      <c r="I39" s="771"/>
      <c r="J39" s="771"/>
      <c r="K39" s="91"/>
      <c r="L39" s="22"/>
      <c r="M39" s="637"/>
      <c r="N39" s="1974"/>
      <c r="O39" s="1841" t="s">
        <v>1092</v>
      </c>
      <c r="P39" s="1837"/>
      <c r="Q39" s="1837"/>
      <c r="R39" s="1837"/>
      <c r="S39" s="1838"/>
      <c r="T39" s="585"/>
      <c r="U39" s="585"/>
      <c r="V39" s="585"/>
      <c r="W39" s="585"/>
      <c r="X39" s="22"/>
      <c r="AC39" s="74"/>
      <c r="AD39" s="74"/>
      <c r="AE39" s="74"/>
      <c r="AM39" s="74"/>
      <c r="AN39" s="74"/>
      <c r="AQ39" s="74"/>
      <c r="AR39" s="74"/>
      <c r="AS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row>
    <row r="40" spans="1:93" customFormat="1" ht="12.75" customHeight="1" thickTop="1">
      <c r="A40" s="122"/>
      <c r="B40" s="122"/>
      <c r="C40" s="122"/>
      <c r="D40" s="1956">
        <f>COUNTIF(【Ｃ票】!ER91:ER2434,"該当")</f>
        <v>0</v>
      </c>
      <c r="E40" s="1957"/>
      <c r="F40" s="1958" t="str">
        <f>IF(D40&lt;&gt;D42,"C票問9と問1_1)の「該当」の件数が違います","")</f>
        <v/>
      </c>
      <c r="G40" s="772"/>
      <c r="I40" s="772"/>
      <c r="J40" s="772"/>
      <c r="K40" s="91"/>
      <c r="L40" s="22"/>
      <c r="M40" s="637"/>
      <c r="N40" s="1974"/>
      <c r="O40" s="1841" t="s">
        <v>1481</v>
      </c>
      <c r="P40" s="1837"/>
      <c r="Q40" s="1837"/>
      <c r="R40" s="1837"/>
      <c r="S40" s="1838"/>
      <c r="T40" s="586"/>
      <c r="U40" s="586"/>
      <c r="V40" s="586"/>
      <c r="W40" s="586"/>
      <c r="X40" s="22"/>
      <c r="AC40" s="74"/>
      <c r="AD40" s="74"/>
      <c r="AE40" s="74"/>
      <c r="AM40" s="74"/>
      <c r="AN40" s="74"/>
      <c r="AQ40" s="74"/>
      <c r="AR40" s="74"/>
      <c r="AS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row>
    <row r="41" spans="1:93" customFormat="1" ht="12.75" customHeight="1" thickBot="1">
      <c r="A41" s="122"/>
      <c r="B41" s="122"/>
      <c r="C41" s="122"/>
      <c r="D41" s="1953" t="s">
        <v>122</v>
      </c>
      <c r="E41" s="1954"/>
      <c r="F41" s="1959"/>
      <c r="G41" s="772"/>
      <c r="I41" s="772"/>
      <c r="J41" s="772"/>
      <c r="K41" s="91"/>
      <c r="L41" s="36"/>
      <c r="M41" s="637"/>
      <c r="N41" s="1975"/>
      <c r="O41" s="1841" t="s">
        <v>1482</v>
      </c>
      <c r="P41" s="1837"/>
      <c r="Q41" s="1837"/>
      <c r="R41" s="1837"/>
      <c r="S41" s="1838"/>
      <c r="AC41" s="195"/>
      <c r="AD41" s="195"/>
      <c r="AE41" s="74"/>
      <c r="AM41" s="74"/>
      <c r="AN41" s="74"/>
      <c r="AQ41" s="74"/>
      <c r="AR41" s="74"/>
      <c r="AS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O41" s="12"/>
    </row>
    <row r="42" spans="1:93" customFormat="1" ht="23.25" customHeight="1" thickTop="1">
      <c r="A42" s="122"/>
      <c r="B42" s="122"/>
      <c r="C42" s="122"/>
      <c r="D42" s="1955">
        <f>COUNTIF(D48:D57,"該当")</f>
        <v>0</v>
      </c>
      <c r="E42" s="1955"/>
      <c r="F42" s="22"/>
      <c r="G42" s="22"/>
      <c r="H42" s="891"/>
      <c r="I42" s="891"/>
      <c r="J42" s="22"/>
      <c r="K42" s="891"/>
      <c r="L42" s="22"/>
      <c r="M42" s="637"/>
      <c r="N42" s="785" t="s">
        <v>169</v>
      </c>
      <c r="O42" s="1942" t="s">
        <v>1354</v>
      </c>
      <c r="P42" s="1842"/>
      <c r="Q42" s="1842"/>
      <c r="R42" s="1842"/>
      <c r="S42" s="1943"/>
      <c r="AC42" s="74"/>
      <c r="AD42" s="74"/>
      <c r="AE42" s="74"/>
      <c r="AM42" s="74"/>
      <c r="AN42" s="74"/>
      <c r="AO42" s="951"/>
      <c r="AP42" s="951"/>
      <c r="AQ42" s="952"/>
      <c r="AR42" s="952"/>
      <c r="AS42" s="952"/>
      <c r="AT42" s="891"/>
      <c r="AU42" s="891"/>
      <c r="AV42" s="953"/>
      <c r="AW42" s="953"/>
      <c r="AX42" s="953"/>
      <c r="AY42" s="953"/>
      <c r="AZ42" s="953"/>
      <c r="BA42" s="953"/>
      <c r="BB42" s="953"/>
      <c r="BC42" s="953"/>
      <c r="BD42" s="953"/>
      <c r="BE42" s="953"/>
      <c r="BF42" s="953"/>
      <c r="BG42" s="953"/>
      <c r="BH42" s="953"/>
      <c r="BI42" s="953"/>
      <c r="BJ42" s="953"/>
      <c r="BK42" s="953"/>
      <c r="BL42" s="953"/>
      <c r="BM42" s="953"/>
      <c r="BN42" s="953"/>
      <c r="BO42" s="953"/>
      <c r="BP42" s="953"/>
      <c r="BQ42" s="953"/>
      <c r="BR42" s="953"/>
      <c r="BS42" s="953"/>
      <c r="BT42" s="953"/>
      <c r="BU42" s="953"/>
      <c r="BV42" s="953"/>
      <c r="BW42" s="953"/>
      <c r="BX42" s="953"/>
      <c r="BY42" s="953"/>
      <c r="BZ42" s="953"/>
      <c r="CA42" s="953"/>
      <c r="CB42" s="953"/>
      <c r="CC42" s="953"/>
      <c r="CD42" s="953"/>
      <c r="CE42" s="953"/>
      <c r="CF42" s="953"/>
      <c r="CG42" s="953"/>
      <c r="CH42" s="953"/>
      <c r="CI42" s="953"/>
      <c r="CJ42" s="953"/>
      <c r="CK42" s="800"/>
      <c r="CL42" s="800"/>
      <c r="CM42" s="800"/>
    </row>
    <row r="43" spans="1:93" customFormat="1" ht="12.75" customHeight="1" thickBot="1">
      <c r="A43" s="1970" t="s">
        <v>180</v>
      </c>
      <c r="B43" s="1971"/>
      <c r="C43" s="169" t="str">
        <f>【A票】【D票】!H8</f>
        <v>令和8年度</v>
      </c>
      <c r="D43" s="569" t="s">
        <v>181</v>
      </c>
      <c r="E43" s="170" t="str">
        <f>【A票】【D票】!J8</f>
        <v>令和7年度</v>
      </c>
      <c r="H43" s="635"/>
      <c r="K43" s="125"/>
      <c r="L43" s="74"/>
      <c r="M43" s="638"/>
      <c r="N43" s="786" t="s">
        <v>170</v>
      </c>
      <c r="O43" s="787" t="s">
        <v>174</v>
      </c>
      <c r="P43" s="788"/>
      <c r="Q43" s="568"/>
      <c r="R43" s="596"/>
      <c r="S43" s="713"/>
      <c r="AC43" s="74"/>
      <c r="AD43" s="74"/>
      <c r="AE43" s="74"/>
      <c r="AF43" s="66"/>
      <c r="AG43" s="66"/>
      <c r="AH43" s="66"/>
      <c r="AI43" s="66"/>
      <c r="AJ43" s="66"/>
      <c r="AK43" s="66"/>
      <c r="AM43" s="74"/>
      <c r="AN43" s="189"/>
      <c r="AO43" s="21"/>
      <c r="AP43" s="66"/>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190"/>
    </row>
    <row r="44" spans="1:93" s="483" customFormat="1" ht="14.25" customHeight="1" thickTop="1">
      <c r="A44" s="492"/>
      <c r="B44" s="492"/>
      <c r="C44" s="493"/>
      <c r="D44" s="1976" t="s">
        <v>846</v>
      </c>
      <c r="E44" s="1977"/>
      <c r="F44" s="770" t="s">
        <v>904</v>
      </c>
      <c r="G44" s="503"/>
      <c r="H44" s="875"/>
      <c r="I44" s="503"/>
      <c r="J44" s="873"/>
      <c r="K44" s="502" t="s">
        <v>905</v>
      </c>
      <c r="L44" s="503"/>
      <c r="M44" s="481" t="s">
        <v>6</v>
      </c>
      <c r="N44" s="1951" t="s">
        <v>908</v>
      </c>
      <c r="O44" s="1952"/>
      <c r="P44" s="502" t="s">
        <v>909</v>
      </c>
      <c r="Q44" s="504"/>
      <c r="R44" s="481" t="s">
        <v>13</v>
      </c>
      <c r="S44" s="1929" t="s">
        <v>910</v>
      </c>
      <c r="T44" s="1929"/>
      <c r="U44" s="1929"/>
      <c r="V44" s="1929"/>
      <c r="W44" s="1929"/>
      <c r="X44" s="1940"/>
      <c r="Y44" s="1928" t="s">
        <v>911</v>
      </c>
      <c r="Z44" s="1929"/>
      <c r="AA44" s="1929"/>
      <c r="AB44" s="1929"/>
      <c r="AC44" s="1929"/>
      <c r="AD44" s="1930"/>
      <c r="AE44" s="481" t="s">
        <v>14</v>
      </c>
      <c r="AF44" s="1951" t="s">
        <v>923</v>
      </c>
      <c r="AG44" s="1951"/>
      <c r="AH44" s="1951"/>
      <c r="AI44" s="1951"/>
      <c r="AJ44" s="1951"/>
      <c r="AK44" s="1952"/>
      <c r="AL44" s="1928" t="s">
        <v>922</v>
      </c>
      <c r="AM44" s="1929"/>
      <c r="AN44" s="857" t="s">
        <v>15</v>
      </c>
      <c r="AO44" s="859" t="s">
        <v>921</v>
      </c>
      <c r="AP44" s="860" t="s">
        <v>920</v>
      </c>
      <c r="AQ44" s="861" t="s">
        <v>1571</v>
      </c>
      <c r="AR44" s="875"/>
      <c r="AS44" s="874"/>
      <c r="AT44" s="482" t="s">
        <v>1611</v>
      </c>
      <c r="AU44" s="482" t="s">
        <v>1610</v>
      </c>
      <c r="AV44" s="875" t="s">
        <v>1624</v>
      </c>
      <c r="AW44" s="875"/>
      <c r="AX44" s="875"/>
      <c r="AY44" s="875"/>
      <c r="AZ44" s="875"/>
      <c r="BA44" s="875"/>
      <c r="BB44" s="875"/>
      <c r="BC44" s="875"/>
      <c r="BD44" s="875"/>
      <c r="BE44" s="875"/>
      <c r="BF44" s="875"/>
      <c r="BG44" s="875"/>
      <c r="BH44" s="875"/>
      <c r="BI44" s="875"/>
      <c r="BJ44" s="875"/>
      <c r="BK44" s="875"/>
      <c r="BL44" s="875"/>
      <c r="BM44" s="875"/>
      <c r="BN44" s="875"/>
      <c r="BO44" s="875"/>
      <c r="BP44" s="875"/>
      <c r="BQ44" s="875"/>
      <c r="BR44" s="875"/>
      <c r="BS44" s="875"/>
      <c r="BT44" s="875"/>
      <c r="BU44" s="875"/>
      <c r="BV44" s="875"/>
      <c r="BW44" s="875"/>
      <c r="BX44" s="875" t="s">
        <v>1543</v>
      </c>
      <c r="BY44" s="875"/>
      <c r="BZ44" s="875"/>
      <c r="CA44" s="875"/>
      <c r="CB44" s="875"/>
      <c r="CC44" s="875"/>
      <c r="CD44" s="875"/>
      <c r="CE44" s="875"/>
      <c r="CF44" s="875"/>
      <c r="CG44" s="875"/>
      <c r="CH44" s="875"/>
      <c r="CI44" s="875"/>
      <c r="CJ44" s="875"/>
      <c r="CK44" s="861" t="s">
        <v>1598</v>
      </c>
      <c r="CL44" s="482" t="s">
        <v>1622</v>
      </c>
      <c r="CM44" s="482" t="s">
        <v>1612</v>
      </c>
      <c r="CN44" s="482" t="s">
        <v>1543</v>
      </c>
      <c r="CO44" s="507" t="s">
        <v>1623</v>
      </c>
    </row>
    <row r="45" spans="1:93" s="483" customFormat="1" ht="13.5" customHeight="1">
      <c r="A45" s="494"/>
      <c r="B45" s="494"/>
      <c r="C45" s="495"/>
      <c r="D45" s="1950" t="s">
        <v>847</v>
      </c>
      <c r="E45" s="1916" t="s">
        <v>147</v>
      </c>
      <c r="F45" s="1918" t="s">
        <v>1495</v>
      </c>
      <c r="G45" s="1916" t="s">
        <v>1496</v>
      </c>
      <c r="H45" s="1960" t="s">
        <v>1556</v>
      </c>
      <c r="I45" s="886" t="s">
        <v>1557</v>
      </c>
      <c r="J45" s="872"/>
      <c r="K45" s="817" t="s">
        <v>1497</v>
      </c>
      <c r="L45" s="505"/>
      <c r="M45" s="484" t="s">
        <v>7</v>
      </c>
      <c r="N45" s="1978" t="s">
        <v>668</v>
      </c>
      <c r="O45" s="485"/>
      <c r="P45" s="1938" t="s">
        <v>196</v>
      </c>
      <c r="Q45" s="486" t="s">
        <v>440</v>
      </c>
      <c r="R45" s="484" t="s">
        <v>7</v>
      </c>
      <c r="S45" s="1941" t="s">
        <v>924</v>
      </c>
      <c r="T45" s="1929"/>
      <c r="U45" s="1929"/>
      <c r="V45" s="1929"/>
      <c r="W45" s="1929"/>
      <c r="X45" s="1929"/>
      <c r="Y45" s="1931" t="s">
        <v>683</v>
      </c>
      <c r="Z45" s="1932"/>
      <c r="AA45" s="1932"/>
      <c r="AB45" s="1932"/>
      <c r="AC45" s="1932"/>
      <c r="AD45" s="1933"/>
      <c r="AE45" s="484" t="s">
        <v>7</v>
      </c>
      <c r="AF45" s="1944" t="s">
        <v>1288</v>
      </c>
      <c r="AG45" s="1944"/>
      <c r="AH45" s="1944"/>
      <c r="AI45" s="1944"/>
      <c r="AJ45" s="1944"/>
      <c r="AK45" s="1945"/>
      <c r="AL45" s="1948" t="s">
        <v>56</v>
      </c>
      <c r="AM45" s="487"/>
      <c r="AN45" s="858" t="s">
        <v>7</v>
      </c>
      <c r="AO45" s="1924" t="s">
        <v>1601</v>
      </c>
      <c r="AP45" s="1950" t="s">
        <v>1567</v>
      </c>
      <c r="AQ45" s="1984" t="s">
        <v>1568</v>
      </c>
      <c r="AR45" s="877"/>
      <c r="AS45" s="878"/>
      <c r="AT45" s="488" t="s">
        <v>7</v>
      </c>
      <c r="AU45" s="488" t="s">
        <v>7</v>
      </c>
      <c r="AV45" s="883" t="s">
        <v>1579</v>
      </c>
      <c r="AW45" s="907"/>
      <c r="AX45" s="881"/>
      <c r="AY45" s="881"/>
      <c r="AZ45" s="881"/>
      <c r="BA45" s="881"/>
      <c r="BB45" s="881"/>
      <c r="BC45" s="881"/>
      <c r="BD45" s="881"/>
      <c r="BE45" s="881"/>
      <c r="BF45" s="881"/>
      <c r="BG45" s="881"/>
      <c r="BH45" s="881"/>
      <c r="BI45" s="881"/>
      <c r="BJ45" s="881"/>
      <c r="BK45" s="881"/>
      <c r="BL45" s="880"/>
      <c r="BM45" s="883" t="s">
        <v>1578</v>
      </c>
      <c r="BN45" s="881"/>
      <c r="BO45" s="881"/>
      <c r="BP45" s="881"/>
      <c r="BQ45" s="880"/>
      <c r="BR45" s="883" t="s">
        <v>1577</v>
      </c>
      <c r="BS45" s="881"/>
      <c r="BT45" s="881"/>
      <c r="BU45" s="881"/>
      <c r="BV45" s="881"/>
      <c r="BW45" s="880"/>
      <c r="BX45" s="1960" t="s">
        <v>1580</v>
      </c>
      <c r="BY45" s="861" t="s">
        <v>1584</v>
      </c>
      <c r="BZ45" s="885"/>
      <c r="CA45" s="885"/>
      <c r="CB45" s="885"/>
      <c r="CC45" s="885"/>
      <c r="CD45" s="885"/>
      <c r="CE45" s="885"/>
      <c r="CF45" s="885"/>
      <c r="CG45" s="885"/>
      <c r="CH45" s="885"/>
      <c r="CI45" s="885"/>
      <c r="CJ45" s="884"/>
      <c r="CK45" s="1948" t="s">
        <v>925</v>
      </c>
      <c r="CL45" s="488" t="s">
        <v>7</v>
      </c>
      <c r="CM45" s="488" t="s">
        <v>7</v>
      </c>
      <c r="CN45" s="488" t="s">
        <v>7</v>
      </c>
      <c r="CO45" s="508" t="s">
        <v>422</v>
      </c>
    </row>
    <row r="46" spans="1:93" s="483" customFormat="1" ht="16.5" customHeight="1">
      <c r="A46" s="494"/>
      <c r="B46" s="494"/>
      <c r="C46" s="1968" t="s">
        <v>183</v>
      </c>
      <c r="D46" s="1972"/>
      <c r="E46" s="1920"/>
      <c r="F46" s="1919"/>
      <c r="G46" s="1920"/>
      <c r="H46" s="1961"/>
      <c r="I46" s="478"/>
      <c r="J46" s="480" t="s">
        <v>669</v>
      </c>
      <c r="K46" s="479"/>
      <c r="L46" s="480" t="s">
        <v>669</v>
      </c>
      <c r="M46" s="1926" t="s">
        <v>195</v>
      </c>
      <c r="N46" s="1979"/>
      <c r="O46" s="489" t="s">
        <v>669</v>
      </c>
      <c r="P46" s="1939"/>
      <c r="Q46" s="1980" t="s">
        <v>119</v>
      </c>
      <c r="R46" s="1926" t="s">
        <v>1093</v>
      </c>
      <c r="S46" s="1936" t="s">
        <v>843</v>
      </c>
      <c r="T46" s="1922" t="s">
        <v>844</v>
      </c>
      <c r="U46" s="1948" t="s">
        <v>845</v>
      </c>
      <c r="V46" s="1964" t="s">
        <v>91</v>
      </c>
      <c r="W46" s="1948" t="s">
        <v>886</v>
      </c>
      <c r="X46" s="1964" t="s">
        <v>682</v>
      </c>
      <c r="Y46" s="1922" t="s">
        <v>843</v>
      </c>
      <c r="Z46" s="1922" t="s">
        <v>844</v>
      </c>
      <c r="AA46" s="1922" t="s">
        <v>887</v>
      </c>
      <c r="AB46" s="1948" t="s">
        <v>888</v>
      </c>
      <c r="AC46" s="490"/>
      <c r="AD46" s="1934" t="s">
        <v>1059</v>
      </c>
      <c r="AE46" s="1926" t="s">
        <v>148</v>
      </c>
      <c r="AF46" s="1924" t="s">
        <v>1100</v>
      </c>
      <c r="AG46" s="485"/>
      <c r="AH46" s="1950" t="s">
        <v>1597</v>
      </c>
      <c r="AI46" s="1946" t="s">
        <v>890</v>
      </c>
      <c r="AJ46" s="1948" t="s">
        <v>891</v>
      </c>
      <c r="AK46" s="491"/>
      <c r="AL46" s="1949"/>
      <c r="AM46" s="890"/>
      <c r="AN46" s="1962" t="s">
        <v>149</v>
      </c>
      <c r="AO46" s="1925"/>
      <c r="AP46" s="1947"/>
      <c r="AQ46" s="1919"/>
      <c r="AR46" s="1986" t="s">
        <v>1608</v>
      </c>
      <c r="AS46" s="1986" t="s">
        <v>1609</v>
      </c>
      <c r="AT46" s="558" t="s">
        <v>113</v>
      </c>
      <c r="AU46" s="558" t="s">
        <v>113</v>
      </c>
      <c r="AV46" s="1920" t="s">
        <v>1687</v>
      </c>
      <c r="AW46" s="1916" t="s">
        <v>1688</v>
      </c>
      <c r="AX46" s="1920" t="s">
        <v>1689</v>
      </c>
      <c r="AY46" s="1920" t="s">
        <v>1690</v>
      </c>
      <c r="AZ46" s="1920" t="s">
        <v>1691</v>
      </c>
      <c r="BA46" s="1920" t="s">
        <v>1692</v>
      </c>
      <c r="BB46" s="1920" t="s">
        <v>1693</v>
      </c>
      <c r="BC46" s="1920" t="s">
        <v>1694</v>
      </c>
      <c r="BD46" s="1920" t="s">
        <v>1695</v>
      </c>
      <c r="BE46" s="1920" t="s">
        <v>1696</v>
      </c>
      <c r="BF46" s="1920" t="s">
        <v>1697</v>
      </c>
      <c r="BG46" s="1920" t="s">
        <v>1698</v>
      </c>
      <c r="BH46" s="1920" t="s">
        <v>1699</v>
      </c>
      <c r="BI46" s="1920" t="s">
        <v>1700</v>
      </c>
      <c r="BJ46" s="1920" t="s">
        <v>1701</v>
      </c>
      <c r="BK46" s="1987" t="s">
        <v>1702</v>
      </c>
      <c r="BL46" s="882"/>
      <c r="BM46" s="1920" t="s">
        <v>1573</v>
      </c>
      <c r="BN46" s="1920" t="s">
        <v>1574</v>
      </c>
      <c r="BO46" s="1920" t="s">
        <v>1575</v>
      </c>
      <c r="BP46" s="1987" t="s">
        <v>1576</v>
      </c>
      <c r="BQ46" s="882"/>
      <c r="BR46" s="1920" t="s">
        <v>1602</v>
      </c>
      <c r="BS46" s="1920" t="s">
        <v>1603</v>
      </c>
      <c r="BT46" s="1920" t="s">
        <v>1604</v>
      </c>
      <c r="BU46" s="1920" t="s">
        <v>1605</v>
      </c>
      <c r="BV46" s="1987" t="s">
        <v>1606</v>
      </c>
      <c r="BW46" s="882"/>
      <c r="BX46" s="1988"/>
      <c r="BY46" s="1916" t="s">
        <v>1585</v>
      </c>
      <c r="BZ46" s="1916" t="s">
        <v>1586</v>
      </c>
      <c r="CA46" s="1916" t="s">
        <v>1587</v>
      </c>
      <c r="CB46" s="1916" t="s">
        <v>1588</v>
      </c>
      <c r="CC46" s="1916" t="s">
        <v>1589</v>
      </c>
      <c r="CD46" s="1916" t="s">
        <v>1590</v>
      </c>
      <c r="CE46" s="1916" t="s">
        <v>1591</v>
      </c>
      <c r="CF46" s="1916" t="s">
        <v>1592</v>
      </c>
      <c r="CG46" s="1916" t="s">
        <v>1593</v>
      </c>
      <c r="CH46" s="1916" t="s">
        <v>1594</v>
      </c>
      <c r="CI46" s="1990" t="s">
        <v>1595</v>
      </c>
      <c r="CJ46" s="884"/>
      <c r="CK46" s="1949"/>
      <c r="CL46" s="558" t="s">
        <v>113</v>
      </c>
      <c r="CM46" s="558" t="s">
        <v>113</v>
      </c>
      <c r="CN46" s="558" t="s">
        <v>113</v>
      </c>
      <c r="CO46" s="508" t="s">
        <v>423</v>
      </c>
    </row>
    <row r="47" spans="1:93" s="483" customFormat="1" ht="58.5" customHeight="1" thickBot="1">
      <c r="A47" s="496" t="s">
        <v>640</v>
      </c>
      <c r="B47" s="496" t="s">
        <v>309</v>
      </c>
      <c r="C47" s="1969"/>
      <c r="D47" s="506" t="s">
        <v>287</v>
      </c>
      <c r="E47" s="1917"/>
      <c r="F47" s="478"/>
      <c r="G47" s="1917"/>
      <c r="H47" s="1961"/>
      <c r="I47" s="478"/>
      <c r="J47" s="557" t="s">
        <v>118</v>
      </c>
      <c r="K47" s="479"/>
      <c r="L47" s="557" t="s">
        <v>118</v>
      </c>
      <c r="M47" s="1927"/>
      <c r="N47" s="1979"/>
      <c r="O47" s="559" t="s">
        <v>118</v>
      </c>
      <c r="P47" s="1939"/>
      <c r="Q47" s="1981"/>
      <c r="R47" s="1927"/>
      <c r="S47" s="1937"/>
      <c r="T47" s="1923"/>
      <c r="U47" s="1949"/>
      <c r="V47" s="1965"/>
      <c r="W47" s="1949"/>
      <c r="X47" s="1966"/>
      <c r="Y47" s="1923"/>
      <c r="Z47" s="1923"/>
      <c r="AA47" s="1923"/>
      <c r="AB47" s="1967"/>
      <c r="AC47" s="560" t="s">
        <v>889</v>
      </c>
      <c r="AD47" s="1935"/>
      <c r="AE47" s="1927"/>
      <c r="AF47" s="1925"/>
      <c r="AG47" s="561" t="s">
        <v>1099</v>
      </c>
      <c r="AH47" s="1947"/>
      <c r="AI47" s="1947"/>
      <c r="AJ47" s="1949"/>
      <c r="AK47" s="562" t="s">
        <v>1286</v>
      </c>
      <c r="AL47" s="1949"/>
      <c r="AM47" s="889" t="s">
        <v>1607</v>
      </c>
      <c r="AN47" s="1963"/>
      <c r="AO47" s="1925"/>
      <c r="AP47" s="1947"/>
      <c r="AQ47" s="1985"/>
      <c r="AR47" s="1917"/>
      <c r="AS47" s="1917"/>
      <c r="AT47" s="497"/>
      <c r="AU47" s="497"/>
      <c r="AV47" s="1917"/>
      <c r="AW47" s="1917"/>
      <c r="AX47" s="1917"/>
      <c r="AY47" s="1917"/>
      <c r="AZ47" s="1917"/>
      <c r="BA47" s="1917"/>
      <c r="BB47" s="1917"/>
      <c r="BC47" s="1917"/>
      <c r="BD47" s="1917"/>
      <c r="BE47" s="1917"/>
      <c r="BF47" s="1917"/>
      <c r="BG47" s="1917"/>
      <c r="BH47" s="1917"/>
      <c r="BI47" s="1917"/>
      <c r="BJ47" s="1917"/>
      <c r="BK47" s="1917"/>
      <c r="BL47" s="879" t="s">
        <v>1572</v>
      </c>
      <c r="BM47" s="1917"/>
      <c r="BN47" s="1917"/>
      <c r="BO47" s="1917"/>
      <c r="BP47" s="1917"/>
      <c r="BQ47" s="879" t="s">
        <v>1572</v>
      </c>
      <c r="BR47" s="1917"/>
      <c r="BS47" s="1917"/>
      <c r="BT47" s="1917"/>
      <c r="BU47" s="1917"/>
      <c r="BV47" s="1917"/>
      <c r="BW47" s="879" t="s">
        <v>1572</v>
      </c>
      <c r="BX47" s="1989"/>
      <c r="BY47" s="1917"/>
      <c r="BZ47" s="1917"/>
      <c r="CA47" s="1917"/>
      <c r="CB47" s="1917"/>
      <c r="CC47" s="1917"/>
      <c r="CD47" s="1917"/>
      <c r="CE47" s="1917"/>
      <c r="CF47" s="1917"/>
      <c r="CG47" s="1917"/>
      <c r="CH47" s="1917"/>
      <c r="CI47" s="1917"/>
      <c r="CJ47" s="879" t="s">
        <v>1596</v>
      </c>
      <c r="CK47" s="1949"/>
      <c r="CL47" s="497"/>
      <c r="CM47" s="497"/>
      <c r="CN47" s="497"/>
      <c r="CO47" s="509"/>
    </row>
    <row r="48" spans="1:93" s="126" customFormat="1" ht="41" customHeight="1" thickTop="1" thickBot="1">
      <c r="A48" s="1215">
        <f>【A票】【D票】!$D$10</f>
        <v>0</v>
      </c>
      <c r="B48" s="1215">
        <f>【A票】【D票】!$H$10</f>
        <v>0</v>
      </c>
      <c r="C48" s="915"/>
      <c r="D48" s="237"/>
      <c r="E48" s="630"/>
      <c r="F48" s="704"/>
      <c r="G48" s="704"/>
      <c r="H48" s="473"/>
      <c r="I48" s="888"/>
      <c r="J48" s="837"/>
      <c r="K48" s="236"/>
      <c r="L48" s="475"/>
      <c r="M48" s="226" t="str">
        <f t="shared" ref="M48:M57" si="15">IF(AND(COUNTA(D48,H48,I48,K48)&gt;0,COUNTA(D48,H48,I48,K48)&lt;4),"記入漏れあり",
IF(OR(AND(I48=I$23,COUNTA(J48)&lt;1),AND(OR(I48=I$19,I48=I$20,I48=I$21,I48=I$22),COUNTA(J48)&gt;0)),"問2 4)「その他」→具体的内容",
IF(OR(AND(K48=K$24,COUNTA(L48)&lt;1),AND(OR(K48=K$19,K48=K$20,K48=K$21,K48=K$22,K48=K$23),COUNTA(L48)&gt;0)),"問3「その他」→具体的内容",
IF(AND(D48=D$20,E48&lt;&gt;""),"1)C票記載事例「非該当」→2)整理番号不要",IF(AND(D48=D$19,E48=""),"1)C票記載事例「該当」→2)整理番号記入"," ")))))</f>
        <v xml:space="preserve"> </v>
      </c>
      <c r="N48" s="121"/>
      <c r="O48" s="187"/>
      <c r="P48" s="236"/>
      <c r="Q48" s="475"/>
      <c r="R48" s="226" t="str">
        <f t="shared" ref="R48:R57" si="16">IF(AND(COUNTA(D48,N48,P48)&gt;0,COUNTA(D48,N48,P48)&lt;3),"問4～問5記入漏れ",IF(AND(N48=N$19,P48=P$19),"問4養護者とのみ同居で、問5家族形態が単独世帯",IF(AND(N48=N$20,P48=P$19),"問4養護者及び他家族と同居で、問5家族形態が単独世帯",IF(AND(N48=N$20,P48=P$20),"問4養護者及び他家族と同居で、問5家族形態が夫婦のみ世帯",IF(OR(AND(N48=N$22,COUNTA(O48)&lt;1),AND(OR(P48=P$24,P48=P$25,P48=P$26,P48=P$27),COUNTA(Q48)&lt;1),AND(N48&lt;&gt;N$22,COUNTA(O48)&gt;0),AND(OR(P48=P$19,P48=P$20,P48=P$21,P48=P$22,P48=P$23),COUNTA(Q48)&gt;0)),"その他・不明→具体的内容、不明理由"," ")))))</f>
        <v xml:space="preserve"> </v>
      </c>
      <c r="S48" s="548"/>
      <c r="T48" s="118"/>
      <c r="U48" s="238"/>
      <c r="V48" s="187"/>
      <c r="W48" s="238"/>
      <c r="X48" s="549"/>
      <c r="Y48" s="118"/>
      <c r="Z48" s="118"/>
      <c r="AA48" s="118"/>
      <c r="AB48" s="238"/>
      <c r="AC48" s="241"/>
      <c r="AD48" s="619"/>
      <c r="AE48" s="226" t="str">
        <f t="shared" ref="AE48:AE57" si="17">IF(AND(COUNTA(D48,S48:U48,W48,Y48:AB48,AD48)&gt;0,COUNTA(D48,S48:U48,W48,Y48:AB48,AD48)&lt;10),"問6～7記入漏れ",IF(AND(OR(S48=S$21,T48=T$31,U48=U$27,U48=U$28),COUNTA(V48)&lt;1),"その他・不明→具体的内容、不明理由",IF(AND(W48=W$19,COUNTA(X48)&lt;1),"問6_4)他の養護者｢有｣→人数または不明記入",IF(AND(AB48=AB$19,COUNTA(AC48)&lt;1),"問7_4認知症｢有｣→自立度記入"," "))))</f>
        <v xml:space="preserve"> </v>
      </c>
      <c r="AF48" s="255"/>
      <c r="AG48" s="549"/>
      <c r="AH48" s="118"/>
      <c r="AI48" s="237"/>
      <c r="AJ48" s="240"/>
      <c r="AK48" s="549"/>
      <c r="AL48" s="240"/>
      <c r="AM48" s="475"/>
      <c r="AN48" s="226" t="str">
        <f t="shared" ref="AN48:AN57" si="18">IF(AND(COUNTA(D48,AF48,AH48,AI48,AJ48,AL48)&gt;0,COUNTA(D48,AF48,AH48,AI48,AJ48,AL48)&lt;6),"問8～9記入漏れ",IF(OR(AND(OR(AF48=AF$19,AF48=AF$20),COUNTA(AG48)&lt;1),AND(OR(AF48=AF$21,AF48=AF$22),COUNTA(AG48)=1)),"問8_1)介護保険サービス受けている/過去受けていた→具体的内容記入",IF(AND(AJ48=AJ$19,COUNTA(AK48)&lt;1),"問8_4)行政機関対応｢有｣→事例以前の情報取得の有無記入",IF(AND(OR(AL48=AL$19,AL48=AL$20),COUNTA(AM48)&lt;1),"問9立入調査｢有｣→その状況、｢無｣→その理由"," "))))</f>
        <v xml:space="preserve"> </v>
      </c>
      <c r="AO48" s="578"/>
      <c r="AP48" s="908"/>
      <c r="AQ48" s="235"/>
      <c r="AR48" s="473"/>
      <c r="AS48" s="235"/>
      <c r="AT48" s="227" t="str">
        <f>IF(LEFT(AQ48,2)="07",IF(AR48="","問12　附1未記入"," "),IF(LEFT(AQ48,2)&lt;&gt;"07",IF(AR48&lt;&gt;"","問12　附1記入不要"," ")))</f>
        <v xml:space="preserve"> </v>
      </c>
      <c r="AU48" s="227" t="str">
        <f>IF(OR(LEFT(AQ48,2)="08",LEFT(AQ48,2)="09"),IF(AS48="","問12　附2未記入"," "),IF(AND(LEFT(AQ48,2)&lt;&gt;"08",LEFT(AQ48,2)&lt;&gt;"09"),IF(AS48&lt;&gt;"","問12　附2記入不要"," ")))</f>
        <v xml:space="preserve"> </v>
      </c>
      <c r="AV48" s="837"/>
      <c r="AW48" s="837"/>
      <c r="AX48" s="837"/>
      <c r="AY48" s="837"/>
      <c r="AZ48" s="837"/>
      <c r="BA48" s="837"/>
      <c r="BB48" s="837"/>
      <c r="BC48" s="837"/>
      <c r="BD48" s="837"/>
      <c r="BE48" s="837"/>
      <c r="BF48" s="837"/>
      <c r="BG48" s="837"/>
      <c r="BH48" s="837"/>
      <c r="BI48" s="837"/>
      <c r="BJ48" s="837"/>
      <c r="BK48" s="837"/>
      <c r="BL48" s="235"/>
      <c r="BM48" s="837"/>
      <c r="BN48" s="837"/>
      <c r="BO48" s="837"/>
      <c r="BP48" s="837"/>
      <c r="BQ48" s="235"/>
      <c r="BR48" s="837"/>
      <c r="BS48" s="837"/>
      <c r="BT48" s="837"/>
      <c r="BU48" s="837"/>
      <c r="BV48" s="837"/>
      <c r="BW48" s="235"/>
      <c r="BX48" s="235"/>
      <c r="BY48" s="235"/>
      <c r="BZ48" s="235"/>
      <c r="CA48" s="235"/>
      <c r="CB48" s="235"/>
      <c r="CC48" s="235"/>
      <c r="CD48" s="235"/>
      <c r="CE48" s="235"/>
      <c r="CF48" s="235"/>
      <c r="CG48" s="235"/>
      <c r="CH48" s="235"/>
      <c r="CI48" s="235"/>
      <c r="CJ48" s="235"/>
      <c r="CK48" s="256"/>
      <c r="CL48" s="227" t="str">
        <f>IF(AND(COUNTA(D48,AO48:AQ48,CK48)&gt;0,COUNTA(D48,AO48:AQ48,CK48)&lt;5),"問10～12,問15記入漏れ"," ")</f>
        <v xml:space="preserve"> </v>
      </c>
      <c r="CM48" s="227" t="str">
        <f>IF(D48&lt;&gt;"",IF(LEFT(AQ48,2)&lt;"08",IF(COUNTA(AV48:BK48,BM48:BP48,BR48:BV48)&lt;25,"問13記入漏れ"," "),IF(COUNTA(AV48:BK48,BM48:BP48,BR48:BV48)&gt;0,"問13記入必要なし"," "))," ")</f>
        <v xml:space="preserve"> </v>
      </c>
      <c r="CN48" s="227" t="str">
        <f>IF(D48&lt;&gt;"",IF(BX48="","問14_1)記入漏れ",IF(LEFT(BX48,1)="1",IF(COUNTA(BY48:CI48)&lt;11,"問14_2)記入漏れ"," "),IF(COUNTA(BY48:CI48)&gt;0,"問14_2)記入必要なし"," ")))," ")</f>
        <v xml:space="preserve"> </v>
      </c>
      <c r="CO48" s="226" t="str">
        <f>IF(COUNTIF(M48," ")+COUNTIF(R48," ")+COUNTIF(AE48," ")+COUNTIF(AN48," ")+COUNTIF(AT48:AU48," ")+COUNTIF(CL48:CN48," ")&lt;9,"エラーが残っています","")</f>
        <v/>
      </c>
    </row>
    <row r="49" spans="1:93" s="126" customFormat="1" ht="41" customHeight="1" thickTop="1" thickBot="1">
      <c r="A49" s="1215">
        <f>【A票】【D票】!$D$10</f>
        <v>0</v>
      </c>
      <c r="B49" s="1215">
        <f>【A票】【D票】!$H$10</f>
        <v>0</v>
      </c>
      <c r="C49" s="915"/>
      <c r="D49" s="237"/>
      <c r="E49" s="118"/>
      <c r="F49" s="704"/>
      <c r="G49" s="704"/>
      <c r="H49" s="461"/>
      <c r="I49" s="888"/>
      <c r="J49" s="837"/>
      <c r="K49" s="236"/>
      <c r="L49" s="498"/>
      <c r="M49" s="226" t="str">
        <f t="shared" si="15"/>
        <v xml:space="preserve"> </v>
      </c>
      <c r="N49" s="121"/>
      <c r="O49" s="499"/>
      <c r="P49" s="236"/>
      <c r="Q49" s="498"/>
      <c r="R49" s="226" t="str">
        <f t="shared" si="16"/>
        <v xml:space="preserve"> </v>
      </c>
      <c r="S49" s="548"/>
      <c r="T49" s="118"/>
      <c r="U49" s="238"/>
      <c r="V49" s="499"/>
      <c r="W49" s="238"/>
      <c r="X49" s="239"/>
      <c r="Y49" s="118"/>
      <c r="Z49" s="118"/>
      <c r="AA49" s="118"/>
      <c r="AB49" s="238"/>
      <c r="AC49" s="241"/>
      <c r="AD49" s="619"/>
      <c r="AE49" s="226" t="str">
        <f t="shared" si="17"/>
        <v xml:space="preserve"> </v>
      </c>
      <c r="AF49" s="255"/>
      <c r="AG49" s="239"/>
      <c r="AH49" s="118"/>
      <c r="AI49" s="237"/>
      <c r="AJ49" s="240"/>
      <c r="AK49" s="242"/>
      <c r="AL49" s="240"/>
      <c r="AM49" s="500"/>
      <c r="AN49" s="226" t="str">
        <f t="shared" si="18"/>
        <v xml:space="preserve"> </v>
      </c>
      <c r="AO49" s="909"/>
      <c r="AP49" s="910"/>
      <c r="AQ49" s="235"/>
      <c r="AR49" s="473"/>
      <c r="AS49" s="235"/>
      <c r="AT49" s="227" t="str">
        <f t="shared" ref="AT49:AT57" si="19">IF(LEFT(AQ49,2)="07",IF(AR49="","問12　附1未記入"," "),IF(LEFT(AQ49,2)&lt;&gt;"07",IF(AR49&lt;&gt;"","問12　附1記入不要"," ")))</f>
        <v xml:space="preserve"> </v>
      </c>
      <c r="AU49" s="227" t="str">
        <f t="shared" ref="AU49:AU57" si="20">IF(OR(LEFT(AQ49,2)="08",LEFT(AQ49,2)="09"),IF(AS49="","問12　附2未記入"," "),IF(AND(LEFT(AQ49,2)&lt;&gt;"08",LEFT(AQ49,2)&lt;&gt;"09"),IF(AS49&lt;&gt;"","問12　附2記入不要"," ")))</f>
        <v xml:space="preserve"> </v>
      </c>
      <c r="AV49" s="235"/>
      <c r="AW49" s="235"/>
      <c r="AX49" s="235"/>
      <c r="AY49" s="235"/>
      <c r="AZ49" s="235"/>
      <c r="BA49" s="235"/>
      <c r="BB49" s="235"/>
      <c r="BC49" s="235"/>
      <c r="BD49" s="235"/>
      <c r="BE49" s="235"/>
      <c r="BF49" s="235"/>
      <c r="BG49" s="235"/>
      <c r="BH49" s="235"/>
      <c r="BI49" s="235"/>
      <c r="BJ49" s="235"/>
      <c r="BK49" s="235"/>
      <c r="BL49" s="235"/>
      <c r="BM49" s="235"/>
      <c r="BN49" s="235"/>
      <c r="BO49" s="235"/>
      <c r="BP49" s="235"/>
      <c r="BQ49" s="235"/>
      <c r="BR49" s="235"/>
      <c r="BS49" s="235"/>
      <c r="BT49" s="235"/>
      <c r="BU49" s="235"/>
      <c r="BV49" s="235"/>
      <c r="BW49" s="235"/>
      <c r="BX49" s="235"/>
      <c r="BY49" s="235"/>
      <c r="BZ49" s="235"/>
      <c r="CA49" s="235"/>
      <c r="CB49" s="235"/>
      <c r="CC49" s="235"/>
      <c r="CD49" s="235"/>
      <c r="CE49" s="235"/>
      <c r="CF49" s="235"/>
      <c r="CG49" s="235"/>
      <c r="CH49" s="235"/>
      <c r="CI49" s="235"/>
      <c r="CJ49" s="235"/>
      <c r="CK49" s="256"/>
      <c r="CL49" s="227" t="str">
        <f t="shared" ref="CL49:CL57" si="21">IF(AND(COUNTA(D49,AO49:AQ49,CK49)&gt;0,COUNTA(D49,AO49:AQ49,CK49)&lt;5),"問10～12,問15記入漏れ"," ")</f>
        <v xml:space="preserve"> </v>
      </c>
      <c r="CM49" s="227" t="str">
        <f t="shared" ref="CM49:CM57" si="22">IF(D49&lt;&gt;"",IF(LEFT(AQ49,2)&lt;"08",IF(COUNTA(AV49:BK49,BM49:BP49,BR49:BV49)&lt;25,"問13記入漏れ"," "),IF(COUNTA(AV49:BK49,BM49:BP49,BR49:BV49)&gt;0,"問13記入必要なし"," "))," ")</f>
        <v xml:space="preserve"> </v>
      </c>
      <c r="CN49" s="227" t="str">
        <f t="shared" ref="CN49:CN57" si="23">IF(D49&lt;&gt;"",IF(BX49="","問14_1)記入漏れ",IF(LEFT(BX49,1)="1",IF(COUNTA(BY49:CI49)&lt;11,"問14_2)記入漏れ"," "),IF(COUNTA(BY49:CI49)&gt;0,"問14_2)記入必要なし"," ")))," ")</f>
        <v xml:space="preserve"> </v>
      </c>
      <c r="CO49" s="226" t="str">
        <f t="shared" ref="CO49:CO57" si="24">IF(COUNTIF(M49," ")+COUNTIF(R49," ")+COUNTIF(AE49," ")+COUNTIF(AN49," ")+COUNTIF(AT49:AU49," ")+COUNTIF(CL49:CN49," ")&lt;9,"エラーが残っています","")</f>
        <v/>
      </c>
    </row>
    <row r="50" spans="1:93" s="126" customFormat="1" ht="41" customHeight="1" thickTop="1" thickBot="1">
      <c r="A50" s="1215">
        <f>【A票】【D票】!$D$10</f>
        <v>0</v>
      </c>
      <c r="B50" s="1215">
        <f>【A票】【D票】!$H$10</f>
        <v>0</v>
      </c>
      <c r="C50" s="915"/>
      <c r="D50" s="237"/>
      <c r="E50" s="630"/>
      <c r="F50" s="704"/>
      <c r="G50" s="704"/>
      <c r="H50" s="461"/>
      <c r="I50" s="888"/>
      <c r="J50" s="837"/>
      <c r="K50" s="236"/>
      <c r="L50" s="498"/>
      <c r="M50" s="226" t="str">
        <f t="shared" si="15"/>
        <v xml:space="preserve"> </v>
      </c>
      <c r="N50" s="121"/>
      <c r="O50" s="499"/>
      <c r="P50" s="236"/>
      <c r="Q50" s="498"/>
      <c r="R50" s="226" t="str">
        <f t="shared" si="16"/>
        <v xml:space="preserve"> </v>
      </c>
      <c r="S50" s="548"/>
      <c r="T50" s="118"/>
      <c r="U50" s="238"/>
      <c r="V50" s="499"/>
      <c r="W50" s="238"/>
      <c r="X50" s="239"/>
      <c r="Y50" s="118"/>
      <c r="Z50" s="118"/>
      <c r="AA50" s="118"/>
      <c r="AB50" s="238"/>
      <c r="AC50" s="241"/>
      <c r="AD50" s="619"/>
      <c r="AE50" s="226" t="str">
        <f t="shared" si="17"/>
        <v xml:space="preserve"> </v>
      </c>
      <c r="AF50" s="255"/>
      <c r="AG50" s="239"/>
      <c r="AH50" s="118"/>
      <c r="AI50" s="237"/>
      <c r="AJ50" s="240"/>
      <c r="AK50" s="239"/>
      <c r="AL50" s="240"/>
      <c r="AM50" s="498"/>
      <c r="AN50" s="226" t="str">
        <f t="shared" si="18"/>
        <v xml:space="preserve"> </v>
      </c>
      <c r="AO50" s="909"/>
      <c r="AP50" s="910"/>
      <c r="AQ50" s="235"/>
      <c r="AR50" s="473"/>
      <c r="AS50" s="235"/>
      <c r="AT50" s="227" t="str">
        <f t="shared" si="19"/>
        <v xml:space="preserve"> </v>
      </c>
      <c r="AU50" s="227" t="str">
        <f t="shared" si="20"/>
        <v xml:space="preserve"> </v>
      </c>
      <c r="AV50" s="235"/>
      <c r="AW50" s="235"/>
      <c r="AX50" s="235"/>
      <c r="AY50" s="235"/>
      <c r="AZ50" s="235"/>
      <c r="BA50" s="235"/>
      <c r="BB50" s="235"/>
      <c r="BC50" s="235"/>
      <c r="BD50" s="235"/>
      <c r="BE50" s="235"/>
      <c r="BF50" s="235"/>
      <c r="BG50" s="235"/>
      <c r="BH50" s="235"/>
      <c r="BI50" s="235"/>
      <c r="BJ50" s="235"/>
      <c r="BK50" s="235"/>
      <c r="BL50" s="235"/>
      <c r="BM50" s="235"/>
      <c r="BN50" s="235"/>
      <c r="BO50" s="235"/>
      <c r="BP50" s="235"/>
      <c r="BQ50" s="235"/>
      <c r="BR50" s="235"/>
      <c r="BS50" s="235"/>
      <c r="BT50" s="235"/>
      <c r="BU50" s="235"/>
      <c r="BV50" s="235"/>
      <c r="BW50" s="235"/>
      <c r="BX50" s="235"/>
      <c r="BY50" s="235"/>
      <c r="BZ50" s="235"/>
      <c r="CA50" s="235"/>
      <c r="CB50" s="235"/>
      <c r="CC50" s="235"/>
      <c r="CD50" s="235"/>
      <c r="CE50" s="235"/>
      <c r="CF50" s="235"/>
      <c r="CG50" s="235"/>
      <c r="CH50" s="235"/>
      <c r="CI50" s="235"/>
      <c r="CJ50" s="235"/>
      <c r="CK50" s="256"/>
      <c r="CL50" s="227" t="str">
        <f t="shared" si="21"/>
        <v xml:space="preserve"> </v>
      </c>
      <c r="CM50" s="227" t="str">
        <f t="shared" si="22"/>
        <v xml:space="preserve"> </v>
      </c>
      <c r="CN50" s="227" t="str">
        <f t="shared" si="23"/>
        <v xml:space="preserve"> </v>
      </c>
      <c r="CO50" s="226" t="str">
        <f t="shared" si="24"/>
        <v/>
      </c>
    </row>
    <row r="51" spans="1:93" s="126" customFormat="1" ht="41" customHeight="1" thickTop="1" thickBot="1">
      <c r="A51" s="1215">
        <f>【A票】【D票】!$D$10</f>
        <v>0</v>
      </c>
      <c r="B51" s="1215">
        <f>【A票】【D票】!$H$10</f>
        <v>0</v>
      </c>
      <c r="C51" s="915"/>
      <c r="D51" s="237"/>
      <c r="E51" s="118"/>
      <c r="F51" s="704"/>
      <c r="G51" s="704"/>
      <c r="H51" s="501"/>
      <c r="I51" s="888"/>
      <c r="J51" s="837"/>
      <c r="K51" s="236"/>
      <c r="L51" s="475"/>
      <c r="M51" s="226" t="str">
        <f t="shared" si="15"/>
        <v xml:space="preserve"> </v>
      </c>
      <c r="N51" s="121"/>
      <c r="O51" s="499"/>
      <c r="P51" s="236"/>
      <c r="Q51" s="498"/>
      <c r="R51" s="226" t="str">
        <f t="shared" si="16"/>
        <v xml:space="preserve"> </v>
      </c>
      <c r="S51" s="548"/>
      <c r="T51" s="118"/>
      <c r="U51" s="238"/>
      <c r="V51" s="499"/>
      <c r="W51" s="238"/>
      <c r="X51" s="239"/>
      <c r="Y51" s="118"/>
      <c r="Z51" s="118"/>
      <c r="AA51" s="118"/>
      <c r="AB51" s="238"/>
      <c r="AC51" s="241"/>
      <c r="AD51" s="619"/>
      <c r="AE51" s="226" t="str">
        <f t="shared" si="17"/>
        <v xml:space="preserve"> </v>
      </c>
      <c r="AF51" s="255"/>
      <c r="AG51" s="239"/>
      <c r="AH51" s="118"/>
      <c r="AI51" s="237"/>
      <c r="AJ51" s="240"/>
      <c r="AK51" s="242"/>
      <c r="AL51" s="240"/>
      <c r="AM51" s="500"/>
      <c r="AN51" s="226" t="str">
        <f t="shared" si="18"/>
        <v xml:space="preserve"> </v>
      </c>
      <c r="AO51" s="911"/>
      <c r="AP51" s="912"/>
      <c r="AQ51" s="235"/>
      <c r="AR51" s="473"/>
      <c r="AS51" s="235"/>
      <c r="AT51" s="227" t="str">
        <f t="shared" si="19"/>
        <v xml:space="preserve"> </v>
      </c>
      <c r="AU51" s="227" t="str">
        <f t="shared" si="20"/>
        <v xml:space="preserve"> </v>
      </c>
      <c r="AV51" s="235"/>
      <c r="AW51" s="235"/>
      <c r="AX51" s="235"/>
      <c r="AY51" s="235"/>
      <c r="AZ51" s="235"/>
      <c r="BA51" s="235"/>
      <c r="BB51" s="235"/>
      <c r="BC51" s="235"/>
      <c r="BD51" s="235"/>
      <c r="BE51" s="235"/>
      <c r="BF51" s="235"/>
      <c r="BG51" s="235"/>
      <c r="BH51" s="235"/>
      <c r="BI51" s="235"/>
      <c r="BJ51" s="235"/>
      <c r="BK51" s="235"/>
      <c r="BL51" s="235"/>
      <c r="BM51" s="235"/>
      <c r="BN51" s="235"/>
      <c r="BO51" s="235"/>
      <c r="BP51" s="235"/>
      <c r="BQ51" s="235"/>
      <c r="BR51" s="235"/>
      <c r="BS51" s="235"/>
      <c r="BT51" s="235"/>
      <c r="BU51" s="235"/>
      <c r="BV51" s="235"/>
      <c r="BW51" s="235"/>
      <c r="BX51" s="235"/>
      <c r="BY51" s="235"/>
      <c r="BZ51" s="235"/>
      <c r="CA51" s="235"/>
      <c r="CB51" s="235"/>
      <c r="CC51" s="235"/>
      <c r="CD51" s="235"/>
      <c r="CE51" s="235"/>
      <c r="CF51" s="235"/>
      <c r="CG51" s="235"/>
      <c r="CH51" s="235"/>
      <c r="CI51" s="235"/>
      <c r="CJ51" s="235"/>
      <c r="CK51" s="256"/>
      <c r="CL51" s="227" t="str">
        <f t="shared" si="21"/>
        <v xml:space="preserve"> </v>
      </c>
      <c r="CM51" s="227" t="str">
        <f t="shared" si="22"/>
        <v xml:space="preserve"> </v>
      </c>
      <c r="CN51" s="227" t="str">
        <f t="shared" si="23"/>
        <v xml:space="preserve"> </v>
      </c>
      <c r="CO51" s="226" t="str">
        <f t="shared" si="24"/>
        <v/>
      </c>
    </row>
    <row r="52" spans="1:93" s="126" customFormat="1" ht="41" customHeight="1" thickTop="1" thickBot="1">
      <c r="A52" s="1215">
        <f>【A票】【D票】!$D$10</f>
        <v>0</v>
      </c>
      <c r="B52" s="1215">
        <f>【A票】【D票】!$H$10</f>
        <v>0</v>
      </c>
      <c r="C52" s="915"/>
      <c r="D52" s="237"/>
      <c r="E52" s="118"/>
      <c r="F52" s="704"/>
      <c r="G52" s="704"/>
      <c r="H52" s="501"/>
      <c r="I52" s="888"/>
      <c r="J52" s="837"/>
      <c r="K52" s="236"/>
      <c r="L52" s="498"/>
      <c r="M52" s="226" t="str">
        <f t="shared" si="15"/>
        <v xml:space="preserve"> </v>
      </c>
      <c r="N52" s="121"/>
      <c r="O52" s="499"/>
      <c r="P52" s="236"/>
      <c r="Q52" s="498"/>
      <c r="R52" s="226" t="str">
        <f t="shared" si="16"/>
        <v xml:space="preserve"> </v>
      </c>
      <c r="S52" s="548"/>
      <c r="T52" s="118"/>
      <c r="U52" s="238"/>
      <c r="V52" s="499"/>
      <c r="W52" s="238"/>
      <c r="X52" s="239"/>
      <c r="Y52" s="118"/>
      <c r="Z52" s="118"/>
      <c r="AA52" s="118"/>
      <c r="AB52" s="238"/>
      <c r="AC52" s="241"/>
      <c r="AD52" s="619"/>
      <c r="AE52" s="226" t="str">
        <f t="shared" si="17"/>
        <v xml:space="preserve"> </v>
      </c>
      <c r="AF52" s="255"/>
      <c r="AG52" s="239"/>
      <c r="AH52" s="118"/>
      <c r="AI52" s="237"/>
      <c r="AJ52" s="240"/>
      <c r="AK52" s="242"/>
      <c r="AL52" s="240"/>
      <c r="AM52" s="500"/>
      <c r="AN52" s="226" t="str">
        <f t="shared" si="18"/>
        <v xml:space="preserve"> </v>
      </c>
      <c r="AO52" s="911"/>
      <c r="AP52" s="912"/>
      <c r="AQ52" s="235"/>
      <c r="AR52" s="473"/>
      <c r="AS52" s="235"/>
      <c r="AT52" s="227" t="str">
        <f t="shared" si="19"/>
        <v xml:space="preserve"> </v>
      </c>
      <c r="AU52" s="227" t="str">
        <f t="shared" si="20"/>
        <v xml:space="preserve"> </v>
      </c>
      <c r="AV52" s="235"/>
      <c r="AW52" s="235"/>
      <c r="AX52" s="235"/>
      <c r="AY52" s="235"/>
      <c r="AZ52" s="235"/>
      <c r="BA52" s="235"/>
      <c r="BB52" s="235"/>
      <c r="BC52" s="235"/>
      <c r="BD52" s="235"/>
      <c r="BE52" s="235"/>
      <c r="BF52" s="235"/>
      <c r="BG52" s="235"/>
      <c r="BH52" s="235"/>
      <c r="BI52" s="235"/>
      <c r="BJ52" s="235"/>
      <c r="BK52" s="235"/>
      <c r="BL52" s="235"/>
      <c r="BM52" s="235"/>
      <c r="BN52" s="235"/>
      <c r="BO52" s="235"/>
      <c r="BP52" s="235"/>
      <c r="BQ52" s="235"/>
      <c r="BR52" s="235"/>
      <c r="BS52" s="235"/>
      <c r="BT52" s="235"/>
      <c r="BU52" s="235"/>
      <c r="BV52" s="235"/>
      <c r="BW52" s="235"/>
      <c r="BX52" s="235"/>
      <c r="BY52" s="235"/>
      <c r="BZ52" s="235"/>
      <c r="CA52" s="235"/>
      <c r="CB52" s="235"/>
      <c r="CC52" s="235"/>
      <c r="CD52" s="235"/>
      <c r="CE52" s="235"/>
      <c r="CF52" s="235"/>
      <c r="CG52" s="235"/>
      <c r="CH52" s="235"/>
      <c r="CI52" s="235"/>
      <c r="CJ52" s="235"/>
      <c r="CK52" s="256"/>
      <c r="CL52" s="227" t="str">
        <f t="shared" si="21"/>
        <v xml:space="preserve"> </v>
      </c>
      <c r="CM52" s="227" t="str">
        <f t="shared" si="22"/>
        <v xml:space="preserve"> </v>
      </c>
      <c r="CN52" s="227" t="str">
        <f t="shared" si="23"/>
        <v xml:space="preserve"> </v>
      </c>
      <c r="CO52" s="226" t="str">
        <f t="shared" si="24"/>
        <v/>
      </c>
    </row>
    <row r="53" spans="1:93" s="126" customFormat="1" ht="41" customHeight="1" thickTop="1" thickBot="1">
      <c r="A53" s="1215">
        <f>【A票】【D票】!$D$10</f>
        <v>0</v>
      </c>
      <c r="B53" s="1215">
        <f>【A票】【D票】!$H$10</f>
        <v>0</v>
      </c>
      <c r="C53" s="915"/>
      <c r="D53" s="237"/>
      <c r="E53" s="118"/>
      <c r="F53" s="704"/>
      <c r="G53" s="704"/>
      <c r="H53" s="501"/>
      <c r="I53" s="888"/>
      <c r="J53" s="837"/>
      <c r="K53" s="236"/>
      <c r="L53" s="498"/>
      <c r="M53" s="226" t="str">
        <f t="shared" si="15"/>
        <v xml:space="preserve"> </v>
      </c>
      <c r="N53" s="121"/>
      <c r="O53" s="499"/>
      <c r="P53" s="236"/>
      <c r="Q53" s="498"/>
      <c r="R53" s="226" t="str">
        <f t="shared" si="16"/>
        <v xml:space="preserve"> </v>
      </c>
      <c r="S53" s="548"/>
      <c r="T53" s="118"/>
      <c r="U53" s="238"/>
      <c r="V53" s="499"/>
      <c r="W53" s="238"/>
      <c r="X53" s="239"/>
      <c r="Y53" s="118"/>
      <c r="Z53" s="118"/>
      <c r="AA53" s="118"/>
      <c r="AB53" s="238"/>
      <c r="AC53" s="241"/>
      <c r="AD53" s="619"/>
      <c r="AE53" s="226" t="str">
        <f t="shared" si="17"/>
        <v xml:space="preserve"> </v>
      </c>
      <c r="AF53" s="255"/>
      <c r="AG53" s="239"/>
      <c r="AH53" s="118"/>
      <c r="AI53" s="237"/>
      <c r="AJ53" s="240"/>
      <c r="AK53" s="242"/>
      <c r="AL53" s="240"/>
      <c r="AM53" s="500"/>
      <c r="AN53" s="226" t="str">
        <f t="shared" si="18"/>
        <v xml:space="preserve"> </v>
      </c>
      <c r="AO53" s="911"/>
      <c r="AP53" s="912"/>
      <c r="AQ53" s="235"/>
      <c r="AR53" s="473"/>
      <c r="AS53" s="235"/>
      <c r="AT53" s="227" t="str">
        <f t="shared" si="19"/>
        <v xml:space="preserve"> </v>
      </c>
      <c r="AU53" s="227" t="str">
        <f t="shared" si="20"/>
        <v xml:space="preserve"> </v>
      </c>
      <c r="AV53" s="235"/>
      <c r="AW53" s="235"/>
      <c r="AX53" s="235"/>
      <c r="AY53" s="235"/>
      <c r="AZ53" s="235"/>
      <c r="BA53" s="235"/>
      <c r="BB53" s="235"/>
      <c r="BC53" s="235"/>
      <c r="BD53" s="235"/>
      <c r="BE53" s="235"/>
      <c r="BF53" s="235"/>
      <c r="BG53" s="235"/>
      <c r="BH53" s="235"/>
      <c r="BI53" s="235"/>
      <c r="BJ53" s="235"/>
      <c r="BK53" s="235"/>
      <c r="BL53" s="235"/>
      <c r="BM53" s="235"/>
      <c r="BN53" s="235"/>
      <c r="BO53" s="235"/>
      <c r="BP53" s="235"/>
      <c r="BQ53" s="235"/>
      <c r="BR53" s="235"/>
      <c r="BS53" s="235"/>
      <c r="BT53" s="235"/>
      <c r="BU53" s="235"/>
      <c r="BV53" s="235"/>
      <c r="BW53" s="235"/>
      <c r="BX53" s="235"/>
      <c r="BY53" s="235"/>
      <c r="BZ53" s="235"/>
      <c r="CA53" s="235"/>
      <c r="CB53" s="235"/>
      <c r="CC53" s="235"/>
      <c r="CD53" s="235"/>
      <c r="CE53" s="235"/>
      <c r="CF53" s="235"/>
      <c r="CG53" s="235"/>
      <c r="CH53" s="235"/>
      <c r="CI53" s="235"/>
      <c r="CJ53" s="235"/>
      <c r="CK53" s="256"/>
      <c r="CL53" s="227" t="str">
        <f t="shared" si="21"/>
        <v xml:space="preserve"> </v>
      </c>
      <c r="CM53" s="227" t="str">
        <f t="shared" si="22"/>
        <v xml:space="preserve"> </v>
      </c>
      <c r="CN53" s="227" t="str">
        <f t="shared" si="23"/>
        <v xml:space="preserve"> </v>
      </c>
      <c r="CO53" s="226" t="str">
        <f t="shared" si="24"/>
        <v/>
      </c>
    </row>
    <row r="54" spans="1:93" s="126" customFormat="1" ht="41" customHeight="1" thickTop="1" thickBot="1">
      <c r="A54" s="1215">
        <f>【A票】【D票】!$D$10</f>
        <v>0</v>
      </c>
      <c r="B54" s="1215">
        <f>【A票】【D票】!$H$10</f>
        <v>0</v>
      </c>
      <c r="C54" s="915"/>
      <c r="D54" s="237"/>
      <c r="E54" s="118"/>
      <c r="F54" s="704"/>
      <c r="G54" s="704"/>
      <c r="H54" s="501"/>
      <c r="I54" s="888"/>
      <c r="J54" s="837"/>
      <c r="K54" s="236"/>
      <c r="L54" s="498"/>
      <c r="M54" s="226" t="str">
        <f t="shared" si="15"/>
        <v xml:space="preserve"> </v>
      </c>
      <c r="N54" s="121"/>
      <c r="O54" s="499"/>
      <c r="P54" s="236"/>
      <c r="Q54" s="498"/>
      <c r="R54" s="226" t="str">
        <f t="shared" si="16"/>
        <v xml:space="preserve"> </v>
      </c>
      <c r="S54" s="548"/>
      <c r="T54" s="118"/>
      <c r="U54" s="238"/>
      <c r="V54" s="499"/>
      <c r="W54" s="238"/>
      <c r="X54" s="239"/>
      <c r="Y54" s="118"/>
      <c r="Z54" s="118"/>
      <c r="AA54" s="118"/>
      <c r="AB54" s="238"/>
      <c r="AC54" s="241"/>
      <c r="AD54" s="619"/>
      <c r="AE54" s="226" t="str">
        <f t="shared" si="17"/>
        <v xml:space="preserve"> </v>
      </c>
      <c r="AF54" s="255"/>
      <c r="AG54" s="239"/>
      <c r="AH54" s="118"/>
      <c r="AI54" s="237"/>
      <c r="AJ54" s="240"/>
      <c r="AK54" s="242"/>
      <c r="AL54" s="240"/>
      <c r="AM54" s="500"/>
      <c r="AN54" s="226" t="str">
        <f t="shared" si="18"/>
        <v xml:space="preserve"> </v>
      </c>
      <c r="AO54" s="911"/>
      <c r="AP54" s="912"/>
      <c r="AQ54" s="235"/>
      <c r="AR54" s="473"/>
      <c r="AS54" s="235"/>
      <c r="AT54" s="227" t="str">
        <f t="shared" si="19"/>
        <v xml:space="preserve"> </v>
      </c>
      <c r="AU54" s="227" t="str">
        <f t="shared" si="20"/>
        <v xml:space="preserve"> </v>
      </c>
      <c r="AV54" s="235"/>
      <c r="AW54" s="235"/>
      <c r="AX54" s="235"/>
      <c r="AY54" s="235"/>
      <c r="AZ54" s="235"/>
      <c r="BA54" s="235"/>
      <c r="BB54" s="235"/>
      <c r="BC54" s="235"/>
      <c r="BD54" s="235"/>
      <c r="BE54" s="235"/>
      <c r="BF54" s="235"/>
      <c r="BG54" s="235"/>
      <c r="BH54" s="235"/>
      <c r="BI54" s="235"/>
      <c r="BJ54" s="235"/>
      <c r="BK54" s="235"/>
      <c r="BL54" s="235"/>
      <c r="BM54" s="235"/>
      <c r="BN54" s="235"/>
      <c r="BO54" s="235"/>
      <c r="BP54" s="235"/>
      <c r="BQ54" s="235"/>
      <c r="BR54" s="235"/>
      <c r="BS54" s="235"/>
      <c r="BT54" s="235"/>
      <c r="BU54" s="235"/>
      <c r="BV54" s="235"/>
      <c r="BW54" s="235"/>
      <c r="BX54" s="235"/>
      <c r="BY54" s="235"/>
      <c r="BZ54" s="235"/>
      <c r="CA54" s="235"/>
      <c r="CB54" s="235"/>
      <c r="CC54" s="235"/>
      <c r="CD54" s="235"/>
      <c r="CE54" s="235"/>
      <c r="CF54" s="235"/>
      <c r="CG54" s="235"/>
      <c r="CH54" s="235"/>
      <c r="CI54" s="235"/>
      <c r="CJ54" s="235"/>
      <c r="CK54" s="256"/>
      <c r="CL54" s="227" t="str">
        <f t="shared" si="21"/>
        <v xml:space="preserve"> </v>
      </c>
      <c r="CM54" s="227" t="str">
        <f t="shared" si="22"/>
        <v xml:space="preserve"> </v>
      </c>
      <c r="CN54" s="227" t="str">
        <f t="shared" si="23"/>
        <v xml:space="preserve"> </v>
      </c>
      <c r="CO54" s="226" t="str">
        <f t="shared" si="24"/>
        <v/>
      </c>
    </row>
    <row r="55" spans="1:93" s="126" customFormat="1" ht="41" customHeight="1" thickTop="1" thickBot="1">
      <c r="A55" s="1215">
        <f>【A票】【D票】!$D$10</f>
        <v>0</v>
      </c>
      <c r="B55" s="1215">
        <f>【A票】【D票】!$H$10</f>
        <v>0</v>
      </c>
      <c r="C55" s="915"/>
      <c r="D55" s="237"/>
      <c r="E55" s="118"/>
      <c r="F55" s="704"/>
      <c r="G55" s="704"/>
      <c r="H55" s="501"/>
      <c r="I55" s="888"/>
      <c r="J55" s="837"/>
      <c r="K55" s="236"/>
      <c r="L55" s="498"/>
      <c r="M55" s="226" t="str">
        <f t="shared" si="15"/>
        <v xml:space="preserve"> </v>
      </c>
      <c r="N55" s="121"/>
      <c r="O55" s="499"/>
      <c r="P55" s="236"/>
      <c r="Q55" s="498"/>
      <c r="R55" s="226" t="str">
        <f t="shared" si="16"/>
        <v xml:space="preserve"> </v>
      </c>
      <c r="S55" s="548"/>
      <c r="T55" s="118"/>
      <c r="U55" s="238"/>
      <c r="V55" s="499"/>
      <c r="W55" s="238"/>
      <c r="X55" s="239"/>
      <c r="Y55" s="118"/>
      <c r="Z55" s="118"/>
      <c r="AA55" s="118"/>
      <c r="AB55" s="238"/>
      <c r="AC55" s="241"/>
      <c r="AD55" s="619"/>
      <c r="AE55" s="226" t="str">
        <f t="shared" si="17"/>
        <v xml:space="preserve"> </v>
      </c>
      <c r="AF55" s="255"/>
      <c r="AG55" s="239"/>
      <c r="AH55" s="118"/>
      <c r="AI55" s="237"/>
      <c r="AJ55" s="240"/>
      <c r="AK55" s="242"/>
      <c r="AL55" s="240"/>
      <c r="AM55" s="500"/>
      <c r="AN55" s="226" t="str">
        <f t="shared" si="18"/>
        <v xml:space="preserve"> </v>
      </c>
      <c r="AO55" s="911"/>
      <c r="AP55" s="912"/>
      <c r="AQ55" s="235"/>
      <c r="AR55" s="473"/>
      <c r="AS55" s="235"/>
      <c r="AT55" s="227" t="str">
        <f t="shared" si="19"/>
        <v xml:space="preserve"> </v>
      </c>
      <c r="AU55" s="227" t="str">
        <f t="shared" si="20"/>
        <v xml:space="preserve"> </v>
      </c>
      <c r="AV55" s="235"/>
      <c r="AW55" s="235"/>
      <c r="AX55" s="235"/>
      <c r="AY55" s="235"/>
      <c r="AZ55" s="235"/>
      <c r="BA55" s="235"/>
      <c r="BB55" s="235"/>
      <c r="BC55" s="235"/>
      <c r="BD55" s="235"/>
      <c r="BE55" s="235"/>
      <c r="BF55" s="235"/>
      <c r="BG55" s="235"/>
      <c r="BH55" s="235"/>
      <c r="BI55" s="235"/>
      <c r="BJ55" s="235"/>
      <c r="BK55" s="235"/>
      <c r="BL55" s="235"/>
      <c r="BM55" s="235"/>
      <c r="BN55" s="235"/>
      <c r="BO55" s="235"/>
      <c r="BP55" s="235"/>
      <c r="BQ55" s="235"/>
      <c r="BR55" s="235"/>
      <c r="BS55" s="235"/>
      <c r="BT55" s="235"/>
      <c r="BU55" s="235"/>
      <c r="BV55" s="235"/>
      <c r="BW55" s="235"/>
      <c r="BX55" s="235"/>
      <c r="BY55" s="235"/>
      <c r="BZ55" s="235"/>
      <c r="CA55" s="235"/>
      <c r="CB55" s="235"/>
      <c r="CC55" s="235"/>
      <c r="CD55" s="235"/>
      <c r="CE55" s="235"/>
      <c r="CF55" s="235"/>
      <c r="CG55" s="235"/>
      <c r="CH55" s="235"/>
      <c r="CI55" s="235"/>
      <c r="CJ55" s="235"/>
      <c r="CK55" s="256"/>
      <c r="CL55" s="227" t="str">
        <f t="shared" si="21"/>
        <v xml:space="preserve"> </v>
      </c>
      <c r="CM55" s="227" t="str">
        <f t="shared" si="22"/>
        <v xml:space="preserve"> </v>
      </c>
      <c r="CN55" s="227" t="str">
        <f t="shared" si="23"/>
        <v xml:space="preserve"> </v>
      </c>
      <c r="CO55" s="226" t="str">
        <f t="shared" si="24"/>
        <v/>
      </c>
    </row>
    <row r="56" spans="1:93" s="126" customFormat="1" ht="41" customHeight="1" thickTop="1" thickBot="1">
      <c r="A56" s="1215">
        <f>【A票】【D票】!$D$10</f>
        <v>0</v>
      </c>
      <c r="B56" s="1215">
        <f>【A票】【D票】!$H$10</f>
        <v>0</v>
      </c>
      <c r="C56" s="915"/>
      <c r="D56" s="237"/>
      <c r="E56" s="118"/>
      <c r="F56" s="704"/>
      <c r="G56" s="704"/>
      <c r="H56" s="501"/>
      <c r="I56" s="888"/>
      <c r="J56" s="837"/>
      <c r="K56" s="236"/>
      <c r="L56" s="498"/>
      <c r="M56" s="226" t="str">
        <f t="shared" si="15"/>
        <v xml:space="preserve"> </v>
      </c>
      <c r="N56" s="121"/>
      <c r="O56" s="499"/>
      <c r="P56" s="236"/>
      <c r="Q56" s="498"/>
      <c r="R56" s="226" t="str">
        <f t="shared" si="16"/>
        <v xml:space="preserve"> </v>
      </c>
      <c r="S56" s="548"/>
      <c r="T56" s="118"/>
      <c r="U56" s="238"/>
      <c r="V56" s="499"/>
      <c r="W56" s="238"/>
      <c r="X56" s="239"/>
      <c r="Y56" s="118"/>
      <c r="Z56" s="118"/>
      <c r="AA56" s="118"/>
      <c r="AB56" s="238"/>
      <c r="AC56" s="241"/>
      <c r="AD56" s="619"/>
      <c r="AE56" s="226" t="str">
        <f t="shared" si="17"/>
        <v xml:space="preserve"> </v>
      </c>
      <c r="AF56" s="255"/>
      <c r="AG56" s="239"/>
      <c r="AH56" s="118"/>
      <c r="AI56" s="237"/>
      <c r="AJ56" s="240"/>
      <c r="AK56" s="242"/>
      <c r="AL56" s="240"/>
      <c r="AM56" s="500"/>
      <c r="AN56" s="226" t="str">
        <f t="shared" si="18"/>
        <v xml:space="preserve"> </v>
      </c>
      <c r="AO56" s="911"/>
      <c r="AP56" s="912"/>
      <c r="AQ56" s="235"/>
      <c r="AR56" s="473"/>
      <c r="AS56" s="235"/>
      <c r="AT56" s="227" t="str">
        <f t="shared" si="19"/>
        <v xml:space="preserve"> </v>
      </c>
      <c r="AU56" s="227" t="str">
        <f t="shared" si="20"/>
        <v xml:space="preserve"> </v>
      </c>
      <c r="AV56" s="235"/>
      <c r="AW56" s="235"/>
      <c r="AX56" s="235"/>
      <c r="AY56" s="235"/>
      <c r="AZ56" s="235"/>
      <c r="BA56" s="235"/>
      <c r="BB56" s="235"/>
      <c r="BC56" s="235"/>
      <c r="BD56" s="235"/>
      <c r="BE56" s="235"/>
      <c r="BF56" s="235"/>
      <c r="BG56" s="235"/>
      <c r="BH56" s="235"/>
      <c r="BI56" s="235"/>
      <c r="BJ56" s="235"/>
      <c r="BK56" s="235"/>
      <c r="BL56" s="235"/>
      <c r="BM56" s="235"/>
      <c r="BN56" s="235"/>
      <c r="BO56" s="235"/>
      <c r="BP56" s="235"/>
      <c r="BQ56" s="235"/>
      <c r="BR56" s="235"/>
      <c r="BS56" s="235"/>
      <c r="BT56" s="235"/>
      <c r="BU56" s="235"/>
      <c r="BV56" s="235"/>
      <c r="BW56" s="235"/>
      <c r="BX56" s="235"/>
      <c r="BY56" s="235"/>
      <c r="BZ56" s="235"/>
      <c r="CA56" s="235"/>
      <c r="CB56" s="235"/>
      <c r="CC56" s="235"/>
      <c r="CD56" s="235"/>
      <c r="CE56" s="235"/>
      <c r="CF56" s="235"/>
      <c r="CG56" s="235"/>
      <c r="CH56" s="235"/>
      <c r="CI56" s="235"/>
      <c r="CJ56" s="235"/>
      <c r="CK56" s="256"/>
      <c r="CL56" s="227" t="str">
        <f t="shared" si="21"/>
        <v xml:space="preserve"> </v>
      </c>
      <c r="CM56" s="227" t="str">
        <f t="shared" si="22"/>
        <v xml:space="preserve"> </v>
      </c>
      <c r="CN56" s="227" t="str">
        <f t="shared" si="23"/>
        <v xml:space="preserve"> </v>
      </c>
      <c r="CO56" s="226" t="str">
        <f t="shared" si="24"/>
        <v/>
      </c>
    </row>
    <row r="57" spans="1:93" s="126" customFormat="1" ht="41" customHeight="1" thickTop="1" thickBot="1">
      <c r="A57" s="1215">
        <f>【A票】【D票】!$D$10</f>
        <v>0</v>
      </c>
      <c r="B57" s="1215">
        <f>【A票】【D票】!$H$10</f>
        <v>0</v>
      </c>
      <c r="C57" s="915"/>
      <c r="D57" s="237"/>
      <c r="E57" s="118"/>
      <c r="F57" s="704"/>
      <c r="G57" s="704"/>
      <c r="H57" s="501"/>
      <c r="I57" s="888"/>
      <c r="J57" s="837"/>
      <c r="K57" s="236"/>
      <c r="L57" s="498"/>
      <c r="M57" s="226" t="str">
        <f t="shared" si="15"/>
        <v xml:space="preserve"> </v>
      </c>
      <c r="N57" s="121"/>
      <c r="O57" s="499"/>
      <c r="P57" s="236"/>
      <c r="Q57" s="498"/>
      <c r="R57" s="226" t="str">
        <f t="shared" si="16"/>
        <v xml:space="preserve"> </v>
      </c>
      <c r="S57" s="548"/>
      <c r="T57" s="118"/>
      <c r="U57" s="238"/>
      <c r="V57" s="499"/>
      <c r="W57" s="238"/>
      <c r="X57" s="239"/>
      <c r="Y57" s="118"/>
      <c r="Z57" s="118"/>
      <c r="AA57" s="118"/>
      <c r="AB57" s="238"/>
      <c r="AC57" s="241"/>
      <c r="AD57" s="619"/>
      <c r="AE57" s="226" t="str">
        <f t="shared" si="17"/>
        <v xml:space="preserve"> </v>
      </c>
      <c r="AF57" s="255"/>
      <c r="AG57" s="239"/>
      <c r="AH57" s="118"/>
      <c r="AI57" s="237"/>
      <c r="AJ57" s="240"/>
      <c r="AK57" s="242"/>
      <c r="AL57" s="240"/>
      <c r="AM57" s="500"/>
      <c r="AN57" s="226" t="str">
        <f t="shared" si="18"/>
        <v xml:space="preserve"> </v>
      </c>
      <c r="AO57" s="911"/>
      <c r="AP57" s="912"/>
      <c r="AQ57" s="235"/>
      <c r="AR57" s="473"/>
      <c r="AS57" s="235"/>
      <c r="AT57" s="227" t="str">
        <f t="shared" si="19"/>
        <v xml:space="preserve"> </v>
      </c>
      <c r="AU57" s="227" t="str">
        <f t="shared" si="20"/>
        <v xml:space="preserve"> </v>
      </c>
      <c r="AV57" s="235"/>
      <c r="AW57" s="235"/>
      <c r="AX57" s="235"/>
      <c r="AY57" s="235"/>
      <c r="AZ57" s="235"/>
      <c r="BA57" s="235"/>
      <c r="BB57" s="235"/>
      <c r="BC57" s="235"/>
      <c r="BD57" s="235"/>
      <c r="BE57" s="235"/>
      <c r="BF57" s="235"/>
      <c r="BG57" s="235"/>
      <c r="BH57" s="235"/>
      <c r="BI57" s="235"/>
      <c r="BJ57" s="235"/>
      <c r="BK57" s="235"/>
      <c r="BL57" s="235"/>
      <c r="BM57" s="235"/>
      <c r="BN57" s="235"/>
      <c r="BO57" s="235"/>
      <c r="BP57" s="235"/>
      <c r="BQ57" s="235"/>
      <c r="BR57" s="235"/>
      <c r="BS57" s="235"/>
      <c r="BT57" s="235"/>
      <c r="BU57" s="235"/>
      <c r="BV57" s="235"/>
      <c r="BW57" s="235"/>
      <c r="BX57" s="235"/>
      <c r="BY57" s="235"/>
      <c r="BZ57" s="235"/>
      <c r="CA57" s="235"/>
      <c r="CB57" s="235"/>
      <c r="CC57" s="235"/>
      <c r="CD57" s="235"/>
      <c r="CE57" s="235"/>
      <c r="CF57" s="235"/>
      <c r="CG57" s="235"/>
      <c r="CH57" s="235"/>
      <c r="CI57" s="235"/>
      <c r="CJ57" s="235"/>
      <c r="CK57" s="256"/>
      <c r="CL57" s="227" t="str">
        <f t="shared" si="21"/>
        <v xml:space="preserve"> </v>
      </c>
      <c r="CM57" s="227" t="str">
        <f t="shared" si="22"/>
        <v xml:space="preserve"> </v>
      </c>
      <c r="CN57" s="227" t="str">
        <f t="shared" si="23"/>
        <v xml:space="preserve"> </v>
      </c>
      <c r="CO57" s="226" t="str">
        <f t="shared" si="24"/>
        <v/>
      </c>
    </row>
    <row r="58" spans="1:93" s="126" customFormat="1" ht="14.5" thickTop="1">
      <c r="A58" s="127" t="s">
        <v>1171</v>
      </c>
      <c r="B58" s="127"/>
      <c r="C58" s="127"/>
      <c r="E58" s="36"/>
      <c r="F58" s="128"/>
      <c r="G58" s="128"/>
      <c r="I58" s="128"/>
      <c r="J58" s="128"/>
      <c r="K58" s="36"/>
      <c r="L58" s="36"/>
      <c r="M58" s="36"/>
      <c r="N58" s="36"/>
      <c r="O58" s="36"/>
      <c r="P58" s="36"/>
      <c r="Q58" s="36"/>
      <c r="R58" s="36"/>
      <c r="S58" s="36"/>
      <c r="T58" s="36"/>
      <c r="U58" s="36"/>
      <c r="V58" s="36"/>
      <c r="W58" s="36"/>
      <c r="X58" s="36"/>
      <c r="Y58" s="36"/>
      <c r="Z58" s="36"/>
      <c r="AA58" s="36"/>
      <c r="AB58" s="36"/>
      <c r="AC58" s="36"/>
      <c r="AD58" s="36"/>
      <c r="AE58" s="36"/>
      <c r="AF58" s="36"/>
      <c r="AG58" s="36"/>
      <c r="AH58" s="36"/>
      <c r="AN58"/>
      <c r="CO58" s="129"/>
    </row>
    <row r="59" spans="1:93" s="126" customFormat="1" ht="14" hidden="1">
      <c r="A59" s="127"/>
      <c r="B59" s="127"/>
      <c r="C59" s="127"/>
      <c r="E59" s="36"/>
      <c r="F59" s="128"/>
      <c r="G59" s="128"/>
      <c r="I59" s="128"/>
      <c r="J59" s="128"/>
      <c r="K59" s="36"/>
      <c r="L59" s="36"/>
      <c r="M59" s="36"/>
      <c r="N59" s="36"/>
      <c r="O59" s="36"/>
      <c r="P59" s="36"/>
      <c r="Q59" s="36"/>
      <c r="R59" s="36"/>
      <c r="S59" s="36"/>
      <c r="T59" s="36"/>
      <c r="U59" s="36"/>
      <c r="V59" s="36"/>
      <c r="W59" s="36"/>
      <c r="X59" s="36"/>
      <c r="Y59" s="36"/>
      <c r="Z59" s="36"/>
      <c r="AA59" s="36"/>
      <c r="AB59" s="36"/>
      <c r="AC59" s="36"/>
      <c r="AD59" s="36"/>
      <c r="AE59" s="36"/>
      <c r="AF59" s="36"/>
      <c r="AG59" s="36"/>
      <c r="AH59" s="36"/>
      <c r="AN59"/>
      <c r="CO59" s="129"/>
    </row>
    <row r="60" spans="1:93" s="126" customFormat="1" hidden="1">
      <c r="A60" s="127"/>
      <c r="B60" s="127"/>
      <c r="C60" s="127"/>
      <c r="E60" s="36"/>
      <c r="F60" s="128"/>
      <c r="G60" s="128"/>
      <c r="I60" s="128"/>
      <c r="J60" s="128"/>
      <c r="K60" s="36"/>
      <c r="L60" s="36"/>
      <c r="M60" s="36"/>
      <c r="N60" s="36"/>
      <c r="O60" s="36"/>
      <c r="P60" s="36"/>
      <c r="Q60" s="36"/>
      <c r="R60" s="36"/>
      <c r="S60" s="36"/>
      <c r="T60" s="36"/>
      <c r="U60" s="36"/>
      <c r="V60" s="36"/>
      <c r="W60" s="36"/>
      <c r="X60" s="36"/>
      <c r="Y60" s="36"/>
      <c r="Z60" s="36"/>
      <c r="AA60" s="36"/>
      <c r="AB60" s="36"/>
      <c r="AC60" s="36"/>
      <c r="AD60" s="36"/>
      <c r="AE60" s="36"/>
      <c r="AF60" s="36"/>
      <c r="AG60" s="36"/>
      <c r="AH60" s="36"/>
      <c r="AN60"/>
    </row>
    <row r="61" spans="1:93" s="126" customFormat="1" hidden="1">
      <c r="A61" s="127"/>
      <c r="B61" s="127"/>
      <c r="C61" s="127"/>
      <c r="E61" s="36"/>
      <c r="F61" s="128"/>
      <c r="G61" s="128"/>
      <c r="I61" s="128"/>
      <c r="J61" s="128"/>
      <c r="K61" s="36"/>
      <c r="L61" s="36"/>
      <c r="M61" s="36"/>
      <c r="N61" s="36"/>
      <c r="O61" s="36"/>
      <c r="P61" s="36"/>
      <c r="Q61" s="36"/>
      <c r="R61" s="36"/>
      <c r="S61" s="36"/>
      <c r="T61" s="36"/>
      <c r="U61" s="36"/>
      <c r="V61" s="36"/>
      <c r="W61" s="36"/>
      <c r="X61" s="36"/>
      <c r="Y61" s="36"/>
      <c r="Z61" s="36"/>
      <c r="AA61" s="36"/>
      <c r="AB61" s="36"/>
      <c r="AC61" s="36"/>
      <c r="AD61" s="36"/>
      <c r="AE61" s="36"/>
      <c r="AF61" s="36"/>
      <c r="AG61" s="36"/>
      <c r="AH61" s="36"/>
      <c r="AN61"/>
    </row>
    <row r="62" spans="1:93" customFormat="1" hidden="1">
      <c r="A62" s="122"/>
      <c r="B62" s="122"/>
      <c r="C62" s="122"/>
      <c r="E62" s="22"/>
      <c r="F62" s="70"/>
      <c r="G62" s="70"/>
      <c r="I62" s="70"/>
      <c r="J62" s="70"/>
      <c r="K62" s="54"/>
      <c r="L62" s="22"/>
      <c r="M62" s="22"/>
      <c r="N62" s="22"/>
      <c r="O62" s="22"/>
      <c r="P62" s="22"/>
      <c r="Q62" s="22"/>
      <c r="R62" s="22"/>
      <c r="S62" s="22"/>
      <c r="T62" s="22"/>
      <c r="U62" s="22"/>
      <c r="V62" s="22"/>
      <c r="W62" s="22"/>
      <c r="X62" s="22"/>
      <c r="Y62" s="22"/>
      <c r="Z62" s="22"/>
      <c r="AA62" s="22"/>
      <c r="AB62" s="22"/>
      <c r="AC62" s="22"/>
      <c r="AD62" s="22"/>
      <c r="AE62" s="22"/>
      <c r="AF62" s="22"/>
      <c r="AG62" s="22"/>
      <c r="AH62" s="22"/>
    </row>
    <row r="63" spans="1:93" customFormat="1" hidden="1">
      <c r="A63" s="633"/>
      <c r="B63" s="633"/>
      <c r="C63" s="633"/>
      <c r="D63" s="634"/>
      <c r="E63" s="634"/>
      <c r="F63" s="634"/>
      <c r="G63" s="634"/>
      <c r="H63" s="635"/>
      <c r="I63" s="634"/>
      <c r="J63" s="634"/>
      <c r="K63" s="634"/>
      <c r="L63" s="634"/>
      <c r="M63" s="634"/>
      <c r="N63" s="634"/>
      <c r="O63" s="634"/>
      <c r="P63" s="634"/>
      <c r="Q63" s="634"/>
      <c r="R63" s="634"/>
      <c r="S63" s="634"/>
      <c r="T63" s="634"/>
      <c r="U63" s="634"/>
      <c r="V63" s="634"/>
      <c r="W63" s="635"/>
      <c r="X63" s="635"/>
      <c r="Y63" s="635"/>
      <c r="Z63" s="635"/>
      <c r="AA63" s="635"/>
      <c r="AB63" s="635"/>
      <c r="AC63" s="635"/>
      <c r="AD63" s="635"/>
      <c r="AE63" s="635"/>
      <c r="AF63" s="635"/>
      <c r="AG63" s="635"/>
      <c r="AH63" s="635"/>
      <c r="AI63" s="635"/>
      <c r="AJ63" s="635"/>
      <c r="AK63" s="635"/>
      <c r="AL63" s="635"/>
      <c r="AM63" s="635"/>
      <c r="AN63" s="635"/>
      <c r="AO63" s="635"/>
      <c r="AP63" s="635"/>
      <c r="AQ63" s="635"/>
      <c r="AR63" s="635"/>
      <c r="AS63" s="635"/>
      <c r="AT63" s="635"/>
      <c r="AU63" s="635"/>
      <c r="AV63" s="635"/>
      <c r="AW63" s="635"/>
      <c r="AX63" s="635"/>
      <c r="AY63" s="635"/>
      <c r="AZ63" s="635"/>
      <c r="BA63" s="635"/>
      <c r="BB63" s="635"/>
      <c r="BC63" s="635"/>
      <c r="BD63" s="635"/>
      <c r="BE63" s="635"/>
      <c r="BF63" s="635"/>
      <c r="BG63" s="635"/>
      <c r="BH63" s="635"/>
      <c r="BI63" s="635"/>
      <c r="BJ63" s="635"/>
      <c r="BK63" s="635"/>
      <c r="BL63" s="635"/>
      <c r="BM63" s="635"/>
      <c r="BN63" s="635"/>
      <c r="BO63" s="635"/>
      <c r="BP63" s="635"/>
      <c r="BQ63" s="635"/>
      <c r="BR63" s="635"/>
      <c r="BS63" s="635"/>
      <c r="BT63" s="635"/>
      <c r="BU63" s="635"/>
      <c r="BV63" s="635"/>
      <c r="BW63" s="635"/>
      <c r="BX63" s="635"/>
      <c r="BY63" s="635"/>
      <c r="BZ63" s="635"/>
      <c r="CA63" s="635"/>
      <c r="CB63" s="635"/>
      <c r="CC63" s="635"/>
      <c r="CD63" s="635"/>
      <c r="CE63" s="635"/>
      <c r="CF63" s="635"/>
      <c r="CG63" s="635"/>
      <c r="CH63" s="635"/>
      <c r="CI63" s="635"/>
      <c r="CJ63" s="635"/>
      <c r="CK63" s="635"/>
      <c r="CL63" s="54"/>
      <c r="CM63" s="54"/>
    </row>
    <row r="64" spans="1:93" customFormat="1" hidden="1">
      <c r="A64" s="633"/>
      <c r="B64" s="633"/>
      <c r="C64" s="633"/>
      <c r="D64" s="634"/>
      <c r="E64" s="634"/>
      <c r="F64" s="634"/>
      <c r="G64" s="634"/>
      <c r="H64" s="635"/>
      <c r="I64" s="634"/>
      <c r="J64" s="634"/>
      <c r="K64" s="634"/>
      <c r="L64" s="634"/>
      <c r="M64" s="634"/>
      <c r="N64" s="634"/>
      <c r="O64" s="634"/>
      <c r="P64" s="634"/>
      <c r="Q64" s="634"/>
      <c r="R64" s="634"/>
      <c r="S64" s="634"/>
      <c r="T64" s="634"/>
      <c r="U64" s="634"/>
      <c r="V64" s="634"/>
      <c r="W64" s="635"/>
      <c r="X64" s="635"/>
      <c r="Y64" s="635"/>
      <c r="Z64" s="635"/>
      <c r="AA64" s="635"/>
      <c r="AB64" s="635"/>
      <c r="AC64" s="635"/>
      <c r="AD64" s="635"/>
      <c r="AE64" s="635"/>
      <c r="AF64" s="635"/>
      <c r="AG64" s="635"/>
      <c r="AH64" s="635"/>
      <c r="AI64" s="635"/>
      <c r="AJ64" s="635"/>
      <c r="AK64" s="635"/>
      <c r="AL64" s="635"/>
      <c r="AM64" s="635"/>
      <c r="AN64" s="635"/>
      <c r="AO64" s="635"/>
      <c r="AP64" s="635"/>
      <c r="AQ64" s="635"/>
      <c r="AR64" s="635"/>
      <c r="AS64" s="635"/>
      <c r="AT64" s="635"/>
      <c r="AU64" s="635"/>
      <c r="AV64" s="635"/>
      <c r="AW64" s="635"/>
      <c r="AX64" s="635"/>
      <c r="AY64" s="635"/>
      <c r="AZ64" s="635"/>
      <c r="BA64" s="635"/>
      <c r="BB64" s="635"/>
      <c r="BC64" s="635"/>
      <c r="BD64" s="635"/>
      <c r="BE64" s="635"/>
      <c r="BF64" s="635"/>
      <c r="BG64" s="635"/>
      <c r="BH64" s="635"/>
      <c r="BI64" s="635"/>
      <c r="BJ64" s="635"/>
      <c r="BK64" s="635"/>
      <c r="BL64" s="635"/>
      <c r="BM64" s="635"/>
      <c r="BN64" s="635"/>
      <c r="BO64" s="635"/>
      <c r="BP64" s="635"/>
      <c r="BQ64" s="635"/>
      <c r="BR64" s="635"/>
      <c r="BS64" s="635"/>
      <c r="BT64" s="635"/>
      <c r="BU64" s="635"/>
      <c r="BV64" s="635"/>
      <c r="BW64" s="635"/>
      <c r="BX64" s="635"/>
      <c r="BY64" s="635"/>
      <c r="BZ64" s="635"/>
      <c r="CA64" s="635"/>
      <c r="CB64" s="635"/>
      <c r="CC64" s="635"/>
      <c r="CD64" s="635"/>
      <c r="CE64" s="635"/>
      <c r="CF64" s="635"/>
      <c r="CG64" s="635"/>
      <c r="CH64" s="635"/>
      <c r="CI64" s="635"/>
      <c r="CJ64" s="635"/>
      <c r="CK64" s="635"/>
      <c r="CL64" s="54"/>
      <c r="CM64" s="54"/>
    </row>
    <row r="65" spans="1:91" customFormat="1" hidden="1">
      <c r="A65" s="633"/>
      <c r="B65" s="633"/>
      <c r="C65" s="633"/>
      <c r="D65" s="634"/>
      <c r="E65" s="634"/>
      <c r="F65" s="634"/>
      <c r="G65" s="634"/>
      <c r="H65" s="635"/>
      <c r="I65" s="634"/>
      <c r="J65" s="634"/>
      <c r="K65" s="634"/>
      <c r="L65" s="634"/>
      <c r="M65" s="634"/>
      <c r="N65" s="634"/>
      <c r="O65" s="634"/>
      <c r="P65" s="634"/>
      <c r="Q65" s="634"/>
      <c r="R65" s="634"/>
      <c r="S65" s="634"/>
      <c r="T65" s="634"/>
      <c r="U65" s="634"/>
      <c r="V65" s="634"/>
      <c r="W65" s="635"/>
      <c r="X65" s="635"/>
      <c r="Y65" s="635"/>
      <c r="Z65" s="635"/>
      <c r="AA65" s="635"/>
      <c r="AB65" s="635"/>
      <c r="AC65" s="635"/>
      <c r="AD65" s="635"/>
      <c r="AE65" s="635"/>
      <c r="AF65" s="635"/>
      <c r="AG65" s="635"/>
      <c r="AH65" s="635"/>
      <c r="AI65" s="635"/>
      <c r="AJ65" s="635"/>
      <c r="AK65" s="635"/>
      <c r="AL65" s="635"/>
      <c r="AM65" s="635"/>
      <c r="AN65" s="635"/>
      <c r="AO65" s="635"/>
      <c r="AP65" s="635"/>
      <c r="AQ65" s="635"/>
      <c r="AR65" s="635"/>
      <c r="AS65" s="635"/>
      <c r="AT65" s="635"/>
      <c r="AU65" s="635"/>
      <c r="AV65" s="635"/>
      <c r="AW65" s="635"/>
      <c r="AX65" s="635"/>
      <c r="AY65" s="635"/>
      <c r="AZ65" s="635"/>
      <c r="BA65" s="635"/>
      <c r="BB65" s="635"/>
      <c r="BC65" s="635"/>
      <c r="BD65" s="635"/>
      <c r="BE65" s="635"/>
      <c r="BF65" s="635"/>
      <c r="BG65" s="635"/>
      <c r="BH65" s="635"/>
      <c r="BI65" s="635"/>
      <c r="BJ65" s="635"/>
      <c r="BK65" s="635"/>
      <c r="BL65" s="635"/>
      <c r="BM65" s="635"/>
      <c r="BN65" s="635"/>
      <c r="BO65" s="635"/>
      <c r="BP65" s="635"/>
      <c r="BQ65" s="635"/>
      <c r="BR65" s="635"/>
      <c r="BS65" s="635"/>
      <c r="BT65" s="635"/>
      <c r="BU65" s="635"/>
      <c r="BV65" s="635"/>
      <c r="BW65" s="635"/>
      <c r="BX65" s="635"/>
      <c r="BY65" s="635"/>
      <c r="BZ65" s="635"/>
      <c r="CA65" s="635"/>
      <c r="CB65" s="635"/>
      <c r="CC65" s="635"/>
      <c r="CD65" s="635"/>
      <c r="CE65" s="635"/>
      <c r="CF65" s="635"/>
      <c r="CG65" s="635"/>
      <c r="CH65" s="635"/>
      <c r="CI65" s="635"/>
      <c r="CJ65" s="635"/>
      <c r="CK65" s="635"/>
    </row>
    <row r="66" spans="1:91" customFormat="1" hidden="1">
      <c r="A66" s="633"/>
      <c r="B66" s="633"/>
      <c r="C66" s="633"/>
      <c r="D66" s="634"/>
      <c r="E66" s="634"/>
      <c r="F66" s="634"/>
      <c r="G66" s="634"/>
      <c r="H66" s="635"/>
      <c r="I66" s="634"/>
      <c r="J66" s="634"/>
      <c r="K66" s="634"/>
      <c r="L66" s="634"/>
      <c r="M66" s="634"/>
      <c r="N66" s="634"/>
      <c r="O66" s="634"/>
      <c r="P66" s="634"/>
      <c r="Q66" s="634"/>
      <c r="R66" s="634"/>
      <c r="S66" s="634"/>
      <c r="T66" s="634"/>
      <c r="U66" s="634"/>
      <c r="V66" s="634"/>
      <c r="W66" s="635"/>
      <c r="X66" s="635"/>
      <c r="Y66" s="635"/>
      <c r="Z66" s="635"/>
      <c r="AA66" s="635"/>
      <c r="AB66" s="635"/>
      <c r="AC66" s="635"/>
      <c r="AD66" s="635"/>
      <c r="AE66" s="635"/>
      <c r="AF66" s="635"/>
      <c r="AG66" s="635"/>
      <c r="AH66" s="635"/>
      <c r="AI66" s="635"/>
      <c r="AJ66" s="635"/>
      <c r="AK66" s="635"/>
      <c r="AL66" s="635"/>
      <c r="AM66" s="635"/>
      <c r="AN66" s="635"/>
      <c r="AO66" s="635"/>
      <c r="AP66" s="635"/>
      <c r="AQ66" s="635"/>
      <c r="AR66" s="635"/>
      <c r="AS66" s="635"/>
      <c r="AT66" s="635"/>
      <c r="AU66" s="635"/>
      <c r="AV66" s="635"/>
      <c r="AW66" s="635"/>
      <c r="AX66" s="635"/>
      <c r="AY66" s="635"/>
      <c r="AZ66" s="635"/>
      <c r="BA66" s="635"/>
      <c r="BB66" s="635"/>
      <c r="BC66" s="635"/>
      <c r="BD66" s="635"/>
      <c r="BE66" s="635"/>
      <c r="BF66" s="635"/>
      <c r="BG66" s="635"/>
      <c r="BH66" s="635"/>
      <c r="BI66" s="635"/>
      <c r="BJ66" s="635"/>
      <c r="BK66" s="635"/>
      <c r="BL66" s="635"/>
      <c r="BM66" s="635"/>
      <c r="BN66" s="635"/>
      <c r="BO66" s="635"/>
      <c r="BP66" s="635"/>
      <c r="BQ66" s="635"/>
      <c r="BR66" s="635"/>
      <c r="BS66" s="635"/>
      <c r="BT66" s="635"/>
      <c r="BU66" s="635"/>
      <c r="BV66" s="635"/>
      <c r="BW66" s="635"/>
      <c r="BX66" s="635"/>
      <c r="BY66" s="635"/>
      <c r="BZ66" s="635"/>
      <c r="CA66" s="635"/>
      <c r="CB66" s="635"/>
      <c r="CC66" s="635"/>
      <c r="CD66" s="635"/>
      <c r="CE66" s="635"/>
      <c r="CF66" s="635"/>
      <c r="CG66" s="635"/>
      <c r="CH66" s="635"/>
      <c r="CI66" s="635"/>
      <c r="CJ66" s="635"/>
      <c r="CK66" s="635"/>
    </row>
    <row r="67" spans="1:91" customFormat="1" hidden="1">
      <c r="A67" s="633"/>
      <c r="B67" s="633"/>
      <c r="C67" s="633"/>
      <c r="D67" s="634"/>
      <c r="E67" s="634"/>
      <c r="F67" s="634"/>
      <c r="G67" s="634"/>
      <c r="H67" s="635"/>
      <c r="I67" s="634"/>
      <c r="J67" s="634"/>
      <c r="K67" s="634"/>
      <c r="L67" s="634"/>
      <c r="M67" s="634"/>
      <c r="N67" s="634"/>
      <c r="O67" s="634"/>
      <c r="P67" s="634"/>
      <c r="Q67" s="634"/>
      <c r="R67" s="634"/>
      <c r="S67" s="634"/>
      <c r="T67" s="634"/>
      <c r="U67" s="634"/>
      <c r="V67" s="634"/>
      <c r="W67" s="635"/>
      <c r="X67" s="635"/>
      <c r="Y67" s="635"/>
      <c r="Z67" s="635"/>
      <c r="AA67" s="635"/>
      <c r="AB67" s="635"/>
      <c r="AC67" s="635"/>
      <c r="AD67" s="635"/>
      <c r="AE67" s="635"/>
      <c r="AF67" s="635"/>
      <c r="AG67" s="635"/>
      <c r="AH67" s="635"/>
      <c r="AI67" s="635"/>
      <c r="AJ67" s="635"/>
      <c r="AK67" s="635"/>
      <c r="AL67" s="635"/>
      <c r="AM67" s="635"/>
      <c r="AN67" s="635"/>
      <c r="AO67" s="635"/>
      <c r="AP67" s="635"/>
      <c r="AQ67" s="635"/>
      <c r="AR67" s="635"/>
      <c r="AS67" s="635"/>
      <c r="AT67" s="635"/>
      <c r="AU67" s="635"/>
      <c r="AV67" s="635"/>
      <c r="AW67" s="635"/>
      <c r="AX67" s="635"/>
      <c r="AY67" s="635"/>
      <c r="AZ67" s="635"/>
      <c r="BA67" s="635"/>
      <c r="BB67" s="635"/>
      <c r="BC67" s="635"/>
      <c r="BD67" s="635"/>
      <c r="BE67" s="635"/>
      <c r="BF67" s="635"/>
      <c r="BG67" s="635"/>
      <c r="BH67" s="635"/>
      <c r="BI67" s="635"/>
      <c r="BJ67" s="635"/>
      <c r="BK67" s="635"/>
      <c r="BL67" s="635"/>
      <c r="BM67" s="635"/>
      <c r="BN67" s="635"/>
      <c r="BO67" s="635"/>
      <c r="BP67" s="635"/>
      <c r="BQ67" s="635"/>
      <c r="BR67" s="635"/>
      <c r="BS67" s="635"/>
      <c r="BT67" s="635"/>
      <c r="BU67" s="635"/>
      <c r="BV67" s="635"/>
      <c r="BW67" s="635"/>
      <c r="BX67" s="635"/>
      <c r="BY67" s="635"/>
      <c r="BZ67" s="635"/>
      <c r="CA67" s="635"/>
      <c r="CB67" s="635"/>
      <c r="CC67" s="635"/>
      <c r="CD67" s="635"/>
      <c r="CE67" s="635"/>
      <c r="CF67" s="635"/>
      <c r="CG67" s="635"/>
      <c r="CH67" s="635"/>
      <c r="CI67" s="635"/>
      <c r="CJ67" s="635"/>
      <c r="CK67" s="635"/>
    </row>
    <row r="68" spans="1:91" customFormat="1" hidden="1">
      <c r="A68" s="633"/>
      <c r="B68" s="633"/>
      <c r="C68" s="633"/>
      <c r="D68" s="634"/>
      <c r="E68" s="634"/>
      <c r="F68" s="634"/>
      <c r="G68" s="634"/>
      <c r="H68" s="635"/>
      <c r="I68" s="634"/>
      <c r="J68" s="634"/>
      <c r="K68" s="634"/>
      <c r="L68" s="634"/>
      <c r="M68" s="634"/>
      <c r="N68" s="634"/>
      <c r="O68" s="634"/>
      <c r="P68" s="634"/>
      <c r="Q68" s="634"/>
      <c r="R68" s="634"/>
      <c r="S68" s="634"/>
      <c r="T68" s="634"/>
      <c r="U68" s="634"/>
      <c r="V68" s="634"/>
      <c r="W68" s="635"/>
      <c r="X68" s="635"/>
      <c r="Y68" s="635"/>
      <c r="Z68" s="635"/>
      <c r="AA68" s="635"/>
      <c r="AB68" s="635"/>
      <c r="AC68" s="635"/>
      <c r="AD68" s="635"/>
      <c r="AE68" s="635"/>
      <c r="AF68" s="635"/>
      <c r="AG68" s="635"/>
      <c r="AH68" s="635"/>
      <c r="AI68" s="635"/>
      <c r="AJ68" s="635"/>
      <c r="AK68" s="635"/>
      <c r="AL68" s="635"/>
      <c r="AM68" s="635"/>
      <c r="AN68" s="635"/>
      <c r="AO68" s="635"/>
      <c r="AP68" s="635"/>
      <c r="AQ68" s="635"/>
      <c r="AR68" s="635"/>
      <c r="AS68" s="635"/>
      <c r="AT68" s="635"/>
      <c r="AU68" s="635"/>
      <c r="AV68" s="635"/>
      <c r="AW68" s="635"/>
      <c r="AX68" s="635"/>
      <c r="AY68" s="635"/>
      <c r="AZ68" s="635"/>
      <c r="BA68" s="635"/>
      <c r="BB68" s="635"/>
      <c r="BC68" s="635"/>
      <c r="BD68" s="635"/>
      <c r="BE68" s="635"/>
      <c r="BF68" s="635"/>
      <c r="BG68" s="635"/>
      <c r="BH68" s="635"/>
      <c r="BI68" s="635"/>
      <c r="BJ68" s="635"/>
      <c r="BK68" s="635"/>
      <c r="BL68" s="635"/>
      <c r="BM68" s="635"/>
      <c r="BN68" s="635"/>
      <c r="BO68" s="635"/>
      <c r="BP68" s="635"/>
      <c r="BQ68" s="635"/>
      <c r="BR68" s="635"/>
      <c r="BS68" s="635"/>
      <c r="BT68" s="635"/>
      <c r="BU68" s="635"/>
      <c r="BV68" s="635"/>
      <c r="BW68" s="635"/>
      <c r="BX68" s="635"/>
      <c r="BY68" s="635"/>
      <c r="BZ68" s="635"/>
      <c r="CA68" s="635"/>
      <c r="CB68" s="635"/>
      <c r="CC68" s="635"/>
      <c r="CD68" s="635"/>
      <c r="CE68" s="635"/>
      <c r="CF68" s="635"/>
      <c r="CG68" s="635"/>
      <c r="CH68" s="635"/>
      <c r="CI68" s="635"/>
      <c r="CJ68" s="635"/>
      <c r="CK68" s="635"/>
    </row>
    <row r="69" spans="1:91" customFormat="1" hidden="1">
      <c r="A69" s="633"/>
      <c r="B69" s="633"/>
      <c r="C69" s="633"/>
      <c r="D69" s="634"/>
      <c r="E69" s="634"/>
      <c r="F69" s="634"/>
      <c r="G69" s="634"/>
      <c r="H69" s="635"/>
      <c r="I69" s="634"/>
      <c r="J69" s="634"/>
      <c r="K69" s="634"/>
      <c r="L69" s="634"/>
      <c r="M69" s="634"/>
      <c r="N69" s="634"/>
      <c r="O69" s="634"/>
      <c r="P69" s="634"/>
      <c r="Q69" s="634"/>
      <c r="R69" s="634"/>
      <c r="S69" s="634"/>
      <c r="T69" s="634"/>
      <c r="U69" s="634"/>
      <c r="V69" s="634"/>
      <c r="W69" s="635"/>
      <c r="X69" s="635"/>
      <c r="Y69" s="635"/>
      <c r="Z69" s="635"/>
      <c r="AA69" s="635"/>
      <c r="AB69" s="635"/>
      <c r="AC69" s="635"/>
      <c r="AD69" s="635"/>
      <c r="AE69" s="635"/>
      <c r="AF69" s="635"/>
      <c r="AG69" s="635"/>
      <c r="AH69" s="635"/>
      <c r="AI69" s="635"/>
      <c r="AJ69" s="635"/>
      <c r="AK69" s="635"/>
      <c r="AL69" s="635"/>
      <c r="AM69" s="635"/>
      <c r="AN69" s="635"/>
      <c r="AO69" s="635"/>
      <c r="AP69" s="635"/>
      <c r="AQ69" s="635"/>
      <c r="AR69" s="635"/>
      <c r="AS69" s="635"/>
      <c r="AT69" s="635"/>
      <c r="AU69" s="635"/>
      <c r="AV69" s="635"/>
      <c r="AW69" s="635"/>
      <c r="AX69" s="635"/>
      <c r="AY69" s="635"/>
      <c r="AZ69" s="635"/>
      <c r="BA69" s="635"/>
      <c r="BB69" s="635"/>
      <c r="BC69" s="635"/>
      <c r="BD69" s="635"/>
      <c r="BE69" s="635"/>
      <c r="BF69" s="635"/>
      <c r="BG69" s="635"/>
      <c r="BH69" s="635"/>
      <c r="BI69" s="635"/>
      <c r="BJ69" s="635"/>
      <c r="BK69" s="635"/>
      <c r="BL69" s="635"/>
      <c r="BM69" s="635"/>
      <c r="BN69" s="635"/>
      <c r="BO69" s="635"/>
      <c r="BP69" s="635"/>
      <c r="BQ69" s="635"/>
      <c r="BR69" s="635"/>
      <c r="BS69" s="635"/>
      <c r="BT69" s="635"/>
      <c r="BU69" s="635"/>
      <c r="BV69" s="635"/>
      <c r="BW69" s="635"/>
      <c r="BX69" s="635"/>
      <c r="BY69" s="635"/>
      <c r="BZ69" s="635"/>
      <c r="CA69" s="635"/>
      <c r="CB69" s="635"/>
      <c r="CC69" s="635"/>
      <c r="CD69" s="635"/>
      <c r="CE69" s="635"/>
      <c r="CF69" s="635"/>
      <c r="CG69" s="635"/>
      <c r="CH69" s="635"/>
      <c r="CI69" s="635"/>
      <c r="CJ69" s="635"/>
      <c r="CK69" s="635"/>
    </row>
    <row r="70" spans="1:91" customFormat="1" hidden="1">
      <c r="A70" s="633"/>
      <c r="B70" s="633"/>
      <c r="C70" s="633"/>
      <c r="D70" s="634"/>
      <c r="E70" s="634"/>
      <c r="F70" s="634"/>
      <c r="G70" s="634"/>
      <c r="H70" s="635"/>
      <c r="I70" s="634"/>
      <c r="J70" s="634"/>
      <c r="K70" s="634"/>
      <c r="L70" s="634"/>
      <c r="M70" s="634"/>
      <c r="N70" s="634"/>
      <c r="O70" s="634"/>
      <c r="P70" s="634"/>
      <c r="Q70" s="634"/>
      <c r="R70" s="634"/>
      <c r="S70" s="634"/>
      <c r="T70" s="634"/>
      <c r="U70" s="634"/>
      <c r="V70" s="634"/>
      <c r="W70" s="635"/>
      <c r="X70" s="635"/>
      <c r="Y70" s="635"/>
      <c r="Z70" s="635"/>
      <c r="AA70" s="635"/>
      <c r="AB70" s="635"/>
      <c r="AC70" s="635"/>
      <c r="AD70" s="635"/>
      <c r="AE70" s="635"/>
      <c r="AF70" s="635"/>
      <c r="AG70" s="635"/>
      <c r="AH70" s="635"/>
      <c r="AI70" s="635"/>
      <c r="AJ70" s="635"/>
      <c r="AK70" s="635"/>
      <c r="AL70" s="635"/>
      <c r="AM70" s="635"/>
      <c r="AN70" s="635"/>
      <c r="AO70" s="635"/>
      <c r="AP70" s="635"/>
      <c r="AQ70" s="635"/>
      <c r="AR70" s="635"/>
      <c r="AS70" s="635"/>
      <c r="AT70" s="635"/>
      <c r="AU70" s="635"/>
      <c r="AV70" s="635"/>
      <c r="AW70" s="635"/>
      <c r="AX70" s="635"/>
      <c r="AY70" s="635"/>
      <c r="AZ70" s="635"/>
      <c r="BA70" s="635"/>
      <c r="BB70" s="635"/>
      <c r="BC70" s="635"/>
      <c r="BD70" s="635"/>
      <c r="BE70" s="635"/>
      <c r="BF70" s="635"/>
      <c r="BG70" s="635"/>
      <c r="BH70" s="635"/>
      <c r="BI70" s="635"/>
      <c r="BJ70" s="635"/>
      <c r="BK70" s="635"/>
      <c r="BL70" s="635"/>
      <c r="BM70" s="635"/>
      <c r="BN70" s="635"/>
      <c r="BO70" s="635"/>
      <c r="BP70" s="635"/>
      <c r="BQ70" s="635"/>
      <c r="BR70" s="635"/>
      <c r="BS70" s="635"/>
      <c r="BT70" s="635"/>
      <c r="BU70" s="635"/>
      <c r="BV70" s="635"/>
      <c r="BW70" s="635"/>
      <c r="BX70" s="635"/>
      <c r="BY70" s="635"/>
      <c r="BZ70" s="635"/>
      <c r="CA70" s="635"/>
      <c r="CB70" s="635"/>
      <c r="CC70" s="635"/>
      <c r="CD70" s="635"/>
      <c r="CE70" s="635"/>
      <c r="CF70" s="635"/>
      <c r="CG70" s="635"/>
      <c r="CH70" s="635"/>
      <c r="CI70" s="635"/>
      <c r="CJ70" s="635"/>
      <c r="CK70" s="635"/>
    </row>
    <row r="71" spans="1:91" customFormat="1" hidden="1">
      <c r="A71" s="633"/>
      <c r="B71" s="633"/>
      <c r="C71" s="633"/>
      <c r="D71" s="634"/>
      <c r="E71" s="634"/>
      <c r="F71" s="634"/>
      <c r="G71" s="634"/>
      <c r="H71" s="635"/>
      <c r="I71" s="634"/>
      <c r="J71" s="634"/>
      <c r="K71" s="634"/>
      <c r="L71" s="634"/>
      <c r="M71" s="634"/>
      <c r="N71" s="634"/>
      <c r="O71" s="634"/>
      <c r="P71" s="634"/>
      <c r="Q71" s="634"/>
      <c r="R71" s="634"/>
      <c r="S71" s="634"/>
      <c r="T71" s="634"/>
      <c r="U71" s="634"/>
      <c r="V71" s="634"/>
      <c r="W71" s="635"/>
      <c r="X71" s="635"/>
      <c r="Y71" s="635"/>
      <c r="Z71" s="635"/>
      <c r="AA71" s="635"/>
      <c r="AB71" s="635"/>
      <c r="AC71" s="635"/>
      <c r="AD71" s="635"/>
      <c r="AE71" s="635"/>
      <c r="AF71" s="635"/>
      <c r="AG71" s="635"/>
      <c r="AH71" s="635"/>
      <c r="AI71" s="635"/>
      <c r="AJ71" s="635"/>
      <c r="AK71" s="635"/>
      <c r="AL71" s="635"/>
      <c r="AM71" s="635"/>
      <c r="AN71" s="635"/>
      <c r="AO71" s="635"/>
      <c r="AP71" s="635"/>
      <c r="AQ71" s="635"/>
      <c r="AR71" s="635"/>
      <c r="AS71" s="635"/>
      <c r="AT71" s="635"/>
      <c r="AU71" s="635"/>
      <c r="AV71" s="635"/>
      <c r="AW71" s="635"/>
      <c r="AX71" s="635"/>
      <c r="AY71" s="635"/>
      <c r="AZ71" s="635"/>
      <c r="BA71" s="635"/>
      <c r="BB71" s="635"/>
      <c r="BC71" s="635"/>
      <c r="BD71" s="635"/>
      <c r="BE71" s="635"/>
      <c r="BF71" s="635"/>
      <c r="BG71" s="635"/>
      <c r="BH71" s="635"/>
      <c r="BI71" s="635"/>
      <c r="BJ71" s="635"/>
      <c r="BK71" s="635"/>
      <c r="BL71" s="635"/>
      <c r="BM71" s="635"/>
      <c r="BN71" s="635"/>
      <c r="BO71" s="635"/>
      <c r="BP71" s="635"/>
      <c r="BQ71" s="635"/>
      <c r="BR71" s="635"/>
      <c r="BS71" s="635"/>
      <c r="BT71" s="635"/>
      <c r="BU71" s="635"/>
      <c r="BV71" s="635"/>
      <c r="BW71" s="635"/>
      <c r="BX71" s="635"/>
      <c r="BY71" s="635"/>
      <c r="BZ71" s="635"/>
      <c r="CA71" s="635"/>
      <c r="CB71" s="635"/>
      <c r="CC71" s="635"/>
      <c r="CD71" s="635"/>
      <c r="CE71" s="635"/>
      <c r="CF71" s="635"/>
      <c r="CG71" s="635"/>
      <c r="CH71" s="635"/>
      <c r="CI71" s="635"/>
      <c r="CJ71" s="635"/>
      <c r="CK71" s="635"/>
    </row>
    <row r="72" spans="1:91" customFormat="1" hidden="1">
      <c r="A72" s="633"/>
      <c r="B72" s="633"/>
      <c r="C72" s="633"/>
      <c r="D72" s="634"/>
      <c r="E72" s="634"/>
      <c r="F72" s="634"/>
      <c r="G72" s="634"/>
      <c r="H72" s="635"/>
      <c r="I72" s="634"/>
      <c r="J72" s="634"/>
      <c r="K72" s="634"/>
      <c r="L72" s="634"/>
      <c r="M72" s="634"/>
      <c r="N72" s="634"/>
      <c r="O72" s="634"/>
      <c r="P72" s="634"/>
      <c r="Q72" s="634"/>
      <c r="R72" s="634"/>
      <c r="S72" s="634"/>
      <c r="T72" s="634"/>
      <c r="U72" s="634"/>
      <c r="V72" s="634"/>
      <c r="W72" s="635"/>
      <c r="X72" s="635"/>
      <c r="Y72" s="635"/>
      <c r="Z72" s="635"/>
      <c r="AA72" s="635"/>
      <c r="AB72" s="635"/>
      <c r="AC72" s="635"/>
      <c r="AD72" s="635"/>
      <c r="AE72" s="635"/>
      <c r="AF72" s="635"/>
      <c r="AG72" s="635"/>
      <c r="AH72" s="635"/>
      <c r="AI72" s="635"/>
      <c r="AJ72" s="635"/>
      <c r="AK72" s="635"/>
      <c r="AL72" s="635"/>
      <c r="AM72" s="635"/>
      <c r="AN72" s="635"/>
      <c r="AO72" s="635"/>
      <c r="AP72" s="635"/>
      <c r="AQ72" s="635"/>
      <c r="AR72" s="635"/>
      <c r="AS72" s="635"/>
      <c r="AT72" s="635"/>
      <c r="AU72" s="635"/>
      <c r="AV72" s="635"/>
      <c r="AW72" s="635"/>
      <c r="AX72" s="635"/>
      <c r="AY72" s="635"/>
      <c r="AZ72" s="635"/>
      <c r="BA72" s="635"/>
      <c r="BB72" s="635"/>
      <c r="BC72" s="635"/>
      <c r="BD72" s="635"/>
      <c r="BE72" s="635"/>
      <c r="BF72" s="635"/>
      <c r="BG72" s="635"/>
      <c r="BH72" s="635"/>
      <c r="BI72" s="635"/>
      <c r="BJ72" s="635"/>
      <c r="BK72" s="635"/>
      <c r="BL72" s="635"/>
      <c r="BM72" s="635"/>
      <c r="BN72" s="635"/>
      <c r="BO72" s="635"/>
      <c r="BP72" s="635"/>
      <c r="BQ72" s="635"/>
      <c r="BR72" s="635"/>
      <c r="BS72" s="635"/>
      <c r="BT72" s="635"/>
      <c r="BU72" s="635"/>
      <c r="BV72" s="635"/>
      <c r="BW72" s="635"/>
      <c r="BX72" s="635"/>
      <c r="BY72" s="635"/>
      <c r="BZ72" s="635"/>
      <c r="CA72" s="635"/>
      <c r="CB72" s="635"/>
      <c r="CC72" s="635"/>
      <c r="CD72" s="635"/>
      <c r="CE72" s="635"/>
      <c r="CF72" s="635"/>
      <c r="CG72" s="635"/>
      <c r="CH72" s="635"/>
      <c r="CI72" s="635"/>
      <c r="CJ72" s="635"/>
      <c r="CK72" s="635"/>
    </row>
    <row r="73" spans="1:91" customFormat="1" hidden="1">
      <c r="A73" s="633"/>
      <c r="B73" s="633"/>
      <c r="C73" s="633"/>
      <c r="D73" s="634"/>
      <c r="E73" s="634"/>
      <c r="F73" s="634"/>
      <c r="G73" s="634"/>
      <c r="H73" s="635"/>
      <c r="I73" s="634"/>
      <c r="J73" s="634"/>
      <c r="K73" s="634"/>
      <c r="L73" s="634"/>
      <c r="M73" s="634"/>
      <c r="N73" s="634"/>
      <c r="O73" s="634"/>
      <c r="P73" s="634"/>
      <c r="Q73" s="634"/>
      <c r="R73" s="634"/>
      <c r="S73" s="634"/>
      <c r="T73" s="634"/>
      <c r="U73" s="634"/>
      <c r="V73" s="634"/>
      <c r="W73" s="635"/>
      <c r="X73" s="635"/>
      <c r="Y73" s="635"/>
      <c r="Z73" s="635"/>
      <c r="AA73" s="635"/>
      <c r="AB73" s="635"/>
      <c r="AC73" s="635"/>
      <c r="AD73" s="635"/>
      <c r="AE73" s="635"/>
      <c r="AF73" s="635"/>
      <c r="AG73" s="635"/>
      <c r="AH73" s="635"/>
      <c r="AI73" s="635"/>
      <c r="AJ73" s="635"/>
      <c r="AK73" s="635"/>
      <c r="AL73" s="635"/>
      <c r="AM73" s="635"/>
      <c r="AN73" s="635"/>
      <c r="AO73" s="635"/>
      <c r="AP73" s="635"/>
      <c r="AQ73" s="635"/>
      <c r="AR73" s="635"/>
      <c r="AS73" s="635"/>
      <c r="AT73" s="635"/>
      <c r="AU73" s="635"/>
      <c r="AV73" s="635"/>
      <c r="AW73" s="635"/>
      <c r="AX73" s="635"/>
      <c r="AY73" s="635"/>
      <c r="AZ73" s="635"/>
      <c r="BA73" s="635"/>
      <c r="BB73" s="635"/>
      <c r="BC73" s="635"/>
      <c r="BD73" s="635"/>
      <c r="BE73" s="635"/>
      <c r="BF73" s="635"/>
      <c r="BG73" s="635"/>
      <c r="BH73" s="635"/>
      <c r="BI73" s="635"/>
      <c r="BJ73" s="635"/>
      <c r="BK73" s="635"/>
      <c r="BL73" s="635"/>
      <c r="BM73" s="635"/>
      <c r="BN73" s="635"/>
      <c r="BO73" s="635"/>
      <c r="BP73" s="635"/>
      <c r="BQ73" s="635"/>
      <c r="BR73" s="635"/>
      <c r="BS73" s="635"/>
      <c r="BT73" s="635"/>
      <c r="BU73" s="635"/>
      <c r="BV73" s="635"/>
      <c r="BW73" s="635"/>
      <c r="BX73" s="635"/>
      <c r="BY73" s="635"/>
      <c r="BZ73" s="635"/>
      <c r="CA73" s="635"/>
      <c r="CB73" s="635"/>
      <c r="CC73" s="635"/>
      <c r="CD73" s="635"/>
      <c r="CE73" s="635"/>
      <c r="CF73" s="635"/>
      <c r="CG73" s="635"/>
      <c r="CH73" s="635"/>
      <c r="CI73" s="635"/>
      <c r="CJ73" s="635"/>
      <c r="CK73" s="635"/>
    </row>
    <row r="74" spans="1:91" customFormat="1" hidden="1">
      <c r="A74" s="633"/>
      <c r="B74" s="633"/>
      <c r="C74" s="633"/>
      <c r="D74" s="634"/>
      <c r="E74" s="634"/>
      <c r="F74" s="634"/>
      <c r="G74" s="634"/>
      <c r="H74" s="635"/>
      <c r="I74" s="634"/>
      <c r="J74" s="634"/>
      <c r="K74" s="634"/>
      <c r="L74" s="634"/>
      <c r="M74" s="634"/>
      <c r="N74" s="634"/>
      <c r="O74" s="634"/>
      <c r="P74" s="634"/>
      <c r="Q74" s="634"/>
      <c r="R74" s="634"/>
      <c r="S74" s="634"/>
      <c r="T74" s="634"/>
      <c r="U74" s="634"/>
      <c r="V74" s="634"/>
      <c r="W74" s="635"/>
      <c r="X74" s="635"/>
      <c r="Y74" s="635"/>
      <c r="Z74" s="635"/>
      <c r="AA74" s="635"/>
      <c r="AB74" s="635"/>
      <c r="AC74" s="635"/>
      <c r="AD74" s="635"/>
      <c r="AE74" s="635"/>
      <c r="AF74" s="635"/>
      <c r="AG74" s="635"/>
      <c r="AH74" s="635"/>
      <c r="AI74" s="635"/>
      <c r="AJ74" s="635"/>
      <c r="AK74" s="635"/>
      <c r="AL74" s="635"/>
      <c r="AM74" s="635"/>
      <c r="AN74" s="635"/>
      <c r="AO74" s="635"/>
      <c r="AP74" s="635"/>
      <c r="AQ74" s="635"/>
      <c r="AR74" s="635"/>
      <c r="AS74" s="635"/>
      <c r="AT74" s="635"/>
      <c r="AU74" s="635"/>
      <c r="AV74" s="635"/>
      <c r="AW74" s="635"/>
      <c r="AX74" s="635"/>
      <c r="AY74" s="635"/>
      <c r="AZ74" s="635"/>
      <c r="BA74" s="635"/>
      <c r="BB74" s="635"/>
      <c r="BC74" s="635"/>
      <c r="BD74" s="635"/>
      <c r="BE74" s="635"/>
      <c r="BF74" s="635"/>
      <c r="BG74" s="635"/>
      <c r="BH74" s="635"/>
      <c r="BI74" s="635"/>
      <c r="BJ74" s="635"/>
      <c r="BK74" s="635"/>
      <c r="BL74" s="635"/>
      <c r="BM74" s="635"/>
      <c r="BN74" s="635"/>
      <c r="BO74" s="635"/>
      <c r="BP74" s="635"/>
      <c r="BQ74" s="635"/>
      <c r="BR74" s="635"/>
      <c r="BS74" s="635"/>
      <c r="BT74" s="635"/>
      <c r="BU74" s="635"/>
      <c r="BV74" s="635"/>
      <c r="BW74" s="635"/>
      <c r="BX74" s="635"/>
      <c r="BY74" s="635"/>
      <c r="BZ74" s="635"/>
      <c r="CA74" s="635"/>
      <c r="CB74" s="635"/>
      <c r="CC74" s="635"/>
      <c r="CD74" s="635"/>
      <c r="CE74" s="635"/>
      <c r="CF74" s="635"/>
      <c r="CG74" s="635"/>
      <c r="CH74" s="635"/>
      <c r="CI74" s="635"/>
      <c r="CJ74" s="635"/>
      <c r="CK74" s="635"/>
    </row>
    <row r="75" spans="1:91" customFormat="1" hidden="1">
      <c r="A75" s="633"/>
      <c r="B75" s="633"/>
      <c r="C75" s="633"/>
      <c r="D75" s="634"/>
      <c r="E75" s="634"/>
      <c r="F75" s="634"/>
      <c r="G75" s="634"/>
      <c r="H75" s="635"/>
      <c r="I75" s="634"/>
      <c r="J75" s="634"/>
      <c r="K75" s="634"/>
      <c r="L75" s="634"/>
      <c r="M75" s="634"/>
      <c r="N75" s="634"/>
      <c r="O75" s="634"/>
      <c r="P75" s="634"/>
      <c r="Q75" s="634"/>
      <c r="R75" s="634"/>
      <c r="S75" s="634"/>
      <c r="T75" s="634"/>
      <c r="U75" s="634"/>
      <c r="V75" s="634"/>
      <c r="W75" s="635"/>
      <c r="X75" s="635"/>
      <c r="Y75" s="635"/>
      <c r="Z75" s="635"/>
      <c r="AA75" s="635"/>
      <c r="AB75" s="635"/>
      <c r="AC75" s="635"/>
      <c r="AD75" s="635"/>
      <c r="AE75" s="635"/>
      <c r="AF75" s="635"/>
      <c r="AG75" s="635"/>
      <c r="AH75" s="635"/>
      <c r="AI75" s="635"/>
      <c r="AJ75" s="635"/>
      <c r="AK75" s="635"/>
      <c r="AL75" s="635"/>
      <c r="AM75" s="635"/>
      <c r="AN75" s="635"/>
      <c r="AO75" s="635"/>
      <c r="AP75" s="635"/>
      <c r="AQ75" s="635"/>
      <c r="AR75" s="635"/>
      <c r="AS75" s="635"/>
      <c r="AT75" s="635"/>
      <c r="AU75" s="635"/>
      <c r="AV75" s="635"/>
      <c r="AW75" s="635"/>
      <c r="AX75" s="635"/>
      <c r="AY75" s="635"/>
      <c r="AZ75" s="635"/>
      <c r="BA75" s="635"/>
      <c r="BB75" s="635"/>
      <c r="BC75" s="635"/>
      <c r="BD75" s="635"/>
      <c r="BE75" s="635"/>
      <c r="BF75" s="635"/>
      <c r="BG75" s="635"/>
      <c r="BH75" s="635"/>
      <c r="BI75" s="635"/>
      <c r="BJ75" s="635"/>
      <c r="BK75" s="635"/>
      <c r="BL75" s="635"/>
      <c r="BM75" s="635"/>
      <c r="BN75" s="635"/>
      <c r="BO75" s="635"/>
      <c r="BP75" s="635"/>
      <c r="BQ75" s="635"/>
      <c r="BR75" s="635"/>
      <c r="BS75" s="635"/>
      <c r="BT75" s="635"/>
      <c r="BU75" s="635"/>
      <c r="BV75" s="635"/>
      <c r="BW75" s="635"/>
      <c r="BX75" s="635"/>
      <c r="BY75" s="635"/>
      <c r="BZ75" s="635"/>
      <c r="CA75" s="635"/>
      <c r="CB75" s="635"/>
      <c r="CC75" s="635"/>
      <c r="CD75" s="635"/>
      <c r="CE75" s="635"/>
      <c r="CF75" s="635"/>
      <c r="CG75" s="635"/>
      <c r="CH75" s="635"/>
      <c r="CI75" s="635"/>
      <c r="CJ75" s="635"/>
      <c r="CK75" s="635"/>
    </row>
    <row r="76" spans="1:91" customFormat="1" hidden="1">
      <c r="A76" s="633"/>
      <c r="B76" s="633"/>
      <c r="C76" s="633"/>
      <c r="D76" s="634"/>
      <c r="E76" s="634"/>
      <c r="F76" s="634"/>
      <c r="G76" s="634"/>
      <c r="H76" s="635"/>
      <c r="I76" s="634"/>
      <c r="J76" s="634"/>
      <c r="K76" s="634"/>
      <c r="L76" s="634"/>
      <c r="M76" s="634"/>
      <c r="N76" s="634"/>
      <c r="O76" s="634"/>
      <c r="P76" s="634"/>
      <c r="Q76" s="634"/>
      <c r="R76" s="634"/>
      <c r="S76" s="634"/>
      <c r="T76" s="634"/>
      <c r="U76" s="634"/>
      <c r="V76" s="634"/>
      <c r="W76" s="635"/>
      <c r="X76" s="635"/>
      <c r="Y76" s="635"/>
      <c r="Z76" s="635"/>
      <c r="AA76" s="635"/>
      <c r="AB76" s="635"/>
      <c r="AC76" s="635"/>
      <c r="AD76" s="635"/>
      <c r="AE76" s="635"/>
      <c r="AF76" s="635"/>
      <c r="AG76" s="635"/>
      <c r="AH76" s="635"/>
      <c r="AI76" s="635"/>
      <c r="AJ76" s="635"/>
      <c r="AK76" s="635"/>
      <c r="AL76" s="635"/>
      <c r="AM76" s="635"/>
      <c r="AN76" s="635"/>
      <c r="AO76" s="635"/>
      <c r="AP76" s="635"/>
      <c r="AQ76" s="635"/>
      <c r="AR76" s="635"/>
      <c r="AS76" s="635"/>
      <c r="AT76" s="635"/>
      <c r="AU76" s="635"/>
      <c r="AV76" s="635"/>
      <c r="AW76" s="635"/>
      <c r="AX76" s="635"/>
      <c r="AY76" s="635"/>
      <c r="AZ76" s="635"/>
      <c r="BA76" s="635"/>
      <c r="BB76" s="635"/>
      <c r="BC76" s="635"/>
      <c r="BD76" s="635"/>
      <c r="BE76" s="635"/>
      <c r="BF76" s="635"/>
      <c r="BG76" s="635"/>
      <c r="BH76" s="635"/>
      <c r="BI76" s="635"/>
      <c r="BJ76" s="635"/>
      <c r="BK76" s="635"/>
      <c r="BL76" s="635"/>
      <c r="BM76" s="635"/>
      <c r="BN76" s="635"/>
      <c r="BO76" s="635"/>
      <c r="BP76" s="635"/>
      <c r="BQ76" s="635"/>
      <c r="BR76" s="635"/>
      <c r="BS76" s="635"/>
      <c r="BT76" s="635"/>
      <c r="BU76" s="635"/>
      <c r="BV76" s="635"/>
      <c r="BW76" s="635"/>
      <c r="BX76" s="635"/>
      <c r="BY76" s="635"/>
      <c r="BZ76" s="635"/>
      <c r="CA76" s="635"/>
      <c r="CB76" s="635"/>
      <c r="CC76" s="635"/>
      <c r="CD76" s="635"/>
      <c r="CE76" s="635"/>
      <c r="CF76" s="635"/>
      <c r="CG76" s="635"/>
      <c r="CH76" s="635"/>
      <c r="CI76" s="635"/>
      <c r="CJ76" s="635"/>
      <c r="CK76" s="635"/>
    </row>
    <row r="77" spans="1:91" customFormat="1" hidden="1">
      <c r="A77" s="633"/>
      <c r="B77" s="633"/>
      <c r="C77" s="633"/>
      <c r="D77" s="634"/>
      <c r="E77" s="634"/>
      <c r="F77" s="634"/>
      <c r="G77" s="634"/>
      <c r="H77" s="635"/>
      <c r="I77" s="634"/>
      <c r="J77" s="634"/>
      <c r="K77" s="634"/>
      <c r="L77" s="634"/>
      <c r="M77" s="634"/>
      <c r="N77" s="634"/>
      <c r="O77" s="634"/>
      <c r="P77" s="634"/>
      <c r="Q77" s="634"/>
      <c r="R77" s="634"/>
      <c r="S77" s="634"/>
      <c r="T77" s="634"/>
      <c r="U77" s="634"/>
      <c r="V77" s="634"/>
      <c r="W77" s="635"/>
      <c r="X77" s="635"/>
      <c r="Y77" s="635"/>
      <c r="Z77" s="635"/>
      <c r="AA77" s="635"/>
      <c r="AB77" s="635"/>
      <c r="AC77" s="635"/>
      <c r="AD77" s="635"/>
      <c r="AE77" s="635"/>
      <c r="AF77" s="635"/>
      <c r="AG77" s="635"/>
      <c r="AH77" s="635"/>
      <c r="AI77" s="635"/>
      <c r="AJ77" s="635"/>
      <c r="AK77" s="635"/>
      <c r="AL77" s="635"/>
      <c r="AM77" s="635"/>
      <c r="AN77" s="635"/>
      <c r="AO77" s="635"/>
      <c r="AP77" s="635"/>
      <c r="AQ77" s="635"/>
      <c r="AR77" s="635"/>
      <c r="AS77" s="635"/>
      <c r="AT77" s="635"/>
      <c r="AU77" s="635"/>
      <c r="AV77" s="635"/>
      <c r="AW77" s="635"/>
      <c r="AX77" s="635"/>
      <c r="AY77" s="635"/>
      <c r="AZ77" s="635"/>
      <c r="BA77" s="635"/>
      <c r="BB77" s="635"/>
      <c r="BC77" s="635"/>
      <c r="BD77" s="635"/>
      <c r="BE77" s="635"/>
      <c r="BF77" s="635"/>
      <c r="BG77" s="635"/>
      <c r="BH77" s="635"/>
      <c r="BI77" s="635"/>
      <c r="BJ77" s="635"/>
      <c r="BK77" s="635"/>
      <c r="BL77" s="635"/>
      <c r="BM77" s="635"/>
      <c r="BN77" s="635"/>
      <c r="BO77" s="635"/>
      <c r="BP77" s="635"/>
      <c r="BQ77" s="635"/>
      <c r="BR77" s="635"/>
      <c r="BS77" s="635"/>
      <c r="BT77" s="635"/>
      <c r="BU77" s="635"/>
      <c r="BV77" s="635"/>
      <c r="BW77" s="635"/>
      <c r="BX77" s="635"/>
      <c r="BY77" s="635"/>
      <c r="BZ77" s="635"/>
      <c r="CA77" s="635"/>
      <c r="CB77" s="635"/>
      <c r="CC77" s="635"/>
      <c r="CD77" s="635"/>
      <c r="CE77" s="635"/>
      <c r="CF77" s="635"/>
      <c r="CG77" s="635"/>
      <c r="CH77" s="635"/>
      <c r="CI77" s="635"/>
      <c r="CJ77" s="635"/>
      <c r="CK77" s="635"/>
    </row>
    <row r="78" spans="1:91" customFormat="1" hidden="1">
      <c r="A78" s="633"/>
      <c r="B78" s="633"/>
      <c r="C78" s="633"/>
      <c r="D78" s="634"/>
      <c r="E78" s="634"/>
      <c r="F78" s="634"/>
      <c r="G78" s="634"/>
      <c r="H78" s="635"/>
      <c r="I78" s="634"/>
      <c r="J78" s="634"/>
      <c r="K78" s="634"/>
      <c r="L78" s="634"/>
      <c r="M78" s="634"/>
      <c r="N78" s="634"/>
      <c r="O78" s="634"/>
      <c r="P78" s="634"/>
      <c r="Q78" s="634"/>
      <c r="R78" s="634"/>
      <c r="S78" s="634"/>
      <c r="T78" s="634"/>
      <c r="U78" s="634"/>
      <c r="V78" s="634"/>
      <c r="W78" s="635"/>
      <c r="X78" s="635"/>
      <c r="Y78" s="635"/>
      <c r="Z78" s="635"/>
      <c r="AA78" s="635"/>
      <c r="AB78" s="635"/>
      <c r="AC78" s="635"/>
      <c r="AD78" s="635"/>
      <c r="AE78" s="635"/>
      <c r="AF78" s="635"/>
      <c r="AG78" s="635"/>
      <c r="AH78" s="635"/>
      <c r="AI78" s="635"/>
      <c r="AJ78" s="635"/>
      <c r="AK78" s="635"/>
      <c r="AL78" s="635"/>
      <c r="AM78" s="635"/>
      <c r="AN78" s="635"/>
      <c r="AO78" s="635"/>
      <c r="AP78" s="635"/>
      <c r="AQ78" s="635"/>
      <c r="AR78" s="635"/>
      <c r="AS78" s="635"/>
      <c r="AT78" s="635"/>
      <c r="AU78" s="635"/>
      <c r="AV78" s="635"/>
      <c r="AW78" s="635"/>
      <c r="AX78" s="635"/>
      <c r="AY78" s="635"/>
      <c r="AZ78" s="635"/>
      <c r="BA78" s="635"/>
      <c r="BB78" s="635"/>
      <c r="BC78" s="635"/>
      <c r="BD78" s="635"/>
      <c r="BE78" s="635"/>
      <c r="BF78" s="635"/>
      <c r="BG78" s="635"/>
      <c r="BH78" s="635"/>
      <c r="BI78" s="635"/>
      <c r="BJ78" s="635"/>
      <c r="BK78" s="635"/>
      <c r="BL78" s="635"/>
      <c r="BM78" s="635"/>
      <c r="BN78" s="635"/>
      <c r="BO78" s="635"/>
      <c r="BP78" s="635"/>
      <c r="BQ78" s="635"/>
      <c r="BR78" s="635"/>
      <c r="BS78" s="635"/>
      <c r="BT78" s="635"/>
      <c r="BU78" s="635"/>
      <c r="BV78" s="635"/>
      <c r="BW78" s="635"/>
      <c r="BX78" s="635"/>
      <c r="BY78" s="635"/>
      <c r="BZ78" s="635"/>
      <c r="CA78" s="635"/>
      <c r="CB78" s="635"/>
      <c r="CC78" s="635"/>
      <c r="CD78" s="635"/>
      <c r="CE78" s="635"/>
      <c r="CF78" s="635"/>
      <c r="CG78" s="635"/>
      <c r="CH78" s="635"/>
      <c r="CI78" s="635"/>
      <c r="CJ78" s="635"/>
      <c r="CK78" s="635"/>
    </row>
    <row r="79" spans="1:91" s="126" customFormat="1" ht="12" hidden="1">
      <c r="CL79" s="201"/>
      <c r="CM79" s="201"/>
    </row>
    <row r="80" spans="1:91" s="126" customFormat="1" ht="12" hidden="1">
      <c r="CL80" s="201"/>
      <c r="CM80" s="201"/>
    </row>
    <row r="81" spans="1:40" s="126" customFormat="1" ht="12" hidden="1"/>
    <row r="82" spans="1:40" s="126" customFormat="1" ht="12" hidden="1"/>
    <row r="83" spans="1:40" s="126" customFormat="1" ht="12" hidden="1"/>
    <row r="84" spans="1:40" s="126" customFormat="1" ht="12" hidden="1"/>
    <row r="85" spans="1:40" s="126" customFormat="1" ht="12" hidden="1"/>
    <row r="86" spans="1:40" s="126" customFormat="1" ht="12" hidden="1"/>
    <row r="87" spans="1:40" s="126" customFormat="1" ht="12" hidden="1"/>
    <row r="88" spans="1:40" s="126" customFormat="1" ht="12" hidden="1"/>
    <row r="89" spans="1:40" s="126" customFormat="1" ht="12" hidden="1"/>
    <row r="90" spans="1:40" s="126" customFormat="1" ht="12" hidden="1"/>
    <row r="91" spans="1:40" s="126" customFormat="1" ht="12" hidden="1"/>
    <row r="92" spans="1:40" s="126" customFormat="1" ht="12" hidden="1"/>
    <row r="93" spans="1:40" s="126" customFormat="1" hidden="1">
      <c r="A93" s="127"/>
      <c r="B93" s="127"/>
      <c r="C93" s="127"/>
      <c r="D93" s="36"/>
      <c r="E93" s="36"/>
      <c r="F93" s="36"/>
      <c r="G93" s="36"/>
      <c r="I93" s="36"/>
      <c r="J93" s="36"/>
      <c r="K93" s="36"/>
      <c r="L93" s="36"/>
      <c r="M93" s="36"/>
      <c r="N93" s="36"/>
      <c r="O93" s="36"/>
      <c r="P93" s="36"/>
      <c r="Q93" s="36"/>
      <c r="R93" s="36"/>
      <c r="S93" s="36"/>
      <c r="T93" s="631"/>
      <c r="U93" s="36"/>
      <c r="V93" s="36"/>
      <c r="W93" s="36"/>
      <c r="X93" s="36"/>
      <c r="Y93" s="36"/>
      <c r="Z93" s="36"/>
      <c r="AA93" s="36"/>
      <c r="AN93"/>
    </row>
    <row r="94" spans="1:40" s="126" customFormat="1" hidden="1">
      <c r="A94" s="127"/>
      <c r="B94" s="127"/>
      <c r="C94" s="127"/>
      <c r="D94" s="36"/>
      <c r="E94" s="36"/>
      <c r="F94" s="36"/>
      <c r="G94" s="36"/>
      <c r="I94" s="36"/>
      <c r="J94" s="36"/>
      <c r="K94" s="36"/>
      <c r="L94" s="36"/>
      <c r="M94" s="36"/>
      <c r="N94" s="36"/>
      <c r="O94" s="36"/>
      <c r="P94" s="36"/>
      <c r="Q94" s="36"/>
      <c r="R94" s="36"/>
      <c r="S94" s="36"/>
      <c r="T94" s="90"/>
      <c r="U94" s="36"/>
      <c r="V94" s="36"/>
      <c r="W94" s="36"/>
      <c r="X94" s="36"/>
      <c r="Y94" s="36"/>
      <c r="Z94" s="36"/>
      <c r="AA94" s="36"/>
      <c r="AN94"/>
    </row>
    <row r="95" spans="1:40" hidden="1">
      <c r="T95" s="636"/>
    </row>
  </sheetData>
  <sheetProtection sheet="1" selectLockedCells="1"/>
  <mergeCells count="95">
    <mergeCell ref="CG46:CG47"/>
    <mergeCell ref="CH46:CH47"/>
    <mergeCell ref="CI46:CI47"/>
    <mergeCell ref="CB46:CB47"/>
    <mergeCell ref="CC46:CC47"/>
    <mergeCell ref="CD46:CD47"/>
    <mergeCell ref="CE46:CE47"/>
    <mergeCell ref="CF46:CF47"/>
    <mergeCell ref="BV46:BV47"/>
    <mergeCell ref="BX45:BX47"/>
    <mergeCell ref="BY46:BY47"/>
    <mergeCell ref="BZ46:BZ47"/>
    <mergeCell ref="CA46:CA47"/>
    <mergeCell ref="BP46:BP47"/>
    <mergeCell ref="BR46:BR47"/>
    <mergeCell ref="BS46:BS47"/>
    <mergeCell ref="BT46:BT47"/>
    <mergeCell ref="BU46:BU47"/>
    <mergeCell ref="AX46:AX47"/>
    <mergeCell ref="AY46:AY47"/>
    <mergeCell ref="BM46:BM47"/>
    <mergeCell ref="BN46:BN47"/>
    <mergeCell ref="BO46:BO47"/>
    <mergeCell ref="AQ45:AQ47"/>
    <mergeCell ref="AS46:AS47"/>
    <mergeCell ref="AR46:AR47"/>
    <mergeCell ref="BK46:BK47"/>
    <mergeCell ref="BJ46:BJ47"/>
    <mergeCell ref="BI46:BI47"/>
    <mergeCell ref="BH46:BH47"/>
    <mergeCell ref="BG46:BG47"/>
    <mergeCell ref="BF46:BF47"/>
    <mergeCell ref="BE46:BE47"/>
    <mergeCell ref="BD46:BD47"/>
    <mergeCell ref="BC46:BC47"/>
    <mergeCell ref="BB46:BB47"/>
    <mergeCell ref="BA46:BA47"/>
    <mergeCell ref="AZ46:AZ47"/>
    <mergeCell ref="AV46:AV47"/>
    <mergeCell ref="A1:B1"/>
    <mergeCell ref="C46:C47"/>
    <mergeCell ref="N44:O44"/>
    <mergeCell ref="A43:B43"/>
    <mergeCell ref="D45:D46"/>
    <mergeCell ref="N37:N41"/>
    <mergeCell ref="O40:S40"/>
    <mergeCell ref="O39:S39"/>
    <mergeCell ref="O38:S38"/>
    <mergeCell ref="E45:E47"/>
    <mergeCell ref="M46:M47"/>
    <mergeCell ref="D44:E44"/>
    <mergeCell ref="N45:N47"/>
    <mergeCell ref="R46:R47"/>
    <mergeCell ref="Q46:Q47"/>
    <mergeCell ref="D39:E39"/>
    <mergeCell ref="D41:E41"/>
    <mergeCell ref="D42:E42"/>
    <mergeCell ref="D40:E40"/>
    <mergeCell ref="F40:F41"/>
    <mergeCell ref="CK45:CK47"/>
    <mergeCell ref="H45:H47"/>
    <mergeCell ref="AP45:AP47"/>
    <mergeCell ref="AO45:AO47"/>
    <mergeCell ref="T46:T47"/>
    <mergeCell ref="AN46:AN47"/>
    <mergeCell ref="V46:V47"/>
    <mergeCell ref="Y46:Y47"/>
    <mergeCell ref="W46:W47"/>
    <mergeCell ref="X46:X47"/>
    <mergeCell ref="U46:U47"/>
    <mergeCell ref="AB46:AB47"/>
    <mergeCell ref="AF45:AK45"/>
    <mergeCell ref="AI46:AI47"/>
    <mergeCell ref="Z46:Z47"/>
    <mergeCell ref="AL44:AM44"/>
    <mergeCell ref="AJ46:AJ47"/>
    <mergeCell ref="AL45:AL47"/>
    <mergeCell ref="AH46:AH47"/>
    <mergeCell ref="AF44:AK44"/>
    <mergeCell ref="AW46:AW47"/>
    <mergeCell ref="F45:F46"/>
    <mergeCell ref="G45:G47"/>
    <mergeCell ref="O37:S37"/>
    <mergeCell ref="AA46:AA47"/>
    <mergeCell ref="AF46:AF47"/>
    <mergeCell ref="AE46:AE47"/>
    <mergeCell ref="Y44:AD44"/>
    <mergeCell ref="Y45:AD45"/>
    <mergeCell ref="AD46:AD47"/>
    <mergeCell ref="S46:S47"/>
    <mergeCell ref="P45:P47"/>
    <mergeCell ref="S44:X44"/>
    <mergeCell ref="S45:X45"/>
    <mergeCell ref="O42:S42"/>
    <mergeCell ref="O41:S41"/>
  </mergeCells>
  <phoneticPr fontId="29"/>
  <dataValidations xWindow="461" yWindow="730" count="30">
    <dataValidation allowBlank="1" showErrorMessage="1" sqref="AO48:AO57" xr:uid="{00000000-0002-0000-0500-000006000000}"/>
    <dataValidation type="list" allowBlank="1" showInputMessage="1" showErrorMessage="1" sqref="L29:R29" xr:uid="{00000000-0002-0000-0500-000010000000}">
      <formula1>$W$28:$AA$28</formula1>
    </dataValidation>
    <dataValidation imeMode="disabled" allowBlank="1" showInputMessage="1" showErrorMessage="1" promptTitle="　　　★　注意　★" prompt="整理番号は_x000a_C票にある整理番号を_x000a_記入してください" sqref="E48:E57" xr:uid="{00000000-0002-0000-0500-000013000000}"/>
    <dataValidation operator="greaterThan" showInputMessage="1" showErrorMessage="1" sqref="J48:J57" xr:uid="{00000000-0002-0000-0500-00001C000000}"/>
    <dataValidation type="date" imeMode="disabled" operator="greaterThan" allowBlank="1" showInputMessage="1" showErrorMessage="1" error="日付は、_x000a_2024/4/1_x000a_R6.4.1_x000a_R6/4/1   の形式で入力してください。" sqref="G48:G57" xr:uid="{2B42A554-9D77-44D3-AFE8-647399F74050}">
      <formula1>38078</formula1>
    </dataValidation>
    <dataValidation type="date" imeMode="disabled" operator="greaterThan" allowBlank="1" showInputMessage="1" showErrorMessage="1" error="日付は、_x000a_2024/4/1_x000a_R6.4.1_x000a_R6/4/1   の形式で入力してください。_x000a_" sqref="F48:F57" xr:uid="{9345CA00-ED3D-42F8-A0DB-4FB606404C55}">
      <formula1>38078</formula1>
    </dataValidation>
    <dataValidation type="list" allowBlank="1" showInputMessage="1" showErrorMessage="1" sqref="CK48:CK57" xr:uid="{00000000-0002-0000-0500-000000000000}">
      <formula1>$CK$19:$CK$21</formula1>
    </dataValidation>
    <dataValidation type="list" allowBlank="1" showErrorMessage="1" sqref="U48:U57" xr:uid="{00000000-0002-0000-0500-000001000000}">
      <formula1>$U$19:$U$29</formula1>
    </dataValidation>
    <dataValidation type="list" allowBlank="1" showErrorMessage="1" sqref="W48:W57" xr:uid="{00000000-0002-0000-0500-000002000000}">
      <formula1>$W$19:$W$22</formula1>
    </dataValidation>
    <dataValidation type="list" allowBlank="1" showErrorMessage="1" promptTitle="　　　" sqref="AF48:AF57" xr:uid="{00000000-0002-0000-0500-000003000000}">
      <formula1>$AF$19:$AF$23</formula1>
    </dataValidation>
    <dataValidation type="list" allowBlank="1" showErrorMessage="1" sqref="AJ48:AJ57" xr:uid="{00000000-0002-0000-0500-000004000000}">
      <formula1>$AJ$19:$AJ$21</formula1>
    </dataValidation>
    <dataValidation type="list" allowBlank="1" showErrorMessage="1" sqref="AL48:AL57" xr:uid="{00000000-0002-0000-0500-000005000000}">
      <formula1>$AL$19:$AL$21</formula1>
    </dataValidation>
    <dataValidation type="list" allowBlank="1" showInputMessage="1" showErrorMessage="1" sqref="S48:S57" xr:uid="{00000000-0002-0000-0500-000007000000}">
      <formula1>$S$19:$S$22</formula1>
    </dataValidation>
    <dataValidation type="list" allowBlank="1" showInputMessage="1" showErrorMessage="1" sqref="T48:T57" xr:uid="{00000000-0002-0000-0500-000008000000}">
      <formula1>$T$19:$T$32</formula1>
    </dataValidation>
    <dataValidation type="list" allowBlank="1" showErrorMessage="1" sqref="Z48:Z57" xr:uid="{00000000-0002-0000-0500-00000A000000}">
      <formula1>$Z$19:$Z$25</formula1>
    </dataValidation>
    <dataValidation type="list" allowBlank="1" showInputMessage="1" showErrorMessage="1" sqref="AA48:AA57" xr:uid="{00000000-0002-0000-0500-00000B000000}">
      <formula1>$AA$19:$AA$28</formula1>
    </dataValidation>
    <dataValidation type="list" allowBlank="1" showInputMessage="1" showErrorMessage="1" sqref="AC48:AC57" xr:uid="{00000000-0002-0000-0500-00000C000000}">
      <formula1>$AC$19:$AC$25</formula1>
    </dataValidation>
    <dataValidation type="list" allowBlank="1" showInputMessage="1" showErrorMessage="1" sqref="AH48:AH57" xr:uid="{00000000-0002-0000-0500-00000D000000}">
      <formula1>$AH$19:$AH$22</formula1>
    </dataValidation>
    <dataValidation type="list" allowBlank="1" showInputMessage="1" showErrorMessage="1" sqref="AI48:AI57" xr:uid="{00000000-0002-0000-0500-00000E000000}">
      <formula1>$AI$19:$AI$22</formula1>
    </dataValidation>
    <dataValidation type="list" allowBlank="1" showErrorMessage="1" sqref="AB48:AB57" xr:uid="{00000000-0002-0000-0500-00000F000000}">
      <formula1>$AB$19:$AB$22</formula1>
    </dataValidation>
    <dataValidation type="list" allowBlank="1" showErrorMessage="1" promptTitle="　　　" sqref="N48:N57" xr:uid="{00000000-0002-0000-0500-000011000000}">
      <formula1>$N$19:$N$24</formula1>
    </dataValidation>
    <dataValidation type="list" allowBlank="1" showErrorMessage="1" promptTitle="　　　" sqref="P48:P57" xr:uid="{00000000-0002-0000-0500-000012000000}">
      <formula1>$P$19:$P$28</formula1>
    </dataValidation>
    <dataValidation type="list" allowBlank="1" showInputMessage="1" showErrorMessage="1" sqref="D48:D57" xr:uid="{00000000-0002-0000-0500-000014000000}">
      <formula1>$D$19:$D$21</formula1>
    </dataValidation>
    <dataValidation type="list" allowBlank="1" showInputMessage="1" showErrorMessage="1" sqref="AD48:AD57" xr:uid="{00000000-0002-0000-0500-000016000000}">
      <formula1>$AD$19:$AD$25</formula1>
    </dataValidation>
    <dataValidation type="list" imeMode="disabled" operator="greaterThan" showInputMessage="1" showErrorMessage="1" sqref="I48:I57" xr:uid="{00000000-0002-0000-0500-000017000000}">
      <formula1>$I$19:$I$24</formula1>
    </dataValidation>
    <dataValidation type="list" allowBlank="1" showErrorMessage="1" promptTitle="　　" sqref="K48:K57" xr:uid="{00000000-0002-0000-0500-000018000000}">
      <formula1>$K$19:$K$26</formula1>
    </dataValidation>
    <dataValidation type="list" allowBlank="1" showInputMessage="1" showErrorMessage="1" sqref="AQ48:AQ57" xr:uid="{00000000-0002-0000-0500-000019000000}">
      <formula1>$AQ$19:$AQ$30</formula1>
    </dataValidation>
    <dataValidation type="list" allowBlank="1" showInputMessage="1" showErrorMessage="1" sqref="BR48:BV57 AV48:BK57 BM48:BP57 BY48:CI57" xr:uid="{00000000-0002-0000-0500-00001A000000}">
      <formula1>AV$19:AV$21</formula1>
    </dataValidation>
    <dataValidation type="list" allowBlank="1" showInputMessage="1" showErrorMessage="1" sqref="BX48:BX57" xr:uid="{00000000-0002-0000-0500-00001B000000}">
      <formula1>$BX$19:$BX$22</formula1>
    </dataValidation>
    <dataValidation type="list" allowBlank="1" showInputMessage="1" showErrorMessage="1" sqref="Y48:Y57" xr:uid="{718F68EF-D062-435C-9575-ACD042556E8F}">
      <formula1>$Y$19:$Y$22</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W479"/>
  <sheetViews>
    <sheetView showGridLines="0" workbookViewId="0">
      <selection activeCell="R47" sqref="R47"/>
    </sheetView>
  </sheetViews>
  <sheetFormatPr defaultColWidth="9" defaultRowHeight="12"/>
  <cols>
    <col min="1" max="1" width="10.7265625" style="201" customWidth="1"/>
    <col min="2" max="10" width="9" style="201"/>
    <col min="11" max="11" width="9" style="201" customWidth="1"/>
    <col min="12" max="16384" width="9" style="201"/>
  </cols>
  <sheetData>
    <row r="1" spans="1:14">
      <c r="A1" s="260" t="str">
        <f>【A票】【D票】!J8</f>
        <v>令和7年度</v>
      </c>
      <c r="B1" s="261" t="s">
        <v>787</v>
      </c>
      <c r="C1" s="261"/>
      <c r="D1" s="261"/>
      <c r="E1" s="261"/>
      <c r="F1" s="261"/>
      <c r="G1" s="261"/>
      <c r="H1" s="261"/>
      <c r="I1" s="261"/>
      <c r="J1" s="261"/>
      <c r="K1" s="262"/>
      <c r="L1" s="262"/>
      <c r="M1" s="262"/>
      <c r="N1" s="263"/>
    </row>
    <row r="2" spans="1:14">
      <c r="A2" s="201" t="s">
        <v>155</v>
      </c>
    </row>
    <row r="3" spans="1:14">
      <c r="A3" s="201" t="s">
        <v>104</v>
      </c>
    </row>
    <row r="4" spans="1:14" ht="12" customHeight="1">
      <c r="A4" s="264"/>
      <c r="B4" s="202"/>
      <c r="C4" s="202"/>
      <c r="D4" s="202"/>
      <c r="E4" s="202"/>
      <c r="F4" s="202"/>
      <c r="G4" s="265"/>
      <c r="H4" s="170" t="s">
        <v>734</v>
      </c>
      <c r="I4" s="266" t="s">
        <v>735</v>
      </c>
    </row>
    <row r="5" spans="1:14" ht="12" customHeight="1">
      <c r="A5" s="2029" t="s">
        <v>32</v>
      </c>
      <c r="B5" s="2030"/>
      <c r="C5" s="2030"/>
      <c r="D5" s="2030"/>
      <c r="E5" s="2030"/>
      <c r="F5" s="2030"/>
      <c r="G5" s="2031"/>
      <c r="H5" s="268">
        <f>【B票】!G4</f>
        <v>0</v>
      </c>
      <c r="I5" s="271" t="e">
        <f>H5/H$8*100</f>
        <v>#DIV/0!</v>
      </c>
    </row>
    <row r="6" spans="1:14" ht="12" customHeight="1">
      <c r="A6" s="2012" t="s">
        <v>741</v>
      </c>
      <c r="B6" s="2013"/>
      <c r="C6" s="2013"/>
      <c r="D6" s="2013"/>
      <c r="E6" s="2013"/>
      <c r="F6" s="2013"/>
      <c r="G6" s="2014"/>
      <c r="H6" s="268">
        <f>【B票】!G5</f>
        <v>0</v>
      </c>
      <c r="I6" s="271" t="e">
        <f>H6/H$8*100</f>
        <v>#DIV/0!</v>
      </c>
    </row>
    <row r="7" spans="1:14" ht="12" customHeight="1">
      <c r="A7" s="2029" t="s">
        <v>92</v>
      </c>
      <c r="B7" s="2030"/>
      <c r="C7" s="2030"/>
      <c r="D7" s="2030"/>
      <c r="E7" s="2030"/>
      <c r="F7" s="2030"/>
      <c r="G7" s="2031"/>
      <c r="H7" s="533">
        <f>【B票】!G6</f>
        <v>0</v>
      </c>
      <c r="I7" s="271" t="e">
        <f>H7/H$8*100</f>
        <v>#DIV/0!</v>
      </c>
    </row>
    <row r="8" spans="1:14" ht="12" customHeight="1">
      <c r="A8" s="2032" t="s">
        <v>929</v>
      </c>
      <c r="B8" s="2033"/>
      <c r="C8" s="2033"/>
      <c r="D8" s="2033"/>
      <c r="E8" s="2033"/>
      <c r="F8" s="2033"/>
      <c r="G8" s="2034"/>
      <c r="H8" s="268">
        <f>SUM(H5:H7)</f>
        <v>0</v>
      </c>
      <c r="I8" s="271" t="e">
        <f>H8/H$8*100</f>
        <v>#DIV/0!</v>
      </c>
    </row>
    <row r="14" spans="1:14">
      <c r="A14" s="201" t="s">
        <v>0</v>
      </c>
    </row>
    <row r="15" spans="1:14">
      <c r="A15" s="201" t="s">
        <v>105</v>
      </c>
    </row>
    <row r="16" spans="1:14">
      <c r="A16" s="264"/>
      <c r="B16" s="202"/>
      <c r="C16" s="265"/>
      <c r="D16" s="170" t="s">
        <v>734</v>
      </c>
      <c r="E16" s="266" t="s">
        <v>735</v>
      </c>
    </row>
    <row r="17" spans="1:17">
      <c r="A17" s="2039" t="s">
        <v>479</v>
      </c>
      <c r="B17" s="2039"/>
      <c r="C17" s="2039"/>
      <c r="D17" s="268">
        <f>【B票】!H4</f>
        <v>0</v>
      </c>
      <c r="E17" s="271" t="e">
        <f>D17/D$19*100</f>
        <v>#DIV/0!</v>
      </c>
    </row>
    <row r="18" spans="1:17">
      <c r="A18" s="2039" t="s">
        <v>480</v>
      </c>
      <c r="B18" s="2039"/>
      <c r="C18" s="2039"/>
      <c r="D18" s="533">
        <f>【B票】!H5</f>
        <v>0</v>
      </c>
      <c r="E18" s="271" t="e">
        <f>D18/D$19*100</f>
        <v>#DIV/0!</v>
      </c>
    </row>
    <row r="19" spans="1:17">
      <c r="A19" s="2038" t="s">
        <v>929</v>
      </c>
      <c r="B19" s="2038"/>
      <c r="C19" s="2038"/>
      <c r="D19" s="268">
        <f>SUM(D16:D18)</f>
        <v>0</v>
      </c>
      <c r="E19" s="271" t="e">
        <f>D19/D$19*100</f>
        <v>#DIV/0!</v>
      </c>
    </row>
    <row r="20" spans="1:17">
      <c r="A20" s="201" t="s">
        <v>302</v>
      </c>
    </row>
    <row r="24" spans="1:17">
      <c r="A24" s="90"/>
      <c r="B24" s="90"/>
      <c r="C24" s="90"/>
      <c r="D24" s="90"/>
      <c r="E24" s="90"/>
    </row>
    <row r="25" spans="1:17" ht="13.5" customHeight="1">
      <c r="A25" s="203" t="s">
        <v>962</v>
      </c>
      <c r="B25" s="90"/>
      <c r="C25" s="90"/>
      <c r="D25" s="90"/>
      <c r="E25" s="90"/>
      <c r="I25" s="203"/>
      <c r="J25" s="203"/>
      <c r="K25" s="203"/>
      <c r="L25" s="203"/>
      <c r="M25" s="203"/>
    </row>
    <row r="26" spans="1:17" ht="23.25" customHeight="1">
      <c r="A26" s="2040"/>
      <c r="B26" s="2035" t="s">
        <v>736</v>
      </c>
      <c r="C26" s="2035" t="s">
        <v>737</v>
      </c>
      <c r="D26" s="2035" t="s">
        <v>58</v>
      </c>
      <c r="E26" s="2035" t="s">
        <v>59</v>
      </c>
      <c r="F26" s="2018" t="s">
        <v>1146</v>
      </c>
      <c r="G26" s="2018" t="s">
        <v>1144</v>
      </c>
      <c r="H26" s="2018" t="s">
        <v>738</v>
      </c>
      <c r="I26" s="2018" t="s">
        <v>1143</v>
      </c>
      <c r="J26" s="2018" t="s">
        <v>1142</v>
      </c>
      <c r="K26" s="2018" t="s">
        <v>1141</v>
      </c>
      <c r="L26" s="2018" t="s">
        <v>16</v>
      </c>
      <c r="M26" s="2018" t="s">
        <v>17</v>
      </c>
      <c r="N26" s="2018" t="s">
        <v>742</v>
      </c>
      <c r="O26" s="2021" t="s">
        <v>739</v>
      </c>
      <c r="P26" s="2021" t="s">
        <v>740</v>
      </c>
      <c r="Q26" s="2022" t="s">
        <v>929</v>
      </c>
    </row>
    <row r="27" spans="1:17" ht="23.25" customHeight="1">
      <c r="A27" s="2040"/>
      <c r="B27" s="2036"/>
      <c r="C27" s="2036"/>
      <c r="D27" s="2036"/>
      <c r="E27" s="2036"/>
      <c r="F27" s="2019"/>
      <c r="G27" s="2019"/>
      <c r="H27" s="2019"/>
      <c r="I27" s="2019"/>
      <c r="J27" s="2019"/>
      <c r="K27" s="2019"/>
      <c r="L27" s="2019"/>
      <c r="M27" s="2019"/>
      <c r="N27" s="2019"/>
      <c r="O27" s="2021"/>
      <c r="P27" s="2021"/>
      <c r="Q27" s="2022"/>
    </row>
    <row r="28" spans="1:17" ht="23.25" customHeight="1">
      <c r="A28" s="2040"/>
      <c r="B28" s="2037"/>
      <c r="C28" s="2037"/>
      <c r="D28" s="2037"/>
      <c r="E28" s="2037"/>
      <c r="F28" s="2020"/>
      <c r="G28" s="2020"/>
      <c r="H28" s="2020"/>
      <c r="I28" s="2020"/>
      <c r="J28" s="2020"/>
      <c r="K28" s="2020"/>
      <c r="L28" s="2020"/>
      <c r="M28" s="2020"/>
      <c r="N28" s="2020"/>
      <c r="O28" s="2021"/>
      <c r="P28" s="2021"/>
      <c r="Q28" s="2022"/>
    </row>
    <row r="29" spans="1:17">
      <c r="A29" s="551" t="s">
        <v>734</v>
      </c>
      <c r="B29" s="534">
        <f>【B票】!I4</f>
        <v>0</v>
      </c>
      <c r="C29" s="534">
        <f>【B票】!J4</f>
        <v>0</v>
      </c>
      <c r="D29" s="534">
        <f>【B票】!K4</f>
        <v>0</v>
      </c>
      <c r="E29" s="534">
        <f>【B票】!L4</f>
        <v>0</v>
      </c>
      <c r="F29" s="534">
        <f>【B票】!M4</f>
        <v>0</v>
      </c>
      <c r="G29" s="534">
        <f>【B票】!N4</f>
        <v>0</v>
      </c>
      <c r="H29" s="534">
        <f>【B票】!O4</f>
        <v>0</v>
      </c>
      <c r="I29" s="534">
        <f>【B票】!P4</f>
        <v>0</v>
      </c>
      <c r="J29" s="534">
        <f>【B票】!Q4</f>
        <v>0</v>
      </c>
      <c r="K29" s="534">
        <f>【B票】!R4</f>
        <v>0</v>
      </c>
      <c r="L29" s="534">
        <f>【B票】!S4</f>
        <v>0</v>
      </c>
      <c r="M29" s="534">
        <f>【B票】!T4</f>
        <v>0</v>
      </c>
      <c r="N29" s="268">
        <f>【B票】!U4</f>
        <v>0</v>
      </c>
      <c r="O29" s="268">
        <f>【B票】!V4</f>
        <v>0</v>
      </c>
      <c r="P29" s="268">
        <f>【B票】!Z4</f>
        <v>0</v>
      </c>
      <c r="Q29" s="268">
        <f>SUM(B29:P29)</f>
        <v>0</v>
      </c>
    </row>
    <row r="30" spans="1:17">
      <c r="A30" s="552" t="s">
        <v>735</v>
      </c>
      <c r="B30" s="553" t="e">
        <f>B29/$Q29*100</f>
        <v>#DIV/0!</v>
      </c>
      <c r="C30" s="553" t="e">
        <f t="shared" ref="C30:P30" si="0">C29/$Q29*100</f>
        <v>#DIV/0!</v>
      </c>
      <c r="D30" s="553" t="e">
        <f t="shared" si="0"/>
        <v>#DIV/0!</v>
      </c>
      <c r="E30" s="553" t="e">
        <f t="shared" si="0"/>
        <v>#DIV/0!</v>
      </c>
      <c r="F30" s="553" t="e">
        <f t="shared" si="0"/>
        <v>#DIV/0!</v>
      </c>
      <c r="G30" s="553" t="e">
        <f t="shared" si="0"/>
        <v>#DIV/0!</v>
      </c>
      <c r="H30" s="553" t="e">
        <f t="shared" si="0"/>
        <v>#DIV/0!</v>
      </c>
      <c r="I30" s="553" t="e">
        <f t="shared" si="0"/>
        <v>#DIV/0!</v>
      </c>
      <c r="J30" s="553" t="e">
        <f t="shared" si="0"/>
        <v>#DIV/0!</v>
      </c>
      <c r="K30" s="553" t="e">
        <f t="shared" si="0"/>
        <v>#DIV/0!</v>
      </c>
      <c r="L30" s="553" t="e">
        <f t="shared" si="0"/>
        <v>#DIV/0!</v>
      </c>
      <c r="M30" s="553" t="e">
        <f t="shared" si="0"/>
        <v>#DIV/0!</v>
      </c>
      <c r="N30" s="553" t="e">
        <f t="shared" si="0"/>
        <v>#DIV/0!</v>
      </c>
      <c r="O30" s="553" t="e">
        <f t="shared" si="0"/>
        <v>#DIV/0!</v>
      </c>
      <c r="P30" s="553" t="e">
        <f t="shared" si="0"/>
        <v>#DIV/0!</v>
      </c>
      <c r="Q30" s="271" t="e">
        <f>Q29/$Q29*100</f>
        <v>#DIV/0!</v>
      </c>
    </row>
    <row r="31" spans="1:17">
      <c r="A31" s="90" t="s">
        <v>302</v>
      </c>
      <c r="B31" s="90"/>
      <c r="C31" s="90"/>
      <c r="D31" s="90"/>
      <c r="E31" s="90"/>
    </row>
    <row r="32" spans="1:17">
      <c r="A32" s="293" t="s">
        <v>106</v>
      </c>
      <c r="B32" s="90"/>
      <c r="C32" s="90"/>
      <c r="D32" s="90"/>
      <c r="E32" s="90"/>
    </row>
    <row r="33" spans="1:17">
      <c r="A33" s="293" t="s">
        <v>107</v>
      </c>
      <c r="B33" s="90"/>
      <c r="C33" s="90"/>
      <c r="D33" s="90"/>
      <c r="E33" s="90"/>
    </row>
    <row r="35" spans="1:17" s="285" customFormat="1">
      <c r="A35" s="203" t="s">
        <v>954</v>
      </c>
    </row>
    <row r="36" spans="1:17" s="285" customFormat="1" ht="22.5" customHeight="1">
      <c r="A36" s="2023"/>
      <c r="B36" s="2035" t="s">
        <v>736</v>
      </c>
      <c r="C36" s="2035" t="s">
        <v>737</v>
      </c>
      <c r="D36" s="2035" t="s">
        <v>58</v>
      </c>
      <c r="E36" s="2035" t="s">
        <v>59</v>
      </c>
      <c r="F36" s="2018" t="s">
        <v>1146</v>
      </c>
      <c r="G36" s="2018" t="s">
        <v>1144</v>
      </c>
      <c r="H36" s="2018" t="s">
        <v>738</v>
      </c>
      <c r="I36" s="2018" t="s">
        <v>1143</v>
      </c>
      <c r="J36" s="2018" t="s">
        <v>1142</v>
      </c>
      <c r="K36" s="2018" t="s">
        <v>1141</v>
      </c>
      <c r="L36" s="2018" t="s">
        <v>16</v>
      </c>
      <c r="M36" s="2026" t="s">
        <v>955</v>
      </c>
      <c r="N36" s="2026" t="s">
        <v>956</v>
      </c>
      <c r="O36" s="2026" t="s">
        <v>4</v>
      </c>
      <c r="P36" s="2026" t="s">
        <v>646</v>
      </c>
      <c r="Q36" s="2064" t="s">
        <v>20</v>
      </c>
    </row>
    <row r="37" spans="1:17" s="285" customFormat="1" ht="22.5" customHeight="1">
      <c r="A37" s="2024"/>
      <c r="B37" s="2036"/>
      <c r="C37" s="2036"/>
      <c r="D37" s="2036"/>
      <c r="E37" s="2036"/>
      <c r="F37" s="2019"/>
      <c r="G37" s="2019"/>
      <c r="H37" s="2019"/>
      <c r="I37" s="2019"/>
      <c r="J37" s="2019"/>
      <c r="K37" s="2019"/>
      <c r="L37" s="2019"/>
      <c r="M37" s="2027"/>
      <c r="N37" s="2027"/>
      <c r="O37" s="2027"/>
      <c r="P37" s="2027"/>
      <c r="Q37" s="2065"/>
    </row>
    <row r="38" spans="1:17" s="285" customFormat="1" ht="22.5" customHeight="1">
      <c r="A38" s="2025"/>
      <c r="B38" s="2037"/>
      <c r="C38" s="2037"/>
      <c r="D38" s="2037"/>
      <c r="E38" s="2037"/>
      <c r="F38" s="2020"/>
      <c r="G38" s="2020"/>
      <c r="H38" s="2020"/>
      <c r="I38" s="2020"/>
      <c r="J38" s="2020"/>
      <c r="K38" s="2020"/>
      <c r="L38" s="2020"/>
      <c r="M38" s="2028"/>
      <c r="N38" s="2028"/>
      <c r="O38" s="2028"/>
      <c r="P38" s="2028"/>
      <c r="Q38" s="2066"/>
    </row>
    <row r="39" spans="1:17" s="285" customFormat="1">
      <c r="A39" s="706" t="s">
        <v>957</v>
      </c>
      <c r="B39" s="539">
        <f>【B票】!I27</f>
        <v>0</v>
      </c>
      <c r="C39" s="539">
        <f>【B票】!J27</f>
        <v>0</v>
      </c>
      <c r="D39" s="539">
        <f>【B票】!K27</f>
        <v>0</v>
      </c>
      <c r="E39" s="539">
        <f>【B票】!L27</f>
        <v>0</v>
      </c>
      <c r="F39" s="539">
        <f>【B票】!M27</f>
        <v>0</v>
      </c>
      <c r="G39" s="539">
        <f>【B票】!N27</f>
        <v>0</v>
      </c>
      <c r="H39" s="539">
        <f>【B票】!O27</f>
        <v>0</v>
      </c>
      <c r="I39" s="539">
        <f>【B票】!P27</f>
        <v>0</v>
      </c>
      <c r="J39" s="539">
        <f>【B票】!Q27</f>
        <v>0</v>
      </c>
      <c r="K39" s="539">
        <f>【B票】!R27</f>
        <v>0</v>
      </c>
      <c r="L39" s="539">
        <f>【B票】!S27</f>
        <v>0</v>
      </c>
      <c r="M39" s="539">
        <f>【B票】!T27</f>
        <v>0</v>
      </c>
      <c r="N39" s="539">
        <f>【B票】!U27</f>
        <v>0</v>
      </c>
      <c r="O39" s="539">
        <f>【B票】!V27</f>
        <v>0</v>
      </c>
      <c r="P39" s="539">
        <f>【B票】!Z27</f>
        <v>0</v>
      </c>
      <c r="Q39" s="539">
        <f>SUM(B39:P39)</f>
        <v>0</v>
      </c>
    </row>
    <row r="40" spans="1:17" s="285" customFormat="1">
      <c r="A40" s="707" t="s">
        <v>958</v>
      </c>
      <c r="B40" s="592" t="e">
        <f t="shared" ref="B40:G40" si="1">B39/$Q39*100</f>
        <v>#DIV/0!</v>
      </c>
      <c r="C40" s="592" t="e">
        <f t="shared" si="1"/>
        <v>#DIV/0!</v>
      </c>
      <c r="D40" s="592" t="e">
        <f t="shared" si="1"/>
        <v>#DIV/0!</v>
      </c>
      <c r="E40" s="592" t="e">
        <f t="shared" si="1"/>
        <v>#DIV/0!</v>
      </c>
      <c r="F40" s="592" t="e">
        <f t="shared" si="1"/>
        <v>#DIV/0!</v>
      </c>
      <c r="G40" s="592" t="e">
        <f t="shared" si="1"/>
        <v>#DIV/0!</v>
      </c>
      <c r="H40" s="592" t="e">
        <f>H39/$Q39*100</f>
        <v>#DIV/0!</v>
      </c>
      <c r="I40" s="592" t="e">
        <f>I39/$Q39*100</f>
        <v>#DIV/0!</v>
      </c>
      <c r="J40" s="592" t="e">
        <f>J39/$Q39*100</f>
        <v>#DIV/0!</v>
      </c>
      <c r="K40" s="592" t="e">
        <f>K39/$Q39*100</f>
        <v>#DIV/0!</v>
      </c>
      <c r="L40" s="592" t="e">
        <f t="shared" ref="L40:Q40" si="2">L39/$Q39*100</f>
        <v>#DIV/0!</v>
      </c>
      <c r="M40" s="592" t="e">
        <f t="shared" si="2"/>
        <v>#DIV/0!</v>
      </c>
      <c r="N40" s="592" t="e">
        <f t="shared" si="2"/>
        <v>#DIV/0!</v>
      </c>
      <c r="O40" s="592" t="e">
        <f t="shared" si="2"/>
        <v>#DIV/0!</v>
      </c>
      <c r="P40" s="592" t="e">
        <f t="shared" si="2"/>
        <v>#DIV/0!</v>
      </c>
      <c r="Q40" s="592" t="e">
        <f t="shared" si="2"/>
        <v>#DIV/0!</v>
      </c>
    </row>
    <row r="41" spans="1:17" s="285" customFormat="1">
      <c r="A41" s="593" t="s">
        <v>959</v>
      </c>
      <c r="B41" s="593"/>
      <c r="C41" s="593"/>
      <c r="D41" s="593"/>
      <c r="E41" s="593"/>
      <c r="F41" s="593"/>
      <c r="G41" s="593"/>
      <c r="H41" s="593"/>
      <c r="I41" s="593"/>
      <c r="J41" s="593"/>
      <c r="K41" s="593"/>
      <c r="L41" s="593"/>
      <c r="M41" s="593"/>
    </row>
    <row r="42" spans="1:17" s="285" customFormat="1">
      <c r="A42" s="293" t="s">
        <v>960</v>
      </c>
    </row>
    <row r="43" spans="1:17" s="285" customFormat="1">
      <c r="A43" s="293" t="s">
        <v>961</v>
      </c>
    </row>
    <row r="44" spans="1:17" s="285" customFormat="1">
      <c r="A44" s="293"/>
    </row>
    <row r="45" spans="1:17" s="285" customFormat="1">
      <c r="A45" s="201" t="s">
        <v>1410</v>
      </c>
    </row>
    <row r="46" spans="1:17" s="285" customFormat="1">
      <c r="A46" s="203" t="s">
        <v>1411</v>
      </c>
      <c r="B46" s="90"/>
      <c r="C46" s="90"/>
      <c r="D46" s="90"/>
      <c r="E46" s="90"/>
      <c r="F46" s="201"/>
      <c r="G46" s="201"/>
      <c r="H46" s="201"/>
      <c r="I46" s="203"/>
      <c r="J46" s="203"/>
      <c r="K46" s="203"/>
      <c r="L46" s="203"/>
      <c r="M46" s="203"/>
      <c r="N46" s="201"/>
      <c r="O46" s="201"/>
      <c r="P46" s="201"/>
      <c r="Q46" s="201"/>
    </row>
    <row r="47" spans="1:17" s="285" customFormat="1" ht="12" customHeight="1">
      <c r="A47" s="2023"/>
      <c r="B47" s="2026" t="s">
        <v>1428</v>
      </c>
      <c r="C47" s="2026" t="s">
        <v>1429</v>
      </c>
      <c r="D47" s="2026" t="s">
        <v>1528</v>
      </c>
      <c r="E47" s="2026" t="s">
        <v>1430</v>
      </c>
      <c r="F47" s="2018" t="s">
        <v>1431</v>
      </c>
      <c r="G47" s="2018" t="s">
        <v>1432</v>
      </c>
      <c r="H47" s="2018" t="s">
        <v>1433</v>
      </c>
      <c r="I47" s="2018" t="s">
        <v>1434</v>
      </c>
      <c r="J47" s="2018" t="s">
        <v>1435</v>
      </c>
      <c r="K47" s="2018" t="s">
        <v>1436</v>
      </c>
      <c r="L47" s="2018" t="s">
        <v>1437</v>
      </c>
      <c r="M47" s="2018" t="s">
        <v>1438</v>
      </c>
      <c r="N47" s="2018" t="s">
        <v>1439</v>
      </c>
      <c r="O47" s="2021" t="s">
        <v>701</v>
      </c>
      <c r="P47" s="2022" t="s">
        <v>20</v>
      </c>
    </row>
    <row r="48" spans="1:17" s="285" customFormat="1">
      <c r="A48" s="2024"/>
      <c r="B48" s="2027"/>
      <c r="C48" s="2027"/>
      <c r="D48" s="2027"/>
      <c r="E48" s="2027"/>
      <c r="F48" s="2019"/>
      <c r="G48" s="2019"/>
      <c r="H48" s="2019"/>
      <c r="I48" s="2019"/>
      <c r="J48" s="2019"/>
      <c r="K48" s="2019"/>
      <c r="L48" s="2019"/>
      <c r="M48" s="2019"/>
      <c r="N48" s="2019"/>
      <c r="O48" s="2021"/>
      <c r="P48" s="2022"/>
    </row>
    <row r="49" spans="1:23" s="285" customFormat="1">
      <c r="A49" s="2025"/>
      <c r="B49" s="2028"/>
      <c r="C49" s="2028"/>
      <c r="D49" s="2028"/>
      <c r="E49" s="2028"/>
      <c r="F49" s="2020"/>
      <c r="G49" s="2020"/>
      <c r="H49" s="2020"/>
      <c r="I49" s="2020"/>
      <c r="J49" s="2020"/>
      <c r="K49" s="2020"/>
      <c r="L49" s="2020"/>
      <c r="M49" s="2020"/>
      <c r="N49" s="2020"/>
      <c r="O49" s="2021"/>
      <c r="P49" s="2022"/>
    </row>
    <row r="50" spans="1:23" s="285" customFormat="1">
      <c r="A50" s="706" t="s">
        <v>957</v>
      </c>
      <c r="B50" s="539">
        <f>【B票】!AC4</f>
        <v>0</v>
      </c>
      <c r="C50" s="539">
        <f>【B票】!AC5</f>
        <v>0</v>
      </c>
      <c r="D50" s="539">
        <f>【B票】!AC6</f>
        <v>0</v>
      </c>
      <c r="E50" s="539">
        <f>【B票】!AC7</f>
        <v>0</v>
      </c>
      <c r="F50" s="539">
        <f>【B票】!AC8</f>
        <v>0</v>
      </c>
      <c r="G50" s="539">
        <f>【B票】!AC9</f>
        <v>0</v>
      </c>
      <c r="H50" s="539">
        <f>【B票】!AC10</f>
        <v>0</v>
      </c>
      <c r="I50" s="539">
        <f>【B票】!AC11</f>
        <v>0</v>
      </c>
      <c r="J50" s="539">
        <f>【B票】!AC12</f>
        <v>0</v>
      </c>
      <c r="K50" s="539">
        <f>【B票】!AC13</f>
        <v>0</v>
      </c>
      <c r="L50" s="539">
        <f>【B票】!AC14</f>
        <v>0</v>
      </c>
      <c r="M50" s="539">
        <f>【B票】!AC15</f>
        <v>0</v>
      </c>
      <c r="N50" s="539">
        <f>【B票】!AC16</f>
        <v>0</v>
      </c>
      <c r="O50" s="539">
        <f>【B票】!AC17</f>
        <v>0</v>
      </c>
      <c r="P50" s="268">
        <f>SUM(B50:O50)</f>
        <v>0</v>
      </c>
    </row>
    <row r="51" spans="1:23" s="285" customFormat="1">
      <c r="A51" s="707" t="s">
        <v>958</v>
      </c>
      <c r="B51" s="271" t="e">
        <f t="shared" ref="B51:P51" si="3">B50/$P50*100</f>
        <v>#DIV/0!</v>
      </c>
      <c r="C51" s="271" t="e">
        <f t="shared" si="3"/>
        <v>#DIV/0!</v>
      </c>
      <c r="D51" s="271" t="e">
        <f t="shared" si="3"/>
        <v>#DIV/0!</v>
      </c>
      <c r="E51" s="271" t="e">
        <f t="shared" si="3"/>
        <v>#DIV/0!</v>
      </c>
      <c r="F51" s="271" t="e">
        <f t="shared" si="3"/>
        <v>#DIV/0!</v>
      </c>
      <c r="G51" s="271" t="e">
        <f t="shared" si="3"/>
        <v>#DIV/0!</v>
      </c>
      <c r="H51" s="271" t="e">
        <f t="shared" si="3"/>
        <v>#DIV/0!</v>
      </c>
      <c r="I51" s="271" t="e">
        <f t="shared" si="3"/>
        <v>#DIV/0!</v>
      </c>
      <c r="J51" s="271" t="e">
        <f t="shared" si="3"/>
        <v>#DIV/0!</v>
      </c>
      <c r="K51" s="271" t="e">
        <f t="shared" si="3"/>
        <v>#DIV/0!</v>
      </c>
      <c r="L51" s="271" t="e">
        <f t="shared" si="3"/>
        <v>#DIV/0!</v>
      </c>
      <c r="M51" s="271" t="e">
        <f t="shared" si="3"/>
        <v>#DIV/0!</v>
      </c>
      <c r="N51" s="271" t="e">
        <f t="shared" si="3"/>
        <v>#DIV/0!</v>
      </c>
      <c r="O51" s="271" t="e">
        <f t="shared" si="3"/>
        <v>#DIV/0!</v>
      </c>
      <c r="P51" s="271" t="e">
        <f t="shared" si="3"/>
        <v>#DIV/0!</v>
      </c>
      <c r="W51" s="1095"/>
    </row>
    <row r="52" spans="1:23" s="285" customFormat="1">
      <c r="A52" s="293"/>
      <c r="V52" s="201"/>
      <c r="W52" s="1095"/>
    </row>
    <row r="53" spans="1:23" s="285" customFormat="1">
      <c r="A53" s="201" t="s">
        <v>5486</v>
      </c>
      <c r="B53" s="90"/>
      <c r="C53" s="90"/>
      <c r="D53" s="90"/>
      <c r="E53" s="90"/>
      <c r="F53" s="201"/>
      <c r="G53" s="201"/>
      <c r="H53" s="201"/>
      <c r="I53" s="201"/>
      <c r="J53" s="201"/>
      <c r="K53" s="201"/>
      <c r="L53" s="201"/>
      <c r="M53" s="201"/>
      <c r="N53" s="201"/>
      <c r="O53" s="201"/>
      <c r="P53" s="201"/>
      <c r="Q53" s="201"/>
      <c r="V53" s="201"/>
      <c r="W53" s="1095"/>
    </row>
    <row r="54" spans="1:23" s="285" customFormat="1">
      <c r="A54" s="285" t="s">
        <v>5480</v>
      </c>
    </row>
    <row r="55" spans="1:23" s="285" customFormat="1" ht="16.5" customHeight="1">
      <c r="A55" s="2129"/>
      <c r="B55" s="2128" t="s">
        <v>5487</v>
      </c>
      <c r="C55" s="2128"/>
      <c r="D55" s="2128"/>
      <c r="E55" s="2128" t="s">
        <v>5488</v>
      </c>
      <c r="F55" s="2128"/>
      <c r="G55" s="2128" t="s">
        <v>5489</v>
      </c>
      <c r="H55" s="2128"/>
      <c r="I55" s="2128"/>
      <c r="J55" s="2128" t="s">
        <v>5490</v>
      </c>
      <c r="K55" s="2128"/>
      <c r="L55" s="2128" t="s">
        <v>5491</v>
      </c>
      <c r="M55" s="2128"/>
      <c r="N55" s="2128" t="s">
        <v>5492</v>
      </c>
      <c r="O55" s="2128"/>
    </row>
    <row r="56" spans="1:23" s="285" customFormat="1" ht="16.5" customHeight="1">
      <c r="A56" s="2129"/>
      <c r="B56" s="2045" t="s">
        <v>5487</v>
      </c>
      <c r="C56" s="2045" t="s">
        <v>5494</v>
      </c>
      <c r="D56" s="2045" t="s">
        <v>5495</v>
      </c>
      <c r="E56" s="2045" t="s">
        <v>5488</v>
      </c>
      <c r="F56" s="2045" t="s">
        <v>5496</v>
      </c>
      <c r="G56" s="2045" t="s">
        <v>5526</v>
      </c>
      <c r="H56" s="2045" t="s">
        <v>5497</v>
      </c>
      <c r="I56" s="2045" t="s">
        <v>5496</v>
      </c>
      <c r="J56" s="2045" t="s">
        <v>5490</v>
      </c>
      <c r="K56" s="2045" t="s">
        <v>5496</v>
      </c>
      <c r="L56" s="2045" t="s">
        <v>5491</v>
      </c>
      <c r="M56" s="2045" t="s">
        <v>5496</v>
      </c>
      <c r="N56" s="2045" t="s">
        <v>5492</v>
      </c>
      <c r="O56" s="2045" t="s">
        <v>5496</v>
      </c>
      <c r="P56" s="1134"/>
      <c r="Q56" s="1135"/>
      <c r="R56" s="2122"/>
    </row>
    <row r="57" spans="1:23" s="285" customFormat="1" ht="16.5" customHeight="1">
      <c r="A57" s="2129"/>
      <c r="B57" s="2046"/>
      <c r="C57" s="2046"/>
      <c r="D57" s="2046"/>
      <c r="E57" s="2046"/>
      <c r="F57" s="2046"/>
      <c r="G57" s="2046"/>
      <c r="H57" s="2046"/>
      <c r="I57" s="2046"/>
      <c r="J57" s="2046"/>
      <c r="K57" s="2046"/>
      <c r="L57" s="2046"/>
      <c r="M57" s="2046"/>
      <c r="N57" s="2046"/>
      <c r="O57" s="2046"/>
      <c r="P57" s="1134"/>
      <c r="Q57" s="1135"/>
      <c r="R57" s="2122"/>
    </row>
    <row r="58" spans="1:23" s="285" customFormat="1" ht="16.5" customHeight="1">
      <c r="A58" s="2130"/>
      <c r="B58" s="2047"/>
      <c r="C58" s="2047"/>
      <c r="D58" s="2047"/>
      <c r="E58" s="2047"/>
      <c r="F58" s="2047"/>
      <c r="G58" s="2047"/>
      <c r="H58" s="2047"/>
      <c r="I58" s="2047"/>
      <c r="J58" s="2047"/>
      <c r="K58" s="2047"/>
      <c r="L58" s="2047"/>
      <c r="M58" s="2047"/>
      <c r="N58" s="2047"/>
      <c r="O58" s="2047"/>
      <c r="P58" s="1134"/>
      <c r="Q58" s="1135"/>
      <c r="R58" s="2122"/>
    </row>
    <row r="59" spans="1:23" s="285" customFormat="1">
      <c r="A59" s="551" t="s">
        <v>734</v>
      </c>
      <c r="B59" s="1136">
        <f>【B票】!AD4</f>
        <v>0</v>
      </c>
      <c r="C59" s="1136">
        <f>【B票】!AD5</f>
        <v>0</v>
      </c>
      <c r="D59" s="1136">
        <f>【B票】!AD6</f>
        <v>0</v>
      </c>
      <c r="E59" s="1136">
        <f>【B票】!AD7</f>
        <v>0</v>
      </c>
      <c r="F59" s="1136">
        <f>【B票】!AD8</f>
        <v>0</v>
      </c>
      <c r="G59" s="1136">
        <f>【B票】!AD9</f>
        <v>0</v>
      </c>
      <c r="H59" s="1136">
        <f>【B票】!AD10</f>
        <v>0</v>
      </c>
      <c r="I59" s="1136">
        <f>【B票】!AD11</f>
        <v>0</v>
      </c>
      <c r="J59" s="1136">
        <f>【B票】!AD12</f>
        <v>0</v>
      </c>
      <c r="K59" s="1136">
        <f>【B票】!AD13</f>
        <v>0</v>
      </c>
      <c r="L59" s="1136">
        <f>【B票】!AD14</f>
        <v>0</v>
      </c>
      <c r="M59" s="1136">
        <f>【B票】!AD15</f>
        <v>0</v>
      </c>
      <c r="N59" s="1137">
        <f>【B票】!AD16</f>
        <v>0</v>
      </c>
      <c r="O59" s="1137">
        <f>【B票】!AD17</f>
        <v>0</v>
      </c>
      <c r="P59" s="1138"/>
      <c r="Q59" s="1135"/>
      <c r="R59" s="1139"/>
    </row>
    <row r="60" spans="1:23" s="285" customFormat="1">
      <c r="A60" s="552" t="s">
        <v>735</v>
      </c>
      <c r="B60" s="1140" t="e">
        <f>B59/$R77*100</f>
        <v>#DIV/0!</v>
      </c>
      <c r="C60" s="1140" t="e">
        <f t="shared" ref="C60:O60" si="4">C59/$R77*100</f>
        <v>#DIV/0!</v>
      </c>
      <c r="D60" s="1140" t="e">
        <f t="shared" si="4"/>
        <v>#DIV/0!</v>
      </c>
      <c r="E60" s="1140" t="e">
        <f t="shared" si="4"/>
        <v>#DIV/0!</v>
      </c>
      <c r="F60" s="1140" t="e">
        <f t="shared" si="4"/>
        <v>#DIV/0!</v>
      </c>
      <c r="G60" s="1140" t="e">
        <f t="shared" si="4"/>
        <v>#DIV/0!</v>
      </c>
      <c r="H60" s="1140" t="e">
        <f t="shared" si="4"/>
        <v>#DIV/0!</v>
      </c>
      <c r="I60" s="1140" t="e">
        <f t="shared" si="4"/>
        <v>#DIV/0!</v>
      </c>
      <c r="J60" s="1140" t="e">
        <f t="shared" si="4"/>
        <v>#DIV/0!</v>
      </c>
      <c r="K60" s="1140" t="e">
        <f t="shared" si="4"/>
        <v>#DIV/0!</v>
      </c>
      <c r="L60" s="1140" t="e">
        <f t="shared" si="4"/>
        <v>#DIV/0!</v>
      </c>
      <c r="M60" s="1140" t="e">
        <f t="shared" si="4"/>
        <v>#DIV/0!</v>
      </c>
      <c r="N60" s="1140" t="e">
        <f t="shared" si="4"/>
        <v>#DIV/0!</v>
      </c>
      <c r="O60" s="1140" t="e">
        <f t="shared" si="4"/>
        <v>#DIV/0!</v>
      </c>
      <c r="P60" s="1141"/>
      <c r="Q60" s="1135"/>
      <c r="R60" s="1142"/>
    </row>
    <row r="61" spans="1:23" s="285" customFormat="1" ht="16.5" customHeight="1">
      <c r="A61" s="2131"/>
      <c r="B61" s="2137" t="s">
        <v>1433</v>
      </c>
      <c r="C61" s="2138"/>
      <c r="D61" s="2139"/>
      <c r="E61" s="2137" t="s">
        <v>1434</v>
      </c>
      <c r="F61" s="2139"/>
      <c r="G61" s="2137" t="s">
        <v>1435</v>
      </c>
      <c r="H61" s="2139"/>
      <c r="I61" s="2137" t="s">
        <v>1436</v>
      </c>
      <c r="J61" s="2138"/>
      <c r="K61" s="2139"/>
      <c r="L61" s="1154"/>
      <c r="M61" s="1155"/>
      <c r="N61" s="1155"/>
      <c r="O61" s="1155"/>
      <c r="P61" s="1148"/>
      <c r="Q61" s="1135"/>
      <c r="R61" s="1142"/>
    </row>
    <row r="62" spans="1:23" s="285" customFormat="1" ht="16.5" customHeight="1">
      <c r="A62" s="2132"/>
      <c r="B62" s="2045" t="s">
        <v>5498</v>
      </c>
      <c r="C62" s="2045" t="s">
        <v>5499</v>
      </c>
      <c r="D62" s="2045" t="s">
        <v>5496</v>
      </c>
      <c r="E62" s="2045" t="s">
        <v>5500</v>
      </c>
      <c r="F62" s="2045" t="s">
        <v>5496</v>
      </c>
      <c r="G62" s="2045" t="s">
        <v>5501</v>
      </c>
      <c r="H62" s="2045" t="s">
        <v>5496</v>
      </c>
      <c r="I62" s="2045" t="s">
        <v>5502</v>
      </c>
      <c r="J62" s="2045" t="s">
        <v>5503</v>
      </c>
      <c r="K62" s="2125" t="s">
        <v>5496</v>
      </c>
      <c r="L62" s="1149"/>
      <c r="M62" s="1150"/>
      <c r="N62" s="1150"/>
      <c r="O62" s="1150"/>
      <c r="P62" s="1143"/>
      <c r="Q62" s="1135"/>
      <c r="R62" s="2122"/>
    </row>
    <row r="63" spans="1:23" s="285" customFormat="1" ht="16.5" customHeight="1">
      <c r="A63" s="2132"/>
      <c r="B63" s="2046"/>
      <c r="C63" s="2046"/>
      <c r="D63" s="2046"/>
      <c r="E63" s="2046"/>
      <c r="F63" s="2046"/>
      <c r="G63" s="2046"/>
      <c r="H63" s="2046"/>
      <c r="I63" s="2046"/>
      <c r="J63" s="2046"/>
      <c r="K63" s="2126"/>
      <c r="L63" s="1134"/>
      <c r="M63" s="1143"/>
      <c r="N63" s="1143"/>
      <c r="O63" s="1143"/>
      <c r="P63" s="1143"/>
      <c r="Q63" s="1135"/>
      <c r="R63" s="2122"/>
    </row>
    <row r="64" spans="1:23" s="285" customFormat="1" ht="16.5" customHeight="1">
      <c r="A64" s="2133"/>
      <c r="B64" s="2047"/>
      <c r="C64" s="2047"/>
      <c r="D64" s="2047"/>
      <c r="E64" s="2047"/>
      <c r="F64" s="2047"/>
      <c r="G64" s="2047"/>
      <c r="H64" s="2047"/>
      <c r="I64" s="2047"/>
      <c r="J64" s="2047"/>
      <c r="K64" s="2127"/>
      <c r="L64" s="1134"/>
      <c r="M64" s="1143"/>
      <c r="N64" s="1143"/>
      <c r="O64" s="1143"/>
      <c r="P64" s="1143"/>
      <c r="Q64" s="1135"/>
      <c r="R64" s="2122"/>
    </row>
    <row r="65" spans="1:18" s="285" customFormat="1">
      <c r="A65" s="551" t="s">
        <v>734</v>
      </c>
      <c r="B65" s="1136">
        <f>【B票】!AD18</f>
        <v>0</v>
      </c>
      <c r="C65" s="1136">
        <f>【B票】!AD19</f>
        <v>0</v>
      </c>
      <c r="D65" s="1136">
        <f>【B票】!AD20</f>
        <v>0</v>
      </c>
      <c r="E65" s="1136">
        <f>【B票】!AD21</f>
        <v>0</v>
      </c>
      <c r="F65" s="1136">
        <f>【B票】!AD22</f>
        <v>0</v>
      </c>
      <c r="G65" s="1136">
        <f>【B票】!AE4</f>
        <v>0</v>
      </c>
      <c r="H65" s="1136">
        <f>【B票】!AE5</f>
        <v>0</v>
      </c>
      <c r="I65" s="1136">
        <f>【B票】!AE6</f>
        <v>0</v>
      </c>
      <c r="J65" s="1136">
        <f>【B票】!AE7</f>
        <v>0</v>
      </c>
      <c r="K65" s="1136">
        <f>【B票】!AE8</f>
        <v>0</v>
      </c>
      <c r="L65" s="1144"/>
      <c r="M65" s="1145"/>
      <c r="N65" s="1139"/>
      <c r="O65" s="1139"/>
      <c r="P65" s="1139"/>
      <c r="Q65" s="1135"/>
      <c r="R65" s="1139"/>
    </row>
    <row r="66" spans="1:18" s="285" customFormat="1">
      <c r="A66" s="552" t="s">
        <v>735</v>
      </c>
      <c r="B66" s="1140" t="e">
        <f>B65/$R77*100</f>
        <v>#DIV/0!</v>
      </c>
      <c r="C66" s="1140" t="e">
        <f t="shared" ref="C66:J66" si="5">C65/$R77*100</f>
        <v>#DIV/0!</v>
      </c>
      <c r="D66" s="1140" t="e">
        <f t="shared" si="5"/>
        <v>#DIV/0!</v>
      </c>
      <c r="E66" s="1140" t="e">
        <f t="shared" si="5"/>
        <v>#DIV/0!</v>
      </c>
      <c r="F66" s="1140" t="e">
        <f t="shared" si="5"/>
        <v>#DIV/0!</v>
      </c>
      <c r="G66" s="1140" t="e">
        <f t="shared" si="5"/>
        <v>#DIV/0!</v>
      </c>
      <c r="H66" s="1140" t="e">
        <f t="shared" si="5"/>
        <v>#DIV/0!</v>
      </c>
      <c r="I66" s="1140" t="e">
        <f t="shared" si="5"/>
        <v>#DIV/0!</v>
      </c>
      <c r="J66" s="1140" t="e">
        <f t="shared" si="5"/>
        <v>#DIV/0!</v>
      </c>
      <c r="K66" s="1140" t="e">
        <f>K65/$R77*100</f>
        <v>#DIV/0!</v>
      </c>
      <c r="L66" s="1146"/>
      <c r="M66" s="1147"/>
      <c r="N66" s="1148"/>
      <c r="O66" s="1148"/>
      <c r="P66" s="1148"/>
      <c r="Q66" s="1135"/>
      <c r="R66" s="1142"/>
    </row>
    <row r="67" spans="1:18" s="285" customFormat="1" ht="16.5" customHeight="1">
      <c r="A67" s="2131"/>
      <c r="B67" s="2137" t="s">
        <v>1437</v>
      </c>
      <c r="C67" s="2138"/>
      <c r="D67" s="2138"/>
      <c r="E67" s="2138"/>
      <c r="F67" s="2138"/>
      <c r="G67" s="2138"/>
      <c r="H67" s="2138"/>
      <c r="I67" s="2138"/>
      <c r="J67" s="2138"/>
      <c r="K67" s="2138"/>
      <c r="L67" s="2138"/>
      <c r="M67" s="2139"/>
      <c r="N67" s="1148"/>
      <c r="O67" s="1148"/>
      <c r="P67" s="1148"/>
      <c r="Q67" s="1135"/>
      <c r="R67" s="1142"/>
    </row>
    <row r="68" spans="1:18" s="285" customFormat="1" ht="16.5" customHeight="1">
      <c r="A68" s="2132"/>
      <c r="B68" s="2045" t="s">
        <v>5504</v>
      </c>
      <c r="C68" s="2045" t="s">
        <v>5505</v>
      </c>
      <c r="D68" s="2045" t="s">
        <v>5506</v>
      </c>
      <c r="E68" s="2045" t="s">
        <v>5507</v>
      </c>
      <c r="F68" s="2045" t="s">
        <v>5508</v>
      </c>
      <c r="G68" s="2045" t="s">
        <v>5509</v>
      </c>
      <c r="H68" s="2045" t="s">
        <v>5510</v>
      </c>
      <c r="I68" s="2045" t="s">
        <v>5511</v>
      </c>
      <c r="J68" s="2045" t="s">
        <v>5512</v>
      </c>
      <c r="K68" s="2045" t="s">
        <v>5513</v>
      </c>
      <c r="L68" s="2045" t="s">
        <v>439</v>
      </c>
      <c r="M68" s="2045" t="s">
        <v>5496</v>
      </c>
      <c r="N68" s="1149"/>
      <c r="O68" s="1150"/>
      <c r="P68" s="1143"/>
      <c r="Q68" s="1135"/>
      <c r="R68" s="2122"/>
    </row>
    <row r="69" spans="1:18" s="285" customFormat="1" ht="16.5" customHeight="1">
      <c r="A69" s="2132"/>
      <c r="B69" s="2046"/>
      <c r="C69" s="2046"/>
      <c r="D69" s="2046"/>
      <c r="E69" s="2046"/>
      <c r="F69" s="2046"/>
      <c r="G69" s="2046"/>
      <c r="H69" s="2046"/>
      <c r="I69" s="2046"/>
      <c r="J69" s="2046"/>
      <c r="K69" s="2046"/>
      <c r="L69" s="2046"/>
      <c r="M69" s="2046"/>
      <c r="N69" s="1134"/>
      <c r="O69" s="1143"/>
      <c r="P69" s="1143"/>
      <c r="Q69" s="1135"/>
      <c r="R69" s="2122"/>
    </row>
    <row r="70" spans="1:18" s="285" customFormat="1" ht="16.5" customHeight="1">
      <c r="A70" s="2133"/>
      <c r="B70" s="2047"/>
      <c r="C70" s="2047"/>
      <c r="D70" s="2047"/>
      <c r="E70" s="2047"/>
      <c r="F70" s="2047"/>
      <c r="G70" s="2047"/>
      <c r="H70" s="2047"/>
      <c r="I70" s="2047"/>
      <c r="J70" s="2047"/>
      <c r="K70" s="2047"/>
      <c r="L70" s="2047"/>
      <c r="M70" s="2047"/>
      <c r="N70" s="1134"/>
      <c r="O70" s="1143"/>
      <c r="P70" s="1143"/>
      <c r="Q70" s="1135"/>
      <c r="R70" s="2122"/>
    </row>
    <row r="71" spans="1:18" s="285" customFormat="1">
      <c r="A71" s="551" t="s">
        <v>734</v>
      </c>
      <c r="B71" s="1136">
        <f>【B票】!AE9</f>
        <v>0</v>
      </c>
      <c r="C71" s="1136">
        <f>【B票】!AE10</f>
        <v>0</v>
      </c>
      <c r="D71" s="1136">
        <f>【B票】!AE11</f>
        <v>0</v>
      </c>
      <c r="E71" s="1136">
        <f>【B票】!AE12</f>
        <v>0</v>
      </c>
      <c r="F71" s="1136">
        <f>【B票】!AE13</f>
        <v>0</v>
      </c>
      <c r="G71" s="1136">
        <f>【B票】!AE14</f>
        <v>0</v>
      </c>
      <c r="H71" s="1136">
        <f>【B票】!AE15</f>
        <v>0</v>
      </c>
      <c r="I71" s="1136">
        <f>【B票】!AE16</f>
        <v>0</v>
      </c>
      <c r="J71" s="1136">
        <f>【B票】!AE17</f>
        <v>0</v>
      </c>
      <c r="K71" s="1136">
        <f>【B票】!AE18</f>
        <v>0</v>
      </c>
      <c r="L71" s="1136">
        <f>【B票】!AE19</f>
        <v>0</v>
      </c>
      <c r="M71" s="1136">
        <f>【B票】!AE20</f>
        <v>0</v>
      </c>
      <c r="N71" s="1138"/>
      <c r="O71" s="1139"/>
      <c r="P71" s="1139"/>
      <c r="Q71" s="1135"/>
      <c r="R71" s="1139"/>
    </row>
    <row r="72" spans="1:18" s="285" customFormat="1">
      <c r="A72" s="552" t="s">
        <v>735</v>
      </c>
      <c r="B72" s="1140" t="e">
        <f>B71/$R77*100</f>
        <v>#DIV/0!</v>
      </c>
      <c r="C72" s="1140" t="e">
        <f t="shared" ref="C72:L72" si="6">C71/$R77*100</f>
        <v>#DIV/0!</v>
      </c>
      <c r="D72" s="1140" t="e">
        <f t="shared" si="6"/>
        <v>#DIV/0!</v>
      </c>
      <c r="E72" s="1140" t="e">
        <f t="shared" si="6"/>
        <v>#DIV/0!</v>
      </c>
      <c r="F72" s="1140" t="e">
        <f t="shared" si="6"/>
        <v>#DIV/0!</v>
      </c>
      <c r="G72" s="1140" t="e">
        <f t="shared" si="6"/>
        <v>#DIV/0!</v>
      </c>
      <c r="H72" s="1140" t="e">
        <f t="shared" si="6"/>
        <v>#DIV/0!</v>
      </c>
      <c r="I72" s="1140" t="e">
        <f t="shared" si="6"/>
        <v>#DIV/0!</v>
      </c>
      <c r="J72" s="1140" t="e">
        <f t="shared" si="6"/>
        <v>#DIV/0!</v>
      </c>
      <c r="K72" s="1140" t="e">
        <f t="shared" si="6"/>
        <v>#DIV/0!</v>
      </c>
      <c r="L72" s="1140" t="e">
        <f t="shared" si="6"/>
        <v>#DIV/0!</v>
      </c>
      <c r="M72" s="1140" t="e">
        <f>M71/$R77*100</f>
        <v>#DIV/0!</v>
      </c>
      <c r="N72" s="1146"/>
      <c r="O72" s="1147"/>
      <c r="P72" s="1147"/>
      <c r="Q72" s="1151"/>
      <c r="R72" s="1152"/>
    </row>
    <row r="73" spans="1:18" s="285" customFormat="1" ht="16.5" customHeight="1">
      <c r="A73" s="2131"/>
      <c r="B73" s="2137" t="s">
        <v>1438</v>
      </c>
      <c r="C73" s="2138"/>
      <c r="D73" s="2138"/>
      <c r="E73" s="2138"/>
      <c r="F73" s="2138"/>
      <c r="G73" s="2138"/>
      <c r="H73" s="2139"/>
      <c r="I73" s="2137" t="s">
        <v>5493</v>
      </c>
      <c r="J73" s="2138"/>
      <c r="K73" s="2138"/>
      <c r="L73" s="2139"/>
      <c r="M73" s="2137" t="s">
        <v>4</v>
      </c>
      <c r="N73" s="2138"/>
      <c r="O73" s="2138"/>
      <c r="P73" s="2138"/>
      <c r="Q73" s="2138"/>
      <c r="R73" s="2147" t="s">
        <v>929</v>
      </c>
    </row>
    <row r="74" spans="1:18" s="285" customFormat="1" ht="16.5" customHeight="1">
      <c r="A74" s="2132"/>
      <c r="B74" s="2045" t="s">
        <v>5514</v>
      </c>
      <c r="C74" s="2045" t="s">
        <v>5515</v>
      </c>
      <c r="D74" s="2045" t="s">
        <v>5516</v>
      </c>
      <c r="E74" s="2045" t="s">
        <v>5517</v>
      </c>
      <c r="F74" s="2045" t="s">
        <v>5518</v>
      </c>
      <c r="G74" s="2045" t="s">
        <v>5519</v>
      </c>
      <c r="H74" s="2045" t="s">
        <v>5496</v>
      </c>
      <c r="I74" s="2045" t="s">
        <v>5520</v>
      </c>
      <c r="J74" s="2045" t="s">
        <v>5521</v>
      </c>
      <c r="K74" s="2045" t="s">
        <v>5522</v>
      </c>
      <c r="L74" s="2045" t="s">
        <v>5496</v>
      </c>
      <c r="M74" s="2134" t="s">
        <v>5523</v>
      </c>
      <c r="N74" s="2134" t="s">
        <v>5524</v>
      </c>
      <c r="O74" s="2134" t="s">
        <v>5525</v>
      </c>
      <c r="P74" s="2045" t="s">
        <v>439</v>
      </c>
      <c r="Q74" s="2150" t="s">
        <v>5496</v>
      </c>
      <c r="R74" s="2148"/>
    </row>
    <row r="75" spans="1:18" s="285" customFormat="1" ht="16.5" customHeight="1">
      <c r="A75" s="2132"/>
      <c r="B75" s="2046"/>
      <c r="C75" s="2046"/>
      <c r="D75" s="2046"/>
      <c r="E75" s="2046"/>
      <c r="F75" s="2046"/>
      <c r="G75" s="2046"/>
      <c r="H75" s="2046"/>
      <c r="I75" s="2046"/>
      <c r="J75" s="2046"/>
      <c r="K75" s="2046"/>
      <c r="L75" s="2046"/>
      <c r="M75" s="2135"/>
      <c r="N75" s="2135"/>
      <c r="O75" s="2135"/>
      <c r="P75" s="2046"/>
      <c r="Q75" s="2151"/>
      <c r="R75" s="2148"/>
    </row>
    <row r="76" spans="1:18" s="285" customFormat="1" ht="18.5" customHeight="1">
      <c r="A76" s="2133"/>
      <c r="B76" s="2047"/>
      <c r="C76" s="2047"/>
      <c r="D76" s="2047"/>
      <c r="E76" s="2047"/>
      <c r="F76" s="2047"/>
      <c r="G76" s="2047"/>
      <c r="H76" s="2047"/>
      <c r="I76" s="2047"/>
      <c r="J76" s="2047"/>
      <c r="K76" s="2047"/>
      <c r="L76" s="2047"/>
      <c r="M76" s="2136"/>
      <c r="N76" s="2136"/>
      <c r="O76" s="2136"/>
      <c r="P76" s="2047"/>
      <c r="Q76" s="2152"/>
      <c r="R76" s="2149"/>
    </row>
    <row r="77" spans="1:18" s="285" customFormat="1">
      <c r="A77" s="551" t="s">
        <v>734</v>
      </c>
      <c r="B77" s="1136">
        <f>【B票】!AF4</f>
        <v>0</v>
      </c>
      <c r="C77" s="1136">
        <f>【B票】!AF5</f>
        <v>0</v>
      </c>
      <c r="D77" s="1136">
        <f>【B票】!AF6</f>
        <v>0</v>
      </c>
      <c r="E77" s="1136">
        <f>【B票】!AF7</f>
        <v>0</v>
      </c>
      <c r="F77" s="1136">
        <f>【B票】!AF8</f>
        <v>0</v>
      </c>
      <c r="G77" s="1136">
        <f>【B票】!AF9</f>
        <v>0</v>
      </c>
      <c r="H77" s="1136">
        <f>【B票】!AF10</f>
        <v>0</v>
      </c>
      <c r="I77" s="1136">
        <f>【B票】!AF11</f>
        <v>0</v>
      </c>
      <c r="J77" s="1136">
        <f>【B票】!AF12</f>
        <v>0</v>
      </c>
      <c r="K77" s="1136">
        <f>【B票】!AF13</f>
        <v>0</v>
      </c>
      <c r="L77" s="1136">
        <f>【B票】!AF14</f>
        <v>0</v>
      </c>
      <c r="M77" s="1136">
        <f>【B票】!AF15</f>
        <v>0</v>
      </c>
      <c r="N77" s="1137">
        <f>【B票】!AF16</f>
        <v>0</v>
      </c>
      <c r="O77" s="1137">
        <f>【B票】!AF17</f>
        <v>0</v>
      </c>
      <c r="P77" s="1137">
        <f>【B票】!AF18</f>
        <v>0</v>
      </c>
      <c r="Q77" s="1137">
        <f>【B票】!AF19</f>
        <v>0</v>
      </c>
      <c r="R77" s="1137">
        <f>SUM(B59:O59,B65:K65,B71:M71,B77:Q77)</f>
        <v>0</v>
      </c>
    </row>
    <row r="78" spans="1:18" s="285" customFormat="1">
      <c r="A78" s="552" t="s">
        <v>735</v>
      </c>
      <c r="B78" s="1140" t="e">
        <f t="shared" ref="B78:R78" si="7">B77/$R77*100</f>
        <v>#DIV/0!</v>
      </c>
      <c r="C78" s="1140" t="e">
        <f t="shared" si="7"/>
        <v>#DIV/0!</v>
      </c>
      <c r="D78" s="1140" t="e">
        <f t="shared" si="7"/>
        <v>#DIV/0!</v>
      </c>
      <c r="E78" s="1140" t="e">
        <f t="shared" si="7"/>
        <v>#DIV/0!</v>
      </c>
      <c r="F78" s="1140" t="e">
        <f t="shared" si="7"/>
        <v>#DIV/0!</v>
      </c>
      <c r="G78" s="1140" t="e">
        <f t="shared" si="7"/>
        <v>#DIV/0!</v>
      </c>
      <c r="H78" s="1140" t="e">
        <f t="shared" si="7"/>
        <v>#DIV/0!</v>
      </c>
      <c r="I78" s="1140" t="e">
        <f t="shared" si="7"/>
        <v>#DIV/0!</v>
      </c>
      <c r="J78" s="1140" t="e">
        <f t="shared" si="7"/>
        <v>#DIV/0!</v>
      </c>
      <c r="K78" s="1140" t="e">
        <f t="shared" si="7"/>
        <v>#DIV/0!</v>
      </c>
      <c r="L78" s="1140" t="e">
        <f t="shared" si="7"/>
        <v>#DIV/0!</v>
      </c>
      <c r="M78" s="1140" t="e">
        <f t="shared" si="7"/>
        <v>#DIV/0!</v>
      </c>
      <c r="N78" s="1140" t="e">
        <f t="shared" si="7"/>
        <v>#DIV/0!</v>
      </c>
      <c r="O78" s="1140" t="e">
        <f t="shared" si="7"/>
        <v>#DIV/0!</v>
      </c>
      <c r="P78" s="1140" t="e">
        <f t="shared" si="7"/>
        <v>#DIV/0!</v>
      </c>
      <c r="Q78" s="1140" t="e">
        <f t="shared" si="7"/>
        <v>#DIV/0!</v>
      </c>
      <c r="R78" s="1153" t="e">
        <f t="shared" si="7"/>
        <v>#DIV/0!</v>
      </c>
    </row>
    <row r="79" spans="1:18" s="285" customFormat="1">
      <c r="A79" s="1131"/>
      <c r="B79" s="1132"/>
      <c r="C79" s="1132"/>
      <c r="D79" s="1132"/>
      <c r="E79" s="1132"/>
      <c r="F79" s="1132"/>
      <c r="G79" s="1132"/>
      <c r="H79" s="1132"/>
      <c r="I79" s="1132"/>
      <c r="J79" s="1132"/>
      <c r="K79" s="1132"/>
      <c r="L79" s="1132"/>
      <c r="M79" s="1132"/>
      <c r="N79" s="1132"/>
      <c r="O79" s="1132"/>
      <c r="P79" s="1132"/>
      <c r="Q79" s="1133"/>
    </row>
    <row r="80" spans="1:18" s="285" customFormat="1">
      <c r="A80" s="293"/>
    </row>
    <row r="81" spans="1:10">
      <c r="A81" s="203" t="s">
        <v>491</v>
      </c>
      <c r="B81" s="203"/>
      <c r="C81" s="203"/>
      <c r="D81" s="203"/>
      <c r="E81" s="203"/>
      <c r="F81" s="203"/>
      <c r="G81" s="203"/>
      <c r="H81" s="203"/>
    </row>
    <row r="82" spans="1:10" ht="13.5" customHeight="1">
      <c r="A82" s="667"/>
      <c r="B82" s="668"/>
      <c r="C82" s="346"/>
      <c r="D82" s="669"/>
      <c r="E82" s="2032" t="s">
        <v>734</v>
      </c>
      <c r="F82" s="670"/>
      <c r="G82" s="671"/>
      <c r="H82" s="2022" t="s">
        <v>1110</v>
      </c>
      <c r="I82" s="280"/>
    </row>
    <row r="83" spans="1:10" ht="48">
      <c r="A83" s="672"/>
      <c r="B83" s="203"/>
      <c r="C83" s="203"/>
      <c r="D83" s="673"/>
      <c r="E83" s="2022"/>
      <c r="F83" s="674" t="s">
        <v>1124</v>
      </c>
      <c r="G83" s="675" t="s">
        <v>1125</v>
      </c>
      <c r="H83" s="2022"/>
    </row>
    <row r="84" spans="1:10">
      <c r="A84" s="1460" t="s">
        <v>1111</v>
      </c>
      <c r="B84" s="2041"/>
      <c r="C84" s="2041"/>
      <c r="D84" s="265"/>
      <c r="E84" s="676">
        <f t="shared" ref="E84:E93" si="8">SUM(F84:G84)</f>
        <v>0</v>
      </c>
      <c r="F84" s="684">
        <f>SUM(F85:F87)</f>
        <v>0</v>
      </c>
      <c r="G84" s="685">
        <f>SUM(G85:G87)</f>
        <v>0</v>
      </c>
      <c r="H84" s="698" t="e">
        <f t="shared" ref="H84:H93" si="9">E84/E$93*100</f>
        <v>#DIV/0!</v>
      </c>
    </row>
    <row r="85" spans="1:10">
      <c r="A85" s="677"/>
      <c r="B85" s="1522" t="s">
        <v>1107</v>
      </c>
      <c r="C85" s="2042"/>
      <c r="D85" s="2042"/>
      <c r="E85" s="678">
        <f t="shared" si="8"/>
        <v>0</v>
      </c>
      <c r="F85" s="686">
        <f>【B票】!AM24</f>
        <v>0</v>
      </c>
      <c r="G85" s="687">
        <f>【B票】!AM44</f>
        <v>0</v>
      </c>
      <c r="H85" s="699" t="e">
        <f t="shared" si="9"/>
        <v>#DIV/0!</v>
      </c>
    </row>
    <row r="86" spans="1:10">
      <c r="A86" s="677"/>
      <c r="B86" s="1522" t="s">
        <v>1108</v>
      </c>
      <c r="C86" s="2042"/>
      <c r="D86" s="2042"/>
      <c r="E86" s="677">
        <f t="shared" si="8"/>
        <v>0</v>
      </c>
      <c r="F86" s="688">
        <f>【B票】!AM25</f>
        <v>0</v>
      </c>
      <c r="G86" s="689">
        <f>【B票】!AM45</f>
        <v>0</v>
      </c>
      <c r="H86" s="700" t="e">
        <f t="shared" si="9"/>
        <v>#DIV/0!</v>
      </c>
    </row>
    <row r="87" spans="1:10">
      <c r="A87" s="677"/>
      <c r="B87" s="1522" t="s">
        <v>1109</v>
      </c>
      <c r="C87" s="2042"/>
      <c r="D87" s="2042"/>
      <c r="E87" s="679">
        <f t="shared" si="8"/>
        <v>0</v>
      </c>
      <c r="F87" s="690">
        <f>【B票】!AM26</f>
        <v>0</v>
      </c>
      <c r="G87" s="691">
        <f>【B票】!AM46</f>
        <v>0</v>
      </c>
      <c r="H87" s="701" t="e">
        <f t="shared" si="9"/>
        <v>#DIV/0!</v>
      </c>
    </row>
    <row r="88" spans="1:10">
      <c r="A88" s="1404" t="s">
        <v>1112</v>
      </c>
      <c r="B88" s="2043"/>
      <c r="C88" s="2043"/>
      <c r="D88" s="2044"/>
      <c r="E88" s="676">
        <f t="shared" si="8"/>
        <v>0</v>
      </c>
      <c r="F88" s="684">
        <f>SUM(F89:F92)</f>
        <v>0</v>
      </c>
      <c r="G88" s="685">
        <f>SUM(G89:G92)</f>
        <v>0</v>
      </c>
      <c r="H88" s="698" t="e">
        <f t="shared" si="9"/>
        <v>#DIV/0!</v>
      </c>
    </row>
    <row r="89" spans="1:10" ht="13.5" customHeight="1">
      <c r="A89" s="677"/>
      <c r="B89" s="1522" t="s">
        <v>1113</v>
      </c>
      <c r="C89" s="2042"/>
      <c r="D89" s="2042"/>
      <c r="E89" s="678">
        <f t="shared" si="8"/>
        <v>0</v>
      </c>
      <c r="F89" s="686">
        <f>【B票】!AO24</f>
        <v>0</v>
      </c>
      <c r="G89" s="687">
        <f>【B票】!AO44</f>
        <v>0</v>
      </c>
      <c r="H89" s="699" t="e">
        <f t="shared" si="9"/>
        <v>#DIV/0!</v>
      </c>
    </row>
    <row r="90" spans="1:10" ht="30" customHeight="1">
      <c r="A90" s="677"/>
      <c r="B90" s="1522" t="s">
        <v>1116</v>
      </c>
      <c r="C90" s="2042"/>
      <c r="D90" s="2042"/>
      <c r="E90" s="677">
        <f t="shared" si="8"/>
        <v>0</v>
      </c>
      <c r="F90" s="688">
        <f>【B票】!AO25</f>
        <v>0</v>
      </c>
      <c r="G90" s="689">
        <f>【B票】!AO45</f>
        <v>0</v>
      </c>
      <c r="H90" s="700" t="e">
        <f t="shared" si="9"/>
        <v>#DIV/0!</v>
      </c>
    </row>
    <row r="91" spans="1:10" ht="13.5" customHeight="1">
      <c r="A91" s="398"/>
      <c r="B91" s="1522" t="s">
        <v>1114</v>
      </c>
      <c r="C91" s="2042"/>
      <c r="D91" s="2042"/>
      <c r="E91" s="398">
        <f t="shared" si="8"/>
        <v>0</v>
      </c>
      <c r="F91" s="692">
        <f>【B票】!AO26</f>
        <v>0</v>
      </c>
      <c r="G91" s="693">
        <f>【B票】!AO46</f>
        <v>0</v>
      </c>
      <c r="H91" s="702" t="e">
        <f t="shared" si="9"/>
        <v>#DIV/0!</v>
      </c>
    </row>
    <row r="92" spans="1:10" ht="13.5" customHeight="1">
      <c r="A92" s="680"/>
      <c r="B92" s="2057" t="s">
        <v>1115</v>
      </c>
      <c r="C92" s="2058"/>
      <c r="D92" s="2058"/>
      <c r="E92" s="680">
        <f t="shared" si="8"/>
        <v>0</v>
      </c>
      <c r="F92" s="694">
        <f>【B票】!AO27</f>
        <v>0</v>
      </c>
      <c r="G92" s="695">
        <f>【B票】!AO47</f>
        <v>0</v>
      </c>
      <c r="H92" s="703" t="e">
        <f t="shared" si="9"/>
        <v>#DIV/0!</v>
      </c>
    </row>
    <row r="93" spans="1:10" ht="13.5" customHeight="1">
      <c r="A93" s="2054" t="s">
        <v>929</v>
      </c>
      <c r="B93" s="2055"/>
      <c r="C93" s="2055"/>
      <c r="D93" s="2056"/>
      <c r="E93" s="680">
        <f t="shared" si="8"/>
        <v>0</v>
      </c>
      <c r="F93" s="696">
        <f>F84+F88</f>
        <v>0</v>
      </c>
      <c r="G93" s="697">
        <f>G84+G88</f>
        <v>0</v>
      </c>
      <c r="H93" s="680" t="e">
        <f t="shared" si="9"/>
        <v>#DIV/0!</v>
      </c>
      <c r="I93" s="280"/>
    </row>
    <row r="94" spans="1:10">
      <c r="A94" s="2123" t="s">
        <v>299</v>
      </c>
      <c r="B94" s="2123"/>
      <c r="C94" s="2123"/>
      <c r="D94" s="2123"/>
      <c r="E94" s="2123"/>
      <c r="F94" s="2123"/>
      <c r="G94" s="2123"/>
      <c r="H94" s="2123"/>
      <c r="I94" s="2124"/>
      <c r="J94" s="2124"/>
    </row>
    <row r="95" spans="1:10">
      <c r="A95" s="2124"/>
      <c r="B95" s="2124"/>
      <c r="C95" s="2124"/>
      <c r="D95" s="2124"/>
      <c r="E95" s="2124"/>
      <c r="F95" s="2124"/>
      <c r="G95" s="2124"/>
      <c r="H95" s="2124"/>
      <c r="I95" s="2124"/>
      <c r="J95" s="2124"/>
    </row>
    <row r="98" spans="1:8">
      <c r="A98" s="201" t="s">
        <v>1788</v>
      </c>
    </row>
    <row r="99" spans="1:8">
      <c r="A99" s="2059"/>
      <c r="B99" s="2059"/>
      <c r="C99" s="2059"/>
      <c r="D99" s="2059"/>
      <c r="E99" s="2059"/>
      <c r="F99" s="2059"/>
      <c r="G99" s="2059"/>
      <c r="H99" s="159" t="s">
        <v>957</v>
      </c>
    </row>
    <row r="100" spans="1:8">
      <c r="A100" s="2059" t="s">
        <v>1789</v>
      </c>
      <c r="B100" s="2059"/>
      <c r="C100" s="2059"/>
      <c r="D100" s="2059"/>
      <c r="E100" s="2059"/>
      <c r="F100" s="2059"/>
      <c r="G100" s="2059"/>
      <c r="H100" s="159">
        <f>【B票】!AJ4</f>
        <v>0</v>
      </c>
    </row>
    <row r="101" spans="1:8">
      <c r="A101" s="2059" t="s">
        <v>1790</v>
      </c>
      <c r="B101" s="2059"/>
      <c r="C101" s="2059"/>
      <c r="D101" s="2059"/>
      <c r="E101" s="2059"/>
      <c r="F101" s="2059"/>
      <c r="G101" s="2059"/>
      <c r="H101" s="159">
        <f>【B票】!AK4</f>
        <v>0</v>
      </c>
    </row>
    <row r="102" spans="1:8">
      <c r="A102" s="2059" t="s">
        <v>1791</v>
      </c>
      <c r="B102" s="2059"/>
      <c r="C102" s="2059"/>
      <c r="D102" s="2059"/>
      <c r="E102" s="2059"/>
      <c r="F102" s="2059"/>
      <c r="G102" s="2059"/>
      <c r="H102" s="159">
        <f>【B票】!AL4</f>
        <v>0</v>
      </c>
    </row>
    <row r="105" spans="1:8">
      <c r="A105" s="201" t="s">
        <v>304</v>
      </c>
    </row>
    <row r="106" spans="1:8">
      <c r="A106" s="2061"/>
      <c r="B106" s="2062"/>
      <c r="C106" s="2062"/>
      <c r="D106" s="2062"/>
      <c r="E106" s="2062"/>
      <c r="F106" s="2062"/>
      <c r="G106" s="2063"/>
      <c r="H106" s="170" t="s">
        <v>734</v>
      </c>
    </row>
    <row r="107" spans="1:8" ht="13.5" customHeight="1">
      <c r="A107" s="2048" t="s">
        <v>18</v>
      </c>
      <c r="B107" s="2049"/>
      <c r="C107" s="2049"/>
      <c r="D107" s="2049"/>
      <c r="E107" s="2049"/>
      <c r="F107" s="2049"/>
      <c r="G107" s="2050"/>
      <c r="H107" s="534">
        <f>【B票】!AT4</f>
        <v>0</v>
      </c>
    </row>
    <row r="108" spans="1:8" ht="12" customHeight="1">
      <c r="A108" s="2048" t="s">
        <v>831</v>
      </c>
      <c r="B108" s="2049"/>
      <c r="C108" s="2049"/>
      <c r="D108" s="2049"/>
      <c r="E108" s="2049"/>
      <c r="F108" s="2049"/>
      <c r="G108" s="2050"/>
      <c r="H108" s="534">
        <f>【B票】!AU4</f>
        <v>0</v>
      </c>
    </row>
    <row r="109" spans="1:8" ht="12" customHeight="1">
      <c r="A109" s="274"/>
      <c r="B109" s="2021" t="s">
        <v>743</v>
      </c>
      <c r="C109" s="2021"/>
      <c r="D109" s="2021"/>
      <c r="E109" s="2021"/>
      <c r="F109" s="2021"/>
      <c r="G109" s="2021"/>
      <c r="H109" s="535">
        <f>【B票】!AV4</f>
        <v>0</v>
      </c>
    </row>
    <row r="110" spans="1:8" ht="13.5" customHeight="1">
      <c r="A110" s="275"/>
      <c r="B110" s="2021" t="s">
        <v>789</v>
      </c>
      <c r="C110" s="2021"/>
      <c r="D110" s="2021"/>
      <c r="E110" s="2021"/>
      <c r="F110" s="2021"/>
      <c r="G110" s="2021"/>
      <c r="H110" s="535">
        <f>【B票】!AW4</f>
        <v>0</v>
      </c>
    </row>
    <row r="111" spans="1:8">
      <c r="A111" s="2060" t="s">
        <v>303</v>
      </c>
      <c r="B111" s="2060"/>
      <c r="C111" s="2060"/>
      <c r="D111" s="2060"/>
      <c r="E111" s="2060"/>
      <c r="F111" s="2060"/>
      <c r="G111" s="2060"/>
      <c r="H111" s="2060"/>
    </row>
    <row r="112" spans="1:8">
      <c r="A112" s="2042"/>
      <c r="B112" s="2042"/>
      <c r="C112" s="2042"/>
      <c r="D112" s="2042"/>
      <c r="E112" s="2042"/>
      <c r="F112" s="2042"/>
      <c r="G112" s="2042"/>
      <c r="H112" s="2042"/>
    </row>
    <row r="118" spans="1:8">
      <c r="A118" s="201" t="s">
        <v>492</v>
      </c>
    </row>
    <row r="119" spans="1:8">
      <c r="A119" s="2051"/>
      <c r="B119" s="2052"/>
      <c r="C119" s="2052"/>
      <c r="D119" s="2052"/>
      <c r="E119" s="2052"/>
      <c r="F119" s="2052"/>
      <c r="G119" s="2053"/>
      <c r="H119" s="258" t="s">
        <v>734</v>
      </c>
    </row>
    <row r="120" spans="1:8">
      <c r="A120" s="2110" t="s">
        <v>817</v>
      </c>
      <c r="B120" s="2111"/>
      <c r="C120" s="2111"/>
      <c r="D120" s="2111"/>
      <c r="E120" s="2111"/>
      <c r="F120" s="2111"/>
      <c r="G120" s="2112"/>
      <c r="H120" s="268">
        <f>SUM(H121:H124)</f>
        <v>0</v>
      </c>
    </row>
    <row r="121" spans="1:8" ht="13.5" customHeight="1">
      <c r="A121" s="276"/>
      <c r="B121" s="2116" t="s">
        <v>60</v>
      </c>
      <c r="C121" s="2117"/>
      <c r="D121" s="2117"/>
      <c r="E121" s="2117"/>
      <c r="F121" s="2117"/>
      <c r="G121" s="2118"/>
      <c r="H121" s="536">
        <f>【B票】!BA4</f>
        <v>0</v>
      </c>
    </row>
    <row r="122" spans="1:8" ht="13.5" customHeight="1">
      <c r="A122" s="276"/>
      <c r="B122" s="2107" t="s">
        <v>61</v>
      </c>
      <c r="C122" s="2108"/>
      <c r="D122" s="2108"/>
      <c r="E122" s="2108"/>
      <c r="F122" s="2108"/>
      <c r="G122" s="2109"/>
      <c r="H122" s="537">
        <f>【B票】!BA5</f>
        <v>0</v>
      </c>
    </row>
    <row r="123" spans="1:8" ht="13.5" customHeight="1">
      <c r="A123" s="276"/>
      <c r="B123" s="2107" t="s">
        <v>62</v>
      </c>
      <c r="C123" s="2108"/>
      <c r="D123" s="2108"/>
      <c r="E123" s="2108"/>
      <c r="F123" s="2108"/>
      <c r="G123" s="2109"/>
      <c r="H123" s="537">
        <f>【B票】!BA6</f>
        <v>0</v>
      </c>
    </row>
    <row r="124" spans="1:8" ht="13.5" customHeight="1">
      <c r="A124" s="277"/>
      <c r="B124" s="2119" t="s">
        <v>63</v>
      </c>
      <c r="C124" s="2120"/>
      <c r="D124" s="2120"/>
      <c r="E124" s="2120"/>
      <c r="F124" s="2120"/>
      <c r="G124" s="2121"/>
      <c r="H124" s="538">
        <f>【B票】!BA7</f>
        <v>0</v>
      </c>
    </row>
    <row r="125" spans="1:8">
      <c r="A125" s="2110" t="s">
        <v>833</v>
      </c>
      <c r="B125" s="2111"/>
      <c r="C125" s="2111"/>
      <c r="D125" s="2111"/>
      <c r="E125" s="2111"/>
      <c r="F125" s="2111"/>
      <c r="G125" s="2112"/>
      <c r="H125" s="268">
        <f>SUM(H126:H130)</f>
        <v>0</v>
      </c>
    </row>
    <row r="126" spans="1:8" ht="13.5" customHeight="1">
      <c r="A126" s="276"/>
      <c r="B126" s="2116" t="s">
        <v>64</v>
      </c>
      <c r="C126" s="2117"/>
      <c r="D126" s="2117"/>
      <c r="E126" s="2117"/>
      <c r="F126" s="2117"/>
      <c r="G126" s="2118"/>
      <c r="H126" s="536">
        <f>【B票】!BB4</f>
        <v>0</v>
      </c>
    </row>
    <row r="127" spans="1:8" ht="13.5" customHeight="1">
      <c r="A127" s="276"/>
      <c r="B127" s="2107" t="s">
        <v>65</v>
      </c>
      <c r="C127" s="2108"/>
      <c r="D127" s="2108"/>
      <c r="E127" s="2108"/>
      <c r="F127" s="2108"/>
      <c r="G127" s="2109"/>
      <c r="H127" s="537">
        <f>【B票】!BB5</f>
        <v>0</v>
      </c>
    </row>
    <row r="128" spans="1:8" ht="13.5" customHeight="1">
      <c r="A128" s="276"/>
      <c r="B128" s="2107" t="s">
        <v>834</v>
      </c>
      <c r="C128" s="2108"/>
      <c r="D128" s="2108"/>
      <c r="E128" s="2108"/>
      <c r="F128" s="2108"/>
      <c r="G128" s="2109"/>
      <c r="H128" s="537">
        <f>【B票】!BB6</f>
        <v>0</v>
      </c>
    </row>
    <row r="129" spans="1:19" ht="13.5" customHeight="1">
      <c r="A129" s="276"/>
      <c r="B129" s="2107" t="s">
        <v>832</v>
      </c>
      <c r="C129" s="2108"/>
      <c r="D129" s="2108"/>
      <c r="E129" s="2108"/>
      <c r="F129" s="2108"/>
      <c r="G129" s="2109"/>
      <c r="H129" s="537">
        <f>【B票】!BB7</f>
        <v>0</v>
      </c>
    </row>
    <row r="130" spans="1:19" ht="13.5" customHeight="1">
      <c r="A130" s="277"/>
      <c r="B130" s="2119" t="s">
        <v>835</v>
      </c>
      <c r="C130" s="2120"/>
      <c r="D130" s="2120"/>
      <c r="E130" s="2120"/>
      <c r="F130" s="2120"/>
      <c r="G130" s="2121"/>
      <c r="H130" s="538">
        <f>【B票】!BB8</f>
        <v>0</v>
      </c>
    </row>
    <row r="131" spans="1:19">
      <c r="A131" s="2060" t="s">
        <v>303</v>
      </c>
      <c r="B131" s="2060"/>
      <c r="C131" s="2060"/>
      <c r="D131" s="2060"/>
      <c r="E131" s="2060"/>
      <c r="F131" s="2060"/>
      <c r="G131" s="2060"/>
      <c r="H131" s="2060"/>
    </row>
    <row r="132" spans="1:19">
      <c r="A132" s="2042"/>
      <c r="B132" s="2042"/>
      <c r="C132" s="2042"/>
      <c r="D132" s="2042"/>
      <c r="E132" s="2042"/>
      <c r="F132" s="2042"/>
      <c r="G132" s="2042"/>
      <c r="H132" s="2042"/>
    </row>
    <row r="134" spans="1:19">
      <c r="H134" s="195"/>
      <c r="I134" s="195"/>
      <c r="J134" s="195"/>
      <c r="K134" s="195"/>
      <c r="L134" s="195"/>
      <c r="M134" s="195"/>
      <c r="S134" s="195"/>
    </row>
    <row r="135" spans="1:19">
      <c r="A135" s="201" t="s">
        <v>1792</v>
      </c>
      <c r="I135" s="195"/>
      <c r="J135" s="195"/>
      <c r="K135" s="195"/>
      <c r="L135" s="195"/>
      <c r="M135" s="195"/>
      <c r="S135" s="195"/>
    </row>
    <row r="136" spans="1:19" s="285" customFormat="1">
      <c r="A136" s="2059"/>
      <c r="B136" s="2059"/>
      <c r="C136" s="2059"/>
      <c r="D136" s="2059"/>
      <c r="E136" s="2059"/>
      <c r="F136" s="2059"/>
      <c r="G136" s="2059"/>
      <c r="H136" s="159" t="s">
        <v>957</v>
      </c>
    </row>
    <row r="137" spans="1:19" s="285" customFormat="1" ht="12" customHeight="1">
      <c r="A137" s="2059" t="s">
        <v>1789</v>
      </c>
      <c r="B137" s="2059"/>
      <c r="C137" s="2059"/>
      <c r="D137" s="2059"/>
      <c r="E137" s="2059"/>
      <c r="F137" s="2059"/>
      <c r="G137" s="2059"/>
      <c r="H137" s="159">
        <f>【B票】!BE4</f>
        <v>0</v>
      </c>
    </row>
    <row r="138" spans="1:19" s="285" customFormat="1">
      <c r="A138" s="2059" t="s">
        <v>1790</v>
      </c>
      <c r="B138" s="2059"/>
      <c r="C138" s="2059"/>
      <c r="D138" s="2059"/>
      <c r="E138" s="2059"/>
      <c r="F138" s="2059"/>
      <c r="G138" s="2059"/>
      <c r="H138" s="159">
        <f>【B票】!BF4</f>
        <v>0</v>
      </c>
    </row>
    <row r="139" spans="1:19" s="285" customFormat="1">
      <c r="A139" s="2059" t="s">
        <v>1791</v>
      </c>
      <c r="B139" s="2059"/>
      <c r="C139" s="2059"/>
      <c r="D139" s="2059"/>
      <c r="E139" s="2059"/>
      <c r="F139" s="2059"/>
      <c r="G139" s="2059"/>
      <c r="H139" s="159">
        <f>【B票】!BG4</f>
        <v>0</v>
      </c>
    </row>
    <row r="140" spans="1:19" s="285" customFormat="1">
      <c r="A140" s="201"/>
      <c r="B140" s="201"/>
      <c r="C140" s="201"/>
      <c r="D140" s="201"/>
      <c r="E140" s="201"/>
      <c r="F140" s="201"/>
    </row>
    <row r="141" spans="1:19" s="790" customFormat="1">
      <c r="A141" s="201"/>
      <c r="B141" s="201"/>
      <c r="C141" s="201"/>
      <c r="D141" s="201"/>
      <c r="E141" s="201"/>
      <c r="F141" s="201"/>
    </row>
    <row r="142" spans="1:19">
      <c r="H142" s="195"/>
      <c r="I142" s="195"/>
      <c r="J142" s="195"/>
      <c r="K142" s="195"/>
      <c r="L142" s="195"/>
      <c r="M142" s="195"/>
      <c r="S142" s="195"/>
    </row>
    <row r="143" spans="1:19">
      <c r="H143" s="195"/>
      <c r="I143" s="195"/>
      <c r="J143" s="195"/>
      <c r="K143" s="195"/>
      <c r="L143" s="195"/>
      <c r="M143" s="195"/>
      <c r="S143" s="195"/>
    </row>
    <row r="144" spans="1:19">
      <c r="H144" s="195"/>
      <c r="I144" s="195"/>
      <c r="J144" s="195"/>
      <c r="K144" s="195"/>
      <c r="L144" s="195"/>
      <c r="M144" s="195"/>
      <c r="S144" s="195"/>
    </row>
    <row r="145" spans="1:23">
      <c r="A145" s="201" t="s">
        <v>493</v>
      </c>
    </row>
    <row r="146" spans="1:23">
      <c r="A146" s="201" t="s">
        <v>522</v>
      </c>
    </row>
    <row r="147" spans="1:23" s="278" customFormat="1" ht="12" customHeight="1">
      <c r="A147" s="2113"/>
      <c r="B147" s="2018" t="s">
        <v>823</v>
      </c>
      <c r="C147" s="2018" t="s">
        <v>822</v>
      </c>
      <c r="D147" s="2018" t="s">
        <v>1529</v>
      </c>
      <c r="E147" s="2018" t="s">
        <v>821</v>
      </c>
      <c r="F147" s="2018" t="s">
        <v>1147</v>
      </c>
      <c r="G147" s="2018" t="s">
        <v>1148</v>
      </c>
      <c r="H147" s="2018" t="s">
        <v>790</v>
      </c>
      <c r="I147" s="2018" t="s">
        <v>820</v>
      </c>
      <c r="J147" s="2018" t="s">
        <v>819</v>
      </c>
      <c r="K147" s="2018" t="s">
        <v>818</v>
      </c>
      <c r="L147" s="2018" t="s">
        <v>791</v>
      </c>
      <c r="M147" s="2018" t="s">
        <v>792</v>
      </c>
      <c r="N147" s="2018" t="s">
        <v>793</v>
      </c>
      <c r="O147" s="2018" t="s">
        <v>439</v>
      </c>
      <c r="P147" s="2078" t="s">
        <v>33</v>
      </c>
    </row>
    <row r="148" spans="1:23" s="278" customFormat="1" ht="12" customHeight="1">
      <c r="A148" s="2114"/>
      <c r="B148" s="2019"/>
      <c r="C148" s="2019"/>
      <c r="D148" s="2019"/>
      <c r="E148" s="2019"/>
      <c r="F148" s="2019"/>
      <c r="G148" s="2019"/>
      <c r="H148" s="2019"/>
      <c r="I148" s="2019"/>
      <c r="J148" s="2019"/>
      <c r="K148" s="2019"/>
      <c r="L148" s="2019"/>
      <c r="M148" s="2019"/>
      <c r="N148" s="2019"/>
      <c r="O148" s="2019"/>
      <c r="P148" s="1429"/>
    </row>
    <row r="149" spans="1:23" s="278" customFormat="1" ht="12" customHeight="1">
      <c r="A149" s="2114"/>
      <c r="B149" s="2019"/>
      <c r="C149" s="2019"/>
      <c r="D149" s="2019"/>
      <c r="E149" s="2019"/>
      <c r="F149" s="2019"/>
      <c r="G149" s="2019"/>
      <c r="H149" s="2019"/>
      <c r="I149" s="2019"/>
      <c r="J149" s="2019"/>
      <c r="K149" s="2019"/>
      <c r="L149" s="2019"/>
      <c r="M149" s="2019"/>
      <c r="N149" s="2019"/>
      <c r="O149" s="2019"/>
      <c r="P149" s="1429"/>
    </row>
    <row r="150" spans="1:23" s="278" customFormat="1" ht="12" customHeight="1">
      <c r="A150" s="2115"/>
      <c r="B150" s="2020"/>
      <c r="C150" s="2020"/>
      <c r="D150" s="2020"/>
      <c r="E150" s="2020"/>
      <c r="F150" s="2020"/>
      <c r="G150" s="2020"/>
      <c r="H150" s="2020"/>
      <c r="I150" s="2020"/>
      <c r="J150" s="2020"/>
      <c r="K150" s="2020"/>
      <c r="L150" s="2020"/>
      <c r="M150" s="2020"/>
      <c r="N150" s="2020"/>
      <c r="O150" s="2020"/>
      <c r="P150" s="1430"/>
    </row>
    <row r="151" spans="1:23" ht="12" customHeight="1">
      <c r="A151" s="159" t="s">
        <v>734</v>
      </c>
      <c r="B151" s="268">
        <f>【B票】!BK4</f>
        <v>0</v>
      </c>
      <c r="C151" s="268">
        <f>【B票】!BK5</f>
        <v>0</v>
      </c>
      <c r="D151" s="268">
        <f>【B票】!BK6</f>
        <v>0</v>
      </c>
      <c r="E151" s="268">
        <f>【B票】!BK7</f>
        <v>0</v>
      </c>
      <c r="F151" s="268">
        <f>【B票】!BK8</f>
        <v>0</v>
      </c>
      <c r="G151" s="268">
        <f>【B票】!BK9</f>
        <v>0</v>
      </c>
      <c r="H151" s="268">
        <f>【B票】!BK10</f>
        <v>0</v>
      </c>
      <c r="I151" s="268">
        <f>【B票】!BK11</f>
        <v>0</v>
      </c>
      <c r="J151" s="268">
        <f>【B票】!BK12</f>
        <v>0</v>
      </c>
      <c r="K151" s="268">
        <f>【B票】!BK13</f>
        <v>0</v>
      </c>
      <c r="L151" s="268">
        <f>【B票】!BK14</f>
        <v>0</v>
      </c>
      <c r="M151" s="268">
        <f>【B票】!BK15</f>
        <v>0</v>
      </c>
      <c r="N151" s="268">
        <f>【B票】!BK16</f>
        <v>0</v>
      </c>
      <c r="O151" s="268">
        <f>【B票】!BK17</f>
        <v>0</v>
      </c>
      <c r="P151" s="268">
        <f>SUM(B151:O151)</f>
        <v>0</v>
      </c>
    </row>
    <row r="152" spans="1:23" ht="12" customHeight="1">
      <c r="A152" s="272" t="s">
        <v>735</v>
      </c>
      <c r="B152" s="271" t="e">
        <f t="shared" ref="B152:P152" si="10">B151/$P151*100</f>
        <v>#DIV/0!</v>
      </c>
      <c r="C152" s="271" t="e">
        <f t="shared" si="10"/>
        <v>#DIV/0!</v>
      </c>
      <c r="D152" s="271" t="e">
        <f t="shared" si="10"/>
        <v>#DIV/0!</v>
      </c>
      <c r="E152" s="271" t="e">
        <f t="shared" si="10"/>
        <v>#DIV/0!</v>
      </c>
      <c r="F152" s="271" t="e">
        <f t="shared" si="10"/>
        <v>#DIV/0!</v>
      </c>
      <c r="G152" s="271" t="e">
        <f t="shared" si="10"/>
        <v>#DIV/0!</v>
      </c>
      <c r="H152" s="271" t="e">
        <f t="shared" si="10"/>
        <v>#DIV/0!</v>
      </c>
      <c r="I152" s="271" t="e">
        <f t="shared" si="10"/>
        <v>#DIV/0!</v>
      </c>
      <c r="J152" s="271" t="e">
        <f t="shared" si="10"/>
        <v>#DIV/0!</v>
      </c>
      <c r="K152" s="271" t="e">
        <f t="shared" si="10"/>
        <v>#DIV/0!</v>
      </c>
      <c r="L152" s="271" t="e">
        <f t="shared" si="10"/>
        <v>#DIV/0!</v>
      </c>
      <c r="M152" s="271" t="e">
        <f t="shared" si="10"/>
        <v>#DIV/0!</v>
      </c>
      <c r="N152" s="271" t="e">
        <f t="shared" si="10"/>
        <v>#DIV/0!</v>
      </c>
      <c r="O152" s="271" t="e">
        <f t="shared" si="10"/>
        <v>#DIV/0!</v>
      </c>
      <c r="P152" s="271" t="e">
        <f t="shared" si="10"/>
        <v>#DIV/0!</v>
      </c>
    </row>
    <row r="153" spans="1:23" ht="12" customHeight="1">
      <c r="A153" s="294" t="s">
        <v>305</v>
      </c>
    </row>
    <row r="154" spans="1:23">
      <c r="A154" s="279"/>
      <c r="B154" s="279"/>
      <c r="C154" s="279"/>
    </row>
    <row r="155" spans="1:23" s="285" customFormat="1">
      <c r="A155" s="201" t="s">
        <v>493</v>
      </c>
      <c r="B155" s="90"/>
      <c r="C155" s="90"/>
      <c r="D155" s="90"/>
      <c r="E155" s="90"/>
      <c r="F155" s="201"/>
      <c r="G155" s="201"/>
      <c r="H155" s="201"/>
      <c r="I155" s="201"/>
      <c r="J155" s="201"/>
      <c r="K155" s="201"/>
      <c r="L155" s="201"/>
      <c r="M155" s="201"/>
      <c r="N155" s="201"/>
      <c r="O155" s="201"/>
      <c r="P155" s="201"/>
      <c r="Q155" s="201"/>
      <c r="V155" s="201"/>
      <c r="W155" s="1095"/>
    </row>
    <row r="156" spans="1:23" s="285" customFormat="1">
      <c r="A156" s="285" t="s">
        <v>5480</v>
      </c>
    </row>
    <row r="157" spans="1:23" s="285" customFormat="1" ht="40" customHeight="1">
      <c r="A157" s="2129"/>
      <c r="B157" s="2140" t="s">
        <v>5487</v>
      </c>
      <c r="C157" s="2141"/>
      <c r="D157" s="1177" t="s">
        <v>5488</v>
      </c>
      <c r="E157" s="2140" t="s">
        <v>5489</v>
      </c>
      <c r="F157" s="2141"/>
      <c r="G157" s="1177" t="s">
        <v>5490</v>
      </c>
      <c r="H157" s="1177" t="s">
        <v>5491</v>
      </c>
      <c r="I157" s="1177" t="s">
        <v>5492</v>
      </c>
      <c r="J157" s="2142" t="s">
        <v>1433</v>
      </c>
      <c r="K157" s="2143"/>
      <c r="L157" s="1178" t="s">
        <v>1434</v>
      </c>
      <c r="M157" s="1178" t="s">
        <v>1435</v>
      </c>
      <c r="N157" s="2142" t="s">
        <v>1436</v>
      </c>
      <c r="O157" s="2144"/>
    </row>
    <row r="158" spans="1:23" s="285" customFormat="1" ht="16.5" customHeight="1">
      <c r="A158" s="2129"/>
      <c r="B158" s="2045" t="s">
        <v>5487</v>
      </c>
      <c r="C158" s="2045" t="s">
        <v>5494</v>
      </c>
      <c r="D158" s="2045" t="s">
        <v>5488</v>
      </c>
      <c r="E158" s="2045" t="s">
        <v>5526</v>
      </c>
      <c r="F158" s="2045" t="s">
        <v>5497</v>
      </c>
      <c r="G158" s="2045" t="s">
        <v>5490</v>
      </c>
      <c r="H158" s="2045" t="s">
        <v>5491</v>
      </c>
      <c r="I158" s="2045" t="s">
        <v>5492</v>
      </c>
      <c r="J158" s="2045" t="s">
        <v>5498</v>
      </c>
      <c r="K158" s="2045" t="s">
        <v>5499</v>
      </c>
      <c r="L158" s="2045" t="s">
        <v>5500</v>
      </c>
      <c r="M158" s="2045" t="s">
        <v>5501</v>
      </c>
      <c r="N158" s="2045" t="s">
        <v>5502</v>
      </c>
      <c r="O158" s="2045" t="s">
        <v>5503</v>
      </c>
      <c r="P158" s="1134"/>
      <c r="Q158" s="1135"/>
      <c r="R158" s="2122"/>
    </row>
    <row r="159" spans="1:23" s="285" customFormat="1" ht="16.5" customHeight="1">
      <c r="A159" s="2129"/>
      <c r="B159" s="2046"/>
      <c r="C159" s="2046"/>
      <c r="D159" s="2046"/>
      <c r="E159" s="2046"/>
      <c r="F159" s="2046"/>
      <c r="G159" s="2046"/>
      <c r="H159" s="2046"/>
      <c r="I159" s="2046"/>
      <c r="J159" s="2046"/>
      <c r="K159" s="2046"/>
      <c r="L159" s="2046"/>
      <c r="M159" s="2046"/>
      <c r="N159" s="2046"/>
      <c r="O159" s="2046"/>
      <c r="P159" s="1134"/>
      <c r="Q159" s="1135"/>
      <c r="R159" s="2122"/>
    </row>
    <row r="160" spans="1:23" s="285" customFormat="1" ht="16.5" customHeight="1">
      <c r="A160" s="2130"/>
      <c r="B160" s="2047"/>
      <c r="C160" s="2047"/>
      <c r="D160" s="2047"/>
      <c r="E160" s="2047"/>
      <c r="F160" s="2047"/>
      <c r="G160" s="2047"/>
      <c r="H160" s="2047"/>
      <c r="I160" s="2047"/>
      <c r="J160" s="2047"/>
      <c r="K160" s="2047"/>
      <c r="L160" s="2047"/>
      <c r="M160" s="2047"/>
      <c r="N160" s="2047"/>
      <c r="O160" s="2047"/>
      <c r="P160" s="1134"/>
      <c r="Q160" s="1135"/>
      <c r="R160" s="2122"/>
    </row>
    <row r="161" spans="1:18" s="285" customFormat="1">
      <c r="A161" s="551" t="s">
        <v>734</v>
      </c>
      <c r="B161" s="1136">
        <f>【B票】!BL4</f>
        <v>0</v>
      </c>
      <c r="C161" s="1136">
        <f>【B票】!BL5</f>
        <v>0</v>
      </c>
      <c r="D161" s="1136">
        <f>【B票】!BL6</f>
        <v>0</v>
      </c>
      <c r="E161" s="1136">
        <f>【B票】!BL7</f>
        <v>0</v>
      </c>
      <c r="F161" s="1136">
        <f>【B票】!BL8</f>
        <v>0</v>
      </c>
      <c r="G161" s="1136">
        <f>【B票】!BL9</f>
        <v>0</v>
      </c>
      <c r="H161" s="1136">
        <f>【B票】!BL10</f>
        <v>0</v>
      </c>
      <c r="I161" s="1137">
        <f>【B票】!BL11</f>
        <v>0</v>
      </c>
      <c r="J161" s="1136">
        <f>【B票】!BL12</f>
        <v>0</v>
      </c>
      <c r="K161" s="1136">
        <f>【B票】!BL13</f>
        <v>0</v>
      </c>
      <c r="L161" s="1136">
        <f>【B票】!BL14</f>
        <v>0</v>
      </c>
      <c r="M161" s="1136">
        <f>【B票】!BL15</f>
        <v>0</v>
      </c>
      <c r="N161" s="1136">
        <f>【B票】!BL16</f>
        <v>0</v>
      </c>
      <c r="O161" s="1136">
        <f>【B票】!BL17</f>
        <v>0</v>
      </c>
      <c r="P161" s="1138"/>
      <c r="Q161" s="1135"/>
      <c r="R161" s="1139"/>
    </row>
    <row r="162" spans="1:18" s="285" customFormat="1">
      <c r="A162" s="552" t="s">
        <v>735</v>
      </c>
      <c r="B162" s="1140" t="e">
        <f t="shared" ref="B162:O162" si="11">B161/$O173*100</f>
        <v>#DIV/0!</v>
      </c>
      <c r="C162" s="1140" t="e">
        <f t="shared" si="11"/>
        <v>#DIV/0!</v>
      </c>
      <c r="D162" s="1140" t="e">
        <f t="shared" si="11"/>
        <v>#DIV/0!</v>
      </c>
      <c r="E162" s="1140" t="e">
        <f t="shared" si="11"/>
        <v>#DIV/0!</v>
      </c>
      <c r="F162" s="1140" t="e">
        <f t="shared" si="11"/>
        <v>#DIV/0!</v>
      </c>
      <c r="G162" s="1140" t="e">
        <f t="shared" si="11"/>
        <v>#DIV/0!</v>
      </c>
      <c r="H162" s="1140" t="e">
        <f t="shared" si="11"/>
        <v>#DIV/0!</v>
      </c>
      <c r="I162" s="1140" t="e">
        <f t="shared" si="11"/>
        <v>#DIV/0!</v>
      </c>
      <c r="J162" s="1140" t="e">
        <f t="shared" si="11"/>
        <v>#DIV/0!</v>
      </c>
      <c r="K162" s="1140" t="e">
        <f t="shared" si="11"/>
        <v>#DIV/0!</v>
      </c>
      <c r="L162" s="1140" t="e">
        <f t="shared" si="11"/>
        <v>#DIV/0!</v>
      </c>
      <c r="M162" s="1140" t="e">
        <f t="shared" si="11"/>
        <v>#DIV/0!</v>
      </c>
      <c r="N162" s="1140" t="e">
        <f t="shared" si="11"/>
        <v>#DIV/0!</v>
      </c>
      <c r="O162" s="1140" t="e">
        <f t="shared" si="11"/>
        <v>#DIV/0!</v>
      </c>
      <c r="P162" s="1141"/>
      <c r="Q162" s="1135"/>
      <c r="R162" s="1142"/>
    </row>
    <row r="163" spans="1:18" s="285" customFormat="1" ht="16.5" customHeight="1">
      <c r="A163" s="2131"/>
      <c r="B163" s="2145" t="s">
        <v>1437</v>
      </c>
      <c r="C163" s="2146"/>
      <c r="D163" s="2146"/>
      <c r="E163" s="2146"/>
      <c r="F163" s="2146"/>
      <c r="G163" s="2146"/>
      <c r="H163" s="2146"/>
      <c r="I163" s="2146"/>
      <c r="J163" s="2146"/>
      <c r="K163" s="2146"/>
      <c r="L163" s="2146"/>
      <c r="M163" s="1174"/>
      <c r="N163" s="1148"/>
      <c r="O163" s="1148"/>
      <c r="P163" s="1148"/>
      <c r="Q163" s="1135"/>
      <c r="R163" s="1142"/>
    </row>
    <row r="164" spans="1:18" s="285" customFormat="1" ht="16.5" customHeight="1">
      <c r="A164" s="2132"/>
      <c r="B164" s="2045" t="s">
        <v>5504</v>
      </c>
      <c r="C164" s="2045" t="s">
        <v>5505</v>
      </c>
      <c r="D164" s="2045" t="s">
        <v>5506</v>
      </c>
      <c r="E164" s="2045" t="s">
        <v>5507</v>
      </c>
      <c r="F164" s="2045" t="s">
        <v>5508</v>
      </c>
      <c r="G164" s="2045" t="s">
        <v>5509</v>
      </c>
      <c r="H164" s="2045" t="s">
        <v>5510</v>
      </c>
      <c r="I164" s="2045" t="s">
        <v>5511</v>
      </c>
      <c r="J164" s="2045" t="s">
        <v>5512</v>
      </c>
      <c r="K164" s="2045" t="s">
        <v>5513</v>
      </c>
      <c r="L164" s="2045" t="s">
        <v>439</v>
      </c>
      <c r="M164" s="2151"/>
      <c r="N164" s="1150"/>
      <c r="O164" s="1150"/>
      <c r="P164" s="1143"/>
      <c r="Q164" s="1135"/>
      <c r="R164" s="2122"/>
    </row>
    <row r="165" spans="1:18" s="285" customFormat="1" ht="16.5" customHeight="1">
      <c r="A165" s="2132"/>
      <c r="B165" s="2046"/>
      <c r="C165" s="2046"/>
      <c r="D165" s="2046"/>
      <c r="E165" s="2046"/>
      <c r="F165" s="2046"/>
      <c r="G165" s="2046"/>
      <c r="H165" s="2046"/>
      <c r="I165" s="2046"/>
      <c r="J165" s="2046"/>
      <c r="K165" s="2046"/>
      <c r="L165" s="2046"/>
      <c r="M165" s="2151"/>
      <c r="N165" s="1143"/>
      <c r="O165" s="1143"/>
      <c r="P165" s="1143"/>
      <c r="Q165" s="1135"/>
      <c r="R165" s="2122"/>
    </row>
    <row r="166" spans="1:18" s="285" customFormat="1" ht="16.5" customHeight="1">
      <c r="A166" s="2133"/>
      <c r="B166" s="2047"/>
      <c r="C166" s="2047"/>
      <c r="D166" s="2047"/>
      <c r="E166" s="2047"/>
      <c r="F166" s="2047"/>
      <c r="G166" s="2047"/>
      <c r="H166" s="2047"/>
      <c r="I166" s="2047"/>
      <c r="J166" s="2047"/>
      <c r="K166" s="2047"/>
      <c r="L166" s="2047"/>
      <c r="M166" s="2151"/>
      <c r="N166" s="1143"/>
      <c r="O166" s="1143"/>
      <c r="P166" s="1143"/>
      <c r="Q166" s="1135"/>
      <c r="R166" s="2122"/>
    </row>
    <row r="167" spans="1:18" s="285" customFormat="1">
      <c r="A167" s="551" t="s">
        <v>734</v>
      </c>
      <c r="B167" s="1136">
        <f>【B票】!BM4</f>
        <v>0</v>
      </c>
      <c r="C167" s="1136">
        <f>【B票】!BM5</f>
        <v>0</v>
      </c>
      <c r="D167" s="1136">
        <f>【B票】!BM6</f>
        <v>0</v>
      </c>
      <c r="E167" s="1136">
        <f>【B票】!BM7</f>
        <v>0</v>
      </c>
      <c r="F167" s="1136">
        <f>【B票】!BM8</f>
        <v>0</v>
      </c>
      <c r="G167" s="1136">
        <f>【B票】!BM9</f>
        <v>0</v>
      </c>
      <c r="H167" s="1136">
        <f>【B票】!BM10</f>
        <v>0</v>
      </c>
      <c r="I167" s="1136">
        <f>【B票】!BM11</f>
        <v>0</v>
      </c>
      <c r="J167" s="1136">
        <f>【B票】!BM12</f>
        <v>0</v>
      </c>
      <c r="K167" s="1136">
        <f>【B票】!BM13</f>
        <v>0</v>
      </c>
      <c r="L167" s="1136">
        <f>【B票】!BM14</f>
        <v>0</v>
      </c>
      <c r="M167" s="1144"/>
      <c r="N167" s="1139"/>
      <c r="O167" s="1139"/>
      <c r="P167" s="1139"/>
      <c r="Q167" s="1135"/>
      <c r="R167" s="1139"/>
    </row>
    <row r="168" spans="1:18" s="285" customFormat="1">
      <c r="A168" s="552" t="s">
        <v>735</v>
      </c>
      <c r="B168" s="1140" t="e">
        <f t="shared" ref="B168:L168" si="12">B167/$O173*100</f>
        <v>#DIV/0!</v>
      </c>
      <c r="C168" s="1140" t="e">
        <f t="shared" si="12"/>
        <v>#DIV/0!</v>
      </c>
      <c r="D168" s="1140" t="e">
        <f t="shared" si="12"/>
        <v>#DIV/0!</v>
      </c>
      <c r="E168" s="1140" t="e">
        <f t="shared" si="12"/>
        <v>#DIV/0!</v>
      </c>
      <c r="F168" s="1140" t="e">
        <f t="shared" si="12"/>
        <v>#DIV/0!</v>
      </c>
      <c r="G168" s="1140" t="e">
        <f t="shared" si="12"/>
        <v>#DIV/0!</v>
      </c>
      <c r="H168" s="1140" t="e">
        <f t="shared" si="12"/>
        <v>#DIV/0!</v>
      </c>
      <c r="I168" s="1140" t="e">
        <f t="shared" si="12"/>
        <v>#DIV/0!</v>
      </c>
      <c r="J168" s="1140" t="e">
        <f t="shared" si="12"/>
        <v>#DIV/0!</v>
      </c>
      <c r="K168" s="1140" t="e">
        <f t="shared" si="12"/>
        <v>#DIV/0!</v>
      </c>
      <c r="L168" s="1140" t="e">
        <f t="shared" si="12"/>
        <v>#DIV/0!</v>
      </c>
      <c r="M168" s="1146"/>
      <c r="N168" s="1147"/>
      <c r="O168" s="1147"/>
      <c r="P168" s="1148"/>
      <c r="Q168" s="1135"/>
      <c r="R168" s="1142"/>
    </row>
    <row r="169" spans="1:18" s="285" customFormat="1" ht="16.5" customHeight="1">
      <c r="A169" s="2131"/>
      <c r="B169" s="2145" t="s">
        <v>1438</v>
      </c>
      <c r="C169" s="2146"/>
      <c r="D169" s="2146"/>
      <c r="E169" s="2146"/>
      <c r="F169" s="2146"/>
      <c r="G169" s="2153"/>
      <c r="H169" s="2145" t="s">
        <v>5493</v>
      </c>
      <c r="I169" s="2146"/>
      <c r="J169" s="2153"/>
      <c r="K169" s="2145" t="s">
        <v>4</v>
      </c>
      <c r="L169" s="2146"/>
      <c r="M169" s="2146"/>
      <c r="N169" s="2153"/>
      <c r="O169" s="2147" t="s">
        <v>929</v>
      </c>
      <c r="P169" s="1175"/>
      <c r="Q169" s="1176"/>
    </row>
    <row r="170" spans="1:18" s="285" customFormat="1" ht="16.5" customHeight="1">
      <c r="A170" s="2132"/>
      <c r="B170" s="2045" t="s">
        <v>5514</v>
      </c>
      <c r="C170" s="2045" t="s">
        <v>5515</v>
      </c>
      <c r="D170" s="2045" t="s">
        <v>5516</v>
      </c>
      <c r="E170" s="2045" t="s">
        <v>5517</v>
      </c>
      <c r="F170" s="2045" t="s">
        <v>5518</v>
      </c>
      <c r="G170" s="2045" t="s">
        <v>5519</v>
      </c>
      <c r="H170" s="2045" t="s">
        <v>5520</v>
      </c>
      <c r="I170" s="2045" t="s">
        <v>5521</v>
      </c>
      <c r="J170" s="2045" t="s">
        <v>5522</v>
      </c>
      <c r="K170" s="2134" t="s">
        <v>5523</v>
      </c>
      <c r="L170" s="2134" t="s">
        <v>5524</v>
      </c>
      <c r="M170" s="2134" t="s">
        <v>5525</v>
      </c>
      <c r="N170" s="2045" t="s">
        <v>439</v>
      </c>
      <c r="O170" s="2148"/>
      <c r="Q170" s="2155"/>
    </row>
    <row r="171" spans="1:18" s="285" customFormat="1" ht="16.5" customHeight="1">
      <c r="A171" s="2132"/>
      <c r="B171" s="2046"/>
      <c r="C171" s="2046"/>
      <c r="D171" s="2046"/>
      <c r="E171" s="2046"/>
      <c r="F171" s="2046"/>
      <c r="G171" s="2046"/>
      <c r="H171" s="2046"/>
      <c r="I171" s="2046"/>
      <c r="J171" s="2046"/>
      <c r="K171" s="2135"/>
      <c r="L171" s="2135"/>
      <c r="M171" s="2135"/>
      <c r="N171" s="2046"/>
      <c r="O171" s="2148"/>
      <c r="Q171" s="2155"/>
    </row>
    <row r="172" spans="1:18" s="285" customFormat="1" ht="18.5" customHeight="1">
      <c r="A172" s="2133"/>
      <c r="B172" s="2047"/>
      <c r="C172" s="2047"/>
      <c r="D172" s="2047"/>
      <c r="E172" s="2047"/>
      <c r="F172" s="2047"/>
      <c r="G172" s="2047"/>
      <c r="H172" s="2047"/>
      <c r="I172" s="2047"/>
      <c r="J172" s="2047"/>
      <c r="K172" s="2136"/>
      <c r="L172" s="2136"/>
      <c r="M172" s="2136"/>
      <c r="N172" s="2047"/>
      <c r="O172" s="2149"/>
      <c r="Q172" s="2155"/>
    </row>
    <row r="173" spans="1:18" s="285" customFormat="1">
      <c r="A173" s="551" t="s">
        <v>734</v>
      </c>
      <c r="B173" s="1136">
        <f>【B票】!BM15</f>
        <v>0</v>
      </c>
      <c r="C173" s="1136">
        <f>【B票】!BM16</f>
        <v>0</v>
      </c>
      <c r="D173" s="1136">
        <f>【B票】!BM17</f>
        <v>0</v>
      </c>
      <c r="E173" s="1136">
        <f>【B票】!BM18</f>
        <v>0</v>
      </c>
      <c r="F173" s="1136">
        <f>【B票】!BM19</f>
        <v>0</v>
      </c>
      <c r="G173" s="1136">
        <f>【B票】!BM20</f>
        <v>0</v>
      </c>
      <c r="H173" s="1136">
        <f>【B票】!BN8</f>
        <v>0</v>
      </c>
      <c r="I173" s="1136">
        <f>【B票】!BN9</f>
        <v>0</v>
      </c>
      <c r="J173" s="1136">
        <f>【B票】!BN10</f>
        <v>0</v>
      </c>
      <c r="K173" s="1136">
        <f>【B票】!BN11</f>
        <v>0</v>
      </c>
      <c r="L173" s="1137">
        <f>【B票】!BN12</f>
        <v>0</v>
      </c>
      <c r="M173" s="1137">
        <f>【B票】!BN13</f>
        <v>0</v>
      </c>
      <c r="N173" s="1137">
        <f>【B票】!BN14</f>
        <v>0</v>
      </c>
      <c r="O173" s="1137">
        <f>SUM(B161:O161,B167:L167,B173:N173)</f>
        <v>0</v>
      </c>
      <c r="Q173" s="1139"/>
    </row>
    <row r="174" spans="1:18" s="285" customFormat="1">
      <c r="A174" s="552" t="s">
        <v>735</v>
      </c>
      <c r="B174" s="1140" t="e">
        <f t="shared" ref="B174:O174" si="13">B173/$O173*100</f>
        <v>#DIV/0!</v>
      </c>
      <c r="C174" s="1140" t="e">
        <f t="shared" si="13"/>
        <v>#DIV/0!</v>
      </c>
      <c r="D174" s="1140" t="e">
        <f t="shared" si="13"/>
        <v>#DIV/0!</v>
      </c>
      <c r="E174" s="1140" t="e">
        <f t="shared" si="13"/>
        <v>#DIV/0!</v>
      </c>
      <c r="F174" s="1140" t="e">
        <f t="shared" si="13"/>
        <v>#DIV/0!</v>
      </c>
      <c r="G174" s="1140" t="e">
        <f t="shared" si="13"/>
        <v>#DIV/0!</v>
      </c>
      <c r="H174" s="1140" t="e">
        <f t="shared" si="13"/>
        <v>#DIV/0!</v>
      </c>
      <c r="I174" s="1140" t="e">
        <f t="shared" si="13"/>
        <v>#DIV/0!</v>
      </c>
      <c r="J174" s="1140" t="e">
        <f t="shared" si="13"/>
        <v>#DIV/0!</v>
      </c>
      <c r="K174" s="1140" t="e">
        <f t="shared" si="13"/>
        <v>#DIV/0!</v>
      </c>
      <c r="L174" s="1140" t="e">
        <f t="shared" si="13"/>
        <v>#DIV/0!</v>
      </c>
      <c r="M174" s="1140" t="e">
        <f t="shared" si="13"/>
        <v>#DIV/0!</v>
      </c>
      <c r="N174" s="1140" t="e">
        <f t="shared" si="13"/>
        <v>#DIV/0!</v>
      </c>
      <c r="O174" s="1153" t="e">
        <f t="shared" si="13"/>
        <v>#DIV/0!</v>
      </c>
      <c r="Q174" s="1148"/>
    </row>
    <row r="175" spans="1:18">
      <c r="A175" s="279"/>
      <c r="B175" s="279"/>
      <c r="C175" s="279"/>
    </row>
    <row r="176" spans="1:18">
      <c r="A176" s="279"/>
      <c r="B176" s="279"/>
      <c r="C176" s="279"/>
    </row>
    <row r="177" spans="1:8">
      <c r="A177" s="279"/>
      <c r="B177" s="279"/>
      <c r="C177" s="279"/>
    </row>
    <row r="178" spans="1:8">
      <c r="A178" s="279"/>
      <c r="B178" s="279"/>
      <c r="C178" s="279"/>
    </row>
    <row r="179" spans="1:8">
      <c r="A179" s="279"/>
      <c r="B179" s="279"/>
      <c r="C179" s="279"/>
    </row>
    <row r="180" spans="1:8" s="285" customFormat="1">
      <c r="A180" s="285" t="s">
        <v>1412</v>
      </c>
      <c r="B180" s="791"/>
      <c r="C180" s="791"/>
    </row>
    <row r="181" spans="1:8" s="285" customFormat="1">
      <c r="A181" s="814" t="s">
        <v>1413</v>
      </c>
      <c r="B181" s="791"/>
      <c r="C181" s="791"/>
    </row>
    <row r="182" spans="1:8" s="285" customFormat="1">
      <c r="A182" s="2000"/>
      <c r="B182" s="2068" t="s">
        <v>1440</v>
      </c>
      <c r="C182" s="2068" t="s">
        <v>1441</v>
      </c>
      <c r="D182" s="2068" t="s">
        <v>4</v>
      </c>
      <c r="E182" s="2068" t="s">
        <v>20</v>
      </c>
    </row>
    <row r="183" spans="1:8" s="285" customFormat="1">
      <c r="A183" s="2067"/>
      <c r="B183" s="2068"/>
      <c r="C183" s="2068"/>
      <c r="D183" s="2068"/>
      <c r="E183" s="2068"/>
    </row>
    <row r="184" spans="1:8" s="285" customFormat="1">
      <c r="A184" s="438" t="s">
        <v>285</v>
      </c>
      <c r="B184" s="539">
        <f>【B票】!BN4</f>
        <v>0</v>
      </c>
      <c r="C184" s="539">
        <f>【B票】!BN5</f>
        <v>0</v>
      </c>
      <c r="D184" s="539">
        <f>【B票】!BN6</f>
        <v>0</v>
      </c>
      <c r="E184" s="539">
        <f>SUM(B184:D184)</f>
        <v>0</v>
      </c>
    </row>
    <row r="185" spans="1:8" s="285" customFormat="1">
      <c r="A185" s="792" t="s">
        <v>958</v>
      </c>
      <c r="B185" s="592" t="e">
        <f>B184/$E184*100</f>
        <v>#DIV/0!</v>
      </c>
      <c r="C185" s="592" t="e">
        <f>C184/$E184*100</f>
        <v>#DIV/0!</v>
      </c>
      <c r="D185" s="592" t="e">
        <f>D184/$E184*100</f>
        <v>#DIV/0!</v>
      </c>
      <c r="E185" s="592" t="e">
        <f>E184/$E184*100</f>
        <v>#DIV/0!</v>
      </c>
    </row>
    <row r="186" spans="1:8" s="285" customFormat="1">
      <c r="A186" s="789"/>
      <c r="B186" s="789"/>
      <c r="C186" s="789"/>
    </row>
    <row r="187" spans="1:8" s="285" customFormat="1">
      <c r="A187" s="789"/>
      <c r="B187" s="789"/>
      <c r="C187" s="789"/>
    </row>
    <row r="188" spans="1:8" s="285" customFormat="1">
      <c r="A188" s="285" t="s">
        <v>1412</v>
      </c>
      <c r="B188" s="789"/>
      <c r="C188" s="789"/>
    </row>
    <row r="189" spans="1:8" s="285" customFormat="1">
      <c r="A189" s="2000"/>
      <c r="B189" s="2001"/>
      <c r="C189" s="2001"/>
      <c r="D189" s="2001"/>
      <c r="E189" s="2001"/>
      <c r="F189" s="2001"/>
      <c r="G189" s="2002"/>
      <c r="H189" s="438" t="s">
        <v>957</v>
      </c>
    </row>
    <row r="190" spans="1:8" s="285" customFormat="1">
      <c r="A190" s="2003" t="s">
        <v>1414</v>
      </c>
      <c r="B190" s="2004"/>
      <c r="C190" s="1997" t="s">
        <v>1442</v>
      </c>
      <c r="D190" s="1998"/>
      <c r="E190" s="1998"/>
      <c r="F190" s="1998"/>
      <c r="G190" s="1999"/>
      <c r="H190" s="793">
        <f>【B票】!BQ4</f>
        <v>0</v>
      </c>
    </row>
    <row r="191" spans="1:8" s="285" customFormat="1">
      <c r="A191" s="2005"/>
      <c r="B191" s="2006"/>
      <c r="C191" s="1991" t="s">
        <v>1443</v>
      </c>
      <c r="D191" s="1992"/>
      <c r="E191" s="1992"/>
      <c r="F191" s="1992"/>
      <c r="G191" s="1993"/>
      <c r="H191" s="794">
        <f>【B票】!BR4</f>
        <v>0</v>
      </c>
    </row>
    <row r="192" spans="1:8" s="285" customFormat="1">
      <c r="A192" s="2005"/>
      <c r="B192" s="2006"/>
      <c r="C192" s="1991" t="s">
        <v>1444</v>
      </c>
      <c r="D192" s="1992"/>
      <c r="E192" s="1992"/>
      <c r="F192" s="1992"/>
      <c r="G192" s="1993"/>
      <c r="H192" s="794">
        <f>【B票】!BS4</f>
        <v>0</v>
      </c>
    </row>
    <row r="193" spans="1:8" s="285" customFormat="1">
      <c r="A193" s="2005"/>
      <c r="B193" s="2006"/>
      <c r="C193" s="1991" t="s">
        <v>1445</v>
      </c>
      <c r="D193" s="1992"/>
      <c r="E193" s="1992"/>
      <c r="F193" s="1992"/>
      <c r="G193" s="1993"/>
      <c r="H193" s="794">
        <f>【B票】!BT4</f>
        <v>0</v>
      </c>
    </row>
    <row r="194" spans="1:8" s="285" customFormat="1">
      <c r="A194" s="2005"/>
      <c r="B194" s="2006"/>
      <c r="C194" s="1991" t="s">
        <v>1446</v>
      </c>
      <c r="D194" s="1992"/>
      <c r="E194" s="1992"/>
      <c r="F194" s="1992"/>
      <c r="G194" s="1993"/>
      <c r="H194" s="794">
        <f>【B票】!BU4</f>
        <v>0</v>
      </c>
    </row>
    <row r="195" spans="1:8" s="285" customFormat="1">
      <c r="A195" s="2007"/>
      <c r="B195" s="2008"/>
      <c r="C195" s="1994" t="s">
        <v>1447</v>
      </c>
      <c r="D195" s="1995"/>
      <c r="E195" s="1995"/>
      <c r="F195" s="1995"/>
      <c r="G195" s="1996"/>
      <c r="H195" s="795">
        <f>【B票】!BV4</f>
        <v>0</v>
      </c>
    </row>
    <row r="196" spans="1:8" s="285" customFormat="1">
      <c r="A196" s="2003" t="s">
        <v>1415</v>
      </c>
      <c r="B196" s="2015"/>
      <c r="C196" s="1997" t="s">
        <v>1448</v>
      </c>
      <c r="D196" s="1998"/>
      <c r="E196" s="1998"/>
      <c r="F196" s="1998"/>
      <c r="G196" s="1999"/>
      <c r="H196" s="793">
        <f>【B票】!BX4</f>
        <v>0</v>
      </c>
    </row>
    <row r="197" spans="1:8" s="285" customFormat="1">
      <c r="A197" s="2005"/>
      <c r="B197" s="2016"/>
      <c r="C197" s="1991" t="s">
        <v>1449</v>
      </c>
      <c r="D197" s="1992"/>
      <c r="E197" s="1992"/>
      <c r="F197" s="1992"/>
      <c r="G197" s="1993"/>
      <c r="H197" s="794">
        <f>【B票】!BY4</f>
        <v>0</v>
      </c>
    </row>
    <row r="198" spans="1:8" s="285" customFormat="1">
      <c r="A198" s="2005"/>
      <c r="B198" s="2016"/>
      <c r="C198" s="1991" t="s">
        <v>1450</v>
      </c>
      <c r="D198" s="1992"/>
      <c r="E198" s="1992"/>
      <c r="F198" s="1992"/>
      <c r="G198" s="1993"/>
      <c r="H198" s="794">
        <f>【B票】!BZ4</f>
        <v>0</v>
      </c>
    </row>
    <row r="199" spans="1:8" s="285" customFormat="1">
      <c r="A199" s="2005"/>
      <c r="B199" s="2016"/>
      <c r="C199" s="1991" t="s">
        <v>1451</v>
      </c>
      <c r="D199" s="1992"/>
      <c r="E199" s="1992"/>
      <c r="F199" s="1992"/>
      <c r="G199" s="1993"/>
      <c r="H199" s="794">
        <f>【B票】!CA4</f>
        <v>0</v>
      </c>
    </row>
    <row r="200" spans="1:8" s="285" customFormat="1">
      <c r="A200" s="2005"/>
      <c r="B200" s="2016"/>
      <c r="C200" s="1991" t="s">
        <v>1452</v>
      </c>
      <c r="D200" s="1992"/>
      <c r="E200" s="1992"/>
      <c r="F200" s="1992"/>
      <c r="G200" s="1993"/>
      <c r="H200" s="794">
        <f>【B票】!CB4</f>
        <v>0</v>
      </c>
    </row>
    <row r="201" spans="1:8" s="285" customFormat="1">
      <c r="A201" s="2005"/>
      <c r="B201" s="2016"/>
      <c r="C201" s="1991" t="s">
        <v>1453</v>
      </c>
      <c r="D201" s="1992"/>
      <c r="E201" s="1992"/>
      <c r="F201" s="1992"/>
      <c r="G201" s="1993"/>
      <c r="H201" s="794">
        <f>【B票】!CC4</f>
        <v>0</v>
      </c>
    </row>
    <row r="202" spans="1:8" s="285" customFormat="1">
      <c r="A202" s="2005"/>
      <c r="B202" s="2016"/>
      <c r="C202" s="1991" t="s">
        <v>1454</v>
      </c>
      <c r="D202" s="1992"/>
      <c r="E202" s="1992"/>
      <c r="F202" s="1992"/>
      <c r="G202" s="1993"/>
      <c r="H202" s="794">
        <f>【B票】!CD4</f>
        <v>0</v>
      </c>
    </row>
    <row r="203" spans="1:8" s="285" customFormat="1">
      <c r="A203" s="2005"/>
      <c r="B203" s="2016"/>
      <c r="C203" s="1991" t="s">
        <v>1455</v>
      </c>
      <c r="D203" s="1992"/>
      <c r="E203" s="1992"/>
      <c r="F203" s="1992"/>
      <c r="G203" s="1993"/>
      <c r="H203" s="794">
        <f>【B票】!CE4</f>
        <v>0</v>
      </c>
    </row>
    <row r="204" spans="1:8" s="285" customFormat="1">
      <c r="A204" s="2005"/>
      <c r="B204" s="2016"/>
      <c r="C204" s="1991" t="s">
        <v>1456</v>
      </c>
      <c r="D204" s="1992"/>
      <c r="E204" s="1992"/>
      <c r="F204" s="1992"/>
      <c r="G204" s="1993"/>
      <c r="H204" s="794">
        <f>【B票】!CF4</f>
        <v>0</v>
      </c>
    </row>
    <row r="205" spans="1:8" s="285" customFormat="1">
      <c r="A205" s="2005"/>
      <c r="B205" s="2016"/>
      <c r="C205" s="1991" t="s">
        <v>1457</v>
      </c>
      <c r="D205" s="1992"/>
      <c r="E205" s="1992"/>
      <c r="F205" s="1992"/>
      <c r="G205" s="1993"/>
      <c r="H205" s="794">
        <f>【B票】!CG4</f>
        <v>0</v>
      </c>
    </row>
    <row r="206" spans="1:8" s="285" customFormat="1">
      <c r="A206" s="2005"/>
      <c r="B206" s="2016"/>
      <c r="C206" s="1991" t="s">
        <v>1458</v>
      </c>
      <c r="D206" s="1992"/>
      <c r="E206" s="1992"/>
      <c r="F206" s="1992"/>
      <c r="G206" s="1993"/>
      <c r="H206" s="794">
        <f>【B票】!CH4</f>
        <v>0</v>
      </c>
    </row>
    <row r="207" spans="1:8" s="285" customFormat="1">
      <c r="A207" s="2007"/>
      <c r="B207" s="2017"/>
      <c r="C207" s="1994" t="s">
        <v>1447</v>
      </c>
      <c r="D207" s="1995"/>
      <c r="E207" s="1995"/>
      <c r="F207" s="1995"/>
      <c r="G207" s="1996"/>
      <c r="H207" s="795">
        <f>【B票】!CI4</f>
        <v>0</v>
      </c>
    </row>
    <row r="208" spans="1:8" s="285" customFormat="1">
      <c r="A208" s="2003" t="s">
        <v>1478</v>
      </c>
      <c r="B208" s="2015"/>
      <c r="C208" s="1997" t="s">
        <v>1459</v>
      </c>
      <c r="D208" s="1998"/>
      <c r="E208" s="1998"/>
      <c r="F208" s="1998"/>
      <c r="G208" s="1999"/>
      <c r="H208" s="793">
        <f>【B票】!CK4</f>
        <v>0</v>
      </c>
    </row>
    <row r="209" spans="1:8" s="285" customFormat="1">
      <c r="A209" s="2005"/>
      <c r="B209" s="2016"/>
      <c r="C209" s="1991" t="s">
        <v>1460</v>
      </c>
      <c r="D209" s="1992"/>
      <c r="E209" s="1992"/>
      <c r="F209" s="1992"/>
      <c r="G209" s="1993"/>
      <c r="H209" s="794">
        <f>【B票】!CL4</f>
        <v>0</v>
      </c>
    </row>
    <row r="210" spans="1:8" s="285" customFormat="1">
      <c r="A210" s="2005"/>
      <c r="B210" s="2016"/>
      <c r="C210" s="1991" t="s">
        <v>1461</v>
      </c>
      <c r="D210" s="1992"/>
      <c r="E210" s="1992"/>
      <c r="F210" s="1992"/>
      <c r="G210" s="1993"/>
      <c r="H210" s="794">
        <f>【B票】!CM4</f>
        <v>0</v>
      </c>
    </row>
    <row r="211" spans="1:8" s="285" customFormat="1">
      <c r="A211" s="2005"/>
      <c r="B211" s="2016"/>
      <c r="C211" s="1991" t="s">
        <v>1462</v>
      </c>
      <c r="D211" s="1992"/>
      <c r="E211" s="1992"/>
      <c r="F211" s="1992"/>
      <c r="G211" s="1993"/>
      <c r="H211" s="794">
        <f>【B票】!CN4</f>
        <v>0</v>
      </c>
    </row>
    <row r="212" spans="1:8" s="285" customFormat="1">
      <c r="A212" s="2005"/>
      <c r="B212" s="2016"/>
      <c r="C212" s="1991" t="s">
        <v>1463</v>
      </c>
      <c r="D212" s="1992"/>
      <c r="E212" s="1992"/>
      <c r="F212" s="1992"/>
      <c r="G212" s="1993"/>
      <c r="H212" s="794">
        <f>【B票】!CO4</f>
        <v>0</v>
      </c>
    </row>
    <row r="213" spans="1:8" s="285" customFormat="1">
      <c r="A213" s="2005"/>
      <c r="B213" s="2016"/>
      <c r="C213" s="1991" t="s">
        <v>1464</v>
      </c>
      <c r="D213" s="1992"/>
      <c r="E213" s="1992"/>
      <c r="F213" s="1992"/>
      <c r="G213" s="1993"/>
      <c r="H213" s="794">
        <f>【B票】!CP4</f>
        <v>0</v>
      </c>
    </row>
    <row r="214" spans="1:8" s="285" customFormat="1">
      <c r="A214" s="2005"/>
      <c r="B214" s="2016"/>
      <c r="C214" s="1991" t="s">
        <v>1465</v>
      </c>
      <c r="D214" s="1992"/>
      <c r="E214" s="1992"/>
      <c r="F214" s="1992"/>
      <c r="G214" s="1993"/>
      <c r="H214" s="794">
        <f>【B票】!CQ4</f>
        <v>0</v>
      </c>
    </row>
    <row r="215" spans="1:8" s="285" customFormat="1">
      <c r="A215" s="2007"/>
      <c r="B215" s="2017"/>
      <c r="C215" s="1994" t="s">
        <v>1447</v>
      </c>
      <c r="D215" s="1995"/>
      <c r="E215" s="1995"/>
      <c r="F215" s="1995"/>
      <c r="G215" s="1996"/>
      <c r="H215" s="795">
        <f>【B票】!CR4</f>
        <v>0</v>
      </c>
    </row>
    <row r="216" spans="1:8" s="285" customFormat="1">
      <c r="A216" s="2003" t="s">
        <v>1416</v>
      </c>
      <c r="B216" s="2015"/>
      <c r="C216" s="1997" t="s">
        <v>1466</v>
      </c>
      <c r="D216" s="1998"/>
      <c r="E216" s="1998"/>
      <c r="F216" s="1998"/>
      <c r="G216" s="1999"/>
      <c r="H216" s="793">
        <f>【B票】!CT4</f>
        <v>0</v>
      </c>
    </row>
    <row r="217" spans="1:8" s="285" customFormat="1">
      <c r="A217" s="2005"/>
      <c r="B217" s="2016"/>
      <c r="C217" s="1991" t="s">
        <v>1467</v>
      </c>
      <c r="D217" s="1992"/>
      <c r="E217" s="1992"/>
      <c r="F217" s="1992"/>
      <c r="G217" s="1993"/>
      <c r="H217" s="794">
        <f>【B票】!CU4</f>
        <v>0</v>
      </c>
    </row>
    <row r="218" spans="1:8" s="285" customFormat="1">
      <c r="A218" s="2005"/>
      <c r="B218" s="2016"/>
      <c r="C218" s="1991" t="s">
        <v>1468</v>
      </c>
      <c r="D218" s="1992"/>
      <c r="E218" s="1992"/>
      <c r="F218" s="1992"/>
      <c r="G218" s="1993"/>
      <c r="H218" s="794">
        <f>【B票】!CV4</f>
        <v>0</v>
      </c>
    </row>
    <row r="219" spans="1:8" s="285" customFormat="1">
      <c r="A219" s="2005"/>
      <c r="B219" s="2016"/>
      <c r="C219" s="1991" t="s">
        <v>1469</v>
      </c>
      <c r="D219" s="1992"/>
      <c r="E219" s="1992"/>
      <c r="F219" s="1992"/>
      <c r="G219" s="1993"/>
      <c r="H219" s="794">
        <f>【B票】!CW4</f>
        <v>0</v>
      </c>
    </row>
    <row r="220" spans="1:8" s="285" customFormat="1">
      <c r="A220" s="2005"/>
      <c r="B220" s="2016"/>
      <c r="C220" s="1991" t="s">
        <v>1470</v>
      </c>
      <c r="D220" s="1992"/>
      <c r="E220" s="1992"/>
      <c r="F220" s="1992"/>
      <c r="G220" s="1993"/>
      <c r="H220" s="794">
        <f>【B票】!CX4</f>
        <v>0</v>
      </c>
    </row>
    <row r="221" spans="1:8" s="285" customFormat="1">
      <c r="A221" s="2005"/>
      <c r="B221" s="2016"/>
      <c r="C221" s="1991" t="s">
        <v>1471</v>
      </c>
      <c r="D221" s="1992"/>
      <c r="E221" s="1992"/>
      <c r="F221" s="1992"/>
      <c r="G221" s="1993"/>
      <c r="H221" s="794">
        <f>【B票】!CY4</f>
        <v>0</v>
      </c>
    </row>
    <row r="222" spans="1:8" s="285" customFormat="1">
      <c r="A222" s="2007"/>
      <c r="B222" s="2017"/>
      <c r="C222" s="1994" t="s">
        <v>1447</v>
      </c>
      <c r="D222" s="1995"/>
      <c r="E222" s="1995"/>
      <c r="F222" s="1995"/>
      <c r="G222" s="1996"/>
      <c r="H222" s="795">
        <f>【B票】!CZ4</f>
        <v>0</v>
      </c>
    </row>
    <row r="225" spans="1:5">
      <c r="A225" s="285" t="s">
        <v>1412</v>
      </c>
    </row>
    <row r="226" spans="1:5">
      <c r="A226" s="870" t="s">
        <v>1545</v>
      </c>
      <c r="B226" s="871"/>
      <c r="C226" s="871"/>
      <c r="D226" s="871"/>
      <c r="E226" s="871"/>
    </row>
    <row r="227" spans="1:5">
      <c r="A227" s="2069"/>
      <c r="B227" s="2069"/>
      <c r="C227" s="2069"/>
      <c r="D227" s="2069"/>
      <c r="E227" s="438" t="s">
        <v>957</v>
      </c>
    </row>
    <row r="228" spans="1:5">
      <c r="A228" s="2069" t="s">
        <v>1547</v>
      </c>
      <c r="B228" s="2069"/>
      <c r="C228" s="2069"/>
      <c r="D228" s="2069"/>
      <c r="E228" s="159">
        <f>【B票】!DB4</f>
        <v>0</v>
      </c>
    </row>
    <row r="229" spans="1:5">
      <c r="A229" s="2069" t="s">
        <v>1548</v>
      </c>
      <c r="B229" s="2069"/>
      <c r="C229" s="2069"/>
      <c r="D229" s="2069"/>
      <c r="E229" s="159">
        <f>【B票】!DC4</f>
        <v>0</v>
      </c>
    </row>
    <row r="232" spans="1:5" s="285" customFormat="1">
      <c r="A232" s="285" t="s">
        <v>1412</v>
      </c>
      <c r="B232" s="789"/>
      <c r="C232" s="789"/>
    </row>
    <row r="233" spans="1:5" s="285" customFormat="1">
      <c r="A233" s="814" t="s">
        <v>1426</v>
      </c>
      <c r="B233" s="814"/>
      <c r="C233" s="789"/>
    </row>
    <row r="234" spans="1:5" s="285" customFormat="1">
      <c r="A234" s="2000"/>
      <c r="B234" s="2001"/>
      <c r="C234" s="2001"/>
      <c r="D234" s="2002"/>
      <c r="E234" s="438" t="s">
        <v>957</v>
      </c>
    </row>
    <row r="235" spans="1:5" s="285" customFormat="1">
      <c r="A235" s="2009" t="s">
        <v>1474</v>
      </c>
      <c r="B235" s="2010"/>
      <c r="C235" s="2010"/>
      <c r="D235" s="2011"/>
      <c r="E235" s="539">
        <f>【B票】!DE4</f>
        <v>0</v>
      </c>
    </row>
    <row r="236" spans="1:5" s="285" customFormat="1">
      <c r="A236" s="2009" t="s">
        <v>1475</v>
      </c>
      <c r="B236" s="2010"/>
      <c r="C236" s="2010"/>
      <c r="D236" s="2011"/>
      <c r="E236" s="539">
        <f>【B票】!DF4</f>
        <v>0</v>
      </c>
    </row>
    <row r="237" spans="1:5" s="285" customFormat="1">
      <c r="A237" s="2009" t="s">
        <v>1476</v>
      </c>
      <c r="B237" s="2010"/>
      <c r="C237" s="2010"/>
      <c r="D237" s="2011"/>
      <c r="E237" s="539">
        <f>【B票】!DG4</f>
        <v>0</v>
      </c>
    </row>
    <row r="238" spans="1:5" s="285" customFormat="1">
      <c r="A238" s="2009" t="s">
        <v>1786</v>
      </c>
      <c r="B238" s="2010"/>
      <c r="C238" s="2010"/>
      <c r="D238" s="2011"/>
      <c r="E238" s="539">
        <f>【B票】!DH4</f>
        <v>0</v>
      </c>
    </row>
    <row r="239" spans="1:5" s="285" customFormat="1">
      <c r="A239" s="2009" t="s">
        <v>1787</v>
      </c>
      <c r="B239" s="2010"/>
      <c r="C239" s="2010"/>
      <c r="D239" s="2011"/>
      <c r="E239" s="539">
        <f>【B票】!DI4</f>
        <v>0</v>
      </c>
    </row>
    <row r="241" spans="1:8">
      <c r="A241" s="201" t="s">
        <v>493</v>
      </c>
    </row>
    <row r="242" spans="1:8">
      <c r="A242" s="285" t="s">
        <v>1417</v>
      </c>
    </row>
    <row r="243" spans="1:8">
      <c r="A243" s="2061"/>
      <c r="B243" s="2062"/>
      <c r="C243" s="2062"/>
      <c r="D243" s="2063"/>
      <c r="E243" s="170" t="s">
        <v>734</v>
      </c>
    </row>
    <row r="244" spans="1:8">
      <c r="A244" s="2012" t="s">
        <v>494</v>
      </c>
      <c r="B244" s="2013"/>
      <c r="C244" s="2013"/>
      <c r="D244" s="2014"/>
      <c r="E244" s="268">
        <f>【B票】!DJ4</f>
        <v>0</v>
      </c>
    </row>
    <row r="245" spans="1:8">
      <c r="A245" s="2012" t="s">
        <v>495</v>
      </c>
      <c r="B245" s="2013"/>
      <c r="C245" s="2013"/>
      <c r="D245" s="2014"/>
      <c r="E245" s="268">
        <f>【B票】!DJ5</f>
        <v>0</v>
      </c>
    </row>
    <row r="246" spans="1:8">
      <c r="A246" s="2012" t="s">
        <v>496</v>
      </c>
      <c r="B246" s="2013"/>
      <c r="C246" s="2013"/>
      <c r="D246" s="2014"/>
      <c r="E246" s="268">
        <f>【B票】!DJ6</f>
        <v>0</v>
      </c>
    </row>
    <row r="247" spans="1:8">
      <c r="A247" s="2012" t="s">
        <v>497</v>
      </c>
      <c r="B247" s="2013"/>
      <c r="C247" s="2013"/>
      <c r="D247" s="2014"/>
      <c r="E247" s="268">
        <f>【B票】!DJ7</f>
        <v>0</v>
      </c>
    </row>
    <row r="248" spans="1:8">
      <c r="A248" s="201" t="s">
        <v>306</v>
      </c>
    </row>
    <row r="251" spans="1:8" ht="15" customHeight="1">
      <c r="A251" s="201" t="s">
        <v>1794</v>
      </c>
      <c r="F251" s="1088"/>
      <c r="G251" s="2079"/>
      <c r="H251" s="2080"/>
    </row>
    <row r="252" spans="1:8" ht="24">
      <c r="A252" s="264"/>
      <c r="B252" s="202"/>
      <c r="C252" s="202"/>
      <c r="D252" s="170" t="s">
        <v>734</v>
      </c>
      <c r="E252" s="270" t="s">
        <v>749</v>
      </c>
      <c r="F252" s="270" t="s">
        <v>748</v>
      </c>
      <c r="G252" s="2070"/>
      <c r="H252" s="2071"/>
    </row>
    <row r="253" spans="1:8">
      <c r="A253" s="2012" t="s">
        <v>750</v>
      </c>
      <c r="B253" s="2013"/>
      <c r="C253" s="2014"/>
      <c r="D253" s="268">
        <f>【B票】!DO4+【B票】!DO5+【B票】!DO6</f>
        <v>0</v>
      </c>
      <c r="E253" s="159">
        <f>【B票】!DO4+【B票】!DO6</f>
        <v>0</v>
      </c>
      <c r="F253" s="159">
        <f>【B票】!DO5+【B票】!DO6</f>
        <v>0</v>
      </c>
      <c r="G253" s="2070"/>
      <c r="H253" s="2071"/>
    </row>
    <row r="254" spans="1:8">
      <c r="A254" s="2012" t="s">
        <v>751</v>
      </c>
      <c r="B254" s="2013"/>
      <c r="C254" s="2014"/>
      <c r="D254" s="268">
        <f>【B票】!DP4+【B票】!DP5+【B票】!DP6</f>
        <v>0</v>
      </c>
      <c r="E254" s="159">
        <f>【B票】!DP4+【B票】!DP6</f>
        <v>0</v>
      </c>
      <c r="F254" s="159">
        <f>【B票】!DP5+【B票】!DP6</f>
        <v>0</v>
      </c>
      <c r="G254" s="2070"/>
      <c r="H254" s="2071"/>
    </row>
    <row r="255" spans="1:8">
      <c r="A255" s="2012" t="s">
        <v>752</v>
      </c>
      <c r="B255" s="2013"/>
      <c r="C255" s="2014"/>
      <c r="D255" s="268">
        <f>【B票】!DQ4+【B票】!DQ5+【B票】!DQ6</f>
        <v>0</v>
      </c>
      <c r="E255" s="159">
        <f>【B票】!DQ4+【B票】!DQ6</f>
        <v>0</v>
      </c>
      <c r="F255" s="159">
        <f>【B票】!DQ5+【B票】!DQ6</f>
        <v>0</v>
      </c>
    </row>
    <row r="256" spans="1:8">
      <c r="A256" s="2012" t="s">
        <v>753</v>
      </c>
      <c r="B256" s="2013"/>
      <c r="C256" s="2014"/>
      <c r="D256" s="268">
        <f>【B票】!DR4+【B票】!DR5+【B票】!DR6</f>
        <v>0</v>
      </c>
      <c r="E256" s="159">
        <f>【B票】!DR4+【B票】!DR6</f>
        <v>0</v>
      </c>
      <c r="F256" s="159">
        <f>【B票】!DR5+【B票】!DR6</f>
        <v>0</v>
      </c>
    </row>
    <row r="257" spans="1:7">
      <c r="A257" s="2012" t="s">
        <v>754</v>
      </c>
      <c r="B257" s="2013"/>
      <c r="C257" s="2014"/>
      <c r="D257" s="268">
        <f>【B票】!DS4+【B票】!DS5+【B票】!DS6</f>
        <v>0</v>
      </c>
      <c r="E257" s="159">
        <f>【B票】!DS4+【B票】!DS6</f>
        <v>0</v>
      </c>
      <c r="F257" s="159">
        <f>【B票】!DS5+【B票】!DS6</f>
        <v>0</v>
      </c>
    </row>
    <row r="258" spans="1:7">
      <c r="A258" s="2012" t="s">
        <v>755</v>
      </c>
      <c r="B258" s="2013"/>
      <c r="C258" s="2014"/>
      <c r="D258" s="268">
        <f>【B票】!DT4+【B票】!DT5+【B票】!DT6</f>
        <v>0</v>
      </c>
      <c r="E258" s="159">
        <f>【B票】!DT4+【B票】!DT6</f>
        <v>0</v>
      </c>
      <c r="F258" s="159">
        <f>【B票】!DT5+【B票】!DT6</f>
        <v>0</v>
      </c>
    </row>
    <row r="259" spans="1:7">
      <c r="A259" s="2012" t="s">
        <v>756</v>
      </c>
      <c r="B259" s="2013"/>
      <c r="C259" s="2014"/>
      <c r="D259" s="268">
        <f>【B票】!DU4+【B票】!DU5+【B票】!DU6</f>
        <v>0</v>
      </c>
      <c r="E259" s="159">
        <f>【B票】!DU4+【B票】!DU6</f>
        <v>0</v>
      </c>
      <c r="F259" s="159">
        <f>【B票】!DU5+【B票】!DU6</f>
        <v>0</v>
      </c>
    </row>
    <row r="260" spans="1:7">
      <c r="A260" s="2012" t="s">
        <v>739</v>
      </c>
      <c r="B260" s="2013"/>
      <c r="C260" s="2014"/>
      <c r="D260" s="268">
        <f>【B票】!DV4+【B票】!DV5+【B票】!DV6</f>
        <v>0</v>
      </c>
      <c r="E260" s="159">
        <f>【B票】!DV4+【B票】!DV6</f>
        <v>0</v>
      </c>
      <c r="F260" s="159">
        <f>【B票】!DV5+【B票】!DV6</f>
        <v>0</v>
      </c>
    </row>
    <row r="261" spans="1:7">
      <c r="A261" s="201" t="s">
        <v>103</v>
      </c>
    </row>
    <row r="262" spans="1:7" s="1322" customFormat="1">
      <c r="A262" s="1321" t="s">
        <v>5636</v>
      </c>
      <c r="G262" s="1323"/>
    </row>
    <row r="263" spans="1:7" s="1322" customFormat="1">
      <c r="G263" s="1323"/>
    </row>
    <row r="266" spans="1:7">
      <c r="A266" s="201" t="s">
        <v>1795</v>
      </c>
    </row>
    <row r="267" spans="1:7" ht="24">
      <c r="A267" s="2072"/>
      <c r="B267" s="2073"/>
      <c r="C267" s="2074"/>
      <c r="D267" s="796" t="s">
        <v>957</v>
      </c>
      <c r="E267" s="270" t="s">
        <v>749</v>
      </c>
      <c r="F267" s="270" t="s">
        <v>748</v>
      </c>
    </row>
    <row r="268" spans="1:7">
      <c r="A268" s="2012" t="s">
        <v>750</v>
      </c>
      <c r="B268" s="2013"/>
      <c r="C268" s="2014"/>
      <c r="D268" s="292">
        <f>【B票】!EA4+【B票】!EA5</f>
        <v>0</v>
      </c>
      <c r="E268" s="159">
        <f>【B票】!EA4</f>
        <v>0</v>
      </c>
      <c r="F268" s="159">
        <f>【B票】!EA5</f>
        <v>0</v>
      </c>
    </row>
    <row r="269" spans="1:7">
      <c r="A269" s="2012" t="s">
        <v>753</v>
      </c>
      <c r="B269" s="2013"/>
      <c r="C269" s="2014"/>
      <c r="D269" s="292">
        <f>【B票】!EB4+【B票】!EB5</f>
        <v>0</v>
      </c>
      <c r="E269" s="159">
        <f>【B票】!EB4</f>
        <v>0</v>
      </c>
      <c r="F269" s="159">
        <f>【B票】!EB5</f>
        <v>0</v>
      </c>
    </row>
    <row r="270" spans="1:7">
      <c r="A270" s="2012" t="s">
        <v>757</v>
      </c>
      <c r="B270" s="2013"/>
      <c r="C270" s="2014"/>
      <c r="D270" s="292">
        <f>【B票】!EC4+【B票】!EC5</f>
        <v>0</v>
      </c>
      <c r="E270" s="159">
        <f>【B票】!EC4</f>
        <v>0</v>
      </c>
      <c r="F270" s="159">
        <f>【B票】!EC5</f>
        <v>0</v>
      </c>
    </row>
    <row r="271" spans="1:7">
      <c r="A271" s="2012" t="s">
        <v>758</v>
      </c>
      <c r="B271" s="2013"/>
      <c r="C271" s="2014"/>
      <c r="D271" s="292">
        <f>【B票】!ED4+【B票】!ED5</f>
        <v>0</v>
      </c>
      <c r="E271" s="159">
        <f>【B票】!ED4</f>
        <v>0</v>
      </c>
      <c r="F271" s="159">
        <f>【B票】!ED5</f>
        <v>0</v>
      </c>
    </row>
    <row r="272" spans="1:7">
      <c r="A272" s="2012" t="s">
        <v>759</v>
      </c>
      <c r="B272" s="2013"/>
      <c r="C272" s="2014"/>
      <c r="D272" s="292">
        <f>【B票】!EE4+【B票】!EE5</f>
        <v>0</v>
      </c>
      <c r="E272" s="159">
        <f>【B票】!EE4</f>
        <v>0</v>
      </c>
      <c r="F272" s="159">
        <f>【B票】!EE5</f>
        <v>0</v>
      </c>
    </row>
    <row r="273" spans="1:7">
      <c r="A273" s="2012" t="s">
        <v>739</v>
      </c>
      <c r="B273" s="2013"/>
      <c r="C273" s="2014"/>
      <c r="D273" s="292">
        <f>【B票】!EF4+【B票】!EF5</f>
        <v>0</v>
      </c>
      <c r="E273" s="159">
        <f>【B票】!EF4</f>
        <v>0</v>
      </c>
      <c r="F273" s="159">
        <f>【B票】!EF5</f>
        <v>0</v>
      </c>
    </row>
    <row r="274" spans="1:7">
      <c r="A274" s="201" t="s">
        <v>103</v>
      </c>
    </row>
    <row r="275" spans="1:7" s="1322" customFormat="1">
      <c r="A275" s="1321" t="s">
        <v>5636</v>
      </c>
      <c r="G275" s="1323"/>
    </row>
    <row r="276" spans="1:7" s="1322" customFormat="1">
      <c r="G276" s="1323"/>
    </row>
    <row r="279" spans="1:7">
      <c r="A279" s="201" t="s">
        <v>1793</v>
      </c>
    </row>
    <row r="280" spans="1:7" ht="24">
      <c r="A280" s="2061"/>
      <c r="B280" s="2062"/>
      <c r="C280" s="2062"/>
      <c r="D280" s="2063"/>
      <c r="E280" s="270" t="s">
        <v>749</v>
      </c>
      <c r="F280" s="160" t="s">
        <v>748</v>
      </c>
    </row>
    <row r="281" spans="1:7">
      <c r="A281" s="2012" t="s">
        <v>66</v>
      </c>
      <c r="B281" s="2013"/>
      <c r="C281" s="2013"/>
      <c r="D281" s="2014"/>
      <c r="E281" s="268">
        <f>【B票】!EK4+【B票】!EK6</f>
        <v>0</v>
      </c>
      <c r="F281" s="268">
        <f>【B票】!EK5+【B票】!EK6</f>
        <v>0</v>
      </c>
    </row>
    <row r="282" spans="1:7">
      <c r="A282" s="2012" t="s">
        <v>67</v>
      </c>
      <c r="B282" s="2013"/>
      <c r="C282" s="2013"/>
      <c r="D282" s="2014"/>
      <c r="E282" s="268">
        <f>【B票】!EL4+【B票】!EL6</f>
        <v>0</v>
      </c>
      <c r="F282" s="268">
        <f>【B票】!EL5+【B票】!EL6</f>
        <v>0</v>
      </c>
    </row>
    <row r="283" spans="1:7">
      <c r="A283" s="2012" t="s">
        <v>68</v>
      </c>
      <c r="B283" s="2013"/>
      <c r="C283" s="2013"/>
      <c r="D283" s="2014"/>
      <c r="E283" s="268">
        <f>【B票】!EM4+【B票】!EM6</f>
        <v>0</v>
      </c>
      <c r="F283" s="268">
        <f>【B票】!EM5+【B票】!EM6</f>
        <v>0</v>
      </c>
    </row>
    <row r="284" spans="1:7">
      <c r="A284" s="201" t="s">
        <v>103</v>
      </c>
    </row>
    <row r="285" spans="1:7">
      <c r="A285" s="201" t="s">
        <v>1170</v>
      </c>
    </row>
    <row r="286" spans="1:7" s="1322" customFormat="1">
      <c r="A286" s="1321" t="s">
        <v>5636</v>
      </c>
      <c r="G286" s="1323"/>
    </row>
    <row r="287" spans="1:7" s="1322" customFormat="1">
      <c r="G287" s="1323"/>
    </row>
    <row r="290" spans="1:6">
      <c r="A290" s="201" t="s">
        <v>500</v>
      </c>
    </row>
    <row r="291" spans="1:6">
      <c r="A291" s="2059"/>
      <c r="B291" s="2059"/>
      <c r="C291" s="2059"/>
      <c r="D291" s="2059"/>
      <c r="E291" s="2059"/>
      <c r="F291" s="170" t="s">
        <v>734</v>
      </c>
    </row>
    <row r="292" spans="1:6">
      <c r="A292" s="2038" t="s">
        <v>88</v>
      </c>
      <c r="B292" s="2038"/>
      <c r="C292" s="2038"/>
      <c r="D292" s="2038"/>
      <c r="E292" s="2038"/>
      <c r="F292" s="268">
        <f>【B票】!EP4</f>
        <v>0</v>
      </c>
    </row>
    <row r="293" spans="1:6">
      <c r="A293" s="2038" t="s">
        <v>760</v>
      </c>
      <c r="B293" s="2038"/>
      <c r="C293" s="2038"/>
      <c r="D293" s="2038"/>
      <c r="E293" s="2038"/>
      <c r="F293" s="268">
        <f>【B票】!ER4</f>
        <v>0</v>
      </c>
    </row>
    <row r="294" spans="1:6">
      <c r="A294" s="2039" t="s">
        <v>739</v>
      </c>
      <c r="B294" s="2039"/>
      <c r="C294" s="2039"/>
      <c r="D294" s="2039"/>
      <c r="E294" s="2039"/>
      <c r="F294" s="268">
        <f>【B票】!ET4</f>
        <v>0</v>
      </c>
    </row>
    <row r="295" spans="1:6">
      <c r="A295" s="201" t="s">
        <v>103</v>
      </c>
      <c r="B295" s="273"/>
      <c r="C295" s="273"/>
      <c r="D295" s="273"/>
    </row>
    <row r="296" spans="1:6">
      <c r="A296" s="273"/>
      <c r="B296" s="273"/>
      <c r="C296" s="273"/>
      <c r="D296" s="273"/>
    </row>
    <row r="297" spans="1:6" s="285" customFormat="1">
      <c r="A297" s="289" t="s">
        <v>1418</v>
      </c>
      <c r="B297" s="790"/>
      <c r="C297" s="790"/>
      <c r="D297" s="790"/>
    </row>
    <row r="298" spans="1:6" s="285" customFormat="1">
      <c r="A298" s="798"/>
      <c r="B298" s="799"/>
      <c r="C298" s="799"/>
      <c r="D298" s="438" t="s">
        <v>957</v>
      </c>
    </row>
    <row r="299" spans="1:6" s="285" customFormat="1">
      <c r="A299" s="2009" t="s">
        <v>1419</v>
      </c>
      <c r="B299" s="2010"/>
      <c r="C299" s="2011"/>
      <c r="D299" s="539">
        <f>【B票】!EX4</f>
        <v>0</v>
      </c>
    </row>
    <row r="300" spans="1:6" s="285" customFormat="1">
      <c r="A300" s="2009" t="s">
        <v>1420</v>
      </c>
      <c r="B300" s="2010"/>
      <c r="C300" s="2011"/>
      <c r="D300" s="539">
        <f>【B票】!EY4</f>
        <v>0</v>
      </c>
    </row>
    <row r="301" spans="1:6" s="285" customFormat="1">
      <c r="A301" s="2009" t="s">
        <v>701</v>
      </c>
      <c r="B301" s="2010"/>
      <c r="C301" s="2011"/>
      <c r="D301" s="539">
        <f>【B票】!EZ4</f>
        <v>0</v>
      </c>
    </row>
    <row r="302" spans="1:6" s="285" customFormat="1">
      <c r="A302" s="790"/>
      <c r="B302" s="790"/>
      <c r="C302" s="790"/>
      <c r="D302" s="790"/>
    </row>
    <row r="303" spans="1:6" s="285" customFormat="1">
      <c r="A303" s="790"/>
      <c r="B303" s="790"/>
      <c r="C303" s="790"/>
      <c r="D303" s="790"/>
    </row>
    <row r="304" spans="1:6" s="285" customFormat="1">
      <c r="A304" s="285" t="s">
        <v>1421</v>
      </c>
      <c r="B304" s="790"/>
      <c r="C304" s="790"/>
      <c r="D304" s="790"/>
    </row>
    <row r="305" spans="1:4" s="285" customFormat="1">
      <c r="A305" s="285" t="s">
        <v>1422</v>
      </c>
      <c r="B305" s="790"/>
      <c r="C305" s="790"/>
      <c r="D305" s="790"/>
    </row>
    <row r="306" spans="1:4" s="285" customFormat="1" ht="12" customHeight="1">
      <c r="A306" s="2000"/>
      <c r="B306" s="2068" t="s">
        <v>1423</v>
      </c>
      <c r="C306" s="2068" t="s">
        <v>1424</v>
      </c>
      <c r="D306" s="2068" t="s">
        <v>20</v>
      </c>
    </row>
    <row r="307" spans="1:4" s="285" customFormat="1" ht="12" customHeight="1">
      <c r="A307" s="2067"/>
      <c r="B307" s="2068"/>
      <c r="C307" s="2068"/>
      <c r="D307" s="2068"/>
    </row>
    <row r="308" spans="1:4" s="285" customFormat="1">
      <c r="A308" s="797" t="s">
        <v>957</v>
      </c>
      <c r="B308" s="539">
        <f>【B票】!FE4</f>
        <v>0</v>
      </c>
      <c r="C308" s="539">
        <f>【B票】!FE5</f>
        <v>0</v>
      </c>
      <c r="D308" s="539">
        <f>SUM(B308:C308)</f>
        <v>0</v>
      </c>
    </row>
    <row r="309" spans="1:4" s="285" customFormat="1">
      <c r="A309" s="792" t="s">
        <v>958</v>
      </c>
      <c r="B309" s="592" t="e">
        <f>B308/$D308*100</f>
        <v>#DIV/0!</v>
      </c>
      <c r="C309" s="592" t="e">
        <f>C308/$D308*100</f>
        <v>#DIV/0!</v>
      </c>
      <c r="D309" s="592" t="e">
        <f>D308/$D308*100</f>
        <v>#DIV/0!</v>
      </c>
    </row>
    <row r="310" spans="1:4">
      <c r="A310" s="273"/>
      <c r="B310" s="273"/>
      <c r="C310" s="273"/>
      <c r="D310" s="273"/>
    </row>
    <row r="311" spans="1:4">
      <c r="A311" s="273"/>
      <c r="B311" s="273"/>
      <c r="C311" s="273"/>
      <c r="D311" s="273"/>
    </row>
    <row r="312" spans="1:4" s="285" customFormat="1">
      <c r="A312" s="285" t="s">
        <v>5532</v>
      </c>
      <c r="B312" s="790"/>
      <c r="C312" s="790"/>
      <c r="D312" s="790"/>
    </row>
    <row r="313" spans="1:4" s="285" customFormat="1">
      <c r="A313" s="285" t="s">
        <v>5533</v>
      </c>
      <c r="B313" s="790"/>
      <c r="C313" s="790"/>
      <c r="D313" s="790"/>
    </row>
    <row r="314" spans="1:4" s="285" customFormat="1" ht="12" customHeight="1">
      <c r="A314" s="2000"/>
      <c r="B314" s="2068" t="s">
        <v>939</v>
      </c>
      <c r="C314" s="2068" t="s">
        <v>648</v>
      </c>
      <c r="D314" s="2068" t="s">
        <v>20</v>
      </c>
    </row>
    <row r="315" spans="1:4" s="285" customFormat="1" ht="12" customHeight="1">
      <c r="A315" s="2067"/>
      <c r="B315" s="2068"/>
      <c r="C315" s="2068"/>
      <c r="D315" s="2068"/>
    </row>
    <row r="316" spans="1:4" s="285" customFormat="1">
      <c r="A316" s="797" t="s">
        <v>957</v>
      </c>
      <c r="B316" s="539">
        <f>【B票】!FH4</f>
        <v>0</v>
      </c>
      <c r="C316" s="539">
        <f>【B票】!FH5</f>
        <v>0</v>
      </c>
      <c r="D316" s="539">
        <f>SUM(B316:C316)</f>
        <v>0</v>
      </c>
    </row>
    <row r="317" spans="1:4" s="285" customFormat="1">
      <c r="A317" s="792" t="s">
        <v>958</v>
      </c>
      <c r="B317" s="592" t="e">
        <f>B316/$D316*100</f>
        <v>#DIV/0!</v>
      </c>
      <c r="C317" s="592" t="e">
        <f>C316/$D316*100</f>
        <v>#DIV/0!</v>
      </c>
      <c r="D317" s="592" t="e">
        <f>D316/$D316*100</f>
        <v>#DIV/0!</v>
      </c>
    </row>
    <row r="318" spans="1:4">
      <c r="A318" s="273"/>
      <c r="B318" s="273"/>
      <c r="C318" s="273"/>
      <c r="D318" s="273"/>
    </row>
    <row r="319" spans="1:4">
      <c r="A319" s="273"/>
      <c r="B319" s="273"/>
      <c r="C319" s="273"/>
      <c r="D319" s="273"/>
    </row>
    <row r="320" spans="1:4">
      <c r="A320" s="294" t="s">
        <v>414</v>
      </c>
    </row>
    <row r="321" spans="1:12">
      <c r="A321" s="201" t="s">
        <v>499</v>
      </c>
    </row>
    <row r="322" spans="1:12">
      <c r="A322" s="201" t="s">
        <v>501</v>
      </c>
    </row>
    <row r="323" spans="1:12" ht="24">
      <c r="A323" s="159"/>
      <c r="B323" s="170" t="s">
        <v>564</v>
      </c>
      <c r="C323" s="170" t="s">
        <v>565</v>
      </c>
      <c r="D323" s="1108" t="s">
        <v>5475</v>
      </c>
      <c r="E323" s="170" t="s">
        <v>20</v>
      </c>
    </row>
    <row r="324" spans="1:12">
      <c r="A324" s="159" t="s">
        <v>498</v>
      </c>
      <c r="B324" s="268">
        <f>【附B票】個人票!M4</f>
        <v>0</v>
      </c>
      <c r="C324" s="268">
        <f>【附B票】個人票!M5</f>
        <v>0</v>
      </c>
      <c r="D324" s="268">
        <f>【附B票】個人票!M6</f>
        <v>0</v>
      </c>
      <c r="E324" s="268">
        <f>SUM(B324:D324)</f>
        <v>0</v>
      </c>
    </row>
    <row r="325" spans="1:12">
      <c r="A325" s="272" t="s">
        <v>735</v>
      </c>
      <c r="B325" s="271" t="e">
        <f>B324/$E324*100</f>
        <v>#DIV/0!</v>
      </c>
      <c r="C325" s="271" t="e">
        <f>C324/$E324*100</f>
        <v>#DIV/0!</v>
      </c>
      <c r="D325" s="271" t="e">
        <f>D324/$E324*100</f>
        <v>#DIV/0!</v>
      </c>
      <c r="E325" s="271" t="e">
        <f>E324/$E324*100</f>
        <v>#DIV/0!</v>
      </c>
    </row>
    <row r="327" spans="1:12" hidden="1"/>
    <row r="328" spans="1:12" hidden="1"/>
    <row r="330" spans="1:12">
      <c r="A330" s="201" t="s">
        <v>499</v>
      </c>
    </row>
    <row r="331" spans="1:12">
      <c r="A331" s="201" t="s">
        <v>502</v>
      </c>
    </row>
    <row r="332" spans="1:12">
      <c r="A332" s="2061"/>
      <c r="B332" s="2022" t="s">
        <v>19</v>
      </c>
      <c r="C332" s="2022" t="s">
        <v>523</v>
      </c>
      <c r="D332" s="2022" t="s">
        <v>524</v>
      </c>
      <c r="E332" s="2022" t="s">
        <v>525</v>
      </c>
      <c r="F332" s="2022" t="s">
        <v>526</v>
      </c>
      <c r="G332" s="2022" t="s">
        <v>527</v>
      </c>
      <c r="H332" s="2022" t="s">
        <v>528</v>
      </c>
      <c r="I332" s="2022" t="s">
        <v>529</v>
      </c>
      <c r="J332" s="2022" t="s">
        <v>898</v>
      </c>
      <c r="K332" s="2022" t="s">
        <v>646</v>
      </c>
      <c r="L332" s="2022" t="s">
        <v>20</v>
      </c>
    </row>
    <row r="333" spans="1:12">
      <c r="A333" s="2069"/>
      <c r="B333" s="2022"/>
      <c r="C333" s="2022"/>
      <c r="D333" s="2022"/>
      <c r="E333" s="2022"/>
      <c r="F333" s="2022"/>
      <c r="G333" s="2022"/>
      <c r="H333" s="2022"/>
      <c r="I333" s="2022"/>
      <c r="J333" s="2022"/>
      <c r="K333" s="2022"/>
      <c r="L333" s="2022"/>
    </row>
    <row r="334" spans="1:12">
      <c r="A334" s="159" t="s">
        <v>498</v>
      </c>
      <c r="B334" s="268">
        <f>【附B票】個人票!N4</f>
        <v>0</v>
      </c>
      <c r="C334" s="268">
        <f>【附B票】個人票!N5</f>
        <v>0</v>
      </c>
      <c r="D334" s="268">
        <f>【附B票】個人票!N6</f>
        <v>0</v>
      </c>
      <c r="E334" s="268">
        <f>【附B票】個人票!N7</f>
        <v>0</v>
      </c>
      <c r="F334" s="268">
        <f>【附B票】個人票!N8</f>
        <v>0</v>
      </c>
      <c r="G334" s="268">
        <f>【附B票】個人票!N9</f>
        <v>0</v>
      </c>
      <c r="H334" s="268">
        <f>【附B票】個人票!N10</f>
        <v>0</v>
      </c>
      <c r="I334" s="268">
        <f>【附B票】個人票!N11</f>
        <v>0</v>
      </c>
      <c r="J334" s="268">
        <f>【附B票】個人票!N12</f>
        <v>0</v>
      </c>
      <c r="K334" s="268">
        <f>【附B票】個人票!N13</f>
        <v>0</v>
      </c>
      <c r="L334" s="268">
        <f>SUM(B334:K334)</f>
        <v>0</v>
      </c>
    </row>
    <row r="335" spans="1:12">
      <c r="A335" s="272" t="s">
        <v>735</v>
      </c>
      <c r="B335" s="271" t="e">
        <f t="shared" ref="B335:L335" si="14">B334/$L334*100</f>
        <v>#DIV/0!</v>
      </c>
      <c r="C335" s="271" t="e">
        <f t="shared" si="14"/>
        <v>#DIV/0!</v>
      </c>
      <c r="D335" s="271" t="e">
        <f t="shared" si="14"/>
        <v>#DIV/0!</v>
      </c>
      <c r="E335" s="271" t="e">
        <f t="shared" si="14"/>
        <v>#DIV/0!</v>
      </c>
      <c r="F335" s="271" t="e">
        <f t="shared" si="14"/>
        <v>#DIV/0!</v>
      </c>
      <c r="G335" s="271" t="e">
        <f t="shared" si="14"/>
        <v>#DIV/0!</v>
      </c>
      <c r="H335" s="271" t="e">
        <f t="shared" si="14"/>
        <v>#DIV/0!</v>
      </c>
      <c r="I335" s="271" t="e">
        <f t="shared" si="14"/>
        <v>#DIV/0!</v>
      </c>
      <c r="J335" s="271" t="e">
        <f t="shared" si="14"/>
        <v>#DIV/0!</v>
      </c>
      <c r="K335" s="271" t="e">
        <f t="shared" si="14"/>
        <v>#DIV/0!</v>
      </c>
      <c r="L335" s="271" t="e">
        <f t="shared" si="14"/>
        <v>#DIV/0!</v>
      </c>
    </row>
    <row r="337" spans="1:4" hidden="1"/>
    <row r="338" spans="1:4" hidden="1"/>
    <row r="341" spans="1:4">
      <c r="A341" s="201" t="s">
        <v>499</v>
      </c>
    </row>
    <row r="342" spans="1:4">
      <c r="A342" s="201" t="s">
        <v>503</v>
      </c>
    </row>
    <row r="343" spans="1:4">
      <c r="A343" s="2069" t="s">
        <v>1118</v>
      </c>
      <c r="B343" s="2069"/>
      <c r="C343" s="170" t="s">
        <v>498</v>
      </c>
      <c r="D343" s="266" t="s">
        <v>735</v>
      </c>
    </row>
    <row r="344" spans="1:4">
      <c r="A344" s="2077" t="s">
        <v>21</v>
      </c>
      <c r="B344" s="2077"/>
      <c r="C344" s="654">
        <f>【附B票】個人票!O4</f>
        <v>0</v>
      </c>
      <c r="D344" s="271" t="e">
        <f t="shared" ref="D344:D352" si="15">C344/C$353*100</f>
        <v>#DIV/0!</v>
      </c>
    </row>
    <row r="345" spans="1:4">
      <c r="A345" s="2076" t="s">
        <v>566</v>
      </c>
      <c r="B345" s="2076"/>
      <c r="C345" s="536">
        <f>【附B票】個人票!O5</f>
        <v>0</v>
      </c>
      <c r="D345" s="720" t="e">
        <f t="shared" si="15"/>
        <v>#DIV/0!</v>
      </c>
    </row>
    <row r="346" spans="1:4">
      <c r="A346" s="2156" t="s">
        <v>567</v>
      </c>
      <c r="B346" s="2156"/>
      <c r="C346" s="538">
        <f>【附B票】個人票!O6</f>
        <v>0</v>
      </c>
      <c r="D346" s="657" t="e">
        <f t="shared" si="15"/>
        <v>#DIV/0!</v>
      </c>
    </row>
    <row r="347" spans="1:4">
      <c r="A347" s="2076" t="s">
        <v>568</v>
      </c>
      <c r="B347" s="2076"/>
      <c r="C347" s="536">
        <f>【附B票】個人票!O7</f>
        <v>0</v>
      </c>
      <c r="D347" s="720" t="e">
        <f t="shared" si="15"/>
        <v>#DIV/0!</v>
      </c>
    </row>
    <row r="348" spans="1:4">
      <c r="A348" s="2075" t="s">
        <v>569</v>
      </c>
      <c r="B348" s="2075"/>
      <c r="C348" s="537">
        <f>【附B票】個人票!O8</f>
        <v>0</v>
      </c>
      <c r="D348" s="658" t="e">
        <f t="shared" si="15"/>
        <v>#DIV/0!</v>
      </c>
    </row>
    <row r="349" spans="1:4">
      <c r="A349" s="2075" t="s">
        <v>570</v>
      </c>
      <c r="B349" s="2075"/>
      <c r="C349" s="537">
        <f>【附B票】個人票!O9</f>
        <v>0</v>
      </c>
      <c r="D349" s="658" t="e">
        <f t="shared" si="15"/>
        <v>#DIV/0!</v>
      </c>
    </row>
    <row r="350" spans="1:4">
      <c r="A350" s="2075" t="s">
        <v>571</v>
      </c>
      <c r="B350" s="2075"/>
      <c r="C350" s="537">
        <f>【附B票】個人票!O10</f>
        <v>0</v>
      </c>
      <c r="D350" s="658" t="e">
        <f t="shared" si="15"/>
        <v>#DIV/0!</v>
      </c>
    </row>
    <row r="351" spans="1:4">
      <c r="A351" s="2075" t="s">
        <v>572</v>
      </c>
      <c r="B351" s="2075"/>
      <c r="C351" s="537">
        <f>【附B票】個人票!O11</f>
        <v>0</v>
      </c>
      <c r="D351" s="658" t="e">
        <f t="shared" si="15"/>
        <v>#DIV/0!</v>
      </c>
    </row>
    <row r="352" spans="1:4">
      <c r="A352" s="2038" t="s">
        <v>5</v>
      </c>
      <c r="B352" s="2038"/>
      <c r="C352" s="268">
        <f>【附B票】個人票!O12</f>
        <v>0</v>
      </c>
      <c r="D352" s="655" t="e">
        <f t="shared" si="15"/>
        <v>#DIV/0!</v>
      </c>
    </row>
    <row r="353" spans="1:8" ht="12" customHeight="1">
      <c r="A353" s="1391" t="s">
        <v>20</v>
      </c>
      <c r="B353" s="1391"/>
      <c r="C353" s="654">
        <f>SUM(C344:C352)</f>
        <v>0</v>
      </c>
      <c r="D353" s="655" t="e">
        <f>C353/C$353*100</f>
        <v>#DIV/0!</v>
      </c>
    </row>
    <row r="354" spans="1:8" ht="12" customHeight="1">
      <c r="A354" s="2022" t="s">
        <v>1117</v>
      </c>
      <c r="B354" s="2022"/>
      <c r="C354" s="659">
        <f>SUM(C349:C351)</f>
        <v>0</v>
      </c>
      <c r="D354" s="660" t="e">
        <f>C354/C$353*100</f>
        <v>#DIV/0!</v>
      </c>
    </row>
    <row r="356" spans="1:8">
      <c r="A356" s="201" t="s">
        <v>499</v>
      </c>
    </row>
    <row r="357" spans="1:8">
      <c r="A357" s="285" t="s">
        <v>963</v>
      </c>
      <c r="B357" s="285"/>
      <c r="C357" s="285"/>
      <c r="D357" s="285"/>
      <c r="E357" s="285"/>
      <c r="F357" s="285"/>
      <c r="G357" s="285"/>
      <c r="H357" s="285"/>
    </row>
    <row r="358" spans="1:8">
      <c r="A358" s="2000" t="s">
        <v>1119</v>
      </c>
      <c r="B358" s="2001"/>
      <c r="C358" s="2002"/>
      <c r="D358" s="438" t="s">
        <v>285</v>
      </c>
      <c r="E358" s="661" t="s">
        <v>958</v>
      </c>
      <c r="F358" s="285"/>
      <c r="G358" s="285"/>
      <c r="H358" s="285"/>
    </row>
    <row r="359" spans="1:8">
      <c r="A359" s="2081" t="s">
        <v>964</v>
      </c>
      <c r="B359" s="2081"/>
      <c r="C359" s="2081"/>
      <c r="D359" s="539">
        <f>【附B票】個人票!P4</f>
        <v>0</v>
      </c>
      <c r="E359" s="271" t="e">
        <f t="shared" ref="E359:E367" si="16">D359/D$367*100</f>
        <v>#DIV/0!</v>
      </c>
      <c r="F359" s="285"/>
      <c r="G359" s="285"/>
      <c r="H359" s="285"/>
    </row>
    <row r="360" spans="1:8">
      <c r="A360" s="2082" t="s">
        <v>965</v>
      </c>
      <c r="B360" s="2082"/>
      <c r="C360" s="2082"/>
      <c r="D360" s="662">
        <f>【附B票】個人票!P5</f>
        <v>0</v>
      </c>
      <c r="E360" s="656" t="e">
        <f t="shared" si="16"/>
        <v>#DIV/0!</v>
      </c>
      <c r="F360" s="285"/>
      <c r="G360" s="285"/>
      <c r="H360" s="285"/>
    </row>
    <row r="361" spans="1:8">
      <c r="A361" s="2083" t="s">
        <v>966</v>
      </c>
      <c r="B361" s="2083"/>
      <c r="C361" s="2083"/>
      <c r="D361" s="663">
        <f>【附B票】個人票!P6</f>
        <v>0</v>
      </c>
      <c r="E361" s="658" t="e">
        <f t="shared" si="16"/>
        <v>#DIV/0!</v>
      </c>
      <c r="F361" s="285"/>
      <c r="G361" s="285"/>
      <c r="H361" s="285"/>
    </row>
    <row r="362" spans="1:8">
      <c r="A362" s="2083" t="s">
        <v>967</v>
      </c>
      <c r="B362" s="2083"/>
      <c r="C362" s="2083"/>
      <c r="D362" s="663">
        <f>【附B票】個人票!P7</f>
        <v>0</v>
      </c>
      <c r="E362" s="658" t="e">
        <f t="shared" si="16"/>
        <v>#DIV/0!</v>
      </c>
      <c r="F362" s="285"/>
      <c r="G362" s="285"/>
      <c r="H362" s="285"/>
    </row>
    <row r="363" spans="1:8">
      <c r="A363" s="2083" t="s">
        <v>968</v>
      </c>
      <c r="B363" s="2083"/>
      <c r="C363" s="2083"/>
      <c r="D363" s="663">
        <f>【附B票】個人票!P8</f>
        <v>0</v>
      </c>
      <c r="E363" s="658" t="e">
        <f t="shared" si="16"/>
        <v>#DIV/0!</v>
      </c>
      <c r="F363" s="285"/>
      <c r="G363" s="2157" t="s">
        <v>969</v>
      </c>
      <c r="H363" s="2157"/>
    </row>
    <row r="364" spans="1:8">
      <c r="A364" s="2087" t="s">
        <v>970</v>
      </c>
      <c r="B364" s="2087"/>
      <c r="C364" s="2087"/>
      <c r="D364" s="664">
        <f>【附B票】個人票!P9</f>
        <v>0</v>
      </c>
      <c r="E364" s="657" t="e">
        <f t="shared" si="16"/>
        <v>#DIV/0!</v>
      </c>
      <c r="F364" s="285"/>
      <c r="G364" s="2157"/>
      <c r="H364" s="2157"/>
    </row>
    <row r="365" spans="1:8">
      <c r="A365" s="2081" t="s">
        <v>971</v>
      </c>
      <c r="B365" s="2081"/>
      <c r="C365" s="2081"/>
      <c r="D365" s="539">
        <f>【附B票】個人票!P10</f>
        <v>0</v>
      </c>
      <c r="E365" s="271" t="e">
        <f t="shared" si="16"/>
        <v>#DIV/0!</v>
      </c>
      <c r="F365" s="285"/>
      <c r="G365" s="2157"/>
      <c r="H365" s="2157"/>
    </row>
    <row r="366" spans="1:8">
      <c r="A366" s="2081" t="s">
        <v>973</v>
      </c>
      <c r="B366" s="2081"/>
      <c r="C366" s="2081"/>
      <c r="D366" s="539">
        <f>【附B票】個人票!P11</f>
        <v>0</v>
      </c>
      <c r="E366" s="271" t="e">
        <f t="shared" si="16"/>
        <v>#DIV/0!</v>
      </c>
      <c r="F366" s="285"/>
      <c r="G366" s="2106" t="e">
        <f>D368/(D367-D366)*100</f>
        <v>#DIV/0!</v>
      </c>
      <c r="H366" s="2106"/>
    </row>
    <row r="367" spans="1:8">
      <c r="A367" s="2084" t="s">
        <v>20</v>
      </c>
      <c r="B367" s="2085"/>
      <c r="C367" s="2086"/>
      <c r="D367" s="654">
        <f>SUM(D359:D366)</f>
        <v>0</v>
      </c>
      <c r="E367" s="655" t="e">
        <f t="shared" si="16"/>
        <v>#DIV/0!</v>
      </c>
      <c r="F367" s="285"/>
      <c r="G367" s="285"/>
      <c r="H367" s="285"/>
    </row>
    <row r="368" spans="1:8">
      <c r="A368" s="2067" t="s">
        <v>972</v>
      </c>
      <c r="B368" s="2067"/>
      <c r="C368" s="2067"/>
      <c r="D368" s="665">
        <f>SUM(D361:D365)</f>
        <v>0</v>
      </c>
      <c r="E368" s="666" t="e">
        <f>SUM(E361:E365)</f>
        <v>#DIV/0!</v>
      </c>
    </row>
    <row r="369" spans="1:11">
      <c r="A369" s="285" t="s">
        <v>974</v>
      </c>
      <c r="B369" s="285"/>
      <c r="C369" s="285"/>
      <c r="D369" s="285"/>
      <c r="E369" s="285"/>
      <c r="F369" s="285"/>
      <c r="G369" s="285"/>
      <c r="H369" s="285"/>
    </row>
    <row r="374" spans="1:11">
      <c r="A374" s="201" t="s">
        <v>499</v>
      </c>
    </row>
    <row r="375" spans="1:11">
      <c r="A375" s="285" t="s">
        <v>990</v>
      </c>
    </row>
    <row r="376" spans="1:11" ht="24">
      <c r="A376" s="2091"/>
      <c r="B376" s="2092"/>
      <c r="C376" s="2092"/>
      <c r="D376" s="2093"/>
      <c r="E376" s="270" t="s">
        <v>584</v>
      </c>
      <c r="F376" s="270" t="s">
        <v>24</v>
      </c>
      <c r="G376" s="322"/>
      <c r="H376" s="322"/>
      <c r="I376" s="322"/>
      <c r="J376" s="322"/>
      <c r="K376" s="322"/>
    </row>
    <row r="377" spans="1:11">
      <c r="A377" s="2097" t="s">
        <v>977</v>
      </c>
      <c r="B377" s="2098"/>
      <c r="C377" s="2098"/>
      <c r="D377" s="2099"/>
      <c r="E377" s="320">
        <f>【附B票】個人票!Q4</f>
        <v>0</v>
      </c>
      <c r="F377" s="321" t="e">
        <f t="shared" ref="F377:F384" si="17">E377/E$383*100</f>
        <v>#DIV/0!</v>
      </c>
      <c r="G377" s="301"/>
      <c r="H377" s="301"/>
      <c r="I377" s="333"/>
      <c r="J377" s="301"/>
      <c r="K377" s="301"/>
    </row>
    <row r="378" spans="1:11">
      <c r="A378" s="2094" t="s">
        <v>978</v>
      </c>
      <c r="B378" s="2095"/>
      <c r="C378" s="2095"/>
      <c r="D378" s="2096"/>
      <c r="E378" s="320">
        <f>【附B票】個人票!Q5</f>
        <v>0</v>
      </c>
      <c r="F378" s="321" t="e">
        <f t="shared" si="17"/>
        <v>#DIV/0!</v>
      </c>
      <c r="G378" s="303"/>
      <c r="H378" s="303"/>
      <c r="I378" s="334"/>
      <c r="J378" s="303"/>
      <c r="K378" s="303"/>
    </row>
    <row r="379" spans="1:11">
      <c r="A379" s="2094" t="s">
        <v>979</v>
      </c>
      <c r="B379" s="2095"/>
      <c r="C379" s="2095"/>
      <c r="D379" s="2096"/>
      <c r="E379" s="320">
        <f>【附B票】個人票!Q6</f>
        <v>0</v>
      </c>
      <c r="F379" s="321" t="e">
        <f t="shared" si="17"/>
        <v>#DIV/0!</v>
      </c>
      <c r="G379" s="303"/>
      <c r="H379" s="303"/>
      <c r="I379" s="334"/>
      <c r="J379" s="303"/>
      <c r="K379" s="303"/>
    </row>
    <row r="380" spans="1:11">
      <c r="A380" s="2094" t="s">
        <v>980</v>
      </c>
      <c r="B380" s="2095"/>
      <c r="C380" s="2095"/>
      <c r="D380" s="2096"/>
      <c r="E380" s="320">
        <f>【附B票】個人票!Q7</f>
        <v>0</v>
      </c>
      <c r="F380" s="321" t="e">
        <f t="shared" si="17"/>
        <v>#DIV/0!</v>
      </c>
      <c r="G380" s="303"/>
      <c r="H380" s="303"/>
      <c r="I380" s="299"/>
      <c r="J380" s="298"/>
      <c r="K380" s="298"/>
    </row>
    <row r="381" spans="1:11">
      <c r="A381" s="2094" t="s">
        <v>981</v>
      </c>
      <c r="B381" s="2095"/>
      <c r="C381" s="2095"/>
      <c r="D381" s="2096"/>
      <c r="E381" s="320">
        <f>【附B票】個人票!Q8</f>
        <v>0</v>
      </c>
      <c r="F381" s="321" t="e">
        <f t="shared" si="17"/>
        <v>#DIV/0!</v>
      </c>
      <c r="G381" s="303"/>
      <c r="H381" s="303"/>
      <c r="I381" s="298"/>
      <c r="J381" s="301"/>
      <c r="K381" s="303"/>
    </row>
    <row r="382" spans="1:11">
      <c r="A382" s="2094" t="s">
        <v>982</v>
      </c>
      <c r="B382" s="2095"/>
      <c r="C382" s="2095"/>
      <c r="D382" s="2096"/>
      <c r="E382" s="320">
        <f>【附B票】個人票!Q9</f>
        <v>0</v>
      </c>
      <c r="F382" s="321" t="e">
        <f t="shared" si="17"/>
        <v>#DIV/0!</v>
      </c>
      <c r="G382" s="303"/>
      <c r="H382" s="303"/>
      <c r="I382" s="322"/>
      <c r="J382" s="301"/>
      <c r="K382" s="303"/>
    </row>
    <row r="383" spans="1:11">
      <c r="A383" s="2088" t="s">
        <v>602</v>
      </c>
      <c r="B383" s="2089"/>
      <c r="C383" s="2089"/>
      <c r="D383" s="2090"/>
      <c r="E383" s="320">
        <f>SUM(E377:E382)</f>
        <v>0</v>
      </c>
      <c r="F383" s="321" t="e">
        <f t="shared" si="17"/>
        <v>#DIV/0!</v>
      </c>
      <c r="G383" s="303"/>
      <c r="H383" s="303"/>
      <c r="I383" s="322"/>
      <c r="J383" s="301"/>
      <c r="K383" s="303"/>
    </row>
    <row r="384" spans="1:11" ht="12" customHeight="1">
      <c r="A384" s="2088" t="s">
        <v>1120</v>
      </c>
      <c r="B384" s="2089"/>
      <c r="C384" s="2089"/>
      <c r="D384" s="2090"/>
      <c r="E384" s="320">
        <f>SUM(E379:E381)</f>
        <v>0</v>
      </c>
      <c r="F384" s="321" t="e">
        <f t="shared" si="17"/>
        <v>#DIV/0!</v>
      </c>
      <c r="G384" s="303"/>
      <c r="H384" s="303"/>
      <c r="I384" s="322"/>
      <c r="J384" s="301"/>
      <c r="K384" s="303"/>
    </row>
    <row r="385" spans="1:11">
      <c r="A385" s="599"/>
      <c r="B385" s="301"/>
      <c r="C385" s="303"/>
      <c r="D385" s="303"/>
      <c r="E385" s="303"/>
      <c r="F385" s="303"/>
      <c r="G385" s="303"/>
      <c r="H385" s="303"/>
      <c r="I385" s="322"/>
      <c r="J385" s="301"/>
      <c r="K385" s="303"/>
    </row>
    <row r="386" spans="1:11" hidden="1">
      <c r="A386" s="599"/>
      <c r="B386" s="301"/>
      <c r="C386" s="303"/>
      <c r="D386" s="303"/>
      <c r="E386" s="303"/>
      <c r="F386" s="303"/>
      <c r="G386" s="303"/>
      <c r="H386" s="303"/>
      <c r="I386" s="322"/>
      <c r="J386" s="301"/>
      <c r="K386" s="303"/>
    </row>
    <row r="387" spans="1:11" hidden="1">
      <c r="A387" s="599"/>
      <c r="B387" s="301"/>
      <c r="C387" s="303"/>
      <c r="D387" s="303"/>
      <c r="E387" s="303"/>
      <c r="F387" s="303"/>
      <c r="G387" s="303"/>
      <c r="H387" s="303"/>
      <c r="I387" s="322"/>
      <c r="J387" s="301"/>
      <c r="K387" s="303"/>
    </row>
    <row r="388" spans="1:11" hidden="1">
      <c r="A388" s="599"/>
      <c r="B388" s="301"/>
      <c r="C388" s="303"/>
      <c r="D388" s="303"/>
      <c r="E388" s="303"/>
      <c r="F388" s="303"/>
      <c r="G388" s="303"/>
      <c r="H388" s="303"/>
      <c r="I388" s="322"/>
      <c r="J388" s="301"/>
      <c r="K388" s="303"/>
    </row>
    <row r="389" spans="1:11">
      <c r="A389" s="599"/>
      <c r="B389" s="301"/>
      <c r="C389" s="303"/>
      <c r="D389" s="303"/>
      <c r="E389" s="303"/>
      <c r="F389" s="303"/>
      <c r="G389" s="303"/>
      <c r="H389" s="303"/>
      <c r="I389" s="322"/>
      <c r="J389" s="301"/>
      <c r="K389" s="303"/>
    </row>
    <row r="392" spans="1:11">
      <c r="A392" s="201" t="s">
        <v>504</v>
      </c>
    </row>
    <row r="393" spans="1:11">
      <c r="A393" s="201" t="s">
        <v>530</v>
      </c>
      <c r="E393" s="281"/>
      <c r="F393" s="281"/>
      <c r="G393" s="281"/>
      <c r="H393" s="282"/>
    </row>
    <row r="394" spans="1:11" ht="13.5" customHeight="1">
      <c r="D394" s="283" t="s">
        <v>433</v>
      </c>
      <c r="E394" s="2100" t="s">
        <v>432</v>
      </c>
      <c r="F394" s="2101"/>
      <c r="G394" s="2102"/>
      <c r="H394" s="284">
        <f>E324</f>
        <v>0</v>
      </c>
    </row>
    <row r="395" spans="1:11">
      <c r="A395" s="2069"/>
      <c r="B395" s="2022" t="s">
        <v>505</v>
      </c>
      <c r="C395" s="2022" t="s">
        <v>506</v>
      </c>
      <c r="D395" s="2022" t="s">
        <v>507</v>
      </c>
      <c r="E395" s="2022" t="s">
        <v>508</v>
      </c>
      <c r="F395" s="2022" t="s">
        <v>509</v>
      </c>
      <c r="G395" s="2022" t="s">
        <v>586</v>
      </c>
      <c r="H395" s="2022" t="s">
        <v>438</v>
      </c>
    </row>
    <row r="396" spans="1:11">
      <c r="A396" s="2069"/>
      <c r="B396" s="2022"/>
      <c r="C396" s="2022"/>
      <c r="D396" s="2022"/>
      <c r="E396" s="2022"/>
      <c r="F396" s="2022"/>
      <c r="G396" s="2022"/>
      <c r="H396" s="2022"/>
    </row>
    <row r="397" spans="1:11">
      <c r="A397" s="170" t="s">
        <v>498</v>
      </c>
      <c r="B397" s="268">
        <f>【附B票】個人票!S4</f>
        <v>0</v>
      </c>
      <c r="C397" s="268">
        <f>【附B票】個人票!T4</f>
        <v>0</v>
      </c>
      <c r="D397" s="268">
        <f>【附B票】個人票!U4</f>
        <v>0</v>
      </c>
      <c r="E397" s="268">
        <f>【附B票】個人票!V4</f>
        <v>0</v>
      </c>
      <c r="F397" s="268">
        <f>【附B票】個人票!W4</f>
        <v>0</v>
      </c>
      <c r="G397" s="268">
        <f>SUM(B397:F397)</f>
        <v>0</v>
      </c>
      <c r="H397" s="268">
        <f>H394</f>
        <v>0</v>
      </c>
    </row>
    <row r="398" spans="1:11">
      <c r="A398" s="272" t="s">
        <v>735</v>
      </c>
      <c r="B398" s="271" t="e">
        <f>B397/$H397*100</f>
        <v>#DIV/0!</v>
      </c>
      <c r="C398" s="271" t="e">
        <f>C397/$H397*100</f>
        <v>#DIV/0!</v>
      </c>
      <c r="D398" s="271" t="e">
        <f>D397/$H397*100</f>
        <v>#DIV/0!</v>
      </c>
      <c r="E398" s="271" t="e">
        <f>E397/$H397*100</f>
        <v>#DIV/0!</v>
      </c>
      <c r="F398" s="271" t="e">
        <f>F397/$H397*100</f>
        <v>#DIV/0!</v>
      </c>
      <c r="G398" s="547" t="s">
        <v>89</v>
      </c>
      <c r="H398" s="547" t="s">
        <v>89</v>
      </c>
    </row>
    <row r="399" spans="1:11">
      <c r="A399" s="201" t="s">
        <v>90</v>
      </c>
    </row>
    <row r="400" spans="1:11">
      <c r="A400" s="293" t="s">
        <v>107</v>
      </c>
    </row>
    <row r="403" spans="1:3" s="285" customFormat="1">
      <c r="A403" s="201"/>
    </row>
    <row r="404" spans="1:3" s="285" customFormat="1">
      <c r="A404" s="201"/>
    </row>
    <row r="405" spans="1:3">
      <c r="A405" s="201" t="s">
        <v>504</v>
      </c>
    </row>
    <row r="406" spans="1:3">
      <c r="A406" s="201" t="s">
        <v>510</v>
      </c>
    </row>
    <row r="407" spans="1:3">
      <c r="A407" s="264"/>
      <c r="B407" s="170" t="s">
        <v>498</v>
      </c>
      <c r="C407" s="266" t="s">
        <v>735</v>
      </c>
    </row>
    <row r="408" spans="1:3">
      <c r="A408" s="269" t="s">
        <v>761</v>
      </c>
      <c r="B408" s="268">
        <f>【附B票】個人票!X4</f>
        <v>0</v>
      </c>
      <c r="C408" s="271" t="e">
        <f>B408/B$410*100</f>
        <v>#DIV/0!</v>
      </c>
    </row>
    <row r="409" spans="1:3">
      <c r="A409" s="269" t="s">
        <v>762</v>
      </c>
      <c r="B409" s="268">
        <f>【附B票】個人票!X5</f>
        <v>0</v>
      </c>
      <c r="C409" s="271" t="e">
        <f>B409/B$410*100</f>
        <v>#DIV/0!</v>
      </c>
    </row>
    <row r="410" spans="1:3">
      <c r="A410" s="542" t="s">
        <v>929</v>
      </c>
      <c r="B410" s="268">
        <f>SUM(B408:B409)</f>
        <v>0</v>
      </c>
      <c r="C410" s="271" t="e">
        <f>B410/B$410*100</f>
        <v>#DIV/0!</v>
      </c>
    </row>
    <row r="415" spans="1:3">
      <c r="A415" s="201" t="s">
        <v>504</v>
      </c>
    </row>
    <row r="416" spans="1:3">
      <c r="A416" s="201" t="s">
        <v>511</v>
      </c>
    </row>
    <row r="417" spans="1:6">
      <c r="A417" s="2061"/>
      <c r="B417" s="2062"/>
      <c r="C417" s="2062"/>
      <c r="D417" s="2063"/>
      <c r="E417" s="170" t="s">
        <v>498</v>
      </c>
      <c r="F417" s="266" t="s">
        <v>735</v>
      </c>
    </row>
    <row r="418" spans="1:6">
      <c r="A418" s="2051" t="s">
        <v>1625</v>
      </c>
      <c r="B418" s="2052"/>
      <c r="C418" s="2052"/>
      <c r="D418" s="2053"/>
      <c r="E418" s="268">
        <f>【附B票】個人票!Z4</f>
        <v>0</v>
      </c>
      <c r="F418" s="271" t="e">
        <f>E418/E$422*100</f>
        <v>#DIV/0!</v>
      </c>
    </row>
    <row r="419" spans="1:6">
      <c r="A419" s="2051" t="s">
        <v>1629</v>
      </c>
      <c r="B419" s="2052"/>
      <c r="C419" s="2052"/>
      <c r="D419" s="2053"/>
      <c r="E419" s="268">
        <f>【附B票】個人票!Z5</f>
        <v>0</v>
      </c>
      <c r="F419" s="271" t="e">
        <f>E419/E$422*100</f>
        <v>#DIV/0!</v>
      </c>
    </row>
    <row r="420" spans="1:6">
      <c r="A420" s="2051" t="s">
        <v>1627</v>
      </c>
      <c r="B420" s="2052"/>
      <c r="C420" s="2052"/>
      <c r="D420" s="2053"/>
      <c r="E420" s="268">
        <f>【附B票】個人票!Z6</f>
        <v>0</v>
      </c>
      <c r="F420" s="271" t="e">
        <f>E420/E$422*100</f>
        <v>#DIV/0!</v>
      </c>
    </row>
    <row r="421" spans="1:6">
      <c r="A421" s="2051" t="s">
        <v>1630</v>
      </c>
      <c r="B421" s="2052"/>
      <c r="C421" s="2052"/>
      <c r="D421" s="2053"/>
      <c r="E421" s="268">
        <f>【附B票】個人票!Z7</f>
        <v>0</v>
      </c>
      <c r="F421" s="271" t="e">
        <f>E421/E$422*100</f>
        <v>#DIV/0!</v>
      </c>
    </row>
    <row r="422" spans="1:6">
      <c r="A422" s="2061" t="s">
        <v>20</v>
      </c>
      <c r="B422" s="2062"/>
      <c r="C422" s="2062"/>
      <c r="D422" s="2063"/>
      <c r="E422" s="268">
        <f>SUM(E418:E421)</f>
        <v>0</v>
      </c>
      <c r="F422" s="271" t="e">
        <f>E422/E$422*100</f>
        <v>#DIV/0!</v>
      </c>
    </row>
    <row r="423" spans="1:6">
      <c r="A423" s="352" t="s">
        <v>5541</v>
      </c>
      <c r="B423" s="233"/>
      <c r="C423" s="233"/>
      <c r="D423" s="233"/>
      <c r="E423" s="273"/>
      <c r="F423" s="1133"/>
    </row>
    <row r="426" spans="1:6" s="285" customFormat="1">
      <c r="A426" s="285" t="s">
        <v>283</v>
      </c>
    </row>
    <row r="427" spans="1:6" s="285" customFormat="1">
      <c r="A427" s="285" t="s">
        <v>284</v>
      </c>
    </row>
    <row r="428" spans="1:6" s="285" customFormat="1">
      <c r="A428" s="2000"/>
      <c r="B428" s="2001"/>
      <c r="C428" s="2001"/>
      <c r="D428" s="2002"/>
      <c r="E428" s="286" t="s">
        <v>285</v>
      </c>
      <c r="F428" s="287"/>
    </row>
    <row r="429" spans="1:6" s="285" customFormat="1">
      <c r="A429" s="2103" t="s">
        <v>286</v>
      </c>
      <c r="B429" s="2104"/>
      <c r="C429" s="2104"/>
      <c r="D429" s="2105"/>
      <c r="E429" s="539">
        <f>【附B票】個人票!AA4</f>
        <v>0</v>
      </c>
      <c r="F429" s="288"/>
    </row>
    <row r="430" spans="1:6" s="285" customFormat="1">
      <c r="A430" s="289"/>
      <c r="B430" s="289"/>
      <c r="C430" s="289"/>
      <c r="D430" s="289"/>
      <c r="F430" s="290"/>
    </row>
    <row r="431" spans="1:6" s="285" customFormat="1">
      <c r="A431" s="289"/>
      <c r="B431" s="289"/>
      <c r="C431" s="289"/>
      <c r="D431" s="289"/>
      <c r="F431" s="290"/>
    </row>
    <row r="432" spans="1:6">
      <c r="A432" s="201" t="s">
        <v>521</v>
      </c>
    </row>
    <row r="433" spans="1:14">
      <c r="A433" s="201" t="s">
        <v>512</v>
      </c>
    </row>
    <row r="434" spans="1:14">
      <c r="A434" s="159"/>
      <c r="B434" s="170" t="s">
        <v>22</v>
      </c>
      <c r="C434" s="170" t="s">
        <v>487</v>
      </c>
      <c r="D434" s="170" t="s">
        <v>514</v>
      </c>
      <c r="E434" s="170" t="s">
        <v>516</v>
      </c>
      <c r="F434" s="170" t="s">
        <v>518</v>
      </c>
      <c r="G434" s="170" t="s">
        <v>740</v>
      </c>
      <c r="H434" s="170" t="s">
        <v>929</v>
      </c>
    </row>
    <row r="435" spans="1:14">
      <c r="A435" s="159" t="s">
        <v>498</v>
      </c>
      <c r="B435" s="268">
        <f>【附B票】個人票!AC4</f>
        <v>0</v>
      </c>
      <c r="C435" s="268">
        <f>【附B票】個人票!AC5</f>
        <v>0</v>
      </c>
      <c r="D435" s="268">
        <f>【附B票】個人票!AC6</f>
        <v>0</v>
      </c>
      <c r="E435" s="268">
        <f>【附B票】個人票!AC7</f>
        <v>0</v>
      </c>
      <c r="F435" s="268">
        <f>【附B票】個人票!AC8</f>
        <v>0</v>
      </c>
      <c r="G435" s="268">
        <f>【附B票】個人票!AC9</f>
        <v>0</v>
      </c>
      <c r="H435" s="268">
        <f>SUM(B435:G435)</f>
        <v>0</v>
      </c>
    </row>
    <row r="436" spans="1:14">
      <c r="A436" s="272" t="s">
        <v>735</v>
      </c>
      <c r="B436" s="271" t="e">
        <f t="shared" ref="B436:H436" si="18">B435/$H435*100</f>
        <v>#DIV/0!</v>
      </c>
      <c r="C436" s="271" t="e">
        <f t="shared" si="18"/>
        <v>#DIV/0!</v>
      </c>
      <c r="D436" s="271" t="e">
        <f t="shared" si="18"/>
        <v>#DIV/0!</v>
      </c>
      <c r="E436" s="271" t="e">
        <f t="shared" si="18"/>
        <v>#DIV/0!</v>
      </c>
      <c r="F436" s="271" t="e">
        <f t="shared" si="18"/>
        <v>#DIV/0!</v>
      </c>
      <c r="G436" s="271" t="e">
        <f t="shared" si="18"/>
        <v>#DIV/0!</v>
      </c>
      <c r="H436" s="271" t="e">
        <f t="shared" si="18"/>
        <v>#DIV/0!</v>
      </c>
    </row>
    <row r="441" spans="1:14">
      <c r="A441" s="201" t="s">
        <v>521</v>
      </c>
    </row>
    <row r="442" spans="1:14">
      <c r="A442" s="201" t="s">
        <v>513</v>
      </c>
      <c r="K442" s="201" t="s">
        <v>1162</v>
      </c>
    </row>
    <row r="443" spans="1:14" ht="12" customHeight="1">
      <c r="A443" s="2061"/>
      <c r="B443" s="2022" t="s">
        <v>1164</v>
      </c>
      <c r="C443" s="2022" t="s">
        <v>515</v>
      </c>
      <c r="D443" s="2022" t="s">
        <v>517</v>
      </c>
      <c r="E443" s="2022" t="s">
        <v>519</v>
      </c>
      <c r="F443" s="2022" t="s">
        <v>520</v>
      </c>
      <c r="G443" s="2022" t="s">
        <v>701</v>
      </c>
      <c r="H443" s="2022" t="s">
        <v>646</v>
      </c>
      <c r="I443" s="2078" t="s">
        <v>20</v>
      </c>
      <c r="K443" s="711"/>
      <c r="L443" s="202"/>
      <c r="M443" s="596"/>
      <c r="N443" s="712"/>
    </row>
    <row r="444" spans="1:14" ht="33">
      <c r="A444" s="2069"/>
      <c r="B444" s="2022"/>
      <c r="C444" s="2022"/>
      <c r="D444" s="2022"/>
      <c r="E444" s="2022"/>
      <c r="F444" s="2022"/>
      <c r="G444" s="2022"/>
      <c r="H444" s="2022"/>
      <c r="I444" s="1430"/>
      <c r="K444" s="274" t="s">
        <v>1163</v>
      </c>
      <c r="L444" s="714" t="s">
        <v>1159</v>
      </c>
      <c r="M444" s="716" t="s">
        <v>1160</v>
      </c>
      <c r="N444" s="715" t="s">
        <v>1161</v>
      </c>
    </row>
    <row r="445" spans="1:14">
      <c r="A445" s="159" t="s">
        <v>498</v>
      </c>
      <c r="B445" s="268">
        <f>【附B票】個人票!AD4+【附B票】個人票!AD5+【附B票】個人票!AD6</f>
        <v>0</v>
      </c>
      <c r="C445" s="268">
        <f>【附B票】個人票!AD7</f>
        <v>0</v>
      </c>
      <c r="D445" s="268">
        <f>【附B票】個人票!AD8</f>
        <v>0</v>
      </c>
      <c r="E445" s="268">
        <f>【附B票】個人票!AD9</f>
        <v>0</v>
      </c>
      <c r="F445" s="268">
        <f>【附B票】個人票!AD10</f>
        <v>0</v>
      </c>
      <c r="G445" s="268">
        <f>【附B票】個人票!AD11</f>
        <v>0</v>
      </c>
      <c r="H445" s="268">
        <f>【附B票】個人票!AD12</f>
        <v>0</v>
      </c>
      <c r="I445" s="268">
        <f>SUM(B445:H445)</f>
        <v>0</v>
      </c>
      <c r="K445" s="160">
        <f>B445</f>
        <v>0</v>
      </c>
      <c r="L445" s="674">
        <f>【附B票】個人票!AD4</f>
        <v>0</v>
      </c>
      <c r="M445" s="717">
        <f>【附B票】個人票!AD5</f>
        <v>0</v>
      </c>
      <c r="N445" s="675">
        <f>【附B票】個人票!AD6</f>
        <v>0</v>
      </c>
    </row>
    <row r="446" spans="1:14">
      <c r="A446" s="272" t="s">
        <v>735</v>
      </c>
      <c r="B446" s="271" t="e">
        <f t="shared" ref="B446:I446" si="19">B445/$I445*100</f>
        <v>#DIV/0!</v>
      </c>
      <c r="C446" s="271" t="e">
        <f t="shared" si="19"/>
        <v>#DIV/0!</v>
      </c>
      <c r="D446" s="271" t="e">
        <f t="shared" si="19"/>
        <v>#DIV/0!</v>
      </c>
      <c r="E446" s="271" t="e">
        <f t="shared" si="19"/>
        <v>#DIV/0!</v>
      </c>
      <c r="F446" s="271" t="e">
        <f t="shared" si="19"/>
        <v>#DIV/0!</v>
      </c>
      <c r="G446" s="271" t="e">
        <f t="shared" si="19"/>
        <v>#DIV/0!</v>
      </c>
      <c r="H446" s="271" t="e">
        <f t="shared" si="19"/>
        <v>#DIV/0!</v>
      </c>
      <c r="I446" s="271" t="e">
        <f t="shared" si="19"/>
        <v>#DIV/0!</v>
      </c>
      <c r="K446" s="718" t="e">
        <f>K445/K$445*100</f>
        <v>#DIV/0!</v>
      </c>
      <c r="L446" s="719" t="e">
        <f>L445/$K445*100</f>
        <v>#DIV/0!</v>
      </c>
      <c r="M446" s="721" t="e">
        <f>M445/$K445*100</f>
        <v>#DIV/0!</v>
      </c>
      <c r="N446" s="722" t="e">
        <f>N445/$K445*100</f>
        <v>#DIV/0!</v>
      </c>
    </row>
    <row r="449" spans="1:8">
      <c r="A449" s="273"/>
      <c r="B449" s="273"/>
    </row>
    <row r="450" spans="1:8">
      <c r="A450" s="201" t="s">
        <v>521</v>
      </c>
    </row>
    <row r="451" spans="1:8">
      <c r="A451" s="201" t="s">
        <v>716</v>
      </c>
    </row>
    <row r="452" spans="1:8">
      <c r="A452" s="2154"/>
      <c r="B452" s="2154"/>
      <c r="C452" s="170" t="s">
        <v>498</v>
      </c>
      <c r="D452" s="266" t="s">
        <v>735</v>
      </c>
    </row>
    <row r="453" spans="1:8">
      <c r="A453" s="2154" t="s">
        <v>564</v>
      </c>
      <c r="B453" s="2154"/>
      <c r="C453" s="268">
        <f>【附B票】個人票!AF4</f>
        <v>0</v>
      </c>
      <c r="D453" s="540" t="e">
        <f>C453/C$456*100</f>
        <v>#DIV/0!</v>
      </c>
    </row>
    <row r="454" spans="1:8">
      <c r="A454" s="2154" t="s">
        <v>565</v>
      </c>
      <c r="B454" s="2154"/>
      <c r="C454" s="268">
        <f>【附B票】個人票!AF5</f>
        <v>0</v>
      </c>
      <c r="D454" s="540" t="e">
        <f>C454/C$456*100</f>
        <v>#DIV/0!</v>
      </c>
    </row>
    <row r="455" spans="1:8" s="285" customFormat="1">
      <c r="A455" s="2154" t="s">
        <v>5475</v>
      </c>
      <c r="B455" s="2154"/>
      <c r="C455" s="268">
        <f>【附B票】個人票!AF6</f>
        <v>0</v>
      </c>
      <c r="D455" s="540" t="e">
        <f>C455/C$456*100</f>
        <v>#DIV/0!</v>
      </c>
    </row>
    <row r="456" spans="1:8" s="285" customFormat="1">
      <c r="A456" s="2158" t="s">
        <v>20</v>
      </c>
      <c r="B456" s="2158"/>
      <c r="C456" s="268">
        <f>SUM(C453:C455)</f>
        <v>0</v>
      </c>
      <c r="D456" s="540" t="e">
        <f>C456/C$456*100</f>
        <v>#DIV/0!</v>
      </c>
    </row>
    <row r="460" spans="1:8">
      <c r="A460" s="201" t="s">
        <v>521</v>
      </c>
    </row>
    <row r="461" spans="1:8">
      <c r="A461" s="201" t="s">
        <v>5543</v>
      </c>
    </row>
    <row r="462" spans="1:8">
      <c r="A462" s="2154"/>
      <c r="B462" s="2154"/>
      <c r="C462" s="2154"/>
      <c r="D462" s="2154"/>
      <c r="E462" s="2154"/>
      <c r="F462" s="2154"/>
      <c r="G462" s="170" t="s">
        <v>498</v>
      </c>
      <c r="H462" s="266" t="s">
        <v>735</v>
      </c>
    </row>
    <row r="463" spans="1:8">
      <c r="A463" s="2154" t="s">
        <v>5546</v>
      </c>
      <c r="B463" s="2154"/>
      <c r="C463" s="2154"/>
      <c r="D463" s="2154"/>
      <c r="E463" s="2154"/>
      <c r="F463" s="2154"/>
      <c r="G463" s="268">
        <f>【附B票】個人票!AG4</f>
        <v>0</v>
      </c>
      <c r="H463" s="540" t="e">
        <f>G463/G$470*100</f>
        <v>#DIV/0!</v>
      </c>
    </row>
    <row r="464" spans="1:8">
      <c r="A464" s="2154" t="s">
        <v>5547</v>
      </c>
      <c r="B464" s="2154"/>
      <c r="C464" s="2154"/>
      <c r="D464" s="2154"/>
      <c r="E464" s="2154"/>
      <c r="F464" s="2154"/>
      <c r="G464" s="268">
        <f>【附B票】個人票!AG5</f>
        <v>0</v>
      </c>
      <c r="H464" s="540" t="e">
        <f>G464/G$470*100</f>
        <v>#DIV/0!</v>
      </c>
    </row>
    <row r="465" spans="1:8">
      <c r="A465" s="2154" t="s">
        <v>5548</v>
      </c>
      <c r="B465" s="2154"/>
      <c r="C465" s="2154"/>
      <c r="D465" s="2154"/>
      <c r="E465" s="2154"/>
      <c r="F465" s="2154"/>
      <c r="G465" s="268">
        <f>【附B票】個人票!AG6</f>
        <v>0</v>
      </c>
      <c r="H465" s="540" t="e">
        <f>G465/G$470*100</f>
        <v>#DIV/0!</v>
      </c>
    </row>
    <row r="466" spans="1:8">
      <c r="A466" s="2154" t="s">
        <v>5549</v>
      </c>
      <c r="B466" s="2154"/>
      <c r="C466" s="2154"/>
      <c r="D466" s="2154"/>
      <c r="E466" s="2154"/>
      <c r="F466" s="2154"/>
      <c r="G466" s="268">
        <f>【附B票】個人票!AG7</f>
        <v>0</v>
      </c>
      <c r="H466" s="540" t="e">
        <f t="shared" ref="H466:H470" si="20">G466/G$470*100</f>
        <v>#DIV/0!</v>
      </c>
    </row>
    <row r="467" spans="1:8">
      <c r="A467" s="2154" t="s">
        <v>5550</v>
      </c>
      <c r="B467" s="2154"/>
      <c r="C467" s="2154"/>
      <c r="D467" s="2154"/>
      <c r="E467" s="2154"/>
      <c r="F467" s="2154"/>
      <c r="G467" s="268">
        <f>【附B票】個人票!AG8</f>
        <v>0</v>
      </c>
      <c r="H467" s="540" t="e">
        <f t="shared" si="20"/>
        <v>#DIV/0!</v>
      </c>
    </row>
    <row r="468" spans="1:8">
      <c r="A468" s="2154" t="s">
        <v>5553</v>
      </c>
      <c r="B468" s="2154"/>
      <c r="C468" s="2154"/>
      <c r="D468" s="2154"/>
      <c r="E468" s="2154"/>
      <c r="F468" s="2154"/>
      <c r="G468" s="268">
        <f>【附B票】個人票!AG9</f>
        <v>0</v>
      </c>
      <c r="H468" s="540" t="e">
        <f t="shared" si="20"/>
        <v>#DIV/0!</v>
      </c>
    </row>
    <row r="469" spans="1:8">
      <c r="A469" s="2154" t="s">
        <v>646</v>
      </c>
      <c r="B469" s="2154"/>
      <c r="C469" s="2154"/>
      <c r="D469" s="2154"/>
      <c r="E469" s="2154"/>
      <c r="F469" s="2154"/>
      <c r="G469" s="268">
        <f>【附B票】個人票!AG10</f>
        <v>0</v>
      </c>
      <c r="H469" s="540" t="e">
        <f t="shared" ref="H469" si="21">G469/G$470*100</f>
        <v>#DIV/0!</v>
      </c>
    </row>
    <row r="470" spans="1:8">
      <c r="A470" s="2069" t="s">
        <v>20</v>
      </c>
      <c r="B470" s="2069"/>
      <c r="C470" s="2069"/>
      <c r="D470" s="2069"/>
      <c r="E470" s="2069"/>
      <c r="F470" s="2069"/>
      <c r="G470" s="268">
        <f>SUM(G463:G468)</f>
        <v>0</v>
      </c>
      <c r="H470" s="540" t="e">
        <f t="shared" si="20"/>
        <v>#DIV/0!</v>
      </c>
    </row>
    <row r="474" spans="1:8">
      <c r="A474" s="201" t="s">
        <v>5555</v>
      </c>
    </row>
    <row r="475" spans="1:8">
      <c r="A475" s="159"/>
      <c r="B475" s="170" t="s">
        <v>498</v>
      </c>
      <c r="C475" s="266" t="s">
        <v>735</v>
      </c>
    </row>
    <row r="476" spans="1:8">
      <c r="A476" s="159" t="s">
        <v>5551</v>
      </c>
      <c r="B476" s="268">
        <f>【附B票】個人票!AH4</f>
        <v>0</v>
      </c>
      <c r="C476" s="540" t="e">
        <f>B476/B$479*100</f>
        <v>#DIV/0!</v>
      </c>
    </row>
    <row r="477" spans="1:8">
      <c r="A477" s="159" t="s">
        <v>5552</v>
      </c>
      <c r="B477" s="268">
        <f>【附B票】個人票!AH5</f>
        <v>0</v>
      </c>
      <c r="C477" s="540" t="e">
        <f t="shared" ref="C477:C478" si="22">B477/B$479*100</f>
        <v>#DIV/0!</v>
      </c>
    </row>
    <row r="478" spans="1:8">
      <c r="A478" s="159" t="s">
        <v>646</v>
      </c>
      <c r="B478" s="268">
        <f>【附B票】個人票!AH6</f>
        <v>0</v>
      </c>
      <c r="C478" s="540" t="e">
        <f t="shared" si="22"/>
        <v>#DIV/0!</v>
      </c>
    </row>
    <row r="479" spans="1:8">
      <c r="A479" s="170" t="s">
        <v>20</v>
      </c>
      <c r="B479" s="268">
        <f>SUM(B476:B478)</f>
        <v>0</v>
      </c>
      <c r="C479" s="540" t="e">
        <f>B479/B$479*100</f>
        <v>#DIV/0!</v>
      </c>
    </row>
  </sheetData>
  <sheetProtection selectLockedCells="1" selectUnlockedCells="1"/>
  <mergeCells count="422">
    <mergeCell ref="A462:F462"/>
    <mergeCell ref="A463:F463"/>
    <mergeCell ref="A464:F464"/>
    <mergeCell ref="A465:F465"/>
    <mergeCell ref="A466:F466"/>
    <mergeCell ref="A467:F467"/>
    <mergeCell ref="A468:F468"/>
    <mergeCell ref="A470:F470"/>
    <mergeCell ref="A456:B456"/>
    <mergeCell ref="A469:F469"/>
    <mergeCell ref="A455:B455"/>
    <mergeCell ref="A454:B454"/>
    <mergeCell ref="A453:B453"/>
    <mergeCell ref="A452:B452"/>
    <mergeCell ref="K170:K172"/>
    <mergeCell ref="L170:L172"/>
    <mergeCell ref="M170:M172"/>
    <mergeCell ref="N170:N172"/>
    <mergeCell ref="Q170:Q172"/>
    <mergeCell ref="O169:O172"/>
    <mergeCell ref="K169:N169"/>
    <mergeCell ref="H169:J169"/>
    <mergeCell ref="I443:I444"/>
    <mergeCell ref="H443:H444"/>
    <mergeCell ref="E443:E444"/>
    <mergeCell ref="A354:B354"/>
    <mergeCell ref="A347:B347"/>
    <mergeCell ref="A346:B346"/>
    <mergeCell ref="A350:B350"/>
    <mergeCell ref="F395:F396"/>
    <mergeCell ref="A368:C368"/>
    <mergeCell ref="G363:H365"/>
    <mergeCell ref="A348:B348"/>
    <mergeCell ref="A417:D417"/>
    <mergeCell ref="I164:I166"/>
    <mergeCell ref="J164:J166"/>
    <mergeCell ref="K164:K166"/>
    <mergeCell ref="L164:L166"/>
    <mergeCell ref="M164:M166"/>
    <mergeCell ref="J170:J172"/>
    <mergeCell ref="A163:A166"/>
    <mergeCell ref="B164:B166"/>
    <mergeCell ref="C164:C166"/>
    <mergeCell ref="D164:D166"/>
    <mergeCell ref="E164:E166"/>
    <mergeCell ref="F164:F166"/>
    <mergeCell ref="G164:G166"/>
    <mergeCell ref="H164:H166"/>
    <mergeCell ref="I170:I172"/>
    <mergeCell ref="A169:A172"/>
    <mergeCell ref="B170:B172"/>
    <mergeCell ref="C170:C172"/>
    <mergeCell ref="D170:D172"/>
    <mergeCell ref="E170:E172"/>
    <mergeCell ref="F170:F172"/>
    <mergeCell ref="G170:G172"/>
    <mergeCell ref="H170:H172"/>
    <mergeCell ref="B169:G169"/>
    <mergeCell ref="R164:R166"/>
    <mergeCell ref="B163:L163"/>
    <mergeCell ref="J158:J160"/>
    <mergeCell ref="K158:K160"/>
    <mergeCell ref="L158:L160"/>
    <mergeCell ref="M158:M160"/>
    <mergeCell ref="N158:N160"/>
    <mergeCell ref="O158:O160"/>
    <mergeCell ref="R73:R76"/>
    <mergeCell ref="R158:R160"/>
    <mergeCell ref="P74:P76"/>
    <mergeCell ref="Q74:Q76"/>
    <mergeCell ref="C74:C76"/>
    <mergeCell ref="D74:D76"/>
    <mergeCell ref="E74:E76"/>
    <mergeCell ref="F74:F76"/>
    <mergeCell ref="G74:G76"/>
    <mergeCell ref="H74:H76"/>
    <mergeCell ref="I74:I76"/>
    <mergeCell ref="J74:J76"/>
    <mergeCell ref="K74:K76"/>
    <mergeCell ref="L74:L76"/>
    <mergeCell ref="M74:M76"/>
    <mergeCell ref="A137:G137"/>
    <mergeCell ref="A157:A160"/>
    <mergeCell ref="E157:F157"/>
    <mergeCell ref="J157:K157"/>
    <mergeCell ref="N157:O157"/>
    <mergeCell ref="B158:B160"/>
    <mergeCell ref="C158:C160"/>
    <mergeCell ref="D158:D160"/>
    <mergeCell ref="E158:E160"/>
    <mergeCell ref="F158:F160"/>
    <mergeCell ref="G158:G160"/>
    <mergeCell ref="H158:H160"/>
    <mergeCell ref="I158:I160"/>
    <mergeCell ref="B157:C157"/>
    <mergeCell ref="N55:O55"/>
    <mergeCell ref="L55:M55"/>
    <mergeCell ref="J55:K55"/>
    <mergeCell ref="G55:I55"/>
    <mergeCell ref="E55:F55"/>
    <mergeCell ref="B55:D55"/>
    <mergeCell ref="A55:A58"/>
    <mergeCell ref="A73:A76"/>
    <mergeCell ref="A67:A70"/>
    <mergeCell ref="A61:A64"/>
    <mergeCell ref="N74:N76"/>
    <mergeCell ref="O74:O76"/>
    <mergeCell ref="M73:Q73"/>
    <mergeCell ref="I73:L73"/>
    <mergeCell ref="B73:H73"/>
    <mergeCell ref="B67:M67"/>
    <mergeCell ref="I61:K61"/>
    <mergeCell ref="G61:H61"/>
    <mergeCell ref="E61:F61"/>
    <mergeCell ref="B61:D61"/>
    <mergeCell ref="K68:K70"/>
    <mergeCell ref="L68:L70"/>
    <mergeCell ref="M68:M70"/>
    <mergeCell ref="B74:B76"/>
    <mergeCell ref="K62:K64"/>
    <mergeCell ref="B68:B70"/>
    <mergeCell ref="C68:C70"/>
    <mergeCell ref="D68:D70"/>
    <mergeCell ref="E68:E70"/>
    <mergeCell ref="F68:F70"/>
    <mergeCell ref="G68:G70"/>
    <mergeCell ref="H68:H70"/>
    <mergeCell ref="I68:I70"/>
    <mergeCell ref="J68:J70"/>
    <mergeCell ref="I56:I58"/>
    <mergeCell ref="J56:J58"/>
    <mergeCell ref="K56:K58"/>
    <mergeCell ref="L56:L58"/>
    <mergeCell ref="M56:M58"/>
    <mergeCell ref="N56:N58"/>
    <mergeCell ref="O56:O58"/>
    <mergeCell ref="R56:R58"/>
    <mergeCell ref="A136:G136"/>
    <mergeCell ref="B121:G121"/>
    <mergeCell ref="A120:G120"/>
    <mergeCell ref="A94:J95"/>
    <mergeCell ref="B128:G128"/>
    <mergeCell ref="R62:R64"/>
    <mergeCell ref="R68:R70"/>
    <mergeCell ref="B62:B64"/>
    <mergeCell ref="C62:C64"/>
    <mergeCell ref="D62:D64"/>
    <mergeCell ref="E62:E64"/>
    <mergeCell ref="F62:F64"/>
    <mergeCell ref="G62:G64"/>
    <mergeCell ref="H62:H64"/>
    <mergeCell ref="I62:I64"/>
    <mergeCell ref="J62:J64"/>
    <mergeCell ref="A138:G138"/>
    <mergeCell ref="A139:G139"/>
    <mergeCell ref="A228:D228"/>
    <mergeCell ref="C205:G205"/>
    <mergeCell ref="C206:G206"/>
    <mergeCell ref="C207:G207"/>
    <mergeCell ref="B122:G122"/>
    <mergeCell ref="A125:G125"/>
    <mergeCell ref="A131:H132"/>
    <mergeCell ref="A147:A150"/>
    <mergeCell ref="C196:G196"/>
    <mergeCell ref="C190:G190"/>
    <mergeCell ref="C191:G191"/>
    <mergeCell ref="A182:A183"/>
    <mergeCell ref="B182:B183"/>
    <mergeCell ref="C182:C183"/>
    <mergeCell ref="D182:D183"/>
    <mergeCell ref="E182:E183"/>
    <mergeCell ref="B126:G126"/>
    <mergeCell ref="B127:G127"/>
    <mergeCell ref="B129:G129"/>
    <mergeCell ref="B130:G130"/>
    <mergeCell ref="B123:G123"/>
    <mergeCell ref="B124:G124"/>
    <mergeCell ref="B395:B396"/>
    <mergeCell ref="C395:C396"/>
    <mergeCell ref="E394:G394"/>
    <mergeCell ref="F443:F444"/>
    <mergeCell ref="A429:D429"/>
    <mergeCell ref="G443:G444"/>
    <mergeCell ref="B443:B444"/>
    <mergeCell ref="G366:H366"/>
    <mergeCell ref="A366:C366"/>
    <mergeCell ref="H395:H396"/>
    <mergeCell ref="G395:G396"/>
    <mergeCell ref="C443:C444"/>
    <mergeCell ref="A421:D421"/>
    <mergeCell ref="A418:D418"/>
    <mergeCell ref="A443:A444"/>
    <mergeCell ref="A420:D420"/>
    <mergeCell ref="E395:E396"/>
    <mergeCell ref="D395:D396"/>
    <mergeCell ref="A395:A396"/>
    <mergeCell ref="A422:D422"/>
    <mergeCell ref="A428:D428"/>
    <mergeCell ref="D443:D444"/>
    <mergeCell ref="A419:D419"/>
    <mergeCell ref="A358:C358"/>
    <mergeCell ref="A359:C359"/>
    <mergeCell ref="A360:C360"/>
    <mergeCell ref="A361:C361"/>
    <mergeCell ref="A362:C362"/>
    <mergeCell ref="A363:C363"/>
    <mergeCell ref="A367:C367"/>
    <mergeCell ref="A364:C364"/>
    <mergeCell ref="A384:D384"/>
    <mergeCell ref="A376:D376"/>
    <mergeCell ref="A365:C365"/>
    <mergeCell ref="A380:D380"/>
    <mergeCell ref="A381:D381"/>
    <mergeCell ref="A382:D382"/>
    <mergeCell ref="A383:D383"/>
    <mergeCell ref="A377:D377"/>
    <mergeCell ref="A378:D378"/>
    <mergeCell ref="A379:D379"/>
    <mergeCell ref="L332:L333"/>
    <mergeCell ref="E332:E333"/>
    <mergeCell ref="A273:C273"/>
    <mergeCell ref="A269:C269"/>
    <mergeCell ref="I332:I333"/>
    <mergeCell ref="A256:C256"/>
    <mergeCell ref="G252:H252"/>
    <mergeCell ref="C210:G210"/>
    <mergeCell ref="C211:G211"/>
    <mergeCell ref="A229:D229"/>
    <mergeCell ref="A227:D227"/>
    <mergeCell ref="A234:D234"/>
    <mergeCell ref="A246:D246"/>
    <mergeCell ref="A244:D244"/>
    <mergeCell ref="A235:D235"/>
    <mergeCell ref="J332:J333"/>
    <mergeCell ref="A245:D245"/>
    <mergeCell ref="A243:D243"/>
    <mergeCell ref="G251:H251"/>
    <mergeCell ref="G254:H254"/>
    <mergeCell ref="G332:G333"/>
    <mergeCell ref="K332:K333"/>
    <mergeCell ref="F332:F333"/>
    <mergeCell ref="A332:A333"/>
    <mergeCell ref="P147:P150"/>
    <mergeCell ref="N147:N150"/>
    <mergeCell ref="O147:O150"/>
    <mergeCell ref="L147:L150"/>
    <mergeCell ref="J147:J150"/>
    <mergeCell ref="M147:M150"/>
    <mergeCell ref="K147:K150"/>
    <mergeCell ref="C147:C150"/>
    <mergeCell ref="B147:B150"/>
    <mergeCell ref="D147:D150"/>
    <mergeCell ref="F147:F150"/>
    <mergeCell ref="E147:E150"/>
    <mergeCell ref="G147:G150"/>
    <mergeCell ref="I147:I150"/>
    <mergeCell ref="H147:H150"/>
    <mergeCell ref="A343:B343"/>
    <mergeCell ref="A283:D283"/>
    <mergeCell ref="H332:H333"/>
    <mergeCell ref="G253:H253"/>
    <mergeCell ref="A267:C267"/>
    <mergeCell ref="A282:D282"/>
    <mergeCell ref="A268:C268"/>
    <mergeCell ref="A280:D280"/>
    <mergeCell ref="A353:B353"/>
    <mergeCell ref="A352:B352"/>
    <mergeCell ref="A254:C254"/>
    <mergeCell ref="A281:D281"/>
    <mergeCell ref="A351:B351"/>
    <mergeCell ref="A270:C270"/>
    <mergeCell ref="A291:E291"/>
    <mergeCell ref="A345:B345"/>
    <mergeCell ref="A344:B344"/>
    <mergeCell ref="A271:C271"/>
    <mergeCell ref="A259:C259"/>
    <mergeCell ref="A260:C260"/>
    <mergeCell ref="A349:B349"/>
    <mergeCell ref="A272:C272"/>
    <mergeCell ref="A294:E294"/>
    <mergeCell ref="A292:E292"/>
    <mergeCell ref="B332:B333"/>
    <mergeCell ref="A293:E293"/>
    <mergeCell ref="D332:D333"/>
    <mergeCell ref="C332:C333"/>
    <mergeCell ref="A301:C301"/>
    <mergeCell ref="A306:A307"/>
    <mergeCell ref="B306:B307"/>
    <mergeCell ref="C306:C307"/>
    <mergeCell ref="D306:D307"/>
    <mergeCell ref="A299:C299"/>
    <mergeCell ref="A300:C300"/>
    <mergeCell ref="A314:A315"/>
    <mergeCell ref="B314:B315"/>
    <mergeCell ref="C314:C315"/>
    <mergeCell ref="D314:D315"/>
    <mergeCell ref="O26:O28"/>
    <mergeCell ref="I36:I38"/>
    <mergeCell ref="P26:P28"/>
    <mergeCell ref="Q26:Q28"/>
    <mergeCell ref="N36:N38"/>
    <mergeCell ref="O36:O38"/>
    <mergeCell ref="P36:P38"/>
    <mergeCell ref="Q36:Q38"/>
    <mergeCell ref="F26:F28"/>
    <mergeCell ref="F36:F38"/>
    <mergeCell ref="G36:G38"/>
    <mergeCell ref="L36:L38"/>
    <mergeCell ref="M36:M38"/>
    <mergeCell ref="M26:M28"/>
    <mergeCell ref="N26:N28"/>
    <mergeCell ref="K36:K38"/>
    <mergeCell ref="J36:J38"/>
    <mergeCell ref="L26:L28"/>
    <mergeCell ref="I26:I28"/>
    <mergeCell ref="J26:J28"/>
    <mergeCell ref="K26:K28"/>
    <mergeCell ref="H26:H28"/>
    <mergeCell ref="A108:G108"/>
    <mergeCell ref="B110:G110"/>
    <mergeCell ref="B109:G109"/>
    <mergeCell ref="A119:G119"/>
    <mergeCell ref="A93:D93"/>
    <mergeCell ref="B92:D92"/>
    <mergeCell ref="A100:G100"/>
    <mergeCell ref="A101:G101"/>
    <mergeCell ref="A102:G102"/>
    <mergeCell ref="A99:G99"/>
    <mergeCell ref="A111:H112"/>
    <mergeCell ref="A107:G107"/>
    <mergeCell ref="A106:G106"/>
    <mergeCell ref="C36:C38"/>
    <mergeCell ref="E82:E83"/>
    <mergeCell ref="H82:H83"/>
    <mergeCell ref="A84:C84"/>
    <mergeCell ref="A36:A38"/>
    <mergeCell ref="H36:H38"/>
    <mergeCell ref="B91:D91"/>
    <mergeCell ref="B85:D85"/>
    <mergeCell ref="B86:D86"/>
    <mergeCell ref="B87:D87"/>
    <mergeCell ref="A88:D88"/>
    <mergeCell ref="B89:D89"/>
    <mergeCell ref="B90:D90"/>
    <mergeCell ref="B36:B38"/>
    <mergeCell ref="D36:D38"/>
    <mergeCell ref="E36:E38"/>
    <mergeCell ref="B56:B58"/>
    <mergeCell ref="C56:C58"/>
    <mergeCell ref="D56:D58"/>
    <mergeCell ref="E56:E58"/>
    <mergeCell ref="F56:F58"/>
    <mergeCell ref="G56:G58"/>
    <mergeCell ref="H56:H58"/>
    <mergeCell ref="A5:G5"/>
    <mergeCell ref="A6:G6"/>
    <mergeCell ref="A8:G8"/>
    <mergeCell ref="A7:G7"/>
    <mergeCell ref="D26:D28"/>
    <mergeCell ref="C26:C28"/>
    <mergeCell ref="A19:C19"/>
    <mergeCell ref="A17:C17"/>
    <mergeCell ref="A18:C18"/>
    <mergeCell ref="A26:A28"/>
    <mergeCell ref="G26:G28"/>
    <mergeCell ref="E26:E28"/>
    <mergeCell ref="B26:B28"/>
    <mergeCell ref="N47:N49"/>
    <mergeCell ref="O47:O49"/>
    <mergeCell ref="P47:P49"/>
    <mergeCell ref="A47:A49"/>
    <mergeCell ref="B47:B49"/>
    <mergeCell ref="C47:C49"/>
    <mergeCell ref="D47:D49"/>
    <mergeCell ref="E47:E49"/>
    <mergeCell ref="F47:F49"/>
    <mergeCell ref="G47:G49"/>
    <mergeCell ref="H47:H49"/>
    <mergeCell ref="I47:I49"/>
    <mergeCell ref="K47:K49"/>
    <mergeCell ref="L47:L49"/>
    <mergeCell ref="M47:M49"/>
    <mergeCell ref="J47:J49"/>
    <mergeCell ref="A189:G189"/>
    <mergeCell ref="A190:B195"/>
    <mergeCell ref="C193:G193"/>
    <mergeCell ref="C194:G194"/>
    <mergeCell ref="C195:G195"/>
    <mergeCell ref="C192:G192"/>
    <mergeCell ref="A236:D236"/>
    <mergeCell ref="A237:D237"/>
    <mergeCell ref="A258:C258"/>
    <mergeCell ref="A257:C257"/>
    <mergeCell ref="A253:C253"/>
    <mergeCell ref="A255:C255"/>
    <mergeCell ref="A247:D247"/>
    <mergeCell ref="A238:D238"/>
    <mergeCell ref="A239:D239"/>
    <mergeCell ref="A196:B207"/>
    <mergeCell ref="A208:B215"/>
    <mergeCell ref="A216:B222"/>
    <mergeCell ref="C219:G219"/>
    <mergeCell ref="C204:G204"/>
    <mergeCell ref="C202:G202"/>
    <mergeCell ref="C203:G203"/>
    <mergeCell ref="C212:G212"/>
    <mergeCell ref="C213:G213"/>
    <mergeCell ref="C214:G214"/>
    <mergeCell ref="C215:G215"/>
    <mergeCell ref="C216:G216"/>
    <mergeCell ref="C217:G217"/>
    <mergeCell ref="C218:G218"/>
    <mergeCell ref="C222:G222"/>
    <mergeCell ref="C197:G197"/>
    <mergeCell ref="C198:G198"/>
    <mergeCell ref="C199:G199"/>
    <mergeCell ref="C200:G200"/>
    <mergeCell ref="C201:G201"/>
    <mergeCell ref="C220:G220"/>
    <mergeCell ref="C221:G221"/>
    <mergeCell ref="C208:G208"/>
    <mergeCell ref="C209:G209"/>
  </mergeCells>
  <phoneticPr fontId="4"/>
  <pageMargins left="0.70866141732283472" right="0.70866141732283472" top="0.74803149606299213" bottom="0.74803149606299213" header="0.31496062992125984" footer="0.31496062992125984"/>
  <pageSetup paperSize="9" scale="80" orientation="landscape" r:id="rId1"/>
  <headerFooter>
    <oddFooter>&amp;P ページ</oddFooter>
  </headerFooter>
  <rowBreaks count="11" manualBreakCount="11">
    <brk id="44" max="16383" man="1"/>
    <brk id="80" max="16383" man="1"/>
    <brk id="117" max="17" man="1"/>
    <brk id="154" max="16383" man="1"/>
    <brk id="187" max="16383" man="1"/>
    <brk id="240" max="16383" man="1"/>
    <brk id="289" max="17" man="1"/>
    <brk id="319" max="16383" man="1"/>
    <brk id="373" max="16383" man="1"/>
    <brk id="425" max="16383" man="1"/>
    <brk id="459"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8080"/>
  </sheetPr>
  <dimension ref="A1:O488"/>
  <sheetViews>
    <sheetView showGridLines="0" workbookViewId="0">
      <selection activeCell="R47" sqref="R47"/>
    </sheetView>
  </sheetViews>
  <sheetFormatPr defaultColWidth="9.453125" defaultRowHeight="12"/>
  <cols>
    <col min="1" max="1" width="9.453125" style="201" customWidth="1"/>
    <col min="2" max="5" width="9.453125" style="201"/>
    <col min="6" max="6" width="10.1796875" style="201" customWidth="1"/>
    <col min="7" max="7" width="10" style="201" customWidth="1"/>
    <col min="8" max="8" width="10.81640625" style="201" bestFit="1" customWidth="1"/>
    <col min="9" max="16384" width="9.453125" style="201"/>
  </cols>
  <sheetData>
    <row r="1" spans="1:14">
      <c r="A1" s="260" t="str">
        <f>【A票】【D票】!J8</f>
        <v>令和7年度</v>
      </c>
      <c r="B1" s="261" t="s">
        <v>786</v>
      </c>
      <c r="C1" s="261"/>
      <c r="D1" s="261"/>
      <c r="E1" s="261"/>
      <c r="F1" s="261"/>
      <c r="G1" s="261"/>
      <c r="H1" s="261"/>
      <c r="I1" s="261"/>
      <c r="J1" s="295"/>
      <c r="K1" s="296"/>
      <c r="L1" s="296"/>
    </row>
    <row r="3" spans="1:14">
      <c r="A3" s="201" t="s">
        <v>418</v>
      </c>
    </row>
    <row r="4" spans="1:14" ht="24">
      <c r="A4" s="2040"/>
      <c r="B4" s="2040"/>
      <c r="C4" s="2040"/>
      <c r="D4" s="2040"/>
      <c r="E4" s="2040"/>
      <c r="F4" s="2040"/>
      <c r="G4" s="2040"/>
      <c r="H4" s="170" t="s">
        <v>723</v>
      </c>
      <c r="I4" s="297" t="s">
        <v>548</v>
      </c>
    </row>
    <row r="5" spans="1:14">
      <c r="A5" s="2196" t="s">
        <v>720</v>
      </c>
      <c r="B5" s="2196"/>
      <c r="C5" s="2196"/>
      <c r="D5" s="2196"/>
      <c r="E5" s="2196"/>
      <c r="F5" s="2196"/>
      <c r="G5" s="2196"/>
      <c r="H5" s="268">
        <f>【Ｃ票】!H4</f>
        <v>0</v>
      </c>
      <c r="I5" s="271" t="e">
        <f>H5/H$8*100</f>
        <v>#DIV/0!</v>
      </c>
    </row>
    <row r="6" spans="1:14">
      <c r="A6" s="2196" t="s">
        <v>556</v>
      </c>
      <c r="B6" s="2196"/>
      <c r="C6" s="2196"/>
      <c r="D6" s="2196"/>
      <c r="E6" s="2196"/>
      <c r="F6" s="2196"/>
      <c r="G6" s="2196"/>
      <c r="H6" s="268">
        <f>【Ｃ票】!H5</f>
        <v>0</v>
      </c>
      <c r="I6" s="271" t="e">
        <f>H6/H$8*100</f>
        <v>#DIV/0!</v>
      </c>
    </row>
    <row r="7" spans="1:14">
      <c r="A7" s="2196" t="s">
        <v>722</v>
      </c>
      <c r="B7" s="2196"/>
      <c r="C7" s="2196"/>
      <c r="D7" s="2196"/>
      <c r="E7" s="2196"/>
      <c r="F7" s="2196"/>
      <c r="G7" s="2196"/>
      <c r="H7" s="268">
        <f>【Ｃ票】!H6</f>
        <v>0</v>
      </c>
      <c r="I7" s="271" t="e">
        <f>H7/H$8*100</f>
        <v>#DIV/0!</v>
      </c>
    </row>
    <row r="8" spans="1:14">
      <c r="A8" s="2198" t="s">
        <v>23</v>
      </c>
      <c r="B8" s="2199"/>
      <c r="C8" s="2199"/>
      <c r="D8" s="2199"/>
      <c r="E8" s="2199"/>
      <c r="F8" s="2199"/>
      <c r="G8" s="2200"/>
      <c r="H8" s="268">
        <f>SUM(H5:H7)</f>
        <v>0</v>
      </c>
      <c r="I8" s="271" t="e">
        <f>H8/H$8*100</f>
        <v>#DIV/0!</v>
      </c>
      <c r="J8" s="298"/>
      <c r="K8" s="298"/>
      <c r="L8" s="298"/>
    </row>
    <row r="9" spans="1:14">
      <c r="A9" s="1321" t="s">
        <v>5639</v>
      </c>
      <c r="B9" s="298"/>
      <c r="C9" s="298"/>
      <c r="D9" s="298"/>
      <c r="E9" s="298"/>
      <c r="F9" s="298"/>
      <c r="G9" s="298"/>
      <c r="H9" s="298"/>
      <c r="I9" s="298"/>
      <c r="J9" s="298"/>
      <c r="K9" s="298"/>
      <c r="L9" s="298"/>
    </row>
    <row r="10" spans="1:14">
      <c r="A10" s="1326" t="s">
        <v>5640</v>
      </c>
      <c r="B10" s="298"/>
      <c r="C10" s="298"/>
      <c r="D10" s="298"/>
      <c r="E10" s="298"/>
      <c r="F10" s="298"/>
      <c r="G10" s="298"/>
      <c r="H10" s="298"/>
      <c r="I10" s="298"/>
      <c r="J10" s="298"/>
      <c r="K10" s="298"/>
      <c r="L10" s="298"/>
    </row>
    <row r="11" spans="1:14">
      <c r="A11" s="299"/>
      <c r="B11" s="298"/>
      <c r="C11" s="298"/>
      <c r="D11" s="298"/>
      <c r="E11" s="298"/>
      <c r="F11" s="298"/>
      <c r="G11" s="298"/>
      <c r="H11" s="298"/>
      <c r="I11" s="298"/>
      <c r="J11" s="298"/>
      <c r="K11" s="298"/>
      <c r="L11" s="298"/>
    </row>
    <row r="12" spans="1:14">
      <c r="A12" s="299"/>
      <c r="B12" s="298"/>
      <c r="C12" s="298"/>
      <c r="D12" s="298"/>
      <c r="E12" s="298"/>
      <c r="F12" s="298"/>
      <c r="G12" s="298"/>
      <c r="H12" s="298"/>
      <c r="I12" s="298"/>
      <c r="J12" s="298"/>
      <c r="K12" s="298"/>
      <c r="L12" s="298"/>
    </row>
    <row r="13" spans="1:14">
      <c r="A13" s="300"/>
      <c r="B13" s="301"/>
      <c r="C13" s="301"/>
      <c r="D13" s="301"/>
      <c r="E13" s="301"/>
      <c r="F13" s="301"/>
      <c r="G13" s="301"/>
      <c r="H13" s="301"/>
      <c r="I13" s="301"/>
      <c r="J13" s="301"/>
      <c r="K13" s="301"/>
      <c r="L13" s="301"/>
    </row>
    <row r="14" spans="1:14">
      <c r="A14" s="302" t="s">
        <v>542</v>
      </c>
      <c r="B14" s="303"/>
      <c r="C14" s="303"/>
      <c r="D14" s="303"/>
      <c r="E14" s="303"/>
      <c r="F14" s="303"/>
      <c r="G14" s="303"/>
      <c r="H14" s="303"/>
      <c r="I14" s="303"/>
      <c r="J14" s="303"/>
      <c r="K14" s="303"/>
      <c r="L14" s="304"/>
    </row>
    <row r="15" spans="1:14">
      <c r="A15" s="201" t="s">
        <v>109</v>
      </c>
      <c r="H15" s="281"/>
      <c r="I15" s="305"/>
      <c r="J15" s="305"/>
      <c r="K15" s="305"/>
      <c r="L15" s="305"/>
      <c r="M15" s="305"/>
      <c r="N15" s="305"/>
    </row>
    <row r="16" spans="1:14" ht="48">
      <c r="A16" s="306"/>
      <c r="B16" s="270" t="s">
        <v>532</v>
      </c>
      <c r="C16" s="270" t="s">
        <v>30</v>
      </c>
      <c r="D16" s="270" t="s">
        <v>533</v>
      </c>
      <c r="E16" s="326" t="s">
        <v>534</v>
      </c>
      <c r="F16" s="326" t="s">
        <v>535</v>
      </c>
      <c r="G16" s="326" t="s">
        <v>536</v>
      </c>
      <c r="H16" s="326" t="s">
        <v>537</v>
      </c>
      <c r="I16" s="326" t="s">
        <v>538</v>
      </c>
      <c r="J16" s="326" t="s">
        <v>539</v>
      </c>
      <c r="K16" s="326" t="s">
        <v>540</v>
      </c>
      <c r="L16" s="326" t="s">
        <v>664</v>
      </c>
      <c r="M16" s="326" t="s">
        <v>541</v>
      </c>
      <c r="N16" s="326" t="s">
        <v>26</v>
      </c>
    </row>
    <row r="17" spans="1:14">
      <c r="A17" s="308" t="s">
        <v>584</v>
      </c>
      <c r="B17" s="309">
        <f>【Ｃ票】!J4</f>
        <v>0</v>
      </c>
      <c r="C17" s="309">
        <f>【Ｃ票】!K4</f>
        <v>0</v>
      </c>
      <c r="D17" s="309">
        <f>【Ｃ票】!L4</f>
        <v>0</v>
      </c>
      <c r="E17" s="309">
        <f>【Ｃ票】!M4</f>
        <v>0</v>
      </c>
      <c r="F17" s="309">
        <f>【Ｃ票】!N4</f>
        <v>0</v>
      </c>
      <c r="G17" s="309">
        <f>【Ｃ票】!O4</f>
        <v>0</v>
      </c>
      <c r="H17" s="309">
        <f>【Ｃ票】!P4</f>
        <v>0</v>
      </c>
      <c r="I17" s="309">
        <f>【Ｃ票】!Q4</f>
        <v>0</v>
      </c>
      <c r="J17" s="309">
        <f>【Ｃ票】!R4</f>
        <v>0</v>
      </c>
      <c r="K17" s="309">
        <f>【Ｃ票】!S4</f>
        <v>0</v>
      </c>
      <c r="L17" s="309">
        <f>【Ｃ票】!T4</f>
        <v>0</v>
      </c>
      <c r="M17" s="309">
        <f>【Ｃ票】!X4</f>
        <v>0</v>
      </c>
      <c r="N17" s="309">
        <f>SUM(B17:M17)</f>
        <v>0</v>
      </c>
    </row>
    <row r="18" spans="1:14">
      <c r="A18" s="310" t="s">
        <v>548</v>
      </c>
      <c r="B18" s="311" t="e">
        <f>B17/$N17*100</f>
        <v>#DIV/0!</v>
      </c>
      <c r="C18" s="311" t="e">
        <f t="shared" ref="C18:M18" si="0">C17/$N17*100</f>
        <v>#DIV/0!</v>
      </c>
      <c r="D18" s="311" t="e">
        <f>D17/$N17*100</f>
        <v>#DIV/0!</v>
      </c>
      <c r="E18" s="311" t="e">
        <f t="shared" si="0"/>
        <v>#DIV/0!</v>
      </c>
      <c r="F18" s="311" t="e">
        <f t="shared" si="0"/>
        <v>#DIV/0!</v>
      </c>
      <c r="G18" s="311" t="e">
        <f t="shared" si="0"/>
        <v>#DIV/0!</v>
      </c>
      <c r="H18" s="311" t="e">
        <f t="shared" si="0"/>
        <v>#DIV/0!</v>
      </c>
      <c r="I18" s="311" t="e">
        <f t="shared" si="0"/>
        <v>#DIV/0!</v>
      </c>
      <c r="J18" s="311" t="e">
        <f t="shared" si="0"/>
        <v>#DIV/0!</v>
      </c>
      <c r="K18" s="311" t="e">
        <f t="shared" si="0"/>
        <v>#DIV/0!</v>
      </c>
      <c r="L18" s="311" t="e">
        <f t="shared" si="0"/>
        <v>#DIV/0!</v>
      </c>
      <c r="M18" s="311" t="e">
        <f t="shared" si="0"/>
        <v>#DIV/0!</v>
      </c>
      <c r="N18" s="311" t="e">
        <f>N17/$N17*100</f>
        <v>#DIV/0!</v>
      </c>
    </row>
    <row r="19" spans="1:14">
      <c r="A19" s="201" t="s">
        <v>298</v>
      </c>
    </row>
    <row r="20" spans="1:14">
      <c r="A20" s="293" t="s">
        <v>106</v>
      </c>
    </row>
    <row r="21" spans="1:14">
      <c r="A21" s="293" t="s">
        <v>107</v>
      </c>
    </row>
    <row r="32" spans="1:14">
      <c r="A32" s="201" t="s">
        <v>545</v>
      </c>
    </row>
    <row r="33" spans="1:10">
      <c r="A33" s="201" t="s">
        <v>544</v>
      </c>
    </row>
    <row r="34" spans="1:10" ht="51" customHeight="1">
      <c r="A34" s="2197"/>
      <c r="B34" s="2197"/>
      <c r="C34" s="2197"/>
      <c r="D34" s="2197"/>
      <c r="E34" s="2197"/>
      <c r="F34" s="2197"/>
      <c r="G34" s="326" t="s">
        <v>723</v>
      </c>
      <c r="H34" s="160" t="s">
        <v>1168</v>
      </c>
      <c r="I34" s="160" t="s">
        <v>1169</v>
      </c>
      <c r="J34" s="326" t="s">
        <v>27</v>
      </c>
    </row>
    <row r="35" spans="1:10" ht="12" customHeight="1">
      <c r="A35" s="2202" t="s">
        <v>585</v>
      </c>
      <c r="B35" s="2203"/>
      <c r="C35" s="2203"/>
      <c r="D35" s="2203"/>
      <c r="E35" s="2203"/>
      <c r="F35" s="2203"/>
      <c r="G35" s="309">
        <f>SUM(G36,G39)</f>
        <v>0</v>
      </c>
      <c r="H35" s="309">
        <f>SUM(H36,H39)</f>
        <v>0</v>
      </c>
      <c r="I35" s="309">
        <f>SUM(I36,I39)</f>
        <v>0</v>
      </c>
      <c r="J35" s="313" t="e">
        <f t="shared" ref="J35:J45" si="1">G35/G$45*100</f>
        <v>#DIV/0!</v>
      </c>
    </row>
    <row r="36" spans="1:10" ht="18.75" customHeight="1">
      <c r="A36" s="314"/>
      <c r="B36" s="2201" t="s">
        <v>588</v>
      </c>
      <c r="C36" s="2192"/>
      <c r="D36" s="2192"/>
      <c r="E36" s="2192"/>
      <c r="F36" s="2192"/>
      <c r="G36" s="309">
        <f>SUM(G37:G38)</f>
        <v>0</v>
      </c>
      <c r="H36" s="309">
        <f>SUM(H37:H38)</f>
        <v>0</v>
      </c>
      <c r="I36" s="309">
        <f>SUM(I37:I38)</f>
        <v>0</v>
      </c>
      <c r="J36" s="315" t="e">
        <f t="shared" si="1"/>
        <v>#DIV/0!</v>
      </c>
    </row>
    <row r="37" spans="1:10" ht="18.75" customHeight="1">
      <c r="A37" s="314"/>
      <c r="B37" s="2194"/>
      <c r="C37" s="2191" t="s">
        <v>589</v>
      </c>
      <c r="D37" s="2191"/>
      <c r="E37" s="2191"/>
      <c r="F37" s="2191"/>
      <c r="G37" s="320">
        <f>【Ｃ票】!Z4</f>
        <v>0</v>
      </c>
      <c r="H37" s="159">
        <f>【Ｃ票】!Z19+【Ｃ票】!Z24</f>
        <v>0</v>
      </c>
      <c r="I37" s="159">
        <f>【Ｃ票】!Z34+【Ｃ票】!Z39</f>
        <v>0</v>
      </c>
      <c r="J37" s="316" t="e">
        <f t="shared" si="1"/>
        <v>#DIV/0!</v>
      </c>
    </row>
    <row r="38" spans="1:10" ht="18.75" customHeight="1">
      <c r="A38" s="314"/>
      <c r="B38" s="2195"/>
      <c r="C38" s="2191" t="s">
        <v>590</v>
      </c>
      <c r="D38" s="2191"/>
      <c r="E38" s="2191"/>
      <c r="F38" s="2191"/>
      <c r="G38" s="320">
        <f>【Ｃ票】!Z5</f>
        <v>0</v>
      </c>
      <c r="H38" s="159">
        <f>【Ｃ票】!Z20+【Ｃ票】!Z25</f>
        <v>0</v>
      </c>
      <c r="I38" s="159">
        <f>【Ｃ票】!Z35+【Ｃ票】!Z40</f>
        <v>0</v>
      </c>
      <c r="J38" s="316" t="e">
        <f t="shared" si="1"/>
        <v>#DIV/0!</v>
      </c>
    </row>
    <row r="39" spans="1:10" ht="18.75" customHeight="1">
      <c r="A39" s="314"/>
      <c r="B39" s="2193" t="s">
        <v>591</v>
      </c>
      <c r="C39" s="2191"/>
      <c r="D39" s="2191"/>
      <c r="E39" s="2191"/>
      <c r="F39" s="2191"/>
      <c r="G39" s="320">
        <f>【Ｃ票】!Z6</f>
        <v>0</v>
      </c>
      <c r="H39" s="159">
        <f>【Ｃ票】!Z21+【Ｃ票】!Z26</f>
        <v>0</v>
      </c>
      <c r="I39" s="159">
        <f>【Ｃ票】!Z36+【Ｃ票】!Z41</f>
        <v>0</v>
      </c>
      <c r="J39" s="315" t="e">
        <f t="shared" si="1"/>
        <v>#DIV/0!</v>
      </c>
    </row>
    <row r="40" spans="1:10" ht="18.75" customHeight="1">
      <c r="A40" s="314"/>
      <c r="B40" s="2194"/>
      <c r="C40" s="2191" t="s">
        <v>592</v>
      </c>
      <c r="D40" s="2191"/>
      <c r="E40" s="2191"/>
      <c r="F40" s="2191"/>
      <c r="G40" s="320">
        <f>【Ｃ票】!AB4</f>
        <v>0</v>
      </c>
      <c r="H40" s="159">
        <f>【Ｃ票】!AB19+【Ｃ票】!AB22</f>
        <v>0</v>
      </c>
      <c r="I40" s="159">
        <f>【Ｃ票】!AB34+【Ｃ票】!AB37</f>
        <v>0</v>
      </c>
      <c r="J40" s="316" t="e">
        <f t="shared" si="1"/>
        <v>#DIV/0!</v>
      </c>
    </row>
    <row r="41" spans="1:10" ht="18.75" customHeight="1">
      <c r="A41" s="317"/>
      <c r="B41" s="2195"/>
      <c r="C41" s="2191" t="s">
        <v>121</v>
      </c>
      <c r="D41" s="2191"/>
      <c r="E41" s="2191"/>
      <c r="F41" s="2191"/>
      <c r="G41" s="320">
        <f>【Ｃ票】!AB5</f>
        <v>0</v>
      </c>
      <c r="H41" s="159">
        <f>【Ｃ票】!AB20+【Ｃ票】!AB23</f>
        <v>0</v>
      </c>
      <c r="I41" s="159">
        <f>【Ｃ票】!AB35+【Ｃ票】!AB38</f>
        <v>0</v>
      </c>
      <c r="J41" s="316" t="e">
        <f t="shared" si="1"/>
        <v>#DIV/0!</v>
      </c>
    </row>
    <row r="42" spans="1:10" ht="12" customHeight="1">
      <c r="A42" s="2193" t="s">
        <v>593</v>
      </c>
      <c r="B42" s="2191"/>
      <c r="C42" s="2191"/>
      <c r="D42" s="2191"/>
      <c r="E42" s="2191"/>
      <c r="F42" s="2191"/>
      <c r="G42" s="320">
        <f>SUM(G43:G44)</f>
        <v>0</v>
      </c>
      <c r="H42" s="309">
        <f>SUM(H43:H44)</f>
        <v>0</v>
      </c>
      <c r="I42" s="309">
        <f>SUM(I43:I44)</f>
        <v>0</v>
      </c>
      <c r="J42" s="313" t="e">
        <f t="shared" si="1"/>
        <v>#DIV/0!</v>
      </c>
    </row>
    <row r="43" spans="1:10" ht="29.25" customHeight="1">
      <c r="A43" s="2204"/>
      <c r="B43" s="2192" t="s">
        <v>724</v>
      </c>
      <c r="C43" s="2192"/>
      <c r="D43" s="2192"/>
      <c r="E43" s="2192"/>
      <c r="F43" s="2192"/>
      <c r="G43" s="320">
        <f>【Ｃ票】!Z7</f>
        <v>0</v>
      </c>
      <c r="H43" s="159">
        <f>【Ｃ票】!Z22+【Ｃ票】!Z27</f>
        <v>0</v>
      </c>
      <c r="I43" s="159">
        <f>【Ｃ票】!Z37+【Ｃ票】!Z42</f>
        <v>0</v>
      </c>
      <c r="J43" s="315" t="e">
        <f t="shared" si="1"/>
        <v>#DIV/0!</v>
      </c>
    </row>
    <row r="44" spans="1:10" ht="29.25" customHeight="1">
      <c r="A44" s="2205"/>
      <c r="B44" s="2191" t="s">
        <v>725</v>
      </c>
      <c r="C44" s="2191"/>
      <c r="D44" s="2191"/>
      <c r="E44" s="2191"/>
      <c r="F44" s="2191"/>
      <c r="G44" s="320">
        <f>【Ｃ票】!Z8</f>
        <v>0</v>
      </c>
      <c r="H44" s="159">
        <f>【Ｃ票】!Z23+【Ｃ票】!Z28</f>
        <v>0</v>
      </c>
      <c r="I44" s="159">
        <f>【Ｃ票】!Z38+【Ｃ票】!Z43</f>
        <v>0</v>
      </c>
      <c r="J44" s="315" t="e">
        <f t="shared" si="1"/>
        <v>#DIV/0!</v>
      </c>
    </row>
    <row r="45" spans="1:10" ht="12.75" customHeight="1">
      <c r="A45" s="2188" t="s">
        <v>594</v>
      </c>
      <c r="B45" s="2189"/>
      <c r="C45" s="2189"/>
      <c r="D45" s="2189"/>
      <c r="E45" s="2189"/>
      <c r="F45" s="2190"/>
      <c r="G45" s="309">
        <f>G42+G35</f>
        <v>0</v>
      </c>
      <c r="H45" s="309">
        <f>H42+H35</f>
        <v>0</v>
      </c>
      <c r="I45" s="309">
        <f>I42+I35</f>
        <v>0</v>
      </c>
      <c r="J45" s="313" t="e">
        <f t="shared" si="1"/>
        <v>#DIV/0!</v>
      </c>
    </row>
    <row r="46" spans="1:10">
      <c r="A46" s="201" t="s">
        <v>300</v>
      </c>
    </row>
    <row r="47" spans="1:10" s="1322" customFormat="1">
      <c r="A47" s="1324" t="s">
        <v>5638</v>
      </c>
    </row>
    <row r="48" spans="1:10" s="1322" customFormat="1">
      <c r="A48" s="1324" t="s">
        <v>5637</v>
      </c>
    </row>
    <row r="52" spans="1:7">
      <c r="A52" s="201" t="s">
        <v>546</v>
      </c>
    </row>
    <row r="53" spans="1:7">
      <c r="A53" s="723" t="s">
        <v>547</v>
      </c>
      <c r="B53" s="299"/>
      <c r="C53" s="299"/>
      <c r="D53" s="299"/>
      <c r="E53" s="299"/>
    </row>
    <row r="54" spans="1:7" ht="12" customHeight="1">
      <c r="A54" s="2174"/>
      <c r="B54" s="2174"/>
      <c r="C54" s="2174"/>
      <c r="D54" s="2174"/>
      <c r="E54" s="2174"/>
      <c r="F54" s="291" t="s">
        <v>551</v>
      </c>
      <c r="G54" s="291" t="s">
        <v>551</v>
      </c>
    </row>
    <row r="55" spans="1:7" ht="12" customHeight="1">
      <c r="A55" s="2184" t="s">
        <v>28</v>
      </c>
      <c r="B55" s="2184"/>
      <c r="C55" s="2184"/>
      <c r="D55" s="2184"/>
      <c r="E55" s="2184"/>
      <c r="F55" s="320">
        <f>【Ｃ票】!AD4</f>
        <v>0</v>
      </c>
      <c r="G55" s="321" t="e">
        <f>F55/F$58*100</f>
        <v>#DIV/0!</v>
      </c>
    </row>
    <row r="56" spans="1:7" ht="12" customHeight="1">
      <c r="A56" s="2159" t="s">
        <v>595</v>
      </c>
      <c r="B56" s="2159"/>
      <c r="C56" s="2159"/>
      <c r="D56" s="2159"/>
      <c r="E56" s="2159"/>
      <c r="F56" s="320">
        <f>【Ｃ票】!AD5</f>
        <v>0</v>
      </c>
      <c r="G56" s="321" t="e">
        <f>F56/F$58*100</f>
        <v>#DIV/0!</v>
      </c>
    </row>
    <row r="57" spans="1:7" ht="12" customHeight="1">
      <c r="A57" s="2159" t="s">
        <v>596</v>
      </c>
      <c r="B57" s="2159"/>
      <c r="C57" s="2159"/>
      <c r="D57" s="2159"/>
      <c r="E57" s="2159"/>
      <c r="F57" s="320">
        <f>【Ｃ票】!AD6</f>
        <v>0</v>
      </c>
      <c r="G57" s="321" t="e">
        <f>F57/F$58*100</f>
        <v>#DIV/0!</v>
      </c>
    </row>
    <row r="58" spans="1:7" ht="12" customHeight="1">
      <c r="A58" s="2088" t="s">
        <v>597</v>
      </c>
      <c r="B58" s="2089"/>
      <c r="C58" s="2089"/>
      <c r="D58" s="2089"/>
      <c r="E58" s="2090"/>
      <c r="F58" s="320">
        <f>SUM(F55:F57)</f>
        <v>0</v>
      </c>
      <c r="G58" s="321" t="e">
        <f>F58/F$58*100</f>
        <v>#DIV/0!</v>
      </c>
    </row>
    <row r="60" spans="1:7" ht="13.5" customHeight="1">
      <c r="A60" s="298"/>
      <c r="B60" s="303"/>
    </row>
    <row r="61" spans="1:7" ht="13.5" customHeight="1">
      <c r="A61" s="298"/>
      <c r="B61" s="303"/>
    </row>
    <row r="62" spans="1:7" ht="13.5" customHeight="1">
      <c r="A62" s="201" t="s">
        <v>546</v>
      </c>
      <c r="B62" s="303"/>
    </row>
    <row r="63" spans="1:7" ht="13.5" customHeight="1">
      <c r="A63" s="826" t="s">
        <v>1550</v>
      </c>
      <c r="B63" s="303"/>
    </row>
    <row r="64" spans="1:7" ht="13.5" customHeight="1">
      <c r="A64" s="298"/>
      <c r="B64" s="2216"/>
      <c r="C64" s="2217"/>
      <c r="D64" s="291" t="s">
        <v>551</v>
      </c>
      <c r="E64" s="291" t="s">
        <v>551</v>
      </c>
    </row>
    <row r="65" spans="1:9" ht="13.5" customHeight="1">
      <c r="B65" s="2214" t="s">
        <v>1551</v>
      </c>
      <c r="C65" s="2214"/>
      <c r="D65" s="159">
        <f>【Ｃ票】!AI4</f>
        <v>0</v>
      </c>
      <c r="E65" s="545" t="e">
        <f>D65/D$68*100</f>
        <v>#DIV/0!</v>
      </c>
    </row>
    <row r="66" spans="1:9" ht="13.5" customHeight="1">
      <c r="B66" s="2214" t="s">
        <v>1552</v>
      </c>
      <c r="C66" s="2214"/>
      <c r="D66" s="159">
        <f>【Ｃ票】!AI5</f>
        <v>0</v>
      </c>
      <c r="E66" s="545" t="e">
        <f t="shared" ref="E66:E68" si="2">D66/D$68*100</f>
        <v>#DIV/0!</v>
      </c>
    </row>
    <row r="67" spans="1:9" ht="13.5" customHeight="1">
      <c r="B67" s="2214" t="s">
        <v>439</v>
      </c>
      <c r="C67" s="2214"/>
      <c r="D67" s="159">
        <f>【Ｃ票】!AI6</f>
        <v>0</v>
      </c>
      <c r="E67" s="545" t="e">
        <f t="shared" si="2"/>
        <v>#DIV/0!</v>
      </c>
    </row>
    <row r="68" spans="1:9" ht="13.5" customHeight="1">
      <c r="A68" s="298"/>
      <c r="B68" s="2215" t="s">
        <v>1553</v>
      </c>
      <c r="C68" s="2215"/>
      <c r="D68" s="159">
        <f>SUM(D65:D67)</f>
        <v>0</v>
      </c>
      <c r="E68" s="545" t="e">
        <f t="shared" si="2"/>
        <v>#DIV/0!</v>
      </c>
    </row>
    <row r="69" spans="1:9" ht="13.5" customHeight="1">
      <c r="A69" s="298"/>
      <c r="B69" s="303"/>
    </row>
    <row r="70" spans="1:9" ht="13.5" customHeight="1">
      <c r="A70" s="298"/>
      <c r="B70" s="303"/>
    </row>
    <row r="71" spans="1:9" ht="13.5" customHeight="1">
      <c r="A71" s="201" t="s">
        <v>546</v>
      </c>
      <c r="B71" s="303"/>
    </row>
    <row r="72" spans="1:9" ht="13.5" customHeight="1">
      <c r="A72" s="826" t="s">
        <v>1554</v>
      </c>
      <c r="B72" s="303"/>
    </row>
    <row r="73" spans="1:9" ht="13.5" customHeight="1">
      <c r="A73" s="819"/>
      <c r="B73" s="827"/>
      <c r="C73" s="202"/>
      <c r="D73" s="202"/>
      <c r="E73" s="202"/>
      <c r="F73" s="202"/>
      <c r="G73" s="265"/>
      <c r="H73" s="291" t="s">
        <v>551</v>
      </c>
      <c r="I73" s="319" t="s">
        <v>548</v>
      </c>
    </row>
    <row r="74" spans="1:9" ht="13.5" customHeight="1">
      <c r="A74" s="2022" t="s">
        <v>1525</v>
      </c>
      <c r="B74" s="823" t="s">
        <v>1499</v>
      </c>
      <c r="C74" s="346"/>
      <c r="D74" s="346"/>
      <c r="E74" s="346"/>
      <c r="F74" s="346"/>
      <c r="G74" s="669"/>
      <c r="H74" s="267">
        <f>【Ｃ票】!$AL$4</f>
        <v>0</v>
      </c>
      <c r="I74" s="838" t="e">
        <f>H74/F$55*100</f>
        <v>#DIV/0!</v>
      </c>
    </row>
    <row r="75" spans="1:9" ht="13.5" customHeight="1">
      <c r="A75" s="2022"/>
      <c r="B75" s="829" t="s">
        <v>1500</v>
      </c>
      <c r="C75" s="830"/>
      <c r="D75" s="830"/>
      <c r="E75" s="830"/>
      <c r="F75" s="830"/>
      <c r="G75" s="831"/>
      <c r="H75" s="832">
        <f>【Ｃ票】!$AM$4</f>
        <v>0</v>
      </c>
      <c r="I75" s="839" t="e">
        <f t="shared" ref="I75:I106" si="3">H75/F$55*100</f>
        <v>#DIV/0!</v>
      </c>
    </row>
    <row r="76" spans="1:9" ht="13.5" customHeight="1">
      <c r="A76" s="2022"/>
      <c r="B76" s="829" t="s">
        <v>1501</v>
      </c>
      <c r="C76" s="830"/>
      <c r="D76" s="830"/>
      <c r="E76" s="830"/>
      <c r="F76" s="830"/>
      <c r="G76" s="831"/>
      <c r="H76" s="832">
        <f>【Ｃ票】!$AN$4</f>
        <v>0</v>
      </c>
      <c r="I76" s="839" t="e">
        <f t="shared" si="3"/>
        <v>#DIV/0!</v>
      </c>
    </row>
    <row r="77" spans="1:9" ht="13.5" customHeight="1">
      <c r="A77" s="2022"/>
      <c r="B77" s="829" t="s">
        <v>1502</v>
      </c>
      <c r="C77" s="830"/>
      <c r="D77" s="830"/>
      <c r="E77" s="830"/>
      <c r="F77" s="830"/>
      <c r="G77" s="831"/>
      <c r="H77" s="832">
        <f>【Ｃ票】!$AO$4</f>
        <v>0</v>
      </c>
      <c r="I77" s="839" t="e">
        <f t="shared" si="3"/>
        <v>#DIV/0!</v>
      </c>
    </row>
    <row r="78" spans="1:9" ht="13.5" customHeight="1">
      <c r="A78" s="2022"/>
      <c r="B78" s="829" t="s">
        <v>1503</v>
      </c>
      <c r="C78" s="830"/>
      <c r="D78" s="830"/>
      <c r="E78" s="830"/>
      <c r="F78" s="830"/>
      <c r="G78" s="831"/>
      <c r="H78" s="832">
        <f>【Ｃ票】!$AP$4</f>
        <v>0</v>
      </c>
      <c r="I78" s="839" t="e">
        <f t="shared" si="3"/>
        <v>#DIV/0!</v>
      </c>
    </row>
    <row r="79" spans="1:9" ht="13.5" customHeight="1">
      <c r="A79" s="2022"/>
      <c r="B79" s="829" t="s">
        <v>1504</v>
      </c>
      <c r="C79" s="830"/>
      <c r="D79" s="830"/>
      <c r="E79" s="830"/>
      <c r="F79" s="830"/>
      <c r="G79" s="831"/>
      <c r="H79" s="832">
        <f>【Ｃ票】!$AQ$4</f>
        <v>0</v>
      </c>
      <c r="I79" s="839" t="e">
        <f t="shared" si="3"/>
        <v>#DIV/0!</v>
      </c>
    </row>
    <row r="80" spans="1:9" ht="13.5" customHeight="1">
      <c r="A80" s="2022"/>
      <c r="B80" s="829" t="s">
        <v>1505</v>
      </c>
      <c r="C80" s="830"/>
      <c r="D80" s="830"/>
      <c r="E80" s="830"/>
      <c r="F80" s="830"/>
      <c r="G80" s="831"/>
      <c r="H80" s="832">
        <f>【Ｃ票】!$AR$4</f>
        <v>0</v>
      </c>
      <c r="I80" s="839" t="e">
        <f t="shared" si="3"/>
        <v>#DIV/0!</v>
      </c>
    </row>
    <row r="81" spans="1:9" ht="13.5" customHeight="1">
      <c r="A81" s="2022"/>
      <c r="B81" s="829" t="s">
        <v>1506</v>
      </c>
      <c r="C81" s="830"/>
      <c r="D81" s="830"/>
      <c r="E81" s="830"/>
      <c r="F81" s="830"/>
      <c r="G81" s="831"/>
      <c r="H81" s="832">
        <f>【Ｃ票】!$AS$4</f>
        <v>0</v>
      </c>
      <c r="I81" s="839" t="e">
        <f t="shared" si="3"/>
        <v>#DIV/0!</v>
      </c>
    </row>
    <row r="82" spans="1:9" ht="13.5" customHeight="1">
      <c r="A82" s="2022"/>
      <c r="B82" s="829" t="s">
        <v>1639</v>
      </c>
      <c r="C82" s="830"/>
      <c r="D82" s="830"/>
      <c r="E82" s="830"/>
      <c r="F82" s="830"/>
      <c r="G82" s="831"/>
      <c r="H82" s="832">
        <f>【Ｃ票】!$AT$4</f>
        <v>0</v>
      </c>
      <c r="I82" s="839" t="e">
        <f t="shared" si="3"/>
        <v>#DIV/0!</v>
      </c>
    </row>
    <row r="83" spans="1:9" ht="14.25" customHeight="1">
      <c r="A83" s="2022"/>
      <c r="B83" s="829" t="s">
        <v>1631</v>
      </c>
      <c r="C83" s="830"/>
      <c r="D83" s="830"/>
      <c r="E83" s="830"/>
      <c r="F83" s="830"/>
      <c r="G83" s="831"/>
      <c r="H83" s="832">
        <f>【Ｃ票】!$AU$4</f>
        <v>0</v>
      </c>
      <c r="I83" s="839" t="e">
        <f t="shared" si="3"/>
        <v>#DIV/0!</v>
      </c>
    </row>
    <row r="84" spans="1:9" ht="14.25" customHeight="1">
      <c r="A84" s="2022"/>
      <c r="B84" s="829" t="s">
        <v>1524</v>
      </c>
      <c r="C84" s="830"/>
      <c r="D84" s="830"/>
      <c r="E84" s="830"/>
      <c r="F84" s="830"/>
      <c r="G84" s="831"/>
      <c r="H84" s="832">
        <f>【Ｃ票】!$AV$4</f>
        <v>0</v>
      </c>
      <c r="I84" s="839" t="e">
        <f t="shared" si="3"/>
        <v>#DIV/0!</v>
      </c>
    </row>
    <row r="85" spans="1:9" ht="14.25" customHeight="1">
      <c r="A85" s="2022"/>
      <c r="B85" s="829" t="s">
        <v>1508</v>
      </c>
      <c r="C85" s="830"/>
      <c r="D85" s="830"/>
      <c r="E85" s="830"/>
      <c r="F85" s="830"/>
      <c r="G85" s="831"/>
      <c r="H85" s="832">
        <f>【Ｃ票】!$AW$4</f>
        <v>0</v>
      </c>
      <c r="I85" s="839" t="e">
        <f t="shared" si="3"/>
        <v>#DIV/0!</v>
      </c>
    </row>
    <row r="86" spans="1:9" ht="14.25" customHeight="1">
      <c r="A86" s="2022"/>
      <c r="B86" s="829" t="s">
        <v>1633</v>
      </c>
      <c r="C86" s="830"/>
      <c r="D86" s="830"/>
      <c r="E86" s="830"/>
      <c r="F86" s="830"/>
      <c r="G86" s="831"/>
      <c r="H86" s="832">
        <f>【Ｃ票】!$AX$4</f>
        <v>0</v>
      </c>
      <c r="I86" s="839" t="e">
        <f t="shared" si="3"/>
        <v>#DIV/0!</v>
      </c>
    </row>
    <row r="87" spans="1:9" ht="14.25" customHeight="1">
      <c r="A87" s="2022"/>
      <c r="B87" s="829" t="s">
        <v>1632</v>
      </c>
      <c r="C87" s="830"/>
      <c r="D87" s="830"/>
      <c r="E87" s="830"/>
      <c r="F87" s="830"/>
      <c r="G87" s="831"/>
      <c r="H87" s="832">
        <f>【Ｃ票】!$AY$4</f>
        <v>0</v>
      </c>
      <c r="I87" s="839" t="e">
        <f t="shared" si="3"/>
        <v>#DIV/0!</v>
      </c>
    </row>
    <row r="88" spans="1:9" ht="14.25" customHeight="1">
      <c r="A88" s="2022"/>
      <c r="B88" s="893" t="s">
        <v>1634</v>
      </c>
      <c r="G88" s="390"/>
      <c r="H88" s="832">
        <f>【Ｃ票】!$AZ$4</f>
        <v>0</v>
      </c>
      <c r="I88" s="894" t="e">
        <f t="shared" si="3"/>
        <v>#DIV/0!</v>
      </c>
    </row>
    <row r="89" spans="1:9" ht="14.25" customHeight="1">
      <c r="A89" s="2022"/>
      <c r="B89" s="829" t="s">
        <v>1635</v>
      </c>
      <c r="C89" s="830"/>
      <c r="D89" s="830"/>
      <c r="E89" s="830"/>
      <c r="F89" s="830"/>
      <c r="G89" s="831"/>
      <c r="H89" s="832">
        <f>【Ｃ票】!$BA$4</f>
        <v>0</v>
      </c>
      <c r="I89" s="839" t="e">
        <f t="shared" si="3"/>
        <v>#DIV/0!</v>
      </c>
    </row>
    <row r="90" spans="1:9" ht="14.25" customHeight="1">
      <c r="A90" s="2022"/>
      <c r="B90" s="828" t="s">
        <v>1636</v>
      </c>
      <c r="C90" s="203"/>
      <c r="D90" s="203"/>
      <c r="E90" s="203"/>
      <c r="F90" s="203"/>
      <c r="G90" s="673"/>
      <c r="H90" s="680">
        <f>【Ｃ票】!$BB$4</f>
        <v>0</v>
      </c>
      <c r="I90" s="840" t="e">
        <f t="shared" si="3"/>
        <v>#DIV/0!</v>
      </c>
    </row>
    <row r="91" spans="1:9" ht="14.25" customHeight="1">
      <c r="A91" s="2169" t="s">
        <v>1526</v>
      </c>
      <c r="B91" s="833" t="s">
        <v>1509</v>
      </c>
      <c r="C91" s="399"/>
      <c r="D91" s="346"/>
      <c r="E91" s="346"/>
      <c r="F91" s="346"/>
      <c r="G91" s="669"/>
      <c r="H91" s="267">
        <f>【Ｃ票】!$BD$4</f>
        <v>0</v>
      </c>
      <c r="I91" s="838" t="e">
        <f t="shared" si="3"/>
        <v>#DIV/0!</v>
      </c>
    </row>
    <row r="92" spans="1:9" ht="14.25" customHeight="1">
      <c r="A92" s="2169"/>
      <c r="B92" s="834" t="s">
        <v>1510</v>
      </c>
      <c r="C92" s="818"/>
      <c r="D92" s="830"/>
      <c r="E92" s="830"/>
      <c r="F92" s="830"/>
      <c r="G92" s="831"/>
      <c r="H92" s="832">
        <f>【Ｃ票】!$BE$4</f>
        <v>0</v>
      </c>
      <c r="I92" s="839" t="e">
        <f t="shared" si="3"/>
        <v>#DIV/0!</v>
      </c>
    </row>
    <row r="93" spans="1:9" ht="14.25" customHeight="1">
      <c r="A93" s="2169"/>
      <c r="B93" s="834" t="s">
        <v>1511</v>
      </c>
      <c r="C93" s="818"/>
      <c r="D93" s="830"/>
      <c r="E93" s="830"/>
      <c r="F93" s="830"/>
      <c r="G93" s="831"/>
      <c r="H93" s="832">
        <f>【Ｃ票】!$BF$4</f>
        <v>0</v>
      </c>
      <c r="I93" s="839" t="e">
        <f t="shared" si="3"/>
        <v>#DIV/0!</v>
      </c>
    </row>
    <row r="94" spans="1:9" ht="14.25" customHeight="1">
      <c r="A94" s="2169"/>
      <c r="B94" s="834" t="s">
        <v>1512</v>
      </c>
      <c r="C94" s="818"/>
      <c r="D94" s="830"/>
      <c r="E94" s="830"/>
      <c r="F94" s="830"/>
      <c r="G94" s="831"/>
      <c r="H94" s="832">
        <f>【Ｃ票】!$BG$4</f>
        <v>0</v>
      </c>
      <c r="I94" s="839" t="e">
        <f t="shared" si="3"/>
        <v>#DIV/0!</v>
      </c>
    </row>
    <row r="95" spans="1:9" ht="14.25" customHeight="1">
      <c r="A95" s="2169"/>
      <c r="B95" s="834" t="s">
        <v>1513</v>
      </c>
      <c r="C95" s="818"/>
      <c r="D95" s="830"/>
      <c r="E95" s="830"/>
      <c r="F95" s="830"/>
      <c r="G95" s="831"/>
      <c r="H95" s="832">
        <f>【Ｃ票】!$BH$4</f>
        <v>0</v>
      </c>
      <c r="I95" s="839" t="e">
        <f t="shared" si="3"/>
        <v>#DIV/0!</v>
      </c>
    </row>
    <row r="96" spans="1:9" ht="14.25" customHeight="1">
      <c r="A96" s="2169"/>
      <c r="B96" s="834" t="s">
        <v>1637</v>
      </c>
      <c r="C96" s="818"/>
      <c r="D96" s="830"/>
      <c r="E96" s="830"/>
      <c r="F96" s="830"/>
      <c r="G96" s="831"/>
      <c r="H96" s="832">
        <f>【Ｃ票】!$BI$4</f>
        <v>0</v>
      </c>
      <c r="I96" s="839" t="e">
        <f t="shared" si="3"/>
        <v>#DIV/0!</v>
      </c>
    </row>
    <row r="97" spans="1:9" ht="14.25" customHeight="1">
      <c r="A97" s="2169"/>
      <c r="B97" s="834" t="s">
        <v>1638</v>
      </c>
      <c r="C97" s="818"/>
      <c r="D97" s="830"/>
      <c r="E97" s="830"/>
      <c r="F97" s="830"/>
      <c r="G97" s="831"/>
      <c r="H97" s="832">
        <f>【Ｃ票】!$BJ$4</f>
        <v>0</v>
      </c>
      <c r="I97" s="839" t="e">
        <f t="shared" si="3"/>
        <v>#DIV/0!</v>
      </c>
    </row>
    <row r="98" spans="1:9" ht="14.25" customHeight="1">
      <c r="A98" s="2169"/>
      <c r="B98" s="824" t="s">
        <v>1640</v>
      </c>
      <c r="C98" s="825"/>
      <c r="D98" s="203"/>
      <c r="E98" s="203"/>
      <c r="F98" s="203"/>
      <c r="G98" s="673"/>
      <c r="H98" s="680">
        <f>【Ｃ票】!$BK$4</f>
        <v>0</v>
      </c>
      <c r="I98" s="840" t="e">
        <f t="shared" si="3"/>
        <v>#DIV/0!</v>
      </c>
    </row>
    <row r="99" spans="1:9" ht="14.25" customHeight="1">
      <c r="A99" s="2169" t="s">
        <v>1527</v>
      </c>
      <c r="B99" s="833" t="s">
        <v>1641</v>
      </c>
      <c r="C99" s="399"/>
      <c r="D99" s="346"/>
      <c r="E99" s="346"/>
      <c r="F99" s="346"/>
      <c r="G99" s="669"/>
      <c r="H99" s="267">
        <f>【Ｃ票】!$BM$4</f>
        <v>0</v>
      </c>
      <c r="I99" s="838" t="e">
        <f t="shared" si="3"/>
        <v>#DIV/0!</v>
      </c>
    </row>
    <row r="100" spans="1:9" ht="14.25" customHeight="1">
      <c r="A100" s="2169"/>
      <c r="B100" s="834" t="s">
        <v>1514</v>
      </c>
      <c r="C100" s="818"/>
      <c r="D100" s="830"/>
      <c r="E100" s="830"/>
      <c r="F100" s="830"/>
      <c r="G100" s="831"/>
      <c r="H100" s="832">
        <f>【Ｃ票】!$BN$4</f>
        <v>0</v>
      </c>
      <c r="I100" s="839" t="e">
        <f t="shared" si="3"/>
        <v>#DIV/0!</v>
      </c>
    </row>
    <row r="101" spans="1:9" ht="14.25" customHeight="1">
      <c r="A101" s="2169"/>
      <c r="B101" s="834" t="s">
        <v>1515</v>
      </c>
      <c r="C101" s="818"/>
      <c r="D101" s="830"/>
      <c r="E101" s="830"/>
      <c r="F101" s="830"/>
      <c r="G101" s="831"/>
      <c r="H101" s="832">
        <f>【Ｃ票】!$BO$4</f>
        <v>0</v>
      </c>
      <c r="I101" s="839" t="e">
        <f t="shared" si="3"/>
        <v>#DIV/0!</v>
      </c>
    </row>
    <row r="102" spans="1:9" ht="14.25" customHeight="1">
      <c r="A102" s="2169"/>
      <c r="B102" s="834" t="s">
        <v>1516</v>
      </c>
      <c r="C102" s="818"/>
      <c r="D102" s="830"/>
      <c r="E102" s="830"/>
      <c r="F102" s="830"/>
      <c r="G102" s="831"/>
      <c r="H102" s="832">
        <f>【Ｃ票】!$BP$4</f>
        <v>0</v>
      </c>
      <c r="I102" s="839" t="e">
        <f t="shared" si="3"/>
        <v>#DIV/0!</v>
      </c>
    </row>
    <row r="103" spans="1:9" ht="14.25" customHeight="1">
      <c r="A103" s="2169"/>
      <c r="B103" s="824" t="s">
        <v>1517</v>
      </c>
      <c r="C103" s="825"/>
      <c r="D103" s="203"/>
      <c r="E103" s="203"/>
      <c r="F103" s="203"/>
      <c r="G103" s="673"/>
      <c r="H103" s="680">
        <f>【Ｃ票】!$BQ$4</f>
        <v>0</v>
      </c>
      <c r="I103" s="840" t="e">
        <f t="shared" si="3"/>
        <v>#DIV/0!</v>
      </c>
    </row>
    <row r="104" spans="1:9" ht="14.25" customHeight="1">
      <c r="A104" s="2169" t="s">
        <v>582</v>
      </c>
      <c r="B104" s="833" t="s">
        <v>1518</v>
      </c>
      <c r="C104" s="399"/>
      <c r="D104" s="346"/>
      <c r="E104" s="346"/>
      <c r="F104" s="346"/>
      <c r="G104" s="669"/>
      <c r="H104" s="267">
        <f>【Ｃ票】!$BS$4</f>
        <v>0</v>
      </c>
      <c r="I104" s="838" t="e">
        <f t="shared" si="3"/>
        <v>#DIV/0!</v>
      </c>
    </row>
    <row r="105" spans="1:9" ht="14.25" customHeight="1">
      <c r="A105" s="2169"/>
      <c r="B105" s="834" t="s">
        <v>1519</v>
      </c>
      <c r="C105" s="818"/>
      <c r="D105" s="830"/>
      <c r="E105" s="830"/>
      <c r="F105" s="830"/>
      <c r="G105" s="831"/>
      <c r="H105" s="832">
        <f>【Ｃ票】!$BT$4</f>
        <v>0</v>
      </c>
      <c r="I105" s="839" t="e">
        <f t="shared" si="3"/>
        <v>#DIV/0!</v>
      </c>
    </row>
    <row r="106" spans="1:9" ht="14.25" customHeight="1">
      <c r="A106" s="2169"/>
      <c r="B106" s="824" t="s">
        <v>1520</v>
      </c>
      <c r="C106" s="825"/>
      <c r="D106" s="203"/>
      <c r="E106" s="203"/>
      <c r="F106" s="203"/>
      <c r="G106" s="673"/>
      <c r="H106" s="680">
        <f>【Ｃ票】!$BU$4</f>
        <v>0</v>
      </c>
      <c r="I106" s="840" t="e">
        <f t="shared" si="3"/>
        <v>#DIV/0!</v>
      </c>
    </row>
    <row r="108" spans="1:9">
      <c r="A108" s="201" t="s">
        <v>549</v>
      </c>
    </row>
    <row r="109" spans="1:9">
      <c r="A109" s="201" t="s">
        <v>784</v>
      </c>
    </row>
    <row r="110" spans="1:9" ht="13.5" customHeight="1">
      <c r="C110" s="2012" t="s">
        <v>437</v>
      </c>
      <c r="D110" s="2013"/>
      <c r="E110" s="2013"/>
      <c r="F110" s="2013"/>
      <c r="G110" s="2013"/>
      <c r="H110" s="554">
        <f>E177</f>
        <v>0</v>
      </c>
    </row>
    <row r="111" spans="1:9" ht="24">
      <c r="A111" s="306"/>
      <c r="B111" s="307" t="s">
        <v>598</v>
      </c>
      <c r="C111" s="307" t="s">
        <v>726</v>
      </c>
      <c r="D111" s="307" t="s">
        <v>599</v>
      </c>
      <c r="E111" s="307" t="s">
        <v>600</v>
      </c>
      <c r="F111" s="307" t="s">
        <v>601</v>
      </c>
      <c r="G111" s="307" t="s">
        <v>587</v>
      </c>
      <c r="H111" s="323" t="s">
        <v>436</v>
      </c>
    </row>
    <row r="112" spans="1:9">
      <c r="A112" s="170" t="s">
        <v>290</v>
      </c>
      <c r="B112" s="309">
        <f>【Ｃ票】!BY4</f>
        <v>0</v>
      </c>
      <c r="C112" s="309">
        <f>【Ｃ票】!BZ4</f>
        <v>0</v>
      </c>
      <c r="D112" s="309">
        <f>【Ｃ票】!CA4</f>
        <v>0</v>
      </c>
      <c r="E112" s="309">
        <f>【Ｃ票】!CB4</f>
        <v>0</v>
      </c>
      <c r="F112" s="309">
        <f>【Ｃ票】!CC4</f>
        <v>0</v>
      </c>
      <c r="G112" s="309">
        <f>SUM(B112:F112)</f>
        <v>0</v>
      </c>
      <c r="H112" s="309">
        <f>H110</f>
        <v>0</v>
      </c>
    </row>
    <row r="113" spans="1:8">
      <c r="A113" s="310" t="s">
        <v>31</v>
      </c>
      <c r="B113" s="311" t="e">
        <f>B112/$H112*100</f>
        <v>#DIV/0!</v>
      </c>
      <c r="C113" s="311" t="e">
        <f>C112/$H112*100</f>
        <v>#DIV/0!</v>
      </c>
      <c r="D113" s="311" t="e">
        <f>D112/$H112*100</f>
        <v>#DIV/0!</v>
      </c>
      <c r="E113" s="311" t="e">
        <f>E112/$H112*100</f>
        <v>#DIV/0!</v>
      </c>
      <c r="F113" s="311" t="e">
        <f>F112/$H112*100</f>
        <v>#DIV/0!</v>
      </c>
      <c r="G113" s="324" t="s">
        <v>289</v>
      </c>
      <c r="H113" s="324" t="s">
        <v>288</v>
      </c>
    </row>
    <row r="114" spans="1:8">
      <c r="A114" s="302" t="s">
        <v>85</v>
      </c>
      <c r="B114" s="303"/>
      <c r="C114" s="303"/>
      <c r="D114" s="303"/>
      <c r="E114" s="303"/>
      <c r="F114" s="303"/>
      <c r="G114" s="304"/>
      <c r="H114" s="304"/>
    </row>
    <row r="115" spans="1:8">
      <c r="A115" s="293" t="s">
        <v>107</v>
      </c>
    </row>
    <row r="144" spans="1:1">
      <c r="A144" s="201" t="s">
        <v>549</v>
      </c>
    </row>
    <row r="145" spans="1:10">
      <c r="A145" s="201" t="s">
        <v>550</v>
      </c>
    </row>
    <row r="146" spans="1:10">
      <c r="A146" s="264"/>
      <c r="B146" s="202"/>
      <c r="C146" s="202"/>
      <c r="D146" s="265"/>
      <c r="E146" s="170" t="s">
        <v>290</v>
      </c>
      <c r="F146" s="325" t="s">
        <v>548</v>
      </c>
      <c r="I146" s="233"/>
    </row>
    <row r="147" spans="1:10">
      <c r="A147" s="264" t="s">
        <v>1625</v>
      </c>
      <c r="B147" s="202"/>
      <c r="C147" s="202"/>
      <c r="D147" s="265"/>
      <c r="E147" s="320">
        <f>【Ｃ票】!CE4</f>
        <v>0</v>
      </c>
      <c r="F147" s="321" t="e">
        <f>E147/E$151*100</f>
        <v>#DIV/0!</v>
      </c>
      <c r="I147" s="301"/>
      <c r="J147" s="301"/>
    </row>
    <row r="148" spans="1:10">
      <c r="A148" s="264" t="s">
        <v>1629</v>
      </c>
      <c r="B148" s="202"/>
      <c r="C148" s="202"/>
      <c r="D148" s="265"/>
      <c r="E148" s="320">
        <f>【Ｃ票】!CE5</f>
        <v>0</v>
      </c>
      <c r="F148" s="321" t="e">
        <f>E148/E$151*100</f>
        <v>#DIV/0!</v>
      </c>
      <c r="I148" s="301"/>
      <c r="J148" s="301"/>
    </row>
    <row r="149" spans="1:10">
      <c r="A149" s="264" t="s">
        <v>1627</v>
      </c>
      <c r="B149" s="202"/>
      <c r="C149" s="202"/>
      <c r="D149" s="265"/>
      <c r="E149" s="320">
        <f>【Ｃ票】!CE6</f>
        <v>0</v>
      </c>
      <c r="F149" s="321" t="e">
        <f>E149/E$151*100</f>
        <v>#DIV/0!</v>
      </c>
      <c r="I149" s="301"/>
      <c r="J149" s="301"/>
    </row>
    <row r="150" spans="1:10">
      <c r="A150" s="264" t="s">
        <v>1630</v>
      </c>
      <c r="B150" s="202"/>
      <c r="C150" s="202"/>
      <c r="D150" s="265"/>
      <c r="E150" s="320">
        <f>【Ｃ票】!CE7</f>
        <v>0</v>
      </c>
      <c r="F150" s="321" t="e">
        <f>E150/E$151*100</f>
        <v>#DIV/0!</v>
      </c>
      <c r="I150" s="301"/>
      <c r="J150" s="301"/>
    </row>
    <row r="151" spans="1:10" ht="13.5" customHeight="1">
      <c r="A151" s="2061" t="s">
        <v>29</v>
      </c>
      <c r="B151" s="2062"/>
      <c r="C151" s="2062"/>
      <c r="D151" s="2063"/>
      <c r="E151" s="320">
        <f>SUM(E147:E150)</f>
        <v>0</v>
      </c>
      <c r="F151" s="321" t="e">
        <f>E151/E$151*100</f>
        <v>#DIV/0!</v>
      </c>
      <c r="I151" s="301"/>
      <c r="J151" s="301"/>
    </row>
    <row r="152" spans="1:10">
      <c r="A152" s="201" t="s">
        <v>85</v>
      </c>
      <c r="E152" s="301"/>
      <c r="F152" s="303"/>
    </row>
    <row r="153" spans="1:10" s="285" customFormat="1">
      <c r="A153" s="285" t="s">
        <v>5542</v>
      </c>
      <c r="E153" s="1195"/>
      <c r="F153" s="1196"/>
    </row>
    <row r="154" spans="1:10">
      <c r="E154" s="301"/>
      <c r="F154" s="303"/>
    </row>
    <row r="155" spans="1:10">
      <c r="E155" s="301"/>
      <c r="F155" s="303"/>
    </row>
    <row r="156" spans="1:10">
      <c r="E156" s="301"/>
      <c r="F156" s="303"/>
    </row>
    <row r="157" spans="1:10">
      <c r="E157" s="301"/>
      <c r="F157" s="303"/>
    </row>
    <row r="158" spans="1:10">
      <c r="E158" s="301"/>
      <c r="F158" s="303"/>
    </row>
    <row r="159" spans="1:10">
      <c r="E159" s="301"/>
      <c r="F159" s="303"/>
    </row>
    <row r="160" spans="1:10">
      <c r="E160" s="301"/>
      <c r="F160" s="303"/>
    </row>
    <row r="161" spans="1:6">
      <c r="E161" s="301"/>
      <c r="F161" s="303"/>
    </row>
    <row r="162" spans="1:6">
      <c r="E162" s="301"/>
      <c r="F162" s="303"/>
    </row>
    <row r="163" spans="1:6">
      <c r="E163" s="301"/>
      <c r="F163" s="303"/>
    </row>
    <row r="164" spans="1:6">
      <c r="E164" s="301"/>
      <c r="F164" s="303"/>
    </row>
    <row r="165" spans="1:6">
      <c r="E165" s="301"/>
      <c r="F165" s="303"/>
    </row>
    <row r="166" spans="1:6">
      <c r="E166" s="301"/>
      <c r="F166" s="303"/>
    </row>
    <row r="167" spans="1:6">
      <c r="E167" s="301"/>
      <c r="F167" s="303"/>
    </row>
    <row r="168" spans="1:6">
      <c r="E168" s="301"/>
      <c r="F168" s="303"/>
    </row>
    <row r="169" spans="1:6">
      <c r="E169" s="301"/>
      <c r="F169" s="303"/>
    </row>
    <row r="170" spans="1:6">
      <c r="E170" s="301"/>
      <c r="F170" s="303"/>
    </row>
    <row r="171" spans="1:6">
      <c r="E171" s="301"/>
      <c r="F171" s="303"/>
    </row>
    <row r="172" spans="1:6">
      <c r="E172" s="301"/>
      <c r="F172" s="303"/>
    </row>
    <row r="173" spans="1:6">
      <c r="E173" s="301"/>
      <c r="F173" s="303"/>
    </row>
    <row r="174" spans="1:6">
      <c r="A174" s="201" t="s">
        <v>25</v>
      </c>
    </row>
    <row r="175" spans="1:6">
      <c r="A175" s="201" t="s">
        <v>435</v>
      </c>
    </row>
    <row r="176" spans="1:6" ht="24">
      <c r="A176" s="306"/>
      <c r="B176" s="326" t="s">
        <v>603</v>
      </c>
      <c r="C176" s="326" t="s">
        <v>604</v>
      </c>
      <c r="D176" s="326" t="s">
        <v>5527</v>
      </c>
      <c r="E176" s="326" t="s">
        <v>602</v>
      </c>
    </row>
    <row r="177" spans="1:9">
      <c r="A177" s="308" t="s">
        <v>584</v>
      </c>
      <c r="B177" s="309">
        <f>【Ｃ票】!CG4</f>
        <v>0</v>
      </c>
      <c r="C177" s="309">
        <f>【Ｃ票】!CG5</f>
        <v>0</v>
      </c>
      <c r="D177" s="309">
        <f>【Ｃ票】!CG6</f>
        <v>0</v>
      </c>
      <c r="E177" s="309">
        <f>SUM(B177:D177)</f>
        <v>0</v>
      </c>
    </row>
    <row r="178" spans="1:9">
      <c r="A178" s="310" t="s">
        <v>24</v>
      </c>
      <c r="B178" s="313" t="e">
        <f>B177/$E177*100</f>
        <v>#DIV/0!</v>
      </c>
      <c r="C178" s="313" t="e">
        <f>C177/$E177*100</f>
        <v>#DIV/0!</v>
      </c>
      <c r="D178" s="313" t="e">
        <f>D177/$E177*100</f>
        <v>#DIV/0!</v>
      </c>
      <c r="E178" s="313" t="e">
        <f>E177/$E177*100</f>
        <v>#DIV/0!</v>
      </c>
    </row>
    <row r="179" spans="1:9" ht="12.75" customHeight="1">
      <c r="A179" s="2060" t="s">
        <v>85</v>
      </c>
      <c r="B179" s="2123"/>
      <c r="C179" s="2123"/>
      <c r="D179" s="2123"/>
      <c r="E179" s="2123"/>
    </row>
    <row r="180" spans="1:9">
      <c r="A180" s="2124"/>
      <c r="B180" s="2124"/>
      <c r="C180" s="2124"/>
      <c r="D180" s="2124"/>
      <c r="E180" s="2124"/>
    </row>
    <row r="187" spans="1:9">
      <c r="A187" s="201" t="s">
        <v>25</v>
      </c>
    </row>
    <row r="188" spans="1:9">
      <c r="A188" s="201" t="s">
        <v>552</v>
      </c>
    </row>
    <row r="189" spans="1:9">
      <c r="A189" s="306"/>
      <c r="B189" s="326" t="s">
        <v>605</v>
      </c>
      <c r="C189" s="326" t="s">
        <v>606</v>
      </c>
      <c r="D189" s="326" t="s">
        <v>607</v>
      </c>
      <c r="E189" s="326" t="s">
        <v>608</v>
      </c>
      <c r="F189" s="326" t="s">
        <v>609</v>
      </c>
      <c r="G189" s="326" t="s">
        <v>610</v>
      </c>
      <c r="H189" s="326" t="s">
        <v>583</v>
      </c>
      <c r="I189" s="326" t="s">
        <v>602</v>
      </c>
    </row>
    <row r="190" spans="1:9">
      <c r="A190" s="312" t="s">
        <v>584</v>
      </c>
      <c r="B190" s="309">
        <f>【Ｃ票】!CH4</f>
        <v>0</v>
      </c>
      <c r="C190" s="309">
        <f>【Ｃ票】!CH5</f>
        <v>0</v>
      </c>
      <c r="D190" s="309">
        <f>【Ｃ票】!CH6</f>
        <v>0</v>
      </c>
      <c r="E190" s="309">
        <f>【Ｃ票】!CH7</f>
        <v>0</v>
      </c>
      <c r="F190" s="309">
        <f>【Ｃ票】!CH8</f>
        <v>0</v>
      </c>
      <c r="G190" s="309">
        <f>【Ｃ票】!CH9</f>
        <v>0</v>
      </c>
      <c r="H190" s="309">
        <f>【Ｃ票】!CH10</f>
        <v>0</v>
      </c>
      <c r="I190" s="309">
        <f>SUM(B190:H190)</f>
        <v>0</v>
      </c>
    </row>
    <row r="191" spans="1:9">
      <c r="A191" s="310" t="s">
        <v>24</v>
      </c>
      <c r="B191" s="313" t="e">
        <f t="shared" ref="B191:H191" si="4">B190/$I190*100</f>
        <v>#DIV/0!</v>
      </c>
      <c r="C191" s="313" t="e">
        <f t="shared" si="4"/>
        <v>#DIV/0!</v>
      </c>
      <c r="D191" s="313" t="e">
        <f t="shared" si="4"/>
        <v>#DIV/0!</v>
      </c>
      <c r="E191" s="313" t="e">
        <f t="shared" si="4"/>
        <v>#DIV/0!</v>
      </c>
      <c r="F191" s="313" t="e">
        <f t="shared" si="4"/>
        <v>#DIV/0!</v>
      </c>
      <c r="G191" s="313" t="e">
        <f t="shared" si="4"/>
        <v>#DIV/0!</v>
      </c>
      <c r="H191" s="313" t="e">
        <f t="shared" si="4"/>
        <v>#DIV/0!</v>
      </c>
      <c r="I191" s="313" t="e">
        <f>I190/$I190*100</f>
        <v>#DIV/0!</v>
      </c>
    </row>
    <row r="192" spans="1:9">
      <c r="A192" s="201" t="s">
        <v>85</v>
      </c>
    </row>
    <row r="212" spans="1:12">
      <c r="A212" s="201" t="s">
        <v>25</v>
      </c>
    </row>
    <row r="213" spans="1:12">
      <c r="A213" s="201" t="s">
        <v>553</v>
      </c>
    </row>
    <row r="214" spans="1:12">
      <c r="A214" s="306"/>
      <c r="B214" s="326" t="s">
        <v>584</v>
      </c>
      <c r="C214" s="327" t="s">
        <v>24</v>
      </c>
    </row>
    <row r="215" spans="1:12">
      <c r="A215" s="312" t="s">
        <v>611</v>
      </c>
      <c r="B215" s="309">
        <f>【Ｃ票】!CI4</f>
        <v>0</v>
      </c>
      <c r="C215" s="313" t="e">
        <f t="shared" ref="C215:C221" si="5">B215/B$221*100</f>
        <v>#DIV/0!</v>
      </c>
      <c r="L215" s="1055"/>
    </row>
    <row r="216" spans="1:12">
      <c r="A216" s="648" t="s">
        <v>612</v>
      </c>
      <c r="B216" s="309">
        <f>【Ｃ票】!CI5</f>
        <v>0</v>
      </c>
      <c r="C216" s="313" t="e">
        <f t="shared" si="5"/>
        <v>#DIV/0!</v>
      </c>
      <c r="L216" s="1055"/>
    </row>
    <row r="217" spans="1:12">
      <c r="A217" s="648" t="s">
        <v>613</v>
      </c>
      <c r="B217" s="309">
        <f>【Ｃ票】!CI6</f>
        <v>0</v>
      </c>
      <c r="C217" s="313" t="e">
        <f t="shared" si="5"/>
        <v>#DIV/0!</v>
      </c>
      <c r="L217" s="1055"/>
    </row>
    <row r="218" spans="1:12" ht="24" customHeight="1">
      <c r="A218" s="107" t="s">
        <v>943</v>
      </c>
      <c r="B218" s="309">
        <f>【Ｃ票】!CI7</f>
        <v>0</v>
      </c>
      <c r="C218" s="313" t="e">
        <f t="shared" si="5"/>
        <v>#DIV/0!</v>
      </c>
      <c r="L218" s="1055"/>
    </row>
    <row r="219" spans="1:12" ht="95" customHeight="1">
      <c r="A219" s="107" t="s">
        <v>5474</v>
      </c>
      <c r="B219" s="309">
        <f>【Ｃ票】!CI8</f>
        <v>0</v>
      </c>
      <c r="C219" s="313" t="e">
        <f t="shared" si="5"/>
        <v>#DIV/0!</v>
      </c>
      <c r="L219" s="1055"/>
    </row>
    <row r="220" spans="1:12">
      <c r="A220" s="648" t="s">
        <v>583</v>
      </c>
      <c r="B220" s="309">
        <f>【Ｃ票】!CI9</f>
        <v>0</v>
      </c>
      <c r="C220" s="313" t="e">
        <f t="shared" si="5"/>
        <v>#DIV/0!</v>
      </c>
      <c r="L220" s="1055"/>
    </row>
    <row r="221" spans="1:12">
      <c r="A221" s="598" t="s">
        <v>602</v>
      </c>
      <c r="B221" s="309">
        <f>SUM(B215:B220)</f>
        <v>0</v>
      </c>
      <c r="C221" s="313" t="e">
        <f t="shared" si="5"/>
        <v>#DIV/0!</v>
      </c>
      <c r="L221" s="1055"/>
    </row>
    <row r="222" spans="1:12">
      <c r="A222" s="2060" t="s">
        <v>85</v>
      </c>
      <c r="B222" s="2060"/>
      <c r="C222" s="2060"/>
    </row>
    <row r="223" spans="1:12">
      <c r="A223" s="2042"/>
      <c r="B223" s="2042"/>
      <c r="C223" s="2042"/>
    </row>
    <row r="224" spans="1:12">
      <c r="A224" s="2042"/>
      <c r="B224" s="2042"/>
      <c r="C224" s="2042"/>
    </row>
    <row r="230" spans="1:10">
      <c r="A230" s="201" t="s">
        <v>314</v>
      </c>
    </row>
    <row r="231" spans="1:10">
      <c r="A231" s="328" t="s">
        <v>315</v>
      </c>
      <c r="B231" s="329"/>
      <c r="C231" s="329"/>
    </row>
    <row r="232" spans="1:10">
      <c r="A232" s="2091"/>
      <c r="B232" s="2093"/>
      <c r="C232" s="270" t="s">
        <v>584</v>
      </c>
      <c r="D232" s="266" t="s">
        <v>316</v>
      </c>
      <c r="E232" s="322"/>
      <c r="F232" s="322"/>
      <c r="G232" s="322"/>
      <c r="H232" s="322"/>
      <c r="I232" s="322"/>
      <c r="J232" s="322"/>
    </row>
    <row r="233" spans="1:10">
      <c r="A233" s="2172" t="s">
        <v>614</v>
      </c>
      <c r="B233" s="2218"/>
      <c r="C233" s="320">
        <f>【Ｃ票】!CJ4</f>
        <v>0</v>
      </c>
      <c r="D233" s="321" t="e">
        <f t="shared" ref="D233:D242" si="6">C233/C$241*100</f>
        <v>#DIV/0!</v>
      </c>
      <c r="E233" s="301"/>
      <c r="F233" s="301"/>
      <c r="G233" s="301"/>
      <c r="H233" s="301"/>
      <c r="I233" s="301"/>
      <c r="J233" s="301"/>
    </row>
    <row r="234" spans="1:10">
      <c r="A234" s="2170" t="s">
        <v>615</v>
      </c>
      <c r="B234" s="2173"/>
      <c r="C234" s="320">
        <f>【Ｃ票】!CJ5</f>
        <v>0</v>
      </c>
      <c r="D234" s="321" t="e">
        <f t="shared" si="6"/>
        <v>#DIV/0!</v>
      </c>
      <c r="E234" s="303"/>
      <c r="F234" s="303"/>
      <c r="G234" s="303"/>
      <c r="H234" s="303"/>
      <c r="I234" s="303"/>
      <c r="J234" s="303"/>
    </row>
    <row r="235" spans="1:10">
      <c r="A235" s="2170" t="s">
        <v>616</v>
      </c>
      <c r="B235" s="2173"/>
      <c r="C235" s="320">
        <f>【Ｃ票】!CJ6</f>
        <v>0</v>
      </c>
      <c r="D235" s="321" t="e">
        <f t="shared" si="6"/>
        <v>#DIV/0!</v>
      </c>
      <c r="E235" s="303"/>
      <c r="F235" s="303"/>
      <c r="G235" s="303"/>
      <c r="H235" s="303"/>
      <c r="I235" s="303"/>
      <c r="J235" s="303"/>
    </row>
    <row r="236" spans="1:10">
      <c r="A236" s="2170" t="s">
        <v>617</v>
      </c>
      <c r="B236" s="2173"/>
      <c r="C236" s="320">
        <f>【Ｃ票】!CJ7</f>
        <v>0</v>
      </c>
      <c r="D236" s="321" t="e">
        <f t="shared" si="6"/>
        <v>#DIV/0!</v>
      </c>
      <c r="E236" s="303"/>
      <c r="F236" s="303"/>
      <c r="G236" s="299"/>
      <c r="H236" s="298"/>
      <c r="I236" s="300"/>
      <c r="J236" s="303"/>
    </row>
    <row r="237" spans="1:10">
      <c r="A237" s="2170" t="s">
        <v>618</v>
      </c>
      <c r="B237" s="2173"/>
      <c r="C237" s="320">
        <f>【Ｃ票】!CJ8</f>
        <v>0</v>
      </c>
      <c r="D237" s="321" t="e">
        <f t="shared" si="6"/>
        <v>#DIV/0!</v>
      </c>
      <c r="E237" s="303"/>
      <c r="F237" s="303"/>
      <c r="G237" s="298"/>
      <c r="H237" s="301"/>
      <c r="I237" s="303"/>
      <c r="J237" s="303"/>
    </row>
    <row r="238" spans="1:10">
      <c r="A238" s="2170" t="s">
        <v>619</v>
      </c>
      <c r="B238" s="2173"/>
      <c r="C238" s="320">
        <f>【Ｃ票】!CJ9</f>
        <v>0</v>
      </c>
      <c r="D238" s="321" t="e">
        <f t="shared" si="6"/>
        <v>#DIV/0!</v>
      </c>
      <c r="E238" s="303"/>
      <c r="F238" s="303"/>
      <c r="G238" s="322"/>
      <c r="H238" s="301"/>
      <c r="I238" s="303"/>
      <c r="J238" s="303"/>
    </row>
    <row r="239" spans="1:10">
      <c r="A239" s="2170" t="s">
        <v>620</v>
      </c>
      <c r="B239" s="2173"/>
      <c r="C239" s="320">
        <f>【Ｃ票】!CJ10</f>
        <v>0</v>
      </c>
      <c r="D239" s="321" t="e">
        <f t="shared" si="6"/>
        <v>#DIV/0!</v>
      </c>
      <c r="E239" s="303"/>
      <c r="F239" s="303"/>
      <c r="G239" s="322"/>
      <c r="H239" s="301"/>
      <c r="I239" s="303"/>
      <c r="J239" s="303"/>
    </row>
    <row r="240" spans="1:10">
      <c r="A240" s="2170" t="s">
        <v>583</v>
      </c>
      <c r="B240" s="2173"/>
      <c r="C240" s="320">
        <f>【Ｃ票】!CJ11</f>
        <v>0</v>
      </c>
      <c r="D240" s="321" t="e">
        <f t="shared" si="6"/>
        <v>#DIV/0!</v>
      </c>
      <c r="E240" s="303"/>
      <c r="F240" s="303"/>
      <c r="G240" s="322"/>
      <c r="H240" s="301"/>
      <c r="I240" s="303"/>
      <c r="J240" s="303"/>
    </row>
    <row r="241" spans="1:11">
      <c r="A241" s="2088" t="s">
        <v>602</v>
      </c>
      <c r="B241" s="2090"/>
      <c r="C241" s="320">
        <f>SUM(C233:C240)</f>
        <v>0</v>
      </c>
      <c r="D241" s="321" t="e">
        <f t="shared" si="6"/>
        <v>#DIV/0!</v>
      </c>
      <c r="E241" s="303"/>
      <c r="F241" s="303"/>
      <c r="G241" s="322"/>
      <c r="H241" s="301"/>
      <c r="I241" s="303"/>
      <c r="J241" s="303"/>
    </row>
    <row r="242" spans="1:11">
      <c r="A242" s="2088" t="s">
        <v>1121</v>
      </c>
      <c r="B242" s="2090"/>
      <c r="C242" s="335">
        <f>SUM(C237:C239)</f>
        <v>0</v>
      </c>
      <c r="D242" s="335" t="e">
        <f t="shared" si="6"/>
        <v>#DIV/0!</v>
      </c>
      <c r="E242" s="303"/>
      <c r="F242" s="303"/>
      <c r="G242" s="322"/>
      <c r="H242" s="301"/>
      <c r="I242" s="303"/>
      <c r="J242" s="303"/>
    </row>
    <row r="243" spans="1:11">
      <c r="A243" s="322"/>
      <c r="B243" s="301"/>
      <c r="C243" s="303"/>
      <c r="D243" s="303"/>
      <c r="E243" s="303"/>
      <c r="F243" s="303"/>
      <c r="G243" s="322"/>
      <c r="H243" s="301"/>
      <c r="I243" s="303"/>
      <c r="J243" s="303"/>
    </row>
    <row r="244" spans="1:11">
      <c r="A244" s="322"/>
      <c r="B244" s="301"/>
      <c r="C244" s="303"/>
      <c r="D244" s="303"/>
      <c r="E244" s="303"/>
      <c r="F244" s="303"/>
      <c r="G244" s="322"/>
      <c r="H244" s="301"/>
      <c r="I244" s="303"/>
      <c r="J244" s="303"/>
    </row>
    <row r="245" spans="1:11">
      <c r="A245" s="322"/>
      <c r="B245" s="301"/>
      <c r="C245" s="303"/>
      <c r="D245" s="303"/>
      <c r="E245" s="303"/>
      <c r="F245" s="303"/>
      <c r="G245" s="322"/>
      <c r="H245" s="301"/>
      <c r="I245" s="303"/>
      <c r="J245" s="303"/>
    </row>
    <row r="246" spans="1:11">
      <c r="A246" s="300"/>
      <c r="B246" s="303"/>
      <c r="C246" s="303"/>
      <c r="D246" s="303"/>
      <c r="E246" s="303"/>
      <c r="F246" s="303"/>
      <c r="G246" s="303"/>
      <c r="H246" s="303"/>
      <c r="I246" s="303"/>
      <c r="J246" s="303"/>
    </row>
    <row r="249" spans="1:11">
      <c r="A249" s="201" t="s">
        <v>314</v>
      </c>
    </row>
    <row r="250" spans="1:11">
      <c r="A250" s="201" t="s">
        <v>317</v>
      </c>
    </row>
    <row r="251" spans="1:11" ht="24">
      <c r="A251" s="2091"/>
      <c r="B251" s="2171"/>
      <c r="C251" s="270" t="s">
        <v>584</v>
      </c>
      <c r="D251" s="270" t="s">
        <v>316</v>
      </c>
      <c r="E251" s="322"/>
      <c r="F251" s="322"/>
      <c r="G251" s="322"/>
      <c r="H251" s="322"/>
      <c r="I251" s="322"/>
      <c r="J251" s="322"/>
      <c r="K251" s="322"/>
    </row>
    <row r="252" spans="1:11" ht="13">
      <c r="A252" s="2172" t="s">
        <v>621</v>
      </c>
      <c r="B252" s="2171"/>
      <c r="C252" s="320">
        <f>【Ｃ票】!CK4</f>
        <v>0</v>
      </c>
      <c r="D252" s="321" t="e">
        <f t="shared" ref="D252:D261" si="7">C252/C$260*100</f>
        <v>#DIV/0!</v>
      </c>
      <c r="E252" s="301"/>
      <c r="F252" s="301"/>
      <c r="G252" s="301"/>
      <c r="H252" s="301"/>
      <c r="I252" s="333"/>
      <c r="J252" s="301"/>
      <c r="K252" s="301"/>
    </row>
    <row r="253" spans="1:11" ht="13">
      <c r="A253" s="2170" t="s">
        <v>622</v>
      </c>
      <c r="B253" s="2171"/>
      <c r="C253" s="320">
        <f>【Ｃ票】!CK5</f>
        <v>0</v>
      </c>
      <c r="D253" s="321" t="e">
        <f t="shared" si="7"/>
        <v>#DIV/0!</v>
      </c>
      <c r="E253" s="303"/>
      <c r="F253" s="303"/>
      <c r="G253" s="303"/>
      <c r="H253" s="303"/>
      <c r="I253" s="334"/>
      <c r="J253" s="303"/>
      <c r="K253" s="303"/>
    </row>
    <row r="254" spans="1:11" ht="13">
      <c r="A254" s="2170" t="s">
        <v>623</v>
      </c>
      <c r="B254" s="2171"/>
      <c r="C254" s="320">
        <f>【Ｃ票】!CK6</f>
        <v>0</v>
      </c>
      <c r="D254" s="321" t="e">
        <f t="shared" si="7"/>
        <v>#DIV/0!</v>
      </c>
      <c r="E254" s="303"/>
      <c r="F254" s="303"/>
      <c r="G254" s="303"/>
      <c r="H254" s="303"/>
      <c r="I254" s="334"/>
      <c r="J254" s="303"/>
      <c r="K254" s="303"/>
    </row>
    <row r="255" spans="1:11" ht="13">
      <c r="A255" s="2170" t="s">
        <v>624</v>
      </c>
      <c r="B255" s="2171"/>
      <c r="C255" s="320">
        <f>【Ｃ票】!CK7</f>
        <v>0</v>
      </c>
      <c r="D255" s="321" t="e">
        <f t="shared" si="7"/>
        <v>#DIV/0!</v>
      </c>
      <c r="E255" s="303"/>
      <c r="F255" s="303"/>
      <c r="G255" s="303"/>
      <c r="H255" s="303"/>
      <c r="I255" s="299"/>
      <c r="J255" s="298"/>
      <c r="K255" s="298"/>
    </row>
    <row r="256" spans="1:11" ht="13">
      <c r="A256" s="2170" t="s">
        <v>625</v>
      </c>
      <c r="B256" s="2171"/>
      <c r="C256" s="320">
        <f>【Ｃ票】!CK8</f>
        <v>0</v>
      </c>
      <c r="D256" s="321" t="e">
        <f t="shared" si="7"/>
        <v>#DIV/0!</v>
      </c>
      <c r="E256" s="303"/>
      <c r="F256" s="303"/>
      <c r="G256" s="303"/>
      <c r="H256" s="303"/>
      <c r="I256" s="298"/>
      <c r="J256" s="301"/>
      <c r="K256" s="303"/>
    </row>
    <row r="257" spans="1:11" ht="13">
      <c r="A257" s="2170" t="s">
        <v>626</v>
      </c>
      <c r="B257" s="2171"/>
      <c r="C257" s="320">
        <f>【Ｃ票】!CK9</f>
        <v>0</v>
      </c>
      <c r="D257" s="321" t="e">
        <f t="shared" si="7"/>
        <v>#DIV/0!</v>
      </c>
      <c r="E257" s="303"/>
      <c r="F257" s="303"/>
      <c r="G257" s="303"/>
      <c r="H257" s="303"/>
      <c r="I257" s="322"/>
      <c r="J257" s="301"/>
      <c r="K257" s="303"/>
    </row>
    <row r="258" spans="1:11">
      <c r="A258" s="2206" t="s">
        <v>627</v>
      </c>
      <c r="B258" s="2207"/>
      <c r="C258" s="320">
        <f>【Ｃ票】!CK10</f>
        <v>0</v>
      </c>
      <c r="D258" s="321" t="e">
        <f t="shared" si="7"/>
        <v>#DIV/0!</v>
      </c>
      <c r="E258" s="303"/>
      <c r="F258" s="303"/>
      <c r="G258" s="303"/>
      <c r="H258" s="303"/>
      <c r="I258" s="322"/>
      <c r="J258" s="301"/>
      <c r="K258" s="303"/>
    </row>
    <row r="259" spans="1:11" ht="13">
      <c r="A259" s="2170" t="s">
        <v>628</v>
      </c>
      <c r="B259" s="2171"/>
      <c r="C259" s="320">
        <f>【Ｃ票】!CK11</f>
        <v>0</v>
      </c>
      <c r="D259" s="321" t="e">
        <f t="shared" si="7"/>
        <v>#DIV/0!</v>
      </c>
      <c r="E259" s="303"/>
      <c r="F259" s="303"/>
      <c r="G259" s="303"/>
      <c r="H259" s="303"/>
      <c r="I259" s="322"/>
      <c r="J259" s="301"/>
      <c r="K259" s="303"/>
    </row>
    <row r="260" spans="1:11" ht="13">
      <c r="A260" s="2088" t="s">
        <v>602</v>
      </c>
      <c r="B260" s="2171"/>
      <c r="C260" s="320">
        <f>SUM(C252:C259)</f>
        <v>0</v>
      </c>
      <c r="D260" s="321" t="e">
        <f t="shared" si="7"/>
        <v>#DIV/0!</v>
      </c>
      <c r="E260" s="303"/>
      <c r="F260" s="303"/>
      <c r="G260" s="303"/>
      <c r="H260" s="303"/>
      <c r="I260" s="322"/>
      <c r="J260" s="301"/>
      <c r="K260" s="303"/>
    </row>
    <row r="261" spans="1:11" ht="13">
      <c r="A261" s="2088" t="s">
        <v>1122</v>
      </c>
      <c r="B261" s="2208"/>
      <c r="C261" s="681">
        <f>SUM(C254:C258)</f>
        <v>0</v>
      </c>
      <c r="D261" s="335" t="e">
        <f t="shared" si="7"/>
        <v>#DIV/0!</v>
      </c>
      <c r="E261" s="303"/>
      <c r="F261" s="303"/>
      <c r="G261" s="303"/>
      <c r="H261" s="303"/>
      <c r="I261" s="322"/>
      <c r="J261" s="301"/>
      <c r="K261" s="303"/>
    </row>
    <row r="262" spans="1:11" ht="13.5" customHeight="1">
      <c r="A262" s="285" t="s">
        <v>974</v>
      </c>
      <c r="B262" s="285"/>
      <c r="C262" s="285"/>
      <c r="D262" s="285"/>
      <c r="E262" s="285"/>
      <c r="F262" s="285"/>
      <c r="G262" s="285"/>
      <c r="H262" s="303"/>
      <c r="I262" s="322"/>
      <c r="J262" s="301"/>
      <c r="K262" s="303"/>
    </row>
    <row r="263" spans="1:11">
      <c r="A263" s="298"/>
      <c r="B263" s="303"/>
      <c r="C263" s="303"/>
      <c r="E263" s="303"/>
      <c r="F263" s="303"/>
      <c r="G263" s="303"/>
      <c r="H263" s="303"/>
      <c r="I263" s="322"/>
      <c r="J263" s="301"/>
      <c r="K263" s="303"/>
    </row>
    <row r="264" spans="1:11">
      <c r="A264" s="298"/>
      <c r="B264" s="303"/>
      <c r="C264" s="303"/>
      <c r="D264" s="303"/>
      <c r="E264" s="303"/>
      <c r="F264" s="303"/>
      <c r="G264" s="303"/>
      <c r="H264" s="303"/>
      <c r="I264" s="322"/>
      <c r="J264" s="301"/>
      <c r="K264" s="303"/>
    </row>
    <row r="265" spans="1:11">
      <c r="A265" s="298"/>
      <c r="B265" s="303"/>
      <c r="C265" s="303"/>
      <c r="D265" s="303"/>
      <c r="E265" s="303"/>
      <c r="F265" s="303"/>
      <c r="G265" s="303"/>
      <c r="H265" s="303"/>
      <c r="I265" s="322"/>
      <c r="J265" s="301"/>
      <c r="K265" s="303"/>
    </row>
    <row r="266" spans="1:11">
      <c r="A266" s="298"/>
      <c r="B266" s="303"/>
      <c r="C266" s="303"/>
      <c r="D266" s="303"/>
      <c r="E266" s="303"/>
      <c r="F266" s="303"/>
      <c r="G266" s="303"/>
      <c r="H266" s="303"/>
      <c r="I266" s="322"/>
      <c r="J266" s="333"/>
      <c r="K266" s="334"/>
    </row>
    <row r="267" spans="1:11">
      <c r="A267" s="201" t="s">
        <v>25</v>
      </c>
    </row>
    <row r="268" spans="1:11">
      <c r="A268" s="201" t="s">
        <v>976</v>
      </c>
    </row>
    <row r="269" spans="1:11" ht="24">
      <c r="A269" s="2091"/>
      <c r="B269" s="2092"/>
      <c r="C269" s="2092"/>
      <c r="D269" s="2093"/>
      <c r="E269" s="270" t="s">
        <v>584</v>
      </c>
      <c r="F269" s="270" t="s">
        <v>24</v>
      </c>
      <c r="G269" s="322"/>
      <c r="H269" s="322"/>
      <c r="I269" s="322"/>
      <c r="J269" s="322"/>
      <c r="K269" s="322"/>
    </row>
    <row r="270" spans="1:11" ht="13.5" customHeight="1">
      <c r="A270" s="2097" t="s">
        <v>977</v>
      </c>
      <c r="B270" s="2098"/>
      <c r="C270" s="2098"/>
      <c r="D270" s="2099"/>
      <c r="E270" s="320">
        <f>【Ｃ票】!CL4</f>
        <v>0</v>
      </c>
      <c r="F270" s="321" t="e">
        <f t="shared" ref="F270:F277" si="8">E270/E$276*100</f>
        <v>#DIV/0!</v>
      </c>
      <c r="G270" s="301"/>
      <c r="H270" s="301"/>
      <c r="I270" s="333"/>
      <c r="J270" s="301"/>
      <c r="K270" s="301"/>
    </row>
    <row r="271" spans="1:11" ht="13.5" customHeight="1">
      <c r="A271" s="2094" t="s">
        <v>978</v>
      </c>
      <c r="B271" s="2095"/>
      <c r="C271" s="2095"/>
      <c r="D271" s="2096"/>
      <c r="E271" s="320">
        <f>【Ｃ票】!CL5</f>
        <v>0</v>
      </c>
      <c r="F271" s="321" t="e">
        <f t="shared" si="8"/>
        <v>#DIV/0!</v>
      </c>
      <c r="G271" s="303"/>
      <c r="H271" s="303"/>
      <c r="I271" s="334"/>
      <c r="J271" s="303"/>
      <c r="K271" s="303"/>
    </row>
    <row r="272" spans="1:11" ht="13.5" customHeight="1">
      <c r="A272" s="2094" t="s">
        <v>979</v>
      </c>
      <c r="B272" s="2095"/>
      <c r="C272" s="2095"/>
      <c r="D272" s="2096"/>
      <c r="E272" s="320">
        <f>【Ｃ票】!CL6</f>
        <v>0</v>
      </c>
      <c r="F272" s="321" t="e">
        <f t="shared" si="8"/>
        <v>#DIV/0!</v>
      </c>
      <c r="G272" s="303"/>
      <c r="H272" s="303"/>
      <c r="I272" s="334"/>
      <c r="J272" s="303"/>
      <c r="K272" s="303"/>
    </row>
    <row r="273" spans="1:11" ht="13.5" customHeight="1">
      <c r="A273" s="2094" t="s">
        <v>980</v>
      </c>
      <c r="B273" s="2095"/>
      <c r="C273" s="2095"/>
      <c r="D273" s="2096"/>
      <c r="E273" s="320">
        <f>【Ｃ票】!CL7</f>
        <v>0</v>
      </c>
      <c r="F273" s="321" t="e">
        <f t="shared" si="8"/>
        <v>#DIV/0!</v>
      </c>
      <c r="G273" s="303"/>
      <c r="H273" s="303"/>
      <c r="I273" s="299"/>
      <c r="J273" s="298"/>
      <c r="K273" s="298"/>
    </row>
    <row r="274" spans="1:11" ht="13.5" customHeight="1">
      <c r="A274" s="2094" t="s">
        <v>981</v>
      </c>
      <c r="B274" s="2095"/>
      <c r="C274" s="2095"/>
      <c r="D274" s="2096"/>
      <c r="E274" s="320">
        <f>【Ｃ票】!CL8</f>
        <v>0</v>
      </c>
      <c r="F274" s="321" t="e">
        <f t="shared" si="8"/>
        <v>#DIV/0!</v>
      </c>
      <c r="G274" s="303"/>
      <c r="H274" s="303"/>
      <c r="I274" s="298"/>
      <c r="J274" s="301"/>
      <c r="K274" s="303"/>
    </row>
    <row r="275" spans="1:11" ht="13.5" customHeight="1">
      <c r="A275" s="2094" t="s">
        <v>982</v>
      </c>
      <c r="B275" s="2095"/>
      <c r="C275" s="2095"/>
      <c r="D275" s="2096"/>
      <c r="E275" s="320">
        <f>【Ｃ票】!CL9</f>
        <v>0</v>
      </c>
      <c r="F275" s="321" t="e">
        <f t="shared" si="8"/>
        <v>#DIV/0!</v>
      </c>
      <c r="G275" s="303"/>
      <c r="H275" s="303"/>
      <c r="I275" s="322"/>
      <c r="J275" s="301"/>
      <c r="K275" s="303"/>
    </row>
    <row r="276" spans="1:11" ht="13.5" customHeight="1">
      <c r="A276" s="2088" t="s">
        <v>602</v>
      </c>
      <c r="B276" s="2089"/>
      <c r="C276" s="2089"/>
      <c r="D276" s="2090"/>
      <c r="E276" s="320">
        <f>SUM(E270:E275)</f>
        <v>0</v>
      </c>
      <c r="F276" s="321" t="e">
        <f t="shared" si="8"/>
        <v>#DIV/0!</v>
      </c>
      <c r="G276" s="303"/>
      <c r="H276" s="303"/>
      <c r="I276" s="322"/>
      <c r="J276" s="301"/>
      <c r="K276" s="303"/>
    </row>
    <row r="277" spans="1:11" ht="13.5" customHeight="1">
      <c r="A277" s="2088" t="s">
        <v>1123</v>
      </c>
      <c r="B277" s="2089"/>
      <c r="C277" s="2089"/>
      <c r="D277" s="2090"/>
      <c r="E277" s="320">
        <f>SUM(E272:E274)</f>
        <v>0</v>
      </c>
      <c r="F277" s="321" t="e">
        <f t="shared" si="8"/>
        <v>#DIV/0!</v>
      </c>
      <c r="G277" s="303"/>
      <c r="H277" s="303"/>
      <c r="I277" s="322"/>
      <c r="J277" s="301"/>
      <c r="K277" s="303"/>
    </row>
    <row r="278" spans="1:11">
      <c r="A278" s="682"/>
      <c r="B278" s="301"/>
      <c r="C278" s="303"/>
      <c r="D278" s="303"/>
      <c r="E278" s="303"/>
      <c r="F278" s="303"/>
      <c r="G278" s="303"/>
      <c r="H278" s="303"/>
      <c r="I278" s="322"/>
      <c r="J278" s="301"/>
      <c r="K278" s="303"/>
    </row>
    <row r="279" spans="1:11">
      <c r="A279" s="599"/>
      <c r="B279" s="301"/>
      <c r="C279" s="303"/>
      <c r="D279" s="303"/>
      <c r="E279" s="303"/>
      <c r="F279" s="303"/>
      <c r="G279" s="303"/>
      <c r="H279" s="303"/>
      <c r="I279" s="322"/>
      <c r="J279" s="301"/>
      <c r="K279" s="303"/>
    </row>
    <row r="280" spans="1:11">
      <c r="A280" s="201" t="s">
        <v>25</v>
      </c>
    </row>
    <row r="281" spans="1:11">
      <c r="A281" s="201" t="s">
        <v>1067</v>
      </c>
    </row>
    <row r="282" spans="1:11" ht="24">
      <c r="A282" s="628"/>
      <c r="B282" s="326" t="s">
        <v>584</v>
      </c>
      <c r="C282" s="326" t="s">
        <v>24</v>
      </c>
      <c r="D282" s="330"/>
      <c r="E282" s="322"/>
      <c r="F282" s="322"/>
      <c r="G282" s="322"/>
      <c r="H282" s="322"/>
      <c r="I282" s="322"/>
      <c r="J282" s="322"/>
      <c r="K282" s="322"/>
    </row>
    <row r="283" spans="1:11" ht="36">
      <c r="A283" s="629" t="s">
        <v>1061</v>
      </c>
      <c r="B283" s="627">
        <f>【Ｃ票】!CM4</f>
        <v>0</v>
      </c>
      <c r="C283" s="321" t="e">
        <f>B283/B$287*100</f>
        <v>#DIV/0!</v>
      </c>
      <c r="D283" s="331"/>
      <c r="E283" s="301"/>
      <c r="F283" s="301"/>
      <c r="G283" s="301"/>
      <c r="H283" s="301"/>
      <c r="I283" s="333"/>
      <c r="J283" s="301"/>
      <c r="K283" s="301"/>
    </row>
    <row r="284" spans="1:11" ht="60">
      <c r="A284" s="629" t="s">
        <v>1063</v>
      </c>
      <c r="B284" s="627">
        <f>【Ｃ票】!CM5</f>
        <v>0</v>
      </c>
      <c r="C284" s="321" t="e">
        <f>B284/B$287*100</f>
        <v>#DIV/0!</v>
      </c>
      <c r="D284" s="332"/>
      <c r="E284" s="303"/>
      <c r="F284" s="303"/>
      <c r="G284" s="303"/>
      <c r="H284" s="303"/>
      <c r="I284" s="334"/>
      <c r="J284" s="303"/>
      <c r="K284" s="303"/>
    </row>
    <row r="285" spans="1:11" ht="36">
      <c r="A285" s="629" t="s">
        <v>1065</v>
      </c>
      <c r="B285" s="627">
        <f>【Ｃ票】!CM6</f>
        <v>0</v>
      </c>
      <c r="C285" s="321" t="e">
        <f>B285/B$287*100</f>
        <v>#DIV/0!</v>
      </c>
      <c r="D285" s="303"/>
      <c r="E285" s="303"/>
      <c r="F285" s="303"/>
      <c r="G285" s="303"/>
      <c r="H285" s="303"/>
      <c r="I285" s="334"/>
      <c r="J285" s="303"/>
      <c r="K285" s="303"/>
    </row>
    <row r="286" spans="1:11">
      <c r="A286" s="629" t="s">
        <v>583</v>
      </c>
      <c r="B286" s="627">
        <f>【Ｃ票】!CM7</f>
        <v>0</v>
      </c>
      <c r="C286" s="321" t="e">
        <f>B286/B$287*100</f>
        <v>#DIV/0!</v>
      </c>
      <c r="D286" s="303"/>
      <c r="E286" s="303"/>
      <c r="F286" s="303"/>
      <c r="G286" s="303"/>
      <c r="H286" s="303"/>
      <c r="I286" s="299"/>
      <c r="J286" s="298"/>
      <c r="K286" s="298"/>
    </row>
    <row r="287" spans="1:11">
      <c r="A287" s="598" t="s">
        <v>602</v>
      </c>
      <c r="B287" s="320">
        <f>SUM(B283:B286)</f>
        <v>0</v>
      </c>
      <c r="C287" s="321" t="e">
        <f>B287/B$287*100</f>
        <v>#DIV/0!</v>
      </c>
      <c r="D287" s="303"/>
      <c r="E287" s="303"/>
      <c r="F287" s="303"/>
      <c r="G287" s="303"/>
      <c r="H287" s="303"/>
      <c r="I287" s="322"/>
      <c r="J287" s="301"/>
      <c r="K287" s="303"/>
    </row>
    <row r="288" spans="1:11">
      <c r="A288" s="599"/>
      <c r="B288" s="301"/>
      <c r="C288" s="303"/>
      <c r="D288" s="303"/>
      <c r="E288" s="303"/>
      <c r="F288" s="303"/>
      <c r="G288" s="303"/>
      <c r="H288" s="303"/>
      <c r="I288" s="322"/>
      <c r="J288" s="301"/>
      <c r="K288" s="303"/>
    </row>
    <row r="289" spans="1:11">
      <c r="A289" s="599"/>
      <c r="B289" s="301"/>
      <c r="C289" s="303"/>
      <c r="D289" s="303"/>
      <c r="E289" s="303"/>
      <c r="F289" s="303"/>
      <c r="G289" s="303"/>
      <c r="H289" s="303"/>
      <c r="I289" s="322"/>
      <c r="J289" s="301"/>
      <c r="K289" s="303"/>
    </row>
    <row r="290" spans="1:11">
      <c r="A290" s="201" t="s">
        <v>314</v>
      </c>
    </row>
    <row r="291" spans="1:11">
      <c r="A291" s="201" t="s">
        <v>1068</v>
      </c>
    </row>
    <row r="292" spans="1:11" ht="38.25" customHeight="1">
      <c r="A292" s="306"/>
      <c r="B292" s="270" t="s">
        <v>558</v>
      </c>
      <c r="C292" s="270" t="s">
        <v>318</v>
      </c>
      <c r="D292" s="270" t="s">
        <v>319</v>
      </c>
      <c r="E292" s="270" t="s">
        <v>320</v>
      </c>
      <c r="F292" s="270" t="s">
        <v>321</v>
      </c>
      <c r="G292" s="326" t="s">
        <v>602</v>
      </c>
    </row>
    <row r="293" spans="1:11">
      <c r="A293" s="170" t="s">
        <v>290</v>
      </c>
      <c r="B293" s="309">
        <f>【Ｃ票】!CO4</f>
        <v>0</v>
      </c>
      <c r="C293" s="309">
        <f>【Ｃ票】!CO5</f>
        <v>0</v>
      </c>
      <c r="D293" s="309">
        <f>【Ｃ票】!CO6</f>
        <v>0</v>
      </c>
      <c r="E293" s="309">
        <f>【Ｃ票】!CO7</f>
        <v>0</v>
      </c>
      <c r="F293" s="309">
        <f>【Ｃ票】!CO8</f>
        <v>0</v>
      </c>
      <c r="G293" s="309">
        <f>SUM(B293:F293)</f>
        <v>0</v>
      </c>
    </row>
    <row r="294" spans="1:11">
      <c r="A294" s="310" t="s">
        <v>316</v>
      </c>
      <c r="B294" s="313" t="e">
        <f t="shared" ref="B294:G294" si="9">B293/$G293*100</f>
        <v>#DIV/0!</v>
      </c>
      <c r="C294" s="313" t="e">
        <f t="shared" si="9"/>
        <v>#DIV/0!</v>
      </c>
      <c r="D294" s="313" t="e">
        <f t="shared" si="9"/>
        <v>#DIV/0!</v>
      </c>
      <c r="E294" s="313" t="e">
        <f t="shared" si="9"/>
        <v>#DIV/0!</v>
      </c>
      <c r="F294" s="313" t="e">
        <f t="shared" si="9"/>
        <v>#DIV/0!</v>
      </c>
      <c r="G294" s="313" t="e">
        <f t="shared" si="9"/>
        <v>#DIV/0!</v>
      </c>
    </row>
    <row r="295" spans="1:11">
      <c r="A295" s="201" t="s">
        <v>85</v>
      </c>
    </row>
    <row r="309" spans="1:15">
      <c r="A309" s="201" t="s">
        <v>314</v>
      </c>
    </row>
    <row r="310" spans="1:15">
      <c r="A310" s="201" t="s">
        <v>1069</v>
      </c>
    </row>
    <row r="311" spans="1:15" ht="48">
      <c r="A311" s="306"/>
      <c r="B311" s="326" t="s">
        <v>322</v>
      </c>
      <c r="C311" s="326" t="s">
        <v>323</v>
      </c>
      <c r="D311" s="326" t="s">
        <v>324</v>
      </c>
      <c r="E311" s="326" t="s">
        <v>325</v>
      </c>
      <c r="F311" s="160" t="s">
        <v>326</v>
      </c>
      <c r="G311" s="326" t="s">
        <v>167</v>
      </c>
      <c r="H311" s="326" t="s">
        <v>168</v>
      </c>
      <c r="I311" s="160" t="s">
        <v>327</v>
      </c>
      <c r="J311" s="159" t="s">
        <v>182</v>
      </c>
      <c r="K311" s="326" t="s">
        <v>26</v>
      </c>
      <c r="L311" s="90"/>
      <c r="M311" s="90"/>
      <c r="N311" s="90"/>
      <c r="O311" s="90"/>
    </row>
    <row r="312" spans="1:15">
      <c r="A312" s="170" t="s">
        <v>290</v>
      </c>
      <c r="B312" s="309">
        <f>【Ｃ票】!CP4</f>
        <v>0</v>
      </c>
      <c r="C312" s="309">
        <f>【Ｃ票】!CP5</f>
        <v>0</v>
      </c>
      <c r="D312" s="309">
        <f>【Ｃ票】!CP6</f>
        <v>0</v>
      </c>
      <c r="E312" s="309">
        <f>【Ｃ票】!CP7</f>
        <v>0</v>
      </c>
      <c r="F312" s="309">
        <f>【Ｃ票】!CP8</f>
        <v>0</v>
      </c>
      <c r="G312" s="309">
        <f>【Ｃ票】!CP9</f>
        <v>0</v>
      </c>
      <c r="H312" s="268">
        <f>【Ｃ票】!CP10</f>
        <v>0</v>
      </c>
      <c r="I312" s="268">
        <f>【Ｃ票】!CP11</f>
        <v>0</v>
      </c>
      <c r="J312" s="268">
        <f>【Ｃ票】!CP12</f>
        <v>0</v>
      </c>
      <c r="K312" s="309">
        <f>SUM(B312:J312)</f>
        <v>0</v>
      </c>
    </row>
    <row r="313" spans="1:15">
      <c r="A313" s="310" t="s">
        <v>316</v>
      </c>
      <c r="B313" s="313" t="e">
        <f>B312/$K312*100</f>
        <v>#DIV/0!</v>
      </c>
      <c r="C313" s="313" t="e">
        <f>C312/$K312*100</f>
        <v>#DIV/0!</v>
      </c>
      <c r="D313" s="313" t="e">
        <f>D312/$K312*100</f>
        <v>#DIV/0!</v>
      </c>
      <c r="E313" s="313" t="e">
        <f t="shared" ref="E313:K313" si="10">E312/$K312*100</f>
        <v>#DIV/0!</v>
      </c>
      <c r="F313" s="313" t="e">
        <f t="shared" si="10"/>
        <v>#DIV/0!</v>
      </c>
      <c r="G313" s="313" t="e">
        <f t="shared" si="10"/>
        <v>#DIV/0!</v>
      </c>
      <c r="H313" s="313" t="e">
        <f t="shared" si="10"/>
        <v>#DIV/0!</v>
      </c>
      <c r="I313" s="313" t="e">
        <f t="shared" si="10"/>
        <v>#DIV/0!</v>
      </c>
      <c r="J313" s="313" t="e">
        <f t="shared" si="10"/>
        <v>#DIV/0!</v>
      </c>
      <c r="K313" s="313" t="e">
        <f t="shared" si="10"/>
        <v>#DIV/0!</v>
      </c>
    </row>
    <row r="314" spans="1:15">
      <c r="A314" s="201" t="s">
        <v>419</v>
      </c>
      <c r="E314" s="201" t="s">
        <v>1075</v>
      </c>
    </row>
    <row r="315" spans="1:15">
      <c r="E315" s="201" t="s">
        <v>1074</v>
      </c>
    </row>
    <row r="316" spans="1:15">
      <c r="E316" s="201" t="s">
        <v>1076</v>
      </c>
    </row>
    <row r="317" spans="1:15">
      <c r="A317" s="201" t="s">
        <v>86</v>
      </c>
    </row>
    <row r="336" spans="1:1">
      <c r="A336" s="201" t="s">
        <v>314</v>
      </c>
    </row>
    <row r="337" spans="1:12">
      <c r="A337" s="201" t="s">
        <v>1070</v>
      </c>
    </row>
    <row r="338" spans="1:12">
      <c r="A338" s="201" t="s">
        <v>727</v>
      </c>
    </row>
    <row r="339" spans="1:12" ht="24">
      <c r="A339" s="306"/>
      <c r="B339" s="336" t="s">
        <v>629</v>
      </c>
      <c r="C339" s="336" t="s">
        <v>630</v>
      </c>
      <c r="D339" s="336" t="s">
        <v>631</v>
      </c>
      <c r="E339" s="336" t="s">
        <v>632</v>
      </c>
      <c r="F339" s="336" t="s">
        <v>633</v>
      </c>
      <c r="G339" s="336" t="s">
        <v>634</v>
      </c>
      <c r="H339" s="336" t="s">
        <v>635</v>
      </c>
      <c r="I339" s="336" t="s">
        <v>636</v>
      </c>
      <c r="J339" s="336" t="s">
        <v>582</v>
      </c>
      <c r="K339" s="336" t="s">
        <v>583</v>
      </c>
      <c r="L339" s="336" t="s">
        <v>602</v>
      </c>
    </row>
    <row r="340" spans="1:12">
      <c r="A340" s="306" t="s">
        <v>584</v>
      </c>
      <c r="B340" s="309">
        <f>【Ｃ票】!CT4+【Ｃ票】!CW4+【Ｃ票】!CZ4</f>
        <v>0</v>
      </c>
      <c r="C340" s="309">
        <f>【Ｃ票】!CT5+【Ｃ票】!CW5+【Ｃ票】!CZ5</f>
        <v>0</v>
      </c>
      <c r="D340" s="309">
        <f>【Ｃ票】!CT6+【Ｃ票】!CW6+【Ｃ票】!CZ6</f>
        <v>0</v>
      </c>
      <c r="E340" s="309">
        <f>【Ｃ票】!CT7+【Ｃ票】!CW7+【Ｃ票】!CZ7</f>
        <v>0</v>
      </c>
      <c r="F340" s="309">
        <f>【Ｃ票】!CT8+【Ｃ票】!CW8+【Ｃ票】!CZ8</f>
        <v>0</v>
      </c>
      <c r="G340" s="309">
        <f>【Ｃ票】!CT9+【Ｃ票】!CW9+【Ｃ票】!CZ9</f>
        <v>0</v>
      </c>
      <c r="H340" s="309">
        <f>【Ｃ票】!CT10+【Ｃ票】!CW10+【Ｃ票】!CZ10</f>
        <v>0</v>
      </c>
      <c r="I340" s="309">
        <f>【Ｃ票】!CT11+【Ｃ票】!CW11+【Ｃ票】!CZ11</f>
        <v>0</v>
      </c>
      <c r="J340" s="309">
        <f>【Ｃ票】!CT12+【Ｃ票】!CW12+【Ｃ票】!CZ12</f>
        <v>0</v>
      </c>
      <c r="K340" s="309">
        <f>【Ｃ票】!CT13+【Ｃ票】!CW13+【Ｃ票】!CZ13</f>
        <v>0</v>
      </c>
      <c r="L340" s="309">
        <f>SUM(B340:K340)</f>
        <v>0</v>
      </c>
    </row>
    <row r="341" spans="1:12">
      <c r="A341" s="337" t="s">
        <v>328</v>
      </c>
      <c r="B341" s="313" t="e">
        <f>B340/$L340*100</f>
        <v>#DIV/0!</v>
      </c>
      <c r="C341" s="313" t="e">
        <f>C340/$L340*100</f>
        <v>#DIV/0!</v>
      </c>
      <c r="D341" s="313" t="e">
        <f>D340/$L340*100</f>
        <v>#DIV/0!</v>
      </c>
      <c r="E341" s="313" t="e">
        <f t="shared" ref="E341:K341" si="11">E340/$L340*100</f>
        <v>#DIV/0!</v>
      </c>
      <c r="F341" s="313" t="e">
        <f t="shared" si="11"/>
        <v>#DIV/0!</v>
      </c>
      <c r="G341" s="313" t="e">
        <f t="shared" si="11"/>
        <v>#DIV/0!</v>
      </c>
      <c r="H341" s="313" t="e">
        <f t="shared" si="11"/>
        <v>#DIV/0!</v>
      </c>
      <c r="I341" s="313" t="e">
        <f t="shared" si="11"/>
        <v>#DIV/0!</v>
      </c>
      <c r="J341" s="313" t="e">
        <f t="shared" si="11"/>
        <v>#DIV/0!</v>
      </c>
      <c r="K341" s="313" t="e">
        <f t="shared" si="11"/>
        <v>#DIV/0!</v>
      </c>
      <c r="L341" s="313" t="e">
        <f>L340/$L340*100</f>
        <v>#DIV/0!</v>
      </c>
    </row>
    <row r="342" spans="1:12">
      <c r="A342" s="201" t="s">
        <v>329</v>
      </c>
      <c r="L342" s="273"/>
    </row>
    <row r="343" spans="1:12">
      <c r="A343" s="201" t="s">
        <v>330</v>
      </c>
    </row>
    <row r="360" spans="1:15">
      <c r="A360" s="201" t="s">
        <v>331</v>
      </c>
    </row>
    <row r="361" spans="1:15">
      <c r="A361" s="201" t="s">
        <v>1101</v>
      </c>
    </row>
    <row r="362" spans="1:15">
      <c r="A362" s="201" t="s">
        <v>728</v>
      </c>
    </row>
    <row r="363" spans="1:15">
      <c r="A363" s="318"/>
      <c r="B363" s="103" t="s">
        <v>1081</v>
      </c>
      <c r="C363" s="103" t="s">
        <v>1083</v>
      </c>
      <c r="D363" s="103" t="s">
        <v>1084</v>
      </c>
      <c r="E363" s="103" t="s">
        <v>401</v>
      </c>
      <c r="F363" s="103" t="s">
        <v>403</v>
      </c>
      <c r="G363" s="103" t="s">
        <v>1085</v>
      </c>
      <c r="H363" s="103" t="s">
        <v>1086</v>
      </c>
      <c r="I363" s="103" t="s">
        <v>1087</v>
      </c>
      <c r="J363" s="103" t="s">
        <v>1088</v>
      </c>
      <c r="K363" s="103" t="s">
        <v>1089</v>
      </c>
      <c r="L363" s="103" t="s">
        <v>1090</v>
      </c>
      <c r="M363" s="159" t="s">
        <v>1082</v>
      </c>
      <c r="N363" s="103" t="s">
        <v>646</v>
      </c>
      <c r="O363" s="338" t="s">
        <v>602</v>
      </c>
    </row>
    <row r="364" spans="1:15">
      <c r="A364" s="318" t="s">
        <v>584</v>
      </c>
      <c r="B364" s="320">
        <f>【Ｃ票】!CV4+【Ｃ票】!CY4+【Ｃ票】!DB4</f>
        <v>0</v>
      </c>
      <c r="C364" s="309">
        <f>【Ｃ票】!CV5+【Ｃ票】!CY5+【Ｃ票】!DB5</f>
        <v>0</v>
      </c>
      <c r="D364" s="309">
        <f>【Ｃ票】!CV6+【Ｃ票】!CY6+【Ｃ票】!DB6</f>
        <v>0</v>
      </c>
      <c r="E364" s="309">
        <f>【Ｃ票】!CV7+【Ｃ票】!CY7+【Ｃ票】!DB7</f>
        <v>0</v>
      </c>
      <c r="F364" s="309">
        <f>【Ｃ票】!CV8+【Ｃ票】!CY8+【Ｃ票】!DB8</f>
        <v>0</v>
      </c>
      <c r="G364" s="309">
        <f>【Ｃ票】!CV9+【Ｃ票】!CY9+【Ｃ票】!DB9</f>
        <v>0</v>
      </c>
      <c r="H364" s="309">
        <f>【Ｃ票】!CV10+【Ｃ票】!CY10+【Ｃ票】!DB10</f>
        <v>0</v>
      </c>
      <c r="I364" s="309">
        <f>【Ｃ票】!CV11+【Ｃ票】!CY11+【Ｃ票】!DB11</f>
        <v>0</v>
      </c>
      <c r="J364" s="309">
        <f>【Ｃ票】!CV12+【Ｃ票】!CY12+【Ｃ票】!DB12</f>
        <v>0</v>
      </c>
      <c r="K364" s="309">
        <f>【Ｃ票】!CV13+【Ｃ票】!CY13+【Ｃ票】!DB13</f>
        <v>0</v>
      </c>
      <c r="L364" s="309">
        <f>【Ｃ票】!CV14+【Ｃ票】!CY14+【Ｃ票】!DB14</f>
        <v>0</v>
      </c>
      <c r="M364" s="309">
        <f>【Ｃ票】!CV15+【Ｃ票】!CY15+【Ｃ票】!DB15</f>
        <v>0</v>
      </c>
      <c r="N364" s="309">
        <f>【Ｃ票】!CV16+【Ｃ票】!CY16+【Ｃ票】!DB16</f>
        <v>0</v>
      </c>
      <c r="O364" s="309">
        <f>SUM(B364:N364)</f>
        <v>0</v>
      </c>
    </row>
    <row r="365" spans="1:15">
      <c r="A365" s="337" t="s">
        <v>328</v>
      </c>
      <c r="B365" s="313" t="e">
        <f>B364/$O364*100</f>
        <v>#DIV/0!</v>
      </c>
      <c r="C365" s="313" t="e">
        <f>C364/$O364*100</f>
        <v>#DIV/0!</v>
      </c>
      <c r="D365" s="313" t="e">
        <f>D364/$O364*100</f>
        <v>#DIV/0!</v>
      </c>
      <c r="E365" s="313" t="e">
        <f t="shared" ref="E365:O365" si="12">E364/$O364*100</f>
        <v>#DIV/0!</v>
      </c>
      <c r="F365" s="313" t="e">
        <f>F364/$O364*100</f>
        <v>#DIV/0!</v>
      </c>
      <c r="G365" s="313" t="e">
        <f t="shared" si="12"/>
        <v>#DIV/0!</v>
      </c>
      <c r="H365" s="313" t="e">
        <f t="shared" si="12"/>
        <v>#DIV/0!</v>
      </c>
      <c r="I365" s="313" t="e">
        <f t="shared" si="12"/>
        <v>#DIV/0!</v>
      </c>
      <c r="J365" s="313" t="e">
        <f t="shared" si="12"/>
        <v>#DIV/0!</v>
      </c>
      <c r="K365" s="313" t="e">
        <f t="shared" si="12"/>
        <v>#DIV/0!</v>
      </c>
      <c r="L365" s="313" t="e">
        <f t="shared" si="12"/>
        <v>#DIV/0!</v>
      </c>
      <c r="M365" s="313" t="e">
        <f>M364/$O364*100</f>
        <v>#DIV/0!</v>
      </c>
      <c r="N365" s="313" t="e">
        <f t="shared" si="12"/>
        <v>#DIV/0!</v>
      </c>
      <c r="O365" s="313" t="e">
        <f t="shared" si="12"/>
        <v>#DIV/0!</v>
      </c>
    </row>
    <row r="366" spans="1:15">
      <c r="A366" s="201" t="s">
        <v>329</v>
      </c>
      <c r="H366" s="273"/>
    </row>
    <row r="367" spans="1:15">
      <c r="A367" s="201" t="s">
        <v>330</v>
      </c>
    </row>
    <row r="403" spans="1:9">
      <c r="A403" s="201" t="s">
        <v>555</v>
      </c>
    </row>
    <row r="404" spans="1:9">
      <c r="A404" s="328" t="s">
        <v>332</v>
      </c>
      <c r="B404" s="329"/>
      <c r="C404" s="329"/>
    </row>
    <row r="405" spans="1:9" ht="13">
      <c r="A405" s="2163"/>
      <c r="B405" s="2164"/>
      <c r="C405" s="2164"/>
      <c r="D405" s="2164"/>
      <c r="E405" s="2165"/>
      <c r="F405" s="170" t="s">
        <v>290</v>
      </c>
      <c r="G405" s="653" t="s">
        <v>328</v>
      </c>
    </row>
    <row r="406" spans="1:9" ht="13">
      <c r="A406" s="2097" t="s">
        <v>333</v>
      </c>
      <c r="B406" s="2166"/>
      <c r="C406" s="2166"/>
      <c r="D406" s="2166"/>
      <c r="E406" s="2167"/>
      <c r="F406" s="320">
        <f>【Ｃ票】!DF4</f>
        <v>0</v>
      </c>
      <c r="G406" s="321" t="e">
        <f t="shared" ref="G406:G411" si="13">F406/F$411*100</f>
        <v>#DIV/0!</v>
      </c>
      <c r="I406" s="90"/>
    </row>
    <row r="407" spans="1:9" ht="13">
      <c r="A407" s="2094" t="s">
        <v>334</v>
      </c>
      <c r="B407" s="2166"/>
      <c r="C407" s="2166"/>
      <c r="D407" s="2166"/>
      <c r="E407" s="2167"/>
      <c r="F407" s="320">
        <f>【Ｃ票】!DF5</f>
        <v>0</v>
      </c>
      <c r="G407" s="321" t="e">
        <f t="shared" si="13"/>
        <v>#DIV/0!</v>
      </c>
      <c r="I407" s="90"/>
    </row>
    <row r="408" spans="1:9" ht="13">
      <c r="A408" s="2094" t="s">
        <v>335</v>
      </c>
      <c r="B408" s="2166"/>
      <c r="C408" s="2166"/>
      <c r="D408" s="2166"/>
      <c r="E408" s="2167"/>
      <c r="F408" s="320">
        <f>【Ｃ票】!DF6</f>
        <v>0</v>
      </c>
      <c r="G408" s="321" t="e">
        <f t="shared" si="13"/>
        <v>#DIV/0!</v>
      </c>
      <c r="I408" s="90"/>
    </row>
    <row r="409" spans="1:9">
      <c r="A409" s="2094" t="s">
        <v>1149</v>
      </c>
      <c r="B409" s="2095"/>
      <c r="C409" s="2095"/>
      <c r="D409" s="2095"/>
      <c r="E409" s="2096"/>
      <c r="F409" s="320">
        <f>【Ｃ票】!DF7</f>
        <v>0</v>
      </c>
      <c r="G409" s="321" t="e">
        <f t="shared" si="13"/>
        <v>#DIV/0!</v>
      </c>
      <c r="I409" s="90"/>
    </row>
    <row r="410" spans="1:9" ht="12" customHeight="1">
      <c r="A410" s="2094" t="s">
        <v>336</v>
      </c>
      <c r="B410" s="2166"/>
      <c r="C410" s="2166"/>
      <c r="D410" s="2166"/>
      <c r="E410" s="2167"/>
      <c r="F410" s="320">
        <f>【Ｃ票】!DF8</f>
        <v>0</v>
      </c>
      <c r="G410" s="321" t="e">
        <f t="shared" si="13"/>
        <v>#DIV/0!</v>
      </c>
      <c r="I410" s="90"/>
    </row>
    <row r="411" spans="1:9" ht="13">
      <c r="A411" s="2088" t="s">
        <v>337</v>
      </c>
      <c r="B411" s="2166"/>
      <c r="C411" s="2166"/>
      <c r="D411" s="2166"/>
      <c r="E411" s="2167"/>
      <c r="F411" s="320">
        <f>SUM(F406:F410)</f>
        <v>0</v>
      </c>
      <c r="G411" s="321" t="e">
        <f t="shared" si="13"/>
        <v>#DIV/0!</v>
      </c>
    </row>
    <row r="412" spans="1:9">
      <c r="A412" s="201" t="s">
        <v>338</v>
      </c>
    </row>
    <row r="415" spans="1:9">
      <c r="F415" s="301"/>
    </row>
    <row r="416" spans="1:9">
      <c r="F416" s="301"/>
    </row>
    <row r="417" spans="1:7">
      <c r="F417" s="301"/>
    </row>
    <row r="418" spans="1:7">
      <c r="F418" s="301"/>
    </row>
    <row r="419" spans="1:7">
      <c r="F419" s="301"/>
    </row>
    <row r="420" spans="1:7">
      <c r="F420" s="301"/>
    </row>
    <row r="421" spans="1:7">
      <c r="A421" s="201" t="s">
        <v>339</v>
      </c>
    </row>
    <row r="422" spans="1:7">
      <c r="A422" s="201" t="s">
        <v>340</v>
      </c>
    </row>
    <row r="423" spans="1:7" ht="36">
      <c r="A423" s="2175"/>
      <c r="B423" s="2175"/>
      <c r="C423" s="2175"/>
      <c r="D423" s="2175"/>
      <c r="E423" s="170" t="s">
        <v>290</v>
      </c>
      <c r="F423" s="326" t="s">
        <v>341</v>
      </c>
      <c r="G423" s="270" t="s">
        <v>731</v>
      </c>
    </row>
    <row r="424" spans="1:7" ht="12" customHeight="1">
      <c r="A424" s="2178" t="s">
        <v>342</v>
      </c>
      <c r="B424" s="2178"/>
      <c r="C424" s="2178"/>
      <c r="D424" s="2178"/>
      <c r="E424" s="309">
        <f>【Ｃ票】!DI4</f>
        <v>0</v>
      </c>
      <c r="F424" s="313" t="e">
        <f t="shared" ref="F424:F431" si="14">E424/E$431*100</f>
        <v>#DIV/0!</v>
      </c>
      <c r="G424" s="268">
        <f>【Ｃ票】!DJ4</f>
        <v>0</v>
      </c>
    </row>
    <row r="425" spans="1:7" ht="12" customHeight="1">
      <c r="A425" s="2168" t="s">
        <v>343</v>
      </c>
      <c r="B425" s="2168"/>
      <c r="C425" s="2168"/>
      <c r="D425" s="2168"/>
      <c r="E425" s="309">
        <f>【Ｃ票】!DI5</f>
        <v>0</v>
      </c>
      <c r="F425" s="313" t="e">
        <f t="shared" si="14"/>
        <v>#DIV/0!</v>
      </c>
      <c r="G425" s="268">
        <f>【Ｃ票】!DJ5</f>
        <v>0</v>
      </c>
    </row>
    <row r="426" spans="1:7" ht="12" customHeight="1">
      <c r="A426" s="2176" t="s">
        <v>344</v>
      </c>
      <c r="B426" s="2176"/>
      <c r="C426" s="2176"/>
      <c r="D426" s="2176"/>
      <c r="E426" s="309">
        <f>【Ｃ票】!DI6</f>
        <v>0</v>
      </c>
      <c r="F426" s="313" t="e">
        <f t="shared" si="14"/>
        <v>#DIV/0!</v>
      </c>
      <c r="G426" s="268">
        <f>【Ｃ票】!DJ6</f>
        <v>0</v>
      </c>
    </row>
    <row r="427" spans="1:7" ht="12" customHeight="1">
      <c r="A427" s="2168" t="s">
        <v>345</v>
      </c>
      <c r="B427" s="2168"/>
      <c r="C427" s="2168"/>
      <c r="D427" s="2168"/>
      <c r="E427" s="309">
        <f>【Ｃ票】!DI7</f>
        <v>0</v>
      </c>
      <c r="F427" s="313" t="e">
        <f t="shared" si="14"/>
        <v>#DIV/0!</v>
      </c>
      <c r="G427" s="268">
        <f>【Ｃ票】!DJ7</f>
        <v>0</v>
      </c>
    </row>
    <row r="428" spans="1:7" ht="12" customHeight="1">
      <c r="A428" s="2160" t="s">
        <v>1156</v>
      </c>
      <c r="B428" s="2161"/>
      <c r="C428" s="2161"/>
      <c r="D428" s="2162"/>
      <c r="E428" s="309">
        <f>【Ｃ票】!DI8</f>
        <v>0</v>
      </c>
      <c r="F428" s="313" t="e">
        <f t="shared" si="14"/>
        <v>#DIV/0!</v>
      </c>
      <c r="G428" s="268">
        <f>【Ｃ票】!DJ8</f>
        <v>0</v>
      </c>
    </row>
    <row r="429" spans="1:7" ht="12" customHeight="1">
      <c r="A429" s="2160" t="s">
        <v>1150</v>
      </c>
      <c r="B429" s="2161"/>
      <c r="C429" s="2161"/>
      <c r="D429" s="2162"/>
      <c r="E429" s="309">
        <f>【Ｃ票】!DI9</f>
        <v>0</v>
      </c>
      <c r="F429" s="313" t="e">
        <f>E429/E$431*100</f>
        <v>#DIV/0!</v>
      </c>
      <c r="G429" s="268">
        <f>【Ｃ票】!DJ9</f>
        <v>0</v>
      </c>
    </row>
    <row r="430" spans="1:7" ht="12" customHeight="1">
      <c r="A430" s="2160" t="s">
        <v>336</v>
      </c>
      <c r="B430" s="2161"/>
      <c r="C430" s="2161"/>
      <c r="D430" s="2162"/>
      <c r="E430" s="309">
        <f>【Ｃ票】!DI10</f>
        <v>0</v>
      </c>
      <c r="F430" s="313" t="e">
        <f t="shared" si="14"/>
        <v>#DIV/0!</v>
      </c>
      <c r="G430" s="268">
        <f>【Ｃ票】!DJ10</f>
        <v>0</v>
      </c>
    </row>
    <row r="431" spans="1:7" ht="12" customHeight="1">
      <c r="A431" s="2181" t="s">
        <v>346</v>
      </c>
      <c r="B431" s="2182"/>
      <c r="C431" s="2182"/>
      <c r="D431" s="2183"/>
      <c r="E431" s="309">
        <f>SUM(E424:E430)</f>
        <v>0</v>
      </c>
      <c r="F431" s="313" t="e">
        <f t="shared" si="14"/>
        <v>#DIV/0!</v>
      </c>
      <c r="G431" s="268">
        <f>SUM(G424:G430)</f>
        <v>0</v>
      </c>
    </row>
    <row r="434" spans="1:6">
      <c r="A434" s="201" t="s">
        <v>339</v>
      </c>
    </row>
    <row r="435" spans="1:6">
      <c r="A435" s="201" t="s">
        <v>347</v>
      </c>
    </row>
    <row r="436" spans="1:6">
      <c r="A436" s="340"/>
      <c r="B436" s="341"/>
      <c r="C436" s="341"/>
      <c r="D436" s="265"/>
      <c r="E436" s="438" t="s">
        <v>285</v>
      </c>
      <c r="F436" s="339" t="s">
        <v>328</v>
      </c>
    </row>
    <row r="437" spans="1:6" ht="13.5" customHeight="1">
      <c r="A437" s="264"/>
      <c r="B437" s="2179" t="s">
        <v>732</v>
      </c>
      <c r="C437" s="2179"/>
      <c r="D437" s="2180"/>
      <c r="E437" s="309">
        <f>【Ｃ票】!DN5</f>
        <v>0</v>
      </c>
      <c r="F437" s="311" t="e">
        <f t="shared" ref="F437:F443" si="15">E437/E$445*100</f>
        <v>#DIV/0!</v>
      </c>
    </row>
    <row r="438" spans="1:6" ht="25.5" customHeight="1">
      <c r="A438" s="1429" t="s">
        <v>348</v>
      </c>
      <c r="B438" s="2177" t="s">
        <v>349</v>
      </c>
      <c r="C438" s="2177"/>
      <c r="D438" s="2177"/>
      <c r="E438" s="309">
        <f>【Ｃ票】!DO4</f>
        <v>0</v>
      </c>
      <c r="F438" s="311" t="e">
        <f t="shared" si="15"/>
        <v>#DIV/0!</v>
      </c>
    </row>
    <row r="439" spans="1:6" ht="25.5" customHeight="1">
      <c r="A439" s="1429"/>
      <c r="B439" s="2192" t="s">
        <v>350</v>
      </c>
      <c r="C439" s="2192"/>
      <c r="D439" s="2192"/>
      <c r="E439" s="309">
        <f>【Ｃ票】!DP4</f>
        <v>0</v>
      </c>
      <c r="F439" s="311" t="e">
        <f t="shared" si="15"/>
        <v>#DIV/0!</v>
      </c>
    </row>
    <row r="440" spans="1:6" ht="25.5" customHeight="1">
      <c r="A440" s="1429"/>
      <c r="B440" s="2192" t="s">
        <v>351</v>
      </c>
      <c r="C440" s="2192"/>
      <c r="D440" s="2192"/>
      <c r="E440" s="309">
        <f>【Ｃ票】!DQ4</f>
        <v>0</v>
      </c>
      <c r="F440" s="311" t="e">
        <f t="shared" si="15"/>
        <v>#DIV/0!</v>
      </c>
    </row>
    <row r="441" spans="1:6" ht="25.5" customHeight="1">
      <c r="A441" s="1429"/>
      <c r="B441" s="2192" t="s">
        <v>352</v>
      </c>
      <c r="C441" s="2192"/>
      <c r="D441" s="2192"/>
      <c r="E441" s="309">
        <f>【Ｃ票】!DR4</f>
        <v>0</v>
      </c>
      <c r="F441" s="311" t="e">
        <f t="shared" si="15"/>
        <v>#DIV/0!</v>
      </c>
    </row>
    <row r="442" spans="1:6" ht="25.5" customHeight="1">
      <c r="A442" s="1429"/>
      <c r="B442" s="2192" t="s">
        <v>353</v>
      </c>
      <c r="C442" s="2192"/>
      <c r="D442" s="2192"/>
      <c r="E442" s="309">
        <f>【Ｃ票】!DS4</f>
        <v>0</v>
      </c>
      <c r="F442" s="311" t="e">
        <f t="shared" si="15"/>
        <v>#DIV/0!</v>
      </c>
    </row>
    <row r="443" spans="1:6">
      <c r="A443" s="1430"/>
      <c r="B443" s="2192" t="s">
        <v>582</v>
      </c>
      <c r="C443" s="2192"/>
      <c r="D443" s="2192"/>
      <c r="E443" s="309">
        <f>【Ｃ票】!DT4</f>
        <v>0</v>
      </c>
      <c r="F443" s="311" t="e">
        <f t="shared" si="15"/>
        <v>#DIV/0!</v>
      </c>
    </row>
    <row r="444" spans="1:6">
      <c r="A444" s="2212" t="s">
        <v>70</v>
      </c>
      <c r="B444" s="2212"/>
      <c r="C444" s="2212"/>
      <c r="D444" s="2212"/>
      <c r="E444" s="320">
        <f>SUM(E437:E443)</f>
        <v>0</v>
      </c>
      <c r="F444" s="543"/>
    </row>
    <row r="445" spans="1:6" ht="12.5" thickBot="1">
      <c r="A445" s="2213" t="s">
        <v>430</v>
      </c>
      <c r="B445" s="2213"/>
      <c r="C445" s="2213"/>
      <c r="D445" s="2213"/>
      <c r="E445" s="342">
        <f>E446</f>
        <v>0</v>
      </c>
      <c r="F445" s="544"/>
    </row>
    <row r="446" spans="1:6" ht="13.5" customHeight="1" thickTop="1" thickBot="1">
      <c r="A446" s="2209" t="s">
        <v>431</v>
      </c>
      <c r="B446" s="2210"/>
      <c r="C446" s="2210"/>
      <c r="D446" s="2211"/>
      <c r="E446" s="343">
        <f>F407</f>
        <v>0</v>
      </c>
      <c r="F446" s="304"/>
    </row>
    <row r="447" spans="1:6" ht="12.5" thickTop="1"/>
    <row r="449" spans="1:6">
      <c r="A449" s="201" t="s">
        <v>339</v>
      </c>
    </row>
    <row r="450" spans="1:6">
      <c r="A450" s="201" t="s">
        <v>55</v>
      </c>
    </row>
    <row r="451" spans="1:6">
      <c r="A451" s="2061"/>
      <c r="B451" s="2062"/>
      <c r="C451" s="2062"/>
      <c r="D451" s="2063"/>
      <c r="E451" s="170" t="s">
        <v>290</v>
      </c>
    </row>
    <row r="452" spans="1:6" ht="13.5" customHeight="1">
      <c r="A452" s="2185" t="s">
        <v>1684</v>
      </c>
      <c r="B452" s="2186"/>
      <c r="C452" s="2186"/>
      <c r="D452" s="2187"/>
      <c r="E452" s="267">
        <f>【Ｃ票】!DW4</f>
        <v>0</v>
      </c>
    </row>
    <row r="453" spans="1:6" ht="13.5" customHeight="1">
      <c r="A453" s="2040" t="s">
        <v>1686</v>
      </c>
      <c r="B453" s="2040"/>
      <c r="C453" s="2040"/>
      <c r="D453" s="2040"/>
      <c r="E453" s="267">
        <f>【Ｃ票】!DW5</f>
        <v>0</v>
      </c>
    </row>
    <row r="454" spans="1:6" ht="12.75" customHeight="1">
      <c r="A454" s="2040" t="s">
        <v>656</v>
      </c>
      <c r="B454" s="2040"/>
      <c r="C454" s="2040"/>
      <c r="D454" s="2040"/>
      <c r="E454" s="159">
        <f>【Ｃ票】!DW6</f>
        <v>0</v>
      </c>
    </row>
    <row r="455" spans="1:6">
      <c r="A455" s="1391" t="s">
        <v>733</v>
      </c>
      <c r="B455" s="275" t="s">
        <v>354</v>
      </c>
      <c r="C455" s="275"/>
      <c r="D455" s="673"/>
      <c r="E455" s="159">
        <f>【Ｃ票】!DX4</f>
        <v>0</v>
      </c>
    </row>
    <row r="456" spans="1:6">
      <c r="A456" s="2069"/>
      <c r="B456" s="264" t="s">
        <v>355</v>
      </c>
      <c r="C456" s="264"/>
      <c r="D456" s="265"/>
      <c r="E456" s="159">
        <f>【Ｃ票】!DX5</f>
        <v>0</v>
      </c>
      <c r="F456" s="280"/>
    </row>
    <row r="457" spans="1:6" ht="12.75" customHeight="1">
      <c r="A457" s="345"/>
      <c r="B457" s="345"/>
      <c r="C457" s="345"/>
      <c r="D457" s="345"/>
      <c r="E457" s="346"/>
      <c r="F457" s="347"/>
    </row>
    <row r="458" spans="1:6" ht="12.75" customHeight="1">
      <c r="A458" s="273"/>
      <c r="B458" s="273"/>
      <c r="C458" s="273"/>
      <c r="D458" s="273"/>
      <c r="F458" s="347"/>
    </row>
    <row r="459" spans="1:6" ht="12.75" customHeight="1">
      <c r="A459" s="201" t="s">
        <v>339</v>
      </c>
      <c r="B459" s="273"/>
      <c r="C459" s="273"/>
      <c r="D459" s="273"/>
      <c r="F459" s="347"/>
    </row>
    <row r="460" spans="1:6" ht="12.75" customHeight="1">
      <c r="A460" s="201" t="s">
        <v>785</v>
      </c>
      <c r="B460" s="348"/>
      <c r="C460" s="348"/>
      <c r="D460" s="348"/>
      <c r="E460" s="203"/>
      <c r="F460" s="347"/>
    </row>
    <row r="461" spans="1:6">
      <c r="A461" s="2061"/>
      <c r="B461" s="2062"/>
      <c r="C461" s="2062"/>
      <c r="D461" s="2063"/>
      <c r="E461" s="170" t="s">
        <v>290</v>
      </c>
      <c r="F461" s="280"/>
    </row>
    <row r="462" spans="1:6" ht="13.5" customHeight="1">
      <c r="A462" s="2012" t="s">
        <v>301</v>
      </c>
      <c r="B462" s="2013"/>
      <c r="C462" s="2013"/>
      <c r="D462" s="2014"/>
      <c r="E462" s="159">
        <f>【Ｃ票】!DY4</f>
        <v>0</v>
      </c>
    </row>
    <row r="465" spans="1:8">
      <c r="A465" s="201" t="s">
        <v>555</v>
      </c>
    </row>
    <row r="466" spans="1:8">
      <c r="A466" s="201" t="s">
        <v>1642</v>
      </c>
    </row>
    <row r="467" spans="1:8" ht="13.5" customHeight="1">
      <c r="A467" s="264"/>
      <c r="B467" s="202"/>
      <c r="C467" s="202"/>
      <c r="D467" s="202"/>
      <c r="E467" s="202"/>
      <c r="F467" s="265"/>
      <c r="G467" s="170" t="s">
        <v>290</v>
      </c>
      <c r="H467" s="266" t="s">
        <v>721</v>
      </c>
    </row>
    <row r="468" spans="1:8" ht="13.5" customHeight="1">
      <c r="A468" s="264" t="s">
        <v>1643</v>
      </c>
      <c r="B468" s="202"/>
      <c r="C468" s="202"/>
      <c r="D468" s="202"/>
      <c r="E468" s="202"/>
      <c r="F468" s="265"/>
      <c r="G468" s="159">
        <f>【Ｃ票】!EB$4</f>
        <v>0</v>
      </c>
      <c r="H468" s="1054" t="e">
        <f>G468/G$478*100</f>
        <v>#DIV/0!</v>
      </c>
    </row>
    <row r="469" spans="1:8" ht="13.5" customHeight="1">
      <c r="A469" s="264" t="s">
        <v>1645</v>
      </c>
      <c r="B469" s="202"/>
      <c r="C469" s="202"/>
      <c r="D469" s="202"/>
      <c r="E469" s="202"/>
      <c r="F469" s="265"/>
      <c r="G469" s="159">
        <f>【Ｃ票】!EC$4</f>
        <v>0</v>
      </c>
      <c r="H469" s="1054" t="e">
        <f t="shared" ref="H469:H478" si="16">G469/G$478*100</f>
        <v>#DIV/0!</v>
      </c>
    </row>
    <row r="470" spans="1:8" ht="13.5" customHeight="1">
      <c r="A470" s="264" t="s">
        <v>1647</v>
      </c>
      <c r="B470" s="202"/>
      <c r="C470" s="202"/>
      <c r="D470" s="202"/>
      <c r="E470" s="202"/>
      <c r="F470" s="265"/>
      <c r="G470" s="159">
        <f>【Ｃ票】!ED$4</f>
        <v>0</v>
      </c>
      <c r="H470" s="1054" t="e">
        <f t="shared" si="16"/>
        <v>#DIV/0!</v>
      </c>
    </row>
    <row r="471" spans="1:8" ht="13.5" customHeight="1">
      <c r="A471" s="264" t="s">
        <v>1649</v>
      </c>
      <c r="B471" s="202"/>
      <c r="C471" s="202"/>
      <c r="D471" s="202"/>
      <c r="E471" s="202"/>
      <c r="F471" s="265"/>
      <c r="G471" s="159">
        <f>【Ｃ票】!EE$4</f>
        <v>0</v>
      </c>
      <c r="H471" s="1054" t="e">
        <f t="shared" si="16"/>
        <v>#DIV/0!</v>
      </c>
    </row>
    <row r="472" spans="1:8" ht="13.5" customHeight="1">
      <c r="A472" s="264" t="s">
        <v>1651</v>
      </c>
      <c r="B472" s="202"/>
      <c r="C472" s="202"/>
      <c r="D472" s="202"/>
      <c r="E472" s="202"/>
      <c r="F472" s="265"/>
      <c r="G472" s="159">
        <f>【Ｃ票】!EF$4</f>
        <v>0</v>
      </c>
      <c r="H472" s="1054" t="e">
        <f t="shared" si="16"/>
        <v>#DIV/0!</v>
      </c>
    </row>
    <row r="473" spans="1:8" ht="13.5" customHeight="1">
      <c r="A473" s="264" t="s">
        <v>1653</v>
      </c>
      <c r="B473" s="202"/>
      <c r="C473" s="202"/>
      <c r="D473" s="202"/>
      <c r="E473" s="202"/>
      <c r="F473" s="265"/>
      <c r="G473" s="159">
        <f>【Ｃ票】!EG$4</f>
        <v>0</v>
      </c>
      <c r="H473" s="1054" t="e">
        <f t="shared" si="16"/>
        <v>#DIV/0!</v>
      </c>
    </row>
    <row r="474" spans="1:8" ht="13.5" customHeight="1">
      <c r="A474" s="264" t="s">
        <v>1655</v>
      </c>
      <c r="B474" s="202"/>
      <c r="C474" s="202"/>
      <c r="D474" s="202"/>
      <c r="E474" s="202"/>
      <c r="F474" s="265"/>
      <c r="G474" s="159">
        <f>【Ｃ票】!EH$4</f>
        <v>0</v>
      </c>
      <c r="H474" s="1054" t="e">
        <f t="shared" si="16"/>
        <v>#DIV/0!</v>
      </c>
    </row>
    <row r="475" spans="1:8" ht="13.5" customHeight="1">
      <c r="A475" s="264" t="s">
        <v>1657</v>
      </c>
      <c r="B475" s="202"/>
      <c r="C475" s="202"/>
      <c r="D475" s="202"/>
      <c r="E475" s="202"/>
      <c r="F475" s="265"/>
      <c r="G475" s="159">
        <f>【Ｃ票】!EI$4</f>
        <v>0</v>
      </c>
      <c r="H475" s="1054" t="e">
        <f t="shared" si="16"/>
        <v>#DIV/0!</v>
      </c>
    </row>
    <row r="476" spans="1:8" ht="13.5" customHeight="1">
      <c r="A476" s="264" t="s">
        <v>1707</v>
      </c>
      <c r="B476" s="202"/>
      <c r="C476" s="202"/>
      <c r="D476" s="202"/>
      <c r="E476" s="202"/>
      <c r="F476" s="265"/>
      <c r="G476" s="159">
        <f>【Ｃ票】!EJ$4</f>
        <v>0</v>
      </c>
      <c r="H476" s="1054" t="e">
        <f t="shared" si="16"/>
        <v>#DIV/0!</v>
      </c>
    </row>
    <row r="477" spans="1:8" ht="13.5" customHeight="1">
      <c r="A477" s="264" t="s">
        <v>1659</v>
      </c>
      <c r="B477" s="202"/>
      <c r="C477" s="202"/>
      <c r="D477" s="202"/>
      <c r="E477" s="202"/>
      <c r="F477" s="265"/>
      <c r="G477" s="159">
        <f>【Ｃ票】!EK$4</f>
        <v>0</v>
      </c>
      <c r="H477" s="1054" t="e">
        <f t="shared" si="16"/>
        <v>#DIV/0!</v>
      </c>
    </row>
    <row r="478" spans="1:8" ht="13.5" customHeight="1">
      <c r="A478" s="2061" t="s">
        <v>84</v>
      </c>
      <c r="B478" s="2062"/>
      <c r="C478" s="2062"/>
      <c r="D478" s="2062"/>
      <c r="E478" s="2062"/>
      <c r="F478" s="2063"/>
      <c r="G478" s="159">
        <f>D487</f>
        <v>0</v>
      </c>
      <c r="H478" s="1054" t="e">
        <f t="shared" si="16"/>
        <v>#DIV/0!</v>
      </c>
    </row>
    <row r="482" spans="1:5">
      <c r="A482" s="201" t="s">
        <v>356</v>
      </c>
    </row>
    <row r="483" spans="1:5">
      <c r="A483" s="201" t="s">
        <v>357</v>
      </c>
    </row>
    <row r="484" spans="1:5">
      <c r="A484" s="2061"/>
      <c r="B484" s="2062"/>
      <c r="C484" s="2063"/>
      <c r="D484" s="170" t="s">
        <v>290</v>
      </c>
      <c r="E484" s="266" t="s">
        <v>721</v>
      </c>
    </row>
    <row r="485" spans="1:5">
      <c r="A485" s="2038" t="s">
        <v>483</v>
      </c>
      <c r="B485" s="2038"/>
      <c r="C485" s="2038"/>
      <c r="D485" s="159">
        <f>【Ｃ票】!EO4</f>
        <v>0</v>
      </c>
      <c r="E485" s="545" t="e">
        <f>D485/D$487*100</f>
        <v>#DIV/0!</v>
      </c>
    </row>
    <row r="486" spans="1:5" ht="12" customHeight="1">
      <c r="A486" s="2012" t="s">
        <v>484</v>
      </c>
      <c r="B486" s="2013"/>
      <c r="C486" s="2014"/>
      <c r="D486" s="159">
        <f>【Ｃ票】!EO5</f>
        <v>0</v>
      </c>
      <c r="E486" s="545" t="e">
        <f>D486/D$487*100</f>
        <v>#DIV/0!</v>
      </c>
    </row>
    <row r="487" spans="1:5">
      <c r="A487" s="2069" t="s">
        <v>84</v>
      </c>
      <c r="B487" s="2069"/>
      <c r="C487" s="2069"/>
      <c r="D487" s="159">
        <f>SUM(D485:D486)</f>
        <v>0</v>
      </c>
      <c r="E487" s="545" t="e">
        <f>D487/D$487*100</f>
        <v>#DIV/0!</v>
      </c>
    </row>
    <row r="488" spans="1:5">
      <c r="A488" s="201" t="s">
        <v>338</v>
      </c>
    </row>
  </sheetData>
  <sheetProtection selectLockedCells="1" selectUnlockedCells="1"/>
  <mergeCells count="108">
    <mergeCell ref="B65:C65"/>
    <mergeCell ref="B66:C66"/>
    <mergeCell ref="B67:C67"/>
    <mergeCell ref="B68:C68"/>
    <mergeCell ref="B64:C64"/>
    <mergeCell ref="A242:B242"/>
    <mergeCell ref="A241:B241"/>
    <mergeCell ref="C110:G110"/>
    <mergeCell ref="A179:E180"/>
    <mergeCell ref="A232:B232"/>
    <mergeCell ref="A237:B237"/>
    <mergeCell ref="A236:B236"/>
    <mergeCell ref="A235:B235"/>
    <mergeCell ref="A234:B234"/>
    <mergeCell ref="A233:B233"/>
    <mergeCell ref="A104:A106"/>
    <mergeCell ref="A99:A103"/>
    <mergeCell ref="A238:B238"/>
    <mergeCell ref="A258:B258"/>
    <mergeCell ref="A261:B261"/>
    <mergeCell ref="A485:C485"/>
    <mergeCell ref="B443:D443"/>
    <mergeCell ref="B440:D440"/>
    <mergeCell ref="A446:D446"/>
    <mergeCell ref="A444:D444"/>
    <mergeCell ref="B439:D439"/>
    <mergeCell ref="B442:D442"/>
    <mergeCell ref="B441:D441"/>
    <mergeCell ref="A451:D451"/>
    <mergeCell ref="A445:D445"/>
    <mergeCell ref="A484:C484"/>
    <mergeCell ref="A438:A443"/>
    <mergeCell ref="A272:D272"/>
    <mergeCell ref="A260:B260"/>
    <mergeCell ref="A271:D271"/>
    <mergeCell ref="A270:D270"/>
    <mergeCell ref="A269:D269"/>
    <mergeCell ref="A275:D275"/>
    <mergeCell ref="A274:D274"/>
    <mergeCell ref="A273:D273"/>
    <mergeCell ref="A4:G4"/>
    <mergeCell ref="A45:F45"/>
    <mergeCell ref="B44:F44"/>
    <mergeCell ref="B43:F43"/>
    <mergeCell ref="A42:F42"/>
    <mergeCell ref="C38:F38"/>
    <mergeCell ref="B37:B38"/>
    <mergeCell ref="A5:G5"/>
    <mergeCell ref="C37:F37"/>
    <mergeCell ref="A7:G7"/>
    <mergeCell ref="A34:F34"/>
    <mergeCell ref="B39:F39"/>
    <mergeCell ref="A6:G6"/>
    <mergeCell ref="A8:G8"/>
    <mergeCell ref="B36:F36"/>
    <mergeCell ref="A35:F35"/>
    <mergeCell ref="A43:A44"/>
    <mergeCell ref="B40:B41"/>
    <mergeCell ref="C40:F40"/>
    <mergeCell ref="C41:F41"/>
    <mergeCell ref="A487:C487"/>
    <mergeCell ref="A57:E57"/>
    <mergeCell ref="A54:E54"/>
    <mergeCell ref="A423:D423"/>
    <mergeCell ref="A222:C224"/>
    <mergeCell ref="A426:D426"/>
    <mergeCell ref="B438:D438"/>
    <mergeCell ref="A424:D424"/>
    <mergeCell ref="A151:D151"/>
    <mergeCell ref="A462:D462"/>
    <mergeCell ref="A461:D461"/>
    <mergeCell ref="A425:D425"/>
    <mergeCell ref="A455:A456"/>
    <mergeCell ref="A430:D430"/>
    <mergeCell ref="B437:D437"/>
    <mergeCell ref="A431:D431"/>
    <mergeCell ref="A55:E55"/>
    <mergeCell ref="A452:D452"/>
    <mergeCell ref="A453:D453"/>
    <mergeCell ref="A454:D454"/>
    <mergeCell ref="A478:F478"/>
    <mergeCell ref="A259:B259"/>
    <mergeCell ref="A486:C486"/>
    <mergeCell ref="A58:E58"/>
    <mergeCell ref="A56:E56"/>
    <mergeCell ref="A409:E409"/>
    <mergeCell ref="A429:D429"/>
    <mergeCell ref="A428:D428"/>
    <mergeCell ref="A405:E405"/>
    <mergeCell ref="A406:E406"/>
    <mergeCell ref="A407:E407"/>
    <mergeCell ref="A408:E408"/>
    <mergeCell ref="A410:E410"/>
    <mergeCell ref="A411:E411"/>
    <mergeCell ref="A427:D427"/>
    <mergeCell ref="A74:A90"/>
    <mergeCell ref="A91:A98"/>
    <mergeCell ref="A256:B256"/>
    <mergeCell ref="A257:B257"/>
    <mergeCell ref="A277:D277"/>
    <mergeCell ref="A276:D276"/>
    <mergeCell ref="A251:B251"/>
    <mergeCell ref="A252:B252"/>
    <mergeCell ref="A253:B253"/>
    <mergeCell ref="A254:B254"/>
    <mergeCell ref="A255:B255"/>
    <mergeCell ref="A240:B240"/>
    <mergeCell ref="A239:B239"/>
  </mergeCells>
  <phoneticPr fontId="63"/>
  <pageMargins left="0.70866141732283472" right="0.70866141732283472" top="0.74803149606299213" bottom="0.74803149606299213" header="0.31496062992125984" footer="0.31496062992125984"/>
  <pageSetup paperSize="9" scale="78" orientation="landscape" r:id="rId1"/>
  <headerFooter>
    <oddFooter>&amp;P ページ</oddFooter>
  </headerFooter>
  <rowBreaks count="11" manualBreakCount="11">
    <brk id="31" max="14" man="1"/>
    <brk id="61" max="16383" man="1"/>
    <brk id="107" max="14" man="1"/>
    <brk id="143" max="14" man="1"/>
    <brk id="186" max="14" man="1"/>
    <brk id="229" max="14" man="1"/>
    <brk id="266" max="14" man="1"/>
    <brk id="308" max="14" man="1"/>
    <brk id="359" max="14" man="1"/>
    <brk id="402" max="14" man="1"/>
    <brk id="448" max="1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sheetPr>
  <dimension ref="A1:J41"/>
  <sheetViews>
    <sheetView showGridLines="0" workbookViewId="0">
      <selection activeCell="R47" sqref="R47"/>
    </sheetView>
  </sheetViews>
  <sheetFormatPr defaultColWidth="9" defaultRowHeight="13"/>
  <cols>
    <col min="1" max="1" width="9" style="602"/>
    <col min="2" max="3" width="10" style="602" customWidth="1"/>
    <col min="4" max="16384" width="9" style="602"/>
  </cols>
  <sheetData>
    <row r="1" spans="1:10" ht="13.5" thickBot="1">
      <c r="A1" s="601"/>
      <c r="B1" s="601"/>
      <c r="C1" s="601"/>
      <c r="D1" s="601"/>
      <c r="E1" s="601"/>
      <c r="F1" s="601"/>
      <c r="G1" s="601"/>
      <c r="H1" s="601"/>
      <c r="I1" s="601"/>
    </row>
    <row r="2" spans="1:10" ht="17" thickBot="1">
      <c r="A2" s="601"/>
      <c r="B2" s="2219" t="s">
        <v>991</v>
      </c>
      <c r="C2" s="2220"/>
      <c r="D2" s="2220"/>
      <c r="E2" s="2220"/>
      <c r="F2" s="2220"/>
      <c r="G2" s="2220"/>
      <c r="H2" s="2220"/>
      <c r="I2" s="2221"/>
      <c r="J2" s="601"/>
    </row>
    <row r="3" spans="1:10">
      <c r="A3" s="601"/>
      <c r="B3" s="2222" t="s">
        <v>992</v>
      </c>
      <c r="C3" s="2223"/>
      <c r="D3" s="2223"/>
      <c r="E3" s="2223"/>
      <c r="F3" s="2223"/>
      <c r="G3" s="2223"/>
      <c r="H3" s="2223"/>
      <c r="I3" s="2224"/>
      <c r="J3" s="601"/>
    </row>
    <row r="4" spans="1:10">
      <c r="A4" s="601"/>
      <c r="B4" s="2222"/>
      <c r="C4" s="2223"/>
      <c r="D4" s="2223"/>
      <c r="E4" s="2223"/>
      <c r="F4" s="2223"/>
      <c r="G4" s="2223"/>
      <c r="H4" s="2223"/>
      <c r="I4" s="2224"/>
      <c r="J4" s="601"/>
    </row>
    <row r="5" spans="1:10">
      <c r="A5" s="601"/>
      <c r="B5" s="2222"/>
      <c r="C5" s="2223"/>
      <c r="D5" s="2223"/>
      <c r="E5" s="2223"/>
      <c r="F5" s="2223"/>
      <c r="G5" s="2223"/>
      <c r="H5" s="2223"/>
      <c r="I5" s="2224"/>
      <c r="J5" s="601"/>
    </row>
    <row r="6" spans="1:10">
      <c r="A6" s="601"/>
      <c r="B6" s="2222"/>
      <c r="C6" s="2223"/>
      <c r="D6" s="2223"/>
      <c r="E6" s="2223"/>
      <c r="F6" s="2223"/>
      <c r="G6" s="2223"/>
      <c r="H6" s="2223"/>
      <c r="I6" s="2224"/>
      <c r="J6" s="601"/>
    </row>
    <row r="7" spans="1:10" ht="13.5" thickBot="1">
      <c r="A7" s="601"/>
      <c r="B7" s="2225"/>
      <c r="C7" s="2226"/>
      <c r="D7" s="2226"/>
      <c r="E7" s="2226"/>
      <c r="F7" s="2226"/>
      <c r="G7" s="2226"/>
      <c r="H7" s="2226"/>
      <c r="I7" s="2227"/>
      <c r="J7" s="601"/>
    </row>
    <row r="8" spans="1:10" ht="13.5" thickBot="1">
      <c r="A8" s="601"/>
      <c r="B8" s="601" t="s">
        <v>993</v>
      </c>
      <c r="C8" s="601"/>
      <c r="D8" s="601"/>
      <c r="E8" s="601"/>
      <c r="F8" s="601"/>
      <c r="G8" s="601"/>
      <c r="H8" s="601"/>
      <c r="I8" s="601"/>
      <c r="J8" s="601"/>
    </row>
    <row r="9" spans="1:10" ht="13.5" thickBot="1">
      <c r="A9" s="601"/>
      <c r="B9" s="2228" t="s">
        <v>994</v>
      </c>
      <c r="C9" s="2229"/>
      <c r="D9" s="603" t="s">
        <v>995</v>
      </c>
      <c r="E9" s="2229" t="s">
        <v>996</v>
      </c>
      <c r="F9" s="2229"/>
      <c r="G9" s="2229"/>
      <c r="H9" s="2229"/>
      <c r="I9" s="2230"/>
      <c r="J9" s="601"/>
    </row>
    <row r="10" spans="1:10">
      <c r="A10" s="601"/>
      <c r="B10" s="2231" t="s">
        <v>1094</v>
      </c>
      <c r="C10" s="2232"/>
      <c r="D10" s="604" t="s">
        <v>997</v>
      </c>
      <c r="E10" s="2237" t="s">
        <v>998</v>
      </c>
      <c r="F10" s="2237"/>
      <c r="G10" s="2237"/>
      <c r="H10" s="2237"/>
      <c r="I10" s="2238"/>
      <c r="J10" s="601"/>
    </row>
    <row r="11" spans="1:10">
      <c r="A11" s="601"/>
      <c r="B11" s="2233"/>
      <c r="C11" s="2234"/>
      <c r="D11" s="605" t="s">
        <v>999</v>
      </c>
      <c r="E11" s="2239" t="s">
        <v>1000</v>
      </c>
      <c r="F11" s="2239"/>
      <c r="G11" s="2239"/>
      <c r="H11" s="2239"/>
      <c r="I11" s="2240"/>
      <c r="J11" s="601"/>
    </row>
    <row r="12" spans="1:10">
      <c r="A12" s="601"/>
      <c r="B12" s="2233"/>
      <c r="C12" s="2234"/>
      <c r="D12" s="605" t="s">
        <v>1001</v>
      </c>
      <c r="E12" s="2239" t="s">
        <v>1002</v>
      </c>
      <c r="F12" s="2239"/>
      <c r="G12" s="2239"/>
      <c r="H12" s="2239"/>
      <c r="I12" s="2240"/>
      <c r="J12" s="601"/>
    </row>
    <row r="13" spans="1:10">
      <c r="A13" s="601"/>
      <c r="B13" s="2233"/>
      <c r="C13" s="2234"/>
      <c r="D13" s="605" t="s">
        <v>1003</v>
      </c>
      <c r="E13" s="2239" t="s">
        <v>1004</v>
      </c>
      <c r="F13" s="2239"/>
      <c r="G13" s="2239"/>
      <c r="H13" s="2239"/>
      <c r="I13" s="2240"/>
      <c r="J13" s="601"/>
    </row>
    <row r="14" spans="1:10" ht="13.5" thickBot="1">
      <c r="A14" s="601"/>
      <c r="B14" s="2235"/>
      <c r="C14" s="2236"/>
      <c r="D14" s="606" t="s">
        <v>1005</v>
      </c>
      <c r="E14" s="2241" t="s">
        <v>1006</v>
      </c>
      <c r="F14" s="2241"/>
      <c r="G14" s="2241"/>
      <c r="H14" s="2241"/>
      <c r="I14" s="2242"/>
      <c r="J14" s="601"/>
    </row>
    <row r="15" spans="1:10">
      <c r="A15" s="601"/>
      <c r="B15" s="2243" t="s">
        <v>1095</v>
      </c>
      <c r="C15" s="2244"/>
      <c r="D15" s="607" t="s">
        <v>1007</v>
      </c>
      <c r="E15" s="2249" t="s">
        <v>1008</v>
      </c>
      <c r="F15" s="2249"/>
      <c r="G15" s="2249"/>
      <c r="H15" s="2249"/>
      <c r="I15" s="2250"/>
      <c r="J15" s="601"/>
    </row>
    <row r="16" spans="1:10">
      <c r="A16" s="601"/>
      <c r="B16" s="2245"/>
      <c r="C16" s="2246"/>
      <c r="D16" s="608" t="s">
        <v>1009</v>
      </c>
      <c r="E16" s="2251" t="s">
        <v>1010</v>
      </c>
      <c r="F16" s="2251"/>
      <c r="G16" s="2251"/>
      <c r="H16" s="2251"/>
      <c r="I16" s="2252"/>
      <c r="J16" s="601"/>
    </row>
    <row r="17" spans="1:10">
      <c r="A17" s="601"/>
      <c r="B17" s="2245"/>
      <c r="C17" s="2246"/>
      <c r="D17" s="608" t="s">
        <v>1011</v>
      </c>
      <c r="E17" s="2251" t="s">
        <v>1012</v>
      </c>
      <c r="F17" s="2251"/>
      <c r="G17" s="2251"/>
      <c r="H17" s="2251"/>
      <c r="I17" s="2252"/>
      <c r="J17" s="601"/>
    </row>
    <row r="18" spans="1:10">
      <c r="A18" s="601"/>
      <c r="B18" s="2245"/>
      <c r="C18" s="2246"/>
      <c r="D18" s="608" t="s">
        <v>1013</v>
      </c>
      <c r="E18" s="2251" t="s">
        <v>1014</v>
      </c>
      <c r="F18" s="2251"/>
      <c r="G18" s="2251"/>
      <c r="H18" s="2251"/>
      <c r="I18" s="2252"/>
      <c r="J18" s="601"/>
    </row>
    <row r="19" spans="1:10">
      <c r="A19" s="601"/>
      <c r="B19" s="2245"/>
      <c r="C19" s="2246"/>
      <c r="D19" s="608" t="s">
        <v>1015</v>
      </c>
      <c r="E19" s="2251" t="s">
        <v>1016</v>
      </c>
      <c r="F19" s="2251"/>
      <c r="G19" s="2251"/>
      <c r="H19" s="2251"/>
      <c r="I19" s="2252"/>
      <c r="J19" s="601"/>
    </row>
    <row r="20" spans="1:10">
      <c r="A20" s="601"/>
      <c r="B20" s="2245"/>
      <c r="C20" s="2246"/>
      <c r="D20" s="608" t="s">
        <v>1017</v>
      </c>
      <c r="E20" s="2251" t="s">
        <v>1018</v>
      </c>
      <c r="F20" s="2251"/>
      <c r="G20" s="2251"/>
      <c r="H20" s="2251"/>
      <c r="I20" s="2252"/>
      <c r="J20" s="601"/>
    </row>
    <row r="21" spans="1:10">
      <c r="A21" s="601"/>
      <c r="B21" s="2245"/>
      <c r="C21" s="2246"/>
      <c r="D21" s="608" t="s">
        <v>1019</v>
      </c>
      <c r="E21" s="2251" t="s">
        <v>1020</v>
      </c>
      <c r="F21" s="2251"/>
      <c r="G21" s="2251"/>
      <c r="H21" s="2251"/>
      <c r="I21" s="2252"/>
      <c r="J21" s="601"/>
    </row>
    <row r="22" spans="1:10">
      <c r="A22" s="601"/>
      <c r="B22" s="2245"/>
      <c r="C22" s="2246"/>
      <c r="D22" s="608" t="s">
        <v>1021</v>
      </c>
      <c r="E22" s="2251" t="s">
        <v>1022</v>
      </c>
      <c r="F22" s="2251"/>
      <c r="G22" s="2251"/>
      <c r="H22" s="2251"/>
      <c r="I22" s="2252"/>
      <c r="J22" s="601"/>
    </row>
    <row r="23" spans="1:10" ht="13.5" thickBot="1">
      <c r="A23" s="601"/>
      <c r="B23" s="2247"/>
      <c r="C23" s="2248"/>
      <c r="D23" s="609" t="s">
        <v>1023</v>
      </c>
      <c r="E23" s="2253" t="s">
        <v>1024</v>
      </c>
      <c r="F23" s="2253"/>
      <c r="G23" s="2253"/>
      <c r="H23" s="2253"/>
      <c r="I23" s="2254"/>
      <c r="J23" s="601"/>
    </row>
    <row r="24" spans="1:10">
      <c r="A24" s="601"/>
      <c r="B24" s="2267" t="s">
        <v>1096</v>
      </c>
      <c r="C24" s="2268"/>
      <c r="D24" s="610" t="s">
        <v>1025</v>
      </c>
      <c r="E24" s="2273" t="s">
        <v>1026</v>
      </c>
      <c r="F24" s="2273"/>
      <c r="G24" s="2273"/>
      <c r="H24" s="2273"/>
      <c r="I24" s="2274"/>
      <c r="J24" s="601"/>
    </row>
    <row r="25" spans="1:10">
      <c r="A25" s="601"/>
      <c r="B25" s="2269"/>
      <c r="C25" s="2270"/>
      <c r="D25" s="611" t="s">
        <v>1027</v>
      </c>
      <c r="E25" s="2275" t="s">
        <v>1028</v>
      </c>
      <c r="F25" s="2275"/>
      <c r="G25" s="2275"/>
      <c r="H25" s="2275"/>
      <c r="I25" s="2276"/>
      <c r="J25" s="601"/>
    </row>
    <row r="26" spans="1:10">
      <c r="A26" s="601"/>
      <c r="B26" s="2269"/>
      <c r="C26" s="2270"/>
      <c r="D26" s="611" t="s">
        <v>1029</v>
      </c>
      <c r="E26" s="2275" t="s">
        <v>1030</v>
      </c>
      <c r="F26" s="2275"/>
      <c r="G26" s="2275"/>
      <c r="H26" s="2275"/>
      <c r="I26" s="2276"/>
      <c r="J26" s="601"/>
    </row>
    <row r="27" spans="1:10" ht="13.5" thickBot="1">
      <c r="A27" s="601"/>
      <c r="B27" s="2271"/>
      <c r="C27" s="2272"/>
      <c r="D27" s="612" t="s">
        <v>1031</v>
      </c>
      <c r="E27" s="2277" t="s">
        <v>1032</v>
      </c>
      <c r="F27" s="2277"/>
      <c r="G27" s="2277"/>
      <c r="H27" s="2277"/>
      <c r="I27" s="2278"/>
      <c r="J27" s="601"/>
    </row>
    <row r="28" spans="1:10">
      <c r="A28" s="601"/>
      <c r="B28" s="2255" t="s">
        <v>1097</v>
      </c>
      <c r="C28" s="2256"/>
      <c r="D28" s="613" t="s">
        <v>1033</v>
      </c>
      <c r="E28" s="2261" t="s">
        <v>1034</v>
      </c>
      <c r="F28" s="2261"/>
      <c r="G28" s="2261"/>
      <c r="H28" s="2261"/>
      <c r="I28" s="2262"/>
      <c r="J28" s="601"/>
    </row>
    <row r="29" spans="1:10">
      <c r="A29" s="601"/>
      <c r="B29" s="2257"/>
      <c r="C29" s="2258"/>
      <c r="D29" s="614" t="s">
        <v>1035</v>
      </c>
      <c r="E29" s="2263" t="s">
        <v>1036</v>
      </c>
      <c r="F29" s="2263"/>
      <c r="G29" s="2263"/>
      <c r="H29" s="2263"/>
      <c r="I29" s="2264"/>
    </row>
    <row r="30" spans="1:10">
      <c r="A30" s="601"/>
      <c r="B30" s="2257"/>
      <c r="C30" s="2258"/>
      <c r="D30" s="614" t="s">
        <v>1037</v>
      </c>
      <c r="E30" s="2263" t="s">
        <v>1038</v>
      </c>
      <c r="F30" s="2263"/>
      <c r="G30" s="2263"/>
      <c r="H30" s="2263"/>
      <c r="I30" s="2264"/>
      <c r="J30" s="601"/>
    </row>
    <row r="31" spans="1:10" ht="13.5" thickBot="1">
      <c r="A31" s="601"/>
      <c r="B31" s="2259"/>
      <c r="C31" s="2260"/>
      <c r="D31" s="615" t="s">
        <v>1039</v>
      </c>
      <c r="E31" s="2265" t="s">
        <v>1040</v>
      </c>
      <c r="F31" s="2265"/>
      <c r="G31" s="2265"/>
      <c r="H31" s="2265"/>
      <c r="I31" s="2266"/>
      <c r="J31" s="601"/>
    </row>
    <row r="32" spans="1:10">
      <c r="A32" s="601"/>
      <c r="B32" s="2279" t="s">
        <v>1098</v>
      </c>
      <c r="C32" s="2280"/>
      <c r="D32" s="616" t="s">
        <v>1041</v>
      </c>
      <c r="E32" s="2285" t="s">
        <v>1042</v>
      </c>
      <c r="F32" s="2285"/>
      <c r="G32" s="2285"/>
      <c r="H32" s="2285"/>
      <c r="I32" s="2286"/>
      <c r="J32" s="601"/>
    </row>
    <row r="33" spans="1:10">
      <c r="A33" s="601"/>
      <c r="B33" s="2281"/>
      <c r="C33" s="2282"/>
      <c r="D33" s="617" t="s">
        <v>1043</v>
      </c>
      <c r="E33" s="2287" t="s">
        <v>1044</v>
      </c>
      <c r="F33" s="2287"/>
      <c r="G33" s="2287"/>
      <c r="H33" s="2287"/>
      <c r="I33" s="2288"/>
      <c r="J33" s="601"/>
    </row>
    <row r="34" spans="1:10">
      <c r="A34" s="601"/>
      <c r="B34" s="2281"/>
      <c r="C34" s="2282"/>
      <c r="D34" s="617" t="s">
        <v>1045</v>
      </c>
      <c r="E34" s="2287" t="s">
        <v>1046</v>
      </c>
      <c r="F34" s="2287"/>
      <c r="G34" s="2287"/>
      <c r="H34" s="2287"/>
      <c r="I34" s="2288"/>
      <c r="J34" s="601"/>
    </row>
    <row r="35" spans="1:10">
      <c r="A35" s="601"/>
      <c r="B35" s="2281"/>
      <c r="C35" s="2282"/>
      <c r="D35" s="617" t="s">
        <v>1047</v>
      </c>
      <c r="E35" s="2287" t="s">
        <v>1048</v>
      </c>
      <c r="F35" s="2287"/>
      <c r="G35" s="2287"/>
      <c r="H35" s="2287"/>
      <c r="I35" s="2288"/>
      <c r="J35" s="601"/>
    </row>
    <row r="36" spans="1:10">
      <c r="A36" s="601"/>
      <c r="B36" s="2281"/>
      <c r="C36" s="2282"/>
      <c r="D36" s="617" t="s">
        <v>1049</v>
      </c>
      <c r="E36" s="2287" t="s">
        <v>1050</v>
      </c>
      <c r="F36" s="2287"/>
      <c r="G36" s="2287"/>
      <c r="H36" s="2287"/>
      <c r="I36" s="2288"/>
      <c r="J36" s="601"/>
    </row>
    <row r="37" spans="1:10">
      <c r="A37" s="601"/>
      <c r="B37" s="2281"/>
      <c r="C37" s="2282"/>
      <c r="D37" s="617" t="s">
        <v>1051</v>
      </c>
      <c r="E37" s="2287" t="s">
        <v>1052</v>
      </c>
      <c r="F37" s="2287"/>
      <c r="G37" s="2287"/>
      <c r="H37" s="2287"/>
      <c r="I37" s="2288"/>
      <c r="J37" s="601"/>
    </row>
    <row r="38" spans="1:10">
      <c r="A38" s="601"/>
      <c r="B38" s="2281"/>
      <c r="C38" s="2282"/>
      <c r="D38" s="617" t="s">
        <v>1053</v>
      </c>
      <c r="E38" s="2287" t="s">
        <v>1054</v>
      </c>
      <c r="F38" s="2287"/>
      <c r="G38" s="2287"/>
      <c r="H38" s="2287"/>
      <c r="I38" s="2288"/>
      <c r="J38" s="601"/>
    </row>
    <row r="39" spans="1:10">
      <c r="A39" s="601"/>
      <c r="B39" s="2281"/>
      <c r="C39" s="2282"/>
      <c r="D39" s="617" t="s">
        <v>1055</v>
      </c>
      <c r="E39" s="2287" t="s">
        <v>1056</v>
      </c>
      <c r="F39" s="2287"/>
      <c r="G39" s="2287"/>
      <c r="H39" s="2287"/>
      <c r="I39" s="2288"/>
      <c r="J39" s="601"/>
    </row>
    <row r="40" spans="1:10" ht="13.5" thickBot="1">
      <c r="A40" s="601"/>
      <c r="B40" s="2283"/>
      <c r="C40" s="2284"/>
      <c r="D40" s="618" t="s">
        <v>1057</v>
      </c>
      <c r="E40" s="2289" t="s">
        <v>1058</v>
      </c>
      <c r="F40" s="2289"/>
      <c r="G40" s="2289"/>
      <c r="H40" s="2289"/>
      <c r="I40" s="2290"/>
      <c r="J40" s="601"/>
    </row>
    <row r="41" spans="1:10">
      <c r="A41" s="601"/>
      <c r="B41" s="601"/>
      <c r="C41" s="601"/>
      <c r="D41" s="601"/>
      <c r="E41" s="601"/>
      <c r="F41" s="601"/>
      <c r="G41" s="601"/>
      <c r="H41" s="601"/>
      <c r="I41" s="601"/>
      <c r="J41" s="601"/>
    </row>
  </sheetData>
  <mergeCells count="40">
    <mergeCell ref="B32:C40"/>
    <mergeCell ref="E32:I32"/>
    <mergeCell ref="E33:I33"/>
    <mergeCell ref="E34:I34"/>
    <mergeCell ref="E35:I35"/>
    <mergeCell ref="E36:I36"/>
    <mergeCell ref="E37:I37"/>
    <mergeCell ref="E38:I38"/>
    <mergeCell ref="E39:I39"/>
    <mergeCell ref="E40:I40"/>
    <mergeCell ref="B24:C27"/>
    <mergeCell ref="E24:I24"/>
    <mergeCell ref="E25:I25"/>
    <mergeCell ref="E26:I26"/>
    <mergeCell ref="E27:I27"/>
    <mergeCell ref="B28:C31"/>
    <mergeCell ref="E28:I28"/>
    <mergeCell ref="E29:I29"/>
    <mergeCell ref="E30:I30"/>
    <mergeCell ref="E31:I31"/>
    <mergeCell ref="B15:C23"/>
    <mergeCell ref="E15:I15"/>
    <mergeCell ref="E16:I16"/>
    <mergeCell ref="E17:I17"/>
    <mergeCell ref="E18:I18"/>
    <mergeCell ref="E19:I19"/>
    <mergeCell ref="E20:I20"/>
    <mergeCell ref="E21:I21"/>
    <mergeCell ref="E22:I22"/>
    <mergeCell ref="E23:I23"/>
    <mergeCell ref="B2:I2"/>
    <mergeCell ref="B3:I7"/>
    <mergeCell ref="B9:C9"/>
    <mergeCell ref="E9:I9"/>
    <mergeCell ref="B10:C14"/>
    <mergeCell ref="E10:I10"/>
    <mergeCell ref="E11:I11"/>
    <mergeCell ref="E12:I12"/>
    <mergeCell ref="E13:I13"/>
    <mergeCell ref="E14:I14"/>
  </mergeCells>
  <phoneticPr fontId="109"/>
  <pageMargins left="0.7" right="0.7" top="0.75" bottom="0.75" header="0.3" footer="0.3"/>
  <pageSetup paperSize="0" orientation="portrait" horizontalDpi="0" verticalDpi="0" copies="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76</vt:i4>
      </vt:variant>
    </vt:vector>
  </HeadingPairs>
  <TitlesOfParts>
    <vt:vector size="85" baseType="lpstr">
      <vt:lpstr>表紙</vt:lpstr>
      <vt:lpstr>【A票】【D票】</vt:lpstr>
      <vt:lpstr>【B票】</vt:lpstr>
      <vt:lpstr>【附B票】個人票</vt:lpstr>
      <vt:lpstr>【Ｃ票】</vt:lpstr>
      <vt:lpstr>【E票】</vt:lpstr>
      <vt:lpstr>B票集計</vt:lpstr>
      <vt:lpstr>C票集計</vt:lpstr>
      <vt:lpstr>C票【具体的な虐待の内容】記入例</vt:lpstr>
      <vt:lpstr>【B票】!a_特別養護老人ホーム</vt:lpstr>
      <vt:lpstr>a・特別養護老人ホーム</vt:lpstr>
      <vt:lpstr>【B票】!b_介護老人保健施設</vt:lpstr>
      <vt:lpstr>b・介護老人保健施設</vt:lpstr>
      <vt:lpstr>【B票】!c_介護医療院・介護療養型医療施設</vt:lpstr>
      <vt:lpstr>c・介護医療院・介護療養型医療施設</vt:lpstr>
      <vt:lpstr>【B票】!d_認知症対応型共同生活介護</vt:lpstr>
      <vt:lpstr>d・認知症対応型共同生活介護</vt:lpstr>
      <vt:lpstr>e_【住宅型】有料老人ホーム</vt:lpstr>
      <vt:lpstr>e・【住宅型】有料老人ホーム</vt:lpstr>
      <vt:lpstr>f_【介護付き】有料老人ホーム</vt:lpstr>
      <vt:lpstr>【B票】!f・【介護付き】有料老人ホーム</vt:lpstr>
      <vt:lpstr>g_小規模多機能型居宅介護等</vt:lpstr>
      <vt:lpstr>g・小規模多機能型居宅介護等</vt:lpstr>
      <vt:lpstr>h_軽費老人ホーム</vt:lpstr>
      <vt:lpstr>h・軽費老人ホーム</vt:lpstr>
      <vt:lpstr>i_養護老人ホーム</vt:lpstr>
      <vt:lpstr>i・養護老人ホーム</vt:lpstr>
      <vt:lpstr>j_短期入所施設</vt:lpstr>
      <vt:lpstr>j・短期入所施設</vt:lpstr>
      <vt:lpstr>k_訪問介護等</vt:lpstr>
      <vt:lpstr>k・訪問介護等</vt:lpstr>
      <vt:lpstr>l_通所介護等</vt:lpstr>
      <vt:lpstr>l・通所介護等</vt:lpstr>
      <vt:lpstr>m_居宅介護支援等</vt:lpstr>
      <vt:lpstr>m・居宅介護支援等</vt:lpstr>
      <vt:lpstr>n_その他</vt:lpstr>
      <vt:lpstr>n・その他</vt:lpstr>
      <vt:lpstr>B票集計!Print_Area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yoshikawa</dc:creator>
  <cp:lastModifiedBy>悠貴 吉川</cp:lastModifiedBy>
  <cp:lastPrinted>2026-03-01T04:16:42Z</cp:lastPrinted>
  <dcterms:created xsi:type="dcterms:W3CDTF">2012-02-16T13:09:21Z</dcterms:created>
  <dcterms:modified xsi:type="dcterms:W3CDTF">2026-05-19T03:53:43Z</dcterms:modified>
</cp:coreProperties>
</file>